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arpalombardia-my.sharepoint.com/personal/c_pizzitola_arpalombardia_it/Documents/(a)OSSERVATORIO REGIONALE/(a)DATI-OneDrive/2024/RR_ARPA_2024/"/>
    </mc:Choice>
  </mc:AlternateContent>
  <xr:revisionPtr revIDLastSave="764" documentId="13_ncr:1_{2071DA12-E8AF-47A6-B9CB-7382FAD3AE31}" xr6:coauthVersionLast="47" xr6:coauthVersionMax="47" xr10:uidLastSave="{0FC61731-2763-4B1F-A799-871F817969B9}"/>
  <bookViews>
    <workbookView xWindow="-120" yWindow="-120" windowWidth="24240" windowHeight="13140" tabRatio="352" xr2:uid="{00000000-000D-0000-FFFF-FFFF00000000}"/>
  </bookViews>
  <sheets>
    <sheet name="Elaborazioni" sheetId="2" r:id="rId1"/>
    <sheet name="DATI" sheetId="1" r:id="rId2"/>
    <sheet name="RSA" sheetId="6" r:id="rId3"/>
    <sheet name="Storico" sheetId="7" r:id="rId4"/>
    <sheet name="Tabella conversione" sheetId="5" r:id="rId5"/>
  </sheets>
  <definedNames>
    <definedName name="_xlnm._FilterDatabase" localSheetId="1" hidden="1">DATI!$A$92:$CL$327</definedName>
    <definedName name="_xlnm._FilterDatabase" localSheetId="0" hidden="1">Elaborazioni!$A$3:$MU$343</definedName>
    <definedName name="_xlnm._FilterDatabase" localSheetId="2" hidden="1">RSA!$A$5:$CR$963</definedName>
    <definedName name="_xlnm.Print_Area" localSheetId="0">Elaborazioni!$A$1:$NE$94</definedName>
    <definedName name="_xlnm.Print_Titles" localSheetId="0">Elaborazioni!$A:$A,Elaborazioni!$1:$3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Y4" i="2" l="1"/>
  <c r="NB4" i="2"/>
  <c r="O5" i="2" l="1"/>
  <c r="H4" i="2"/>
  <c r="F4" i="2"/>
  <c r="KI16" i="2"/>
  <c r="MU16" i="2" s="1"/>
  <c r="KH16" i="2"/>
  <c r="KG16" i="2"/>
  <c r="KF16" i="2"/>
  <c r="KE16" i="2"/>
  <c r="KD16" i="2"/>
  <c r="MP16" i="2" s="1"/>
  <c r="KC16" i="2"/>
  <c r="KB16" i="2"/>
  <c r="KA16" i="2"/>
  <c r="JZ16" i="2"/>
  <c r="JY16" i="2"/>
  <c r="JX16" i="2"/>
  <c r="JW16" i="2"/>
  <c r="JV16" i="2"/>
  <c r="JU16" i="2"/>
  <c r="JT16" i="2"/>
  <c r="JK16" i="2"/>
  <c r="JJ16" i="2"/>
  <c r="JF16" i="2"/>
  <c r="JE16" i="2"/>
  <c r="IY16" i="2"/>
  <c r="IU16" i="2"/>
  <c r="IT16" i="2"/>
  <c r="IS16" i="2" s="1"/>
  <c r="IR16" i="2"/>
  <c r="IK16" i="2"/>
  <c r="IJ16" i="2"/>
  <c r="II16" i="2"/>
  <c r="IC16" i="2"/>
  <c r="HY16" i="2"/>
  <c r="HX16" i="2"/>
  <c r="HW16" i="2" s="1"/>
  <c r="GX16" i="2"/>
  <c r="GW16" i="2"/>
  <c r="GV16" i="2"/>
  <c r="GU16" i="2"/>
  <c r="GT16" i="2"/>
  <c r="GS16" i="2"/>
  <c r="GR16" i="2"/>
  <c r="GQ16" i="2"/>
  <c r="GP16" i="2"/>
  <c r="GO16" i="2"/>
  <c r="GN16" i="2"/>
  <c r="GM16" i="2"/>
  <c r="GL16" i="2"/>
  <c r="GK16" i="2"/>
  <c r="GJ16" i="2"/>
  <c r="GI16" i="2"/>
  <c r="GH16" i="2"/>
  <c r="GG16" i="2"/>
  <c r="GF16" i="2"/>
  <c r="GE16" i="2"/>
  <c r="GD16" i="2"/>
  <c r="GC16" i="2"/>
  <c r="GB16" i="2"/>
  <c r="GA16" i="2"/>
  <c r="FZ16" i="2"/>
  <c r="FY16" i="2"/>
  <c r="FX16" i="2"/>
  <c r="FW16" i="2"/>
  <c r="FV16" i="2"/>
  <c r="FU16" i="2"/>
  <c r="FT16" i="2"/>
  <c r="FS16" i="2"/>
  <c r="FR16" i="2"/>
  <c r="FN16" i="2"/>
  <c r="FM16" i="2"/>
  <c r="FL16" i="2"/>
  <c r="FQ16" i="2" s="1"/>
  <c r="FH16" i="2"/>
  <c r="FD16" i="2"/>
  <c r="EV16" i="2"/>
  <c r="FB16" i="2" s="1"/>
  <c r="EL16" i="2"/>
  <c r="DW16" i="2"/>
  <c r="DX16" i="2" s="1"/>
  <c r="DV16" i="2"/>
  <c r="DU16" i="2"/>
  <c r="DI16" i="2"/>
  <c r="DR16" i="2" s="1"/>
  <c r="CZ16" i="2"/>
  <c r="CD16" i="2"/>
  <c r="CC16" i="2"/>
  <c r="CB16" i="2"/>
  <c r="CA16" i="2"/>
  <c r="BZ16" i="2"/>
  <c r="BY16" i="2"/>
  <c r="BX16" i="2"/>
  <c r="BW16" i="2"/>
  <c r="BV16" i="2"/>
  <c r="BU16" i="2"/>
  <c r="BT16" i="2"/>
  <c r="CW16" i="2" s="1"/>
  <c r="BS16" i="2"/>
  <c r="BR16" i="2"/>
  <c r="BQ16" i="2"/>
  <c r="BP16" i="2"/>
  <c r="BO16" i="2"/>
  <c r="BN16" i="2"/>
  <c r="BM16" i="2"/>
  <c r="BL16" i="2"/>
  <c r="CO16" i="2" s="1"/>
  <c r="BK16" i="2"/>
  <c r="BJ16" i="2"/>
  <c r="BI16" i="2"/>
  <c r="BH16" i="2"/>
  <c r="BG16" i="2"/>
  <c r="BF16" i="2"/>
  <c r="BE16" i="2"/>
  <c r="BD16" i="2"/>
  <c r="CG16" i="2" s="1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C16" i="2"/>
  <c r="AB16" i="2"/>
  <c r="AA16" i="2"/>
  <c r="Z16" i="2"/>
  <c r="Y16" i="2"/>
  <c r="X16" i="2"/>
  <c r="V16" i="2"/>
  <c r="U16" i="2"/>
  <c r="T16" i="2"/>
  <c r="R16" i="2"/>
  <c r="Q16" i="2"/>
  <c r="P16" i="2"/>
  <c r="N16" i="2"/>
  <c r="K16" i="2"/>
  <c r="H16" i="2"/>
  <c r="G16" i="2"/>
  <c r="D16" i="2"/>
  <c r="C16" i="2"/>
  <c r="B16" i="2"/>
  <c r="LJ15" i="2"/>
  <c r="LK15" i="2" s="1"/>
  <c r="KV15" i="2"/>
  <c r="KW15" i="2" s="1"/>
  <c r="KI15" i="2"/>
  <c r="KH15" i="2"/>
  <c r="KG15" i="2"/>
  <c r="KF15" i="2"/>
  <c r="KE15" i="2"/>
  <c r="KD15" i="2"/>
  <c r="LZ15" i="2" s="1"/>
  <c r="KC15" i="2"/>
  <c r="KB15" i="2"/>
  <c r="KA15" i="2"/>
  <c r="JZ15" i="2"/>
  <c r="JY15" i="2"/>
  <c r="KT15" i="2" s="1"/>
  <c r="KU15" i="2" s="1"/>
  <c r="JX15" i="2"/>
  <c r="JW15" i="2"/>
  <c r="JV15" i="2"/>
  <c r="MH15" i="2" s="1"/>
  <c r="JU15" i="2"/>
  <c r="JT15" i="2"/>
  <c r="JK15" i="2"/>
  <c r="JJ15" i="2"/>
  <c r="JF15" i="2"/>
  <c r="MZ15" i="2" s="1"/>
  <c r="JE15" i="2"/>
  <c r="IY15" i="2"/>
  <c r="IU15" i="2"/>
  <c r="IT15" i="2"/>
  <c r="IR15" i="2"/>
  <c r="IK15" i="2"/>
  <c r="IJ15" i="2"/>
  <c r="II15" i="2"/>
  <c r="IC15" i="2"/>
  <c r="HZ15" i="2"/>
  <c r="HY15" i="2"/>
  <c r="HX15" i="2"/>
  <c r="GX15" i="2"/>
  <c r="GW15" i="2"/>
  <c r="GV15" i="2"/>
  <c r="GU15" i="2"/>
  <c r="GT15" i="2"/>
  <c r="GS15" i="2"/>
  <c r="GR15" i="2"/>
  <c r="GQ15" i="2"/>
  <c r="GP15" i="2"/>
  <c r="GO15" i="2"/>
  <c r="GN15" i="2"/>
  <c r="GM15" i="2"/>
  <c r="HQ15" i="2" s="1"/>
  <c r="GL15" i="2"/>
  <c r="GK15" i="2"/>
  <c r="GJ15" i="2"/>
  <c r="GI15" i="2"/>
  <c r="GH15" i="2"/>
  <c r="GG15" i="2"/>
  <c r="GF15" i="2"/>
  <c r="GE15" i="2"/>
  <c r="GD15" i="2"/>
  <c r="GC15" i="2"/>
  <c r="GB15" i="2"/>
  <c r="GA15" i="2"/>
  <c r="FZ15" i="2"/>
  <c r="FY15" i="2"/>
  <c r="FX15" i="2"/>
  <c r="FW15" i="2"/>
  <c r="FV15" i="2"/>
  <c r="FU15" i="2"/>
  <c r="FT15" i="2"/>
  <c r="FS15" i="2"/>
  <c r="FR15" i="2"/>
  <c r="FN15" i="2"/>
  <c r="FM15" i="2"/>
  <c r="FL15" i="2"/>
  <c r="FK15" i="2"/>
  <c r="FH15" i="2"/>
  <c r="FD15" i="2"/>
  <c r="EV15" i="2"/>
  <c r="EL15" i="2"/>
  <c r="ER15" i="2" s="1"/>
  <c r="DW15" i="2"/>
  <c r="DV15" i="2"/>
  <c r="DU15" i="2"/>
  <c r="DR15" i="2"/>
  <c r="DI15" i="2"/>
  <c r="DP15" i="2" s="1"/>
  <c r="DA15" i="2"/>
  <c r="CZ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CO15" i="2" s="1"/>
  <c r="BK15" i="2"/>
  <c r="BJ15" i="2"/>
  <c r="BI15" i="2"/>
  <c r="BH15" i="2"/>
  <c r="CK15" i="2" s="1"/>
  <c r="BG15" i="2"/>
  <c r="BF15" i="2"/>
  <c r="BE15" i="2"/>
  <c r="BD15" i="2"/>
  <c r="CG15" i="2" s="1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C15" i="2"/>
  <c r="AG15" i="2" s="1"/>
  <c r="AB15" i="2"/>
  <c r="AA15" i="2"/>
  <c r="Z15" i="2"/>
  <c r="Y15" i="2"/>
  <c r="X15" i="2"/>
  <c r="V15" i="2"/>
  <c r="U15" i="2"/>
  <c r="T15" i="2"/>
  <c r="W15" i="2" s="1"/>
  <c r="R15" i="2"/>
  <c r="Q15" i="2"/>
  <c r="P15" i="2"/>
  <c r="N15" i="2"/>
  <c r="G15" i="2"/>
  <c r="I15" i="2" s="1"/>
  <c r="D15" i="2"/>
  <c r="LL15" i="2" s="1"/>
  <c r="LM15" i="2" s="1"/>
  <c r="C15" i="2"/>
  <c r="B15" i="2"/>
  <c r="MU14" i="2"/>
  <c r="KI14" i="2"/>
  <c r="KH14" i="2"/>
  <c r="KG14" i="2"/>
  <c r="KF14" i="2"/>
  <c r="KE14" i="2"/>
  <c r="KD14" i="2"/>
  <c r="KC14" i="2"/>
  <c r="KB14" i="2"/>
  <c r="KA14" i="2"/>
  <c r="JZ14" i="2"/>
  <c r="JY14" i="2"/>
  <c r="JX14" i="2"/>
  <c r="JW14" i="2"/>
  <c r="JV14" i="2"/>
  <c r="JU14" i="2"/>
  <c r="JT14" i="2"/>
  <c r="JK14" i="2"/>
  <c r="JJ14" i="2"/>
  <c r="JF14" i="2"/>
  <c r="JE14" i="2"/>
  <c r="JC14" i="2" s="1"/>
  <c r="IY14" i="2"/>
  <c r="IU14" i="2"/>
  <c r="IT14" i="2"/>
  <c r="IR14" i="2"/>
  <c r="IK14" i="2"/>
  <c r="IJ14" i="2"/>
  <c r="II14" i="2"/>
  <c r="IC14" i="2"/>
  <c r="HY14" i="2"/>
  <c r="HX14" i="2"/>
  <c r="GX14" i="2"/>
  <c r="GW14" i="2"/>
  <c r="GV14" i="2"/>
  <c r="GU14" i="2"/>
  <c r="GT14" i="2"/>
  <c r="GS14" i="2"/>
  <c r="GR14" i="2"/>
  <c r="GQ14" i="2"/>
  <c r="GP14" i="2"/>
  <c r="GO14" i="2"/>
  <c r="GN14" i="2"/>
  <c r="GM14" i="2"/>
  <c r="GL14" i="2"/>
  <c r="GK14" i="2"/>
  <c r="GJ14" i="2"/>
  <c r="GI14" i="2"/>
  <c r="GH14" i="2"/>
  <c r="GG14" i="2"/>
  <c r="GF14" i="2"/>
  <c r="GE14" i="2"/>
  <c r="GD14" i="2"/>
  <c r="GC14" i="2"/>
  <c r="GB14" i="2"/>
  <c r="GA14" i="2"/>
  <c r="FZ14" i="2"/>
  <c r="FY14" i="2"/>
  <c r="FX14" i="2"/>
  <c r="FW14" i="2"/>
  <c r="FV14" i="2"/>
  <c r="FU14" i="2"/>
  <c r="FT14" i="2"/>
  <c r="FS14" i="2"/>
  <c r="FR14" i="2"/>
  <c r="FN14" i="2"/>
  <c r="FM14" i="2"/>
  <c r="FL14" i="2"/>
  <c r="FH14" i="2"/>
  <c r="FI14" i="2" s="1"/>
  <c r="FD14" i="2"/>
  <c r="EV14" i="2"/>
  <c r="EW14" i="2" s="1"/>
  <c r="EL14" i="2"/>
  <c r="EP14" i="2" s="1"/>
  <c r="DX14" i="2"/>
  <c r="DW14" i="2"/>
  <c r="MM14" i="2" s="1"/>
  <c r="DV14" i="2"/>
  <c r="DU14" i="2"/>
  <c r="DJ14" i="2"/>
  <c r="DI14" i="2"/>
  <c r="DR14" i="2" s="1"/>
  <c r="CZ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C14" i="2"/>
  <c r="AB14" i="2"/>
  <c r="AA14" i="2"/>
  <c r="AA4" i="2" s="1"/>
  <c r="Z14" i="2"/>
  <c r="Y14" i="2"/>
  <c r="X14" i="2"/>
  <c r="V14" i="2"/>
  <c r="U14" i="2"/>
  <c r="T14" i="2"/>
  <c r="W14" i="2" s="1"/>
  <c r="R14" i="2"/>
  <c r="S14" i="2" s="1"/>
  <c r="Q14" i="2"/>
  <c r="P14" i="2"/>
  <c r="N14" i="2"/>
  <c r="G14" i="2"/>
  <c r="K14" i="2" s="1"/>
  <c r="D14" i="2"/>
  <c r="C14" i="2"/>
  <c r="B14" i="2"/>
  <c r="KI13" i="2"/>
  <c r="KH13" i="2"/>
  <c r="KG13" i="2"/>
  <c r="KF13" i="2"/>
  <c r="KE13" i="2"/>
  <c r="KD13" i="2"/>
  <c r="KC13" i="2"/>
  <c r="KB13" i="2"/>
  <c r="KA13" i="2"/>
  <c r="JZ13" i="2"/>
  <c r="JY13" i="2"/>
  <c r="JX13" i="2"/>
  <c r="KR13" i="2" s="1"/>
  <c r="KS13" i="2" s="1"/>
  <c r="JW13" i="2"/>
  <c r="JV13" i="2"/>
  <c r="JU13" i="2"/>
  <c r="LQ13" i="2" s="1"/>
  <c r="JT13" i="2"/>
  <c r="JK13" i="2"/>
  <c r="JJ13" i="2"/>
  <c r="JF13" i="2"/>
  <c r="JE13" i="2"/>
  <c r="JC13" i="2" s="1"/>
  <c r="IY13" i="2"/>
  <c r="IU13" i="2"/>
  <c r="IT13" i="2"/>
  <c r="IZ13" i="2" s="1"/>
  <c r="IR13" i="2"/>
  <c r="IK13" i="2"/>
  <c r="IJ13" i="2"/>
  <c r="II13" i="2"/>
  <c r="IC13" i="2"/>
  <c r="HZ13" i="2"/>
  <c r="HY13" i="2"/>
  <c r="IL13" i="2" s="1"/>
  <c r="IN13" i="2" s="1"/>
  <c r="HX13" i="2"/>
  <c r="GX13" i="2"/>
  <c r="GW13" i="2"/>
  <c r="GV13" i="2"/>
  <c r="GU13" i="2"/>
  <c r="GT13" i="2"/>
  <c r="GS13" i="2"/>
  <c r="GR13" i="2"/>
  <c r="GQ13" i="2"/>
  <c r="GP13" i="2"/>
  <c r="GO13" i="2"/>
  <c r="GN13" i="2"/>
  <c r="GM13" i="2"/>
  <c r="GL13" i="2"/>
  <c r="HP13" i="2" s="1"/>
  <c r="GK13" i="2"/>
  <c r="GJ13" i="2"/>
  <c r="GI13" i="2"/>
  <c r="GH13" i="2"/>
  <c r="HL13" i="2" s="1"/>
  <c r="GG13" i="2"/>
  <c r="GF13" i="2"/>
  <c r="GE13" i="2"/>
  <c r="GD13" i="2"/>
  <c r="HH13" i="2" s="1"/>
  <c r="GC13" i="2"/>
  <c r="HG13" i="2" s="1"/>
  <c r="GB13" i="2"/>
  <c r="GA13" i="2"/>
  <c r="FZ13" i="2"/>
  <c r="FY13" i="2"/>
  <c r="FX13" i="2"/>
  <c r="FW13" i="2"/>
  <c r="FV13" i="2"/>
  <c r="GZ13" i="2" s="1"/>
  <c r="FU13" i="2"/>
  <c r="FT13" i="2"/>
  <c r="FS13" i="2"/>
  <c r="FR13" i="2"/>
  <c r="FN13" i="2"/>
  <c r="FM13" i="2"/>
  <c r="FL13" i="2"/>
  <c r="FQ13" i="2" s="1"/>
  <c r="FH13" i="2"/>
  <c r="FK13" i="2" s="1"/>
  <c r="FD13" i="2"/>
  <c r="EV13" i="2"/>
  <c r="EZ13" i="2" s="1"/>
  <c r="EM13" i="2"/>
  <c r="EL13" i="2"/>
  <c r="ES13" i="2" s="1"/>
  <c r="DW13" i="2"/>
  <c r="DV13" i="2"/>
  <c r="DU13" i="2"/>
  <c r="DI13" i="2"/>
  <c r="DR13" i="2" s="1"/>
  <c r="CZ13" i="2"/>
  <c r="CU13" i="2"/>
  <c r="CD13" i="2"/>
  <c r="CC13" i="2"/>
  <c r="CB13" i="2"/>
  <c r="CA13" i="2"/>
  <c r="BZ13" i="2"/>
  <c r="BY13" i="2"/>
  <c r="BX13" i="2"/>
  <c r="BW13" i="2"/>
  <c r="BV13" i="2"/>
  <c r="CY13" i="2" s="1"/>
  <c r="BU13" i="2"/>
  <c r="BT13" i="2"/>
  <c r="CW13" i="2" s="1"/>
  <c r="BS13" i="2"/>
  <c r="BR13" i="2"/>
  <c r="BQ13" i="2"/>
  <c r="BP13" i="2"/>
  <c r="BO13" i="2"/>
  <c r="BN13" i="2"/>
  <c r="BM13" i="2"/>
  <c r="CP13" i="2" s="1"/>
  <c r="BL13" i="2"/>
  <c r="CO13" i="2" s="1"/>
  <c r="BK13" i="2"/>
  <c r="BJ13" i="2"/>
  <c r="BI13" i="2"/>
  <c r="BH13" i="2"/>
  <c r="BG13" i="2"/>
  <c r="BF13" i="2"/>
  <c r="BE13" i="2"/>
  <c r="CH13" i="2" s="1"/>
  <c r="BD13" i="2"/>
  <c r="CG13" i="2" s="1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C13" i="2"/>
  <c r="AB13" i="2"/>
  <c r="AA13" i="2"/>
  <c r="Z13" i="2"/>
  <c r="Y13" i="2"/>
  <c r="X13" i="2"/>
  <c r="W13" i="2"/>
  <c r="V13" i="2"/>
  <c r="U13" i="2"/>
  <c r="T13" i="2"/>
  <c r="R13" i="2"/>
  <c r="Q13" i="2"/>
  <c r="P13" i="2"/>
  <c r="N13" i="2"/>
  <c r="G13" i="2"/>
  <c r="D13" i="2"/>
  <c r="C13" i="2"/>
  <c r="B13" i="2"/>
  <c r="KI12" i="2"/>
  <c r="KH12" i="2"/>
  <c r="MD12" i="2" s="1"/>
  <c r="KG12" i="2"/>
  <c r="KF12" i="2"/>
  <c r="KE12" i="2"/>
  <c r="KD12" i="2"/>
  <c r="LZ12" i="2" s="1"/>
  <c r="KC12" i="2"/>
  <c r="KB12" i="2"/>
  <c r="KA12" i="2"/>
  <c r="JZ12" i="2"/>
  <c r="LV12" i="2" s="1"/>
  <c r="JY12" i="2"/>
  <c r="JX12" i="2"/>
  <c r="JW12" i="2"/>
  <c r="JV12" i="2"/>
  <c r="JU12" i="2"/>
  <c r="JT12" i="2"/>
  <c r="JK12" i="2"/>
  <c r="JJ12" i="2"/>
  <c r="JF12" i="2"/>
  <c r="JE12" i="2"/>
  <c r="JC12" i="2" s="1"/>
  <c r="IY12" i="2"/>
  <c r="IU12" i="2"/>
  <c r="IT12" i="2"/>
  <c r="IR12" i="2"/>
  <c r="IK12" i="2"/>
  <c r="IM12" i="2" s="1"/>
  <c r="IJ12" i="2"/>
  <c r="II12" i="2"/>
  <c r="IC12" i="2"/>
  <c r="HY12" i="2"/>
  <c r="HX12" i="2"/>
  <c r="GX12" i="2"/>
  <c r="GW12" i="2"/>
  <c r="GV12" i="2"/>
  <c r="GU12" i="2"/>
  <c r="GT12" i="2"/>
  <c r="GS12" i="2"/>
  <c r="GR12" i="2"/>
  <c r="GQ12" i="2"/>
  <c r="GP12" i="2"/>
  <c r="GO12" i="2"/>
  <c r="GN12" i="2"/>
  <c r="GM12" i="2"/>
  <c r="GL12" i="2"/>
  <c r="GK12" i="2"/>
  <c r="GJ12" i="2"/>
  <c r="GI12" i="2"/>
  <c r="GH12" i="2"/>
  <c r="GG12" i="2"/>
  <c r="GF12" i="2"/>
  <c r="GE12" i="2"/>
  <c r="GD12" i="2"/>
  <c r="GC12" i="2"/>
  <c r="GB12" i="2"/>
  <c r="GA12" i="2"/>
  <c r="FZ12" i="2"/>
  <c r="FY12" i="2"/>
  <c r="FX12" i="2"/>
  <c r="FW12" i="2"/>
  <c r="FV12" i="2"/>
  <c r="FU12" i="2"/>
  <c r="FT12" i="2"/>
  <c r="FS12" i="2"/>
  <c r="FR12" i="2"/>
  <c r="FN12" i="2"/>
  <c r="FM12" i="2"/>
  <c r="FL12" i="2"/>
  <c r="FH12" i="2"/>
  <c r="FK12" i="2" s="1"/>
  <c r="FD12" i="2"/>
  <c r="EV12" i="2"/>
  <c r="EL12" i="2"/>
  <c r="ER12" i="2" s="1"/>
  <c r="DW12" i="2"/>
  <c r="DV12" i="2"/>
  <c r="DU12" i="2"/>
  <c r="DI12" i="2"/>
  <c r="DP12" i="2" s="1"/>
  <c r="CZ12" i="2"/>
  <c r="FE12" i="2" s="1"/>
  <c r="CD12" i="2"/>
  <c r="CC12" i="2"/>
  <c r="CB12" i="2"/>
  <c r="CA12" i="2"/>
  <c r="BZ12" i="2"/>
  <c r="BY12" i="2"/>
  <c r="BX12" i="2"/>
  <c r="BW12" i="2"/>
  <c r="BV12" i="2"/>
  <c r="CY12" i="2" s="1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C12" i="2"/>
  <c r="AE12" i="2" s="1"/>
  <c r="AB12" i="2"/>
  <c r="AA12" i="2"/>
  <c r="Z12" i="2"/>
  <c r="Y12" i="2"/>
  <c r="X12" i="2"/>
  <c r="V12" i="2"/>
  <c r="U12" i="2"/>
  <c r="T12" i="2"/>
  <c r="R12" i="2"/>
  <c r="Q12" i="2"/>
  <c r="P12" i="2"/>
  <c r="S12" i="2" s="1"/>
  <c r="N12" i="2"/>
  <c r="G12" i="2"/>
  <c r="D12" i="2"/>
  <c r="C12" i="2"/>
  <c r="B12" i="2"/>
  <c r="KI11" i="2"/>
  <c r="KH11" i="2"/>
  <c r="KG11" i="2"/>
  <c r="KF11" i="2"/>
  <c r="KE11" i="2"/>
  <c r="KD11" i="2"/>
  <c r="KC11" i="2"/>
  <c r="KB11" i="2"/>
  <c r="KA11" i="2"/>
  <c r="JZ11" i="2"/>
  <c r="JY11" i="2"/>
  <c r="JX11" i="2"/>
  <c r="JW11" i="2"/>
  <c r="JV11" i="2"/>
  <c r="JU11" i="2"/>
  <c r="JT11" i="2"/>
  <c r="JK11" i="2"/>
  <c r="JJ11" i="2"/>
  <c r="JF11" i="2"/>
  <c r="JE11" i="2"/>
  <c r="IY11" i="2"/>
  <c r="IU11" i="2"/>
  <c r="IT11" i="2"/>
  <c r="IR11" i="2"/>
  <c r="IK11" i="2"/>
  <c r="IM11" i="2" s="1"/>
  <c r="IJ11" i="2"/>
  <c r="II11" i="2"/>
  <c r="IC11" i="2"/>
  <c r="HZ11" i="2"/>
  <c r="HY11" i="2"/>
  <c r="HX11" i="2"/>
  <c r="GX11" i="2"/>
  <c r="GW11" i="2"/>
  <c r="GV11" i="2"/>
  <c r="GU11" i="2"/>
  <c r="GT11" i="2"/>
  <c r="GS11" i="2"/>
  <c r="GR11" i="2"/>
  <c r="GQ11" i="2"/>
  <c r="GP11" i="2"/>
  <c r="GO11" i="2"/>
  <c r="HS11" i="2" s="1"/>
  <c r="GN11" i="2"/>
  <c r="GM11" i="2"/>
  <c r="GL11" i="2"/>
  <c r="HP11" i="2" s="1"/>
  <c r="GK11" i="2"/>
  <c r="HO11" i="2" s="1"/>
  <c r="GJ11" i="2"/>
  <c r="HN11" i="2" s="1"/>
  <c r="GI11" i="2"/>
  <c r="GH11" i="2"/>
  <c r="GG11" i="2"/>
  <c r="GF11" i="2"/>
  <c r="GE11" i="2"/>
  <c r="GD11" i="2"/>
  <c r="GC11" i="2"/>
  <c r="GB11" i="2"/>
  <c r="HF11" i="2" s="1"/>
  <c r="GA11" i="2"/>
  <c r="FZ11" i="2"/>
  <c r="FY11" i="2"/>
  <c r="HC11" i="2" s="1"/>
  <c r="FX11" i="2"/>
  <c r="FW11" i="2"/>
  <c r="FV11" i="2"/>
  <c r="GZ11" i="2" s="1"/>
  <c r="FU11" i="2"/>
  <c r="FT11" i="2"/>
  <c r="FS11" i="2"/>
  <c r="FR11" i="2"/>
  <c r="FO11" i="2"/>
  <c r="FN11" i="2"/>
  <c r="FM11" i="2"/>
  <c r="FL11" i="2"/>
  <c r="FH11" i="2"/>
  <c r="FI11" i="2" s="1"/>
  <c r="FD11" i="2"/>
  <c r="FB11" i="2"/>
  <c r="EV11" i="2"/>
  <c r="FF11" i="2" s="1"/>
  <c r="FG11" i="2" s="1"/>
  <c r="EL11" i="2"/>
  <c r="DW11" i="2"/>
  <c r="DV11" i="2"/>
  <c r="DU11" i="2"/>
  <c r="DI11" i="2"/>
  <c r="DP11" i="2" s="1"/>
  <c r="CZ11" i="2"/>
  <c r="CD11" i="2"/>
  <c r="CC11" i="2"/>
  <c r="CB11" i="2"/>
  <c r="CA11" i="2"/>
  <c r="BZ11" i="2"/>
  <c r="BY11" i="2"/>
  <c r="BX11" i="2"/>
  <c r="BW11" i="2"/>
  <c r="BV11" i="2"/>
  <c r="BU11" i="2"/>
  <c r="CX11" i="2" s="1"/>
  <c r="BT11" i="2"/>
  <c r="BS11" i="2"/>
  <c r="CV11" i="2" s="1"/>
  <c r="BR11" i="2"/>
  <c r="BQ11" i="2"/>
  <c r="CT11" i="2" s="1"/>
  <c r="BP11" i="2"/>
  <c r="BO11" i="2"/>
  <c r="CR11" i="2" s="1"/>
  <c r="BN11" i="2"/>
  <c r="CQ11" i="2" s="1"/>
  <c r="BM11" i="2"/>
  <c r="CP11" i="2" s="1"/>
  <c r="BL11" i="2"/>
  <c r="BK11" i="2"/>
  <c r="CN11" i="2" s="1"/>
  <c r="BJ11" i="2"/>
  <c r="BI11" i="2"/>
  <c r="CL11" i="2" s="1"/>
  <c r="BH11" i="2"/>
  <c r="BG11" i="2"/>
  <c r="BF11" i="2"/>
  <c r="BE11" i="2"/>
  <c r="BD11" i="2"/>
  <c r="BC11" i="2"/>
  <c r="CF11" i="2" s="1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E11" i="2"/>
  <c r="AD11" i="2"/>
  <c r="AF11" i="2" s="1"/>
  <c r="AC11" i="2"/>
  <c r="AB11" i="2"/>
  <c r="AA11" i="2"/>
  <c r="Z11" i="2"/>
  <c r="Y11" i="2"/>
  <c r="X11" i="2"/>
  <c r="V11" i="2"/>
  <c r="U11" i="2"/>
  <c r="T11" i="2"/>
  <c r="R11" i="2"/>
  <c r="Q11" i="2"/>
  <c r="P11" i="2"/>
  <c r="N11" i="2"/>
  <c r="G11" i="2"/>
  <c r="F11" i="2"/>
  <c r="D11" i="2"/>
  <c r="C11" i="2"/>
  <c r="B11" i="2"/>
  <c r="MI10" i="2"/>
  <c r="KI10" i="2"/>
  <c r="KH10" i="2"/>
  <c r="MT10" i="2" s="1"/>
  <c r="KG10" i="2"/>
  <c r="KF10" i="2"/>
  <c r="KE10" i="2"/>
  <c r="KD10" i="2"/>
  <c r="KC10" i="2"/>
  <c r="KB10" i="2"/>
  <c r="KA10" i="2"/>
  <c r="JZ10" i="2"/>
  <c r="ML10" i="2" s="1"/>
  <c r="JY10" i="2"/>
  <c r="MK10" i="2" s="1"/>
  <c r="JX10" i="2"/>
  <c r="JW10" i="2"/>
  <c r="JV10" i="2"/>
  <c r="JU10" i="2"/>
  <c r="MG10" i="2" s="1"/>
  <c r="JT10" i="2"/>
  <c r="JK10" i="2"/>
  <c r="JJ10" i="2"/>
  <c r="JF10" i="2"/>
  <c r="JE10" i="2"/>
  <c r="IY10" i="2"/>
  <c r="IU10" i="2"/>
  <c r="IT10" i="2"/>
  <c r="IZ10" i="2" s="1"/>
  <c r="IR10" i="2"/>
  <c r="IK10" i="2"/>
  <c r="IJ10" i="2"/>
  <c r="II10" i="2"/>
  <c r="IC10" i="2"/>
  <c r="HZ10" i="2"/>
  <c r="HY10" i="2"/>
  <c r="HX10" i="2"/>
  <c r="GX10" i="2"/>
  <c r="GW10" i="2"/>
  <c r="GV10" i="2"/>
  <c r="GU10" i="2"/>
  <c r="GT10" i="2"/>
  <c r="GS10" i="2"/>
  <c r="GR10" i="2"/>
  <c r="GQ10" i="2"/>
  <c r="GP10" i="2"/>
  <c r="GO10" i="2"/>
  <c r="GN10" i="2"/>
  <c r="GM10" i="2"/>
  <c r="GL10" i="2"/>
  <c r="GK10" i="2"/>
  <c r="GJ10" i="2"/>
  <c r="GI10" i="2"/>
  <c r="GH10" i="2"/>
  <c r="GG10" i="2"/>
  <c r="GF10" i="2"/>
  <c r="GE10" i="2"/>
  <c r="GD10" i="2"/>
  <c r="HH10" i="2" s="1"/>
  <c r="GC10" i="2"/>
  <c r="GB10" i="2"/>
  <c r="GA10" i="2"/>
  <c r="FZ10" i="2"/>
  <c r="FY10" i="2"/>
  <c r="FX10" i="2"/>
  <c r="FW10" i="2"/>
  <c r="FV10" i="2"/>
  <c r="FU10" i="2"/>
  <c r="FT10" i="2"/>
  <c r="FS10" i="2"/>
  <c r="FR10" i="2"/>
  <c r="FN10" i="2"/>
  <c r="FM10" i="2"/>
  <c r="FL10" i="2"/>
  <c r="FH10" i="2"/>
  <c r="FD10" i="2"/>
  <c r="EZ10" i="2"/>
  <c r="EV10" i="2"/>
  <c r="EY10" i="2" s="1"/>
  <c r="EM10" i="2"/>
  <c r="EL10" i="2"/>
  <c r="DW10" i="2"/>
  <c r="DV10" i="2"/>
  <c r="DU10" i="2"/>
  <c r="DI10" i="2"/>
  <c r="CZ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CL10" i="2" s="1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C10" i="2"/>
  <c r="AE10" i="2" s="1"/>
  <c r="AB10" i="2"/>
  <c r="AA10" i="2"/>
  <c r="Z10" i="2"/>
  <c r="Y10" i="2"/>
  <c r="X10" i="2"/>
  <c r="V10" i="2"/>
  <c r="U10" i="2"/>
  <c r="T10" i="2"/>
  <c r="R10" i="2"/>
  <c r="Q10" i="2"/>
  <c r="P10" i="2"/>
  <c r="S10" i="2" s="1"/>
  <c r="N10" i="2"/>
  <c r="H10" i="2"/>
  <c r="G10" i="2"/>
  <c r="D10" i="2"/>
  <c r="C10" i="2"/>
  <c r="B10" i="2"/>
  <c r="KI9" i="2"/>
  <c r="KH9" i="2"/>
  <c r="KG9" i="2"/>
  <c r="KF9" i="2"/>
  <c r="KE9" i="2"/>
  <c r="KD9" i="2"/>
  <c r="KC9" i="2"/>
  <c r="KB9" i="2"/>
  <c r="KA9" i="2"/>
  <c r="JZ9" i="2"/>
  <c r="JY9" i="2"/>
  <c r="JX9" i="2"/>
  <c r="JW9" i="2"/>
  <c r="JV9" i="2"/>
  <c r="JU9" i="2"/>
  <c r="JT9" i="2"/>
  <c r="JK9" i="2"/>
  <c r="JJ9" i="2"/>
  <c r="JF9" i="2"/>
  <c r="JE9" i="2"/>
  <c r="JC9" i="2" s="1"/>
  <c r="JD9" i="2" s="1"/>
  <c r="IY9" i="2"/>
  <c r="IU9" i="2"/>
  <c r="IT9" i="2"/>
  <c r="IR9" i="2"/>
  <c r="IK9" i="2"/>
  <c r="IJ9" i="2"/>
  <c r="IJ4" i="2" s="1"/>
  <c r="II9" i="2"/>
  <c r="IC9" i="2"/>
  <c r="HZ9" i="2"/>
  <c r="HY9" i="2"/>
  <c r="HX9" i="2"/>
  <c r="GX9" i="2"/>
  <c r="GW9" i="2"/>
  <c r="GV9" i="2"/>
  <c r="GU9" i="2"/>
  <c r="GT9" i="2"/>
  <c r="GS9" i="2"/>
  <c r="GR9" i="2"/>
  <c r="GQ9" i="2"/>
  <c r="GP9" i="2"/>
  <c r="GO9" i="2"/>
  <c r="GN9" i="2"/>
  <c r="GM9" i="2"/>
  <c r="GL9" i="2"/>
  <c r="GK9" i="2"/>
  <c r="GJ9" i="2"/>
  <c r="GI9" i="2"/>
  <c r="GH9" i="2"/>
  <c r="GG9" i="2"/>
  <c r="GF9" i="2"/>
  <c r="GE9" i="2"/>
  <c r="GD9" i="2"/>
  <c r="GC9" i="2"/>
  <c r="GB9" i="2"/>
  <c r="GA9" i="2"/>
  <c r="FZ9" i="2"/>
  <c r="FY9" i="2"/>
  <c r="FX9" i="2"/>
  <c r="FW9" i="2"/>
  <c r="FV9" i="2"/>
  <c r="FU9" i="2"/>
  <c r="FT9" i="2"/>
  <c r="FS9" i="2"/>
  <c r="FR9" i="2"/>
  <c r="FN9" i="2"/>
  <c r="FM9" i="2"/>
  <c r="FL9" i="2"/>
  <c r="FQ9" i="2" s="1"/>
  <c r="FH9" i="2"/>
  <c r="FI9" i="2" s="1"/>
  <c r="FD9" i="2"/>
  <c r="FB9" i="2"/>
  <c r="EV9" i="2"/>
  <c r="EZ9" i="2" s="1"/>
  <c r="EL9" i="2"/>
  <c r="DW9" i="2"/>
  <c r="DX9" i="2" s="1"/>
  <c r="DV9" i="2"/>
  <c r="DU9" i="2"/>
  <c r="DI9" i="2"/>
  <c r="CZ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C9" i="2"/>
  <c r="AB9" i="2"/>
  <c r="AA9" i="2"/>
  <c r="Z9" i="2"/>
  <c r="Y9" i="2"/>
  <c r="X9" i="2"/>
  <c r="V9" i="2"/>
  <c r="U9" i="2"/>
  <c r="T9" i="2"/>
  <c r="R9" i="2"/>
  <c r="Q9" i="2"/>
  <c r="P9" i="2"/>
  <c r="N9" i="2"/>
  <c r="G9" i="2"/>
  <c r="D9" i="2"/>
  <c r="GY9" i="2" s="1"/>
  <c r="C9" i="2"/>
  <c r="B9" i="2"/>
  <c r="KI8" i="2"/>
  <c r="KH8" i="2"/>
  <c r="KG8" i="2"/>
  <c r="KF8" i="2"/>
  <c r="KE8" i="2"/>
  <c r="KD8" i="2"/>
  <c r="KC8" i="2"/>
  <c r="KB8" i="2"/>
  <c r="KA8" i="2"/>
  <c r="JZ8" i="2"/>
  <c r="JY8" i="2"/>
  <c r="JX8" i="2"/>
  <c r="JW8" i="2"/>
  <c r="JV8" i="2"/>
  <c r="JU8" i="2"/>
  <c r="JT8" i="2"/>
  <c r="JK8" i="2"/>
  <c r="JJ8" i="2"/>
  <c r="JF8" i="2"/>
  <c r="JC8" i="2" s="1"/>
  <c r="JE8" i="2"/>
  <c r="IY8" i="2"/>
  <c r="IU8" i="2"/>
  <c r="IZ8" i="2" s="1"/>
  <c r="IT8" i="2"/>
  <c r="IR8" i="2"/>
  <c r="IK8" i="2"/>
  <c r="IJ8" i="2"/>
  <c r="II8" i="2"/>
  <c r="IC8" i="2"/>
  <c r="HZ8" i="2"/>
  <c r="HY8" i="2"/>
  <c r="IM8" i="2" s="1"/>
  <c r="HX8" i="2"/>
  <c r="GX8" i="2"/>
  <c r="GW8" i="2"/>
  <c r="GV8" i="2"/>
  <c r="GU8" i="2"/>
  <c r="GT8" i="2"/>
  <c r="GS8" i="2"/>
  <c r="GR8" i="2"/>
  <c r="GQ8" i="2"/>
  <c r="GP8" i="2"/>
  <c r="GO8" i="2"/>
  <c r="GN8" i="2"/>
  <c r="GM8" i="2"/>
  <c r="GL8" i="2"/>
  <c r="GK8" i="2"/>
  <c r="GJ8" i="2"/>
  <c r="HN8" i="2" s="1"/>
  <c r="GI8" i="2"/>
  <c r="GH8" i="2"/>
  <c r="GG8" i="2"/>
  <c r="GF8" i="2"/>
  <c r="GE8" i="2"/>
  <c r="GD8" i="2"/>
  <c r="GC8" i="2"/>
  <c r="GB8" i="2"/>
  <c r="GA8" i="2"/>
  <c r="FZ8" i="2"/>
  <c r="HD8" i="2" s="1"/>
  <c r="FY8" i="2"/>
  <c r="FX8" i="2"/>
  <c r="FW8" i="2"/>
  <c r="FV8" i="2"/>
  <c r="FU8" i="2"/>
  <c r="FT8" i="2"/>
  <c r="FT4" i="2" s="1"/>
  <c r="FS8" i="2"/>
  <c r="FR8" i="2"/>
  <c r="FN8" i="2"/>
  <c r="FM8" i="2"/>
  <c r="FL8" i="2"/>
  <c r="FH8" i="2"/>
  <c r="FK8" i="2" s="1"/>
  <c r="FD8" i="2"/>
  <c r="EV8" i="2"/>
  <c r="EL8" i="2"/>
  <c r="DW8" i="2"/>
  <c r="DV8" i="2"/>
  <c r="DU8" i="2"/>
  <c r="DI8" i="2"/>
  <c r="CZ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C8" i="2"/>
  <c r="AE8" i="2" s="1"/>
  <c r="AB8" i="2"/>
  <c r="AA8" i="2"/>
  <c r="Z8" i="2"/>
  <c r="Y8" i="2"/>
  <c r="X8" i="2"/>
  <c r="V8" i="2"/>
  <c r="U8" i="2"/>
  <c r="T8" i="2"/>
  <c r="R8" i="2"/>
  <c r="Q8" i="2"/>
  <c r="P8" i="2"/>
  <c r="N8" i="2"/>
  <c r="G8" i="2"/>
  <c r="D8" i="2"/>
  <c r="C8" i="2"/>
  <c r="B8" i="2"/>
  <c r="ME7" i="2"/>
  <c r="LN7" i="2"/>
  <c r="LO7" i="2" s="1"/>
  <c r="KI7" i="2"/>
  <c r="KH7" i="2"/>
  <c r="KG7" i="2"/>
  <c r="LJ7" i="2" s="1"/>
  <c r="LK7" i="2" s="1"/>
  <c r="KF7" i="2"/>
  <c r="KE7" i="2"/>
  <c r="LF7" i="2" s="1"/>
  <c r="LG7" i="2" s="1"/>
  <c r="KD7" i="2"/>
  <c r="LZ7" i="2" s="1"/>
  <c r="KC7" i="2"/>
  <c r="KB7" i="2"/>
  <c r="KA7" i="2"/>
  <c r="MM7" i="2" s="1"/>
  <c r="JZ7" i="2"/>
  <c r="KV7" i="2" s="1"/>
  <c r="KW7" i="2" s="1"/>
  <c r="JY7" i="2"/>
  <c r="LU7" i="2" s="1"/>
  <c r="JX7" i="2"/>
  <c r="JW7" i="2"/>
  <c r="JV7" i="2"/>
  <c r="LR7" i="2" s="1"/>
  <c r="JU7" i="2"/>
  <c r="JU4" i="2" s="1"/>
  <c r="JT7" i="2"/>
  <c r="JK7" i="2"/>
  <c r="JJ7" i="2"/>
  <c r="JF7" i="2"/>
  <c r="JE7" i="2"/>
  <c r="IY7" i="2"/>
  <c r="IU7" i="2"/>
  <c r="IS7" i="2" s="1"/>
  <c r="IV7" i="2" s="1"/>
  <c r="IT7" i="2"/>
  <c r="IR7" i="2"/>
  <c r="IK7" i="2"/>
  <c r="IJ7" i="2"/>
  <c r="II7" i="2"/>
  <c r="IC7" i="2"/>
  <c r="HY7" i="2"/>
  <c r="HX7" i="2"/>
  <c r="GX7" i="2"/>
  <c r="GW7" i="2"/>
  <c r="GV7" i="2"/>
  <c r="GU7" i="2"/>
  <c r="GT7" i="2"/>
  <c r="GS7" i="2"/>
  <c r="GR7" i="2"/>
  <c r="GQ7" i="2"/>
  <c r="GP7" i="2"/>
  <c r="GO7" i="2"/>
  <c r="HS7" i="2" s="1"/>
  <c r="GN7" i="2"/>
  <c r="HR7" i="2" s="1"/>
  <c r="GM7" i="2"/>
  <c r="GL7" i="2"/>
  <c r="GK7" i="2"/>
  <c r="GJ7" i="2"/>
  <c r="HN7" i="2" s="1"/>
  <c r="GI7" i="2"/>
  <c r="HM7" i="2" s="1"/>
  <c r="GH7" i="2"/>
  <c r="GG7" i="2"/>
  <c r="GF7" i="2"/>
  <c r="HJ7" i="2" s="1"/>
  <c r="GE7" i="2"/>
  <c r="GD7" i="2"/>
  <c r="GC7" i="2"/>
  <c r="GB7" i="2"/>
  <c r="HF7" i="2" s="1"/>
  <c r="GA7" i="2"/>
  <c r="HE7" i="2" s="1"/>
  <c r="FZ7" i="2"/>
  <c r="FY7" i="2"/>
  <c r="HC7" i="2" s="1"/>
  <c r="FX7" i="2"/>
  <c r="HB7" i="2" s="1"/>
  <c r="FW7" i="2"/>
  <c r="FV7" i="2"/>
  <c r="FU7" i="2"/>
  <c r="FT7" i="2"/>
  <c r="FS7" i="2"/>
  <c r="FR7" i="2"/>
  <c r="FN7" i="2"/>
  <c r="FM7" i="2"/>
  <c r="FL7" i="2"/>
  <c r="FQ7" i="2" s="1"/>
  <c r="FH7" i="2"/>
  <c r="FK7" i="2" s="1"/>
  <c r="FD7" i="2"/>
  <c r="EV7" i="2"/>
  <c r="EL7" i="2"/>
  <c r="DW7" i="2"/>
  <c r="DV7" i="2"/>
  <c r="DU7" i="2"/>
  <c r="DI7" i="2"/>
  <c r="DL7" i="2" s="1"/>
  <c r="DF7" i="2"/>
  <c r="DB7" i="2"/>
  <c r="CZ7" i="2"/>
  <c r="DA7" i="2" s="1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CT7" i="2" s="1"/>
  <c r="BP7" i="2"/>
  <c r="BO7" i="2"/>
  <c r="BN7" i="2"/>
  <c r="BM7" i="2"/>
  <c r="BL7" i="2"/>
  <c r="BK7" i="2"/>
  <c r="CN7" i="2" s="1"/>
  <c r="BJ7" i="2"/>
  <c r="BI7" i="2"/>
  <c r="BH7" i="2"/>
  <c r="BG7" i="2"/>
  <c r="BF7" i="2"/>
  <c r="BE7" i="2"/>
  <c r="BD7" i="2"/>
  <c r="BC7" i="2"/>
  <c r="CF7" i="2" s="1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E7" i="2"/>
  <c r="AC7" i="2"/>
  <c r="AB7" i="2"/>
  <c r="AA7" i="2"/>
  <c r="Z7" i="2"/>
  <c r="Y7" i="2"/>
  <c r="X7" i="2"/>
  <c r="V7" i="2"/>
  <c r="W7" i="2" s="1"/>
  <c r="U7" i="2"/>
  <c r="T7" i="2"/>
  <c r="R7" i="2"/>
  <c r="Q7" i="2"/>
  <c r="P7" i="2"/>
  <c r="N7" i="2"/>
  <c r="G7" i="2"/>
  <c r="D7" i="2"/>
  <c r="C7" i="2"/>
  <c r="B7" i="2"/>
  <c r="KI6" i="2"/>
  <c r="KH6" i="2"/>
  <c r="KG6" i="2"/>
  <c r="KF6" i="2"/>
  <c r="KE6" i="2"/>
  <c r="KD6" i="2"/>
  <c r="KC6" i="2"/>
  <c r="KC4" i="2" s="1"/>
  <c r="KB6" i="2"/>
  <c r="KA6" i="2"/>
  <c r="LW6" i="2" s="1"/>
  <c r="JZ6" i="2"/>
  <c r="JY6" i="2"/>
  <c r="JX6" i="2"/>
  <c r="JX4" i="2" s="1"/>
  <c r="JW6" i="2"/>
  <c r="JV6" i="2"/>
  <c r="JU6" i="2"/>
  <c r="JT6" i="2"/>
  <c r="JK6" i="2"/>
  <c r="JJ6" i="2"/>
  <c r="JF6" i="2"/>
  <c r="JE6" i="2"/>
  <c r="IY6" i="2"/>
  <c r="IZ6" i="2" s="1"/>
  <c r="IU6" i="2"/>
  <c r="IT6" i="2"/>
  <c r="IS6" i="2" s="1"/>
  <c r="IR6" i="2"/>
  <c r="IP6" i="2" s="1"/>
  <c r="IK6" i="2"/>
  <c r="IJ6" i="2"/>
  <c r="II6" i="2"/>
  <c r="IC6" i="2"/>
  <c r="HZ6" i="2"/>
  <c r="HY6" i="2"/>
  <c r="HX6" i="2"/>
  <c r="GX6" i="2"/>
  <c r="GW6" i="2"/>
  <c r="GV6" i="2"/>
  <c r="GU6" i="2"/>
  <c r="GT6" i="2"/>
  <c r="GS6" i="2"/>
  <c r="GR6" i="2"/>
  <c r="GQ6" i="2"/>
  <c r="GP6" i="2"/>
  <c r="GO6" i="2"/>
  <c r="GN6" i="2"/>
  <c r="GM6" i="2"/>
  <c r="GL6" i="2"/>
  <c r="GK6" i="2"/>
  <c r="GJ6" i="2"/>
  <c r="GI6" i="2"/>
  <c r="GH6" i="2"/>
  <c r="GG6" i="2"/>
  <c r="GF6" i="2"/>
  <c r="GE6" i="2"/>
  <c r="GD6" i="2"/>
  <c r="GC6" i="2"/>
  <c r="GB6" i="2"/>
  <c r="GA6" i="2"/>
  <c r="FZ6" i="2"/>
  <c r="FY6" i="2"/>
  <c r="FX6" i="2"/>
  <c r="FW6" i="2"/>
  <c r="FV6" i="2"/>
  <c r="FU6" i="2"/>
  <c r="FT6" i="2"/>
  <c r="FS6" i="2"/>
  <c r="FR6" i="2"/>
  <c r="FN6" i="2"/>
  <c r="FM6" i="2"/>
  <c r="FL6" i="2"/>
  <c r="FQ6" i="2" s="1"/>
  <c r="FH6" i="2"/>
  <c r="FD6" i="2"/>
  <c r="FE6" i="2" s="1"/>
  <c r="EV6" i="2"/>
  <c r="FB6" i="2" s="1"/>
  <c r="EL6" i="2"/>
  <c r="EP6" i="2" s="1"/>
  <c r="DW6" i="2"/>
  <c r="DV6" i="2"/>
  <c r="DU6" i="2"/>
  <c r="DR6" i="2"/>
  <c r="DJ6" i="2"/>
  <c r="DI6" i="2"/>
  <c r="CZ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X4" i="2" s="1"/>
  <c r="AW6" i="2"/>
  <c r="AV6" i="2"/>
  <c r="AU6" i="2"/>
  <c r="AT6" i="2"/>
  <c r="AS6" i="2"/>
  <c r="AR6" i="2"/>
  <c r="AQ6" i="2"/>
  <c r="AP6" i="2"/>
  <c r="AO6" i="2"/>
  <c r="AN6" i="2"/>
  <c r="AC6" i="2"/>
  <c r="AB6" i="2"/>
  <c r="AA6" i="2"/>
  <c r="Z6" i="2"/>
  <c r="Y6" i="2"/>
  <c r="X6" i="2"/>
  <c r="V6" i="2"/>
  <c r="U6" i="2"/>
  <c r="T6" i="2"/>
  <c r="R6" i="2"/>
  <c r="Q6" i="2"/>
  <c r="Q4" i="2" s="1"/>
  <c r="P6" i="2"/>
  <c r="N6" i="2"/>
  <c r="G6" i="2"/>
  <c r="D6" i="2"/>
  <c r="C6" i="2"/>
  <c r="B6" i="2"/>
  <c r="KI5" i="2"/>
  <c r="KH5" i="2"/>
  <c r="MD5" i="2" s="1"/>
  <c r="KG5" i="2"/>
  <c r="KF5" i="2"/>
  <c r="LH5" i="2" s="1"/>
  <c r="LI5" i="2" s="1"/>
  <c r="KE5" i="2"/>
  <c r="KD5" i="2"/>
  <c r="KC5" i="2"/>
  <c r="KB5" i="2"/>
  <c r="KA5" i="2"/>
  <c r="KX5" i="2" s="1"/>
  <c r="KY5" i="2" s="1"/>
  <c r="JZ5" i="2"/>
  <c r="LV5" i="2" s="1"/>
  <c r="JY5" i="2"/>
  <c r="JX5" i="2"/>
  <c r="JW5" i="2"/>
  <c r="JV5" i="2"/>
  <c r="JU5" i="2"/>
  <c r="JT5" i="2"/>
  <c r="JK5" i="2"/>
  <c r="JJ5" i="2"/>
  <c r="JF5" i="2"/>
  <c r="JE5" i="2"/>
  <c r="IY5" i="2"/>
  <c r="IU5" i="2"/>
  <c r="IT5" i="2"/>
  <c r="IR5" i="2"/>
  <c r="IP5" i="2"/>
  <c r="IK5" i="2"/>
  <c r="IJ5" i="2"/>
  <c r="II5" i="2"/>
  <c r="IG5" i="2" s="1"/>
  <c r="IC5" i="2"/>
  <c r="HZ5" i="2"/>
  <c r="HY5" i="2"/>
  <c r="HX5" i="2"/>
  <c r="HP5" i="2"/>
  <c r="GX5" i="2"/>
  <c r="GW5" i="2"/>
  <c r="GV5" i="2"/>
  <c r="GU5" i="2"/>
  <c r="GT5" i="2"/>
  <c r="GS5" i="2"/>
  <c r="GS4" i="2" s="1"/>
  <c r="GR5" i="2"/>
  <c r="GQ5" i="2"/>
  <c r="GP5" i="2"/>
  <c r="GO5" i="2"/>
  <c r="GN5" i="2"/>
  <c r="GM5" i="2"/>
  <c r="GL5" i="2"/>
  <c r="GK5" i="2"/>
  <c r="GJ5" i="2"/>
  <c r="GI5" i="2"/>
  <c r="GH5" i="2"/>
  <c r="GG5" i="2"/>
  <c r="GF5" i="2"/>
  <c r="GE5" i="2"/>
  <c r="GD5" i="2"/>
  <c r="GC5" i="2"/>
  <c r="GB5" i="2"/>
  <c r="GA5" i="2"/>
  <c r="FZ5" i="2"/>
  <c r="FY5" i="2"/>
  <c r="FX5" i="2"/>
  <c r="HB5" i="2" s="1"/>
  <c r="FW5" i="2"/>
  <c r="FV5" i="2"/>
  <c r="FU5" i="2"/>
  <c r="FT5" i="2"/>
  <c r="FS5" i="2"/>
  <c r="FR5" i="2"/>
  <c r="FN5" i="2"/>
  <c r="FM5" i="2"/>
  <c r="FL5" i="2"/>
  <c r="FK5" i="2"/>
  <c r="FI5" i="2"/>
  <c r="FH5" i="2"/>
  <c r="FD5" i="2"/>
  <c r="EV5" i="2"/>
  <c r="EW5" i="2" s="1"/>
  <c r="EL5" i="2"/>
  <c r="EM5" i="2" s="1"/>
  <c r="DW5" i="2"/>
  <c r="DV5" i="2"/>
  <c r="DU5" i="2"/>
  <c r="DI5" i="2"/>
  <c r="CZ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T4" i="2" s="1"/>
  <c r="AS5" i="2"/>
  <c r="AR5" i="2"/>
  <c r="AQ5" i="2"/>
  <c r="AP5" i="2"/>
  <c r="AO5" i="2"/>
  <c r="AN5" i="2"/>
  <c r="AC5" i="2"/>
  <c r="AE5" i="2" s="1"/>
  <c r="AB5" i="2"/>
  <c r="AA5" i="2"/>
  <c r="Z5" i="2"/>
  <c r="Y5" i="2"/>
  <c r="X5" i="2"/>
  <c r="V5" i="2"/>
  <c r="U5" i="2"/>
  <c r="T5" i="2"/>
  <c r="R5" i="2"/>
  <c r="AH5" i="2" s="1"/>
  <c r="Q5" i="2"/>
  <c r="P5" i="2"/>
  <c r="N5" i="2"/>
  <c r="G5" i="2"/>
  <c r="K5" i="2" s="1"/>
  <c r="D5" i="2"/>
  <c r="CL5" i="2" s="1"/>
  <c r="C5" i="2"/>
  <c r="B5" i="2"/>
  <c r="JK4" i="2"/>
  <c r="GM4" i="2"/>
  <c r="FW4" i="2"/>
  <c r="FN4" i="2"/>
  <c r="DV4" i="2"/>
  <c r="C4" i="2"/>
  <c r="B4" i="2"/>
  <c r="EY16" i="1"/>
  <c r="EY17" i="1"/>
  <c r="EY18" i="1"/>
  <c r="EY19" i="1"/>
  <c r="EY20" i="1"/>
  <c r="EY21" i="1"/>
  <c r="EY22" i="1"/>
  <c r="O25" i="2" s="1"/>
  <c r="EY23" i="1"/>
  <c r="O26" i="2" s="1"/>
  <c r="EY24" i="1"/>
  <c r="EY25" i="1"/>
  <c r="EY26" i="1"/>
  <c r="EY15" i="1"/>
  <c r="O18" i="2" s="1"/>
  <c r="L3" i="7"/>
  <c r="J3" i="7"/>
  <c r="I3" i="7"/>
  <c r="H3" i="7"/>
  <c r="Z3" i="7" s="1"/>
  <c r="G3" i="7"/>
  <c r="F3" i="7"/>
  <c r="Q3" i="7" s="1"/>
  <c r="E3" i="7"/>
  <c r="N3" i="7" s="1"/>
  <c r="D3" i="7"/>
  <c r="C3" i="7"/>
  <c r="B3" i="7"/>
  <c r="FA13" i="1"/>
  <c r="EY13" i="1" s="1"/>
  <c r="O16" i="2" s="1"/>
  <c r="FA12" i="1"/>
  <c r="EY12" i="1" s="1"/>
  <c r="O15" i="2" s="1"/>
  <c r="FA11" i="1"/>
  <c r="EY11" i="1" s="1"/>
  <c r="O14" i="2" s="1"/>
  <c r="FA10" i="1"/>
  <c r="EY10" i="1" s="1"/>
  <c r="O13" i="2" s="1"/>
  <c r="FA9" i="1"/>
  <c r="EY9" i="1" s="1"/>
  <c r="O12" i="2" s="1"/>
  <c r="FA8" i="1"/>
  <c r="EY8" i="1" s="1"/>
  <c r="O11" i="2" s="1"/>
  <c r="FA7" i="1"/>
  <c r="EY7" i="1" s="1"/>
  <c r="O10" i="2" s="1"/>
  <c r="FA6" i="1"/>
  <c r="EY6" i="1" s="1"/>
  <c r="O9" i="2" s="1"/>
  <c r="FA5" i="1"/>
  <c r="EY5" i="1" s="1"/>
  <c r="O8" i="2" s="1"/>
  <c r="FA4" i="1"/>
  <c r="EY4" i="1" s="1"/>
  <c r="O7" i="2" s="1"/>
  <c r="FA3" i="1"/>
  <c r="EY3" i="1" s="1"/>
  <c r="O6" i="2" s="1"/>
  <c r="FA2" i="1"/>
  <c r="EY2" i="1" s="1"/>
  <c r="IJ18" i="2"/>
  <c r="II18" i="2"/>
  <c r="G28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BA29" i="2"/>
  <c r="AX29" i="2"/>
  <c r="AY29" i="2"/>
  <c r="AV29" i="2"/>
  <c r="AZ29" i="2"/>
  <c r="AU29" i="2"/>
  <c r="AW29" i="2"/>
  <c r="AT29" i="2"/>
  <c r="AS29" i="2"/>
  <c r="AR29" i="2"/>
  <c r="AP29" i="2"/>
  <c r="AO29" i="2"/>
  <c r="AN29" i="2"/>
  <c r="BA28" i="2"/>
  <c r="AX28" i="2"/>
  <c r="AY28" i="2"/>
  <c r="AV28" i="2"/>
  <c r="AZ28" i="2"/>
  <c r="AU28" i="2"/>
  <c r="AW28" i="2"/>
  <c r="AT28" i="2"/>
  <c r="AS28" i="2"/>
  <c r="AR28" i="2"/>
  <c r="AP28" i="2"/>
  <c r="AO28" i="2"/>
  <c r="AN28" i="2"/>
  <c r="BA27" i="2"/>
  <c r="AX27" i="2"/>
  <c r="AY27" i="2"/>
  <c r="AV27" i="2"/>
  <c r="AZ27" i="2"/>
  <c r="AU27" i="2"/>
  <c r="AW27" i="2"/>
  <c r="AT27" i="2"/>
  <c r="AS27" i="2"/>
  <c r="AR27" i="2"/>
  <c r="AP27" i="2"/>
  <c r="AO27" i="2"/>
  <c r="AN27" i="2"/>
  <c r="BA26" i="2"/>
  <c r="AX26" i="2"/>
  <c r="AY26" i="2"/>
  <c r="AV26" i="2"/>
  <c r="AZ26" i="2"/>
  <c r="AU26" i="2"/>
  <c r="AW26" i="2"/>
  <c r="AT26" i="2"/>
  <c r="AS26" i="2"/>
  <c r="AR26" i="2"/>
  <c r="AP26" i="2"/>
  <c r="AO26" i="2"/>
  <c r="AN26" i="2"/>
  <c r="BA25" i="2"/>
  <c r="AX25" i="2"/>
  <c r="AY25" i="2"/>
  <c r="AV25" i="2"/>
  <c r="AZ25" i="2"/>
  <c r="AU25" i="2"/>
  <c r="AW25" i="2"/>
  <c r="AT25" i="2"/>
  <c r="AS25" i="2"/>
  <c r="AR25" i="2"/>
  <c r="AP25" i="2"/>
  <c r="AO25" i="2"/>
  <c r="AN25" i="2"/>
  <c r="BA24" i="2"/>
  <c r="AX24" i="2"/>
  <c r="AY24" i="2"/>
  <c r="AV24" i="2"/>
  <c r="AZ24" i="2"/>
  <c r="AU24" i="2"/>
  <c r="AW24" i="2"/>
  <c r="AT24" i="2"/>
  <c r="AS24" i="2"/>
  <c r="AR24" i="2"/>
  <c r="AP24" i="2"/>
  <c r="AO24" i="2"/>
  <c r="AN24" i="2"/>
  <c r="BA23" i="2"/>
  <c r="AX23" i="2"/>
  <c r="AY23" i="2"/>
  <c r="AV23" i="2"/>
  <c r="AZ23" i="2"/>
  <c r="AU23" i="2"/>
  <c r="AW23" i="2"/>
  <c r="AT23" i="2"/>
  <c r="AS23" i="2"/>
  <c r="AR23" i="2"/>
  <c r="AP23" i="2"/>
  <c r="AO23" i="2"/>
  <c r="AN23" i="2"/>
  <c r="BA22" i="2"/>
  <c r="AX22" i="2"/>
  <c r="AY22" i="2"/>
  <c r="AV22" i="2"/>
  <c r="AZ22" i="2"/>
  <c r="AU22" i="2"/>
  <c r="AW22" i="2"/>
  <c r="AT22" i="2"/>
  <c r="AS22" i="2"/>
  <c r="AR22" i="2"/>
  <c r="AP22" i="2"/>
  <c r="AO22" i="2"/>
  <c r="AN22" i="2"/>
  <c r="BA21" i="2"/>
  <c r="AX21" i="2"/>
  <c r="AY21" i="2"/>
  <c r="AV21" i="2"/>
  <c r="AZ21" i="2"/>
  <c r="AU21" i="2"/>
  <c r="AW21" i="2"/>
  <c r="AT21" i="2"/>
  <c r="AS21" i="2"/>
  <c r="AR21" i="2"/>
  <c r="AP21" i="2"/>
  <c r="AO21" i="2"/>
  <c r="AN21" i="2"/>
  <c r="BA20" i="2"/>
  <c r="AX20" i="2"/>
  <c r="AY20" i="2"/>
  <c r="AV20" i="2"/>
  <c r="AZ20" i="2"/>
  <c r="AU20" i="2"/>
  <c r="AW20" i="2"/>
  <c r="AT20" i="2"/>
  <c r="AS20" i="2"/>
  <c r="AR20" i="2"/>
  <c r="AP20" i="2"/>
  <c r="AO20" i="2"/>
  <c r="AN20" i="2"/>
  <c r="BA19" i="2"/>
  <c r="AX19" i="2"/>
  <c r="AY19" i="2"/>
  <c r="AV19" i="2"/>
  <c r="AZ19" i="2"/>
  <c r="AU19" i="2"/>
  <c r="AW19" i="2"/>
  <c r="AT19" i="2"/>
  <c r="AS19" i="2"/>
  <c r="AR19" i="2"/>
  <c r="AP19" i="2"/>
  <c r="AO19" i="2"/>
  <c r="AN19" i="2"/>
  <c r="BA18" i="2"/>
  <c r="AX18" i="2"/>
  <c r="AY18" i="2"/>
  <c r="AV18" i="2"/>
  <c r="AZ18" i="2"/>
  <c r="AU18" i="2"/>
  <c r="AW18" i="2"/>
  <c r="AT18" i="2"/>
  <c r="AS18" i="2"/>
  <c r="AR18" i="2"/>
  <c r="AP18" i="2"/>
  <c r="AO18" i="2"/>
  <c r="AN18" i="2"/>
  <c r="O29" i="2"/>
  <c r="O28" i="2"/>
  <c r="O27" i="2"/>
  <c r="O24" i="2"/>
  <c r="O23" i="2"/>
  <c r="O22" i="2"/>
  <c r="O21" i="2"/>
  <c r="O20" i="2"/>
  <c r="O19" i="2"/>
  <c r="KI29" i="2"/>
  <c r="KH29" i="2"/>
  <c r="KG29" i="2"/>
  <c r="KF29" i="2"/>
  <c r="KE29" i="2"/>
  <c r="KD29" i="2"/>
  <c r="LZ29" i="2" s="1"/>
  <c r="KC29" i="2"/>
  <c r="KB29" i="2"/>
  <c r="KA29" i="2"/>
  <c r="JZ29" i="2"/>
  <c r="JY29" i="2"/>
  <c r="JX29" i="2"/>
  <c r="JW29" i="2"/>
  <c r="JV29" i="2"/>
  <c r="LR29" i="2" s="1"/>
  <c r="JT29" i="2"/>
  <c r="MF29" i="2" s="1"/>
  <c r="JK29" i="2"/>
  <c r="JJ29" i="2"/>
  <c r="JF29" i="2"/>
  <c r="JE29" i="2"/>
  <c r="IY29" i="2"/>
  <c r="IU29" i="2"/>
  <c r="IT29" i="2"/>
  <c r="IR29" i="2"/>
  <c r="IK29" i="2"/>
  <c r="IJ29" i="2"/>
  <c r="II29" i="2"/>
  <c r="IC29" i="2"/>
  <c r="HY29" i="2"/>
  <c r="HX29" i="2"/>
  <c r="HW29" i="2" s="1"/>
  <c r="GX29" i="2"/>
  <c r="GW29" i="2"/>
  <c r="GV29" i="2"/>
  <c r="GU29" i="2"/>
  <c r="GT29" i="2"/>
  <c r="GS29" i="2"/>
  <c r="GR29" i="2"/>
  <c r="GQ29" i="2"/>
  <c r="GP29" i="2"/>
  <c r="GO29" i="2"/>
  <c r="HS29" i="2" s="1"/>
  <c r="GN29" i="2"/>
  <c r="GM29" i="2"/>
  <c r="GL29" i="2"/>
  <c r="GK29" i="2"/>
  <c r="GJ29" i="2"/>
  <c r="GI29" i="2"/>
  <c r="GH29" i="2"/>
  <c r="GG29" i="2"/>
  <c r="HK29" i="2" s="1"/>
  <c r="GF29" i="2"/>
  <c r="GE29" i="2"/>
  <c r="GD29" i="2"/>
  <c r="GC29" i="2"/>
  <c r="GB29" i="2"/>
  <c r="GA29" i="2"/>
  <c r="HE29" i="2" s="1"/>
  <c r="FZ29" i="2"/>
  <c r="FY29" i="2"/>
  <c r="HC29" i="2" s="1"/>
  <c r="FX29" i="2"/>
  <c r="FW29" i="2"/>
  <c r="FV29" i="2"/>
  <c r="FU29" i="2"/>
  <c r="FT29" i="2"/>
  <c r="FS29" i="2"/>
  <c r="FR29" i="2"/>
  <c r="FN29" i="2"/>
  <c r="FM29" i="2"/>
  <c r="FL29" i="2"/>
  <c r="FH29" i="2"/>
  <c r="FD29" i="2"/>
  <c r="EV29" i="2"/>
  <c r="EL29" i="2"/>
  <c r="EN29" i="2" s="1"/>
  <c r="DW29" i="2"/>
  <c r="EA29" i="2" s="1"/>
  <c r="DV29" i="2"/>
  <c r="DU29" i="2"/>
  <c r="DI29" i="2"/>
  <c r="CZ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CU29" i="2" s="1"/>
  <c r="BQ29" i="2"/>
  <c r="BP29" i="2"/>
  <c r="BO29" i="2"/>
  <c r="BN29" i="2"/>
  <c r="BM29" i="2"/>
  <c r="BL29" i="2"/>
  <c r="BK29" i="2"/>
  <c r="CN29" i="2" s="1"/>
  <c r="BJ29" i="2"/>
  <c r="CM29" i="2" s="1"/>
  <c r="BI29" i="2"/>
  <c r="BH29" i="2"/>
  <c r="BG29" i="2"/>
  <c r="BF29" i="2"/>
  <c r="BE29" i="2"/>
  <c r="BD29" i="2"/>
  <c r="BC29" i="2"/>
  <c r="CF29" i="2" s="1"/>
  <c r="BB29" i="2"/>
  <c r="CE29" i="2" s="1"/>
  <c r="AC29" i="2"/>
  <c r="AB29" i="2"/>
  <c r="AA29" i="2"/>
  <c r="Z29" i="2"/>
  <c r="Y29" i="2"/>
  <c r="X29" i="2"/>
  <c r="V29" i="2"/>
  <c r="U29" i="2"/>
  <c r="T29" i="2"/>
  <c r="R29" i="2"/>
  <c r="Q29" i="2"/>
  <c r="P29" i="2"/>
  <c r="N29" i="2"/>
  <c r="G29" i="2"/>
  <c r="AG29" i="2" s="1"/>
  <c r="D29" i="2"/>
  <c r="C29" i="2"/>
  <c r="B29" i="2"/>
  <c r="KI28" i="2"/>
  <c r="KH28" i="2"/>
  <c r="KG28" i="2"/>
  <c r="KF28" i="2"/>
  <c r="KE28" i="2"/>
  <c r="MA28" i="2" s="1"/>
  <c r="KD28" i="2"/>
  <c r="KC28" i="2"/>
  <c r="KB28" i="2"/>
  <c r="KA28" i="2"/>
  <c r="MM28" i="2" s="1"/>
  <c r="JZ28" i="2"/>
  <c r="JY28" i="2"/>
  <c r="JX28" i="2"/>
  <c r="JW28" i="2"/>
  <c r="JV28" i="2"/>
  <c r="JT28" i="2"/>
  <c r="JK28" i="2"/>
  <c r="JJ28" i="2"/>
  <c r="JF28" i="2"/>
  <c r="JE28" i="2"/>
  <c r="IY28" i="2"/>
  <c r="IU28" i="2"/>
  <c r="IT28" i="2"/>
  <c r="IS28" i="2" s="1"/>
  <c r="IR28" i="2"/>
  <c r="IK28" i="2"/>
  <c r="IJ28" i="2"/>
  <c r="II28" i="2"/>
  <c r="IC28" i="2"/>
  <c r="HY28" i="2"/>
  <c r="HX28" i="2"/>
  <c r="HW28" i="2" s="1"/>
  <c r="GX28" i="2"/>
  <c r="GW28" i="2"/>
  <c r="GV28" i="2"/>
  <c r="GU28" i="2"/>
  <c r="GT28" i="2"/>
  <c r="GS28" i="2"/>
  <c r="GR28" i="2"/>
  <c r="GQ28" i="2"/>
  <c r="GP28" i="2"/>
  <c r="GO28" i="2"/>
  <c r="GN28" i="2"/>
  <c r="GM28" i="2"/>
  <c r="GL28" i="2"/>
  <c r="GK28" i="2"/>
  <c r="GJ28" i="2"/>
  <c r="GI28" i="2"/>
  <c r="GH28" i="2"/>
  <c r="GG28" i="2"/>
  <c r="GF28" i="2"/>
  <c r="GE28" i="2"/>
  <c r="GD28" i="2"/>
  <c r="GC28" i="2"/>
  <c r="GB28" i="2"/>
  <c r="GA28" i="2"/>
  <c r="FZ28" i="2"/>
  <c r="FY28" i="2"/>
  <c r="FX28" i="2"/>
  <c r="FW28" i="2"/>
  <c r="FV28" i="2"/>
  <c r="FU28" i="2"/>
  <c r="FT28" i="2"/>
  <c r="FS28" i="2"/>
  <c r="FR28" i="2"/>
  <c r="FN28" i="2"/>
  <c r="FM28" i="2"/>
  <c r="FL28" i="2"/>
  <c r="FH28" i="2"/>
  <c r="FD28" i="2"/>
  <c r="EV28" i="2"/>
  <c r="EW28" i="2" s="1"/>
  <c r="EL28" i="2"/>
  <c r="EM28" i="2"/>
  <c r="DW28" i="2"/>
  <c r="DX28" i="2" s="1"/>
  <c r="DV28" i="2"/>
  <c r="DU28" i="2"/>
  <c r="DI28" i="2"/>
  <c r="CZ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AC28" i="2"/>
  <c r="AB28" i="2"/>
  <c r="AA28" i="2"/>
  <c r="Z28" i="2"/>
  <c r="Y28" i="2"/>
  <c r="X28" i="2"/>
  <c r="V28" i="2"/>
  <c r="U28" i="2"/>
  <c r="T28" i="2"/>
  <c r="R28" i="2"/>
  <c r="Q28" i="2"/>
  <c r="P28" i="2"/>
  <c r="S28" i="2" s="1"/>
  <c r="N28" i="2"/>
  <c r="D28" i="2"/>
  <c r="C28" i="2"/>
  <c r="B28" i="2"/>
  <c r="KI27" i="2"/>
  <c r="KH27" i="2"/>
  <c r="KG27" i="2"/>
  <c r="KF27" i="2"/>
  <c r="MR27" i="2" s="1"/>
  <c r="KE27" i="2"/>
  <c r="KD27" i="2"/>
  <c r="KC27" i="2"/>
  <c r="KB27" i="2"/>
  <c r="KA27" i="2"/>
  <c r="JZ27" i="2"/>
  <c r="JY27" i="2"/>
  <c r="JX27" i="2"/>
  <c r="KR27" i="2" s="1"/>
  <c r="JW27" i="2"/>
  <c r="JV27" i="2"/>
  <c r="JT27" i="2"/>
  <c r="JK27" i="2"/>
  <c r="JJ27" i="2"/>
  <c r="JF27" i="2"/>
  <c r="JE27" i="2"/>
  <c r="IY27" i="2"/>
  <c r="IU27" i="2"/>
  <c r="IS27" i="2" s="1"/>
  <c r="IT27" i="2"/>
  <c r="IR27" i="2"/>
  <c r="IP27" i="2" s="1"/>
  <c r="IK27" i="2"/>
  <c r="IJ27" i="2"/>
  <c r="II27" i="2"/>
  <c r="IC27" i="2"/>
  <c r="HY27" i="2"/>
  <c r="HX27" i="2"/>
  <c r="GX27" i="2"/>
  <c r="GW27" i="2"/>
  <c r="GV27" i="2"/>
  <c r="GU27" i="2"/>
  <c r="GT27" i="2"/>
  <c r="GS27" i="2"/>
  <c r="GR27" i="2"/>
  <c r="GQ27" i="2"/>
  <c r="GP27" i="2"/>
  <c r="GO27" i="2"/>
  <c r="HS27" i="2" s="1"/>
  <c r="GN27" i="2"/>
  <c r="GM27" i="2"/>
  <c r="GL27" i="2"/>
  <c r="GK27" i="2"/>
  <c r="GJ27" i="2"/>
  <c r="GI27" i="2"/>
  <c r="HM27" i="2" s="1"/>
  <c r="GH27" i="2"/>
  <c r="GG27" i="2"/>
  <c r="HK27" i="2" s="1"/>
  <c r="GF27" i="2"/>
  <c r="GE27" i="2"/>
  <c r="GD27" i="2"/>
  <c r="GC27" i="2"/>
  <c r="HG27" i="2" s="1"/>
  <c r="GB27" i="2"/>
  <c r="GA27" i="2"/>
  <c r="HE27" i="2" s="1"/>
  <c r="FZ27" i="2"/>
  <c r="FY27" i="2"/>
  <c r="HC27" i="2" s="1"/>
  <c r="FX27" i="2"/>
  <c r="FW27" i="2"/>
  <c r="FV27" i="2"/>
  <c r="FU27" i="2"/>
  <c r="FT27" i="2"/>
  <c r="FS27" i="2"/>
  <c r="FR27" i="2"/>
  <c r="FN27" i="2"/>
  <c r="FM27" i="2"/>
  <c r="FL27" i="2"/>
  <c r="FH27" i="2"/>
  <c r="FD27" i="2"/>
  <c r="FE27" i="2" s="1"/>
  <c r="EV27" i="2"/>
  <c r="EL27" i="2"/>
  <c r="DW27" i="2"/>
  <c r="DV27" i="2"/>
  <c r="DU27" i="2"/>
  <c r="DI27" i="2"/>
  <c r="CZ27" i="2"/>
  <c r="CD27" i="2"/>
  <c r="CC27" i="2"/>
  <c r="CB27" i="2"/>
  <c r="CA27" i="2"/>
  <c r="BZ27" i="2"/>
  <c r="BY27" i="2"/>
  <c r="BX27" i="2"/>
  <c r="BW27" i="2"/>
  <c r="BV27" i="2"/>
  <c r="BU27" i="2"/>
  <c r="BT27" i="2"/>
  <c r="CW27" i="2" s="1"/>
  <c r="BS27" i="2"/>
  <c r="BR27" i="2"/>
  <c r="CU27" i="2" s="1"/>
  <c r="BQ27" i="2"/>
  <c r="BP27" i="2"/>
  <c r="BO27" i="2"/>
  <c r="BN27" i="2"/>
  <c r="BM27" i="2"/>
  <c r="BL27" i="2"/>
  <c r="CO27" i="2" s="1"/>
  <c r="BK27" i="2"/>
  <c r="BJ27" i="2"/>
  <c r="CM27" i="2" s="1"/>
  <c r="BI27" i="2"/>
  <c r="BH27" i="2"/>
  <c r="BG27" i="2"/>
  <c r="BF27" i="2"/>
  <c r="BE27" i="2"/>
  <c r="BD27" i="2"/>
  <c r="CG27" i="2" s="1"/>
  <c r="BC27" i="2"/>
  <c r="BB27" i="2"/>
  <c r="CE27" i="2" s="1"/>
  <c r="AC27" i="2"/>
  <c r="AB27" i="2"/>
  <c r="AA27" i="2"/>
  <c r="Z27" i="2"/>
  <c r="Y27" i="2"/>
  <c r="X27" i="2"/>
  <c r="V27" i="2"/>
  <c r="U27" i="2"/>
  <c r="T27" i="2"/>
  <c r="R27" i="2"/>
  <c r="Q27" i="2"/>
  <c r="P27" i="2"/>
  <c r="N27" i="2"/>
  <c r="AH27" i="2" s="1"/>
  <c r="G27" i="2"/>
  <c r="D27" i="2"/>
  <c r="C27" i="2"/>
  <c r="B27" i="2"/>
  <c r="KI26" i="2"/>
  <c r="KH26" i="2"/>
  <c r="KG26" i="2"/>
  <c r="KF26" i="2"/>
  <c r="MB26" i="2" s="1"/>
  <c r="KE26" i="2"/>
  <c r="KD26" i="2"/>
  <c r="KC26" i="2"/>
  <c r="KB26" i="2"/>
  <c r="KA26" i="2"/>
  <c r="JZ26" i="2"/>
  <c r="JY26" i="2"/>
  <c r="JX26" i="2"/>
  <c r="JW26" i="2"/>
  <c r="JV26" i="2"/>
  <c r="JT26" i="2"/>
  <c r="JK26" i="2"/>
  <c r="JJ26" i="2"/>
  <c r="JF26" i="2"/>
  <c r="JE26" i="2"/>
  <c r="IY26" i="2"/>
  <c r="IU26" i="2"/>
  <c r="IT26" i="2"/>
  <c r="IS26" i="2" s="1"/>
  <c r="IR26" i="2"/>
  <c r="IK26" i="2"/>
  <c r="IJ26" i="2"/>
  <c r="II26" i="2"/>
  <c r="IC26" i="2"/>
  <c r="HY26" i="2"/>
  <c r="HX26" i="2"/>
  <c r="GX26" i="2"/>
  <c r="GW26" i="2"/>
  <c r="GV26" i="2"/>
  <c r="GU26" i="2"/>
  <c r="GT26" i="2"/>
  <c r="GS26" i="2"/>
  <c r="GR26" i="2"/>
  <c r="GQ26" i="2"/>
  <c r="GP26" i="2"/>
  <c r="GO26" i="2"/>
  <c r="GN26" i="2"/>
  <c r="GM26" i="2"/>
  <c r="GL26" i="2"/>
  <c r="GK26" i="2"/>
  <c r="GJ26" i="2"/>
  <c r="GI26" i="2"/>
  <c r="GH26" i="2"/>
  <c r="GG26" i="2"/>
  <c r="GF26" i="2"/>
  <c r="GE26" i="2"/>
  <c r="GD26" i="2"/>
  <c r="GC26" i="2"/>
  <c r="GB26" i="2"/>
  <c r="GA26" i="2"/>
  <c r="FZ26" i="2"/>
  <c r="FY26" i="2"/>
  <c r="FX26" i="2"/>
  <c r="FW26" i="2"/>
  <c r="FV26" i="2"/>
  <c r="FU26" i="2"/>
  <c r="FT26" i="2"/>
  <c r="FS26" i="2"/>
  <c r="FR26" i="2"/>
  <c r="FN26" i="2"/>
  <c r="FM26" i="2"/>
  <c r="FL26" i="2"/>
  <c r="FH26" i="2"/>
  <c r="FO26" i="2" s="1"/>
  <c r="FD26" i="2"/>
  <c r="EV26" i="2"/>
  <c r="EL26" i="2"/>
  <c r="DW26" i="2"/>
  <c r="DV26" i="2"/>
  <c r="DU26" i="2"/>
  <c r="DI26" i="2"/>
  <c r="CZ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AC26" i="2"/>
  <c r="AB26" i="2"/>
  <c r="AA26" i="2"/>
  <c r="Z26" i="2"/>
  <c r="Y26" i="2"/>
  <c r="X26" i="2"/>
  <c r="V26" i="2"/>
  <c r="W26" i="2" s="1"/>
  <c r="U26" i="2"/>
  <c r="T26" i="2"/>
  <c r="R26" i="2"/>
  <c r="Q26" i="2"/>
  <c r="P26" i="2"/>
  <c r="N26" i="2"/>
  <c r="G26" i="2"/>
  <c r="D26" i="2"/>
  <c r="C26" i="2"/>
  <c r="B26" i="2"/>
  <c r="KI25" i="2"/>
  <c r="KH25" i="2"/>
  <c r="KG25" i="2"/>
  <c r="MS25" i="2" s="1"/>
  <c r="KF25" i="2"/>
  <c r="KE25" i="2"/>
  <c r="KD25" i="2"/>
  <c r="KC25" i="2"/>
  <c r="KB25" i="2"/>
  <c r="KA25" i="2"/>
  <c r="JZ25" i="2"/>
  <c r="JY25" i="2"/>
  <c r="KT25" i="2" s="1"/>
  <c r="JX25" i="2"/>
  <c r="JW25" i="2"/>
  <c r="JV25" i="2"/>
  <c r="JT25" i="2"/>
  <c r="JK25" i="2"/>
  <c r="JJ25" i="2"/>
  <c r="JF25" i="2"/>
  <c r="MZ25" i="2"/>
  <c r="JE25" i="2"/>
  <c r="IY25" i="2"/>
  <c r="IZ25" i="2" s="1"/>
  <c r="IU25" i="2"/>
  <c r="IT25" i="2"/>
  <c r="IR25" i="2"/>
  <c r="IK25" i="2"/>
  <c r="IJ25" i="2"/>
  <c r="IP25" i="2" s="1"/>
  <c r="IQ25" i="2" s="1"/>
  <c r="II25" i="2"/>
  <c r="IG25" i="2" s="1"/>
  <c r="IC25" i="2"/>
  <c r="HY25" i="2"/>
  <c r="HW25" i="2" s="1"/>
  <c r="HX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GL25" i="2"/>
  <c r="HP25" i="2" s="1"/>
  <c r="GK25" i="2"/>
  <c r="GJ25" i="2"/>
  <c r="HN25" i="2" s="1"/>
  <c r="GI25" i="2"/>
  <c r="GH25" i="2"/>
  <c r="GG25" i="2"/>
  <c r="GF25" i="2"/>
  <c r="GE25" i="2"/>
  <c r="GD25" i="2"/>
  <c r="HH25" i="2" s="1"/>
  <c r="GC25" i="2"/>
  <c r="GB25" i="2"/>
  <c r="HF25" i="2" s="1"/>
  <c r="GA25" i="2"/>
  <c r="FZ25" i="2"/>
  <c r="FY25" i="2"/>
  <c r="FX25" i="2"/>
  <c r="HB25" i="2" s="1"/>
  <c r="FW25" i="2"/>
  <c r="HA25" i="2" s="1"/>
  <c r="FV25" i="2"/>
  <c r="GZ25" i="2" s="1"/>
  <c r="FU25" i="2"/>
  <c r="FT25" i="2"/>
  <c r="FS25" i="2"/>
  <c r="FR25" i="2"/>
  <c r="FN25" i="2"/>
  <c r="FM25" i="2"/>
  <c r="FL25" i="2"/>
  <c r="FH25" i="2"/>
  <c r="FD25" i="2"/>
  <c r="EV25" i="2"/>
  <c r="EL25" i="2"/>
  <c r="DW25" i="2"/>
  <c r="DV25" i="2"/>
  <c r="DU25" i="2"/>
  <c r="DI25" i="2"/>
  <c r="CZ25" i="2"/>
  <c r="CD25" i="2"/>
  <c r="CC25" i="2"/>
  <c r="CB25" i="2"/>
  <c r="CA25" i="2"/>
  <c r="BZ25" i="2"/>
  <c r="BY25" i="2"/>
  <c r="BX25" i="2"/>
  <c r="BW25" i="2"/>
  <c r="BV25" i="2"/>
  <c r="BU25" i="2"/>
  <c r="CX25" i="2" s="1"/>
  <c r="BT25" i="2"/>
  <c r="BS25" i="2"/>
  <c r="BR25" i="2"/>
  <c r="BQ25" i="2"/>
  <c r="BP25" i="2"/>
  <c r="CS25" i="2" s="1"/>
  <c r="BO25" i="2"/>
  <c r="BN25" i="2"/>
  <c r="BM25" i="2"/>
  <c r="BL25" i="2"/>
  <c r="BK25" i="2"/>
  <c r="BJ25" i="2"/>
  <c r="BI25" i="2"/>
  <c r="BH25" i="2"/>
  <c r="CK25" i="2" s="1"/>
  <c r="BG25" i="2"/>
  <c r="CJ25" i="2" s="1"/>
  <c r="BF25" i="2"/>
  <c r="BE25" i="2"/>
  <c r="BD25" i="2"/>
  <c r="BC25" i="2"/>
  <c r="BB25" i="2"/>
  <c r="AC25" i="2"/>
  <c r="AB25" i="2"/>
  <c r="AA25" i="2"/>
  <c r="Z25" i="2"/>
  <c r="Y25" i="2"/>
  <c r="X25" i="2"/>
  <c r="V25" i="2"/>
  <c r="U25" i="2"/>
  <c r="T25" i="2"/>
  <c r="R25" i="2"/>
  <c r="Q25" i="2"/>
  <c r="P25" i="2"/>
  <c r="N25" i="2"/>
  <c r="G25" i="2"/>
  <c r="D25" i="2"/>
  <c r="C25" i="2"/>
  <c r="B25" i="2"/>
  <c r="KI24" i="2"/>
  <c r="KH24" i="2"/>
  <c r="MT24" i="2" s="1"/>
  <c r="KG24" i="2"/>
  <c r="KF24" i="2"/>
  <c r="MB24" i="2" s="1"/>
  <c r="KE24" i="2"/>
  <c r="KD24" i="2"/>
  <c r="KC24" i="2"/>
  <c r="KB24" i="2"/>
  <c r="KA24" i="2"/>
  <c r="LW24" i="2" s="1"/>
  <c r="JZ24" i="2"/>
  <c r="JY24" i="2"/>
  <c r="JX24" i="2"/>
  <c r="JW24" i="2"/>
  <c r="JV24" i="2"/>
  <c r="JT24" i="2"/>
  <c r="JK24" i="2"/>
  <c r="JJ24" i="2"/>
  <c r="JF24" i="2"/>
  <c r="JE24" i="2"/>
  <c r="JC24" i="2" s="1"/>
  <c r="IY24" i="2"/>
  <c r="IU24" i="2"/>
  <c r="IT24" i="2"/>
  <c r="IS24" i="2" s="1"/>
  <c r="IR24" i="2"/>
  <c r="IK24" i="2"/>
  <c r="IL24" i="2" s="1"/>
  <c r="IN24" i="2" s="1"/>
  <c r="IJ24" i="2"/>
  <c r="II24" i="2"/>
  <c r="IC24" i="2"/>
  <c r="HY24" i="2"/>
  <c r="HX24" i="2"/>
  <c r="GX24" i="2"/>
  <c r="GW24" i="2"/>
  <c r="GV24" i="2"/>
  <c r="GU24" i="2"/>
  <c r="GT24" i="2"/>
  <c r="GS24" i="2"/>
  <c r="GR24" i="2"/>
  <c r="GQ24" i="2"/>
  <c r="GP24" i="2"/>
  <c r="GO24" i="2"/>
  <c r="GN24" i="2"/>
  <c r="GM24" i="2"/>
  <c r="HQ24" i="2" s="1"/>
  <c r="GL24" i="2"/>
  <c r="GK24" i="2"/>
  <c r="HO24" i="2" s="1"/>
  <c r="GJ24" i="2"/>
  <c r="GI24" i="2"/>
  <c r="GH24" i="2"/>
  <c r="GG24" i="2"/>
  <c r="GF24" i="2"/>
  <c r="GE24" i="2"/>
  <c r="HI24" i="2" s="1"/>
  <c r="GD24" i="2"/>
  <c r="GC24" i="2"/>
  <c r="GB24" i="2"/>
  <c r="GA24" i="2"/>
  <c r="FZ24" i="2"/>
  <c r="FY24" i="2"/>
  <c r="FX24" i="2"/>
  <c r="HB24" i="2" s="1"/>
  <c r="FW24" i="2"/>
  <c r="FV24" i="2"/>
  <c r="FU24" i="2"/>
  <c r="GY24" i="2" s="1"/>
  <c r="FT24" i="2"/>
  <c r="FS24" i="2"/>
  <c r="FR24" i="2"/>
  <c r="FN24" i="2"/>
  <c r="FM24" i="2"/>
  <c r="FL24" i="2"/>
  <c r="FH24" i="2"/>
  <c r="FD24" i="2"/>
  <c r="EV24" i="2"/>
  <c r="EL24" i="2"/>
  <c r="DW24" i="2"/>
  <c r="DV24" i="2"/>
  <c r="DU24" i="2"/>
  <c r="DI24" i="2"/>
  <c r="CZ24" i="2"/>
  <c r="CD24" i="2"/>
  <c r="CC24" i="2"/>
  <c r="CB24" i="2"/>
  <c r="CA24" i="2"/>
  <c r="BZ24" i="2"/>
  <c r="BY24" i="2"/>
  <c r="BX24" i="2"/>
  <c r="BW24" i="2"/>
  <c r="BV24" i="2"/>
  <c r="CY24" i="2" s="1"/>
  <c r="BU24" i="2"/>
  <c r="BT24" i="2"/>
  <c r="BS24" i="2"/>
  <c r="BR24" i="2"/>
  <c r="BQ24" i="2"/>
  <c r="BP24" i="2"/>
  <c r="CS24" i="2" s="1"/>
  <c r="BO24" i="2"/>
  <c r="BN24" i="2"/>
  <c r="BM24" i="2"/>
  <c r="BL24" i="2"/>
  <c r="BK24" i="2"/>
  <c r="BJ24" i="2"/>
  <c r="BI24" i="2"/>
  <c r="BH24" i="2"/>
  <c r="CK24" i="2" s="1"/>
  <c r="BG24" i="2"/>
  <c r="BF24" i="2"/>
  <c r="BE24" i="2"/>
  <c r="BD24" i="2"/>
  <c r="BC24" i="2"/>
  <c r="BB24" i="2"/>
  <c r="AC24" i="2"/>
  <c r="AB24" i="2"/>
  <c r="AA24" i="2"/>
  <c r="Z24" i="2"/>
  <c r="Y24" i="2"/>
  <c r="X24" i="2"/>
  <c r="V24" i="2"/>
  <c r="U24" i="2"/>
  <c r="T24" i="2"/>
  <c r="R24" i="2"/>
  <c r="Q24" i="2"/>
  <c r="P24" i="2"/>
  <c r="N24" i="2"/>
  <c r="G24" i="2"/>
  <c r="D24" i="2"/>
  <c r="C24" i="2"/>
  <c r="B24" i="2"/>
  <c r="KI23" i="2"/>
  <c r="KH23" i="2"/>
  <c r="KG23" i="2"/>
  <c r="KF23" i="2"/>
  <c r="KE23" i="2"/>
  <c r="KD23" i="2"/>
  <c r="KC23" i="2"/>
  <c r="KB23" i="2"/>
  <c r="KA23" i="2"/>
  <c r="JZ23" i="2"/>
  <c r="JY23" i="2"/>
  <c r="JX23" i="2"/>
  <c r="JW23" i="2"/>
  <c r="JV23" i="2"/>
  <c r="JT23" i="2"/>
  <c r="JK23" i="2"/>
  <c r="JJ23" i="2"/>
  <c r="JF23" i="2"/>
  <c r="JE23" i="2"/>
  <c r="IY23" i="2"/>
  <c r="IU23" i="2"/>
  <c r="IT23" i="2"/>
  <c r="IR23" i="2"/>
  <c r="IK23" i="2"/>
  <c r="IJ23" i="2"/>
  <c r="II23" i="2"/>
  <c r="IG23" i="2" s="1"/>
  <c r="IC23" i="2"/>
  <c r="HY23" i="2"/>
  <c r="HX23" i="2"/>
  <c r="GX23" i="2"/>
  <c r="GW23" i="2"/>
  <c r="GV23" i="2"/>
  <c r="GU23" i="2"/>
  <c r="GT23" i="2"/>
  <c r="GS23" i="2"/>
  <c r="GR23" i="2"/>
  <c r="GQ23" i="2"/>
  <c r="GP23" i="2"/>
  <c r="GO23" i="2"/>
  <c r="GN23" i="2"/>
  <c r="GM23" i="2"/>
  <c r="GL23" i="2"/>
  <c r="GK23" i="2"/>
  <c r="GJ23" i="2"/>
  <c r="GI23" i="2"/>
  <c r="GH23" i="2"/>
  <c r="GG23" i="2"/>
  <c r="GF23" i="2"/>
  <c r="GE23" i="2"/>
  <c r="GD23" i="2"/>
  <c r="GC23" i="2"/>
  <c r="GB23" i="2"/>
  <c r="GA23" i="2"/>
  <c r="FZ23" i="2"/>
  <c r="FY23" i="2"/>
  <c r="FX23" i="2"/>
  <c r="FW23" i="2"/>
  <c r="FV23" i="2"/>
  <c r="FU23" i="2"/>
  <c r="FT23" i="2"/>
  <c r="FS23" i="2"/>
  <c r="FR23" i="2"/>
  <c r="FN23" i="2"/>
  <c r="FM23" i="2"/>
  <c r="FL23" i="2"/>
  <c r="FH23" i="2"/>
  <c r="FD23" i="2"/>
  <c r="EV23" i="2"/>
  <c r="EL23" i="2"/>
  <c r="DW23" i="2"/>
  <c r="MQ23" i="2" s="1"/>
  <c r="DV23" i="2"/>
  <c r="DU23" i="2"/>
  <c r="DI23" i="2"/>
  <c r="CZ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AC23" i="2"/>
  <c r="AG23" i="2" s="1"/>
  <c r="AB23" i="2"/>
  <c r="AA23" i="2"/>
  <c r="Z23" i="2"/>
  <c r="Y23" i="2"/>
  <c r="X23" i="2"/>
  <c r="V23" i="2"/>
  <c r="U23" i="2"/>
  <c r="T23" i="2"/>
  <c r="R23" i="2"/>
  <c r="Q23" i="2"/>
  <c r="S23" i="2" s="1"/>
  <c r="P23" i="2"/>
  <c r="N23" i="2"/>
  <c r="G23" i="2"/>
  <c r="D23" i="2"/>
  <c r="C23" i="2"/>
  <c r="B23" i="2"/>
  <c r="KI22" i="2"/>
  <c r="KH22" i="2"/>
  <c r="MD22" i="2" s="1"/>
  <c r="KG22" i="2"/>
  <c r="KF22" i="2"/>
  <c r="KE22" i="2"/>
  <c r="KD22" i="2"/>
  <c r="KC22" i="2"/>
  <c r="KB22" i="2"/>
  <c r="KA22" i="2"/>
  <c r="JZ22" i="2"/>
  <c r="LV22" i="2" s="1"/>
  <c r="JY22" i="2"/>
  <c r="JX22" i="2"/>
  <c r="JW22" i="2"/>
  <c r="JV22" i="2"/>
  <c r="LQ22" i="2"/>
  <c r="JT22" i="2"/>
  <c r="JK22" i="2"/>
  <c r="JJ22" i="2"/>
  <c r="JF22" i="2"/>
  <c r="JE22" i="2"/>
  <c r="IY22" i="2"/>
  <c r="IU22" i="2"/>
  <c r="IT22" i="2"/>
  <c r="IR22" i="2"/>
  <c r="IK22" i="2"/>
  <c r="IJ22" i="2"/>
  <c r="II22" i="2"/>
  <c r="IC22" i="2"/>
  <c r="HY22" i="2"/>
  <c r="HX22" i="2"/>
  <c r="GX22" i="2"/>
  <c r="GW22" i="2"/>
  <c r="GV22" i="2"/>
  <c r="GU22" i="2"/>
  <c r="GT22" i="2"/>
  <c r="GS22" i="2"/>
  <c r="GR22" i="2"/>
  <c r="GQ22" i="2"/>
  <c r="GP22" i="2"/>
  <c r="GO22" i="2"/>
  <c r="GN22" i="2"/>
  <c r="GM22" i="2"/>
  <c r="GL22" i="2"/>
  <c r="GK22" i="2"/>
  <c r="GJ22" i="2"/>
  <c r="GI22" i="2"/>
  <c r="GH22" i="2"/>
  <c r="GG22" i="2"/>
  <c r="GF22" i="2"/>
  <c r="GE22" i="2"/>
  <c r="GD22" i="2"/>
  <c r="GC22" i="2"/>
  <c r="GB22" i="2"/>
  <c r="GA22" i="2"/>
  <c r="FZ22" i="2"/>
  <c r="FY22" i="2"/>
  <c r="FX22" i="2"/>
  <c r="FW22" i="2"/>
  <c r="FV22" i="2"/>
  <c r="FU22" i="2"/>
  <c r="FT22" i="2"/>
  <c r="FS22" i="2"/>
  <c r="FR22" i="2"/>
  <c r="FN22" i="2"/>
  <c r="FM22" i="2"/>
  <c r="FL22" i="2"/>
  <c r="FH22" i="2"/>
  <c r="FD22" i="2"/>
  <c r="EV22" i="2"/>
  <c r="EL22" i="2"/>
  <c r="DW22" i="2"/>
  <c r="DV22" i="2"/>
  <c r="DU22" i="2"/>
  <c r="DI22" i="2"/>
  <c r="CZ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AC22" i="2"/>
  <c r="AB22" i="2"/>
  <c r="AA22" i="2"/>
  <c r="Z22" i="2"/>
  <c r="Y22" i="2"/>
  <c r="X22" i="2"/>
  <c r="V22" i="2"/>
  <c r="U22" i="2"/>
  <c r="T22" i="2"/>
  <c r="R22" i="2"/>
  <c r="S22" i="2" s="1"/>
  <c r="Q22" i="2"/>
  <c r="P22" i="2"/>
  <c r="N22" i="2"/>
  <c r="G22" i="2"/>
  <c r="D22" i="2"/>
  <c r="HP22" i="2" s="1"/>
  <c r="C22" i="2"/>
  <c r="B22" i="2"/>
  <c r="KI21" i="2"/>
  <c r="ME21" i="2" s="1"/>
  <c r="KH21" i="2"/>
  <c r="KG21" i="2"/>
  <c r="KF21" i="2"/>
  <c r="KE21" i="2"/>
  <c r="KD21" i="2"/>
  <c r="KC21" i="2"/>
  <c r="KB21" i="2"/>
  <c r="KA21" i="2"/>
  <c r="JZ21" i="2"/>
  <c r="JY21" i="2"/>
  <c r="JX21" i="2"/>
  <c r="JW21" i="2"/>
  <c r="JV21" i="2"/>
  <c r="JT21" i="2"/>
  <c r="JK21" i="2"/>
  <c r="JJ21" i="2"/>
  <c r="JF21" i="2"/>
  <c r="JE21" i="2"/>
  <c r="IY21" i="2"/>
  <c r="IU21" i="2"/>
  <c r="IT21" i="2"/>
  <c r="IR21" i="2"/>
  <c r="IK21" i="2"/>
  <c r="IJ21" i="2"/>
  <c r="II21" i="2"/>
  <c r="IC21" i="2"/>
  <c r="HY21" i="2"/>
  <c r="HX21" i="2"/>
  <c r="GX21" i="2"/>
  <c r="GW21" i="2"/>
  <c r="GV21" i="2"/>
  <c r="GU21" i="2"/>
  <c r="GT21" i="2"/>
  <c r="GS21" i="2"/>
  <c r="GR21" i="2"/>
  <c r="GQ21" i="2"/>
  <c r="GP21" i="2"/>
  <c r="GO21" i="2"/>
  <c r="GN21" i="2"/>
  <c r="GM21" i="2"/>
  <c r="GL21" i="2"/>
  <c r="GK21" i="2"/>
  <c r="GJ21" i="2"/>
  <c r="GI21" i="2"/>
  <c r="GH21" i="2"/>
  <c r="GG21" i="2"/>
  <c r="GF21" i="2"/>
  <c r="GE21" i="2"/>
  <c r="GD21" i="2"/>
  <c r="GC21" i="2"/>
  <c r="GB21" i="2"/>
  <c r="GA21" i="2"/>
  <c r="FZ21" i="2"/>
  <c r="FY21" i="2"/>
  <c r="FX21" i="2"/>
  <c r="FW21" i="2"/>
  <c r="FV21" i="2"/>
  <c r="FU21" i="2"/>
  <c r="FT21" i="2"/>
  <c r="FS21" i="2"/>
  <c r="FR21" i="2"/>
  <c r="FN21" i="2"/>
  <c r="FM21" i="2"/>
  <c r="FL21" i="2"/>
  <c r="FH21" i="2"/>
  <c r="FD21" i="2"/>
  <c r="EV21" i="2"/>
  <c r="EL21" i="2"/>
  <c r="DW21" i="2"/>
  <c r="DV21" i="2"/>
  <c r="DU21" i="2"/>
  <c r="DI21" i="2"/>
  <c r="CZ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AC21" i="2"/>
  <c r="AB21" i="2"/>
  <c r="AA21" i="2"/>
  <c r="Z21" i="2"/>
  <c r="Y21" i="2"/>
  <c r="X21" i="2"/>
  <c r="V21" i="2"/>
  <c r="U21" i="2"/>
  <c r="T21" i="2"/>
  <c r="R21" i="2"/>
  <c r="Q21" i="2"/>
  <c r="P21" i="2"/>
  <c r="N21" i="2"/>
  <c r="G21" i="2"/>
  <c r="D21" i="2"/>
  <c r="C21" i="2"/>
  <c r="B21" i="2"/>
  <c r="KI20" i="2"/>
  <c r="KH20" i="2"/>
  <c r="KG20" i="2"/>
  <c r="KF20" i="2"/>
  <c r="KE20" i="2"/>
  <c r="KD20" i="2"/>
  <c r="KC20" i="2"/>
  <c r="KB20" i="2"/>
  <c r="KA20" i="2"/>
  <c r="JZ20" i="2"/>
  <c r="JY20" i="2"/>
  <c r="JX20" i="2"/>
  <c r="JW20" i="2"/>
  <c r="JV20" i="2"/>
  <c r="JT20" i="2"/>
  <c r="JK20" i="2"/>
  <c r="JJ20" i="2"/>
  <c r="JF20" i="2"/>
  <c r="JE20" i="2"/>
  <c r="IY20" i="2"/>
  <c r="IU20" i="2"/>
  <c r="IS20" i="2" s="1"/>
  <c r="IT20" i="2"/>
  <c r="IR20" i="2"/>
  <c r="IK20" i="2"/>
  <c r="IJ20" i="2"/>
  <c r="II20" i="2"/>
  <c r="IC20" i="2"/>
  <c r="HY20" i="2"/>
  <c r="HX20" i="2"/>
  <c r="GX20" i="2"/>
  <c r="GW20" i="2"/>
  <c r="GV20" i="2"/>
  <c r="GU20" i="2"/>
  <c r="GT20" i="2"/>
  <c r="GS20" i="2"/>
  <c r="GR20" i="2"/>
  <c r="GQ20" i="2"/>
  <c r="GP20" i="2"/>
  <c r="GO20" i="2"/>
  <c r="HS20" i="2" s="1"/>
  <c r="GN20" i="2"/>
  <c r="GM20" i="2"/>
  <c r="GL20" i="2"/>
  <c r="GK20" i="2"/>
  <c r="GJ20" i="2"/>
  <c r="GI20" i="2"/>
  <c r="HM20" i="2" s="1"/>
  <c r="GH20" i="2"/>
  <c r="GG20" i="2"/>
  <c r="HK20" i="2" s="1"/>
  <c r="GF20" i="2"/>
  <c r="GE20" i="2"/>
  <c r="GD20" i="2"/>
  <c r="GC20" i="2"/>
  <c r="GB20" i="2"/>
  <c r="GA20" i="2"/>
  <c r="HE20" i="2" s="1"/>
  <c r="FZ20" i="2"/>
  <c r="FY20" i="2"/>
  <c r="HC20" i="2" s="1"/>
  <c r="FX20" i="2"/>
  <c r="FW20" i="2"/>
  <c r="FV20" i="2"/>
  <c r="FU20" i="2"/>
  <c r="FT20" i="2"/>
  <c r="FS20" i="2"/>
  <c r="FR20" i="2"/>
  <c r="FN20" i="2"/>
  <c r="FM20" i="2"/>
  <c r="FL20" i="2"/>
  <c r="FH20" i="2"/>
  <c r="FD20" i="2"/>
  <c r="EV20" i="2"/>
  <c r="EL20" i="2"/>
  <c r="DW20" i="2"/>
  <c r="DV20" i="2"/>
  <c r="DU20" i="2"/>
  <c r="DI20" i="2"/>
  <c r="CZ20" i="2"/>
  <c r="CD20" i="2"/>
  <c r="CC20" i="2"/>
  <c r="CB20" i="2"/>
  <c r="CA20" i="2"/>
  <c r="BZ20" i="2"/>
  <c r="BY20" i="2"/>
  <c r="BX20" i="2"/>
  <c r="BW20" i="2"/>
  <c r="BV20" i="2"/>
  <c r="BU20" i="2"/>
  <c r="BT20" i="2"/>
  <c r="CW20" i="2" s="1"/>
  <c r="BS20" i="2"/>
  <c r="BR20" i="2"/>
  <c r="BQ20" i="2"/>
  <c r="BP20" i="2"/>
  <c r="BO20" i="2"/>
  <c r="BN20" i="2"/>
  <c r="CQ20" i="2" s="1"/>
  <c r="BM20" i="2"/>
  <c r="BL20" i="2"/>
  <c r="CO20" i="2" s="1"/>
  <c r="BK20" i="2"/>
  <c r="BJ20" i="2"/>
  <c r="BI20" i="2"/>
  <c r="BH20" i="2"/>
  <c r="BG20" i="2"/>
  <c r="BF20" i="2"/>
  <c r="BE20" i="2"/>
  <c r="BD20" i="2"/>
  <c r="CG20" i="2" s="1"/>
  <c r="BC20" i="2"/>
  <c r="BB20" i="2"/>
  <c r="AC20" i="2"/>
  <c r="AB20" i="2"/>
  <c r="AA20" i="2"/>
  <c r="Z20" i="2"/>
  <c r="Y20" i="2"/>
  <c r="X20" i="2"/>
  <c r="V20" i="2"/>
  <c r="U20" i="2"/>
  <c r="T20" i="2"/>
  <c r="R20" i="2"/>
  <c r="Q20" i="2"/>
  <c r="P20" i="2"/>
  <c r="N20" i="2"/>
  <c r="G20" i="2"/>
  <c r="D20" i="2"/>
  <c r="C20" i="2"/>
  <c r="B20" i="2"/>
  <c r="KI19" i="2"/>
  <c r="KH19" i="2"/>
  <c r="KG19" i="2"/>
  <c r="KF19" i="2"/>
  <c r="KE19" i="2"/>
  <c r="KD19" i="2"/>
  <c r="KC19" i="2"/>
  <c r="KB19" i="2"/>
  <c r="KA19" i="2"/>
  <c r="JZ19" i="2"/>
  <c r="JY19" i="2"/>
  <c r="JX19" i="2"/>
  <c r="JW19" i="2"/>
  <c r="JV19" i="2"/>
  <c r="JT19" i="2"/>
  <c r="JK19" i="2"/>
  <c r="JJ19" i="2"/>
  <c r="JF19" i="2"/>
  <c r="JE19" i="2"/>
  <c r="JC19" i="2" s="1"/>
  <c r="IY19" i="2"/>
  <c r="IU19" i="2"/>
  <c r="IT19" i="2"/>
  <c r="IR19" i="2"/>
  <c r="IK19" i="2"/>
  <c r="IJ19" i="2"/>
  <c r="II19" i="2"/>
  <c r="IC19" i="2"/>
  <c r="HY19" i="2"/>
  <c r="HW19" i="2" s="1"/>
  <c r="HX19" i="2"/>
  <c r="GX19" i="2"/>
  <c r="GW19" i="2"/>
  <c r="GV19" i="2"/>
  <c r="GU19" i="2"/>
  <c r="GT19" i="2"/>
  <c r="GS19" i="2"/>
  <c r="GR19" i="2"/>
  <c r="GQ19" i="2"/>
  <c r="GP19" i="2"/>
  <c r="GO19" i="2"/>
  <c r="GN19" i="2"/>
  <c r="GM19" i="2"/>
  <c r="GL19" i="2"/>
  <c r="GK19" i="2"/>
  <c r="GJ19" i="2"/>
  <c r="GI19" i="2"/>
  <c r="GH19" i="2"/>
  <c r="GG19" i="2"/>
  <c r="GF19" i="2"/>
  <c r="GE19" i="2"/>
  <c r="GD19" i="2"/>
  <c r="GC19" i="2"/>
  <c r="GB19" i="2"/>
  <c r="GA19" i="2"/>
  <c r="FZ19" i="2"/>
  <c r="FY19" i="2"/>
  <c r="FX19" i="2"/>
  <c r="FW19" i="2"/>
  <c r="FV19" i="2"/>
  <c r="FU19" i="2"/>
  <c r="FT19" i="2"/>
  <c r="FS19" i="2"/>
  <c r="FR19" i="2"/>
  <c r="FN19" i="2"/>
  <c r="FM19" i="2"/>
  <c r="FL19" i="2"/>
  <c r="FH19" i="2"/>
  <c r="FI19" i="2" s="1"/>
  <c r="FD19" i="2"/>
  <c r="EV19" i="2"/>
  <c r="EL19" i="2"/>
  <c r="DW19" i="2"/>
  <c r="DV19" i="2"/>
  <c r="DU19" i="2"/>
  <c r="DI19" i="2"/>
  <c r="CZ19" i="2"/>
  <c r="DA19" i="2" s="1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AC19" i="2"/>
  <c r="AB19" i="2"/>
  <c r="AA19" i="2"/>
  <c r="Z19" i="2"/>
  <c r="Y19" i="2"/>
  <c r="X19" i="2"/>
  <c r="V19" i="2"/>
  <c r="U19" i="2"/>
  <c r="T19" i="2"/>
  <c r="R19" i="2"/>
  <c r="Q19" i="2"/>
  <c r="P19" i="2"/>
  <c r="N19" i="2"/>
  <c r="G19" i="2"/>
  <c r="D19" i="2"/>
  <c r="C19" i="2"/>
  <c r="B19" i="2"/>
  <c r="KI18" i="2"/>
  <c r="KH18" i="2"/>
  <c r="KG18" i="2"/>
  <c r="KF18" i="2"/>
  <c r="KE18" i="2"/>
  <c r="KD18" i="2"/>
  <c r="KC18" i="2"/>
  <c r="KB18" i="2"/>
  <c r="KA18" i="2"/>
  <c r="JZ18" i="2"/>
  <c r="KV18" i="2" s="1"/>
  <c r="JY18" i="2"/>
  <c r="JX18" i="2"/>
  <c r="MJ18" i="2" s="1"/>
  <c r="JW18" i="2"/>
  <c r="JV18" i="2"/>
  <c r="LQ18" i="2"/>
  <c r="JT18" i="2"/>
  <c r="JK18" i="2"/>
  <c r="JJ18" i="2"/>
  <c r="JF18" i="2"/>
  <c r="JE18" i="2"/>
  <c r="IY18" i="2"/>
  <c r="IU18" i="2"/>
  <c r="IZ18" i="2" s="1"/>
  <c r="IT18" i="2"/>
  <c r="IR18" i="2"/>
  <c r="IK18" i="2"/>
  <c r="IC18" i="2"/>
  <c r="HY18" i="2"/>
  <c r="HX18" i="2"/>
  <c r="GX18" i="2"/>
  <c r="GW18" i="2"/>
  <c r="GV18" i="2"/>
  <c r="GU18" i="2"/>
  <c r="GT18" i="2"/>
  <c r="GS18" i="2"/>
  <c r="GR18" i="2"/>
  <c r="GQ18" i="2"/>
  <c r="GP18" i="2"/>
  <c r="GO18" i="2"/>
  <c r="HS18" i="2" s="1"/>
  <c r="GN18" i="2"/>
  <c r="GM18" i="2"/>
  <c r="GL18" i="2"/>
  <c r="GK18" i="2"/>
  <c r="GJ18" i="2"/>
  <c r="GI18" i="2"/>
  <c r="HM18" i="2" s="1"/>
  <c r="GH18" i="2"/>
  <c r="GG18" i="2"/>
  <c r="HK18" i="2" s="1"/>
  <c r="GF18" i="2"/>
  <c r="GE18" i="2"/>
  <c r="GD18" i="2"/>
  <c r="GC18" i="2"/>
  <c r="GB18" i="2"/>
  <c r="GA18" i="2"/>
  <c r="HE18" i="2" s="1"/>
  <c r="FZ18" i="2"/>
  <c r="FY18" i="2"/>
  <c r="HC18" i="2" s="1"/>
  <c r="FX18" i="2"/>
  <c r="FW18" i="2"/>
  <c r="FV18" i="2"/>
  <c r="FU18" i="2"/>
  <c r="FT18" i="2"/>
  <c r="FS18" i="2"/>
  <c r="FR18" i="2"/>
  <c r="FN18" i="2"/>
  <c r="FM18" i="2"/>
  <c r="FL18" i="2"/>
  <c r="FH18" i="2"/>
  <c r="FI18" i="2" s="1"/>
  <c r="FD18" i="2"/>
  <c r="FE18" i="2" s="1"/>
  <c r="EV18" i="2"/>
  <c r="EL18" i="2"/>
  <c r="DW18" i="2"/>
  <c r="DV18" i="2"/>
  <c r="DU18" i="2"/>
  <c r="DI18" i="2"/>
  <c r="CZ18" i="2"/>
  <c r="DA18" i="2" s="1"/>
  <c r="CD18" i="2"/>
  <c r="CC18" i="2"/>
  <c r="CB18" i="2"/>
  <c r="CA18" i="2"/>
  <c r="BZ18" i="2"/>
  <c r="BY18" i="2"/>
  <c r="BX18" i="2"/>
  <c r="BW18" i="2"/>
  <c r="BV18" i="2"/>
  <c r="CY18" i="2" s="1"/>
  <c r="BU18" i="2"/>
  <c r="BT18" i="2"/>
  <c r="CW18" i="2" s="1"/>
  <c r="BS18" i="2"/>
  <c r="BR18" i="2"/>
  <c r="CU18" i="2" s="1"/>
  <c r="BQ18" i="2"/>
  <c r="BP18" i="2"/>
  <c r="BO18" i="2"/>
  <c r="BN18" i="2"/>
  <c r="BM18" i="2"/>
  <c r="BL18" i="2"/>
  <c r="CO18" i="2" s="1"/>
  <c r="BK18" i="2"/>
  <c r="BJ18" i="2"/>
  <c r="CM18" i="2" s="1"/>
  <c r="BI18" i="2"/>
  <c r="BH18" i="2"/>
  <c r="BG18" i="2"/>
  <c r="BF18" i="2"/>
  <c r="BE18" i="2"/>
  <c r="BD18" i="2"/>
  <c r="CG18" i="2" s="1"/>
  <c r="BC18" i="2"/>
  <c r="BB18" i="2"/>
  <c r="CE18" i="2" s="1"/>
  <c r="AC18" i="2"/>
  <c r="AB18" i="2"/>
  <c r="AA18" i="2"/>
  <c r="Z18" i="2"/>
  <c r="Y18" i="2"/>
  <c r="X18" i="2"/>
  <c r="V18" i="2"/>
  <c r="U18" i="2"/>
  <c r="T18" i="2"/>
  <c r="R18" i="2"/>
  <c r="Q18" i="2"/>
  <c r="P18" i="2"/>
  <c r="N18" i="2"/>
  <c r="G18" i="2"/>
  <c r="D18" i="2"/>
  <c r="C18" i="2"/>
  <c r="B18" i="2"/>
  <c r="JK17" i="2"/>
  <c r="FN17" i="2"/>
  <c r="DV17" i="2"/>
  <c r="C17" i="2"/>
  <c r="B51" i="2"/>
  <c r="JC29" i="2"/>
  <c r="CF27" i="2"/>
  <c r="IG21" i="2"/>
  <c r="FO28" i="2"/>
  <c r="HW23" i="2"/>
  <c r="CK27" i="2"/>
  <c r="FF23" i="2"/>
  <c r="LP21" i="2"/>
  <c r="HL29" i="2"/>
  <c r="CN27" i="2"/>
  <c r="CV27" i="2"/>
  <c r="LV19" i="2"/>
  <c r="ME20" i="2"/>
  <c r="HD27" i="2"/>
  <c r="MG27" i="2"/>
  <c r="FP21" i="2"/>
  <c r="FE21" i="2"/>
  <c r="DX24" i="2"/>
  <c r="DZ24" i="2" s="1"/>
  <c r="ML28" i="2"/>
  <c r="MT28" i="2"/>
  <c r="MH23" i="2"/>
  <c r="MM27" i="2"/>
  <c r="KX27" i="2"/>
  <c r="MN28" i="2"/>
  <c r="FJ24" i="2"/>
  <c r="CG25" i="2"/>
  <c r="CO25" i="2"/>
  <c r="CW25" i="2"/>
  <c r="MG25" i="2"/>
  <c r="HA27" i="2"/>
  <c r="HI27" i="2"/>
  <c r="HQ27" i="2"/>
  <c r="EM22" i="2"/>
  <c r="MH28" i="2"/>
  <c r="FE22" i="2"/>
  <c r="MF25" i="2"/>
  <c r="MT27" i="2"/>
  <c r="HB27" i="2"/>
  <c r="HJ27" i="2"/>
  <c r="HR27" i="2"/>
  <c r="CO29" i="2"/>
  <c r="CW29" i="2"/>
  <c r="DY24" i="2"/>
  <c r="CP24" i="2"/>
  <c r="LQ27" i="2"/>
  <c r="DX29" i="2"/>
  <c r="DZ29" i="2" s="1"/>
  <c r="HT24" i="2"/>
  <c r="CW24" i="2"/>
  <c r="LN25" i="2"/>
  <c r="MU24" i="2"/>
  <c r="CV24" i="2"/>
  <c r="EC21" i="2"/>
  <c r="CR24" i="2"/>
  <c r="DB24" i="2"/>
  <c r="DC24" i="2" s="1"/>
  <c r="DA24" i="2"/>
  <c r="KL24" i="2"/>
  <c r="H25" i="2"/>
  <c r="MJ27" i="2"/>
  <c r="MQ29" i="2"/>
  <c r="EY24" i="2"/>
  <c r="HE24" i="2"/>
  <c r="HM24" i="2"/>
  <c r="MH24" i="2"/>
  <c r="LD24" i="2"/>
  <c r="I29" i="2"/>
  <c r="J29" i="2" s="1"/>
  <c r="CT24" i="2"/>
  <c r="EW24" i="2"/>
  <c r="HN24" i="2"/>
  <c r="EM26" i="2"/>
  <c r="DJ28" i="2"/>
  <c r="IP21" i="2"/>
  <c r="LU22" i="2"/>
  <c r="MC22" i="2"/>
  <c r="CN24" i="2"/>
  <c r="CS27" i="2"/>
  <c r="MJ28" i="2"/>
  <c r="ID23" i="2"/>
  <c r="CL27" i="2"/>
  <c r="HL27" i="2"/>
  <c r="HT27" i="2"/>
  <c r="ME22" i="2"/>
  <c r="CH24" i="2"/>
  <c r="HD24" i="2"/>
  <c r="CV23" i="2"/>
  <c r="CN23" i="2"/>
  <c r="EM25" i="2"/>
  <c r="LU20" i="2"/>
  <c r="MK20" i="2"/>
  <c r="FI22" i="2"/>
  <c r="MK28" i="2"/>
  <c r="MS28" i="2"/>
  <c r="MC28" i="2"/>
  <c r="DJ26" i="2"/>
  <c r="KL20" i="2"/>
  <c r="HT20" i="2"/>
  <c r="HB20" i="2"/>
  <c r="HR20" i="2"/>
  <c r="MD21" i="2"/>
  <c r="CV25" i="2"/>
  <c r="LF25" i="2"/>
  <c r="I25" i="2"/>
  <c r="CI25" i="2"/>
  <c r="CY25" i="2"/>
  <c r="HS25" i="2"/>
  <c r="MC19" i="2"/>
  <c r="KX25" i="2"/>
  <c r="DY20" i="2"/>
  <c r="DX20" i="2"/>
  <c r="DZ20" i="2" s="1"/>
  <c r="CN25" i="2"/>
  <c r="CN18" i="2"/>
  <c r="CI20" i="2"/>
  <c r="EA20" i="2"/>
  <c r="HJ20" i="2"/>
  <c r="LS24" i="2"/>
  <c r="GZ18" i="2"/>
  <c r="HP18" i="2"/>
  <c r="DA20" i="2"/>
  <c r="LW20" i="2"/>
  <c r="FJ21" i="2"/>
  <c r="DA22" i="2"/>
  <c r="EN24" i="2"/>
  <c r="EO24" i="2" s="1"/>
  <c r="ET24" i="2"/>
  <c r="EA27" i="2"/>
  <c r="DX27" i="2"/>
  <c r="DZ27" i="2" s="1"/>
  <c r="DY27" i="2"/>
  <c r="HC25" i="2"/>
  <c r="HK25" i="2"/>
  <c r="FO27" i="2"/>
  <c r="FP27" i="2"/>
  <c r="LJ27" i="2"/>
  <c r="LV28" i="2"/>
  <c r="DM28" i="2"/>
  <c r="CF25" i="2"/>
  <c r="EW23" i="2"/>
  <c r="HE25" i="2"/>
  <c r="CY20" i="2"/>
  <c r="HG20" i="2"/>
  <c r="FI21" i="2"/>
  <c r="MA24" i="2"/>
  <c r="LF24" i="2"/>
  <c r="HH18" i="2"/>
  <c r="KX18" i="2"/>
  <c r="ML18" i="2"/>
  <c r="DY18" i="2"/>
  <c r="CF20" i="2"/>
  <c r="CV20" i="2"/>
  <c r="DB20" i="2"/>
  <c r="DC20" i="2" s="1"/>
  <c r="FE20" i="2"/>
  <c r="MD20" i="2"/>
  <c r="MU20" i="2"/>
  <c r="LS22" i="2"/>
  <c r="DJ23" i="2"/>
  <c r="EM24" i="2"/>
  <c r="LJ24" i="2"/>
  <c r="MC24" i="2"/>
  <c r="DJ25" i="2"/>
  <c r="IS29" i="2"/>
  <c r="LT29" i="2"/>
  <c r="MB29" i="2"/>
  <c r="ML27" i="2"/>
  <c r="LV27" i="2"/>
  <c r="KV27" i="2"/>
  <c r="LU29" i="2"/>
  <c r="MC29" i="2"/>
  <c r="LJ29" i="2"/>
  <c r="LF18" i="2"/>
  <c r="HD25" i="2"/>
  <c r="HL25" i="2"/>
  <c r="FE28" i="2"/>
  <c r="DB29" i="2"/>
  <c r="DA29" i="2"/>
  <c r="MA29" i="2"/>
  <c r="MD27" i="2"/>
  <c r="LL27" i="2"/>
  <c r="LS18" i="2"/>
  <c r="KP18" i="2"/>
  <c r="H19" i="2"/>
  <c r="HD20" i="2"/>
  <c r="LT22" i="2"/>
  <c r="KL23" i="2"/>
  <c r="HM25" i="2"/>
  <c r="FI26" i="2"/>
  <c r="KP29" i="2"/>
  <c r="HP29" i="2"/>
  <c r="HF29" i="2"/>
  <c r="DA27" i="2"/>
  <c r="MU25" i="2"/>
  <c r="CE25" i="2"/>
  <c r="CM25" i="2"/>
  <c r="CU25" i="2"/>
  <c r="DX25" i="2"/>
  <c r="DZ25" i="2" s="1"/>
  <c r="KJ25" i="2"/>
  <c r="CR27" i="2"/>
  <c r="KL27" i="2"/>
  <c r="HH27" i="2"/>
  <c r="DB27" i="2"/>
  <c r="DC27" i="2" s="1"/>
  <c r="LN27" i="2"/>
  <c r="HM29" i="2"/>
  <c r="DJ21" i="2"/>
  <c r="H23" i="2"/>
  <c r="DY25" i="2"/>
  <c r="KL25" i="2"/>
  <c r="GZ27" i="2"/>
  <c r="FI28" i="2"/>
  <c r="IG28" i="2"/>
  <c r="MB28" i="2"/>
  <c r="MR28" i="2"/>
  <c r="FJ29" i="2"/>
  <c r="MU27" i="2"/>
  <c r="ME27" i="2"/>
  <c r="MP28" i="2"/>
  <c r="LR28" i="2"/>
  <c r="FE29" i="2"/>
  <c r="LS29" i="2"/>
  <c r="LP28" i="2"/>
  <c r="MF28" i="2"/>
  <c r="FF29" i="2"/>
  <c r="FG29" i="2" s="1"/>
  <c r="EX29" i="2"/>
  <c r="EW29" i="2"/>
  <c r="JC28" i="2"/>
  <c r="KE42" i="2"/>
  <c r="KE41" i="2"/>
  <c r="KE40" i="2"/>
  <c r="KE39" i="2"/>
  <c r="KE38" i="2"/>
  <c r="KE37" i="2"/>
  <c r="KE36" i="2"/>
  <c r="KE35" i="2"/>
  <c r="KE34" i="2"/>
  <c r="KE33" i="2"/>
  <c r="KE32" i="2"/>
  <c r="KE31" i="2"/>
  <c r="C35" i="2"/>
  <c r="P42" i="2"/>
  <c r="Q42" i="2"/>
  <c r="R42" i="2"/>
  <c r="P41" i="2"/>
  <c r="Q41" i="2"/>
  <c r="R41" i="2"/>
  <c r="P40" i="2"/>
  <c r="Q40" i="2"/>
  <c r="R40" i="2"/>
  <c r="P39" i="2"/>
  <c r="Q39" i="2"/>
  <c r="R39" i="2"/>
  <c r="P38" i="2"/>
  <c r="Q38" i="2"/>
  <c r="R38" i="2"/>
  <c r="P37" i="2"/>
  <c r="Q37" i="2"/>
  <c r="R37" i="2"/>
  <c r="P36" i="2"/>
  <c r="Q36" i="2"/>
  <c r="R36" i="2"/>
  <c r="P35" i="2"/>
  <c r="Q35" i="2"/>
  <c r="R35" i="2"/>
  <c r="P34" i="2"/>
  <c r="Q34" i="2"/>
  <c r="R34" i="2"/>
  <c r="P33" i="2"/>
  <c r="Q33" i="2"/>
  <c r="R33" i="2"/>
  <c r="P32" i="2"/>
  <c r="Q32" i="2"/>
  <c r="R32" i="2"/>
  <c r="T42" i="2"/>
  <c r="U42" i="2"/>
  <c r="V42" i="2"/>
  <c r="T41" i="2"/>
  <c r="U41" i="2"/>
  <c r="V41" i="2"/>
  <c r="T40" i="2"/>
  <c r="U40" i="2"/>
  <c r="V40" i="2"/>
  <c r="T39" i="2"/>
  <c r="U39" i="2"/>
  <c r="V39" i="2"/>
  <c r="T38" i="2"/>
  <c r="U38" i="2"/>
  <c r="V38" i="2"/>
  <c r="T37" i="2"/>
  <c r="U37" i="2"/>
  <c r="V37" i="2"/>
  <c r="T36" i="2"/>
  <c r="U36" i="2"/>
  <c r="V36" i="2"/>
  <c r="T35" i="2"/>
  <c r="U35" i="2"/>
  <c r="V35" i="2"/>
  <c r="T34" i="2"/>
  <c r="U34" i="2"/>
  <c r="V34" i="2"/>
  <c r="T33" i="2"/>
  <c r="U33" i="2"/>
  <c r="V33" i="2"/>
  <c r="T32" i="2"/>
  <c r="U32" i="2"/>
  <c r="V32" i="2"/>
  <c r="DI31" i="2"/>
  <c r="DR18" i="2" s="1"/>
  <c r="DI32" i="2"/>
  <c r="DR19" i="2" s="1"/>
  <c r="DI33" i="2"/>
  <c r="DJ33" i="2" s="1"/>
  <c r="DI34" i="2"/>
  <c r="DI35" i="2"/>
  <c r="DI36" i="2"/>
  <c r="DP23" i="2" s="1"/>
  <c r="DI37" i="2"/>
  <c r="DI38" i="2"/>
  <c r="DI39" i="2"/>
  <c r="DI40" i="2"/>
  <c r="DJ40" i="2" s="1"/>
  <c r="DI41" i="2"/>
  <c r="DI42" i="2"/>
  <c r="CZ31" i="2"/>
  <c r="CZ32" i="2"/>
  <c r="CZ33" i="2"/>
  <c r="CZ34" i="2"/>
  <c r="CZ35" i="2"/>
  <c r="CZ36" i="2"/>
  <c r="CZ37" i="2"/>
  <c r="CZ38" i="2"/>
  <c r="CZ39" i="2"/>
  <c r="CZ40" i="2"/>
  <c r="DF27" i="2" s="1"/>
  <c r="CZ41" i="2"/>
  <c r="CZ42" i="2"/>
  <c r="DD29" i="2" s="1"/>
  <c r="AC31" i="2"/>
  <c r="AC32" i="2"/>
  <c r="AC33" i="2"/>
  <c r="AC34" i="2"/>
  <c r="AC35" i="2"/>
  <c r="AE22" i="2" s="1"/>
  <c r="AC36" i="2"/>
  <c r="AC37" i="2"/>
  <c r="AC38" i="2"/>
  <c r="AC39" i="2"/>
  <c r="AC40" i="2"/>
  <c r="AE27" i="2" s="1"/>
  <c r="AC41" i="2"/>
  <c r="AE28" i="2" s="1"/>
  <c r="AC42" i="2"/>
  <c r="AE29" i="2" s="1"/>
  <c r="G31" i="2"/>
  <c r="G32" i="2"/>
  <c r="K19" i="2" s="1"/>
  <c r="G33" i="2"/>
  <c r="G34" i="2"/>
  <c r="H34" i="2" s="1"/>
  <c r="G35" i="2"/>
  <c r="K22" i="2" s="1"/>
  <c r="G36" i="2"/>
  <c r="K23" i="2" s="1"/>
  <c r="G37" i="2"/>
  <c r="G38" i="2"/>
  <c r="K25" i="2" s="1"/>
  <c r="G39" i="2"/>
  <c r="K26" i="2" s="1"/>
  <c r="G40" i="2"/>
  <c r="G41" i="2"/>
  <c r="G42" i="2"/>
  <c r="FH31" i="2"/>
  <c r="FK18" i="2" s="1"/>
  <c r="FH32" i="2"/>
  <c r="FH33" i="2"/>
  <c r="FK20" i="2" s="1"/>
  <c r="FH34" i="2"/>
  <c r="FK21" i="2"/>
  <c r="FH35" i="2"/>
  <c r="FK22" i="2" s="1"/>
  <c r="FH36" i="2"/>
  <c r="FH37" i="2"/>
  <c r="FK24" i="2" s="1"/>
  <c r="FH38" i="2"/>
  <c r="FH39" i="2"/>
  <c r="FH40" i="2"/>
  <c r="FK27" i="2" s="1"/>
  <c r="FH41" i="2"/>
  <c r="FI41" i="2" s="1"/>
  <c r="FH42" i="2"/>
  <c r="EV31" i="2"/>
  <c r="EV32" i="2"/>
  <c r="EV33" i="2"/>
  <c r="EV34" i="2"/>
  <c r="EV35" i="2"/>
  <c r="EV36" i="2"/>
  <c r="EV37" i="2"/>
  <c r="EV38" i="2"/>
  <c r="EV39" i="2"/>
  <c r="EV40" i="2"/>
  <c r="EV41" i="2"/>
  <c r="EV42" i="2"/>
  <c r="FD31" i="2"/>
  <c r="FD32" i="2"/>
  <c r="FD33" i="2"/>
  <c r="FD34" i="2"/>
  <c r="FD35" i="2"/>
  <c r="FD36" i="2"/>
  <c r="FD37" i="2"/>
  <c r="FD38" i="2"/>
  <c r="FD39" i="2"/>
  <c r="FD40" i="2"/>
  <c r="FD41" i="2"/>
  <c r="FD42" i="2"/>
  <c r="EL31" i="2"/>
  <c r="EL32" i="2"/>
  <c r="EP19" i="2" s="1"/>
  <c r="EL33" i="2"/>
  <c r="EL34" i="2"/>
  <c r="EL35" i="2"/>
  <c r="EL36" i="2"/>
  <c r="EM36" i="2" s="1"/>
  <c r="EL37" i="2"/>
  <c r="EL38" i="2"/>
  <c r="EL39" i="2"/>
  <c r="EL40" i="2"/>
  <c r="EL41" i="2"/>
  <c r="EL42" i="2"/>
  <c r="ES29" i="2" s="1"/>
  <c r="D31" i="2"/>
  <c r="D32" i="2"/>
  <c r="D33" i="2"/>
  <c r="D34" i="2"/>
  <c r="D35" i="2"/>
  <c r="D36" i="2"/>
  <c r="D37" i="2"/>
  <c r="F24" i="2" s="1"/>
  <c r="D38" i="2"/>
  <c r="D39" i="2"/>
  <c r="D40" i="2"/>
  <c r="F27" i="2" s="1"/>
  <c r="D41" i="2"/>
  <c r="D42" i="2"/>
  <c r="AO42" i="2"/>
  <c r="AO41" i="2"/>
  <c r="AO40" i="2"/>
  <c r="AO39" i="2"/>
  <c r="AO38" i="2"/>
  <c r="AO37" i="2"/>
  <c r="AO36" i="2"/>
  <c r="AO35" i="2"/>
  <c r="AO34" i="2"/>
  <c r="AO33" i="2"/>
  <c r="AO32" i="2"/>
  <c r="AO31" i="2"/>
  <c r="AY42" i="2"/>
  <c r="AY41" i="2"/>
  <c r="AY40" i="2"/>
  <c r="AY39" i="2"/>
  <c r="AY38" i="2"/>
  <c r="AY37" i="2"/>
  <c r="AY36" i="2"/>
  <c r="AY35" i="2"/>
  <c r="AY34" i="2"/>
  <c r="AY33" i="2"/>
  <c r="AY32" i="2"/>
  <c r="AY31" i="2"/>
  <c r="AQ42" i="2"/>
  <c r="AQ41" i="2"/>
  <c r="AQ40" i="2"/>
  <c r="AQ39" i="2"/>
  <c r="AQ38" i="2"/>
  <c r="AQ37" i="2"/>
  <c r="AQ36" i="2"/>
  <c r="AQ35" i="2"/>
  <c r="AQ34" i="2"/>
  <c r="AQ33" i="2"/>
  <c r="AQ32" i="2"/>
  <c r="AQ31" i="2"/>
  <c r="BA42" i="2"/>
  <c r="BA41" i="2"/>
  <c r="BA40" i="2"/>
  <c r="BA39" i="2"/>
  <c r="BA38" i="2"/>
  <c r="BA37" i="2"/>
  <c r="BA36" i="2"/>
  <c r="BA35" i="2"/>
  <c r="BA34" i="2"/>
  <c r="BA33" i="2"/>
  <c r="BA32" i="2"/>
  <c r="BA31" i="2"/>
  <c r="AX42" i="2"/>
  <c r="AX41" i="2"/>
  <c r="AX40" i="2"/>
  <c r="AX39" i="2"/>
  <c r="AX38" i="2"/>
  <c r="AX37" i="2"/>
  <c r="AX36" i="2"/>
  <c r="AX35" i="2"/>
  <c r="AX34" i="2"/>
  <c r="AX33" i="2"/>
  <c r="AX32" i="2"/>
  <c r="AX31" i="2"/>
  <c r="AZ42" i="2"/>
  <c r="AZ41" i="2"/>
  <c r="AZ40" i="2"/>
  <c r="AZ39" i="2"/>
  <c r="AZ38" i="2"/>
  <c r="AZ37" i="2"/>
  <c r="AZ36" i="2"/>
  <c r="AZ35" i="2"/>
  <c r="AZ34" i="2"/>
  <c r="AZ33" i="2"/>
  <c r="AZ32" i="2"/>
  <c r="AZ31" i="2"/>
  <c r="AN31" i="2"/>
  <c r="JK30" i="2"/>
  <c r="FN30" i="2"/>
  <c r="DV30" i="2"/>
  <c r="C30" i="2"/>
  <c r="KI42" i="2"/>
  <c r="KH42" i="2"/>
  <c r="KG42" i="2"/>
  <c r="LJ42" i="2" s="1"/>
  <c r="KF42" i="2"/>
  <c r="KD42" i="2"/>
  <c r="KC42" i="2"/>
  <c r="KB42" i="2"/>
  <c r="MN42" i="2" s="1"/>
  <c r="KA42" i="2"/>
  <c r="JZ42" i="2"/>
  <c r="JY42" i="2"/>
  <c r="JX42" i="2"/>
  <c r="JW42" i="2"/>
  <c r="JV42" i="2"/>
  <c r="JU42" i="2"/>
  <c r="JT42" i="2"/>
  <c r="MF42" i="2" s="1"/>
  <c r="JK42" i="2"/>
  <c r="JJ42" i="2"/>
  <c r="JF42" i="2"/>
  <c r="JE42" i="2"/>
  <c r="IY42" i="2"/>
  <c r="IU42" i="2"/>
  <c r="IT42" i="2"/>
  <c r="IR42" i="2"/>
  <c r="IK42" i="2"/>
  <c r="IJ42" i="2"/>
  <c r="II42" i="2"/>
  <c r="IC42" i="2"/>
  <c r="HY42" i="2"/>
  <c r="HX42" i="2"/>
  <c r="GX42" i="2"/>
  <c r="GW42" i="2"/>
  <c r="GV42" i="2"/>
  <c r="GU42" i="2"/>
  <c r="GT42" i="2"/>
  <c r="GS42" i="2"/>
  <c r="GR42" i="2"/>
  <c r="GQ42" i="2"/>
  <c r="GP42" i="2"/>
  <c r="GO42" i="2"/>
  <c r="GN42" i="2"/>
  <c r="GM42" i="2"/>
  <c r="GL42" i="2"/>
  <c r="GK42" i="2"/>
  <c r="GJ42" i="2"/>
  <c r="GI42" i="2"/>
  <c r="GH42" i="2"/>
  <c r="GG42" i="2"/>
  <c r="GF42" i="2"/>
  <c r="GE42" i="2"/>
  <c r="GD42" i="2"/>
  <c r="GC42" i="2"/>
  <c r="GB42" i="2"/>
  <c r="GA42" i="2"/>
  <c r="FZ42" i="2"/>
  <c r="FY42" i="2"/>
  <c r="FX42" i="2"/>
  <c r="FW42" i="2"/>
  <c r="FV42" i="2"/>
  <c r="FU42" i="2"/>
  <c r="FT42" i="2"/>
  <c r="FS42" i="2"/>
  <c r="FR42" i="2"/>
  <c r="FN42" i="2"/>
  <c r="FM42" i="2"/>
  <c r="FL42" i="2"/>
  <c r="DW42" i="2"/>
  <c r="DV42" i="2"/>
  <c r="DU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AV42" i="2"/>
  <c r="AU42" i="2"/>
  <c r="AW42" i="2"/>
  <c r="AT42" i="2"/>
  <c r="AS42" i="2"/>
  <c r="AR42" i="2"/>
  <c r="AP42" i="2"/>
  <c r="AN42" i="2"/>
  <c r="AB42" i="2"/>
  <c r="AA42" i="2"/>
  <c r="Z42" i="2"/>
  <c r="Y42" i="2"/>
  <c r="X42" i="2"/>
  <c r="N42" i="2"/>
  <c r="C42" i="2"/>
  <c r="B42" i="2"/>
  <c r="KI41" i="2"/>
  <c r="KH41" i="2"/>
  <c r="KG41" i="2"/>
  <c r="KF41" i="2"/>
  <c r="KD41" i="2"/>
  <c r="KC41" i="2"/>
  <c r="KB41" i="2"/>
  <c r="KA41" i="2"/>
  <c r="JZ41" i="2"/>
  <c r="JY41" i="2"/>
  <c r="JX41" i="2"/>
  <c r="JW41" i="2"/>
  <c r="JV41" i="2"/>
  <c r="JU41" i="2"/>
  <c r="JT41" i="2"/>
  <c r="JK41" i="2"/>
  <c r="JJ41" i="2"/>
  <c r="JF41" i="2"/>
  <c r="JE41" i="2"/>
  <c r="IY41" i="2"/>
  <c r="IU41" i="2"/>
  <c r="IT41" i="2"/>
  <c r="IR41" i="2"/>
  <c r="IK41" i="2"/>
  <c r="IJ41" i="2"/>
  <c r="II41" i="2"/>
  <c r="IC41" i="2"/>
  <c r="HY41" i="2"/>
  <c r="HX41" i="2"/>
  <c r="GX41" i="2"/>
  <c r="GW41" i="2"/>
  <c r="GV41" i="2"/>
  <c r="GU41" i="2"/>
  <c r="GT41" i="2"/>
  <c r="GS41" i="2"/>
  <c r="GR41" i="2"/>
  <c r="GQ41" i="2"/>
  <c r="GP41" i="2"/>
  <c r="GO41" i="2"/>
  <c r="GN41" i="2"/>
  <c r="GM41" i="2"/>
  <c r="GL41" i="2"/>
  <c r="GK41" i="2"/>
  <c r="GJ41" i="2"/>
  <c r="GI41" i="2"/>
  <c r="GH41" i="2"/>
  <c r="GG41" i="2"/>
  <c r="GF41" i="2"/>
  <c r="GE41" i="2"/>
  <c r="GD41" i="2"/>
  <c r="GC41" i="2"/>
  <c r="GB41" i="2"/>
  <c r="GA41" i="2"/>
  <c r="FZ41" i="2"/>
  <c r="FY41" i="2"/>
  <c r="FX41" i="2"/>
  <c r="FW41" i="2"/>
  <c r="FV41" i="2"/>
  <c r="FU41" i="2"/>
  <c r="FT41" i="2"/>
  <c r="FS41" i="2"/>
  <c r="FR41" i="2"/>
  <c r="FN41" i="2"/>
  <c r="FM41" i="2"/>
  <c r="FL41" i="2"/>
  <c r="FQ28" i="2" s="1"/>
  <c r="DW41" i="2"/>
  <c r="DX41" i="2" s="1"/>
  <c r="DV41" i="2"/>
  <c r="DU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AV41" i="2"/>
  <c r="AU41" i="2"/>
  <c r="AW41" i="2"/>
  <c r="AT41" i="2"/>
  <c r="AS41" i="2"/>
  <c r="AR41" i="2"/>
  <c r="AP41" i="2"/>
  <c r="AN41" i="2"/>
  <c r="AB41" i="2"/>
  <c r="AA41" i="2"/>
  <c r="Z41" i="2"/>
  <c r="Y41" i="2"/>
  <c r="X41" i="2"/>
  <c r="N41" i="2"/>
  <c r="C41" i="2"/>
  <c r="B41" i="2"/>
  <c r="KI40" i="2"/>
  <c r="KH40" i="2"/>
  <c r="KG40" i="2"/>
  <c r="KF40" i="2"/>
  <c r="KD40" i="2"/>
  <c r="KC40" i="2"/>
  <c r="KB40" i="2"/>
  <c r="KZ40" i="2" s="1"/>
  <c r="KA40" i="2"/>
  <c r="JZ40" i="2"/>
  <c r="JY40" i="2"/>
  <c r="JX40" i="2"/>
  <c r="JW40" i="2"/>
  <c r="JV40" i="2"/>
  <c r="JU40" i="2"/>
  <c r="JT40" i="2"/>
  <c r="KJ40" i="2" s="1"/>
  <c r="JK40" i="2"/>
  <c r="JJ40" i="2"/>
  <c r="JF40" i="2"/>
  <c r="JE40" i="2"/>
  <c r="IY40" i="2"/>
  <c r="IU40" i="2"/>
  <c r="IT40" i="2"/>
  <c r="IR40" i="2"/>
  <c r="IK40" i="2"/>
  <c r="IJ40" i="2"/>
  <c r="II40" i="2"/>
  <c r="IC40" i="2"/>
  <c r="HY40" i="2"/>
  <c r="HX40" i="2"/>
  <c r="GX40" i="2"/>
  <c r="GW40" i="2"/>
  <c r="GV40" i="2"/>
  <c r="GU40" i="2"/>
  <c r="GT40" i="2"/>
  <c r="GS40" i="2"/>
  <c r="GR40" i="2"/>
  <c r="GQ40" i="2"/>
  <c r="GP40" i="2"/>
  <c r="GO40" i="2"/>
  <c r="GN40" i="2"/>
  <c r="GM40" i="2"/>
  <c r="GL40" i="2"/>
  <c r="GK40" i="2"/>
  <c r="GJ40" i="2"/>
  <c r="GI40" i="2"/>
  <c r="GH40" i="2"/>
  <c r="GG40" i="2"/>
  <c r="HK40" i="2" s="1"/>
  <c r="GF40" i="2"/>
  <c r="GE40" i="2"/>
  <c r="GD40" i="2"/>
  <c r="GC40" i="2"/>
  <c r="GB40" i="2"/>
  <c r="GA40" i="2"/>
  <c r="FZ40" i="2"/>
  <c r="FY40" i="2"/>
  <c r="HC40" i="2" s="1"/>
  <c r="FX40" i="2"/>
  <c r="FW40" i="2"/>
  <c r="FV40" i="2"/>
  <c r="FU40" i="2"/>
  <c r="FT40" i="2"/>
  <c r="FS40" i="2"/>
  <c r="FR40" i="2"/>
  <c r="FN40" i="2"/>
  <c r="FM40" i="2"/>
  <c r="FL40" i="2"/>
  <c r="FQ27" i="2" s="1"/>
  <c r="DW40" i="2"/>
  <c r="DV40" i="2"/>
  <c r="DU40" i="2"/>
  <c r="CD40" i="2"/>
  <c r="CC40" i="2"/>
  <c r="CB40" i="2"/>
  <c r="CA40" i="2"/>
  <c r="BZ40" i="2"/>
  <c r="BY40" i="2"/>
  <c r="BX40" i="2"/>
  <c r="BW40" i="2"/>
  <c r="BV40" i="2"/>
  <c r="BU40" i="2"/>
  <c r="BT40" i="2"/>
  <c r="CW40" i="2" s="1"/>
  <c r="BS40" i="2"/>
  <c r="BR40" i="2"/>
  <c r="BQ40" i="2"/>
  <c r="BP40" i="2"/>
  <c r="BO40" i="2"/>
  <c r="BN40" i="2"/>
  <c r="BM40" i="2"/>
  <c r="BL40" i="2"/>
  <c r="CO40" i="2" s="1"/>
  <c r="BK40" i="2"/>
  <c r="BJ40" i="2"/>
  <c r="BI40" i="2"/>
  <c r="BH40" i="2"/>
  <c r="BG40" i="2"/>
  <c r="BF40" i="2"/>
  <c r="BE40" i="2"/>
  <c r="BD40" i="2"/>
  <c r="CG40" i="2" s="1"/>
  <c r="BC40" i="2"/>
  <c r="BB40" i="2"/>
  <c r="AV40" i="2"/>
  <c r="AU40" i="2"/>
  <c r="AW40" i="2"/>
  <c r="AT40" i="2"/>
  <c r="AS40" i="2"/>
  <c r="AR40" i="2"/>
  <c r="AP40" i="2"/>
  <c r="AN40" i="2"/>
  <c r="AB40" i="2"/>
  <c r="AA40" i="2"/>
  <c r="Z40" i="2"/>
  <c r="Y40" i="2"/>
  <c r="X40" i="2"/>
  <c r="N40" i="2"/>
  <c r="C40" i="2"/>
  <c r="B40" i="2"/>
  <c r="KI39" i="2"/>
  <c r="KH39" i="2"/>
  <c r="KG39" i="2"/>
  <c r="KF39" i="2"/>
  <c r="MR39" i="2" s="1"/>
  <c r="KD39" i="2"/>
  <c r="KC39" i="2"/>
  <c r="KB39" i="2"/>
  <c r="KA39" i="2"/>
  <c r="JZ39" i="2"/>
  <c r="JY39" i="2"/>
  <c r="JX39" i="2"/>
  <c r="JW39" i="2"/>
  <c r="MI39" i="2" s="1"/>
  <c r="JV39" i="2"/>
  <c r="JU39" i="2"/>
  <c r="JT39" i="2"/>
  <c r="JK39" i="2"/>
  <c r="JJ39" i="2"/>
  <c r="JF39" i="2"/>
  <c r="JE39" i="2"/>
  <c r="IY39" i="2"/>
  <c r="IU39" i="2"/>
  <c r="IT39" i="2"/>
  <c r="IR39" i="2"/>
  <c r="IK39" i="2"/>
  <c r="IJ39" i="2"/>
  <c r="II39" i="2"/>
  <c r="IC39" i="2"/>
  <c r="HY39" i="2"/>
  <c r="HX39" i="2"/>
  <c r="GX39" i="2"/>
  <c r="GW39" i="2"/>
  <c r="GV39" i="2"/>
  <c r="GU39" i="2"/>
  <c r="GT39" i="2"/>
  <c r="GS39" i="2"/>
  <c r="GR39" i="2"/>
  <c r="GQ39" i="2"/>
  <c r="GP39" i="2"/>
  <c r="GO39" i="2"/>
  <c r="GN39" i="2"/>
  <c r="GM39" i="2"/>
  <c r="GL39" i="2"/>
  <c r="GK39" i="2"/>
  <c r="GJ39" i="2"/>
  <c r="GI39" i="2"/>
  <c r="GH39" i="2"/>
  <c r="GG39" i="2"/>
  <c r="GF39" i="2"/>
  <c r="GE39" i="2"/>
  <c r="GD39" i="2"/>
  <c r="GC39" i="2"/>
  <c r="GB39" i="2"/>
  <c r="GA39" i="2"/>
  <c r="FZ39" i="2"/>
  <c r="FY39" i="2"/>
  <c r="FX39" i="2"/>
  <c r="FW39" i="2"/>
  <c r="FV39" i="2"/>
  <c r="FU39" i="2"/>
  <c r="FT39" i="2"/>
  <c r="FS39" i="2"/>
  <c r="FR39" i="2"/>
  <c r="FN39" i="2"/>
  <c r="FM39" i="2"/>
  <c r="FL39" i="2"/>
  <c r="FQ26" i="2" s="1"/>
  <c r="DW39" i="2"/>
  <c r="DV39" i="2"/>
  <c r="DU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AV39" i="2"/>
  <c r="AU39" i="2"/>
  <c r="AW39" i="2"/>
  <c r="AT39" i="2"/>
  <c r="AS39" i="2"/>
  <c r="AR39" i="2"/>
  <c r="AP39" i="2"/>
  <c r="AN39" i="2"/>
  <c r="AB39" i="2"/>
  <c r="AA39" i="2"/>
  <c r="Z39" i="2"/>
  <c r="Y39" i="2"/>
  <c r="X39" i="2"/>
  <c r="N39" i="2"/>
  <c r="C39" i="2"/>
  <c r="B39" i="2"/>
  <c r="KI38" i="2"/>
  <c r="KH38" i="2"/>
  <c r="KG38" i="2"/>
  <c r="KF38" i="2"/>
  <c r="KD38" i="2"/>
  <c r="KC38" i="2"/>
  <c r="KB38" i="2"/>
  <c r="KA38" i="2"/>
  <c r="JZ38" i="2"/>
  <c r="JY38" i="2"/>
  <c r="JX38" i="2"/>
  <c r="JW38" i="2"/>
  <c r="JV38" i="2"/>
  <c r="JU38" i="2"/>
  <c r="JT38" i="2"/>
  <c r="JK38" i="2"/>
  <c r="JJ38" i="2"/>
  <c r="JF38" i="2"/>
  <c r="MZ38" i="2" s="1"/>
  <c r="JE38" i="2"/>
  <c r="IY38" i="2"/>
  <c r="IU38" i="2"/>
  <c r="IT38" i="2"/>
  <c r="IR38" i="2"/>
  <c r="IK38" i="2"/>
  <c r="IJ38" i="2"/>
  <c r="II38" i="2"/>
  <c r="IC38" i="2"/>
  <c r="HY38" i="2"/>
  <c r="HX38" i="2"/>
  <c r="GX38" i="2"/>
  <c r="GW38" i="2"/>
  <c r="GV38" i="2"/>
  <c r="GU38" i="2"/>
  <c r="GT38" i="2"/>
  <c r="GS38" i="2"/>
  <c r="GR38" i="2"/>
  <c r="GQ38" i="2"/>
  <c r="GP38" i="2"/>
  <c r="GO38" i="2"/>
  <c r="GN38" i="2"/>
  <c r="GM38" i="2"/>
  <c r="GL38" i="2"/>
  <c r="GK38" i="2"/>
  <c r="GJ38" i="2"/>
  <c r="GI38" i="2"/>
  <c r="GH38" i="2"/>
  <c r="GG38" i="2"/>
  <c r="GF38" i="2"/>
  <c r="GE38" i="2"/>
  <c r="GD38" i="2"/>
  <c r="GC38" i="2"/>
  <c r="GB38" i="2"/>
  <c r="GA38" i="2"/>
  <c r="FZ38" i="2"/>
  <c r="FY38" i="2"/>
  <c r="FX38" i="2"/>
  <c r="FW38" i="2"/>
  <c r="FV38" i="2"/>
  <c r="FU38" i="2"/>
  <c r="FT38" i="2"/>
  <c r="FS38" i="2"/>
  <c r="FR38" i="2"/>
  <c r="FN38" i="2"/>
  <c r="FM38" i="2"/>
  <c r="FL38" i="2"/>
  <c r="DW38" i="2"/>
  <c r="DV38" i="2"/>
  <c r="DU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AV38" i="2"/>
  <c r="AU38" i="2"/>
  <c r="AW38" i="2"/>
  <c r="AT38" i="2"/>
  <c r="AS38" i="2"/>
  <c r="AR38" i="2"/>
  <c r="AP38" i="2"/>
  <c r="AN38" i="2"/>
  <c r="AB38" i="2"/>
  <c r="AA38" i="2"/>
  <c r="Z38" i="2"/>
  <c r="Y38" i="2"/>
  <c r="X38" i="2"/>
  <c r="N38" i="2"/>
  <c r="C38" i="2"/>
  <c r="B38" i="2"/>
  <c r="KI37" i="2"/>
  <c r="KH37" i="2"/>
  <c r="KG37" i="2"/>
  <c r="KF37" i="2"/>
  <c r="KD37" i="2"/>
  <c r="KC37" i="2"/>
  <c r="KB37" i="2"/>
  <c r="KA37" i="2"/>
  <c r="JZ37" i="2"/>
  <c r="JY37" i="2"/>
  <c r="JX37" i="2"/>
  <c r="JW37" i="2"/>
  <c r="JV37" i="2"/>
  <c r="JU37" i="2"/>
  <c r="JT37" i="2"/>
  <c r="JK37" i="2"/>
  <c r="JJ37" i="2"/>
  <c r="JF37" i="2"/>
  <c r="JE37" i="2"/>
  <c r="IY37" i="2"/>
  <c r="IU37" i="2"/>
  <c r="IT37" i="2"/>
  <c r="IR37" i="2"/>
  <c r="IK37" i="2"/>
  <c r="IJ37" i="2"/>
  <c r="II37" i="2"/>
  <c r="IC37" i="2"/>
  <c r="HY37" i="2"/>
  <c r="HX37" i="2"/>
  <c r="GX37" i="2"/>
  <c r="GW37" i="2"/>
  <c r="GV37" i="2"/>
  <c r="GU37" i="2"/>
  <c r="GT37" i="2"/>
  <c r="GS37" i="2"/>
  <c r="GR37" i="2"/>
  <c r="GQ37" i="2"/>
  <c r="GP37" i="2"/>
  <c r="GO37" i="2"/>
  <c r="GN37" i="2"/>
  <c r="GM37" i="2"/>
  <c r="GL37" i="2"/>
  <c r="GK37" i="2"/>
  <c r="GJ37" i="2"/>
  <c r="GI37" i="2"/>
  <c r="GH37" i="2"/>
  <c r="GG37" i="2"/>
  <c r="GF37" i="2"/>
  <c r="GE37" i="2"/>
  <c r="GD37" i="2"/>
  <c r="GC37" i="2"/>
  <c r="GB37" i="2"/>
  <c r="GA37" i="2"/>
  <c r="FZ37" i="2"/>
  <c r="FY37" i="2"/>
  <c r="FX37" i="2"/>
  <c r="FW37" i="2"/>
  <c r="FV37" i="2"/>
  <c r="FU37" i="2"/>
  <c r="FT37" i="2"/>
  <c r="FS37" i="2"/>
  <c r="FR37" i="2"/>
  <c r="FN37" i="2"/>
  <c r="FM37" i="2"/>
  <c r="FL37" i="2"/>
  <c r="DW37" i="2"/>
  <c r="DV37" i="2"/>
  <c r="DU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CL37" i="2" s="1"/>
  <c r="BH37" i="2"/>
  <c r="BG37" i="2"/>
  <c r="BF37" i="2"/>
  <c r="BE37" i="2"/>
  <c r="BD37" i="2"/>
  <c r="BC37" i="2"/>
  <c r="BB37" i="2"/>
  <c r="AV37" i="2"/>
  <c r="AU37" i="2"/>
  <c r="AW37" i="2"/>
  <c r="AT37" i="2"/>
  <c r="AS37" i="2"/>
  <c r="AR37" i="2"/>
  <c r="AP37" i="2"/>
  <c r="AN37" i="2"/>
  <c r="AB37" i="2"/>
  <c r="AA37" i="2"/>
  <c r="Z37" i="2"/>
  <c r="Y37" i="2"/>
  <c r="X37" i="2"/>
  <c r="N37" i="2"/>
  <c r="C37" i="2"/>
  <c r="B37" i="2"/>
  <c r="KI36" i="2"/>
  <c r="LN36" i="2" s="1"/>
  <c r="KH36" i="2"/>
  <c r="KG36" i="2"/>
  <c r="KF36" i="2"/>
  <c r="KD36" i="2"/>
  <c r="KC36" i="2"/>
  <c r="KB36" i="2"/>
  <c r="KA36" i="2"/>
  <c r="JZ36" i="2"/>
  <c r="KV36" i="2" s="1"/>
  <c r="JY36" i="2"/>
  <c r="JX36" i="2"/>
  <c r="JW36" i="2"/>
  <c r="JV36" i="2"/>
  <c r="JU36" i="2"/>
  <c r="JT36" i="2"/>
  <c r="JK36" i="2"/>
  <c r="JJ36" i="2"/>
  <c r="JF36" i="2"/>
  <c r="JE36" i="2"/>
  <c r="IY36" i="2"/>
  <c r="IU36" i="2"/>
  <c r="IT36" i="2"/>
  <c r="IR36" i="2"/>
  <c r="IK36" i="2"/>
  <c r="IJ36" i="2"/>
  <c r="II36" i="2"/>
  <c r="IC36" i="2"/>
  <c r="HY36" i="2"/>
  <c r="HX36" i="2"/>
  <c r="GX36" i="2"/>
  <c r="GW36" i="2"/>
  <c r="GV36" i="2"/>
  <c r="GU36" i="2"/>
  <c r="GT36" i="2"/>
  <c r="GS36" i="2"/>
  <c r="GR36" i="2"/>
  <c r="GQ36" i="2"/>
  <c r="GP36" i="2"/>
  <c r="GO36" i="2"/>
  <c r="GN36" i="2"/>
  <c r="GM36" i="2"/>
  <c r="GL36" i="2"/>
  <c r="GK36" i="2"/>
  <c r="GJ36" i="2"/>
  <c r="GI36" i="2"/>
  <c r="GH36" i="2"/>
  <c r="GG36" i="2"/>
  <c r="GF36" i="2"/>
  <c r="GE36" i="2"/>
  <c r="HI36" i="2" s="1"/>
  <c r="GD36" i="2"/>
  <c r="GC36" i="2"/>
  <c r="GB36" i="2"/>
  <c r="GA36" i="2"/>
  <c r="FZ36" i="2"/>
  <c r="FY36" i="2"/>
  <c r="FX36" i="2"/>
  <c r="FW36" i="2"/>
  <c r="HA36" i="2" s="1"/>
  <c r="FV36" i="2"/>
  <c r="FU36" i="2"/>
  <c r="FT36" i="2"/>
  <c r="FS36" i="2"/>
  <c r="FR36" i="2"/>
  <c r="FN36" i="2"/>
  <c r="FM36" i="2"/>
  <c r="FL36" i="2"/>
  <c r="FQ23" i="2" s="1"/>
  <c r="DW36" i="2"/>
  <c r="DX36" i="2" s="1"/>
  <c r="DV36" i="2"/>
  <c r="DU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CU36" i="2" s="1"/>
  <c r="BQ36" i="2"/>
  <c r="BP36" i="2"/>
  <c r="BO36" i="2"/>
  <c r="BN36" i="2"/>
  <c r="BM36" i="2"/>
  <c r="BL36" i="2"/>
  <c r="BK36" i="2"/>
  <c r="BJ36" i="2"/>
  <c r="CM36" i="2" s="1"/>
  <c r="BI36" i="2"/>
  <c r="BH36" i="2"/>
  <c r="BG36" i="2"/>
  <c r="BF36" i="2"/>
  <c r="BE36" i="2"/>
  <c r="BD36" i="2"/>
  <c r="BC36" i="2"/>
  <c r="BB36" i="2"/>
  <c r="CE36" i="2" s="1"/>
  <c r="AV36" i="2"/>
  <c r="AU36" i="2"/>
  <c r="AW36" i="2"/>
  <c r="AT36" i="2"/>
  <c r="AS36" i="2"/>
  <c r="AR36" i="2"/>
  <c r="AP36" i="2"/>
  <c r="AN36" i="2"/>
  <c r="AB36" i="2"/>
  <c r="AA36" i="2"/>
  <c r="Z36" i="2"/>
  <c r="Y36" i="2"/>
  <c r="X36" i="2"/>
  <c r="N36" i="2"/>
  <c r="C36" i="2"/>
  <c r="B36" i="2"/>
  <c r="KI35" i="2"/>
  <c r="KH35" i="2"/>
  <c r="KG35" i="2"/>
  <c r="KF35" i="2"/>
  <c r="KD35" i="2"/>
  <c r="KC35" i="2"/>
  <c r="KB35" i="2"/>
  <c r="KA35" i="2"/>
  <c r="JZ35" i="2"/>
  <c r="JY35" i="2"/>
  <c r="JX35" i="2"/>
  <c r="JW35" i="2"/>
  <c r="JV35" i="2"/>
  <c r="JU35" i="2"/>
  <c r="JT35" i="2"/>
  <c r="JK35" i="2"/>
  <c r="JJ35" i="2"/>
  <c r="JF35" i="2"/>
  <c r="JE35" i="2"/>
  <c r="IY35" i="2"/>
  <c r="IU35" i="2"/>
  <c r="IT35" i="2"/>
  <c r="IR35" i="2"/>
  <c r="IK35" i="2"/>
  <c r="IM35" i="2" s="1"/>
  <c r="IJ35" i="2"/>
  <c r="II35" i="2"/>
  <c r="IC35" i="2"/>
  <c r="HY35" i="2"/>
  <c r="HX35" i="2"/>
  <c r="GX35" i="2"/>
  <c r="GW35" i="2"/>
  <c r="GV35" i="2"/>
  <c r="GU35" i="2"/>
  <c r="GT35" i="2"/>
  <c r="GS35" i="2"/>
  <c r="GR35" i="2"/>
  <c r="GQ35" i="2"/>
  <c r="GP35" i="2"/>
  <c r="GO35" i="2"/>
  <c r="GN35" i="2"/>
  <c r="HR35" i="2" s="1"/>
  <c r="GM35" i="2"/>
  <c r="GL35" i="2"/>
  <c r="GK35" i="2"/>
  <c r="GJ35" i="2"/>
  <c r="GI35" i="2"/>
  <c r="HM35" i="2" s="1"/>
  <c r="GH35" i="2"/>
  <c r="GG35" i="2"/>
  <c r="GF35" i="2"/>
  <c r="HJ35" i="2" s="1"/>
  <c r="GE35" i="2"/>
  <c r="GD35" i="2"/>
  <c r="GC35" i="2"/>
  <c r="GB35" i="2"/>
  <c r="GA35" i="2"/>
  <c r="FZ35" i="2"/>
  <c r="FY35" i="2"/>
  <c r="FX35" i="2"/>
  <c r="HB35" i="2" s="1"/>
  <c r="FW35" i="2"/>
  <c r="FV35" i="2"/>
  <c r="FU35" i="2"/>
  <c r="FT35" i="2"/>
  <c r="FS35" i="2"/>
  <c r="FR35" i="2"/>
  <c r="FN35" i="2"/>
  <c r="FM35" i="2"/>
  <c r="FL35" i="2"/>
  <c r="DW35" i="2"/>
  <c r="DV35" i="2"/>
  <c r="DU35" i="2"/>
  <c r="CD35" i="2"/>
  <c r="CC35" i="2"/>
  <c r="CB35" i="2"/>
  <c r="CA35" i="2"/>
  <c r="BZ35" i="2"/>
  <c r="BY35" i="2"/>
  <c r="BX35" i="2"/>
  <c r="BW35" i="2"/>
  <c r="BV35" i="2"/>
  <c r="CY35" i="2" s="1"/>
  <c r="BU35" i="2"/>
  <c r="BT35" i="2"/>
  <c r="BS35" i="2"/>
  <c r="BR35" i="2"/>
  <c r="BQ35" i="2"/>
  <c r="BP35" i="2"/>
  <c r="BO35" i="2"/>
  <c r="BN35" i="2"/>
  <c r="CQ35" i="2" s="1"/>
  <c r="BM35" i="2"/>
  <c r="BL35" i="2"/>
  <c r="BK35" i="2"/>
  <c r="BJ35" i="2"/>
  <c r="BI35" i="2"/>
  <c r="BH35" i="2"/>
  <c r="BG35" i="2"/>
  <c r="BF35" i="2"/>
  <c r="CI35" i="2" s="1"/>
  <c r="BE35" i="2"/>
  <c r="BD35" i="2"/>
  <c r="BC35" i="2"/>
  <c r="BB35" i="2"/>
  <c r="AV35" i="2"/>
  <c r="AU35" i="2"/>
  <c r="AW35" i="2"/>
  <c r="AT35" i="2"/>
  <c r="AS35" i="2"/>
  <c r="AR35" i="2"/>
  <c r="AP35" i="2"/>
  <c r="AN35" i="2"/>
  <c r="AB35" i="2"/>
  <c r="AA35" i="2"/>
  <c r="Z35" i="2"/>
  <c r="Y35" i="2"/>
  <c r="X35" i="2"/>
  <c r="N35" i="2"/>
  <c r="B35" i="2"/>
  <c r="KI34" i="2"/>
  <c r="KH34" i="2"/>
  <c r="KG34" i="2"/>
  <c r="KF34" i="2"/>
  <c r="KD34" i="2"/>
  <c r="KC34" i="2"/>
  <c r="KB34" i="2"/>
  <c r="KA34" i="2"/>
  <c r="JZ34" i="2"/>
  <c r="JY34" i="2"/>
  <c r="JX34" i="2"/>
  <c r="JW34" i="2"/>
  <c r="JV34" i="2"/>
  <c r="JU34" i="2"/>
  <c r="JT34" i="2"/>
  <c r="JK34" i="2"/>
  <c r="JJ34" i="2"/>
  <c r="JF34" i="2"/>
  <c r="JE34" i="2"/>
  <c r="IY34" i="2"/>
  <c r="IU34" i="2"/>
  <c r="IT34" i="2"/>
  <c r="IR34" i="2"/>
  <c r="IK34" i="2"/>
  <c r="IJ34" i="2"/>
  <c r="II34" i="2"/>
  <c r="IC34" i="2"/>
  <c r="HY34" i="2"/>
  <c r="HX34" i="2"/>
  <c r="GX34" i="2"/>
  <c r="GW34" i="2"/>
  <c r="GV34" i="2"/>
  <c r="GU34" i="2"/>
  <c r="GT34" i="2"/>
  <c r="GS34" i="2"/>
  <c r="GR34" i="2"/>
  <c r="GQ34" i="2"/>
  <c r="GP34" i="2"/>
  <c r="GO34" i="2"/>
  <c r="GN34" i="2"/>
  <c r="GM34" i="2"/>
  <c r="GL34" i="2"/>
  <c r="GK34" i="2"/>
  <c r="GJ34" i="2"/>
  <c r="GI34" i="2"/>
  <c r="GH34" i="2"/>
  <c r="GG34" i="2"/>
  <c r="GF34" i="2"/>
  <c r="GE34" i="2"/>
  <c r="GD34" i="2"/>
  <c r="GC34" i="2"/>
  <c r="GB34" i="2"/>
  <c r="GA34" i="2"/>
  <c r="FZ34" i="2"/>
  <c r="FY34" i="2"/>
  <c r="FX34" i="2"/>
  <c r="FW34" i="2"/>
  <c r="FV34" i="2"/>
  <c r="FU34" i="2"/>
  <c r="FT34" i="2"/>
  <c r="FS34" i="2"/>
  <c r="FR34" i="2"/>
  <c r="FN34" i="2"/>
  <c r="FM34" i="2"/>
  <c r="FL34" i="2"/>
  <c r="FQ21" i="2" s="1"/>
  <c r="DW34" i="2"/>
  <c r="DV34" i="2"/>
  <c r="DU34" i="2"/>
  <c r="CD34" i="2"/>
  <c r="CC34" i="2"/>
  <c r="CB34" i="2"/>
  <c r="CA34" i="2"/>
  <c r="BZ34" i="2"/>
  <c r="BY34" i="2"/>
  <c r="BX34" i="2"/>
  <c r="BW34" i="2"/>
  <c r="BV34" i="2"/>
  <c r="CY34" i="2" s="1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CI34" i="2" s="1"/>
  <c r="BE34" i="2"/>
  <c r="BD34" i="2"/>
  <c r="BC34" i="2"/>
  <c r="BB34" i="2"/>
  <c r="AV34" i="2"/>
  <c r="AU34" i="2"/>
  <c r="AW34" i="2"/>
  <c r="AT34" i="2"/>
  <c r="AS34" i="2"/>
  <c r="AR34" i="2"/>
  <c r="AP34" i="2"/>
  <c r="AN34" i="2"/>
  <c r="AB34" i="2"/>
  <c r="AA34" i="2"/>
  <c r="Z34" i="2"/>
  <c r="Y34" i="2"/>
  <c r="X34" i="2"/>
  <c r="N34" i="2"/>
  <c r="C34" i="2"/>
  <c r="B34" i="2"/>
  <c r="KI33" i="2"/>
  <c r="KH33" i="2"/>
  <c r="KG33" i="2"/>
  <c r="KF33" i="2"/>
  <c r="KD33" i="2"/>
  <c r="KC33" i="2"/>
  <c r="KB33" i="2"/>
  <c r="KA33" i="2"/>
  <c r="JZ33" i="2"/>
  <c r="JY33" i="2"/>
  <c r="JX33" i="2"/>
  <c r="JW33" i="2"/>
  <c r="JV33" i="2"/>
  <c r="JU33" i="2"/>
  <c r="JT33" i="2"/>
  <c r="JK33" i="2"/>
  <c r="JJ33" i="2"/>
  <c r="JF33" i="2"/>
  <c r="JE33" i="2"/>
  <c r="IY33" i="2"/>
  <c r="IU33" i="2"/>
  <c r="IT33" i="2"/>
  <c r="IR33" i="2"/>
  <c r="IK33" i="2"/>
  <c r="IJ33" i="2"/>
  <c r="II33" i="2"/>
  <c r="IC33" i="2"/>
  <c r="HY33" i="2"/>
  <c r="HX33" i="2"/>
  <c r="GX33" i="2"/>
  <c r="GW33" i="2"/>
  <c r="GV33" i="2"/>
  <c r="GU33" i="2"/>
  <c r="GT33" i="2"/>
  <c r="GS33" i="2"/>
  <c r="GR33" i="2"/>
  <c r="GQ33" i="2"/>
  <c r="GP33" i="2"/>
  <c r="GO33" i="2"/>
  <c r="GN33" i="2"/>
  <c r="GM33" i="2"/>
  <c r="GL33" i="2"/>
  <c r="GK33" i="2"/>
  <c r="GJ33" i="2"/>
  <c r="GI33" i="2"/>
  <c r="GH33" i="2"/>
  <c r="GG33" i="2"/>
  <c r="GF33" i="2"/>
  <c r="GE33" i="2"/>
  <c r="GD33" i="2"/>
  <c r="GC33" i="2"/>
  <c r="GB33" i="2"/>
  <c r="GA33" i="2"/>
  <c r="FZ33" i="2"/>
  <c r="FY33" i="2"/>
  <c r="HC33" i="2" s="1"/>
  <c r="FX33" i="2"/>
  <c r="FW33" i="2"/>
  <c r="FV33" i="2"/>
  <c r="FU33" i="2"/>
  <c r="FT33" i="2"/>
  <c r="FS33" i="2"/>
  <c r="FR33" i="2"/>
  <c r="FN33" i="2"/>
  <c r="FM33" i="2"/>
  <c r="FL33" i="2"/>
  <c r="DW33" i="2"/>
  <c r="DV33" i="2"/>
  <c r="DU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CR33" i="2" s="1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AV33" i="2"/>
  <c r="AU33" i="2"/>
  <c r="AW33" i="2"/>
  <c r="AT33" i="2"/>
  <c r="AS33" i="2"/>
  <c r="AR33" i="2"/>
  <c r="AP33" i="2"/>
  <c r="AN33" i="2"/>
  <c r="AB33" i="2"/>
  <c r="AA33" i="2"/>
  <c r="Z33" i="2"/>
  <c r="Y33" i="2"/>
  <c r="X33" i="2"/>
  <c r="N33" i="2"/>
  <c r="C33" i="2"/>
  <c r="B33" i="2"/>
  <c r="KI32" i="2"/>
  <c r="KH32" i="2"/>
  <c r="KG32" i="2"/>
  <c r="KF32" i="2"/>
  <c r="KD32" i="2"/>
  <c r="KC32" i="2"/>
  <c r="KB32" i="2"/>
  <c r="KA32" i="2"/>
  <c r="JZ32" i="2"/>
  <c r="JY32" i="2"/>
  <c r="JX32" i="2"/>
  <c r="JW32" i="2"/>
  <c r="JV32" i="2"/>
  <c r="JU32" i="2"/>
  <c r="JT32" i="2"/>
  <c r="JK32" i="2"/>
  <c r="JJ32" i="2"/>
  <c r="JF32" i="2"/>
  <c r="JE32" i="2"/>
  <c r="IY32" i="2"/>
  <c r="IU32" i="2"/>
  <c r="IT32" i="2"/>
  <c r="IR32" i="2"/>
  <c r="IK32" i="2"/>
  <c r="IJ32" i="2"/>
  <c r="II32" i="2"/>
  <c r="IC32" i="2"/>
  <c r="HY32" i="2"/>
  <c r="HX32" i="2"/>
  <c r="GX32" i="2"/>
  <c r="GW32" i="2"/>
  <c r="GV32" i="2"/>
  <c r="GU32" i="2"/>
  <c r="GT32" i="2"/>
  <c r="GS32" i="2"/>
  <c r="GR32" i="2"/>
  <c r="GQ32" i="2"/>
  <c r="GP32" i="2"/>
  <c r="GO32" i="2"/>
  <c r="GN32" i="2"/>
  <c r="GM32" i="2"/>
  <c r="GL32" i="2"/>
  <c r="GK32" i="2"/>
  <c r="GJ32" i="2"/>
  <c r="GI32" i="2"/>
  <c r="GH32" i="2"/>
  <c r="GG32" i="2"/>
  <c r="GF32" i="2"/>
  <c r="GE32" i="2"/>
  <c r="GD32" i="2"/>
  <c r="GC32" i="2"/>
  <c r="GB32" i="2"/>
  <c r="GA32" i="2"/>
  <c r="FZ32" i="2"/>
  <c r="FY32" i="2"/>
  <c r="FX32" i="2"/>
  <c r="FW32" i="2"/>
  <c r="FV32" i="2"/>
  <c r="FU32" i="2"/>
  <c r="FT32" i="2"/>
  <c r="FS32" i="2"/>
  <c r="FR32" i="2"/>
  <c r="FN32" i="2"/>
  <c r="FM32" i="2"/>
  <c r="FL32" i="2"/>
  <c r="FQ19" i="2" s="1"/>
  <c r="DW32" i="2"/>
  <c r="DV32" i="2"/>
  <c r="DU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AV32" i="2"/>
  <c r="AU32" i="2"/>
  <c r="AW32" i="2"/>
  <c r="AT32" i="2"/>
  <c r="AS32" i="2"/>
  <c r="AR32" i="2"/>
  <c r="AP32" i="2"/>
  <c r="AN32" i="2"/>
  <c r="AB32" i="2"/>
  <c r="AA32" i="2"/>
  <c r="Z32" i="2"/>
  <c r="Y32" i="2"/>
  <c r="X32" i="2"/>
  <c r="N32" i="2"/>
  <c r="C32" i="2"/>
  <c r="B32" i="2"/>
  <c r="KI31" i="2"/>
  <c r="KH31" i="2"/>
  <c r="KG31" i="2"/>
  <c r="KF31" i="2"/>
  <c r="KD31" i="2"/>
  <c r="KC31" i="2"/>
  <c r="KB31" i="2"/>
  <c r="KA31" i="2"/>
  <c r="JZ31" i="2"/>
  <c r="JY31" i="2"/>
  <c r="JX31" i="2"/>
  <c r="JW31" i="2"/>
  <c r="JV31" i="2"/>
  <c r="JU31" i="2"/>
  <c r="JT31" i="2"/>
  <c r="JK31" i="2"/>
  <c r="JJ31" i="2"/>
  <c r="JF31" i="2"/>
  <c r="JE31" i="2"/>
  <c r="IY31" i="2"/>
  <c r="IU31" i="2"/>
  <c r="IT31" i="2"/>
  <c r="IR31" i="2"/>
  <c r="IK31" i="2"/>
  <c r="IJ31" i="2"/>
  <c r="II31" i="2"/>
  <c r="IC31" i="2"/>
  <c r="HY31" i="2"/>
  <c r="HX31" i="2"/>
  <c r="GX31" i="2"/>
  <c r="GW31" i="2"/>
  <c r="GV31" i="2"/>
  <c r="GU31" i="2"/>
  <c r="GT31" i="2"/>
  <c r="GS31" i="2"/>
  <c r="GR31" i="2"/>
  <c r="GQ31" i="2"/>
  <c r="GP31" i="2"/>
  <c r="GO31" i="2"/>
  <c r="GN31" i="2"/>
  <c r="GM31" i="2"/>
  <c r="GL31" i="2"/>
  <c r="GK31" i="2"/>
  <c r="GJ31" i="2"/>
  <c r="GI31" i="2"/>
  <c r="GH31" i="2"/>
  <c r="GG31" i="2"/>
  <c r="GF31" i="2"/>
  <c r="GE31" i="2"/>
  <c r="GD31" i="2"/>
  <c r="GC31" i="2"/>
  <c r="GB31" i="2"/>
  <c r="GA31" i="2"/>
  <c r="FZ31" i="2"/>
  <c r="FY31" i="2"/>
  <c r="FX31" i="2"/>
  <c r="FW31" i="2"/>
  <c r="FV31" i="2"/>
  <c r="FU31" i="2"/>
  <c r="FT31" i="2"/>
  <c r="FS31" i="2"/>
  <c r="FR31" i="2"/>
  <c r="FN31" i="2"/>
  <c r="FM31" i="2"/>
  <c r="FL31" i="2"/>
  <c r="DW31" i="2"/>
  <c r="DV31" i="2"/>
  <c r="DU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AV31" i="2"/>
  <c r="AU31" i="2"/>
  <c r="AW31" i="2"/>
  <c r="AT31" i="2"/>
  <c r="AS31" i="2"/>
  <c r="AR31" i="2"/>
  <c r="AP31" i="2"/>
  <c r="AB31" i="2"/>
  <c r="AA31" i="2"/>
  <c r="Z31" i="2"/>
  <c r="Y31" i="2"/>
  <c r="X31" i="2"/>
  <c r="V31" i="2"/>
  <c r="U31" i="2"/>
  <c r="T31" i="2"/>
  <c r="R31" i="2"/>
  <c r="Q31" i="2"/>
  <c r="P31" i="2"/>
  <c r="N31" i="2"/>
  <c r="C31" i="2"/>
  <c r="B31" i="2"/>
  <c r="BR44" i="2"/>
  <c r="BB44" i="2"/>
  <c r="AU68" i="2"/>
  <c r="AU67" i="2"/>
  <c r="AU66" i="2"/>
  <c r="AU65" i="2"/>
  <c r="AU64" i="2"/>
  <c r="AU63" i="2"/>
  <c r="AU62" i="2"/>
  <c r="AU61" i="2"/>
  <c r="AU60" i="2"/>
  <c r="AU59" i="2"/>
  <c r="AU58" i="2"/>
  <c r="AU57" i="2"/>
  <c r="AU45" i="2"/>
  <c r="AU46" i="2"/>
  <c r="AU47" i="2"/>
  <c r="AU48" i="2"/>
  <c r="AU49" i="2"/>
  <c r="AU50" i="2"/>
  <c r="AU51" i="2"/>
  <c r="AU52" i="2"/>
  <c r="AU53" i="2"/>
  <c r="AU54" i="2"/>
  <c r="AU55" i="2"/>
  <c r="AU44" i="2"/>
  <c r="AZ45" i="2"/>
  <c r="AZ46" i="2"/>
  <c r="AZ47" i="2"/>
  <c r="AZ48" i="2"/>
  <c r="AZ49" i="2"/>
  <c r="AZ50" i="2"/>
  <c r="AZ51" i="2"/>
  <c r="AZ52" i="2"/>
  <c r="AZ53" i="2"/>
  <c r="AZ54" i="2"/>
  <c r="AZ55" i="2"/>
  <c r="AZ44" i="2"/>
  <c r="P46" i="2"/>
  <c r="Q46" i="2"/>
  <c r="R46" i="2"/>
  <c r="N44" i="2"/>
  <c r="CZ44" i="2"/>
  <c r="AC44" i="2"/>
  <c r="G44" i="2"/>
  <c r="H44" i="2" s="1"/>
  <c r="AC55" i="2"/>
  <c r="AC54" i="2"/>
  <c r="AC53" i="2"/>
  <c r="AC52" i="2"/>
  <c r="AC51" i="2"/>
  <c r="AC50" i="2"/>
  <c r="AC49" i="2"/>
  <c r="AC48" i="2"/>
  <c r="AC47" i="2"/>
  <c r="AC46" i="2"/>
  <c r="AC45" i="2"/>
  <c r="AB55" i="2"/>
  <c r="AB54" i="2"/>
  <c r="AB53" i="2"/>
  <c r="AB52" i="2"/>
  <c r="AB51" i="2"/>
  <c r="AB50" i="2"/>
  <c r="AB49" i="2"/>
  <c r="AB48" i="2"/>
  <c r="AB47" i="2"/>
  <c r="AB46" i="2"/>
  <c r="AB45" i="2"/>
  <c r="AA55" i="2"/>
  <c r="AA54" i="2"/>
  <c r="AA53" i="2"/>
  <c r="AA52" i="2"/>
  <c r="AA51" i="2"/>
  <c r="AA50" i="2"/>
  <c r="AA49" i="2"/>
  <c r="AA48" i="2"/>
  <c r="AA47" i="2"/>
  <c r="AA46" i="2"/>
  <c r="AA45" i="2"/>
  <c r="Z55" i="2"/>
  <c r="Z54" i="2"/>
  <c r="Z53" i="2"/>
  <c r="Z52" i="2"/>
  <c r="Z51" i="2"/>
  <c r="Z50" i="2"/>
  <c r="Z49" i="2"/>
  <c r="Z48" i="2"/>
  <c r="Z47" i="2"/>
  <c r="Z46" i="2"/>
  <c r="Z45" i="2"/>
  <c r="X55" i="2"/>
  <c r="X54" i="2"/>
  <c r="X53" i="2"/>
  <c r="X52" i="2"/>
  <c r="X51" i="2"/>
  <c r="X50" i="2"/>
  <c r="X49" i="2"/>
  <c r="X48" i="2"/>
  <c r="X47" i="2"/>
  <c r="X46" i="2"/>
  <c r="X45" i="2"/>
  <c r="X44" i="2"/>
  <c r="IT44" i="2"/>
  <c r="AW45" i="2"/>
  <c r="AW46" i="2"/>
  <c r="AW47" i="2"/>
  <c r="AW48" i="2"/>
  <c r="AW49" i="2"/>
  <c r="AW50" i="2"/>
  <c r="AW51" i="2"/>
  <c r="AW52" i="2"/>
  <c r="AW53" i="2"/>
  <c r="AW54" i="2"/>
  <c r="AW55" i="2"/>
  <c r="AW44" i="2"/>
  <c r="AV45" i="2"/>
  <c r="AV46" i="2"/>
  <c r="AV47" i="2"/>
  <c r="AV48" i="2"/>
  <c r="AV49" i="2"/>
  <c r="AV50" i="2"/>
  <c r="AV51" i="2"/>
  <c r="AV52" i="2"/>
  <c r="AV53" i="2"/>
  <c r="AV54" i="2"/>
  <c r="AV55" i="2"/>
  <c r="AV44" i="2"/>
  <c r="AA63" i="2"/>
  <c r="KI55" i="2"/>
  <c r="KH55" i="2"/>
  <c r="KG55" i="2"/>
  <c r="KF55" i="2"/>
  <c r="KE55" i="2"/>
  <c r="KD55" i="2"/>
  <c r="KC55" i="2"/>
  <c r="KB55" i="2"/>
  <c r="KA55" i="2"/>
  <c r="JZ55" i="2"/>
  <c r="JY55" i="2"/>
  <c r="JX55" i="2"/>
  <c r="JW55" i="2"/>
  <c r="JV55" i="2"/>
  <c r="JU55" i="2"/>
  <c r="JT55" i="2"/>
  <c r="JK55" i="2"/>
  <c r="JJ55" i="2"/>
  <c r="JF55" i="2"/>
  <c r="JE55" i="2"/>
  <c r="IY55" i="2"/>
  <c r="IU55" i="2"/>
  <c r="IT55" i="2"/>
  <c r="IR55" i="2"/>
  <c r="IK55" i="2"/>
  <c r="IJ55" i="2"/>
  <c r="II55" i="2"/>
  <c r="IC55" i="2"/>
  <c r="HY55" i="2"/>
  <c r="HX55" i="2"/>
  <c r="GX55" i="2"/>
  <c r="GW55" i="2"/>
  <c r="GV55" i="2"/>
  <c r="GU55" i="2"/>
  <c r="GT55" i="2"/>
  <c r="GS55" i="2"/>
  <c r="GR55" i="2"/>
  <c r="GQ55" i="2"/>
  <c r="GP55" i="2"/>
  <c r="GO55" i="2"/>
  <c r="GN55" i="2"/>
  <c r="GM55" i="2"/>
  <c r="GL55" i="2"/>
  <c r="GK55" i="2"/>
  <c r="GJ55" i="2"/>
  <c r="GI55" i="2"/>
  <c r="GH55" i="2"/>
  <c r="GG55" i="2"/>
  <c r="GF55" i="2"/>
  <c r="GE55" i="2"/>
  <c r="GD55" i="2"/>
  <c r="GC55" i="2"/>
  <c r="GB55" i="2"/>
  <c r="GA55" i="2"/>
  <c r="FZ55" i="2"/>
  <c r="FY55" i="2"/>
  <c r="FX55" i="2"/>
  <c r="FW55" i="2"/>
  <c r="FV55" i="2"/>
  <c r="FU55" i="2"/>
  <c r="FT55" i="2"/>
  <c r="FS55" i="2"/>
  <c r="FR55" i="2"/>
  <c r="FN55" i="2"/>
  <c r="FM55" i="2"/>
  <c r="FL55" i="2"/>
  <c r="FH55" i="2"/>
  <c r="FI55" i="2"/>
  <c r="FD55" i="2"/>
  <c r="EV55" i="2"/>
  <c r="EW55" i="2" s="1"/>
  <c r="EL55" i="2"/>
  <c r="DW55" i="2"/>
  <c r="DX55" i="2" s="1"/>
  <c r="DV55" i="2"/>
  <c r="DU55" i="2"/>
  <c r="DI55" i="2"/>
  <c r="CZ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AT55" i="2"/>
  <c r="AS55" i="2"/>
  <c r="AR55" i="2"/>
  <c r="AQ55" i="2"/>
  <c r="AP55" i="2"/>
  <c r="AO55" i="2"/>
  <c r="AN55" i="2"/>
  <c r="Y55" i="2"/>
  <c r="V55" i="2"/>
  <c r="U55" i="2"/>
  <c r="T55" i="2"/>
  <c r="R55" i="2"/>
  <c r="Q55" i="2"/>
  <c r="P55" i="2"/>
  <c r="N55" i="2"/>
  <c r="G55" i="2"/>
  <c r="D55" i="2"/>
  <c r="C55" i="2"/>
  <c r="B55" i="2"/>
  <c r="KI54" i="2"/>
  <c r="KH54" i="2"/>
  <c r="KG54" i="2"/>
  <c r="KF54" i="2"/>
  <c r="KE54" i="2"/>
  <c r="KD54" i="2"/>
  <c r="KC54" i="2"/>
  <c r="KB54" i="2"/>
  <c r="KA54" i="2"/>
  <c r="JZ54" i="2"/>
  <c r="JY54" i="2"/>
  <c r="JX54" i="2"/>
  <c r="JW54" i="2"/>
  <c r="JV54" i="2"/>
  <c r="JU54" i="2"/>
  <c r="JT54" i="2"/>
  <c r="JK54" i="2"/>
  <c r="JJ54" i="2"/>
  <c r="JF54" i="2"/>
  <c r="JE54" i="2"/>
  <c r="IY54" i="2"/>
  <c r="IU54" i="2"/>
  <c r="IT54" i="2"/>
  <c r="IR54" i="2"/>
  <c r="IK54" i="2"/>
  <c r="IJ54" i="2"/>
  <c r="II54" i="2"/>
  <c r="IC54" i="2"/>
  <c r="HY54" i="2"/>
  <c r="HX54" i="2"/>
  <c r="GX54" i="2"/>
  <c r="GW54" i="2"/>
  <c r="GV54" i="2"/>
  <c r="GU54" i="2"/>
  <c r="GT54" i="2"/>
  <c r="GS54" i="2"/>
  <c r="GR54" i="2"/>
  <c r="GQ54" i="2"/>
  <c r="GP54" i="2"/>
  <c r="GO54" i="2"/>
  <c r="GN54" i="2"/>
  <c r="GM54" i="2"/>
  <c r="GL54" i="2"/>
  <c r="GK54" i="2"/>
  <c r="GJ54" i="2"/>
  <c r="GI54" i="2"/>
  <c r="GH54" i="2"/>
  <c r="GG54" i="2"/>
  <c r="GF54" i="2"/>
  <c r="GE54" i="2"/>
  <c r="GD54" i="2"/>
  <c r="GC54" i="2"/>
  <c r="GB54" i="2"/>
  <c r="GA54" i="2"/>
  <c r="FZ54" i="2"/>
  <c r="FY54" i="2"/>
  <c r="FX54" i="2"/>
  <c r="FW54" i="2"/>
  <c r="FV54" i="2"/>
  <c r="FU54" i="2"/>
  <c r="FT54" i="2"/>
  <c r="FS54" i="2"/>
  <c r="FR54" i="2"/>
  <c r="FN54" i="2"/>
  <c r="FM54" i="2"/>
  <c r="FL54" i="2"/>
  <c r="FH54" i="2"/>
  <c r="FD54" i="2"/>
  <c r="EV54" i="2"/>
  <c r="EL54" i="2"/>
  <c r="DW54" i="2"/>
  <c r="DV54" i="2"/>
  <c r="DU54" i="2"/>
  <c r="DI54" i="2"/>
  <c r="CZ54" i="2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AT54" i="2"/>
  <c r="AS54" i="2"/>
  <c r="AR54" i="2"/>
  <c r="AQ54" i="2"/>
  <c r="AP54" i="2"/>
  <c r="AO54" i="2"/>
  <c r="AN54" i="2"/>
  <c r="Y54" i="2"/>
  <c r="V54" i="2"/>
  <c r="U54" i="2"/>
  <c r="T54" i="2"/>
  <c r="R54" i="2"/>
  <c r="Q54" i="2"/>
  <c r="P54" i="2"/>
  <c r="N54" i="2"/>
  <c r="G54" i="2"/>
  <c r="D54" i="2"/>
  <c r="C54" i="2"/>
  <c r="B54" i="2"/>
  <c r="KI53" i="2"/>
  <c r="KH53" i="2"/>
  <c r="KG53" i="2"/>
  <c r="KF53" i="2"/>
  <c r="KE53" i="2"/>
  <c r="KD53" i="2"/>
  <c r="KC53" i="2"/>
  <c r="KB53" i="2"/>
  <c r="KA53" i="2"/>
  <c r="JZ53" i="2"/>
  <c r="JY53" i="2"/>
  <c r="JX53" i="2"/>
  <c r="JW53" i="2"/>
  <c r="JV53" i="2"/>
  <c r="JU53" i="2"/>
  <c r="JT53" i="2"/>
  <c r="JK53" i="2"/>
  <c r="JJ53" i="2"/>
  <c r="JF53" i="2"/>
  <c r="JE53" i="2"/>
  <c r="IY53" i="2"/>
  <c r="IU53" i="2"/>
  <c r="IT53" i="2"/>
  <c r="IR53" i="2"/>
  <c r="IK53" i="2"/>
  <c r="IJ53" i="2"/>
  <c r="II53" i="2"/>
  <c r="IC53" i="2"/>
  <c r="HY53" i="2"/>
  <c r="HX53" i="2"/>
  <c r="GX53" i="2"/>
  <c r="GW53" i="2"/>
  <c r="GV53" i="2"/>
  <c r="GU53" i="2"/>
  <c r="GT53" i="2"/>
  <c r="GS53" i="2"/>
  <c r="GR53" i="2"/>
  <c r="GQ53" i="2"/>
  <c r="GP53" i="2"/>
  <c r="GO53" i="2"/>
  <c r="GN53" i="2"/>
  <c r="GM53" i="2"/>
  <c r="GL53" i="2"/>
  <c r="GK53" i="2"/>
  <c r="GJ53" i="2"/>
  <c r="GI53" i="2"/>
  <c r="GH53" i="2"/>
  <c r="GG53" i="2"/>
  <c r="GF53" i="2"/>
  <c r="GE53" i="2"/>
  <c r="GD53" i="2"/>
  <c r="GC53" i="2"/>
  <c r="GB53" i="2"/>
  <c r="GA53" i="2"/>
  <c r="FZ53" i="2"/>
  <c r="FY53" i="2"/>
  <c r="FX53" i="2"/>
  <c r="FW53" i="2"/>
  <c r="FV53" i="2"/>
  <c r="FU53" i="2"/>
  <c r="FT53" i="2"/>
  <c r="FS53" i="2"/>
  <c r="FR53" i="2"/>
  <c r="FN53" i="2"/>
  <c r="FM53" i="2"/>
  <c r="FL53" i="2"/>
  <c r="FH53" i="2"/>
  <c r="FD53" i="2"/>
  <c r="EV53" i="2"/>
  <c r="EW53" i="2" s="1"/>
  <c r="EL53" i="2"/>
  <c r="DW53" i="2"/>
  <c r="DV53" i="2"/>
  <c r="DU53" i="2"/>
  <c r="DI53" i="2"/>
  <c r="CZ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AT53" i="2"/>
  <c r="AS53" i="2"/>
  <c r="AR53" i="2"/>
  <c r="AQ53" i="2"/>
  <c r="AP53" i="2"/>
  <c r="AO53" i="2"/>
  <c r="AN53" i="2"/>
  <c r="Y53" i="2"/>
  <c r="V53" i="2"/>
  <c r="U53" i="2"/>
  <c r="T53" i="2"/>
  <c r="R53" i="2"/>
  <c r="Q53" i="2"/>
  <c r="P53" i="2"/>
  <c r="N53" i="2"/>
  <c r="G53" i="2"/>
  <c r="D53" i="2"/>
  <c r="C53" i="2"/>
  <c r="B53" i="2"/>
  <c r="KI52" i="2"/>
  <c r="KH52" i="2"/>
  <c r="KG52" i="2"/>
  <c r="KF52" i="2"/>
  <c r="KE52" i="2"/>
  <c r="KD52" i="2"/>
  <c r="KC52" i="2"/>
  <c r="KB52" i="2"/>
  <c r="KA52" i="2"/>
  <c r="JZ52" i="2"/>
  <c r="JY52" i="2"/>
  <c r="JX52" i="2"/>
  <c r="JW52" i="2"/>
  <c r="JV52" i="2"/>
  <c r="JU52" i="2"/>
  <c r="JT52" i="2"/>
  <c r="JK52" i="2"/>
  <c r="JJ52" i="2"/>
  <c r="JF52" i="2"/>
  <c r="JE52" i="2"/>
  <c r="IY52" i="2"/>
  <c r="IU52" i="2"/>
  <c r="IT52" i="2"/>
  <c r="IR52" i="2"/>
  <c r="IK52" i="2"/>
  <c r="IJ52" i="2"/>
  <c r="II52" i="2"/>
  <c r="IC52" i="2"/>
  <c r="HY52" i="2"/>
  <c r="HX52" i="2"/>
  <c r="GX52" i="2"/>
  <c r="GW52" i="2"/>
  <c r="GV52" i="2"/>
  <c r="GU52" i="2"/>
  <c r="GT52" i="2"/>
  <c r="GS52" i="2"/>
  <c r="GR52" i="2"/>
  <c r="GQ52" i="2"/>
  <c r="GP52" i="2"/>
  <c r="GO52" i="2"/>
  <c r="GN52" i="2"/>
  <c r="GM52" i="2"/>
  <c r="GL52" i="2"/>
  <c r="GK52" i="2"/>
  <c r="GJ52" i="2"/>
  <c r="GI52" i="2"/>
  <c r="GH52" i="2"/>
  <c r="GG52" i="2"/>
  <c r="GF52" i="2"/>
  <c r="GE52" i="2"/>
  <c r="GD52" i="2"/>
  <c r="GC52" i="2"/>
  <c r="GB52" i="2"/>
  <c r="GA52" i="2"/>
  <c r="FZ52" i="2"/>
  <c r="FY52" i="2"/>
  <c r="FX52" i="2"/>
  <c r="FW52" i="2"/>
  <c r="FV52" i="2"/>
  <c r="FU52" i="2"/>
  <c r="FT52" i="2"/>
  <c r="FS52" i="2"/>
  <c r="FR52" i="2"/>
  <c r="FN52" i="2"/>
  <c r="FM52" i="2"/>
  <c r="FL52" i="2"/>
  <c r="FH52" i="2"/>
  <c r="FD52" i="2"/>
  <c r="EV52" i="2"/>
  <c r="EL52" i="2"/>
  <c r="DW52" i="2"/>
  <c r="DV52" i="2"/>
  <c r="DU52" i="2"/>
  <c r="DI52" i="2"/>
  <c r="CZ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AT52" i="2"/>
  <c r="AS52" i="2"/>
  <c r="AR52" i="2"/>
  <c r="AQ52" i="2"/>
  <c r="AP52" i="2"/>
  <c r="AO52" i="2"/>
  <c r="AN52" i="2"/>
  <c r="Y52" i="2"/>
  <c r="V52" i="2"/>
  <c r="U52" i="2"/>
  <c r="T52" i="2"/>
  <c r="R52" i="2"/>
  <c r="Q52" i="2"/>
  <c r="P52" i="2"/>
  <c r="N52" i="2"/>
  <c r="G52" i="2"/>
  <c r="D52" i="2"/>
  <c r="C52" i="2"/>
  <c r="B52" i="2"/>
  <c r="KI51" i="2"/>
  <c r="KH51" i="2"/>
  <c r="KG51" i="2"/>
  <c r="KF51" i="2"/>
  <c r="KE51" i="2"/>
  <c r="KD51" i="2"/>
  <c r="KC51" i="2"/>
  <c r="KB51" i="2"/>
  <c r="KA51" i="2"/>
  <c r="JZ51" i="2"/>
  <c r="JY51" i="2"/>
  <c r="JX51" i="2"/>
  <c r="JW51" i="2"/>
  <c r="JV51" i="2"/>
  <c r="JU51" i="2"/>
  <c r="JT51" i="2"/>
  <c r="JK51" i="2"/>
  <c r="JJ51" i="2"/>
  <c r="JF51" i="2"/>
  <c r="JE51" i="2"/>
  <c r="IY51" i="2"/>
  <c r="IU51" i="2"/>
  <c r="IT51" i="2"/>
  <c r="IR51" i="2"/>
  <c r="IK51" i="2"/>
  <c r="IJ51" i="2"/>
  <c r="II51" i="2"/>
  <c r="IC51" i="2"/>
  <c r="HY51" i="2"/>
  <c r="HX51" i="2"/>
  <c r="GX51" i="2"/>
  <c r="GW51" i="2"/>
  <c r="GV51" i="2"/>
  <c r="GU51" i="2"/>
  <c r="GT51" i="2"/>
  <c r="GS51" i="2"/>
  <c r="GR51" i="2"/>
  <c r="GQ51" i="2"/>
  <c r="GP51" i="2"/>
  <c r="GO51" i="2"/>
  <c r="GN51" i="2"/>
  <c r="GM51" i="2"/>
  <c r="GL51" i="2"/>
  <c r="GK51" i="2"/>
  <c r="GJ51" i="2"/>
  <c r="GI51" i="2"/>
  <c r="GH51" i="2"/>
  <c r="GG51" i="2"/>
  <c r="GF51" i="2"/>
  <c r="GE51" i="2"/>
  <c r="GD51" i="2"/>
  <c r="GC51" i="2"/>
  <c r="GB51" i="2"/>
  <c r="GA51" i="2"/>
  <c r="FZ51" i="2"/>
  <c r="FY51" i="2"/>
  <c r="FX51" i="2"/>
  <c r="FW51" i="2"/>
  <c r="FV51" i="2"/>
  <c r="FU51" i="2"/>
  <c r="FT51" i="2"/>
  <c r="FS51" i="2"/>
  <c r="FR51" i="2"/>
  <c r="FN51" i="2"/>
  <c r="FM51" i="2"/>
  <c r="FL51" i="2"/>
  <c r="FH51" i="2"/>
  <c r="FI51" i="2" s="1"/>
  <c r="FD51" i="2"/>
  <c r="EV51" i="2"/>
  <c r="EL51" i="2"/>
  <c r="DW51" i="2"/>
  <c r="DV51" i="2"/>
  <c r="DU51" i="2"/>
  <c r="DI51" i="2"/>
  <c r="CZ51" i="2"/>
  <c r="CD51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AT51" i="2"/>
  <c r="AS51" i="2"/>
  <c r="AR51" i="2"/>
  <c r="AQ51" i="2"/>
  <c r="AP51" i="2"/>
  <c r="AO51" i="2"/>
  <c r="AN51" i="2"/>
  <c r="Y51" i="2"/>
  <c r="V51" i="2"/>
  <c r="U51" i="2"/>
  <c r="T51" i="2"/>
  <c r="R51" i="2"/>
  <c r="Q51" i="2"/>
  <c r="P51" i="2"/>
  <c r="N51" i="2"/>
  <c r="G51" i="2"/>
  <c r="D51" i="2"/>
  <c r="C51" i="2"/>
  <c r="KI50" i="2"/>
  <c r="KH50" i="2"/>
  <c r="KG50" i="2"/>
  <c r="KF50" i="2"/>
  <c r="KE50" i="2"/>
  <c r="KD50" i="2"/>
  <c r="KC50" i="2"/>
  <c r="KB50" i="2"/>
  <c r="KA50" i="2"/>
  <c r="JZ50" i="2"/>
  <c r="JY50" i="2"/>
  <c r="JX50" i="2"/>
  <c r="JW50" i="2"/>
  <c r="JV50" i="2"/>
  <c r="JU50" i="2"/>
  <c r="JT50" i="2"/>
  <c r="JK50" i="2"/>
  <c r="JJ50" i="2"/>
  <c r="JF50" i="2"/>
  <c r="JE50" i="2"/>
  <c r="IY50" i="2"/>
  <c r="IU50" i="2"/>
  <c r="IT50" i="2"/>
  <c r="IR50" i="2"/>
  <c r="IK50" i="2"/>
  <c r="IJ50" i="2"/>
  <c r="II50" i="2"/>
  <c r="IC50" i="2"/>
  <c r="HY50" i="2"/>
  <c r="HX50" i="2"/>
  <c r="GX50" i="2"/>
  <c r="GW50" i="2"/>
  <c r="GV50" i="2"/>
  <c r="GU50" i="2"/>
  <c r="GT50" i="2"/>
  <c r="GS50" i="2"/>
  <c r="GR50" i="2"/>
  <c r="GQ50" i="2"/>
  <c r="GP50" i="2"/>
  <c r="GO50" i="2"/>
  <c r="GN50" i="2"/>
  <c r="GM50" i="2"/>
  <c r="GL50" i="2"/>
  <c r="GK50" i="2"/>
  <c r="GJ50" i="2"/>
  <c r="GI50" i="2"/>
  <c r="GH50" i="2"/>
  <c r="GG50" i="2"/>
  <c r="GF50" i="2"/>
  <c r="GE50" i="2"/>
  <c r="GD50" i="2"/>
  <c r="GC50" i="2"/>
  <c r="GB50" i="2"/>
  <c r="GA50" i="2"/>
  <c r="FZ50" i="2"/>
  <c r="FY50" i="2"/>
  <c r="FX50" i="2"/>
  <c r="FW50" i="2"/>
  <c r="FV50" i="2"/>
  <c r="FU50" i="2"/>
  <c r="FT50" i="2"/>
  <c r="FS50" i="2"/>
  <c r="FR50" i="2"/>
  <c r="FN50" i="2"/>
  <c r="FM50" i="2"/>
  <c r="FL50" i="2"/>
  <c r="FH50" i="2"/>
  <c r="FD50" i="2"/>
  <c r="EV50" i="2"/>
  <c r="EL50" i="2"/>
  <c r="EM50" i="2" s="1"/>
  <c r="DW50" i="2"/>
  <c r="DV50" i="2"/>
  <c r="DU50" i="2"/>
  <c r="DI50" i="2"/>
  <c r="CZ50" i="2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AT50" i="2"/>
  <c r="AS50" i="2"/>
  <c r="AR50" i="2"/>
  <c r="AQ50" i="2"/>
  <c r="AP50" i="2"/>
  <c r="AO50" i="2"/>
  <c r="AN50" i="2"/>
  <c r="Y50" i="2"/>
  <c r="V50" i="2"/>
  <c r="U50" i="2"/>
  <c r="T50" i="2"/>
  <c r="R50" i="2"/>
  <c r="Q50" i="2"/>
  <c r="P50" i="2"/>
  <c r="N50" i="2"/>
  <c r="G50" i="2"/>
  <c r="D50" i="2"/>
  <c r="C50" i="2"/>
  <c r="B50" i="2"/>
  <c r="KI49" i="2"/>
  <c r="KH49" i="2"/>
  <c r="KG49" i="2"/>
  <c r="KF49" i="2"/>
  <c r="KE49" i="2"/>
  <c r="KD49" i="2"/>
  <c r="KC49" i="2"/>
  <c r="KB49" i="2"/>
  <c r="KA49" i="2"/>
  <c r="JZ49" i="2"/>
  <c r="JY49" i="2"/>
  <c r="JX49" i="2"/>
  <c r="JW49" i="2"/>
  <c r="JV49" i="2"/>
  <c r="JU49" i="2"/>
  <c r="JT49" i="2"/>
  <c r="JK49" i="2"/>
  <c r="JJ49" i="2"/>
  <c r="JF49" i="2"/>
  <c r="JE49" i="2"/>
  <c r="IY49" i="2"/>
  <c r="IU49" i="2"/>
  <c r="IT49" i="2"/>
  <c r="IR49" i="2"/>
  <c r="IK49" i="2"/>
  <c r="IJ49" i="2"/>
  <c r="II49" i="2"/>
  <c r="IC49" i="2"/>
  <c r="HY49" i="2"/>
  <c r="HX49" i="2"/>
  <c r="GX49" i="2"/>
  <c r="GW49" i="2"/>
  <c r="GV49" i="2"/>
  <c r="GU49" i="2"/>
  <c r="GT49" i="2"/>
  <c r="GS49" i="2"/>
  <c r="GR49" i="2"/>
  <c r="GQ49" i="2"/>
  <c r="GP49" i="2"/>
  <c r="GO49" i="2"/>
  <c r="GN49" i="2"/>
  <c r="GM49" i="2"/>
  <c r="GL49" i="2"/>
  <c r="GK49" i="2"/>
  <c r="GJ49" i="2"/>
  <c r="GI49" i="2"/>
  <c r="GH49" i="2"/>
  <c r="GG49" i="2"/>
  <c r="GF49" i="2"/>
  <c r="GE49" i="2"/>
  <c r="GD49" i="2"/>
  <c r="GC49" i="2"/>
  <c r="GB49" i="2"/>
  <c r="GA49" i="2"/>
  <c r="FZ49" i="2"/>
  <c r="FY49" i="2"/>
  <c r="FX49" i="2"/>
  <c r="FW49" i="2"/>
  <c r="FV49" i="2"/>
  <c r="FU49" i="2"/>
  <c r="FT49" i="2"/>
  <c r="FS49" i="2"/>
  <c r="FR49" i="2"/>
  <c r="FN49" i="2"/>
  <c r="FM49" i="2"/>
  <c r="FL49" i="2"/>
  <c r="FH49" i="2"/>
  <c r="FD49" i="2"/>
  <c r="EV49" i="2"/>
  <c r="EW49" i="2" s="1"/>
  <c r="EL49" i="2"/>
  <c r="DW49" i="2"/>
  <c r="DX49" i="2" s="1"/>
  <c r="DV49" i="2"/>
  <c r="DU49" i="2"/>
  <c r="DI49" i="2"/>
  <c r="CZ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AT49" i="2"/>
  <c r="AS49" i="2"/>
  <c r="AR49" i="2"/>
  <c r="AQ49" i="2"/>
  <c r="AP49" i="2"/>
  <c r="AO49" i="2"/>
  <c r="AN49" i="2"/>
  <c r="Y49" i="2"/>
  <c r="V49" i="2"/>
  <c r="U49" i="2"/>
  <c r="T49" i="2"/>
  <c r="R49" i="2"/>
  <c r="Q49" i="2"/>
  <c r="P49" i="2"/>
  <c r="N49" i="2"/>
  <c r="G49" i="2"/>
  <c r="D49" i="2"/>
  <c r="C49" i="2"/>
  <c r="B49" i="2"/>
  <c r="KI48" i="2"/>
  <c r="KH48" i="2"/>
  <c r="KG48" i="2"/>
  <c r="KF48" i="2"/>
  <c r="KE48" i="2"/>
  <c r="KD48" i="2"/>
  <c r="KC48" i="2"/>
  <c r="KB48" i="2"/>
  <c r="KA48" i="2"/>
  <c r="JZ48" i="2"/>
  <c r="JY48" i="2"/>
  <c r="JX48" i="2"/>
  <c r="JW48" i="2"/>
  <c r="JV48" i="2"/>
  <c r="JU48" i="2"/>
  <c r="JT48" i="2"/>
  <c r="JK48" i="2"/>
  <c r="JJ48" i="2"/>
  <c r="JF48" i="2"/>
  <c r="JE48" i="2"/>
  <c r="IY48" i="2"/>
  <c r="IU48" i="2"/>
  <c r="IT48" i="2"/>
  <c r="IR48" i="2"/>
  <c r="IK48" i="2"/>
  <c r="IJ48" i="2"/>
  <c r="II48" i="2"/>
  <c r="IC48" i="2"/>
  <c r="HY48" i="2"/>
  <c r="HX48" i="2"/>
  <c r="GX48" i="2"/>
  <c r="GW48" i="2"/>
  <c r="GV48" i="2"/>
  <c r="GU48" i="2"/>
  <c r="GT48" i="2"/>
  <c r="GS48" i="2"/>
  <c r="GR48" i="2"/>
  <c r="GQ48" i="2"/>
  <c r="GP48" i="2"/>
  <c r="GO48" i="2"/>
  <c r="GN48" i="2"/>
  <c r="GM48" i="2"/>
  <c r="GL48" i="2"/>
  <c r="GK48" i="2"/>
  <c r="GJ48" i="2"/>
  <c r="GI48" i="2"/>
  <c r="GH48" i="2"/>
  <c r="GG48" i="2"/>
  <c r="GF48" i="2"/>
  <c r="GE48" i="2"/>
  <c r="GD48" i="2"/>
  <c r="GC48" i="2"/>
  <c r="GB48" i="2"/>
  <c r="GA48" i="2"/>
  <c r="FZ48" i="2"/>
  <c r="FY48" i="2"/>
  <c r="FX48" i="2"/>
  <c r="FW48" i="2"/>
  <c r="FV48" i="2"/>
  <c r="FU48" i="2"/>
  <c r="FT48" i="2"/>
  <c r="FS48" i="2"/>
  <c r="FR48" i="2"/>
  <c r="FN48" i="2"/>
  <c r="FM48" i="2"/>
  <c r="FL48" i="2"/>
  <c r="FH48" i="2"/>
  <c r="FD48" i="2"/>
  <c r="EV48" i="2"/>
  <c r="EL48" i="2"/>
  <c r="DW48" i="2"/>
  <c r="DV48" i="2"/>
  <c r="DU48" i="2"/>
  <c r="DI48" i="2"/>
  <c r="CZ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AT48" i="2"/>
  <c r="AS48" i="2"/>
  <c r="AR48" i="2"/>
  <c r="AQ48" i="2"/>
  <c r="AP48" i="2"/>
  <c r="AO48" i="2"/>
  <c r="AN48" i="2"/>
  <c r="Y48" i="2"/>
  <c r="V48" i="2"/>
  <c r="U48" i="2"/>
  <c r="T48" i="2"/>
  <c r="R48" i="2"/>
  <c r="Q48" i="2"/>
  <c r="P48" i="2"/>
  <c r="N48" i="2"/>
  <c r="G48" i="2"/>
  <c r="D48" i="2"/>
  <c r="C48" i="2"/>
  <c r="B48" i="2"/>
  <c r="KI47" i="2"/>
  <c r="KH47" i="2"/>
  <c r="KG47" i="2"/>
  <c r="KF47" i="2"/>
  <c r="KE47" i="2"/>
  <c r="KD47" i="2"/>
  <c r="KC47" i="2"/>
  <c r="KB47" i="2"/>
  <c r="KA47" i="2"/>
  <c r="JZ47" i="2"/>
  <c r="JY47" i="2"/>
  <c r="JX47" i="2"/>
  <c r="JW47" i="2"/>
  <c r="JV47" i="2"/>
  <c r="JU47" i="2"/>
  <c r="JT47" i="2"/>
  <c r="JK47" i="2"/>
  <c r="JJ47" i="2"/>
  <c r="JF47" i="2"/>
  <c r="JE47" i="2"/>
  <c r="IY47" i="2"/>
  <c r="IU47" i="2"/>
  <c r="IT47" i="2"/>
  <c r="IR47" i="2"/>
  <c r="IK47" i="2"/>
  <c r="IJ47" i="2"/>
  <c r="II47" i="2"/>
  <c r="IC47" i="2"/>
  <c r="HY47" i="2"/>
  <c r="HX47" i="2"/>
  <c r="GX47" i="2"/>
  <c r="GW47" i="2"/>
  <c r="GV47" i="2"/>
  <c r="GU47" i="2"/>
  <c r="GT47" i="2"/>
  <c r="GS47" i="2"/>
  <c r="GR47" i="2"/>
  <c r="GQ47" i="2"/>
  <c r="GP47" i="2"/>
  <c r="GO47" i="2"/>
  <c r="GN47" i="2"/>
  <c r="GM47" i="2"/>
  <c r="GL47" i="2"/>
  <c r="GK47" i="2"/>
  <c r="GJ47" i="2"/>
  <c r="GI47" i="2"/>
  <c r="GH47" i="2"/>
  <c r="GG47" i="2"/>
  <c r="GF47" i="2"/>
  <c r="GE47" i="2"/>
  <c r="GD47" i="2"/>
  <c r="GC47" i="2"/>
  <c r="GB47" i="2"/>
  <c r="GA47" i="2"/>
  <c r="FZ47" i="2"/>
  <c r="FY47" i="2"/>
  <c r="FX47" i="2"/>
  <c r="FW47" i="2"/>
  <c r="FV47" i="2"/>
  <c r="FU47" i="2"/>
  <c r="FT47" i="2"/>
  <c r="FS47" i="2"/>
  <c r="FR47" i="2"/>
  <c r="FN47" i="2"/>
  <c r="FM47" i="2"/>
  <c r="FL47" i="2"/>
  <c r="FH47" i="2"/>
  <c r="FD47" i="2"/>
  <c r="EV47" i="2"/>
  <c r="EL47" i="2"/>
  <c r="EM47" i="2" s="1"/>
  <c r="DW47" i="2"/>
  <c r="DV47" i="2"/>
  <c r="DU47" i="2"/>
  <c r="DI47" i="2"/>
  <c r="CZ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AT47" i="2"/>
  <c r="AS47" i="2"/>
  <c r="AR47" i="2"/>
  <c r="AQ47" i="2"/>
  <c r="AP47" i="2"/>
  <c r="AO47" i="2"/>
  <c r="AN47" i="2"/>
  <c r="Y47" i="2"/>
  <c r="V47" i="2"/>
  <c r="U47" i="2"/>
  <c r="T47" i="2"/>
  <c r="R47" i="2"/>
  <c r="Q47" i="2"/>
  <c r="P47" i="2"/>
  <c r="N47" i="2"/>
  <c r="G47" i="2"/>
  <c r="D47" i="2"/>
  <c r="C47" i="2"/>
  <c r="B47" i="2"/>
  <c r="KI46" i="2"/>
  <c r="KH46" i="2"/>
  <c r="KG46" i="2"/>
  <c r="KF46" i="2"/>
  <c r="KE46" i="2"/>
  <c r="KD46" i="2"/>
  <c r="KC46" i="2"/>
  <c r="KB46" i="2"/>
  <c r="KA46" i="2"/>
  <c r="JZ46" i="2"/>
  <c r="JY46" i="2"/>
  <c r="JX46" i="2"/>
  <c r="JW46" i="2"/>
  <c r="JV46" i="2"/>
  <c r="JU46" i="2"/>
  <c r="JT46" i="2"/>
  <c r="JK46" i="2"/>
  <c r="JJ46" i="2"/>
  <c r="JF46" i="2"/>
  <c r="JE46" i="2"/>
  <c r="IY46" i="2"/>
  <c r="IU46" i="2"/>
  <c r="IT46" i="2"/>
  <c r="IR46" i="2"/>
  <c r="IK46" i="2"/>
  <c r="IJ46" i="2"/>
  <c r="II46" i="2"/>
  <c r="IC46" i="2"/>
  <c r="HY46" i="2"/>
  <c r="HX46" i="2"/>
  <c r="GX46" i="2"/>
  <c r="GW46" i="2"/>
  <c r="GV46" i="2"/>
  <c r="GU46" i="2"/>
  <c r="GT46" i="2"/>
  <c r="GS46" i="2"/>
  <c r="GR46" i="2"/>
  <c r="GQ46" i="2"/>
  <c r="GP46" i="2"/>
  <c r="GO46" i="2"/>
  <c r="GN46" i="2"/>
  <c r="GM46" i="2"/>
  <c r="GL46" i="2"/>
  <c r="GK46" i="2"/>
  <c r="GJ46" i="2"/>
  <c r="GI46" i="2"/>
  <c r="GH46" i="2"/>
  <c r="GG46" i="2"/>
  <c r="GF46" i="2"/>
  <c r="GE46" i="2"/>
  <c r="GD46" i="2"/>
  <c r="GC46" i="2"/>
  <c r="GB46" i="2"/>
  <c r="GA46" i="2"/>
  <c r="FZ46" i="2"/>
  <c r="FY46" i="2"/>
  <c r="FX46" i="2"/>
  <c r="FW46" i="2"/>
  <c r="FV46" i="2"/>
  <c r="FU46" i="2"/>
  <c r="FT46" i="2"/>
  <c r="FS46" i="2"/>
  <c r="FR46" i="2"/>
  <c r="FN46" i="2"/>
  <c r="FM46" i="2"/>
  <c r="FL46" i="2"/>
  <c r="FH46" i="2"/>
  <c r="FD46" i="2"/>
  <c r="EV46" i="2"/>
  <c r="EL46" i="2"/>
  <c r="EM46" i="2" s="1"/>
  <c r="DW46" i="2"/>
  <c r="DV46" i="2"/>
  <c r="DU46" i="2"/>
  <c r="DI46" i="2"/>
  <c r="CZ46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AT46" i="2"/>
  <c r="AS46" i="2"/>
  <c r="AR46" i="2"/>
  <c r="AQ46" i="2"/>
  <c r="AP46" i="2"/>
  <c r="AO46" i="2"/>
  <c r="AN46" i="2"/>
  <c r="Y46" i="2"/>
  <c r="V46" i="2"/>
  <c r="U46" i="2"/>
  <c r="T46" i="2"/>
  <c r="N46" i="2"/>
  <c r="G46" i="2"/>
  <c r="D46" i="2"/>
  <c r="C46" i="2"/>
  <c r="B46" i="2"/>
  <c r="KI45" i="2"/>
  <c r="KH45" i="2"/>
  <c r="KG45" i="2"/>
  <c r="KF45" i="2"/>
  <c r="KE45" i="2"/>
  <c r="KD45" i="2"/>
  <c r="KC45" i="2"/>
  <c r="KB45" i="2"/>
  <c r="KA45" i="2"/>
  <c r="JZ45" i="2"/>
  <c r="JY45" i="2"/>
  <c r="JX45" i="2"/>
  <c r="JW45" i="2"/>
  <c r="JV45" i="2"/>
  <c r="JU45" i="2"/>
  <c r="JT45" i="2"/>
  <c r="JK45" i="2"/>
  <c r="JJ45" i="2"/>
  <c r="JF45" i="2"/>
  <c r="JE45" i="2"/>
  <c r="IY45" i="2"/>
  <c r="IU45" i="2"/>
  <c r="IT45" i="2"/>
  <c r="IR45" i="2"/>
  <c r="IK45" i="2"/>
  <c r="IJ45" i="2"/>
  <c r="II45" i="2"/>
  <c r="IC45" i="2"/>
  <c r="HY45" i="2"/>
  <c r="HX45" i="2"/>
  <c r="GX45" i="2"/>
  <c r="GW45" i="2"/>
  <c r="GV45" i="2"/>
  <c r="GU45" i="2"/>
  <c r="GT45" i="2"/>
  <c r="GS45" i="2"/>
  <c r="GR45" i="2"/>
  <c r="GQ45" i="2"/>
  <c r="GP45" i="2"/>
  <c r="GO45" i="2"/>
  <c r="GN45" i="2"/>
  <c r="GM45" i="2"/>
  <c r="GL45" i="2"/>
  <c r="GK45" i="2"/>
  <c r="GJ45" i="2"/>
  <c r="GI45" i="2"/>
  <c r="GH45" i="2"/>
  <c r="GG45" i="2"/>
  <c r="GF45" i="2"/>
  <c r="GE45" i="2"/>
  <c r="GD45" i="2"/>
  <c r="GC45" i="2"/>
  <c r="GB45" i="2"/>
  <c r="GA45" i="2"/>
  <c r="FZ45" i="2"/>
  <c r="FY45" i="2"/>
  <c r="FX45" i="2"/>
  <c r="FW45" i="2"/>
  <c r="FV45" i="2"/>
  <c r="FU45" i="2"/>
  <c r="FT45" i="2"/>
  <c r="FS45" i="2"/>
  <c r="FR45" i="2"/>
  <c r="FN45" i="2"/>
  <c r="FM45" i="2"/>
  <c r="FL45" i="2"/>
  <c r="FH45" i="2"/>
  <c r="FD45" i="2"/>
  <c r="EV45" i="2"/>
  <c r="EL45" i="2"/>
  <c r="DW45" i="2"/>
  <c r="DV45" i="2"/>
  <c r="DU45" i="2"/>
  <c r="DI45" i="2"/>
  <c r="CZ45" i="2"/>
  <c r="DA45" i="2" s="1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AT45" i="2"/>
  <c r="AS45" i="2"/>
  <c r="AR45" i="2"/>
  <c r="AQ45" i="2"/>
  <c r="AP45" i="2"/>
  <c r="AO45" i="2"/>
  <c r="AN45" i="2"/>
  <c r="Y45" i="2"/>
  <c r="V45" i="2"/>
  <c r="U45" i="2"/>
  <c r="T45" i="2"/>
  <c r="R45" i="2"/>
  <c r="Q45" i="2"/>
  <c r="P45" i="2"/>
  <c r="N45" i="2"/>
  <c r="G45" i="2"/>
  <c r="D45" i="2"/>
  <c r="C45" i="2"/>
  <c r="B45" i="2"/>
  <c r="KI44" i="2"/>
  <c r="KH44" i="2"/>
  <c r="KG44" i="2"/>
  <c r="KF44" i="2"/>
  <c r="KE44" i="2"/>
  <c r="KD44" i="2"/>
  <c r="KC44" i="2"/>
  <c r="KB44" i="2"/>
  <c r="KA44" i="2"/>
  <c r="JZ44" i="2"/>
  <c r="JY44" i="2"/>
  <c r="JX44" i="2"/>
  <c r="JW44" i="2"/>
  <c r="JV44" i="2"/>
  <c r="JU44" i="2"/>
  <c r="JT44" i="2"/>
  <c r="JK44" i="2"/>
  <c r="JJ44" i="2"/>
  <c r="JF44" i="2"/>
  <c r="JE44" i="2"/>
  <c r="IY44" i="2"/>
  <c r="IU44" i="2"/>
  <c r="IR44" i="2"/>
  <c r="IK44" i="2"/>
  <c r="IJ44" i="2"/>
  <c r="II44" i="2"/>
  <c r="IC44" i="2"/>
  <c r="HY44" i="2"/>
  <c r="HX44" i="2"/>
  <c r="GX44" i="2"/>
  <c r="GW44" i="2"/>
  <c r="GV44" i="2"/>
  <c r="GU44" i="2"/>
  <c r="GT44" i="2"/>
  <c r="GS44" i="2"/>
  <c r="GR44" i="2"/>
  <c r="GQ44" i="2"/>
  <c r="GP44" i="2"/>
  <c r="GO44" i="2"/>
  <c r="GN44" i="2"/>
  <c r="GM44" i="2"/>
  <c r="GL44" i="2"/>
  <c r="GK44" i="2"/>
  <c r="GJ44" i="2"/>
  <c r="GI44" i="2"/>
  <c r="GH44" i="2"/>
  <c r="GG44" i="2"/>
  <c r="GF44" i="2"/>
  <c r="GE44" i="2"/>
  <c r="GD44" i="2"/>
  <c r="GC44" i="2"/>
  <c r="GB44" i="2"/>
  <c r="GA44" i="2"/>
  <c r="FZ44" i="2"/>
  <c r="FY44" i="2"/>
  <c r="FX44" i="2"/>
  <c r="FW44" i="2"/>
  <c r="FV44" i="2"/>
  <c r="FU44" i="2"/>
  <c r="FT44" i="2"/>
  <c r="FS44" i="2"/>
  <c r="FR44" i="2"/>
  <c r="FN44" i="2"/>
  <c r="FM44" i="2"/>
  <c r="FL44" i="2"/>
  <c r="FH44" i="2"/>
  <c r="FI44" i="2" s="1"/>
  <c r="FD44" i="2"/>
  <c r="EV44" i="2"/>
  <c r="EL44" i="2"/>
  <c r="DW44" i="2"/>
  <c r="DV44" i="2"/>
  <c r="DU44" i="2"/>
  <c r="DI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AT44" i="2"/>
  <c r="AS44" i="2"/>
  <c r="AR44" i="2"/>
  <c r="AQ44" i="2"/>
  <c r="AP44" i="2"/>
  <c r="AO44" i="2"/>
  <c r="AN44" i="2"/>
  <c r="AB44" i="2"/>
  <c r="AA44" i="2"/>
  <c r="Z44" i="2"/>
  <c r="Y44" i="2"/>
  <c r="V44" i="2"/>
  <c r="U44" i="2"/>
  <c r="T44" i="2"/>
  <c r="R44" i="2"/>
  <c r="Q44" i="2"/>
  <c r="P44" i="2"/>
  <c r="D44" i="2"/>
  <c r="C44" i="2"/>
  <c r="B44" i="2"/>
  <c r="JK43" i="2"/>
  <c r="FN43" i="2"/>
  <c r="DV43" i="2"/>
  <c r="C43" i="2"/>
  <c r="AV68" i="2"/>
  <c r="AZ68" i="2"/>
  <c r="AV67" i="2"/>
  <c r="AZ67" i="2"/>
  <c r="AV66" i="2"/>
  <c r="AZ66" i="2"/>
  <c r="AV65" i="2"/>
  <c r="AZ65" i="2"/>
  <c r="AV64" i="2"/>
  <c r="AZ64" i="2"/>
  <c r="AV63" i="2"/>
  <c r="AZ63" i="2"/>
  <c r="AV62" i="2"/>
  <c r="AZ62" i="2"/>
  <c r="AV61" i="2"/>
  <c r="AZ61" i="2"/>
  <c r="AV60" i="2"/>
  <c r="AZ60" i="2"/>
  <c r="AV59" i="2"/>
  <c r="AZ59" i="2"/>
  <c r="AV58" i="2"/>
  <c r="AZ58" i="2"/>
  <c r="AV57" i="2"/>
  <c r="AZ57" i="2"/>
  <c r="AW68" i="2"/>
  <c r="AW67" i="2"/>
  <c r="AW66" i="2"/>
  <c r="AW65" i="2"/>
  <c r="AW64" i="2"/>
  <c r="AW63" i="2"/>
  <c r="AW62" i="2"/>
  <c r="AW61" i="2"/>
  <c r="AW60" i="2"/>
  <c r="AW59" i="2"/>
  <c r="AW58" i="2"/>
  <c r="AW57" i="2"/>
  <c r="AT68" i="2"/>
  <c r="AT67" i="2"/>
  <c r="AT66" i="2"/>
  <c r="AT65" i="2"/>
  <c r="AT64" i="2"/>
  <c r="AT63" i="2"/>
  <c r="AT62" i="2"/>
  <c r="AT61" i="2"/>
  <c r="AT60" i="2"/>
  <c r="AT59" i="2"/>
  <c r="AT58" i="2"/>
  <c r="AT57" i="2"/>
  <c r="C56" i="2"/>
  <c r="C68" i="2"/>
  <c r="C67" i="2"/>
  <c r="C66" i="2"/>
  <c r="C65" i="2"/>
  <c r="C64" i="2"/>
  <c r="C63" i="2"/>
  <c r="C62" i="2"/>
  <c r="C61" i="2"/>
  <c r="C60" i="2"/>
  <c r="C59" i="2"/>
  <c r="C58" i="2"/>
  <c r="C57" i="2"/>
  <c r="D57" i="2"/>
  <c r="KI68" i="2"/>
  <c r="KH68" i="2"/>
  <c r="KG68" i="2"/>
  <c r="KF68" i="2"/>
  <c r="KE68" i="2"/>
  <c r="KD68" i="2"/>
  <c r="KC68" i="2"/>
  <c r="KB68" i="2"/>
  <c r="KA68" i="2"/>
  <c r="JZ68" i="2"/>
  <c r="JY68" i="2"/>
  <c r="JX68" i="2"/>
  <c r="JW68" i="2"/>
  <c r="JV68" i="2"/>
  <c r="JU68" i="2"/>
  <c r="JT68" i="2"/>
  <c r="JK68" i="2"/>
  <c r="JJ68" i="2"/>
  <c r="JF68" i="2"/>
  <c r="JE68" i="2"/>
  <c r="IY68" i="2"/>
  <c r="IU68" i="2"/>
  <c r="IT68" i="2"/>
  <c r="IR68" i="2"/>
  <c r="IK68" i="2"/>
  <c r="IJ68" i="2"/>
  <c r="II68" i="2"/>
  <c r="IC68" i="2"/>
  <c r="HY68" i="2"/>
  <c r="HX68" i="2"/>
  <c r="GX68" i="2"/>
  <c r="GW68" i="2"/>
  <c r="GV68" i="2"/>
  <c r="GU68" i="2"/>
  <c r="GT68" i="2"/>
  <c r="GS68" i="2"/>
  <c r="GR68" i="2"/>
  <c r="GQ68" i="2"/>
  <c r="GP68" i="2"/>
  <c r="GO68" i="2"/>
  <c r="GN68" i="2"/>
  <c r="GM68" i="2"/>
  <c r="GL68" i="2"/>
  <c r="GK68" i="2"/>
  <c r="GJ68" i="2"/>
  <c r="GI68" i="2"/>
  <c r="GH68" i="2"/>
  <c r="GG68" i="2"/>
  <c r="GF68" i="2"/>
  <c r="GE68" i="2"/>
  <c r="GD68" i="2"/>
  <c r="GC68" i="2"/>
  <c r="GB68" i="2"/>
  <c r="GA68" i="2"/>
  <c r="FZ68" i="2"/>
  <c r="FY68" i="2"/>
  <c r="FX68" i="2"/>
  <c r="FW68" i="2"/>
  <c r="FV68" i="2"/>
  <c r="FU68" i="2"/>
  <c r="FT68" i="2"/>
  <c r="FS68" i="2"/>
  <c r="FR68" i="2"/>
  <c r="FN68" i="2"/>
  <c r="FM68" i="2"/>
  <c r="FL68" i="2"/>
  <c r="FH68" i="2"/>
  <c r="FI68" i="2" s="1"/>
  <c r="FD68" i="2"/>
  <c r="EV68" i="2"/>
  <c r="EL68" i="2"/>
  <c r="DW68" i="2"/>
  <c r="DV68" i="2"/>
  <c r="DU68" i="2"/>
  <c r="DI68" i="2"/>
  <c r="CZ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AS68" i="2"/>
  <c r="AR68" i="2"/>
  <c r="AQ68" i="2"/>
  <c r="AP68" i="2"/>
  <c r="AO68" i="2"/>
  <c r="AN68" i="2"/>
  <c r="AC68" i="2"/>
  <c r="AB68" i="2"/>
  <c r="AA68" i="2"/>
  <c r="Z68" i="2"/>
  <c r="Y68" i="2"/>
  <c r="X68" i="2"/>
  <c r="V68" i="2"/>
  <c r="U68" i="2"/>
  <c r="T68" i="2"/>
  <c r="R68" i="2"/>
  <c r="Q68" i="2"/>
  <c r="P68" i="2"/>
  <c r="N68" i="2"/>
  <c r="G68" i="2"/>
  <c r="H68" i="2" s="1"/>
  <c r="D68" i="2"/>
  <c r="B68" i="2"/>
  <c r="KI67" i="2"/>
  <c r="KH67" i="2"/>
  <c r="KG67" i="2"/>
  <c r="KF67" i="2"/>
  <c r="KE67" i="2"/>
  <c r="KD67" i="2"/>
  <c r="KC67" i="2"/>
  <c r="KB67" i="2"/>
  <c r="KA67" i="2"/>
  <c r="JZ67" i="2"/>
  <c r="JY67" i="2"/>
  <c r="JX67" i="2"/>
  <c r="JW67" i="2"/>
  <c r="JV67" i="2"/>
  <c r="JU67" i="2"/>
  <c r="JT67" i="2"/>
  <c r="JK67" i="2"/>
  <c r="JJ67" i="2"/>
  <c r="JF67" i="2"/>
  <c r="JE67" i="2"/>
  <c r="IY67" i="2"/>
  <c r="IU67" i="2"/>
  <c r="IT67" i="2"/>
  <c r="IR67" i="2"/>
  <c r="IK67" i="2"/>
  <c r="IJ67" i="2"/>
  <c r="II67" i="2"/>
  <c r="IC67" i="2"/>
  <c r="HY67" i="2"/>
  <c r="HX67" i="2"/>
  <c r="GX67" i="2"/>
  <c r="GW67" i="2"/>
  <c r="GV67" i="2"/>
  <c r="GU67" i="2"/>
  <c r="GT67" i="2"/>
  <c r="GS67" i="2"/>
  <c r="GR67" i="2"/>
  <c r="GQ67" i="2"/>
  <c r="GP67" i="2"/>
  <c r="GO67" i="2"/>
  <c r="GN67" i="2"/>
  <c r="GM67" i="2"/>
  <c r="GL67" i="2"/>
  <c r="GK67" i="2"/>
  <c r="GJ67" i="2"/>
  <c r="GI67" i="2"/>
  <c r="GH67" i="2"/>
  <c r="GG67" i="2"/>
  <c r="GF67" i="2"/>
  <c r="GE67" i="2"/>
  <c r="GD67" i="2"/>
  <c r="GC67" i="2"/>
  <c r="GB67" i="2"/>
  <c r="GA67" i="2"/>
  <c r="FZ67" i="2"/>
  <c r="FY67" i="2"/>
  <c r="FX67" i="2"/>
  <c r="FW67" i="2"/>
  <c r="FV67" i="2"/>
  <c r="FU67" i="2"/>
  <c r="FT67" i="2"/>
  <c r="FS67" i="2"/>
  <c r="FR67" i="2"/>
  <c r="FN67" i="2"/>
  <c r="FM67" i="2"/>
  <c r="FL67" i="2"/>
  <c r="FH67" i="2"/>
  <c r="FD67" i="2"/>
  <c r="EV67" i="2"/>
  <c r="EL67" i="2"/>
  <c r="DW67" i="2"/>
  <c r="DV67" i="2"/>
  <c r="DU67" i="2"/>
  <c r="DI67" i="2"/>
  <c r="CZ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AS67" i="2"/>
  <c r="AR67" i="2"/>
  <c r="AQ67" i="2"/>
  <c r="AP67" i="2"/>
  <c r="AO67" i="2"/>
  <c r="AN67" i="2"/>
  <c r="AC67" i="2"/>
  <c r="AB67" i="2"/>
  <c r="AA67" i="2"/>
  <c r="Z67" i="2"/>
  <c r="Y67" i="2"/>
  <c r="X67" i="2"/>
  <c r="V67" i="2"/>
  <c r="U67" i="2"/>
  <c r="T67" i="2"/>
  <c r="R67" i="2"/>
  <c r="Q67" i="2"/>
  <c r="P67" i="2"/>
  <c r="N67" i="2"/>
  <c r="G67" i="2"/>
  <c r="H67" i="2" s="1"/>
  <c r="D67" i="2"/>
  <c r="B67" i="2"/>
  <c r="KI66" i="2"/>
  <c r="KH66" i="2"/>
  <c r="KG66" i="2"/>
  <c r="KF66" i="2"/>
  <c r="KE66" i="2"/>
  <c r="KD66" i="2"/>
  <c r="KC66" i="2"/>
  <c r="KB66" i="2"/>
  <c r="KA66" i="2"/>
  <c r="JZ66" i="2"/>
  <c r="JY66" i="2"/>
  <c r="JX66" i="2"/>
  <c r="JW66" i="2"/>
  <c r="JV66" i="2"/>
  <c r="JU66" i="2"/>
  <c r="JT66" i="2"/>
  <c r="JK66" i="2"/>
  <c r="JJ66" i="2"/>
  <c r="JF66" i="2"/>
  <c r="JE66" i="2"/>
  <c r="IY66" i="2"/>
  <c r="IU66" i="2"/>
  <c r="IT66" i="2"/>
  <c r="IR66" i="2"/>
  <c r="IK66" i="2"/>
  <c r="IJ66" i="2"/>
  <c r="II66" i="2"/>
  <c r="IC66" i="2"/>
  <c r="HY66" i="2"/>
  <c r="HX66" i="2"/>
  <c r="GX66" i="2"/>
  <c r="GW66" i="2"/>
  <c r="GV66" i="2"/>
  <c r="GU66" i="2"/>
  <c r="GT66" i="2"/>
  <c r="GS66" i="2"/>
  <c r="GR66" i="2"/>
  <c r="GQ66" i="2"/>
  <c r="GP66" i="2"/>
  <c r="GO66" i="2"/>
  <c r="GN66" i="2"/>
  <c r="GM66" i="2"/>
  <c r="GL66" i="2"/>
  <c r="GK66" i="2"/>
  <c r="GJ66" i="2"/>
  <c r="GI66" i="2"/>
  <c r="GH66" i="2"/>
  <c r="GG66" i="2"/>
  <c r="GF66" i="2"/>
  <c r="GE66" i="2"/>
  <c r="GD66" i="2"/>
  <c r="GC66" i="2"/>
  <c r="GB66" i="2"/>
  <c r="GA66" i="2"/>
  <c r="FZ66" i="2"/>
  <c r="FY66" i="2"/>
  <c r="FX66" i="2"/>
  <c r="FW66" i="2"/>
  <c r="FV66" i="2"/>
  <c r="FU66" i="2"/>
  <c r="FT66" i="2"/>
  <c r="FS66" i="2"/>
  <c r="FR66" i="2"/>
  <c r="FN66" i="2"/>
  <c r="FM66" i="2"/>
  <c r="FL66" i="2"/>
  <c r="FH66" i="2"/>
  <c r="FD66" i="2"/>
  <c r="EV66" i="2"/>
  <c r="EL66" i="2"/>
  <c r="DW66" i="2"/>
  <c r="DV66" i="2"/>
  <c r="DU66" i="2"/>
  <c r="DI66" i="2"/>
  <c r="DJ66" i="2" s="1"/>
  <c r="CZ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AS66" i="2"/>
  <c r="AR66" i="2"/>
  <c r="AQ66" i="2"/>
  <c r="AP66" i="2"/>
  <c r="AO66" i="2"/>
  <c r="AN66" i="2"/>
  <c r="AC66" i="2"/>
  <c r="AB66" i="2"/>
  <c r="AA66" i="2"/>
  <c r="Z66" i="2"/>
  <c r="Y66" i="2"/>
  <c r="X66" i="2"/>
  <c r="V66" i="2"/>
  <c r="U66" i="2"/>
  <c r="T66" i="2"/>
  <c r="R66" i="2"/>
  <c r="Q66" i="2"/>
  <c r="P66" i="2"/>
  <c r="N66" i="2"/>
  <c r="G66" i="2"/>
  <c r="H66" i="2" s="1"/>
  <c r="D66" i="2"/>
  <c r="B66" i="2"/>
  <c r="KI65" i="2"/>
  <c r="KH65" i="2"/>
  <c r="KG65" i="2"/>
  <c r="KF65" i="2"/>
  <c r="KE65" i="2"/>
  <c r="KD65" i="2"/>
  <c r="KC65" i="2"/>
  <c r="KB65" i="2"/>
  <c r="KA65" i="2"/>
  <c r="JZ65" i="2"/>
  <c r="JY65" i="2"/>
  <c r="JX65" i="2"/>
  <c r="JW65" i="2"/>
  <c r="JV65" i="2"/>
  <c r="JU65" i="2"/>
  <c r="JT65" i="2"/>
  <c r="JK65" i="2"/>
  <c r="JJ65" i="2"/>
  <c r="JF65" i="2"/>
  <c r="JE65" i="2"/>
  <c r="IY65" i="2"/>
  <c r="IU65" i="2"/>
  <c r="IT65" i="2"/>
  <c r="IR65" i="2"/>
  <c r="IK65" i="2"/>
  <c r="IJ65" i="2"/>
  <c r="II65" i="2"/>
  <c r="IC65" i="2"/>
  <c r="HY65" i="2"/>
  <c r="HX65" i="2"/>
  <c r="GX65" i="2"/>
  <c r="GW65" i="2"/>
  <c r="GV65" i="2"/>
  <c r="GU65" i="2"/>
  <c r="GT65" i="2"/>
  <c r="GS65" i="2"/>
  <c r="GR65" i="2"/>
  <c r="GQ65" i="2"/>
  <c r="GP65" i="2"/>
  <c r="GO65" i="2"/>
  <c r="GN65" i="2"/>
  <c r="GM65" i="2"/>
  <c r="GL65" i="2"/>
  <c r="GK65" i="2"/>
  <c r="GJ65" i="2"/>
  <c r="GI65" i="2"/>
  <c r="GH65" i="2"/>
  <c r="GG65" i="2"/>
  <c r="GF65" i="2"/>
  <c r="GE65" i="2"/>
  <c r="GD65" i="2"/>
  <c r="GC65" i="2"/>
  <c r="GB65" i="2"/>
  <c r="GA65" i="2"/>
  <c r="FZ65" i="2"/>
  <c r="FY65" i="2"/>
  <c r="FX65" i="2"/>
  <c r="FW65" i="2"/>
  <c r="FV65" i="2"/>
  <c r="FU65" i="2"/>
  <c r="FT65" i="2"/>
  <c r="FS65" i="2"/>
  <c r="FR65" i="2"/>
  <c r="FN65" i="2"/>
  <c r="FM65" i="2"/>
  <c r="FL65" i="2"/>
  <c r="FH65" i="2"/>
  <c r="FD65" i="2"/>
  <c r="EV65" i="2"/>
  <c r="EL65" i="2"/>
  <c r="DW65" i="2"/>
  <c r="DV65" i="2"/>
  <c r="DU65" i="2"/>
  <c r="DI65" i="2"/>
  <c r="CZ65" i="2"/>
  <c r="DA65" i="2" s="1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AS65" i="2"/>
  <c r="AR65" i="2"/>
  <c r="AQ65" i="2"/>
  <c r="AP65" i="2"/>
  <c r="AO65" i="2"/>
  <c r="AN65" i="2"/>
  <c r="AC65" i="2"/>
  <c r="AB65" i="2"/>
  <c r="AA65" i="2"/>
  <c r="Z65" i="2"/>
  <c r="Y65" i="2"/>
  <c r="X65" i="2"/>
  <c r="V65" i="2"/>
  <c r="U65" i="2"/>
  <c r="T65" i="2"/>
  <c r="R65" i="2"/>
  <c r="Q65" i="2"/>
  <c r="P65" i="2"/>
  <c r="N65" i="2"/>
  <c r="G65" i="2"/>
  <c r="D65" i="2"/>
  <c r="B65" i="2"/>
  <c r="KI64" i="2"/>
  <c r="KH64" i="2"/>
  <c r="KG64" i="2"/>
  <c r="KF64" i="2"/>
  <c r="KE64" i="2"/>
  <c r="KD64" i="2"/>
  <c r="KC64" i="2"/>
  <c r="KB64" i="2"/>
  <c r="KA64" i="2"/>
  <c r="JZ64" i="2"/>
  <c r="JY64" i="2"/>
  <c r="JX64" i="2"/>
  <c r="JW64" i="2"/>
  <c r="JV64" i="2"/>
  <c r="JU64" i="2"/>
  <c r="JT64" i="2"/>
  <c r="JK64" i="2"/>
  <c r="JJ64" i="2"/>
  <c r="JF64" i="2"/>
  <c r="JE64" i="2"/>
  <c r="IY64" i="2"/>
  <c r="IU64" i="2"/>
  <c r="IT64" i="2"/>
  <c r="IR64" i="2"/>
  <c r="IK64" i="2"/>
  <c r="IJ64" i="2"/>
  <c r="II64" i="2"/>
  <c r="IC64" i="2"/>
  <c r="HY64" i="2"/>
  <c r="HX64" i="2"/>
  <c r="GX64" i="2"/>
  <c r="GW64" i="2"/>
  <c r="GV64" i="2"/>
  <c r="GU64" i="2"/>
  <c r="GT64" i="2"/>
  <c r="GS64" i="2"/>
  <c r="GR64" i="2"/>
  <c r="GQ64" i="2"/>
  <c r="GP64" i="2"/>
  <c r="GO64" i="2"/>
  <c r="GN64" i="2"/>
  <c r="GM64" i="2"/>
  <c r="GL64" i="2"/>
  <c r="GK64" i="2"/>
  <c r="GJ64" i="2"/>
  <c r="GI64" i="2"/>
  <c r="GH64" i="2"/>
  <c r="GG64" i="2"/>
  <c r="GF64" i="2"/>
  <c r="GE64" i="2"/>
  <c r="GD64" i="2"/>
  <c r="GC64" i="2"/>
  <c r="GB64" i="2"/>
  <c r="GA64" i="2"/>
  <c r="FZ64" i="2"/>
  <c r="FY64" i="2"/>
  <c r="FX64" i="2"/>
  <c r="FW64" i="2"/>
  <c r="FV64" i="2"/>
  <c r="FU64" i="2"/>
  <c r="FT64" i="2"/>
  <c r="FS64" i="2"/>
  <c r="FR64" i="2"/>
  <c r="FN64" i="2"/>
  <c r="FM64" i="2"/>
  <c r="FL64" i="2"/>
  <c r="FH64" i="2"/>
  <c r="FD64" i="2"/>
  <c r="EV64" i="2"/>
  <c r="EW64" i="2" s="1"/>
  <c r="EL64" i="2"/>
  <c r="DW64" i="2"/>
  <c r="DV64" i="2"/>
  <c r="DU64" i="2"/>
  <c r="DI64" i="2"/>
  <c r="DJ64" i="2" s="1"/>
  <c r="CZ64" i="2"/>
  <c r="CD64" i="2"/>
  <c r="CC64" i="2"/>
  <c r="CB64" i="2"/>
  <c r="CA64" i="2"/>
  <c r="BZ64" i="2"/>
  <c r="BY64" i="2"/>
  <c r="BX64" i="2"/>
  <c r="BW64" i="2"/>
  <c r="BV64" i="2"/>
  <c r="BU64" i="2"/>
  <c r="BT64" i="2"/>
  <c r="BS64" i="2"/>
  <c r="BR64" i="2"/>
  <c r="BQ64" i="2"/>
  <c r="BP64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BC64" i="2"/>
  <c r="BB64" i="2"/>
  <c r="AS64" i="2"/>
  <c r="AR64" i="2"/>
  <c r="AQ64" i="2"/>
  <c r="AP64" i="2"/>
  <c r="AO64" i="2"/>
  <c r="AN64" i="2"/>
  <c r="AC64" i="2"/>
  <c r="AB64" i="2"/>
  <c r="AA64" i="2"/>
  <c r="Z64" i="2"/>
  <c r="Y64" i="2"/>
  <c r="X64" i="2"/>
  <c r="V64" i="2"/>
  <c r="U64" i="2"/>
  <c r="T64" i="2"/>
  <c r="R64" i="2"/>
  <c r="Q64" i="2"/>
  <c r="P64" i="2"/>
  <c r="N64" i="2"/>
  <c r="G64" i="2"/>
  <c r="D64" i="2"/>
  <c r="B64" i="2"/>
  <c r="KI63" i="2"/>
  <c r="KH63" i="2"/>
  <c r="KG63" i="2"/>
  <c r="KF63" i="2"/>
  <c r="KE63" i="2"/>
  <c r="KD63" i="2"/>
  <c r="KC63" i="2"/>
  <c r="KB63" i="2"/>
  <c r="KA63" i="2"/>
  <c r="JZ63" i="2"/>
  <c r="JY63" i="2"/>
  <c r="JX63" i="2"/>
  <c r="JW63" i="2"/>
  <c r="JV63" i="2"/>
  <c r="JU63" i="2"/>
  <c r="JT63" i="2"/>
  <c r="JK63" i="2"/>
  <c r="JJ63" i="2"/>
  <c r="JF63" i="2"/>
  <c r="JE63" i="2"/>
  <c r="IY63" i="2"/>
  <c r="IU63" i="2"/>
  <c r="IT63" i="2"/>
  <c r="IR63" i="2"/>
  <c r="IK63" i="2"/>
  <c r="IJ63" i="2"/>
  <c r="II63" i="2"/>
  <c r="IC63" i="2"/>
  <c r="HY63" i="2"/>
  <c r="HX63" i="2"/>
  <c r="GX63" i="2"/>
  <c r="GW63" i="2"/>
  <c r="GV63" i="2"/>
  <c r="GU63" i="2"/>
  <c r="GT63" i="2"/>
  <c r="GS63" i="2"/>
  <c r="GR63" i="2"/>
  <c r="GQ63" i="2"/>
  <c r="GP63" i="2"/>
  <c r="GO63" i="2"/>
  <c r="GN63" i="2"/>
  <c r="GM63" i="2"/>
  <c r="GL63" i="2"/>
  <c r="GK63" i="2"/>
  <c r="GJ63" i="2"/>
  <c r="GI63" i="2"/>
  <c r="GH63" i="2"/>
  <c r="GG63" i="2"/>
  <c r="GF63" i="2"/>
  <c r="GE63" i="2"/>
  <c r="GD63" i="2"/>
  <c r="GC63" i="2"/>
  <c r="GB63" i="2"/>
  <c r="GA63" i="2"/>
  <c r="FZ63" i="2"/>
  <c r="FY63" i="2"/>
  <c r="FX63" i="2"/>
  <c r="FW63" i="2"/>
  <c r="FV63" i="2"/>
  <c r="FU63" i="2"/>
  <c r="FT63" i="2"/>
  <c r="FS63" i="2"/>
  <c r="FR63" i="2"/>
  <c r="FN63" i="2"/>
  <c r="FM63" i="2"/>
  <c r="FL63" i="2"/>
  <c r="FH63" i="2"/>
  <c r="FD63" i="2"/>
  <c r="EV63" i="2"/>
  <c r="EL63" i="2"/>
  <c r="DW63" i="2"/>
  <c r="DV63" i="2"/>
  <c r="DU63" i="2"/>
  <c r="DI63" i="2"/>
  <c r="DJ63" i="2" s="1"/>
  <c r="CZ63" i="2"/>
  <c r="CD63" i="2"/>
  <c r="CC63" i="2"/>
  <c r="CB63" i="2"/>
  <c r="CA63" i="2"/>
  <c r="BZ63" i="2"/>
  <c r="BY63" i="2"/>
  <c r="BX63" i="2"/>
  <c r="BW63" i="2"/>
  <c r="BV63" i="2"/>
  <c r="BU63" i="2"/>
  <c r="BT63" i="2"/>
  <c r="BS63" i="2"/>
  <c r="BR63" i="2"/>
  <c r="BQ63" i="2"/>
  <c r="BP63" i="2"/>
  <c r="BO63" i="2"/>
  <c r="BN63" i="2"/>
  <c r="BM63" i="2"/>
  <c r="BL63" i="2"/>
  <c r="BK63" i="2"/>
  <c r="BJ63" i="2"/>
  <c r="BI63" i="2"/>
  <c r="BH63" i="2"/>
  <c r="BG63" i="2"/>
  <c r="BF63" i="2"/>
  <c r="BE63" i="2"/>
  <c r="BD63" i="2"/>
  <c r="BC63" i="2"/>
  <c r="BB63" i="2"/>
  <c r="AS63" i="2"/>
  <c r="AR63" i="2"/>
  <c r="AQ63" i="2"/>
  <c r="AP63" i="2"/>
  <c r="AO63" i="2"/>
  <c r="AN63" i="2"/>
  <c r="AC63" i="2"/>
  <c r="AB63" i="2"/>
  <c r="Z63" i="2"/>
  <c r="Y63" i="2"/>
  <c r="X63" i="2"/>
  <c r="V63" i="2"/>
  <c r="U63" i="2"/>
  <c r="T63" i="2"/>
  <c r="R63" i="2"/>
  <c r="Q63" i="2"/>
  <c r="P63" i="2"/>
  <c r="N63" i="2"/>
  <c r="G63" i="2"/>
  <c r="D63" i="2"/>
  <c r="B63" i="2"/>
  <c r="KI62" i="2"/>
  <c r="KH62" i="2"/>
  <c r="KG62" i="2"/>
  <c r="KF62" i="2"/>
  <c r="KE62" i="2"/>
  <c r="KD62" i="2"/>
  <c r="KC62" i="2"/>
  <c r="KB62" i="2"/>
  <c r="KA62" i="2"/>
  <c r="JZ62" i="2"/>
  <c r="JY62" i="2"/>
  <c r="JX62" i="2"/>
  <c r="JW62" i="2"/>
  <c r="JV62" i="2"/>
  <c r="JU62" i="2"/>
  <c r="JT62" i="2"/>
  <c r="JK62" i="2"/>
  <c r="JJ62" i="2"/>
  <c r="JF62" i="2"/>
  <c r="JE62" i="2"/>
  <c r="IY62" i="2"/>
  <c r="IU62" i="2"/>
  <c r="IT62" i="2"/>
  <c r="IR62" i="2"/>
  <c r="IK62" i="2"/>
  <c r="IJ62" i="2"/>
  <c r="II62" i="2"/>
  <c r="IC62" i="2"/>
  <c r="HY62" i="2"/>
  <c r="HX62" i="2"/>
  <c r="GX62" i="2"/>
  <c r="GW62" i="2"/>
  <c r="GV62" i="2"/>
  <c r="GU62" i="2"/>
  <c r="GT62" i="2"/>
  <c r="GS62" i="2"/>
  <c r="GR62" i="2"/>
  <c r="GQ62" i="2"/>
  <c r="GP62" i="2"/>
  <c r="GO62" i="2"/>
  <c r="GN62" i="2"/>
  <c r="GM62" i="2"/>
  <c r="GL62" i="2"/>
  <c r="GK62" i="2"/>
  <c r="GJ62" i="2"/>
  <c r="GI62" i="2"/>
  <c r="GH62" i="2"/>
  <c r="GG62" i="2"/>
  <c r="GF62" i="2"/>
  <c r="GE62" i="2"/>
  <c r="GD62" i="2"/>
  <c r="GC62" i="2"/>
  <c r="GB62" i="2"/>
  <c r="GA62" i="2"/>
  <c r="FZ62" i="2"/>
  <c r="FY62" i="2"/>
  <c r="FX62" i="2"/>
  <c r="FW62" i="2"/>
  <c r="FV62" i="2"/>
  <c r="FU62" i="2"/>
  <c r="FT62" i="2"/>
  <c r="FS62" i="2"/>
  <c r="FR62" i="2"/>
  <c r="FN62" i="2"/>
  <c r="FM62" i="2"/>
  <c r="FL62" i="2"/>
  <c r="FH62" i="2"/>
  <c r="FD62" i="2"/>
  <c r="EV62" i="2"/>
  <c r="EL62" i="2"/>
  <c r="DW62" i="2"/>
  <c r="DV62" i="2"/>
  <c r="DU62" i="2"/>
  <c r="DI62" i="2"/>
  <c r="CZ62" i="2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AS62" i="2"/>
  <c r="AR62" i="2"/>
  <c r="AQ62" i="2"/>
  <c r="AP62" i="2"/>
  <c r="AO62" i="2"/>
  <c r="AN62" i="2"/>
  <c r="AC62" i="2"/>
  <c r="AB62" i="2"/>
  <c r="AA62" i="2"/>
  <c r="Z62" i="2"/>
  <c r="Y62" i="2"/>
  <c r="X62" i="2"/>
  <c r="V62" i="2"/>
  <c r="U62" i="2"/>
  <c r="T62" i="2"/>
  <c r="R62" i="2"/>
  <c r="Q62" i="2"/>
  <c r="P62" i="2"/>
  <c r="N62" i="2"/>
  <c r="G62" i="2"/>
  <c r="D62" i="2"/>
  <c r="B62" i="2"/>
  <c r="KI61" i="2"/>
  <c r="KH61" i="2"/>
  <c r="KG61" i="2"/>
  <c r="KF61" i="2"/>
  <c r="KE61" i="2"/>
  <c r="KD61" i="2"/>
  <c r="KC61" i="2"/>
  <c r="KB61" i="2"/>
  <c r="KA61" i="2"/>
  <c r="JZ61" i="2"/>
  <c r="JY61" i="2"/>
  <c r="JX61" i="2"/>
  <c r="JW61" i="2"/>
  <c r="JV61" i="2"/>
  <c r="JU61" i="2"/>
  <c r="JT61" i="2"/>
  <c r="JK61" i="2"/>
  <c r="JJ61" i="2"/>
  <c r="JF61" i="2"/>
  <c r="JE61" i="2"/>
  <c r="IY61" i="2"/>
  <c r="IU61" i="2"/>
  <c r="IT61" i="2"/>
  <c r="IR61" i="2"/>
  <c r="IK61" i="2"/>
  <c r="IJ61" i="2"/>
  <c r="II61" i="2"/>
  <c r="IC61" i="2"/>
  <c r="HY61" i="2"/>
  <c r="HX61" i="2"/>
  <c r="GX61" i="2"/>
  <c r="GW61" i="2"/>
  <c r="GV61" i="2"/>
  <c r="GU61" i="2"/>
  <c r="GT61" i="2"/>
  <c r="GS61" i="2"/>
  <c r="GR61" i="2"/>
  <c r="GQ61" i="2"/>
  <c r="GP61" i="2"/>
  <c r="GO61" i="2"/>
  <c r="GN61" i="2"/>
  <c r="GM61" i="2"/>
  <c r="GL61" i="2"/>
  <c r="GK61" i="2"/>
  <c r="GJ61" i="2"/>
  <c r="GI61" i="2"/>
  <c r="GH61" i="2"/>
  <c r="GG61" i="2"/>
  <c r="GF61" i="2"/>
  <c r="GE61" i="2"/>
  <c r="GD61" i="2"/>
  <c r="GC61" i="2"/>
  <c r="GB61" i="2"/>
  <c r="GA61" i="2"/>
  <c r="FZ61" i="2"/>
  <c r="FY61" i="2"/>
  <c r="FX61" i="2"/>
  <c r="FW61" i="2"/>
  <c r="FV61" i="2"/>
  <c r="FU61" i="2"/>
  <c r="FT61" i="2"/>
  <c r="FS61" i="2"/>
  <c r="FR61" i="2"/>
  <c r="FN61" i="2"/>
  <c r="FM61" i="2"/>
  <c r="FL61" i="2"/>
  <c r="FH61" i="2"/>
  <c r="FD61" i="2"/>
  <c r="EV61" i="2"/>
  <c r="EL61" i="2"/>
  <c r="DW61" i="2"/>
  <c r="DV61" i="2"/>
  <c r="DU61" i="2"/>
  <c r="DI61" i="2"/>
  <c r="CZ61" i="2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AS61" i="2"/>
  <c r="AR61" i="2"/>
  <c r="AQ61" i="2"/>
  <c r="AP61" i="2"/>
  <c r="AO61" i="2"/>
  <c r="AN61" i="2"/>
  <c r="AC61" i="2"/>
  <c r="AB61" i="2"/>
  <c r="AA61" i="2"/>
  <c r="Z61" i="2"/>
  <c r="Y61" i="2"/>
  <c r="X61" i="2"/>
  <c r="V61" i="2"/>
  <c r="U61" i="2"/>
  <c r="T61" i="2"/>
  <c r="R61" i="2"/>
  <c r="Q61" i="2"/>
  <c r="P61" i="2"/>
  <c r="N61" i="2"/>
  <c r="G61" i="2"/>
  <c r="D61" i="2"/>
  <c r="B61" i="2"/>
  <c r="KI60" i="2"/>
  <c r="KH60" i="2"/>
  <c r="KG60" i="2"/>
  <c r="KF60" i="2"/>
  <c r="KE60" i="2"/>
  <c r="KD60" i="2"/>
  <c r="KC60" i="2"/>
  <c r="KB60" i="2"/>
  <c r="KA60" i="2"/>
  <c r="JZ60" i="2"/>
  <c r="JY60" i="2"/>
  <c r="JX60" i="2"/>
  <c r="JW60" i="2"/>
  <c r="JV60" i="2"/>
  <c r="JU60" i="2"/>
  <c r="JT60" i="2"/>
  <c r="JK60" i="2"/>
  <c r="JJ60" i="2"/>
  <c r="JF60" i="2"/>
  <c r="JE60" i="2"/>
  <c r="IY60" i="2"/>
  <c r="IU60" i="2"/>
  <c r="IT60" i="2"/>
  <c r="IR60" i="2"/>
  <c r="IK60" i="2"/>
  <c r="IJ60" i="2"/>
  <c r="II60" i="2"/>
  <c r="IC60" i="2"/>
  <c r="HY60" i="2"/>
  <c r="HX60" i="2"/>
  <c r="GX60" i="2"/>
  <c r="GW60" i="2"/>
  <c r="GV60" i="2"/>
  <c r="GU60" i="2"/>
  <c r="GT60" i="2"/>
  <c r="GS60" i="2"/>
  <c r="GR60" i="2"/>
  <c r="GQ60" i="2"/>
  <c r="GP60" i="2"/>
  <c r="GO60" i="2"/>
  <c r="GN60" i="2"/>
  <c r="GM60" i="2"/>
  <c r="GL60" i="2"/>
  <c r="GK60" i="2"/>
  <c r="GJ60" i="2"/>
  <c r="GI60" i="2"/>
  <c r="GH60" i="2"/>
  <c r="GG60" i="2"/>
  <c r="GF60" i="2"/>
  <c r="GE60" i="2"/>
  <c r="GD60" i="2"/>
  <c r="GC60" i="2"/>
  <c r="GB60" i="2"/>
  <c r="GA60" i="2"/>
  <c r="FZ60" i="2"/>
  <c r="FY60" i="2"/>
  <c r="FX60" i="2"/>
  <c r="FW60" i="2"/>
  <c r="FV60" i="2"/>
  <c r="FU60" i="2"/>
  <c r="FT60" i="2"/>
  <c r="FS60" i="2"/>
  <c r="FR60" i="2"/>
  <c r="FN60" i="2"/>
  <c r="FM60" i="2"/>
  <c r="FL60" i="2"/>
  <c r="FH60" i="2"/>
  <c r="FI60" i="2" s="1"/>
  <c r="FD60" i="2"/>
  <c r="EV60" i="2"/>
  <c r="EL60" i="2"/>
  <c r="DW60" i="2"/>
  <c r="DV60" i="2"/>
  <c r="DU60" i="2"/>
  <c r="DI60" i="2"/>
  <c r="CZ60" i="2"/>
  <c r="CD60" i="2"/>
  <c r="CC60" i="2"/>
  <c r="CB60" i="2"/>
  <c r="CA60" i="2"/>
  <c r="BZ60" i="2"/>
  <c r="BY60" i="2"/>
  <c r="BX60" i="2"/>
  <c r="BW60" i="2"/>
  <c r="BV60" i="2"/>
  <c r="BU60" i="2"/>
  <c r="BT60" i="2"/>
  <c r="BS60" i="2"/>
  <c r="BR60" i="2"/>
  <c r="BQ60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BC60" i="2"/>
  <c r="BB60" i="2"/>
  <c r="AS60" i="2"/>
  <c r="AR60" i="2"/>
  <c r="AQ60" i="2"/>
  <c r="AP60" i="2"/>
  <c r="AO60" i="2"/>
  <c r="AN60" i="2"/>
  <c r="AC60" i="2"/>
  <c r="AB60" i="2"/>
  <c r="AA60" i="2"/>
  <c r="Z60" i="2"/>
  <c r="Y60" i="2"/>
  <c r="X60" i="2"/>
  <c r="V60" i="2"/>
  <c r="U60" i="2"/>
  <c r="T60" i="2"/>
  <c r="R60" i="2"/>
  <c r="Q60" i="2"/>
  <c r="P60" i="2"/>
  <c r="N60" i="2"/>
  <c r="G60" i="2"/>
  <c r="D60" i="2"/>
  <c r="B60" i="2"/>
  <c r="KI59" i="2"/>
  <c r="KH59" i="2"/>
  <c r="KG59" i="2"/>
  <c r="KF59" i="2"/>
  <c r="KE59" i="2"/>
  <c r="KD59" i="2"/>
  <c r="KC59" i="2"/>
  <c r="KB59" i="2"/>
  <c r="KA59" i="2"/>
  <c r="JZ59" i="2"/>
  <c r="JY59" i="2"/>
  <c r="JX59" i="2"/>
  <c r="JW59" i="2"/>
  <c r="JV59" i="2"/>
  <c r="JU59" i="2"/>
  <c r="JT59" i="2"/>
  <c r="JK59" i="2"/>
  <c r="JJ59" i="2"/>
  <c r="JF59" i="2"/>
  <c r="JE59" i="2"/>
  <c r="IY59" i="2"/>
  <c r="IU59" i="2"/>
  <c r="IT59" i="2"/>
  <c r="IR59" i="2"/>
  <c r="IK59" i="2"/>
  <c r="IJ59" i="2"/>
  <c r="II59" i="2"/>
  <c r="IC59" i="2"/>
  <c r="HY59" i="2"/>
  <c r="HX59" i="2"/>
  <c r="GX59" i="2"/>
  <c r="GW59" i="2"/>
  <c r="GV59" i="2"/>
  <c r="GU59" i="2"/>
  <c r="GT59" i="2"/>
  <c r="GS59" i="2"/>
  <c r="GR59" i="2"/>
  <c r="GQ59" i="2"/>
  <c r="GP59" i="2"/>
  <c r="GO59" i="2"/>
  <c r="GN59" i="2"/>
  <c r="GM59" i="2"/>
  <c r="GL59" i="2"/>
  <c r="GK59" i="2"/>
  <c r="GJ59" i="2"/>
  <c r="GI59" i="2"/>
  <c r="GH59" i="2"/>
  <c r="GG59" i="2"/>
  <c r="GF59" i="2"/>
  <c r="GE59" i="2"/>
  <c r="GD59" i="2"/>
  <c r="GC59" i="2"/>
  <c r="GB59" i="2"/>
  <c r="GA59" i="2"/>
  <c r="FZ59" i="2"/>
  <c r="FY59" i="2"/>
  <c r="FX59" i="2"/>
  <c r="FW59" i="2"/>
  <c r="FV59" i="2"/>
  <c r="FU59" i="2"/>
  <c r="FT59" i="2"/>
  <c r="FS59" i="2"/>
  <c r="FR59" i="2"/>
  <c r="FN59" i="2"/>
  <c r="FM59" i="2"/>
  <c r="FL59" i="2"/>
  <c r="FH59" i="2"/>
  <c r="FD59" i="2"/>
  <c r="EV59" i="2"/>
  <c r="EL59" i="2"/>
  <c r="DW59" i="2"/>
  <c r="DV59" i="2"/>
  <c r="DU59" i="2"/>
  <c r="DI59" i="2"/>
  <c r="CZ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AS59" i="2"/>
  <c r="AR59" i="2"/>
  <c r="AQ59" i="2"/>
  <c r="AP59" i="2"/>
  <c r="AO59" i="2"/>
  <c r="AN59" i="2"/>
  <c r="AC59" i="2"/>
  <c r="AB59" i="2"/>
  <c r="AA59" i="2"/>
  <c r="Z59" i="2"/>
  <c r="Y59" i="2"/>
  <c r="X59" i="2"/>
  <c r="V59" i="2"/>
  <c r="U59" i="2"/>
  <c r="T59" i="2"/>
  <c r="R59" i="2"/>
  <c r="Q59" i="2"/>
  <c r="P59" i="2"/>
  <c r="N59" i="2"/>
  <c r="G59" i="2"/>
  <c r="D59" i="2"/>
  <c r="B59" i="2"/>
  <c r="KI58" i="2"/>
  <c r="KH58" i="2"/>
  <c r="KG58" i="2"/>
  <c r="KF58" i="2"/>
  <c r="KE58" i="2"/>
  <c r="KD58" i="2"/>
  <c r="KC58" i="2"/>
  <c r="KB58" i="2"/>
  <c r="KA58" i="2"/>
  <c r="JZ58" i="2"/>
  <c r="JY58" i="2"/>
  <c r="JX58" i="2"/>
  <c r="JW58" i="2"/>
  <c r="JV58" i="2"/>
  <c r="JU58" i="2"/>
  <c r="JT58" i="2"/>
  <c r="JK58" i="2"/>
  <c r="JJ58" i="2"/>
  <c r="JF58" i="2"/>
  <c r="JE58" i="2"/>
  <c r="IY58" i="2"/>
  <c r="IU58" i="2"/>
  <c r="IT58" i="2"/>
  <c r="IR58" i="2"/>
  <c r="IK58" i="2"/>
  <c r="IJ58" i="2"/>
  <c r="II58" i="2"/>
  <c r="IC58" i="2"/>
  <c r="HY58" i="2"/>
  <c r="HX58" i="2"/>
  <c r="GX58" i="2"/>
  <c r="GW58" i="2"/>
  <c r="GV58" i="2"/>
  <c r="GU58" i="2"/>
  <c r="GT58" i="2"/>
  <c r="GS58" i="2"/>
  <c r="GR58" i="2"/>
  <c r="GQ58" i="2"/>
  <c r="GP58" i="2"/>
  <c r="GO58" i="2"/>
  <c r="GN58" i="2"/>
  <c r="GM58" i="2"/>
  <c r="GL58" i="2"/>
  <c r="GK58" i="2"/>
  <c r="GJ58" i="2"/>
  <c r="GI58" i="2"/>
  <c r="GH58" i="2"/>
  <c r="GG58" i="2"/>
  <c r="GF58" i="2"/>
  <c r="GE58" i="2"/>
  <c r="GD58" i="2"/>
  <c r="GC58" i="2"/>
  <c r="GB58" i="2"/>
  <c r="GA58" i="2"/>
  <c r="FZ58" i="2"/>
  <c r="FY58" i="2"/>
  <c r="FX58" i="2"/>
  <c r="FW58" i="2"/>
  <c r="FV58" i="2"/>
  <c r="FU58" i="2"/>
  <c r="FT58" i="2"/>
  <c r="FS58" i="2"/>
  <c r="FR58" i="2"/>
  <c r="FN58" i="2"/>
  <c r="FM58" i="2"/>
  <c r="FL58" i="2"/>
  <c r="FH58" i="2"/>
  <c r="FD58" i="2"/>
  <c r="EV58" i="2"/>
  <c r="EL58" i="2"/>
  <c r="DW58" i="2"/>
  <c r="DV58" i="2"/>
  <c r="DU58" i="2"/>
  <c r="DI58" i="2"/>
  <c r="CZ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AS58" i="2"/>
  <c r="AR58" i="2"/>
  <c r="AQ58" i="2"/>
  <c r="AP58" i="2"/>
  <c r="AO58" i="2"/>
  <c r="AN58" i="2"/>
  <c r="AC58" i="2"/>
  <c r="AB58" i="2"/>
  <c r="AA58" i="2"/>
  <c r="Z58" i="2"/>
  <c r="Y58" i="2"/>
  <c r="X58" i="2"/>
  <c r="V58" i="2"/>
  <c r="U58" i="2"/>
  <c r="T58" i="2"/>
  <c r="R58" i="2"/>
  <c r="Q58" i="2"/>
  <c r="P58" i="2"/>
  <c r="N58" i="2"/>
  <c r="G58" i="2"/>
  <c r="D58" i="2"/>
  <c r="B58" i="2"/>
  <c r="KI57" i="2"/>
  <c r="KH57" i="2"/>
  <c r="KG57" i="2"/>
  <c r="KF57" i="2"/>
  <c r="KE57" i="2"/>
  <c r="KD57" i="2"/>
  <c r="KC57" i="2"/>
  <c r="KB57" i="2"/>
  <c r="KA57" i="2"/>
  <c r="JZ57" i="2"/>
  <c r="JY57" i="2"/>
  <c r="JX57" i="2"/>
  <c r="JW57" i="2"/>
  <c r="JV57" i="2"/>
  <c r="JU57" i="2"/>
  <c r="JT57" i="2"/>
  <c r="JK57" i="2"/>
  <c r="JJ57" i="2"/>
  <c r="JF57" i="2"/>
  <c r="JE57" i="2"/>
  <c r="IY57" i="2"/>
  <c r="IU57" i="2"/>
  <c r="IT57" i="2"/>
  <c r="IR57" i="2"/>
  <c r="IK57" i="2"/>
  <c r="IJ57" i="2"/>
  <c r="II57" i="2"/>
  <c r="IC57" i="2"/>
  <c r="HY57" i="2"/>
  <c r="HX57" i="2"/>
  <c r="GX57" i="2"/>
  <c r="GW57" i="2"/>
  <c r="GV57" i="2"/>
  <c r="GU57" i="2"/>
  <c r="GT57" i="2"/>
  <c r="GS57" i="2"/>
  <c r="GR57" i="2"/>
  <c r="GQ57" i="2"/>
  <c r="GP57" i="2"/>
  <c r="GO57" i="2"/>
  <c r="GN57" i="2"/>
  <c r="GM57" i="2"/>
  <c r="GL57" i="2"/>
  <c r="GK57" i="2"/>
  <c r="GJ57" i="2"/>
  <c r="GI57" i="2"/>
  <c r="GH57" i="2"/>
  <c r="GG57" i="2"/>
  <c r="GF57" i="2"/>
  <c r="GE57" i="2"/>
  <c r="GD57" i="2"/>
  <c r="GC57" i="2"/>
  <c r="GB57" i="2"/>
  <c r="GA57" i="2"/>
  <c r="FZ57" i="2"/>
  <c r="FY57" i="2"/>
  <c r="FX57" i="2"/>
  <c r="FW57" i="2"/>
  <c r="FV57" i="2"/>
  <c r="FU57" i="2"/>
  <c r="FT57" i="2"/>
  <c r="FS57" i="2"/>
  <c r="FR57" i="2"/>
  <c r="FN57" i="2"/>
  <c r="FM57" i="2"/>
  <c r="FL57" i="2"/>
  <c r="FH57" i="2"/>
  <c r="FD57" i="2"/>
  <c r="EV57" i="2"/>
  <c r="EW57" i="2" s="1"/>
  <c r="EL57" i="2"/>
  <c r="DW57" i="2"/>
  <c r="DX57" i="2" s="1"/>
  <c r="DV57" i="2"/>
  <c r="DU57" i="2"/>
  <c r="DI57" i="2"/>
  <c r="CZ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AS57" i="2"/>
  <c r="AR57" i="2"/>
  <c r="AQ57" i="2"/>
  <c r="AP57" i="2"/>
  <c r="AO57" i="2"/>
  <c r="AN57" i="2"/>
  <c r="AC57" i="2"/>
  <c r="AB57" i="2"/>
  <c r="AA57" i="2"/>
  <c r="Z57" i="2"/>
  <c r="Y57" i="2"/>
  <c r="X57" i="2"/>
  <c r="V57" i="2"/>
  <c r="U57" i="2"/>
  <c r="T57" i="2"/>
  <c r="R57" i="2"/>
  <c r="Q57" i="2"/>
  <c r="P57" i="2"/>
  <c r="N57" i="2"/>
  <c r="G57" i="2"/>
  <c r="B57" i="2"/>
  <c r="JK56" i="2"/>
  <c r="FN56" i="2"/>
  <c r="DV56" i="2"/>
  <c r="JE70" i="2"/>
  <c r="C58" i="7"/>
  <c r="C57" i="7"/>
  <c r="B57" i="7"/>
  <c r="C56" i="7"/>
  <c r="B56" i="7"/>
  <c r="C55" i="7"/>
  <c r="E55" i="7" s="1"/>
  <c r="B55" i="7"/>
  <c r="C54" i="7"/>
  <c r="B54" i="7"/>
  <c r="C53" i="7"/>
  <c r="B53" i="7"/>
  <c r="B52" i="7"/>
  <c r="B51" i="7"/>
  <c r="Q36" i="7"/>
  <c r="X35" i="7" s="1"/>
  <c r="P36" i="7"/>
  <c r="U35" i="7" s="1"/>
  <c r="N36" i="7"/>
  <c r="O36" i="7" s="1"/>
  <c r="L36" i="7"/>
  <c r="G36" i="7"/>
  <c r="R36" i="7" s="1"/>
  <c r="AA35" i="7" s="1"/>
  <c r="Z35" i="7"/>
  <c r="Y35" i="7"/>
  <c r="W35" i="7"/>
  <c r="V35" i="7"/>
  <c r="T35" i="7"/>
  <c r="S35" i="7"/>
  <c r="Q35" i="7"/>
  <c r="P35" i="7"/>
  <c r="N35" i="7"/>
  <c r="O35" i="7"/>
  <c r="L35" i="7"/>
  <c r="G35" i="7"/>
  <c r="R35" i="7"/>
  <c r="C35" i="7"/>
  <c r="Z34" i="7"/>
  <c r="Y34" i="7"/>
  <c r="W34" i="7"/>
  <c r="V34" i="7"/>
  <c r="T34" i="7"/>
  <c r="S34" i="7"/>
  <c r="Q34" i="7"/>
  <c r="P34" i="7"/>
  <c r="N34" i="7"/>
  <c r="O34" i="7" s="1"/>
  <c r="L34" i="7"/>
  <c r="G34" i="7"/>
  <c r="R34" i="7"/>
  <c r="AA34" i="7" s="1"/>
  <c r="C34" i="7"/>
  <c r="Z33" i="7"/>
  <c r="Y33" i="7"/>
  <c r="W33" i="7"/>
  <c r="V33" i="7"/>
  <c r="T33" i="7"/>
  <c r="S33" i="7"/>
  <c r="Q33" i="7"/>
  <c r="X33" i="7" s="1"/>
  <c r="P33" i="7"/>
  <c r="U33" i="7"/>
  <c r="N33" i="7"/>
  <c r="O33" i="7" s="1"/>
  <c r="L33" i="7"/>
  <c r="G33" i="7"/>
  <c r="R33" i="7"/>
  <c r="C33" i="7"/>
  <c r="Z32" i="7"/>
  <c r="Y32" i="7"/>
  <c r="W32" i="7"/>
  <c r="V32" i="7"/>
  <c r="T32" i="7"/>
  <c r="S32" i="7"/>
  <c r="Q32" i="7"/>
  <c r="X32" i="7" s="1"/>
  <c r="P32" i="7"/>
  <c r="U31" i="7" s="1"/>
  <c r="N32" i="7"/>
  <c r="O32" i="7"/>
  <c r="L32" i="7"/>
  <c r="G32" i="7"/>
  <c r="R32" i="7" s="1"/>
  <c r="AA32" i="7" s="1"/>
  <c r="C32" i="7"/>
  <c r="Z31" i="7"/>
  <c r="Y31" i="7"/>
  <c r="W31" i="7"/>
  <c r="V31" i="7"/>
  <c r="T31" i="7"/>
  <c r="S31" i="7"/>
  <c r="Q31" i="7"/>
  <c r="P31" i="7"/>
  <c r="N31" i="7"/>
  <c r="O31" i="7"/>
  <c r="L31" i="7"/>
  <c r="G31" i="7"/>
  <c r="R31" i="7" s="1"/>
  <c r="AA31" i="7" s="1"/>
  <c r="C31" i="7"/>
  <c r="Z30" i="7"/>
  <c r="Y30" i="7"/>
  <c r="W30" i="7"/>
  <c r="V30" i="7"/>
  <c r="T30" i="7"/>
  <c r="S30" i="7"/>
  <c r="Q30" i="7"/>
  <c r="P30" i="7"/>
  <c r="N30" i="7"/>
  <c r="O30" i="7"/>
  <c r="L30" i="7"/>
  <c r="G30" i="7"/>
  <c r="R30" i="7" s="1"/>
  <c r="C30" i="7"/>
  <c r="Z29" i="7"/>
  <c r="Y29" i="7"/>
  <c r="W29" i="7"/>
  <c r="V29" i="7"/>
  <c r="T29" i="7"/>
  <c r="S29" i="7"/>
  <c r="Q29" i="7"/>
  <c r="P29" i="7"/>
  <c r="N29" i="7"/>
  <c r="O29" i="7" s="1"/>
  <c r="L29" i="7"/>
  <c r="G29" i="7"/>
  <c r="R29" i="7"/>
  <c r="C29" i="7"/>
  <c r="IT70" i="2"/>
  <c r="C69" i="2"/>
  <c r="C81" i="2"/>
  <c r="C80" i="2"/>
  <c r="C79" i="2"/>
  <c r="C78" i="2"/>
  <c r="C77" i="2"/>
  <c r="C76" i="2"/>
  <c r="C75" i="2"/>
  <c r="C74" i="2"/>
  <c r="C73" i="2"/>
  <c r="C72" i="2"/>
  <c r="C71" i="2"/>
  <c r="C70" i="2"/>
  <c r="AW81" i="2"/>
  <c r="AT81" i="2"/>
  <c r="AS81" i="2"/>
  <c r="AW80" i="2"/>
  <c r="AT80" i="2"/>
  <c r="AS80" i="2"/>
  <c r="AW79" i="2"/>
  <c r="AT79" i="2"/>
  <c r="AS79" i="2"/>
  <c r="AW78" i="2"/>
  <c r="AT78" i="2"/>
  <c r="AS78" i="2"/>
  <c r="AW77" i="2"/>
  <c r="AT77" i="2"/>
  <c r="AS77" i="2"/>
  <c r="AW76" i="2"/>
  <c r="AT76" i="2"/>
  <c r="AS76" i="2"/>
  <c r="AW75" i="2"/>
  <c r="AT75" i="2"/>
  <c r="AS75" i="2"/>
  <c r="AW74" i="2"/>
  <c r="AT74" i="2"/>
  <c r="AS74" i="2"/>
  <c r="AW73" i="2"/>
  <c r="AT73" i="2"/>
  <c r="AS73" i="2"/>
  <c r="AW72" i="2"/>
  <c r="AT72" i="2"/>
  <c r="AS72" i="2"/>
  <c r="AW71" i="2"/>
  <c r="AT71" i="2"/>
  <c r="AS71" i="2"/>
  <c r="AW70" i="2"/>
  <c r="AT70" i="2"/>
  <c r="AS70" i="2"/>
  <c r="AR107" i="2"/>
  <c r="AR106" i="2"/>
  <c r="AR105" i="2"/>
  <c r="AR104" i="2"/>
  <c r="AR103" i="2"/>
  <c r="AR102" i="2"/>
  <c r="AR101" i="2"/>
  <c r="AR100" i="2"/>
  <c r="AR99" i="2"/>
  <c r="AR98" i="2"/>
  <c r="AR97" i="2"/>
  <c r="AR96" i="2"/>
  <c r="AR81" i="2"/>
  <c r="AR80" i="2"/>
  <c r="AR79" i="2"/>
  <c r="AR78" i="2"/>
  <c r="AR77" i="2"/>
  <c r="AR76" i="2"/>
  <c r="AR75" i="2"/>
  <c r="AR74" i="2"/>
  <c r="AR73" i="2"/>
  <c r="AR72" i="2"/>
  <c r="AR71" i="2"/>
  <c r="AR70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T82" i="2"/>
  <c r="AW82" i="2"/>
  <c r="G70" i="2"/>
  <c r="H70" i="2" s="1"/>
  <c r="KI81" i="2"/>
  <c r="KH81" i="2"/>
  <c r="KG81" i="2"/>
  <c r="KF81" i="2"/>
  <c r="KE81" i="2"/>
  <c r="KD81" i="2"/>
  <c r="KC81" i="2"/>
  <c r="KB81" i="2"/>
  <c r="KA81" i="2"/>
  <c r="JZ81" i="2"/>
  <c r="JY81" i="2"/>
  <c r="JX81" i="2"/>
  <c r="JW81" i="2"/>
  <c r="JV81" i="2"/>
  <c r="KN81" i="2" s="1"/>
  <c r="JU81" i="2"/>
  <c r="JT81" i="2"/>
  <c r="JK81" i="2"/>
  <c r="JJ81" i="2"/>
  <c r="JF81" i="2"/>
  <c r="JC81" i="2" s="1"/>
  <c r="JE81" i="2"/>
  <c r="IY81" i="2"/>
  <c r="IU81" i="2"/>
  <c r="IT81" i="2"/>
  <c r="IR81" i="2"/>
  <c r="IK81" i="2"/>
  <c r="IJ81" i="2"/>
  <c r="II81" i="2"/>
  <c r="IC81" i="2"/>
  <c r="HY81" i="2"/>
  <c r="HX81" i="2"/>
  <c r="GX81" i="2"/>
  <c r="GW81" i="2"/>
  <c r="GV81" i="2"/>
  <c r="GU81" i="2"/>
  <c r="GT81" i="2"/>
  <c r="GS81" i="2"/>
  <c r="GR81" i="2"/>
  <c r="GQ81" i="2"/>
  <c r="GP81" i="2"/>
  <c r="GO81" i="2"/>
  <c r="GN81" i="2"/>
  <c r="GM81" i="2"/>
  <c r="GL81" i="2"/>
  <c r="GK81" i="2"/>
  <c r="GJ81" i="2"/>
  <c r="GI81" i="2"/>
  <c r="GH81" i="2"/>
  <c r="GG81" i="2"/>
  <c r="GF81" i="2"/>
  <c r="GE81" i="2"/>
  <c r="GD81" i="2"/>
  <c r="GC81" i="2"/>
  <c r="GB81" i="2"/>
  <c r="GA81" i="2"/>
  <c r="FZ81" i="2"/>
  <c r="FY81" i="2"/>
  <c r="FX81" i="2"/>
  <c r="FW81" i="2"/>
  <c r="FV81" i="2"/>
  <c r="FU81" i="2"/>
  <c r="FT81" i="2"/>
  <c r="FS81" i="2"/>
  <c r="FR81" i="2"/>
  <c r="FN81" i="2"/>
  <c r="FM81" i="2"/>
  <c r="FL81" i="2"/>
  <c r="FH81" i="2"/>
  <c r="FD81" i="2"/>
  <c r="EV81" i="2"/>
  <c r="EL81" i="2"/>
  <c r="DW81" i="2"/>
  <c r="DV81" i="2"/>
  <c r="DU81" i="2"/>
  <c r="DI81" i="2"/>
  <c r="CZ81" i="2"/>
  <c r="CD81" i="2"/>
  <c r="CC81" i="2"/>
  <c r="CB81" i="2"/>
  <c r="CA81" i="2"/>
  <c r="BZ81" i="2"/>
  <c r="BY81" i="2"/>
  <c r="BX81" i="2"/>
  <c r="BW81" i="2"/>
  <c r="BV81" i="2"/>
  <c r="BU81" i="2"/>
  <c r="BT81" i="2"/>
  <c r="BS81" i="2"/>
  <c r="BR81" i="2"/>
  <c r="BQ81" i="2"/>
  <c r="BP81" i="2"/>
  <c r="BO81" i="2"/>
  <c r="CR81" i="2" s="1"/>
  <c r="BN81" i="2"/>
  <c r="BM81" i="2"/>
  <c r="BL81" i="2"/>
  <c r="BK81" i="2"/>
  <c r="BJ81" i="2"/>
  <c r="BI81" i="2"/>
  <c r="BH81" i="2"/>
  <c r="BG81" i="2"/>
  <c r="CJ81" i="2" s="1"/>
  <c r="BF81" i="2"/>
  <c r="BE81" i="2"/>
  <c r="BD81" i="2"/>
  <c r="BC81" i="2"/>
  <c r="BB81" i="2"/>
  <c r="AQ81" i="2"/>
  <c r="AO81" i="2"/>
  <c r="AN81" i="2"/>
  <c r="AC81" i="2"/>
  <c r="AB81" i="2"/>
  <c r="AA81" i="2"/>
  <c r="Z81" i="2"/>
  <c r="Y81" i="2"/>
  <c r="X81" i="2"/>
  <c r="V81" i="2"/>
  <c r="U81" i="2"/>
  <c r="T81" i="2"/>
  <c r="R81" i="2"/>
  <c r="Q81" i="2"/>
  <c r="P81" i="2"/>
  <c r="N81" i="2"/>
  <c r="G81" i="2"/>
  <c r="H81" i="2" s="1"/>
  <c r="D81" i="2"/>
  <c r="B81" i="2"/>
  <c r="KI80" i="2"/>
  <c r="KH80" i="2"/>
  <c r="KG80" i="2"/>
  <c r="KF80" i="2"/>
  <c r="KE80" i="2"/>
  <c r="KD80" i="2"/>
  <c r="KC80" i="2"/>
  <c r="KB80" i="2"/>
  <c r="KA80" i="2"/>
  <c r="JZ80" i="2"/>
  <c r="JY80" i="2"/>
  <c r="JX80" i="2"/>
  <c r="JW80" i="2"/>
  <c r="JV80" i="2"/>
  <c r="JU80" i="2"/>
  <c r="JT80" i="2"/>
  <c r="JK80" i="2"/>
  <c r="JJ80" i="2"/>
  <c r="JF80" i="2"/>
  <c r="JE80" i="2"/>
  <c r="IY80" i="2"/>
  <c r="IU80" i="2"/>
  <c r="IT80" i="2"/>
  <c r="IR80" i="2"/>
  <c r="IK80" i="2"/>
  <c r="IJ80" i="2"/>
  <c r="II80" i="2"/>
  <c r="IG80" i="2" s="1"/>
  <c r="IH80" i="2" s="1"/>
  <c r="IC80" i="2"/>
  <c r="HY80" i="2"/>
  <c r="HX80" i="2"/>
  <c r="GX80" i="2"/>
  <c r="GW80" i="2"/>
  <c r="GV80" i="2"/>
  <c r="GU80" i="2"/>
  <c r="GT80" i="2"/>
  <c r="GS80" i="2"/>
  <c r="GR80" i="2"/>
  <c r="GQ80" i="2"/>
  <c r="GP80" i="2"/>
  <c r="GO80" i="2"/>
  <c r="GN80" i="2"/>
  <c r="GM80" i="2"/>
  <c r="GL80" i="2"/>
  <c r="GK80" i="2"/>
  <c r="GJ80" i="2"/>
  <c r="GI80" i="2"/>
  <c r="GH80" i="2"/>
  <c r="GG80" i="2"/>
  <c r="GF80" i="2"/>
  <c r="GE80" i="2"/>
  <c r="GD80" i="2"/>
  <c r="GC80" i="2"/>
  <c r="GB80" i="2"/>
  <c r="GA80" i="2"/>
  <c r="FZ80" i="2"/>
  <c r="FY80" i="2"/>
  <c r="FX80" i="2"/>
  <c r="FW80" i="2"/>
  <c r="FV80" i="2"/>
  <c r="FU80" i="2"/>
  <c r="FT80" i="2"/>
  <c r="FS80" i="2"/>
  <c r="FR80" i="2"/>
  <c r="FN80" i="2"/>
  <c r="FM80" i="2"/>
  <c r="FL80" i="2"/>
  <c r="FH80" i="2"/>
  <c r="FI80" i="2" s="1"/>
  <c r="FD80" i="2"/>
  <c r="EV80" i="2"/>
  <c r="EL80" i="2"/>
  <c r="DW80" i="2"/>
  <c r="DV80" i="2"/>
  <c r="DU80" i="2"/>
  <c r="DI80" i="2"/>
  <c r="CZ80" i="2"/>
  <c r="CD80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BO80" i="2"/>
  <c r="BN80" i="2"/>
  <c r="BM80" i="2"/>
  <c r="BL80" i="2"/>
  <c r="BK80" i="2"/>
  <c r="BJ80" i="2"/>
  <c r="BI80" i="2"/>
  <c r="BH80" i="2"/>
  <c r="BG80" i="2"/>
  <c r="BF80" i="2"/>
  <c r="BE80" i="2"/>
  <c r="BD80" i="2"/>
  <c r="BC80" i="2"/>
  <c r="BB80" i="2"/>
  <c r="AQ80" i="2"/>
  <c r="AO80" i="2"/>
  <c r="AN80" i="2"/>
  <c r="AC80" i="2"/>
  <c r="AB80" i="2"/>
  <c r="AA80" i="2"/>
  <c r="Z80" i="2"/>
  <c r="Y80" i="2"/>
  <c r="X80" i="2"/>
  <c r="V80" i="2"/>
  <c r="U80" i="2"/>
  <c r="T80" i="2"/>
  <c r="R80" i="2"/>
  <c r="Q80" i="2"/>
  <c r="P80" i="2"/>
  <c r="N80" i="2"/>
  <c r="G80" i="2"/>
  <c r="H80" i="2" s="1"/>
  <c r="D80" i="2"/>
  <c r="B80" i="2"/>
  <c r="KI79" i="2"/>
  <c r="KH79" i="2"/>
  <c r="KG79" i="2"/>
  <c r="KF79" i="2"/>
  <c r="KE79" i="2"/>
  <c r="KD79" i="2"/>
  <c r="KC79" i="2"/>
  <c r="KB79" i="2"/>
  <c r="KA79" i="2"/>
  <c r="JZ79" i="2"/>
  <c r="JY79" i="2"/>
  <c r="JX79" i="2"/>
  <c r="JW79" i="2"/>
  <c r="JV79" i="2"/>
  <c r="JU79" i="2"/>
  <c r="JT79" i="2"/>
  <c r="JK79" i="2"/>
  <c r="JJ79" i="2"/>
  <c r="JF79" i="2"/>
  <c r="JE79" i="2"/>
  <c r="IY79" i="2"/>
  <c r="IU79" i="2"/>
  <c r="IT79" i="2"/>
  <c r="IR79" i="2"/>
  <c r="IK79" i="2"/>
  <c r="IJ79" i="2"/>
  <c r="II79" i="2"/>
  <c r="IC79" i="2"/>
  <c r="HY79" i="2"/>
  <c r="HX79" i="2"/>
  <c r="GX79" i="2"/>
  <c r="GW79" i="2"/>
  <c r="GV79" i="2"/>
  <c r="GU79" i="2"/>
  <c r="GT79" i="2"/>
  <c r="GS79" i="2"/>
  <c r="GR79" i="2"/>
  <c r="GQ79" i="2"/>
  <c r="GP79" i="2"/>
  <c r="GO79" i="2"/>
  <c r="GN79" i="2"/>
  <c r="GM79" i="2"/>
  <c r="GL79" i="2"/>
  <c r="GK79" i="2"/>
  <c r="GJ79" i="2"/>
  <c r="GI79" i="2"/>
  <c r="GH79" i="2"/>
  <c r="GG79" i="2"/>
  <c r="GF79" i="2"/>
  <c r="GE79" i="2"/>
  <c r="GD79" i="2"/>
  <c r="GC79" i="2"/>
  <c r="GB79" i="2"/>
  <c r="GA79" i="2"/>
  <c r="FZ79" i="2"/>
  <c r="FY79" i="2"/>
  <c r="FX79" i="2"/>
  <c r="FW79" i="2"/>
  <c r="FV79" i="2"/>
  <c r="FU79" i="2"/>
  <c r="FT79" i="2"/>
  <c r="FS79" i="2"/>
  <c r="FR79" i="2"/>
  <c r="FN79" i="2"/>
  <c r="FM79" i="2"/>
  <c r="FL79" i="2"/>
  <c r="FH79" i="2"/>
  <c r="FI79" i="2" s="1"/>
  <c r="FD79" i="2"/>
  <c r="EV79" i="2"/>
  <c r="EL79" i="2"/>
  <c r="DW79" i="2"/>
  <c r="DV79" i="2"/>
  <c r="DU79" i="2"/>
  <c r="DI79" i="2"/>
  <c r="CZ79" i="2"/>
  <c r="CD79" i="2"/>
  <c r="CC79" i="2"/>
  <c r="CB79" i="2"/>
  <c r="CA79" i="2"/>
  <c r="BZ79" i="2"/>
  <c r="BY79" i="2"/>
  <c r="BX79" i="2"/>
  <c r="BW79" i="2"/>
  <c r="BV79" i="2"/>
  <c r="BU79" i="2"/>
  <c r="BT79" i="2"/>
  <c r="BS79" i="2"/>
  <c r="BR79" i="2"/>
  <c r="BQ79" i="2"/>
  <c r="BP79" i="2"/>
  <c r="BO79" i="2"/>
  <c r="BN79" i="2"/>
  <c r="BM79" i="2"/>
  <c r="BL79" i="2"/>
  <c r="BK79" i="2"/>
  <c r="BJ79" i="2"/>
  <c r="BI79" i="2"/>
  <c r="BH79" i="2"/>
  <c r="CK79" i="2" s="1"/>
  <c r="BG79" i="2"/>
  <c r="BF79" i="2"/>
  <c r="BE79" i="2"/>
  <c r="BD79" i="2"/>
  <c r="BC79" i="2"/>
  <c r="BB79" i="2"/>
  <c r="AQ79" i="2"/>
  <c r="AO79" i="2"/>
  <c r="AN79" i="2"/>
  <c r="AC79" i="2"/>
  <c r="AB79" i="2"/>
  <c r="AA79" i="2"/>
  <c r="Z79" i="2"/>
  <c r="Y79" i="2"/>
  <c r="X79" i="2"/>
  <c r="V79" i="2"/>
  <c r="U79" i="2"/>
  <c r="T79" i="2"/>
  <c r="R79" i="2"/>
  <c r="Q79" i="2"/>
  <c r="P79" i="2"/>
  <c r="N79" i="2"/>
  <c r="G79" i="2"/>
  <c r="H79" i="2" s="1"/>
  <c r="D79" i="2"/>
  <c r="HE79" i="2" s="1"/>
  <c r="B79" i="2"/>
  <c r="KI78" i="2"/>
  <c r="KH78" i="2"/>
  <c r="KG78" i="2"/>
  <c r="KF78" i="2"/>
  <c r="KE78" i="2"/>
  <c r="KD78" i="2"/>
  <c r="KC78" i="2"/>
  <c r="KB78" i="2"/>
  <c r="KA78" i="2"/>
  <c r="JZ78" i="2"/>
  <c r="JY78" i="2"/>
  <c r="JX78" i="2"/>
  <c r="JW78" i="2"/>
  <c r="LS78" i="2" s="1"/>
  <c r="JV78" i="2"/>
  <c r="JU78" i="2"/>
  <c r="JT78" i="2"/>
  <c r="JK78" i="2"/>
  <c r="JJ78" i="2"/>
  <c r="JF78" i="2"/>
  <c r="JE78" i="2"/>
  <c r="IY78" i="2"/>
  <c r="IU78" i="2"/>
  <c r="IT78" i="2"/>
  <c r="IR78" i="2"/>
  <c r="IK78" i="2"/>
  <c r="IJ78" i="2"/>
  <c r="II78" i="2"/>
  <c r="IC78" i="2"/>
  <c r="HY78" i="2"/>
  <c r="HX78" i="2"/>
  <c r="GX78" i="2"/>
  <c r="GW78" i="2"/>
  <c r="GV78" i="2"/>
  <c r="GU78" i="2"/>
  <c r="GT78" i="2"/>
  <c r="GS78" i="2"/>
  <c r="GR78" i="2"/>
  <c r="GQ78" i="2"/>
  <c r="GP78" i="2"/>
  <c r="GO78" i="2"/>
  <c r="GN78" i="2"/>
  <c r="GM78" i="2"/>
  <c r="GL78" i="2"/>
  <c r="GK78" i="2"/>
  <c r="GJ78" i="2"/>
  <c r="GI78" i="2"/>
  <c r="GH78" i="2"/>
  <c r="GG78" i="2"/>
  <c r="GF78" i="2"/>
  <c r="GE78" i="2"/>
  <c r="GD78" i="2"/>
  <c r="GC78" i="2"/>
  <c r="GB78" i="2"/>
  <c r="GA78" i="2"/>
  <c r="FZ78" i="2"/>
  <c r="FY78" i="2"/>
  <c r="FX78" i="2"/>
  <c r="FW78" i="2"/>
  <c r="FV78" i="2"/>
  <c r="FU78" i="2"/>
  <c r="FT78" i="2"/>
  <c r="FS78" i="2"/>
  <c r="FR78" i="2"/>
  <c r="FN78" i="2"/>
  <c r="FM78" i="2"/>
  <c r="FL78" i="2"/>
  <c r="FH78" i="2"/>
  <c r="FI78" i="2" s="1"/>
  <c r="FD78" i="2"/>
  <c r="EV78" i="2"/>
  <c r="EL78" i="2"/>
  <c r="DW78" i="2"/>
  <c r="MS78" i="2" s="1"/>
  <c r="DV78" i="2"/>
  <c r="DU78" i="2"/>
  <c r="DI78" i="2"/>
  <c r="CZ78" i="2"/>
  <c r="CD78" i="2"/>
  <c r="CC78" i="2"/>
  <c r="CB78" i="2"/>
  <c r="CA78" i="2"/>
  <c r="BZ78" i="2"/>
  <c r="BY78" i="2"/>
  <c r="BX78" i="2"/>
  <c r="BW78" i="2"/>
  <c r="BV78" i="2"/>
  <c r="BU78" i="2"/>
  <c r="BT78" i="2"/>
  <c r="BS78" i="2"/>
  <c r="BR78" i="2"/>
  <c r="BQ78" i="2"/>
  <c r="BP78" i="2"/>
  <c r="BO78" i="2"/>
  <c r="BN78" i="2"/>
  <c r="BM78" i="2"/>
  <c r="BL78" i="2"/>
  <c r="BK78" i="2"/>
  <c r="BJ78" i="2"/>
  <c r="BI78" i="2"/>
  <c r="BH78" i="2"/>
  <c r="BG78" i="2"/>
  <c r="BF78" i="2"/>
  <c r="BE78" i="2"/>
  <c r="BD78" i="2"/>
  <c r="BC78" i="2"/>
  <c r="BB78" i="2"/>
  <c r="AQ78" i="2"/>
  <c r="AO78" i="2"/>
  <c r="AN78" i="2"/>
  <c r="AC78" i="2"/>
  <c r="AB78" i="2"/>
  <c r="AA78" i="2"/>
  <c r="Z78" i="2"/>
  <c r="Y78" i="2"/>
  <c r="X78" i="2"/>
  <c r="V78" i="2"/>
  <c r="U78" i="2"/>
  <c r="T78" i="2"/>
  <c r="R78" i="2"/>
  <c r="Q78" i="2"/>
  <c r="P78" i="2"/>
  <c r="N78" i="2"/>
  <c r="G78" i="2"/>
  <c r="D78" i="2"/>
  <c r="B78" i="2"/>
  <c r="KI77" i="2"/>
  <c r="KH77" i="2"/>
  <c r="KG77" i="2"/>
  <c r="KF77" i="2"/>
  <c r="MB77" i="2" s="1"/>
  <c r="KE77" i="2"/>
  <c r="KD77" i="2"/>
  <c r="KC77" i="2"/>
  <c r="KB77" i="2"/>
  <c r="KA77" i="2"/>
  <c r="JZ77" i="2"/>
  <c r="JY77" i="2"/>
  <c r="JX77" i="2"/>
  <c r="JW77" i="2"/>
  <c r="JV77" i="2"/>
  <c r="JU77" i="2"/>
  <c r="JT77" i="2"/>
  <c r="JK77" i="2"/>
  <c r="JJ77" i="2"/>
  <c r="JF77" i="2"/>
  <c r="JE77" i="2"/>
  <c r="IY77" i="2"/>
  <c r="IU77" i="2"/>
  <c r="IT77" i="2"/>
  <c r="IR77" i="2"/>
  <c r="IK77" i="2"/>
  <c r="IJ77" i="2"/>
  <c r="II77" i="2"/>
  <c r="IC77" i="2"/>
  <c r="HY77" i="2"/>
  <c r="HX77" i="2"/>
  <c r="GX77" i="2"/>
  <c r="GW77" i="2"/>
  <c r="GV77" i="2"/>
  <c r="GU77" i="2"/>
  <c r="GT77" i="2"/>
  <c r="GS77" i="2"/>
  <c r="GR77" i="2"/>
  <c r="GQ77" i="2"/>
  <c r="GP77" i="2"/>
  <c r="GO77" i="2"/>
  <c r="GN77" i="2"/>
  <c r="GM77" i="2"/>
  <c r="GL77" i="2"/>
  <c r="GK77" i="2"/>
  <c r="GJ77" i="2"/>
  <c r="GI77" i="2"/>
  <c r="GH77" i="2"/>
  <c r="GG77" i="2"/>
  <c r="GF77" i="2"/>
  <c r="GE77" i="2"/>
  <c r="GD77" i="2"/>
  <c r="GC77" i="2"/>
  <c r="GB77" i="2"/>
  <c r="GA77" i="2"/>
  <c r="FZ77" i="2"/>
  <c r="FY77" i="2"/>
  <c r="FX77" i="2"/>
  <c r="FW77" i="2"/>
  <c r="FV77" i="2"/>
  <c r="FU77" i="2"/>
  <c r="FT77" i="2"/>
  <c r="FS77" i="2"/>
  <c r="FR77" i="2"/>
  <c r="FN77" i="2"/>
  <c r="FM77" i="2"/>
  <c r="FL77" i="2"/>
  <c r="FH77" i="2"/>
  <c r="FD77" i="2"/>
  <c r="EV77" i="2"/>
  <c r="EL77" i="2"/>
  <c r="DW77" i="2"/>
  <c r="DV77" i="2"/>
  <c r="DU77" i="2"/>
  <c r="DI77" i="2"/>
  <c r="CZ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AQ77" i="2"/>
  <c r="AO77" i="2"/>
  <c r="AN77" i="2"/>
  <c r="AC77" i="2"/>
  <c r="AB77" i="2"/>
  <c r="AA77" i="2"/>
  <c r="Z77" i="2"/>
  <c r="Y77" i="2"/>
  <c r="X77" i="2"/>
  <c r="V77" i="2"/>
  <c r="U77" i="2"/>
  <c r="T77" i="2"/>
  <c r="R77" i="2"/>
  <c r="Q77" i="2"/>
  <c r="P77" i="2"/>
  <c r="N77" i="2"/>
  <c r="G77" i="2"/>
  <c r="D77" i="2"/>
  <c r="B77" i="2"/>
  <c r="KI76" i="2"/>
  <c r="KH76" i="2"/>
  <c r="KG76" i="2"/>
  <c r="KF76" i="2"/>
  <c r="KE76" i="2"/>
  <c r="KD76" i="2"/>
  <c r="KC76" i="2"/>
  <c r="KB76" i="2"/>
  <c r="KA76" i="2"/>
  <c r="JZ76" i="2"/>
  <c r="JY76" i="2"/>
  <c r="JX76" i="2"/>
  <c r="JW76" i="2"/>
  <c r="JV76" i="2"/>
  <c r="JU76" i="2"/>
  <c r="JT76" i="2"/>
  <c r="JK76" i="2"/>
  <c r="JJ76" i="2"/>
  <c r="JF76" i="2"/>
  <c r="JE76" i="2"/>
  <c r="IY76" i="2"/>
  <c r="IU76" i="2"/>
  <c r="IT76" i="2"/>
  <c r="IR76" i="2"/>
  <c r="IK76" i="2"/>
  <c r="IL76" i="2" s="1"/>
  <c r="IN76" i="2" s="1"/>
  <c r="IJ76" i="2"/>
  <c r="II76" i="2"/>
  <c r="IC76" i="2"/>
  <c r="HY76" i="2"/>
  <c r="HX76" i="2"/>
  <c r="GX76" i="2"/>
  <c r="GW76" i="2"/>
  <c r="GV76" i="2"/>
  <c r="GU76" i="2"/>
  <c r="GT76" i="2"/>
  <c r="GS76" i="2"/>
  <c r="GR76" i="2"/>
  <c r="GQ76" i="2"/>
  <c r="GP76" i="2"/>
  <c r="GO76" i="2"/>
  <c r="GN76" i="2"/>
  <c r="GM76" i="2"/>
  <c r="GL76" i="2"/>
  <c r="GK76" i="2"/>
  <c r="GJ76" i="2"/>
  <c r="GI76" i="2"/>
  <c r="GH76" i="2"/>
  <c r="GG76" i="2"/>
  <c r="GF76" i="2"/>
  <c r="GE76" i="2"/>
  <c r="GD76" i="2"/>
  <c r="GC76" i="2"/>
  <c r="GB76" i="2"/>
  <c r="GA76" i="2"/>
  <c r="FZ76" i="2"/>
  <c r="FY76" i="2"/>
  <c r="FX76" i="2"/>
  <c r="FW76" i="2"/>
  <c r="FV76" i="2"/>
  <c r="FU76" i="2"/>
  <c r="FT76" i="2"/>
  <c r="FS76" i="2"/>
  <c r="FR76" i="2"/>
  <c r="FN76" i="2"/>
  <c r="FM76" i="2"/>
  <c r="FL76" i="2"/>
  <c r="FH76" i="2"/>
  <c r="FD76" i="2"/>
  <c r="FF76" i="2" s="1"/>
  <c r="FG76" i="2" s="1"/>
  <c r="EV76" i="2"/>
  <c r="EW76" i="2" s="1"/>
  <c r="EL76" i="2"/>
  <c r="DW76" i="2"/>
  <c r="DV76" i="2"/>
  <c r="DU76" i="2"/>
  <c r="DI76" i="2"/>
  <c r="CZ76" i="2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AQ76" i="2"/>
  <c r="AO76" i="2"/>
  <c r="AN76" i="2"/>
  <c r="AC76" i="2"/>
  <c r="AB76" i="2"/>
  <c r="AA76" i="2"/>
  <c r="Z76" i="2"/>
  <c r="Y76" i="2"/>
  <c r="X76" i="2"/>
  <c r="V76" i="2"/>
  <c r="U76" i="2"/>
  <c r="T76" i="2"/>
  <c r="R76" i="2"/>
  <c r="Q76" i="2"/>
  <c r="P76" i="2"/>
  <c r="S76" i="2" s="1"/>
  <c r="N76" i="2"/>
  <c r="G76" i="2"/>
  <c r="D76" i="2"/>
  <c r="B76" i="2"/>
  <c r="KI75" i="2"/>
  <c r="LN75" i="2" s="1"/>
  <c r="KH75" i="2"/>
  <c r="KG75" i="2"/>
  <c r="KF75" i="2"/>
  <c r="KE75" i="2"/>
  <c r="KD75" i="2"/>
  <c r="KC75" i="2"/>
  <c r="KB75" i="2"/>
  <c r="KA75" i="2"/>
  <c r="KX75" i="2" s="1"/>
  <c r="JZ75" i="2"/>
  <c r="JY75" i="2"/>
  <c r="JX75" i="2"/>
  <c r="JW75" i="2"/>
  <c r="JV75" i="2"/>
  <c r="JU75" i="2"/>
  <c r="JT75" i="2"/>
  <c r="JK75" i="2"/>
  <c r="JJ75" i="2"/>
  <c r="JF75" i="2"/>
  <c r="JE75" i="2"/>
  <c r="IY75" i="2"/>
  <c r="IU75" i="2"/>
  <c r="IS75" i="2" s="1"/>
  <c r="IW75" i="2" s="1"/>
  <c r="IT75" i="2"/>
  <c r="IR75" i="2"/>
  <c r="IK75" i="2"/>
  <c r="IJ75" i="2"/>
  <c r="II75" i="2"/>
  <c r="IC75" i="2"/>
  <c r="HY75" i="2"/>
  <c r="HX75" i="2"/>
  <c r="GX75" i="2"/>
  <c r="GW75" i="2"/>
  <c r="GV75" i="2"/>
  <c r="GU75" i="2"/>
  <c r="GT75" i="2"/>
  <c r="GS75" i="2"/>
  <c r="GR75" i="2"/>
  <c r="GQ75" i="2"/>
  <c r="GP75" i="2"/>
  <c r="GO75" i="2"/>
  <c r="GN75" i="2"/>
  <c r="HR75" i="2" s="1"/>
  <c r="GM75" i="2"/>
  <c r="GL75" i="2"/>
  <c r="GK75" i="2"/>
  <c r="GJ75" i="2"/>
  <c r="GI75" i="2"/>
  <c r="GH75" i="2"/>
  <c r="GG75" i="2"/>
  <c r="GF75" i="2"/>
  <c r="HJ75" i="2" s="1"/>
  <c r="GE75" i="2"/>
  <c r="GD75" i="2"/>
  <c r="GC75" i="2"/>
  <c r="GB75" i="2"/>
  <c r="GA75" i="2"/>
  <c r="FZ75" i="2"/>
  <c r="FY75" i="2"/>
  <c r="FX75" i="2"/>
  <c r="HB75" i="2" s="1"/>
  <c r="FW75" i="2"/>
  <c r="FV75" i="2"/>
  <c r="FU75" i="2"/>
  <c r="FT75" i="2"/>
  <c r="FS75" i="2"/>
  <c r="FR75" i="2"/>
  <c r="FN75" i="2"/>
  <c r="FM75" i="2"/>
  <c r="FL75" i="2"/>
  <c r="FH75" i="2"/>
  <c r="FD75" i="2"/>
  <c r="EV75" i="2"/>
  <c r="EL75" i="2"/>
  <c r="ES62" i="2" s="1"/>
  <c r="DW75" i="2"/>
  <c r="DV75" i="2"/>
  <c r="DU75" i="2"/>
  <c r="DI75" i="2"/>
  <c r="DJ75" i="2" s="1"/>
  <c r="CZ75" i="2"/>
  <c r="CD75" i="2"/>
  <c r="CC75" i="2"/>
  <c r="CB75" i="2"/>
  <c r="CA75" i="2"/>
  <c r="BZ75" i="2"/>
  <c r="BY75" i="2"/>
  <c r="BX75" i="2"/>
  <c r="BW75" i="2"/>
  <c r="BV75" i="2"/>
  <c r="BU75" i="2"/>
  <c r="BT75" i="2"/>
  <c r="BS75" i="2"/>
  <c r="BR75" i="2"/>
  <c r="BQ75" i="2"/>
  <c r="CT75" i="2" s="1"/>
  <c r="BP75" i="2"/>
  <c r="BO75" i="2"/>
  <c r="BN75" i="2"/>
  <c r="BM75" i="2"/>
  <c r="BL75" i="2"/>
  <c r="BK75" i="2"/>
  <c r="BJ75" i="2"/>
  <c r="BI75" i="2"/>
  <c r="CL75" i="2" s="1"/>
  <c r="BH75" i="2"/>
  <c r="BG75" i="2"/>
  <c r="BF75" i="2"/>
  <c r="BE75" i="2"/>
  <c r="BD75" i="2"/>
  <c r="CG75" i="2" s="1"/>
  <c r="BC75" i="2"/>
  <c r="BB75" i="2"/>
  <c r="AQ75" i="2"/>
  <c r="AO75" i="2"/>
  <c r="AN75" i="2"/>
  <c r="AC75" i="2"/>
  <c r="AB75" i="2"/>
  <c r="AA75" i="2"/>
  <c r="Z75" i="2"/>
  <c r="Y75" i="2"/>
  <c r="X75" i="2"/>
  <c r="V75" i="2"/>
  <c r="U75" i="2"/>
  <c r="T75" i="2"/>
  <c r="R75" i="2"/>
  <c r="Q75" i="2"/>
  <c r="P75" i="2"/>
  <c r="N75" i="2"/>
  <c r="G75" i="2"/>
  <c r="D75" i="2"/>
  <c r="B75" i="2"/>
  <c r="KI74" i="2"/>
  <c r="KH74" i="2"/>
  <c r="KG74" i="2"/>
  <c r="KF74" i="2"/>
  <c r="KE74" i="2"/>
  <c r="KD74" i="2"/>
  <c r="KC74" i="2"/>
  <c r="KB74" i="2"/>
  <c r="KA74" i="2"/>
  <c r="JZ74" i="2"/>
  <c r="JY74" i="2"/>
  <c r="JX74" i="2"/>
  <c r="JW74" i="2"/>
  <c r="JV74" i="2"/>
  <c r="JU74" i="2"/>
  <c r="JT74" i="2"/>
  <c r="JK74" i="2"/>
  <c r="JJ74" i="2"/>
  <c r="JF74" i="2"/>
  <c r="JE74" i="2"/>
  <c r="IY74" i="2"/>
  <c r="IU74" i="2"/>
  <c r="IS74" i="2" s="1"/>
  <c r="IT74" i="2"/>
  <c r="IR74" i="2"/>
  <c r="IK74" i="2"/>
  <c r="IJ74" i="2"/>
  <c r="II74" i="2"/>
  <c r="IC74" i="2"/>
  <c r="HY74" i="2"/>
  <c r="HX74" i="2"/>
  <c r="GX74" i="2"/>
  <c r="GW74" i="2"/>
  <c r="GV74" i="2"/>
  <c r="GU74" i="2"/>
  <c r="GT74" i="2"/>
  <c r="GS74" i="2"/>
  <c r="GR74" i="2"/>
  <c r="GQ74" i="2"/>
  <c r="GP74" i="2"/>
  <c r="GO74" i="2"/>
  <c r="GN74" i="2"/>
  <c r="GM74" i="2"/>
  <c r="GL74" i="2"/>
  <c r="GK74" i="2"/>
  <c r="GJ74" i="2"/>
  <c r="GI74" i="2"/>
  <c r="GH74" i="2"/>
  <c r="GG74" i="2"/>
  <c r="GF74" i="2"/>
  <c r="GE74" i="2"/>
  <c r="GD74" i="2"/>
  <c r="GC74" i="2"/>
  <c r="GB74" i="2"/>
  <c r="GA74" i="2"/>
  <c r="FZ74" i="2"/>
  <c r="FY74" i="2"/>
  <c r="FX74" i="2"/>
  <c r="FW74" i="2"/>
  <c r="FV74" i="2"/>
  <c r="FU74" i="2"/>
  <c r="FT74" i="2"/>
  <c r="FS74" i="2"/>
  <c r="FR74" i="2"/>
  <c r="FN74" i="2"/>
  <c r="FM74" i="2"/>
  <c r="FL74" i="2"/>
  <c r="FH74" i="2"/>
  <c r="FD74" i="2"/>
  <c r="EV74" i="2"/>
  <c r="EL74" i="2"/>
  <c r="DW74" i="2"/>
  <c r="DV74" i="2"/>
  <c r="DU74" i="2"/>
  <c r="DI74" i="2"/>
  <c r="DJ74" i="2" s="1"/>
  <c r="CZ74" i="2"/>
  <c r="LQ74" i="2" s="1"/>
  <c r="CD74" i="2"/>
  <c r="CC74" i="2"/>
  <c r="CB74" i="2"/>
  <c r="CA74" i="2"/>
  <c r="BZ74" i="2"/>
  <c r="BY74" i="2"/>
  <c r="BX74" i="2"/>
  <c r="BW74" i="2"/>
  <c r="BV74" i="2"/>
  <c r="BU74" i="2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AQ74" i="2"/>
  <c r="AO74" i="2"/>
  <c r="AN74" i="2"/>
  <c r="AC74" i="2"/>
  <c r="AB74" i="2"/>
  <c r="AA74" i="2"/>
  <c r="Z74" i="2"/>
  <c r="Y74" i="2"/>
  <c r="X74" i="2"/>
  <c r="V74" i="2"/>
  <c r="U74" i="2"/>
  <c r="W74" i="2" s="1"/>
  <c r="T74" i="2"/>
  <c r="R74" i="2"/>
  <c r="Q74" i="2"/>
  <c r="S74" i="2" s="1"/>
  <c r="P74" i="2"/>
  <c r="N74" i="2"/>
  <c r="G74" i="2"/>
  <c r="D74" i="2"/>
  <c r="B74" i="2"/>
  <c r="KI73" i="2"/>
  <c r="KH73" i="2"/>
  <c r="KG73" i="2"/>
  <c r="KF73" i="2"/>
  <c r="KE73" i="2"/>
  <c r="KD73" i="2"/>
  <c r="KC73" i="2"/>
  <c r="KB73" i="2"/>
  <c r="KA73" i="2"/>
  <c r="JZ73" i="2"/>
  <c r="JY73" i="2"/>
  <c r="JX73" i="2"/>
  <c r="JW73" i="2"/>
  <c r="JV73" i="2"/>
  <c r="JU73" i="2"/>
  <c r="JT73" i="2"/>
  <c r="JK73" i="2"/>
  <c r="JJ73" i="2"/>
  <c r="JF73" i="2"/>
  <c r="JC73" i="2" s="1"/>
  <c r="JE73" i="2"/>
  <c r="IY73" i="2"/>
  <c r="IU73" i="2"/>
  <c r="IT73" i="2"/>
  <c r="IR73" i="2"/>
  <c r="IK73" i="2"/>
  <c r="IJ73" i="2"/>
  <c r="II73" i="2"/>
  <c r="IC73" i="2"/>
  <c r="HY73" i="2"/>
  <c r="HX73" i="2"/>
  <c r="GX73" i="2"/>
  <c r="GW73" i="2"/>
  <c r="GV73" i="2"/>
  <c r="GU73" i="2"/>
  <c r="GT73" i="2"/>
  <c r="GS73" i="2"/>
  <c r="GR73" i="2"/>
  <c r="GQ73" i="2"/>
  <c r="GP73" i="2"/>
  <c r="GO73" i="2"/>
  <c r="GN73" i="2"/>
  <c r="GM73" i="2"/>
  <c r="GL73" i="2"/>
  <c r="GK73" i="2"/>
  <c r="GJ73" i="2"/>
  <c r="GI73" i="2"/>
  <c r="GH73" i="2"/>
  <c r="GG73" i="2"/>
  <c r="GF73" i="2"/>
  <c r="GE73" i="2"/>
  <c r="GD73" i="2"/>
  <c r="GC73" i="2"/>
  <c r="GB73" i="2"/>
  <c r="GA73" i="2"/>
  <c r="FZ73" i="2"/>
  <c r="FY73" i="2"/>
  <c r="FX73" i="2"/>
  <c r="FW73" i="2"/>
  <c r="FV73" i="2"/>
  <c r="FU73" i="2"/>
  <c r="FT73" i="2"/>
  <c r="FS73" i="2"/>
  <c r="FR73" i="2"/>
  <c r="FN73" i="2"/>
  <c r="FM73" i="2"/>
  <c r="FL73" i="2"/>
  <c r="FH73" i="2"/>
  <c r="FD73" i="2"/>
  <c r="EV73" i="2"/>
  <c r="EL73" i="2"/>
  <c r="DW73" i="2"/>
  <c r="MJ73" i="2" s="1"/>
  <c r="DV73" i="2"/>
  <c r="DU73" i="2"/>
  <c r="DI73" i="2"/>
  <c r="CZ73" i="2"/>
  <c r="CD73" i="2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BG73" i="2"/>
  <c r="BF73" i="2"/>
  <c r="BE73" i="2"/>
  <c r="BD73" i="2"/>
  <c r="BC73" i="2"/>
  <c r="BB73" i="2"/>
  <c r="AQ73" i="2"/>
  <c r="AO73" i="2"/>
  <c r="AN73" i="2"/>
  <c r="AC73" i="2"/>
  <c r="AB73" i="2"/>
  <c r="AA73" i="2"/>
  <c r="Z73" i="2"/>
  <c r="Y73" i="2"/>
  <c r="X73" i="2"/>
  <c r="V73" i="2"/>
  <c r="U73" i="2"/>
  <c r="W73" i="2" s="1"/>
  <c r="T73" i="2"/>
  <c r="R73" i="2"/>
  <c r="Q73" i="2"/>
  <c r="P73" i="2"/>
  <c r="N73" i="2"/>
  <c r="G73" i="2"/>
  <c r="H73" i="2" s="1"/>
  <c r="D73" i="2"/>
  <c r="B73" i="2"/>
  <c r="KI72" i="2"/>
  <c r="KH72" i="2"/>
  <c r="KG72" i="2"/>
  <c r="KF72" i="2"/>
  <c r="KE72" i="2"/>
  <c r="KD72" i="2"/>
  <c r="KC72" i="2"/>
  <c r="KB72" i="2"/>
  <c r="KZ72" i="2" s="1"/>
  <c r="KA72" i="2"/>
  <c r="JZ72" i="2"/>
  <c r="JY72" i="2"/>
  <c r="JX72" i="2"/>
  <c r="JW72" i="2"/>
  <c r="JV72" i="2"/>
  <c r="JU72" i="2"/>
  <c r="JT72" i="2"/>
  <c r="JK72" i="2"/>
  <c r="JJ72" i="2"/>
  <c r="JF72" i="2"/>
  <c r="JE72" i="2"/>
  <c r="IY72" i="2"/>
  <c r="IU72" i="2"/>
  <c r="IT72" i="2"/>
  <c r="IR72" i="2"/>
  <c r="IK72" i="2"/>
  <c r="IJ72" i="2"/>
  <c r="II72" i="2"/>
  <c r="IC72" i="2"/>
  <c r="HY72" i="2"/>
  <c r="ID72" i="2" s="1"/>
  <c r="HX72" i="2"/>
  <c r="GX72" i="2"/>
  <c r="GW72" i="2"/>
  <c r="GV72" i="2"/>
  <c r="GU72" i="2"/>
  <c r="GT72" i="2"/>
  <c r="GS72" i="2"/>
  <c r="GR72" i="2"/>
  <c r="GQ72" i="2"/>
  <c r="GP72" i="2"/>
  <c r="GO72" i="2"/>
  <c r="GN72" i="2"/>
  <c r="GM72" i="2"/>
  <c r="GL72" i="2"/>
  <c r="GK72" i="2"/>
  <c r="GJ72" i="2"/>
  <c r="GI72" i="2"/>
  <c r="GH72" i="2"/>
  <c r="GG72" i="2"/>
  <c r="HK72" i="2" s="1"/>
  <c r="GF72" i="2"/>
  <c r="GE72" i="2"/>
  <c r="GD72" i="2"/>
  <c r="GC72" i="2"/>
  <c r="GB72" i="2"/>
  <c r="GA72" i="2"/>
  <c r="FZ72" i="2"/>
  <c r="FY72" i="2"/>
  <c r="FX72" i="2"/>
  <c r="FW72" i="2"/>
  <c r="FV72" i="2"/>
  <c r="FU72" i="2"/>
  <c r="FT72" i="2"/>
  <c r="FS72" i="2"/>
  <c r="FR72" i="2"/>
  <c r="FN72" i="2"/>
  <c r="FM72" i="2"/>
  <c r="FL72" i="2"/>
  <c r="FH72" i="2"/>
  <c r="FD72" i="2"/>
  <c r="EV72" i="2"/>
  <c r="EL72" i="2"/>
  <c r="DW72" i="2"/>
  <c r="DV72" i="2"/>
  <c r="DU72" i="2"/>
  <c r="DI72" i="2"/>
  <c r="CZ72" i="2"/>
  <c r="CD72" i="2"/>
  <c r="CC72" i="2"/>
  <c r="CB72" i="2"/>
  <c r="CA72" i="2"/>
  <c r="BZ72" i="2"/>
  <c r="BY72" i="2"/>
  <c r="BX72" i="2"/>
  <c r="BW72" i="2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C72" i="2"/>
  <c r="BB72" i="2"/>
  <c r="AQ72" i="2"/>
  <c r="AO72" i="2"/>
  <c r="AN72" i="2"/>
  <c r="AC72" i="2"/>
  <c r="AB72" i="2"/>
  <c r="AA72" i="2"/>
  <c r="Z72" i="2"/>
  <c r="Y72" i="2"/>
  <c r="X72" i="2"/>
  <c r="V72" i="2"/>
  <c r="U72" i="2"/>
  <c r="T72" i="2"/>
  <c r="R72" i="2"/>
  <c r="Q72" i="2"/>
  <c r="P72" i="2"/>
  <c r="N72" i="2"/>
  <c r="G72" i="2"/>
  <c r="H72" i="2" s="1"/>
  <c r="D72" i="2"/>
  <c r="B72" i="2"/>
  <c r="KI71" i="2"/>
  <c r="KH71" i="2"/>
  <c r="KG71" i="2"/>
  <c r="KF71" i="2"/>
  <c r="KE71" i="2"/>
  <c r="KD71" i="2"/>
  <c r="KC71" i="2"/>
  <c r="KB71" i="2"/>
  <c r="KA71" i="2"/>
  <c r="JZ71" i="2"/>
  <c r="LV71" i="2" s="1"/>
  <c r="JY71" i="2"/>
  <c r="JX71" i="2"/>
  <c r="JW71" i="2"/>
  <c r="JV71" i="2"/>
  <c r="JU71" i="2"/>
  <c r="JT71" i="2"/>
  <c r="JK71" i="2"/>
  <c r="JJ71" i="2"/>
  <c r="JF71" i="2"/>
  <c r="JE71" i="2"/>
  <c r="IY71" i="2"/>
  <c r="IU71" i="2"/>
  <c r="IT71" i="2"/>
  <c r="IR71" i="2"/>
  <c r="IK71" i="2"/>
  <c r="IJ71" i="2"/>
  <c r="II71" i="2"/>
  <c r="IC71" i="2"/>
  <c r="HY71" i="2"/>
  <c r="HX71" i="2"/>
  <c r="GX71" i="2"/>
  <c r="GW71" i="2"/>
  <c r="GV71" i="2"/>
  <c r="GU71" i="2"/>
  <c r="GT71" i="2"/>
  <c r="GS71" i="2"/>
  <c r="GR71" i="2"/>
  <c r="GQ71" i="2"/>
  <c r="GP71" i="2"/>
  <c r="GO71" i="2"/>
  <c r="GN71" i="2"/>
  <c r="GM71" i="2"/>
  <c r="GL71" i="2"/>
  <c r="GK71" i="2"/>
  <c r="GJ71" i="2"/>
  <c r="GI71" i="2"/>
  <c r="GH71" i="2"/>
  <c r="GG71" i="2"/>
  <c r="GF71" i="2"/>
  <c r="GE71" i="2"/>
  <c r="GD71" i="2"/>
  <c r="GC71" i="2"/>
  <c r="GB71" i="2"/>
  <c r="GA71" i="2"/>
  <c r="FZ71" i="2"/>
  <c r="FY71" i="2"/>
  <c r="FX71" i="2"/>
  <c r="FW71" i="2"/>
  <c r="FV71" i="2"/>
  <c r="FU71" i="2"/>
  <c r="FT71" i="2"/>
  <c r="FS71" i="2"/>
  <c r="FR71" i="2"/>
  <c r="FN71" i="2"/>
  <c r="FM71" i="2"/>
  <c r="FL71" i="2"/>
  <c r="FH71" i="2"/>
  <c r="FD71" i="2"/>
  <c r="EV71" i="2"/>
  <c r="EL71" i="2"/>
  <c r="DW71" i="2"/>
  <c r="DV71" i="2"/>
  <c r="DU71" i="2"/>
  <c r="DI71" i="2"/>
  <c r="DJ71" i="2" s="1"/>
  <c r="CZ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CS71" i="2" s="1"/>
  <c r="BO71" i="2"/>
  <c r="BN71" i="2"/>
  <c r="BM71" i="2"/>
  <c r="BL71" i="2"/>
  <c r="BK71" i="2"/>
  <c r="BJ71" i="2"/>
  <c r="BI71" i="2"/>
  <c r="BH71" i="2"/>
  <c r="CK71" i="2" s="1"/>
  <c r="BG71" i="2"/>
  <c r="BF71" i="2"/>
  <c r="BE71" i="2"/>
  <c r="BD71" i="2"/>
  <c r="BC71" i="2"/>
  <c r="BB71" i="2"/>
  <c r="AQ71" i="2"/>
  <c r="AO71" i="2"/>
  <c r="AN71" i="2"/>
  <c r="AC71" i="2"/>
  <c r="AB71" i="2"/>
  <c r="AA71" i="2"/>
  <c r="Z71" i="2"/>
  <c r="Y71" i="2"/>
  <c r="X71" i="2"/>
  <c r="V71" i="2"/>
  <c r="U71" i="2"/>
  <c r="T71" i="2"/>
  <c r="R71" i="2"/>
  <c r="Q71" i="2"/>
  <c r="P71" i="2"/>
  <c r="N71" i="2"/>
  <c r="G71" i="2"/>
  <c r="D71" i="2"/>
  <c r="CL71" i="2" s="1"/>
  <c r="B71" i="2"/>
  <c r="KI70" i="2"/>
  <c r="KH70" i="2"/>
  <c r="KG70" i="2"/>
  <c r="KF70" i="2"/>
  <c r="KE70" i="2"/>
  <c r="KD70" i="2"/>
  <c r="KC70" i="2"/>
  <c r="KB70" i="2"/>
  <c r="KA70" i="2"/>
  <c r="JZ70" i="2"/>
  <c r="JY70" i="2"/>
  <c r="JX70" i="2"/>
  <c r="JW70" i="2"/>
  <c r="JV70" i="2"/>
  <c r="LR70" i="2" s="1"/>
  <c r="JU70" i="2"/>
  <c r="KL70" i="2" s="1"/>
  <c r="JT70" i="2"/>
  <c r="JK70" i="2"/>
  <c r="JJ70" i="2"/>
  <c r="JF70" i="2"/>
  <c r="IY70" i="2"/>
  <c r="IU70" i="2"/>
  <c r="IR70" i="2"/>
  <c r="IK70" i="2"/>
  <c r="IJ70" i="2"/>
  <c r="II70" i="2"/>
  <c r="IC70" i="2"/>
  <c r="HY70" i="2"/>
  <c r="HX70" i="2"/>
  <c r="GX70" i="2"/>
  <c r="GW70" i="2"/>
  <c r="GV70" i="2"/>
  <c r="GU70" i="2"/>
  <c r="GT70" i="2"/>
  <c r="GS70" i="2"/>
  <c r="GR70" i="2"/>
  <c r="GQ70" i="2"/>
  <c r="GP70" i="2"/>
  <c r="GO70" i="2"/>
  <c r="GN70" i="2"/>
  <c r="GM70" i="2"/>
  <c r="GL70" i="2"/>
  <c r="GK70" i="2"/>
  <c r="GJ70" i="2"/>
  <c r="GI70" i="2"/>
  <c r="GH70" i="2"/>
  <c r="GG70" i="2"/>
  <c r="GF70" i="2"/>
  <c r="GE70" i="2"/>
  <c r="GD70" i="2"/>
  <c r="GC70" i="2"/>
  <c r="GB70" i="2"/>
  <c r="GA70" i="2"/>
  <c r="FZ70" i="2"/>
  <c r="FY70" i="2"/>
  <c r="FX70" i="2"/>
  <c r="HB70" i="2" s="1"/>
  <c r="FW70" i="2"/>
  <c r="FV70" i="2"/>
  <c r="FU70" i="2"/>
  <c r="FT70" i="2"/>
  <c r="FS70" i="2"/>
  <c r="FR70" i="2"/>
  <c r="FN70" i="2"/>
  <c r="FM70" i="2"/>
  <c r="FL70" i="2"/>
  <c r="FH70" i="2"/>
  <c r="FD70" i="2"/>
  <c r="FF70" i="2" s="1"/>
  <c r="EV70" i="2"/>
  <c r="EL70" i="2"/>
  <c r="DW70" i="2"/>
  <c r="MK70" i="2" s="1"/>
  <c r="DV70" i="2"/>
  <c r="DU70" i="2"/>
  <c r="DI70" i="2"/>
  <c r="CZ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CL70" i="2" s="1"/>
  <c r="BH70" i="2"/>
  <c r="BG70" i="2"/>
  <c r="BF70" i="2"/>
  <c r="BE70" i="2"/>
  <c r="BD70" i="2"/>
  <c r="BC70" i="2"/>
  <c r="BB70" i="2"/>
  <c r="AQ70" i="2"/>
  <c r="AO70" i="2"/>
  <c r="AN70" i="2"/>
  <c r="AC70" i="2"/>
  <c r="AB70" i="2"/>
  <c r="AA70" i="2"/>
  <c r="Z70" i="2"/>
  <c r="Y70" i="2"/>
  <c r="X70" i="2"/>
  <c r="V70" i="2"/>
  <c r="U70" i="2"/>
  <c r="T70" i="2"/>
  <c r="R70" i="2"/>
  <c r="Q70" i="2"/>
  <c r="P70" i="2"/>
  <c r="S70" i="2" s="1"/>
  <c r="N70" i="2"/>
  <c r="D70" i="2"/>
  <c r="HH70" i="2" s="1"/>
  <c r="B70" i="2"/>
  <c r="JK69" i="2"/>
  <c r="FN69" i="2"/>
  <c r="DV69" i="2"/>
  <c r="CB83" i="2"/>
  <c r="AS94" i="2"/>
  <c r="AR94" i="2"/>
  <c r="AQ94" i="2"/>
  <c r="AP94" i="2"/>
  <c r="AO94" i="2"/>
  <c r="AN94" i="2"/>
  <c r="AS93" i="2"/>
  <c r="AR93" i="2"/>
  <c r="AQ93" i="2"/>
  <c r="AP93" i="2"/>
  <c r="AO93" i="2"/>
  <c r="AN93" i="2"/>
  <c r="AS92" i="2"/>
  <c r="AR92" i="2"/>
  <c r="AQ92" i="2"/>
  <c r="AP92" i="2"/>
  <c r="AO92" i="2"/>
  <c r="AN92" i="2"/>
  <c r="AS91" i="2"/>
  <c r="AR91" i="2"/>
  <c r="AQ91" i="2"/>
  <c r="AP91" i="2"/>
  <c r="AO91" i="2"/>
  <c r="AN91" i="2"/>
  <c r="AS90" i="2"/>
  <c r="AR90" i="2"/>
  <c r="AQ90" i="2"/>
  <c r="AP90" i="2"/>
  <c r="AO90" i="2"/>
  <c r="AN90" i="2"/>
  <c r="AS89" i="2"/>
  <c r="AR89" i="2"/>
  <c r="AQ89" i="2"/>
  <c r="AP89" i="2"/>
  <c r="AO89" i="2"/>
  <c r="AN89" i="2"/>
  <c r="AS88" i="2"/>
  <c r="AR88" i="2"/>
  <c r="AQ88" i="2"/>
  <c r="AP88" i="2"/>
  <c r="AO88" i="2"/>
  <c r="AN88" i="2"/>
  <c r="AS87" i="2"/>
  <c r="AR87" i="2"/>
  <c r="AQ87" i="2"/>
  <c r="AP87" i="2"/>
  <c r="AO87" i="2"/>
  <c r="AN87" i="2"/>
  <c r="AS86" i="2"/>
  <c r="AR86" i="2"/>
  <c r="AQ86" i="2"/>
  <c r="AP86" i="2"/>
  <c r="AO86" i="2"/>
  <c r="AN86" i="2"/>
  <c r="AS85" i="2"/>
  <c r="AR85" i="2"/>
  <c r="AQ85" i="2"/>
  <c r="AP85" i="2"/>
  <c r="AO85" i="2"/>
  <c r="AN85" i="2"/>
  <c r="AS84" i="2"/>
  <c r="AR84" i="2"/>
  <c r="AQ84" i="2"/>
  <c r="AP84" i="2"/>
  <c r="AO84" i="2"/>
  <c r="AN84" i="2"/>
  <c r="AS83" i="2"/>
  <c r="AR83" i="2"/>
  <c r="AQ83" i="2"/>
  <c r="AP83" i="2"/>
  <c r="AO83" i="2"/>
  <c r="AN83" i="2"/>
  <c r="JT94" i="2"/>
  <c r="JT93" i="2"/>
  <c r="JT92" i="2"/>
  <c r="JT91" i="2"/>
  <c r="JT90" i="2"/>
  <c r="JT89" i="2"/>
  <c r="JT88" i="2"/>
  <c r="JT87" i="2"/>
  <c r="JT86" i="2"/>
  <c r="JT85" i="2"/>
  <c r="JT84" i="2"/>
  <c r="JT83" i="2"/>
  <c r="KI94" i="2"/>
  <c r="KH94" i="2"/>
  <c r="KG94" i="2"/>
  <c r="KF94" i="2"/>
  <c r="KE94" i="2"/>
  <c r="KD94" i="2"/>
  <c r="KC94" i="2"/>
  <c r="KB94" i="2"/>
  <c r="KA94" i="2"/>
  <c r="JZ94" i="2"/>
  <c r="JY94" i="2"/>
  <c r="JX94" i="2"/>
  <c r="JW94" i="2"/>
  <c r="JV94" i="2"/>
  <c r="JU94" i="2"/>
  <c r="KI93" i="2"/>
  <c r="KH93" i="2"/>
  <c r="KG93" i="2"/>
  <c r="KF93" i="2"/>
  <c r="KE93" i="2"/>
  <c r="KD93" i="2"/>
  <c r="KC93" i="2"/>
  <c r="KB93" i="2"/>
  <c r="KZ93" i="2" s="1"/>
  <c r="KA93" i="2"/>
  <c r="JZ93" i="2"/>
  <c r="JY93" i="2"/>
  <c r="JX93" i="2"/>
  <c r="JW93" i="2"/>
  <c r="JV93" i="2"/>
  <c r="LR93" i="2" s="1"/>
  <c r="JU93" i="2"/>
  <c r="KI92" i="2"/>
  <c r="KH92" i="2"/>
  <c r="KG92" i="2"/>
  <c r="KF92" i="2"/>
  <c r="KE92" i="2"/>
  <c r="KD92" i="2"/>
  <c r="KC92" i="2"/>
  <c r="KB92" i="2"/>
  <c r="KA92" i="2"/>
  <c r="MM92" i="2" s="1"/>
  <c r="JZ92" i="2"/>
  <c r="JY92" i="2"/>
  <c r="JX92" i="2"/>
  <c r="JW92" i="2"/>
  <c r="JV92" i="2"/>
  <c r="JU92" i="2"/>
  <c r="KI91" i="2"/>
  <c r="KH91" i="2"/>
  <c r="KG91" i="2"/>
  <c r="KF91" i="2"/>
  <c r="KE91" i="2"/>
  <c r="KD91" i="2"/>
  <c r="KC91" i="2"/>
  <c r="KB91" i="2"/>
  <c r="KA91" i="2"/>
  <c r="JZ91" i="2"/>
  <c r="JY91" i="2"/>
  <c r="JX91" i="2"/>
  <c r="JW91" i="2"/>
  <c r="JV91" i="2"/>
  <c r="JU91" i="2"/>
  <c r="KI90" i="2"/>
  <c r="KH90" i="2"/>
  <c r="KG90" i="2"/>
  <c r="MS90" i="2" s="1"/>
  <c r="KF90" i="2"/>
  <c r="KE90" i="2"/>
  <c r="KD90" i="2"/>
  <c r="KC90" i="2"/>
  <c r="KB90" i="2"/>
  <c r="KA90" i="2"/>
  <c r="JZ90" i="2"/>
  <c r="JY90" i="2"/>
  <c r="JX90" i="2"/>
  <c r="JW90" i="2"/>
  <c r="JV90" i="2"/>
  <c r="JU90" i="2"/>
  <c r="KI89" i="2"/>
  <c r="KH89" i="2"/>
  <c r="KG89" i="2"/>
  <c r="KF89" i="2"/>
  <c r="MR89" i="2" s="1"/>
  <c r="KE89" i="2"/>
  <c r="KD89" i="2"/>
  <c r="KC89" i="2"/>
  <c r="KB89" i="2"/>
  <c r="KA89" i="2"/>
  <c r="JZ89" i="2"/>
  <c r="JY89" i="2"/>
  <c r="KT89" i="2" s="1"/>
  <c r="JX89" i="2"/>
  <c r="JW89" i="2"/>
  <c r="JV89" i="2"/>
  <c r="JU89" i="2"/>
  <c r="KI88" i="2"/>
  <c r="KH88" i="2"/>
  <c r="KG88" i="2"/>
  <c r="KF88" i="2"/>
  <c r="KE88" i="2"/>
  <c r="KD88" i="2"/>
  <c r="KC88" i="2"/>
  <c r="KB88" i="2"/>
  <c r="KA88" i="2"/>
  <c r="JZ88" i="2"/>
  <c r="JY88" i="2"/>
  <c r="JX88" i="2"/>
  <c r="JW88" i="2"/>
  <c r="JV88" i="2"/>
  <c r="JU88" i="2"/>
  <c r="KI87" i="2"/>
  <c r="KH87" i="2"/>
  <c r="KG87" i="2"/>
  <c r="KF87" i="2"/>
  <c r="KE87" i="2"/>
  <c r="KD87" i="2"/>
  <c r="KC87" i="2"/>
  <c r="KB87" i="2"/>
  <c r="KA87" i="2"/>
  <c r="JZ87" i="2"/>
  <c r="JY87" i="2"/>
  <c r="JX87" i="2"/>
  <c r="JW87" i="2"/>
  <c r="KP87" i="2" s="1"/>
  <c r="JV87" i="2"/>
  <c r="JU87" i="2"/>
  <c r="KI86" i="2"/>
  <c r="KH86" i="2"/>
  <c r="KG86" i="2"/>
  <c r="KF86" i="2"/>
  <c r="KE86" i="2"/>
  <c r="KD86" i="2"/>
  <c r="KC86" i="2"/>
  <c r="KB86" i="2"/>
  <c r="KA86" i="2"/>
  <c r="JZ86" i="2"/>
  <c r="ML86" i="2" s="1"/>
  <c r="JY86" i="2"/>
  <c r="JX86" i="2"/>
  <c r="JW86" i="2"/>
  <c r="JV86" i="2"/>
  <c r="JU86" i="2"/>
  <c r="LQ86" i="2" s="1"/>
  <c r="KI85" i="2"/>
  <c r="KH85" i="2"/>
  <c r="KG85" i="2"/>
  <c r="KF85" i="2"/>
  <c r="KE85" i="2"/>
  <c r="KD85" i="2"/>
  <c r="KC85" i="2"/>
  <c r="KB85" i="2"/>
  <c r="LX85" i="2" s="1"/>
  <c r="KA85" i="2"/>
  <c r="JZ85" i="2"/>
  <c r="JY85" i="2"/>
  <c r="JX85" i="2"/>
  <c r="JW85" i="2"/>
  <c r="JV85" i="2"/>
  <c r="JU85" i="2"/>
  <c r="LQ85" i="2" s="1"/>
  <c r="KI84" i="2"/>
  <c r="LN84" i="2" s="1"/>
  <c r="KH84" i="2"/>
  <c r="KG84" i="2"/>
  <c r="KF84" i="2"/>
  <c r="KE84" i="2"/>
  <c r="KD84" i="2"/>
  <c r="KC84" i="2"/>
  <c r="KB84" i="2"/>
  <c r="KA84" i="2"/>
  <c r="JZ84" i="2"/>
  <c r="JY84" i="2"/>
  <c r="JX84" i="2"/>
  <c r="JW84" i="2"/>
  <c r="JV84" i="2"/>
  <c r="JU84" i="2"/>
  <c r="KI83" i="2"/>
  <c r="KH83" i="2"/>
  <c r="KG83" i="2"/>
  <c r="KF83" i="2"/>
  <c r="KE83" i="2"/>
  <c r="KD83" i="2"/>
  <c r="KC83" i="2"/>
  <c r="KB83" i="2"/>
  <c r="KA83" i="2"/>
  <c r="JZ83" i="2"/>
  <c r="JY83" i="2"/>
  <c r="JX83" i="2"/>
  <c r="JW83" i="2"/>
  <c r="JV83" i="2"/>
  <c r="JU83" i="2"/>
  <c r="CD94" i="2"/>
  <c r="CC94" i="2"/>
  <c r="CB94" i="2"/>
  <c r="CA94" i="2"/>
  <c r="BZ94" i="2"/>
  <c r="BY94" i="2"/>
  <c r="BX94" i="2"/>
  <c r="BW94" i="2"/>
  <c r="CD93" i="2"/>
  <c r="CC93" i="2"/>
  <c r="CB93" i="2"/>
  <c r="CA93" i="2"/>
  <c r="BZ93" i="2"/>
  <c r="BY93" i="2"/>
  <c r="BX93" i="2"/>
  <c r="BW93" i="2"/>
  <c r="CD92" i="2"/>
  <c r="CC92" i="2"/>
  <c r="CB92" i="2"/>
  <c r="CA92" i="2"/>
  <c r="BZ92" i="2"/>
  <c r="BY92" i="2"/>
  <c r="BX92" i="2"/>
  <c r="BW92" i="2"/>
  <c r="CD91" i="2"/>
  <c r="CC91" i="2"/>
  <c r="CB91" i="2"/>
  <c r="CA91" i="2"/>
  <c r="BZ91" i="2"/>
  <c r="BY91" i="2"/>
  <c r="BX91" i="2"/>
  <c r="BW91" i="2"/>
  <c r="CD90" i="2"/>
  <c r="CC90" i="2"/>
  <c r="CB90" i="2"/>
  <c r="CA90" i="2"/>
  <c r="BZ90" i="2"/>
  <c r="BY90" i="2"/>
  <c r="BX90" i="2"/>
  <c r="BW90" i="2"/>
  <c r="CD89" i="2"/>
  <c r="CC89" i="2"/>
  <c r="CB89" i="2"/>
  <c r="CA89" i="2"/>
  <c r="BZ89" i="2"/>
  <c r="BY89" i="2"/>
  <c r="BX89" i="2"/>
  <c r="BW89" i="2"/>
  <c r="CD88" i="2"/>
  <c r="CC88" i="2"/>
  <c r="CB88" i="2"/>
  <c r="CA88" i="2"/>
  <c r="BZ88" i="2"/>
  <c r="BY88" i="2"/>
  <c r="BX88" i="2"/>
  <c r="BW88" i="2"/>
  <c r="CD87" i="2"/>
  <c r="CC87" i="2"/>
  <c r="CB87" i="2"/>
  <c r="CA87" i="2"/>
  <c r="BZ87" i="2"/>
  <c r="BY87" i="2"/>
  <c r="BX87" i="2"/>
  <c r="BW87" i="2"/>
  <c r="CD86" i="2"/>
  <c r="CC86" i="2"/>
  <c r="CB86" i="2"/>
  <c r="CA86" i="2"/>
  <c r="BZ86" i="2"/>
  <c r="BY86" i="2"/>
  <c r="BX86" i="2"/>
  <c r="BW86" i="2"/>
  <c r="CD85" i="2"/>
  <c r="CC85" i="2"/>
  <c r="CB85" i="2"/>
  <c r="CA85" i="2"/>
  <c r="BZ85" i="2"/>
  <c r="BY85" i="2"/>
  <c r="BX85" i="2"/>
  <c r="BW85" i="2"/>
  <c r="CD84" i="2"/>
  <c r="CC84" i="2"/>
  <c r="CB84" i="2"/>
  <c r="CB82" i="2" s="1"/>
  <c r="CA84" i="2"/>
  <c r="BZ84" i="2"/>
  <c r="BY84" i="2"/>
  <c r="BX84" i="2"/>
  <c r="BW84" i="2"/>
  <c r="CD83" i="2"/>
  <c r="CD82" i="2" s="1"/>
  <c r="CC83" i="2"/>
  <c r="CA83" i="2"/>
  <c r="CA82" i="2" s="1"/>
  <c r="BZ83" i="2"/>
  <c r="BY83" i="2"/>
  <c r="BX83" i="2"/>
  <c r="BX82" i="2" s="1"/>
  <c r="BW83" i="2"/>
  <c r="GO94" i="2"/>
  <c r="GN94" i="2"/>
  <c r="GO93" i="2"/>
  <c r="GN93" i="2"/>
  <c r="GO92" i="2"/>
  <c r="GN92" i="2"/>
  <c r="GO91" i="2"/>
  <c r="GN91" i="2"/>
  <c r="GO90" i="2"/>
  <c r="GN90" i="2"/>
  <c r="GO89" i="2"/>
  <c r="GN89" i="2"/>
  <c r="HR89" i="2" s="1"/>
  <c r="GO88" i="2"/>
  <c r="GN88" i="2"/>
  <c r="GO87" i="2"/>
  <c r="GN87" i="2"/>
  <c r="GO86" i="2"/>
  <c r="GN86" i="2"/>
  <c r="GO85" i="2"/>
  <c r="GN85" i="2"/>
  <c r="HR85" i="2" s="1"/>
  <c r="GO84" i="2"/>
  <c r="GN84" i="2"/>
  <c r="GO83" i="2"/>
  <c r="GN83" i="2"/>
  <c r="GQ83" i="2"/>
  <c r="GQ84" i="2"/>
  <c r="GQ85" i="2"/>
  <c r="GQ86" i="2"/>
  <c r="GQ87" i="2"/>
  <c r="GQ88" i="2"/>
  <c r="GQ89" i="2"/>
  <c r="GX94" i="2"/>
  <c r="GW94" i="2"/>
  <c r="GV94" i="2"/>
  <c r="GU94" i="2"/>
  <c r="GT94" i="2"/>
  <c r="GS94" i="2"/>
  <c r="GR94" i="2"/>
  <c r="GX93" i="2"/>
  <c r="GW93" i="2"/>
  <c r="GV93" i="2"/>
  <c r="GU93" i="2"/>
  <c r="GT93" i="2"/>
  <c r="GS93" i="2"/>
  <c r="GR93" i="2"/>
  <c r="GX92" i="2"/>
  <c r="GW92" i="2"/>
  <c r="GV92" i="2"/>
  <c r="GU92" i="2"/>
  <c r="GT92" i="2"/>
  <c r="GS92" i="2"/>
  <c r="GR92" i="2"/>
  <c r="GX91" i="2"/>
  <c r="GW91" i="2"/>
  <c r="GV91" i="2"/>
  <c r="GU91" i="2"/>
  <c r="GT91" i="2"/>
  <c r="GS91" i="2"/>
  <c r="GR91" i="2"/>
  <c r="GX90" i="2"/>
  <c r="GW90" i="2"/>
  <c r="GV90" i="2"/>
  <c r="GU90" i="2"/>
  <c r="GT90" i="2"/>
  <c r="GS90" i="2"/>
  <c r="GR90" i="2"/>
  <c r="GX89" i="2"/>
  <c r="GW89" i="2"/>
  <c r="GV89" i="2"/>
  <c r="GU89" i="2"/>
  <c r="GT89" i="2"/>
  <c r="GS89" i="2"/>
  <c r="GR89" i="2"/>
  <c r="GX88" i="2"/>
  <c r="GW88" i="2"/>
  <c r="GV88" i="2"/>
  <c r="GU88" i="2"/>
  <c r="GT88" i="2"/>
  <c r="GS88" i="2"/>
  <c r="GR88" i="2"/>
  <c r="GX87" i="2"/>
  <c r="GW87" i="2"/>
  <c r="GV87" i="2"/>
  <c r="GU87" i="2"/>
  <c r="GT87" i="2"/>
  <c r="GS87" i="2"/>
  <c r="GR87" i="2"/>
  <c r="GX86" i="2"/>
  <c r="GW86" i="2"/>
  <c r="GV86" i="2"/>
  <c r="GU86" i="2"/>
  <c r="GT86" i="2"/>
  <c r="GS86" i="2"/>
  <c r="GR86" i="2"/>
  <c r="GX85" i="2"/>
  <c r="GW85" i="2"/>
  <c r="GV85" i="2"/>
  <c r="GU85" i="2"/>
  <c r="GT85" i="2"/>
  <c r="GS85" i="2"/>
  <c r="GR85" i="2"/>
  <c r="GX84" i="2"/>
  <c r="GW84" i="2"/>
  <c r="GV84" i="2"/>
  <c r="GU84" i="2"/>
  <c r="GT84" i="2"/>
  <c r="GS84" i="2"/>
  <c r="GR84" i="2"/>
  <c r="GX83" i="2"/>
  <c r="GW83" i="2"/>
  <c r="GV83" i="2"/>
  <c r="GU83" i="2"/>
  <c r="GT83" i="2"/>
  <c r="GS83" i="2"/>
  <c r="GR83" i="2"/>
  <c r="GQ94" i="2"/>
  <c r="GQ93" i="2"/>
  <c r="GQ92" i="2"/>
  <c r="GQ91" i="2"/>
  <c r="GQ90" i="2"/>
  <c r="JK94" i="2"/>
  <c r="JJ94" i="2"/>
  <c r="JF94" i="2"/>
  <c r="JE94" i="2"/>
  <c r="IY94" i="2"/>
  <c r="IU94" i="2"/>
  <c r="IT94" i="2"/>
  <c r="IR94" i="2"/>
  <c r="IK94" i="2"/>
  <c r="IJ94" i="2"/>
  <c r="II94" i="2"/>
  <c r="IC94" i="2"/>
  <c r="HY94" i="2"/>
  <c r="HX94" i="2"/>
  <c r="GP94" i="2"/>
  <c r="GM94" i="2"/>
  <c r="GL94" i="2"/>
  <c r="GK94" i="2"/>
  <c r="GJ94" i="2"/>
  <c r="GI94" i="2"/>
  <c r="GH94" i="2"/>
  <c r="GG94" i="2"/>
  <c r="GF94" i="2"/>
  <c r="GE94" i="2"/>
  <c r="GD94" i="2"/>
  <c r="GC94" i="2"/>
  <c r="GB94" i="2"/>
  <c r="GA94" i="2"/>
  <c r="FZ94" i="2"/>
  <c r="FY94" i="2"/>
  <c r="FX94" i="2"/>
  <c r="FW94" i="2"/>
  <c r="FV94" i="2"/>
  <c r="FU94" i="2"/>
  <c r="FT94" i="2"/>
  <c r="FS94" i="2"/>
  <c r="FR94" i="2"/>
  <c r="FN94" i="2"/>
  <c r="FM94" i="2"/>
  <c r="FL94" i="2"/>
  <c r="FH94" i="2"/>
  <c r="FD94" i="2"/>
  <c r="EV94" i="2"/>
  <c r="EZ81" i="2" s="1"/>
  <c r="EL94" i="2"/>
  <c r="EM94" i="2" s="1"/>
  <c r="DW94" i="2"/>
  <c r="DV94" i="2"/>
  <c r="DU94" i="2"/>
  <c r="DI94" i="2"/>
  <c r="DJ94" i="2" s="1"/>
  <c r="CZ94" i="2"/>
  <c r="BV94" i="2"/>
  <c r="CY94" i="2" s="1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CG94" i="2" s="1"/>
  <c r="BC94" i="2"/>
  <c r="BB94" i="2"/>
  <c r="AC94" i="2"/>
  <c r="AE81" i="2" s="1"/>
  <c r="AB94" i="2"/>
  <c r="AA94" i="2"/>
  <c r="Z94" i="2"/>
  <c r="Y94" i="2"/>
  <c r="X94" i="2"/>
  <c r="V94" i="2"/>
  <c r="U94" i="2"/>
  <c r="T94" i="2"/>
  <c r="R94" i="2"/>
  <c r="Q94" i="2"/>
  <c r="P94" i="2"/>
  <c r="N94" i="2"/>
  <c r="G94" i="2"/>
  <c r="D94" i="2"/>
  <c r="C94" i="2"/>
  <c r="B94" i="2"/>
  <c r="JK93" i="2"/>
  <c r="JJ93" i="2"/>
  <c r="JF93" i="2"/>
  <c r="JE93" i="2"/>
  <c r="IY93" i="2"/>
  <c r="IU93" i="2"/>
  <c r="IT93" i="2"/>
  <c r="IR93" i="2"/>
  <c r="IK93" i="2"/>
  <c r="IJ93" i="2"/>
  <c r="II93" i="2"/>
  <c r="IC93" i="2"/>
  <c r="HY93" i="2"/>
  <c r="HX93" i="2"/>
  <c r="GP93" i="2"/>
  <c r="GM93" i="2"/>
  <c r="GL93" i="2"/>
  <c r="GK93" i="2"/>
  <c r="GJ93" i="2"/>
  <c r="GI93" i="2"/>
  <c r="GH93" i="2"/>
  <c r="GG93" i="2"/>
  <c r="GF93" i="2"/>
  <c r="GE93" i="2"/>
  <c r="GD93" i="2"/>
  <c r="GC93" i="2"/>
  <c r="GB93" i="2"/>
  <c r="GA93" i="2"/>
  <c r="FZ93" i="2"/>
  <c r="FY93" i="2"/>
  <c r="FX93" i="2"/>
  <c r="FW93" i="2"/>
  <c r="FV93" i="2"/>
  <c r="FU93" i="2"/>
  <c r="FT93" i="2"/>
  <c r="FS93" i="2"/>
  <c r="FR93" i="2"/>
  <c r="FN93" i="2"/>
  <c r="FM93" i="2"/>
  <c r="FL93" i="2"/>
  <c r="FQ80" i="2" s="1"/>
  <c r="FH93" i="2"/>
  <c r="FD93" i="2"/>
  <c r="EV93" i="2"/>
  <c r="EL93" i="2"/>
  <c r="EM93" i="2" s="1"/>
  <c r="DW93" i="2"/>
  <c r="MM93" i="2" s="1"/>
  <c r="DV93" i="2"/>
  <c r="DU93" i="2"/>
  <c r="DI93" i="2"/>
  <c r="EC93" i="2" s="1"/>
  <c r="EI93" i="2" s="1"/>
  <c r="CZ93" i="2"/>
  <c r="BV93" i="2"/>
  <c r="BU93" i="2"/>
  <c r="BT93" i="2"/>
  <c r="BS93" i="2"/>
  <c r="BR93" i="2"/>
  <c r="BQ93" i="2"/>
  <c r="BP93" i="2"/>
  <c r="BO93" i="2"/>
  <c r="BN93" i="2"/>
  <c r="BM93" i="2"/>
  <c r="BL93" i="2"/>
  <c r="BK93" i="2"/>
  <c r="CN93" i="2" s="1"/>
  <c r="BJ93" i="2"/>
  <c r="BI93" i="2"/>
  <c r="BH93" i="2"/>
  <c r="BG93" i="2"/>
  <c r="BF93" i="2"/>
  <c r="BE93" i="2"/>
  <c r="BD93" i="2"/>
  <c r="BC93" i="2"/>
  <c r="BB93" i="2"/>
  <c r="AC93" i="2"/>
  <c r="AB93" i="2"/>
  <c r="AA93" i="2"/>
  <c r="Z93" i="2"/>
  <c r="Y93" i="2"/>
  <c r="X93" i="2"/>
  <c r="V93" i="2"/>
  <c r="U93" i="2"/>
  <c r="T93" i="2"/>
  <c r="R93" i="2"/>
  <c r="Q93" i="2"/>
  <c r="P93" i="2"/>
  <c r="N93" i="2"/>
  <c r="G93" i="2"/>
  <c r="D93" i="2"/>
  <c r="HE93" i="2" s="1"/>
  <c r="C93" i="2"/>
  <c r="B93" i="2"/>
  <c r="JK92" i="2"/>
  <c r="JJ92" i="2"/>
  <c r="JF92" i="2"/>
  <c r="JE92" i="2"/>
  <c r="IY92" i="2"/>
  <c r="IU92" i="2"/>
  <c r="IS92" i="2" s="1"/>
  <c r="IT92" i="2"/>
  <c r="IR92" i="2"/>
  <c r="IK92" i="2"/>
  <c r="IJ92" i="2"/>
  <c r="II92" i="2"/>
  <c r="IC92" i="2"/>
  <c r="HY92" i="2"/>
  <c r="HX92" i="2"/>
  <c r="GP92" i="2"/>
  <c r="GM92" i="2"/>
  <c r="GL92" i="2"/>
  <c r="GK92" i="2"/>
  <c r="GJ92" i="2"/>
  <c r="GI92" i="2"/>
  <c r="GH92" i="2"/>
  <c r="GG92" i="2"/>
  <c r="GF92" i="2"/>
  <c r="GE92" i="2"/>
  <c r="GD92" i="2"/>
  <c r="GC92" i="2"/>
  <c r="GB92" i="2"/>
  <c r="GA92" i="2"/>
  <c r="FZ92" i="2"/>
  <c r="FY92" i="2"/>
  <c r="FX92" i="2"/>
  <c r="FW92" i="2"/>
  <c r="FV92" i="2"/>
  <c r="FU92" i="2"/>
  <c r="FT92" i="2"/>
  <c r="FS92" i="2"/>
  <c r="FR92" i="2"/>
  <c r="FN92" i="2"/>
  <c r="FM92" i="2"/>
  <c r="FL92" i="2"/>
  <c r="FH92" i="2"/>
  <c r="FI92" i="2" s="1"/>
  <c r="FD92" i="2"/>
  <c r="EV92" i="2"/>
  <c r="EL92" i="2"/>
  <c r="DW92" i="2"/>
  <c r="DV92" i="2"/>
  <c r="DU92" i="2"/>
  <c r="DI92" i="2"/>
  <c r="CZ92" i="2"/>
  <c r="LR92" i="2" s="1"/>
  <c r="BV92" i="2"/>
  <c r="BU92" i="2"/>
  <c r="BT92" i="2"/>
  <c r="BS92" i="2"/>
  <c r="BR92" i="2"/>
  <c r="BQ92" i="2"/>
  <c r="BP92" i="2"/>
  <c r="BO92" i="2"/>
  <c r="BN92" i="2"/>
  <c r="BM92" i="2"/>
  <c r="BL92" i="2"/>
  <c r="BK92" i="2"/>
  <c r="BJ92" i="2"/>
  <c r="BI92" i="2"/>
  <c r="BH92" i="2"/>
  <c r="BG92" i="2"/>
  <c r="BF92" i="2"/>
  <c r="BE92" i="2"/>
  <c r="BD92" i="2"/>
  <c r="BC92" i="2"/>
  <c r="BB92" i="2"/>
  <c r="AC92" i="2"/>
  <c r="AB92" i="2"/>
  <c r="AA92" i="2"/>
  <c r="Z92" i="2"/>
  <c r="Y92" i="2"/>
  <c r="X92" i="2"/>
  <c r="V92" i="2"/>
  <c r="U92" i="2"/>
  <c r="T92" i="2"/>
  <c r="R92" i="2"/>
  <c r="Q92" i="2"/>
  <c r="P92" i="2"/>
  <c r="N92" i="2"/>
  <c r="G92" i="2"/>
  <c r="D92" i="2"/>
  <c r="C92" i="2"/>
  <c r="B92" i="2"/>
  <c r="JK91" i="2"/>
  <c r="JJ91" i="2"/>
  <c r="JF91" i="2"/>
  <c r="JE91" i="2"/>
  <c r="IY91" i="2"/>
  <c r="IU91" i="2"/>
  <c r="IT91" i="2"/>
  <c r="IR91" i="2"/>
  <c r="IK91" i="2"/>
  <c r="IJ91" i="2"/>
  <c r="IP91" i="2" s="1"/>
  <c r="IQ91" i="2" s="1"/>
  <c r="II91" i="2"/>
  <c r="IC91" i="2"/>
  <c r="HY91" i="2"/>
  <c r="HX91" i="2"/>
  <c r="GP91" i="2"/>
  <c r="GM91" i="2"/>
  <c r="GL91" i="2"/>
  <c r="GK91" i="2"/>
  <c r="GJ91" i="2"/>
  <c r="GI91" i="2"/>
  <c r="GH91" i="2"/>
  <c r="GG91" i="2"/>
  <c r="GF91" i="2"/>
  <c r="GE91" i="2"/>
  <c r="GD91" i="2"/>
  <c r="GC91" i="2"/>
  <c r="GB91" i="2"/>
  <c r="GA91" i="2"/>
  <c r="FZ91" i="2"/>
  <c r="FY91" i="2"/>
  <c r="FX91" i="2"/>
  <c r="FW91" i="2"/>
  <c r="FV91" i="2"/>
  <c r="FU91" i="2"/>
  <c r="FT91" i="2"/>
  <c r="FS91" i="2"/>
  <c r="FR91" i="2"/>
  <c r="FN91" i="2"/>
  <c r="FM91" i="2"/>
  <c r="FL91" i="2"/>
  <c r="FH91" i="2"/>
  <c r="FD91" i="2"/>
  <c r="EV91" i="2"/>
  <c r="EL91" i="2"/>
  <c r="DW91" i="2"/>
  <c r="DV91" i="2"/>
  <c r="DU91" i="2"/>
  <c r="DI91" i="2"/>
  <c r="CZ91" i="2"/>
  <c r="DA91" i="2" s="1"/>
  <c r="BV91" i="2"/>
  <c r="BU91" i="2"/>
  <c r="BT91" i="2"/>
  <c r="BS91" i="2"/>
  <c r="BR91" i="2"/>
  <c r="BQ91" i="2"/>
  <c r="BP91" i="2"/>
  <c r="BO91" i="2"/>
  <c r="BN91" i="2"/>
  <c r="BM91" i="2"/>
  <c r="BL91" i="2"/>
  <c r="BK91" i="2"/>
  <c r="BJ91" i="2"/>
  <c r="BI91" i="2"/>
  <c r="BH91" i="2"/>
  <c r="BG91" i="2"/>
  <c r="BF91" i="2"/>
  <c r="BE91" i="2"/>
  <c r="BD91" i="2"/>
  <c r="BC91" i="2"/>
  <c r="BB91" i="2"/>
  <c r="AC91" i="2"/>
  <c r="AB91" i="2"/>
  <c r="AA91" i="2"/>
  <c r="Z91" i="2"/>
  <c r="Y91" i="2"/>
  <c r="X91" i="2"/>
  <c r="V91" i="2"/>
  <c r="U91" i="2"/>
  <c r="T91" i="2"/>
  <c r="R91" i="2"/>
  <c r="Q91" i="2"/>
  <c r="P91" i="2"/>
  <c r="N91" i="2"/>
  <c r="G91" i="2"/>
  <c r="H91" i="2" s="1"/>
  <c r="D91" i="2"/>
  <c r="CW91" i="2" s="1"/>
  <c r="C91" i="2"/>
  <c r="B91" i="2"/>
  <c r="JK90" i="2"/>
  <c r="JJ90" i="2"/>
  <c r="JF90" i="2"/>
  <c r="JC90" i="2" s="1"/>
  <c r="JD90" i="2" s="1"/>
  <c r="JE90" i="2"/>
  <c r="IY90" i="2"/>
  <c r="IU90" i="2"/>
  <c r="IT90" i="2"/>
  <c r="IR90" i="2"/>
  <c r="IK90" i="2"/>
  <c r="IJ90" i="2"/>
  <c r="II90" i="2"/>
  <c r="IC90" i="2"/>
  <c r="HY90" i="2"/>
  <c r="HX90" i="2"/>
  <c r="ID90" i="2" s="1"/>
  <c r="GP90" i="2"/>
  <c r="GM90" i="2"/>
  <c r="GL90" i="2"/>
  <c r="GK90" i="2"/>
  <c r="GJ90" i="2"/>
  <c r="HN90" i="2" s="1"/>
  <c r="GI90" i="2"/>
  <c r="GH90" i="2"/>
  <c r="GG90" i="2"/>
  <c r="GF90" i="2"/>
  <c r="GE90" i="2"/>
  <c r="GD90" i="2"/>
  <c r="GC90" i="2"/>
  <c r="GB90" i="2"/>
  <c r="HF90" i="2" s="1"/>
  <c r="GA90" i="2"/>
  <c r="FZ90" i="2"/>
  <c r="FY90" i="2"/>
  <c r="FX90" i="2"/>
  <c r="FW90" i="2"/>
  <c r="FV90" i="2"/>
  <c r="FU90" i="2"/>
  <c r="FT90" i="2"/>
  <c r="FS90" i="2"/>
  <c r="FR90" i="2"/>
  <c r="FN90" i="2"/>
  <c r="FM90" i="2"/>
  <c r="FL90" i="2"/>
  <c r="FH90" i="2"/>
  <c r="FD90" i="2"/>
  <c r="EV90" i="2"/>
  <c r="EX90" i="2" s="1"/>
  <c r="EL90" i="2"/>
  <c r="DW90" i="2"/>
  <c r="DV90" i="2"/>
  <c r="DU90" i="2"/>
  <c r="DI90" i="2"/>
  <c r="DR90" i="2" s="1"/>
  <c r="CZ90" i="2"/>
  <c r="BV90" i="2"/>
  <c r="BU90" i="2"/>
  <c r="CX90" i="2" s="1"/>
  <c r="BT90" i="2"/>
  <c r="BS90" i="2"/>
  <c r="BR90" i="2"/>
  <c r="BQ90" i="2"/>
  <c r="BP90" i="2"/>
  <c r="BO90" i="2"/>
  <c r="BN90" i="2"/>
  <c r="BM90" i="2"/>
  <c r="BL90" i="2"/>
  <c r="BK90" i="2"/>
  <c r="BJ90" i="2"/>
  <c r="BI90" i="2"/>
  <c r="BH90" i="2"/>
  <c r="BG90" i="2"/>
  <c r="BF90" i="2"/>
  <c r="BE90" i="2"/>
  <c r="CH90" i="2" s="1"/>
  <c r="BD90" i="2"/>
  <c r="BC90" i="2"/>
  <c r="BB90" i="2"/>
  <c r="AC90" i="2"/>
  <c r="AB90" i="2"/>
  <c r="AA90" i="2"/>
  <c r="Z90" i="2"/>
  <c r="Y90" i="2"/>
  <c r="X90" i="2"/>
  <c r="V90" i="2"/>
  <c r="U90" i="2"/>
  <c r="T90" i="2"/>
  <c r="R90" i="2"/>
  <c r="Q90" i="2"/>
  <c r="P90" i="2"/>
  <c r="N90" i="2"/>
  <c r="G90" i="2"/>
  <c r="H90" i="2" s="1"/>
  <c r="D90" i="2"/>
  <c r="C90" i="2"/>
  <c r="B90" i="2"/>
  <c r="JK89" i="2"/>
  <c r="JJ89" i="2"/>
  <c r="JF89" i="2"/>
  <c r="JE89" i="2"/>
  <c r="IY89" i="2"/>
  <c r="IU89" i="2"/>
  <c r="IT89" i="2"/>
  <c r="IR89" i="2"/>
  <c r="IK89" i="2"/>
  <c r="IJ89" i="2"/>
  <c r="II89" i="2"/>
  <c r="IC89" i="2"/>
  <c r="HY89" i="2"/>
  <c r="HX89" i="2"/>
  <c r="GP89" i="2"/>
  <c r="HT89" i="2" s="1"/>
  <c r="GM89" i="2"/>
  <c r="GL89" i="2"/>
  <c r="GK89" i="2"/>
  <c r="GJ89" i="2"/>
  <c r="GI89" i="2"/>
  <c r="HM89" i="2" s="1"/>
  <c r="GH89" i="2"/>
  <c r="GG89" i="2"/>
  <c r="GF89" i="2"/>
  <c r="HJ89" i="2" s="1"/>
  <c r="GE89" i="2"/>
  <c r="GD89" i="2"/>
  <c r="GC89" i="2"/>
  <c r="GB89" i="2"/>
  <c r="GA89" i="2"/>
  <c r="HE89" i="2" s="1"/>
  <c r="FZ89" i="2"/>
  <c r="FY89" i="2"/>
  <c r="FX89" i="2"/>
  <c r="HB89" i="2" s="1"/>
  <c r="FW89" i="2"/>
  <c r="FV89" i="2"/>
  <c r="FU89" i="2"/>
  <c r="FT89" i="2"/>
  <c r="FS89" i="2"/>
  <c r="FR89" i="2"/>
  <c r="FN89" i="2"/>
  <c r="FM89" i="2"/>
  <c r="FL89" i="2"/>
  <c r="FH89" i="2"/>
  <c r="FI89" i="2" s="1"/>
  <c r="FD89" i="2"/>
  <c r="EV89" i="2"/>
  <c r="EL89" i="2"/>
  <c r="DW89" i="2"/>
  <c r="DX89" i="2" s="1"/>
  <c r="DV89" i="2"/>
  <c r="DU89" i="2"/>
  <c r="DI89" i="2"/>
  <c r="DJ89" i="2" s="1"/>
  <c r="CZ89" i="2"/>
  <c r="FE89" i="2" s="1"/>
  <c r="BV89" i="2"/>
  <c r="BU89" i="2"/>
  <c r="BT89" i="2"/>
  <c r="CW89" i="2" s="1"/>
  <c r="BS89" i="2"/>
  <c r="BR89" i="2"/>
  <c r="BQ89" i="2"/>
  <c r="BP89" i="2"/>
  <c r="BO89" i="2"/>
  <c r="BN89" i="2"/>
  <c r="BM89" i="2"/>
  <c r="BL89" i="2"/>
  <c r="CO89" i="2" s="1"/>
  <c r="BK89" i="2"/>
  <c r="BJ89" i="2"/>
  <c r="BI89" i="2"/>
  <c r="CL89" i="2" s="1"/>
  <c r="BH89" i="2"/>
  <c r="BG89" i="2"/>
  <c r="CJ89" i="2" s="1"/>
  <c r="BF89" i="2"/>
  <c r="BE89" i="2"/>
  <c r="BD89" i="2"/>
  <c r="CG89" i="2" s="1"/>
  <c r="BC89" i="2"/>
  <c r="BB89" i="2"/>
  <c r="AC89" i="2"/>
  <c r="AD89" i="2" s="1"/>
  <c r="AB89" i="2"/>
  <c r="AA89" i="2"/>
  <c r="Z89" i="2"/>
  <c r="Y89" i="2"/>
  <c r="X89" i="2"/>
  <c r="V89" i="2"/>
  <c r="U89" i="2"/>
  <c r="T89" i="2"/>
  <c r="R89" i="2"/>
  <c r="Q89" i="2"/>
  <c r="P89" i="2"/>
  <c r="N89" i="2"/>
  <c r="G89" i="2"/>
  <c r="D89" i="2"/>
  <c r="C89" i="2"/>
  <c r="B89" i="2"/>
  <c r="JK88" i="2"/>
  <c r="JJ88" i="2"/>
  <c r="JF88" i="2"/>
  <c r="JE88" i="2"/>
  <c r="IY88" i="2"/>
  <c r="IZ88" i="2" s="1"/>
  <c r="IU88" i="2"/>
  <c r="IT88" i="2"/>
  <c r="IR88" i="2"/>
  <c r="IK88" i="2"/>
  <c r="IJ88" i="2"/>
  <c r="II88" i="2"/>
  <c r="IC88" i="2"/>
  <c r="HY88" i="2"/>
  <c r="HW88" i="2" s="1"/>
  <c r="HZ75" i="2" s="1"/>
  <c r="HX88" i="2"/>
  <c r="GP88" i="2"/>
  <c r="GM88" i="2"/>
  <c r="GL88" i="2"/>
  <c r="GK88" i="2"/>
  <c r="GJ88" i="2"/>
  <c r="GI88" i="2"/>
  <c r="GH88" i="2"/>
  <c r="GG88" i="2"/>
  <c r="GF88" i="2"/>
  <c r="GE88" i="2"/>
  <c r="GD88" i="2"/>
  <c r="GC88" i="2"/>
  <c r="GB88" i="2"/>
  <c r="GA88" i="2"/>
  <c r="FZ88" i="2"/>
  <c r="FY88" i="2"/>
  <c r="FX88" i="2"/>
  <c r="FW88" i="2"/>
  <c r="FV88" i="2"/>
  <c r="FU88" i="2"/>
  <c r="GY88" i="2" s="1"/>
  <c r="FT88" i="2"/>
  <c r="FS88" i="2"/>
  <c r="FR88" i="2"/>
  <c r="FN88" i="2"/>
  <c r="FM88" i="2"/>
  <c r="FL88" i="2"/>
  <c r="FH88" i="2"/>
  <c r="FD88" i="2"/>
  <c r="EV88" i="2"/>
  <c r="EL88" i="2"/>
  <c r="DW88" i="2"/>
  <c r="MT88" i="2" s="1"/>
  <c r="DV88" i="2"/>
  <c r="DU88" i="2"/>
  <c r="DI88" i="2"/>
  <c r="DP75" i="2" s="1"/>
  <c r="CZ88" i="2"/>
  <c r="DA88" i="2" s="1"/>
  <c r="BV88" i="2"/>
  <c r="CY88" i="2" s="1"/>
  <c r="BU88" i="2"/>
  <c r="BT88" i="2"/>
  <c r="BS88" i="2"/>
  <c r="BR88" i="2"/>
  <c r="BQ88" i="2"/>
  <c r="BP88" i="2"/>
  <c r="BO88" i="2"/>
  <c r="BN88" i="2"/>
  <c r="BM88" i="2"/>
  <c r="BL88" i="2"/>
  <c r="BK88" i="2"/>
  <c r="BJ88" i="2"/>
  <c r="BI88" i="2"/>
  <c r="BH88" i="2"/>
  <c r="BG88" i="2"/>
  <c r="BF88" i="2"/>
  <c r="BE88" i="2"/>
  <c r="BD88" i="2"/>
  <c r="BC88" i="2"/>
  <c r="BB88" i="2"/>
  <c r="AC88" i="2"/>
  <c r="AB88" i="2"/>
  <c r="AA88" i="2"/>
  <c r="Z88" i="2"/>
  <c r="Y88" i="2"/>
  <c r="X88" i="2"/>
  <c r="V88" i="2"/>
  <c r="U88" i="2"/>
  <c r="T88" i="2"/>
  <c r="R88" i="2"/>
  <c r="Q88" i="2"/>
  <c r="P88" i="2"/>
  <c r="N88" i="2"/>
  <c r="G88" i="2"/>
  <c r="D88" i="2"/>
  <c r="HT88" i="2" s="1"/>
  <c r="C88" i="2"/>
  <c r="B88" i="2"/>
  <c r="JK87" i="2"/>
  <c r="JJ87" i="2"/>
  <c r="JF87" i="2"/>
  <c r="JC87" i="2" s="1"/>
  <c r="JD87" i="2" s="1"/>
  <c r="JE87" i="2"/>
  <c r="IY87" i="2"/>
  <c r="IU87" i="2"/>
  <c r="IS87" i="2" s="1"/>
  <c r="IT87" i="2"/>
  <c r="IR87" i="2"/>
  <c r="IK87" i="2"/>
  <c r="IJ87" i="2"/>
  <c r="II87" i="2"/>
  <c r="IC87" i="2"/>
  <c r="HY87" i="2"/>
  <c r="HX87" i="2"/>
  <c r="GP87" i="2"/>
  <c r="GM87" i="2"/>
  <c r="GL87" i="2"/>
  <c r="GK87" i="2"/>
  <c r="GJ87" i="2"/>
  <c r="GI87" i="2"/>
  <c r="GH87" i="2"/>
  <c r="GG87" i="2"/>
  <c r="GF87" i="2"/>
  <c r="GE87" i="2"/>
  <c r="GD87" i="2"/>
  <c r="GC87" i="2"/>
  <c r="GB87" i="2"/>
  <c r="GA87" i="2"/>
  <c r="FZ87" i="2"/>
  <c r="FY87" i="2"/>
  <c r="FX87" i="2"/>
  <c r="FW87" i="2"/>
  <c r="FV87" i="2"/>
  <c r="FU87" i="2"/>
  <c r="FT87" i="2"/>
  <c r="FS87" i="2"/>
  <c r="FR87" i="2"/>
  <c r="FN87" i="2"/>
  <c r="FM87" i="2"/>
  <c r="FL87" i="2"/>
  <c r="FH87" i="2"/>
  <c r="FI87" i="2" s="1"/>
  <c r="FD87" i="2"/>
  <c r="EV87" i="2"/>
  <c r="FB74" i="2" s="1"/>
  <c r="EL87" i="2"/>
  <c r="DW87" i="2"/>
  <c r="DX87" i="2" s="1"/>
  <c r="DV87" i="2"/>
  <c r="DU87" i="2"/>
  <c r="DI87" i="2"/>
  <c r="CZ87" i="2"/>
  <c r="DA87" i="2" s="1"/>
  <c r="BV87" i="2"/>
  <c r="BU87" i="2"/>
  <c r="BT87" i="2"/>
  <c r="BS87" i="2"/>
  <c r="BR87" i="2"/>
  <c r="BQ87" i="2"/>
  <c r="BP87" i="2"/>
  <c r="BO87" i="2"/>
  <c r="BN87" i="2"/>
  <c r="BM87" i="2"/>
  <c r="BL87" i="2"/>
  <c r="BK87" i="2"/>
  <c r="BJ87" i="2"/>
  <c r="BI87" i="2"/>
  <c r="BH87" i="2"/>
  <c r="BG87" i="2"/>
  <c r="BF87" i="2"/>
  <c r="BE87" i="2"/>
  <c r="BD87" i="2"/>
  <c r="BC87" i="2"/>
  <c r="BB87" i="2"/>
  <c r="AC87" i="2"/>
  <c r="AB87" i="2"/>
  <c r="AA87" i="2"/>
  <c r="Z87" i="2"/>
  <c r="Y87" i="2"/>
  <c r="X87" i="2"/>
  <c r="V87" i="2"/>
  <c r="U87" i="2"/>
  <c r="W87" i="2" s="1"/>
  <c r="T87" i="2"/>
  <c r="R87" i="2"/>
  <c r="Q87" i="2"/>
  <c r="P87" i="2"/>
  <c r="N87" i="2"/>
  <c r="G87" i="2"/>
  <c r="D87" i="2"/>
  <c r="C87" i="2"/>
  <c r="B87" i="2"/>
  <c r="JK86" i="2"/>
  <c r="JJ86" i="2"/>
  <c r="JF86" i="2"/>
  <c r="JE86" i="2"/>
  <c r="IY86" i="2"/>
  <c r="IU86" i="2"/>
  <c r="IT86" i="2"/>
  <c r="IR86" i="2"/>
  <c r="IK86" i="2"/>
  <c r="IJ86" i="2"/>
  <c r="II86" i="2"/>
  <c r="IC86" i="2"/>
  <c r="HY86" i="2"/>
  <c r="HX86" i="2"/>
  <c r="GP86" i="2"/>
  <c r="HT86" i="2" s="1"/>
  <c r="GM86" i="2"/>
  <c r="GL86" i="2"/>
  <c r="GK86" i="2"/>
  <c r="GJ86" i="2"/>
  <c r="GI86" i="2"/>
  <c r="GH86" i="2"/>
  <c r="GG86" i="2"/>
  <c r="GF86" i="2"/>
  <c r="HJ86" i="2" s="1"/>
  <c r="GE86" i="2"/>
  <c r="GD86" i="2"/>
  <c r="GC86" i="2"/>
  <c r="GB86" i="2"/>
  <c r="GA86" i="2"/>
  <c r="FZ86" i="2"/>
  <c r="FY86" i="2"/>
  <c r="FX86" i="2"/>
  <c r="FW86" i="2"/>
  <c r="FV86" i="2"/>
  <c r="FU86" i="2"/>
  <c r="FT86" i="2"/>
  <c r="FS86" i="2"/>
  <c r="FR86" i="2"/>
  <c r="FN86" i="2"/>
  <c r="FM86" i="2"/>
  <c r="FL86" i="2"/>
  <c r="FH86" i="2"/>
  <c r="FD86" i="2"/>
  <c r="EV86" i="2"/>
  <c r="EL86" i="2"/>
  <c r="EM86" i="2" s="1"/>
  <c r="DW86" i="2"/>
  <c r="DV86" i="2"/>
  <c r="DU86" i="2"/>
  <c r="DI86" i="2"/>
  <c r="DJ86" i="2" s="1"/>
  <c r="CZ86" i="2"/>
  <c r="BV86" i="2"/>
  <c r="BU86" i="2"/>
  <c r="BT86" i="2"/>
  <c r="BS86" i="2"/>
  <c r="BR86" i="2"/>
  <c r="BQ86" i="2"/>
  <c r="BP86" i="2"/>
  <c r="BO86" i="2"/>
  <c r="BN86" i="2"/>
  <c r="BM86" i="2"/>
  <c r="BL86" i="2"/>
  <c r="BK86" i="2"/>
  <c r="BJ86" i="2"/>
  <c r="BI86" i="2"/>
  <c r="CL86" i="2" s="1"/>
  <c r="BH86" i="2"/>
  <c r="BG86" i="2"/>
  <c r="BF86" i="2"/>
  <c r="CI86" i="2" s="1"/>
  <c r="BE86" i="2"/>
  <c r="BD86" i="2"/>
  <c r="BC86" i="2"/>
  <c r="BB86" i="2"/>
  <c r="AC86" i="2"/>
  <c r="AB86" i="2"/>
  <c r="AA86" i="2"/>
  <c r="Z86" i="2"/>
  <c r="Y86" i="2"/>
  <c r="X86" i="2"/>
  <c r="V86" i="2"/>
  <c r="U86" i="2"/>
  <c r="T86" i="2"/>
  <c r="R86" i="2"/>
  <c r="Q86" i="2"/>
  <c r="P86" i="2"/>
  <c r="N86" i="2"/>
  <c r="G86" i="2"/>
  <c r="H86" i="2" s="1"/>
  <c r="D86" i="2"/>
  <c r="C86" i="2"/>
  <c r="B86" i="2"/>
  <c r="JK85" i="2"/>
  <c r="JJ85" i="2"/>
  <c r="JF85" i="2"/>
  <c r="JE85" i="2"/>
  <c r="IY85" i="2"/>
  <c r="IU85" i="2"/>
  <c r="IT85" i="2"/>
  <c r="IR85" i="2"/>
  <c r="IK85" i="2"/>
  <c r="IJ85" i="2"/>
  <c r="II85" i="2"/>
  <c r="IC85" i="2"/>
  <c r="HY85" i="2"/>
  <c r="HW85" i="2" s="1"/>
  <c r="HX85" i="2"/>
  <c r="GP85" i="2"/>
  <c r="GM85" i="2"/>
  <c r="GL85" i="2"/>
  <c r="GK85" i="2"/>
  <c r="GJ85" i="2"/>
  <c r="GI85" i="2"/>
  <c r="GH85" i="2"/>
  <c r="GG85" i="2"/>
  <c r="GF85" i="2"/>
  <c r="GE85" i="2"/>
  <c r="GD85" i="2"/>
  <c r="GC85" i="2"/>
  <c r="GB85" i="2"/>
  <c r="GA85" i="2"/>
  <c r="FZ85" i="2"/>
  <c r="FY85" i="2"/>
  <c r="FX85" i="2"/>
  <c r="FW85" i="2"/>
  <c r="FV85" i="2"/>
  <c r="FU85" i="2"/>
  <c r="FT85" i="2"/>
  <c r="FS85" i="2"/>
  <c r="FR85" i="2"/>
  <c r="FN85" i="2"/>
  <c r="FM85" i="2"/>
  <c r="FL85" i="2"/>
  <c r="FH85" i="2"/>
  <c r="FD85" i="2"/>
  <c r="EV85" i="2"/>
  <c r="EL85" i="2"/>
  <c r="DW85" i="2"/>
  <c r="MM85" i="2" s="1"/>
  <c r="DV85" i="2"/>
  <c r="DU85" i="2"/>
  <c r="DI85" i="2"/>
  <c r="CZ85" i="2"/>
  <c r="BV85" i="2"/>
  <c r="BU85" i="2"/>
  <c r="BT85" i="2"/>
  <c r="BS85" i="2"/>
  <c r="BR85" i="2"/>
  <c r="BQ85" i="2"/>
  <c r="BP85" i="2"/>
  <c r="BO85" i="2"/>
  <c r="BN85" i="2"/>
  <c r="BM85" i="2"/>
  <c r="BL85" i="2"/>
  <c r="BK85" i="2"/>
  <c r="CN85" i="2" s="1"/>
  <c r="BJ85" i="2"/>
  <c r="BI85" i="2"/>
  <c r="BH85" i="2"/>
  <c r="BG85" i="2"/>
  <c r="BF85" i="2"/>
  <c r="BE85" i="2"/>
  <c r="BD85" i="2"/>
  <c r="BC85" i="2"/>
  <c r="CF85" i="2" s="1"/>
  <c r="BB85" i="2"/>
  <c r="AC85" i="2"/>
  <c r="AB85" i="2"/>
  <c r="AA85" i="2"/>
  <c r="Z85" i="2"/>
  <c r="Y85" i="2"/>
  <c r="X85" i="2"/>
  <c r="V85" i="2"/>
  <c r="W85" i="2" s="1"/>
  <c r="U85" i="2"/>
  <c r="T85" i="2"/>
  <c r="R85" i="2"/>
  <c r="Q85" i="2"/>
  <c r="P85" i="2"/>
  <c r="N85" i="2"/>
  <c r="G85" i="2"/>
  <c r="D85" i="2"/>
  <c r="GY85" i="2" s="1"/>
  <c r="C85" i="2"/>
  <c r="B85" i="2"/>
  <c r="JK84" i="2"/>
  <c r="JJ84" i="2"/>
  <c r="JF84" i="2"/>
  <c r="JE84" i="2"/>
  <c r="IY84" i="2"/>
  <c r="IU84" i="2"/>
  <c r="IT84" i="2"/>
  <c r="IR84" i="2"/>
  <c r="IK84" i="2"/>
  <c r="IJ84" i="2"/>
  <c r="II84" i="2"/>
  <c r="IC84" i="2"/>
  <c r="HY84" i="2"/>
  <c r="HX84" i="2"/>
  <c r="GP84" i="2"/>
  <c r="GM84" i="2"/>
  <c r="GL84" i="2"/>
  <c r="GK84" i="2"/>
  <c r="GJ84" i="2"/>
  <c r="GI84" i="2"/>
  <c r="GH84" i="2"/>
  <c r="GG84" i="2"/>
  <c r="GF84" i="2"/>
  <c r="GE84" i="2"/>
  <c r="GD84" i="2"/>
  <c r="GC84" i="2"/>
  <c r="GB84" i="2"/>
  <c r="GA84" i="2"/>
  <c r="FZ84" i="2"/>
  <c r="FY84" i="2"/>
  <c r="FX84" i="2"/>
  <c r="FW84" i="2"/>
  <c r="FV84" i="2"/>
  <c r="FU84" i="2"/>
  <c r="FT84" i="2"/>
  <c r="FS84" i="2"/>
  <c r="FR84" i="2"/>
  <c r="FN84" i="2"/>
  <c r="FM84" i="2"/>
  <c r="FL84" i="2"/>
  <c r="FH84" i="2"/>
  <c r="FI84" i="2" s="1"/>
  <c r="FD84" i="2"/>
  <c r="EV84" i="2"/>
  <c r="EL84" i="2"/>
  <c r="DW84" i="2"/>
  <c r="DV84" i="2"/>
  <c r="DU84" i="2"/>
  <c r="DI84" i="2"/>
  <c r="CZ84" i="2"/>
  <c r="BV84" i="2"/>
  <c r="BU84" i="2"/>
  <c r="BT84" i="2"/>
  <c r="BS84" i="2"/>
  <c r="BR84" i="2"/>
  <c r="BQ84" i="2"/>
  <c r="BP84" i="2"/>
  <c r="BO84" i="2"/>
  <c r="BN84" i="2"/>
  <c r="BM84" i="2"/>
  <c r="BL84" i="2"/>
  <c r="BK84" i="2"/>
  <c r="BJ84" i="2"/>
  <c r="BI84" i="2"/>
  <c r="BH84" i="2"/>
  <c r="BG84" i="2"/>
  <c r="BF84" i="2"/>
  <c r="BE84" i="2"/>
  <c r="BD84" i="2"/>
  <c r="BC84" i="2"/>
  <c r="BB84" i="2"/>
  <c r="AC84" i="2"/>
  <c r="AB84" i="2"/>
  <c r="AA84" i="2"/>
  <c r="Z84" i="2"/>
  <c r="Y84" i="2"/>
  <c r="X84" i="2"/>
  <c r="V84" i="2"/>
  <c r="U84" i="2"/>
  <c r="T84" i="2"/>
  <c r="R84" i="2"/>
  <c r="Q84" i="2"/>
  <c r="P84" i="2"/>
  <c r="N84" i="2"/>
  <c r="G84" i="2"/>
  <c r="D84" i="2"/>
  <c r="C84" i="2"/>
  <c r="B84" i="2"/>
  <c r="JK83" i="2"/>
  <c r="JJ83" i="2"/>
  <c r="JF83" i="2"/>
  <c r="JE83" i="2"/>
  <c r="IY83" i="2"/>
  <c r="IU83" i="2"/>
  <c r="IT83" i="2"/>
  <c r="IR83" i="2"/>
  <c r="IK83" i="2"/>
  <c r="IJ83" i="2"/>
  <c r="II83" i="2"/>
  <c r="IC83" i="2"/>
  <c r="HY83" i="2"/>
  <c r="HX83" i="2"/>
  <c r="GP83" i="2"/>
  <c r="GM83" i="2"/>
  <c r="GL83" i="2"/>
  <c r="GK83" i="2"/>
  <c r="GJ83" i="2"/>
  <c r="GI83" i="2"/>
  <c r="GH83" i="2"/>
  <c r="GG83" i="2"/>
  <c r="GF83" i="2"/>
  <c r="GE83" i="2"/>
  <c r="GD83" i="2"/>
  <c r="GC83" i="2"/>
  <c r="GB83" i="2"/>
  <c r="GA83" i="2"/>
  <c r="FZ83" i="2"/>
  <c r="FY83" i="2"/>
  <c r="FX83" i="2"/>
  <c r="FW83" i="2"/>
  <c r="FV83" i="2"/>
  <c r="FU83" i="2"/>
  <c r="FT83" i="2"/>
  <c r="FS83" i="2"/>
  <c r="FR83" i="2"/>
  <c r="FN83" i="2"/>
  <c r="FM83" i="2"/>
  <c r="FL83" i="2"/>
  <c r="FH83" i="2"/>
  <c r="FD83" i="2"/>
  <c r="FF83" i="2" s="1"/>
  <c r="EV83" i="2"/>
  <c r="EL83" i="2"/>
  <c r="EM83" i="2" s="1"/>
  <c r="DW83" i="2"/>
  <c r="MH83" i="2" s="1"/>
  <c r="DV83" i="2"/>
  <c r="DU83" i="2"/>
  <c r="DI83" i="2"/>
  <c r="CZ83" i="2"/>
  <c r="DA83" i="2" s="1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AC83" i="2"/>
  <c r="AG83" i="2" s="1"/>
  <c r="AB83" i="2"/>
  <c r="AA83" i="2"/>
  <c r="Z83" i="2"/>
  <c r="Y83" i="2"/>
  <c r="X83" i="2"/>
  <c r="V83" i="2"/>
  <c r="U83" i="2"/>
  <c r="T83" i="2"/>
  <c r="R83" i="2"/>
  <c r="Q83" i="2"/>
  <c r="P83" i="2"/>
  <c r="S83" i="2" s="1"/>
  <c r="N83" i="2"/>
  <c r="G83" i="2"/>
  <c r="H83" i="2" s="1"/>
  <c r="D83" i="2"/>
  <c r="CG83" i="2" s="1"/>
  <c r="C83" i="2"/>
  <c r="B83" i="2"/>
  <c r="JK82" i="2"/>
  <c r="FN82" i="2"/>
  <c r="DV82" i="2"/>
  <c r="C82" i="2"/>
  <c r="JF120" i="2"/>
  <c r="JE120" i="2"/>
  <c r="JC120" i="2" s="1"/>
  <c r="JF119" i="2"/>
  <c r="JE119" i="2"/>
  <c r="JF118" i="2"/>
  <c r="JE118" i="2"/>
  <c r="JF117" i="2"/>
  <c r="JE117" i="2"/>
  <c r="JF116" i="2"/>
  <c r="JE116" i="2"/>
  <c r="JC116" i="2" s="1"/>
  <c r="JD116" i="2" s="1"/>
  <c r="JF115" i="2"/>
  <c r="JE115" i="2"/>
  <c r="JF114" i="2"/>
  <c r="JE114" i="2"/>
  <c r="JF113" i="2"/>
  <c r="IP113" i="2" s="1"/>
  <c r="JE113" i="2"/>
  <c r="JF112" i="2"/>
  <c r="JE112" i="2"/>
  <c r="JF111" i="2"/>
  <c r="JE111" i="2"/>
  <c r="JF110" i="2"/>
  <c r="JE110" i="2"/>
  <c r="JF109" i="2"/>
  <c r="JE109" i="2"/>
  <c r="JF107" i="2"/>
  <c r="JE107" i="2"/>
  <c r="JC107" i="2" s="1"/>
  <c r="JF106" i="2"/>
  <c r="JE106" i="2"/>
  <c r="JF105" i="2"/>
  <c r="JE105" i="2"/>
  <c r="JF104" i="2"/>
  <c r="JE104" i="2"/>
  <c r="JF103" i="2"/>
  <c r="JE103" i="2"/>
  <c r="JC103" i="2" s="1"/>
  <c r="JD103" i="2" s="1"/>
  <c r="JF102" i="2"/>
  <c r="JE102" i="2"/>
  <c r="JF101" i="2"/>
  <c r="JE101" i="2"/>
  <c r="JF100" i="2"/>
  <c r="JE100" i="2"/>
  <c r="JF99" i="2"/>
  <c r="JE99" i="2"/>
  <c r="JC99" i="2" s="1"/>
  <c r="JF98" i="2"/>
  <c r="JE98" i="2"/>
  <c r="JF97" i="2"/>
  <c r="JE97" i="2"/>
  <c r="JF96" i="2"/>
  <c r="JE96" i="2"/>
  <c r="IR120" i="2"/>
  <c r="IR119" i="2"/>
  <c r="IR118" i="2"/>
  <c r="IR117" i="2"/>
  <c r="IR116" i="2"/>
  <c r="IR115" i="2"/>
  <c r="IR114" i="2"/>
  <c r="IR113" i="2"/>
  <c r="IR112" i="2"/>
  <c r="IR111" i="2"/>
  <c r="IR110" i="2"/>
  <c r="IR109" i="2"/>
  <c r="IR107" i="2"/>
  <c r="IR106" i="2"/>
  <c r="IR105" i="2"/>
  <c r="IR104" i="2"/>
  <c r="IR103" i="2"/>
  <c r="IR102" i="2"/>
  <c r="IR101" i="2"/>
  <c r="IR100" i="2"/>
  <c r="IR99" i="2"/>
  <c r="IR98" i="2"/>
  <c r="IR97" i="2"/>
  <c r="IR96" i="2"/>
  <c r="IJ120" i="2"/>
  <c r="IJ119" i="2"/>
  <c r="IG119" i="2" s="1"/>
  <c r="IJ118" i="2"/>
  <c r="IJ117" i="2"/>
  <c r="IG117" i="2" s="1"/>
  <c r="IH117" i="2" s="1"/>
  <c r="IJ116" i="2"/>
  <c r="IJ115" i="2"/>
  <c r="IJ114" i="2"/>
  <c r="IJ113" i="2"/>
  <c r="IJ112" i="2"/>
  <c r="IJ111" i="2"/>
  <c r="IJ110" i="2"/>
  <c r="IJ109" i="2"/>
  <c r="IG109" i="2" s="1"/>
  <c r="II120" i="2"/>
  <c r="II119" i="2"/>
  <c r="II118" i="2"/>
  <c r="II117" i="2"/>
  <c r="II116" i="2"/>
  <c r="II115" i="2"/>
  <c r="II114" i="2"/>
  <c r="II113" i="2"/>
  <c r="II112" i="2"/>
  <c r="II111" i="2"/>
  <c r="II110" i="2"/>
  <c r="II109" i="2"/>
  <c r="IJ107" i="2"/>
  <c r="IJ106" i="2"/>
  <c r="IJ105" i="2"/>
  <c r="IJ104" i="2"/>
  <c r="IJ103" i="2"/>
  <c r="IJ102" i="2"/>
  <c r="IJ101" i="2"/>
  <c r="IJ100" i="2"/>
  <c r="IJ99" i="2"/>
  <c r="IJ98" i="2"/>
  <c r="IJ97" i="2"/>
  <c r="IJ96" i="2"/>
  <c r="HY96" i="2"/>
  <c r="II107" i="2"/>
  <c r="II106" i="2"/>
  <c r="II105" i="2"/>
  <c r="II104" i="2"/>
  <c r="II103" i="2"/>
  <c r="IG103" i="2" s="1"/>
  <c r="IH103" i="2" s="1"/>
  <c r="II102" i="2"/>
  <c r="II101" i="2"/>
  <c r="II100" i="2"/>
  <c r="II99" i="2"/>
  <c r="II98" i="2"/>
  <c r="II97" i="2"/>
  <c r="II96" i="2"/>
  <c r="BY120" i="2"/>
  <c r="BW120" i="2"/>
  <c r="BV120" i="2"/>
  <c r="BU120" i="2"/>
  <c r="BT120" i="2"/>
  <c r="BS120" i="2"/>
  <c r="BR120" i="2"/>
  <c r="BQ120" i="2"/>
  <c r="BP120" i="2"/>
  <c r="BO120" i="2"/>
  <c r="BN120" i="2"/>
  <c r="BM120" i="2"/>
  <c r="BL120" i="2"/>
  <c r="BK120" i="2"/>
  <c r="BJ120" i="2"/>
  <c r="BI120" i="2"/>
  <c r="BH120" i="2"/>
  <c r="BG120" i="2"/>
  <c r="BF120" i="2"/>
  <c r="BE120" i="2"/>
  <c r="BD120" i="2"/>
  <c r="BC120" i="2"/>
  <c r="BB120" i="2"/>
  <c r="BY119" i="2"/>
  <c r="BW119" i="2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I119" i="2"/>
  <c r="BH119" i="2"/>
  <c r="BG119" i="2"/>
  <c r="BF119" i="2"/>
  <c r="BE119" i="2"/>
  <c r="BD119" i="2"/>
  <c r="BC119" i="2"/>
  <c r="BB119" i="2"/>
  <c r="BY118" i="2"/>
  <c r="BW118" i="2"/>
  <c r="BV118" i="2"/>
  <c r="BU118" i="2"/>
  <c r="BT118" i="2"/>
  <c r="BS118" i="2"/>
  <c r="BR118" i="2"/>
  <c r="BQ118" i="2"/>
  <c r="BP118" i="2"/>
  <c r="BO118" i="2"/>
  <c r="BN118" i="2"/>
  <c r="BM118" i="2"/>
  <c r="BL118" i="2"/>
  <c r="BK118" i="2"/>
  <c r="BJ118" i="2"/>
  <c r="BI118" i="2"/>
  <c r="BH118" i="2"/>
  <c r="BG118" i="2"/>
  <c r="BF118" i="2"/>
  <c r="BE118" i="2"/>
  <c r="BD118" i="2"/>
  <c r="BC118" i="2"/>
  <c r="BB118" i="2"/>
  <c r="BY117" i="2"/>
  <c r="BW117" i="2"/>
  <c r="BV117" i="2"/>
  <c r="BU117" i="2"/>
  <c r="BT117" i="2"/>
  <c r="BS117" i="2"/>
  <c r="BR117" i="2"/>
  <c r="BQ117" i="2"/>
  <c r="BP117" i="2"/>
  <c r="BO117" i="2"/>
  <c r="BN117" i="2"/>
  <c r="BM117" i="2"/>
  <c r="BL117" i="2"/>
  <c r="BK117" i="2"/>
  <c r="BJ117" i="2"/>
  <c r="BI117" i="2"/>
  <c r="BH117" i="2"/>
  <c r="BG117" i="2"/>
  <c r="BF117" i="2"/>
  <c r="BE117" i="2"/>
  <c r="BD117" i="2"/>
  <c r="BC117" i="2"/>
  <c r="CF117" i="2" s="1"/>
  <c r="BB117" i="2"/>
  <c r="BY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BY115" i="2"/>
  <c r="BW115" i="2"/>
  <c r="BV115" i="2"/>
  <c r="BU115" i="2"/>
  <c r="BT115" i="2"/>
  <c r="BS115" i="2"/>
  <c r="BR115" i="2"/>
  <c r="BQ115" i="2"/>
  <c r="BP115" i="2"/>
  <c r="BO115" i="2"/>
  <c r="BN115" i="2"/>
  <c r="BM115" i="2"/>
  <c r="BL115" i="2"/>
  <c r="BK115" i="2"/>
  <c r="BJ115" i="2"/>
  <c r="BI115" i="2"/>
  <c r="BH115" i="2"/>
  <c r="BG115" i="2"/>
  <c r="BF115" i="2"/>
  <c r="BE115" i="2"/>
  <c r="BD115" i="2"/>
  <c r="BC115" i="2"/>
  <c r="BB115" i="2"/>
  <c r="BY114" i="2"/>
  <c r="BW114" i="2"/>
  <c r="BV114" i="2"/>
  <c r="BU114" i="2"/>
  <c r="BT114" i="2"/>
  <c r="BS114" i="2"/>
  <c r="BR114" i="2"/>
  <c r="BQ114" i="2"/>
  <c r="BP114" i="2"/>
  <c r="BO114" i="2"/>
  <c r="BN114" i="2"/>
  <c r="BM114" i="2"/>
  <c r="BL114" i="2"/>
  <c r="BK114" i="2"/>
  <c r="BJ114" i="2"/>
  <c r="BI114" i="2"/>
  <c r="BH114" i="2"/>
  <c r="BG114" i="2"/>
  <c r="BF114" i="2"/>
  <c r="BE114" i="2"/>
  <c r="BD114" i="2"/>
  <c r="BC114" i="2"/>
  <c r="BB114" i="2"/>
  <c r="BY113" i="2"/>
  <c r="BW113" i="2"/>
  <c r="BV113" i="2"/>
  <c r="BU113" i="2"/>
  <c r="BT113" i="2"/>
  <c r="BS113" i="2"/>
  <c r="BR113" i="2"/>
  <c r="BQ113" i="2"/>
  <c r="BP113" i="2"/>
  <c r="BO113" i="2"/>
  <c r="CR113" i="2" s="1"/>
  <c r="BN113" i="2"/>
  <c r="BM113" i="2"/>
  <c r="BL113" i="2"/>
  <c r="BK113" i="2"/>
  <c r="BJ113" i="2"/>
  <c r="BI113" i="2"/>
  <c r="BH113" i="2"/>
  <c r="BG113" i="2"/>
  <c r="CJ113" i="2" s="1"/>
  <c r="BF113" i="2"/>
  <c r="BE113" i="2"/>
  <c r="BD113" i="2"/>
  <c r="BC113" i="2"/>
  <c r="BB113" i="2"/>
  <c r="BY112" i="2"/>
  <c r="BW112" i="2"/>
  <c r="BV112" i="2"/>
  <c r="BU112" i="2"/>
  <c r="BT112" i="2"/>
  <c r="BS112" i="2"/>
  <c r="BR112" i="2"/>
  <c r="BQ112" i="2"/>
  <c r="BP112" i="2"/>
  <c r="BO112" i="2"/>
  <c r="BN112" i="2"/>
  <c r="BM112" i="2"/>
  <c r="BL112" i="2"/>
  <c r="BK112" i="2"/>
  <c r="BJ112" i="2"/>
  <c r="BI112" i="2"/>
  <c r="BH112" i="2"/>
  <c r="BG112" i="2"/>
  <c r="BF112" i="2"/>
  <c r="BE112" i="2"/>
  <c r="BD112" i="2"/>
  <c r="BC112" i="2"/>
  <c r="BB112" i="2"/>
  <c r="BY111" i="2"/>
  <c r="BW111" i="2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J111" i="2"/>
  <c r="BI111" i="2"/>
  <c r="BH111" i="2"/>
  <c r="BG111" i="2"/>
  <c r="BF111" i="2"/>
  <c r="BE111" i="2"/>
  <c r="BD111" i="2"/>
  <c r="BC111" i="2"/>
  <c r="BB111" i="2"/>
  <c r="BY110" i="2"/>
  <c r="BW110" i="2"/>
  <c r="BV110" i="2"/>
  <c r="BU110" i="2"/>
  <c r="BT110" i="2"/>
  <c r="BS110" i="2"/>
  <c r="BR110" i="2"/>
  <c r="BQ110" i="2"/>
  <c r="BP110" i="2"/>
  <c r="BO110" i="2"/>
  <c r="BN110" i="2"/>
  <c r="BM110" i="2"/>
  <c r="BL110" i="2"/>
  <c r="BK110" i="2"/>
  <c r="BJ110" i="2"/>
  <c r="BI110" i="2"/>
  <c r="BH110" i="2"/>
  <c r="BG110" i="2"/>
  <c r="BF110" i="2"/>
  <c r="BE110" i="2"/>
  <c r="BD110" i="2"/>
  <c r="BC110" i="2"/>
  <c r="BB110" i="2"/>
  <c r="BY109" i="2"/>
  <c r="BW109" i="2"/>
  <c r="BV109" i="2"/>
  <c r="BU109" i="2"/>
  <c r="BT109" i="2"/>
  <c r="BS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/>
  <c r="BF109" i="2"/>
  <c r="BE109" i="2"/>
  <c r="BD109" i="2"/>
  <c r="BC109" i="2"/>
  <c r="BB109" i="2"/>
  <c r="AC120" i="2"/>
  <c r="AB120" i="2"/>
  <c r="AA120" i="2"/>
  <c r="Z120" i="2"/>
  <c r="Y120" i="2"/>
  <c r="X120" i="2"/>
  <c r="V120" i="2"/>
  <c r="W120" i="2" s="1"/>
  <c r="U120" i="2"/>
  <c r="T120" i="2"/>
  <c r="R120" i="2"/>
  <c r="Q120" i="2"/>
  <c r="P120" i="2"/>
  <c r="N120" i="2"/>
  <c r="AC119" i="2"/>
  <c r="AB119" i="2"/>
  <c r="AA119" i="2"/>
  <c r="Z119" i="2"/>
  <c r="Y119" i="2"/>
  <c r="X119" i="2"/>
  <c r="V119" i="2"/>
  <c r="U119" i="2"/>
  <c r="T119" i="2"/>
  <c r="R119" i="2"/>
  <c r="S119" i="2" s="1"/>
  <c r="Q119" i="2"/>
  <c r="P119" i="2"/>
  <c r="N119" i="2"/>
  <c r="AC118" i="2"/>
  <c r="AB118" i="2"/>
  <c r="AA118" i="2"/>
  <c r="Z118" i="2"/>
  <c r="Y118" i="2"/>
  <c r="X118" i="2"/>
  <c r="V118" i="2"/>
  <c r="U118" i="2"/>
  <c r="T118" i="2"/>
  <c r="R118" i="2"/>
  <c r="Q118" i="2"/>
  <c r="P118" i="2"/>
  <c r="N118" i="2"/>
  <c r="AC117" i="2"/>
  <c r="AB117" i="2"/>
  <c r="AA117" i="2"/>
  <c r="Z117" i="2"/>
  <c r="Y117" i="2"/>
  <c r="X117" i="2"/>
  <c r="V117" i="2"/>
  <c r="U117" i="2"/>
  <c r="T117" i="2"/>
  <c r="R117" i="2"/>
  <c r="Q117" i="2"/>
  <c r="P117" i="2"/>
  <c r="N117" i="2"/>
  <c r="AC116" i="2"/>
  <c r="AB116" i="2"/>
  <c r="AA116" i="2"/>
  <c r="Z116" i="2"/>
  <c r="Y116" i="2"/>
  <c r="X116" i="2"/>
  <c r="V116" i="2"/>
  <c r="U116" i="2"/>
  <c r="T116" i="2"/>
  <c r="W116" i="2" s="1"/>
  <c r="R116" i="2"/>
  <c r="Q116" i="2"/>
  <c r="P116" i="2"/>
  <c r="N116" i="2"/>
  <c r="AC115" i="2"/>
  <c r="AB115" i="2"/>
  <c r="AA115" i="2"/>
  <c r="Z115" i="2"/>
  <c r="Y115" i="2"/>
  <c r="X115" i="2"/>
  <c r="V115" i="2"/>
  <c r="U115" i="2"/>
  <c r="T115" i="2"/>
  <c r="R115" i="2"/>
  <c r="Q115" i="2"/>
  <c r="P115" i="2"/>
  <c r="S115" i="2" s="1"/>
  <c r="N115" i="2"/>
  <c r="AC114" i="2"/>
  <c r="AB114" i="2"/>
  <c r="AA114" i="2"/>
  <c r="Z114" i="2"/>
  <c r="Y114" i="2"/>
  <c r="X114" i="2"/>
  <c r="V114" i="2"/>
  <c r="U114" i="2"/>
  <c r="T114" i="2"/>
  <c r="R114" i="2"/>
  <c r="Q114" i="2"/>
  <c r="P114" i="2"/>
  <c r="N114" i="2"/>
  <c r="AC113" i="2"/>
  <c r="AB113" i="2"/>
  <c r="AA113" i="2"/>
  <c r="Z113" i="2"/>
  <c r="Y113" i="2"/>
  <c r="X113" i="2"/>
  <c r="V113" i="2"/>
  <c r="U113" i="2"/>
  <c r="T113" i="2"/>
  <c r="R113" i="2"/>
  <c r="Q113" i="2"/>
  <c r="P113" i="2"/>
  <c r="N113" i="2"/>
  <c r="AC112" i="2"/>
  <c r="AB112" i="2"/>
  <c r="AA112" i="2"/>
  <c r="Z112" i="2"/>
  <c r="Y112" i="2"/>
  <c r="X112" i="2"/>
  <c r="V112" i="2"/>
  <c r="U112" i="2"/>
  <c r="T112" i="2"/>
  <c r="R112" i="2"/>
  <c r="S112" i="2" s="1"/>
  <c r="Q112" i="2"/>
  <c r="P112" i="2"/>
  <c r="N112" i="2"/>
  <c r="AC111" i="2"/>
  <c r="AB111" i="2"/>
  <c r="AA111" i="2"/>
  <c r="Z111" i="2"/>
  <c r="Y111" i="2"/>
  <c r="X111" i="2"/>
  <c r="V111" i="2"/>
  <c r="U111" i="2"/>
  <c r="T111" i="2"/>
  <c r="R111" i="2"/>
  <c r="Q111" i="2"/>
  <c r="P111" i="2"/>
  <c r="N111" i="2"/>
  <c r="AC110" i="2"/>
  <c r="AB110" i="2"/>
  <c r="AA110" i="2"/>
  <c r="Z110" i="2"/>
  <c r="Y110" i="2"/>
  <c r="X110" i="2"/>
  <c r="V110" i="2"/>
  <c r="U110" i="2"/>
  <c r="T110" i="2"/>
  <c r="R110" i="2"/>
  <c r="Q110" i="2"/>
  <c r="P110" i="2"/>
  <c r="N110" i="2"/>
  <c r="AC109" i="2"/>
  <c r="AB109" i="2"/>
  <c r="AA109" i="2"/>
  <c r="Z109" i="2"/>
  <c r="Y109" i="2"/>
  <c r="X109" i="2"/>
  <c r="V109" i="2"/>
  <c r="U109" i="2"/>
  <c r="W109" i="2" s="1"/>
  <c r="T109" i="2"/>
  <c r="R109" i="2"/>
  <c r="Q109" i="2"/>
  <c r="S109" i="2" s="1"/>
  <c r="P109" i="2"/>
  <c r="N109" i="2"/>
  <c r="G120" i="2"/>
  <c r="G119" i="2"/>
  <c r="H119" i="2" s="1"/>
  <c r="G118" i="2"/>
  <c r="G117" i="2"/>
  <c r="G116" i="2"/>
  <c r="H116" i="2" s="1"/>
  <c r="G115" i="2"/>
  <c r="H115" i="2" s="1"/>
  <c r="G114" i="2"/>
  <c r="H114" i="2" s="1"/>
  <c r="G113" i="2"/>
  <c r="G112" i="2"/>
  <c r="G111" i="2"/>
  <c r="G110" i="2"/>
  <c r="AG110" i="2" s="1"/>
  <c r="G109" i="2"/>
  <c r="AQ107" i="2"/>
  <c r="AO107" i="2"/>
  <c r="AN107" i="2"/>
  <c r="AQ106" i="2"/>
  <c r="AO106" i="2"/>
  <c r="AN106" i="2"/>
  <c r="AQ105" i="2"/>
  <c r="AO105" i="2"/>
  <c r="AN105" i="2"/>
  <c r="AQ104" i="2"/>
  <c r="AO104" i="2"/>
  <c r="AN104" i="2"/>
  <c r="AQ103" i="2"/>
  <c r="AO103" i="2"/>
  <c r="AN103" i="2"/>
  <c r="AQ102" i="2"/>
  <c r="AO102" i="2"/>
  <c r="AN102" i="2"/>
  <c r="AQ101" i="2"/>
  <c r="AO101" i="2"/>
  <c r="AN101" i="2"/>
  <c r="AQ100" i="2"/>
  <c r="AO100" i="2"/>
  <c r="AN100" i="2"/>
  <c r="AQ99" i="2"/>
  <c r="AO99" i="2"/>
  <c r="AN99" i="2"/>
  <c r="AQ98" i="2"/>
  <c r="AO98" i="2"/>
  <c r="AN98" i="2"/>
  <c r="AQ97" i="2"/>
  <c r="AO97" i="2"/>
  <c r="AN97" i="2"/>
  <c r="AQ96" i="2"/>
  <c r="AO96" i="2"/>
  <c r="AN96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CD106" i="2"/>
  <c r="CC106" i="2"/>
  <c r="CB106" i="2"/>
  <c r="CA106" i="2"/>
  <c r="BZ106" i="2"/>
  <c r="BY106" i="2"/>
  <c r="BX106" i="2"/>
  <c r="BW106" i="2"/>
  <c r="BV106" i="2"/>
  <c r="BU106" i="2"/>
  <c r="BT106" i="2"/>
  <c r="BS106" i="2"/>
  <c r="BR106" i="2"/>
  <c r="BQ106" i="2"/>
  <c r="CT106" i="2" s="1"/>
  <c r="BP106" i="2"/>
  <c r="BO106" i="2"/>
  <c r="BN106" i="2"/>
  <c r="BM106" i="2"/>
  <c r="BL106" i="2"/>
  <c r="BK106" i="2"/>
  <c r="CN106" i="2" s="1"/>
  <c r="BJ106" i="2"/>
  <c r="BI106" i="2"/>
  <c r="CL106" i="2" s="1"/>
  <c r="BH106" i="2"/>
  <c r="BG106" i="2"/>
  <c r="BF106" i="2"/>
  <c r="BE106" i="2"/>
  <c r="BD106" i="2"/>
  <c r="BC106" i="2"/>
  <c r="CF106" i="2" s="1"/>
  <c r="BB106" i="2"/>
  <c r="CD105" i="2"/>
  <c r="CC105" i="2"/>
  <c r="CB105" i="2"/>
  <c r="CA105" i="2"/>
  <c r="BZ105" i="2"/>
  <c r="BY105" i="2"/>
  <c r="BX105" i="2"/>
  <c r="BW105" i="2"/>
  <c r="BV105" i="2"/>
  <c r="BU105" i="2"/>
  <c r="BT105" i="2"/>
  <c r="BS105" i="2"/>
  <c r="BR105" i="2"/>
  <c r="BQ105" i="2"/>
  <c r="BP105" i="2"/>
  <c r="CS105" i="2" s="1"/>
  <c r="BO105" i="2"/>
  <c r="BN105" i="2"/>
  <c r="CQ105" i="2" s="1"/>
  <c r="BM105" i="2"/>
  <c r="BL105" i="2"/>
  <c r="BK105" i="2"/>
  <c r="BJ105" i="2"/>
  <c r="BI105" i="2"/>
  <c r="BH105" i="2"/>
  <c r="BG105" i="2"/>
  <c r="BF105" i="2"/>
  <c r="BE105" i="2"/>
  <c r="BD105" i="2"/>
  <c r="BC105" i="2"/>
  <c r="BB105" i="2"/>
  <c r="CD104" i="2"/>
  <c r="CC104" i="2"/>
  <c r="CB104" i="2"/>
  <c r="CA104" i="2"/>
  <c r="BZ104" i="2"/>
  <c r="BY104" i="2"/>
  <c r="BX104" i="2"/>
  <c r="BW104" i="2"/>
  <c r="BV104" i="2"/>
  <c r="BU104" i="2"/>
  <c r="BT104" i="2"/>
  <c r="BS104" i="2"/>
  <c r="BR104" i="2"/>
  <c r="BQ104" i="2"/>
  <c r="BP104" i="2"/>
  <c r="BO104" i="2"/>
  <c r="BN104" i="2"/>
  <c r="BM104" i="2"/>
  <c r="BL104" i="2"/>
  <c r="BK104" i="2"/>
  <c r="BJ104" i="2"/>
  <c r="BI104" i="2"/>
  <c r="BH104" i="2"/>
  <c r="BG104" i="2"/>
  <c r="BF104" i="2"/>
  <c r="BE104" i="2"/>
  <c r="BD104" i="2"/>
  <c r="BC104" i="2"/>
  <c r="BB104" i="2"/>
  <c r="CD103" i="2"/>
  <c r="CC103" i="2"/>
  <c r="CB103" i="2"/>
  <c r="CA103" i="2"/>
  <c r="BZ103" i="2"/>
  <c r="BY103" i="2"/>
  <c r="BX103" i="2"/>
  <c r="BW103" i="2"/>
  <c r="BV103" i="2"/>
  <c r="BU103" i="2"/>
  <c r="BT103" i="2"/>
  <c r="BS103" i="2"/>
  <c r="BR103" i="2"/>
  <c r="CU103" i="2" s="1"/>
  <c r="BQ103" i="2"/>
  <c r="BP103" i="2"/>
  <c r="CS103" i="2" s="1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CE103" i="2" s="1"/>
  <c r="CD102" i="2"/>
  <c r="CC102" i="2"/>
  <c r="CB102" i="2"/>
  <c r="CA102" i="2"/>
  <c r="BZ102" i="2"/>
  <c r="BY102" i="2"/>
  <c r="BX102" i="2"/>
  <c r="BW102" i="2"/>
  <c r="BV102" i="2"/>
  <c r="BU102" i="2"/>
  <c r="BT102" i="2"/>
  <c r="BS102" i="2"/>
  <c r="BR102" i="2"/>
  <c r="BQ102" i="2"/>
  <c r="BP102" i="2"/>
  <c r="BO102" i="2"/>
  <c r="BN102" i="2"/>
  <c r="BM102" i="2"/>
  <c r="BL102" i="2"/>
  <c r="BK102" i="2"/>
  <c r="BJ102" i="2"/>
  <c r="BI102" i="2"/>
  <c r="BH102" i="2"/>
  <c r="BG102" i="2"/>
  <c r="BF102" i="2"/>
  <c r="BE102" i="2"/>
  <c r="BD102" i="2"/>
  <c r="BC102" i="2"/>
  <c r="BB102" i="2"/>
  <c r="CE102" i="2" s="1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CE101" i="2" s="1"/>
  <c r="CD100" i="2"/>
  <c r="CC100" i="2"/>
  <c r="CB100" i="2"/>
  <c r="CA100" i="2"/>
  <c r="BZ100" i="2"/>
  <c r="BY100" i="2"/>
  <c r="BX100" i="2"/>
  <c r="BW100" i="2"/>
  <c r="BV100" i="2"/>
  <c r="BU100" i="2"/>
  <c r="BT100" i="2"/>
  <c r="BS100" i="2"/>
  <c r="BR100" i="2"/>
  <c r="BQ100" i="2"/>
  <c r="BP100" i="2"/>
  <c r="BO100" i="2"/>
  <c r="BN100" i="2"/>
  <c r="BM100" i="2"/>
  <c r="BL100" i="2"/>
  <c r="BK100" i="2"/>
  <c r="BJ100" i="2"/>
  <c r="BI100" i="2"/>
  <c r="BH100" i="2"/>
  <c r="BG100" i="2"/>
  <c r="BF100" i="2"/>
  <c r="BE100" i="2"/>
  <c r="BD100" i="2"/>
  <c r="BC100" i="2"/>
  <c r="BB100" i="2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CD98" i="2"/>
  <c r="CC98" i="2"/>
  <c r="CB98" i="2"/>
  <c r="CA98" i="2"/>
  <c r="BZ98" i="2"/>
  <c r="BY98" i="2"/>
  <c r="BX98" i="2"/>
  <c r="BW98" i="2"/>
  <c r="BV98" i="2"/>
  <c r="BU98" i="2"/>
  <c r="BT98" i="2"/>
  <c r="BS98" i="2"/>
  <c r="BR98" i="2"/>
  <c r="BQ98" i="2"/>
  <c r="BP98" i="2"/>
  <c r="BO98" i="2"/>
  <c r="BN98" i="2"/>
  <c r="BM98" i="2"/>
  <c r="BL98" i="2"/>
  <c r="BK98" i="2"/>
  <c r="BJ98" i="2"/>
  <c r="BI98" i="2"/>
  <c r="CL98" i="2" s="1"/>
  <c r="BH98" i="2"/>
  <c r="BG98" i="2"/>
  <c r="BF98" i="2"/>
  <c r="BE98" i="2"/>
  <c r="BD98" i="2"/>
  <c r="BC98" i="2"/>
  <c r="BB98" i="2"/>
  <c r="CD97" i="2"/>
  <c r="CC97" i="2"/>
  <c r="CB97" i="2"/>
  <c r="CA97" i="2"/>
  <c r="BZ97" i="2"/>
  <c r="BY97" i="2"/>
  <c r="BX97" i="2"/>
  <c r="BW97" i="2"/>
  <c r="BV97" i="2"/>
  <c r="BU97" i="2"/>
  <c r="BT97" i="2"/>
  <c r="BS97" i="2"/>
  <c r="BR97" i="2"/>
  <c r="BQ97" i="2"/>
  <c r="BP97" i="2"/>
  <c r="BO97" i="2"/>
  <c r="BN97" i="2"/>
  <c r="BM97" i="2"/>
  <c r="BL97" i="2"/>
  <c r="BK97" i="2"/>
  <c r="BJ97" i="2"/>
  <c r="BI97" i="2"/>
  <c r="BH97" i="2"/>
  <c r="BG97" i="2"/>
  <c r="BF97" i="2"/>
  <c r="BE97" i="2"/>
  <c r="BD97" i="2"/>
  <c r="BC97" i="2"/>
  <c r="BB97" i="2"/>
  <c r="CD96" i="2"/>
  <c r="CC96" i="2"/>
  <c r="CB96" i="2"/>
  <c r="CA96" i="2"/>
  <c r="BZ96" i="2"/>
  <c r="BY96" i="2"/>
  <c r="BX96" i="2"/>
  <c r="BW96" i="2"/>
  <c r="BV96" i="2"/>
  <c r="BU96" i="2"/>
  <c r="BT96" i="2"/>
  <c r="BS96" i="2"/>
  <c r="BR96" i="2"/>
  <c r="BQ96" i="2"/>
  <c r="BP96" i="2"/>
  <c r="BO96" i="2"/>
  <c r="BN96" i="2"/>
  <c r="BM96" i="2"/>
  <c r="BL96" i="2"/>
  <c r="BK96" i="2"/>
  <c r="BJ96" i="2"/>
  <c r="BI96" i="2"/>
  <c r="BH96" i="2"/>
  <c r="BG96" i="2"/>
  <c r="BF96" i="2"/>
  <c r="BE96" i="2"/>
  <c r="CH96" i="2" s="1"/>
  <c r="BD96" i="2"/>
  <c r="BC96" i="2"/>
  <c r="BB96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B107" i="2"/>
  <c r="AB106" i="2"/>
  <c r="AB105" i="2"/>
  <c r="AB104" i="2"/>
  <c r="AB103" i="2"/>
  <c r="AB102" i="2"/>
  <c r="AB101" i="2"/>
  <c r="AB100" i="2"/>
  <c r="AB99" i="2"/>
  <c r="AB98" i="2"/>
  <c r="AB97" i="2"/>
  <c r="AB96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Z107" i="2"/>
  <c r="Y107" i="2"/>
  <c r="Z106" i="2"/>
  <c r="Y106" i="2"/>
  <c r="Z105" i="2"/>
  <c r="Y105" i="2"/>
  <c r="Z104" i="2"/>
  <c r="Y104" i="2"/>
  <c r="Z103" i="2"/>
  <c r="Y103" i="2"/>
  <c r="Z102" i="2"/>
  <c r="Y102" i="2"/>
  <c r="Z101" i="2"/>
  <c r="Y101" i="2"/>
  <c r="Z100" i="2"/>
  <c r="Y100" i="2"/>
  <c r="Z99" i="2"/>
  <c r="Y99" i="2"/>
  <c r="Z98" i="2"/>
  <c r="Y98" i="2"/>
  <c r="Z97" i="2"/>
  <c r="Y97" i="2"/>
  <c r="Z96" i="2"/>
  <c r="Y96" i="2"/>
  <c r="X107" i="2"/>
  <c r="X106" i="2"/>
  <c r="X105" i="2"/>
  <c r="X104" i="2"/>
  <c r="X103" i="2"/>
  <c r="X102" i="2"/>
  <c r="X101" i="2"/>
  <c r="X100" i="2"/>
  <c r="X99" i="2"/>
  <c r="X98" i="2"/>
  <c r="X97" i="2"/>
  <c r="X96" i="2"/>
  <c r="V107" i="2"/>
  <c r="U107" i="2"/>
  <c r="W107" i="2" s="1"/>
  <c r="T107" i="2"/>
  <c r="R107" i="2"/>
  <c r="Q107" i="2"/>
  <c r="P107" i="2"/>
  <c r="V106" i="2"/>
  <c r="W106" i="2" s="1"/>
  <c r="U106" i="2"/>
  <c r="T106" i="2"/>
  <c r="R106" i="2"/>
  <c r="Q106" i="2"/>
  <c r="P106" i="2"/>
  <c r="V105" i="2"/>
  <c r="AH105" i="2" s="1"/>
  <c r="AK105" i="2" s="1"/>
  <c r="U105" i="2"/>
  <c r="T105" i="2"/>
  <c r="R105" i="2"/>
  <c r="Q105" i="2"/>
  <c r="P105" i="2"/>
  <c r="S105" i="2" s="1"/>
  <c r="V104" i="2"/>
  <c r="U104" i="2"/>
  <c r="T104" i="2"/>
  <c r="W104" i="2" s="1"/>
  <c r="R104" i="2"/>
  <c r="Q104" i="2"/>
  <c r="P104" i="2"/>
  <c r="V103" i="2"/>
  <c r="U103" i="2"/>
  <c r="T103" i="2"/>
  <c r="R103" i="2"/>
  <c r="Q103" i="2"/>
  <c r="P103" i="2"/>
  <c r="V102" i="2"/>
  <c r="W102" i="2" s="1"/>
  <c r="U102" i="2"/>
  <c r="T102" i="2"/>
  <c r="R102" i="2"/>
  <c r="Q102" i="2"/>
  <c r="P102" i="2"/>
  <c r="V101" i="2"/>
  <c r="U101" i="2"/>
  <c r="T101" i="2"/>
  <c r="R101" i="2"/>
  <c r="Q101" i="2"/>
  <c r="P101" i="2"/>
  <c r="S101" i="2" s="1"/>
  <c r="V100" i="2"/>
  <c r="U100" i="2"/>
  <c r="T100" i="2"/>
  <c r="W100" i="2" s="1"/>
  <c r="R100" i="2"/>
  <c r="Q100" i="2"/>
  <c r="P100" i="2"/>
  <c r="V99" i="2"/>
  <c r="U99" i="2"/>
  <c r="T99" i="2"/>
  <c r="R99" i="2"/>
  <c r="Q99" i="2"/>
  <c r="P99" i="2"/>
  <c r="V98" i="2"/>
  <c r="W98" i="2" s="1"/>
  <c r="U98" i="2"/>
  <c r="T98" i="2"/>
  <c r="R98" i="2"/>
  <c r="S98" i="2" s="1"/>
  <c r="Q98" i="2"/>
  <c r="P98" i="2"/>
  <c r="V97" i="2"/>
  <c r="U97" i="2"/>
  <c r="T97" i="2"/>
  <c r="R97" i="2"/>
  <c r="Q97" i="2"/>
  <c r="P97" i="2"/>
  <c r="V96" i="2"/>
  <c r="U96" i="2"/>
  <c r="T96" i="2"/>
  <c r="W96" i="2" s="1"/>
  <c r="R96" i="2"/>
  <c r="Q96" i="2"/>
  <c r="P96" i="2"/>
  <c r="N107" i="2"/>
  <c r="N106" i="2"/>
  <c r="N105" i="2"/>
  <c r="N104" i="2"/>
  <c r="N103" i="2"/>
  <c r="AH103" i="2" s="1"/>
  <c r="N102" i="2"/>
  <c r="N101" i="2"/>
  <c r="N100" i="2"/>
  <c r="N99" i="2"/>
  <c r="N98" i="2"/>
  <c r="N97" i="2"/>
  <c r="N96" i="2"/>
  <c r="G107" i="2"/>
  <c r="G106" i="2"/>
  <c r="K106" i="2" s="1"/>
  <c r="G105" i="2"/>
  <c r="K92" i="2" s="1"/>
  <c r="G104" i="2"/>
  <c r="G103" i="2"/>
  <c r="G102" i="2"/>
  <c r="G101" i="2"/>
  <c r="K101" i="2" s="1"/>
  <c r="G100" i="2"/>
  <c r="G99" i="2"/>
  <c r="G98" i="2"/>
  <c r="G97" i="2"/>
  <c r="H97" i="2" s="1"/>
  <c r="G96" i="2"/>
  <c r="H96" i="2" s="1"/>
  <c r="GO107" i="2"/>
  <c r="GN107" i="2"/>
  <c r="GO106" i="2"/>
  <c r="GN106" i="2"/>
  <c r="GO105" i="2"/>
  <c r="HS105" i="2" s="1"/>
  <c r="GN105" i="2"/>
  <c r="GO104" i="2"/>
  <c r="GN104" i="2"/>
  <c r="GO103" i="2"/>
  <c r="GN103" i="2"/>
  <c r="GO102" i="2"/>
  <c r="GN102" i="2"/>
  <c r="GO101" i="2"/>
  <c r="GN101" i="2"/>
  <c r="GO100" i="2"/>
  <c r="GN100" i="2"/>
  <c r="GO99" i="2"/>
  <c r="GN99" i="2"/>
  <c r="GO98" i="2"/>
  <c r="GN98" i="2"/>
  <c r="GO97" i="2"/>
  <c r="GN97" i="2"/>
  <c r="GO96" i="2"/>
  <c r="GN96" i="2"/>
  <c r="GX107" i="2"/>
  <c r="GW107" i="2"/>
  <c r="GV107" i="2"/>
  <c r="GU107" i="2"/>
  <c r="GT107" i="2"/>
  <c r="GS107" i="2"/>
  <c r="GR107" i="2"/>
  <c r="GQ107" i="2"/>
  <c r="GX106" i="2"/>
  <c r="GW106" i="2"/>
  <c r="GV106" i="2"/>
  <c r="GU106" i="2"/>
  <c r="GT106" i="2"/>
  <c r="GS106" i="2"/>
  <c r="GR106" i="2"/>
  <c r="GQ106" i="2"/>
  <c r="GX105" i="2"/>
  <c r="GW105" i="2"/>
  <c r="GV105" i="2"/>
  <c r="GU105" i="2"/>
  <c r="GT105" i="2"/>
  <c r="GS105" i="2"/>
  <c r="GR105" i="2"/>
  <c r="GQ105" i="2"/>
  <c r="GX104" i="2"/>
  <c r="GW104" i="2"/>
  <c r="GV104" i="2"/>
  <c r="GU104" i="2"/>
  <c r="GT104" i="2"/>
  <c r="GS104" i="2"/>
  <c r="GR104" i="2"/>
  <c r="GQ104" i="2"/>
  <c r="GX103" i="2"/>
  <c r="GW103" i="2"/>
  <c r="GV103" i="2"/>
  <c r="GU103" i="2"/>
  <c r="GT103" i="2"/>
  <c r="GS103" i="2"/>
  <c r="GR103" i="2"/>
  <c r="GQ103" i="2"/>
  <c r="GX102" i="2"/>
  <c r="GW102" i="2"/>
  <c r="GV102" i="2"/>
  <c r="GU102" i="2"/>
  <c r="GT102" i="2"/>
  <c r="GS102" i="2"/>
  <c r="GR102" i="2"/>
  <c r="GQ102" i="2"/>
  <c r="GX101" i="2"/>
  <c r="GW101" i="2"/>
  <c r="GV101" i="2"/>
  <c r="GU101" i="2"/>
  <c r="GT101" i="2"/>
  <c r="GS101" i="2"/>
  <c r="GR101" i="2"/>
  <c r="GQ101" i="2"/>
  <c r="GX100" i="2"/>
  <c r="GW100" i="2"/>
  <c r="GV100" i="2"/>
  <c r="GU100" i="2"/>
  <c r="GT100" i="2"/>
  <c r="GS100" i="2"/>
  <c r="GR100" i="2"/>
  <c r="GQ100" i="2"/>
  <c r="GX99" i="2"/>
  <c r="GW99" i="2"/>
  <c r="GV99" i="2"/>
  <c r="GU99" i="2"/>
  <c r="GT99" i="2"/>
  <c r="GS99" i="2"/>
  <c r="GR99" i="2"/>
  <c r="GQ99" i="2"/>
  <c r="GX98" i="2"/>
  <c r="GW98" i="2"/>
  <c r="GV98" i="2"/>
  <c r="GU98" i="2"/>
  <c r="GT98" i="2"/>
  <c r="GS98" i="2"/>
  <c r="GR98" i="2"/>
  <c r="GQ98" i="2"/>
  <c r="GX97" i="2"/>
  <c r="GW97" i="2"/>
  <c r="GV97" i="2"/>
  <c r="GU97" i="2"/>
  <c r="GT97" i="2"/>
  <c r="GS97" i="2"/>
  <c r="GR97" i="2"/>
  <c r="GQ97" i="2"/>
  <c r="GX96" i="2"/>
  <c r="GX95" i="2" s="1"/>
  <c r="GW96" i="2"/>
  <c r="GV96" i="2"/>
  <c r="GU96" i="2"/>
  <c r="GT96" i="2"/>
  <c r="GS96" i="2"/>
  <c r="GR96" i="2"/>
  <c r="GQ96" i="2"/>
  <c r="GP107" i="2"/>
  <c r="GM107" i="2"/>
  <c r="GJ107" i="2"/>
  <c r="GI107" i="2"/>
  <c r="GH107" i="2"/>
  <c r="GB107" i="2"/>
  <c r="GG107" i="2"/>
  <c r="GF107" i="2"/>
  <c r="GE107" i="2"/>
  <c r="GL107" i="2"/>
  <c r="GD107" i="2"/>
  <c r="GC107" i="2"/>
  <c r="GA107" i="2"/>
  <c r="FZ107" i="2"/>
  <c r="FY107" i="2"/>
  <c r="GK107" i="2"/>
  <c r="FX107" i="2"/>
  <c r="FW107" i="2"/>
  <c r="FV107" i="2"/>
  <c r="FU107" i="2"/>
  <c r="KI107" i="2"/>
  <c r="KH107" i="2"/>
  <c r="KG107" i="2"/>
  <c r="KF107" i="2"/>
  <c r="KE107" i="2"/>
  <c r="KD107" i="2"/>
  <c r="KC107" i="2"/>
  <c r="KB107" i="2"/>
  <c r="KA107" i="2"/>
  <c r="JZ107" i="2"/>
  <c r="JY107" i="2"/>
  <c r="JX107" i="2"/>
  <c r="JW107" i="2"/>
  <c r="JV107" i="2"/>
  <c r="JU107" i="2"/>
  <c r="JT107" i="2"/>
  <c r="JK107" i="2"/>
  <c r="JJ107" i="2"/>
  <c r="IY107" i="2"/>
  <c r="IZ107" i="2" s="1"/>
  <c r="IU107" i="2"/>
  <c r="IT107" i="2"/>
  <c r="IK107" i="2"/>
  <c r="IC107" i="2"/>
  <c r="HY107" i="2"/>
  <c r="HX107" i="2"/>
  <c r="FT107" i="2"/>
  <c r="FS107" i="2"/>
  <c r="FR107" i="2"/>
  <c r="FN107" i="2"/>
  <c r="FM107" i="2"/>
  <c r="FL107" i="2"/>
  <c r="FQ94" i="2" s="1"/>
  <c r="FH107" i="2"/>
  <c r="FD107" i="2"/>
  <c r="EV107" i="2"/>
  <c r="EL107" i="2"/>
  <c r="DW107" i="2"/>
  <c r="DV107" i="2"/>
  <c r="DU107" i="2"/>
  <c r="DI107" i="2"/>
  <c r="CZ107" i="2"/>
  <c r="DA107" i="2" s="1"/>
  <c r="D107" i="2"/>
  <c r="C107" i="2"/>
  <c r="B107" i="2"/>
  <c r="GP106" i="2"/>
  <c r="GM106" i="2"/>
  <c r="GJ106" i="2"/>
  <c r="GI106" i="2"/>
  <c r="GH106" i="2"/>
  <c r="GB106" i="2"/>
  <c r="HF106" i="2" s="1"/>
  <c r="GG106" i="2"/>
  <c r="GF106" i="2"/>
  <c r="HJ106" i="2" s="1"/>
  <c r="GE106" i="2"/>
  <c r="GL106" i="2"/>
  <c r="GD106" i="2"/>
  <c r="HH106" i="2" s="1"/>
  <c r="GC106" i="2"/>
  <c r="GA106" i="2"/>
  <c r="FZ106" i="2"/>
  <c r="HD106" i="2" s="1"/>
  <c r="FY106" i="2"/>
  <c r="GK106" i="2"/>
  <c r="FX106" i="2"/>
  <c r="FW106" i="2"/>
  <c r="FV106" i="2"/>
  <c r="FU106" i="2"/>
  <c r="KI106" i="2"/>
  <c r="KH106" i="2"/>
  <c r="KG106" i="2"/>
  <c r="KF106" i="2"/>
  <c r="KE106" i="2"/>
  <c r="KD106" i="2"/>
  <c r="KC106" i="2"/>
  <c r="KB106" i="2"/>
  <c r="KA106" i="2"/>
  <c r="JZ106" i="2"/>
  <c r="LV106" i="2" s="1"/>
  <c r="JY106" i="2"/>
  <c r="JX106" i="2"/>
  <c r="JW106" i="2"/>
  <c r="JV106" i="2"/>
  <c r="JU106" i="2"/>
  <c r="KL106" i="2" s="1"/>
  <c r="JT106" i="2"/>
  <c r="JK106" i="2"/>
  <c r="JJ106" i="2"/>
  <c r="IY106" i="2"/>
  <c r="IU106" i="2"/>
  <c r="IT106" i="2"/>
  <c r="IK106" i="2"/>
  <c r="IC106" i="2"/>
  <c r="ID106" i="2" s="1"/>
  <c r="HY106" i="2"/>
  <c r="HX106" i="2"/>
  <c r="FT106" i="2"/>
  <c r="FS106" i="2"/>
  <c r="FR106" i="2"/>
  <c r="FN106" i="2"/>
  <c r="FM106" i="2"/>
  <c r="FL106" i="2"/>
  <c r="FH106" i="2"/>
  <c r="FD106" i="2"/>
  <c r="EV106" i="2"/>
  <c r="EL106" i="2"/>
  <c r="DW106" i="2"/>
  <c r="DX106" i="2" s="1"/>
  <c r="DV106" i="2"/>
  <c r="DU106" i="2"/>
  <c r="DI106" i="2"/>
  <c r="DK106" i="2" s="1"/>
  <c r="CZ106" i="2"/>
  <c r="D106" i="2"/>
  <c r="C106" i="2"/>
  <c r="B106" i="2"/>
  <c r="GP105" i="2"/>
  <c r="HT105" i="2" s="1"/>
  <c r="GM105" i="2"/>
  <c r="GJ105" i="2"/>
  <c r="GI105" i="2"/>
  <c r="GH105" i="2"/>
  <c r="GB105" i="2"/>
  <c r="GG105" i="2"/>
  <c r="HK105" i="2" s="1"/>
  <c r="GF105" i="2"/>
  <c r="GE105" i="2"/>
  <c r="GL105" i="2"/>
  <c r="GD105" i="2"/>
  <c r="GC105" i="2"/>
  <c r="GA105" i="2"/>
  <c r="FZ105" i="2"/>
  <c r="FY105" i="2"/>
  <c r="GK105" i="2"/>
  <c r="FX105" i="2"/>
  <c r="FW105" i="2"/>
  <c r="FV105" i="2"/>
  <c r="FU105" i="2"/>
  <c r="KI105" i="2"/>
  <c r="KH105" i="2"/>
  <c r="KG105" i="2"/>
  <c r="LJ105" i="2" s="1"/>
  <c r="KF105" i="2"/>
  <c r="KE105" i="2"/>
  <c r="KD105" i="2"/>
  <c r="KC105" i="2"/>
  <c r="KB105" i="2"/>
  <c r="KA105" i="2"/>
  <c r="JZ105" i="2"/>
  <c r="JY105" i="2"/>
  <c r="KT105" i="2" s="1"/>
  <c r="JX105" i="2"/>
  <c r="JW105" i="2"/>
  <c r="JV105" i="2"/>
  <c r="JU105" i="2"/>
  <c r="JT105" i="2"/>
  <c r="JK105" i="2"/>
  <c r="JJ105" i="2"/>
  <c r="IY105" i="2"/>
  <c r="IU105" i="2"/>
  <c r="IT105" i="2"/>
  <c r="IK105" i="2"/>
  <c r="IC105" i="2"/>
  <c r="HY105" i="2"/>
  <c r="ID105" i="2" s="1"/>
  <c r="HX105" i="2"/>
  <c r="FT105" i="2"/>
  <c r="FS105" i="2"/>
  <c r="FR105" i="2"/>
  <c r="FN105" i="2"/>
  <c r="FM105" i="2"/>
  <c r="FL105" i="2"/>
  <c r="FH105" i="2"/>
  <c r="FO105" i="2" s="1"/>
  <c r="FD105" i="2"/>
  <c r="EV105" i="2"/>
  <c r="EL105" i="2"/>
  <c r="DW105" i="2"/>
  <c r="DV105" i="2"/>
  <c r="DU105" i="2"/>
  <c r="DI105" i="2"/>
  <c r="CZ105" i="2"/>
  <c r="D105" i="2"/>
  <c r="C105" i="2"/>
  <c r="B105" i="2"/>
  <c r="GP104" i="2"/>
  <c r="GM104" i="2"/>
  <c r="GJ104" i="2"/>
  <c r="GI104" i="2"/>
  <c r="GH104" i="2"/>
  <c r="GB104" i="2"/>
  <c r="GG104" i="2"/>
  <c r="GF104" i="2"/>
  <c r="GE104" i="2"/>
  <c r="GL104" i="2"/>
  <c r="GD104" i="2"/>
  <c r="GC104" i="2"/>
  <c r="GA104" i="2"/>
  <c r="FZ104" i="2"/>
  <c r="FY104" i="2"/>
  <c r="GK104" i="2"/>
  <c r="FX104" i="2"/>
  <c r="FW104" i="2"/>
  <c r="FV104" i="2"/>
  <c r="FU104" i="2"/>
  <c r="KI104" i="2"/>
  <c r="KH104" i="2"/>
  <c r="KG104" i="2"/>
  <c r="KF104" i="2"/>
  <c r="KE104" i="2"/>
  <c r="KD104" i="2"/>
  <c r="KC104" i="2"/>
  <c r="KB104" i="2"/>
  <c r="KA104" i="2"/>
  <c r="JZ104" i="2"/>
  <c r="JY104" i="2"/>
  <c r="JX104" i="2"/>
  <c r="LT104" i="2" s="1"/>
  <c r="JW104" i="2"/>
  <c r="JV104" i="2"/>
  <c r="JU104" i="2"/>
  <c r="JT104" i="2"/>
  <c r="JK104" i="2"/>
  <c r="JJ104" i="2"/>
  <c r="IY104" i="2"/>
  <c r="IU104" i="2"/>
  <c r="IT104" i="2"/>
  <c r="IK104" i="2"/>
  <c r="IC104" i="2"/>
  <c r="HY104" i="2"/>
  <c r="HX104" i="2"/>
  <c r="FT104" i="2"/>
  <c r="FS104" i="2"/>
  <c r="FR104" i="2"/>
  <c r="FN104" i="2"/>
  <c r="FM104" i="2"/>
  <c r="FL104" i="2"/>
  <c r="FH104" i="2"/>
  <c r="FD104" i="2"/>
  <c r="EV104" i="2"/>
  <c r="EL104" i="2"/>
  <c r="DW104" i="2"/>
  <c r="DV104" i="2"/>
  <c r="DU104" i="2"/>
  <c r="DI104" i="2"/>
  <c r="CZ104" i="2"/>
  <c r="D104" i="2"/>
  <c r="CI104" i="2" s="1"/>
  <c r="C104" i="2"/>
  <c r="B104" i="2"/>
  <c r="GP103" i="2"/>
  <c r="GM103" i="2"/>
  <c r="GJ103" i="2"/>
  <c r="GI103" i="2"/>
  <c r="GH103" i="2"/>
  <c r="GB103" i="2"/>
  <c r="GG103" i="2"/>
  <c r="GF103" i="2"/>
  <c r="GE103" i="2"/>
  <c r="GL103" i="2"/>
  <c r="GD103" i="2"/>
  <c r="GC103" i="2"/>
  <c r="GA103" i="2"/>
  <c r="FZ103" i="2"/>
  <c r="FY103" i="2"/>
  <c r="GK103" i="2"/>
  <c r="FX103" i="2"/>
  <c r="FW103" i="2"/>
  <c r="FV103" i="2"/>
  <c r="FU103" i="2"/>
  <c r="KI103" i="2"/>
  <c r="KH103" i="2"/>
  <c r="MT103" i="2" s="1"/>
  <c r="KG103" i="2"/>
  <c r="KF103" i="2"/>
  <c r="KE103" i="2"/>
  <c r="KD103" i="2"/>
  <c r="KC103" i="2"/>
  <c r="KB103" i="2"/>
  <c r="KA103" i="2"/>
  <c r="JZ103" i="2"/>
  <c r="KV103" i="2" s="1"/>
  <c r="JY103" i="2"/>
  <c r="JX103" i="2"/>
  <c r="JW103" i="2"/>
  <c r="JV103" i="2"/>
  <c r="JU103" i="2"/>
  <c r="JT103" i="2"/>
  <c r="JK103" i="2"/>
  <c r="JJ103" i="2"/>
  <c r="IY103" i="2"/>
  <c r="IU103" i="2"/>
  <c r="IT103" i="2"/>
  <c r="IK103" i="2"/>
  <c r="IC103" i="2"/>
  <c r="ID103" i="2" s="1"/>
  <c r="HY103" i="2"/>
  <c r="HX103" i="2"/>
  <c r="FT103" i="2"/>
  <c r="FS103" i="2"/>
  <c r="FR103" i="2"/>
  <c r="FN103" i="2"/>
  <c r="FM103" i="2"/>
  <c r="FL103" i="2"/>
  <c r="FO103" i="2" s="1"/>
  <c r="FH103" i="2"/>
  <c r="FD103" i="2"/>
  <c r="EV103" i="2"/>
  <c r="FF103" i="2" s="1"/>
  <c r="FG103" i="2" s="1"/>
  <c r="EL103" i="2"/>
  <c r="EM103" i="2" s="1"/>
  <c r="DW103" i="2"/>
  <c r="DV103" i="2"/>
  <c r="DU103" i="2"/>
  <c r="DI103" i="2"/>
  <c r="CZ103" i="2"/>
  <c r="D103" i="2"/>
  <c r="C103" i="2"/>
  <c r="B103" i="2"/>
  <c r="GP102" i="2"/>
  <c r="GM102" i="2"/>
  <c r="GJ102" i="2"/>
  <c r="GI102" i="2"/>
  <c r="GH102" i="2"/>
  <c r="GB102" i="2"/>
  <c r="GG102" i="2"/>
  <c r="GF102" i="2"/>
  <c r="GE102" i="2"/>
  <c r="GL102" i="2"/>
  <c r="GD102" i="2"/>
  <c r="GC102" i="2"/>
  <c r="GA102" i="2"/>
  <c r="FZ102" i="2"/>
  <c r="FY102" i="2"/>
  <c r="GK102" i="2"/>
  <c r="FX102" i="2"/>
  <c r="FW102" i="2"/>
  <c r="FV102" i="2"/>
  <c r="FU102" i="2"/>
  <c r="KI102" i="2"/>
  <c r="KH102" i="2"/>
  <c r="KG102" i="2"/>
  <c r="KF102" i="2"/>
  <c r="KE102" i="2"/>
  <c r="KD102" i="2"/>
  <c r="KC102" i="2"/>
  <c r="KB102" i="2"/>
  <c r="KA102" i="2"/>
  <c r="JZ102" i="2"/>
  <c r="JY102" i="2"/>
  <c r="JX102" i="2"/>
  <c r="JW102" i="2"/>
  <c r="JV102" i="2"/>
  <c r="JU102" i="2"/>
  <c r="JT102" i="2"/>
  <c r="LP102" i="2" s="1"/>
  <c r="JK102" i="2"/>
  <c r="JJ102" i="2"/>
  <c r="IY102" i="2"/>
  <c r="IU102" i="2"/>
  <c r="IT102" i="2"/>
  <c r="IK102" i="2"/>
  <c r="IC102" i="2"/>
  <c r="HY102" i="2"/>
  <c r="ID102" i="2" s="1"/>
  <c r="HX102" i="2"/>
  <c r="FT102" i="2"/>
  <c r="FS102" i="2"/>
  <c r="FR102" i="2"/>
  <c r="FN102" i="2"/>
  <c r="FM102" i="2"/>
  <c r="FL102" i="2"/>
  <c r="FH102" i="2"/>
  <c r="FI102" i="2" s="1"/>
  <c r="FD102" i="2"/>
  <c r="EV102" i="2"/>
  <c r="EL102" i="2"/>
  <c r="DW102" i="2"/>
  <c r="DV102" i="2"/>
  <c r="DU102" i="2"/>
  <c r="DI102" i="2"/>
  <c r="CZ102" i="2"/>
  <c r="EA102" i="2" s="1"/>
  <c r="D102" i="2"/>
  <c r="C102" i="2"/>
  <c r="B102" i="2"/>
  <c r="GP101" i="2"/>
  <c r="GM101" i="2"/>
  <c r="GJ101" i="2"/>
  <c r="GI101" i="2"/>
  <c r="GH101" i="2"/>
  <c r="GB101" i="2"/>
  <c r="GG101" i="2"/>
  <c r="GF101" i="2"/>
  <c r="GE101" i="2"/>
  <c r="GL101" i="2"/>
  <c r="GD101" i="2"/>
  <c r="GC101" i="2"/>
  <c r="GA101" i="2"/>
  <c r="HE101" i="2" s="1"/>
  <c r="FZ101" i="2"/>
  <c r="FY101" i="2"/>
  <c r="GK101" i="2"/>
  <c r="FX101" i="2"/>
  <c r="FW101" i="2"/>
  <c r="FV101" i="2"/>
  <c r="FU101" i="2"/>
  <c r="KI101" i="2"/>
  <c r="LN101" i="2" s="1"/>
  <c r="KH101" i="2"/>
  <c r="KG101" i="2"/>
  <c r="KF101" i="2"/>
  <c r="KE101" i="2"/>
  <c r="KD101" i="2"/>
  <c r="KC101" i="2"/>
  <c r="KB101" i="2"/>
  <c r="KA101" i="2"/>
  <c r="JZ101" i="2"/>
  <c r="JY101" i="2"/>
  <c r="JX101" i="2"/>
  <c r="JW101" i="2"/>
  <c r="JV101" i="2"/>
  <c r="JU101" i="2"/>
  <c r="JT101" i="2"/>
  <c r="JK101" i="2"/>
  <c r="JJ101" i="2"/>
  <c r="IY101" i="2"/>
  <c r="IU101" i="2"/>
  <c r="IT101" i="2"/>
  <c r="IK101" i="2"/>
  <c r="IC101" i="2"/>
  <c r="HY101" i="2"/>
  <c r="HX101" i="2"/>
  <c r="FT101" i="2"/>
  <c r="FS101" i="2"/>
  <c r="FR101" i="2"/>
  <c r="FN101" i="2"/>
  <c r="FM101" i="2"/>
  <c r="FL101" i="2"/>
  <c r="FH101" i="2"/>
  <c r="FD101" i="2"/>
  <c r="EV101" i="2"/>
  <c r="EW101" i="2" s="1"/>
  <c r="EL101" i="2"/>
  <c r="DW101" i="2"/>
  <c r="DV101" i="2"/>
  <c r="DU101" i="2"/>
  <c r="DI101" i="2"/>
  <c r="CZ101" i="2"/>
  <c r="D101" i="2"/>
  <c r="HC101" i="2" s="1"/>
  <c r="C101" i="2"/>
  <c r="B101" i="2"/>
  <c r="GP100" i="2"/>
  <c r="GM100" i="2"/>
  <c r="GJ100" i="2"/>
  <c r="GI100" i="2"/>
  <c r="GH100" i="2"/>
  <c r="GB100" i="2"/>
  <c r="GG100" i="2"/>
  <c r="GF100" i="2"/>
  <c r="GE100" i="2"/>
  <c r="GL100" i="2"/>
  <c r="GD100" i="2"/>
  <c r="GC100" i="2"/>
  <c r="GA100" i="2"/>
  <c r="FZ100" i="2"/>
  <c r="FY100" i="2"/>
  <c r="GK100" i="2"/>
  <c r="FX100" i="2"/>
  <c r="FW100" i="2"/>
  <c r="FV100" i="2"/>
  <c r="FU100" i="2"/>
  <c r="KI100" i="2"/>
  <c r="KH100" i="2"/>
  <c r="KG100" i="2"/>
  <c r="KF100" i="2"/>
  <c r="KE100" i="2"/>
  <c r="KD100" i="2"/>
  <c r="KC100" i="2"/>
  <c r="KB100" i="2"/>
  <c r="KA100" i="2"/>
  <c r="JZ100" i="2"/>
  <c r="JY100" i="2"/>
  <c r="JX100" i="2"/>
  <c r="JW100" i="2"/>
  <c r="JV100" i="2"/>
  <c r="JU100" i="2"/>
  <c r="JT100" i="2"/>
  <c r="JK100" i="2"/>
  <c r="JJ100" i="2"/>
  <c r="IY100" i="2"/>
  <c r="IU100" i="2"/>
  <c r="IT100" i="2"/>
  <c r="IK100" i="2"/>
  <c r="IC100" i="2"/>
  <c r="HY100" i="2"/>
  <c r="HX100" i="2"/>
  <c r="FT100" i="2"/>
  <c r="FS100" i="2"/>
  <c r="FR100" i="2"/>
  <c r="FN100" i="2"/>
  <c r="FM100" i="2"/>
  <c r="FL100" i="2"/>
  <c r="FH100" i="2"/>
  <c r="FI100" i="2" s="1"/>
  <c r="FD100" i="2"/>
  <c r="EV100" i="2"/>
  <c r="EW100" i="2" s="1"/>
  <c r="EL100" i="2"/>
  <c r="DW100" i="2"/>
  <c r="DV100" i="2"/>
  <c r="DU100" i="2"/>
  <c r="DI100" i="2"/>
  <c r="DJ100" i="2" s="1"/>
  <c r="CZ100" i="2"/>
  <c r="D100" i="2"/>
  <c r="C100" i="2"/>
  <c r="B100" i="2"/>
  <c r="GP99" i="2"/>
  <c r="GM99" i="2"/>
  <c r="GJ99" i="2"/>
  <c r="GI99" i="2"/>
  <c r="GH99" i="2"/>
  <c r="GB99" i="2"/>
  <c r="GG99" i="2"/>
  <c r="GF99" i="2"/>
  <c r="GE99" i="2"/>
  <c r="GL99" i="2"/>
  <c r="GD99" i="2"/>
  <c r="GC99" i="2"/>
  <c r="GA99" i="2"/>
  <c r="FZ99" i="2"/>
  <c r="FY99" i="2"/>
  <c r="HC99" i="2" s="1"/>
  <c r="GK99" i="2"/>
  <c r="FX99" i="2"/>
  <c r="FW99" i="2"/>
  <c r="FV99" i="2"/>
  <c r="FU99" i="2"/>
  <c r="KI99" i="2"/>
  <c r="KH99" i="2"/>
  <c r="KG99" i="2"/>
  <c r="KF99" i="2"/>
  <c r="KE99" i="2"/>
  <c r="KD99" i="2"/>
  <c r="KC99" i="2"/>
  <c r="KB99" i="2"/>
  <c r="KA99" i="2"/>
  <c r="JZ99" i="2"/>
  <c r="JY99" i="2"/>
  <c r="LU99" i="2" s="1"/>
  <c r="JX99" i="2"/>
  <c r="JW99" i="2"/>
  <c r="JV99" i="2"/>
  <c r="MH99" i="2" s="1"/>
  <c r="JU99" i="2"/>
  <c r="JT99" i="2"/>
  <c r="JK99" i="2"/>
  <c r="JJ99" i="2"/>
  <c r="IY99" i="2"/>
  <c r="IU99" i="2"/>
  <c r="IT99" i="2"/>
  <c r="IK99" i="2"/>
  <c r="IC99" i="2"/>
  <c r="HY99" i="2"/>
  <c r="HX99" i="2"/>
  <c r="FT99" i="2"/>
  <c r="FS99" i="2"/>
  <c r="FR99" i="2"/>
  <c r="FN99" i="2"/>
  <c r="FM99" i="2"/>
  <c r="FL99" i="2"/>
  <c r="FH99" i="2"/>
  <c r="FD99" i="2"/>
  <c r="EV99" i="2"/>
  <c r="EL99" i="2"/>
  <c r="EM99" i="2" s="1"/>
  <c r="DW99" i="2"/>
  <c r="DV99" i="2"/>
  <c r="DU99" i="2"/>
  <c r="DI99" i="2"/>
  <c r="CZ99" i="2"/>
  <c r="D99" i="2"/>
  <c r="C99" i="2"/>
  <c r="B99" i="2"/>
  <c r="GP98" i="2"/>
  <c r="GM98" i="2"/>
  <c r="GJ98" i="2"/>
  <c r="HN98" i="2" s="1"/>
  <c r="GI98" i="2"/>
  <c r="GH98" i="2"/>
  <c r="GB98" i="2"/>
  <c r="GG98" i="2"/>
  <c r="GF98" i="2"/>
  <c r="GE98" i="2"/>
  <c r="GL98" i="2"/>
  <c r="GD98" i="2"/>
  <c r="GC98" i="2"/>
  <c r="GA98" i="2"/>
  <c r="FZ98" i="2"/>
  <c r="FY98" i="2"/>
  <c r="GK98" i="2"/>
  <c r="FX98" i="2"/>
  <c r="FW98" i="2"/>
  <c r="FV98" i="2"/>
  <c r="GZ98" i="2" s="1"/>
  <c r="FU98" i="2"/>
  <c r="KI98" i="2"/>
  <c r="KH98" i="2"/>
  <c r="MD98" i="2" s="1"/>
  <c r="KG98" i="2"/>
  <c r="KF98" i="2"/>
  <c r="MB98" i="2" s="1"/>
  <c r="KE98" i="2"/>
  <c r="KD98" i="2"/>
  <c r="KC98" i="2"/>
  <c r="KB98" i="2"/>
  <c r="KA98" i="2"/>
  <c r="JZ98" i="2"/>
  <c r="JY98" i="2"/>
  <c r="JX98" i="2"/>
  <c r="KR98" i="2" s="1"/>
  <c r="JW98" i="2"/>
  <c r="JV98" i="2"/>
  <c r="JU98" i="2"/>
  <c r="JT98" i="2"/>
  <c r="JK98" i="2"/>
  <c r="JJ98" i="2"/>
  <c r="IY98" i="2"/>
  <c r="IU98" i="2"/>
  <c r="IL98" i="2" s="1"/>
  <c r="IN98" i="2" s="1"/>
  <c r="IT98" i="2"/>
  <c r="IK98" i="2"/>
  <c r="IC98" i="2"/>
  <c r="ID98" i="2" s="1"/>
  <c r="HY98" i="2"/>
  <c r="HX98" i="2"/>
  <c r="FT98" i="2"/>
  <c r="FS98" i="2"/>
  <c r="FR98" i="2"/>
  <c r="FN98" i="2"/>
  <c r="FM98" i="2"/>
  <c r="FL98" i="2"/>
  <c r="FH98" i="2"/>
  <c r="FD98" i="2"/>
  <c r="EV98" i="2"/>
  <c r="EW98" i="2" s="1"/>
  <c r="EL98" i="2"/>
  <c r="EM98" i="2" s="1"/>
  <c r="DW98" i="2"/>
  <c r="MI98" i="2" s="1"/>
  <c r="DV98" i="2"/>
  <c r="DU98" i="2"/>
  <c r="DI98" i="2"/>
  <c r="CZ98" i="2"/>
  <c r="D98" i="2"/>
  <c r="C98" i="2"/>
  <c r="B98" i="2"/>
  <c r="GP97" i="2"/>
  <c r="GM97" i="2"/>
  <c r="GJ97" i="2"/>
  <c r="GI97" i="2"/>
  <c r="GH97" i="2"/>
  <c r="GB97" i="2"/>
  <c r="GG97" i="2"/>
  <c r="HK97" i="2" s="1"/>
  <c r="GF97" i="2"/>
  <c r="GE97" i="2"/>
  <c r="HI97" i="2" s="1"/>
  <c r="GL97" i="2"/>
  <c r="GD97" i="2"/>
  <c r="GC97" i="2"/>
  <c r="GA97" i="2"/>
  <c r="FZ97" i="2"/>
  <c r="FY97" i="2"/>
  <c r="GK97" i="2"/>
  <c r="FX97" i="2"/>
  <c r="HB97" i="2" s="1"/>
  <c r="FW97" i="2"/>
  <c r="FV97" i="2"/>
  <c r="FU97" i="2"/>
  <c r="GY97" i="2" s="1"/>
  <c r="KI97" i="2"/>
  <c r="KH97" i="2"/>
  <c r="KG97" i="2"/>
  <c r="KF97" i="2"/>
  <c r="KE97" i="2"/>
  <c r="KD97" i="2"/>
  <c r="KC97" i="2"/>
  <c r="KB97" i="2"/>
  <c r="KA97" i="2"/>
  <c r="JZ97" i="2"/>
  <c r="JY97" i="2"/>
  <c r="KT97" i="2" s="1"/>
  <c r="JX97" i="2"/>
  <c r="JW97" i="2"/>
  <c r="KP97" i="2" s="1"/>
  <c r="JV97" i="2"/>
  <c r="JU97" i="2"/>
  <c r="JT97" i="2"/>
  <c r="JK97" i="2"/>
  <c r="JJ97" i="2"/>
  <c r="IY97" i="2"/>
  <c r="IU97" i="2"/>
  <c r="IT97" i="2"/>
  <c r="IK97" i="2"/>
  <c r="IC97" i="2"/>
  <c r="HY97" i="2"/>
  <c r="ID97" i="2" s="1"/>
  <c r="HX97" i="2"/>
  <c r="FT97" i="2"/>
  <c r="FS97" i="2"/>
  <c r="FR97" i="2"/>
  <c r="FN97" i="2"/>
  <c r="FM97" i="2"/>
  <c r="FL97" i="2"/>
  <c r="FH97" i="2"/>
  <c r="FD97" i="2"/>
  <c r="EV97" i="2"/>
  <c r="EL97" i="2"/>
  <c r="EN97" i="2" s="1"/>
  <c r="EO97" i="2" s="1"/>
  <c r="DW97" i="2"/>
  <c r="DV97" i="2"/>
  <c r="DU97" i="2"/>
  <c r="DI97" i="2"/>
  <c r="CZ97" i="2"/>
  <c r="LV97" i="2" s="1"/>
  <c r="D97" i="2"/>
  <c r="C97" i="2"/>
  <c r="B97" i="2"/>
  <c r="GP96" i="2"/>
  <c r="GM96" i="2"/>
  <c r="GJ96" i="2"/>
  <c r="GI96" i="2"/>
  <c r="GH96" i="2"/>
  <c r="GB96" i="2"/>
  <c r="GG96" i="2"/>
  <c r="GF96" i="2"/>
  <c r="GE96" i="2"/>
  <c r="GL96" i="2"/>
  <c r="GD96" i="2"/>
  <c r="GC96" i="2"/>
  <c r="GA96" i="2"/>
  <c r="FZ96" i="2"/>
  <c r="FY96" i="2"/>
  <c r="GK96" i="2"/>
  <c r="FX96" i="2"/>
  <c r="FW96" i="2"/>
  <c r="FV96" i="2"/>
  <c r="FU96" i="2"/>
  <c r="KI96" i="2"/>
  <c r="MU96" i="2" s="1"/>
  <c r="KH96" i="2"/>
  <c r="KG96" i="2"/>
  <c r="KF96" i="2"/>
  <c r="MR96" i="2" s="1"/>
  <c r="KE96" i="2"/>
  <c r="KD96" i="2"/>
  <c r="MP96" i="2" s="1"/>
  <c r="KC96" i="2"/>
  <c r="KB96" i="2"/>
  <c r="KA96" i="2"/>
  <c r="JZ96" i="2"/>
  <c r="JY96" i="2"/>
  <c r="JX96" i="2"/>
  <c r="JW96" i="2"/>
  <c r="JV96" i="2"/>
  <c r="JU96" i="2"/>
  <c r="JT96" i="2"/>
  <c r="JK96" i="2"/>
  <c r="JJ96" i="2"/>
  <c r="IY96" i="2"/>
  <c r="IU96" i="2"/>
  <c r="IT96" i="2"/>
  <c r="IK96" i="2"/>
  <c r="IC96" i="2"/>
  <c r="HX96" i="2"/>
  <c r="FT96" i="2"/>
  <c r="FS96" i="2"/>
  <c r="FR96" i="2"/>
  <c r="FN96" i="2"/>
  <c r="FM96" i="2"/>
  <c r="FL96" i="2"/>
  <c r="FQ83" i="2" s="1"/>
  <c r="FH96" i="2"/>
  <c r="FD96" i="2"/>
  <c r="EV96" i="2"/>
  <c r="EL96" i="2"/>
  <c r="DW96" i="2"/>
  <c r="DV96" i="2"/>
  <c r="DU96" i="2"/>
  <c r="DI96" i="2"/>
  <c r="CZ96" i="2"/>
  <c r="D96" i="2"/>
  <c r="C96" i="2"/>
  <c r="B96" i="2"/>
  <c r="JK95" i="2"/>
  <c r="FN95" i="2"/>
  <c r="DV95" i="2"/>
  <c r="C95" i="2"/>
  <c r="C108" i="2"/>
  <c r="C121" i="2"/>
  <c r="C134" i="2"/>
  <c r="C147" i="2"/>
  <c r="C160" i="2"/>
  <c r="C173" i="2"/>
  <c r="C174" i="2"/>
  <c r="FT120" i="2"/>
  <c r="FS120" i="2"/>
  <c r="FR120" i="2"/>
  <c r="FT119" i="2"/>
  <c r="FS119" i="2"/>
  <c r="FR119" i="2"/>
  <c r="FT118" i="2"/>
  <c r="FS118" i="2"/>
  <c r="FR118" i="2"/>
  <c r="FT117" i="2"/>
  <c r="FS117" i="2"/>
  <c r="FR117" i="2"/>
  <c r="FT116" i="2"/>
  <c r="FS116" i="2"/>
  <c r="FR116" i="2"/>
  <c r="FT115" i="2"/>
  <c r="FS115" i="2"/>
  <c r="FR115" i="2"/>
  <c r="FT114" i="2"/>
  <c r="FS114" i="2"/>
  <c r="FR114" i="2"/>
  <c r="FT113" i="2"/>
  <c r="FS113" i="2"/>
  <c r="FR113" i="2"/>
  <c r="FT112" i="2"/>
  <c r="FS112" i="2"/>
  <c r="FR112" i="2"/>
  <c r="FT111" i="2"/>
  <c r="FS111" i="2"/>
  <c r="FR111" i="2"/>
  <c r="FT110" i="2"/>
  <c r="FS110" i="2"/>
  <c r="FR110" i="2"/>
  <c r="FT109" i="2"/>
  <c r="FS109" i="2"/>
  <c r="FR109" i="2"/>
  <c r="GP120" i="2"/>
  <c r="GM120" i="2"/>
  <c r="GJ120" i="2"/>
  <c r="GI120" i="2"/>
  <c r="GH120" i="2"/>
  <c r="GB120" i="2"/>
  <c r="GN120" i="2"/>
  <c r="GG120" i="2"/>
  <c r="GF120" i="2"/>
  <c r="GE120" i="2"/>
  <c r="GL120" i="2"/>
  <c r="GD120" i="2"/>
  <c r="GC120" i="2"/>
  <c r="GA120" i="2"/>
  <c r="FZ120" i="2"/>
  <c r="FY120" i="2"/>
  <c r="GK120" i="2"/>
  <c r="FX120" i="2"/>
  <c r="FW120" i="2"/>
  <c r="FV120" i="2"/>
  <c r="FU120" i="2"/>
  <c r="KI120" i="2"/>
  <c r="KH120" i="2"/>
  <c r="KG120" i="2"/>
  <c r="KF120" i="2"/>
  <c r="KE120" i="2"/>
  <c r="KD120" i="2"/>
  <c r="KC120" i="2"/>
  <c r="KB120" i="2"/>
  <c r="KA120" i="2"/>
  <c r="JZ120" i="2"/>
  <c r="JY120" i="2"/>
  <c r="JX120" i="2"/>
  <c r="JW120" i="2"/>
  <c r="JV120" i="2"/>
  <c r="JU120" i="2"/>
  <c r="JT120" i="2"/>
  <c r="JK120" i="2"/>
  <c r="JJ120" i="2"/>
  <c r="IY120" i="2"/>
  <c r="IU120" i="2"/>
  <c r="IT120" i="2"/>
  <c r="IK120" i="2"/>
  <c r="IC120" i="2"/>
  <c r="HY120" i="2"/>
  <c r="HX120" i="2"/>
  <c r="FN120" i="2"/>
  <c r="FM120" i="2"/>
  <c r="FL120" i="2"/>
  <c r="FH120" i="2"/>
  <c r="FD120" i="2"/>
  <c r="EV120" i="2"/>
  <c r="EL120" i="2"/>
  <c r="DW120" i="2"/>
  <c r="DV120" i="2"/>
  <c r="DU120" i="2"/>
  <c r="DI120" i="2"/>
  <c r="DJ120" i="2" s="1"/>
  <c r="CZ120" i="2"/>
  <c r="D120" i="2"/>
  <c r="C120" i="2"/>
  <c r="B120" i="2"/>
  <c r="GP119" i="2"/>
  <c r="GM119" i="2"/>
  <c r="GJ119" i="2"/>
  <c r="GI119" i="2"/>
  <c r="GH119" i="2"/>
  <c r="GB119" i="2"/>
  <c r="GN119" i="2"/>
  <c r="GG119" i="2"/>
  <c r="GF119" i="2"/>
  <c r="GE119" i="2"/>
  <c r="GL119" i="2"/>
  <c r="GD119" i="2"/>
  <c r="GC119" i="2"/>
  <c r="GA119" i="2"/>
  <c r="FZ119" i="2"/>
  <c r="FY119" i="2"/>
  <c r="GK119" i="2"/>
  <c r="FX119" i="2"/>
  <c r="FW119" i="2"/>
  <c r="FV119" i="2"/>
  <c r="FU119" i="2"/>
  <c r="KI119" i="2"/>
  <c r="KH119" i="2"/>
  <c r="KG119" i="2"/>
  <c r="KF119" i="2"/>
  <c r="KE119" i="2"/>
  <c r="KD119" i="2"/>
  <c r="KC119" i="2"/>
  <c r="KB119" i="2"/>
  <c r="KA119" i="2"/>
  <c r="JZ119" i="2"/>
  <c r="JY119" i="2"/>
  <c r="JX119" i="2"/>
  <c r="JW119" i="2"/>
  <c r="JV119" i="2"/>
  <c r="JU119" i="2"/>
  <c r="JT119" i="2"/>
  <c r="JK119" i="2"/>
  <c r="JJ119" i="2"/>
  <c r="IY119" i="2"/>
  <c r="IU119" i="2"/>
  <c r="IT119" i="2"/>
  <c r="IK119" i="2"/>
  <c r="IC119" i="2"/>
  <c r="HY119" i="2"/>
  <c r="HX119" i="2"/>
  <c r="FN119" i="2"/>
  <c r="FM119" i="2"/>
  <c r="FL119" i="2"/>
  <c r="FH119" i="2"/>
  <c r="FD119" i="2"/>
  <c r="EV119" i="2"/>
  <c r="EL119" i="2"/>
  <c r="DW119" i="2"/>
  <c r="DV119" i="2"/>
  <c r="DU119" i="2"/>
  <c r="DI119" i="2"/>
  <c r="CZ119" i="2"/>
  <c r="D119" i="2"/>
  <c r="C119" i="2"/>
  <c r="B119" i="2"/>
  <c r="GP118" i="2"/>
  <c r="GM118" i="2"/>
  <c r="GJ118" i="2"/>
  <c r="GI118" i="2"/>
  <c r="GH118" i="2"/>
  <c r="GB118" i="2"/>
  <c r="GN118" i="2"/>
  <c r="GG118" i="2"/>
  <c r="GF118" i="2"/>
  <c r="GE118" i="2"/>
  <c r="GL118" i="2"/>
  <c r="GD118" i="2"/>
  <c r="GC118" i="2"/>
  <c r="GA118" i="2"/>
  <c r="FZ118" i="2"/>
  <c r="FY118" i="2"/>
  <c r="GK118" i="2"/>
  <c r="FX118" i="2"/>
  <c r="FW118" i="2"/>
  <c r="FV118" i="2"/>
  <c r="FU118" i="2"/>
  <c r="KI118" i="2"/>
  <c r="KH118" i="2"/>
  <c r="KG118" i="2"/>
  <c r="KF118" i="2"/>
  <c r="KE118" i="2"/>
  <c r="KD118" i="2"/>
  <c r="KC118" i="2"/>
  <c r="KB118" i="2"/>
  <c r="KA118" i="2"/>
  <c r="JZ118" i="2"/>
  <c r="JY118" i="2"/>
  <c r="JX118" i="2"/>
  <c r="JW118" i="2"/>
  <c r="JV118" i="2"/>
  <c r="JU118" i="2"/>
  <c r="JT118" i="2"/>
  <c r="JK118" i="2"/>
  <c r="JJ118" i="2"/>
  <c r="IY118" i="2"/>
  <c r="IU118" i="2"/>
  <c r="IT118" i="2"/>
  <c r="IK118" i="2"/>
  <c r="IC118" i="2"/>
  <c r="HY118" i="2"/>
  <c r="HX118" i="2"/>
  <c r="FN118" i="2"/>
  <c r="FM118" i="2"/>
  <c r="FL118" i="2"/>
  <c r="FH118" i="2"/>
  <c r="FD118" i="2"/>
  <c r="EV118" i="2"/>
  <c r="EL118" i="2"/>
  <c r="DW118" i="2"/>
  <c r="DV118" i="2"/>
  <c r="DU118" i="2"/>
  <c r="DI118" i="2"/>
  <c r="DJ118" i="2" s="1"/>
  <c r="CZ118" i="2"/>
  <c r="D118" i="2"/>
  <c r="C118" i="2"/>
  <c r="B118" i="2"/>
  <c r="GP117" i="2"/>
  <c r="GM117" i="2"/>
  <c r="GJ117" i="2"/>
  <c r="GI117" i="2"/>
  <c r="GH117" i="2"/>
  <c r="GB117" i="2"/>
  <c r="GN117" i="2"/>
  <c r="GG117" i="2"/>
  <c r="GF117" i="2"/>
  <c r="GE117" i="2"/>
  <c r="GL117" i="2"/>
  <c r="GD117" i="2"/>
  <c r="GC117" i="2"/>
  <c r="GA117" i="2"/>
  <c r="FZ117" i="2"/>
  <c r="FY117" i="2"/>
  <c r="GK117" i="2"/>
  <c r="FX117" i="2"/>
  <c r="FW117" i="2"/>
  <c r="FV117" i="2"/>
  <c r="FU117" i="2"/>
  <c r="KI117" i="2"/>
  <c r="KH117" i="2"/>
  <c r="KG117" i="2"/>
  <c r="KF117" i="2"/>
  <c r="KE117" i="2"/>
  <c r="KD117" i="2"/>
  <c r="KC117" i="2"/>
  <c r="KB117" i="2"/>
  <c r="KA117" i="2"/>
  <c r="LW117" i="2" s="1"/>
  <c r="JZ117" i="2"/>
  <c r="JY117" i="2"/>
  <c r="JX117" i="2"/>
  <c r="JW117" i="2"/>
  <c r="JV117" i="2"/>
  <c r="JU117" i="2"/>
  <c r="JT117" i="2"/>
  <c r="JK117" i="2"/>
  <c r="JJ117" i="2"/>
  <c r="IY117" i="2"/>
  <c r="IU117" i="2"/>
  <c r="IT117" i="2"/>
  <c r="IK117" i="2"/>
  <c r="IC117" i="2"/>
  <c r="HY117" i="2"/>
  <c r="HX117" i="2"/>
  <c r="FN117" i="2"/>
  <c r="FM117" i="2"/>
  <c r="FL117" i="2"/>
  <c r="FQ104" i="2" s="1"/>
  <c r="FH117" i="2"/>
  <c r="FD117" i="2"/>
  <c r="EV117" i="2"/>
  <c r="EW117" i="2" s="1"/>
  <c r="EL117" i="2"/>
  <c r="DW117" i="2"/>
  <c r="MT117" i="2" s="1"/>
  <c r="DV117" i="2"/>
  <c r="DU117" i="2"/>
  <c r="DI117" i="2"/>
  <c r="CZ117" i="2"/>
  <c r="D117" i="2"/>
  <c r="C117" i="2"/>
  <c r="B117" i="2"/>
  <c r="GP116" i="2"/>
  <c r="GM116" i="2"/>
  <c r="GJ116" i="2"/>
  <c r="GI116" i="2"/>
  <c r="GH116" i="2"/>
  <c r="GB116" i="2"/>
  <c r="GN116" i="2"/>
  <c r="GG116" i="2"/>
  <c r="GF116" i="2"/>
  <c r="GE116" i="2"/>
  <c r="GL116" i="2"/>
  <c r="GD116" i="2"/>
  <c r="GC116" i="2"/>
  <c r="GA116" i="2"/>
  <c r="FZ116" i="2"/>
  <c r="FY116" i="2"/>
  <c r="GK116" i="2"/>
  <c r="FX116" i="2"/>
  <c r="FW116" i="2"/>
  <c r="FV116" i="2"/>
  <c r="FU116" i="2"/>
  <c r="KI116" i="2"/>
  <c r="KH116" i="2"/>
  <c r="KG116" i="2"/>
  <c r="KF116" i="2"/>
  <c r="KE116" i="2"/>
  <c r="KD116" i="2"/>
  <c r="KC116" i="2"/>
  <c r="KB116" i="2"/>
  <c r="KA116" i="2"/>
  <c r="JZ116" i="2"/>
  <c r="JY116" i="2"/>
  <c r="JX116" i="2"/>
  <c r="JW116" i="2"/>
  <c r="JV116" i="2"/>
  <c r="JU116" i="2"/>
  <c r="JT116" i="2"/>
  <c r="JK116" i="2"/>
  <c r="JJ116" i="2"/>
  <c r="IY116" i="2"/>
  <c r="IU116" i="2"/>
  <c r="IT116" i="2"/>
  <c r="IK116" i="2"/>
  <c r="IC116" i="2"/>
  <c r="HY116" i="2"/>
  <c r="HX116" i="2"/>
  <c r="FN116" i="2"/>
  <c r="FM116" i="2"/>
  <c r="FL116" i="2"/>
  <c r="FH116" i="2"/>
  <c r="FD116" i="2"/>
  <c r="EV116" i="2"/>
  <c r="EL116" i="2"/>
  <c r="DW116" i="2"/>
  <c r="DX116" i="2" s="1"/>
  <c r="DV116" i="2"/>
  <c r="DU116" i="2"/>
  <c r="DI116" i="2"/>
  <c r="CZ116" i="2"/>
  <c r="D116" i="2"/>
  <c r="C116" i="2"/>
  <c r="B116" i="2"/>
  <c r="GP115" i="2"/>
  <c r="GM115" i="2"/>
  <c r="GJ115" i="2"/>
  <c r="GI115" i="2"/>
  <c r="GH115" i="2"/>
  <c r="GB115" i="2"/>
  <c r="GN115" i="2"/>
  <c r="GG115" i="2"/>
  <c r="GF115" i="2"/>
  <c r="GE115" i="2"/>
  <c r="GL115" i="2"/>
  <c r="GD115" i="2"/>
  <c r="GC115" i="2"/>
  <c r="GA115" i="2"/>
  <c r="FZ115" i="2"/>
  <c r="FY115" i="2"/>
  <c r="GK115" i="2"/>
  <c r="FX115" i="2"/>
  <c r="FW115" i="2"/>
  <c r="FV115" i="2"/>
  <c r="FU115" i="2"/>
  <c r="KI115" i="2"/>
  <c r="KH115" i="2"/>
  <c r="MT115" i="2" s="1"/>
  <c r="KG115" i="2"/>
  <c r="KF115" i="2"/>
  <c r="KE115" i="2"/>
  <c r="KD115" i="2"/>
  <c r="KC115" i="2"/>
  <c r="KB115" i="2"/>
  <c r="KA115" i="2"/>
  <c r="JZ115" i="2"/>
  <c r="JY115" i="2"/>
  <c r="JX115" i="2"/>
  <c r="JW115" i="2"/>
  <c r="JV115" i="2"/>
  <c r="JU115" i="2"/>
  <c r="JT115" i="2"/>
  <c r="JK115" i="2"/>
  <c r="JJ115" i="2"/>
  <c r="IY115" i="2"/>
  <c r="IU115" i="2"/>
  <c r="IT115" i="2"/>
  <c r="IK115" i="2"/>
  <c r="IC115" i="2"/>
  <c r="HY115" i="2"/>
  <c r="HX115" i="2"/>
  <c r="FN115" i="2"/>
  <c r="FM115" i="2"/>
  <c r="FL115" i="2"/>
  <c r="FH115" i="2"/>
  <c r="FI115" i="2" s="1"/>
  <c r="FD115" i="2"/>
  <c r="EV115" i="2"/>
  <c r="EL115" i="2"/>
  <c r="DW115" i="2"/>
  <c r="DV115" i="2"/>
  <c r="DU115" i="2"/>
  <c r="DI115" i="2"/>
  <c r="CZ115" i="2"/>
  <c r="D115" i="2"/>
  <c r="C115" i="2"/>
  <c r="B115" i="2"/>
  <c r="GP114" i="2"/>
  <c r="GM114" i="2"/>
  <c r="GJ114" i="2"/>
  <c r="GI114" i="2"/>
  <c r="GH114" i="2"/>
  <c r="GB114" i="2"/>
  <c r="GN114" i="2"/>
  <c r="GG114" i="2"/>
  <c r="GF114" i="2"/>
  <c r="GE114" i="2"/>
  <c r="GL114" i="2"/>
  <c r="GD114" i="2"/>
  <c r="GC114" i="2"/>
  <c r="GA114" i="2"/>
  <c r="FZ114" i="2"/>
  <c r="FY114" i="2"/>
  <c r="GK114" i="2"/>
  <c r="FX114" i="2"/>
  <c r="FW114" i="2"/>
  <c r="FV114" i="2"/>
  <c r="FU114" i="2"/>
  <c r="KI114" i="2"/>
  <c r="KH114" i="2"/>
  <c r="KG114" i="2"/>
  <c r="KF114" i="2"/>
  <c r="KE114" i="2"/>
  <c r="KD114" i="2"/>
  <c r="KC114" i="2"/>
  <c r="KB114" i="2"/>
  <c r="KA114" i="2"/>
  <c r="JZ114" i="2"/>
  <c r="JY114" i="2"/>
  <c r="JX114" i="2"/>
  <c r="JW114" i="2"/>
  <c r="JV114" i="2"/>
  <c r="JU114" i="2"/>
  <c r="JT114" i="2"/>
  <c r="JK114" i="2"/>
  <c r="JJ114" i="2"/>
  <c r="IY114" i="2"/>
  <c r="IU114" i="2"/>
  <c r="IT114" i="2"/>
  <c r="IK114" i="2"/>
  <c r="IC114" i="2"/>
  <c r="HY114" i="2"/>
  <c r="HX114" i="2"/>
  <c r="FN114" i="2"/>
  <c r="FM114" i="2"/>
  <c r="FL114" i="2"/>
  <c r="FH114" i="2"/>
  <c r="FD114" i="2"/>
  <c r="EV114" i="2"/>
  <c r="EL114" i="2"/>
  <c r="EM114" i="2" s="1"/>
  <c r="DW114" i="2"/>
  <c r="DV114" i="2"/>
  <c r="DU114" i="2"/>
  <c r="DI114" i="2"/>
  <c r="DJ114" i="2" s="1"/>
  <c r="CZ114" i="2"/>
  <c r="D114" i="2"/>
  <c r="C114" i="2"/>
  <c r="B114" i="2"/>
  <c r="GP113" i="2"/>
  <c r="GM113" i="2"/>
  <c r="GJ113" i="2"/>
  <c r="GI113" i="2"/>
  <c r="GH113" i="2"/>
  <c r="GB113" i="2"/>
  <c r="GN113" i="2"/>
  <c r="GG113" i="2"/>
  <c r="GF113" i="2"/>
  <c r="GE113" i="2"/>
  <c r="GL113" i="2"/>
  <c r="GD113" i="2"/>
  <c r="GC113" i="2"/>
  <c r="HG113" i="2" s="1"/>
  <c r="GA113" i="2"/>
  <c r="FZ113" i="2"/>
  <c r="FY113" i="2"/>
  <c r="GK113" i="2"/>
  <c r="FX113" i="2"/>
  <c r="HB113" i="2" s="1"/>
  <c r="FW113" i="2"/>
  <c r="FV113" i="2"/>
  <c r="FU113" i="2"/>
  <c r="KI113" i="2"/>
  <c r="KH113" i="2"/>
  <c r="KG113" i="2"/>
  <c r="LJ113" i="2" s="1"/>
  <c r="KF113" i="2"/>
  <c r="KE113" i="2"/>
  <c r="KD113" i="2"/>
  <c r="KC113" i="2"/>
  <c r="KB113" i="2"/>
  <c r="KA113" i="2"/>
  <c r="JZ113" i="2"/>
  <c r="JY113" i="2"/>
  <c r="JX113" i="2"/>
  <c r="JW113" i="2"/>
  <c r="KP113" i="2" s="1"/>
  <c r="JV113" i="2"/>
  <c r="JU113" i="2"/>
  <c r="JT113" i="2"/>
  <c r="KJ113" i="2" s="1"/>
  <c r="JK113" i="2"/>
  <c r="JJ113" i="2"/>
  <c r="IY113" i="2"/>
  <c r="IU113" i="2"/>
  <c r="IT113" i="2"/>
  <c r="IK113" i="2"/>
  <c r="IC113" i="2"/>
  <c r="HY113" i="2"/>
  <c r="HX113" i="2"/>
  <c r="FN113" i="2"/>
  <c r="FM113" i="2"/>
  <c r="FL113" i="2"/>
  <c r="FH113" i="2"/>
  <c r="FD113" i="2"/>
  <c r="EV113" i="2"/>
  <c r="EL113" i="2"/>
  <c r="DW113" i="2"/>
  <c r="DV113" i="2"/>
  <c r="DU113" i="2"/>
  <c r="DI113" i="2"/>
  <c r="CZ113" i="2"/>
  <c r="D113" i="2"/>
  <c r="C113" i="2"/>
  <c r="B113" i="2"/>
  <c r="GP112" i="2"/>
  <c r="GM112" i="2"/>
  <c r="GJ112" i="2"/>
  <c r="GI112" i="2"/>
  <c r="GH112" i="2"/>
  <c r="GB112" i="2"/>
  <c r="GN112" i="2"/>
  <c r="GG112" i="2"/>
  <c r="GF112" i="2"/>
  <c r="GE112" i="2"/>
  <c r="GL112" i="2"/>
  <c r="GD112" i="2"/>
  <c r="GC112" i="2"/>
  <c r="GA112" i="2"/>
  <c r="FZ112" i="2"/>
  <c r="FY112" i="2"/>
  <c r="GK112" i="2"/>
  <c r="FX112" i="2"/>
  <c r="FW112" i="2"/>
  <c r="FV112" i="2"/>
  <c r="FU112" i="2"/>
  <c r="KI112" i="2"/>
  <c r="KH112" i="2"/>
  <c r="KG112" i="2"/>
  <c r="KF112" i="2"/>
  <c r="KE112" i="2"/>
  <c r="KD112" i="2"/>
  <c r="KC112" i="2"/>
  <c r="KB112" i="2"/>
  <c r="KA112" i="2"/>
  <c r="JZ112" i="2"/>
  <c r="JY112" i="2"/>
  <c r="JX112" i="2"/>
  <c r="JW112" i="2"/>
  <c r="JV112" i="2"/>
  <c r="JU112" i="2"/>
  <c r="JT112" i="2"/>
  <c r="MF112" i="2" s="1"/>
  <c r="JK112" i="2"/>
  <c r="JJ112" i="2"/>
  <c r="IY112" i="2"/>
  <c r="IU112" i="2"/>
  <c r="IT112" i="2"/>
  <c r="IK112" i="2"/>
  <c r="IC112" i="2"/>
  <c r="HY112" i="2"/>
  <c r="HW112" i="2" s="1"/>
  <c r="IA112" i="2" s="1"/>
  <c r="HX112" i="2"/>
  <c r="FN112" i="2"/>
  <c r="FM112" i="2"/>
  <c r="FL112" i="2"/>
  <c r="FH112" i="2"/>
  <c r="FK99" i="2" s="1"/>
  <c r="FD112" i="2"/>
  <c r="EV112" i="2"/>
  <c r="EL112" i="2"/>
  <c r="DW112" i="2"/>
  <c r="DV112" i="2"/>
  <c r="DU112" i="2"/>
  <c r="DI112" i="2"/>
  <c r="CZ112" i="2"/>
  <c r="D112" i="2"/>
  <c r="C112" i="2"/>
  <c r="B112" i="2"/>
  <c r="GP111" i="2"/>
  <c r="GM111" i="2"/>
  <c r="GJ111" i="2"/>
  <c r="GI111" i="2"/>
  <c r="GH111" i="2"/>
  <c r="GB111" i="2"/>
  <c r="GN111" i="2"/>
  <c r="GG111" i="2"/>
  <c r="GF111" i="2"/>
  <c r="GE111" i="2"/>
  <c r="GL111" i="2"/>
  <c r="GD111" i="2"/>
  <c r="GC111" i="2"/>
  <c r="GA111" i="2"/>
  <c r="FZ111" i="2"/>
  <c r="FY111" i="2"/>
  <c r="GK111" i="2"/>
  <c r="FX111" i="2"/>
  <c r="FW111" i="2"/>
  <c r="FV111" i="2"/>
  <c r="FU111" i="2"/>
  <c r="KI111" i="2"/>
  <c r="ME111" i="2" s="1"/>
  <c r="KH111" i="2"/>
  <c r="KG111" i="2"/>
  <c r="KF111" i="2"/>
  <c r="KE111" i="2"/>
  <c r="KD111" i="2"/>
  <c r="KC111" i="2"/>
  <c r="KB111" i="2"/>
  <c r="KA111" i="2"/>
  <c r="JZ111" i="2"/>
  <c r="JY111" i="2"/>
  <c r="JX111" i="2"/>
  <c r="JW111" i="2"/>
  <c r="JV111" i="2"/>
  <c r="JU111" i="2"/>
  <c r="JT111" i="2"/>
  <c r="JK111" i="2"/>
  <c r="JJ111" i="2"/>
  <c r="IY111" i="2"/>
  <c r="IU111" i="2"/>
  <c r="IT111" i="2"/>
  <c r="IK111" i="2"/>
  <c r="IC111" i="2"/>
  <c r="HY111" i="2"/>
  <c r="HX111" i="2"/>
  <c r="FN111" i="2"/>
  <c r="FM111" i="2"/>
  <c r="FL111" i="2"/>
  <c r="FH111" i="2"/>
  <c r="FD111" i="2"/>
  <c r="EV111" i="2"/>
  <c r="EL111" i="2"/>
  <c r="EM111" i="2" s="1"/>
  <c r="DW111" i="2"/>
  <c r="DV111" i="2"/>
  <c r="DU111" i="2"/>
  <c r="DI111" i="2"/>
  <c r="DJ111" i="2" s="1"/>
  <c r="CZ111" i="2"/>
  <c r="D111" i="2"/>
  <c r="C111" i="2"/>
  <c r="B111" i="2"/>
  <c r="GP110" i="2"/>
  <c r="GM110" i="2"/>
  <c r="GJ110" i="2"/>
  <c r="GI110" i="2"/>
  <c r="GH110" i="2"/>
  <c r="GB110" i="2"/>
  <c r="GN110" i="2"/>
  <c r="GG110" i="2"/>
  <c r="GF110" i="2"/>
  <c r="GE110" i="2"/>
  <c r="GL110" i="2"/>
  <c r="GD110" i="2"/>
  <c r="GC110" i="2"/>
  <c r="GA110" i="2"/>
  <c r="FZ110" i="2"/>
  <c r="FY110" i="2"/>
  <c r="GK110" i="2"/>
  <c r="FX110" i="2"/>
  <c r="FW110" i="2"/>
  <c r="FV110" i="2"/>
  <c r="FU110" i="2"/>
  <c r="KI110" i="2"/>
  <c r="KH110" i="2"/>
  <c r="KG110" i="2"/>
  <c r="KF110" i="2"/>
  <c r="KE110" i="2"/>
  <c r="KD110" i="2"/>
  <c r="KC110" i="2"/>
  <c r="KB110" i="2"/>
  <c r="KA110" i="2"/>
  <c r="JZ110" i="2"/>
  <c r="JY110" i="2"/>
  <c r="JX110" i="2"/>
  <c r="JW110" i="2"/>
  <c r="JV110" i="2"/>
  <c r="JU110" i="2"/>
  <c r="JT110" i="2"/>
  <c r="JK110" i="2"/>
  <c r="JJ110" i="2"/>
  <c r="IY110" i="2"/>
  <c r="IU110" i="2"/>
  <c r="IT110" i="2"/>
  <c r="IK110" i="2"/>
  <c r="IC110" i="2"/>
  <c r="HY110" i="2"/>
  <c r="HX110" i="2"/>
  <c r="FN110" i="2"/>
  <c r="FM110" i="2"/>
  <c r="FL110" i="2"/>
  <c r="FH110" i="2"/>
  <c r="FI110" i="2" s="1"/>
  <c r="FD110" i="2"/>
  <c r="EV110" i="2"/>
  <c r="EL110" i="2"/>
  <c r="DW110" i="2"/>
  <c r="MF110" i="2" s="1"/>
  <c r="DV110" i="2"/>
  <c r="DU110" i="2"/>
  <c r="DI110" i="2"/>
  <c r="CZ110" i="2"/>
  <c r="D110" i="2"/>
  <c r="C110" i="2"/>
  <c r="B110" i="2"/>
  <c r="GP109" i="2"/>
  <c r="GM109" i="2"/>
  <c r="GJ109" i="2"/>
  <c r="GI109" i="2"/>
  <c r="GH109" i="2"/>
  <c r="GB109" i="2"/>
  <c r="GN109" i="2"/>
  <c r="GG109" i="2"/>
  <c r="GF109" i="2"/>
  <c r="GE109" i="2"/>
  <c r="GL109" i="2"/>
  <c r="GD109" i="2"/>
  <c r="GC109" i="2"/>
  <c r="GA109" i="2"/>
  <c r="FZ109" i="2"/>
  <c r="FY109" i="2"/>
  <c r="GK109" i="2"/>
  <c r="FX109" i="2"/>
  <c r="FW109" i="2"/>
  <c r="FV109" i="2"/>
  <c r="FU109" i="2"/>
  <c r="KI109" i="2"/>
  <c r="KH109" i="2"/>
  <c r="KG109" i="2"/>
  <c r="KF109" i="2"/>
  <c r="KE109" i="2"/>
  <c r="KD109" i="2"/>
  <c r="KC109" i="2"/>
  <c r="KB109" i="2"/>
  <c r="KA109" i="2"/>
  <c r="JZ109" i="2"/>
  <c r="JY109" i="2"/>
  <c r="JX109" i="2"/>
  <c r="JW109" i="2"/>
  <c r="JV109" i="2"/>
  <c r="JU109" i="2"/>
  <c r="JT109" i="2"/>
  <c r="JK109" i="2"/>
  <c r="JJ109" i="2"/>
  <c r="IY109" i="2"/>
  <c r="IU109" i="2"/>
  <c r="IT109" i="2"/>
  <c r="IK109" i="2"/>
  <c r="IC109" i="2"/>
  <c r="HY109" i="2"/>
  <c r="HX109" i="2"/>
  <c r="HW109" i="2" s="1"/>
  <c r="IA109" i="2" s="1"/>
  <c r="FN109" i="2"/>
  <c r="FM109" i="2"/>
  <c r="FL109" i="2"/>
  <c r="FH109" i="2"/>
  <c r="FD109" i="2"/>
  <c r="EV109" i="2"/>
  <c r="EL109" i="2"/>
  <c r="DW109" i="2"/>
  <c r="MS109" i="2" s="1"/>
  <c r="DV109" i="2"/>
  <c r="DU109" i="2"/>
  <c r="DI109" i="2"/>
  <c r="DJ109" i="2" s="1"/>
  <c r="CZ109" i="2"/>
  <c r="D109" i="2"/>
  <c r="C109" i="2"/>
  <c r="B109" i="2"/>
  <c r="JK108" i="2"/>
  <c r="FN108" i="2"/>
  <c r="DV108" i="2"/>
  <c r="FT133" i="2"/>
  <c r="FS133" i="2"/>
  <c r="FT132" i="2"/>
  <c r="FS132" i="2"/>
  <c r="FT131" i="2"/>
  <c r="FS131" i="2"/>
  <c r="FT130" i="2"/>
  <c r="FS130" i="2"/>
  <c r="FT129" i="2"/>
  <c r="FS129" i="2"/>
  <c r="FT128" i="2"/>
  <c r="FS128" i="2"/>
  <c r="FT127" i="2"/>
  <c r="FS127" i="2"/>
  <c r="FT126" i="2"/>
  <c r="FS126" i="2"/>
  <c r="FT125" i="2"/>
  <c r="FS125" i="2"/>
  <c r="FT124" i="2"/>
  <c r="FS124" i="2"/>
  <c r="FT123" i="2"/>
  <c r="FS123" i="2"/>
  <c r="FT122" i="2"/>
  <c r="FS122" i="2"/>
  <c r="FR133" i="2"/>
  <c r="FR132" i="2"/>
  <c r="FR131" i="2"/>
  <c r="FR130" i="2"/>
  <c r="FR129" i="2"/>
  <c r="FR128" i="2"/>
  <c r="FR127" i="2"/>
  <c r="FR126" i="2"/>
  <c r="FR125" i="2"/>
  <c r="FR124" i="2"/>
  <c r="FR123" i="2"/>
  <c r="FR122" i="2"/>
  <c r="GP133" i="2"/>
  <c r="GM133" i="2"/>
  <c r="GJ133" i="2"/>
  <c r="GI133" i="2"/>
  <c r="GH133" i="2"/>
  <c r="GB133" i="2"/>
  <c r="GN133" i="2"/>
  <c r="GG133" i="2"/>
  <c r="GF133" i="2"/>
  <c r="HJ133" i="2" s="1"/>
  <c r="GE133" i="2"/>
  <c r="GL133" i="2"/>
  <c r="GD133" i="2"/>
  <c r="GC133" i="2"/>
  <c r="GA133" i="2"/>
  <c r="FZ133" i="2"/>
  <c r="FY133" i="2"/>
  <c r="GK133" i="2"/>
  <c r="FX133" i="2"/>
  <c r="FW133" i="2"/>
  <c r="FV133" i="2"/>
  <c r="GP132" i="2"/>
  <c r="GM132" i="2"/>
  <c r="GJ132" i="2"/>
  <c r="GI132" i="2"/>
  <c r="GH132" i="2"/>
  <c r="HL132" i="2" s="1"/>
  <c r="GB132" i="2"/>
  <c r="GN132" i="2"/>
  <c r="GG132" i="2"/>
  <c r="GF132" i="2"/>
  <c r="GE132" i="2"/>
  <c r="GL132" i="2"/>
  <c r="GD132" i="2"/>
  <c r="GC132" i="2"/>
  <c r="GA132" i="2"/>
  <c r="FZ132" i="2"/>
  <c r="FY132" i="2"/>
  <c r="GK132" i="2"/>
  <c r="FX132" i="2"/>
  <c r="FW132" i="2"/>
  <c r="FV132" i="2"/>
  <c r="GP131" i="2"/>
  <c r="GM131" i="2"/>
  <c r="HQ131" i="2" s="1"/>
  <c r="GJ131" i="2"/>
  <c r="GI131" i="2"/>
  <c r="GH131" i="2"/>
  <c r="GB131" i="2"/>
  <c r="GN131" i="2"/>
  <c r="GG131" i="2"/>
  <c r="GF131" i="2"/>
  <c r="GE131" i="2"/>
  <c r="HI131" i="2" s="1"/>
  <c r="GL131" i="2"/>
  <c r="GD131" i="2"/>
  <c r="GC131" i="2"/>
  <c r="GA131" i="2"/>
  <c r="FZ131" i="2"/>
  <c r="FY131" i="2"/>
  <c r="GK131" i="2"/>
  <c r="FX131" i="2"/>
  <c r="HB131" i="2" s="1"/>
  <c r="FW131" i="2"/>
  <c r="FV131" i="2"/>
  <c r="GP130" i="2"/>
  <c r="GM130" i="2"/>
  <c r="GJ130" i="2"/>
  <c r="GI130" i="2"/>
  <c r="GH130" i="2"/>
  <c r="HL130" i="2" s="1"/>
  <c r="GB130" i="2"/>
  <c r="GN130" i="2"/>
  <c r="GG130" i="2"/>
  <c r="GF130" i="2"/>
  <c r="GE130" i="2"/>
  <c r="GL130" i="2"/>
  <c r="GD130" i="2"/>
  <c r="GC130" i="2"/>
  <c r="HG130" i="2" s="1"/>
  <c r="GA130" i="2"/>
  <c r="HE130" i="2" s="1"/>
  <c r="FZ130" i="2"/>
  <c r="FY130" i="2"/>
  <c r="GK130" i="2"/>
  <c r="FX130" i="2"/>
  <c r="FW130" i="2"/>
  <c r="FV130" i="2"/>
  <c r="GP129" i="2"/>
  <c r="GM129" i="2"/>
  <c r="HQ129" i="2" s="1"/>
  <c r="GJ129" i="2"/>
  <c r="GI129" i="2"/>
  <c r="GH129" i="2"/>
  <c r="GB129" i="2"/>
  <c r="GN129" i="2"/>
  <c r="GG129" i="2"/>
  <c r="GF129" i="2"/>
  <c r="GE129" i="2"/>
  <c r="HI129" i="2" s="1"/>
  <c r="GL129" i="2"/>
  <c r="GD129" i="2"/>
  <c r="GC129" i="2"/>
  <c r="GA129" i="2"/>
  <c r="FZ129" i="2"/>
  <c r="FY129" i="2"/>
  <c r="GK129" i="2"/>
  <c r="FX129" i="2"/>
  <c r="FW129" i="2"/>
  <c r="FV129" i="2"/>
  <c r="GP128" i="2"/>
  <c r="GM128" i="2"/>
  <c r="GJ128" i="2"/>
  <c r="GI128" i="2"/>
  <c r="GH128" i="2"/>
  <c r="GB128" i="2"/>
  <c r="GN128" i="2"/>
  <c r="GG128" i="2"/>
  <c r="GF128" i="2"/>
  <c r="GE128" i="2"/>
  <c r="GL128" i="2"/>
  <c r="GD128" i="2"/>
  <c r="GC128" i="2"/>
  <c r="GA128" i="2"/>
  <c r="FZ128" i="2"/>
  <c r="FY128" i="2"/>
  <c r="GK128" i="2"/>
  <c r="FX128" i="2"/>
  <c r="FW128" i="2"/>
  <c r="FV128" i="2"/>
  <c r="GP127" i="2"/>
  <c r="GM127" i="2"/>
  <c r="GJ127" i="2"/>
  <c r="GI127" i="2"/>
  <c r="GH127" i="2"/>
  <c r="GB127" i="2"/>
  <c r="GN127" i="2"/>
  <c r="GG127" i="2"/>
  <c r="GF127" i="2"/>
  <c r="GE127" i="2"/>
  <c r="GL127" i="2"/>
  <c r="GD127" i="2"/>
  <c r="GC127" i="2"/>
  <c r="GA127" i="2"/>
  <c r="FZ127" i="2"/>
  <c r="FY127" i="2"/>
  <c r="GK127" i="2"/>
  <c r="FX127" i="2"/>
  <c r="FW127" i="2"/>
  <c r="FV127" i="2"/>
  <c r="GP126" i="2"/>
  <c r="GM126" i="2"/>
  <c r="GJ126" i="2"/>
  <c r="GI126" i="2"/>
  <c r="GH126" i="2"/>
  <c r="GB126" i="2"/>
  <c r="GN126" i="2"/>
  <c r="GG126" i="2"/>
  <c r="GF126" i="2"/>
  <c r="GE126" i="2"/>
  <c r="GL126" i="2"/>
  <c r="GD126" i="2"/>
  <c r="GC126" i="2"/>
  <c r="GA126" i="2"/>
  <c r="FZ126" i="2"/>
  <c r="FY126" i="2"/>
  <c r="GK126" i="2"/>
  <c r="FX126" i="2"/>
  <c r="FW126" i="2"/>
  <c r="FV126" i="2"/>
  <c r="GP125" i="2"/>
  <c r="GM125" i="2"/>
  <c r="GJ125" i="2"/>
  <c r="GI125" i="2"/>
  <c r="GH125" i="2"/>
  <c r="GB125" i="2"/>
  <c r="GN125" i="2"/>
  <c r="GG125" i="2"/>
  <c r="GF125" i="2"/>
  <c r="GE125" i="2"/>
  <c r="GL125" i="2"/>
  <c r="GD125" i="2"/>
  <c r="GC125" i="2"/>
  <c r="GA125" i="2"/>
  <c r="FZ125" i="2"/>
  <c r="FY125" i="2"/>
  <c r="GK125" i="2"/>
  <c r="FX125" i="2"/>
  <c r="HB125" i="2" s="1"/>
  <c r="FW125" i="2"/>
  <c r="FV125" i="2"/>
  <c r="GP124" i="2"/>
  <c r="GM124" i="2"/>
  <c r="GJ124" i="2"/>
  <c r="GI124" i="2"/>
  <c r="GH124" i="2"/>
  <c r="GB124" i="2"/>
  <c r="HF124" i="2" s="1"/>
  <c r="GN124" i="2"/>
  <c r="GG124" i="2"/>
  <c r="GF124" i="2"/>
  <c r="GE124" i="2"/>
  <c r="GL124" i="2"/>
  <c r="GD124" i="2"/>
  <c r="GC124" i="2"/>
  <c r="GA124" i="2"/>
  <c r="HE124" i="2" s="1"/>
  <c r="FZ124" i="2"/>
  <c r="FY124" i="2"/>
  <c r="GK124" i="2"/>
  <c r="FX124" i="2"/>
  <c r="FW124" i="2"/>
  <c r="FV124" i="2"/>
  <c r="GP123" i="2"/>
  <c r="GM123" i="2"/>
  <c r="GJ123" i="2"/>
  <c r="GI123" i="2"/>
  <c r="GH123" i="2"/>
  <c r="GB123" i="2"/>
  <c r="GN123" i="2"/>
  <c r="GG123" i="2"/>
  <c r="GF123" i="2"/>
  <c r="GE123" i="2"/>
  <c r="GL123" i="2"/>
  <c r="GD123" i="2"/>
  <c r="GC123" i="2"/>
  <c r="GA123" i="2"/>
  <c r="FZ123" i="2"/>
  <c r="FY123" i="2"/>
  <c r="GK123" i="2"/>
  <c r="FX123" i="2"/>
  <c r="HB123" i="2" s="1"/>
  <c r="FW123" i="2"/>
  <c r="FV123" i="2"/>
  <c r="GP122" i="2"/>
  <c r="GM122" i="2"/>
  <c r="GJ122" i="2"/>
  <c r="GI122" i="2"/>
  <c r="GH122" i="2"/>
  <c r="GB122" i="2"/>
  <c r="GB121" i="2" s="1"/>
  <c r="GN122" i="2"/>
  <c r="GG122" i="2"/>
  <c r="GF122" i="2"/>
  <c r="GE122" i="2"/>
  <c r="GL122" i="2"/>
  <c r="GD122" i="2"/>
  <c r="GC122" i="2"/>
  <c r="GA122" i="2"/>
  <c r="GA121" i="2" s="1"/>
  <c r="FZ122" i="2"/>
  <c r="FY122" i="2"/>
  <c r="GK122" i="2"/>
  <c r="FX122" i="2"/>
  <c r="FW122" i="2"/>
  <c r="FV122" i="2"/>
  <c r="FU133" i="2"/>
  <c r="FU132" i="2"/>
  <c r="GY132" i="2" s="1"/>
  <c r="FU131" i="2"/>
  <c r="FU130" i="2"/>
  <c r="FU129" i="2"/>
  <c r="FU128" i="2"/>
  <c r="FU127" i="2"/>
  <c r="FU126" i="2"/>
  <c r="FU125" i="2"/>
  <c r="FU124" i="2"/>
  <c r="FU123" i="2"/>
  <c r="FU122" i="2"/>
  <c r="JJ135" i="2"/>
  <c r="FF133" i="2"/>
  <c r="FF132" i="2"/>
  <c r="FF131" i="2"/>
  <c r="FF130" i="2"/>
  <c r="FF129" i="2"/>
  <c r="FG129" i="2" s="1"/>
  <c r="FF128" i="2"/>
  <c r="FF127" i="2"/>
  <c r="FF126" i="2"/>
  <c r="FF125" i="2"/>
  <c r="FF124" i="2"/>
  <c r="FF123" i="2"/>
  <c r="FF122" i="2"/>
  <c r="FD122" i="2"/>
  <c r="DV121" i="2"/>
  <c r="KI133" i="2"/>
  <c r="KH133" i="2"/>
  <c r="KG133" i="2"/>
  <c r="KF133" i="2"/>
  <c r="KE133" i="2"/>
  <c r="KD133" i="2"/>
  <c r="LD133" i="2" s="1"/>
  <c r="KC133" i="2"/>
  <c r="KB133" i="2"/>
  <c r="KA133" i="2"/>
  <c r="JZ133" i="2"/>
  <c r="JY133" i="2"/>
  <c r="JX133" i="2"/>
  <c r="JW133" i="2"/>
  <c r="JV133" i="2"/>
  <c r="JU133" i="2"/>
  <c r="MG133" i="2" s="1"/>
  <c r="JT133" i="2"/>
  <c r="JK133" i="2"/>
  <c r="JJ133" i="2"/>
  <c r="IY133" i="2"/>
  <c r="IU133" i="2"/>
  <c r="IT133" i="2"/>
  <c r="IK133" i="2"/>
  <c r="IC133" i="2"/>
  <c r="HY133" i="2"/>
  <c r="HX133" i="2"/>
  <c r="FN133" i="2"/>
  <c r="FM133" i="2"/>
  <c r="FL133" i="2"/>
  <c r="FH133" i="2"/>
  <c r="FD133" i="2"/>
  <c r="EV133" i="2"/>
  <c r="EL133" i="2"/>
  <c r="EM133" i="2" s="1"/>
  <c r="DW133" i="2"/>
  <c r="DV133" i="2"/>
  <c r="DU133" i="2"/>
  <c r="DI133" i="2"/>
  <c r="DJ133" i="2" s="1"/>
  <c r="CZ133" i="2"/>
  <c r="LT133" i="2" s="1"/>
  <c r="D133" i="2"/>
  <c r="EN133" i="2" s="1"/>
  <c r="EO133" i="2" s="1"/>
  <c r="C133" i="2"/>
  <c r="B133" i="2"/>
  <c r="KI132" i="2"/>
  <c r="KH132" i="2"/>
  <c r="MT132" i="2" s="1"/>
  <c r="KG132" i="2"/>
  <c r="KF132" i="2"/>
  <c r="KE132" i="2"/>
  <c r="KD132" i="2"/>
  <c r="KC132" i="2"/>
  <c r="KB132" i="2"/>
  <c r="KA132" i="2"/>
  <c r="JZ132" i="2"/>
  <c r="JY132" i="2"/>
  <c r="JX132" i="2"/>
  <c r="JW132" i="2"/>
  <c r="JV132" i="2"/>
  <c r="JU132" i="2"/>
  <c r="JT132" i="2"/>
  <c r="JK132" i="2"/>
  <c r="JJ132" i="2"/>
  <c r="IY132" i="2"/>
  <c r="IU132" i="2"/>
  <c r="IT132" i="2"/>
  <c r="IK132" i="2"/>
  <c r="IC132" i="2"/>
  <c r="HY132" i="2"/>
  <c r="HX132" i="2"/>
  <c r="FN132" i="2"/>
  <c r="FM132" i="2"/>
  <c r="FL132" i="2"/>
  <c r="FH132" i="2"/>
  <c r="FD132" i="2"/>
  <c r="EV132" i="2"/>
  <c r="EL132" i="2"/>
  <c r="DW132" i="2"/>
  <c r="DX132" i="2" s="1"/>
  <c r="DV132" i="2"/>
  <c r="DU132" i="2"/>
  <c r="DI132" i="2"/>
  <c r="DJ132" i="2" s="1"/>
  <c r="CZ132" i="2"/>
  <c r="D132" i="2"/>
  <c r="HR132" i="2" s="1"/>
  <c r="C132" i="2"/>
  <c r="B132" i="2"/>
  <c r="KI131" i="2"/>
  <c r="KH131" i="2"/>
  <c r="KG131" i="2"/>
  <c r="KF131" i="2"/>
  <c r="KE131" i="2"/>
  <c r="KD131" i="2"/>
  <c r="KC131" i="2"/>
  <c r="KB131" i="2"/>
  <c r="KA131" i="2"/>
  <c r="JZ131" i="2"/>
  <c r="JY131" i="2"/>
  <c r="JX131" i="2"/>
  <c r="JW131" i="2"/>
  <c r="JV131" i="2"/>
  <c r="JU131" i="2"/>
  <c r="JT131" i="2"/>
  <c r="JK131" i="2"/>
  <c r="JJ131" i="2"/>
  <c r="IY131" i="2"/>
  <c r="IU131" i="2"/>
  <c r="IT131" i="2"/>
  <c r="IS131" i="2" s="1"/>
  <c r="IK131" i="2"/>
  <c r="IC131" i="2"/>
  <c r="HY131" i="2"/>
  <c r="HX131" i="2"/>
  <c r="FN131" i="2"/>
  <c r="FM131" i="2"/>
  <c r="FL131" i="2"/>
  <c r="FH131" i="2"/>
  <c r="FI131" i="2" s="1"/>
  <c r="FD131" i="2"/>
  <c r="EV131" i="2"/>
  <c r="EL131" i="2"/>
  <c r="EM131" i="2" s="1"/>
  <c r="DW131" i="2"/>
  <c r="DV131" i="2"/>
  <c r="DU131" i="2"/>
  <c r="DI131" i="2"/>
  <c r="CZ131" i="2"/>
  <c r="D131" i="2"/>
  <c r="KJ131" i="2" s="1"/>
  <c r="C131" i="2"/>
  <c r="B131" i="2"/>
  <c r="KI130" i="2"/>
  <c r="KH130" i="2"/>
  <c r="KG130" i="2"/>
  <c r="KF130" i="2"/>
  <c r="KE130" i="2"/>
  <c r="KD130" i="2"/>
  <c r="KC130" i="2"/>
  <c r="KB130" i="2"/>
  <c r="KA130" i="2"/>
  <c r="JZ130" i="2"/>
  <c r="JY130" i="2"/>
  <c r="JX130" i="2"/>
  <c r="JW130" i="2"/>
  <c r="JV130" i="2"/>
  <c r="JU130" i="2"/>
  <c r="JT130" i="2"/>
  <c r="JK130" i="2"/>
  <c r="JJ130" i="2"/>
  <c r="IY130" i="2"/>
  <c r="IU130" i="2"/>
  <c r="IT130" i="2"/>
  <c r="IK130" i="2"/>
  <c r="IC130" i="2"/>
  <c r="HY130" i="2"/>
  <c r="HX130" i="2"/>
  <c r="FN130" i="2"/>
  <c r="FM130" i="2"/>
  <c r="FL130" i="2"/>
  <c r="FH130" i="2"/>
  <c r="FD130" i="2"/>
  <c r="EV130" i="2"/>
  <c r="EX130" i="2" s="1"/>
  <c r="EL130" i="2"/>
  <c r="DW130" i="2"/>
  <c r="DV130" i="2"/>
  <c r="DU130" i="2"/>
  <c r="DI130" i="2"/>
  <c r="CZ130" i="2"/>
  <c r="D130" i="2"/>
  <c r="KZ130" i="2" s="1"/>
  <c r="C130" i="2"/>
  <c r="B130" i="2"/>
  <c r="KI129" i="2"/>
  <c r="KH129" i="2"/>
  <c r="KG129" i="2"/>
  <c r="KF129" i="2"/>
  <c r="KE129" i="2"/>
  <c r="KD129" i="2"/>
  <c r="KC129" i="2"/>
  <c r="KB129" i="2"/>
  <c r="KA129" i="2"/>
  <c r="JZ129" i="2"/>
  <c r="JY129" i="2"/>
  <c r="JX129" i="2"/>
  <c r="JW129" i="2"/>
  <c r="JV129" i="2"/>
  <c r="JU129" i="2"/>
  <c r="MG129" i="2" s="1"/>
  <c r="JT129" i="2"/>
  <c r="JK129" i="2"/>
  <c r="JJ129" i="2"/>
  <c r="IY129" i="2"/>
  <c r="IU129" i="2"/>
  <c r="IT129" i="2"/>
  <c r="IK129" i="2"/>
  <c r="IC129" i="2"/>
  <c r="HY129" i="2"/>
  <c r="HX129" i="2"/>
  <c r="FN129" i="2"/>
  <c r="FM129" i="2"/>
  <c r="FL129" i="2"/>
  <c r="FH129" i="2"/>
  <c r="FD129" i="2"/>
  <c r="EV129" i="2"/>
  <c r="EL129" i="2"/>
  <c r="DW129" i="2"/>
  <c r="DV129" i="2"/>
  <c r="DU129" i="2"/>
  <c r="DI129" i="2"/>
  <c r="CZ129" i="2"/>
  <c r="EC129" i="2" s="1"/>
  <c r="EI129" i="2" s="1"/>
  <c r="D129" i="2"/>
  <c r="HP129" i="2" s="1"/>
  <c r="C129" i="2"/>
  <c r="B129" i="2"/>
  <c r="KI128" i="2"/>
  <c r="KH128" i="2"/>
  <c r="KG128" i="2"/>
  <c r="KF128" i="2"/>
  <c r="KE128" i="2"/>
  <c r="KD128" i="2"/>
  <c r="KC128" i="2"/>
  <c r="KB128" i="2"/>
  <c r="KA128" i="2"/>
  <c r="JZ128" i="2"/>
  <c r="JY128" i="2"/>
  <c r="JX128" i="2"/>
  <c r="JW128" i="2"/>
  <c r="JV128" i="2"/>
  <c r="JU128" i="2"/>
  <c r="KL128" i="2" s="1"/>
  <c r="JT128" i="2"/>
  <c r="JK128" i="2"/>
  <c r="JJ128" i="2"/>
  <c r="IY128" i="2"/>
  <c r="IU128" i="2"/>
  <c r="IT128" i="2"/>
  <c r="IK128" i="2"/>
  <c r="IC128" i="2"/>
  <c r="HY128" i="2"/>
  <c r="HX128" i="2"/>
  <c r="FN128" i="2"/>
  <c r="FM128" i="2"/>
  <c r="FL128" i="2"/>
  <c r="FH128" i="2"/>
  <c r="FD128" i="2"/>
  <c r="EV128" i="2"/>
  <c r="EL128" i="2"/>
  <c r="DW128" i="2"/>
  <c r="DV128" i="2"/>
  <c r="DU128" i="2"/>
  <c r="DI128" i="2"/>
  <c r="CZ128" i="2"/>
  <c r="D128" i="2"/>
  <c r="HA128" i="2" s="1"/>
  <c r="C128" i="2"/>
  <c r="B128" i="2"/>
  <c r="KI127" i="2"/>
  <c r="KH127" i="2"/>
  <c r="KG127" i="2"/>
  <c r="KF127" i="2"/>
  <c r="KE127" i="2"/>
  <c r="KD127" i="2"/>
  <c r="KC127" i="2"/>
  <c r="KB127" i="2"/>
  <c r="KA127" i="2"/>
  <c r="JZ127" i="2"/>
  <c r="JY127" i="2"/>
  <c r="JX127" i="2"/>
  <c r="JW127" i="2"/>
  <c r="JV127" i="2"/>
  <c r="JU127" i="2"/>
  <c r="JT127" i="2"/>
  <c r="JK127" i="2"/>
  <c r="JJ127" i="2"/>
  <c r="IY127" i="2"/>
  <c r="IU127" i="2"/>
  <c r="IT127" i="2"/>
  <c r="IK127" i="2"/>
  <c r="IC127" i="2"/>
  <c r="HY127" i="2"/>
  <c r="HX127" i="2"/>
  <c r="FN127" i="2"/>
  <c r="FM127" i="2"/>
  <c r="FL127" i="2"/>
  <c r="FH127" i="2"/>
  <c r="FD127" i="2"/>
  <c r="EV127" i="2"/>
  <c r="EW127" i="2" s="1"/>
  <c r="EL127" i="2"/>
  <c r="DW127" i="2"/>
  <c r="DV127" i="2"/>
  <c r="DU127" i="2"/>
  <c r="DI127" i="2"/>
  <c r="DJ127" i="2" s="1"/>
  <c r="CZ127" i="2"/>
  <c r="D127" i="2"/>
  <c r="DL127" i="2" s="1"/>
  <c r="C127" i="2"/>
  <c r="B127" i="2"/>
  <c r="KI126" i="2"/>
  <c r="KH126" i="2"/>
  <c r="KG126" i="2"/>
  <c r="KF126" i="2"/>
  <c r="KE126" i="2"/>
  <c r="KD126" i="2"/>
  <c r="LD126" i="2" s="1"/>
  <c r="KC126" i="2"/>
  <c r="KB126" i="2"/>
  <c r="KA126" i="2"/>
  <c r="JZ126" i="2"/>
  <c r="JY126" i="2"/>
  <c r="JX126" i="2"/>
  <c r="JW126" i="2"/>
  <c r="JV126" i="2"/>
  <c r="KN126" i="2" s="1"/>
  <c r="JU126" i="2"/>
  <c r="JT126" i="2"/>
  <c r="JK126" i="2"/>
  <c r="JJ126" i="2"/>
  <c r="IY126" i="2"/>
  <c r="IU126" i="2"/>
  <c r="IT126" i="2"/>
  <c r="IK126" i="2"/>
  <c r="IC126" i="2"/>
  <c r="HY126" i="2"/>
  <c r="HX126" i="2"/>
  <c r="FN126" i="2"/>
  <c r="FM126" i="2"/>
  <c r="FL126" i="2"/>
  <c r="FH126" i="2"/>
  <c r="FD126" i="2"/>
  <c r="EV126" i="2"/>
  <c r="EL126" i="2"/>
  <c r="DW126" i="2"/>
  <c r="DV126" i="2"/>
  <c r="DU126" i="2"/>
  <c r="DI126" i="2"/>
  <c r="CZ126" i="2"/>
  <c r="D126" i="2"/>
  <c r="EN126" i="2" s="1"/>
  <c r="EO126" i="2" s="1"/>
  <c r="C126" i="2"/>
  <c r="B126" i="2"/>
  <c r="KI125" i="2"/>
  <c r="KH125" i="2"/>
  <c r="KG125" i="2"/>
  <c r="KF125" i="2"/>
  <c r="KE125" i="2"/>
  <c r="KD125" i="2"/>
  <c r="KC125" i="2"/>
  <c r="KB125" i="2"/>
  <c r="KA125" i="2"/>
  <c r="JZ125" i="2"/>
  <c r="JY125" i="2"/>
  <c r="JX125" i="2"/>
  <c r="JW125" i="2"/>
  <c r="JV125" i="2"/>
  <c r="JU125" i="2"/>
  <c r="JT125" i="2"/>
  <c r="JK125" i="2"/>
  <c r="JJ125" i="2"/>
  <c r="IY125" i="2"/>
  <c r="IU125" i="2"/>
  <c r="IT125" i="2"/>
  <c r="IK125" i="2"/>
  <c r="IC125" i="2"/>
  <c r="HY125" i="2"/>
  <c r="HX125" i="2"/>
  <c r="FN125" i="2"/>
  <c r="FM125" i="2"/>
  <c r="FL125" i="2"/>
  <c r="FH125" i="2"/>
  <c r="FD125" i="2"/>
  <c r="EV125" i="2"/>
  <c r="EY125" i="2" s="1"/>
  <c r="EL125" i="2"/>
  <c r="DW125" i="2"/>
  <c r="DX125" i="2" s="1"/>
  <c r="DV125" i="2"/>
  <c r="DU125" i="2"/>
  <c r="DI125" i="2"/>
  <c r="CZ125" i="2"/>
  <c r="D125" i="2"/>
  <c r="EN125" i="2" s="1"/>
  <c r="EO125" i="2" s="1"/>
  <c r="C125" i="2"/>
  <c r="B125" i="2"/>
  <c r="KI124" i="2"/>
  <c r="KH124" i="2"/>
  <c r="KG124" i="2"/>
  <c r="KF124" i="2"/>
  <c r="KE124" i="2"/>
  <c r="KD124" i="2"/>
  <c r="KC124" i="2"/>
  <c r="KB124" i="2"/>
  <c r="KA124" i="2"/>
  <c r="JZ124" i="2"/>
  <c r="JY124" i="2"/>
  <c r="JX124" i="2"/>
  <c r="JW124" i="2"/>
  <c r="JV124" i="2"/>
  <c r="JU124" i="2"/>
  <c r="JT124" i="2"/>
  <c r="JK124" i="2"/>
  <c r="JJ124" i="2"/>
  <c r="IY124" i="2"/>
  <c r="IU124" i="2"/>
  <c r="IT124" i="2"/>
  <c r="IZ124" i="2" s="1"/>
  <c r="IK124" i="2"/>
  <c r="IC124" i="2"/>
  <c r="HY124" i="2"/>
  <c r="HX124" i="2"/>
  <c r="FN124" i="2"/>
  <c r="FM124" i="2"/>
  <c r="FL124" i="2"/>
  <c r="FH124" i="2"/>
  <c r="FD124" i="2"/>
  <c r="EV124" i="2"/>
  <c r="EX124" i="2" s="1"/>
  <c r="EL124" i="2"/>
  <c r="DW124" i="2"/>
  <c r="DV124" i="2"/>
  <c r="DU124" i="2"/>
  <c r="DI124" i="2"/>
  <c r="CZ124" i="2"/>
  <c r="LT124" i="2" s="1"/>
  <c r="D124" i="2"/>
  <c r="HN124" i="2" s="1"/>
  <c r="C124" i="2"/>
  <c r="B124" i="2"/>
  <c r="KI123" i="2"/>
  <c r="KH123" i="2"/>
  <c r="KG123" i="2"/>
  <c r="KF123" i="2"/>
  <c r="KE123" i="2"/>
  <c r="KD123" i="2"/>
  <c r="KC123" i="2"/>
  <c r="KB123" i="2"/>
  <c r="KA123" i="2"/>
  <c r="JZ123" i="2"/>
  <c r="JY123" i="2"/>
  <c r="JX123" i="2"/>
  <c r="JW123" i="2"/>
  <c r="JV123" i="2"/>
  <c r="JU123" i="2"/>
  <c r="JT123" i="2"/>
  <c r="JK123" i="2"/>
  <c r="JJ123" i="2"/>
  <c r="IY123" i="2"/>
  <c r="IU123" i="2"/>
  <c r="IT123" i="2"/>
  <c r="IK123" i="2"/>
  <c r="IC123" i="2"/>
  <c r="HY123" i="2"/>
  <c r="HX123" i="2"/>
  <c r="FN123" i="2"/>
  <c r="FM123" i="2"/>
  <c r="FL123" i="2"/>
  <c r="FH123" i="2"/>
  <c r="FD123" i="2"/>
  <c r="EV123" i="2"/>
  <c r="EL123" i="2"/>
  <c r="EM123" i="2" s="1"/>
  <c r="DW123" i="2"/>
  <c r="DV123" i="2"/>
  <c r="DU123" i="2"/>
  <c r="DI123" i="2"/>
  <c r="CZ123" i="2"/>
  <c r="D123" i="2"/>
  <c r="KJ123" i="2" s="1"/>
  <c r="C123" i="2"/>
  <c r="B123" i="2"/>
  <c r="KI122" i="2"/>
  <c r="KH122" i="2"/>
  <c r="KG122" i="2"/>
  <c r="KF122" i="2"/>
  <c r="KF121" i="2" s="1"/>
  <c r="KE122" i="2"/>
  <c r="KD122" i="2"/>
  <c r="KC122" i="2"/>
  <c r="KB122" i="2"/>
  <c r="KA122" i="2"/>
  <c r="JZ122" i="2"/>
  <c r="JY122" i="2"/>
  <c r="JX122" i="2"/>
  <c r="JW122" i="2"/>
  <c r="JV122" i="2"/>
  <c r="JU122" i="2"/>
  <c r="JT122" i="2"/>
  <c r="JK122" i="2"/>
  <c r="JJ122" i="2"/>
  <c r="IY122" i="2"/>
  <c r="IU122" i="2"/>
  <c r="IT122" i="2"/>
  <c r="IK122" i="2"/>
  <c r="IC122" i="2"/>
  <c r="HY122" i="2"/>
  <c r="HX122" i="2"/>
  <c r="FN122" i="2"/>
  <c r="FM122" i="2"/>
  <c r="FL122" i="2"/>
  <c r="FH122" i="2"/>
  <c r="FI122" i="2" s="1"/>
  <c r="EV122" i="2"/>
  <c r="EW122" i="2" s="1"/>
  <c r="EL122" i="2"/>
  <c r="DW122" i="2"/>
  <c r="DV122" i="2"/>
  <c r="DU122" i="2"/>
  <c r="DI122" i="2"/>
  <c r="CZ122" i="2"/>
  <c r="D122" i="2"/>
  <c r="C122" i="2"/>
  <c r="B122" i="2"/>
  <c r="JK121" i="2"/>
  <c r="FN121" i="2"/>
  <c r="FU135" i="2"/>
  <c r="GP146" i="2"/>
  <c r="GM146" i="2"/>
  <c r="GJ146" i="2"/>
  <c r="HN146" i="2" s="1"/>
  <c r="GI146" i="2"/>
  <c r="GH146" i="2"/>
  <c r="GB146" i="2"/>
  <c r="GN146" i="2"/>
  <c r="GG146" i="2"/>
  <c r="GF146" i="2"/>
  <c r="GE146" i="2"/>
  <c r="GL146" i="2"/>
  <c r="GD146" i="2"/>
  <c r="GC146" i="2"/>
  <c r="GA146" i="2"/>
  <c r="FZ146" i="2"/>
  <c r="FY146" i="2"/>
  <c r="GK146" i="2"/>
  <c r="FX146" i="2"/>
  <c r="FW146" i="2"/>
  <c r="FV146" i="2"/>
  <c r="FU146" i="2"/>
  <c r="GP145" i="2"/>
  <c r="GM145" i="2"/>
  <c r="GJ145" i="2"/>
  <c r="GI145" i="2"/>
  <c r="GH145" i="2"/>
  <c r="GB145" i="2"/>
  <c r="GN145" i="2"/>
  <c r="GG145" i="2"/>
  <c r="GF145" i="2"/>
  <c r="GE145" i="2"/>
  <c r="GL145" i="2"/>
  <c r="GD145" i="2"/>
  <c r="GC145" i="2"/>
  <c r="GA145" i="2"/>
  <c r="FZ145" i="2"/>
  <c r="FY145" i="2"/>
  <c r="GK145" i="2"/>
  <c r="FX145" i="2"/>
  <c r="FW145" i="2"/>
  <c r="FV145" i="2"/>
  <c r="FU145" i="2"/>
  <c r="GP144" i="2"/>
  <c r="GM144" i="2"/>
  <c r="GJ144" i="2"/>
  <c r="GI144" i="2"/>
  <c r="GH144" i="2"/>
  <c r="GB144" i="2"/>
  <c r="GN144" i="2"/>
  <c r="GG144" i="2"/>
  <c r="GF144" i="2"/>
  <c r="GE144" i="2"/>
  <c r="GL144" i="2"/>
  <c r="GD144" i="2"/>
  <c r="GC144" i="2"/>
  <c r="GA144" i="2"/>
  <c r="FZ144" i="2"/>
  <c r="FY144" i="2"/>
  <c r="GK144" i="2"/>
  <c r="FX144" i="2"/>
  <c r="FW144" i="2"/>
  <c r="FV144" i="2"/>
  <c r="FU144" i="2"/>
  <c r="GP143" i="2"/>
  <c r="GM143" i="2"/>
  <c r="GJ143" i="2"/>
  <c r="GI143" i="2"/>
  <c r="GH143" i="2"/>
  <c r="GB143" i="2"/>
  <c r="GN143" i="2"/>
  <c r="GG143" i="2"/>
  <c r="GF143" i="2"/>
  <c r="GE143" i="2"/>
  <c r="GL143" i="2"/>
  <c r="GD143" i="2"/>
  <c r="GC143" i="2"/>
  <c r="GA143" i="2"/>
  <c r="FZ143" i="2"/>
  <c r="FY143" i="2"/>
  <c r="GK143" i="2"/>
  <c r="FX143" i="2"/>
  <c r="FW143" i="2"/>
  <c r="FV143" i="2"/>
  <c r="FU143" i="2"/>
  <c r="GP142" i="2"/>
  <c r="GM142" i="2"/>
  <c r="GJ142" i="2"/>
  <c r="GI142" i="2"/>
  <c r="GH142" i="2"/>
  <c r="GB142" i="2"/>
  <c r="GN142" i="2"/>
  <c r="GG142" i="2"/>
  <c r="GF142" i="2"/>
  <c r="GE142" i="2"/>
  <c r="GL142" i="2"/>
  <c r="GD142" i="2"/>
  <c r="GC142" i="2"/>
  <c r="GA142" i="2"/>
  <c r="FZ142" i="2"/>
  <c r="FY142" i="2"/>
  <c r="GK142" i="2"/>
  <c r="FX142" i="2"/>
  <c r="FW142" i="2"/>
  <c r="FV142" i="2"/>
  <c r="FU142" i="2"/>
  <c r="GP141" i="2"/>
  <c r="GM141" i="2"/>
  <c r="GJ141" i="2"/>
  <c r="GI141" i="2"/>
  <c r="GH141" i="2"/>
  <c r="GB141" i="2"/>
  <c r="GN141" i="2"/>
  <c r="GG141" i="2"/>
  <c r="GF141" i="2"/>
  <c r="GE141" i="2"/>
  <c r="GL141" i="2"/>
  <c r="GD141" i="2"/>
  <c r="GC141" i="2"/>
  <c r="GA141" i="2"/>
  <c r="FZ141" i="2"/>
  <c r="FY141" i="2"/>
  <c r="GK141" i="2"/>
  <c r="FX141" i="2"/>
  <c r="HB141" i="2" s="1"/>
  <c r="FW141" i="2"/>
  <c r="FV141" i="2"/>
  <c r="FU141" i="2"/>
  <c r="GP140" i="2"/>
  <c r="GM140" i="2"/>
  <c r="GJ140" i="2"/>
  <c r="GI140" i="2"/>
  <c r="GH140" i="2"/>
  <c r="GB140" i="2"/>
  <c r="GN140" i="2"/>
  <c r="GG140" i="2"/>
  <c r="GF140" i="2"/>
  <c r="GE140" i="2"/>
  <c r="GL140" i="2"/>
  <c r="GD140" i="2"/>
  <c r="GC140" i="2"/>
  <c r="GA140" i="2"/>
  <c r="FZ140" i="2"/>
  <c r="FY140" i="2"/>
  <c r="GK140" i="2"/>
  <c r="FX140" i="2"/>
  <c r="FW140" i="2"/>
  <c r="FV140" i="2"/>
  <c r="FU140" i="2"/>
  <c r="GP139" i="2"/>
  <c r="HT139" i="2" s="1"/>
  <c r="GM139" i="2"/>
  <c r="GJ139" i="2"/>
  <c r="GI139" i="2"/>
  <c r="GH139" i="2"/>
  <c r="GB139" i="2"/>
  <c r="GN139" i="2"/>
  <c r="GG139" i="2"/>
  <c r="GF139" i="2"/>
  <c r="GE139" i="2"/>
  <c r="GL139" i="2"/>
  <c r="GD139" i="2"/>
  <c r="GC139" i="2"/>
  <c r="GA139" i="2"/>
  <c r="FZ139" i="2"/>
  <c r="FY139" i="2"/>
  <c r="GK139" i="2"/>
  <c r="FX139" i="2"/>
  <c r="FW139" i="2"/>
  <c r="FV139" i="2"/>
  <c r="FU139" i="2"/>
  <c r="GP138" i="2"/>
  <c r="GM138" i="2"/>
  <c r="GJ138" i="2"/>
  <c r="GI138" i="2"/>
  <c r="GH138" i="2"/>
  <c r="GB138" i="2"/>
  <c r="GN138" i="2"/>
  <c r="GG138" i="2"/>
  <c r="GF138" i="2"/>
  <c r="GE138" i="2"/>
  <c r="GL138" i="2"/>
  <c r="GD138" i="2"/>
  <c r="GC138" i="2"/>
  <c r="GA138" i="2"/>
  <c r="FZ138" i="2"/>
  <c r="FY138" i="2"/>
  <c r="GK138" i="2"/>
  <c r="FX138" i="2"/>
  <c r="FW138" i="2"/>
  <c r="FV138" i="2"/>
  <c r="FU138" i="2"/>
  <c r="GP137" i="2"/>
  <c r="GM137" i="2"/>
  <c r="GJ137" i="2"/>
  <c r="GI137" i="2"/>
  <c r="GH137" i="2"/>
  <c r="GB137" i="2"/>
  <c r="GN137" i="2"/>
  <c r="GG137" i="2"/>
  <c r="GF137" i="2"/>
  <c r="GE137" i="2"/>
  <c r="GL137" i="2"/>
  <c r="GD137" i="2"/>
  <c r="GC137" i="2"/>
  <c r="GA137" i="2"/>
  <c r="FZ137" i="2"/>
  <c r="FY137" i="2"/>
  <c r="GK137" i="2"/>
  <c r="FX137" i="2"/>
  <c r="FW137" i="2"/>
  <c r="FV137" i="2"/>
  <c r="FU137" i="2"/>
  <c r="GP136" i="2"/>
  <c r="GM136" i="2"/>
  <c r="GJ136" i="2"/>
  <c r="GI136" i="2"/>
  <c r="GH136" i="2"/>
  <c r="GB136" i="2"/>
  <c r="GN136" i="2"/>
  <c r="GG136" i="2"/>
  <c r="GF136" i="2"/>
  <c r="GE136" i="2"/>
  <c r="GL136" i="2"/>
  <c r="GD136" i="2"/>
  <c r="GC136" i="2"/>
  <c r="GA136" i="2"/>
  <c r="FZ136" i="2"/>
  <c r="FY136" i="2"/>
  <c r="GK136" i="2"/>
  <c r="FX136" i="2"/>
  <c r="FW136" i="2"/>
  <c r="FV136" i="2"/>
  <c r="FU136" i="2"/>
  <c r="GP135" i="2"/>
  <c r="GM135" i="2"/>
  <c r="GJ135" i="2"/>
  <c r="GI135" i="2"/>
  <c r="GH135" i="2"/>
  <c r="GB135" i="2"/>
  <c r="GN135" i="2"/>
  <c r="GG135" i="2"/>
  <c r="GF135" i="2"/>
  <c r="GE135" i="2"/>
  <c r="GL135" i="2"/>
  <c r="GD135" i="2"/>
  <c r="GC135" i="2"/>
  <c r="GA135" i="2"/>
  <c r="FZ135" i="2"/>
  <c r="FY135" i="2"/>
  <c r="GK135" i="2"/>
  <c r="FX135" i="2"/>
  <c r="FW135" i="2"/>
  <c r="FV135" i="2"/>
  <c r="DV134" i="2"/>
  <c r="FN134" i="2"/>
  <c r="JK134" i="2"/>
  <c r="B135" i="2"/>
  <c r="C135" i="2"/>
  <c r="D135" i="2"/>
  <c r="CZ135" i="2"/>
  <c r="DI135" i="2"/>
  <c r="DJ135" i="2" s="1"/>
  <c r="DU135" i="2"/>
  <c r="DV135" i="2"/>
  <c r="DW135" i="2"/>
  <c r="EL135" i="2"/>
  <c r="EV135" i="2"/>
  <c r="FD135" i="2"/>
  <c r="FH135" i="2"/>
  <c r="FJ135" i="2" s="1"/>
  <c r="FL135" i="2"/>
  <c r="FM135" i="2"/>
  <c r="FN135" i="2"/>
  <c r="HX135" i="2"/>
  <c r="HY135" i="2"/>
  <c r="IC135" i="2"/>
  <c r="IK135" i="2"/>
  <c r="IT135" i="2"/>
  <c r="IU135" i="2"/>
  <c r="IY135" i="2"/>
  <c r="JK135" i="2"/>
  <c r="JT135" i="2"/>
  <c r="JU135" i="2"/>
  <c r="JV135" i="2"/>
  <c r="JW135" i="2"/>
  <c r="JX135" i="2"/>
  <c r="LT135" i="2" s="1"/>
  <c r="JY135" i="2"/>
  <c r="JZ135" i="2"/>
  <c r="KA135" i="2"/>
  <c r="KB135" i="2"/>
  <c r="KC135" i="2"/>
  <c r="KD135" i="2"/>
  <c r="MP135" i="2" s="1"/>
  <c r="KE135" i="2"/>
  <c r="KF135" i="2"/>
  <c r="KG135" i="2"/>
  <c r="MC135" i="2" s="1"/>
  <c r="KH135" i="2"/>
  <c r="KI135" i="2"/>
  <c r="B136" i="2"/>
  <c r="C136" i="2"/>
  <c r="D136" i="2"/>
  <c r="CZ136" i="2"/>
  <c r="DI136" i="2"/>
  <c r="DU136" i="2"/>
  <c r="DV136" i="2"/>
  <c r="DW136" i="2"/>
  <c r="EL136" i="2"/>
  <c r="EM136" i="2" s="1"/>
  <c r="EV136" i="2"/>
  <c r="EW136" i="2" s="1"/>
  <c r="FD136" i="2"/>
  <c r="FH136" i="2"/>
  <c r="FL136" i="2"/>
  <c r="FM136" i="2"/>
  <c r="FN136" i="2"/>
  <c r="HX136" i="2"/>
  <c r="HY136" i="2"/>
  <c r="IC136" i="2"/>
  <c r="IK136" i="2"/>
  <c r="IT136" i="2"/>
  <c r="IU136" i="2"/>
  <c r="IY136" i="2"/>
  <c r="JJ136" i="2"/>
  <c r="JK136" i="2"/>
  <c r="JT136" i="2"/>
  <c r="JU136" i="2"/>
  <c r="JV136" i="2"/>
  <c r="JW136" i="2"/>
  <c r="JX136" i="2"/>
  <c r="JY136" i="2"/>
  <c r="JZ136" i="2"/>
  <c r="KA136" i="2"/>
  <c r="KB136" i="2"/>
  <c r="KC136" i="2"/>
  <c r="KD136" i="2"/>
  <c r="KE136" i="2"/>
  <c r="KF136" i="2"/>
  <c r="KG136" i="2"/>
  <c r="KH136" i="2"/>
  <c r="KI136" i="2"/>
  <c r="B137" i="2"/>
  <c r="C137" i="2"/>
  <c r="D137" i="2"/>
  <c r="CZ137" i="2"/>
  <c r="DI137" i="2"/>
  <c r="DU137" i="2"/>
  <c r="DV137" i="2"/>
  <c r="DW137" i="2"/>
  <c r="EL137" i="2"/>
  <c r="EV137" i="2"/>
  <c r="EW137" i="2" s="1"/>
  <c r="FD137" i="2"/>
  <c r="FH137" i="2"/>
  <c r="FL137" i="2"/>
  <c r="FM137" i="2"/>
  <c r="FN137" i="2"/>
  <c r="HX137" i="2"/>
  <c r="HY137" i="2"/>
  <c r="IC137" i="2"/>
  <c r="IK137" i="2"/>
  <c r="IT137" i="2"/>
  <c r="IU137" i="2"/>
  <c r="IY137" i="2"/>
  <c r="JJ137" i="2"/>
  <c r="JK137" i="2"/>
  <c r="JT137" i="2"/>
  <c r="JU137" i="2"/>
  <c r="JV137" i="2"/>
  <c r="JW137" i="2"/>
  <c r="JX137" i="2"/>
  <c r="JY137" i="2"/>
  <c r="JZ137" i="2"/>
  <c r="KA137" i="2"/>
  <c r="KB137" i="2"/>
  <c r="KC137" i="2"/>
  <c r="KD137" i="2"/>
  <c r="KE137" i="2"/>
  <c r="KF137" i="2"/>
  <c r="KG137" i="2"/>
  <c r="KH137" i="2"/>
  <c r="KI137" i="2"/>
  <c r="B138" i="2"/>
  <c r="C138" i="2"/>
  <c r="D138" i="2"/>
  <c r="CZ138" i="2"/>
  <c r="DI138" i="2"/>
  <c r="DU138" i="2"/>
  <c r="DV138" i="2"/>
  <c r="DW138" i="2"/>
  <c r="EL138" i="2"/>
  <c r="EV138" i="2"/>
  <c r="FD138" i="2"/>
  <c r="FF138" i="2" s="1"/>
  <c r="FG138" i="2" s="1"/>
  <c r="FH138" i="2"/>
  <c r="FL138" i="2"/>
  <c r="FM138" i="2"/>
  <c r="FN138" i="2"/>
  <c r="HX138" i="2"/>
  <c r="HY138" i="2"/>
  <c r="IC138" i="2"/>
  <c r="IK138" i="2"/>
  <c r="IT138" i="2"/>
  <c r="IU138" i="2"/>
  <c r="IY138" i="2"/>
  <c r="JJ138" i="2"/>
  <c r="JK138" i="2"/>
  <c r="JT138" i="2"/>
  <c r="JU138" i="2"/>
  <c r="JV138" i="2"/>
  <c r="KN138" i="2" s="1"/>
  <c r="JW138" i="2"/>
  <c r="JX138" i="2"/>
  <c r="JY138" i="2"/>
  <c r="JZ138" i="2"/>
  <c r="KA138" i="2"/>
  <c r="KB138" i="2"/>
  <c r="KC138" i="2"/>
  <c r="KD138" i="2"/>
  <c r="KE138" i="2"/>
  <c r="KF138" i="2"/>
  <c r="KG138" i="2"/>
  <c r="KH138" i="2"/>
  <c r="KI138" i="2"/>
  <c r="B139" i="2"/>
  <c r="C139" i="2"/>
  <c r="D139" i="2"/>
  <c r="KL139" i="2" s="1"/>
  <c r="CZ139" i="2"/>
  <c r="DI139" i="2"/>
  <c r="DU139" i="2"/>
  <c r="DV139" i="2"/>
  <c r="DW139" i="2"/>
  <c r="EL139" i="2"/>
  <c r="EV139" i="2"/>
  <c r="FD139" i="2"/>
  <c r="FH139" i="2"/>
  <c r="FL139" i="2"/>
  <c r="FM139" i="2"/>
  <c r="FN139" i="2"/>
  <c r="HX139" i="2"/>
  <c r="HW139" i="2" s="1"/>
  <c r="HZ126" i="2" s="1"/>
  <c r="HY139" i="2"/>
  <c r="IC139" i="2"/>
  <c r="IK139" i="2"/>
  <c r="IT139" i="2"/>
  <c r="IU139" i="2"/>
  <c r="IY139" i="2"/>
  <c r="JJ139" i="2"/>
  <c r="JK139" i="2"/>
  <c r="JT139" i="2"/>
  <c r="JU139" i="2"/>
  <c r="JV139" i="2"/>
  <c r="JW139" i="2"/>
  <c r="JX139" i="2"/>
  <c r="JY139" i="2"/>
  <c r="JZ139" i="2"/>
  <c r="KA139" i="2"/>
  <c r="MM139" i="2" s="1"/>
  <c r="KB139" i="2"/>
  <c r="KC139" i="2"/>
  <c r="KD139" i="2"/>
  <c r="KE139" i="2"/>
  <c r="KF139" i="2"/>
  <c r="KG139" i="2"/>
  <c r="KH139" i="2"/>
  <c r="KI139" i="2"/>
  <c r="B140" i="2"/>
  <c r="C140" i="2"/>
  <c r="D140" i="2"/>
  <c r="CZ140" i="2"/>
  <c r="DI140" i="2"/>
  <c r="DU140" i="2"/>
  <c r="DV140" i="2"/>
  <c r="DW140" i="2"/>
  <c r="EL140" i="2"/>
  <c r="EV140" i="2"/>
  <c r="EW140" i="2" s="1"/>
  <c r="FD140" i="2"/>
  <c r="FH140" i="2"/>
  <c r="FL140" i="2"/>
  <c r="FM140" i="2"/>
  <c r="FN140" i="2"/>
  <c r="HX140" i="2"/>
  <c r="HY140" i="2"/>
  <c r="IC140" i="2"/>
  <c r="IK140" i="2"/>
  <c r="IT140" i="2"/>
  <c r="IU140" i="2"/>
  <c r="IY140" i="2"/>
  <c r="JJ140" i="2"/>
  <c r="JK140" i="2"/>
  <c r="JT140" i="2"/>
  <c r="JU140" i="2"/>
  <c r="JV140" i="2"/>
  <c r="JW140" i="2"/>
  <c r="JX140" i="2"/>
  <c r="JY140" i="2"/>
  <c r="JZ140" i="2"/>
  <c r="KA140" i="2"/>
  <c r="KB140" i="2"/>
  <c r="KC140" i="2"/>
  <c r="KD140" i="2"/>
  <c r="KE140" i="2"/>
  <c r="KF140" i="2"/>
  <c r="KG140" i="2"/>
  <c r="KH140" i="2"/>
  <c r="KI140" i="2"/>
  <c r="B141" i="2"/>
  <c r="C141" i="2"/>
  <c r="D141" i="2"/>
  <c r="CZ141" i="2"/>
  <c r="DI141" i="2"/>
  <c r="DU141" i="2"/>
  <c r="DV141" i="2"/>
  <c r="DW141" i="2"/>
  <c r="EL141" i="2"/>
  <c r="EM141" i="2" s="1"/>
  <c r="EV141" i="2"/>
  <c r="FD141" i="2"/>
  <c r="FH141" i="2"/>
  <c r="FL141" i="2"/>
  <c r="FM141" i="2"/>
  <c r="FN141" i="2"/>
  <c r="HX141" i="2"/>
  <c r="HY141" i="2"/>
  <c r="IC141" i="2"/>
  <c r="IK141" i="2"/>
  <c r="IT141" i="2"/>
  <c r="IU141" i="2"/>
  <c r="IY141" i="2"/>
  <c r="JJ141" i="2"/>
  <c r="JK141" i="2"/>
  <c r="JT141" i="2"/>
  <c r="JU141" i="2"/>
  <c r="JV141" i="2"/>
  <c r="JW141" i="2"/>
  <c r="JX141" i="2"/>
  <c r="JY141" i="2"/>
  <c r="JZ141" i="2"/>
  <c r="KA141" i="2"/>
  <c r="KB141" i="2"/>
  <c r="KC141" i="2"/>
  <c r="KD141" i="2"/>
  <c r="KE141" i="2"/>
  <c r="KF141" i="2"/>
  <c r="KG141" i="2"/>
  <c r="KH141" i="2"/>
  <c r="KI141" i="2"/>
  <c r="MU141" i="2" s="1"/>
  <c r="B142" i="2"/>
  <c r="C142" i="2"/>
  <c r="D142" i="2"/>
  <c r="CZ142" i="2"/>
  <c r="DI142" i="2"/>
  <c r="DU142" i="2"/>
  <c r="DV142" i="2"/>
  <c r="DW142" i="2"/>
  <c r="EL142" i="2"/>
  <c r="EV142" i="2"/>
  <c r="FD142" i="2"/>
  <c r="FH142" i="2"/>
  <c r="FI142" i="2" s="1"/>
  <c r="FL142" i="2"/>
  <c r="FM142" i="2"/>
  <c r="FN142" i="2"/>
  <c r="HX142" i="2"/>
  <c r="HY142" i="2"/>
  <c r="IC142" i="2"/>
  <c r="IK142" i="2"/>
  <c r="IT142" i="2"/>
  <c r="IU142" i="2"/>
  <c r="IY142" i="2"/>
  <c r="JJ142" i="2"/>
  <c r="JK142" i="2"/>
  <c r="JT142" i="2"/>
  <c r="JU142" i="2"/>
  <c r="JV142" i="2"/>
  <c r="JW142" i="2"/>
  <c r="JX142" i="2"/>
  <c r="JY142" i="2"/>
  <c r="JZ142" i="2"/>
  <c r="KA142" i="2"/>
  <c r="MM142" i="2" s="1"/>
  <c r="KB142" i="2"/>
  <c r="KC142" i="2"/>
  <c r="KD142" i="2"/>
  <c r="KE142" i="2"/>
  <c r="KF142" i="2"/>
  <c r="KG142" i="2"/>
  <c r="KH142" i="2"/>
  <c r="MD142" i="2" s="1"/>
  <c r="KI142" i="2"/>
  <c r="B143" i="2"/>
  <c r="C143" i="2"/>
  <c r="D143" i="2"/>
  <c r="CZ143" i="2"/>
  <c r="DI143" i="2"/>
  <c r="DU143" i="2"/>
  <c r="DV143" i="2"/>
  <c r="DW143" i="2"/>
  <c r="EL143" i="2"/>
  <c r="EM143" i="2" s="1"/>
  <c r="EV143" i="2"/>
  <c r="EW143" i="2" s="1"/>
  <c r="FD143" i="2"/>
  <c r="FH143" i="2"/>
  <c r="FL143" i="2"/>
  <c r="FM143" i="2"/>
  <c r="FN143" i="2"/>
  <c r="HX143" i="2"/>
  <c r="HY143" i="2"/>
  <c r="IC143" i="2"/>
  <c r="IK143" i="2"/>
  <c r="IT143" i="2"/>
  <c r="IU143" i="2"/>
  <c r="IY143" i="2"/>
  <c r="JJ143" i="2"/>
  <c r="JK143" i="2"/>
  <c r="JT143" i="2"/>
  <c r="JU143" i="2"/>
  <c r="JV143" i="2"/>
  <c r="JW143" i="2"/>
  <c r="JX143" i="2"/>
  <c r="JY143" i="2"/>
  <c r="JZ143" i="2"/>
  <c r="KA143" i="2"/>
  <c r="KB143" i="2"/>
  <c r="KC143" i="2"/>
  <c r="KD143" i="2"/>
  <c r="KE143" i="2"/>
  <c r="KF143" i="2"/>
  <c r="KG143" i="2"/>
  <c r="KH143" i="2"/>
  <c r="KI143" i="2"/>
  <c r="B144" i="2"/>
  <c r="C144" i="2"/>
  <c r="D144" i="2"/>
  <c r="CZ144" i="2"/>
  <c r="DI144" i="2"/>
  <c r="DU144" i="2"/>
  <c r="DV144" i="2"/>
  <c r="DW144" i="2"/>
  <c r="EL144" i="2"/>
  <c r="EV144" i="2"/>
  <c r="EW144" i="2" s="1"/>
  <c r="FD144" i="2"/>
  <c r="FH144" i="2"/>
  <c r="FL144" i="2"/>
  <c r="FM144" i="2"/>
  <c r="FN144" i="2"/>
  <c r="HX144" i="2"/>
  <c r="HY144" i="2"/>
  <c r="IC144" i="2"/>
  <c r="IK144" i="2"/>
  <c r="IT144" i="2"/>
  <c r="IU144" i="2"/>
  <c r="IY144" i="2"/>
  <c r="JJ144" i="2"/>
  <c r="JK144" i="2"/>
  <c r="JT144" i="2"/>
  <c r="JU144" i="2"/>
  <c r="JV144" i="2"/>
  <c r="JW144" i="2"/>
  <c r="JX144" i="2"/>
  <c r="JY144" i="2"/>
  <c r="JZ144" i="2"/>
  <c r="KA144" i="2"/>
  <c r="KB144" i="2"/>
  <c r="KC144" i="2"/>
  <c r="KD144" i="2"/>
  <c r="KE144" i="2"/>
  <c r="KF144" i="2"/>
  <c r="KG144" i="2"/>
  <c r="KH144" i="2"/>
  <c r="KI144" i="2"/>
  <c r="B145" i="2"/>
  <c r="C145" i="2"/>
  <c r="D145" i="2"/>
  <c r="CZ145" i="2"/>
  <c r="DI145" i="2"/>
  <c r="DU145" i="2"/>
  <c r="DV145" i="2"/>
  <c r="DW145" i="2"/>
  <c r="MG145" i="2" s="1"/>
  <c r="EL145" i="2"/>
  <c r="EV145" i="2"/>
  <c r="FD145" i="2"/>
  <c r="FH145" i="2"/>
  <c r="FL145" i="2"/>
  <c r="FM145" i="2"/>
  <c r="FN145" i="2"/>
  <c r="HX145" i="2"/>
  <c r="HY145" i="2"/>
  <c r="IC145" i="2"/>
  <c r="IK145" i="2"/>
  <c r="IT145" i="2"/>
  <c r="IU145" i="2"/>
  <c r="IY145" i="2"/>
  <c r="JJ145" i="2"/>
  <c r="JK145" i="2"/>
  <c r="JT145" i="2"/>
  <c r="JU145" i="2"/>
  <c r="JV145" i="2"/>
  <c r="JW145" i="2"/>
  <c r="JX145" i="2"/>
  <c r="JY145" i="2"/>
  <c r="JZ145" i="2"/>
  <c r="KA145" i="2"/>
  <c r="KB145" i="2"/>
  <c r="KC145" i="2"/>
  <c r="KD145" i="2"/>
  <c r="LD145" i="2" s="1"/>
  <c r="KE145" i="2"/>
  <c r="KF145" i="2"/>
  <c r="KG145" i="2"/>
  <c r="KH145" i="2"/>
  <c r="KI145" i="2"/>
  <c r="B146" i="2"/>
  <c r="C146" i="2"/>
  <c r="D146" i="2"/>
  <c r="CZ146" i="2"/>
  <c r="DI146" i="2"/>
  <c r="DU146" i="2"/>
  <c r="DV146" i="2"/>
  <c r="DW146" i="2"/>
  <c r="EL146" i="2"/>
  <c r="EV146" i="2"/>
  <c r="FD146" i="2"/>
  <c r="FH146" i="2"/>
  <c r="FL146" i="2"/>
  <c r="FM146" i="2"/>
  <c r="FN146" i="2"/>
  <c r="HX146" i="2"/>
  <c r="HY146" i="2"/>
  <c r="IC146" i="2"/>
  <c r="IK146" i="2"/>
  <c r="IT146" i="2"/>
  <c r="IU146" i="2"/>
  <c r="IY146" i="2"/>
  <c r="JJ146" i="2"/>
  <c r="JK146" i="2"/>
  <c r="JT146" i="2"/>
  <c r="JU146" i="2"/>
  <c r="JV146" i="2"/>
  <c r="JW146" i="2"/>
  <c r="JX146" i="2"/>
  <c r="JY146" i="2"/>
  <c r="JZ146" i="2"/>
  <c r="KA146" i="2"/>
  <c r="KB146" i="2"/>
  <c r="KC146" i="2"/>
  <c r="KD146" i="2"/>
  <c r="KE146" i="2"/>
  <c r="MA146" i="2" s="1"/>
  <c r="KF146" i="2"/>
  <c r="KG146" i="2"/>
  <c r="KH146" i="2"/>
  <c r="KI146" i="2"/>
  <c r="DV147" i="2"/>
  <c r="FN147" i="2"/>
  <c r="JK147" i="2"/>
  <c r="B148" i="2"/>
  <c r="C148" i="2"/>
  <c r="D148" i="2"/>
  <c r="EX148" i="2" s="1"/>
  <c r="CZ148" i="2"/>
  <c r="DA148" i="2" s="1"/>
  <c r="DI148" i="2"/>
  <c r="DU148" i="2"/>
  <c r="DV148" i="2"/>
  <c r="DW148" i="2"/>
  <c r="EL148" i="2"/>
  <c r="EV148" i="2"/>
  <c r="FD148" i="2"/>
  <c r="FH148" i="2"/>
  <c r="FI148" i="2" s="1"/>
  <c r="FL148" i="2"/>
  <c r="FM148" i="2"/>
  <c r="FN148" i="2"/>
  <c r="HX148" i="2"/>
  <c r="HY148" i="2"/>
  <c r="IC148" i="2"/>
  <c r="IK148" i="2"/>
  <c r="IT148" i="2"/>
  <c r="IU148" i="2"/>
  <c r="IY148" i="2"/>
  <c r="JJ148" i="2"/>
  <c r="JK148" i="2"/>
  <c r="JT148" i="2"/>
  <c r="JU148" i="2"/>
  <c r="JV148" i="2"/>
  <c r="JW148" i="2"/>
  <c r="JX148" i="2"/>
  <c r="JY148" i="2"/>
  <c r="JZ148" i="2"/>
  <c r="KA148" i="2"/>
  <c r="KB148" i="2"/>
  <c r="KC148" i="2"/>
  <c r="KD148" i="2"/>
  <c r="KE148" i="2"/>
  <c r="KF148" i="2"/>
  <c r="KG148" i="2"/>
  <c r="KH148" i="2"/>
  <c r="KI148" i="2"/>
  <c r="B149" i="2"/>
  <c r="C149" i="2"/>
  <c r="D149" i="2"/>
  <c r="CZ149" i="2"/>
  <c r="DI149" i="2"/>
  <c r="DU149" i="2"/>
  <c r="DV149" i="2"/>
  <c r="DW149" i="2"/>
  <c r="DX149" i="2" s="1"/>
  <c r="EL149" i="2"/>
  <c r="EM149" i="2" s="1"/>
  <c r="EV149" i="2"/>
  <c r="FD149" i="2"/>
  <c r="FH149" i="2"/>
  <c r="FI149" i="2" s="1"/>
  <c r="FL149" i="2"/>
  <c r="FM149" i="2"/>
  <c r="FN149" i="2"/>
  <c r="HX149" i="2"/>
  <c r="HY149" i="2"/>
  <c r="IC149" i="2"/>
  <c r="IK149" i="2"/>
  <c r="IT149" i="2"/>
  <c r="IU149" i="2"/>
  <c r="IY149" i="2"/>
  <c r="JJ149" i="2"/>
  <c r="JK149" i="2"/>
  <c r="JT149" i="2"/>
  <c r="JU149" i="2"/>
  <c r="JV149" i="2"/>
  <c r="JW149" i="2"/>
  <c r="JX149" i="2"/>
  <c r="JY149" i="2"/>
  <c r="JZ149" i="2"/>
  <c r="KA149" i="2"/>
  <c r="KB149" i="2"/>
  <c r="KC149" i="2"/>
  <c r="KD149" i="2"/>
  <c r="KE149" i="2"/>
  <c r="KF149" i="2"/>
  <c r="KG149" i="2"/>
  <c r="KH149" i="2"/>
  <c r="KI149" i="2"/>
  <c r="B150" i="2"/>
  <c r="C150" i="2"/>
  <c r="D150" i="2"/>
  <c r="CZ150" i="2"/>
  <c r="DI150" i="2"/>
  <c r="DU150" i="2"/>
  <c r="DV150" i="2"/>
  <c r="DW150" i="2"/>
  <c r="EL150" i="2"/>
  <c r="EV150" i="2"/>
  <c r="FD150" i="2"/>
  <c r="FH150" i="2"/>
  <c r="FJ150" i="2" s="1"/>
  <c r="FL150" i="2"/>
  <c r="FM150" i="2"/>
  <c r="FN150" i="2"/>
  <c r="HX150" i="2"/>
  <c r="HY150" i="2"/>
  <c r="IC150" i="2"/>
  <c r="IK150" i="2"/>
  <c r="IT150" i="2"/>
  <c r="IU150" i="2"/>
  <c r="IY150" i="2"/>
  <c r="JJ150" i="2"/>
  <c r="JK150" i="2"/>
  <c r="JT150" i="2"/>
  <c r="JU150" i="2"/>
  <c r="JV150" i="2"/>
  <c r="JW150" i="2"/>
  <c r="JX150" i="2"/>
  <c r="JY150" i="2"/>
  <c r="JZ150" i="2"/>
  <c r="KA150" i="2"/>
  <c r="KB150" i="2"/>
  <c r="KC150" i="2"/>
  <c r="KD150" i="2"/>
  <c r="KE150" i="2"/>
  <c r="KF150" i="2"/>
  <c r="KG150" i="2"/>
  <c r="KH150" i="2"/>
  <c r="KI150" i="2"/>
  <c r="B151" i="2"/>
  <c r="C151" i="2"/>
  <c r="D151" i="2"/>
  <c r="KL151" i="2" s="1"/>
  <c r="CZ151" i="2"/>
  <c r="DA151" i="2" s="1"/>
  <c r="DI151" i="2"/>
  <c r="DU151" i="2"/>
  <c r="DV151" i="2"/>
  <c r="DW151" i="2"/>
  <c r="EL151" i="2"/>
  <c r="EV151" i="2"/>
  <c r="EW151" i="2" s="1"/>
  <c r="FD151" i="2"/>
  <c r="FH151" i="2"/>
  <c r="FL151" i="2"/>
  <c r="FM151" i="2"/>
  <c r="FN151" i="2"/>
  <c r="HX151" i="2"/>
  <c r="HY151" i="2"/>
  <c r="IC151" i="2"/>
  <c r="IK151" i="2"/>
  <c r="IT151" i="2"/>
  <c r="IU151" i="2"/>
  <c r="IY151" i="2"/>
  <c r="JJ151" i="2"/>
  <c r="JK151" i="2"/>
  <c r="JT151" i="2"/>
  <c r="JU151" i="2"/>
  <c r="JV151" i="2"/>
  <c r="JW151" i="2"/>
  <c r="MI151" i="2" s="1"/>
  <c r="JX151" i="2"/>
  <c r="LT151" i="2" s="1"/>
  <c r="JY151" i="2"/>
  <c r="JZ151" i="2"/>
  <c r="KA151" i="2"/>
  <c r="KB151" i="2"/>
  <c r="KC151" i="2"/>
  <c r="KD151" i="2"/>
  <c r="KE151" i="2"/>
  <c r="KF151" i="2"/>
  <c r="KG151" i="2"/>
  <c r="KH151" i="2"/>
  <c r="KI151" i="2"/>
  <c r="B152" i="2"/>
  <c r="C152" i="2"/>
  <c r="D152" i="2"/>
  <c r="CZ152" i="2"/>
  <c r="DI152" i="2"/>
  <c r="DU152" i="2"/>
  <c r="DV152" i="2"/>
  <c r="DW152" i="2"/>
  <c r="EL152" i="2"/>
  <c r="EV152" i="2"/>
  <c r="FD152" i="2"/>
  <c r="FH152" i="2"/>
  <c r="FK152" i="2" s="1"/>
  <c r="FL152" i="2"/>
  <c r="FQ139" i="2" s="1"/>
  <c r="FM152" i="2"/>
  <c r="FN152" i="2"/>
  <c r="HX152" i="2"/>
  <c r="HY152" i="2"/>
  <c r="IC152" i="2"/>
  <c r="IK152" i="2"/>
  <c r="IT152" i="2"/>
  <c r="IU152" i="2"/>
  <c r="IZ152" i="2" s="1"/>
  <c r="IY152" i="2"/>
  <c r="JJ152" i="2"/>
  <c r="JK152" i="2"/>
  <c r="JT152" i="2"/>
  <c r="JU152" i="2"/>
  <c r="JV152" i="2"/>
  <c r="JW152" i="2"/>
  <c r="JX152" i="2"/>
  <c r="JY152" i="2"/>
  <c r="JZ152" i="2"/>
  <c r="KA152" i="2"/>
  <c r="KB152" i="2"/>
  <c r="KC152" i="2"/>
  <c r="KD152" i="2"/>
  <c r="KE152" i="2"/>
  <c r="MA152" i="2" s="1"/>
  <c r="KF152" i="2"/>
  <c r="KG152" i="2"/>
  <c r="KH152" i="2"/>
  <c r="KI152" i="2"/>
  <c r="B153" i="2"/>
  <c r="C153" i="2"/>
  <c r="D153" i="2"/>
  <c r="CZ153" i="2"/>
  <c r="DF153" i="2" s="1"/>
  <c r="DI153" i="2"/>
  <c r="DJ153" i="2" s="1"/>
  <c r="DU153" i="2"/>
  <c r="DV153" i="2"/>
  <c r="DW153" i="2"/>
  <c r="EL153" i="2"/>
  <c r="EV153" i="2"/>
  <c r="EW153" i="2" s="1"/>
  <c r="FD153" i="2"/>
  <c r="FH153" i="2"/>
  <c r="FI153" i="2" s="1"/>
  <c r="FL153" i="2"/>
  <c r="FP153" i="2" s="1"/>
  <c r="FM153" i="2"/>
  <c r="FN153" i="2"/>
  <c r="HX153" i="2"/>
  <c r="HY153" i="2"/>
  <c r="IC153" i="2"/>
  <c r="IK153" i="2"/>
  <c r="IT153" i="2"/>
  <c r="IU153" i="2"/>
  <c r="IZ153" i="2" s="1"/>
  <c r="IY153" i="2"/>
  <c r="JJ153" i="2"/>
  <c r="JK153" i="2"/>
  <c r="JT153" i="2"/>
  <c r="JU153" i="2"/>
  <c r="JV153" i="2"/>
  <c r="JW153" i="2"/>
  <c r="JX153" i="2"/>
  <c r="JY153" i="2"/>
  <c r="JZ153" i="2"/>
  <c r="KA153" i="2"/>
  <c r="KB153" i="2"/>
  <c r="KC153" i="2"/>
  <c r="KD153" i="2"/>
  <c r="KE153" i="2"/>
  <c r="KF153" i="2"/>
  <c r="MB153" i="2" s="1"/>
  <c r="KG153" i="2"/>
  <c r="KH153" i="2"/>
  <c r="KI153" i="2"/>
  <c r="MU153" i="2" s="1"/>
  <c r="B154" i="2"/>
  <c r="C154" i="2"/>
  <c r="D154" i="2"/>
  <c r="CZ154" i="2"/>
  <c r="DF154" i="2" s="1"/>
  <c r="DI154" i="2"/>
  <c r="DU154" i="2"/>
  <c r="DV154" i="2"/>
  <c r="DW154" i="2"/>
  <c r="DX154" i="2" s="1"/>
  <c r="EL154" i="2"/>
  <c r="EV154" i="2"/>
  <c r="FD154" i="2"/>
  <c r="FH154" i="2"/>
  <c r="FL154" i="2"/>
  <c r="FM154" i="2"/>
  <c r="FN154" i="2"/>
  <c r="HX154" i="2"/>
  <c r="HY154" i="2"/>
  <c r="IC154" i="2"/>
  <c r="IK154" i="2"/>
  <c r="IT154" i="2"/>
  <c r="IU154" i="2"/>
  <c r="IY154" i="2"/>
  <c r="JJ154" i="2"/>
  <c r="JK154" i="2"/>
  <c r="JT154" i="2"/>
  <c r="JU154" i="2"/>
  <c r="JV154" i="2"/>
  <c r="JW154" i="2"/>
  <c r="JX154" i="2"/>
  <c r="JY154" i="2"/>
  <c r="JZ154" i="2"/>
  <c r="KA154" i="2"/>
  <c r="KB154" i="2"/>
  <c r="KC154" i="2"/>
  <c r="KD154" i="2"/>
  <c r="KE154" i="2"/>
  <c r="KF154" i="2"/>
  <c r="KG154" i="2"/>
  <c r="KH154" i="2"/>
  <c r="KI154" i="2"/>
  <c r="B155" i="2"/>
  <c r="C155" i="2"/>
  <c r="D155" i="2"/>
  <c r="CZ155" i="2"/>
  <c r="DI155" i="2"/>
  <c r="DJ155" i="2" s="1"/>
  <c r="DU155" i="2"/>
  <c r="DV155" i="2"/>
  <c r="DW155" i="2"/>
  <c r="EL155" i="2"/>
  <c r="EV155" i="2"/>
  <c r="FD155" i="2"/>
  <c r="FH155" i="2"/>
  <c r="FL155" i="2"/>
  <c r="FM155" i="2"/>
  <c r="FN155" i="2"/>
  <c r="HX155" i="2"/>
  <c r="HY155" i="2"/>
  <c r="IC155" i="2"/>
  <c r="IK155" i="2"/>
  <c r="IT155" i="2"/>
  <c r="IU155" i="2"/>
  <c r="IY155" i="2"/>
  <c r="JJ155" i="2"/>
  <c r="JK155" i="2"/>
  <c r="JT155" i="2"/>
  <c r="JU155" i="2"/>
  <c r="JV155" i="2"/>
  <c r="JW155" i="2"/>
  <c r="JX155" i="2"/>
  <c r="LT155" i="2" s="1"/>
  <c r="JY155" i="2"/>
  <c r="JZ155" i="2"/>
  <c r="KA155" i="2"/>
  <c r="MM155" i="2" s="1"/>
  <c r="KB155" i="2"/>
  <c r="KC155" i="2"/>
  <c r="KD155" i="2"/>
  <c r="KE155" i="2"/>
  <c r="KF155" i="2"/>
  <c r="KG155" i="2"/>
  <c r="KH155" i="2"/>
  <c r="KI155" i="2"/>
  <c r="B156" i="2"/>
  <c r="C156" i="2"/>
  <c r="D156" i="2"/>
  <c r="KL156" i="2" s="1"/>
  <c r="CZ156" i="2"/>
  <c r="DF156" i="2" s="1"/>
  <c r="DI156" i="2"/>
  <c r="DU156" i="2"/>
  <c r="DV156" i="2"/>
  <c r="DW156" i="2"/>
  <c r="EL156" i="2"/>
  <c r="EV156" i="2"/>
  <c r="FD156" i="2"/>
  <c r="FH156" i="2"/>
  <c r="FL156" i="2"/>
  <c r="FM156" i="2"/>
  <c r="FN156" i="2"/>
  <c r="HX156" i="2"/>
  <c r="HY156" i="2"/>
  <c r="IC156" i="2"/>
  <c r="IK156" i="2"/>
  <c r="IT156" i="2"/>
  <c r="IU156" i="2"/>
  <c r="IY156" i="2"/>
  <c r="JJ156" i="2"/>
  <c r="JK156" i="2"/>
  <c r="JT156" i="2"/>
  <c r="JU156" i="2"/>
  <c r="JV156" i="2"/>
  <c r="KN156" i="2" s="1"/>
  <c r="JW156" i="2"/>
  <c r="JX156" i="2"/>
  <c r="JY156" i="2"/>
  <c r="JZ156" i="2"/>
  <c r="KA156" i="2"/>
  <c r="MM156" i="2" s="1"/>
  <c r="KB156" i="2"/>
  <c r="KC156" i="2"/>
  <c r="KD156" i="2"/>
  <c r="KE156" i="2"/>
  <c r="KF156" i="2"/>
  <c r="KG156" i="2"/>
  <c r="KH156" i="2"/>
  <c r="KI156" i="2"/>
  <c r="B157" i="2"/>
  <c r="C157" i="2"/>
  <c r="D157" i="2"/>
  <c r="CZ157" i="2"/>
  <c r="DI157" i="2"/>
  <c r="DJ157" i="2" s="1"/>
  <c r="DU157" i="2"/>
  <c r="DV157" i="2"/>
  <c r="DW157" i="2"/>
  <c r="EL157" i="2"/>
  <c r="EV157" i="2"/>
  <c r="FD157" i="2"/>
  <c r="FH157" i="2"/>
  <c r="FL157" i="2"/>
  <c r="FO157" i="2" s="1"/>
  <c r="FM157" i="2"/>
  <c r="FN157" i="2"/>
  <c r="HX157" i="2"/>
  <c r="HY157" i="2"/>
  <c r="IC157" i="2"/>
  <c r="IK157" i="2"/>
  <c r="IT157" i="2"/>
  <c r="IU157" i="2"/>
  <c r="IS157" i="2" s="1"/>
  <c r="IY157" i="2"/>
  <c r="JJ157" i="2"/>
  <c r="JK157" i="2"/>
  <c r="JT157" i="2"/>
  <c r="JU157" i="2"/>
  <c r="JV157" i="2"/>
  <c r="JW157" i="2"/>
  <c r="LS157" i="2" s="1"/>
  <c r="JX157" i="2"/>
  <c r="JY157" i="2"/>
  <c r="JZ157" i="2"/>
  <c r="KA157" i="2"/>
  <c r="KB157" i="2"/>
  <c r="KC157" i="2"/>
  <c r="KD157" i="2"/>
  <c r="KE157" i="2"/>
  <c r="KF157" i="2"/>
  <c r="KG157" i="2"/>
  <c r="KH157" i="2"/>
  <c r="KI157" i="2"/>
  <c r="MU157" i="2" s="1"/>
  <c r="B158" i="2"/>
  <c r="C158" i="2"/>
  <c r="D158" i="2"/>
  <c r="LL158" i="2" s="1"/>
  <c r="CZ158" i="2"/>
  <c r="DI158" i="2"/>
  <c r="DU158" i="2"/>
  <c r="DV158" i="2"/>
  <c r="DW158" i="2"/>
  <c r="EL158" i="2"/>
  <c r="EM158" i="2" s="1"/>
  <c r="EV158" i="2"/>
  <c r="FD158" i="2"/>
  <c r="FH158" i="2"/>
  <c r="FL158" i="2"/>
  <c r="FM158" i="2"/>
  <c r="FN158" i="2"/>
  <c r="HX158" i="2"/>
  <c r="HY158" i="2"/>
  <c r="IC158" i="2"/>
  <c r="IK158" i="2"/>
  <c r="IT158" i="2"/>
  <c r="IU158" i="2"/>
  <c r="IY158" i="2"/>
  <c r="JJ158" i="2"/>
  <c r="JK158" i="2"/>
  <c r="JT158" i="2"/>
  <c r="JU158" i="2"/>
  <c r="JV158" i="2"/>
  <c r="JW158" i="2"/>
  <c r="JX158" i="2"/>
  <c r="JY158" i="2"/>
  <c r="JZ158" i="2"/>
  <c r="KA158" i="2"/>
  <c r="KB158" i="2"/>
  <c r="KC158" i="2"/>
  <c r="KD158" i="2"/>
  <c r="KE158" i="2"/>
  <c r="KF158" i="2"/>
  <c r="KG158" i="2"/>
  <c r="KH158" i="2"/>
  <c r="KI158" i="2"/>
  <c r="B159" i="2"/>
  <c r="C159" i="2"/>
  <c r="D159" i="2"/>
  <c r="CZ159" i="2"/>
  <c r="DF159" i="2" s="1"/>
  <c r="DI159" i="2"/>
  <c r="DJ159" i="2" s="1"/>
  <c r="DU159" i="2"/>
  <c r="DV159" i="2"/>
  <c r="DW159" i="2"/>
  <c r="EL159" i="2"/>
  <c r="EV159" i="2"/>
  <c r="FD159" i="2"/>
  <c r="FH159" i="2"/>
  <c r="FI159" i="2" s="1"/>
  <c r="FL159" i="2"/>
  <c r="FM159" i="2"/>
  <c r="FN159" i="2"/>
  <c r="HX159" i="2"/>
  <c r="HY159" i="2"/>
  <c r="IC159" i="2"/>
  <c r="IK159" i="2"/>
  <c r="IT159" i="2"/>
  <c r="IU159" i="2"/>
  <c r="IY159" i="2"/>
  <c r="JJ159" i="2"/>
  <c r="JK159" i="2"/>
  <c r="JT159" i="2"/>
  <c r="JU159" i="2"/>
  <c r="JV159" i="2"/>
  <c r="JW159" i="2"/>
  <c r="JX159" i="2"/>
  <c r="JY159" i="2"/>
  <c r="JZ159" i="2"/>
  <c r="KA159" i="2"/>
  <c r="KB159" i="2"/>
  <c r="KC159" i="2"/>
  <c r="KD159" i="2"/>
  <c r="KE159" i="2"/>
  <c r="KF159" i="2"/>
  <c r="KG159" i="2"/>
  <c r="KH159" i="2"/>
  <c r="KI159" i="2"/>
  <c r="DV160" i="2"/>
  <c r="FN160" i="2"/>
  <c r="JK160" i="2"/>
  <c r="B161" i="2"/>
  <c r="C161" i="2"/>
  <c r="D161" i="2"/>
  <c r="CZ161" i="2"/>
  <c r="DI161" i="2"/>
  <c r="DU161" i="2"/>
  <c r="DV161" i="2"/>
  <c r="DW161" i="2"/>
  <c r="EL161" i="2"/>
  <c r="EV161" i="2"/>
  <c r="EW161" i="2" s="1"/>
  <c r="FD161" i="2"/>
  <c r="FH161" i="2"/>
  <c r="FL161" i="2"/>
  <c r="FM161" i="2"/>
  <c r="FN161" i="2"/>
  <c r="HX161" i="2"/>
  <c r="HY161" i="2"/>
  <c r="IC161" i="2"/>
  <c r="IK161" i="2"/>
  <c r="IT161" i="2"/>
  <c r="IU161" i="2"/>
  <c r="IY161" i="2"/>
  <c r="JJ161" i="2"/>
  <c r="JK161" i="2"/>
  <c r="JT161" i="2"/>
  <c r="JU161" i="2"/>
  <c r="JV161" i="2"/>
  <c r="JW161" i="2"/>
  <c r="JX161" i="2"/>
  <c r="JY161" i="2"/>
  <c r="JZ161" i="2"/>
  <c r="KA161" i="2"/>
  <c r="KB161" i="2"/>
  <c r="KC161" i="2"/>
  <c r="KD161" i="2"/>
  <c r="KE161" i="2"/>
  <c r="KF161" i="2"/>
  <c r="KG161" i="2"/>
  <c r="KH161" i="2"/>
  <c r="KI161" i="2"/>
  <c r="B162" i="2"/>
  <c r="C162" i="2"/>
  <c r="D162" i="2"/>
  <c r="CZ162" i="2"/>
  <c r="DI162" i="2"/>
  <c r="DM162" i="2" s="1"/>
  <c r="DU162" i="2"/>
  <c r="DV162" i="2"/>
  <c r="DW162" i="2"/>
  <c r="EL162" i="2"/>
  <c r="EM162" i="2" s="1"/>
  <c r="EV162" i="2"/>
  <c r="FD162" i="2"/>
  <c r="FH162" i="2"/>
  <c r="FL162" i="2"/>
  <c r="FM162" i="2"/>
  <c r="FN162" i="2"/>
  <c r="HX162" i="2"/>
  <c r="HY162" i="2"/>
  <c r="IC162" i="2"/>
  <c r="IK162" i="2"/>
  <c r="IT162" i="2"/>
  <c r="IU162" i="2"/>
  <c r="IY162" i="2"/>
  <c r="JJ162" i="2"/>
  <c r="JK162" i="2"/>
  <c r="JT162" i="2"/>
  <c r="JU162" i="2"/>
  <c r="JV162" i="2"/>
  <c r="JW162" i="2"/>
  <c r="LS162" i="2" s="1"/>
  <c r="JX162" i="2"/>
  <c r="JY162" i="2"/>
  <c r="JZ162" i="2"/>
  <c r="KA162" i="2"/>
  <c r="KB162" i="2"/>
  <c r="KC162" i="2"/>
  <c r="KD162" i="2"/>
  <c r="KE162" i="2"/>
  <c r="KF162" i="2"/>
  <c r="KG162" i="2"/>
  <c r="KH162" i="2"/>
  <c r="KI162" i="2"/>
  <c r="B163" i="2"/>
  <c r="C163" i="2"/>
  <c r="D163" i="2"/>
  <c r="CZ163" i="2"/>
  <c r="DI163" i="2"/>
  <c r="DU163" i="2"/>
  <c r="DV163" i="2"/>
  <c r="DW163" i="2"/>
  <c r="MK163" i="2" s="1"/>
  <c r="EL163" i="2"/>
  <c r="EM163" i="2" s="1"/>
  <c r="EV163" i="2"/>
  <c r="FD163" i="2"/>
  <c r="FH163" i="2"/>
  <c r="FL163" i="2"/>
  <c r="FM163" i="2"/>
  <c r="FN163" i="2"/>
  <c r="HX163" i="2"/>
  <c r="HY163" i="2"/>
  <c r="IC163" i="2"/>
  <c r="IK163" i="2"/>
  <c r="IT163" i="2"/>
  <c r="IU163" i="2"/>
  <c r="IS163" i="2" s="1"/>
  <c r="IY163" i="2"/>
  <c r="JJ163" i="2"/>
  <c r="JK163" i="2"/>
  <c r="JT163" i="2"/>
  <c r="LP163" i="2" s="1"/>
  <c r="JU163" i="2"/>
  <c r="JV163" i="2"/>
  <c r="JW163" i="2"/>
  <c r="JX163" i="2"/>
  <c r="JY163" i="2"/>
  <c r="JZ163" i="2"/>
  <c r="KA163" i="2"/>
  <c r="LW163" i="2" s="1"/>
  <c r="KB163" i="2"/>
  <c r="KC163" i="2"/>
  <c r="KD163" i="2"/>
  <c r="KE163" i="2"/>
  <c r="KF163" i="2"/>
  <c r="KG163" i="2"/>
  <c r="KH163" i="2"/>
  <c r="KI163" i="2"/>
  <c r="B164" i="2"/>
  <c r="C164" i="2"/>
  <c r="D164" i="2"/>
  <c r="CZ164" i="2"/>
  <c r="DI164" i="2"/>
  <c r="DJ164" i="2" s="1"/>
  <c r="DU164" i="2"/>
  <c r="DV164" i="2"/>
  <c r="DW164" i="2"/>
  <c r="ML164" i="2" s="1"/>
  <c r="EL164" i="2"/>
  <c r="EV164" i="2"/>
  <c r="FD164" i="2"/>
  <c r="FH164" i="2"/>
  <c r="FJ164" i="2" s="1"/>
  <c r="FL164" i="2"/>
  <c r="FM164" i="2"/>
  <c r="FN164" i="2"/>
  <c r="HX164" i="2"/>
  <c r="HY164" i="2"/>
  <c r="IC164" i="2"/>
  <c r="IK164" i="2"/>
  <c r="IT164" i="2"/>
  <c r="IU164" i="2"/>
  <c r="IS164" i="2" s="1"/>
  <c r="IW164" i="2" s="1"/>
  <c r="IY164" i="2"/>
  <c r="JJ164" i="2"/>
  <c r="JK164" i="2"/>
  <c r="JT164" i="2"/>
  <c r="JU164" i="2"/>
  <c r="LQ164" i="2" s="1"/>
  <c r="JV164" i="2"/>
  <c r="JW164" i="2"/>
  <c r="JX164" i="2"/>
  <c r="LT164" i="2" s="1"/>
  <c r="JY164" i="2"/>
  <c r="JZ164" i="2"/>
  <c r="KA164" i="2"/>
  <c r="KB164" i="2"/>
  <c r="KC164" i="2"/>
  <c r="KD164" i="2"/>
  <c r="KE164" i="2"/>
  <c r="KF164" i="2"/>
  <c r="KG164" i="2"/>
  <c r="KH164" i="2"/>
  <c r="KI164" i="2"/>
  <c r="ME164" i="2" s="1"/>
  <c r="B165" i="2"/>
  <c r="C165" i="2"/>
  <c r="D165" i="2"/>
  <c r="CZ165" i="2"/>
  <c r="DA165" i="2" s="1"/>
  <c r="DI165" i="2"/>
  <c r="DM165" i="2" s="1"/>
  <c r="DU165" i="2"/>
  <c r="DV165" i="2"/>
  <c r="DW165" i="2"/>
  <c r="EL165" i="2"/>
  <c r="EV165" i="2"/>
  <c r="FB152" i="2" s="1"/>
  <c r="FD165" i="2"/>
  <c r="FH165" i="2"/>
  <c r="FL165" i="2"/>
  <c r="FM165" i="2"/>
  <c r="FN165" i="2"/>
  <c r="HX165" i="2"/>
  <c r="HY165" i="2"/>
  <c r="IC165" i="2"/>
  <c r="IK165" i="2"/>
  <c r="IT165" i="2"/>
  <c r="IU165" i="2"/>
  <c r="IY165" i="2"/>
  <c r="JJ165" i="2"/>
  <c r="JK165" i="2"/>
  <c r="JT165" i="2"/>
  <c r="LP165" i="2" s="1"/>
  <c r="JU165" i="2"/>
  <c r="JV165" i="2"/>
  <c r="JW165" i="2"/>
  <c r="LS165" i="2" s="1"/>
  <c r="JX165" i="2"/>
  <c r="JY165" i="2"/>
  <c r="JZ165" i="2"/>
  <c r="KA165" i="2"/>
  <c r="LW165" i="2" s="1"/>
  <c r="KB165" i="2"/>
  <c r="LX165" i="2" s="1"/>
  <c r="KC165" i="2"/>
  <c r="KD165" i="2"/>
  <c r="LD165" i="2" s="1"/>
  <c r="KE165" i="2"/>
  <c r="KF165" i="2"/>
  <c r="KG165" i="2"/>
  <c r="KH165" i="2"/>
  <c r="KI165" i="2"/>
  <c r="ME165" i="2" s="1"/>
  <c r="B166" i="2"/>
  <c r="C166" i="2"/>
  <c r="D166" i="2"/>
  <c r="CZ166" i="2"/>
  <c r="DI166" i="2"/>
  <c r="DJ166" i="2" s="1"/>
  <c r="DU166" i="2"/>
  <c r="DV166" i="2"/>
  <c r="DW166" i="2"/>
  <c r="EL166" i="2"/>
  <c r="EM166" i="2" s="1"/>
  <c r="EV166" i="2"/>
  <c r="FD166" i="2"/>
  <c r="FH166" i="2"/>
  <c r="FL166" i="2"/>
  <c r="FM166" i="2"/>
  <c r="FN166" i="2"/>
  <c r="HX166" i="2"/>
  <c r="HY166" i="2"/>
  <c r="IC166" i="2"/>
  <c r="IK166" i="2"/>
  <c r="IT166" i="2"/>
  <c r="IU166" i="2"/>
  <c r="IY166" i="2"/>
  <c r="JJ166" i="2"/>
  <c r="JK166" i="2"/>
  <c r="JT166" i="2"/>
  <c r="JU166" i="2"/>
  <c r="JV166" i="2"/>
  <c r="JW166" i="2"/>
  <c r="JX166" i="2"/>
  <c r="JY166" i="2"/>
  <c r="JZ166" i="2"/>
  <c r="KA166" i="2"/>
  <c r="KB166" i="2"/>
  <c r="KC166" i="2"/>
  <c r="KD166" i="2"/>
  <c r="KE166" i="2"/>
  <c r="KF166" i="2"/>
  <c r="KG166" i="2"/>
  <c r="KH166" i="2"/>
  <c r="KI166" i="2"/>
  <c r="ME166" i="2" s="1"/>
  <c r="B167" i="2"/>
  <c r="C167" i="2"/>
  <c r="D167" i="2"/>
  <c r="CZ167" i="2"/>
  <c r="DA167" i="2" s="1"/>
  <c r="DI167" i="2"/>
  <c r="DU167" i="2"/>
  <c r="DV167" i="2"/>
  <c r="DW167" i="2"/>
  <c r="EL167" i="2"/>
  <c r="EV167" i="2"/>
  <c r="FD167" i="2"/>
  <c r="FH167" i="2"/>
  <c r="FI167" i="2" s="1"/>
  <c r="FL167" i="2"/>
  <c r="FM167" i="2"/>
  <c r="FN167" i="2"/>
  <c r="HX167" i="2"/>
  <c r="HY167" i="2"/>
  <c r="IC167" i="2"/>
  <c r="IK167" i="2"/>
  <c r="IT167" i="2"/>
  <c r="IU167" i="2"/>
  <c r="IS167" i="2" s="1"/>
  <c r="JA167" i="2" s="1"/>
  <c r="IY167" i="2"/>
  <c r="JJ167" i="2"/>
  <c r="JK167" i="2"/>
  <c r="JT167" i="2"/>
  <c r="JU167" i="2"/>
  <c r="JV167" i="2"/>
  <c r="KN167" i="2" s="1"/>
  <c r="JW167" i="2"/>
  <c r="JX167" i="2"/>
  <c r="JY167" i="2"/>
  <c r="JZ167" i="2"/>
  <c r="KA167" i="2"/>
  <c r="KB167" i="2"/>
  <c r="LX167" i="2" s="1"/>
  <c r="KC167" i="2"/>
  <c r="KD167" i="2"/>
  <c r="KE167" i="2"/>
  <c r="KF167" i="2"/>
  <c r="KG167" i="2"/>
  <c r="KH167" i="2"/>
  <c r="KI167" i="2"/>
  <c r="B168" i="2"/>
  <c r="C168" i="2"/>
  <c r="D168" i="2"/>
  <c r="CZ168" i="2"/>
  <c r="DI168" i="2"/>
  <c r="DU168" i="2"/>
  <c r="DV168" i="2"/>
  <c r="DW168" i="2"/>
  <c r="EL168" i="2"/>
  <c r="EV168" i="2"/>
  <c r="FD168" i="2"/>
  <c r="FH168" i="2"/>
  <c r="FJ168" i="2" s="1"/>
  <c r="FL168" i="2"/>
  <c r="FM168" i="2"/>
  <c r="FN168" i="2"/>
  <c r="HX168" i="2"/>
  <c r="HY168" i="2"/>
  <c r="IC168" i="2"/>
  <c r="IK168" i="2"/>
  <c r="IT168" i="2"/>
  <c r="IU168" i="2"/>
  <c r="IS168" i="2" s="1"/>
  <c r="JA168" i="2" s="1"/>
  <c r="IY168" i="2"/>
  <c r="JJ168" i="2"/>
  <c r="JK168" i="2"/>
  <c r="JT168" i="2"/>
  <c r="JU168" i="2"/>
  <c r="JV168" i="2"/>
  <c r="KN168" i="2" s="1"/>
  <c r="JW168" i="2"/>
  <c r="JX168" i="2"/>
  <c r="JY168" i="2"/>
  <c r="JZ168" i="2"/>
  <c r="KA168" i="2"/>
  <c r="KB168" i="2"/>
  <c r="KC168" i="2"/>
  <c r="KD168" i="2"/>
  <c r="KE168" i="2"/>
  <c r="KF168" i="2"/>
  <c r="KG168" i="2"/>
  <c r="KH168" i="2"/>
  <c r="KI168" i="2"/>
  <c r="B169" i="2"/>
  <c r="C169" i="2"/>
  <c r="D169" i="2"/>
  <c r="CZ169" i="2"/>
  <c r="DI169" i="2"/>
  <c r="DU169" i="2"/>
  <c r="DV169" i="2"/>
  <c r="DW169" i="2"/>
  <c r="DX169" i="2" s="1"/>
  <c r="EL169" i="2"/>
  <c r="EV169" i="2"/>
  <c r="FD169" i="2"/>
  <c r="FH169" i="2"/>
  <c r="FJ169" i="2" s="1"/>
  <c r="FL169" i="2"/>
  <c r="FM169" i="2"/>
  <c r="FN169" i="2"/>
  <c r="HX169" i="2"/>
  <c r="HY169" i="2"/>
  <c r="IC169" i="2"/>
  <c r="IK169" i="2"/>
  <c r="IT169" i="2"/>
  <c r="IU169" i="2"/>
  <c r="IY169" i="2"/>
  <c r="JJ169" i="2"/>
  <c r="JK169" i="2"/>
  <c r="JT169" i="2"/>
  <c r="JU169" i="2"/>
  <c r="JV169" i="2"/>
  <c r="JW169" i="2"/>
  <c r="JX169" i="2"/>
  <c r="JY169" i="2"/>
  <c r="JZ169" i="2"/>
  <c r="KA169" i="2"/>
  <c r="KB169" i="2"/>
  <c r="KC169" i="2"/>
  <c r="KD169" i="2"/>
  <c r="KE169" i="2"/>
  <c r="MA169" i="2" s="1"/>
  <c r="KF169" i="2"/>
  <c r="KG169" i="2"/>
  <c r="KH169" i="2"/>
  <c r="KI169" i="2"/>
  <c r="MU169" i="2" s="1"/>
  <c r="B170" i="2"/>
  <c r="C170" i="2"/>
  <c r="D170" i="2"/>
  <c r="CZ170" i="2"/>
  <c r="DI170" i="2"/>
  <c r="DU170" i="2"/>
  <c r="DV170" i="2"/>
  <c r="DW170" i="2"/>
  <c r="EL170" i="2"/>
  <c r="EM170" i="2" s="1"/>
  <c r="EV170" i="2"/>
  <c r="EW170" i="2" s="1"/>
  <c r="FD170" i="2"/>
  <c r="FH170" i="2"/>
  <c r="FL170" i="2"/>
  <c r="FM170" i="2"/>
  <c r="FN170" i="2"/>
  <c r="HX170" i="2"/>
  <c r="HY170" i="2"/>
  <c r="IC170" i="2"/>
  <c r="IK170" i="2"/>
  <c r="IT170" i="2"/>
  <c r="IU170" i="2"/>
  <c r="IY170" i="2"/>
  <c r="JJ170" i="2"/>
  <c r="JK170" i="2"/>
  <c r="JT170" i="2"/>
  <c r="JU170" i="2"/>
  <c r="LQ170" i="2" s="1"/>
  <c r="JV170" i="2"/>
  <c r="JW170" i="2"/>
  <c r="JX170" i="2"/>
  <c r="JY170" i="2"/>
  <c r="JZ170" i="2"/>
  <c r="KA170" i="2"/>
  <c r="KB170" i="2"/>
  <c r="KC170" i="2"/>
  <c r="KD170" i="2"/>
  <c r="KE170" i="2"/>
  <c r="KF170" i="2"/>
  <c r="KG170" i="2"/>
  <c r="KH170" i="2"/>
  <c r="KI170" i="2"/>
  <c r="B171" i="2"/>
  <c r="C171" i="2"/>
  <c r="D171" i="2"/>
  <c r="CZ171" i="2"/>
  <c r="DI171" i="2"/>
  <c r="DU171" i="2"/>
  <c r="DV171" i="2"/>
  <c r="DW171" i="2"/>
  <c r="EL171" i="2"/>
  <c r="EM171" i="2" s="1"/>
  <c r="EV171" i="2"/>
  <c r="FD171" i="2"/>
  <c r="FH171" i="2"/>
  <c r="FI171" i="2" s="1"/>
  <c r="FL171" i="2"/>
  <c r="FM171" i="2"/>
  <c r="FN171" i="2"/>
  <c r="HX171" i="2"/>
  <c r="HY171" i="2"/>
  <c r="IC171" i="2"/>
  <c r="IK171" i="2"/>
  <c r="IT171" i="2"/>
  <c r="IU171" i="2"/>
  <c r="IY171" i="2"/>
  <c r="JJ171" i="2"/>
  <c r="JK171" i="2"/>
  <c r="JT171" i="2"/>
  <c r="JU171" i="2"/>
  <c r="JV171" i="2"/>
  <c r="KN171" i="2" s="1"/>
  <c r="JW171" i="2"/>
  <c r="JX171" i="2"/>
  <c r="JY171" i="2"/>
  <c r="JZ171" i="2"/>
  <c r="KA171" i="2"/>
  <c r="KB171" i="2"/>
  <c r="KC171" i="2"/>
  <c r="KD171" i="2"/>
  <c r="LD171" i="2" s="1"/>
  <c r="KE171" i="2"/>
  <c r="MA171" i="2" s="1"/>
  <c r="KF171" i="2"/>
  <c r="KG171" i="2"/>
  <c r="KH171" i="2"/>
  <c r="KI171" i="2"/>
  <c r="B172" i="2"/>
  <c r="C172" i="2"/>
  <c r="D172" i="2"/>
  <c r="CZ172" i="2"/>
  <c r="DI172" i="2"/>
  <c r="DU172" i="2"/>
  <c r="DV172" i="2"/>
  <c r="DW172" i="2"/>
  <c r="MK172" i="2" s="1"/>
  <c r="EL172" i="2"/>
  <c r="EM172" i="2" s="1"/>
  <c r="EV172" i="2"/>
  <c r="FB172" i="2" s="1"/>
  <c r="FD172" i="2"/>
  <c r="FH172" i="2"/>
  <c r="FL172" i="2"/>
  <c r="FM172" i="2"/>
  <c r="FN172" i="2"/>
  <c r="HX172" i="2"/>
  <c r="HY172" i="2"/>
  <c r="IC172" i="2"/>
  <c r="IK172" i="2"/>
  <c r="IT172" i="2"/>
  <c r="IU172" i="2"/>
  <c r="IY172" i="2"/>
  <c r="JJ172" i="2"/>
  <c r="JK172" i="2"/>
  <c r="JT172" i="2"/>
  <c r="JU172" i="2"/>
  <c r="LQ172" i="2" s="1"/>
  <c r="JV172" i="2"/>
  <c r="JW172" i="2"/>
  <c r="LS172" i="2" s="1"/>
  <c r="JX172" i="2"/>
  <c r="LT172" i="2" s="1"/>
  <c r="JY172" i="2"/>
  <c r="JZ172" i="2"/>
  <c r="KA172" i="2"/>
  <c r="MM172" i="2" s="1"/>
  <c r="KB172" i="2"/>
  <c r="KC172" i="2"/>
  <c r="KD172" i="2"/>
  <c r="KE172" i="2"/>
  <c r="KF172" i="2"/>
  <c r="KG172" i="2"/>
  <c r="KH172" i="2"/>
  <c r="KI172" i="2"/>
  <c r="DV173" i="2"/>
  <c r="FN173" i="2"/>
  <c r="JK173" i="2"/>
  <c r="B174" i="2"/>
  <c r="D174" i="2"/>
  <c r="CZ174" i="2"/>
  <c r="DI174" i="2"/>
  <c r="DU174" i="2"/>
  <c r="DV174" i="2"/>
  <c r="DW174" i="2"/>
  <c r="EL174" i="2"/>
  <c r="EV174" i="2"/>
  <c r="EW174" i="2" s="1"/>
  <c r="FD174" i="2"/>
  <c r="FH174" i="2"/>
  <c r="FL174" i="2"/>
  <c r="FM174" i="2"/>
  <c r="FN174" i="2"/>
  <c r="HX174" i="2"/>
  <c r="HY174" i="2"/>
  <c r="IC174" i="2"/>
  <c r="IK174" i="2"/>
  <c r="IT174" i="2"/>
  <c r="IU174" i="2"/>
  <c r="IY174" i="2"/>
  <c r="JJ174" i="2"/>
  <c r="JK174" i="2"/>
  <c r="JT174" i="2"/>
  <c r="JU174" i="2"/>
  <c r="JV174" i="2"/>
  <c r="JW174" i="2"/>
  <c r="JX174" i="2"/>
  <c r="JY174" i="2"/>
  <c r="JZ174" i="2"/>
  <c r="KA174" i="2"/>
  <c r="MM174" i="2" s="1"/>
  <c r="KB174" i="2"/>
  <c r="KC174" i="2"/>
  <c r="KD174" i="2"/>
  <c r="KE174" i="2"/>
  <c r="KF174" i="2"/>
  <c r="KG174" i="2"/>
  <c r="KH174" i="2"/>
  <c r="KI174" i="2"/>
  <c r="B175" i="2"/>
  <c r="C175" i="2"/>
  <c r="D175" i="2"/>
  <c r="CZ175" i="2"/>
  <c r="DI175" i="2"/>
  <c r="DU175" i="2"/>
  <c r="DV175" i="2"/>
  <c r="DW175" i="2"/>
  <c r="MG175" i="2" s="1"/>
  <c r="EL175" i="2"/>
  <c r="EV175" i="2"/>
  <c r="EW175" i="2" s="1"/>
  <c r="FD175" i="2"/>
  <c r="FH175" i="2"/>
  <c r="FL175" i="2"/>
  <c r="FM175" i="2"/>
  <c r="FN175" i="2"/>
  <c r="HX175" i="2"/>
  <c r="HY175" i="2"/>
  <c r="IC175" i="2"/>
  <c r="IK175" i="2"/>
  <c r="IT175" i="2"/>
  <c r="IU175" i="2"/>
  <c r="IY175" i="2"/>
  <c r="JJ175" i="2"/>
  <c r="JK175" i="2"/>
  <c r="JT175" i="2"/>
  <c r="JU175" i="2"/>
  <c r="JV175" i="2"/>
  <c r="JW175" i="2"/>
  <c r="JX175" i="2"/>
  <c r="JY175" i="2"/>
  <c r="JZ175" i="2"/>
  <c r="KA175" i="2"/>
  <c r="KB175" i="2"/>
  <c r="KC175" i="2"/>
  <c r="KD175" i="2"/>
  <c r="KE175" i="2"/>
  <c r="KF175" i="2"/>
  <c r="KG175" i="2"/>
  <c r="KH175" i="2"/>
  <c r="KI175" i="2"/>
  <c r="MU175" i="2" s="1"/>
  <c r="B176" i="2"/>
  <c r="C176" i="2"/>
  <c r="D176" i="2"/>
  <c r="CZ176" i="2"/>
  <c r="DI176" i="2"/>
  <c r="DU176" i="2"/>
  <c r="DV176" i="2"/>
  <c r="DW176" i="2"/>
  <c r="EL176" i="2"/>
  <c r="EV176" i="2"/>
  <c r="EW176" i="2" s="1"/>
  <c r="FD176" i="2"/>
  <c r="FH176" i="2"/>
  <c r="FL176" i="2"/>
  <c r="FM176" i="2"/>
  <c r="FN176" i="2"/>
  <c r="HX176" i="2"/>
  <c r="HY176" i="2"/>
  <c r="IC176" i="2"/>
  <c r="IK176" i="2"/>
  <c r="IT176" i="2"/>
  <c r="IU176" i="2"/>
  <c r="IY176" i="2"/>
  <c r="IM176" i="2" s="1"/>
  <c r="JJ176" i="2"/>
  <c r="JK176" i="2"/>
  <c r="JT176" i="2"/>
  <c r="JU176" i="2"/>
  <c r="JV176" i="2"/>
  <c r="JW176" i="2"/>
  <c r="JX176" i="2"/>
  <c r="JY176" i="2"/>
  <c r="JZ176" i="2"/>
  <c r="KA176" i="2"/>
  <c r="MM176" i="2" s="1"/>
  <c r="KB176" i="2"/>
  <c r="KC176" i="2"/>
  <c r="KD176" i="2"/>
  <c r="KE176" i="2"/>
  <c r="MA176" i="2" s="1"/>
  <c r="KF176" i="2"/>
  <c r="KG176" i="2"/>
  <c r="KH176" i="2"/>
  <c r="KI176" i="2"/>
  <c r="B177" i="2"/>
  <c r="C177" i="2"/>
  <c r="D177" i="2"/>
  <c r="CZ177" i="2"/>
  <c r="DI177" i="2"/>
  <c r="DU177" i="2"/>
  <c r="DV177" i="2"/>
  <c r="DW177" i="2"/>
  <c r="DX177" i="2" s="1"/>
  <c r="DZ177" i="2" s="1"/>
  <c r="EL177" i="2"/>
  <c r="EV177" i="2"/>
  <c r="FD177" i="2"/>
  <c r="FH177" i="2"/>
  <c r="FL177" i="2"/>
  <c r="FM177" i="2"/>
  <c r="FN177" i="2"/>
  <c r="HX177" i="2"/>
  <c r="HY177" i="2"/>
  <c r="IC177" i="2"/>
  <c r="IK177" i="2"/>
  <c r="IT177" i="2"/>
  <c r="IU177" i="2"/>
  <c r="IY177" i="2"/>
  <c r="JJ177" i="2"/>
  <c r="JK177" i="2"/>
  <c r="JT177" i="2"/>
  <c r="JU177" i="2"/>
  <c r="JV177" i="2"/>
  <c r="JW177" i="2"/>
  <c r="JX177" i="2"/>
  <c r="JY177" i="2"/>
  <c r="JZ177" i="2"/>
  <c r="KA177" i="2"/>
  <c r="KB177" i="2"/>
  <c r="KC177" i="2"/>
  <c r="KD177" i="2"/>
  <c r="KE177" i="2"/>
  <c r="KF177" i="2"/>
  <c r="KG177" i="2"/>
  <c r="KH177" i="2"/>
  <c r="KI177" i="2"/>
  <c r="MU177" i="2" s="1"/>
  <c r="B178" i="2"/>
  <c r="C178" i="2"/>
  <c r="D178" i="2"/>
  <c r="CZ178" i="2"/>
  <c r="DI178" i="2"/>
  <c r="DU178" i="2"/>
  <c r="DV178" i="2"/>
  <c r="DW178" i="2"/>
  <c r="EL178" i="2"/>
  <c r="EV178" i="2"/>
  <c r="FD178" i="2"/>
  <c r="FH178" i="2"/>
  <c r="FL178" i="2"/>
  <c r="FM178" i="2"/>
  <c r="FN178" i="2"/>
  <c r="HX178" i="2"/>
  <c r="HY178" i="2"/>
  <c r="IC178" i="2"/>
  <c r="IK178" i="2"/>
  <c r="IT178" i="2"/>
  <c r="IU178" i="2"/>
  <c r="IY178" i="2"/>
  <c r="JJ178" i="2"/>
  <c r="JK178" i="2"/>
  <c r="JT178" i="2"/>
  <c r="JU178" i="2"/>
  <c r="JV178" i="2"/>
  <c r="JW178" i="2"/>
  <c r="JX178" i="2"/>
  <c r="JY178" i="2"/>
  <c r="JZ178" i="2"/>
  <c r="KA178" i="2"/>
  <c r="KB178" i="2"/>
  <c r="KC178" i="2"/>
  <c r="KD178" i="2"/>
  <c r="KE178" i="2"/>
  <c r="KF178" i="2"/>
  <c r="KG178" i="2"/>
  <c r="KH178" i="2"/>
  <c r="KI178" i="2"/>
  <c r="B179" i="2"/>
  <c r="C179" i="2"/>
  <c r="D179" i="2"/>
  <c r="CZ179" i="2"/>
  <c r="DI179" i="2"/>
  <c r="DU179" i="2"/>
  <c r="DV179" i="2"/>
  <c r="DW179" i="2"/>
  <c r="MR179" i="2" s="1"/>
  <c r="EL179" i="2"/>
  <c r="EV179" i="2"/>
  <c r="FD179" i="2"/>
  <c r="FH179" i="2"/>
  <c r="FL179" i="2"/>
  <c r="FM179" i="2"/>
  <c r="FN179" i="2"/>
  <c r="HX179" i="2"/>
  <c r="HY179" i="2"/>
  <c r="IC179" i="2"/>
  <c r="IK179" i="2"/>
  <c r="IT179" i="2"/>
  <c r="IU179" i="2"/>
  <c r="IY179" i="2"/>
  <c r="JJ179" i="2"/>
  <c r="JK179" i="2"/>
  <c r="JT179" i="2"/>
  <c r="JU179" i="2"/>
  <c r="JV179" i="2"/>
  <c r="JW179" i="2"/>
  <c r="JX179" i="2"/>
  <c r="JY179" i="2"/>
  <c r="JZ179" i="2"/>
  <c r="KA179" i="2"/>
  <c r="MM179" i="2" s="1"/>
  <c r="KB179" i="2"/>
  <c r="KC179" i="2"/>
  <c r="KD179" i="2"/>
  <c r="LD179" i="2" s="1"/>
  <c r="KE179" i="2"/>
  <c r="MA179" i="2" s="1"/>
  <c r="KF179" i="2"/>
  <c r="KG179" i="2"/>
  <c r="KH179" i="2"/>
  <c r="KI179" i="2"/>
  <c r="B180" i="2"/>
  <c r="C180" i="2"/>
  <c r="D180" i="2"/>
  <c r="CZ180" i="2"/>
  <c r="DI180" i="2"/>
  <c r="DU180" i="2"/>
  <c r="DV180" i="2"/>
  <c r="DW180" i="2"/>
  <c r="EL180" i="2"/>
  <c r="EM180" i="2" s="1"/>
  <c r="EV180" i="2"/>
  <c r="FD180" i="2"/>
  <c r="FH180" i="2"/>
  <c r="FL180" i="2"/>
  <c r="FM180" i="2"/>
  <c r="FN180" i="2"/>
  <c r="HX180" i="2"/>
  <c r="HY180" i="2"/>
  <c r="IC180" i="2"/>
  <c r="IK180" i="2"/>
  <c r="IT180" i="2"/>
  <c r="IU180" i="2"/>
  <c r="IY180" i="2"/>
  <c r="IZ180" i="2" s="1"/>
  <c r="JJ180" i="2"/>
  <c r="JK180" i="2"/>
  <c r="JT180" i="2"/>
  <c r="JU180" i="2"/>
  <c r="JV180" i="2"/>
  <c r="JW180" i="2"/>
  <c r="JX180" i="2"/>
  <c r="JY180" i="2"/>
  <c r="JZ180" i="2"/>
  <c r="KA180" i="2"/>
  <c r="KB180" i="2"/>
  <c r="KC180" i="2"/>
  <c r="KD180" i="2"/>
  <c r="KE180" i="2"/>
  <c r="MA180" i="2" s="1"/>
  <c r="KF180" i="2"/>
  <c r="KG180" i="2"/>
  <c r="KH180" i="2"/>
  <c r="KI180" i="2"/>
  <c r="B181" i="2"/>
  <c r="C181" i="2"/>
  <c r="D181" i="2"/>
  <c r="CZ181" i="2"/>
  <c r="DI181" i="2"/>
  <c r="DU181" i="2"/>
  <c r="DV181" i="2"/>
  <c r="DW181" i="2"/>
  <c r="EL181" i="2"/>
  <c r="EV181" i="2"/>
  <c r="EW181" i="2" s="1"/>
  <c r="FD181" i="2"/>
  <c r="FH181" i="2"/>
  <c r="FL181" i="2"/>
  <c r="FM181" i="2"/>
  <c r="FN181" i="2"/>
  <c r="HX181" i="2"/>
  <c r="HY181" i="2"/>
  <c r="IC181" i="2"/>
  <c r="IK181" i="2"/>
  <c r="IT181" i="2"/>
  <c r="IU181" i="2"/>
  <c r="IY181" i="2"/>
  <c r="JJ181" i="2"/>
  <c r="JK181" i="2"/>
  <c r="JT181" i="2"/>
  <c r="JU181" i="2"/>
  <c r="JV181" i="2"/>
  <c r="JW181" i="2"/>
  <c r="JX181" i="2"/>
  <c r="JY181" i="2"/>
  <c r="JZ181" i="2"/>
  <c r="KA181" i="2"/>
  <c r="KB181" i="2"/>
  <c r="KC181" i="2"/>
  <c r="KD181" i="2"/>
  <c r="KE181" i="2"/>
  <c r="KF181" i="2"/>
  <c r="KG181" i="2"/>
  <c r="KH181" i="2"/>
  <c r="KI181" i="2"/>
  <c r="B182" i="2"/>
  <c r="C182" i="2"/>
  <c r="D182" i="2"/>
  <c r="CZ182" i="2"/>
  <c r="DI182" i="2"/>
  <c r="DU182" i="2"/>
  <c r="DV182" i="2"/>
  <c r="DW182" i="2"/>
  <c r="EL182" i="2"/>
  <c r="EV182" i="2"/>
  <c r="FD182" i="2"/>
  <c r="FH182" i="2"/>
  <c r="FL182" i="2"/>
  <c r="FM182" i="2"/>
  <c r="FN182" i="2"/>
  <c r="HX182" i="2"/>
  <c r="HY182" i="2"/>
  <c r="IC182" i="2"/>
  <c r="IK182" i="2"/>
  <c r="IT182" i="2"/>
  <c r="IU182" i="2"/>
  <c r="IY182" i="2"/>
  <c r="JJ182" i="2"/>
  <c r="JK182" i="2"/>
  <c r="JT182" i="2"/>
  <c r="JU182" i="2"/>
  <c r="JV182" i="2"/>
  <c r="JW182" i="2"/>
  <c r="JX182" i="2"/>
  <c r="JY182" i="2"/>
  <c r="JZ182" i="2"/>
  <c r="KA182" i="2"/>
  <c r="MM182" i="2" s="1"/>
  <c r="KB182" i="2"/>
  <c r="KC182" i="2"/>
  <c r="KD182" i="2"/>
  <c r="KE182" i="2"/>
  <c r="KF182" i="2"/>
  <c r="KG182" i="2"/>
  <c r="KH182" i="2"/>
  <c r="KI182" i="2"/>
  <c r="MU182" i="2" s="1"/>
  <c r="B183" i="2"/>
  <c r="C183" i="2"/>
  <c r="D183" i="2"/>
  <c r="CZ183" i="2"/>
  <c r="DI183" i="2"/>
  <c r="DU183" i="2"/>
  <c r="DV183" i="2"/>
  <c r="DW183" i="2"/>
  <c r="MF183" i="2" s="1"/>
  <c r="EL183" i="2"/>
  <c r="EM183" i="2" s="1"/>
  <c r="EV183" i="2"/>
  <c r="EW183" i="2" s="1"/>
  <c r="FD183" i="2"/>
  <c r="FH183" i="2"/>
  <c r="FL183" i="2"/>
  <c r="FM183" i="2"/>
  <c r="FN183" i="2"/>
  <c r="HX183" i="2"/>
  <c r="HY183" i="2"/>
  <c r="IC183" i="2"/>
  <c r="IK183" i="2"/>
  <c r="IT183" i="2"/>
  <c r="IU183" i="2"/>
  <c r="IY183" i="2"/>
  <c r="IZ183" i="2" s="1"/>
  <c r="JJ183" i="2"/>
  <c r="JK183" i="2"/>
  <c r="JT183" i="2"/>
  <c r="JU183" i="2"/>
  <c r="JV183" i="2"/>
  <c r="JW183" i="2"/>
  <c r="JX183" i="2"/>
  <c r="JY183" i="2"/>
  <c r="JZ183" i="2"/>
  <c r="KA183" i="2"/>
  <c r="KB183" i="2"/>
  <c r="KC183" i="2"/>
  <c r="KD183" i="2"/>
  <c r="LD183" i="2" s="1"/>
  <c r="KE183" i="2"/>
  <c r="KF183" i="2"/>
  <c r="KG183" i="2"/>
  <c r="KH183" i="2"/>
  <c r="KI183" i="2"/>
  <c r="B184" i="2"/>
  <c r="C184" i="2"/>
  <c r="D184" i="2"/>
  <c r="CZ184" i="2"/>
  <c r="DI184" i="2"/>
  <c r="DU184" i="2"/>
  <c r="DV184" i="2"/>
  <c r="DW184" i="2"/>
  <c r="EL184" i="2"/>
  <c r="EV184" i="2"/>
  <c r="EW184" i="2" s="1"/>
  <c r="FD184" i="2"/>
  <c r="FH184" i="2"/>
  <c r="FL184" i="2"/>
  <c r="FM184" i="2"/>
  <c r="FN184" i="2"/>
  <c r="HX184" i="2"/>
  <c r="HY184" i="2"/>
  <c r="IC184" i="2"/>
  <c r="IK184" i="2"/>
  <c r="IT184" i="2"/>
  <c r="IU184" i="2"/>
  <c r="IY184" i="2"/>
  <c r="IZ184" i="2" s="1"/>
  <c r="JJ184" i="2"/>
  <c r="JK184" i="2"/>
  <c r="JT184" i="2"/>
  <c r="JU184" i="2"/>
  <c r="JV184" i="2"/>
  <c r="JW184" i="2"/>
  <c r="JX184" i="2"/>
  <c r="JY184" i="2"/>
  <c r="JZ184" i="2"/>
  <c r="KA184" i="2"/>
  <c r="KB184" i="2"/>
  <c r="KC184" i="2"/>
  <c r="KD184" i="2"/>
  <c r="KE184" i="2"/>
  <c r="KF184" i="2"/>
  <c r="KG184" i="2"/>
  <c r="KH184" i="2"/>
  <c r="KI184" i="2"/>
  <c r="B185" i="2"/>
  <c r="C185" i="2"/>
  <c r="D185" i="2"/>
  <c r="CZ185" i="2"/>
  <c r="DI185" i="2"/>
  <c r="DU185" i="2"/>
  <c r="DV185" i="2"/>
  <c r="DW185" i="2"/>
  <c r="MF185" i="2" s="1"/>
  <c r="EL185" i="2"/>
  <c r="EV185" i="2"/>
  <c r="FD185" i="2"/>
  <c r="FH185" i="2"/>
  <c r="FL185" i="2"/>
  <c r="FM185" i="2"/>
  <c r="FN185" i="2"/>
  <c r="HX185" i="2"/>
  <c r="HY185" i="2"/>
  <c r="IC185" i="2"/>
  <c r="IK185" i="2"/>
  <c r="IT185" i="2"/>
  <c r="IU185" i="2"/>
  <c r="IY185" i="2"/>
  <c r="JJ185" i="2"/>
  <c r="JK185" i="2"/>
  <c r="JT185" i="2"/>
  <c r="JU185" i="2"/>
  <c r="JV185" i="2"/>
  <c r="JW185" i="2"/>
  <c r="JX185" i="2"/>
  <c r="JY185" i="2"/>
  <c r="JZ185" i="2"/>
  <c r="KA185" i="2"/>
  <c r="KB185" i="2"/>
  <c r="KC185" i="2"/>
  <c r="KD185" i="2"/>
  <c r="KE185" i="2"/>
  <c r="KF185" i="2"/>
  <c r="KG185" i="2"/>
  <c r="KH185" i="2"/>
  <c r="KI185" i="2"/>
  <c r="B186" i="2"/>
  <c r="D187" i="2"/>
  <c r="CZ187" i="2"/>
  <c r="DI187" i="2"/>
  <c r="DW187" i="2"/>
  <c r="EL187" i="2"/>
  <c r="ET187" i="2" s="1"/>
  <c r="EV187" i="2"/>
  <c r="EW187" i="2" s="1"/>
  <c r="FD187" i="2"/>
  <c r="FH187" i="2"/>
  <c r="FL187" i="2"/>
  <c r="HX187" i="2"/>
  <c r="HY187" i="2"/>
  <c r="IC187" i="2"/>
  <c r="IK187" i="2"/>
  <c r="IT187" i="2"/>
  <c r="IU187" i="2"/>
  <c r="IY187" i="2"/>
  <c r="JT187" i="2"/>
  <c r="JU187" i="2"/>
  <c r="JV187" i="2"/>
  <c r="JW187" i="2"/>
  <c r="JX187" i="2"/>
  <c r="JY187" i="2"/>
  <c r="JY186" i="2" s="1"/>
  <c r="JZ187" i="2"/>
  <c r="KA187" i="2"/>
  <c r="KB187" i="2"/>
  <c r="KC187" i="2"/>
  <c r="KD187" i="2"/>
  <c r="KE187" i="2"/>
  <c r="KF187" i="2"/>
  <c r="KG187" i="2"/>
  <c r="KG186" i="2" s="1"/>
  <c r="KH187" i="2"/>
  <c r="KI187" i="2"/>
  <c r="D188" i="2"/>
  <c r="CZ188" i="2"/>
  <c r="DI188" i="2"/>
  <c r="DW188" i="2"/>
  <c r="EL188" i="2"/>
  <c r="EV188" i="2"/>
  <c r="EW188" i="2" s="1"/>
  <c r="FD188" i="2"/>
  <c r="FH188" i="2"/>
  <c r="FI188" i="2" s="1"/>
  <c r="FL188" i="2"/>
  <c r="HX188" i="2"/>
  <c r="HY188" i="2"/>
  <c r="IC188" i="2"/>
  <c r="IK188" i="2"/>
  <c r="IT188" i="2"/>
  <c r="IU188" i="2"/>
  <c r="IY188" i="2"/>
  <c r="JT188" i="2"/>
  <c r="JU188" i="2"/>
  <c r="JV188" i="2"/>
  <c r="JW188" i="2"/>
  <c r="JX188" i="2"/>
  <c r="JY188" i="2"/>
  <c r="JZ188" i="2"/>
  <c r="KA188" i="2"/>
  <c r="KB188" i="2"/>
  <c r="KC188" i="2"/>
  <c r="KD188" i="2"/>
  <c r="KE188" i="2"/>
  <c r="KF188" i="2"/>
  <c r="KG188" i="2"/>
  <c r="KH188" i="2"/>
  <c r="KI188" i="2"/>
  <c r="D189" i="2"/>
  <c r="CZ189" i="2"/>
  <c r="DI189" i="2"/>
  <c r="DW189" i="2"/>
  <c r="EL189" i="2"/>
  <c r="EM189" i="2" s="1"/>
  <c r="EV189" i="2"/>
  <c r="FB176" i="2" s="1"/>
  <c r="FD189" i="2"/>
  <c r="FH189" i="2"/>
  <c r="FI189" i="2" s="1"/>
  <c r="FL189" i="2"/>
  <c r="HX189" i="2"/>
  <c r="HY189" i="2"/>
  <c r="IC189" i="2"/>
  <c r="IK189" i="2"/>
  <c r="IT189" i="2"/>
  <c r="IU189" i="2"/>
  <c r="IY189" i="2"/>
  <c r="JT189" i="2"/>
  <c r="KJ189" i="2" s="1"/>
  <c r="JU189" i="2"/>
  <c r="JV189" i="2"/>
  <c r="JW189" i="2"/>
  <c r="JX189" i="2"/>
  <c r="LT189" i="2" s="1"/>
  <c r="JY189" i="2"/>
  <c r="JZ189" i="2"/>
  <c r="KA189" i="2"/>
  <c r="KB189" i="2"/>
  <c r="KZ189" i="2" s="1"/>
  <c r="KC189" i="2"/>
  <c r="KD189" i="2"/>
  <c r="KE189" i="2"/>
  <c r="KF189" i="2"/>
  <c r="KG189" i="2"/>
  <c r="KH189" i="2"/>
  <c r="KI189" i="2"/>
  <c r="D190" i="2"/>
  <c r="CZ190" i="2"/>
  <c r="DI190" i="2"/>
  <c r="DW190" i="2"/>
  <c r="EL190" i="2"/>
  <c r="ES177" i="2" s="1"/>
  <c r="EV190" i="2"/>
  <c r="FD190" i="2"/>
  <c r="FH190" i="2"/>
  <c r="FI190" i="2" s="1"/>
  <c r="FL190" i="2"/>
  <c r="FO190" i="2" s="1"/>
  <c r="HX190" i="2"/>
  <c r="HY190" i="2"/>
  <c r="IC190" i="2"/>
  <c r="IK190" i="2"/>
  <c r="IT190" i="2"/>
  <c r="IU190" i="2"/>
  <c r="IZ190" i="2" s="1"/>
  <c r="IY190" i="2"/>
  <c r="JT190" i="2"/>
  <c r="KJ190" i="2" s="1"/>
  <c r="JU190" i="2"/>
  <c r="JV190" i="2"/>
  <c r="JW190" i="2"/>
  <c r="JX190" i="2"/>
  <c r="JY190" i="2"/>
  <c r="LU190" i="2" s="1"/>
  <c r="JZ190" i="2"/>
  <c r="KA190" i="2"/>
  <c r="KB190" i="2"/>
  <c r="KZ190" i="2" s="1"/>
  <c r="KC190" i="2"/>
  <c r="KD190" i="2"/>
  <c r="KE190" i="2"/>
  <c r="KF190" i="2"/>
  <c r="KG190" i="2"/>
  <c r="KH190" i="2"/>
  <c r="KI190" i="2"/>
  <c r="D191" i="2"/>
  <c r="CZ191" i="2"/>
  <c r="DI191" i="2"/>
  <c r="DW191" i="2"/>
  <c r="EL191" i="2"/>
  <c r="EV191" i="2"/>
  <c r="EW191" i="2" s="1"/>
  <c r="FD191" i="2"/>
  <c r="FH191" i="2"/>
  <c r="FI191" i="2" s="1"/>
  <c r="FL191" i="2"/>
  <c r="HX191" i="2"/>
  <c r="HY191" i="2"/>
  <c r="IC191" i="2"/>
  <c r="IK191" i="2"/>
  <c r="IT191" i="2"/>
  <c r="IU191" i="2"/>
  <c r="IY191" i="2"/>
  <c r="JT191" i="2"/>
  <c r="JU191" i="2"/>
  <c r="LQ191" i="2" s="1"/>
  <c r="JV191" i="2"/>
  <c r="JW191" i="2"/>
  <c r="JX191" i="2"/>
  <c r="JY191" i="2"/>
  <c r="JZ191" i="2"/>
  <c r="KA191" i="2"/>
  <c r="KB191" i="2"/>
  <c r="KC191" i="2"/>
  <c r="KD191" i="2"/>
  <c r="KE191" i="2"/>
  <c r="KF191" i="2"/>
  <c r="KG191" i="2"/>
  <c r="KH191" i="2"/>
  <c r="KI191" i="2"/>
  <c r="D192" i="2"/>
  <c r="CZ192" i="2"/>
  <c r="DI192" i="2"/>
  <c r="DW192" i="2"/>
  <c r="EL192" i="2"/>
  <c r="EM192" i="2" s="1"/>
  <c r="EV192" i="2"/>
  <c r="FD192" i="2"/>
  <c r="FH192" i="2"/>
  <c r="FI192" i="2" s="1"/>
  <c r="FL192" i="2"/>
  <c r="HX192" i="2"/>
  <c r="HY192" i="2"/>
  <c r="IC192" i="2"/>
  <c r="IK192" i="2"/>
  <c r="IT192" i="2"/>
  <c r="IU192" i="2"/>
  <c r="IY192" i="2"/>
  <c r="JT192" i="2"/>
  <c r="KJ192" i="2" s="1"/>
  <c r="JU192" i="2"/>
  <c r="JV192" i="2"/>
  <c r="JW192" i="2"/>
  <c r="JX192" i="2"/>
  <c r="JY192" i="2"/>
  <c r="JZ192" i="2"/>
  <c r="KA192" i="2"/>
  <c r="KB192" i="2"/>
  <c r="KC192" i="2"/>
  <c r="KD192" i="2"/>
  <c r="KE192" i="2"/>
  <c r="KF192" i="2"/>
  <c r="KG192" i="2"/>
  <c r="KH192" i="2"/>
  <c r="KI192" i="2"/>
  <c r="D193" i="2"/>
  <c r="CZ193" i="2"/>
  <c r="DI193" i="2"/>
  <c r="DW193" i="2"/>
  <c r="EL193" i="2"/>
  <c r="ES180" i="2" s="1"/>
  <c r="EV193" i="2"/>
  <c r="FD193" i="2"/>
  <c r="FH193" i="2"/>
  <c r="FI193" i="2" s="1"/>
  <c r="FL193" i="2"/>
  <c r="HX193" i="2"/>
  <c r="HY193" i="2"/>
  <c r="IC193" i="2"/>
  <c r="IK193" i="2"/>
  <c r="IT193" i="2"/>
  <c r="IU193" i="2"/>
  <c r="IY193" i="2"/>
  <c r="JT193" i="2"/>
  <c r="JU193" i="2"/>
  <c r="JV193" i="2"/>
  <c r="JW193" i="2"/>
  <c r="JX193" i="2"/>
  <c r="JY193" i="2"/>
  <c r="JZ193" i="2"/>
  <c r="KA193" i="2"/>
  <c r="KB193" i="2"/>
  <c r="KC193" i="2"/>
  <c r="KD193" i="2"/>
  <c r="KE193" i="2"/>
  <c r="KF193" i="2"/>
  <c r="KG193" i="2"/>
  <c r="KH193" i="2"/>
  <c r="KI193" i="2"/>
  <c r="D194" i="2"/>
  <c r="CZ194" i="2"/>
  <c r="DI194" i="2"/>
  <c r="DW194" i="2"/>
  <c r="EL194" i="2"/>
  <c r="EM194" i="2" s="1"/>
  <c r="EV194" i="2"/>
  <c r="EW194" i="2" s="1"/>
  <c r="FD194" i="2"/>
  <c r="FH194" i="2"/>
  <c r="FI194" i="2" s="1"/>
  <c r="FL194" i="2"/>
  <c r="HX194" i="2"/>
  <c r="HY194" i="2"/>
  <c r="IC194" i="2"/>
  <c r="IK194" i="2"/>
  <c r="IT194" i="2"/>
  <c r="IU194" i="2"/>
  <c r="IY194" i="2"/>
  <c r="JT194" i="2"/>
  <c r="JU194" i="2"/>
  <c r="JV194" i="2"/>
  <c r="JW194" i="2"/>
  <c r="JX194" i="2"/>
  <c r="MJ194" i="2" s="1"/>
  <c r="JY194" i="2"/>
  <c r="JZ194" i="2"/>
  <c r="KA194" i="2"/>
  <c r="KB194" i="2"/>
  <c r="KC194" i="2"/>
  <c r="KD194" i="2"/>
  <c r="KE194" i="2"/>
  <c r="KF194" i="2"/>
  <c r="KG194" i="2"/>
  <c r="KH194" i="2"/>
  <c r="KI194" i="2"/>
  <c r="D195" i="2"/>
  <c r="CZ195" i="2"/>
  <c r="DI195" i="2"/>
  <c r="DW195" i="2"/>
  <c r="EL195" i="2"/>
  <c r="EP182" i="2" s="1"/>
  <c r="EV195" i="2"/>
  <c r="EW195" i="2" s="1"/>
  <c r="FD195" i="2"/>
  <c r="FH195" i="2"/>
  <c r="FL195" i="2"/>
  <c r="HX195" i="2"/>
  <c r="HY195" i="2"/>
  <c r="IC195" i="2"/>
  <c r="IK195" i="2"/>
  <c r="IT195" i="2"/>
  <c r="IU195" i="2"/>
  <c r="IM195" i="2" s="1"/>
  <c r="IY195" i="2"/>
  <c r="JT195" i="2"/>
  <c r="JU195" i="2"/>
  <c r="JV195" i="2"/>
  <c r="JW195" i="2"/>
  <c r="JX195" i="2"/>
  <c r="JY195" i="2"/>
  <c r="JZ195" i="2"/>
  <c r="KA195" i="2"/>
  <c r="KB195" i="2"/>
  <c r="KC195" i="2"/>
  <c r="KD195" i="2"/>
  <c r="KE195" i="2"/>
  <c r="KF195" i="2"/>
  <c r="LH195" i="2" s="1"/>
  <c r="KG195" i="2"/>
  <c r="KH195" i="2"/>
  <c r="KI195" i="2"/>
  <c r="D196" i="2"/>
  <c r="CZ196" i="2"/>
  <c r="DI196" i="2"/>
  <c r="DW196" i="2"/>
  <c r="EL196" i="2"/>
  <c r="EP183" i="2" s="1"/>
  <c r="EV196" i="2"/>
  <c r="EW196" i="2" s="1"/>
  <c r="FD196" i="2"/>
  <c r="FH196" i="2"/>
  <c r="FI196" i="2" s="1"/>
  <c r="FL196" i="2"/>
  <c r="HX196" i="2"/>
  <c r="HY196" i="2"/>
  <c r="IC196" i="2"/>
  <c r="IK196" i="2"/>
  <c r="IT196" i="2"/>
  <c r="IU196" i="2"/>
  <c r="IM196" i="2" s="1"/>
  <c r="IY196" i="2"/>
  <c r="JT196" i="2"/>
  <c r="KJ196" i="2" s="1"/>
  <c r="JU196" i="2"/>
  <c r="JV196" i="2"/>
  <c r="JW196" i="2"/>
  <c r="JX196" i="2"/>
  <c r="JY196" i="2"/>
  <c r="JZ196" i="2"/>
  <c r="KA196" i="2"/>
  <c r="KB196" i="2"/>
  <c r="KC196" i="2"/>
  <c r="KD196" i="2"/>
  <c r="KE196" i="2"/>
  <c r="KF196" i="2"/>
  <c r="LH196" i="2" s="1"/>
  <c r="KG196" i="2"/>
  <c r="LJ196" i="2" s="1"/>
  <c r="KH196" i="2"/>
  <c r="KI196" i="2"/>
  <c r="D197" i="2"/>
  <c r="CZ197" i="2"/>
  <c r="DI197" i="2"/>
  <c r="DW197" i="2"/>
  <c r="EL197" i="2"/>
  <c r="EV197" i="2"/>
  <c r="EZ184" i="2" s="1"/>
  <c r="FD197" i="2"/>
  <c r="FH197" i="2"/>
  <c r="FI197" i="2" s="1"/>
  <c r="FL197" i="2"/>
  <c r="HX197" i="2"/>
  <c r="HY197" i="2"/>
  <c r="IC197" i="2"/>
  <c r="IK197" i="2"/>
  <c r="IT197" i="2"/>
  <c r="IU197" i="2"/>
  <c r="IY197" i="2"/>
  <c r="JT197" i="2"/>
  <c r="KJ197" i="2" s="1"/>
  <c r="JU197" i="2"/>
  <c r="JV197" i="2"/>
  <c r="JW197" i="2"/>
  <c r="JX197" i="2"/>
  <c r="KR197" i="2" s="1"/>
  <c r="JY197" i="2"/>
  <c r="JZ197" i="2"/>
  <c r="KA197" i="2"/>
  <c r="KB197" i="2"/>
  <c r="KC197" i="2"/>
  <c r="KD197" i="2"/>
  <c r="KE197" i="2"/>
  <c r="MQ197" i="2" s="1"/>
  <c r="KF197" i="2"/>
  <c r="MR197" i="2" s="1"/>
  <c r="KG197" i="2"/>
  <c r="KH197" i="2"/>
  <c r="KI197" i="2"/>
  <c r="D198" i="2"/>
  <c r="CZ198" i="2"/>
  <c r="DI198" i="2"/>
  <c r="DW198" i="2"/>
  <c r="EL198" i="2"/>
  <c r="EV198" i="2"/>
  <c r="EW198" i="2" s="1"/>
  <c r="FD198" i="2"/>
  <c r="FH198" i="2"/>
  <c r="FI198" i="2" s="1"/>
  <c r="FL198" i="2"/>
  <c r="HX198" i="2"/>
  <c r="HY198" i="2"/>
  <c r="IC198" i="2"/>
  <c r="IK198" i="2"/>
  <c r="IT198" i="2"/>
  <c r="IU198" i="2"/>
  <c r="IY198" i="2"/>
  <c r="JT198" i="2"/>
  <c r="JU198" i="2"/>
  <c r="JV198" i="2"/>
  <c r="JW198" i="2"/>
  <c r="JX198" i="2"/>
  <c r="JY198" i="2"/>
  <c r="KT198" i="2" s="1"/>
  <c r="JZ198" i="2"/>
  <c r="KA198" i="2"/>
  <c r="KB198" i="2"/>
  <c r="KC198" i="2"/>
  <c r="KD198" i="2"/>
  <c r="KE198" i="2"/>
  <c r="KF198" i="2"/>
  <c r="MB198" i="2" s="1"/>
  <c r="KG198" i="2"/>
  <c r="KH198" i="2"/>
  <c r="KI198" i="2"/>
  <c r="B199" i="2"/>
  <c r="D200" i="2"/>
  <c r="CZ200" i="2"/>
  <c r="DI200" i="2"/>
  <c r="DW200" i="2"/>
  <c r="EL200" i="2"/>
  <c r="EM200" i="2" s="1"/>
  <c r="EV200" i="2"/>
  <c r="FD200" i="2"/>
  <c r="FH200" i="2"/>
  <c r="FL200" i="2"/>
  <c r="HX200" i="2"/>
  <c r="HY200" i="2"/>
  <c r="IC200" i="2"/>
  <c r="IK200" i="2"/>
  <c r="IT200" i="2"/>
  <c r="IU200" i="2"/>
  <c r="IY200" i="2"/>
  <c r="JT200" i="2"/>
  <c r="JU200" i="2"/>
  <c r="LQ200" i="2" s="1"/>
  <c r="JV200" i="2"/>
  <c r="JW200" i="2"/>
  <c r="JX200" i="2"/>
  <c r="JY200" i="2"/>
  <c r="JZ200" i="2"/>
  <c r="KA200" i="2"/>
  <c r="KB200" i="2"/>
  <c r="KC200" i="2"/>
  <c r="KD200" i="2"/>
  <c r="KE200" i="2"/>
  <c r="MQ200" i="2" s="1"/>
  <c r="KF200" i="2"/>
  <c r="KG200" i="2"/>
  <c r="KH200" i="2"/>
  <c r="KI200" i="2"/>
  <c r="D201" i="2"/>
  <c r="CZ201" i="2"/>
  <c r="DI201" i="2"/>
  <c r="DW201" i="2"/>
  <c r="MT201" i="2" s="1"/>
  <c r="EL201" i="2"/>
  <c r="EM201" i="2" s="1"/>
  <c r="EV201" i="2"/>
  <c r="EZ188" i="2" s="1"/>
  <c r="FD201" i="2"/>
  <c r="FH201" i="2"/>
  <c r="FI201" i="2" s="1"/>
  <c r="FL201" i="2"/>
  <c r="HX201" i="2"/>
  <c r="HY201" i="2"/>
  <c r="IC201" i="2"/>
  <c r="IK201" i="2"/>
  <c r="IT201" i="2"/>
  <c r="IU201" i="2"/>
  <c r="IY201" i="2"/>
  <c r="JT201" i="2"/>
  <c r="JU201" i="2"/>
  <c r="JV201" i="2"/>
  <c r="JW201" i="2"/>
  <c r="JX201" i="2"/>
  <c r="JY201" i="2"/>
  <c r="JZ201" i="2"/>
  <c r="KA201" i="2"/>
  <c r="KB201" i="2"/>
  <c r="KZ201" i="2" s="1"/>
  <c r="KC201" i="2"/>
  <c r="KD201" i="2"/>
  <c r="KE201" i="2"/>
  <c r="KF201" i="2"/>
  <c r="KG201" i="2"/>
  <c r="KH201" i="2"/>
  <c r="KI201" i="2"/>
  <c r="D202" i="2"/>
  <c r="LL202" i="2" s="1"/>
  <c r="CZ202" i="2"/>
  <c r="DI202" i="2"/>
  <c r="DW202" i="2"/>
  <c r="EL202" i="2"/>
  <c r="EV202" i="2"/>
  <c r="FD202" i="2"/>
  <c r="FH202" i="2"/>
  <c r="FL202" i="2"/>
  <c r="HX202" i="2"/>
  <c r="HY202" i="2"/>
  <c r="IC202" i="2"/>
  <c r="ID202" i="2" s="1"/>
  <c r="IK202" i="2"/>
  <c r="IT202" i="2"/>
  <c r="IU202" i="2"/>
  <c r="IY202" i="2"/>
  <c r="JT202" i="2"/>
  <c r="KJ202" i="2" s="1"/>
  <c r="JU202" i="2"/>
  <c r="JV202" i="2"/>
  <c r="JW202" i="2"/>
  <c r="MI202" i="2" s="1"/>
  <c r="JX202" i="2"/>
  <c r="MJ202" i="2" s="1"/>
  <c r="JY202" i="2"/>
  <c r="JZ202" i="2"/>
  <c r="KA202" i="2"/>
  <c r="KB202" i="2"/>
  <c r="KC202" i="2"/>
  <c r="KD202" i="2"/>
  <c r="KE202" i="2"/>
  <c r="KF202" i="2"/>
  <c r="KG202" i="2"/>
  <c r="KH202" i="2"/>
  <c r="KI202" i="2"/>
  <c r="D203" i="2"/>
  <c r="CZ203" i="2"/>
  <c r="DI203" i="2"/>
  <c r="DW203" i="2"/>
  <c r="MN203" i="2" s="1"/>
  <c r="EL203" i="2"/>
  <c r="EM203" i="2" s="1"/>
  <c r="EV203" i="2"/>
  <c r="FD203" i="2"/>
  <c r="FH203" i="2"/>
  <c r="FL203" i="2"/>
  <c r="HX203" i="2"/>
  <c r="HY203" i="2"/>
  <c r="IC203" i="2"/>
  <c r="IK203" i="2"/>
  <c r="IT203" i="2"/>
  <c r="IU203" i="2"/>
  <c r="IY203" i="2"/>
  <c r="JT203" i="2"/>
  <c r="JU203" i="2"/>
  <c r="JV203" i="2"/>
  <c r="JW203" i="2"/>
  <c r="MI203" i="2" s="1"/>
  <c r="JX203" i="2"/>
  <c r="JY203" i="2"/>
  <c r="JZ203" i="2"/>
  <c r="KA203" i="2"/>
  <c r="KB203" i="2"/>
  <c r="KC203" i="2"/>
  <c r="KD203" i="2"/>
  <c r="KE203" i="2"/>
  <c r="MQ203" i="2" s="1"/>
  <c r="KF203" i="2"/>
  <c r="KG203" i="2"/>
  <c r="KH203" i="2"/>
  <c r="KI203" i="2"/>
  <c r="D204" i="2"/>
  <c r="CZ204" i="2"/>
  <c r="DI204" i="2"/>
  <c r="DW204" i="2"/>
  <c r="MH204" i="2" s="1"/>
  <c r="EL204" i="2"/>
  <c r="EV204" i="2"/>
  <c r="FD204" i="2"/>
  <c r="FH204" i="2"/>
  <c r="FL204" i="2"/>
  <c r="HX204" i="2"/>
  <c r="HY204" i="2"/>
  <c r="IC204" i="2"/>
  <c r="IK204" i="2"/>
  <c r="IT204" i="2"/>
  <c r="IU204" i="2"/>
  <c r="IY204" i="2"/>
  <c r="JT204" i="2"/>
  <c r="JU204" i="2"/>
  <c r="JV204" i="2"/>
  <c r="JW204" i="2"/>
  <c r="MI204" i="2" s="1"/>
  <c r="JX204" i="2"/>
  <c r="JY204" i="2"/>
  <c r="JZ204" i="2"/>
  <c r="KA204" i="2"/>
  <c r="KB204" i="2"/>
  <c r="KC204" i="2"/>
  <c r="KD204" i="2"/>
  <c r="KE204" i="2"/>
  <c r="MQ204" i="2" s="1"/>
  <c r="KF204" i="2"/>
  <c r="KG204" i="2"/>
  <c r="KH204" i="2"/>
  <c r="KI204" i="2"/>
  <c r="D205" i="2"/>
  <c r="CZ205" i="2"/>
  <c r="DI205" i="2"/>
  <c r="DW205" i="2"/>
  <c r="MP205" i="2" s="1"/>
  <c r="EL205" i="2"/>
  <c r="EV205" i="2"/>
  <c r="FD205" i="2"/>
  <c r="FH205" i="2"/>
  <c r="FL205" i="2"/>
  <c r="HX205" i="2"/>
  <c r="HY205" i="2"/>
  <c r="IC205" i="2"/>
  <c r="IK205" i="2"/>
  <c r="IT205" i="2"/>
  <c r="IU205" i="2"/>
  <c r="IY205" i="2"/>
  <c r="JT205" i="2"/>
  <c r="JU205" i="2"/>
  <c r="LQ205" i="2" s="1"/>
  <c r="JV205" i="2"/>
  <c r="JW205" i="2"/>
  <c r="JX205" i="2"/>
  <c r="JY205" i="2"/>
  <c r="JZ205" i="2"/>
  <c r="KA205" i="2"/>
  <c r="KB205" i="2"/>
  <c r="KZ205" i="2" s="1"/>
  <c r="KC205" i="2"/>
  <c r="KD205" i="2"/>
  <c r="KE205" i="2"/>
  <c r="LF205" i="2" s="1"/>
  <c r="KF205" i="2"/>
  <c r="KG205" i="2"/>
  <c r="KH205" i="2"/>
  <c r="KI205" i="2"/>
  <c r="D206" i="2"/>
  <c r="CZ206" i="2"/>
  <c r="DI206" i="2"/>
  <c r="DJ206" i="2" s="1"/>
  <c r="DW206" i="2"/>
  <c r="DX206" i="2" s="1"/>
  <c r="DZ206" i="2" s="1"/>
  <c r="EL206" i="2"/>
  <c r="EV206" i="2"/>
  <c r="FF206" i="2" s="1"/>
  <c r="FD206" i="2"/>
  <c r="FH206" i="2"/>
  <c r="FL206" i="2"/>
  <c r="FO206" i="2" s="1"/>
  <c r="HX206" i="2"/>
  <c r="HY206" i="2"/>
  <c r="IC206" i="2"/>
  <c r="ID206" i="2" s="1"/>
  <c r="IK206" i="2"/>
  <c r="IT206" i="2"/>
  <c r="IU206" i="2"/>
  <c r="IY206" i="2"/>
  <c r="JT206" i="2"/>
  <c r="JU206" i="2"/>
  <c r="JV206" i="2"/>
  <c r="JW206" i="2"/>
  <c r="MI206" i="2" s="1"/>
  <c r="JX206" i="2"/>
  <c r="JY206" i="2"/>
  <c r="JZ206" i="2"/>
  <c r="KA206" i="2"/>
  <c r="KB206" i="2"/>
  <c r="KC206" i="2"/>
  <c r="KD206" i="2"/>
  <c r="KE206" i="2"/>
  <c r="KF206" i="2"/>
  <c r="KG206" i="2"/>
  <c r="KH206" i="2"/>
  <c r="KI206" i="2"/>
  <c r="D207" i="2"/>
  <c r="CZ207" i="2"/>
  <c r="DI207" i="2"/>
  <c r="DW207" i="2"/>
  <c r="MT207" i="2" s="1"/>
  <c r="EL207" i="2"/>
  <c r="EV207" i="2"/>
  <c r="FD207" i="2"/>
  <c r="FH207" i="2"/>
  <c r="FL207" i="2"/>
  <c r="HX207" i="2"/>
  <c r="HY207" i="2"/>
  <c r="IC207" i="2"/>
  <c r="IK207" i="2"/>
  <c r="IT207" i="2"/>
  <c r="IU207" i="2"/>
  <c r="IY207" i="2"/>
  <c r="JT207" i="2"/>
  <c r="JU207" i="2"/>
  <c r="JV207" i="2"/>
  <c r="JW207" i="2"/>
  <c r="JX207" i="2"/>
  <c r="JY207" i="2"/>
  <c r="JZ207" i="2"/>
  <c r="KA207" i="2"/>
  <c r="KB207" i="2"/>
  <c r="KC207" i="2"/>
  <c r="KD207" i="2"/>
  <c r="KE207" i="2"/>
  <c r="KF207" i="2"/>
  <c r="KG207" i="2"/>
  <c r="KH207" i="2"/>
  <c r="KI207" i="2"/>
  <c r="D208" i="2"/>
  <c r="CZ208" i="2"/>
  <c r="DI208" i="2"/>
  <c r="DW208" i="2"/>
  <c r="EL208" i="2"/>
  <c r="EV208" i="2"/>
  <c r="FD208" i="2"/>
  <c r="FH208" i="2"/>
  <c r="HX208" i="2"/>
  <c r="HY208" i="2"/>
  <c r="IC208" i="2"/>
  <c r="IK208" i="2"/>
  <c r="IT208" i="2"/>
  <c r="IU208" i="2"/>
  <c r="IY208" i="2"/>
  <c r="JT208" i="2"/>
  <c r="JU208" i="2"/>
  <c r="JV208" i="2"/>
  <c r="JW208" i="2"/>
  <c r="JX208" i="2"/>
  <c r="JY208" i="2"/>
  <c r="JZ208" i="2"/>
  <c r="KA208" i="2"/>
  <c r="KB208" i="2"/>
  <c r="KC208" i="2"/>
  <c r="KD208" i="2"/>
  <c r="KE208" i="2"/>
  <c r="KF208" i="2"/>
  <c r="LH208" i="2" s="1"/>
  <c r="KG208" i="2"/>
  <c r="KH208" i="2"/>
  <c r="KI208" i="2"/>
  <c r="D209" i="2"/>
  <c r="CZ209" i="2"/>
  <c r="DI209" i="2"/>
  <c r="DW209" i="2"/>
  <c r="EL209" i="2"/>
  <c r="EV209" i="2"/>
  <c r="FD209" i="2"/>
  <c r="FH209" i="2"/>
  <c r="FL209" i="2"/>
  <c r="HX209" i="2"/>
  <c r="HY209" i="2"/>
  <c r="IC209" i="2"/>
  <c r="IK209" i="2"/>
  <c r="IT209" i="2"/>
  <c r="IU209" i="2"/>
  <c r="IY209" i="2"/>
  <c r="JT209" i="2"/>
  <c r="KJ209" i="2" s="1"/>
  <c r="JU209" i="2"/>
  <c r="JV209" i="2"/>
  <c r="JW209" i="2"/>
  <c r="JX209" i="2"/>
  <c r="KR209" i="2" s="1"/>
  <c r="JY209" i="2"/>
  <c r="JZ209" i="2"/>
  <c r="KA209" i="2"/>
  <c r="KB209" i="2"/>
  <c r="KC209" i="2"/>
  <c r="KD209" i="2"/>
  <c r="KE209" i="2"/>
  <c r="KF209" i="2"/>
  <c r="LH209" i="2" s="1"/>
  <c r="KG209" i="2"/>
  <c r="KH209" i="2"/>
  <c r="KI209" i="2"/>
  <c r="D210" i="2"/>
  <c r="CZ210" i="2"/>
  <c r="DI210" i="2"/>
  <c r="DW210" i="2"/>
  <c r="EL210" i="2"/>
  <c r="EM210" i="2" s="1"/>
  <c r="EV210" i="2"/>
  <c r="FD210" i="2"/>
  <c r="FH210" i="2"/>
  <c r="FL210" i="2"/>
  <c r="HX210" i="2"/>
  <c r="HY210" i="2"/>
  <c r="IC210" i="2"/>
  <c r="IK210" i="2"/>
  <c r="IT210" i="2"/>
  <c r="IU210" i="2"/>
  <c r="IY210" i="2"/>
  <c r="JT210" i="2"/>
  <c r="JU210" i="2"/>
  <c r="JV210" i="2"/>
  <c r="JW210" i="2"/>
  <c r="JX210" i="2"/>
  <c r="JY210" i="2"/>
  <c r="JZ210" i="2"/>
  <c r="KA210" i="2"/>
  <c r="KB210" i="2"/>
  <c r="KC210" i="2"/>
  <c r="KD210" i="2"/>
  <c r="KE210" i="2"/>
  <c r="KF210" i="2"/>
  <c r="LH210" i="2" s="1"/>
  <c r="KG210" i="2"/>
  <c r="KH210" i="2"/>
  <c r="KI210" i="2"/>
  <c r="D211" i="2"/>
  <c r="CZ211" i="2"/>
  <c r="DI211" i="2"/>
  <c r="DW211" i="2"/>
  <c r="EL211" i="2"/>
  <c r="EM211" i="2" s="1"/>
  <c r="EV211" i="2"/>
  <c r="FD211" i="2"/>
  <c r="FH211" i="2"/>
  <c r="FL211" i="2"/>
  <c r="HX211" i="2"/>
  <c r="HY211" i="2"/>
  <c r="IC211" i="2"/>
  <c r="IK211" i="2"/>
  <c r="IT211" i="2"/>
  <c r="IU211" i="2"/>
  <c r="IY211" i="2"/>
  <c r="JT211" i="2"/>
  <c r="KJ211" i="2" s="1"/>
  <c r="JU211" i="2"/>
  <c r="JV211" i="2"/>
  <c r="JW211" i="2"/>
  <c r="MI211" i="2" s="1"/>
  <c r="JX211" i="2"/>
  <c r="KR211" i="2" s="1"/>
  <c r="JY211" i="2"/>
  <c r="JZ211" i="2"/>
  <c r="KA211" i="2"/>
  <c r="KB211" i="2"/>
  <c r="KC211" i="2"/>
  <c r="KD211" i="2"/>
  <c r="KE211" i="2"/>
  <c r="KF211" i="2"/>
  <c r="KG211" i="2"/>
  <c r="KH211" i="2"/>
  <c r="KI211" i="2"/>
  <c r="B212" i="2"/>
  <c r="D213" i="2"/>
  <c r="CZ213" i="2"/>
  <c r="DI213" i="2"/>
  <c r="DW213" i="2"/>
  <c r="EL213" i="2"/>
  <c r="EV213" i="2"/>
  <c r="EW213" i="2" s="1"/>
  <c r="FD213" i="2"/>
  <c r="FH213" i="2"/>
  <c r="FL213" i="2"/>
  <c r="HX213" i="2"/>
  <c r="HY213" i="2"/>
  <c r="IC213" i="2"/>
  <c r="IK213" i="2"/>
  <c r="IT213" i="2"/>
  <c r="IU213" i="2"/>
  <c r="IY213" i="2"/>
  <c r="JT213" i="2"/>
  <c r="JU213" i="2"/>
  <c r="JV213" i="2"/>
  <c r="JW213" i="2"/>
  <c r="MI213" i="2" s="1"/>
  <c r="JX213" i="2"/>
  <c r="JY213" i="2"/>
  <c r="JZ213" i="2"/>
  <c r="KA213" i="2"/>
  <c r="KB213" i="2"/>
  <c r="KC213" i="2"/>
  <c r="KD213" i="2"/>
  <c r="KE213" i="2"/>
  <c r="KF213" i="2"/>
  <c r="KG213" i="2"/>
  <c r="KH213" i="2"/>
  <c r="KI213" i="2"/>
  <c r="D214" i="2"/>
  <c r="CZ214" i="2"/>
  <c r="DI214" i="2"/>
  <c r="DW214" i="2"/>
  <c r="DX214" i="2" s="1"/>
  <c r="DZ214" i="2" s="1"/>
  <c r="EL214" i="2"/>
  <c r="EV214" i="2"/>
  <c r="FD214" i="2"/>
  <c r="FH214" i="2"/>
  <c r="FL214" i="2"/>
  <c r="FO214" i="2" s="1"/>
  <c r="HX214" i="2"/>
  <c r="HY214" i="2"/>
  <c r="IC214" i="2"/>
  <c r="IK214" i="2"/>
  <c r="IT214" i="2"/>
  <c r="IU214" i="2"/>
  <c r="IY214" i="2"/>
  <c r="JT214" i="2"/>
  <c r="KJ214" i="2" s="1"/>
  <c r="JU214" i="2"/>
  <c r="JV214" i="2"/>
  <c r="JW214" i="2"/>
  <c r="MI214" i="2" s="1"/>
  <c r="JX214" i="2"/>
  <c r="JY214" i="2"/>
  <c r="MK214" i="2" s="1"/>
  <c r="JZ214" i="2"/>
  <c r="KA214" i="2"/>
  <c r="KB214" i="2"/>
  <c r="KC214" i="2"/>
  <c r="KD214" i="2"/>
  <c r="KE214" i="2"/>
  <c r="KF214" i="2"/>
  <c r="MR214" i="2" s="1"/>
  <c r="KG214" i="2"/>
  <c r="KH214" i="2"/>
  <c r="KI214" i="2"/>
  <c r="D215" i="2"/>
  <c r="CZ215" i="2"/>
  <c r="DI215" i="2"/>
  <c r="DW215" i="2"/>
  <c r="EL215" i="2"/>
  <c r="EV215" i="2"/>
  <c r="EW215" i="2" s="1"/>
  <c r="FD215" i="2"/>
  <c r="FH215" i="2"/>
  <c r="FL215" i="2"/>
  <c r="FO215" i="2" s="1"/>
  <c r="HX215" i="2"/>
  <c r="HY215" i="2"/>
  <c r="IC215" i="2"/>
  <c r="IK215" i="2"/>
  <c r="IT215" i="2"/>
  <c r="IU215" i="2"/>
  <c r="IY215" i="2"/>
  <c r="JT215" i="2"/>
  <c r="JU215" i="2"/>
  <c r="JV215" i="2"/>
  <c r="JW215" i="2"/>
  <c r="MI215" i="2" s="1"/>
  <c r="JX215" i="2"/>
  <c r="JY215" i="2"/>
  <c r="JZ215" i="2"/>
  <c r="KA215" i="2"/>
  <c r="KB215" i="2"/>
  <c r="LX215" i="2" s="1"/>
  <c r="KC215" i="2"/>
  <c r="KD215" i="2"/>
  <c r="KE215" i="2"/>
  <c r="KF215" i="2"/>
  <c r="KG215" i="2"/>
  <c r="KH215" i="2"/>
  <c r="KI215" i="2"/>
  <c r="D216" i="2"/>
  <c r="CZ216" i="2"/>
  <c r="DI216" i="2"/>
  <c r="DJ216" i="2" s="1"/>
  <c r="DW216" i="2"/>
  <c r="MN216" i="2" s="1"/>
  <c r="EL216" i="2"/>
  <c r="EV216" i="2"/>
  <c r="FD216" i="2"/>
  <c r="FH216" i="2"/>
  <c r="FL216" i="2"/>
  <c r="FP216" i="2" s="1"/>
  <c r="HX216" i="2"/>
  <c r="HY216" i="2"/>
  <c r="IC216" i="2"/>
  <c r="ID216" i="2" s="1"/>
  <c r="IK216" i="2"/>
  <c r="IT216" i="2"/>
  <c r="IU216" i="2"/>
  <c r="IY216" i="2"/>
  <c r="JT216" i="2"/>
  <c r="JU216" i="2"/>
  <c r="JV216" i="2"/>
  <c r="JW216" i="2"/>
  <c r="LS216" i="2" s="1"/>
  <c r="JX216" i="2"/>
  <c r="JY216" i="2"/>
  <c r="JZ216" i="2"/>
  <c r="KA216" i="2"/>
  <c r="KB216" i="2"/>
  <c r="KC216" i="2"/>
  <c r="KD216" i="2"/>
  <c r="KE216" i="2"/>
  <c r="MA216" i="2" s="1"/>
  <c r="KF216" i="2"/>
  <c r="KG216" i="2"/>
  <c r="KH216" i="2"/>
  <c r="KI216" i="2"/>
  <c r="D217" i="2"/>
  <c r="DB217" i="2" s="1"/>
  <c r="DC217" i="2" s="1"/>
  <c r="CZ217" i="2"/>
  <c r="DI217" i="2"/>
  <c r="DW217" i="2"/>
  <c r="MG217" i="2" s="1"/>
  <c r="EL217" i="2"/>
  <c r="EV217" i="2"/>
  <c r="FD217" i="2"/>
  <c r="FH217" i="2"/>
  <c r="FL217" i="2"/>
  <c r="FP217" i="2" s="1"/>
  <c r="HX217" i="2"/>
  <c r="HY217" i="2"/>
  <c r="IC217" i="2"/>
  <c r="IK217" i="2"/>
  <c r="IT217" i="2"/>
  <c r="IU217" i="2"/>
  <c r="IY217" i="2"/>
  <c r="JT217" i="2"/>
  <c r="JU217" i="2"/>
  <c r="JV217" i="2"/>
  <c r="JW217" i="2"/>
  <c r="MI217" i="2" s="1"/>
  <c r="JX217" i="2"/>
  <c r="JY217" i="2"/>
  <c r="JZ217" i="2"/>
  <c r="KA217" i="2"/>
  <c r="KB217" i="2"/>
  <c r="KC217" i="2"/>
  <c r="KD217" i="2"/>
  <c r="KE217" i="2"/>
  <c r="KF217" i="2"/>
  <c r="KG217" i="2"/>
  <c r="KH217" i="2"/>
  <c r="KI217" i="2"/>
  <c r="D218" i="2"/>
  <c r="CZ218" i="2"/>
  <c r="DI218" i="2"/>
  <c r="DW218" i="2"/>
  <c r="MU218" i="2" s="1"/>
  <c r="EL218" i="2"/>
  <c r="EM218" i="2" s="1"/>
  <c r="EV218" i="2"/>
  <c r="FD218" i="2"/>
  <c r="FH218" i="2"/>
  <c r="FI218" i="2" s="1"/>
  <c r="FL218" i="2"/>
  <c r="FP218" i="2" s="1"/>
  <c r="HX218" i="2"/>
  <c r="HY218" i="2"/>
  <c r="IC218" i="2"/>
  <c r="IK218" i="2"/>
  <c r="IT218" i="2"/>
  <c r="IU218" i="2"/>
  <c r="IY218" i="2"/>
  <c r="JT218" i="2"/>
  <c r="JU218" i="2"/>
  <c r="JV218" i="2"/>
  <c r="JW218" i="2"/>
  <c r="LS218" i="2" s="1"/>
  <c r="JX218" i="2"/>
  <c r="JY218" i="2"/>
  <c r="JZ218" i="2"/>
  <c r="KA218" i="2"/>
  <c r="KB218" i="2"/>
  <c r="LX218" i="2" s="1"/>
  <c r="KC218" i="2"/>
  <c r="KD218" i="2"/>
  <c r="KE218" i="2"/>
  <c r="LF218" i="2" s="1"/>
  <c r="KF218" i="2"/>
  <c r="KG218" i="2"/>
  <c r="KH218" i="2"/>
  <c r="KI218" i="2"/>
  <c r="D219" i="2"/>
  <c r="CZ219" i="2"/>
  <c r="DI219" i="2"/>
  <c r="DW219" i="2"/>
  <c r="MG219" i="2" s="1"/>
  <c r="EL219" i="2"/>
  <c r="EV219" i="2"/>
  <c r="FD219" i="2"/>
  <c r="FH219" i="2"/>
  <c r="FL219" i="2"/>
  <c r="FP219" i="2" s="1"/>
  <c r="HX219" i="2"/>
  <c r="HY219" i="2"/>
  <c r="IC219" i="2"/>
  <c r="IK219" i="2"/>
  <c r="IT219" i="2"/>
  <c r="IU219" i="2"/>
  <c r="IY219" i="2"/>
  <c r="JT219" i="2"/>
  <c r="JU219" i="2"/>
  <c r="JV219" i="2"/>
  <c r="JW219" i="2"/>
  <c r="MI219" i="2" s="1"/>
  <c r="JX219" i="2"/>
  <c r="JY219" i="2"/>
  <c r="JZ219" i="2"/>
  <c r="KA219" i="2"/>
  <c r="KB219" i="2"/>
  <c r="KC219" i="2"/>
  <c r="KD219" i="2"/>
  <c r="KE219" i="2"/>
  <c r="MQ219" i="2" s="1"/>
  <c r="KF219" i="2"/>
  <c r="KG219" i="2"/>
  <c r="KH219" i="2"/>
  <c r="KI219" i="2"/>
  <c r="D220" i="2"/>
  <c r="CZ220" i="2"/>
  <c r="DI220" i="2"/>
  <c r="DJ220" i="2" s="1"/>
  <c r="DW220" i="2"/>
  <c r="MP220" i="2" s="1"/>
  <c r="EL220" i="2"/>
  <c r="EV220" i="2"/>
  <c r="FD220" i="2"/>
  <c r="FH220" i="2"/>
  <c r="FI220" i="2" s="1"/>
  <c r="FL220" i="2"/>
  <c r="HX220" i="2"/>
  <c r="HY220" i="2"/>
  <c r="IC220" i="2"/>
  <c r="IK220" i="2"/>
  <c r="IT220" i="2"/>
  <c r="IU220" i="2"/>
  <c r="IY220" i="2"/>
  <c r="JT220" i="2"/>
  <c r="LP220" i="2" s="1"/>
  <c r="JU220" i="2"/>
  <c r="JV220" i="2"/>
  <c r="JW220" i="2"/>
  <c r="MI220" i="2" s="1"/>
  <c r="JX220" i="2"/>
  <c r="LT220" i="2" s="1"/>
  <c r="JY220" i="2"/>
  <c r="JZ220" i="2"/>
  <c r="KA220" i="2"/>
  <c r="KB220" i="2"/>
  <c r="KC220" i="2"/>
  <c r="KD220" i="2"/>
  <c r="KE220" i="2"/>
  <c r="KF220" i="2"/>
  <c r="KG220" i="2"/>
  <c r="KH220" i="2"/>
  <c r="KI220" i="2"/>
  <c r="D221" i="2"/>
  <c r="CZ221" i="2"/>
  <c r="DI221" i="2"/>
  <c r="DW221" i="2"/>
  <c r="DY221" i="2" s="1"/>
  <c r="EL221" i="2"/>
  <c r="EV221" i="2"/>
  <c r="FD221" i="2"/>
  <c r="FH221" i="2"/>
  <c r="FL221" i="2"/>
  <c r="HX221" i="2"/>
  <c r="HY221" i="2"/>
  <c r="IC221" i="2"/>
  <c r="ID221" i="2" s="1"/>
  <c r="IK221" i="2"/>
  <c r="IL221" i="2" s="1"/>
  <c r="IN221" i="2" s="1"/>
  <c r="IT221" i="2"/>
  <c r="IU221" i="2"/>
  <c r="IY221" i="2"/>
  <c r="JT221" i="2"/>
  <c r="JU221" i="2"/>
  <c r="JV221" i="2"/>
  <c r="JW221" i="2"/>
  <c r="MI221" i="2" s="1"/>
  <c r="JX221" i="2"/>
  <c r="JY221" i="2"/>
  <c r="LU221" i="2" s="1"/>
  <c r="JZ221" i="2"/>
  <c r="KA221" i="2"/>
  <c r="KB221" i="2"/>
  <c r="KC221" i="2"/>
  <c r="KD221" i="2"/>
  <c r="KE221" i="2"/>
  <c r="KF221" i="2"/>
  <c r="KG221" i="2"/>
  <c r="KH221" i="2"/>
  <c r="KI221" i="2"/>
  <c r="D222" i="2"/>
  <c r="CZ222" i="2"/>
  <c r="DI222" i="2"/>
  <c r="DW222" i="2"/>
  <c r="MU222" i="2" s="1"/>
  <c r="EL222" i="2"/>
  <c r="EM222" i="2" s="1"/>
  <c r="EV222" i="2"/>
  <c r="FD222" i="2"/>
  <c r="FH222" i="2"/>
  <c r="FL222" i="2"/>
  <c r="HX222" i="2"/>
  <c r="HY222" i="2"/>
  <c r="IC222" i="2"/>
  <c r="IK222" i="2"/>
  <c r="IL222" i="2" s="1"/>
  <c r="IN222" i="2" s="1"/>
  <c r="IT222" i="2"/>
  <c r="IU222" i="2"/>
  <c r="IY222" i="2"/>
  <c r="JT222" i="2"/>
  <c r="LP222" i="2" s="1"/>
  <c r="JU222" i="2"/>
  <c r="JV222" i="2"/>
  <c r="JW222" i="2"/>
  <c r="JX222" i="2"/>
  <c r="JY222" i="2"/>
  <c r="JZ222" i="2"/>
  <c r="KA222" i="2"/>
  <c r="KB222" i="2"/>
  <c r="KC222" i="2"/>
  <c r="KD222" i="2"/>
  <c r="KE222" i="2"/>
  <c r="KF222" i="2"/>
  <c r="KG222" i="2"/>
  <c r="KH222" i="2"/>
  <c r="KI222" i="2"/>
  <c r="D223" i="2"/>
  <c r="CZ223" i="2"/>
  <c r="DI223" i="2"/>
  <c r="DJ223" i="2" s="1"/>
  <c r="DW223" i="2"/>
  <c r="ML223" i="2" s="1"/>
  <c r="EL223" i="2"/>
  <c r="EV223" i="2"/>
  <c r="EZ211" i="2" s="1"/>
  <c r="FD223" i="2"/>
  <c r="FH223" i="2"/>
  <c r="FL223" i="2"/>
  <c r="HX223" i="2"/>
  <c r="HY223" i="2"/>
  <c r="IC223" i="2"/>
  <c r="ID223" i="2" s="1"/>
  <c r="IK223" i="2"/>
  <c r="IT223" i="2"/>
  <c r="IU223" i="2"/>
  <c r="IY223" i="2"/>
  <c r="JT223" i="2"/>
  <c r="LP223" i="2" s="1"/>
  <c r="JU223" i="2"/>
  <c r="JV223" i="2"/>
  <c r="JW223" i="2"/>
  <c r="JX223" i="2"/>
  <c r="JY223" i="2"/>
  <c r="JZ223" i="2"/>
  <c r="KA223" i="2"/>
  <c r="KB223" i="2"/>
  <c r="KC223" i="2"/>
  <c r="KD223" i="2"/>
  <c r="KE223" i="2"/>
  <c r="KF223" i="2"/>
  <c r="LH223" i="2" s="1"/>
  <c r="KG223" i="2"/>
  <c r="KH223" i="2"/>
  <c r="KI223" i="2"/>
  <c r="B224" i="2"/>
  <c r="IU224" i="2"/>
  <c r="D225" i="2"/>
  <c r="CZ225" i="2"/>
  <c r="ET225" i="2" s="1"/>
  <c r="DI225" i="2"/>
  <c r="DW225" i="2"/>
  <c r="EL225" i="2"/>
  <c r="EV225" i="2"/>
  <c r="FD225" i="2"/>
  <c r="FH225" i="2"/>
  <c r="FL225" i="2"/>
  <c r="HX225" i="2"/>
  <c r="HY225" i="2"/>
  <c r="IC225" i="2"/>
  <c r="IK225" i="2"/>
  <c r="IT225" i="2"/>
  <c r="IS225" i="2" s="1"/>
  <c r="IY225" i="2"/>
  <c r="JT225" i="2"/>
  <c r="JU225" i="2"/>
  <c r="JV225" i="2"/>
  <c r="KN225" i="2" s="1"/>
  <c r="JW225" i="2"/>
  <c r="JX225" i="2"/>
  <c r="MJ225" i="2" s="1"/>
  <c r="JY225" i="2"/>
  <c r="JZ225" i="2"/>
  <c r="KA225" i="2"/>
  <c r="KB225" i="2"/>
  <c r="KC225" i="2"/>
  <c r="KD225" i="2"/>
  <c r="KE225" i="2"/>
  <c r="KF225" i="2"/>
  <c r="KG225" i="2"/>
  <c r="KH225" i="2"/>
  <c r="KI225" i="2"/>
  <c r="LN225" i="2" s="1"/>
  <c r="D226" i="2"/>
  <c r="CZ226" i="2"/>
  <c r="DI226" i="2"/>
  <c r="EC226" i="2" s="1"/>
  <c r="EF226" i="2" s="1"/>
  <c r="DW226" i="2"/>
  <c r="MT226" i="2" s="1"/>
  <c r="EL226" i="2"/>
  <c r="EM226" i="2" s="1"/>
  <c r="EV226" i="2"/>
  <c r="FD226" i="2"/>
  <c r="FH226" i="2"/>
  <c r="FI226" i="2" s="1"/>
  <c r="FL226" i="2"/>
  <c r="HX226" i="2"/>
  <c r="HY226" i="2"/>
  <c r="IC226" i="2"/>
  <c r="IK226" i="2"/>
  <c r="IT226" i="2"/>
  <c r="IS226" i="2" s="1"/>
  <c r="IY226" i="2"/>
  <c r="JT226" i="2"/>
  <c r="KJ226" i="2" s="1"/>
  <c r="JU226" i="2"/>
  <c r="JV226" i="2"/>
  <c r="JW226" i="2"/>
  <c r="JX226" i="2"/>
  <c r="JY226" i="2"/>
  <c r="JZ226" i="2"/>
  <c r="KA226" i="2"/>
  <c r="KB226" i="2"/>
  <c r="KC226" i="2"/>
  <c r="KD226" i="2"/>
  <c r="KE226" i="2"/>
  <c r="KF226" i="2"/>
  <c r="KG226" i="2"/>
  <c r="KH226" i="2"/>
  <c r="KI226" i="2"/>
  <c r="D227" i="2"/>
  <c r="CZ227" i="2"/>
  <c r="DI227" i="2"/>
  <c r="DW227" i="2"/>
  <c r="EL227" i="2"/>
  <c r="EM227" i="2" s="1"/>
  <c r="EV227" i="2"/>
  <c r="FD227" i="2"/>
  <c r="FH227" i="2"/>
  <c r="FL227" i="2"/>
  <c r="HX227" i="2"/>
  <c r="HY227" i="2"/>
  <c r="IC227" i="2"/>
  <c r="IK227" i="2"/>
  <c r="IT227" i="2"/>
  <c r="IS227" i="2" s="1"/>
  <c r="IY227" i="2"/>
  <c r="JT227" i="2"/>
  <c r="JU227" i="2"/>
  <c r="KL227" i="2" s="1"/>
  <c r="JV227" i="2"/>
  <c r="JW227" i="2"/>
  <c r="JX227" i="2"/>
  <c r="JY227" i="2"/>
  <c r="JZ227" i="2"/>
  <c r="LV227" i="2" s="1"/>
  <c r="KA227" i="2"/>
  <c r="KB227" i="2"/>
  <c r="KC227" i="2"/>
  <c r="KD227" i="2"/>
  <c r="LZ227" i="2" s="1"/>
  <c r="KE227" i="2"/>
  <c r="KF227" i="2"/>
  <c r="LH227" i="2" s="1"/>
  <c r="KG227" i="2"/>
  <c r="KH227" i="2"/>
  <c r="KI227" i="2"/>
  <c r="D228" i="2"/>
  <c r="CZ228" i="2"/>
  <c r="DI228" i="2"/>
  <c r="DW228" i="2"/>
  <c r="DX228" i="2" s="1"/>
  <c r="EL228" i="2"/>
  <c r="EV228" i="2"/>
  <c r="FD228" i="2"/>
  <c r="FH228" i="2"/>
  <c r="FL228" i="2"/>
  <c r="HX228" i="2"/>
  <c r="HY228" i="2"/>
  <c r="IC228" i="2"/>
  <c r="IK228" i="2"/>
  <c r="IT228" i="2"/>
  <c r="IS228" i="2" s="1"/>
  <c r="IY228" i="2"/>
  <c r="JT228" i="2"/>
  <c r="JU228" i="2"/>
  <c r="JV228" i="2"/>
  <c r="JW228" i="2"/>
  <c r="JX228" i="2"/>
  <c r="JY228" i="2"/>
  <c r="KT228" i="2" s="1"/>
  <c r="JZ228" i="2"/>
  <c r="KA228" i="2"/>
  <c r="KX228" i="2" s="1"/>
  <c r="KB228" i="2"/>
  <c r="KC228" i="2"/>
  <c r="KD228" i="2"/>
  <c r="KE228" i="2"/>
  <c r="KF228" i="2"/>
  <c r="MR228" i="2" s="1"/>
  <c r="KG228" i="2"/>
  <c r="MS228" i="2" s="1"/>
  <c r="KH228" i="2"/>
  <c r="KI228" i="2"/>
  <c r="D229" i="2"/>
  <c r="CZ229" i="2"/>
  <c r="DI229" i="2"/>
  <c r="DW229" i="2"/>
  <c r="EL229" i="2"/>
  <c r="EM229" i="2" s="1"/>
  <c r="EV229" i="2"/>
  <c r="EW229" i="2" s="1"/>
  <c r="FD229" i="2"/>
  <c r="FH229" i="2"/>
  <c r="FL229" i="2"/>
  <c r="HX229" i="2"/>
  <c r="HY229" i="2"/>
  <c r="IC229" i="2"/>
  <c r="IK229" i="2"/>
  <c r="IT229" i="2"/>
  <c r="IY229" i="2"/>
  <c r="JT229" i="2"/>
  <c r="JU229" i="2"/>
  <c r="JV229" i="2"/>
  <c r="JW229" i="2"/>
  <c r="JX229" i="2"/>
  <c r="JY229" i="2"/>
  <c r="JZ229" i="2"/>
  <c r="KA229" i="2"/>
  <c r="KB229" i="2"/>
  <c r="KC229" i="2"/>
  <c r="KD229" i="2"/>
  <c r="KE229" i="2"/>
  <c r="KF229" i="2"/>
  <c r="KG229" i="2"/>
  <c r="KH229" i="2"/>
  <c r="KI229" i="2"/>
  <c r="MU229" i="2" s="1"/>
  <c r="D230" i="2"/>
  <c r="LF230" i="2" s="1"/>
  <c r="CZ230" i="2"/>
  <c r="DI230" i="2"/>
  <c r="DW230" i="2"/>
  <c r="DX230" i="2" s="1"/>
  <c r="EL230" i="2"/>
  <c r="EV230" i="2"/>
  <c r="FD230" i="2"/>
  <c r="FH230" i="2"/>
  <c r="FL230" i="2"/>
  <c r="FP230" i="2" s="1"/>
  <c r="HX230" i="2"/>
  <c r="HY230" i="2"/>
  <c r="IC230" i="2"/>
  <c r="IK230" i="2"/>
  <c r="IT230" i="2"/>
  <c r="IS230" i="2" s="1"/>
  <c r="IY230" i="2"/>
  <c r="JT230" i="2"/>
  <c r="JU230" i="2"/>
  <c r="JV230" i="2"/>
  <c r="LR230" i="2" s="1"/>
  <c r="JW230" i="2"/>
  <c r="JX230" i="2"/>
  <c r="JY230" i="2"/>
  <c r="JZ230" i="2"/>
  <c r="KA230" i="2"/>
  <c r="KB230" i="2"/>
  <c r="KC230" i="2"/>
  <c r="KD230" i="2"/>
  <c r="KE230" i="2"/>
  <c r="KF230" i="2"/>
  <c r="KG230" i="2"/>
  <c r="KH230" i="2"/>
  <c r="KI230" i="2"/>
  <c r="D231" i="2"/>
  <c r="KX231" i="2" s="1"/>
  <c r="CZ231" i="2"/>
  <c r="MD231" i="2" s="1"/>
  <c r="DI231" i="2"/>
  <c r="DW231" i="2"/>
  <c r="EL231" i="2"/>
  <c r="EM231" i="2" s="1"/>
  <c r="EV231" i="2"/>
  <c r="EW231" i="2" s="1"/>
  <c r="FD231" i="2"/>
  <c r="FH231" i="2"/>
  <c r="FL231" i="2"/>
  <c r="HX231" i="2"/>
  <c r="HY231" i="2"/>
  <c r="IC231" i="2"/>
  <c r="IK231" i="2"/>
  <c r="IT231" i="2"/>
  <c r="IS231" i="2" s="1"/>
  <c r="IY231" i="2"/>
  <c r="JT231" i="2"/>
  <c r="JU231" i="2"/>
  <c r="JV231" i="2"/>
  <c r="JW231" i="2"/>
  <c r="JX231" i="2"/>
  <c r="MJ231" i="2" s="1"/>
  <c r="JY231" i="2"/>
  <c r="JZ231" i="2"/>
  <c r="KA231" i="2"/>
  <c r="KB231" i="2"/>
  <c r="KC231" i="2"/>
  <c r="KD231" i="2"/>
  <c r="KE231" i="2"/>
  <c r="KF231" i="2"/>
  <c r="KG231" i="2"/>
  <c r="KH231" i="2"/>
  <c r="KI231" i="2"/>
  <c r="D232" i="2"/>
  <c r="CZ232" i="2"/>
  <c r="DI232" i="2"/>
  <c r="DW232" i="2"/>
  <c r="EL232" i="2"/>
  <c r="EV232" i="2"/>
  <c r="FD232" i="2"/>
  <c r="FH232" i="2"/>
  <c r="FI232" i="2" s="1"/>
  <c r="FL232" i="2"/>
  <c r="FO232" i="2" s="1"/>
  <c r="HX232" i="2"/>
  <c r="HY232" i="2"/>
  <c r="IC232" i="2"/>
  <c r="IK232" i="2"/>
  <c r="IT232" i="2"/>
  <c r="IS232" i="2" s="1"/>
  <c r="IY232" i="2"/>
  <c r="JT232" i="2"/>
  <c r="JU232" i="2"/>
  <c r="JV232" i="2"/>
  <c r="JW232" i="2"/>
  <c r="JX232" i="2"/>
  <c r="JY232" i="2"/>
  <c r="JZ232" i="2"/>
  <c r="KA232" i="2"/>
  <c r="KB232" i="2"/>
  <c r="KC232" i="2"/>
  <c r="KD232" i="2"/>
  <c r="KE232" i="2"/>
  <c r="KF232" i="2"/>
  <c r="KG232" i="2"/>
  <c r="KH232" i="2"/>
  <c r="KI232" i="2"/>
  <c r="D233" i="2"/>
  <c r="CZ233" i="2"/>
  <c r="ET233" i="2" s="1"/>
  <c r="DI233" i="2"/>
  <c r="DW233" i="2"/>
  <c r="EL233" i="2"/>
  <c r="EV233" i="2"/>
  <c r="FD233" i="2"/>
  <c r="FH233" i="2"/>
  <c r="FL233" i="2"/>
  <c r="HX233" i="2"/>
  <c r="HY233" i="2"/>
  <c r="IC233" i="2"/>
  <c r="IK233" i="2"/>
  <c r="IT233" i="2"/>
  <c r="IS233" i="2" s="1"/>
  <c r="IY233" i="2"/>
  <c r="JT233" i="2"/>
  <c r="JU233" i="2"/>
  <c r="JV233" i="2"/>
  <c r="JW233" i="2"/>
  <c r="JX233" i="2"/>
  <c r="JY233" i="2"/>
  <c r="JZ233" i="2"/>
  <c r="KA233" i="2"/>
  <c r="KB233" i="2"/>
  <c r="KC233" i="2"/>
  <c r="KD233" i="2"/>
  <c r="KE233" i="2"/>
  <c r="KF233" i="2"/>
  <c r="KG233" i="2"/>
  <c r="KH233" i="2"/>
  <c r="KI233" i="2"/>
  <c r="D234" i="2"/>
  <c r="CZ234" i="2"/>
  <c r="DI234" i="2"/>
  <c r="DW234" i="2"/>
  <c r="EL234" i="2"/>
  <c r="ES234" i="2" s="1"/>
  <c r="EV234" i="2"/>
  <c r="FD234" i="2"/>
  <c r="FH234" i="2"/>
  <c r="FI234" i="2" s="1"/>
  <c r="FL234" i="2"/>
  <c r="HX234" i="2"/>
  <c r="HY234" i="2"/>
  <c r="IC234" i="2"/>
  <c r="IK234" i="2"/>
  <c r="IT234" i="2"/>
  <c r="IS234" i="2" s="1"/>
  <c r="IY234" i="2"/>
  <c r="JT234" i="2"/>
  <c r="JU234" i="2"/>
  <c r="JV234" i="2"/>
  <c r="JW234" i="2"/>
  <c r="JX234" i="2"/>
  <c r="JY234" i="2"/>
  <c r="KT234" i="2" s="1"/>
  <c r="JZ234" i="2"/>
  <c r="KA234" i="2"/>
  <c r="KB234" i="2"/>
  <c r="KC234" i="2"/>
  <c r="KD234" i="2"/>
  <c r="KE234" i="2"/>
  <c r="KF234" i="2"/>
  <c r="KG234" i="2"/>
  <c r="KH234" i="2"/>
  <c r="KI234" i="2"/>
  <c r="D235" i="2"/>
  <c r="CZ235" i="2"/>
  <c r="DI235" i="2"/>
  <c r="DW235" i="2"/>
  <c r="EL235" i="2"/>
  <c r="EV235" i="2"/>
  <c r="FD235" i="2"/>
  <c r="FH235" i="2"/>
  <c r="FI235" i="2" s="1"/>
  <c r="FL235" i="2"/>
  <c r="HX235" i="2"/>
  <c r="HY235" i="2"/>
  <c r="IC235" i="2"/>
  <c r="IK235" i="2"/>
  <c r="IT235" i="2"/>
  <c r="IS235" i="2" s="1"/>
  <c r="IY235" i="2"/>
  <c r="JT235" i="2"/>
  <c r="JU235" i="2"/>
  <c r="JV235" i="2"/>
  <c r="JW235" i="2"/>
  <c r="JX235" i="2"/>
  <c r="JY235" i="2"/>
  <c r="JZ235" i="2"/>
  <c r="KA235" i="2"/>
  <c r="KB235" i="2"/>
  <c r="KC235" i="2"/>
  <c r="KD235" i="2"/>
  <c r="KE235" i="2"/>
  <c r="KF235" i="2"/>
  <c r="KG235" i="2"/>
  <c r="KH235" i="2"/>
  <c r="KI235" i="2"/>
  <c r="B236" i="2"/>
  <c r="IU236" i="2"/>
  <c r="IZ236" i="2"/>
  <c r="D237" i="2"/>
  <c r="CZ237" i="2"/>
  <c r="LQ237" i="2" s="1"/>
  <c r="DI237" i="2"/>
  <c r="DW237" i="2"/>
  <c r="MT237" i="2" s="1"/>
  <c r="EL237" i="2"/>
  <c r="EV237" i="2"/>
  <c r="FD237" i="2"/>
  <c r="FH237" i="2"/>
  <c r="FL237" i="2"/>
  <c r="HX237" i="2"/>
  <c r="HX236" i="2" s="1"/>
  <c r="HY237" i="2"/>
  <c r="IC237" i="2"/>
  <c r="IK237" i="2"/>
  <c r="IT237" i="2"/>
  <c r="IS237" i="2" s="1"/>
  <c r="IY237" i="2"/>
  <c r="JT237" i="2"/>
  <c r="JU237" i="2"/>
  <c r="KL237" i="2" s="1"/>
  <c r="JV237" i="2"/>
  <c r="KN237" i="2" s="1"/>
  <c r="JW237" i="2"/>
  <c r="JX237" i="2"/>
  <c r="JY237" i="2"/>
  <c r="JZ237" i="2"/>
  <c r="KA237" i="2"/>
  <c r="KB237" i="2"/>
  <c r="KC237" i="2"/>
  <c r="KD237" i="2"/>
  <c r="KE237" i="2"/>
  <c r="KF237" i="2"/>
  <c r="KG237" i="2"/>
  <c r="KH237" i="2"/>
  <c r="KI237" i="2"/>
  <c r="D238" i="2"/>
  <c r="CZ238" i="2"/>
  <c r="DI238" i="2"/>
  <c r="DW238" i="2"/>
  <c r="EL238" i="2"/>
  <c r="EV238" i="2"/>
  <c r="FD238" i="2"/>
  <c r="FH238" i="2"/>
  <c r="FI238" i="2" s="1"/>
  <c r="FL238" i="2"/>
  <c r="HY238" i="2"/>
  <c r="HW238" i="2" s="1"/>
  <c r="IA238" i="2" s="1"/>
  <c r="IC238" i="2"/>
  <c r="IK238" i="2"/>
  <c r="IT238" i="2"/>
  <c r="IS238" i="2" s="1"/>
  <c r="IY238" i="2"/>
  <c r="JT238" i="2"/>
  <c r="JU238" i="2"/>
  <c r="JV238" i="2"/>
  <c r="JW238" i="2"/>
  <c r="JX238" i="2"/>
  <c r="JY238" i="2"/>
  <c r="LU238" i="2" s="1"/>
  <c r="JZ238" i="2"/>
  <c r="KA238" i="2"/>
  <c r="KB238" i="2"/>
  <c r="KC238" i="2"/>
  <c r="KD238" i="2"/>
  <c r="KE238" i="2"/>
  <c r="KF238" i="2"/>
  <c r="MB238" i="2" s="1"/>
  <c r="KG238" i="2"/>
  <c r="KH238" i="2"/>
  <c r="MD238" i="2" s="1"/>
  <c r="KI238" i="2"/>
  <c r="D239" i="2"/>
  <c r="CZ239" i="2"/>
  <c r="DI239" i="2"/>
  <c r="DW239" i="2"/>
  <c r="DX239" i="2" s="1"/>
  <c r="EL239" i="2"/>
  <c r="EV239" i="2"/>
  <c r="FD239" i="2"/>
  <c r="FH239" i="2"/>
  <c r="FI239" i="2" s="1"/>
  <c r="FL239" i="2"/>
  <c r="HY239" i="2"/>
  <c r="IC239" i="2"/>
  <c r="IK239" i="2"/>
  <c r="IT239" i="2"/>
  <c r="IS239" i="2" s="1"/>
  <c r="IY239" i="2"/>
  <c r="JT239" i="2"/>
  <c r="JU239" i="2"/>
  <c r="JV239" i="2"/>
  <c r="JW239" i="2"/>
  <c r="KP239" i="2" s="1"/>
  <c r="JX239" i="2"/>
  <c r="JY239" i="2"/>
  <c r="JZ239" i="2"/>
  <c r="KA239" i="2"/>
  <c r="KX239" i="2" s="1"/>
  <c r="KB239" i="2"/>
  <c r="KC239" i="2"/>
  <c r="KD239" i="2"/>
  <c r="KE239" i="2"/>
  <c r="KF239" i="2"/>
  <c r="KG239" i="2"/>
  <c r="KH239" i="2"/>
  <c r="KI239" i="2"/>
  <c r="D240" i="2"/>
  <c r="CZ240" i="2"/>
  <c r="DI240" i="2"/>
  <c r="DW240" i="2"/>
  <c r="DX240" i="2" s="1"/>
  <c r="EL240" i="2"/>
  <c r="EM240" i="2" s="1"/>
  <c r="EV240" i="2"/>
  <c r="EW240" i="2" s="1"/>
  <c r="FD240" i="2"/>
  <c r="FH240" i="2"/>
  <c r="FI240" i="2" s="1"/>
  <c r="FL240" i="2"/>
  <c r="HY240" i="2"/>
  <c r="IC240" i="2"/>
  <c r="IK240" i="2"/>
  <c r="IT240" i="2"/>
  <c r="IY240" i="2"/>
  <c r="JT240" i="2"/>
  <c r="JU240" i="2"/>
  <c r="JV240" i="2"/>
  <c r="JW240" i="2"/>
  <c r="JX240" i="2"/>
  <c r="JY240" i="2"/>
  <c r="JZ240" i="2"/>
  <c r="KA240" i="2"/>
  <c r="KB240" i="2"/>
  <c r="KC240" i="2"/>
  <c r="KD240" i="2"/>
  <c r="LZ240" i="2" s="1"/>
  <c r="KE240" i="2"/>
  <c r="KF240" i="2"/>
  <c r="KG240" i="2"/>
  <c r="KH240" i="2"/>
  <c r="KI240" i="2"/>
  <c r="D241" i="2"/>
  <c r="CZ241" i="2"/>
  <c r="DD229" i="2" s="1"/>
  <c r="DI241" i="2"/>
  <c r="DW241" i="2"/>
  <c r="EL241" i="2"/>
  <c r="EV241" i="2"/>
  <c r="EW241" i="2" s="1"/>
  <c r="FD241" i="2"/>
  <c r="FH241" i="2"/>
  <c r="FL241" i="2"/>
  <c r="HY241" i="2"/>
  <c r="HW241" i="2" s="1"/>
  <c r="IC241" i="2"/>
  <c r="IK241" i="2"/>
  <c r="IT241" i="2"/>
  <c r="IS241" i="2" s="1"/>
  <c r="IY241" i="2"/>
  <c r="JT241" i="2"/>
  <c r="JU241" i="2"/>
  <c r="JV241" i="2"/>
  <c r="JW241" i="2"/>
  <c r="JX241" i="2"/>
  <c r="JY241" i="2"/>
  <c r="MK241" i="2" s="1"/>
  <c r="JZ241" i="2"/>
  <c r="KA241" i="2"/>
  <c r="KB241" i="2"/>
  <c r="KC241" i="2"/>
  <c r="KD241" i="2"/>
  <c r="LD241" i="2" s="1"/>
  <c r="KE241" i="2"/>
  <c r="KF241" i="2"/>
  <c r="KG241" i="2"/>
  <c r="MS241" i="2" s="1"/>
  <c r="KH241" i="2"/>
  <c r="KI241" i="2"/>
  <c r="D242" i="2"/>
  <c r="CZ242" i="2"/>
  <c r="DI242" i="2"/>
  <c r="EC242" i="2" s="1"/>
  <c r="ED242" i="2" s="1"/>
  <c r="DW242" i="2"/>
  <c r="EL242" i="2"/>
  <c r="EV242" i="2"/>
  <c r="FD242" i="2"/>
  <c r="FH242" i="2"/>
  <c r="FL242" i="2"/>
  <c r="HY242" i="2"/>
  <c r="IC242" i="2"/>
  <c r="IK242" i="2"/>
  <c r="IT242" i="2"/>
  <c r="IS242" i="2" s="1"/>
  <c r="IY242" i="2"/>
  <c r="JT242" i="2"/>
  <c r="JU242" i="2"/>
  <c r="JV242" i="2"/>
  <c r="JW242" i="2"/>
  <c r="LS242" i="2" s="1"/>
  <c r="JX242" i="2"/>
  <c r="JY242" i="2"/>
  <c r="JZ242" i="2"/>
  <c r="KA242" i="2"/>
  <c r="KB242" i="2"/>
  <c r="KC242" i="2"/>
  <c r="KD242" i="2"/>
  <c r="KE242" i="2"/>
  <c r="KF242" i="2"/>
  <c r="KG242" i="2"/>
  <c r="KH242" i="2"/>
  <c r="KI242" i="2"/>
  <c r="D243" i="2"/>
  <c r="CZ243" i="2"/>
  <c r="DI243" i="2"/>
  <c r="DW243" i="2"/>
  <c r="EL243" i="2"/>
  <c r="EV243" i="2"/>
  <c r="FD243" i="2"/>
  <c r="FF243" i="2" s="1"/>
  <c r="FH243" i="2"/>
  <c r="FI243" i="2" s="1"/>
  <c r="FL243" i="2"/>
  <c r="HY243" i="2"/>
  <c r="HW243" i="2" s="1"/>
  <c r="IE243" i="2" s="1"/>
  <c r="IC243" i="2"/>
  <c r="IK243" i="2"/>
  <c r="IT243" i="2"/>
  <c r="IS243" i="2" s="1"/>
  <c r="IY243" i="2"/>
  <c r="JT243" i="2"/>
  <c r="JU243" i="2"/>
  <c r="JV243" i="2"/>
  <c r="JW243" i="2"/>
  <c r="LS243" i="2" s="1"/>
  <c r="JX243" i="2"/>
  <c r="JY243" i="2"/>
  <c r="JZ243" i="2"/>
  <c r="ML243" i="2" s="1"/>
  <c r="KA243" i="2"/>
  <c r="KB243" i="2"/>
  <c r="KC243" i="2"/>
  <c r="KD243" i="2"/>
  <c r="KE243" i="2"/>
  <c r="KF243" i="2"/>
  <c r="KG243" i="2"/>
  <c r="KH243" i="2"/>
  <c r="MD243" i="2" s="1"/>
  <c r="KI243" i="2"/>
  <c r="D244" i="2"/>
  <c r="CZ244" i="2"/>
  <c r="DA244" i="2" s="1"/>
  <c r="DI244" i="2"/>
  <c r="DJ244" i="2" s="1"/>
  <c r="DW244" i="2"/>
  <c r="EL244" i="2"/>
  <c r="EM244" i="2" s="1"/>
  <c r="EV244" i="2"/>
  <c r="FD244" i="2"/>
  <c r="FH244" i="2"/>
  <c r="FI244" i="2" s="1"/>
  <c r="FL244" i="2"/>
  <c r="HY244" i="2"/>
  <c r="HW244" i="2" s="1"/>
  <c r="IC244" i="2"/>
  <c r="IK244" i="2"/>
  <c r="IT244" i="2"/>
  <c r="IS244" i="2" s="1"/>
  <c r="IY244" i="2"/>
  <c r="JT244" i="2"/>
  <c r="MF244" i="2" s="1"/>
  <c r="JU244" i="2"/>
  <c r="JV244" i="2"/>
  <c r="LR244" i="2" s="1"/>
  <c r="JW244" i="2"/>
  <c r="JX244" i="2"/>
  <c r="JY244" i="2"/>
  <c r="JZ244" i="2"/>
  <c r="KA244" i="2"/>
  <c r="KB244" i="2"/>
  <c r="LX244" i="2" s="1"/>
  <c r="KC244" i="2"/>
  <c r="KD244" i="2"/>
  <c r="KE244" i="2"/>
  <c r="KF244" i="2"/>
  <c r="KG244" i="2"/>
  <c r="KH244" i="2"/>
  <c r="KI244" i="2"/>
  <c r="D245" i="2"/>
  <c r="LJ245" i="2" s="1"/>
  <c r="CZ245" i="2"/>
  <c r="DI245" i="2"/>
  <c r="DW245" i="2"/>
  <c r="DX245" i="2" s="1"/>
  <c r="EL245" i="2"/>
  <c r="EV245" i="2"/>
  <c r="FD245" i="2"/>
  <c r="FH245" i="2"/>
  <c r="FL245" i="2"/>
  <c r="HY245" i="2"/>
  <c r="HW245" i="2" s="1"/>
  <c r="IA245" i="2" s="1"/>
  <c r="IC245" i="2"/>
  <c r="IK245" i="2"/>
  <c r="IT245" i="2"/>
  <c r="IS245" i="2" s="1"/>
  <c r="IY245" i="2"/>
  <c r="JT245" i="2"/>
  <c r="JU245" i="2"/>
  <c r="JV245" i="2"/>
  <c r="MH245" i="2" s="1"/>
  <c r="JW245" i="2"/>
  <c r="JX245" i="2"/>
  <c r="JY245" i="2"/>
  <c r="JZ245" i="2"/>
  <c r="KA245" i="2"/>
  <c r="KB245" i="2"/>
  <c r="KC245" i="2"/>
  <c r="KD245" i="2"/>
  <c r="MP245" i="2" s="1"/>
  <c r="KE245" i="2"/>
  <c r="KF245" i="2"/>
  <c r="KG245" i="2"/>
  <c r="MS245" i="2" s="1"/>
  <c r="KH245" i="2"/>
  <c r="KI245" i="2"/>
  <c r="D246" i="2"/>
  <c r="CZ246" i="2"/>
  <c r="DI246" i="2"/>
  <c r="DW246" i="2"/>
  <c r="EL246" i="2"/>
  <c r="EV246" i="2"/>
  <c r="EW246" i="2" s="1"/>
  <c r="FD246" i="2"/>
  <c r="FH246" i="2"/>
  <c r="FI246" i="2" s="1"/>
  <c r="FL246" i="2"/>
  <c r="HY246" i="2"/>
  <c r="HW246" i="2" s="1"/>
  <c r="IC246" i="2"/>
  <c r="IK246" i="2"/>
  <c r="IT246" i="2"/>
  <c r="IS246" i="2" s="1"/>
  <c r="IY246" i="2"/>
  <c r="JT246" i="2"/>
  <c r="JU246" i="2"/>
  <c r="LQ246" i="2" s="1"/>
  <c r="JV246" i="2"/>
  <c r="JW246" i="2"/>
  <c r="JX246" i="2"/>
  <c r="JY246" i="2"/>
  <c r="JZ246" i="2"/>
  <c r="KA246" i="2"/>
  <c r="KB246" i="2"/>
  <c r="KC246" i="2"/>
  <c r="KD246" i="2"/>
  <c r="KE246" i="2"/>
  <c r="KF246" i="2"/>
  <c r="KG246" i="2"/>
  <c r="LJ246" i="2" s="1"/>
  <c r="KH246" i="2"/>
  <c r="KI246" i="2"/>
  <c r="D247" i="2"/>
  <c r="CZ247" i="2"/>
  <c r="DI247" i="2"/>
  <c r="DW247" i="2"/>
  <c r="EL247" i="2"/>
  <c r="EM247" i="2" s="1"/>
  <c r="EV247" i="2"/>
  <c r="FD247" i="2"/>
  <c r="FH247" i="2"/>
  <c r="FL247" i="2"/>
  <c r="HY247" i="2"/>
  <c r="IC247" i="2"/>
  <c r="IK247" i="2"/>
  <c r="IT247" i="2"/>
  <c r="IS247" i="2" s="1"/>
  <c r="IY247" i="2"/>
  <c r="JT247" i="2"/>
  <c r="JU247" i="2"/>
  <c r="JV247" i="2"/>
  <c r="JW247" i="2"/>
  <c r="JX247" i="2"/>
  <c r="JY247" i="2"/>
  <c r="JZ247" i="2"/>
  <c r="KA247" i="2"/>
  <c r="KX247" i="2" s="1"/>
  <c r="KB247" i="2"/>
  <c r="KC247" i="2"/>
  <c r="KD247" i="2"/>
  <c r="LD247" i="2" s="1"/>
  <c r="KE247" i="2"/>
  <c r="KF247" i="2"/>
  <c r="KG247" i="2"/>
  <c r="KH247" i="2"/>
  <c r="KI247" i="2"/>
  <c r="B248" i="2"/>
  <c r="HX248" i="2"/>
  <c r="HY248" i="2"/>
  <c r="IK248" i="2"/>
  <c r="IL248" i="2"/>
  <c r="IT248" i="2"/>
  <c r="IU248" i="2"/>
  <c r="D249" i="2"/>
  <c r="CZ249" i="2"/>
  <c r="DI249" i="2"/>
  <c r="DW249" i="2"/>
  <c r="EL249" i="2"/>
  <c r="EV249" i="2"/>
  <c r="FD249" i="2"/>
  <c r="FH249" i="2"/>
  <c r="FL249" i="2"/>
  <c r="HW249" i="2"/>
  <c r="HU249" i="2" s="1"/>
  <c r="IX249" i="2" s="1"/>
  <c r="IS249" i="2"/>
  <c r="JT249" i="2"/>
  <c r="JU249" i="2"/>
  <c r="JV249" i="2"/>
  <c r="JW249" i="2"/>
  <c r="JX249" i="2"/>
  <c r="JY249" i="2"/>
  <c r="JZ249" i="2"/>
  <c r="KA249" i="2"/>
  <c r="KB249" i="2"/>
  <c r="MN249" i="2" s="1"/>
  <c r="KC249" i="2"/>
  <c r="KD249" i="2"/>
  <c r="KE249" i="2"/>
  <c r="KF249" i="2"/>
  <c r="KG249" i="2"/>
  <c r="KH249" i="2"/>
  <c r="KI249" i="2"/>
  <c r="D250" i="2"/>
  <c r="CZ250" i="2"/>
  <c r="DI250" i="2"/>
  <c r="DW250" i="2"/>
  <c r="EL250" i="2"/>
  <c r="EV250" i="2"/>
  <c r="FD250" i="2"/>
  <c r="FH250" i="2"/>
  <c r="FI250" i="2" s="1"/>
  <c r="FL250" i="2"/>
  <c r="HW250" i="2"/>
  <c r="IS250" i="2"/>
  <c r="JT250" i="2"/>
  <c r="JU250" i="2"/>
  <c r="KL250" i="2" s="1"/>
  <c r="JV250" i="2"/>
  <c r="KN250" i="2" s="1"/>
  <c r="JW250" i="2"/>
  <c r="JX250" i="2"/>
  <c r="JY250" i="2"/>
  <c r="JZ250" i="2"/>
  <c r="KA250" i="2"/>
  <c r="KB250" i="2"/>
  <c r="KC250" i="2"/>
  <c r="KD250" i="2"/>
  <c r="LD250" i="2" s="1"/>
  <c r="KE250" i="2"/>
  <c r="KF250" i="2"/>
  <c r="KG250" i="2"/>
  <c r="KH250" i="2"/>
  <c r="KI250" i="2"/>
  <c r="LN250" i="2" s="1"/>
  <c r="D251" i="2"/>
  <c r="CZ251" i="2"/>
  <c r="DI251" i="2"/>
  <c r="DW251" i="2"/>
  <c r="EL251" i="2"/>
  <c r="EV251" i="2"/>
  <c r="FD251" i="2"/>
  <c r="FH251" i="2"/>
  <c r="FL251" i="2"/>
  <c r="HW251" i="2"/>
  <c r="IS251" i="2"/>
  <c r="JT251" i="2"/>
  <c r="JU251" i="2"/>
  <c r="JV251" i="2"/>
  <c r="KN251" i="2" s="1"/>
  <c r="JW251" i="2"/>
  <c r="JX251" i="2"/>
  <c r="KR251" i="2" s="1"/>
  <c r="JY251" i="2"/>
  <c r="JZ251" i="2"/>
  <c r="KV251" i="2" s="1"/>
  <c r="KA251" i="2"/>
  <c r="KB251" i="2"/>
  <c r="KC251" i="2"/>
  <c r="KD251" i="2"/>
  <c r="LD251" i="2" s="1"/>
  <c r="KE251" i="2"/>
  <c r="KF251" i="2"/>
  <c r="KG251" i="2"/>
  <c r="KH251" i="2"/>
  <c r="KI251" i="2"/>
  <c r="D252" i="2"/>
  <c r="CZ252" i="2"/>
  <c r="DI252" i="2"/>
  <c r="DW252" i="2"/>
  <c r="EL252" i="2"/>
  <c r="EV252" i="2"/>
  <c r="FD252" i="2"/>
  <c r="FF252" i="2" s="1"/>
  <c r="FH252" i="2"/>
  <c r="FI252" i="2" s="1"/>
  <c r="FL252" i="2"/>
  <c r="HW252" i="2"/>
  <c r="IS252" i="2"/>
  <c r="JT252" i="2"/>
  <c r="JU252" i="2"/>
  <c r="JV252" i="2"/>
  <c r="JW252" i="2"/>
  <c r="JX252" i="2"/>
  <c r="JY252" i="2"/>
  <c r="JZ252" i="2"/>
  <c r="KA252" i="2"/>
  <c r="KB252" i="2"/>
  <c r="KC252" i="2"/>
  <c r="KD252" i="2"/>
  <c r="KE252" i="2"/>
  <c r="KF252" i="2"/>
  <c r="KG252" i="2"/>
  <c r="KH252" i="2"/>
  <c r="KI252" i="2"/>
  <c r="D253" i="2"/>
  <c r="CZ253" i="2"/>
  <c r="DI253" i="2"/>
  <c r="DW253" i="2"/>
  <c r="EL253" i="2"/>
  <c r="EV253" i="2"/>
  <c r="FD253" i="2"/>
  <c r="FH253" i="2"/>
  <c r="FI253" i="2" s="1"/>
  <c r="FL253" i="2"/>
  <c r="HW253" i="2"/>
  <c r="IS253" i="2"/>
  <c r="JT253" i="2"/>
  <c r="JU253" i="2"/>
  <c r="JV253" i="2"/>
  <c r="JW253" i="2"/>
  <c r="JX253" i="2"/>
  <c r="JY253" i="2"/>
  <c r="JZ253" i="2"/>
  <c r="KA253" i="2"/>
  <c r="KB253" i="2"/>
  <c r="KZ253" i="2" s="1"/>
  <c r="KC253" i="2"/>
  <c r="KD253" i="2"/>
  <c r="KE253" i="2"/>
  <c r="KF253" i="2"/>
  <c r="KG253" i="2"/>
  <c r="KH253" i="2"/>
  <c r="KI253" i="2"/>
  <c r="D254" i="2"/>
  <c r="KN254" i="2" s="1"/>
  <c r="CZ254" i="2"/>
  <c r="DI254" i="2"/>
  <c r="DW254" i="2"/>
  <c r="EL254" i="2"/>
  <c r="EM254" i="2" s="1"/>
  <c r="EV254" i="2"/>
  <c r="FD254" i="2"/>
  <c r="FH254" i="2"/>
  <c r="FL254" i="2"/>
  <c r="HW254" i="2"/>
  <c r="HU254" i="2" s="1"/>
  <c r="IS254" i="2"/>
  <c r="JT254" i="2"/>
  <c r="JU254" i="2"/>
  <c r="JV254" i="2"/>
  <c r="JW254" i="2"/>
  <c r="JX254" i="2"/>
  <c r="JY254" i="2"/>
  <c r="KT254" i="2" s="1"/>
  <c r="JZ254" i="2"/>
  <c r="KA254" i="2"/>
  <c r="KB254" i="2"/>
  <c r="KC254" i="2"/>
  <c r="KD254" i="2"/>
  <c r="KE254" i="2"/>
  <c r="KF254" i="2"/>
  <c r="KG254" i="2"/>
  <c r="KH254" i="2"/>
  <c r="KI254" i="2"/>
  <c r="D255" i="2"/>
  <c r="CZ255" i="2"/>
  <c r="DI255" i="2"/>
  <c r="DW255" i="2"/>
  <c r="EL255" i="2"/>
  <c r="EV255" i="2"/>
  <c r="EX255" i="2" s="1"/>
  <c r="FD255" i="2"/>
  <c r="FH255" i="2"/>
  <c r="FI255" i="2" s="1"/>
  <c r="FL255" i="2"/>
  <c r="HW255" i="2"/>
  <c r="IS255" i="2"/>
  <c r="JT255" i="2"/>
  <c r="JU255" i="2"/>
  <c r="JV255" i="2"/>
  <c r="JW255" i="2"/>
  <c r="JX255" i="2"/>
  <c r="JY255" i="2"/>
  <c r="JZ255" i="2"/>
  <c r="KA255" i="2"/>
  <c r="KB255" i="2"/>
  <c r="KZ255" i="2" s="1"/>
  <c r="KC255" i="2"/>
  <c r="KD255" i="2"/>
  <c r="LD255" i="2" s="1"/>
  <c r="KE255" i="2"/>
  <c r="KF255" i="2"/>
  <c r="KG255" i="2"/>
  <c r="KH255" i="2"/>
  <c r="MD255" i="2" s="1"/>
  <c r="KI255" i="2"/>
  <c r="D256" i="2"/>
  <c r="CZ256" i="2"/>
  <c r="DI256" i="2"/>
  <c r="DP244" i="2" s="1"/>
  <c r="DW256" i="2"/>
  <c r="EL256" i="2"/>
  <c r="EV256" i="2"/>
  <c r="FD256" i="2"/>
  <c r="FH256" i="2"/>
  <c r="FI256" i="2" s="1"/>
  <c r="FL256" i="2"/>
  <c r="HW256" i="2"/>
  <c r="IS256" i="2"/>
  <c r="JT256" i="2"/>
  <c r="MF256" i="2" s="1"/>
  <c r="JU256" i="2"/>
  <c r="MG256" i="2" s="1"/>
  <c r="JV256" i="2"/>
  <c r="JW256" i="2"/>
  <c r="JX256" i="2"/>
  <c r="JY256" i="2"/>
  <c r="KT256" i="2" s="1"/>
  <c r="JZ256" i="2"/>
  <c r="KA256" i="2"/>
  <c r="KB256" i="2"/>
  <c r="KC256" i="2"/>
  <c r="KD256" i="2"/>
  <c r="KE256" i="2"/>
  <c r="KF256" i="2"/>
  <c r="KG256" i="2"/>
  <c r="KH256" i="2"/>
  <c r="KI256" i="2"/>
  <c r="D257" i="2"/>
  <c r="LN257" i="2" s="1"/>
  <c r="CZ257" i="2"/>
  <c r="DI257" i="2"/>
  <c r="DJ257" i="2" s="1"/>
  <c r="DW257" i="2"/>
  <c r="EL257" i="2"/>
  <c r="EV257" i="2"/>
  <c r="FD257" i="2"/>
  <c r="FH257" i="2"/>
  <c r="FL257" i="2"/>
  <c r="HW257" i="2"/>
  <c r="HU257" i="2" s="1"/>
  <c r="IS257" i="2"/>
  <c r="JT257" i="2"/>
  <c r="JU257" i="2"/>
  <c r="JV257" i="2"/>
  <c r="JW257" i="2"/>
  <c r="JX257" i="2"/>
  <c r="JY257" i="2"/>
  <c r="JZ257" i="2"/>
  <c r="KA257" i="2"/>
  <c r="KB257" i="2"/>
  <c r="KC257" i="2"/>
  <c r="KD257" i="2"/>
  <c r="KE257" i="2"/>
  <c r="KF257" i="2"/>
  <c r="KG257" i="2"/>
  <c r="KH257" i="2"/>
  <c r="LL257" i="2" s="1"/>
  <c r="KI257" i="2"/>
  <c r="D258" i="2"/>
  <c r="CZ258" i="2"/>
  <c r="DI258" i="2"/>
  <c r="DW258" i="2"/>
  <c r="EL258" i="2"/>
  <c r="EV258" i="2"/>
  <c r="FD258" i="2"/>
  <c r="FH258" i="2"/>
  <c r="FI258" i="2" s="1"/>
  <c r="FL258" i="2"/>
  <c r="FO258" i="2" s="1"/>
  <c r="HW258" i="2"/>
  <c r="IS258" i="2"/>
  <c r="JT258" i="2"/>
  <c r="JU258" i="2"/>
  <c r="JV258" i="2"/>
  <c r="JW258" i="2"/>
  <c r="JX258" i="2"/>
  <c r="JY258" i="2"/>
  <c r="JZ258" i="2"/>
  <c r="KA258" i="2"/>
  <c r="KX258" i="2" s="1"/>
  <c r="KB258" i="2"/>
  <c r="KC258" i="2"/>
  <c r="KD258" i="2"/>
  <c r="KE258" i="2"/>
  <c r="KF258" i="2"/>
  <c r="KG258" i="2"/>
  <c r="KH258" i="2"/>
  <c r="KI258" i="2"/>
  <c r="D259" i="2"/>
  <c r="CZ259" i="2"/>
  <c r="DI259" i="2"/>
  <c r="DW259" i="2"/>
  <c r="EL259" i="2"/>
  <c r="EM259" i="2" s="1"/>
  <c r="EV259" i="2"/>
  <c r="EW259" i="2" s="1"/>
  <c r="FD259" i="2"/>
  <c r="FH259" i="2"/>
  <c r="FL259" i="2"/>
  <c r="HW259" i="2"/>
  <c r="IS259" i="2"/>
  <c r="HU259" i="2" s="1"/>
  <c r="IO259" i="2" s="1"/>
  <c r="JT259" i="2"/>
  <c r="JU259" i="2"/>
  <c r="JV259" i="2"/>
  <c r="JW259" i="2"/>
  <c r="JX259" i="2"/>
  <c r="JY259" i="2"/>
  <c r="JZ259" i="2"/>
  <c r="LV259" i="2" s="1"/>
  <c r="KA259" i="2"/>
  <c r="KB259" i="2"/>
  <c r="KC259" i="2"/>
  <c r="KD259" i="2"/>
  <c r="KE259" i="2"/>
  <c r="KF259" i="2"/>
  <c r="KG259" i="2"/>
  <c r="KH259" i="2"/>
  <c r="KI259" i="2"/>
  <c r="B260" i="2"/>
  <c r="HX260" i="2"/>
  <c r="HY260" i="2"/>
  <c r="IK260" i="2"/>
  <c r="IL260" i="2"/>
  <c r="IT260" i="2"/>
  <c r="IU260" i="2"/>
  <c r="D261" i="2"/>
  <c r="DL261" i="2" s="1"/>
  <c r="CZ261" i="2"/>
  <c r="DF261" i="2" s="1"/>
  <c r="DI261" i="2"/>
  <c r="DW261" i="2"/>
  <c r="EL261" i="2"/>
  <c r="EV261" i="2"/>
  <c r="FF261" i="2" s="1"/>
  <c r="FD261" i="2"/>
  <c r="FH261" i="2"/>
  <c r="HW261" i="2"/>
  <c r="IS261" i="2"/>
  <c r="JT261" i="2"/>
  <c r="JU261" i="2"/>
  <c r="JV261" i="2"/>
  <c r="JW261" i="2"/>
  <c r="JX261" i="2"/>
  <c r="JY261" i="2"/>
  <c r="JZ261" i="2"/>
  <c r="KA261" i="2"/>
  <c r="KX261" i="2" s="1"/>
  <c r="KB261" i="2"/>
  <c r="KC261" i="2"/>
  <c r="KD261" i="2"/>
  <c r="KE261" i="2"/>
  <c r="KF261" i="2"/>
  <c r="KG261" i="2"/>
  <c r="KH261" i="2"/>
  <c r="KI261" i="2"/>
  <c r="D262" i="2"/>
  <c r="CZ262" i="2"/>
  <c r="DI262" i="2"/>
  <c r="DW262" i="2"/>
  <c r="EL262" i="2"/>
  <c r="EV262" i="2"/>
  <c r="FD262" i="2"/>
  <c r="FH262" i="2"/>
  <c r="FI262" i="2" s="1"/>
  <c r="HW262" i="2"/>
  <c r="IS262" i="2"/>
  <c r="JT262" i="2"/>
  <c r="JU262" i="2"/>
  <c r="JV262" i="2"/>
  <c r="JW262" i="2"/>
  <c r="JX262" i="2"/>
  <c r="JY262" i="2"/>
  <c r="JZ262" i="2"/>
  <c r="KA262" i="2"/>
  <c r="KB262" i="2"/>
  <c r="KC262" i="2"/>
  <c r="KD262" i="2"/>
  <c r="KE262" i="2"/>
  <c r="KF262" i="2"/>
  <c r="KG262" i="2"/>
  <c r="KH262" i="2"/>
  <c r="KI262" i="2"/>
  <c r="D263" i="2"/>
  <c r="CZ263" i="2"/>
  <c r="DI263" i="2"/>
  <c r="DW263" i="2"/>
  <c r="EL263" i="2"/>
  <c r="EV263" i="2"/>
  <c r="EW263" i="2" s="1"/>
  <c r="FD263" i="2"/>
  <c r="FH263" i="2"/>
  <c r="HW263" i="2"/>
  <c r="IS263" i="2"/>
  <c r="JT263" i="2"/>
  <c r="JU263" i="2"/>
  <c r="JV263" i="2"/>
  <c r="JW263" i="2"/>
  <c r="JX263" i="2"/>
  <c r="JY263" i="2"/>
  <c r="JZ263" i="2"/>
  <c r="KA263" i="2"/>
  <c r="KB263" i="2"/>
  <c r="KC263" i="2"/>
  <c r="KD263" i="2"/>
  <c r="KE263" i="2"/>
  <c r="KF263" i="2"/>
  <c r="KG263" i="2"/>
  <c r="KH263" i="2"/>
  <c r="KI263" i="2"/>
  <c r="ME263" i="2" s="1"/>
  <c r="D264" i="2"/>
  <c r="CZ264" i="2"/>
  <c r="DI264" i="2"/>
  <c r="DW264" i="2"/>
  <c r="EL264" i="2"/>
  <c r="EM264" i="2" s="1"/>
  <c r="EV264" i="2"/>
  <c r="FD264" i="2"/>
  <c r="FH264" i="2"/>
  <c r="HW264" i="2"/>
  <c r="IS264" i="2"/>
  <c r="JT264" i="2"/>
  <c r="JU264" i="2"/>
  <c r="MG264" i="2" s="1"/>
  <c r="JV264" i="2"/>
  <c r="JW264" i="2"/>
  <c r="JX264" i="2"/>
  <c r="JY264" i="2"/>
  <c r="KT264" i="2" s="1"/>
  <c r="JZ264" i="2"/>
  <c r="KA264" i="2"/>
  <c r="KB264" i="2"/>
  <c r="KC264" i="2"/>
  <c r="KD264" i="2"/>
  <c r="KE264" i="2"/>
  <c r="KF264" i="2"/>
  <c r="KG264" i="2"/>
  <c r="KH264" i="2"/>
  <c r="KI264" i="2"/>
  <c r="D265" i="2"/>
  <c r="CZ265" i="2"/>
  <c r="LX265" i="2" s="1"/>
  <c r="DI265" i="2"/>
  <c r="DW265" i="2"/>
  <c r="EL265" i="2"/>
  <c r="EV265" i="2"/>
  <c r="EW265" i="2" s="1"/>
  <c r="FD265" i="2"/>
  <c r="FH265" i="2"/>
  <c r="HW265" i="2"/>
  <c r="IS265" i="2"/>
  <c r="JT265" i="2"/>
  <c r="JU265" i="2"/>
  <c r="JV265" i="2"/>
  <c r="JW265" i="2"/>
  <c r="JX265" i="2"/>
  <c r="JY265" i="2"/>
  <c r="JZ265" i="2"/>
  <c r="KA265" i="2"/>
  <c r="KB265" i="2"/>
  <c r="KC265" i="2"/>
  <c r="KD265" i="2"/>
  <c r="KE265" i="2"/>
  <c r="KF265" i="2"/>
  <c r="KG265" i="2"/>
  <c r="KH265" i="2"/>
  <c r="KI265" i="2"/>
  <c r="D266" i="2"/>
  <c r="CZ266" i="2"/>
  <c r="DI266" i="2"/>
  <c r="DW266" i="2"/>
  <c r="EL266" i="2"/>
  <c r="EV266" i="2"/>
  <c r="FD266" i="2"/>
  <c r="FH266" i="2"/>
  <c r="FI266" i="2" s="1"/>
  <c r="HW266" i="2"/>
  <c r="IS266" i="2"/>
  <c r="JT266" i="2"/>
  <c r="JU266" i="2"/>
  <c r="MG266" i="2" s="1"/>
  <c r="JV266" i="2"/>
  <c r="JW266" i="2"/>
  <c r="JX266" i="2"/>
  <c r="JY266" i="2"/>
  <c r="JZ266" i="2"/>
  <c r="KA266" i="2"/>
  <c r="KB266" i="2"/>
  <c r="KC266" i="2"/>
  <c r="KD266" i="2"/>
  <c r="KE266" i="2"/>
  <c r="KF266" i="2"/>
  <c r="KG266" i="2"/>
  <c r="KH266" i="2"/>
  <c r="KI266" i="2"/>
  <c r="D267" i="2"/>
  <c r="CZ267" i="2"/>
  <c r="DI267" i="2"/>
  <c r="DJ267" i="2" s="1"/>
  <c r="DW267" i="2"/>
  <c r="EL267" i="2"/>
  <c r="EV267" i="2"/>
  <c r="FD267" i="2"/>
  <c r="FH267" i="2"/>
  <c r="HW267" i="2"/>
  <c r="IS267" i="2"/>
  <c r="JT267" i="2"/>
  <c r="JU267" i="2"/>
  <c r="JV267" i="2"/>
  <c r="JW267" i="2"/>
  <c r="JX267" i="2"/>
  <c r="JY267" i="2"/>
  <c r="JZ267" i="2"/>
  <c r="KA267" i="2"/>
  <c r="LW267" i="2" s="1"/>
  <c r="KB267" i="2"/>
  <c r="KC267" i="2"/>
  <c r="KD267" i="2"/>
  <c r="KE267" i="2"/>
  <c r="KF267" i="2"/>
  <c r="KG267" i="2"/>
  <c r="KH267" i="2"/>
  <c r="KI267" i="2"/>
  <c r="ME267" i="2" s="1"/>
  <c r="D268" i="2"/>
  <c r="CZ268" i="2"/>
  <c r="DI268" i="2"/>
  <c r="DW268" i="2"/>
  <c r="MT268" i="2" s="1"/>
  <c r="EL268" i="2"/>
  <c r="EV268" i="2"/>
  <c r="FD268" i="2"/>
  <c r="FH268" i="2"/>
  <c r="HW268" i="2"/>
  <c r="IS268" i="2"/>
  <c r="JT268" i="2"/>
  <c r="JU268" i="2"/>
  <c r="JV268" i="2"/>
  <c r="JW268" i="2"/>
  <c r="JX268" i="2"/>
  <c r="JY268" i="2"/>
  <c r="KT268" i="2" s="1"/>
  <c r="JZ268" i="2"/>
  <c r="KA268" i="2"/>
  <c r="KB268" i="2"/>
  <c r="KC268" i="2"/>
  <c r="KD268" i="2"/>
  <c r="KE268" i="2"/>
  <c r="KF268" i="2"/>
  <c r="KG268" i="2"/>
  <c r="KH268" i="2"/>
  <c r="KI268" i="2"/>
  <c r="D269" i="2"/>
  <c r="DY269" i="2" s="1"/>
  <c r="CZ269" i="2"/>
  <c r="LP269" i="2" s="1"/>
  <c r="DI269" i="2"/>
  <c r="DW269" i="2"/>
  <c r="EL269" i="2"/>
  <c r="EV269" i="2"/>
  <c r="FD269" i="2"/>
  <c r="FH269" i="2"/>
  <c r="FI269" i="2" s="1"/>
  <c r="HW269" i="2"/>
  <c r="IS269" i="2"/>
  <c r="HU269" i="2" s="1"/>
  <c r="JT269" i="2"/>
  <c r="JU269" i="2"/>
  <c r="JV269" i="2"/>
  <c r="JW269" i="2"/>
  <c r="MI269" i="2" s="1"/>
  <c r="JX269" i="2"/>
  <c r="JY269" i="2"/>
  <c r="JZ269" i="2"/>
  <c r="KA269" i="2"/>
  <c r="KB269" i="2"/>
  <c r="KC269" i="2"/>
  <c r="KD269" i="2"/>
  <c r="KE269" i="2"/>
  <c r="KF269" i="2"/>
  <c r="KG269" i="2"/>
  <c r="KH269" i="2"/>
  <c r="KI269" i="2"/>
  <c r="D270" i="2"/>
  <c r="CZ270" i="2"/>
  <c r="DA270" i="2" s="1"/>
  <c r="DI270" i="2"/>
  <c r="DW270" i="2"/>
  <c r="EL270" i="2"/>
  <c r="EV270" i="2"/>
  <c r="FD270" i="2"/>
  <c r="FH270" i="2"/>
  <c r="HW270" i="2"/>
  <c r="IS270" i="2"/>
  <c r="JT270" i="2"/>
  <c r="JU270" i="2"/>
  <c r="JV270" i="2"/>
  <c r="JW270" i="2"/>
  <c r="LS270" i="2" s="1"/>
  <c r="JX270" i="2"/>
  <c r="JY270" i="2"/>
  <c r="JZ270" i="2"/>
  <c r="KA270" i="2"/>
  <c r="KB270" i="2"/>
  <c r="KC270" i="2"/>
  <c r="KD270" i="2"/>
  <c r="KE270" i="2"/>
  <c r="KF270" i="2"/>
  <c r="KG270" i="2"/>
  <c r="KH270" i="2"/>
  <c r="KI270" i="2"/>
  <c r="D271" i="2"/>
  <c r="CZ271" i="2"/>
  <c r="DI271" i="2"/>
  <c r="DW271" i="2"/>
  <c r="EL271" i="2"/>
  <c r="EV271" i="2"/>
  <c r="FD271" i="2"/>
  <c r="FH271" i="2"/>
  <c r="HW271" i="2"/>
  <c r="IS271" i="2"/>
  <c r="JT271" i="2"/>
  <c r="JU271" i="2"/>
  <c r="JV271" i="2"/>
  <c r="JW271" i="2"/>
  <c r="JX271" i="2"/>
  <c r="JY271" i="2"/>
  <c r="JZ271" i="2"/>
  <c r="KA271" i="2"/>
  <c r="KB271" i="2"/>
  <c r="KC271" i="2"/>
  <c r="KD271" i="2"/>
  <c r="KE271" i="2"/>
  <c r="KF271" i="2"/>
  <c r="KG271" i="2"/>
  <c r="KH271" i="2"/>
  <c r="KI271" i="2"/>
  <c r="B272" i="2"/>
  <c r="HX272" i="2"/>
  <c r="IK272" i="2"/>
  <c r="IS272" i="2"/>
  <c r="IT272" i="2"/>
  <c r="D273" i="2"/>
  <c r="CZ273" i="2"/>
  <c r="DW273" i="2"/>
  <c r="EL273" i="2"/>
  <c r="EV273" i="2"/>
  <c r="FD273" i="2"/>
  <c r="IL273" i="2" s="1"/>
  <c r="IX273" i="2" s="1"/>
  <c r="FH273" i="2"/>
  <c r="FI273" i="2" s="1"/>
  <c r="HW273" i="2"/>
  <c r="JT273" i="2"/>
  <c r="JU273" i="2"/>
  <c r="JV273" i="2"/>
  <c r="KN273" i="2" s="1"/>
  <c r="JW273" i="2"/>
  <c r="JX273" i="2"/>
  <c r="JY273" i="2"/>
  <c r="JZ273" i="2"/>
  <c r="KA273" i="2"/>
  <c r="KB273" i="2"/>
  <c r="KC273" i="2"/>
  <c r="KD273" i="2"/>
  <c r="KE273" i="2"/>
  <c r="KF273" i="2"/>
  <c r="KG273" i="2"/>
  <c r="KH273" i="2"/>
  <c r="MT273" i="2" s="1"/>
  <c r="KI273" i="2"/>
  <c r="D274" i="2"/>
  <c r="CZ274" i="2"/>
  <c r="DW274" i="2"/>
  <c r="EL274" i="2"/>
  <c r="EV274" i="2"/>
  <c r="FD274" i="2"/>
  <c r="FH274" i="2"/>
  <c r="HW274" i="2"/>
  <c r="JT274" i="2"/>
  <c r="KJ274" i="2" s="1"/>
  <c r="JU274" i="2"/>
  <c r="JV274" i="2"/>
  <c r="MH274" i="2" s="1"/>
  <c r="JW274" i="2"/>
  <c r="JX274" i="2"/>
  <c r="JY274" i="2"/>
  <c r="JZ274" i="2"/>
  <c r="KA274" i="2"/>
  <c r="KB274" i="2"/>
  <c r="KC274" i="2"/>
  <c r="KD274" i="2"/>
  <c r="MP274" i="2" s="1"/>
  <c r="KE274" i="2"/>
  <c r="KF274" i="2"/>
  <c r="KG274" i="2"/>
  <c r="KH274" i="2"/>
  <c r="KI274" i="2"/>
  <c r="D275" i="2"/>
  <c r="CZ275" i="2"/>
  <c r="DW275" i="2"/>
  <c r="EL275" i="2"/>
  <c r="EV275" i="2"/>
  <c r="FD275" i="2"/>
  <c r="FH275" i="2"/>
  <c r="HW275" i="2"/>
  <c r="JT275" i="2"/>
  <c r="JU275" i="2"/>
  <c r="JV275" i="2"/>
  <c r="JW275" i="2"/>
  <c r="JX275" i="2"/>
  <c r="JY275" i="2"/>
  <c r="JZ275" i="2"/>
  <c r="KA275" i="2"/>
  <c r="KB275" i="2"/>
  <c r="KC275" i="2"/>
  <c r="KD275" i="2"/>
  <c r="KE275" i="2"/>
  <c r="KF275" i="2"/>
  <c r="KG275" i="2"/>
  <c r="KH275" i="2"/>
  <c r="KI275" i="2"/>
  <c r="D276" i="2"/>
  <c r="CZ276" i="2"/>
  <c r="DA276" i="2" s="1"/>
  <c r="DW276" i="2"/>
  <c r="EL276" i="2"/>
  <c r="EV276" i="2"/>
  <c r="FD276" i="2"/>
  <c r="IL276" i="2"/>
  <c r="FH276" i="2"/>
  <c r="HW276" i="2"/>
  <c r="JT276" i="2"/>
  <c r="JU276" i="2"/>
  <c r="JV276" i="2"/>
  <c r="JW276" i="2"/>
  <c r="KP276" i="2" s="1"/>
  <c r="JX276" i="2"/>
  <c r="JY276" i="2"/>
  <c r="JZ276" i="2"/>
  <c r="KA276" i="2"/>
  <c r="KB276" i="2"/>
  <c r="KC276" i="2"/>
  <c r="KD276" i="2"/>
  <c r="KE276" i="2"/>
  <c r="KF276" i="2"/>
  <c r="KG276" i="2"/>
  <c r="KH276" i="2"/>
  <c r="KI276" i="2"/>
  <c r="D277" i="2"/>
  <c r="CZ277" i="2"/>
  <c r="DW277" i="2"/>
  <c r="EL277" i="2"/>
  <c r="EM277" i="2" s="1"/>
  <c r="EV277" i="2"/>
  <c r="FD277" i="2"/>
  <c r="FH277" i="2"/>
  <c r="HW277" i="2"/>
  <c r="JT277" i="2"/>
  <c r="JU277" i="2"/>
  <c r="JV277" i="2"/>
  <c r="JW277" i="2"/>
  <c r="JX277" i="2"/>
  <c r="JY277" i="2"/>
  <c r="MK277" i="2" s="1"/>
  <c r="JZ277" i="2"/>
  <c r="KA277" i="2"/>
  <c r="KB277" i="2"/>
  <c r="KC277" i="2"/>
  <c r="KD277" i="2"/>
  <c r="KE277" i="2"/>
  <c r="KF277" i="2"/>
  <c r="KG277" i="2"/>
  <c r="KH277" i="2"/>
  <c r="KI277" i="2"/>
  <c r="D278" i="2"/>
  <c r="CZ278" i="2"/>
  <c r="DW278" i="2"/>
  <c r="EL278" i="2"/>
  <c r="EV278" i="2"/>
  <c r="FD278" i="2"/>
  <c r="FH278" i="2"/>
  <c r="FI278" i="2" s="1"/>
  <c r="HW278" i="2"/>
  <c r="JT278" i="2"/>
  <c r="JU278" i="2"/>
  <c r="KL278" i="2" s="1"/>
  <c r="JV278" i="2"/>
  <c r="JW278" i="2"/>
  <c r="JX278" i="2"/>
  <c r="JY278" i="2"/>
  <c r="JZ278" i="2"/>
  <c r="KA278" i="2"/>
  <c r="KB278" i="2"/>
  <c r="MN278" i="2" s="1"/>
  <c r="KC278" i="2"/>
  <c r="LB278" i="2" s="1"/>
  <c r="KD278" i="2"/>
  <c r="KE278" i="2"/>
  <c r="KF278" i="2"/>
  <c r="KG278" i="2"/>
  <c r="KH278" i="2"/>
  <c r="KI278" i="2"/>
  <c r="D279" i="2"/>
  <c r="CZ279" i="2"/>
  <c r="LW279" i="2" s="1"/>
  <c r="DW279" i="2"/>
  <c r="EL279" i="2"/>
  <c r="EV279" i="2"/>
  <c r="FD279" i="2"/>
  <c r="IL279" i="2" s="1"/>
  <c r="FH279" i="2"/>
  <c r="HW279" i="2"/>
  <c r="JT279" i="2"/>
  <c r="JU279" i="2"/>
  <c r="JV279" i="2"/>
  <c r="JW279" i="2"/>
  <c r="JX279" i="2"/>
  <c r="JY279" i="2"/>
  <c r="JZ279" i="2"/>
  <c r="KA279" i="2"/>
  <c r="KB279" i="2"/>
  <c r="KC279" i="2"/>
  <c r="KD279" i="2"/>
  <c r="KE279" i="2"/>
  <c r="KF279" i="2"/>
  <c r="KG279" i="2"/>
  <c r="KH279" i="2"/>
  <c r="KI279" i="2"/>
  <c r="D280" i="2"/>
  <c r="CZ280" i="2"/>
  <c r="DW280" i="2"/>
  <c r="EL280" i="2"/>
  <c r="EV280" i="2"/>
  <c r="EW280" i="2" s="1"/>
  <c r="FD280" i="2"/>
  <c r="FH280" i="2"/>
  <c r="FI280" i="2" s="1"/>
  <c r="HW280" i="2"/>
  <c r="JT280" i="2"/>
  <c r="KJ280" i="2"/>
  <c r="JU280" i="2"/>
  <c r="JV280" i="2"/>
  <c r="JW280" i="2"/>
  <c r="JX280" i="2"/>
  <c r="JY280" i="2"/>
  <c r="JZ280" i="2"/>
  <c r="KA280" i="2"/>
  <c r="KB280" i="2"/>
  <c r="KZ280" i="2" s="1"/>
  <c r="KC280" i="2"/>
  <c r="KD280" i="2"/>
  <c r="KE280" i="2"/>
  <c r="KF280" i="2"/>
  <c r="KG280" i="2"/>
  <c r="KH280" i="2"/>
  <c r="KI280" i="2"/>
  <c r="D281" i="2"/>
  <c r="CZ281" i="2"/>
  <c r="DW281" i="2"/>
  <c r="EL281" i="2"/>
  <c r="EV281" i="2"/>
  <c r="FD281" i="2"/>
  <c r="IL281" i="2" s="1"/>
  <c r="IX281" i="2" s="1"/>
  <c r="FH281" i="2"/>
  <c r="FI281" i="2" s="1"/>
  <c r="HW281" i="2"/>
  <c r="JT281" i="2"/>
  <c r="JU281" i="2"/>
  <c r="JV281" i="2"/>
  <c r="JW281" i="2"/>
  <c r="JX281" i="2"/>
  <c r="JY281" i="2"/>
  <c r="JZ281" i="2"/>
  <c r="KA281" i="2"/>
  <c r="KB281" i="2"/>
  <c r="KC281" i="2"/>
  <c r="KD281" i="2"/>
  <c r="KE281" i="2"/>
  <c r="KF281" i="2"/>
  <c r="KG281" i="2"/>
  <c r="KH281" i="2"/>
  <c r="KI281" i="2"/>
  <c r="D282" i="2"/>
  <c r="CZ282" i="2"/>
  <c r="DW282" i="2"/>
  <c r="EL282" i="2"/>
  <c r="EV282" i="2"/>
  <c r="FD282" i="2"/>
  <c r="IL282" i="2" s="1"/>
  <c r="FH282" i="2"/>
  <c r="HW282" i="2"/>
  <c r="JT282" i="2"/>
  <c r="KJ282" i="2" s="1"/>
  <c r="JU282" i="2"/>
  <c r="JV282" i="2"/>
  <c r="JW282" i="2"/>
  <c r="JX282" i="2"/>
  <c r="JY282" i="2"/>
  <c r="JZ282" i="2"/>
  <c r="KA282" i="2"/>
  <c r="KB282" i="2"/>
  <c r="KC282" i="2"/>
  <c r="KD282" i="2"/>
  <c r="KE282" i="2"/>
  <c r="KF282" i="2"/>
  <c r="KG282" i="2"/>
  <c r="KH282" i="2"/>
  <c r="KI282" i="2"/>
  <c r="D283" i="2"/>
  <c r="CZ283" i="2"/>
  <c r="DW283" i="2"/>
  <c r="EL283" i="2"/>
  <c r="EP283" i="2" s="1"/>
  <c r="EV283" i="2"/>
  <c r="FD283" i="2"/>
  <c r="FH283" i="2"/>
  <c r="HW283" i="2"/>
  <c r="JT283" i="2"/>
  <c r="JU283" i="2"/>
  <c r="JV283" i="2"/>
  <c r="JW283" i="2"/>
  <c r="JX283" i="2"/>
  <c r="JY283" i="2"/>
  <c r="JZ283" i="2"/>
  <c r="KA283" i="2"/>
  <c r="KB283" i="2"/>
  <c r="KC283" i="2"/>
  <c r="KD283" i="2"/>
  <c r="KE283" i="2"/>
  <c r="KF283" i="2"/>
  <c r="KG283" i="2"/>
  <c r="KH283" i="2"/>
  <c r="KI283" i="2"/>
  <c r="B284" i="2"/>
  <c r="HX284" i="2"/>
  <c r="IK284" i="2"/>
  <c r="IS284" i="2"/>
  <c r="IT284" i="2"/>
  <c r="D285" i="2"/>
  <c r="CZ285" i="2"/>
  <c r="DW285" i="2"/>
  <c r="EL285" i="2"/>
  <c r="EM285" i="2" s="1"/>
  <c r="EV285" i="2"/>
  <c r="FD285" i="2"/>
  <c r="DI285" i="2" s="1"/>
  <c r="DL285" i="2" s="1"/>
  <c r="FH285" i="2"/>
  <c r="FJ285" i="2" s="1"/>
  <c r="HW285" i="2"/>
  <c r="HW284" i="2" s="1"/>
  <c r="JT285" i="2"/>
  <c r="JU285" i="2"/>
  <c r="JV285" i="2"/>
  <c r="MH285" i="2" s="1"/>
  <c r="JW285" i="2"/>
  <c r="JX285" i="2"/>
  <c r="JY285" i="2"/>
  <c r="JZ285" i="2"/>
  <c r="KA285" i="2"/>
  <c r="KB285" i="2"/>
  <c r="KC285" i="2"/>
  <c r="KD285" i="2"/>
  <c r="KE285" i="2"/>
  <c r="KF285" i="2"/>
  <c r="KG285" i="2"/>
  <c r="KH285" i="2"/>
  <c r="KI285" i="2"/>
  <c r="D286" i="2"/>
  <c r="CZ286" i="2"/>
  <c r="DW286" i="2"/>
  <c r="EL286" i="2"/>
  <c r="EN286" i="2" s="1"/>
  <c r="EV286" i="2"/>
  <c r="FD286" i="2"/>
  <c r="IL286" i="2" s="1"/>
  <c r="IX286" i="2" s="1"/>
  <c r="FH286" i="2"/>
  <c r="HW286" i="2"/>
  <c r="JT286" i="2"/>
  <c r="JU286" i="2"/>
  <c r="JV286" i="2"/>
  <c r="JW286" i="2"/>
  <c r="LS286" i="2" s="1"/>
  <c r="JX286" i="2"/>
  <c r="JY286" i="2"/>
  <c r="JZ286" i="2"/>
  <c r="KA286" i="2"/>
  <c r="KB286" i="2"/>
  <c r="KC286" i="2"/>
  <c r="KD286" i="2"/>
  <c r="KE286" i="2"/>
  <c r="MA286" i="2" s="1"/>
  <c r="KF286" i="2"/>
  <c r="KG286" i="2"/>
  <c r="KH286" i="2"/>
  <c r="KI286" i="2"/>
  <c r="D287" i="2"/>
  <c r="CZ287" i="2"/>
  <c r="DW287" i="2"/>
  <c r="EL287" i="2"/>
  <c r="EV287" i="2"/>
  <c r="FD287" i="2"/>
  <c r="FH287" i="2"/>
  <c r="FI287" i="2" s="1"/>
  <c r="HW287" i="2"/>
  <c r="JT287" i="2"/>
  <c r="JU287" i="2"/>
  <c r="JV287" i="2"/>
  <c r="KN287" i="2" s="1"/>
  <c r="JW287" i="2"/>
  <c r="JX287" i="2"/>
  <c r="JY287" i="2"/>
  <c r="JZ287" i="2"/>
  <c r="KA287" i="2"/>
  <c r="KX287" i="2" s="1"/>
  <c r="KB287" i="2"/>
  <c r="KC287" i="2"/>
  <c r="KD287" i="2"/>
  <c r="MP287" i="2" s="1"/>
  <c r="KE287" i="2"/>
  <c r="MA287" i="2" s="1"/>
  <c r="KF287" i="2"/>
  <c r="KG287" i="2"/>
  <c r="KH287" i="2"/>
  <c r="KI287" i="2"/>
  <c r="LN287" i="2" s="1"/>
  <c r="D288" i="2"/>
  <c r="CZ288" i="2"/>
  <c r="DW288" i="2"/>
  <c r="MN288" i="2" s="1"/>
  <c r="EL288" i="2"/>
  <c r="ET288" i="2" s="1"/>
  <c r="EV288" i="2"/>
  <c r="EW288" i="2" s="1"/>
  <c r="FD288" i="2"/>
  <c r="IL288" i="2" s="1"/>
  <c r="HU288" i="2" s="1"/>
  <c r="IO288" i="2" s="1"/>
  <c r="FH288" i="2"/>
  <c r="HW288" i="2"/>
  <c r="JT288" i="2"/>
  <c r="JU288" i="2"/>
  <c r="JV288" i="2"/>
  <c r="JW288" i="2"/>
  <c r="JX288" i="2"/>
  <c r="JY288" i="2"/>
  <c r="JZ288" i="2"/>
  <c r="KA288" i="2"/>
  <c r="KB288" i="2"/>
  <c r="KC288" i="2"/>
  <c r="KD288" i="2"/>
  <c r="KE288" i="2"/>
  <c r="KF288" i="2"/>
  <c r="KG288" i="2"/>
  <c r="KH288" i="2"/>
  <c r="KI288" i="2"/>
  <c r="D289" i="2"/>
  <c r="CZ289" i="2"/>
  <c r="DW289" i="2"/>
  <c r="DX289" i="2" s="1"/>
  <c r="EL289" i="2"/>
  <c r="EV289" i="2"/>
  <c r="FD289" i="2"/>
  <c r="FH289" i="2"/>
  <c r="FI289" i="2" s="1"/>
  <c r="HW289" i="2"/>
  <c r="JT289" i="2"/>
  <c r="JU289" i="2"/>
  <c r="JV289" i="2"/>
  <c r="MH289" i="2" s="1"/>
  <c r="JW289" i="2"/>
  <c r="MI289" i="2" s="1"/>
  <c r="JX289" i="2"/>
  <c r="JY289" i="2"/>
  <c r="JZ289" i="2"/>
  <c r="KA289" i="2"/>
  <c r="KB289" i="2"/>
  <c r="KC289" i="2"/>
  <c r="KD289" i="2"/>
  <c r="KE289" i="2"/>
  <c r="KF289" i="2"/>
  <c r="KG289" i="2"/>
  <c r="KH289" i="2"/>
  <c r="KI289" i="2"/>
  <c r="D290" i="2"/>
  <c r="CZ290" i="2"/>
  <c r="DW290" i="2"/>
  <c r="DY290" i="2" s="1"/>
  <c r="EL290" i="2"/>
  <c r="EV290" i="2"/>
  <c r="FD290" i="2"/>
  <c r="IL290" i="2" s="1"/>
  <c r="IB290" i="2" s="1"/>
  <c r="FH290" i="2"/>
  <c r="HW290" i="2"/>
  <c r="JT290" i="2"/>
  <c r="JU290" i="2"/>
  <c r="JV290" i="2"/>
  <c r="JW290" i="2"/>
  <c r="MI290" i="2" s="1"/>
  <c r="JX290" i="2"/>
  <c r="JY290" i="2"/>
  <c r="JZ290" i="2"/>
  <c r="KA290" i="2"/>
  <c r="KX290" i="2" s="1"/>
  <c r="KB290" i="2"/>
  <c r="KC290" i="2"/>
  <c r="KD290" i="2"/>
  <c r="KE290" i="2"/>
  <c r="LF290" i="2" s="1"/>
  <c r="KF290" i="2"/>
  <c r="KG290" i="2"/>
  <c r="KH290" i="2"/>
  <c r="KI290" i="2"/>
  <c r="LN290" i="2" s="1"/>
  <c r="LO278" i="2" s="1"/>
  <c r="D291" i="2"/>
  <c r="CZ291" i="2"/>
  <c r="DW291" i="2"/>
  <c r="DX291" i="2" s="1"/>
  <c r="EL291" i="2"/>
  <c r="EV291" i="2"/>
  <c r="FD291" i="2"/>
  <c r="IL291" i="2" s="1"/>
  <c r="FH291" i="2"/>
  <c r="HW291" i="2"/>
  <c r="JT291" i="2"/>
  <c r="JU291" i="2"/>
  <c r="JV291" i="2"/>
  <c r="MH291" i="2" s="1"/>
  <c r="JW291" i="2"/>
  <c r="JX291" i="2"/>
  <c r="JY291" i="2"/>
  <c r="JZ291" i="2"/>
  <c r="ML291" i="2" s="1"/>
  <c r="KA291" i="2"/>
  <c r="KB291" i="2"/>
  <c r="KC291" i="2"/>
  <c r="KD291" i="2"/>
  <c r="KE291" i="2"/>
  <c r="MQ291" i="2" s="1"/>
  <c r="KF291" i="2"/>
  <c r="KG291" i="2"/>
  <c r="KH291" i="2"/>
  <c r="KI291" i="2"/>
  <c r="D292" i="2"/>
  <c r="CZ292" i="2"/>
  <c r="DW292" i="2"/>
  <c r="EL292" i="2"/>
  <c r="EV292" i="2"/>
  <c r="FD292" i="2"/>
  <c r="IL292" i="2" s="1"/>
  <c r="IX292" i="2" s="1"/>
  <c r="FH292" i="2"/>
  <c r="HW292" i="2"/>
  <c r="JT292" i="2"/>
  <c r="JU292" i="2"/>
  <c r="JV292" i="2"/>
  <c r="MH292" i="2" s="1"/>
  <c r="JW292" i="2"/>
  <c r="JX292" i="2"/>
  <c r="JY292" i="2"/>
  <c r="JZ292" i="2"/>
  <c r="KA292" i="2"/>
  <c r="KB292" i="2"/>
  <c r="KC292" i="2"/>
  <c r="KD292" i="2"/>
  <c r="LD292" i="2" s="1"/>
  <c r="KE292" i="2"/>
  <c r="KF292" i="2"/>
  <c r="KG292" i="2"/>
  <c r="KH292" i="2"/>
  <c r="KI292" i="2"/>
  <c r="D293" i="2"/>
  <c r="CZ293" i="2"/>
  <c r="DW293" i="2"/>
  <c r="DX293" i="2" s="1"/>
  <c r="DZ293" i="2" s="1"/>
  <c r="EL293" i="2"/>
  <c r="EV293" i="2"/>
  <c r="FD293" i="2"/>
  <c r="FH293" i="2"/>
  <c r="HW293" i="2"/>
  <c r="JT293" i="2"/>
  <c r="JU293" i="2"/>
  <c r="JV293" i="2"/>
  <c r="JW293" i="2"/>
  <c r="JX293" i="2"/>
  <c r="JY293" i="2"/>
  <c r="LU293" i="2" s="1"/>
  <c r="JZ293" i="2"/>
  <c r="KA293" i="2"/>
  <c r="KB293" i="2"/>
  <c r="KC293" i="2"/>
  <c r="KD293" i="2"/>
  <c r="MP293" i="2" s="1"/>
  <c r="KE293" i="2"/>
  <c r="KF293" i="2"/>
  <c r="KG293" i="2"/>
  <c r="MC293" i="2" s="1"/>
  <c r="KH293" i="2"/>
  <c r="KI293" i="2"/>
  <c r="D294" i="2"/>
  <c r="CZ294" i="2"/>
  <c r="IA294" i="2"/>
  <c r="DW294" i="2"/>
  <c r="EL294" i="2"/>
  <c r="EM294" i="2" s="1"/>
  <c r="EV294" i="2"/>
  <c r="FD294" i="2"/>
  <c r="FH294" i="2"/>
  <c r="FI294" i="2" s="1"/>
  <c r="HW294" i="2"/>
  <c r="JT294" i="2"/>
  <c r="JU294" i="2"/>
  <c r="JV294" i="2"/>
  <c r="JW294" i="2"/>
  <c r="JX294" i="2"/>
  <c r="JY294" i="2"/>
  <c r="JZ294" i="2"/>
  <c r="KA294" i="2"/>
  <c r="KB294" i="2"/>
  <c r="KC294" i="2"/>
  <c r="KD294" i="2"/>
  <c r="MP294" i="2" s="1"/>
  <c r="KE294" i="2"/>
  <c r="KF294" i="2"/>
  <c r="KG294" i="2"/>
  <c r="KH294" i="2"/>
  <c r="KI294" i="2"/>
  <c r="D295" i="2"/>
  <c r="CZ295" i="2"/>
  <c r="IW295" i="2" s="1"/>
  <c r="DW295" i="2"/>
  <c r="EL295" i="2"/>
  <c r="EV295" i="2"/>
  <c r="FD295" i="2"/>
  <c r="FH295" i="2"/>
  <c r="FI295" i="2" s="1"/>
  <c r="HW295" i="2"/>
  <c r="JT295" i="2"/>
  <c r="JU295" i="2"/>
  <c r="JV295" i="2"/>
  <c r="JW295" i="2"/>
  <c r="JX295" i="2"/>
  <c r="KR295" i="2" s="1"/>
  <c r="JY295" i="2"/>
  <c r="JZ295" i="2"/>
  <c r="KA295" i="2"/>
  <c r="KB295" i="2"/>
  <c r="KZ295" i="2" s="1"/>
  <c r="KC295" i="2"/>
  <c r="KD295" i="2"/>
  <c r="KE295" i="2"/>
  <c r="KF295" i="2"/>
  <c r="KG295" i="2"/>
  <c r="KH295" i="2"/>
  <c r="LL295" i="2" s="1"/>
  <c r="KI295" i="2"/>
  <c r="B296" i="2"/>
  <c r="HW296" i="2"/>
  <c r="HX296" i="2"/>
  <c r="IL296" i="2"/>
  <c r="IS296" i="2"/>
  <c r="IT296" i="2"/>
  <c r="D297" i="2"/>
  <c r="CZ297" i="2"/>
  <c r="DW297" i="2"/>
  <c r="EL297" i="2"/>
  <c r="EV297" i="2"/>
  <c r="EW297" i="2" s="1"/>
  <c r="FH297" i="2"/>
  <c r="FI297" i="2" s="1"/>
  <c r="HU297" i="2"/>
  <c r="IO297" i="2"/>
  <c r="IB297" i="2"/>
  <c r="IX297" i="2"/>
  <c r="JT297" i="2"/>
  <c r="JU297" i="2"/>
  <c r="JV297" i="2"/>
  <c r="JW297" i="2"/>
  <c r="JX297" i="2"/>
  <c r="JY297" i="2"/>
  <c r="JZ297" i="2"/>
  <c r="KA297" i="2"/>
  <c r="KB297" i="2"/>
  <c r="KC297" i="2"/>
  <c r="KD297" i="2"/>
  <c r="KE297" i="2"/>
  <c r="KF297" i="2"/>
  <c r="KG297" i="2"/>
  <c r="KH297" i="2"/>
  <c r="KI297" i="2"/>
  <c r="D298" i="2"/>
  <c r="CZ298" i="2"/>
  <c r="IN298" i="2" s="1"/>
  <c r="DW298" i="2"/>
  <c r="EL298" i="2"/>
  <c r="EV298" i="2"/>
  <c r="FH298" i="2"/>
  <c r="FI298" i="2" s="1"/>
  <c r="HU298" i="2"/>
  <c r="IO298" i="2" s="1"/>
  <c r="IB298" i="2"/>
  <c r="IX298" i="2"/>
  <c r="JT298" i="2"/>
  <c r="MF298" i="2" s="1"/>
  <c r="JU298" i="2"/>
  <c r="JV298" i="2"/>
  <c r="KN298" i="2" s="1"/>
  <c r="JW298" i="2"/>
  <c r="JX298" i="2"/>
  <c r="JY298" i="2"/>
  <c r="JZ298" i="2"/>
  <c r="KA298" i="2"/>
  <c r="LW298" i="2" s="1"/>
  <c r="KB298" i="2"/>
  <c r="KC298" i="2"/>
  <c r="KD298" i="2"/>
  <c r="KE298" i="2"/>
  <c r="KF298" i="2"/>
  <c r="KG298" i="2"/>
  <c r="KH298" i="2"/>
  <c r="KI298" i="2"/>
  <c r="D299" i="2"/>
  <c r="CZ299" i="2"/>
  <c r="IA299" i="2" s="1"/>
  <c r="DW299" i="2"/>
  <c r="EL299" i="2"/>
  <c r="EV299" i="2"/>
  <c r="FH299" i="2"/>
  <c r="HU299" i="2"/>
  <c r="IO299" i="2"/>
  <c r="IB299" i="2"/>
  <c r="IX299" i="2"/>
  <c r="JT299" i="2"/>
  <c r="MF299" i="2" s="1"/>
  <c r="JU299" i="2"/>
  <c r="JV299" i="2"/>
  <c r="JW299" i="2"/>
  <c r="JX299" i="2"/>
  <c r="JY299" i="2"/>
  <c r="JZ299" i="2"/>
  <c r="KA299" i="2"/>
  <c r="KB299" i="2"/>
  <c r="KC299" i="2"/>
  <c r="KD299" i="2"/>
  <c r="KE299" i="2"/>
  <c r="KF299" i="2"/>
  <c r="KG299" i="2"/>
  <c r="KH299" i="2"/>
  <c r="KI299" i="2"/>
  <c r="D300" i="2"/>
  <c r="CZ300" i="2"/>
  <c r="DW300" i="2"/>
  <c r="EL300" i="2"/>
  <c r="EV300" i="2"/>
  <c r="EW300" i="2" s="1"/>
  <c r="FH300" i="2"/>
  <c r="HU300" i="2"/>
  <c r="IO300" i="2"/>
  <c r="IB300" i="2"/>
  <c r="IX300" i="2"/>
  <c r="JT300" i="2"/>
  <c r="JU300" i="2"/>
  <c r="JV300" i="2"/>
  <c r="JW300" i="2"/>
  <c r="JX300" i="2"/>
  <c r="JY300" i="2"/>
  <c r="JZ300" i="2"/>
  <c r="KA300" i="2"/>
  <c r="KB300" i="2"/>
  <c r="KC300" i="2"/>
  <c r="KD300" i="2"/>
  <c r="KE300" i="2"/>
  <c r="KF300" i="2"/>
  <c r="KG300" i="2"/>
  <c r="KH300" i="2"/>
  <c r="LL300" i="2" s="1"/>
  <c r="KI300" i="2"/>
  <c r="D301" i="2"/>
  <c r="CZ301" i="2"/>
  <c r="DW301" i="2"/>
  <c r="EL301" i="2"/>
  <c r="EM301" i="2" s="1"/>
  <c r="EV301" i="2"/>
  <c r="FH301" i="2"/>
  <c r="FI301" i="2" s="1"/>
  <c r="HU301" i="2"/>
  <c r="IO301" i="2"/>
  <c r="IB301" i="2"/>
  <c r="IX301" i="2"/>
  <c r="JT301" i="2"/>
  <c r="JU301" i="2"/>
  <c r="JV301" i="2"/>
  <c r="JW301" i="2"/>
  <c r="JX301" i="2"/>
  <c r="MJ301" i="2" s="1"/>
  <c r="JY301" i="2"/>
  <c r="LU301" i="2" s="1"/>
  <c r="JZ301" i="2"/>
  <c r="KA301" i="2"/>
  <c r="KB301" i="2"/>
  <c r="KC301" i="2"/>
  <c r="KD301" i="2"/>
  <c r="KE301" i="2"/>
  <c r="KF301" i="2"/>
  <c r="KG301" i="2"/>
  <c r="KH301" i="2"/>
  <c r="KI301" i="2"/>
  <c r="D302" i="2"/>
  <c r="CZ302" i="2"/>
  <c r="DA302" i="2" s="1"/>
  <c r="DW302" i="2"/>
  <c r="EL302" i="2"/>
  <c r="EV302" i="2"/>
  <c r="EY302" i="2" s="1"/>
  <c r="FH302" i="2"/>
  <c r="FI302" i="2" s="1"/>
  <c r="HU302" i="2"/>
  <c r="IO302" i="2" s="1"/>
  <c r="IB302" i="2"/>
  <c r="IX302" i="2"/>
  <c r="JT302" i="2"/>
  <c r="JU302" i="2"/>
  <c r="JV302" i="2"/>
  <c r="JW302" i="2"/>
  <c r="JX302" i="2"/>
  <c r="JY302" i="2"/>
  <c r="JZ302" i="2"/>
  <c r="KA302" i="2"/>
  <c r="KB302" i="2"/>
  <c r="KC302" i="2"/>
  <c r="KD302" i="2"/>
  <c r="KE302" i="2"/>
  <c r="KF302" i="2"/>
  <c r="KG302" i="2"/>
  <c r="KH302" i="2"/>
  <c r="KI302" i="2"/>
  <c r="D303" i="2"/>
  <c r="CZ303" i="2"/>
  <c r="FJ303" i="2" s="1"/>
  <c r="DW303" i="2"/>
  <c r="EL303" i="2"/>
  <c r="EV303" i="2"/>
  <c r="HU303" i="2"/>
  <c r="IO303" i="2" s="1"/>
  <c r="IB303" i="2"/>
  <c r="IX303" i="2"/>
  <c r="JT303" i="2"/>
  <c r="JU303" i="2"/>
  <c r="LQ303" i="2" s="1"/>
  <c r="JV303" i="2"/>
  <c r="JW303" i="2"/>
  <c r="JX303" i="2"/>
  <c r="JY303" i="2"/>
  <c r="JZ303" i="2"/>
  <c r="KA303" i="2"/>
  <c r="KB303" i="2"/>
  <c r="KC303" i="2"/>
  <c r="KD303" i="2"/>
  <c r="KE303" i="2"/>
  <c r="KF303" i="2"/>
  <c r="KG303" i="2"/>
  <c r="MC303" i="2" s="1"/>
  <c r="KH303" i="2"/>
  <c r="KI303" i="2"/>
  <c r="D304" i="2"/>
  <c r="CZ304" i="2"/>
  <c r="DW304" i="2"/>
  <c r="EL304" i="2"/>
  <c r="EV304" i="2"/>
  <c r="FH304" i="2"/>
  <c r="FI304" i="2" s="1"/>
  <c r="HU304" i="2"/>
  <c r="IO304" i="2"/>
  <c r="IB304" i="2"/>
  <c r="IX304" i="2"/>
  <c r="JT304" i="2"/>
  <c r="JU304" i="2"/>
  <c r="JV304" i="2"/>
  <c r="JW304" i="2"/>
  <c r="JX304" i="2"/>
  <c r="JY304" i="2"/>
  <c r="JZ304" i="2"/>
  <c r="KA304" i="2"/>
  <c r="LW304" i="2" s="1"/>
  <c r="KB304" i="2"/>
  <c r="KC304" i="2"/>
  <c r="KD304" i="2"/>
  <c r="KE304" i="2"/>
  <c r="KF304" i="2"/>
  <c r="KG304" i="2"/>
  <c r="KH304" i="2"/>
  <c r="KI304" i="2"/>
  <c r="ME304" i="2" s="1"/>
  <c r="D305" i="2"/>
  <c r="CZ305" i="2"/>
  <c r="DW305" i="2"/>
  <c r="EL305" i="2"/>
  <c r="EM305" i="2" s="1"/>
  <c r="EV305" i="2"/>
  <c r="EW305" i="2" s="1"/>
  <c r="FH305" i="2"/>
  <c r="HU305" i="2"/>
  <c r="IO305" i="2" s="1"/>
  <c r="IB305" i="2"/>
  <c r="IX305" i="2"/>
  <c r="JT305" i="2"/>
  <c r="JU305" i="2"/>
  <c r="JV305" i="2"/>
  <c r="JW305" i="2"/>
  <c r="JX305" i="2"/>
  <c r="JY305" i="2"/>
  <c r="JZ305" i="2"/>
  <c r="KA305" i="2"/>
  <c r="KB305" i="2"/>
  <c r="KC305" i="2"/>
  <c r="KD305" i="2"/>
  <c r="KE305" i="2"/>
  <c r="KF305" i="2"/>
  <c r="KG305" i="2"/>
  <c r="KH305" i="2"/>
  <c r="LL305" i="2" s="1"/>
  <c r="KI305" i="2"/>
  <c r="D306" i="2"/>
  <c r="CZ306" i="2"/>
  <c r="DW306" i="2"/>
  <c r="DI306" i="2" s="1"/>
  <c r="EL306" i="2"/>
  <c r="EV306" i="2"/>
  <c r="FH306" i="2"/>
  <c r="HU306" i="2"/>
  <c r="IO306" i="2"/>
  <c r="IB306" i="2"/>
  <c r="IX306" i="2"/>
  <c r="JT306" i="2"/>
  <c r="JU306" i="2"/>
  <c r="JV306" i="2"/>
  <c r="JW306" i="2"/>
  <c r="KP306" i="2" s="1"/>
  <c r="JX306" i="2"/>
  <c r="JY306" i="2"/>
  <c r="JZ306" i="2"/>
  <c r="KA306" i="2"/>
  <c r="KB306" i="2"/>
  <c r="MN306" i="2" s="1"/>
  <c r="KC306" i="2"/>
  <c r="LB306" i="2" s="1"/>
  <c r="KD306" i="2"/>
  <c r="KE306" i="2"/>
  <c r="KF306" i="2"/>
  <c r="KG306" i="2"/>
  <c r="KH306" i="2"/>
  <c r="KI306" i="2"/>
  <c r="D307" i="2"/>
  <c r="CZ307" i="2"/>
  <c r="DW307" i="2"/>
  <c r="EL307" i="2"/>
  <c r="EV307" i="2"/>
  <c r="FH307" i="2"/>
  <c r="HU307" i="2"/>
  <c r="IO307" i="2" s="1"/>
  <c r="IB307" i="2"/>
  <c r="IX307" i="2"/>
  <c r="JT307" i="2"/>
  <c r="JU307" i="2"/>
  <c r="JV307" i="2"/>
  <c r="JW307" i="2"/>
  <c r="JX307" i="2"/>
  <c r="JY307" i="2"/>
  <c r="JZ307" i="2"/>
  <c r="KV307" i="2" s="1"/>
  <c r="KA307" i="2"/>
  <c r="MM307" i="2" s="1"/>
  <c r="KB307" i="2"/>
  <c r="MN307" i="2" s="1"/>
  <c r="KC307" i="2"/>
  <c r="MO307" i="2" s="1"/>
  <c r="KD307" i="2"/>
  <c r="KE307" i="2"/>
  <c r="KF307" i="2"/>
  <c r="KG307" i="2"/>
  <c r="KH307" i="2"/>
  <c r="KI307" i="2"/>
  <c r="B308" i="2"/>
  <c r="HW308" i="2"/>
  <c r="HX308" i="2"/>
  <c r="IL308" i="2"/>
  <c r="IS308" i="2"/>
  <c r="IT308" i="2"/>
  <c r="D309" i="2"/>
  <c r="CZ309" i="2"/>
  <c r="DW309" i="2"/>
  <c r="EL309" i="2"/>
  <c r="EV309" i="2"/>
  <c r="FH309" i="2"/>
  <c r="FI309" i="2" s="1"/>
  <c r="HU309" i="2"/>
  <c r="IO309" i="2" s="1"/>
  <c r="IB309" i="2"/>
  <c r="IX309" i="2"/>
  <c r="JT309" i="2"/>
  <c r="MF309" i="2" s="1"/>
  <c r="JU309" i="2"/>
  <c r="KL309" i="2" s="1"/>
  <c r="JV309" i="2"/>
  <c r="JW309" i="2"/>
  <c r="JX309" i="2"/>
  <c r="JY309" i="2"/>
  <c r="JZ309" i="2"/>
  <c r="KA309" i="2"/>
  <c r="KB309" i="2"/>
  <c r="MN309" i="2" s="1"/>
  <c r="KC309" i="2"/>
  <c r="KD309" i="2"/>
  <c r="KE309" i="2"/>
  <c r="KF309" i="2"/>
  <c r="KG309" i="2"/>
  <c r="KH309" i="2"/>
  <c r="KI309" i="2"/>
  <c r="D310" i="2"/>
  <c r="CZ310" i="2"/>
  <c r="DA310" i="2" s="1"/>
  <c r="DW310" i="2"/>
  <c r="EL310" i="2"/>
  <c r="EV310" i="2"/>
  <c r="FH310" i="2"/>
  <c r="HU310" i="2"/>
  <c r="IO310" i="2"/>
  <c r="IB310" i="2"/>
  <c r="IX310" i="2"/>
  <c r="JT310" i="2"/>
  <c r="JU310" i="2"/>
  <c r="JV310" i="2"/>
  <c r="JW310" i="2"/>
  <c r="JX310" i="2"/>
  <c r="JY310" i="2"/>
  <c r="JZ310" i="2"/>
  <c r="KA310" i="2"/>
  <c r="KB310" i="2"/>
  <c r="KC310" i="2"/>
  <c r="KD310" i="2"/>
  <c r="KE310" i="2"/>
  <c r="KF310" i="2"/>
  <c r="KG310" i="2"/>
  <c r="KH310" i="2"/>
  <c r="KI310" i="2"/>
  <c r="LN310" i="2" s="1"/>
  <c r="D311" i="2"/>
  <c r="CZ311" i="2"/>
  <c r="DW311" i="2"/>
  <c r="EL311" i="2"/>
  <c r="EM311" i="2" s="1"/>
  <c r="EV311" i="2"/>
  <c r="FH311" i="2"/>
  <c r="FI311" i="2" s="1"/>
  <c r="HU311" i="2"/>
  <c r="IO311" i="2" s="1"/>
  <c r="IB311" i="2"/>
  <c r="IX311" i="2"/>
  <c r="JT311" i="2"/>
  <c r="JU311" i="2"/>
  <c r="JV311" i="2"/>
  <c r="JW311" i="2"/>
  <c r="MI311" i="2" s="1"/>
  <c r="JX311" i="2"/>
  <c r="JY311" i="2"/>
  <c r="JZ311" i="2"/>
  <c r="KA311" i="2"/>
  <c r="KB311" i="2"/>
  <c r="KC311" i="2"/>
  <c r="KD311" i="2"/>
  <c r="KE311" i="2"/>
  <c r="KF311" i="2"/>
  <c r="KG311" i="2"/>
  <c r="KH311" i="2"/>
  <c r="MT311" i="2" s="1"/>
  <c r="KI311" i="2"/>
  <c r="D312" i="2"/>
  <c r="CZ312" i="2"/>
  <c r="IA312" i="2" s="1"/>
  <c r="DW312" i="2"/>
  <c r="EL312" i="2"/>
  <c r="EM312" i="2" s="1"/>
  <c r="EV312" i="2"/>
  <c r="HU312" i="2"/>
  <c r="IO312" i="2"/>
  <c r="IB312" i="2"/>
  <c r="IX312" i="2"/>
  <c r="JT312" i="2"/>
  <c r="LP312" i="2" s="1"/>
  <c r="JU312" i="2"/>
  <c r="MG312" i="2" s="1"/>
  <c r="JV312" i="2"/>
  <c r="JW312" i="2"/>
  <c r="JX312" i="2"/>
  <c r="JY312" i="2"/>
  <c r="KT312" i="2" s="1"/>
  <c r="JZ312" i="2"/>
  <c r="KA312" i="2"/>
  <c r="KB312" i="2"/>
  <c r="LX312" i="2" s="1"/>
  <c r="KC312" i="2"/>
  <c r="MO312" i="2" s="1"/>
  <c r="KD312" i="2"/>
  <c r="KE312" i="2"/>
  <c r="KF312" i="2"/>
  <c r="KG312" i="2"/>
  <c r="MS312" i="2" s="1"/>
  <c r="KH312" i="2"/>
  <c r="KI312" i="2"/>
  <c r="D313" i="2"/>
  <c r="CZ313" i="2"/>
  <c r="DW313" i="2"/>
  <c r="EL313" i="2"/>
  <c r="EV313" i="2"/>
  <c r="FH313" i="2"/>
  <c r="FI313" i="2" s="1"/>
  <c r="HU313" i="2"/>
  <c r="IO313" i="2" s="1"/>
  <c r="IX313" i="2"/>
  <c r="JT313" i="2"/>
  <c r="JU313" i="2"/>
  <c r="JV313" i="2"/>
  <c r="JW313" i="2"/>
  <c r="MI313" i="2" s="1"/>
  <c r="JX313" i="2"/>
  <c r="MJ313" i="2" s="1"/>
  <c r="JY313" i="2"/>
  <c r="LU313" i="2" s="1"/>
  <c r="JZ313" i="2"/>
  <c r="KA313" i="2"/>
  <c r="KB313" i="2"/>
  <c r="LX313" i="2" s="1"/>
  <c r="KC313" i="2"/>
  <c r="MO313" i="2" s="1"/>
  <c r="KD313" i="2"/>
  <c r="KE313" i="2"/>
  <c r="KF313" i="2"/>
  <c r="MR313" i="2" s="1"/>
  <c r="KG313" i="2"/>
  <c r="KH313" i="2"/>
  <c r="KI313" i="2"/>
  <c r="D314" i="2"/>
  <c r="CZ314" i="2"/>
  <c r="DW314" i="2"/>
  <c r="EL314" i="2"/>
  <c r="EV314" i="2"/>
  <c r="FH314" i="2"/>
  <c r="HU314" i="2"/>
  <c r="IO314" i="2" s="1"/>
  <c r="IB314" i="2"/>
  <c r="JT314" i="2"/>
  <c r="JU314" i="2"/>
  <c r="JV314" i="2"/>
  <c r="KN314" i="2" s="1"/>
  <c r="JW314" i="2"/>
  <c r="JX314" i="2"/>
  <c r="MJ314" i="2" s="1"/>
  <c r="JY314" i="2"/>
  <c r="JZ314" i="2"/>
  <c r="KA314" i="2"/>
  <c r="KB314" i="2"/>
  <c r="KC314" i="2"/>
  <c r="KD314" i="2"/>
  <c r="KE314" i="2"/>
  <c r="KF314" i="2"/>
  <c r="KG314" i="2"/>
  <c r="KH314" i="2"/>
  <c r="KI314" i="2"/>
  <c r="D315" i="2"/>
  <c r="CZ315" i="2"/>
  <c r="DA315" i="2" s="1"/>
  <c r="DW315" i="2"/>
  <c r="DI315" i="2" s="1"/>
  <c r="EL315" i="2"/>
  <c r="EV315" i="2"/>
  <c r="HU315" i="2"/>
  <c r="IO315" i="2"/>
  <c r="IB315" i="2"/>
  <c r="JT315" i="2"/>
  <c r="KJ315" i="2" s="1"/>
  <c r="JU315" i="2"/>
  <c r="JV315" i="2"/>
  <c r="JW315" i="2"/>
  <c r="JX315" i="2"/>
  <c r="JY315" i="2"/>
  <c r="JZ315" i="2"/>
  <c r="KA315" i="2"/>
  <c r="KB315" i="2"/>
  <c r="KC315" i="2"/>
  <c r="KD315" i="2"/>
  <c r="KE315" i="2"/>
  <c r="KF315" i="2"/>
  <c r="KG315" i="2"/>
  <c r="KH315" i="2"/>
  <c r="KI315" i="2"/>
  <c r="D316" i="2"/>
  <c r="CZ316" i="2"/>
  <c r="DW316" i="2"/>
  <c r="DX316" i="2" s="1"/>
  <c r="EL316" i="2"/>
  <c r="EV316" i="2"/>
  <c r="EW316" i="2" s="1"/>
  <c r="FH316" i="2"/>
  <c r="FI316" i="2" s="1"/>
  <c r="HU316" i="2"/>
  <c r="IO316" i="2" s="1"/>
  <c r="IB316" i="2"/>
  <c r="IX316" i="2"/>
  <c r="JT316" i="2"/>
  <c r="LP316" i="2" s="1"/>
  <c r="JU316" i="2"/>
  <c r="JV316" i="2"/>
  <c r="JW316" i="2"/>
  <c r="JX316" i="2"/>
  <c r="JY316" i="2"/>
  <c r="JZ316" i="2"/>
  <c r="KA316" i="2"/>
  <c r="KB316" i="2"/>
  <c r="KC316" i="2"/>
  <c r="KD316" i="2"/>
  <c r="KE316" i="2"/>
  <c r="KF316" i="2"/>
  <c r="KG316" i="2"/>
  <c r="KH316" i="2"/>
  <c r="KI316" i="2"/>
  <c r="D317" i="2"/>
  <c r="CZ317" i="2"/>
  <c r="DA317" i="2" s="1"/>
  <c r="DW317" i="2"/>
  <c r="DX317" i="2" s="1"/>
  <c r="EL317" i="2"/>
  <c r="EV317" i="2"/>
  <c r="FH317" i="2"/>
  <c r="FI317" i="2" s="1"/>
  <c r="HU317" i="2"/>
  <c r="IO317" i="2"/>
  <c r="IX317" i="2"/>
  <c r="JT317" i="2"/>
  <c r="JU317" i="2"/>
  <c r="JV317" i="2"/>
  <c r="JW317" i="2"/>
  <c r="JX317" i="2"/>
  <c r="JY317" i="2"/>
  <c r="JZ317" i="2"/>
  <c r="KA317" i="2"/>
  <c r="KB317" i="2"/>
  <c r="KC317" i="2"/>
  <c r="KD317" i="2"/>
  <c r="KE317" i="2"/>
  <c r="KF317" i="2"/>
  <c r="KG317" i="2"/>
  <c r="KH317" i="2"/>
  <c r="KI317" i="2"/>
  <c r="D318" i="2"/>
  <c r="CZ318" i="2"/>
  <c r="IN318" i="2" s="1"/>
  <c r="DW318" i="2"/>
  <c r="EL318" i="2"/>
  <c r="EV318" i="2"/>
  <c r="FH318" i="2"/>
  <c r="HU318" i="2"/>
  <c r="IO318" i="2" s="1"/>
  <c r="IB318" i="2"/>
  <c r="JT318" i="2"/>
  <c r="JU318" i="2"/>
  <c r="JV318" i="2"/>
  <c r="JW318" i="2"/>
  <c r="JX318" i="2"/>
  <c r="JY318" i="2"/>
  <c r="JZ318" i="2"/>
  <c r="ML318" i="2" s="1"/>
  <c r="KA318" i="2"/>
  <c r="KB318" i="2"/>
  <c r="KC318" i="2"/>
  <c r="KD318" i="2"/>
  <c r="KE318" i="2"/>
  <c r="KF318" i="2"/>
  <c r="MR318" i="2" s="1"/>
  <c r="KG318" i="2"/>
  <c r="KH318" i="2"/>
  <c r="MT318" i="2" s="1"/>
  <c r="KI318" i="2"/>
  <c r="LN318" i="2" s="1"/>
  <c r="D319" i="2"/>
  <c r="CZ319" i="2"/>
  <c r="DW319" i="2"/>
  <c r="EL319" i="2"/>
  <c r="EM319" i="2" s="1"/>
  <c r="EV319" i="2"/>
  <c r="EW319" i="2" s="1"/>
  <c r="FH319" i="2"/>
  <c r="FI319" i="2" s="1"/>
  <c r="HU319" i="2"/>
  <c r="IO319" i="2"/>
  <c r="IB319" i="2"/>
  <c r="IX319" i="2"/>
  <c r="JT319" i="2"/>
  <c r="JU319" i="2"/>
  <c r="JV319" i="2"/>
  <c r="MH319" i="2" s="1"/>
  <c r="JW319" i="2"/>
  <c r="JX319" i="2"/>
  <c r="JY319" i="2"/>
  <c r="JZ319" i="2"/>
  <c r="KA319" i="2"/>
  <c r="KB319" i="2"/>
  <c r="KC319" i="2"/>
  <c r="KD319" i="2"/>
  <c r="LZ319" i="2" s="1"/>
  <c r="KE319" i="2"/>
  <c r="KF319" i="2"/>
  <c r="KG319" i="2"/>
  <c r="KH319" i="2"/>
  <c r="KI319" i="2"/>
  <c r="B320" i="2"/>
  <c r="HW320" i="2"/>
  <c r="HX320" i="2"/>
  <c r="IL320" i="2"/>
  <c r="IS320" i="2"/>
  <c r="IT320" i="2"/>
  <c r="D321" i="2"/>
  <c r="CZ321" i="2"/>
  <c r="DW321" i="2"/>
  <c r="EL321" i="2"/>
  <c r="EV321" i="2"/>
  <c r="FH321" i="2"/>
  <c r="HU321" i="2"/>
  <c r="IO321" i="2"/>
  <c r="IB321" i="2"/>
  <c r="IX321" i="2"/>
  <c r="JT321" i="2"/>
  <c r="JU321" i="2"/>
  <c r="JV321" i="2"/>
  <c r="JW321" i="2"/>
  <c r="JX321" i="2"/>
  <c r="JY321" i="2"/>
  <c r="JZ321" i="2"/>
  <c r="KA321" i="2"/>
  <c r="KB321" i="2"/>
  <c r="KC321" i="2"/>
  <c r="KD321" i="2"/>
  <c r="MP321" i="2" s="1"/>
  <c r="KE321" i="2"/>
  <c r="KF321" i="2"/>
  <c r="KG321" i="2"/>
  <c r="KH321" i="2"/>
  <c r="KI321" i="2"/>
  <c r="D322" i="2"/>
  <c r="CZ322" i="2"/>
  <c r="DW322" i="2"/>
  <c r="EL322" i="2"/>
  <c r="EV322" i="2"/>
  <c r="FH322" i="2"/>
  <c r="HU322" i="2"/>
  <c r="IO322" i="2" s="1"/>
  <c r="IB322" i="2"/>
  <c r="IX322" i="2"/>
  <c r="JT322" i="2"/>
  <c r="JU322" i="2"/>
  <c r="JV322" i="2"/>
  <c r="JW322" i="2"/>
  <c r="JX322" i="2"/>
  <c r="JY322" i="2"/>
  <c r="JZ322" i="2"/>
  <c r="KA322" i="2"/>
  <c r="LW322" i="2" s="1"/>
  <c r="KB322" i="2"/>
  <c r="KZ322" i="2" s="1"/>
  <c r="KC322" i="2"/>
  <c r="KD322" i="2"/>
  <c r="KE322" i="2"/>
  <c r="KF322" i="2"/>
  <c r="KG322" i="2"/>
  <c r="KH322" i="2"/>
  <c r="KI322" i="2"/>
  <c r="ME322" i="2" s="1"/>
  <c r="D323" i="2"/>
  <c r="CZ323" i="2"/>
  <c r="DW323" i="2"/>
  <c r="EL323" i="2"/>
  <c r="EV323" i="2"/>
  <c r="EW323" i="2" s="1"/>
  <c r="FH323" i="2"/>
  <c r="FI323" i="2" s="1"/>
  <c r="HU323" i="2"/>
  <c r="IO323" i="2"/>
  <c r="IB323" i="2"/>
  <c r="IX323" i="2"/>
  <c r="JT323" i="2"/>
  <c r="JU323" i="2"/>
  <c r="JV323" i="2"/>
  <c r="JW323" i="2"/>
  <c r="JX323" i="2"/>
  <c r="JY323" i="2"/>
  <c r="JZ323" i="2"/>
  <c r="KV323" i="2" s="1"/>
  <c r="KA323" i="2"/>
  <c r="KB323" i="2"/>
  <c r="KC323" i="2"/>
  <c r="KD323" i="2"/>
  <c r="KE323" i="2"/>
  <c r="KF323" i="2"/>
  <c r="KG323" i="2"/>
  <c r="KH323" i="2"/>
  <c r="LL323" i="2" s="1"/>
  <c r="KI323" i="2"/>
  <c r="D324" i="2"/>
  <c r="CZ324" i="2"/>
  <c r="DW324" i="2"/>
  <c r="EL324" i="2"/>
  <c r="EV324" i="2"/>
  <c r="EW324" i="2" s="1"/>
  <c r="HU324" i="2"/>
  <c r="IO324" i="2"/>
  <c r="IB324" i="2"/>
  <c r="IX324" i="2"/>
  <c r="JT324" i="2"/>
  <c r="JU324" i="2"/>
  <c r="JV324" i="2"/>
  <c r="JW324" i="2"/>
  <c r="JX324" i="2"/>
  <c r="JY324" i="2"/>
  <c r="JZ324" i="2"/>
  <c r="KA324" i="2"/>
  <c r="KB324" i="2"/>
  <c r="KC324" i="2"/>
  <c r="KD324" i="2"/>
  <c r="KE324" i="2"/>
  <c r="KF324" i="2"/>
  <c r="KG324" i="2"/>
  <c r="KH324" i="2"/>
  <c r="KI324" i="2"/>
  <c r="D325" i="2"/>
  <c r="CZ325" i="2"/>
  <c r="DW325" i="2"/>
  <c r="EL325" i="2"/>
  <c r="EV325" i="2"/>
  <c r="FH325" i="2"/>
  <c r="HU325" i="2"/>
  <c r="IO325" i="2" s="1"/>
  <c r="IX325" i="2"/>
  <c r="JT325" i="2"/>
  <c r="JU325" i="2"/>
  <c r="JV325" i="2"/>
  <c r="JW325" i="2"/>
  <c r="JX325" i="2"/>
  <c r="JY325" i="2"/>
  <c r="JZ325" i="2"/>
  <c r="KA325" i="2"/>
  <c r="KB325" i="2"/>
  <c r="KC325" i="2"/>
  <c r="KD325" i="2"/>
  <c r="KE325" i="2"/>
  <c r="KF325" i="2"/>
  <c r="KG325" i="2"/>
  <c r="KH325" i="2"/>
  <c r="KI325" i="2"/>
  <c r="LN325" i="2" s="1"/>
  <c r="D326" i="2"/>
  <c r="CZ326" i="2"/>
  <c r="IN326" i="2" s="1"/>
  <c r="DW326" i="2"/>
  <c r="EL326" i="2"/>
  <c r="EV326" i="2"/>
  <c r="EW326" i="2" s="1"/>
  <c r="FH326" i="2"/>
  <c r="HU326" i="2"/>
  <c r="IO326" i="2"/>
  <c r="IB326" i="2"/>
  <c r="JT326" i="2"/>
  <c r="JU326" i="2"/>
  <c r="JV326" i="2"/>
  <c r="JW326" i="2"/>
  <c r="LS326" i="2" s="1"/>
  <c r="JX326" i="2"/>
  <c r="JY326" i="2"/>
  <c r="MK326" i="2" s="1"/>
  <c r="JZ326" i="2"/>
  <c r="KA326" i="2"/>
  <c r="KB326" i="2"/>
  <c r="KC326" i="2"/>
  <c r="KD326" i="2"/>
  <c r="KE326" i="2"/>
  <c r="MA326" i="2" s="1"/>
  <c r="KF326" i="2"/>
  <c r="KG326" i="2"/>
  <c r="KH326" i="2"/>
  <c r="KI326" i="2"/>
  <c r="D327" i="2"/>
  <c r="CZ327" i="2"/>
  <c r="DW327" i="2"/>
  <c r="DI327" i="2" s="1"/>
  <c r="DJ327" i="2" s="1"/>
  <c r="EL327" i="2"/>
  <c r="EN327" i="2" s="1"/>
  <c r="EO327" i="2" s="1"/>
  <c r="EV327" i="2"/>
  <c r="HU327" i="2"/>
  <c r="IO327" i="2"/>
  <c r="IB327" i="2"/>
  <c r="JT327" i="2"/>
  <c r="JU327" i="2"/>
  <c r="JV327" i="2"/>
  <c r="MH327" i="2" s="1"/>
  <c r="JW327" i="2"/>
  <c r="JX327" i="2"/>
  <c r="JY327" i="2"/>
  <c r="KT327" i="2" s="1"/>
  <c r="JZ327" i="2"/>
  <c r="KA327" i="2"/>
  <c r="KB327" i="2"/>
  <c r="KC327" i="2"/>
  <c r="KD327" i="2"/>
  <c r="KE327" i="2"/>
  <c r="MQ327" i="2" s="1"/>
  <c r="KF327" i="2"/>
  <c r="KG327" i="2"/>
  <c r="LJ327" i="2" s="1"/>
  <c r="KH327" i="2"/>
  <c r="KI327" i="2"/>
  <c r="D328" i="2"/>
  <c r="CZ328" i="2"/>
  <c r="DW328" i="2"/>
  <c r="EL328" i="2"/>
  <c r="EV328" i="2"/>
  <c r="FH328" i="2"/>
  <c r="FI328" i="2" s="1"/>
  <c r="HU328" i="2"/>
  <c r="IO328" i="2" s="1"/>
  <c r="IB328" i="2"/>
  <c r="IX328" i="2"/>
  <c r="JT328" i="2"/>
  <c r="JU328" i="2"/>
  <c r="JV328" i="2"/>
  <c r="JW328" i="2"/>
  <c r="JX328" i="2"/>
  <c r="JY328" i="2"/>
  <c r="JZ328" i="2"/>
  <c r="KA328" i="2"/>
  <c r="KB328" i="2"/>
  <c r="KZ328" i="2" s="1"/>
  <c r="KC328" i="2"/>
  <c r="KD328" i="2"/>
  <c r="KE328" i="2"/>
  <c r="LF328" i="2" s="1"/>
  <c r="KF328" i="2"/>
  <c r="KG328" i="2"/>
  <c r="KH328" i="2"/>
  <c r="KI328" i="2"/>
  <c r="D329" i="2"/>
  <c r="CZ329" i="2"/>
  <c r="DW329" i="2"/>
  <c r="EL329" i="2"/>
  <c r="EV329" i="2"/>
  <c r="FH329" i="2"/>
  <c r="FI329" i="2" s="1"/>
  <c r="HU329" i="2"/>
  <c r="IO329" i="2" s="1"/>
  <c r="IB329" i="2"/>
  <c r="IX329" i="2"/>
  <c r="JT329" i="2"/>
  <c r="JU329" i="2"/>
  <c r="JV329" i="2"/>
  <c r="JW329" i="2"/>
  <c r="JX329" i="2"/>
  <c r="JY329" i="2"/>
  <c r="JZ329" i="2"/>
  <c r="KA329" i="2"/>
  <c r="KB329" i="2"/>
  <c r="KC329" i="2"/>
  <c r="KD329" i="2"/>
  <c r="KE329" i="2"/>
  <c r="KF329" i="2"/>
  <c r="KG329" i="2"/>
  <c r="KH329" i="2"/>
  <c r="KI329" i="2"/>
  <c r="D330" i="2"/>
  <c r="CZ330" i="2"/>
  <c r="DW330" i="2"/>
  <c r="EL330" i="2"/>
  <c r="EV330" i="2"/>
  <c r="EW330" i="2" s="1"/>
  <c r="HU330" i="2"/>
  <c r="IO330" i="2" s="1"/>
  <c r="IB330" i="2"/>
  <c r="JT330" i="2"/>
  <c r="JU330" i="2"/>
  <c r="LQ330" i="2" s="1"/>
  <c r="JV330" i="2"/>
  <c r="JW330" i="2"/>
  <c r="JX330" i="2"/>
  <c r="JY330" i="2"/>
  <c r="JZ330" i="2"/>
  <c r="KA330" i="2"/>
  <c r="KB330" i="2"/>
  <c r="KZ330" i="2" s="1"/>
  <c r="KC330" i="2"/>
  <c r="LY330" i="2" s="1"/>
  <c r="KD330" i="2"/>
  <c r="KE330" i="2"/>
  <c r="KF330" i="2"/>
  <c r="KG330" i="2"/>
  <c r="KH330" i="2"/>
  <c r="KI330" i="2"/>
  <c r="D331" i="2"/>
  <c r="CZ331" i="2"/>
  <c r="DW331" i="2"/>
  <c r="DI331" i="2" s="1"/>
  <c r="EL331" i="2"/>
  <c r="EV331" i="2"/>
  <c r="FH331" i="2"/>
  <c r="HU331" i="2"/>
  <c r="IO331" i="2"/>
  <c r="IB331" i="2"/>
  <c r="IX331" i="2"/>
  <c r="JT331" i="2"/>
  <c r="KJ331" i="2" s="1"/>
  <c r="JU331" i="2"/>
  <c r="JV331" i="2"/>
  <c r="JW331" i="2"/>
  <c r="JX331" i="2"/>
  <c r="JY331" i="2"/>
  <c r="KT331" i="2" s="1"/>
  <c r="JZ331" i="2"/>
  <c r="KA331" i="2"/>
  <c r="KB331" i="2"/>
  <c r="KC331" i="2"/>
  <c r="KD331" i="2"/>
  <c r="KE331" i="2"/>
  <c r="KF331" i="2"/>
  <c r="KG331" i="2"/>
  <c r="KH331" i="2"/>
  <c r="KI331" i="2"/>
  <c r="B332" i="2"/>
  <c r="EQ332" i="2"/>
  <c r="EZ332" i="2"/>
  <c r="FA332" i="2"/>
  <c r="HW332" i="2"/>
  <c r="HX332" i="2"/>
  <c r="IL332" i="2"/>
  <c r="IS332" i="2"/>
  <c r="IT332" i="2"/>
  <c r="D333" i="2"/>
  <c r="CZ333" i="2"/>
  <c r="DW333" i="2"/>
  <c r="EL333" i="2"/>
  <c r="EV333" i="2"/>
  <c r="FH333" i="2"/>
  <c r="HU333" i="2"/>
  <c r="IO333" i="2"/>
  <c r="IB333" i="2"/>
  <c r="IX333" i="2"/>
  <c r="JT333" i="2"/>
  <c r="JU333" i="2"/>
  <c r="JV333" i="2"/>
  <c r="JW333" i="2"/>
  <c r="JX333" i="2"/>
  <c r="JY333" i="2"/>
  <c r="JZ333" i="2"/>
  <c r="KA333" i="2"/>
  <c r="KB333" i="2"/>
  <c r="KC333" i="2"/>
  <c r="KD333" i="2"/>
  <c r="KE333" i="2"/>
  <c r="KF333" i="2"/>
  <c r="KG333" i="2"/>
  <c r="KH333" i="2"/>
  <c r="KI333" i="2"/>
  <c r="D334" i="2"/>
  <c r="CZ334" i="2"/>
  <c r="FJ334" i="2" s="1"/>
  <c r="DW334" i="2"/>
  <c r="DX334" i="2" s="1"/>
  <c r="EL334" i="2"/>
  <c r="EV334" i="2"/>
  <c r="HU334" i="2"/>
  <c r="IO334" i="2" s="1"/>
  <c r="IB334" i="2"/>
  <c r="IX334" i="2"/>
  <c r="JT334" i="2"/>
  <c r="JU334" i="2"/>
  <c r="JV334" i="2"/>
  <c r="JW334" i="2"/>
  <c r="JX334" i="2"/>
  <c r="JY334" i="2"/>
  <c r="JZ334" i="2"/>
  <c r="KA334" i="2"/>
  <c r="KB334" i="2"/>
  <c r="KC334" i="2"/>
  <c r="KD334" i="2"/>
  <c r="KE334" i="2"/>
  <c r="KF334" i="2"/>
  <c r="KG334" i="2"/>
  <c r="KH334" i="2"/>
  <c r="KI334" i="2"/>
  <c r="LN334" i="2" s="1"/>
  <c r="D335" i="2"/>
  <c r="CZ335" i="2"/>
  <c r="DW335" i="2"/>
  <c r="EL335" i="2"/>
  <c r="EM335" i="2" s="1"/>
  <c r="EV335" i="2"/>
  <c r="FH335" i="2"/>
  <c r="FI335" i="2" s="1"/>
  <c r="HU335" i="2"/>
  <c r="IO335" i="2" s="1"/>
  <c r="IB335" i="2"/>
  <c r="IX335" i="2"/>
  <c r="JT335" i="2"/>
  <c r="JU335" i="2"/>
  <c r="JV335" i="2"/>
  <c r="JW335" i="2"/>
  <c r="JX335" i="2"/>
  <c r="JY335" i="2"/>
  <c r="JZ335" i="2"/>
  <c r="KA335" i="2"/>
  <c r="KB335" i="2"/>
  <c r="KC335" i="2"/>
  <c r="KD335" i="2"/>
  <c r="KE335" i="2"/>
  <c r="KF335" i="2"/>
  <c r="KG335" i="2"/>
  <c r="KH335" i="2"/>
  <c r="KI335" i="2"/>
  <c r="LN335" i="2" s="1"/>
  <c r="D336" i="2"/>
  <c r="CZ336" i="2"/>
  <c r="IN336" i="2" s="1"/>
  <c r="DW336" i="2"/>
  <c r="EL336" i="2"/>
  <c r="EV336" i="2"/>
  <c r="HU336" i="2"/>
  <c r="IO336" i="2" s="1"/>
  <c r="JT336" i="2"/>
  <c r="JU336" i="2"/>
  <c r="JV336" i="2"/>
  <c r="JW336" i="2"/>
  <c r="JX336" i="2"/>
  <c r="JY336" i="2"/>
  <c r="JZ336" i="2"/>
  <c r="KA336" i="2"/>
  <c r="KB336" i="2"/>
  <c r="KC336" i="2"/>
  <c r="KD336" i="2"/>
  <c r="KE336" i="2"/>
  <c r="KF336" i="2"/>
  <c r="LH336" i="2" s="1"/>
  <c r="KG336" i="2"/>
  <c r="KH336" i="2"/>
  <c r="KI336" i="2"/>
  <c r="D337" i="2"/>
  <c r="CZ337" i="2"/>
  <c r="DW337" i="2"/>
  <c r="EL337" i="2"/>
  <c r="EV337" i="2"/>
  <c r="FH337" i="2"/>
  <c r="FI337" i="2" s="1"/>
  <c r="HU337" i="2"/>
  <c r="IO337" i="2" s="1"/>
  <c r="IX337" i="2"/>
  <c r="JT337" i="2"/>
  <c r="JU337" i="2"/>
  <c r="JV337" i="2"/>
  <c r="JW337" i="2"/>
  <c r="JX337" i="2"/>
  <c r="JY337" i="2"/>
  <c r="JZ337" i="2"/>
  <c r="KA337" i="2"/>
  <c r="KX337" i="2" s="1"/>
  <c r="KB337" i="2"/>
  <c r="KC337" i="2"/>
  <c r="KD337" i="2"/>
  <c r="KE337" i="2"/>
  <c r="KF337" i="2"/>
  <c r="KG337" i="2"/>
  <c r="KH337" i="2"/>
  <c r="KI337" i="2"/>
  <c r="LN337" i="2" s="1"/>
  <c r="D338" i="2"/>
  <c r="CZ338" i="2"/>
  <c r="DA338" i="2" s="1"/>
  <c r="DW338" i="2"/>
  <c r="DX338" i="2" s="1"/>
  <c r="EL338" i="2"/>
  <c r="EM338" i="2" s="1"/>
  <c r="EV338" i="2"/>
  <c r="FH338" i="2"/>
  <c r="HU338" i="2"/>
  <c r="IO338" i="2"/>
  <c r="IB338" i="2"/>
  <c r="JT338" i="2"/>
  <c r="JU338" i="2"/>
  <c r="JV338" i="2"/>
  <c r="JW338" i="2"/>
  <c r="JX338" i="2"/>
  <c r="JY338" i="2"/>
  <c r="JZ338" i="2"/>
  <c r="KA338" i="2"/>
  <c r="KB338" i="2"/>
  <c r="KC338" i="2"/>
  <c r="KD338" i="2"/>
  <c r="KE338" i="2"/>
  <c r="KF338" i="2"/>
  <c r="KG338" i="2"/>
  <c r="KH338" i="2"/>
  <c r="KI338" i="2"/>
  <c r="LN338" i="2" s="1"/>
  <c r="D339" i="2"/>
  <c r="CZ339" i="2"/>
  <c r="DW339" i="2"/>
  <c r="EL339" i="2"/>
  <c r="EV339" i="2"/>
  <c r="HU339" i="2"/>
  <c r="IO339" i="2"/>
  <c r="IB339" i="2"/>
  <c r="JT339" i="2"/>
  <c r="JU339" i="2"/>
  <c r="JV339" i="2"/>
  <c r="JW339" i="2"/>
  <c r="JX339" i="2"/>
  <c r="JY339" i="2"/>
  <c r="JZ339" i="2"/>
  <c r="KA339" i="2"/>
  <c r="KB339" i="2"/>
  <c r="KC339" i="2"/>
  <c r="KD339" i="2"/>
  <c r="KE339" i="2"/>
  <c r="KF339" i="2"/>
  <c r="KG339" i="2"/>
  <c r="KH339" i="2"/>
  <c r="KI339" i="2"/>
  <c r="D340" i="2"/>
  <c r="CZ340" i="2"/>
  <c r="DW340" i="2"/>
  <c r="EL340" i="2"/>
  <c r="EV340" i="2"/>
  <c r="FH340" i="2"/>
  <c r="HU340" i="2"/>
  <c r="IO340" i="2"/>
  <c r="IB340" i="2"/>
  <c r="IX340" i="2"/>
  <c r="JT340" i="2"/>
  <c r="JU340" i="2"/>
  <c r="JV340" i="2"/>
  <c r="JW340" i="2"/>
  <c r="JX340" i="2"/>
  <c r="JY340" i="2"/>
  <c r="JZ340" i="2"/>
  <c r="KA340" i="2"/>
  <c r="KB340" i="2"/>
  <c r="KC340" i="2"/>
  <c r="KD340" i="2"/>
  <c r="KE340" i="2"/>
  <c r="KF340" i="2"/>
  <c r="KG340" i="2"/>
  <c r="KH340" i="2"/>
  <c r="KI340" i="2"/>
  <c r="D341" i="2"/>
  <c r="CZ341" i="2"/>
  <c r="DW341" i="2"/>
  <c r="EL341" i="2"/>
  <c r="EV341" i="2"/>
  <c r="FH341" i="2"/>
  <c r="HU341" i="2"/>
  <c r="IO341" i="2"/>
  <c r="IB341" i="2"/>
  <c r="JT341" i="2"/>
  <c r="JU341" i="2"/>
  <c r="JV341" i="2"/>
  <c r="JW341" i="2"/>
  <c r="MI341" i="2" s="1"/>
  <c r="JX341" i="2"/>
  <c r="JY341" i="2"/>
  <c r="JZ341" i="2"/>
  <c r="KA341" i="2"/>
  <c r="KB341" i="2"/>
  <c r="KC341" i="2"/>
  <c r="KD341" i="2"/>
  <c r="KE341" i="2"/>
  <c r="KF341" i="2"/>
  <c r="KG341" i="2"/>
  <c r="KH341" i="2"/>
  <c r="KI341" i="2"/>
  <c r="D342" i="2"/>
  <c r="CZ342" i="2"/>
  <c r="DW342" i="2"/>
  <c r="EL342" i="2"/>
  <c r="EV342" i="2"/>
  <c r="HU342" i="2"/>
  <c r="IO342" i="2"/>
  <c r="IB342" i="2"/>
  <c r="JT342" i="2"/>
  <c r="JU342" i="2"/>
  <c r="JV342" i="2"/>
  <c r="JW342" i="2"/>
  <c r="JX342" i="2"/>
  <c r="JY342" i="2"/>
  <c r="JZ342" i="2"/>
  <c r="KA342" i="2"/>
  <c r="KB342" i="2"/>
  <c r="KC342" i="2"/>
  <c r="KD342" i="2"/>
  <c r="KE342" i="2"/>
  <c r="KF342" i="2"/>
  <c r="KG342" i="2"/>
  <c r="LJ342" i="2" s="1"/>
  <c r="KH342" i="2"/>
  <c r="KI342" i="2"/>
  <c r="D343" i="2"/>
  <c r="CZ343" i="2"/>
  <c r="DW343" i="2"/>
  <c r="EL343" i="2"/>
  <c r="ET343" i="2" s="1"/>
  <c r="EV343" i="2"/>
  <c r="FH343" i="2"/>
  <c r="FI343" i="2" s="1"/>
  <c r="HU343" i="2"/>
  <c r="IO343" i="2"/>
  <c r="IB343" i="2"/>
  <c r="IX343" i="2"/>
  <c r="JT343" i="2"/>
  <c r="JU343" i="2"/>
  <c r="JV343" i="2"/>
  <c r="JW343" i="2"/>
  <c r="JX343" i="2"/>
  <c r="JY343" i="2"/>
  <c r="JZ343" i="2"/>
  <c r="KA343" i="2"/>
  <c r="KB343" i="2"/>
  <c r="KC343" i="2"/>
  <c r="KD343" i="2"/>
  <c r="KE343" i="2"/>
  <c r="KF343" i="2"/>
  <c r="KG343" i="2"/>
  <c r="KH343" i="2"/>
  <c r="LL343" i="2" s="1"/>
  <c r="KI343" i="2"/>
  <c r="X31" i="7"/>
  <c r="U30" i="7"/>
  <c r="X30" i="7"/>
  <c r="E53" i="7"/>
  <c r="E56" i="7"/>
  <c r="E57" i="7"/>
  <c r="X29" i="7"/>
  <c r="E54" i="7"/>
  <c r="U34" i="7"/>
  <c r="U29" i="7"/>
  <c r="X34" i="7"/>
  <c r="MA140" i="2"/>
  <c r="LQ227" i="2"/>
  <c r="FO243" i="2"/>
  <c r="FO197" i="2"/>
  <c r="HW86" i="2"/>
  <c r="HZ73" i="2" s="1"/>
  <c r="CH89" i="2"/>
  <c r="CL96" i="2"/>
  <c r="CS73" i="2"/>
  <c r="FE166" i="2"/>
  <c r="ES128" i="2"/>
  <c r="EM128" i="2"/>
  <c r="CF87" i="2"/>
  <c r="CT96" i="2"/>
  <c r="DZ87" i="2"/>
  <c r="LL73" i="2"/>
  <c r="EP123" i="2"/>
  <c r="DJ240" i="2"/>
  <c r="DM244" i="2"/>
  <c r="FJ167" i="2"/>
  <c r="AD96" i="2"/>
  <c r="ML72" i="2"/>
  <c r="MF74" i="2"/>
  <c r="CJ75" i="2"/>
  <c r="CH81" i="2"/>
  <c r="CR96" i="2"/>
  <c r="CT87" i="2"/>
  <c r="FJ78" i="2"/>
  <c r="MM80" i="2"/>
  <c r="MI32" i="2"/>
  <c r="MR32" i="2"/>
  <c r="LL331" i="2"/>
  <c r="FI164" i="2"/>
  <c r="FJ171" i="2"/>
  <c r="LT88" i="2"/>
  <c r="DL72" i="2"/>
  <c r="FJ75" i="2"/>
  <c r="KV75" i="2"/>
  <c r="CH74" i="2"/>
  <c r="DR23" i="2"/>
  <c r="MG74" i="2"/>
  <c r="HU252" i="2"/>
  <c r="IB252" i="2" s="1"/>
  <c r="KR250" i="2"/>
  <c r="EC244" i="2"/>
  <c r="ED244" i="2" s="1"/>
  <c r="CG106" i="2"/>
  <c r="CV89" i="2"/>
  <c r="MD75" i="2"/>
  <c r="DF92" i="2"/>
  <c r="HW272" i="2"/>
  <c r="KX106" i="2"/>
  <c r="CS72" i="2"/>
  <c r="CE105" i="2"/>
  <c r="DZ89" i="2"/>
  <c r="FJ93" i="2"/>
  <c r="MN89" i="2"/>
  <c r="CS75" i="2"/>
  <c r="DL75" i="2"/>
  <c r="MC46" i="2"/>
  <c r="MA167" i="2"/>
  <c r="FI165" i="2"/>
  <c r="FJ165" i="2"/>
  <c r="CZ160" i="2"/>
  <c r="DA160" i="2" s="1"/>
  <c r="MM127" i="2"/>
  <c r="MM133" i="2"/>
  <c r="KZ96" i="2"/>
  <c r="FJ70" i="2"/>
  <c r="HQ73" i="2"/>
  <c r="EP26" i="2"/>
  <c r="ES26" i="2"/>
  <c r="EW226" i="2"/>
  <c r="LX171" i="2"/>
  <c r="HD130" i="2"/>
  <c r="HT73" i="2"/>
  <c r="DD63" i="2"/>
  <c r="KL243" i="2"/>
  <c r="MF115" i="2"/>
  <c r="EM70" i="2"/>
  <c r="ET70" i="2"/>
  <c r="MI74" i="2"/>
  <c r="HA75" i="2"/>
  <c r="FJ94" i="2"/>
  <c r="DR73" i="2"/>
  <c r="FI93" i="2"/>
  <c r="KL89" i="2"/>
  <c r="IS142" i="2"/>
  <c r="IW142" i="2" s="1"/>
  <c r="DA98" i="2"/>
  <c r="HW70" i="2"/>
  <c r="DX74" i="2"/>
  <c r="DZ74" i="2" s="1"/>
  <c r="KZ89" i="2"/>
  <c r="HF89" i="2"/>
  <c r="KX105" i="2"/>
  <c r="MB93" i="2"/>
  <c r="FB76" i="2"/>
  <c r="KN124" i="2"/>
  <c r="MJ97" i="2"/>
  <c r="HJ90" i="2"/>
  <c r="HT90" i="2"/>
  <c r="CF92" i="2"/>
  <c r="CQ72" i="2"/>
  <c r="DK74" i="2"/>
  <c r="HI74" i="2"/>
  <c r="HQ74" i="2"/>
  <c r="KV74" i="2"/>
  <c r="LL74" i="2"/>
  <c r="CH75" i="2"/>
  <c r="HN75" i="2"/>
  <c r="KP75" i="2"/>
  <c r="FJ77" i="2"/>
  <c r="LU77" i="2"/>
  <c r="ET78" i="2"/>
  <c r="LR78" i="2"/>
  <c r="HD89" i="2"/>
  <c r="EP90" i="2"/>
  <c r="MC78" i="2"/>
  <c r="DA78" i="2"/>
  <c r="KJ330" i="2"/>
  <c r="DA191" i="2"/>
  <c r="CI99" i="2"/>
  <c r="KV302" i="2"/>
  <c r="HU262" i="2"/>
  <c r="IB262" i="2"/>
  <c r="KX198" i="2"/>
  <c r="KX197" i="2"/>
  <c r="KL96" i="2"/>
  <c r="HN96" i="2"/>
  <c r="CW87" i="2"/>
  <c r="HP89" i="2"/>
  <c r="MP87" i="2"/>
  <c r="KZ81" i="2"/>
  <c r="DF155" i="2"/>
  <c r="DD155" i="2"/>
  <c r="HH100" i="2"/>
  <c r="CP84" i="2"/>
  <c r="LF84" i="2"/>
  <c r="HI84" i="2"/>
  <c r="CN92" i="2"/>
  <c r="K80" i="2"/>
  <c r="H93" i="2"/>
  <c r="MN92" i="2"/>
  <c r="EY75" i="2"/>
  <c r="EW75" i="2"/>
  <c r="KN133" i="2"/>
  <c r="GY133" i="2"/>
  <c r="CN84" i="2"/>
  <c r="HL92" i="2"/>
  <c r="F74" i="2"/>
  <c r="KL74" i="2"/>
  <c r="KP74" i="2"/>
  <c r="DL74" i="2"/>
  <c r="LU101" i="2"/>
  <c r="DX92" i="2"/>
  <c r="DZ92" i="2" s="1"/>
  <c r="MQ92" i="2"/>
  <c r="DY92" i="2"/>
  <c r="DX73" i="2"/>
  <c r="DZ73" i="2" s="1"/>
  <c r="MG73" i="2"/>
  <c r="HA74" i="2"/>
  <c r="DY84" i="2"/>
  <c r="MK89" i="2"/>
  <c r="DF63" i="2"/>
  <c r="CN74" i="2"/>
  <c r="MC77" i="2"/>
  <c r="EY188" i="2"/>
  <c r="EM78" i="2"/>
  <c r="ES93" i="2"/>
  <c r="CF74" i="2"/>
  <c r="EM161" i="2"/>
  <c r="KN130" i="2"/>
  <c r="DF88" i="2"/>
  <c r="HO92" i="2"/>
  <c r="CV92" i="2"/>
  <c r="CK74" i="2"/>
  <c r="LX77" i="2"/>
  <c r="DA77" i="2"/>
  <c r="FI77" i="2"/>
  <c r="H71" i="2"/>
  <c r="MR73" i="2"/>
  <c r="DA285" i="2"/>
  <c r="IW285" i="2"/>
  <c r="KL130" i="2"/>
  <c r="EX132" i="2"/>
  <c r="HQ125" i="2"/>
  <c r="HB127" i="2"/>
  <c r="HF132" i="2"/>
  <c r="HB133" i="2"/>
  <c r="LU89" i="2"/>
  <c r="KJ93" i="2"/>
  <c r="MU92" i="2"/>
  <c r="MN93" i="2"/>
  <c r="LL71" i="2"/>
  <c r="FF72" i="2"/>
  <c r="FG72" i="2" s="1"/>
  <c r="FJ172" i="2"/>
  <c r="FI172" i="2"/>
  <c r="HW123" i="2"/>
  <c r="HH131" i="2"/>
  <c r="DD26" i="2"/>
  <c r="EM125" i="2"/>
  <c r="CS115" i="2"/>
  <c r="FK77" i="2"/>
  <c r="CL92" i="2"/>
  <c r="HT92" i="2"/>
  <c r="HS92" i="2"/>
  <c r="MT84" i="2"/>
  <c r="DZ36" i="2"/>
  <c r="GZ36" i="2"/>
  <c r="HH36" i="2"/>
  <c r="HP36" i="2"/>
  <c r="DR25" i="2"/>
  <c r="CH115" i="2"/>
  <c r="MI92" i="2"/>
  <c r="LF92" i="2"/>
  <c r="AG72" i="2"/>
  <c r="HB72" i="2"/>
  <c r="LN72" i="2"/>
  <c r="CV74" i="2"/>
  <c r="HD74" i="2"/>
  <c r="HL74" i="2"/>
  <c r="HT74" i="2"/>
  <c r="LP77" i="2"/>
  <c r="LZ78" i="2"/>
  <c r="CN79" i="2"/>
  <c r="KR71" i="2"/>
  <c r="LV102" i="2"/>
  <c r="DR71" i="2"/>
  <c r="K67" i="2"/>
  <c r="HS70" i="2"/>
  <c r="CF79" i="2"/>
  <c r="FJ89" i="2"/>
  <c r="LL85" i="2"/>
  <c r="EM110" i="2"/>
  <c r="EP110" i="2"/>
  <c r="MA111" i="2"/>
  <c r="KJ81" i="2"/>
  <c r="EN71" i="2"/>
  <c r="EO71" i="2" s="1"/>
  <c r="MG93" i="2"/>
  <c r="HS85" i="2"/>
  <c r="EP128" i="2"/>
  <c r="FP111" i="2"/>
  <c r="HW120" i="2"/>
  <c r="IA120" i="2" s="1"/>
  <c r="IS98" i="2"/>
  <c r="IS84" i="2"/>
  <c r="CE85" i="2"/>
  <c r="CM93" i="2"/>
  <c r="CU93" i="2"/>
  <c r="HA70" i="2"/>
  <c r="HI70" i="2"/>
  <c r="IG71" i="2"/>
  <c r="IH71" i="2" s="1"/>
  <c r="S72" i="2"/>
  <c r="HB73" i="2"/>
  <c r="HJ73" i="2"/>
  <c r="IG76" i="2"/>
  <c r="LV76" i="2"/>
  <c r="ID77" i="2"/>
  <c r="MF78" i="2"/>
  <c r="W79" i="2"/>
  <c r="HB81" i="2"/>
  <c r="HJ81" i="2"/>
  <c r="HR81" i="2"/>
  <c r="LB331" i="2"/>
  <c r="F238" i="2"/>
  <c r="KJ234" i="2"/>
  <c r="KX97" i="2"/>
  <c r="CM105" i="2"/>
  <c r="MH89" i="2"/>
  <c r="LH85" i="2"/>
  <c r="LX89" i="2"/>
  <c r="CI73" i="2"/>
  <c r="CY81" i="2"/>
  <c r="FB61" i="2"/>
  <c r="MB46" i="2"/>
  <c r="HQ36" i="2"/>
  <c r="HU255" i="2"/>
  <c r="FJ198" i="2"/>
  <c r="LP187" i="2"/>
  <c r="MB172" i="2"/>
  <c r="FP164" i="2"/>
  <c r="FP163" i="2"/>
  <c r="EC163" i="2"/>
  <c r="ED163" i="2" s="1"/>
  <c r="CF36" i="2"/>
  <c r="CN36" i="2"/>
  <c r="CV36" i="2"/>
  <c r="HB36" i="2"/>
  <c r="HJ36" i="2"/>
  <c r="HR36" i="2"/>
  <c r="IG38" i="2"/>
  <c r="IH38" i="2" s="1"/>
  <c r="JC39" i="2"/>
  <c r="JD39" i="2" s="1"/>
  <c r="MJ39" i="2"/>
  <c r="MS39" i="2"/>
  <c r="MB40" i="2"/>
  <c r="KZ131" i="2"/>
  <c r="KJ132" i="2"/>
  <c r="DY100" i="2"/>
  <c r="EY331" i="2"/>
  <c r="LW31" i="2"/>
  <c r="LV165" i="2"/>
  <c r="HD109" i="2"/>
  <c r="ES119" i="2"/>
  <c r="HN100" i="2"/>
  <c r="LR101" i="2"/>
  <c r="HA101" i="2"/>
  <c r="FQ74" i="2"/>
  <c r="DL90" i="2"/>
  <c r="CY93" i="2"/>
  <c r="LJ87" i="2"/>
  <c r="KJ87" i="2"/>
  <c r="AH81" i="2"/>
  <c r="LS36" i="2"/>
  <c r="MB36" i="2"/>
  <c r="HB40" i="2"/>
  <c r="HJ40" i="2"/>
  <c r="KX40" i="2"/>
  <c r="KY27" i="2" s="1"/>
  <c r="EM38" i="2"/>
  <c r="EP25" i="2"/>
  <c r="DR235" i="2"/>
  <c r="FP242" i="2"/>
  <c r="FO225" i="2"/>
  <c r="MG215" i="2"/>
  <c r="LZ204" i="2"/>
  <c r="HW203" i="2"/>
  <c r="HW202" i="2"/>
  <c r="DM202" i="2"/>
  <c r="DP120" i="2"/>
  <c r="LN97" i="2"/>
  <c r="MC98" i="2"/>
  <c r="DX102" i="2"/>
  <c r="DZ102" i="2" s="1"/>
  <c r="ML102" i="2"/>
  <c r="MR102" i="2"/>
  <c r="F92" i="2"/>
  <c r="HE105" i="2"/>
  <c r="H101" i="2"/>
  <c r="AD97" i="2"/>
  <c r="CE97" i="2"/>
  <c r="CM97" i="2"/>
  <c r="I114" i="2"/>
  <c r="J114" i="2" s="1"/>
  <c r="DR86" i="2"/>
  <c r="FQ86" i="2"/>
  <c r="HH89" i="2"/>
  <c r="LJ89" i="2"/>
  <c r="CF89" i="2"/>
  <c r="CN89" i="2"/>
  <c r="HL89" i="2"/>
  <c r="EM90" i="2"/>
  <c r="EW91" i="2"/>
  <c r="FB91" i="2"/>
  <c r="LP93" i="2"/>
  <c r="LQ93" i="2"/>
  <c r="DF93" i="2"/>
  <c r="EW70" i="2"/>
  <c r="DY74" i="2"/>
  <c r="MN74" i="2"/>
  <c r="EX75" i="2"/>
  <c r="CX75" i="2"/>
  <c r="CP75" i="2"/>
  <c r="LF75" i="2"/>
  <c r="HF75" i="2"/>
  <c r="KT75" i="2"/>
  <c r="EN75" i="2"/>
  <c r="EO75" i="2" s="1"/>
  <c r="CK75" i="2"/>
  <c r="DK75" i="2"/>
  <c r="HI75" i="2"/>
  <c r="HQ75" i="2"/>
  <c r="LL75" i="2"/>
  <c r="LU78" i="2"/>
  <c r="CV33" i="2"/>
  <c r="CU42" i="2"/>
  <c r="DP21" i="2"/>
  <c r="DR21" i="2"/>
  <c r="DR205" i="2"/>
  <c r="DJ205" i="2"/>
  <c r="EP24" i="2"/>
  <c r="ES24" i="2"/>
  <c r="HU253" i="2"/>
  <c r="IX253" i="2"/>
  <c r="KJ242" i="2"/>
  <c r="HW223" i="2"/>
  <c r="LB330" i="2"/>
  <c r="MO324" i="2"/>
  <c r="HU263" i="2"/>
  <c r="IO263" i="2" s="1"/>
  <c r="LQ243" i="2"/>
  <c r="FI97" i="2"/>
  <c r="DA73" i="2"/>
  <c r="KN78" i="2"/>
  <c r="MU200" i="2"/>
  <c r="MA227" i="2"/>
  <c r="DJ202" i="2"/>
  <c r="GZ33" i="2"/>
  <c r="F20" i="2"/>
  <c r="HU258" i="2"/>
  <c r="IO258" i="2"/>
  <c r="FJ85" i="2"/>
  <c r="AE105" i="2"/>
  <c r="EM71" i="2"/>
  <c r="KJ75" i="2"/>
  <c r="ML74" i="2"/>
  <c r="DL97" i="2"/>
  <c r="KP92" i="2"/>
  <c r="FJ98" i="2"/>
  <c r="CK89" i="2"/>
  <c r="ML163" i="2"/>
  <c r="HW205" i="2"/>
  <c r="HZ192" i="2" s="1"/>
  <c r="DD93" i="2"/>
  <c r="FI300" i="2"/>
  <c r="EM116" i="2"/>
  <c r="MT74" i="2"/>
  <c r="DY89" i="2"/>
  <c r="MS89" i="2"/>
  <c r="MQ239" i="2"/>
  <c r="MR240" i="2"/>
  <c r="MJ240" i="2"/>
  <c r="MI230" i="2"/>
  <c r="LD97" i="2"/>
  <c r="HA97" i="2"/>
  <c r="HP97" i="2"/>
  <c r="HQ97" i="2"/>
  <c r="LU103" i="2"/>
  <c r="GZ104" i="2"/>
  <c r="KN105" i="2"/>
  <c r="HP105" i="2"/>
  <c r="HQ105" i="2"/>
  <c r="CH97" i="2"/>
  <c r="CP97" i="2"/>
  <c r="CX97" i="2"/>
  <c r="CP105" i="2"/>
  <c r="CX105" i="2"/>
  <c r="IG100" i="2"/>
  <c r="AE84" i="2"/>
  <c r="CI89" i="2"/>
  <c r="CQ89" i="2"/>
  <c r="CY89" i="2"/>
  <c r="GY89" i="2"/>
  <c r="HG89" i="2"/>
  <c r="HO89" i="2"/>
  <c r="AE92" i="2"/>
  <c r="ME85" i="2"/>
  <c r="AH70" i="2"/>
  <c r="KX327" i="2"/>
  <c r="FB328" i="2"/>
  <c r="MF307" i="2"/>
  <c r="LW299" i="2"/>
  <c r="LX286" i="2"/>
  <c r="KL285" i="2"/>
  <c r="EX239" i="2"/>
  <c r="ES271" i="2"/>
  <c r="MN137" i="2"/>
  <c r="MG126" i="2"/>
  <c r="CI32" i="2"/>
  <c r="CQ32" i="2"/>
  <c r="CY32" i="2"/>
  <c r="EZ175" i="2"/>
  <c r="DF157" i="2"/>
  <c r="HO105" i="2"/>
  <c r="HJ105" i="2"/>
  <c r="CR105" i="2"/>
  <c r="IG105" i="2"/>
  <c r="IH105" i="2" s="1"/>
  <c r="IG110" i="2"/>
  <c r="IH110" i="2" s="1"/>
  <c r="K72" i="2"/>
  <c r="CS89" i="2"/>
  <c r="HI89" i="2"/>
  <c r="HQ89" i="2"/>
  <c r="HS89" i="2"/>
  <c r="HS97" i="2"/>
  <c r="CT89" i="2"/>
  <c r="HC91" i="2"/>
  <c r="LZ85" i="2"/>
  <c r="CQ75" i="2"/>
  <c r="HO75" i="2"/>
  <c r="F62" i="2"/>
  <c r="IG63" i="2"/>
  <c r="IH63" i="2" s="1"/>
  <c r="KL114" i="2"/>
  <c r="LL97" i="2"/>
  <c r="HF97" i="2"/>
  <c r="CX98" i="2"/>
  <c r="LW98" i="2"/>
  <c r="DM99" i="2"/>
  <c r="KV105" i="2"/>
  <c r="HD105" i="2"/>
  <c r="FE106" i="2"/>
  <c r="LW106" i="2"/>
  <c r="FO107" i="2"/>
  <c r="HR98" i="2"/>
  <c r="AD104" i="2"/>
  <c r="CL97" i="2"/>
  <c r="CT97" i="2"/>
  <c r="CL105" i="2"/>
  <c r="CT105" i="2"/>
  <c r="W113" i="2"/>
  <c r="S120" i="2"/>
  <c r="CG115" i="2"/>
  <c r="CO115" i="2"/>
  <c r="JC83" i="2"/>
  <c r="JD83" i="2" s="1"/>
  <c r="IG84" i="2"/>
  <c r="W88" i="2"/>
  <c r="CT88" i="2"/>
  <c r="HJ88" i="2"/>
  <c r="CE89" i="2"/>
  <c r="CM89" i="2"/>
  <c r="CU89" i="2"/>
  <c r="HC89" i="2"/>
  <c r="HK89" i="2"/>
  <c r="JC91" i="2"/>
  <c r="JD91" i="2" s="1"/>
  <c r="CH92" i="2"/>
  <c r="CP92" i="2"/>
  <c r="CX92" i="2"/>
  <c r="HF92" i="2"/>
  <c r="HN92" i="2"/>
  <c r="DF94" i="2"/>
  <c r="KN84" i="2"/>
  <c r="KX89" i="2"/>
  <c r="LS93" i="2"/>
  <c r="ID70" i="2"/>
  <c r="AD72" i="2"/>
  <c r="FQ72" i="2"/>
  <c r="FF73" i="2"/>
  <c r="FG73" i="2" s="1"/>
  <c r="CE74" i="2"/>
  <c r="CM74" i="2"/>
  <c r="CU74" i="2"/>
  <c r="HC74" i="2"/>
  <c r="HK74" i="2"/>
  <c r="HS74" i="2"/>
  <c r="KJ74" i="2"/>
  <c r="KZ74" i="2"/>
  <c r="CR75" i="2"/>
  <c r="FP75" i="2"/>
  <c r="GZ75" i="2"/>
  <c r="HH75" i="2"/>
  <c r="HP75" i="2"/>
  <c r="IG75" i="2"/>
  <c r="LJ75" i="2"/>
  <c r="ME77" i="2"/>
  <c r="W78" i="2"/>
  <c r="AD78" i="2"/>
  <c r="CI78" i="2"/>
  <c r="FE78" i="2"/>
  <c r="JC78" i="2"/>
  <c r="JD78" i="2" s="1"/>
  <c r="MI79" i="2"/>
  <c r="CT80" i="2"/>
  <c r="AH80" i="2"/>
  <c r="AI80" i="2" s="1"/>
  <c r="FF81" i="2"/>
  <c r="FG81" i="2" s="1"/>
  <c r="LS81" i="2"/>
  <c r="HE34" i="2"/>
  <c r="LD34" i="2"/>
  <c r="LW38" i="2"/>
  <c r="CJ42" i="2"/>
  <c r="KP42" i="2"/>
  <c r="EM31" i="2"/>
  <c r="EZ18" i="2"/>
  <c r="DF18" i="2"/>
  <c r="HE32" i="2"/>
  <c r="HM32" i="2"/>
  <c r="HQ34" i="2"/>
  <c r="CU35" i="2"/>
  <c r="HA35" i="2"/>
  <c r="HI35" i="2"/>
  <c r="HQ35" i="2"/>
  <c r="MB38" i="2"/>
  <c r="LR39" i="2"/>
  <c r="MN41" i="2"/>
  <c r="FF39" i="2"/>
  <c r="FG39" i="2" s="1"/>
  <c r="FE31" i="2"/>
  <c r="GZ97" i="2"/>
  <c r="HH97" i="2"/>
  <c r="HG104" i="2"/>
  <c r="GZ105" i="2"/>
  <c r="HN105" i="2"/>
  <c r="S117" i="2"/>
  <c r="IZ87" i="2"/>
  <c r="CP89" i="2"/>
  <c r="CX89" i="2"/>
  <c r="HN89" i="2"/>
  <c r="JC89" i="2"/>
  <c r="JD89" i="2" s="1"/>
  <c r="DD78" i="2"/>
  <c r="S92" i="2"/>
  <c r="FK32" i="2"/>
  <c r="KX35" i="2"/>
  <c r="MH40" i="2"/>
  <c r="CO42" i="2"/>
  <c r="FE38" i="2"/>
  <c r="ES72" i="2"/>
  <c r="MR74" i="2"/>
  <c r="CV75" i="2"/>
  <c r="HT75" i="2"/>
  <c r="HK76" i="2"/>
  <c r="AH77" i="2"/>
  <c r="AJ77" i="2" s="1"/>
  <c r="CX77" i="2"/>
  <c r="MQ77" i="2"/>
  <c r="CN59" i="2"/>
  <c r="CV59" i="2"/>
  <c r="HD59" i="2"/>
  <c r="HL59" i="2"/>
  <c r="HT59" i="2"/>
  <c r="CK32" i="2"/>
  <c r="CS32" i="2"/>
  <c r="CJ33" i="2"/>
  <c r="HK34" i="2"/>
  <c r="HS34" i="2"/>
  <c r="MF34" i="2"/>
  <c r="CG35" i="2"/>
  <c r="CO35" i="2"/>
  <c r="HC35" i="2"/>
  <c r="KZ35" i="2"/>
  <c r="IL36" i="2"/>
  <c r="IN36" i="2" s="1"/>
  <c r="LU38" i="2"/>
  <c r="MD38" i="2"/>
  <c r="CJ40" i="2"/>
  <c r="CR40" i="2"/>
  <c r="HF40" i="2"/>
  <c r="HN40" i="2"/>
  <c r="KP40" i="2"/>
  <c r="CQ41" i="2"/>
  <c r="HM41" i="2"/>
  <c r="CX42" i="2"/>
  <c r="HL42" i="2"/>
  <c r="IZ42" i="2"/>
  <c r="DD19" i="2"/>
  <c r="IL130" i="2"/>
  <c r="KJ109" i="2"/>
  <c r="GY109" i="2"/>
  <c r="HG109" i="2"/>
  <c r="HL109" i="2"/>
  <c r="IS113" i="2"/>
  <c r="HI105" i="2"/>
  <c r="HS104" i="2"/>
  <c r="DD68" i="2"/>
  <c r="CL46" i="2"/>
  <c r="CT46" i="2"/>
  <c r="HB46" i="2"/>
  <c r="HJ46" i="2"/>
  <c r="HR46" i="2"/>
  <c r="MU46" i="2"/>
  <c r="IG32" i="2"/>
  <c r="IH32" i="2" s="1"/>
  <c r="HD34" i="2"/>
  <c r="CH35" i="2"/>
  <c r="CP35" i="2"/>
  <c r="CX35" i="2"/>
  <c r="HD35" i="2"/>
  <c r="HL35" i="2"/>
  <c r="HT35" i="2"/>
  <c r="KL35" i="2"/>
  <c r="LV38" i="2"/>
  <c r="ME38" i="2"/>
  <c r="IG39" i="2"/>
  <c r="IH39" i="2" s="1"/>
  <c r="EP29" i="2"/>
  <c r="DI301" i="2"/>
  <c r="DX301" i="2"/>
  <c r="DJ243" i="2"/>
  <c r="DL243" i="2"/>
  <c r="MJ239" i="2"/>
  <c r="KR239" i="2"/>
  <c r="MJ103" i="2"/>
  <c r="HW106" i="2"/>
  <c r="HZ93" i="2" s="1"/>
  <c r="HE106" i="2"/>
  <c r="CG98" i="2"/>
  <c r="DR74" i="2"/>
  <c r="DP87" i="2"/>
  <c r="ES78" i="2"/>
  <c r="EP78" i="2"/>
  <c r="ES91" i="2"/>
  <c r="EP91" i="2"/>
  <c r="ES70" i="2"/>
  <c r="MG71" i="2"/>
  <c r="MQ73" i="2"/>
  <c r="LH78" i="2"/>
  <c r="MB78" i="2"/>
  <c r="ES65" i="2"/>
  <c r="EP65" i="2"/>
  <c r="LF72" i="2"/>
  <c r="MC75" i="2"/>
  <c r="CL72" i="2"/>
  <c r="EY92" i="2"/>
  <c r="IA319" i="2"/>
  <c r="IW319" i="2"/>
  <c r="DJ228" i="2"/>
  <c r="DP228" i="2"/>
  <c r="EM104" i="2"/>
  <c r="EW105" i="2"/>
  <c r="LN106" i="2"/>
  <c r="ME106" i="2"/>
  <c r="FP107" i="2"/>
  <c r="HR106" i="2"/>
  <c r="AG113" i="2"/>
  <c r="CQ117" i="2"/>
  <c r="FI86" i="2"/>
  <c r="HW90" i="2"/>
  <c r="IE90" i="2" s="1"/>
  <c r="FK94" i="2"/>
  <c r="MN90" i="2"/>
  <c r="KZ90" i="2"/>
  <c r="LZ92" i="2"/>
  <c r="LD92" i="2"/>
  <c r="MB94" i="2"/>
  <c r="LS75" i="2"/>
  <c r="LW75" i="2"/>
  <c r="LR75" i="2"/>
  <c r="FO75" i="2"/>
  <c r="FI75" i="2"/>
  <c r="MM77" i="2"/>
  <c r="LW77" i="2"/>
  <c r="KZ80" i="2"/>
  <c r="CL80" i="2"/>
  <c r="HK80" i="2"/>
  <c r="AD80" i="2"/>
  <c r="DL80" i="2"/>
  <c r="KV80" i="2"/>
  <c r="CT72" i="2"/>
  <c r="KP80" i="2"/>
  <c r="MU77" i="2"/>
  <c r="KV72" i="2"/>
  <c r="HP72" i="2"/>
  <c r="DJ87" i="2"/>
  <c r="FO86" i="2"/>
  <c r="CU80" i="2"/>
  <c r="MM89" i="2"/>
  <c r="DM243" i="2"/>
  <c r="IW336" i="2"/>
  <c r="LD242" i="2"/>
  <c r="LZ242" i="2"/>
  <c r="KN242" i="2"/>
  <c r="LR242" i="2"/>
  <c r="MR239" i="2"/>
  <c r="LH239" i="2"/>
  <c r="LZ221" i="2"/>
  <c r="DJ210" i="2"/>
  <c r="DM207" i="2"/>
  <c r="EM151" i="2"/>
  <c r="CP98" i="2"/>
  <c r="HJ98" i="2"/>
  <c r="DK98" i="2"/>
  <c r="MR103" i="2"/>
  <c r="CP106" i="2"/>
  <c r="HS106" i="2"/>
  <c r="HL106" i="2"/>
  <c r="IP112" i="2"/>
  <c r="IS88" i="2"/>
  <c r="EC94" i="2"/>
  <c r="DM94" i="2"/>
  <c r="LR94" i="2"/>
  <c r="KN92" i="2"/>
  <c r="MH92" i="2"/>
  <c r="MQ71" i="2"/>
  <c r="MM71" i="2"/>
  <c r="DX71" i="2"/>
  <c r="DZ71" i="2" s="1"/>
  <c r="MT71" i="2"/>
  <c r="MP71" i="2"/>
  <c r="MH71" i="2"/>
  <c r="IS71" i="2"/>
  <c r="IW71" i="2" s="1"/>
  <c r="IZ71" i="2"/>
  <c r="F59" i="2"/>
  <c r="KJ72" i="2"/>
  <c r="KR72" i="2"/>
  <c r="HO72" i="2"/>
  <c r="CK72" i="2"/>
  <c r="HA72" i="2"/>
  <c r="LL72" i="2"/>
  <c r="LU75" i="2"/>
  <c r="HW76" i="2"/>
  <c r="ID76" i="2"/>
  <c r="KR78" i="2"/>
  <c r="LT78" i="2"/>
  <c r="MT79" i="2"/>
  <c r="MQ79" i="2"/>
  <c r="MP79" i="2"/>
  <c r="CS80" i="2"/>
  <c r="LL80" i="2"/>
  <c r="CP72" i="2"/>
  <c r="I72" i="2"/>
  <c r="J72" i="2" s="1"/>
  <c r="MP92" i="2"/>
  <c r="CY106" i="2"/>
  <c r="CI98" i="2"/>
  <c r="DD185" i="2"/>
  <c r="KJ233" i="2"/>
  <c r="CM80" i="2"/>
  <c r="CG90" i="2"/>
  <c r="ES63" i="2"/>
  <c r="ES28" i="2"/>
  <c r="EP28" i="2"/>
  <c r="FB20" i="2"/>
  <c r="EX33" i="2"/>
  <c r="FB28" i="2"/>
  <c r="HD117" i="2"/>
  <c r="HB106" i="2"/>
  <c r="LT107" i="2"/>
  <c r="IG112" i="2"/>
  <c r="IG116" i="2"/>
  <c r="IH116" i="2" s="1"/>
  <c r="LH86" i="2"/>
  <c r="CJ90" i="2"/>
  <c r="HP90" i="2"/>
  <c r="JF69" i="2"/>
  <c r="LD72" i="2"/>
  <c r="MK42" i="2"/>
  <c r="FB24" i="2"/>
  <c r="EZ24" i="2"/>
  <c r="H37" i="2"/>
  <c r="K24" i="2"/>
  <c r="DF24" i="2"/>
  <c r="DD24" i="2"/>
  <c r="KD121" i="2"/>
  <c r="MP122" i="2"/>
  <c r="GY123" i="2"/>
  <c r="HP123" i="2"/>
  <c r="LD123" i="2"/>
  <c r="KN131" i="2"/>
  <c r="LD131" i="2"/>
  <c r="LD132" i="2"/>
  <c r="HJ131" i="2"/>
  <c r="HO133" i="2"/>
  <c r="HT133" i="2"/>
  <c r="FI74" i="2"/>
  <c r="FJ74" i="2"/>
  <c r="FQ61" i="2"/>
  <c r="LN48" i="2"/>
  <c r="FQ41" i="2"/>
  <c r="HJ33" i="2"/>
  <c r="HB41" i="2"/>
  <c r="EP23" i="2"/>
  <c r="ET36" i="2"/>
  <c r="EZ23" i="2"/>
  <c r="FB23" i="2"/>
  <c r="EW36" i="2"/>
  <c r="DA36" i="2"/>
  <c r="DP27" i="2"/>
  <c r="DR27" i="2"/>
  <c r="DK40" i="2"/>
  <c r="MQ42" i="2"/>
  <c r="ES23" i="2"/>
  <c r="DP19" i="2"/>
  <c r="HB98" i="2"/>
  <c r="LT99" i="2"/>
  <c r="HT106" i="2"/>
  <c r="CS106" i="2"/>
  <c r="IG120" i="2"/>
  <c r="IP107" i="2"/>
  <c r="HH90" i="2"/>
  <c r="U69" i="2"/>
  <c r="HE72" i="2"/>
  <c r="DR28" i="2"/>
  <c r="DP28" i="2"/>
  <c r="DK41" i="2"/>
  <c r="EM302" i="2"/>
  <c r="EM190" i="2"/>
  <c r="LN100" i="2"/>
  <c r="CQ92" i="2"/>
  <c r="CI92" i="2"/>
  <c r="CY92" i="2"/>
  <c r="HD92" i="2"/>
  <c r="EW94" i="2"/>
  <c r="FB94" i="2"/>
  <c r="KZ92" i="2"/>
  <c r="ET37" i="2"/>
  <c r="CP33" i="2"/>
  <c r="BZ30" i="2"/>
  <c r="FQ35" i="2"/>
  <c r="BI30" i="2"/>
  <c r="CH40" i="2"/>
  <c r="CX40" i="2"/>
  <c r="HD40" i="2"/>
  <c r="HL40" i="2"/>
  <c r="HT40" i="2"/>
  <c r="HC41" i="2"/>
  <c r="MM42" i="2"/>
  <c r="AZ30" i="2"/>
  <c r="CM39" i="2"/>
  <c r="HQ31" i="2"/>
  <c r="F18" i="2"/>
  <c r="EM35" i="2"/>
  <c r="ES22" i="2"/>
  <c r="EP22" i="2"/>
  <c r="FB35" i="2"/>
  <c r="EZ22" i="2"/>
  <c r="FJ39" i="2"/>
  <c r="FK26" i="2"/>
  <c r="DD22" i="2"/>
  <c r="DF22" i="2"/>
  <c r="DP26" i="2"/>
  <c r="DR26" i="2"/>
  <c r="DR31" i="2"/>
  <c r="W42" i="2"/>
  <c r="S39" i="2"/>
  <c r="FK28" i="2"/>
  <c r="FB22" i="2"/>
  <c r="KX334" i="2"/>
  <c r="HI98" i="2"/>
  <c r="HI106" i="2"/>
  <c r="MB107" i="2"/>
  <c r="CS98" i="2"/>
  <c r="CK106" i="2"/>
  <c r="CU117" i="2"/>
  <c r="IP103" i="2"/>
  <c r="IP99" i="2"/>
  <c r="CR90" i="2"/>
  <c r="GZ90" i="2"/>
  <c r="GO82" i="2"/>
  <c r="HM72" i="2"/>
  <c r="KN72" i="2"/>
  <c r="CW80" i="2"/>
  <c r="HU271" i="2"/>
  <c r="IB271" i="2" s="1"/>
  <c r="HU267" i="2"/>
  <c r="IB267" i="2" s="1"/>
  <c r="MQ243" i="2"/>
  <c r="MH243" i="2"/>
  <c r="LS235" i="2"/>
  <c r="DJ222" i="2"/>
  <c r="DJ204" i="2"/>
  <c r="DR203" i="2"/>
  <c r="DK131" i="2"/>
  <c r="KR133" i="2"/>
  <c r="MP73" i="2"/>
  <c r="FO77" i="2"/>
  <c r="IP77" i="2"/>
  <c r="IQ77" i="2" s="1"/>
  <c r="CF48" i="2"/>
  <c r="CV48" i="2"/>
  <c r="HD48" i="2"/>
  <c r="HL48" i="2"/>
  <c r="HT48" i="2"/>
  <c r="KL48" i="2"/>
  <c r="CJ32" i="2"/>
  <c r="CR32" i="2"/>
  <c r="HF32" i="2"/>
  <c r="HN32" i="2"/>
  <c r="CI33" i="2"/>
  <c r="HD33" i="2"/>
  <c r="CT37" i="2"/>
  <c r="GZ37" i="2"/>
  <c r="HH37" i="2"/>
  <c r="HP37" i="2"/>
  <c r="LL37" i="2"/>
  <c r="CI40" i="2"/>
  <c r="HE40" i="2"/>
  <c r="HM40" i="2"/>
  <c r="HW40" i="2"/>
  <c r="HT41" i="2"/>
  <c r="KL41" i="2"/>
  <c r="IP42" i="2"/>
  <c r="IQ42" i="2" s="1"/>
  <c r="HQ38" i="2"/>
  <c r="F25" i="2"/>
  <c r="FB29" i="2"/>
  <c r="EZ29" i="2"/>
  <c r="K34" i="2"/>
  <c r="MD42" i="2"/>
  <c r="DF29" i="2"/>
  <c r="LQ34" i="2"/>
  <c r="DF21" i="2"/>
  <c r="DD21" i="2"/>
  <c r="EZ21" i="2"/>
  <c r="LV317" i="2"/>
  <c r="MF301" i="2"/>
  <c r="HU250" i="2"/>
  <c r="EC243" i="2"/>
  <c r="EE243" i="2" s="1"/>
  <c r="CK59" i="2"/>
  <c r="CS59" i="2"/>
  <c r="HQ59" i="2"/>
  <c r="LL59" i="2"/>
  <c r="LP60" i="2"/>
  <c r="LX60" i="2"/>
  <c r="MR62" i="2"/>
  <c r="CL63" i="2"/>
  <c r="MQ65" i="2"/>
  <c r="HP66" i="2"/>
  <c r="AE68" i="2"/>
  <c r="FK40" i="2"/>
  <c r="EI21" i="2"/>
  <c r="ED21" i="2"/>
  <c r="MC318" i="2"/>
  <c r="MC317" i="2"/>
  <c r="MU301" i="2"/>
  <c r="HU270" i="2"/>
  <c r="F61" i="2"/>
  <c r="ES68" i="2"/>
  <c r="DP40" i="2"/>
  <c r="FG128" i="2"/>
  <c r="GY131" i="2"/>
  <c r="HE115" i="2"/>
  <c r="HF115" i="2"/>
  <c r="KJ118" i="2"/>
  <c r="KZ118" i="2"/>
  <c r="CG97" i="2"/>
  <c r="CW97" i="2"/>
  <c r="CT104" i="2"/>
  <c r="CG105" i="2"/>
  <c r="CO105" i="2"/>
  <c r="CW105" i="2"/>
  <c r="AH116" i="2"/>
  <c r="CT109" i="2"/>
  <c r="CG112" i="2"/>
  <c r="MH87" i="2"/>
  <c r="CK92" i="2"/>
  <c r="CS92" i="2"/>
  <c r="HA92" i="2"/>
  <c r="HI92" i="2"/>
  <c r="HQ92" i="2"/>
  <c r="HT93" i="2"/>
  <c r="CJ70" i="2"/>
  <c r="DB70" i="2"/>
  <c r="DC70" i="2" s="1"/>
  <c r="GZ70" i="2"/>
  <c r="KX70" i="2"/>
  <c r="CQ71" i="2"/>
  <c r="CY71" i="2"/>
  <c r="GY71" i="2"/>
  <c r="HO71" i="2"/>
  <c r="FQ68" i="2"/>
  <c r="CE59" i="2"/>
  <c r="CM59" i="2"/>
  <c r="HC59" i="2"/>
  <c r="HS59" i="2"/>
  <c r="LR60" i="2"/>
  <c r="DR62" i="2"/>
  <c r="FK65" i="2"/>
  <c r="LN66" i="2"/>
  <c r="HD50" i="2"/>
  <c r="CR51" i="2"/>
  <c r="CF32" i="2"/>
  <c r="CN32" i="2"/>
  <c r="CV32" i="2"/>
  <c r="HB32" i="2"/>
  <c r="HJ32" i="2"/>
  <c r="CF51" i="2"/>
  <c r="CN51" i="2"/>
  <c r="HD51" i="2"/>
  <c r="HL51" i="2"/>
  <c r="CL32" i="2"/>
  <c r="CT32" i="2"/>
  <c r="GZ32" i="2"/>
  <c r="HH32" i="2"/>
  <c r="HP32" i="2"/>
  <c r="HN33" i="2"/>
  <c r="AH36" i="2"/>
  <c r="LX36" i="2"/>
  <c r="CK40" i="2"/>
  <c r="CS40" i="2"/>
  <c r="GY40" i="2"/>
  <c r="HG40" i="2"/>
  <c r="HO40" i="2"/>
  <c r="HF41" i="2"/>
  <c r="HN41" i="2"/>
  <c r="MH42" i="2"/>
  <c r="DD27" i="2"/>
  <c r="CE32" i="2"/>
  <c r="CM32" i="2"/>
  <c r="CU32" i="2"/>
  <c r="HA32" i="2"/>
  <c r="HI32" i="2"/>
  <c r="HQ32" i="2"/>
  <c r="MH34" i="2"/>
  <c r="CL40" i="2"/>
  <c r="CT40" i="2"/>
  <c r="GZ40" i="2"/>
  <c r="HH40" i="2"/>
  <c r="IG40" i="2"/>
  <c r="IH40" i="2" s="1"/>
  <c r="ES25" i="2"/>
  <c r="HR32" i="2"/>
  <c r="KX32" i="2"/>
  <c r="KT33" i="2"/>
  <c r="HW36" i="2"/>
  <c r="IE36" i="2" s="1"/>
  <c r="LR36" i="2"/>
  <c r="LZ36" i="2"/>
  <c r="CE40" i="2"/>
  <c r="CM40" i="2"/>
  <c r="CU40" i="2"/>
  <c r="HA40" i="2"/>
  <c r="HQ40" i="2"/>
  <c r="KV40" i="2"/>
  <c r="KW27" i="2" s="1"/>
  <c r="LN40" i="2"/>
  <c r="LO27" i="2" s="1"/>
  <c r="CL41" i="2"/>
  <c r="CT41" i="2"/>
  <c r="DZ41" i="2"/>
  <c r="JC42" i="2"/>
  <c r="HQ42" i="2"/>
  <c r="EW38" i="2"/>
  <c r="FI42" i="2"/>
  <c r="FK29" i="2"/>
  <c r="LK29" i="2"/>
  <c r="IE29" i="2"/>
  <c r="IA29" i="2"/>
  <c r="J25" i="2"/>
  <c r="DC29" i="2"/>
  <c r="IW29" i="2"/>
  <c r="JA29" i="2"/>
  <c r="JA24" i="2"/>
  <c r="IW24" i="2"/>
  <c r="EO29" i="2"/>
  <c r="MP99" i="2"/>
  <c r="DX99" i="2"/>
  <c r="CT73" i="2"/>
  <c r="CV102" i="2"/>
  <c r="HU256" i="2"/>
  <c r="IX256" i="2"/>
  <c r="HU251" i="2"/>
  <c r="IX251" i="2" s="1"/>
  <c r="DR57" i="2"/>
  <c r="EZ63" i="2"/>
  <c r="FB63" i="2"/>
  <c r="K83" i="2"/>
  <c r="G69" i="2"/>
  <c r="M81" i="2" s="1"/>
  <c r="AD113" i="2"/>
  <c r="HW72" i="2"/>
  <c r="IE72" i="2" s="1"/>
  <c r="KD69" i="2"/>
  <c r="IP71" i="2"/>
  <c r="KT94" i="2"/>
  <c r="KL86" i="2"/>
  <c r="IN325" i="2"/>
  <c r="IA327" i="2"/>
  <c r="IN327" i="2"/>
  <c r="ES305" i="2"/>
  <c r="EM317" i="2"/>
  <c r="LP285" i="2"/>
  <c r="KJ285" i="2"/>
  <c r="FF102" i="2"/>
  <c r="FG102" i="2" s="1"/>
  <c r="MU102" i="2"/>
  <c r="MB103" i="2"/>
  <c r="FE103" i="2"/>
  <c r="ME103" i="2"/>
  <c r="DA103" i="2"/>
  <c r="FI103" i="2"/>
  <c r="FJ103" i="2"/>
  <c r="CW102" i="2"/>
  <c r="CN110" i="2"/>
  <c r="CQ113" i="2"/>
  <c r="CF86" i="2"/>
  <c r="EW88" i="2"/>
  <c r="FB88" i="2"/>
  <c r="MU94" i="2"/>
  <c r="ML94" i="2"/>
  <c r="MG94" i="2"/>
  <c r="MD71" i="2"/>
  <c r="LZ71" i="2"/>
  <c r="MA71" i="2"/>
  <c r="FE71" i="2"/>
  <c r="FV69" i="2"/>
  <c r="GZ71" i="2"/>
  <c r="KR74" i="2"/>
  <c r="MJ74" i="2"/>
  <c r="ML75" i="2"/>
  <c r="MF75" i="2"/>
  <c r="MH75" i="2"/>
  <c r="MU75" i="2"/>
  <c r="MI75" i="2"/>
  <c r="KL75" i="2"/>
  <c r="MG75" i="2"/>
  <c r="KX76" i="2"/>
  <c r="I76" i="2"/>
  <c r="CI76" i="2"/>
  <c r="CR76" i="2"/>
  <c r="CE76" i="2"/>
  <c r="CU76" i="2"/>
  <c r="CM76" i="2"/>
  <c r="AD76" i="2"/>
  <c r="EZ64" i="2"/>
  <c r="FF77" i="2"/>
  <c r="FG77" i="2" s="1"/>
  <c r="KT79" i="2"/>
  <c r="LU79" i="2"/>
  <c r="F63" i="2"/>
  <c r="MS318" i="2"/>
  <c r="MO318" i="2"/>
  <c r="DX318" i="2"/>
  <c r="DZ318" i="2" s="1"/>
  <c r="DI318" i="2"/>
  <c r="LW306" i="2"/>
  <c r="KX306" i="2"/>
  <c r="LL298" i="2"/>
  <c r="KV298" i="2"/>
  <c r="HU268" i="2"/>
  <c r="IO268" i="2" s="1"/>
  <c r="DP61" i="2"/>
  <c r="DR61" i="2"/>
  <c r="GY110" i="2"/>
  <c r="AG84" i="2"/>
  <c r="FQ98" i="2"/>
  <c r="CU113" i="2"/>
  <c r="BG69" i="2"/>
  <c r="EA71" i="2"/>
  <c r="DM71" i="2"/>
  <c r="I81" i="2"/>
  <c r="J81" i="2" s="1"/>
  <c r="MQ75" i="2"/>
  <c r="LB325" i="2"/>
  <c r="LY325" i="2"/>
  <c r="DA325" i="2"/>
  <c r="DB325" i="2"/>
  <c r="DC325" i="2" s="1"/>
  <c r="IA325" i="2"/>
  <c r="MG174" i="2"/>
  <c r="EZ152" i="2"/>
  <c r="FO151" i="2"/>
  <c r="EW128" i="2"/>
  <c r="EZ128" i="2"/>
  <c r="EW131" i="2"/>
  <c r="FB131" i="2"/>
  <c r="AD110" i="2"/>
  <c r="CK110" i="2"/>
  <c r="MM112" i="2"/>
  <c r="MU112" i="2"/>
  <c r="HH113" i="2"/>
  <c r="CW113" i="2"/>
  <c r="HM113" i="2"/>
  <c r="CN113" i="2"/>
  <c r="CV113" i="2"/>
  <c r="CF113" i="2"/>
  <c r="KN113" i="2"/>
  <c r="EY118" i="2"/>
  <c r="MN120" i="2"/>
  <c r="DX120" i="2"/>
  <c r="LS98" i="2"/>
  <c r="LF98" i="2"/>
  <c r="HR102" i="2"/>
  <c r="F102" i="2"/>
  <c r="I102" i="2"/>
  <c r="J102" i="2" s="1"/>
  <c r="LJ102" i="2"/>
  <c r="LH102" i="2"/>
  <c r="KV102" i="2"/>
  <c r="HS102" i="2"/>
  <c r="CF102" i="2"/>
  <c r="EY102" i="2"/>
  <c r="CU102" i="2"/>
  <c r="HW102" i="2"/>
  <c r="IA102" i="2" s="1"/>
  <c r="MM102" i="2"/>
  <c r="LX103" i="2"/>
  <c r="LD105" i="2"/>
  <c r="IL107" i="2"/>
  <c r="IN107" i="2" s="1"/>
  <c r="H104" i="2"/>
  <c r="K104" i="2"/>
  <c r="CO102" i="2"/>
  <c r="CI113" i="2"/>
  <c r="CY113" i="2"/>
  <c r="KN86" i="2"/>
  <c r="I86" i="2"/>
  <c r="J86" i="2" s="1"/>
  <c r="KR86" i="2"/>
  <c r="DK86" i="2"/>
  <c r="CV86" i="2"/>
  <c r="DA90" i="2"/>
  <c r="LS90" i="2"/>
  <c r="KP94" i="2"/>
  <c r="KL94" i="2"/>
  <c r="HN94" i="2"/>
  <c r="CL94" i="2"/>
  <c r="EN94" i="2"/>
  <c r="EO94" i="2" s="1"/>
  <c r="AD94" i="2"/>
  <c r="LL94" i="2"/>
  <c r="DK94" i="2"/>
  <c r="HF94" i="2"/>
  <c r="CT94" i="2"/>
  <c r="HD94" i="2"/>
  <c r="LN93" i="2"/>
  <c r="MU93" i="2"/>
  <c r="DP70" i="2"/>
  <c r="DJ70" i="2"/>
  <c r="MC71" i="2"/>
  <c r="IZ72" i="2"/>
  <c r="IL72" i="2"/>
  <c r="IN72" i="2" s="1"/>
  <c r="CF75" i="2"/>
  <c r="CS76" i="2"/>
  <c r="MN78" i="2"/>
  <c r="KZ78" i="2"/>
  <c r="DF79" i="2"/>
  <c r="LZ79" i="2"/>
  <c r="ES67" i="2"/>
  <c r="EN80" i="2"/>
  <c r="EO80" i="2" s="1"/>
  <c r="MT75" i="2"/>
  <c r="HU264" i="2"/>
  <c r="IX264" i="2" s="1"/>
  <c r="LW64" i="2"/>
  <c r="DD64" i="2"/>
  <c r="DF64" i="2"/>
  <c r="FI64" i="2"/>
  <c r="FK64" i="2"/>
  <c r="EW67" i="2"/>
  <c r="EZ67" i="2"/>
  <c r="DB71" i="2"/>
  <c r="DC71" i="2" s="1"/>
  <c r="LS79" i="2"/>
  <c r="ME71" i="2"/>
  <c r="DY86" i="2"/>
  <c r="K68" i="2"/>
  <c r="DA343" i="2"/>
  <c r="IN343" i="2"/>
  <c r="KJ336" i="2"/>
  <c r="CS117" i="2"/>
  <c r="CN117" i="2"/>
  <c r="CR117" i="2"/>
  <c r="FF97" i="2"/>
  <c r="FG97" i="2" s="1"/>
  <c r="EX97" i="2"/>
  <c r="EW97" i="2"/>
  <c r="DL98" i="2"/>
  <c r="HH98" i="2"/>
  <c r="HM98" i="2"/>
  <c r="KJ98" i="2"/>
  <c r="MC104" i="2"/>
  <c r="CV106" i="2"/>
  <c r="HN106" i="2"/>
  <c r="F93" i="2"/>
  <c r="CO106" i="2"/>
  <c r="CR86" i="2"/>
  <c r="HP86" i="2"/>
  <c r="CO90" i="2"/>
  <c r="CW90" i="2"/>
  <c r="HE90" i="2"/>
  <c r="KL90" i="2"/>
  <c r="KN90" i="2"/>
  <c r="I90" i="2"/>
  <c r="LL90" i="2"/>
  <c r="KV90" i="2"/>
  <c r="HM90" i="2"/>
  <c r="EN90" i="2"/>
  <c r="EO90" i="2" s="1"/>
  <c r="HD90" i="2"/>
  <c r="EN91" i="2"/>
  <c r="EM91" i="2"/>
  <c r="FI94" i="2"/>
  <c r="FO94" i="2"/>
  <c r="HS90" i="2"/>
  <c r="BW82" i="2"/>
  <c r="GY72" i="2"/>
  <c r="CU72" i="2"/>
  <c r="HG72" i="2"/>
  <c r="HC72" i="2"/>
  <c r="DB75" i="2"/>
  <c r="DC75" i="2" s="1"/>
  <c r="LV75" i="2"/>
  <c r="DD75" i="2"/>
  <c r="CG76" i="2"/>
  <c r="EM76" i="2"/>
  <c r="EP76" i="2"/>
  <c r="CK80" i="2"/>
  <c r="HA80" i="2"/>
  <c r="HQ80" i="2"/>
  <c r="EY62" i="2"/>
  <c r="HH72" i="2"/>
  <c r="CY72" i="2"/>
  <c r="JG71" i="2"/>
  <c r="MV71" i="2" s="1"/>
  <c r="MX71" i="2" s="1"/>
  <c r="IW342" i="2"/>
  <c r="CI72" i="2"/>
  <c r="FE75" i="2"/>
  <c r="DM75" i="2"/>
  <c r="MI73" i="2"/>
  <c r="FJ107" i="2"/>
  <c r="HG106" i="2"/>
  <c r="EX105" i="2"/>
  <c r="ET76" i="2"/>
  <c r="LP99" i="2"/>
  <c r="HW98" i="2"/>
  <c r="EY97" i="2"/>
  <c r="MA93" i="2"/>
  <c r="DA75" i="2"/>
  <c r="EM119" i="2"/>
  <c r="HD113" i="2"/>
  <c r="LQ99" i="2"/>
  <c r="DA99" i="2"/>
  <c r="LV105" i="2"/>
  <c r="ML105" i="2"/>
  <c r="H113" i="2"/>
  <c r="I113" i="2"/>
  <c r="J113" i="2" s="1"/>
  <c r="IP120" i="2"/>
  <c r="HW89" i="2"/>
  <c r="EZ92" i="2"/>
  <c r="EZ79" i="2"/>
  <c r="FB92" i="2"/>
  <c r="EW92" i="2"/>
  <c r="DF81" i="2"/>
  <c r="LZ94" i="2"/>
  <c r="ET94" i="2"/>
  <c r="MD94" i="2"/>
  <c r="LV94" i="2"/>
  <c r="FP94" i="2"/>
  <c r="LU94" i="2"/>
  <c r="MC94" i="2"/>
  <c r="LT94" i="2"/>
  <c r="EP70" i="2"/>
  <c r="DJ72" i="2"/>
  <c r="DP72" i="2"/>
  <c r="HI72" i="2"/>
  <c r="MS75" i="2"/>
  <c r="LD76" i="2"/>
  <c r="HC80" i="2"/>
  <c r="GY80" i="2"/>
  <c r="HO80" i="2"/>
  <c r="CI80" i="2"/>
  <c r="I80" i="2"/>
  <c r="J80" i="2" s="1"/>
  <c r="HH80" i="2"/>
  <c r="CQ80" i="2"/>
  <c r="KX80" i="2"/>
  <c r="HP80" i="2"/>
  <c r="KJ80" i="2"/>
  <c r="CY80" i="2"/>
  <c r="HG80" i="2"/>
  <c r="DR80" i="2"/>
  <c r="DM80" i="2"/>
  <c r="DP80" i="2"/>
  <c r="DJ80" i="2"/>
  <c r="HI80" i="2"/>
  <c r="EW81" i="2"/>
  <c r="FB81" i="2"/>
  <c r="EY81" i="2"/>
  <c r="MA81" i="2"/>
  <c r="FQ63" i="2"/>
  <c r="DR67" i="2"/>
  <c r="ME75" i="2"/>
  <c r="DK72" i="2"/>
  <c r="LH72" i="2"/>
  <c r="MI71" i="2"/>
  <c r="DD94" i="2"/>
  <c r="DA339" i="2"/>
  <c r="IW339" i="2"/>
  <c r="LN80" i="2"/>
  <c r="EC99" i="2"/>
  <c r="ED99" i="2" s="1"/>
  <c r="ML96" i="2"/>
  <c r="CM72" i="2"/>
  <c r="GZ106" i="2"/>
  <c r="CJ72" i="2"/>
  <c r="K66" i="2"/>
  <c r="CP90" i="2"/>
  <c r="DK80" i="2"/>
  <c r="CH106" i="2"/>
  <c r="FF92" i="2"/>
  <c r="FG92" i="2" s="1"/>
  <c r="DD81" i="2"/>
  <c r="KX325" i="2"/>
  <c r="LW325" i="2"/>
  <c r="FI99" i="2"/>
  <c r="FO99" i="2"/>
  <c r="LZ107" i="2"/>
  <c r="LR107" i="2"/>
  <c r="CW98" i="2"/>
  <c r="CW106" i="2"/>
  <c r="CY117" i="2"/>
  <c r="EW84" i="2"/>
  <c r="EZ71" i="2"/>
  <c r="CF90" i="2"/>
  <c r="CN90" i="2"/>
  <c r="CV90" i="2"/>
  <c r="MP90" i="2"/>
  <c r="MG90" i="2"/>
  <c r="DY90" i="2"/>
  <c r="MF90" i="2"/>
  <c r="ML90" i="2"/>
  <c r="DX90" i="2"/>
  <c r="DZ90" i="2" s="1"/>
  <c r="MH90" i="2"/>
  <c r="HL90" i="2"/>
  <c r="ML88" i="2"/>
  <c r="LN89" i="2"/>
  <c r="MU89" i="2"/>
  <c r="HQ72" i="2"/>
  <c r="EW73" i="2"/>
  <c r="EZ60" i="2"/>
  <c r="H77" i="2"/>
  <c r="K77" i="2"/>
  <c r="DD59" i="2"/>
  <c r="MU71" i="2"/>
  <c r="H100" i="2"/>
  <c r="EY80" i="2"/>
  <c r="HS72" i="2"/>
  <c r="HB90" i="2"/>
  <c r="DP74" i="2"/>
  <c r="EX92" i="2"/>
  <c r="K91" i="2"/>
  <c r="LV107" i="2"/>
  <c r="ES83" i="2"/>
  <c r="DB106" i="2"/>
  <c r="DC106" i="2" s="1"/>
  <c r="LL105" i="2"/>
  <c r="FJ339" i="2"/>
  <c r="GY106" i="2"/>
  <c r="KT72" i="2"/>
  <c r="CE72" i="2"/>
  <c r="KN106" i="2"/>
  <c r="DA94" i="2"/>
  <c r="KV341" i="2"/>
  <c r="ME333" i="2"/>
  <c r="LW333" i="2"/>
  <c r="LJ336" i="2"/>
  <c r="KT336" i="2"/>
  <c r="HU320" i="2"/>
  <c r="IO320" i="2"/>
  <c r="MT317" i="2"/>
  <c r="KJ310" i="2"/>
  <c r="MQ244" i="2"/>
  <c r="ES57" i="2"/>
  <c r="FK66" i="2"/>
  <c r="MK318" i="2"/>
  <c r="HU266" i="2"/>
  <c r="IX266" i="2"/>
  <c r="LQ327" i="2"/>
  <c r="EA326" i="2"/>
  <c r="MM325" i="2"/>
  <c r="HW142" i="2"/>
  <c r="LS111" i="2"/>
  <c r="LX96" i="2"/>
  <c r="HP98" i="2"/>
  <c r="HD102" i="2"/>
  <c r="HF102" i="2"/>
  <c r="HW103" i="2"/>
  <c r="HA106" i="2"/>
  <c r="HP106" i="2"/>
  <c r="HQ106" i="2"/>
  <c r="IS107" i="2"/>
  <c r="JA107" i="2" s="1"/>
  <c r="AH99" i="2"/>
  <c r="AI99" i="2" s="1"/>
  <c r="AH107" i="2"/>
  <c r="S97" i="2"/>
  <c r="CR98" i="2"/>
  <c r="CN102" i="2"/>
  <c r="CJ106" i="2"/>
  <c r="CR106" i="2"/>
  <c r="W115" i="2"/>
  <c r="CX113" i="2"/>
  <c r="IG107" i="2"/>
  <c r="JC97" i="2"/>
  <c r="JD97" i="2" s="1"/>
  <c r="JC101" i="2"/>
  <c r="JD101" i="2" s="1"/>
  <c r="JC105" i="2"/>
  <c r="JC110" i="2"/>
  <c r="CE86" i="2"/>
  <c r="CM86" i="2"/>
  <c r="HC86" i="2"/>
  <c r="HK86" i="2"/>
  <c r="ID86" i="2"/>
  <c r="IM86" i="2"/>
  <c r="JC88" i="2"/>
  <c r="JD88" i="2" s="1"/>
  <c r="IG89" i="2"/>
  <c r="IH89" i="2" s="1"/>
  <c r="S90" i="2"/>
  <c r="CI90" i="2"/>
  <c r="CQ90" i="2"/>
  <c r="CY90" i="2"/>
  <c r="GY90" i="2"/>
  <c r="HG90" i="2"/>
  <c r="HO90" i="2"/>
  <c r="S91" i="2"/>
  <c r="IP92" i="2"/>
  <c r="W93" i="2"/>
  <c r="CE94" i="2"/>
  <c r="CM94" i="2"/>
  <c r="CU94" i="2"/>
  <c r="HC94" i="2"/>
  <c r="HK94" i="2"/>
  <c r="IG70" i="2"/>
  <c r="IH70" i="2" s="1"/>
  <c r="W71" i="2"/>
  <c r="JC71" i="2"/>
  <c r="IS72" i="2"/>
  <c r="IW72" i="2" s="1"/>
  <c r="CJ76" i="2"/>
  <c r="FO76" i="2"/>
  <c r="HW77" i="2"/>
  <c r="IA77" i="2" s="1"/>
  <c r="IS80" i="2"/>
  <c r="JA80" i="2" s="1"/>
  <c r="KR337" i="2"/>
  <c r="ML185" i="2"/>
  <c r="MT142" i="2"/>
  <c r="MT141" i="2"/>
  <c r="HA123" i="2"/>
  <c r="EN131" i="2"/>
  <c r="EO131" i="2" s="1"/>
  <c r="HN133" i="2"/>
  <c r="FG130" i="2"/>
  <c r="MN109" i="2"/>
  <c r="LQ110" i="2"/>
  <c r="MG115" i="2"/>
  <c r="DZ106" i="2"/>
  <c r="HO106" i="2"/>
  <c r="AH111" i="2"/>
  <c r="AH119" i="2"/>
  <c r="CG110" i="2"/>
  <c r="DD58" i="2"/>
  <c r="DF62" i="2"/>
  <c r="LF337" i="2"/>
  <c r="MF318" i="2"/>
  <c r="MQ307" i="2"/>
  <c r="MD111" i="2"/>
  <c r="DL113" i="2"/>
  <c r="LH113" i="2"/>
  <c r="HO113" i="2"/>
  <c r="HJ113" i="2"/>
  <c r="MS116" i="2"/>
  <c r="EP104" i="2"/>
  <c r="GY117" i="2"/>
  <c r="HG117" i="2"/>
  <c r="HL117" i="2"/>
  <c r="HK98" i="2"/>
  <c r="MD99" i="2"/>
  <c r="HC106" i="2"/>
  <c r="HK106" i="2"/>
  <c r="CM98" i="2"/>
  <c r="CG117" i="2"/>
  <c r="CO117" i="2"/>
  <c r="CW117" i="2"/>
  <c r="FB73" i="2"/>
  <c r="CL90" i="2"/>
  <c r="CT90" i="2"/>
  <c r="DR58" i="2"/>
  <c r="AE54" i="2"/>
  <c r="DY67" i="2"/>
  <c r="FB68" i="2"/>
  <c r="LS68" i="2"/>
  <c r="MA68" i="2"/>
  <c r="KN338" i="2"/>
  <c r="MM318" i="2"/>
  <c r="HU308" i="2"/>
  <c r="IO308" i="2" s="1"/>
  <c r="MP307" i="2"/>
  <c r="LH286" i="2"/>
  <c r="KR286" i="2"/>
  <c r="DF223" i="2"/>
  <c r="LQ158" i="2"/>
  <c r="LQ152" i="2"/>
  <c r="GL121" i="2"/>
  <c r="FZ121" i="2"/>
  <c r="CI109" i="2"/>
  <c r="IZ96" i="2"/>
  <c r="FE99" i="2"/>
  <c r="MJ104" i="2"/>
  <c r="FE107" i="2"/>
  <c r="W97" i="2"/>
  <c r="CN98" i="2"/>
  <c r="CW101" i="2"/>
  <c r="CL113" i="2"/>
  <c r="JC112" i="2"/>
  <c r="CF83" i="2"/>
  <c r="GA82" i="2"/>
  <c r="JC84" i="2"/>
  <c r="JD84" i="2" s="1"/>
  <c r="IG85" i="2"/>
  <c r="IP85" i="2"/>
  <c r="IQ85" i="2" s="1"/>
  <c r="DM87" i="2"/>
  <c r="AH88" i="2"/>
  <c r="W89" i="2"/>
  <c r="W90" i="2"/>
  <c r="CE90" i="2"/>
  <c r="CM90" i="2"/>
  <c r="CU90" i="2"/>
  <c r="HC90" i="2"/>
  <c r="HK90" i="2"/>
  <c r="IZ90" i="2"/>
  <c r="CF91" i="2"/>
  <c r="CN91" i="2"/>
  <c r="ID92" i="2"/>
  <c r="IG93" i="2"/>
  <c r="IH93" i="2" s="1"/>
  <c r="IP93" i="2"/>
  <c r="IQ93" i="2" s="1"/>
  <c r="CI94" i="2"/>
  <c r="FE94" i="2"/>
  <c r="HR86" i="2"/>
  <c r="HR90" i="2"/>
  <c r="KZ83" i="2"/>
  <c r="LT87" i="2"/>
  <c r="KX90" i="2"/>
  <c r="LN90" i="2"/>
  <c r="KZ91" i="2"/>
  <c r="MQ94" i="2"/>
  <c r="JT82" i="2"/>
  <c r="HL70" i="2"/>
  <c r="HT70" i="2"/>
  <c r="IM70" i="2"/>
  <c r="KP70" i="2"/>
  <c r="LF70" i="2"/>
  <c r="AH71" i="2"/>
  <c r="AJ71" i="2" s="1"/>
  <c r="GG69" i="2"/>
  <c r="HS71" i="2"/>
  <c r="MF71" i="2"/>
  <c r="KZ71" i="2"/>
  <c r="B69" i="2"/>
  <c r="W72" i="2"/>
  <c r="CR72" i="2"/>
  <c r="ET72" i="2"/>
  <c r="GZ72" i="2"/>
  <c r="IP72" i="2"/>
  <c r="IQ72" i="2" s="1"/>
  <c r="JY69" i="2"/>
  <c r="HM73" i="2"/>
  <c r="IZ73" i="2"/>
  <c r="KN73" i="2"/>
  <c r="GN69" i="2"/>
  <c r="IK69" i="2"/>
  <c r="IM75" i="2"/>
  <c r="JC75" i="2"/>
  <c r="LT75" i="2"/>
  <c r="MH76" i="2"/>
  <c r="W77" i="2"/>
  <c r="GU69" i="2"/>
  <c r="S78" i="2"/>
  <c r="CE79" i="2"/>
  <c r="CM79" i="2"/>
  <c r="W80" i="2"/>
  <c r="CR80" i="2"/>
  <c r="GZ80" i="2"/>
  <c r="IP80" i="2"/>
  <c r="KT80" i="2"/>
  <c r="LJ80" i="2"/>
  <c r="W59" i="2"/>
  <c r="MB64" i="2"/>
  <c r="CO67" i="2"/>
  <c r="HW67" i="2"/>
  <c r="FE68" i="2"/>
  <c r="JC68" i="2"/>
  <c r="JD68" i="2" s="1"/>
  <c r="GH121" i="2"/>
  <c r="HO130" i="2"/>
  <c r="HT130" i="2"/>
  <c r="MG113" i="2"/>
  <c r="DZ132" i="2"/>
  <c r="MR329" i="2"/>
  <c r="MJ329" i="2"/>
  <c r="LL310" i="2"/>
  <c r="KV310" i="2"/>
  <c r="EA298" i="2"/>
  <c r="KL295" i="2"/>
  <c r="MM249" i="2"/>
  <c r="LV158" i="2"/>
  <c r="ID142" i="2"/>
  <c r="FB124" i="2"/>
  <c r="HW125" i="2"/>
  <c r="HW128" i="2"/>
  <c r="DR33" i="2"/>
  <c r="HF83" i="2"/>
  <c r="EY83" i="2"/>
  <c r="CI83" i="2"/>
  <c r="KN83" i="2"/>
  <c r="EN83" i="2"/>
  <c r="HT83" i="2"/>
  <c r="HB83" i="2"/>
  <c r="GY83" i="2"/>
  <c r="CW83" i="2"/>
  <c r="KL83" i="2"/>
  <c r="KX83" i="2"/>
  <c r="CK83" i="2"/>
  <c r="DL83" i="2"/>
  <c r="CO83" i="2"/>
  <c r="CV83" i="2"/>
  <c r="EZ85" i="2"/>
  <c r="EX85" i="2"/>
  <c r="FF85" i="2"/>
  <c r="FG85" i="2" s="1"/>
  <c r="DX91" i="2"/>
  <c r="DZ91" i="2" s="1"/>
  <c r="MG91" i="2"/>
  <c r="DY91" i="2"/>
  <c r="MP91" i="2"/>
  <c r="MQ91" i="2"/>
  <c r="MU91" i="2"/>
  <c r="H92" i="2"/>
  <c r="K79" i="2"/>
  <c r="EM92" i="2"/>
  <c r="EN92" i="2"/>
  <c r="LD93" i="2"/>
  <c r="LZ93" i="2"/>
  <c r="II69" i="2"/>
  <c r="IG72" i="2"/>
  <c r="IH72" i="2" s="1"/>
  <c r="IS76" i="2"/>
  <c r="IW76" i="2" s="1"/>
  <c r="IZ76" i="2"/>
  <c r="CG77" i="2"/>
  <c r="F77" i="2"/>
  <c r="HL77" i="2"/>
  <c r="HE77" i="2"/>
  <c r="HT77" i="2"/>
  <c r="HH77" i="2"/>
  <c r="HR77" i="2"/>
  <c r="HK77" i="2"/>
  <c r="CP77" i="2"/>
  <c r="KJ77" i="2"/>
  <c r="DB77" i="2"/>
  <c r="DC77" i="2" s="1"/>
  <c r="LJ77" i="2"/>
  <c r="HS77" i="2"/>
  <c r="CR77" i="2"/>
  <c r="KL77" i="2"/>
  <c r="CQ77" i="2"/>
  <c r="CJ77" i="2"/>
  <c r="HA77" i="2"/>
  <c r="LX80" i="2"/>
  <c r="LP80" i="2"/>
  <c r="DD80" i="2"/>
  <c r="LW80" i="2"/>
  <c r="HW81" i="2"/>
  <c r="IE81" i="2" s="1"/>
  <c r="ID81" i="2"/>
  <c r="MR57" i="2"/>
  <c r="CK58" i="2"/>
  <c r="HA58" i="2"/>
  <c r="ES60" i="2"/>
  <c r="DB72" i="2"/>
  <c r="DC72" i="2" s="1"/>
  <c r="CR83" i="2"/>
  <c r="HB77" i="2"/>
  <c r="EW78" i="2"/>
  <c r="DR63" i="2"/>
  <c r="CH83" i="2"/>
  <c r="HN83" i="2"/>
  <c r="F78" i="2"/>
  <c r="DY77" i="2"/>
  <c r="EY98" i="2"/>
  <c r="MI91" i="2"/>
  <c r="DL88" i="2"/>
  <c r="EY91" i="2"/>
  <c r="KL91" i="2"/>
  <c r="MT89" i="2"/>
  <c r="MI70" i="2"/>
  <c r="KV321" i="2"/>
  <c r="MM311" i="2"/>
  <c r="KJ58" i="2"/>
  <c r="HK58" i="2"/>
  <c r="CV58" i="2"/>
  <c r="CE58" i="2"/>
  <c r="CM58" i="2"/>
  <c r="F58" i="2"/>
  <c r="CY58" i="2"/>
  <c r="GY58" i="2"/>
  <c r="CI62" i="2"/>
  <c r="HO62" i="2"/>
  <c r="IN315" i="2"/>
  <c r="IX308" i="2"/>
  <c r="DM223" i="2"/>
  <c r="DA223" i="2"/>
  <c r="LS208" i="2"/>
  <c r="DF206" i="2"/>
  <c r="LZ206" i="2"/>
  <c r="LR204" i="2"/>
  <c r="EC202" i="2"/>
  <c r="LR202" i="2"/>
  <c r="DP200" i="2"/>
  <c r="EW155" i="2"/>
  <c r="EW150" i="2"/>
  <c r="LP100" i="2"/>
  <c r="IM104" i="2"/>
  <c r="KV106" i="2"/>
  <c r="CQ107" i="2"/>
  <c r="HD83" i="2"/>
  <c r="EX91" i="2"/>
  <c r="CP91" i="2"/>
  <c r="CK91" i="2"/>
  <c r="CM91" i="2"/>
  <c r="CT91" i="2"/>
  <c r="I91" i="2"/>
  <c r="LD91" i="2"/>
  <c r="KX91" i="2"/>
  <c r="CU91" i="2"/>
  <c r="HM91" i="2"/>
  <c r="HO91" i="2"/>
  <c r="CI91" i="2"/>
  <c r="HS91" i="2"/>
  <c r="HR91" i="2"/>
  <c r="CG91" i="2"/>
  <c r="CQ91" i="2"/>
  <c r="CY91" i="2"/>
  <c r="HI91" i="2"/>
  <c r="CV91" i="2"/>
  <c r="MG92" i="2"/>
  <c r="LQ92" i="2"/>
  <c r="LT72" i="2"/>
  <c r="MB72" i="2"/>
  <c r="EC72" i="2"/>
  <c r="EF72" i="2" s="1"/>
  <c r="MD72" i="2"/>
  <c r="DM72" i="2"/>
  <c r="MC72" i="2"/>
  <c r="LJ72" i="2"/>
  <c r="HW73" i="2"/>
  <c r="HX69" i="2"/>
  <c r="W75" i="2"/>
  <c r="T69" i="2"/>
  <c r="FB78" i="2"/>
  <c r="EZ78" i="2"/>
  <c r="HI58" i="2"/>
  <c r="H74" i="2"/>
  <c r="CY77" i="2"/>
  <c r="DA72" i="2"/>
  <c r="IM73" i="2"/>
  <c r="LP71" i="2"/>
  <c r="AD75" i="2"/>
  <c r="KG82" i="2"/>
  <c r="FZ82" i="2"/>
  <c r="I92" i="2"/>
  <c r="MC314" i="2"/>
  <c r="CL77" i="2"/>
  <c r="FP72" i="2"/>
  <c r="MH73" i="2"/>
  <c r="CV77" i="2"/>
  <c r="MT70" i="2"/>
  <c r="KP91" i="2"/>
  <c r="AE67" i="2"/>
  <c r="LV77" i="2"/>
  <c r="KN91" i="2"/>
  <c r="CE91" i="2"/>
  <c r="HE91" i="2"/>
  <c r="LD83" i="2"/>
  <c r="FF94" i="2"/>
  <c r="FG94" i="2" s="1"/>
  <c r="HD77" i="2"/>
  <c r="DB107" i="2"/>
  <c r="DC107" i="2" s="1"/>
  <c r="CQ58" i="2"/>
  <c r="KR58" i="2"/>
  <c r="CQ62" i="2"/>
  <c r="HG62" i="2"/>
  <c r="JC66" i="2"/>
  <c r="JD66" i="2" s="1"/>
  <c r="IN314" i="2"/>
  <c r="DA222" i="2"/>
  <c r="EC222" i="2"/>
  <c r="LR222" i="2"/>
  <c r="LZ218" i="2"/>
  <c r="EC218" i="2"/>
  <c r="LZ216" i="2"/>
  <c r="DM216" i="2"/>
  <c r="EC216" i="2"/>
  <c r="LZ207" i="2"/>
  <c r="DA207" i="2"/>
  <c r="LZ205" i="2"/>
  <c r="DM205" i="2"/>
  <c r="EC203" i="2"/>
  <c r="EI203" i="2" s="1"/>
  <c r="DM203" i="2"/>
  <c r="HN99" i="2"/>
  <c r="F86" i="2"/>
  <c r="EN99" i="2"/>
  <c r="DB100" i="2"/>
  <c r="DC100" i="2" s="1"/>
  <c r="EM105" i="2"/>
  <c r="CK107" i="2"/>
  <c r="HG107" i="2"/>
  <c r="HN107" i="2"/>
  <c r="I107" i="2"/>
  <c r="MT83" i="2"/>
  <c r="MM83" i="2"/>
  <c r="MP83" i="2"/>
  <c r="DX83" i="2"/>
  <c r="DZ83" i="2" s="1"/>
  <c r="MU83" i="2"/>
  <c r="DY83" i="2"/>
  <c r="MQ83" i="2"/>
  <c r="MC87" i="2"/>
  <c r="LU87" i="2"/>
  <c r="AE76" i="2"/>
  <c r="AG89" i="2"/>
  <c r="MN91" i="2"/>
  <c r="MI94" i="2"/>
  <c r="LS94" i="2"/>
  <c r="ML76" i="2"/>
  <c r="MN76" i="2"/>
  <c r="DM77" i="2"/>
  <c r="DL77" i="2"/>
  <c r="DK77" i="2"/>
  <c r="ID78" i="2"/>
  <c r="HW78" i="2"/>
  <c r="IE78" i="2" s="1"/>
  <c r="ET81" i="2"/>
  <c r="ES81" i="2"/>
  <c r="EM81" i="2"/>
  <c r="IM81" i="2"/>
  <c r="IS81" i="2"/>
  <c r="DL58" i="2"/>
  <c r="IL70" i="2"/>
  <c r="IN70" i="2" s="1"/>
  <c r="DJ77" i="2"/>
  <c r="ID73" i="2"/>
  <c r="H112" i="2"/>
  <c r="CU77" i="2"/>
  <c r="DF65" i="2"/>
  <c r="DR64" i="2"/>
  <c r="CQ83" i="2"/>
  <c r="EP71" i="2"/>
  <c r="KL99" i="2"/>
  <c r="EX78" i="2"/>
  <c r="ET97" i="2"/>
  <c r="CN77" i="2"/>
  <c r="JG86" i="2"/>
  <c r="MW86" i="2" s="1"/>
  <c r="LL91" i="2"/>
  <c r="CX91" i="2"/>
  <c r="KT77" i="2"/>
  <c r="HE84" i="2"/>
  <c r="LZ81" i="2"/>
  <c r="LP318" i="2"/>
  <c r="LZ208" i="2"/>
  <c r="EZ62" i="2"/>
  <c r="FB62" i="2"/>
  <c r="IS57" i="2"/>
  <c r="IW57" i="2" s="1"/>
  <c r="CI58" i="2"/>
  <c r="HG58" i="2"/>
  <c r="EZ58" i="2"/>
  <c r="LZ220" i="2"/>
  <c r="DM220" i="2"/>
  <c r="LR220" i="2"/>
  <c r="DA220" i="2"/>
  <c r="DA219" i="2"/>
  <c r="DM219" i="2"/>
  <c r="DJ211" i="2"/>
  <c r="DR209" i="2"/>
  <c r="DJ209" i="2"/>
  <c r="EW152" i="2"/>
  <c r="CE120" i="2"/>
  <c r="DJ88" i="2"/>
  <c r="DR75" i="2"/>
  <c r="MR70" i="2"/>
  <c r="MJ70" i="2"/>
  <c r="MH70" i="2"/>
  <c r="ML70" i="2"/>
  <c r="MS70" i="2"/>
  <c r="LX71" i="2"/>
  <c r="MN71" i="2"/>
  <c r="FO72" i="2"/>
  <c r="FJ72" i="2"/>
  <c r="IL73" i="2"/>
  <c r="IS73" i="2"/>
  <c r="LN74" i="2"/>
  <c r="MU74" i="2"/>
  <c r="CS77" i="2"/>
  <c r="MT77" i="2"/>
  <c r="MD77" i="2"/>
  <c r="MA78" i="2"/>
  <c r="LF78" i="2"/>
  <c r="FK80" i="2"/>
  <c r="FO80" i="2"/>
  <c r="CS58" i="2"/>
  <c r="HQ58" i="2"/>
  <c r="DX70" i="2"/>
  <c r="DZ70" i="2" s="1"/>
  <c r="CF77" i="2"/>
  <c r="CM77" i="2"/>
  <c r="EP60" i="2"/>
  <c r="DF59" i="2"/>
  <c r="CL83" i="2"/>
  <c r="FY82" i="2"/>
  <c r="LP72" i="2"/>
  <c r="LT80" i="2"/>
  <c r="CH91" i="2"/>
  <c r="LL83" i="2"/>
  <c r="DF80" i="2"/>
  <c r="HR83" i="2"/>
  <c r="IG77" i="2"/>
  <c r="ME72" i="2"/>
  <c r="DX76" i="2"/>
  <c r="DZ76" i="2" s="1"/>
  <c r="LL77" i="2"/>
  <c r="EC221" i="2"/>
  <c r="ME206" i="2"/>
  <c r="EC204" i="2"/>
  <c r="LW328" i="2"/>
  <c r="IW325" i="2"/>
  <c r="LJ321" i="2"/>
  <c r="EW114" i="2"/>
  <c r="EY114" i="2"/>
  <c r="EX319" i="2"/>
  <c r="KN331" i="2"/>
  <c r="IB320" i="2"/>
  <c r="KN319" i="2"/>
  <c r="IN306" i="2"/>
  <c r="DA306" i="2"/>
  <c r="EM184" i="2"/>
  <c r="FK191" i="2"/>
  <c r="EM182" i="2"/>
  <c r="LL328" i="2"/>
  <c r="IB308" i="2"/>
  <c r="MK306" i="2"/>
  <c r="LW305" i="2"/>
  <c r="EN305" i="2"/>
  <c r="EO305" i="2" s="1"/>
  <c r="FE223" i="2"/>
  <c r="FE221" i="2"/>
  <c r="MD220" i="2"/>
  <c r="LV220" i="2"/>
  <c r="LV219" i="2"/>
  <c r="FE216" i="2"/>
  <c r="CL58" i="2"/>
  <c r="CT58" i="2"/>
  <c r="EP162" i="2"/>
  <c r="ES162" i="2"/>
  <c r="HI99" i="2"/>
  <c r="HT107" i="2"/>
  <c r="V95" i="2"/>
  <c r="CE107" i="2"/>
  <c r="AG116" i="2"/>
  <c r="IG115" i="2"/>
  <c r="IH115" i="2" s="1"/>
  <c r="CJ83" i="2"/>
  <c r="GZ83" i="2"/>
  <c r="HH83" i="2"/>
  <c r="CJ91" i="2"/>
  <c r="CR91" i="2"/>
  <c r="GZ91" i="2"/>
  <c r="HP91" i="2"/>
  <c r="MT338" i="2"/>
  <c r="MT324" i="2"/>
  <c r="ML324" i="2"/>
  <c r="LJ114" i="2"/>
  <c r="KN342" i="2"/>
  <c r="MN341" i="2"/>
  <c r="MF341" i="2"/>
  <c r="LU325" i="2"/>
  <c r="LR306" i="2"/>
  <c r="KV285" i="2"/>
  <c r="F126" i="2"/>
  <c r="LD129" i="2"/>
  <c r="HO123" i="2"/>
  <c r="HT131" i="2"/>
  <c r="LV342" i="2"/>
  <c r="LT340" i="2"/>
  <c r="LQ339" i="2"/>
  <c r="MQ314" i="2"/>
  <c r="KV255" i="2"/>
  <c r="FP221" i="2"/>
  <c r="FO205" i="2"/>
  <c r="LU135" i="2"/>
  <c r="IS125" i="2"/>
  <c r="IW125" i="2" s="1"/>
  <c r="IS126" i="2"/>
  <c r="FK129" i="2"/>
  <c r="KP130" i="2"/>
  <c r="HH124" i="2"/>
  <c r="HC131" i="2"/>
  <c r="HK131" i="2"/>
  <c r="HH132" i="2"/>
  <c r="LT96" i="2"/>
  <c r="HO107" i="2"/>
  <c r="HJ107" i="2"/>
  <c r="HR100" i="2"/>
  <c r="AH97" i="2"/>
  <c r="CN99" i="2"/>
  <c r="CI100" i="2"/>
  <c r="CY100" i="2"/>
  <c r="CL101" i="2"/>
  <c r="CT101" i="2"/>
  <c r="CF107" i="2"/>
  <c r="CV107" i="2"/>
  <c r="AH114" i="2"/>
  <c r="AJ114" i="2" s="1"/>
  <c r="S116" i="2"/>
  <c r="CR114" i="2"/>
  <c r="CK115" i="2"/>
  <c r="CF118" i="2"/>
  <c r="CV118" i="2"/>
  <c r="CX120" i="2"/>
  <c r="AH83" i="2"/>
  <c r="AK83" i="2" s="1"/>
  <c r="DK83" i="2"/>
  <c r="HA83" i="2"/>
  <c r="HI83" i="2"/>
  <c r="HQ83" i="2"/>
  <c r="HB84" i="2"/>
  <c r="IL90" i="2"/>
  <c r="IN90" i="2" s="1"/>
  <c r="AH91" i="2"/>
  <c r="AJ91" i="2" s="1"/>
  <c r="CS91" i="2"/>
  <c r="HA91" i="2"/>
  <c r="W92" i="2"/>
  <c r="AD92" i="2"/>
  <c r="CT92" i="2"/>
  <c r="HB92" i="2"/>
  <c r="HJ92" i="2"/>
  <c r="MB343" i="2"/>
  <c r="LT343" i="2"/>
  <c r="MI324" i="2"/>
  <c r="KR322" i="2"/>
  <c r="KZ321" i="2"/>
  <c r="LF312" i="2"/>
  <c r="MB244" i="2"/>
  <c r="FJ219" i="2"/>
  <c r="LW215" i="2"/>
  <c r="LW214" i="2"/>
  <c r="ID196" i="2"/>
  <c r="KL190" i="2"/>
  <c r="FF179" i="2"/>
  <c r="FG179" i="2" s="1"/>
  <c r="FP172" i="2"/>
  <c r="FP169" i="2"/>
  <c r="MB167" i="2"/>
  <c r="IZ166" i="2"/>
  <c r="LT165" i="2"/>
  <c r="FP143" i="2"/>
  <c r="LT140" i="2"/>
  <c r="IS140" i="2"/>
  <c r="FP138" i="2"/>
  <c r="MB136" i="2"/>
  <c r="HC136" i="2"/>
  <c r="HT141" i="2"/>
  <c r="IL123" i="2"/>
  <c r="KR124" i="2"/>
  <c r="IL125" i="2"/>
  <c r="IN125" i="2" s="1"/>
  <c r="IL127" i="2"/>
  <c r="IL128" i="2"/>
  <c r="IN128" i="2" s="1"/>
  <c r="IL129" i="2"/>
  <c r="IN129" i="2" s="1"/>
  <c r="KR130" i="2"/>
  <c r="DL132" i="2"/>
  <c r="IL132" i="2"/>
  <c r="FG132" i="2"/>
  <c r="HA124" i="2"/>
  <c r="HP124" i="2"/>
  <c r="HD125" i="2"/>
  <c r="HA126" i="2"/>
  <c r="HP126" i="2"/>
  <c r="HN126" i="2"/>
  <c r="HA130" i="2"/>
  <c r="HP130" i="2"/>
  <c r="HD131" i="2"/>
  <c r="HR131" i="2"/>
  <c r="HA132" i="2"/>
  <c r="HP132" i="2"/>
  <c r="HN132" i="2"/>
  <c r="HD133" i="2"/>
  <c r="HR133" i="2"/>
  <c r="HF114" i="2"/>
  <c r="HK99" i="2"/>
  <c r="HC107" i="2"/>
  <c r="HK107" i="2"/>
  <c r="CO99" i="2"/>
  <c r="AH112" i="2"/>
  <c r="AD114" i="2"/>
  <c r="AH120" i="2"/>
  <c r="CS114" i="2"/>
  <c r="JC98" i="2"/>
  <c r="JD98" i="2" s="1"/>
  <c r="CT83" i="2"/>
  <c r="HJ83" i="2"/>
  <c r="EP73" i="2"/>
  <c r="MC89" i="2"/>
  <c r="FE214" i="2"/>
  <c r="FE205" i="2"/>
  <c r="FE202" i="2"/>
  <c r="FK188" i="2"/>
  <c r="LJ128" i="2"/>
  <c r="KT132" i="2"/>
  <c r="LJ133" i="2"/>
  <c r="HI124" i="2"/>
  <c r="HE129" i="2"/>
  <c r="HI130" i="2"/>
  <c r="HQ130" i="2"/>
  <c r="HB132" i="2"/>
  <c r="HI132" i="2"/>
  <c r="HQ132" i="2"/>
  <c r="KJ114" i="2"/>
  <c r="GY114" i="2"/>
  <c r="HG114" i="2"/>
  <c r="HL114" i="2"/>
  <c r="ML119" i="2"/>
  <c r="HD107" i="2"/>
  <c r="HF107" i="2"/>
  <c r="S99" i="2"/>
  <c r="S103" i="2"/>
  <c r="CP107" i="2"/>
  <c r="S110" i="2"/>
  <c r="CL114" i="2"/>
  <c r="CT114" i="2"/>
  <c r="CE83" i="2"/>
  <c r="CU83" i="2"/>
  <c r="HC83" i="2"/>
  <c r="I84" i="2"/>
  <c r="EY141" i="2"/>
  <c r="MP123" i="2"/>
  <c r="DZ125" i="2"/>
  <c r="MH126" i="2"/>
  <c r="KX127" i="2"/>
  <c r="LN127" i="2"/>
  <c r="MM128" i="2"/>
  <c r="MP130" i="2"/>
  <c r="MU130" i="2"/>
  <c r="MH131" i="2"/>
  <c r="ID131" i="2"/>
  <c r="KX131" i="2"/>
  <c r="MH133" i="2"/>
  <c r="KX133" i="2"/>
  <c r="HH125" i="2"/>
  <c r="HC126" i="2"/>
  <c r="HC130" i="2"/>
  <c r="HK130" i="2"/>
  <c r="MR115" i="2"/>
  <c r="EZ97" i="2"/>
  <c r="KV97" i="2"/>
  <c r="MD97" i="2"/>
  <c r="MQ102" i="2"/>
  <c r="FQ67" i="2"/>
  <c r="MR301" i="2"/>
  <c r="LF294" i="2"/>
  <c r="FF286" i="2"/>
  <c r="FG286" i="2" s="1"/>
  <c r="MB285" i="2"/>
  <c r="ML276" i="2"/>
  <c r="MA238" i="2"/>
  <c r="FB230" i="2"/>
  <c r="IL229" i="2"/>
  <c r="IN229" i="2" s="1"/>
  <c r="IL227" i="2"/>
  <c r="IN227" i="2" s="1"/>
  <c r="ID217" i="2"/>
  <c r="KR210" i="2"/>
  <c r="LJ198" i="2"/>
  <c r="EX190" i="2"/>
  <c r="KT189" i="2"/>
  <c r="EX188" i="2"/>
  <c r="ES171" i="2"/>
  <c r="EP169" i="2"/>
  <c r="KZ167" i="2"/>
  <c r="ET165" i="2"/>
  <c r="LX164" i="2"/>
  <c r="HW141" i="2"/>
  <c r="IA141" i="2" s="1"/>
  <c r="KJ130" i="2"/>
  <c r="HN129" i="2"/>
  <c r="HR130" i="2"/>
  <c r="HA131" i="2"/>
  <c r="HP131" i="2"/>
  <c r="HN131" i="2"/>
  <c r="HD132" i="2"/>
  <c r="HA133" i="2"/>
  <c r="HP133" i="2"/>
  <c r="MC283" i="2"/>
  <c r="MS230" i="2"/>
  <c r="LR221" i="2"/>
  <c r="HW221" i="2"/>
  <c r="IA221" i="2" s="1"/>
  <c r="EC220" i="2"/>
  <c r="LZ219" i="2"/>
  <c r="LR218" i="2"/>
  <c r="LZ217" i="2"/>
  <c r="LR217" i="2"/>
  <c r="DM217" i="2"/>
  <c r="EC205" i="2"/>
  <c r="EE205" i="2" s="1"/>
  <c r="FF152" i="2"/>
  <c r="FG152" i="2" s="1"/>
  <c r="CG58" i="2"/>
  <c r="W94" i="2"/>
  <c r="IZ94" i="2"/>
  <c r="GW82" i="2"/>
  <c r="GR82" i="2"/>
  <c r="HR88" i="2"/>
  <c r="HR92" i="2"/>
  <c r="BY82" i="2"/>
  <c r="KR83" i="2"/>
  <c r="KT84" i="2"/>
  <c r="MC84" i="2"/>
  <c r="ML85" i="2"/>
  <c r="MT85" i="2"/>
  <c r="KA82" i="2"/>
  <c r="KL88" i="2"/>
  <c r="LR89" i="2"/>
  <c r="KD82" i="2"/>
  <c r="KJ90" i="2"/>
  <c r="AS82" i="2"/>
  <c r="W70" i="2"/>
  <c r="BO69" i="2"/>
  <c r="GT69" i="2"/>
  <c r="MU70" i="2"/>
  <c r="CD69" i="2"/>
  <c r="GS69" i="2"/>
  <c r="IM71" i="2"/>
  <c r="CF72" i="2"/>
  <c r="CV72" i="2"/>
  <c r="DY72" i="2"/>
  <c r="HD72" i="2"/>
  <c r="HL72" i="2"/>
  <c r="HT72" i="2"/>
  <c r="LQ72" i="2"/>
  <c r="EX73" i="2"/>
  <c r="V69" i="2"/>
  <c r="IP73" i="2"/>
  <c r="IQ73" i="2" s="1"/>
  <c r="AH74" i="2"/>
  <c r="AJ74" i="2" s="1"/>
  <c r="CP74" i="2"/>
  <c r="HN74" i="2"/>
  <c r="GR69" i="2"/>
  <c r="IL74" i="2"/>
  <c r="IY69" i="2"/>
  <c r="AH75" i="2"/>
  <c r="Y69" i="2"/>
  <c r="CE75" i="2"/>
  <c r="CM75" i="2"/>
  <c r="CU75" i="2"/>
  <c r="HC75" i="2"/>
  <c r="HK75" i="2"/>
  <c r="HS75" i="2"/>
  <c r="IP75" i="2"/>
  <c r="LP75" i="2"/>
  <c r="W76" i="2"/>
  <c r="GZ76" i="2"/>
  <c r="HH76" i="2"/>
  <c r="HP76" i="2"/>
  <c r="JC76" i="2"/>
  <c r="JD76" i="2" s="1"/>
  <c r="S77" i="2"/>
  <c r="CO77" i="2"/>
  <c r="CW77" i="2"/>
  <c r="HM77" i="2"/>
  <c r="IS77" i="2"/>
  <c r="IW77" i="2" s="1"/>
  <c r="CL78" i="2"/>
  <c r="CT78" i="2"/>
  <c r="FX69" i="2"/>
  <c r="HJ78" i="2"/>
  <c r="HR78" i="2"/>
  <c r="GV69" i="2"/>
  <c r="ME78" i="2"/>
  <c r="HO79" i="2"/>
  <c r="LT79" i="2"/>
  <c r="CF80" i="2"/>
  <c r="CN80" i="2"/>
  <c r="CV80" i="2"/>
  <c r="HD80" i="2"/>
  <c r="HL80" i="2"/>
  <c r="HT80" i="2"/>
  <c r="W81" i="2"/>
  <c r="IG81" i="2"/>
  <c r="IH81" i="2" s="1"/>
  <c r="ID93" i="2"/>
  <c r="IL93" i="2"/>
  <c r="IN93" i="2" s="1"/>
  <c r="CS94" i="2"/>
  <c r="AH94" i="2"/>
  <c r="EA94" i="2"/>
  <c r="HS88" i="2"/>
  <c r="MS83" i="2"/>
  <c r="MD84" i="2"/>
  <c r="KX85" i="2"/>
  <c r="MP88" i="2"/>
  <c r="KV92" i="2"/>
  <c r="ME93" i="2"/>
  <c r="MF91" i="2"/>
  <c r="AR82" i="2"/>
  <c r="AN82" i="2"/>
  <c r="AP82" i="2"/>
  <c r="IP70" i="2"/>
  <c r="IQ70" i="2" s="1"/>
  <c r="MN70" i="2"/>
  <c r="MK71" i="2"/>
  <c r="MS71" i="2"/>
  <c r="CG72" i="2"/>
  <c r="CO72" i="2"/>
  <c r="CW72" i="2"/>
  <c r="LZ72" i="2"/>
  <c r="K73" i="2"/>
  <c r="MM73" i="2"/>
  <c r="ME73" i="2"/>
  <c r="CI74" i="2"/>
  <c r="CQ74" i="2"/>
  <c r="CY74" i="2"/>
  <c r="GY74" i="2"/>
  <c r="HG74" i="2"/>
  <c r="HO74" i="2"/>
  <c r="LT74" i="2"/>
  <c r="MB74" i="2"/>
  <c r="S75" i="2"/>
  <c r="CN75" i="2"/>
  <c r="HD75" i="2"/>
  <c r="HL75" i="2"/>
  <c r="IZ75" i="2"/>
  <c r="LQ75" i="2"/>
  <c r="KN76" i="2"/>
  <c r="AH76" i="2"/>
  <c r="AI76" i="2" s="1"/>
  <c r="EX77" i="2"/>
  <c r="LS77" i="2"/>
  <c r="MA77" i="2"/>
  <c r="CE78" i="2"/>
  <c r="CU78" i="2"/>
  <c r="HC78" i="2"/>
  <c r="HK78" i="2"/>
  <c r="HS78" i="2"/>
  <c r="LP78" i="2"/>
  <c r="LX78" i="2"/>
  <c r="DB79" i="2"/>
  <c r="DC79" i="2" s="1"/>
  <c r="HH79" i="2"/>
  <c r="HP79" i="2"/>
  <c r="IG79" i="2"/>
  <c r="IH79" i="2" s="1"/>
  <c r="CG80" i="2"/>
  <c r="CO80" i="2"/>
  <c r="HE80" i="2"/>
  <c r="HM80" i="2"/>
  <c r="ID80" i="2"/>
  <c r="K81" i="2"/>
  <c r="IL81" i="2"/>
  <c r="IN81" i="2" s="1"/>
  <c r="AE49" i="2"/>
  <c r="CN41" i="2"/>
  <c r="CJ74" i="2"/>
  <c r="CR74" i="2"/>
  <c r="GZ74" i="2"/>
  <c r="HP74" i="2"/>
  <c r="IG74" i="2"/>
  <c r="IH74" i="2" s="1"/>
  <c r="FE77" i="2"/>
  <c r="JC77" i="2"/>
  <c r="JD77" i="2" s="1"/>
  <c r="CJ67" i="2"/>
  <c r="CK46" i="2"/>
  <c r="MS49" i="2"/>
  <c r="LR53" i="2"/>
  <c r="LZ53" i="2"/>
  <c r="F54" i="2"/>
  <c r="HU273" i="2"/>
  <c r="IO273" i="2" s="1"/>
  <c r="IB273" i="2"/>
  <c r="ES293" i="2"/>
  <c r="EM293" i="2"/>
  <c r="EZ163" i="2"/>
  <c r="FB163" i="2"/>
  <c r="DJ154" i="2"/>
  <c r="EC154" i="2"/>
  <c r="ED154" i="2" s="1"/>
  <c r="EW138" i="2"/>
  <c r="EZ138" i="2"/>
  <c r="MH129" i="2"/>
  <c r="FB140" i="2"/>
  <c r="LD234" i="2"/>
  <c r="MJ228" i="2"/>
  <c r="MG220" i="2"/>
  <c r="MP219" i="2"/>
  <c r="LX172" i="2"/>
  <c r="MN172" i="2"/>
  <c r="KV174" i="2"/>
  <c r="DP58" i="2"/>
  <c r="DF58" i="2"/>
  <c r="EP171" i="2"/>
  <c r="MU219" i="2"/>
  <c r="LP238" i="2"/>
  <c r="LP172" i="2"/>
  <c r="EA226" i="2"/>
  <c r="EZ149" i="2"/>
  <c r="HW131" i="2"/>
  <c r="DX130" i="2"/>
  <c r="DZ130" i="2" s="1"/>
  <c r="LD295" i="2"/>
  <c r="EA218" i="2"/>
  <c r="MG326" i="2"/>
  <c r="ME298" i="2"/>
  <c r="MD254" i="2"/>
  <c r="AE38" i="2"/>
  <c r="MU319" i="2"/>
  <c r="EZ161" i="2"/>
  <c r="MU125" i="2"/>
  <c r="LN125" i="2"/>
  <c r="MF128" i="2"/>
  <c r="DY128" i="2"/>
  <c r="DJ235" i="2"/>
  <c r="DP223" i="2"/>
  <c r="DR223" i="2"/>
  <c r="DF222" i="2"/>
  <c r="MI228" i="2"/>
  <c r="IS187" i="2"/>
  <c r="JZ173" i="2"/>
  <c r="EZ125" i="2"/>
  <c r="ET171" i="2"/>
  <c r="IX320" i="2"/>
  <c r="MB226" i="2"/>
  <c r="KJ237" i="2"/>
  <c r="FB149" i="2"/>
  <c r="MN131" i="2"/>
  <c r="MQ228" i="2"/>
  <c r="EA217" i="2"/>
  <c r="EP158" i="2"/>
  <c r="DX309" i="2"/>
  <c r="DZ309" i="2" s="1"/>
  <c r="DI309" i="2"/>
  <c r="DI307" i="2"/>
  <c r="DX307" i="2"/>
  <c r="IB296" i="2"/>
  <c r="ML322" i="2"/>
  <c r="MP292" i="2"/>
  <c r="EM135" i="2"/>
  <c r="MG124" i="2"/>
  <c r="DX124" i="2"/>
  <c r="DZ124" i="2" s="1"/>
  <c r="MK292" i="2"/>
  <c r="DI297" i="2"/>
  <c r="LQ238" i="2"/>
  <c r="FJ238" i="2"/>
  <c r="DB238" i="2"/>
  <c r="DC238" i="2" s="1"/>
  <c r="LX238" i="2"/>
  <c r="KX225" i="2"/>
  <c r="KJ225" i="2"/>
  <c r="KZ225" i="2"/>
  <c r="DX204" i="2"/>
  <c r="DZ204" i="2" s="1"/>
  <c r="FB174" i="2"/>
  <c r="ES172" i="2"/>
  <c r="EP172" i="2"/>
  <c r="LP171" i="2"/>
  <c r="KJ171" i="2"/>
  <c r="MF171" i="2"/>
  <c r="KH173" i="2"/>
  <c r="DB233" i="2"/>
  <c r="DC233" i="2" s="1"/>
  <c r="DD62" i="2"/>
  <c r="EZ57" i="2"/>
  <c r="EP68" i="2"/>
  <c r="KT194" i="2"/>
  <c r="ET166" i="2"/>
  <c r="DM254" i="2"/>
  <c r="DA293" i="2"/>
  <c r="IW292" i="2"/>
  <c r="ES159" i="2"/>
  <c r="LB313" i="2"/>
  <c r="LC313" i="2" s="1"/>
  <c r="MT313" i="2"/>
  <c r="LW340" i="2"/>
  <c r="MM319" i="2"/>
  <c r="FI285" i="2"/>
  <c r="DR151" i="2"/>
  <c r="MN133" i="2"/>
  <c r="MF133" i="2"/>
  <c r="DW121" i="2"/>
  <c r="MR121" i="2" s="1"/>
  <c r="IA298" i="2"/>
  <c r="IW298" i="2"/>
  <c r="MF295" i="2"/>
  <c r="LQ226" i="2"/>
  <c r="LX226" i="2"/>
  <c r="LS226" i="2"/>
  <c r="LP226" i="2"/>
  <c r="DA226" i="2"/>
  <c r="FJ226" i="2"/>
  <c r="MR205" i="2"/>
  <c r="EX192" i="2"/>
  <c r="EM164" i="2"/>
  <c r="EP164" i="2"/>
  <c r="DD65" i="2"/>
  <c r="FB57" i="2"/>
  <c r="EZ174" i="2"/>
  <c r="ET172" i="2"/>
  <c r="FB175" i="2"/>
  <c r="FB185" i="2"/>
  <c r="FP226" i="2"/>
  <c r="MP129" i="2"/>
  <c r="LZ339" i="2"/>
  <c r="MP339" i="2"/>
  <c r="MO338" i="2"/>
  <c r="EY315" i="2"/>
  <c r="LP314" i="2"/>
  <c r="MF297" i="2"/>
  <c r="MO283" i="2"/>
  <c r="KZ237" i="2"/>
  <c r="KZ233" i="2"/>
  <c r="MH220" i="2"/>
  <c r="LF291" i="2"/>
  <c r="EN289" i="2"/>
  <c r="EO289" i="2" s="1"/>
  <c r="MQ131" i="2"/>
  <c r="FV121" i="2"/>
  <c r="MJ339" i="2"/>
  <c r="MJ338" i="2"/>
  <c r="LQ333" i="2"/>
  <c r="EX310" i="2"/>
  <c r="MR309" i="2"/>
  <c r="MJ309" i="2"/>
  <c r="MR307" i="2"/>
  <c r="MJ307" i="2"/>
  <c r="LV306" i="2"/>
  <c r="MJ100" i="2"/>
  <c r="CQ103" i="2"/>
  <c r="CN87" i="2"/>
  <c r="CV87" i="2"/>
  <c r="CK73" i="2"/>
  <c r="FJ258" i="2"/>
  <c r="EP245" i="2"/>
  <c r="EC255" i="2"/>
  <c r="EF255" i="2" s="1"/>
  <c r="EN243" i="2"/>
  <c r="EO243" i="2" s="1"/>
  <c r="MC238" i="2"/>
  <c r="IL219" i="2"/>
  <c r="IN219" i="2" s="1"/>
  <c r="IL217" i="2"/>
  <c r="IN217" i="2" s="1"/>
  <c r="IL204" i="2"/>
  <c r="IN204" i="2" s="1"/>
  <c r="MT203" i="2"/>
  <c r="FO198" i="2"/>
  <c r="HW159" i="2"/>
  <c r="IE159" i="2" s="1"/>
  <c r="HW158" i="2"/>
  <c r="ID153" i="2"/>
  <c r="ID152" i="2"/>
  <c r="ID151" i="2"/>
  <c r="ID150" i="2"/>
  <c r="FQ141" i="2"/>
  <c r="MJ133" i="2"/>
  <c r="EX109" i="2"/>
  <c r="MJ99" i="2"/>
  <c r="KX102" i="2"/>
  <c r="HL102" i="2"/>
  <c r="CG102" i="2"/>
  <c r="HD86" i="2"/>
  <c r="HL86" i="2"/>
  <c r="HL94" i="2"/>
  <c r="LH295" i="2"/>
  <c r="LL278" i="2"/>
  <c r="IL235" i="2"/>
  <c r="LT226" i="2"/>
  <c r="FE164" i="2"/>
  <c r="LF164" i="2"/>
  <c r="IS162" i="2"/>
  <c r="FF144" i="2"/>
  <c r="MK123" i="2"/>
  <c r="MU117" i="2"/>
  <c r="FO96" i="2"/>
  <c r="KZ102" i="2"/>
  <c r="HM102" i="2"/>
  <c r="CM84" i="2"/>
  <c r="ID84" i="2"/>
  <c r="DY85" i="2"/>
  <c r="HD85" i="2"/>
  <c r="IL85" i="2"/>
  <c r="IN85" i="2" s="1"/>
  <c r="CO86" i="2"/>
  <c r="EZ87" i="2"/>
  <c r="IP87" i="2"/>
  <c r="IQ87" i="2" s="1"/>
  <c r="FF291" i="2"/>
  <c r="FG291" i="2" s="1"/>
  <c r="MT130" i="2"/>
  <c r="MT131" i="2"/>
  <c r="ML113" i="2"/>
  <c r="EY246" i="2"/>
  <c r="FJ243" i="2"/>
  <c r="MG216" i="2"/>
  <c r="MA204" i="2"/>
  <c r="EP175" i="2"/>
  <c r="IS155" i="2"/>
  <c r="IS154" i="2"/>
  <c r="IV141" i="2" s="1"/>
  <c r="IS152" i="2"/>
  <c r="JA152" i="2" s="1"/>
  <c r="FK151" i="2"/>
  <c r="EY117" i="2"/>
  <c r="FF98" i="2"/>
  <c r="FG98" i="2" s="1"/>
  <c r="LZ55" i="2"/>
  <c r="LP267" i="2"/>
  <c r="MP266" i="2"/>
  <c r="MR265" i="2"/>
  <c r="LZ262" i="2"/>
  <c r="FF257" i="2"/>
  <c r="FE256" i="2"/>
  <c r="MP252" i="2"/>
  <c r="KZ247" i="2"/>
  <c r="LN238" i="2"/>
  <c r="LW238" i="2"/>
  <c r="FE238" i="2"/>
  <c r="LX235" i="2"/>
  <c r="IZ234" i="2"/>
  <c r="KV233" i="2"/>
  <c r="EX233" i="2"/>
  <c r="IM231" i="2"/>
  <c r="MU231" i="2"/>
  <c r="MG228" i="2"/>
  <c r="LN226" i="2"/>
  <c r="LL225" i="2"/>
  <c r="KR222" i="2"/>
  <c r="MN214" i="2"/>
  <c r="KB212" i="2"/>
  <c r="ID210" i="2"/>
  <c r="MG209" i="2"/>
  <c r="LQ208" i="2"/>
  <c r="HW208" i="2"/>
  <c r="LX204" i="2"/>
  <c r="DP201" i="2"/>
  <c r="LD200" i="2"/>
  <c r="MA198" i="2"/>
  <c r="LS197" i="2"/>
  <c r="MA196" i="2"/>
  <c r="MR194" i="2"/>
  <c r="MA193" i="2"/>
  <c r="MA191" i="2"/>
  <c r="LS191" i="2"/>
  <c r="MF188" i="2"/>
  <c r="MB185" i="2"/>
  <c r="MB184" i="2"/>
  <c r="IS183" i="2"/>
  <c r="IW183" i="2" s="1"/>
  <c r="FP182" i="2"/>
  <c r="LH181" i="2"/>
  <c r="MB180" i="2"/>
  <c r="FP179" i="2"/>
  <c r="FP178" i="2"/>
  <c r="LH177" i="2"/>
  <c r="MB176" i="2"/>
  <c r="KR175" i="2"/>
  <c r="MT164" i="2"/>
  <c r="ME162" i="2"/>
  <c r="LZ150" i="2"/>
  <c r="HB129" i="2"/>
  <c r="HF130" i="2"/>
  <c r="HE132" i="2"/>
  <c r="HG110" i="2"/>
  <c r="ML112" i="2"/>
  <c r="GZ113" i="2"/>
  <c r="CE61" i="2"/>
  <c r="HM62" i="2"/>
  <c r="AG65" i="2"/>
  <c r="HB48" i="2"/>
  <c r="LS55" i="2"/>
  <c r="KZ250" i="2"/>
  <c r="ET245" i="2"/>
  <c r="LN243" i="2"/>
  <c r="KX243" i="2"/>
  <c r="LJ233" i="2"/>
  <c r="MG229" i="2"/>
  <c r="ME227" i="2"/>
  <c r="MT223" i="2"/>
  <c r="MU217" i="2"/>
  <c r="MM213" i="2"/>
  <c r="FO211" i="2"/>
  <c r="FO210" i="2"/>
  <c r="LW207" i="2"/>
  <c r="ME202" i="2"/>
  <c r="LR198" i="2"/>
  <c r="DM198" i="2"/>
  <c r="LD196" i="2"/>
  <c r="LE183" i="2" s="1"/>
  <c r="DR196" i="2"/>
  <c r="LZ194" i="2"/>
  <c r="DM194" i="2"/>
  <c r="LD192" i="2"/>
  <c r="LE179" i="2" s="1"/>
  <c r="LD189" i="2"/>
  <c r="DK188" i="2"/>
  <c r="MI185" i="2"/>
  <c r="FK185" i="2"/>
  <c r="MQ182" i="2"/>
  <c r="IZ182" i="2"/>
  <c r="FK169" i="2"/>
  <c r="LF181" i="2"/>
  <c r="FK179" i="2"/>
  <c r="KP178" i="2"/>
  <c r="IZ178" i="2"/>
  <c r="KP177" i="2"/>
  <c r="FK176" i="2"/>
  <c r="FK175" i="2"/>
  <c r="KT167" i="2"/>
  <c r="MC165" i="2"/>
  <c r="LU165" i="2"/>
  <c r="MS164" i="2"/>
  <c r="HF62" i="2"/>
  <c r="LV45" i="2"/>
  <c r="JC49" i="2"/>
  <c r="JD49" i="2" s="1"/>
  <c r="HS51" i="2"/>
  <c r="JC55" i="2"/>
  <c r="JD55" i="2" s="1"/>
  <c r="LT55" i="2"/>
  <c r="HB58" i="2"/>
  <c r="HR58" i="2"/>
  <c r="CL60" i="2"/>
  <c r="FB60" i="2"/>
  <c r="ML65" i="2"/>
  <c r="LZ67" i="2"/>
  <c r="HO88" i="2"/>
  <c r="CR89" i="2"/>
  <c r="GZ89" i="2"/>
  <c r="CK90" i="2"/>
  <c r="CS90" i="2"/>
  <c r="HA90" i="2"/>
  <c r="HI90" i="2"/>
  <c r="HQ90" i="2"/>
  <c r="W91" i="2"/>
  <c r="CL91" i="2"/>
  <c r="HB91" i="2"/>
  <c r="HJ91" i="2"/>
  <c r="HT91" i="2"/>
  <c r="CE92" i="2"/>
  <c r="CM92" i="2"/>
  <c r="CU92" i="2"/>
  <c r="HC92" i="2"/>
  <c r="HK92" i="2"/>
  <c r="HW92" i="2"/>
  <c r="IM92" i="2"/>
  <c r="LH93" i="2"/>
  <c r="AH93" i="2"/>
  <c r="HM94" i="2"/>
  <c r="LW84" i="2"/>
  <c r="KT90" i="2"/>
  <c r="LJ90" i="2"/>
  <c r="KX92" i="2"/>
  <c r="ME92" i="2"/>
  <c r="LX93" i="2"/>
  <c r="LQ94" i="2"/>
  <c r="KJ84" i="2"/>
  <c r="EX70" i="2"/>
  <c r="CT70" i="2"/>
  <c r="HJ70" i="2"/>
  <c r="HR70" i="2"/>
  <c r="MG70" i="2"/>
  <c r="CV71" i="2"/>
  <c r="FO71" i="2"/>
  <c r="HA71" i="2"/>
  <c r="HI71" i="2"/>
  <c r="HQ71" i="2"/>
  <c r="AH72" i="2"/>
  <c r="HF72" i="2"/>
  <c r="HN72" i="2"/>
  <c r="MA72" i="2"/>
  <c r="IP74" i="2"/>
  <c r="IQ74" i="2" s="1"/>
  <c r="MS74" i="2"/>
  <c r="CO75" i="2"/>
  <c r="CW75" i="2"/>
  <c r="HE75" i="2"/>
  <c r="HM75" i="2"/>
  <c r="ID75" i="2"/>
  <c r="IL75" i="2"/>
  <c r="IN75" i="2" s="1"/>
  <c r="KN75" i="2"/>
  <c r="HB76" i="2"/>
  <c r="AD77" i="2"/>
  <c r="CI77" i="2"/>
  <c r="GY77" i="2"/>
  <c r="HG77" i="2"/>
  <c r="HO77" i="2"/>
  <c r="KR77" i="2"/>
  <c r="MR77" i="2"/>
  <c r="CV78" i="2"/>
  <c r="EA78" i="2"/>
  <c r="HD78" i="2"/>
  <c r="HT78" i="2"/>
  <c r="LL79" i="2"/>
  <c r="CH80" i="2"/>
  <c r="CP80" i="2"/>
  <c r="CX80" i="2"/>
  <c r="HF80" i="2"/>
  <c r="HN80" i="2"/>
  <c r="K70" i="2"/>
  <c r="IS70" i="2"/>
  <c r="FQ47" i="2"/>
  <c r="MK50" i="2"/>
  <c r="CX51" i="2"/>
  <c r="HG35" i="2"/>
  <c r="KL58" i="2"/>
  <c r="AD62" i="2"/>
  <c r="CQ63" i="2"/>
  <c r="LR45" i="2"/>
  <c r="CQ48" i="2"/>
  <c r="CY48" i="2"/>
  <c r="LH48" i="2"/>
  <c r="HG51" i="2"/>
  <c r="CV41" i="2"/>
  <c r="LW342" i="2"/>
  <c r="FB327" i="2"/>
  <c r="EW339" i="2"/>
  <c r="MM327" i="2"/>
  <c r="DX327" i="2"/>
  <c r="DZ327" i="2" s="1"/>
  <c r="LV318" i="2"/>
  <c r="ME311" i="2"/>
  <c r="MU311" i="2"/>
  <c r="KV264" i="2"/>
  <c r="KP228" i="2"/>
  <c r="DL228" i="2"/>
  <c r="LF228" i="2"/>
  <c r="DK228" i="2"/>
  <c r="DY228" i="2"/>
  <c r="KR228" i="2"/>
  <c r="EN228" i="2"/>
  <c r="DB223" i="2"/>
  <c r="DC223" i="2" s="1"/>
  <c r="DL221" i="2"/>
  <c r="KN221" i="2"/>
  <c r="LD221" i="2"/>
  <c r="FP220" i="2"/>
  <c r="FO220" i="2"/>
  <c r="KZ218" i="2"/>
  <c r="LA205" i="2" s="1"/>
  <c r="DB218" i="2"/>
  <c r="DC218" i="2" s="1"/>
  <c r="DL218" i="2"/>
  <c r="LH217" i="2"/>
  <c r="DL217" i="2"/>
  <c r="LH214" i="2"/>
  <c r="LQ210" i="2"/>
  <c r="KL210" i="2"/>
  <c r="MF207" i="2"/>
  <c r="KR207" i="2"/>
  <c r="DK207" i="2"/>
  <c r="KN207" i="2"/>
  <c r="DL207" i="2"/>
  <c r="DK206" i="2"/>
  <c r="LD206" i="2"/>
  <c r="KP206" i="2"/>
  <c r="EN206" i="2"/>
  <c r="FP203" i="2"/>
  <c r="FO203" i="2"/>
  <c r="LP202" i="2"/>
  <c r="HW201" i="2"/>
  <c r="IA201" i="2" s="1"/>
  <c r="IL201" i="2"/>
  <c r="IN201" i="2" s="1"/>
  <c r="HY199" i="2"/>
  <c r="MI198" i="2"/>
  <c r="LS198" i="2"/>
  <c r="MI194" i="2"/>
  <c r="LS194" i="2"/>
  <c r="LS188" i="2"/>
  <c r="MI188" i="2"/>
  <c r="LF187" i="2"/>
  <c r="MQ187" i="2"/>
  <c r="MA187" i="2"/>
  <c r="FP185" i="2"/>
  <c r="FQ185" i="2"/>
  <c r="LT184" i="2"/>
  <c r="KR184" i="2"/>
  <c r="KS184" i="2" s="1"/>
  <c r="MJ184" i="2"/>
  <c r="DJ184" i="2"/>
  <c r="DM184" i="2"/>
  <c r="DR184" i="2"/>
  <c r="DP184" i="2"/>
  <c r="DL184" i="2"/>
  <c r="KR183" i="2"/>
  <c r="LT183" i="2"/>
  <c r="MJ183" i="2"/>
  <c r="FP183" i="2"/>
  <c r="FQ183" i="2"/>
  <c r="FO183" i="2"/>
  <c r="LT182" i="2"/>
  <c r="KR182" i="2"/>
  <c r="DL179" i="2"/>
  <c r="DM179" i="2"/>
  <c r="DJ179" i="2"/>
  <c r="DP179" i="2"/>
  <c r="DR179" i="2"/>
  <c r="MB337" i="2"/>
  <c r="DA328" i="2"/>
  <c r="LZ328" i="2"/>
  <c r="IA328" i="2"/>
  <c r="DB328" i="2"/>
  <c r="DC328" i="2" s="1"/>
  <c r="LR328" i="2"/>
  <c r="IW328" i="2"/>
  <c r="DF328" i="2"/>
  <c r="EY323" i="2"/>
  <c r="LD323" i="2"/>
  <c r="KP314" i="2"/>
  <c r="MI314" i="2"/>
  <c r="MC312" i="2"/>
  <c r="MD311" i="2"/>
  <c r="LB310" i="2"/>
  <c r="LF288" i="2"/>
  <c r="LD288" i="2"/>
  <c r="IW287" i="2"/>
  <c r="DX278" i="2"/>
  <c r="DZ278" i="2" s="1"/>
  <c r="DX277" i="2"/>
  <c r="DZ277" i="2" s="1"/>
  <c r="MU277" i="2"/>
  <c r="DX270" i="2"/>
  <c r="DZ270" i="2" s="1"/>
  <c r="DK251" i="2"/>
  <c r="F239" i="2"/>
  <c r="EX251" i="2"/>
  <c r="LN251" i="2"/>
  <c r="MG242" i="2"/>
  <c r="MF242" i="2"/>
  <c r="DY242" i="2"/>
  <c r="MP242" i="2"/>
  <c r="MH242" i="2"/>
  <c r="MN242" i="2"/>
  <c r="MQ242" i="2"/>
  <c r="KV240" i="2"/>
  <c r="LH240" i="2"/>
  <c r="EX238" i="2"/>
  <c r="EZ238" i="2"/>
  <c r="EW238" i="2"/>
  <c r="FB238" i="2"/>
  <c r="MN232" i="2"/>
  <c r="MN228" i="2"/>
  <c r="EM225" i="2"/>
  <c r="KX222" i="2"/>
  <c r="ME221" i="2"/>
  <c r="LN221" i="2"/>
  <c r="ME219" i="2"/>
  <c r="KZ211" i="2"/>
  <c r="LJ211" i="2"/>
  <c r="KN211" i="2"/>
  <c r="DL211" i="2"/>
  <c r="KT211" i="2"/>
  <c r="EY210" i="2"/>
  <c r="F197" i="2"/>
  <c r="LJ210" i="2"/>
  <c r="DK210" i="2"/>
  <c r="EN210" i="2"/>
  <c r="EO210" i="2" s="1"/>
  <c r="EY209" i="2"/>
  <c r="LJ209" i="2"/>
  <c r="LK196" i="2" s="1"/>
  <c r="KT209" i="2"/>
  <c r="EX209" i="2"/>
  <c r="EN209" i="2"/>
  <c r="DY209" i="2"/>
  <c r="KN209" i="2"/>
  <c r="F209" i="2"/>
  <c r="F196" i="2"/>
  <c r="FK194" i="2"/>
  <c r="FJ207" i="2"/>
  <c r="FI207" i="2"/>
  <c r="KX205" i="2"/>
  <c r="LN204" i="2"/>
  <c r="FI204" i="2"/>
  <c r="FJ204" i="2"/>
  <c r="LW202" i="2"/>
  <c r="MM202" i="2"/>
  <c r="ME201" i="2"/>
  <c r="LN201" i="2"/>
  <c r="DA200" i="2"/>
  <c r="DB200" i="2"/>
  <c r="DC200" i="2" s="1"/>
  <c r="DF200" i="2"/>
  <c r="MD200" i="2"/>
  <c r="LV200" i="2"/>
  <c r="FE200" i="2"/>
  <c r="MP197" i="2"/>
  <c r="MH196" i="2"/>
  <c r="MP195" i="2"/>
  <c r="MP193" i="2"/>
  <c r="LZ193" i="2"/>
  <c r="DR193" i="2"/>
  <c r="DL193" i="2"/>
  <c r="DP192" i="2"/>
  <c r="DJ192" i="2"/>
  <c r="DR192" i="2"/>
  <c r="DJ189" i="2"/>
  <c r="DR189" i="2"/>
  <c r="DJ187" i="2"/>
  <c r="DK187" i="2"/>
  <c r="DM187" i="2"/>
  <c r="DR187" i="2"/>
  <c r="MA184" i="2"/>
  <c r="LF184" i="2"/>
  <c r="MQ184" i="2"/>
  <c r="FJ184" i="2"/>
  <c r="FK184" i="2"/>
  <c r="FK171" i="2"/>
  <c r="FI184" i="2"/>
  <c r="MA183" i="2"/>
  <c r="FJ183" i="2"/>
  <c r="FK183" i="2"/>
  <c r="FI183" i="2"/>
  <c r="KP182" i="2"/>
  <c r="DF165" i="2"/>
  <c r="LU171" i="2"/>
  <c r="KT170" i="2"/>
  <c r="DR59" i="2"/>
  <c r="DP59" i="2"/>
  <c r="EY310" i="2"/>
  <c r="DL209" i="2"/>
  <c r="MC271" i="2"/>
  <c r="EM233" i="2"/>
  <c r="DX333" i="2"/>
  <c r="DZ333" i="2" s="1"/>
  <c r="LX340" i="2"/>
  <c r="MN340" i="2"/>
  <c r="MH339" i="2"/>
  <c r="LR339" i="2"/>
  <c r="KV328" i="2"/>
  <c r="LV328" i="2"/>
  <c r="KJ327" i="2"/>
  <c r="LP327" i="2"/>
  <c r="LY326" i="2"/>
  <c r="MO326" i="2"/>
  <c r="IN322" i="2"/>
  <c r="MB322" i="2"/>
  <c r="EM321" i="2"/>
  <c r="LU311" i="2"/>
  <c r="LF305" i="2"/>
  <c r="KN305" i="2"/>
  <c r="LD305" i="2"/>
  <c r="DX304" i="2"/>
  <c r="DZ304" i="2" s="1"/>
  <c r="DI304" i="2"/>
  <c r="MK304" i="2"/>
  <c r="MQ304" i="2"/>
  <c r="EM303" i="2"/>
  <c r="ML292" i="2"/>
  <c r="EY287" i="2"/>
  <c r="LF287" i="2"/>
  <c r="F275" i="2"/>
  <c r="KT287" i="2"/>
  <c r="MB286" i="2"/>
  <c r="DF286" i="2"/>
  <c r="IW286" i="2"/>
  <c r="IA286" i="2"/>
  <c r="LV286" i="2"/>
  <c r="LT286" i="2"/>
  <c r="DA279" i="2"/>
  <c r="IW278" i="2"/>
  <c r="LY273" i="2"/>
  <c r="MD271" i="2"/>
  <c r="KV267" i="2"/>
  <c r="ML267" i="2"/>
  <c r="KT245" i="2"/>
  <c r="MN244" i="2"/>
  <c r="MT243" i="2"/>
  <c r="LT242" i="2"/>
  <c r="KT241" i="2"/>
  <c r="EP226" i="2"/>
  <c r="IM215" i="2"/>
  <c r="IU212" i="2"/>
  <c r="KX211" i="2"/>
  <c r="MM211" i="2"/>
  <c r="LN210" i="2"/>
  <c r="FI210" i="2"/>
  <c r="FK197" i="2"/>
  <c r="LL206" i="2"/>
  <c r="MD206" i="2"/>
  <c r="MT206" i="2"/>
  <c r="IM206" i="2"/>
  <c r="IL206" i="2"/>
  <c r="IN206" i="2" s="1"/>
  <c r="LV205" i="2"/>
  <c r="ML205" i="2"/>
  <c r="IL202" i="2"/>
  <c r="IN202" i="2" s="1"/>
  <c r="LX200" i="2"/>
  <c r="MN200" i="2"/>
  <c r="KZ200" i="2"/>
  <c r="LJ200" i="2"/>
  <c r="KR200" i="2"/>
  <c r="KV200" i="2"/>
  <c r="EN200" i="2"/>
  <c r="EO200" i="2" s="1"/>
  <c r="LH200" i="2"/>
  <c r="LU198" i="2"/>
  <c r="ME198" i="2"/>
  <c r="FP198" i="2"/>
  <c r="EC198" i="2"/>
  <c r="DA198" i="2"/>
  <c r="LX198" i="2"/>
  <c r="KL197" i="2"/>
  <c r="JG197" i="2"/>
  <c r="ID193" i="2"/>
  <c r="MG189" i="2"/>
  <c r="MG188" i="2"/>
  <c r="EX185" i="2"/>
  <c r="KX185" i="2"/>
  <c r="LL185" i="2"/>
  <c r="KJ185" i="2"/>
  <c r="KZ185" i="2"/>
  <c r="KL185" i="2"/>
  <c r="KV185" i="2"/>
  <c r="FE184" i="2"/>
  <c r="LR183" i="2"/>
  <c r="MH183" i="2"/>
  <c r="KN183" i="2"/>
  <c r="JG183" i="2"/>
  <c r="JI183" i="2" s="1"/>
  <c r="EN183" i="2"/>
  <c r="EO183" i="2" s="1"/>
  <c r="EY183" i="2"/>
  <c r="KZ183" i="2"/>
  <c r="KJ183" i="2"/>
  <c r="F183" i="2"/>
  <c r="EX183" i="2"/>
  <c r="KV183" i="2"/>
  <c r="LL183" i="2"/>
  <c r="LZ180" i="2"/>
  <c r="MP178" i="2"/>
  <c r="LD178" i="2"/>
  <c r="DY178" i="2"/>
  <c r="KT178" i="2"/>
  <c r="F165" i="2"/>
  <c r="LJ178" i="2"/>
  <c r="KV178" i="2"/>
  <c r="LL178" i="2"/>
  <c r="FE177" i="2"/>
  <c r="FE176" i="2"/>
  <c r="FF176" i="2"/>
  <c r="FG176" i="2" s="1"/>
  <c r="MP175" i="2"/>
  <c r="LZ175" i="2"/>
  <c r="LD175" i="2"/>
  <c r="FE175" i="2"/>
  <c r="FF175" i="2"/>
  <c r="FG175" i="2" s="1"/>
  <c r="FD173" i="2"/>
  <c r="KR170" i="2"/>
  <c r="MJ170" i="2"/>
  <c r="FQ166" i="2"/>
  <c r="FQ153" i="2"/>
  <c r="DD146" i="2"/>
  <c r="MB144" i="2"/>
  <c r="FO144" i="2"/>
  <c r="FQ144" i="2"/>
  <c r="MS142" i="2"/>
  <c r="MS141" i="2"/>
  <c r="MC140" i="2"/>
  <c r="MS140" i="2"/>
  <c r="FI123" i="2"/>
  <c r="FJ123" i="2"/>
  <c r="LS124" i="2"/>
  <c r="FJ127" i="2"/>
  <c r="FK127" i="2"/>
  <c r="FI127" i="2"/>
  <c r="DF128" i="2"/>
  <c r="ET128" i="2"/>
  <c r="DA128" i="2"/>
  <c r="LR128" i="2"/>
  <c r="LX128" i="2"/>
  <c r="DA131" i="2"/>
  <c r="ME131" i="2"/>
  <c r="FI132" i="2"/>
  <c r="FJ132" i="2"/>
  <c r="LR133" i="2"/>
  <c r="FE133" i="2"/>
  <c r="LW133" i="2"/>
  <c r="EC133" i="2"/>
  <c r="EE133" i="2" s="1"/>
  <c r="EA133" i="2"/>
  <c r="FK100" i="2"/>
  <c r="FK113" i="2"/>
  <c r="FJ119" i="2"/>
  <c r="FK119" i="2"/>
  <c r="ID96" i="2"/>
  <c r="HW96" i="2"/>
  <c r="DX341" i="2"/>
  <c r="DZ341" i="2" s="1"/>
  <c r="MO341" i="2"/>
  <c r="KZ329" i="2"/>
  <c r="KR325" i="2"/>
  <c r="LT325" i="2"/>
  <c r="LY322" i="2"/>
  <c r="LB322" i="2"/>
  <c r="MJ311" i="2"/>
  <c r="EA311" i="2"/>
  <c r="DX311" i="2"/>
  <c r="DZ311" i="2" s="1"/>
  <c r="MH311" i="2"/>
  <c r="KN310" i="2"/>
  <c r="EY306" i="2"/>
  <c r="KN306" i="2"/>
  <c r="DY306" i="2"/>
  <c r="LD306" i="2"/>
  <c r="LN306" i="2"/>
  <c r="EX306" i="2"/>
  <c r="DY305" i="2"/>
  <c r="MP305" i="2"/>
  <c r="MJ305" i="2"/>
  <c r="MR305" i="2"/>
  <c r="MP304" i="2"/>
  <c r="LZ304" i="2"/>
  <c r="KT302" i="2"/>
  <c r="KZ258" i="2"/>
  <c r="MN258" i="2"/>
  <c r="LH244" i="2"/>
  <c r="LW240" i="2"/>
  <c r="ET240" i="2"/>
  <c r="MC240" i="2"/>
  <c r="KJ227" i="2"/>
  <c r="KX226" i="2"/>
  <c r="LW226" i="2"/>
  <c r="EW225" i="2"/>
  <c r="EZ213" i="2"/>
  <c r="EY225" i="2"/>
  <c r="ME223" i="2"/>
  <c r="LW223" i="2"/>
  <c r="KX223" i="2"/>
  <c r="MM223" i="2"/>
  <c r="LN220" i="2"/>
  <c r="KL220" i="2"/>
  <c r="KR220" i="2"/>
  <c r="KN220" i="2"/>
  <c r="LD220" i="2"/>
  <c r="DL220" i="2"/>
  <c r="DK220" i="2"/>
  <c r="LD219" i="2"/>
  <c r="DL219" i="2"/>
  <c r="DK219" i="2"/>
  <c r="DB219" i="2"/>
  <c r="DC219" i="2" s="1"/>
  <c r="JG217" i="2"/>
  <c r="KJ217" i="2"/>
  <c r="FO217" i="2"/>
  <c r="LP216" i="2"/>
  <c r="KX215" i="2"/>
  <c r="LP213" i="2"/>
  <c r="LT210" i="2"/>
  <c r="LR210" i="2"/>
  <c r="DM210" i="2"/>
  <c r="DB210" i="2"/>
  <c r="DC210" i="2" s="1"/>
  <c r="LS210" i="2"/>
  <c r="EC210" i="2"/>
  <c r="EI210" i="2" s="1"/>
  <c r="MB210" i="2"/>
  <c r="EC209" i="2"/>
  <c r="ET209" i="2"/>
  <c r="KZ207" i="2"/>
  <c r="MN207" i="2"/>
  <c r="F205" i="2"/>
  <c r="LD205" i="2"/>
  <c r="DL205" i="2"/>
  <c r="DK205" i="2"/>
  <c r="KR205" i="2"/>
  <c r="KP205" i="2"/>
  <c r="DY205" i="2"/>
  <c r="DK204" i="2"/>
  <c r="EN203" i="2"/>
  <c r="EO203" i="2" s="1"/>
  <c r="DK203" i="2"/>
  <c r="DL203" i="2"/>
  <c r="LH202" i="2"/>
  <c r="KP202" i="2"/>
  <c r="LD202" i="2"/>
  <c r="EN202" i="2"/>
  <c r="LR200" i="2"/>
  <c r="JV199" i="2"/>
  <c r="DJ200" i="2"/>
  <c r="DR200" i="2"/>
  <c r="DI199" i="2"/>
  <c r="MU198" i="2"/>
  <c r="MR198" i="2"/>
  <c r="MF197" i="2"/>
  <c r="MU197" i="2"/>
  <c r="MM197" i="2"/>
  <c r="MJ197" i="2"/>
  <c r="LS196" i="2"/>
  <c r="MI196" i="2"/>
  <c r="MI195" i="2"/>
  <c r="LS195" i="2"/>
  <c r="MS194" i="2"/>
  <c r="MM194" i="2"/>
  <c r="MK194" i="2"/>
  <c r="MU194" i="2"/>
  <c r="MS192" i="2"/>
  <c r="MK192" i="2"/>
  <c r="DX192" i="2"/>
  <c r="DZ192" i="2" s="1"/>
  <c r="MI187" i="2"/>
  <c r="LS187" i="2"/>
  <c r="KR185" i="2"/>
  <c r="LT185" i="2"/>
  <c r="DJ185" i="2"/>
  <c r="DL185" i="2"/>
  <c r="DP185" i="2"/>
  <c r="LH183" i="2"/>
  <c r="MR183" i="2"/>
  <c r="MB183" i="2"/>
  <c r="DM183" i="2"/>
  <c r="DP183" i="2"/>
  <c r="DL183" i="2"/>
  <c r="LT181" i="2"/>
  <c r="KR181" i="2"/>
  <c r="FP180" i="2"/>
  <c r="FO180" i="2"/>
  <c r="KR178" i="2"/>
  <c r="MJ178" i="2"/>
  <c r="DR164" i="2"/>
  <c r="DJ177" i="2"/>
  <c r="DM177" i="2"/>
  <c r="DP177" i="2"/>
  <c r="FQ163" i="2"/>
  <c r="FO176" i="2"/>
  <c r="LH175" i="2"/>
  <c r="MB175" i="2"/>
  <c r="KR174" i="2"/>
  <c r="LV170" i="2"/>
  <c r="KV170" i="2"/>
  <c r="MG161" i="2"/>
  <c r="DA311" i="2"/>
  <c r="LS311" i="2"/>
  <c r="LP311" i="2"/>
  <c r="IW311" i="2"/>
  <c r="EM310" i="2"/>
  <c r="EN310" i="2"/>
  <c r="EO310" i="2" s="1"/>
  <c r="MC306" i="2"/>
  <c r="LJ306" i="2"/>
  <c r="MU305" i="2"/>
  <c r="F290" i="2"/>
  <c r="LP287" i="2"/>
  <c r="KJ287" i="2"/>
  <c r="EN285" i="2"/>
  <c r="EO285" i="2" s="1"/>
  <c r="MH273" i="2"/>
  <c r="DA267" i="2"/>
  <c r="LT267" i="2"/>
  <c r="LS267" i="2"/>
  <c r="LF256" i="2"/>
  <c r="KN256" i="2"/>
  <c r="LD256" i="2"/>
  <c r="EW250" i="2"/>
  <c r="EY250" i="2"/>
  <c r="EX250" i="2"/>
  <c r="EY247" i="2"/>
  <c r="EX247" i="2"/>
  <c r="LJ237" i="2"/>
  <c r="EM237" i="2"/>
  <c r="EX234" i="2"/>
  <c r="EW234" i="2"/>
  <c r="FB234" i="2"/>
  <c r="EZ234" i="2"/>
  <c r="EA230" i="2"/>
  <c r="DF218" i="2"/>
  <c r="LW230" i="2"/>
  <c r="LV230" i="2"/>
  <c r="MD230" i="2"/>
  <c r="KR229" i="2"/>
  <c r="LF229" i="2"/>
  <c r="DY229" i="2"/>
  <c r="EN229" i="2"/>
  <c r="EO229" i="2" s="1"/>
  <c r="LH229" i="2"/>
  <c r="LW220" i="2"/>
  <c r="MM220" i="2"/>
  <c r="MM219" i="2"/>
  <c r="LW219" i="2"/>
  <c r="ME216" i="2"/>
  <c r="FI216" i="2"/>
  <c r="FJ216" i="2"/>
  <c r="FI214" i="2"/>
  <c r="FJ214" i="2"/>
  <c r="LX210" i="2"/>
  <c r="KZ210" i="2"/>
  <c r="KJ210" i="2"/>
  <c r="KK197" i="2" s="1"/>
  <c r="LP210" i="2"/>
  <c r="MN209" i="2"/>
  <c r="KZ209" i="2"/>
  <c r="FO208" i="2"/>
  <c r="FK195" i="2"/>
  <c r="FJ206" i="2"/>
  <c r="FK193" i="2"/>
  <c r="FI206" i="2"/>
  <c r="FK192" i="2"/>
  <c r="FI205" i="2"/>
  <c r="LW203" i="2"/>
  <c r="KX203" i="2"/>
  <c r="FK189" i="2"/>
  <c r="FI202" i="2"/>
  <c r="FJ202" i="2"/>
  <c r="LX201" i="2"/>
  <c r="MN201" i="2"/>
  <c r="DA201" i="2"/>
  <c r="LU201" i="2"/>
  <c r="FJ201" i="2"/>
  <c r="EC201" i="2"/>
  <c r="FE201" i="2"/>
  <c r="LR201" i="2"/>
  <c r="ET201" i="2"/>
  <c r="LS201" i="2"/>
  <c r="LD198" i="2"/>
  <c r="LZ198" i="2"/>
  <c r="MH195" i="2"/>
  <c r="MH192" i="2"/>
  <c r="MH187" i="2"/>
  <c r="LS183" i="2"/>
  <c r="KP183" i="2"/>
  <c r="MI183" i="2"/>
  <c r="DA183" i="2"/>
  <c r="LV183" i="2"/>
  <c r="LP183" i="2"/>
  <c r="DF183" i="2"/>
  <c r="ET183" i="2"/>
  <c r="LX183" i="2"/>
  <c r="DA181" i="2"/>
  <c r="DB181" i="2"/>
  <c r="DC181" i="2" s="1"/>
  <c r="LX181" i="2"/>
  <c r="EC181" i="2"/>
  <c r="DF181" i="2"/>
  <c r="IS180" i="2"/>
  <c r="IS179" i="2"/>
  <c r="IZ179" i="2"/>
  <c r="EC179" i="2"/>
  <c r="EI179" i="2" s="1"/>
  <c r="DF166" i="2"/>
  <c r="LX179" i="2"/>
  <c r="DA177" i="2"/>
  <c r="ME177" i="2"/>
  <c r="LV177" i="2"/>
  <c r="LW177" i="2"/>
  <c r="DB177" i="2"/>
  <c r="DF164" i="2"/>
  <c r="LQ177" i="2"/>
  <c r="EC177" i="2"/>
  <c r="EF177" i="2" s="1"/>
  <c r="DD177" i="2"/>
  <c r="LQ176" i="2"/>
  <c r="DD176" i="2"/>
  <c r="DB176" i="2"/>
  <c r="LS174" i="2"/>
  <c r="MI174" i="2"/>
  <c r="KP174" i="2"/>
  <c r="DF174" i="2"/>
  <c r="MC174" i="2"/>
  <c r="MD174" i="2"/>
  <c r="EA174" i="2"/>
  <c r="MA66" i="2"/>
  <c r="DF66" i="2"/>
  <c r="MU213" i="2"/>
  <c r="KR218" i="2"/>
  <c r="LX208" i="2"/>
  <c r="MD183" i="2"/>
  <c r="DK221" i="2"/>
  <c r="DI340" i="2"/>
  <c r="DX340" i="2"/>
  <c r="DZ340" i="2" s="1"/>
  <c r="MJ340" i="2"/>
  <c r="EA340" i="2"/>
  <c r="DX339" i="2"/>
  <c r="DZ339" i="2" s="1"/>
  <c r="EA339" i="2"/>
  <c r="EM336" i="2"/>
  <c r="EN336" i="2"/>
  <c r="EO336" i="2" s="1"/>
  <c r="IN333" i="2"/>
  <c r="IW333" i="2"/>
  <c r="DA333" i="2"/>
  <c r="IA333" i="2"/>
  <c r="DB333" i="2"/>
  <c r="DC333" i="2" s="1"/>
  <c r="LD331" i="2"/>
  <c r="EY328" i="2"/>
  <c r="KP328" i="2"/>
  <c r="MN304" i="2"/>
  <c r="LX304" i="2"/>
  <c r="FI292" i="2"/>
  <c r="KL286" i="2"/>
  <c r="MG286" i="2"/>
  <c r="MS285" i="2"/>
  <c r="EA285" i="2"/>
  <c r="MR285" i="2"/>
  <c r="MF285" i="2"/>
  <c r="IA280" i="2"/>
  <c r="LY278" i="2"/>
  <c r="LQ273" i="2"/>
  <c r="EM269" i="2"/>
  <c r="F255" i="2"/>
  <c r="DL266" i="2"/>
  <c r="EM265" i="2"/>
  <c r="LP244" i="2"/>
  <c r="KZ229" i="2"/>
  <c r="LV222" i="2"/>
  <c r="ML222" i="2"/>
  <c r="LL221" i="2"/>
  <c r="IZ221" i="2"/>
  <c r="LL218" i="2"/>
  <c r="MD218" i="2"/>
  <c r="MT218" i="2"/>
  <c r="IL218" i="2"/>
  <c r="IN218" i="2" s="1"/>
  <c r="IZ218" i="2"/>
  <c r="MD217" i="2"/>
  <c r="KV217" i="2"/>
  <c r="ML217" i="2"/>
  <c r="MD216" i="2"/>
  <c r="MT216" i="2"/>
  <c r="ML216" i="2"/>
  <c r="LV216" i="2"/>
  <c r="KV215" i="2"/>
  <c r="MD214" i="2"/>
  <c r="LV213" i="2"/>
  <c r="JZ212" i="2"/>
  <c r="LN211" i="2"/>
  <c r="LW209" i="2"/>
  <c r="MM209" i="2"/>
  <c r="KX209" i="2"/>
  <c r="LN208" i="2"/>
  <c r="IL205" i="2"/>
  <c r="IN205" i="2" s="1"/>
  <c r="IM205" i="2"/>
  <c r="KV203" i="2"/>
  <c r="LW201" i="2"/>
  <c r="KX201" i="2"/>
  <c r="MM201" i="2"/>
  <c r="FP201" i="2"/>
  <c r="FO201" i="2"/>
  <c r="KJ200" i="2"/>
  <c r="ID198" i="2"/>
  <c r="DF184" i="2"/>
  <c r="ET197" i="2"/>
  <c r="LP197" i="2"/>
  <c r="MC197" i="2"/>
  <c r="LU197" i="2"/>
  <c r="HW195" i="2"/>
  <c r="FJ194" i="2"/>
  <c r="ME194" i="2"/>
  <c r="FE194" i="2"/>
  <c r="LW194" i="2"/>
  <c r="DA194" i="2"/>
  <c r="LQ193" i="2"/>
  <c r="MG193" i="2"/>
  <c r="HW192" i="2"/>
  <c r="IA192" i="2" s="1"/>
  <c r="MB189" i="2"/>
  <c r="FJ189" i="2"/>
  <c r="FE189" i="2"/>
  <c r="LP189" i="2"/>
  <c r="DB189" i="2"/>
  <c r="DC189" i="2" s="1"/>
  <c r="ME189" i="2"/>
  <c r="LW189" i="2"/>
  <c r="DA189" i="2"/>
  <c r="MC189" i="2"/>
  <c r="LX189" i="2"/>
  <c r="EC189" i="2"/>
  <c r="EF189" i="2" s="1"/>
  <c r="LQ187" i="2"/>
  <c r="JU186" i="2"/>
  <c r="MG187" i="2"/>
  <c r="LW187" i="2"/>
  <c r="FJ187" i="2"/>
  <c r="ME187" i="2"/>
  <c r="LX187" i="2"/>
  <c r="DA187" i="2"/>
  <c r="MC187" i="2"/>
  <c r="LU187" i="2"/>
  <c r="IL185" i="2"/>
  <c r="IN185" i="2" s="1"/>
  <c r="LZ184" i="2"/>
  <c r="MP183" i="2"/>
  <c r="LZ183" i="2"/>
  <c r="IL183" i="2"/>
  <c r="IN183" i="2" s="1"/>
  <c r="LZ182" i="2"/>
  <c r="LD182" i="2"/>
  <c r="DB182" i="2"/>
  <c r="DC182" i="2" s="1"/>
  <c r="KZ182" i="2"/>
  <c r="KJ182" i="2"/>
  <c r="LL182" i="2"/>
  <c r="KV182" i="2"/>
  <c r="KP181" i="2"/>
  <c r="KZ181" i="2"/>
  <c r="EN181" i="2"/>
  <c r="EO181" i="2" s="1"/>
  <c r="F168" i="2"/>
  <c r="DY181" i="2"/>
  <c r="LJ181" i="2"/>
  <c r="LL181" i="2"/>
  <c r="KV181" i="2"/>
  <c r="KN178" i="2"/>
  <c r="MH178" i="2"/>
  <c r="LR177" i="2"/>
  <c r="KN177" i="2"/>
  <c r="DB175" i="2"/>
  <c r="KX175" i="2"/>
  <c r="EX175" i="2"/>
  <c r="KT175" i="2"/>
  <c r="F175" i="2"/>
  <c r="LJ175" i="2"/>
  <c r="EY175" i="2"/>
  <c r="KL175" i="2"/>
  <c r="LN175" i="2"/>
  <c r="LN174" i="2"/>
  <c r="EX174" i="2"/>
  <c r="KL174" i="2"/>
  <c r="LL174" i="2"/>
  <c r="DR169" i="2"/>
  <c r="DP169" i="2"/>
  <c r="MB166" i="2"/>
  <c r="DR166" i="2"/>
  <c r="EM150" i="2"/>
  <c r="EP150" i="2"/>
  <c r="EN150" i="2"/>
  <c r="EO150" i="2" s="1"/>
  <c r="ES137" i="2"/>
  <c r="EP137" i="2"/>
  <c r="DP144" i="2"/>
  <c r="DR144" i="2"/>
  <c r="LU136" i="2"/>
  <c r="MA122" i="2"/>
  <c r="LF122" i="2"/>
  <c r="IS123" i="2"/>
  <c r="IZ123" i="2"/>
  <c r="MQ123" i="2"/>
  <c r="MA123" i="2"/>
  <c r="FI124" i="2"/>
  <c r="FJ124" i="2"/>
  <c r="DA125" i="2"/>
  <c r="DF125" i="2"/>
  <c r="EC125" i="2"/>
  <c r="ET125" i="2"/>
  <c r="LZ125" i="2"/>
  <c r="LW125" i="2"/>
  <c r="DD112" i="2"/>
  <c r="FJ125" i="2"/>
  <c r="FI125" i="2"/>
  <c r="FK125" i="2"/>
  <c r="MA125" i="2"/>
  <c r="FI126" i="2"/>
  <c r="FJ126" i="2"/>
  <c r="MI126" i="2"/>
  <c r="LS126" i="2"/>
  <c r="DA127" i="2"/>
  <c r="DF127" i="2"/>
  <c r="LQ127" i="2"/>
  <c r="LX127" i="2"/>
  <c r="LW127" i="2"/>
  <c r="EC127" i="2"/>
  <c r="DD127" i="2"/>
  <c r="IZ127" i="2"/>
  <c r="IS127" i="2"/>
  <c r="MA127" i="2"/>
  <c r="MQ127" i="2"/>
  <c r="LF127" i="2"/>
  <c r="IS128" i="2"/>
  <c r="IZ128" i="2"/>
  <c r="MA128" i="2"/>
  <c r="IZ129" i="2"/>
  <c r="IS129" i="2"/>
  <c r="FI130" i="2"/>
  <c r="FJ130" i="2"/>
  <c r="MA130" i="2"/>
  <c r="DA132" i="2"/>
  <c r="LX132" i="2"/>
  <c r="MA132" i="2"/>
  <c r="IS133" i="2"/>
  <c r="IZ133" i="2"/>
  <c r="HM122" i="2"/>
  <c r="GI121" i="2"/>
  <c r="EM109" i="2"/>
  <c r="EN109" i="2"/>
  <c r="EO109" i="2" s="1"/>
  <c r="EN112" i="2"/>
  <c r="ES112" i="2"/>
  <c r="EP102" i="2"/>
  <c r="ES102" i="2"/>
  <c r="EN115" i="2"/>
  <c r="EO115" i="2" s="1"/>
  <c r="DY116" i="2"/>
  <c r="HH116" i="2"/>
  <c r="F116" i="2"/>
  <c r="EX116" i="2"/>
  <c r="HL116" i="2"/>
  <c r="CP116" i="2"/>
  <c r="KJ116" i="2"/>
  <c r="CJ116" i="2"/>
  <c r="CR116" i="2"/>
  <c r="CW116" i="2"/>
  <c r="CX116" i="2"/>
  <c r="CF116" i="2"/>
  <c r="AD116" i="2"/>
  <c r="CQ116" i="2"/>
  <c r="CG116" i="2"/>
  <c r="LD116" i="2"/>
  <c r="IZ119" i="2"/>
  <c r="IS119" i="2"/>
  <c r="LS119" i="2"/>
  <c r="MI119" i="2"/>
  <c r="F96" i="2"/>
  <c r="LN96" i="2"/>
  <c r="EX96" i="2"/>
  <c r="HE96" i="2"/>
  <c r="HL96" i="2"/>
  <c r="KT96" i="2"/>
  <c r="DY96" i="2"/>
  <c r="KV96" i="2"/>
  <c r="CY96" i="2"/>
  <c r="CI96" i="2"/>
  <c r="HF96" i="2"/>
  <c r="F83" i="2"/>
  <c r="CQ96" i="2"/>
  <c r="CK96" i="2"/>
  <c r="HO96" i="2"/>
  <c r="KX96" i="2"/>
  <c r="LH96" i="2"/>
  <c r="LL96" i="2"/>
  <c r="DL96" i="2"/>
  <c r="CJ96" i="2"/>
  <c r="CN96" i="2"/>
  <c r="KJ96" i="2"/>
  <c r="LP96" i="2"/>
  <c r="MF96" i="2"/>
  <c r="GY96" i="2"/>
  <c r="HM96" i="2"/>
  <c r="KN98" i="2"/>
  <c r="LR98" i="2"/>
  <c r="MH98" i="2"/>
  <c r="MI99" i="2"/>
  <c r="LS99" i="2"/>
  <c r="MQ100" i="2"/>
  <c r="MN100" i="2"/>
  <c r="MI100" i="2"/>
  <c r="MF100" i="2"/>
  <c r="MH100" i="2"/>
  <c r="MG100" i="2"/>
  <c r="IZ100" i="2"/>
  <c r="IS100" i="2"/>
  <c r="JA100" i="2" s="1"/>
  <c r="EP101" i="2"/>
  <c r="EM101" i="2"/>
  <c r="ES101" i="2"/>
  <c r="EN101" i="2"/>
  <c r="EO101" i="2" s="1"/>
  <c r="LJ101" i="2"/>
  <c r="MS101" i="2"/>
  <c r="HI103" i="2"/>
  <c r="HR103" i="2"/>
  <c r="LJ103" i="2"/>
  <c r="EN103" i="2"/>
  <c r="CH103" i="2"/>
  <c r="HT103" i="2"/>
  <c r="HC103" i="2"/>
  <c r="EX103" i="2"/>
  <c r="HD103" i="2"/>
  <c r="KR103" i="2"/>
  <c r="HK103" i="2"/>
  <c r="CM103" i="2"/>
  <c r="HO103" i="2"/>
  <c r="F90" i="2"/>
  <c r="EY103" i="2"/>
  <c r="HB103" i="2"/>
  <c r="LL103" i="2"/>
  <c r="HJ103" i="2"/>
  <c r="CV103" i="2"/>
  <c r="F103" i="2"/>
  <c r="LH103" i="2"/>
  <c r="CP103" i="2"/>
  <c r="AD103" i="2"/>
  <c r="CF103" i="2"/>
  <c r="CN103" i="2"/>
  <c r="KP103" i="2"/>
  <c r="KT103" i="2"/>
  <c r="MU103" i="2"/>
  <c r="LN103" i="2"/>
  <c r="HL103" i="2"/>
  <c r="FI104" i="2"/>
  <c r="FJ104" i="2"/>
  <c r="MF104" i="2"/>
  <c r="KJ104" i="2"/>
  <c r="LP104" i="2"/>
  <c r="LX104" i="2"/>
  <c r="KZ104" i="2"/>
  <c r="MN104" i="2"/>
  <c r="LQ105" i="2"/>
  <c r="JG105" i="2"/>
  <c r="MV105" i="2" s="1"/>
  <c r="MX105" i="2" s="1"/>
  <c r="KL105" i="2"/>
  <c r="LD106" i="2"/>
  <c r="MP106" i="2"/>
  <c r="LZ106" i="2"/>
  <c r="LF107" i="2"/>
  <c r="MA107" i="2"/>
  <c r="CI103" i="2"/>
  <c r="DK84" i="2"/>
  <c r="DJ84" i="2"/>
  <c r="DP84" i="2"/>
  <c r="CI87" i="2"/>
  <c r="LF87" i="2"/>
  <c r="AD87" i="2"/>
  <c r="CE87" i="2"/>
  <c r="CL87" i="2"/>
  <c r="KV87" i="2"/>
  <c r="CU87" i="2"/>
  <c r="KR87" i="2"/>
  <c r="HI87" i="2"/>
  <c r="HQ87" i="2"/>
  <c r="KX87" i="2"/>
  <c r="KT87" i="2"/>
  <c r="HR87" i="2"/>
  <c r="HK87" i="2"/>
  <c r="CM87" i="2"/>
  <c r="HS87" i="2"/>
  <c r="HJ87" i="2"/>
  <c r="HB87" i="2"/>
  <c r="LL87" i="2"/>
  <c r="HT87" i="2"/>
  <c r="DK87" i="2"/>
  <c r="HD87" i="2"/>
  <c r="ID87" i="2"/>
  <c r="HW87" i="2"/>
  <c r="IA87" i="2" s="1"/>
  <c r="IM87" i="2"/>
  <c r="H88" i="2"/>
  <c r="AG88" i="2"/>
  <c r="K88" i="2"/>
  <c r="I88" i="2"/>
  <c r="K75" i="2"/>
  <c r="IG90" i="2"/>
  <c r="IH90" i="2" s="1"/>
  <c r="IP90" i="2"/>
  <c r="FI91" i="2"/>
  <c r="FK91" i="2"/>
  <c r="FJ91" i="2"/>
  <c r="FK78" i="2"/>
  <c r="IL91" i="2"/>
  <c r="IM91" i="2"/>
  <c r="FO92" i="2"/>
  <c r="FQ92" i="2"/>
  <c r="FP92" i="2"/>
  <c r="IZ93" i="2"/>
  <c r="IS93" i="2"/>
  <c r="HW94" i="2"/>
  <c r="IA94" i="2" s="1"/>
  <c r="ID94" i="2"/>
  <c r="MR83" i="2"/>
  <c r="LH83" i="2"/>
  <c r="ME86" i="2"/>
  <c r="MU86" i="2"/>
  <c r="KP90" i="2"/>
  <c r="MI90" i="2"/>
  <c r="LH91" i="2"/>
  <c r="MB91" i="2"/>
  <c r="MR91" i="2"/>
  <c r="LV93" i="2"/>
  <c r="ML93" i="2"/>
  <c r="KV93" i="2"/>
  <c r="JG93" i="2"/>
  <c r="FK57" i="2"/>
  <c r="FH69" i="2"/>
  <c r="HP70" i="2"/>
  <c r="GL69" i="2"/>
  <c r="CI71" i="2"/>
  <c r="BF69" i="2"/>
  <c r="MR71" i="2"/>
  <c r="KF69" i="2"/>
  <c r="LH71" i="2"/>
  <c r="CN72" i="2"/>
  <c r="DM73" i="2"/>
  <c r="DJ73" i="2"/>
  <c r="DK73" i="2"/>
  <c r="FQ73" i="2"/>
  <c r="FP73" i="2"/>
  <c r="HI73" i="2"/>
  <c r="ML73" i="2"/>
  <c r="LV73" i="2"/>
  <c r="MT73" i="2"/>
  <c r="MD73" i="2"/>
  <c r="EZ61" i="2"/>
  <c r="EX74" i="2"/>
  <c r="EZ74" i="2"/>
  <c r="FF74" i="2"/>
  <c r="FG74" i="2" s="1"/>
  <c r="EY74" i="2"/>
  <c r="EW74" i="2"/>
  <c r="HF74" i="2"/>
  <c r="GB69" i="2"/>
  <c r="JG74" i="2"/>
  <c r="MV74" i="2" s="1"/>
  <c r="MX74" i="2" s="1"/>
  <c r="LS74" i="2"/>
  <c r="MN75" i="2"/>
  <c r="KZ75" i="2"/>
  <c r="LZ76" i="2"/>
  <c r="MA76" i="2"/>
  <c r="DD76" i="2"/>
  <c r="LT76" i="2"/>
  <c r="LR76" i="2"/>
  <c r="DF76" i="2"/>
  <c r="DA76" i="2"/>
  <c r="EC76" i="2"/>
  <c r="DB76" i="2"/>
  <c r="EA76" i="2"/>
  <c r="MK76" i="2"/>
  <c r="KT76" i="2"/>
  <c r="LU76" i="2"/>
  <c r="JG76" i="2"/>
  <c r="JH76" i="2" s="1"/>
  <c r="EM77" i="2"/>
  <c r="ES77" i="2"/>
  <c r="ES64" i="2"/>
  <c r="MP77" i="2"/>
  <c r="LZ77" i="2"/>
  <c r="LD77" i="2"/>
  <c r="MM78" i="2"/>
  <c r="LW78" i="2"/>
  <c r="KP81" i="2"/>
  <c r="LJ81" i="2"/>
  <c r="CP81" i="2"/>
  <c r="HM81" i="2"/>
  <c r="DB81" i="2"/>
  <c r="HF81" i="2"/>
  <c r="CQ81" i="2"/>
  <c r="GZ81" i="2"/>
  <c r="HN81" i="2"/>
  <c r="GY81" i="2"/>
  <c r="HP81" i="2"/>
  <c r="EX81" i="2"/>
  <c r="HG81" i="2"/>
  <c r="HT81" i="2"/>
  <c r="HO81" i="2"/>
  <c r="AD81" i="2"/>
  <c r="KT81" i="2"/>
  <c r="CW81" i="2"/>
  <c r="CX81" i="2"/>
  <c r="KR81" i="2"/>
  <c r="HS81" i="2"/>
  <c r="HE81" i="2"/>
  <c r="HH81" i="2"/>
  <c r="LH81" i="2"/>
  <c r="EN81" i="2"/>
  <c r="CG81" i="2"/>
  <c r="CI81" i="2"/>
  <c r="CK81" i="2"/>
  <c r="DJ81" i="2"/>
  <c r="DR81" i="2"/>
  <c r="EC81" i="2"/>
  <c r="EI81" i="2" s="1"/>
  <c r="DP81" i="2"/>
  <c r="DM81" i="2"/>
  <c r="DL81" i="2"/>
  <c r="DP68" i="2"/>
  <c r="DR68" i="2"/>
  <c r="DK81" i="2"/>
  <c r="HA81" i="2"/>
  <c r="HQ81" i="2"/>
  <c r="KV81" i="2"/>
  <c r="LV81" i="2"/>
  <c r="ML81" i="2"/>
  <c r="LL81" i="2"/>
  <c r="MD81" i="2"/>
  <c r="FY69" i="2"/>
  <c r="EA70" i="2"/>
  <c r="KA69" i="2"/>
  <c r="HK73" i="2"/>
  <c r="AE99" i="2"/>
  <c r="LQ190" i="2"/>
  <c r="JY82" i="2"/>
  <c r="F174" i="2"/>
  <c r="DB342" i="2"/>
  <c r="ET198" i="2"/>
  <c r="CO81" i="2"/>
  <c r="CR73" i="2"/>
  <c r="IZ80" i="2"/>
  <c r="F60" i="2"/>
  <c r="DD57" i="2"/>
  <c r="DP73" i="2"/>
  <c r="LD184" i="2"/>
  <c r="CU96" i="2"/>
  <c r="LX70" i="2"/>
  <c r="JE108" i="2"/>
  <c r="DK103" i="2"/>
  <c r="FE76" i="2"/>
  <c r="MJ83" i="2"/>
  <c r="JG90" i="2"/>
  <c r="MW90" i="2" s="1"/>
  <c r="EC104" i="2"/>
  <c r="EE104" i="2" s="1"/>
  <c r="LN200" i="2"/>
  <c r="DX194" i="2"/>
  <c r="DZ194" i="2" s="1"/>
  <c r="MC241" i="2"/>
  <c r="DA340" i="2"/>
  <c r="IA340" i="2"/>
  <c r="IW340" i="2"/>
  <c r="IN340" i="2"/>
  <c r="MB340" i="2"/>
  <c r="MO339" i="2"/>
  <c r="LY339" i="2"/>
  <c r="IN339" i="2"/>
  <c r="LU339" i="2"/>
  <c r="IA339" i="2"/>
  <c r="MG338" i="2"/>
  <c r="KL338" i="2"/>
  <c r="MD333" i="2"/>
  <c r="KP330" i="2"/>
  <c r="MQ329" i="2"/>
  <c r="LF329" i="2"/>
  <c r="LJ328" i="2"/>
  <c r="MC328" i="2"/>
  <c r="MN326" i="2"/>
  <c r="LX326" i="2"/>
  <c r="MD322" i="2"/>
  <c r="LL322" i="2"/>
  <c r="MQ318" i="2"/>
  <c r="MA318" i="2"/>
  <c r="MO314" i="2"/>
  <c r="LY314" i="2"/>
  <c r="LB314" i="2"/>
  <c r="EW312" i="2"/>
  <c r="EZ312" i="2"/>
  <c r="FB312" i="2"/>
  <c r="FB300" i="2"/>
  <c r="EZ300" i="2"/>
  <c r="MR311" i="2"/>
  <c r="MB311" i="2"/>
  <c r="ME310" i="2"/>
  <c r="DD298" i="2"/>
  <c r="FJ310" i="2"/>
  <c r="DB310" i="2"/>
  <c r="DC310" i="2" s="1"/>
  <c r="ES307" i="2"/>
  <c r="LJ305" i="2"/>
  <c r="IW304" i="2"/>
  <c r="MG303" i="2"/>
  <c r="FB302" i="2"/>
  <c r="LR298" i="2"/>
  <c r="MM158" i="2"/>
  <c r="LW158" i="2"/>
  <c r="DX158" i="2"/>
  <c r="DZ158" i="2" s="1"/>
  <c r="MQ158" i="2"/>
  <c r="MG158" i="2"/>
  <c r="MR158" i="2"/>
  <c r="MS158" i="2"/>
  <c r="ME156" i="2"/>
  <c r="LN156" i="2"/>
  <c r="MU156" i="2"/>
  <c r="MR156" i="2"/>
  <c r="DX156" i="2"/>
  <c r="DZ156" i="2" s="1"/>
  <c r="EA156" i="2"/>
  <c r="MM154" i="2"/>
  <c r="LW154" i="2"/>
  <c r="MJ154" i="2"/>
  <c r="MS154" i="2"/>
  <c r="MR154" i="2"/>
  <c r="MM153" i="2"/>
  <c r="LW153" i="2"/>
  <c r="MR153" i="2"/>
  <c r="MJ153" i="2"/>
  <c r="MK153" i="2"/>
  <c r="MG153" i="2"/>
  <c r="DX153" i="2"/>
  <c r="DZ153" i="2" s="1"/>
  <c r="EA153" i="2"/>
  <c r="MR150" i="2"/>
  <c r="MJ150" i="2"/>
  <c r="ID149" i="2"/>
  <c r="MK149" i="2"/>
  <c r="MG149" i="2"/>
  <c r="DY149" i="2"/>
  <c r="MP148" i="2"/>
  <c r="MH148" i="2"/>
  <c r="MK148" i="2"/>
  <c r="MS148" i="2"/>
  <c r="DX148" i="2"/>
  <c r="DZ148" i="2" s="1"/>
  <c r="MQ148" i="2"/>
  <c r="MI148" i="2"/>
  <c r="HH146" i="2"/>
  <c r="KJ146" i="2"/>
  <c r="DL146" i="2"/>
  <c r="HM146" i="2"/>
  <c r="GZ146" i="2"/>
  <c r="HG146" i="2"/>
  <c r="HO146" i="2"/>
  <c r="DP143" i="2"/>
  <c r="DM143" i="2"/>
  <c r="DR143" i="2"/>
  <c r="MJ142" i="2"/>
  <c r="LT142" i="2"/>
  <c r="MR140" i="2"/>
  <c r="MB140" i="2"/>
  <c r="FO140" i="2"/>
  <c r="FP140" i="2"/>
  <c r="DR140" i="2"/>
  <c r="DP140" i="2"/>
  <c r="DJ139" i="2"/>
  <c r="DM139" i="2"/>
  <c r="DR139" i="2"/>
  <c r="HQ146" i="2"/>
  <c r="KR122" i="2"/>
  <c r="MJ122" i="2"/>
  <c r="JX121" i="2"/>
  <c r="LT122" i="2"/>
  <c r="DL123" i="2"/>
  <c r="DM123" i="2"/>
  <c r="DK123" i="2"/>
  <c r="DJ123" i="2"/>
  <c r="FQ123" i="2"/>
  <c r="MB129" i="2"/>
  <c r="IM94" i="2"/>
  <c r="AA69" i="2"/>
  <c r="GA69" i="2"/>
  <c r="GQ69" i="2"/>
  <c r="FP76" i="2"/>
  <c r="LS76" i="2"/>
  <c r="EN73" i="2"/>
  <c r="EO73" i="2" s="1"/>
  <c r="MB71" i="2"/>
  <c r="CS96" i="2"/>
  <c r="LQ189" i="2"/>
  <c r="KH82" i="2"/>
  <c r="KF82" i="2"/>
  <c r="ES150" i="2"/>
  <c r="DL214" i="2"/>
  <c r="EY305" i="2"/>
  <c r="ID71" i="2"/>
  <c r="EP77" i="2"/>
  <c r="LJ73" i="2"/>
  <c r="JG88" i="2"/>
  <c r="MW88" i="2" s="1"/>
  <c r="HN103" i="2"/>
  <c r="DL87" i="2"/>
  <c r="IL94" i="2"/>
  <c r="IN94" i="2" s="1"/>
  <c r="CG103" i="2"/>
  <c r="LW287" i="2"/>
  <c r="LT100" i="2"/>
  <c r="MI197" i="2"/>
  <c r="MT157" i="2"/>
  <c r="ML151" i="2"/>
  <c r="HO116" i="2"/>
  <c r="HS96" i="2"/>
  <c r="CF96" i="2"/>
  <c r="IT82" i="2"/>
  <c r="AH87" i="2"/>
  <c r="AI87" i="2" s="1"/>
  <c r="GT82" i="2"/>
  <c r="GQ82" i="2"/>
  <c r="JU82" i="2"/>
  <c r="KC82" i="2"/>
  <c r="JW82" i="2"/>
  <c r="AQ69" i="2"/>
  <c r="BE69" i="2"/>
  <c r="AH73" i="2"/>
  <c r="AI73" i="2" s="1"/>
  <c r="HC73" i="2"/>
  <c r="LW76" i="2"/>
  <c r="BL69" i="2"/>
  <c r="CY73" i="2"/>
  <c r="JG75" i="2"/>
  <c r="CX96" i="2"/>
  <c r="HH73" i="2"/>
  <c r="LQ76" i="2"/>
  <c r="HD73" i="2"/>
  <c r="LQ197" i="2"/>
  <c r="KT179" i="2"/>
  <c r="MD225" i="2"/>
  <c r="LL247" i="2"/>
  <c r="LW198" i="2"/>
  <c r="FE204" i="2"/>
  <c r="DR201" i="2"/>
  <c r="EN233" i="2"/>
  <c r="MM242" i="2"/>
  <c r="EX305" i="2"/>
  <c r="MK87" i="2"/>
  <c r="ET77" i="2"/>
  <c r="DR183" i="2"/>
  <c r="LH288" i="2"/>
  <c r="MM70" i="2"/>
  <c r="LW70" i="2"/>
  <c r="JG81" i="2"/>
  <c r="JI81" i="2" s="1"/>
  <c r="EN96" i="2"/>
  <c r="CR103" i="2"/>
  <c r="MQ180" i="2"/>
  <c r="FP104" i="2"/>
  <c r="FP91" i="2"/>
  <c r="MG88" i="2"/>
  <c r="KN89" i="2"/>
  <c r="LH87" i="2"/>
  <c r="LP328" i="2"/>
  <c r="MQ107" i="2"/>
  <c r="HF103" i="2"/>
  <c r="KR96" i="2"/>
  <c r="LJ302" i="2"/>
  <c r="KL187" i="2"/>
  <c r="KL209" i="2"/>
  <c r="FJ311" i="2"/>
  <c r="MJ198" i="2"/>
  <c r="ME133" i="2"/>
  <c r="KX219" i="2"/>
  <c r="KJ179" i="2"/>
  <c r="KK179" i="2" s="1"/>
  <c r="LP227" i="2"/>
  <c r="IW277" i="2"/>
  <c r="MC343" i="2"/>
  <c r="LJ343" i="2"/>
  <c r="LL336" i="2"/>
  <c r="MT329" i="2"/>
  <c r="LQ322" i="2"/>
  <c r="KL322" i="2"/>
  <c r="MG322" i="2"/>
  <c r="LZ310" i="2"/>
  <c r="LD310" i="2"/>
  <c r="MD306" i="2"/>
  <c r="LL306" i="2"/>
  <c r="KJ305" i="2"/>
  <c r="MF305" i="2"/>
  <c r="LR288" i="2"/>
  <c r="KZ227" i="2"/>
  <c r="MN227" i="2"/>
  <c r="LX227" i="2"/>
  <c r="FO227" i="2"/>
  <c r="FI227" i="2"/>
  <c r="DY216" i="2"/>
  <c r="DK216" i="2"/>
  <c r="LH216" i="2"/>
  <c r="LX213" i="2"/>
  <c r="MN213" i="2"/>
  <c r="LD208" i="2"/>
  <c r="FP207" i="2"/>
  <c r="FO207" i="2"/>
  <c r="FP204" i="2"/>
  <c r="FO204" i="2"/>
  <c r="LP203" i="2"/>
  <c r="KJ203" i="2"/>
  <c r="KK190" i="2" s="1"/>
  <c r="MM196" i="2"/>
  <c r="ML196" i="2"/>
  <c r="MU196" i="2"/>
  <c r="MT195" i="2"/>
  <c r="MM195" i="2"/>
  <c r="MU195" i="2"/>
  <c r="MS195" i="2"/>
  <c r="MA194" i="2"/>
  <c r="MQ194" i="2"/>
  <c r="MK193" i="2"/>
  <c r="MU193" i="2"/>
  <c r="MS193" i="2"/>
  <c r="KP192" i="2"/>
  <c r="MI192" i="2"/>
  <c r="MQ188" i="2"/>
  <c r="MA188" i="2"/>
  <c r="LF188" i="2"/>
  <c r="MH188" i="2"/>
  <c r="DY188" i="2"/>
  <c r="MN188" i="2"/>
  <c r="MK188" i="2"/>
  <c r="DX188" i="2"/>
  <c r="DZ188" i="2" s="1"/>
  <c r="MU188" i="2"/>
  <c r="EA188" i="2"/>
  <c r="MM187" i="2"/>
  <c r="MF187" i="2"/>
  <c r="MJ187" i="2"/>
  <c r="MR187" i="2"/>
  <c r="DY187" i="2"/>
  <c r="DX187" i="2"/>
  <c r="DZ187" i="2" s="1"/>
  <c r="MU187" i="2"/>
  <c r="LH184" i="2"/>
  <c r="MR184" i="2"/>
  <c r="FP184" i="2"/>
  <c r="FO184" i="2"/>
  <c r="FQ184" i="2"/>
  <c r="MR182" i="2"/>
  <c r="MB182" i="2"/>
  <c r="DP182" i="2"/>
  <c r="DM182" i="2"/>
  <c r="DL182" i="2"/>
  <c r="DJ182" i="2"/>
  <c r="DR182" i="2"/>
  <c r="DM181" i="2"/>
  <c r="DK181" i="2"/>
  <c r="DR181" i="2"/>
  <c r="DP181" i="2"/>
  <c r="DR180" i="2"/>
  <c r="DJ180" i="2"/>
  <c r="DM180" i="2"/>
  <c r="DK180" i="2"/>
  <c r="DL180" i="2"/>
  <c r="DP180" i="2"/>
  <c r="MJ179" i="2"/>
  <c r="LT179" i="2"/>
  <c r="MR178" i="2"/>
  <c r="LH178" i="2"/>
  <c r="DK178" i="2"/>
  <c r="DL178" i="2"/>
  <c r="LT177" i="2"/>
  <c r="KR177" i="2"/>
  <c r="DK176" i="2"/>
  <c r="DM176" i="2"/>
  <c r="DJ174" i="2"/>
  <c r="LL168" i="2"/>
  <c r="MT168" i="2"/>
  <c r="MD163" i="2"/>
  <c r="MT163" i="2"/>
  <c r="DP165" i="2"/>
  <c r="LY327" i="2"/>
  <c r="LB327" i="2"/>
  <c r="MO327" i="2"/>
  <c r="LZ326" i="2"/>
  <c r="MP326" i="2"/>
  <c r="MA325" i="2"/>
  <c r="LF325" i="2"/>
  <c r="LX322" i="2"/>
  <c r="MN322" i="2"/>
  <c r="MR322" i="2"/>
  <c r="DF316" i="2"/>
  <c r="KL310" i="2"/>
  <c r="LQ310" i="2"/>
  <c r="MI307" i="2"/>
  <c r="LS307" i="2"/>
  <c r="DX300" i="2"/>
  <c r="MS300" i="2"/>
  <c r="FB287" i="2"/>
  <c r="EZ299" i="2"/>
  <c r="KP283" i="2"/>
  <c r="LD280" i="2"/>
  <c r="MP280" i="2"/>
  <c r="MT280" i="2"/>
  <c r="ML280" i="2"/>
  <c r="MK275" i="2"/>
  <c r="MM275" i="2"/>
  <c r="ML274" i="2"/>
  <c r="MN273" i="2"/>
  <c r="FI264" i="2"/>
  <c r="FJ264" i="2"/>
  <c r="IN263" i="2"/>
  <c r="DA263" i="2"/>
  <c r="EW257" i="2"/>
  <c r="FB257" i="2"/>
  <c r="MK256" i="2"/>
  <c r="MD253" i="2"/>
  <c r="LL253" i="2"/>
  <c r="LT253" i="2"/>
  <c r="IN253" i="2"/>
  <c r="MF246" i="2"/>
  <c r="DY246" i="2"/>
  <c r="DA241" i="2"/>
  <c r="LP241" i="2"/>
  <c r="KT237" i="2"/>
  <c r="LU233" i="2"/>
  <c r="KT233" i="2"/>
  <c r="EZ214" i="2"/>
  <c r="FB226" i="2"/>
  <c r="LW221" i="2"/>
  <c r="ME220" i="2"/>
  <c r="MU220" i="2"/>
  <c r="LW216" i="2"/>
  <c r="MM216" i="2"/>
  <c r="FI215" i="2"/>
  <c r="FJ215" i="2"/>
  <c r="FH212" i="2"/>
  <c r="FP210" i="2"/>
  <c r="LP209" i="2"/>
  <c r="MF209" i="2"/>
  <c r="LP208" i="2"/>
  <c r="MF208" i="2"/>
  <c r="MU207" i="2"/>
  <c r="LN207" i="2"/>
  <c r="ME207" i="2"/>
  <c r="KX206" i="2"/>
  <c r="MM206" i="2"/>
  <c r="MU205" i="2"/>
  <c r="ME205" i="2"/>
  <c r="MM204" i="2"/>
  <c r="KX204" i="2"/>
  <c r="LN203" i="2"/>
  <c r="MU203" i="2"/>
  <c r="FI203" i="2"/>
  <c r="FK190" i="2"/>
  <c r="DK197" i="2"/>
  <c r="DL197" i="2"/>
  <c r="DR195" i="2"/>
  <c r="DP195" i="2"/>
  <c r="DJ194" i="2"/>
  <c r="DP194" i="2"/>
  <c r="DR194" i="2"/>
  <c r="DP191" i="2"/>
  <c r="DR191" i="2"/>
  <c r="DK191" i="2"/>
  <c r="DR190" i="2"/>
  <c r="DP190" i="2"/>
  <c r="LZ188" i="2"/>
  <c r="MP188" i="2"/>
  <c r="MP187" i="2"/>
  <c r="MA185" i="2"/>
  <c r="IZ185" i="2"/>
  <c r="EC185" i="2"/>
  <c r="EF185" i="2" s="1"/>
  <c r="LW185" i="2"/>
  <c r="LP185" i="2"/>
  <c r="DF172" i="2"/>
  <c r="DF185" i="2"/>
  <c r="LS184" i="2"/>
  <c r="MI184" i="2"/>
  <c r="DB184" i="2"/>
  <c r="DC184" i="2" s="1"/>
  <c r="MC184" i="2"/>
  <c r="LU184" i="2"/>
  <c r="EC184" i="2"/>
  <c r="ED184" i="2" s="1"/>
  <c r="ME184" i="2"/>
  <c r="LX184" i="2"/>
  <c r="ET184" i="2"/>
  <c r="DF171" i="2"/>
  <c r="EA184" i="2"/>
  <c r="DD171" i="2"/>
  <c r="LP184" i="2"/>
  <c r="LX182" i="2"/>
  <c r="LP182" i="2"/>
  <c r="EC182" i="2"/>
  <c r="EF182" i="2" s="1"/>
  <c r="ME182" i="2"/>
  <c r="EA182" i="2"/>
  <c r="ET182" i="2"/>
  <c r="DA182" i="2"/>
  <c r="IS181" i="2"/>
  <c r="IW181" i="2" s="1"/>
  <c r="FI181" i="2"/>
  <c r="FK181" i="2"/>
  <c r="MD180" i="2"/>
  <c r="LX180" i="2"/>
  <c r="LP180" i="2"/>
  <c r="DF167" i="2"/>
  <c r="FI178" i="2"/>
  <c r="FK165" i="2"/>
  <c r="FK164" i="2"/>
  <c r="FK177" i="2"/>
  <c r="IS176" i="2"/>
  <c r="LU175" i="2"/>
  <c r="LX175" i="2"/>
  <c r="LQ175" i="2"/>
  <c r="ET175" i="2"/>
  <c r="ME175" i="2"/>
  <c r="FI174" i="2"/>
  <c r="FK174" i="2"/>
  <c r="MC171" i="2"/>
  <c r="EM57" i="2"/>
  <c r="EP57" i="2"/>
  <c r="ES61" i="2"/>
  <c r="EP61" i="2"/>
  <c r="H62" i="2"/>
  <c r="K62" i="2"/>
  <c r="KX328" i="2"/>
  <c r="EP225" i="2"/>
  <c r="DP193" i="2"/>
  <c r="MA210" i="2"/>
  <c r="LH180" i="2"/>
  <c r="LP340" i="2"/>
  <c r="MF340" i="2"/>
  <c r="KR336" i="2"/>
  <c r="LT330" i="2"/>
  <c r="KR330" i="2"/>
  <c r="KZ327" i="2"/>
  <c r="MN327" i="2"/>
  <c r="LX327" i="2"/>
  <c r="DF327" i="2"/>
  <c r="DD327" i="2"/>
  <c r="IW327" i="2"/>
  <c r="DB327" i="2"/>
  <c r="DA327" i="2"/>
  <c r="FJ327" i="2"/>
  <c r="DX326" i="2"/>
  <c r="DZ326" i="2" s="1"/>
  <c r="DI326" i="2"/>
  <c r="DJ326" i="2" s="1"/>
  <c r="MJ326" i="2"/>
  <c r="KL321" i="2"/>
  <c r="MG321" i="2"/>
  <c r="FB307" i="2"/>
  <c r="LR300" i="2"/>
  <c r="EM299" i="2"/>
  <c r="MT292" i="2"/>
  <c r="MD292" i="2"/>
  <c r="KN282" i="2"/>
  <c r="LF282" i="2"/>
  <c r="KR282" i="2"/>
  <c r="IW276" i="2"/>
  <c r="MD276" i="2"/>
  <c r="LV276" i="2"/>
  <c r="IA276" i="2"/>
  <c r="LZ274" i="2"/>
  <c r="DF274" i="2"/>
  <c r="DA273" i="2"/>
  <c r="DD261" i="2"/>
  <c r="LW273" i="2"/>
  <c r="IN273" i="2"/>
  <c r="KP271" i="2"/>
  <c r="LF271" i="2"/>
  <c r="MF266" i="2"/>
  <c r="ES257" i="2"/>
  <c r="ES245" i="2"/>
  <c r="KR256" i="2"/>
  <c r="KV247" i="2"/>
  <c r="DP246" i="2"/>
  <c r="EC246" i="2"/>
  <c r="DJ242" i="2"/>
  <c r="DK242" i="2"/>
  <c r="DR242" i="2"/>
  <c r="KN241" i="2"/>
  <c r="MH241" i="2"/>
  <c r="DR232" i="2"/>
  <c r="LJ230" i="2"/>
  <c r="LL230" i="2"/>
  <c r="LN228" i="2"/>
  <c r="LJ226" i="2"/>
  <c r="MD222" i="2"/>
  <c r="MT222" i="2"/>
  <c r="LL222" i="2"/>
  <c r="FE222" i="2"/>
  <c r="FF222" i="2"/>
  <c r="FG222" i="2" s="1"/>
  <c r="IL220" i="2"/>
  <c r="IN220" i="2" s="1"/>
  <c r="MT219" i="2"/>
  <c r="LL219" i="2"/>
  <c r="FE215" i="2"/>
  <c r="FF215" i="2"/>
  <c r="FG215" i="2" s="1"/>
  <c r="MD213" i="2"/>
  <c r="MT213" i="2"/>
  <c r="KH212" i="2"/>
  <c r="FI211" i="2"/>
  <c r="FK198" i="2"/>
  <c r="LW210" i="2"/>
  <c r="KX210" i="2"/>
  <c r="FK196" i="2"/>
  <c r="FI209" i="2"/>
  <c r="MD207" i="2"/>
  <c r="ML206" i="2"/>
  <c r="KV206" i="2"/>
  <c r="LV206" i="2"/>
  <c r="MD204" i="2"/>
  <c r="MT204" i="2"/>
  <c r="LL204" i="2"/>
  <c r="ML204" i="2"/>
  <c r="LV204" i="2"/>
  <c r="ML202" i="2"/>
  <c r="LV202" i="2"/>
  <c r="LL201" i="2"/>
  <c r="MD201" i="2"/>
  <c r="KT201" i="2"/>
  <c r="KV201" i="2"/>
  <c r="LH201" i="2"/>
  <c r="KR201" i="2"/>
  <c r="EN201" i="2"/>
  <c r="EO201" i="2" s="1"/>
  <c r="KP201" i="2"/>
  <c r="DY201" i="2"/>
  <c r="F201" i="2"/>
  <c r="KN201" i="2"/>
  <c r="LD201" i="2"/>
  <c r="FP200" i="2"/>
  <c r="HW197" i="2"/>
  <c r="HZ184" i="2" s="1"/>
  <c r="LT196" i="2"/>
  <c r="DD196" i="2"/>
  <c r="ME196" i="2"/>
  <c r="FJ196" i="2"/>
  <c r="LP196" i="2"/>
  <c r="LW196" i="2"/>
  <c r="MB196" i="2"/>
  <c r="ME195" i="2"/>
  <c r="DA195" i="2"/>
  <c r="MC195" i="2"/>
  <c r="LX195" i="2"/>
  <c r="LU195" i="2"/>
  <c r="HW194" i="2"/>
  <c r="ID194" i="2"/>
  <c r="ME193" i="2"/>
  <c r="EC193" i="2"/>
  <c r="ED193" i="2" s="1"/>
  <c r="FJ193" i="2"/>
  <c r="MD193" i="2"/>
  <c r="LT193" i="2"/>
  <c r="MB193" i="2"/>
  <c r="MB191" i="2"/>
  <c r="FJ191" i="2"/>
  <c r="LV191" i="2"/>
  <c r="LU191" i="2"/>
  <c r="MC191" i="2"/>
  <c r="ME191" i="2"/>
  <c r="FE190" i="2"/>
  <c r="DB190" i="2"/>
  <c r="DC190" i="2" s="1"/>
  <c r="ME190" i="2"/>
  <c r="DA190" i="2"/>
  <c r="LW190" i="2"/>
  <c r="FJ190" i="2"/>
  <c r="LP190" i="2"/>
  <c r="ET190" i="2"/>
  <c r="LX190" i="2"/>
  <c r="FP190" i="2"/>
  <c r="MC190" i="2"/>
  <c r="HW189" i="2"/>
  <c r="IE189" i="2" s="1"/>
  <c r="DF188" i="2"/>
  <c r="MD188" i="2"/>
  <c r="ME188" i="2"/>
  <c r="DA188" i="2"/>
  <c r="FP188" i="2"/>
  <c r="ID187" i="2"/>
  <c r="HX186" i="2"/>
  <c r="KN185" i="2"/>
  <c r="JG185" i="2"/>
  <c r="LR185" i="2"/>
  <c r="KN184" i="2"/>
  <c r="LR184" i="2"/>
  <c r="KP184" i="2"/>
  <c r="KX184" i="2"/>
  <c r="EN184" i="2"/>
  <c r="LN184" i="2"/>
  <c r="LL184" i="2"/>
  <c r="KV184" i="2"/>
  <c r="EX184" i="2"/>
  <c r="KJ184" i="2"/>
  <c r="KK184" i="2" s="1"/>
  <c r="DY184" i="2"/>
  <c r="KZ184" i="2"/>
  <c r="KT184" i="2"/>
  <c r="FE183" i="2"/>
  <c r="IL180" i="2"/>
  <c r="IN180" i="2" s="1"/>
  <c r="F167" i="2"/>
  <c r="KV180" i="2"/>
  <c r="EN180" i="2"/>
  <c r="EO180" i="2" s="1"/>
  <c r="KZ180" i="2"/>
  <c r="IM179" i="2"/>
  <c r="IL179" i="2"/>
  <c r="IN179" i="2" s="1"/>
  <c r="IL178" i="2"/>
  <c r="IN178" i="2" s="1"/>
  <c r="LZ177" i="2"/>
  <c r="KX177" i="2"/>
  <c r="LN177" i="2"/>
  <c r="F177" i="2"/>
  <c r="LL177" i="2"/>
  <c r="LJ177" i="2"/>
  <c r="KV177" i="2"/>
  <c r="LF176" i="2"/>
  <c r="LN176" i="2"/>
  <c r="KL176" i="2"/>
  <c r="EX176" i="2"/>
  <c r="KZ176" i="2"/>
  <c r="LA176" i="2" s="1"/>
  <c r="KJ176" i="2"/>
  <c r="KK176" i="2" s="1"/>
  <c r="DY176" i="2"/>
  <c r="LL176" i="2"/>
  <c r="KT176" i="2"/>
  <c r="EY176" i="2"/>
  <c r="KV176" i="2"/>
  <c r="IZ172" i="2"/>
  <c r="IL172" i="2"/>
  <c r="IN172" i="2" s="1"/>
  <c r="IS172" i="2"/>
  <c r="DP170" i="2"/>
  <c r="DJ170" i="2"/>
  <c r="DK170" i="2"/>
  <c r="DM170" i="2"/>
  <c r="LH168" i="2"/>
  <c r="MB168" i="2"/>
  <c r="DR168" i="2"/>
  <c r="DM167" i="2"/>
  <c r="DL167" i="2"/>
  <c r="DR154" i="2"/>
  <c r="DP154" i="2"/>
  <c r="LH165" i="2"/>
  <c r="MB165" i="2"/>
  <c r="FQ165" i="2"/>
  <c r="FO165" i="2"/>
  <c r="HL122" i="2"/>
  <c r="LD122" i="2"/>
  <c r="KX122" i="2"/>
  <c r="KV122" i="2"/>
  <c r="FG122" i="2"/>
  <c r="EX122" i="2"/>
  <c r="HG122" i="2"/>
  <c r="GY122" i="2"/>
  <c r="HK122" i="2"/>
  <c r="HR122" i="2"/>
  <c r="JW121" i="2"/>
  <c r="KP122" i="2"/>
  <c r="MI122" i="2"/>
  <c r="LS122" i="2"/>
  <c r="DA123" i="2"/>
  <c r="EC123" i="2"/>
  <c r="EF123" i="2" s="1"/>
  <c r="LX123" i="2"/>
  <c r="ET123" i="2"/>
  <c r="LW123" i="2"/>
  <c r="KP123" i="2"/>
  <c r="LS123" i="2"/>
  <c r="DF111" i="2"/>
  <c r="LP124" i="2"/>
  <c r="DA124" i="2"/>
  <c r="MA124" i="2"/>
  <c r="LS125" i="2"/>
  <c r="DA126" i="2"/>
  <c r="LQ126" i="2"/>
  <c r="EA126" i="2"/>
  <c r="FE126" i="2"/>
  <c r="ET126" i="2"/>
  <c r="EC126" i="2"/>
  <c r="MA126" i="2"/>
  <c r="LS127" i="2"/>
  <c r="FI128" i="2"/>
  <c r="FJ128" i="2"/>
  <c r="LS128" i="2"/>
  <c r="DA129" i="2"/>
  <c r="DD129" i="2"/>
  <c r="DF129" i="2"/>
  <c r="LZ129" i="2"/>
  <c r="LW129" i="2"/>
  <c r="LP129" i="2"/>
  <c r="LR129" i="2"/>
  <c r="LS129" i="2"/>
  <c r="LX130" i="2"/>
  <c r="ET130" i="2"/>
  <c r="FE130" i="2"/>
  <c r="EC130" i="2"/>
  <c r="ED130" i="2" s="1"/>
  <c r="DA130" i="2"/>
  <c r="IS130" i="2"/>
  <c r="IZ130" i="2"/>
  <c r="IS132" i="2"/>
  <c r="IZ132" i="2"/>
  <c r="KP132" i="2"/>
  <c r="LS132" i="2"/>
  <c r="KP133" i="2"/>
  <c r="LS133" i="2"/>
  <c r="MI133" i="2"/>
  <c r="DF110" i="2"/>
  <c r="ET110" i="2"/>
  <c r="LP110" i="2"/>
  <c r="DD97" i="2"/>
  <c r="LZ110" i="2"/>
  <c r="MC111" i="2"/>
  <c r="MS111" i="2"/>
  <c r="DD113" i="2"/>
  <c r="DF113" i="2"/>
  <c r="HN116" i="2"/>
  <c r="ES105" i="2"/>
  <c r="EP105" i="2"/>
  <c r="EM118" i="2"/>
  <c r="EN118" i="2"/>
  <c r="DD119" i="2"/>
  <c r="DF119" i="2"/>
  <c r="EC119" i="2"/>
  <c r="DB119" i="2"/>
  <c r="FE119" i="2"/>
  <c r="LR119" i="2"/>
  <c r="DA119" i="2"/>
  <c r="EA119" i="2"/>
  <c r="DF106" i="2"/>
  <c r="MA119" i="2"/>
  <c r="MQ119" i="2"/>
  <c r="LL120" i="2"/>
  <c r="MT120" i="2"/>
  <c r="FF96" i="2"/>
  <c r="FG96" i="2" s="1"/>
  <c r="FE96" i="2"/>
  <c r="HG96" i="2"/>
  <c r="DP97" i="2"/>
  <c r="DJ97" i="2"/>
  <c r="DK97" i="2"/>
  <c r="DM97" i="2"/>
  <c r="FP97" i="2"/>
  <c r="FO97" i="2"/>
  <c r="FQ97" i="2"/>
  <c r="LQ97" i="2"/>
  <c r="KL97" i="2"/>
  <c r="MP98" i="2"/>
  <c r="LZ98" i="2"/>
  <c r="IZ99" i="2"/>
  <c r="IS99" i="2"/>
  <c r="MQ99" i="2"/>
  <c r="MA99" i="2"/>
  <c r="MR100" i="2"/>
  <c r="KT101" i="2"/>
  <c r="MK101" i="2"/>
  <c r="FB102" i="2"/>
  <c r="EW102" i="2"/>
  <c r="MT102" i="2"/>
  <c r="MD102" i="2"/>
  <c r="LW103" i="2"/>
  <c r="KX103" i="2"/>
  <c r="HE103" i="2"/>
  <c r="DA104" i="2"/>
  <c r="EA104" i="2"/>
  <c r="MD104" i="2"/>
  <c r="ME104" i="2"/>
  <c r="LU104" i="2"/>
  <c r="LV104" i="2"/>
  <c r="FE104" i="2"/>
  <c r="DB104" i="2"/>
  <c r="DC104" i="2" s="1"/>
  <c r="LW104" i="2"/>
  <c r="ET104" i="2"/>
  <c r="HW104" i="2"/>
  <c r="ID104" i="2"/>
  <c r="EC105" i="2"/>
  <c r="DM105" i="2"/>
  <c r="DK105" i="2"/>
  <c r="KP107" i="2"/>
  <c r="LS107" i="2"/>
  <c r="MI107" i="2"/>
  <c r="HS103" i="2"/>
  <c r="I103" i="2"/>
  <c r="J103" i="2" s="1"/>
  <c r="K90" i="2"/>
  <c r="AG103" i="2"/>
  <c r="H103" i="2"/>
  <c r="AD107" i="2"/>
  <c r="AE94" i="2"/>
  <c r="CY103" i="2"/>
  <c r="CK116" i="2"/>
  <c r="II108" i="2"/>
  <c r="IG111" i="2"/>
  <c r="EA83" i="2"/>
  <c r="LQ83" i="2"/>
  <c r="LS83" i="2"/>
  <c r="IZ86" i="2"/>
  <c r="IS86" i="2"/>
  <c r="JA86" i="2" s="1"/>
  <c r="MF87" i="2"/>
  <c r="MJ87" i="2"/>
  <c r="MQ87" i="2"/>
  <c r="ML87" i="2"/>
  <c r="MT87" i="2"/>
  <c r="MM87" i="2"/>
  <c r="MU87" i="2"/>
  <c r="MS87" i="2"/>
  <c r="MI87" i="2"/>
  <c r="DY87" i="2"/>
  <c r="HL87" i="2"/>
  <c r="EM88" i="2"/>
  <c r="EP88" i="2"/>
  <c r="EN88" i="2"/>
  <c r="ES88" i="2"/>
  <c r="IM88" i="2"/>
  <c r="ID88" i="2"/>
  <c r="EW89" i="2"/>
  <c r="FF89" i="2"/>
  <c r="FG89" i="2" s="1"/>
  <c r="EX89" i="2"/>
  <c r="EZ76" i="2"/>
  <c r="EY89" i="2"/>
  <c r="EZ89" i="2"/>
  <c r="EA91" i="2"/>
  <c r="EB91" i="2" s="1"/>
  <c r="LR91" i="2"/>
  <c r="FE91" i="2"/>
  <c r="ME91" i="2"/>
  <c r="ET91" i="2"/>
  <c r="LX91" i="2"/>
  <c r="MA91" i="2"/>
  <c r="LS91" i="2"/>
  <c r="DD91" i="2"/>
  <c r="DB91" i="2"/>
  <c r="DF78" i="2"/>
  <c r="DF91" i="2"/>
  <c r="EC91" i="2"/>
  <c r="EE91" i="2" s="1"/>
  <c r="DL92" i="2"/>
  <c r="EC92" i="2"/>
  <c r="EF92" i="2" s="1"/>
  <c r="DM92" i="2"/>
  <c r="DK92" i="2"/>
  <c r="DP92" i="2"/>
  <c r="DJ92" i="2"/>
  <c r="AD93" i="2"/>
  <c r="AG93" i="2"/>
  <c r="AE93" i="2"/>
  <c r="KV85" i="2"/>
  <c r="LV85" i="2"/>
  <c r="JG85" i="2"/>
  <c r="MV85" i="2" s="1"/>
  <c r="MX85" i="2" s="1"/>
  <c r="KX86" i="2"/>
  <c r="MM86" i="2"/>
  <c r="LW86" i="2"/>
  <c r="MN87" i="2"/>
  <c r="KZ87" i="2"/>
  <c r="MP89" i="2"/>
  <c r="LD89" i="2"/>
  <c r="LZ89" i="2"/>
  <c r="LF90" i="2"/>
  <c r="MQ90" i="2"/>
  <c r="MA90" i="2"/>
  <c r="KR91" i="2"/>
  <c r="MJ91" i="2"/>
  <c r="LU92" i="2"/>
  <c r="KT92" i="2"/>
  <c r="MK92" i="2"/>
  <c r="LJ92" i="2"/>
  <c r="MS92" i="2"/>
  <c r="LL93" i="2"/>
  <c r="MD93" i="2"/>
  <c r="KX94" i="2"/>
  <c r="MM94" i="2"/>
  <c r="JG94" i="2"/>
  <c r="ME94" i="2"/>
  <c r="LN94" i="2"/>
  <c r="DA70" i="2"/>
  <c r="LV70" i="2"/>
  <c r="FE70" i="2"/>
  <c r="LT70" i="2"/>
  <c r="EC70" i="2"/>
  <c r="EI70" i="2" s="1"/>
  <c r="MB70" i="2"/>
  <c r="MC70" i="2"/>
  <c r="DF57" i="2"/>
  <c r="LZ70" i="2"/>
  <c r="LS70" i="2"/>
  <c r="LU70" i="2"/>
  <c r="MD70" i="2"/>
  <c r="LN70" i="2"/>
  <c r="ME70" i="2"/>
  <c r="KI69" i="2"/>
  <c r="AE58" i="2"/>
  <c r="AE71" i="2"/>
  <c r="AD71" i="2"/>
  <c r="MJ71" i="2"/>
  <c r="LT71" i="2"/>
  <c r="MF72" i="2"/>
  <c r="MN72" i="2"/>
  <c r="MU72" i="2"/>
  <c r="MR72" i="2"/>
  <c r="DX72" i="2"/>
  <c r="DZ72" i="2" s="1"/>
  <c r="MK72" i="2"/>
  <c r="MM72" i="2"/>
  <c r="MQ72" i="2"/>
  <c r="MS72" i="2"/>
  <c r="EA72" i="2"/>
  <c r="MT72" i="2"/>
  <c r="MJ72" i="2"/>
  <c r="MG72" i="2"/>
  <c r="KL72" i="2"/>
  <c r="JG72" i="2"/>
  <c r="CL73" i="2"/>
  <c r="CN73" i="2"/>
  <c r="CO73" i="2"/>
  <c r="CP73" i="2"/>
  <c r="CF73" i="2"/>
  <c r="HF73" i="2"/>
  <c r="LD73" i="2"/>
  <c r="LH73" i="2"/>
  <c r="EY73" i="2"/>
  <c r="HP73" i="2"/>
  <c r="DY73" i="2"/>
  <c r="GY73" i="2"/>
  <c r="CJ73" i="2"/>
  <c r="CG73" i="2"/>
  <c r="CQ73" i="2"/>
  <c r="CX73" i="2"/>
  <c r="KP73" i="2"/>
  <c r="HN73" i="2"/>
  <c r="LF73" i="2"/>
  <c r="CW73" i="2"/>
  <c r="AD73" i="2"/>
  <c r="KT73" i="2"/>
  <c r="KL73" i="2"/>
  <c r="HE73" i="2"/>
  <c r="HL73" i="2"/>
  <c r="HA73" i="2"/>
  <c r="CX74" i="2"/>
  <c r="BU69" i="2"/>
  <c r="IZ74" i="2"/>
  <c r="MQ74" i="2"/>
  <c r="MA74" i="2"/>
  <c r="LF74" i="2"/>
  <c r="FK76" i="2"/>
  <c r="FI76" i="2"/>
  <c r="FJ76" i="2"/>
  <c r="MS76" i="2"/>
  <c r="MC76" i="2"/>
  <c r="LJ76" i="2"/>
  <c r="LR77" i="2"/>
  <c r="MH77" i="2"/>
  <c r="KN77" i="2"/>
  <c r="K78" i="2"/>
  <c r="I78" i="2"/>
  <c r="J78" i="2" s="1"/>
  <c r="H78" i="2"/>
  <c r="IM78" i="2"/>
  <c r="IL78" i="2"/>
  <c r="IN78" i="2" s="1"/>
  <c r="LN78" i="2"/>
  <c r="MU78" i="2"/>
  <c r="MN80" i="2"/>
  <c r="MF80" i="2"/>
  <c r="MK80" i="2"/>
  <c r="MS80" i="2"/>
  <c r="MU80" i="2"/>
  <c r="DY80" i="2"/>
  <c r="KL80" i="2"/>
  <c r="MG80" i="2"/>
  <c r="LQ80" i="2"/>
  <c r="FO81" i="2"/>
  <c r="FP81" i="2"/>
  <c r="HI81" i="2"/>
  <c r="BR69" i="2"/>
  <c r="MA70" i="2"/>
  <c r="HY69" i="2"/>
  <c r="HG73" i="2"/>
  <c r="W99" i="2"/>
  <c r="JX82" i="2"/>
  <c r="IL86" i="2"/>
  <c r="LR106" i="2"/>
  <c r="ML213" i="2"/>
  <c r="LS113" i="2"/>
  <c r="FF226" i="2"/>
  <c r="FG226" i="2" s="1"/>
  <c r="GI82" i="2"/>
  <c r="DM104" i="2"/>
  <c r="CV96" i="2"/>
  <c r="KP99" i="2"/>
  <c r="IM74" i="2"/>
  <c r="DB103" i="2"/>
  <c r="DC103" i="2" s="1"/>
  <c r="AE80" i="2"/>
  <c r="KL327" i="2"/>
  <c r="EW337" i="2"/>
  <c r="DX100" i="2"/>
  <c r="DZ100" i="2" s="1"/>
  <c r="MC194" i="2"/>
  <c r="CP96" i="2"/>
  <c r="DA286" i="2"/>
  <c r="LU318" i="2"/>
  <c r="CX103" i="2"/>
  <c r="FF184" i="2"/>
  <c r="FG184" i="2" s="1"/>
  <c r="DI311" i="2"/>
  <c r="LD216" i="2"/>
  <c r="DJ181" i="2"/>
  <c r="MR340" i="2"/>
  <c r="LQ146" i="2"/>
  <c r="LX276" i="2"/>
  <c r="EX253" i="2"/>
  <c r="DA184" i="2"/>
  <c r="MN255" i="2"/>
  <c r="MG278" i="2"/>
  <c r="MU340" i="2"/>
  <c r="ME340" i="2"/>
  <c r="MG339" i="2"/>
  <c r="LZ337" i="2"/>
  <c r="EM337" i="2"/>
  <c r="EN337" i="2"/>
  <c r="EO337" i="2" s="1"/>
  <c r="MF336" i="2"/>
  <c r="DY336" i="2"/>
  <c r="EN330" i="2"/>
  <c r="EO330" i="2" s="1"/>
  <c r="EM330" i="2"/>
  <c r="LU328" i="2"/>
  <c r="LN327" i="2"/>
  <c r="ME327" i="2"/>
  <c r="MU327" i="2"/>
  <c r="F315" i="2"/>
  <c r="EY327" i="2"/>
  <c r="MF326" i="2"/>
  <c r="LP326" i="2"/>
  <c r="IW326" i="2"/>
  <c r="IA326" i="2"/>
  <c r="MC326" i="2"/>
  <c r="LU326" i="2"/>
  <c r="DA326" i="2"/>
  <c r="DB326" i="2"/>
  <c r="DC326" i="2" s="1"/>
  <c r="DD314" i="2"/>
  <c r="EP325" i="2"/>
  <c r="EN325" i="2"/>
  <c r="EY322" i="2"/>
  <c r="LH322" i="2"/>
  <c r="F310" i="2"/>
  <c r="F322" i="2"/>
  <c r="DX321" i="2"/>
  <c r="DZ321" i="2" s="1"/>
  <c r="DI321" i="2"/>
  <c r="MI318" i="2"/>
  <c r="LS318" i="2"/>
  <c r="ME315" i="2"/>
  <c r="MU315" i="2"/>
  <c r="IA315" i="2"/>
  <c r="IW315" i="2"/>
  <c r="LV315" i="2"/>
  <c r="EA314" i="2"/>
  <c r="DY314" i="2"/>
  <c r="DI314" i="2"/>
  <c r="DK314" i="2" s="1"/>
  <c r="DX314" i="2"/>
  <c r="DZ314" i="2" s="1"/>
  <c r="EM313" i="2"/>
  <c r="EN313" i="2"/>
  <c r="EP313" i="2"/>
  <c r="ES313" i="2"/>
  <c r="MI312" i="2"/>
  <c r="KP312" i="2"/>
  <c r="LT311" i="2"/>
  <c r="LW310" i="2"/>
  <c r="KX310" i="2"/>
  <c r="LB309" i="2"/>
  <c r="MO309" i="2"/>
  <c r="EM309" i="2"/>
  <c r="MG307" i="2"/>
  <c r="LQ307" i="2"/>
  <c r="LF306" i="2"/>
  <c r="DX303" i="2"/>
  <c r="DZ303" i="2" s="1"/>
  <c r="ML303" i="2"/>
  <c r="LH293" i="2"/>
  <c r="MS292" i="2"/>
  <c r="MJ157" i="2"/>
  <c r="MK157" i="2"/>
  <c r="MG157" i="2"/>
  <c r="MK155" i="2"/>
  <c r="MJ155" i="2"/>
  <c r="MG155" i="2"/>
  <c r="MS155" i="2"/>
  <c r="MR155" i="2"/>
  <c r="DY155" i="2"/>
  <c r="MQ155" i="2"/>
  <c r="MI155" i="2"/>
  <c r="EA155" i="2"/>
  <c r="MJ152" i="2"/>
  <c r="MQ152" i="2"/>
  <c r="MI152" i="2"/>
  <c r="MH152" i="2"/>
  <c r="MS152" i="2"/>
  <c r="MJ151" i="2"/>
  <c r="MS151" i="2"/>
  <c r="MH151" i="2"/>
  <c r="DX151" i="2"/>
  <c r="DZ151" i="2" s="1"/>
  <c r="MG151" i="2"/>
  <c r="EA151" i="2"/>
  <c r="LN150" i="2"/>
  <c r="MU150" i="2"/>
  <c r="LD146" i="2"/>
  <c r="LZ146" i="2"/>
  <c r="LR146" i="2"/>
  <c r="FE146" i="2"/>
  <c r="FE144" i="2"/>
  <c r="LW144" i="2"/>
  <c r="LV144" i="2"/>
  <c r="LT143" i="2"/>
  <c r="MB142" i="2"/>
  <c r="MR142" i="2"/>
  <c r="LT141" i="2"/>
  <c r="MJ141" i="2"/>
  <c r="DM138" i="2"/>
  <c r="DJ138" i="2"/>
  <c r="DR138" i="2"/>
  <c r="DP138" i="2"/>
  <c r="EC135" i="2"/>
  <c r="LR135" i="2"/>
  <c r="ME135" i="2"/>
  <c r="DA135" i="2"/>
  <c r="HI146" i="2"/>
  <c r="DB122" i="2"/>
  <c r="DC122" i="2" s="1"/>
  <c r="DD122" i="2"/>
  <c r="CZ121" i="2"/>
  <c r="DH128" i="2" s="1"/>
  <c r="DA122" i="2"/>
  <c r="LZ122" i="2"/>
  <c r="FE122" i="2"/>
  <c r="EC122" i="2"/>
  <c r="IU121" i="2"/>
  <c r="IL122" i="2"/>
  <c r="IN122" i="2" s="1"/>
  <c r="LH122" i="2"/>
  <c r="MB122" i="2"/>
  <c r="MB123" i="2"/>
  <c r="LH123" i="2"/>
  <c r="CE96" i="2"/>
  <c r="FP83" i="2"/>
  <c r="BI82" i="2"/>
  <c r="CG87" i="2"/>
  <c r="HM87" i="2"/>
  <c r="IP89" i="2"/>
  <c r="DM91" i="2"/>
  <c r="BZ82" i="2"/>
  <c r="JV82" i="2"/>
  <c r="AO69" i="2"/>
  <c r="CB69" i="2"/>
  <c r="GI69" i="2"/>
  <c r="BY69" i="2"/>
  <c r="MH80" i="2"/>
  <c r="CR70" i="2"/>
  <c r="BJ69" i="2"/>
  <c r="KX73" i="2"/>
  <c r="DL73" i="2"/>
  <c r="AG71" i="2"/>
  <c r="IG73" i="2"/>
  <c r="LP76" i="2"/>
  <c r="CV73" i="2"/>
  <c r="F81" i="2"/>
  <c r="LD177" i="2"/>
  <c r="FB89" i="2"/>
  <c r="KT174" i="2"/>
  <c r="LT339" i="2"/>
  <c r="KX342" i="2"/>
  <c r="MN215" i="2"/>
  <c r="JG242" i="2"/>
  <c r="MP100" i="2"/>
  <c r="T95" i="2"/>
  <c r="HI96" i="2"/>
  <c r="LL102" i="2"/>
  <c r="AH92" i="2"/>
  <c r="LD81" i="2"/>
  <c r="MA328" i="2"/>
  <c r="MB104" i="2"/>
  <c r="LJ221" i="2"/>
  <c r="DR185" i="2"/>
  <c r="DX155" i="2"/>
  <c r="DZ155" i="2" s="1"/>
  <c r="IS124" i="2"/>
  <c r="MM228" i="2"/>
  <c r="EN321" i="2"/>
  <c r="EO321" i="2" s="1"/>
  <c r="MB181" i="2"/>
  <c r="ME215" i="2"/>
  <c r="EM261" i="2"/>
  <c r="ML155" i="2"/>
  <c r="ML152" i="2"/>
  <c r="HJ146" i="2"/>
  <c r="KN96" i="2"/>
  <c r="GP82" i="2"/>
  <c r="HF87" i="2"/>
  <c r="GV82" i="2"/>
  <c r="KI82" i="2"/>
  <c r="KN87" i="2"/>
  <c r="BI69" i="2"/>
  <c r="KH69" i="2"/>
  <c r="BM69" i="2"/>
  <c r="MI72" i="2"/>
  <c r="CE73" i="2"/>
  <c r="HS73" i="2"/>
  <c r="IU69" i="2"/>
  <c r="CU73" i="2"/>
  <c r="KV73" i="2"/>
  <c r="FO73" i="2"/>
  <c r="EC73" i="2"/>
  <c r="MS304" i="2"/>
  <c r="LN73" i="2"/>
  <c r="GZ73" i="2"/>
  <c r="KR73" i="2"/>
  <c r="CH73" i="2"/>
  <c r="HC87" i="2"/>
  <c r="F73" i="2"/>
  <c r="CK87" i="2"/>
  <c r="LT91" i="2"/>
  <c r="IL100" i="2"/>
  <c r="EX102" i="2"/>
  <c r="BF95" i="2"/>
  <c r="MM215" i="2"/>
  <c r="MB194" i="2"/>
  <c r="EY229" i="2"/>
  <c r="MM163" i="2"/>
  <c r="DK214" i="2"/>
  <c r="KZ215" i="2"/>
  <c r="F221" i="2"/>
  <c r="ES75" i="2"/>
  <c r="LH290" i="2"/>
  <c r="IL207" i="2"/>
  <c r="IN207" i="2" s="1"/>
  <c r="FI70" i="2"/>
  <c r="MB76" i="2"/>
  <c r="EV69" i="2"/>
  <c r="HQ96" i="2"/>
  <c r="EC97" i="2"/>
  <c r="EE97" i="2" s="1"/>
  <c r="HD96" i="2"/>
  <c r="FO182" i="2"/>
  <c r="FO91" i="2"/>
  <c r="K103" i="2"/>
  <c r="LF103" i="2"/>
  <c r="DK209" i="2"/>
  <c r="DY103" i="2"/>
  <c r="LR104" i="2"/>
  <c r="MD205" i="2"/>
  <c r="KR203" i="2"/>
  <c r="KN200" i="2"/>
  <c r="LF81" i="2"/>
  <c r="MQ193" i="2"/>
  <c r="EA209" i="2"/>
  <c r="IL213" i="2"/>
  <c r="IN213" i="2" s="1"/>
  <c r="FO185" i="2"/>
  <c r="FJ227" i="2"/>
  <c r="EN247" i="2"/>
  <c r="EO247" i="2" s="1"/>
  <c r="LW205" i="2"/>
  <c r="DA271" i="2"/>
  <c r="FI119" i="2"/>
  <c r="LT194" i="2"/>
  <c r="DP124" i="2"/>
  <c r="DK124" i="2"/>
  <c r="DL124" i="2"/>
  <c r="DM124" i="2"/>
  <c r="DJ124" i="2"/>
  <c r="LH124" i="2"/>
  <c r="MB124" i="2"/>
  <c r="FP125" i="2"/>
  <c r="FO125" i="2"/>
  <c r="LH125" i="2"/>
  <c r="MB125" i="2"/>
  <c r="IL126" i="2"/>
  <c r="IN126" i="2" s="1"/>
  <c r="IM126" i="2"/>
  <c r="DP127" i="2"/>
  <c r="FQ128" i="2"/>
  <c r="LH128" i="2"/>
  <c r="MR128" i="2"/>
  <c r="LT129" i="2"/>
  <c r="FO130" i="2"/>
  <c r="FP130" i="2"/>
  <c r="DP131" i="2"/>
  <c r="DR131" i="2"/>
  <c r="DJ131" i="2"/>
  <c r="DM131" i="2"/>
  <c r="DL131" i="2"/>
  <c r="LT131" i="2"/>
  <c r="KR131" i="2"/>
  <c r="LH132" i="2"/>
  <c r="MB132" i="2"/>
  <c r="FQ120" i="2"/>
  <c r="FP133" i="2"/>
  <c r="FO133" i="2"/>
  <c r="LH133" i="2"/>
  <c r="MB133" i="2"/>
  <c r="KL109" i="2"/>
  <c r="HM109" i="2"/>
  <c r="FK110" i="2"/>
  <c r="FJ110" i="2"/>
  <c r="KP116" i="2"/>
  <c r="EZ105" i="2"/>
  <c r="EW118" i="2"/>
  <c r="HH96" i="2"/>
  <c r="IL99" i="2"/>
  <c r="IN99" i="2" s="1"/>
  <c r="IM99" i="2"/>
  <c r="MS100" i="2"/>
  <c r="EX101" i="2"/>
  <c r="FF101" i="2"/>
  <c r="FG101" i="2" s="1"/>
  <c r="KV101" i="2"/>
  <c r="LV101" i="2"/>
  <c r="HG103" i="2"/>
  <c r="FO104" i="2"/>
  <c r="MQ106" i="2"/>
  <c r="MA106" i="2"/>
  <c r="LF106" i="2"/>
  <c r="MU107" i="2"/>
  <c r="EA107" i="2"/>
  <c r="DY107" i="2"/>
  <c r="DX107" i="2"/>
  <c r="DZ107" i="2" s="1"/>
  <c r="MM107" i="2"/>
  <c r="MP107" i="2"/>
  <c r="KR107" i="2"/>
  <c r="MJ107" i="2"/>
  <c r="HR96" i="2"/>
  <c r="CM96" i="2"/>
  <c r="CE109" i="2"/>
  <c r="CT116" i="2"/>
  <c r="CS83" i="2"/>
  <c r="BP82" i="2"/>
  <c r="AD86" i="2"/>
  <c r="CK86" i="2"/>
  <c r="HS86" i="2"/>
  <c r="LJ86" i="2"/>
  <c r="DL86" i="2"/>
  <c r="LD86" i="2"/>
  <c r="KT86" i="2"/>
  <c r="KP86" i="2"/>
  <c r="EN87" i="2"/>
  <c r="EM87" i="2"/>
  <c r="ES74" i="2"/>
  <c r="LX90" i="2"/>
  <c r="DB90" i="2"/>
  <c r="DD77" i="2"/>
  <c r="LQ90" i="2"/>
  <c r="DF77" i="2"/>
  <c r="LR90" i="2"/>
  <c r="LV90" i="2"/>
  <c r="CV94" i="2"/>
  <c r="GX82" i="2"/>
  <c r="KZ86" i="2"/>
  <c r="LF89" i="2"/>
  <c r="MQ89" i="2"/>
  <c r="LW93" i="2"/>
  <c r="KX93" i="2"/>
  <c r="MF83" i="2"/>
  <c r="JG83" i="2"/>
  <c r="MW83" i="2" s="1"/>
  <c r="LP83" i="2"/>
  <c r="KJ83" i="2"/>
  <c r="DR70" i="2"/>
  <c r="DP57" i="2"/>
  <c r="JG70" i="2"/>
  <c r="JH70" i="2" s="1"/>
  <c r="JT69" i="2"/>
  <c r="EC71" i="2"/>
  <c r="LW71" i="2"/>
  <c r="FS69" i="2"/>
  <c r="HR73" i="2"/>
  <c r="EA75" i="2"/>
  <c r="MJ75" i="2"/>
  <c r="DX75" i="2"/>
  <c r="DZ75" i="2" s="1"/>
  <c r="MK75" i="2"/>
  <c r="MM75" i="2"/>
  <c r="HA76" i="2"/>
  <c r="KV76" i="2"/>
  <c r="IM77" i="2"/>
  <c r="MP80" i="2"/>
  <c r="LZ80" i="2"/>
  <c r="LD80" i="2"/>
  <c r="EX76" i="2"/>
  <c r="KT71" i="2"/>
  <c r="DA71" i="2"/>
  <c r="DY94" i="2"/>
  <c r="CW86" i="2"/>
  <c r="KP77" i="2"/>
  <c r="CT76" i="2"/>
  <c r="HQ102" i="2"/>
  <c r="IZ92" i="2"/>
  <c r="IM127" i="2"/>
  <c r="LT334" i="2"/>
  <c r="MU326" i="2"/>
  <c r="KP323" i="2"/>
  <c r="LU322" i="2"/>
  <c r="MB162" i="2"/>
  <c r="ET162" i="2"/>
  <c r="LP162" i="2"/>
  <c r="LQ162" i="2"/>
  <c r="DD162" i="2"/>
  <c r="LT162" i="2"/>
  <c r="FJ161" i="2"/>
  <c r="FI161" i="2"/>
  <c r="MD155" i="2"/>
  <c r="MT155" i="2"/>
  <c r="MD154" i="2"/>
  <c r="MT154" i="2"/>
  <c r="MT152" i="2"/>
  <c r="F132" i="2"/>
  <c r="HB145" i="2"/>
  <c r="DD143" i="2"/>
  <c r="DA141" i="2"/>
  <c r="EA141" i="2"/>
  <c r="LX141" i="2"/>
  <c r="DB141" i="2"/>
  <c r="LP141" i="2"/>
  <c r="DA140" i="2"/>
  <c r="LW140" i="2"/>
  <c r="ME140" i="2"/>
  <c r="DD140" i="2"/>
  <c r="EA140" i="2"/>
  <c r="IZ137" i="2"/>
  <c r="IS137" i="2"/>
  <c r="LF135" i="2"/>
  <c r="MA135" i="2"/>
  <c r="LU122" i="2"/>
  <c r="KT124" i="2"/>
  <c r="MK124" i="2"/>
  <c r="MK126" i="2"/>
  <c r="LU126" i="2"/>
  <c r="MC129" i="2"/>
  <c r="LU131" i="2"/>
  <c r="MK131" i="2"/>
  <c r="DF109" i="2"/>
  <c r="ME109" i="2"/>
  <c r="LV109" i="2"/>
  <c r="LD109" i="2"/>
  <c r="CT112" i="2"/>
  <c r="KV112" i="2"/>
  <c r="CS112" i="2"/>
  <c r="CF112" i="2"/>
  <c r="CN112" i="2"/>
  <c r="CM112" i="2"/>
  <c r="CV112" i="2"/>
  <c r="MK113" i="2"/>
  <c r="LU113" i="2"/>
  <c r="F115" i="2"/>
  <c r="LH115" i="2"/>
  <c r="CN115" i="2"/>
  <c r="I115" i="2"/>
  <c r="J115" i="2" s="1"/>
  <c r="CI115" i="2"/>
  <c r="AD115" i="2"/>
  <c r="CQ115" i="2"/>
  <c r="CP115" i="2"/>
  <c r="CY115" i="2"/>
  <c r="CX115" i="2"/>
  <c r="CF115" i="2"/>
  <c r="CW115" i="2"/>
  <c r="CV115" i="2"/>
  <c r="DL116" i="2"/>
  <c r="DK116" i="2"/>
  <c r="KR116" i="2"/>
  <c r="LT116" i="2"/>
  <c r="HO118" i="2"/>
  <c r="HT118" i="2"/>
  <c r="KT118" i="2"/>
  <c r="HJ118" i="2"/>
  <c r="F105" i="2"/>
  <c r="CQ118" i="2"/>
  <c r="CJ118" i="2"/>
  <c r="CY118" i="2"/>
  <c r="CT118" i="2"/>
  <c r="CL118" i="2"/>
  <c r="HA118" i="2"/>
  <c r="MS119" i="2"/>
  <c r="MC119" i="2"/>
  <c r="DK96" i="2"/>
  <c r="DJ96" i="2"/>
  <c r="DM96" i="2"/>
  <c r="LZ96" i="2"/>
  <c r="IY95" i="2"/>
  <c r="FF100" i="2"/>
  <c r="FG100" i="2" s="1"/>
  <c r="EX100" i="2"/>
  <c r="ML100" i="2"/>
  <c r="LZ102" i="2"/>
  <c r="LT102" i="2"/>
  <c r="MB102" i="2"/>
  <c r="ET102" i="2"/>
  <c r="DB102" i="2"/>
  <c r="DC102" i="2" s="1"/>
  <c r="GY102" i="2"/>
  <c r="DP103" i="2"/>
  <c r="DL103" i="2"/>
  <c r="DJ103" i="2"/>
  <c r="HH103" i="2"/>
  <c r="LD104" i="2"/>
  <c r="LZ104" i="2"/>
  <c r="MP104" i="2"/>
  <c r="EP107" i="2"/>
  <c r="EN107" i="2"/>
  <c r="EM107" i="2"/>
  <c r="ET107" i="2"/>
  <c r="MK107" i="2"/>
  <c r="AE101" i="2"/>
  <c r="AG101" i="2"/>
  <c r="AD101" i="2"/>
  <c r="AE88" i="2"/>
  <c r="CU101" i="2"/>
  <c r="CH102" i="2"/>
  <c r="CK103" i="2"/>
  <c r="CF109" i="2"/>
  <c r="CT115" i="2"/>
  <c r="CU116" i="2"/>
  <c r="CO118" i="2"/>
  <c r="IP117" i="2"/>
  <c r="CS85" i="2"/>
  <c r="CH85" i="2"/>
  <c r="KP85" i="2"/>
  <c r="KR85" i="2"/>
  <c r="LF85" i="2"/>
  <c r="CP85" i="2"/>
  <c r="HA85" i="2"/>
  <c r="CK85" i="2"/>
  <c r="DL85" i="2"/>
  <c r="KN85" i="2"/>
  <c r="DK85" i="2"/>
  <c r="DQ72" i="2" s="1"/>
  <c r="KJ85" i="2"/>
  <c r="CI85" i="2"/>
  <c r="HI85" i="2"/>
  <c r="CY85" i="2"/>
  <c r="HH85" i="2"/>
  <c r="LJ85" i="2"/>
  <c r="CG86" i="2"/>
  <c r="HM86" i="2"/>
  <c r="CH87" i="2"/>
  <c r="CP87" i="2"/>
  <c r="BM82" i="2"/>
  <c r="HN87" i="2"/>
  <c r="IP88" i="2"/>
  <c r="IQ88" i="2" s="1"/>
  <c r="IL89" i="2"/>
  <c r="IM89" i="2"/>
  <c r="CV93" i="2"/>
  <c r="HL93" i="2"/>
  <c r="H94" i="2"/>
  <c r="I94" i="2"/>
  <c r="K94" i="2"/>
  <c r="CO94" i="2"/>
  <c r="GU82" i="2"/>
  <c r="KZ85" i="2"/>
  <c r="MN85" i="2"/>
  <c r="LD87" i="2"/>
  <c r="LT89" i="2"/>
  <c r="ML91" i="2"/>
  <c r="KV91" i="2"/>
  <c r="LV91" i="2"/>
  <c r="JG92" i="2"/>
  <c r="JI92" i="2" s="1"/>
  <c r="KV71" i="2"/>
  <c r="JG73" i="2"/>
  <c r="LU74" i="2"/>
  <c r="HJ76" i="2"/>
  <c r="MU76" i="2"/>
  <c r="LN76" i="2"/>
  <c r="KL78" i="2"/>
  <c r="LQ78" i="2"/>
  <c r="HB79" i="2"/>
  <c r="HK79" i="2"/>
  <c r="F79" i="2"/>
  <c r="HR79" i="2"/>
  <c r="HS79" i="2"/>
  <c r="DY79" i="2"/>
  <c r="CL79" i="2"/>
  <c r="HN79" i="2"/>
  <c r="CT79" i="2"/>
  <c r="CO79" i="2"/>
  <c r="I79" i="2"/>
  <c r="J79" i="2" s="1"/>
  <c r="CP79" i="2"/>
  <c r="CV79" i="2"/>
  <c r="KN79" i="2"/>
  <c r="LF79" i="2"/>
  <c r="HC79" i="2"/>
  <c r="EN79" i="2"/>
  <c r="HA79" i="2"/>
  <c r="KV79" i="2"/>
  <c r="HC81" i="2"/>
  <c r="KR70" i="2"/>
  <c r="LU71" i="2"/>
  <c r="IZ70" i="2"/>
  <c r="GY76" i="2"/>
  <c r="ML92" i="2"/>
  <c r="MH78" i="2"/>
  <c r="DR83" i="2"/>
  <c r="MC100" i="2"/>
  <c r="LZ97" i="2"/>
  <c r="LD96" i="2"/>
  <c r="HB86" i="2"/>
  <c r="FB75" i="2"/>
  <c r="HC102" i="2"/>
  <c r="KN80" i="2"/>
  <c r="MI77" i="2"/>
  <c r="KR102" i="2"/>
  <c r="DL93" i="2"/>
  <c r="LV92" i="2"/>
  <c r="LS97" i="2"/>
  <c r="IS83" i="2"/>
  <c r="HN93" i="2"/>
  <c r="F80" i="2"/>
  <c r="HW75" i="2"/>
  <c r="CW93" i="2"/>
  <c r="ES86" i="2"/>
  <c r="KJ92" i="2"/>
  <c r="KV145" i="2"/>
  <c r="DP126" i="2"/>
  <c r="DR126" i="2"/>
  <c r="DM126" i="2"/>
  <c r="LT126" i="2"/>
  <c r="FO127" i="2"/>
  <c r="FP127" i="2"/>
  <c r="DK128" i="2"/>
  <c r="DJ128" i="2"/>
  <c r="DM128" i="2"/>
  <c r="LT128" i="2"/>
  <c r="DJ129" i="2"/>
  <c r="DK129" i="2"/>
  <c r="DP117" i="2"/>
  <c r="DR130" i="2"/>
  <c r="DJ130" i="2"/>
  <c r="DM130" i="2"/>
  <c r="DK130" i="2"/>
  <c r="DL130" i="2"/>
  <c r="IM131" i="2"/>
  <c r="IL131" i="2"/>
  <c r="MB131" i="2"/>
  <c r="LH131" i="2"/>
  <c r="MR131" i="2"/>
  <c r="FO132" i="2"/>
  <c r="DL133" i="2"/>
  <c r="DK133" i="2"/>
  <c r="DR120" i="2"/>
  <c r="DP133" i="2"/>
  <c r="HR123" i="2"/>
  <c r="GN121" i="2"/>
  <c r="GZ109" i="2"/>
  <c r="DJ110" i="2"/>
  <c r="DR110" i="2"/>
  <c r="LS110" i="2"/>
  <c r="KP110" i="2"/>
  <c r="FJ116" i="2"/>
  <c r="FI116" i="2"/>
  <c r="HB116" i="2"/>
  <c r="FO119" i="2"/>
  <c r="LT119" i="2"/>
  <c r="MJ119" i="2"/>
  <c r="MP120" i="2"/>
  <c r="DY120" i="2"/>
  <c r="MS120" i="2"/>
  <c r="DF96" i="2"/>
  <c r="DD96" i="2"/>
  <c r="EC96" i="2"/>
  <c r="LV96" i="2"/>
  <c r="ET96" i="2"/>
  <c r="DA96" i="2"/>
  <c r="MD96" i="2"/>
  <c r="LU96" i="2"/>
  <c r="MB96" i="2"/>
  <c r="LQ96" i="2"/>
  <c r="JU95" i="2"/>
  <c r="GZ96" i="2"/>
  <c r="MR99" i="2"/>
  <c r="KL102" i="2"/>
  <c r="EN102" i="2"/>
  <c r="CS102" i="2"/>
  <c r="HK102" i="2"/>
  <c r="HI102" i="2"/>
  <c r="HA102" i="2"/>
  <c r="LD102" i="2"/>
  <c r="HJ102" i="2"/>
  <c r="CJ102" i="2"/>
  <c r="CT102" i="2"/>
  <c r="DY102" i="2"/>
  <c r="HP102" i="2"/>
  <c r="HE102" i="2"/>
  <c r="KJ103" i="2"/>
  <c r="LP103" i="2"/>
  <c r="MF103" i="2"/>
  <c r="GY103" i="2"/>
  <c r="DR104" i="2"/>
  <c r="DJ104" i="2"/>
  <c r="MG104" i="2"/>
  <c r="LQ104" i="2"/>
  <c r="KL104" i="2"/>
  <c r="MI106" i="2"/>
  <c r="LS106" i="2"/>
  <c r="AE100" i="2"/>
  <c r="AE87" i="2"/>
  <c r="CJ103" i="2"/>
  <c r="H109" i="2"/>
  <c r="I109" i="2"/>
  <c r="J109" i="2" s="1"/>
  <c r="AD109" i="2"/>
  <c r="AE96" i="2"/>
  <c r="AG117" i="2"/>
  <c r="CU109" i="2"/>
  <c r="CL116" i="2"/>
  <c r="MF86" i="2"/>
  <c r="MH86" i="2"/>
  <c r="MT86" i="2"/>
  <c r="MQ86" i="2"/>
  <c r="DX86" i="2"/>
  <c r="DZ86" i="2" s="1"/>
  <c r="H87" i="2"/>
  <c r="K87" i="2"/>
  <c r="K74" i="2"/>
  <c r="AG87" i="2"/>
  <c r="I87" i="2"/>
  <c r="HE87" i="2"/>
  <c r="LH94" i="2"/>
  <c r="LF94" i="2"/>
  <c r="DB94" i="2"/>
  <c r="LJ94" i="2"/>
  <c r="HS94" i="2"/>
  <c r="HQ94" i="2"/>
  <c r="EX94" i="2"/>
  <c r="KR94" i="2"/>
  <c r="CX94" i="2"/>
  <c r="HO94" i="2"/>
  <c r="HB94" i="2"/>
  <c r="CK94" i="2"/>
  <c r="GY94" i="2"/>
  <c r="CH94" i="2"/>
  <c r="HR94" i="2"/>
  <c r="KV94" i="2"/>
  <c r="HI94" i="2"/>
  <c r="HT94" i="2"/>
  <c r="EY94" i="2"/>
  <c r="DL94" i="2"/>
  <c r="CJ94" i="2"/>
  <c r="HJ94" i="2"/>
  <c r="KJ94" i="2"/>
  <c r="KK81" i="2" s="1"/>
  <c r="CP94" i="2"/>
  <c r="CN94" i="2"/>
  <c r="MK83" i="2"/>
  <c r="KT83" i="2"/>
  <c r="MC83" i="2"/>
  <c r="LJ83" i="2"/>
  <c r="MU85" i="2"/>
  <c r="LN85" i="2"/>
  <c r="MR90" i="2"/>
  <c r="LH90" i="2"/>
  <c r="MS91" i="2"/>
  <c r="LJ91" i="2"/>
  <c r="LL92" i="2"/>
  <c r="MT92" i="2"/>
  <c r="KZ94" i="2"/>
  <c r="LX94" i="2"/>
  <c r="MN94" i="2"/>
  <c r="FP70" i="2"/>
  <c r="GM69" i="2"/>
  <c r="HQ70" i="2"/>
  <c r="FI71" i="2"/>
  <c r="FK58" i="2"/>
  <c r="FJ71" i="2"/>
  <c r="Q69" i="2"/>
  <c r="AE74" i="2"/>
  <c r="AD74" i="2"/>
  <c r="CH76" i="2"/>
  <c r="CP76" i="2"/>
  <c r="EN76" i="2"/>
  <c r="EO76" i="2" s="1"/>
  <c r="CF76" i="2"/>
  <c r="HT76" i="2"/>
  <c r="KL76" i="2"/>
  <c r="KM76" i="2" s="1"/>
  <c r="LF76" i="2"/>
  <c r="CX76" i="2"/>
  <c r="HS76" i="2"/>
  <c r="CO76" i="2"/>
  <c r="KR76" i="2"/>
  <c r="EY76" i="2"/>
  <c r="DL76" i="2"/>
  <c r="DK76" i="2"/>
  <c r="DP63" i="2"/>
  <c r="DJ76" i="2"/>
  <c r="HI76" i="2"/>
  <c r="IP76" i="2"/>
  <c r="LL76" i="2"/>
  <c r="CT81" i="2"/>
  <c r="I73" i="2"/>
  <c r="LP70" i="2"/>
  <c r="AG104" i="2"/>
  <c r="FF88" i="2"/>
  <c r="FG88" i="2" s="1"/>
  <c r="EP74" i="2"/>
  <c r="AE104" i="2"/>
  <c r="FO79" i="2"/>
  <c r="AE61" i="2"/>
  <c r="DY99" i="2"/>
  <c r="ML101" i="2"/>
  <c r="DK126" i="2"/>
  <c r="MD340" i="2"/>
  <c r="LH334" i="2"/>
  <c r="MM326" i="2"/>
  <c r="DF163" i="2"/>
  <c r="DD163" i="2"/>
  <c r="MB163" i="2"/>
  <c r="FK162" i="2"/>
  <c r="ML157" i="2"/>
  <c r="ML156" i="2"/>
  <c r="JG156" i="2"/>
  <c r="ML154" i="2"/>
  <c r="KV153" i="2"/>
  <c r="ML153" i="2"/>
  <c r="MT151" i="2"/>
  <c r="MD151" i="2"/>
  <c r="JG150" i="2"/>
  <c r="ML149" i="2"/>
  <c r="KV149" i="2"/>
  <c r="KH147" i="2"/>
  <c r="MT148" i="2"/>
  <c r="ML148" i="2"/>
  <c r="MG146" i="2"/>
  <c r="KL146" i="2"/>
  <c r="EW146" i="2"/>
  <c r="FF146" i="2"/>
  <c r="FG146" i="2" s="1"/>
  <c r="EX146" i="2"/>
  <c r="FB133" i="2"/>
  <c r="MI142" i="2"/>
  <c r="LS142" i="2"/>
  <c r="FI141" i="2"/>
  <c r="FJ141" i="2"/>
  <c r="IZ140" i="2"/>
  <c r="MQ139" i="2"/>
  <c r="LF139" i="2"/>
  <c r="LW138" i="2"/>
  <c r="EC138" i="2"/>
  <c r="ED138" i="2" s="1"/>
  <c r="LU130" i="2"/>
  <c r="MC130" i="2"/>
  <c r="LJ132" i="2"/>
  <c r="MC132" i="2"/>
  <c r="LD112" i="2"/>
  <c r="HT116" i="2"/>
  <c r="LD118" i="2"/>
  <c r="IL96" i="2"/>
  <c r="IN96" i="2" s="1"/>
  <c r="HP96" i="2"/>
  <c r="MN98" i="2"/>
  <c r="DX98" i="2"/>
  <c r="DZ98" i="2" s="1"/>
  <c r="MU98" i="2"/>
  <c r="MF98" i="2"/>
  <c r="EA98" i="2"/>
  <c r="MJ98" i="2"/>
  <c r="MK99" i="2"/>
  <c r="JY95" i="2"/>
  <c r="LX102" i="2"/>
  <c r="MN102" i="2"/>
  <c r="MG103" i="2"/>
  <c r="LQ103" i="2"/>
  <c r="DY106" i="2"/>
  <c r="EA106" i="2"/>
  <c r="MT106" i="2"/>
  <c r="ML106" i="2"/>
  <c r="MR106" i="2"/>
  <c r="CX102" i="2"/>
  <c r="AH118" i="2"/>
  <c r="CN109" i="2"/>
  <c r="CL115" i="2"/>
  <c r="CM116" i="2"/>
  <c r="IP104" i="2"/>
  <c r="IQ104" i="2" s="1"/>
  <c r="IG104" i="2"/>
  <c r="AE83" i="2"/>
  <c r="AD83" i="2"/>
  <c r="AF83" i="2" s="1"/>
  <c r="V82" i="2"/>
  <c r="CV85" i="2"/>
  <c r="HL85" i="2"/>
  <c r="GH82" i="2"/>
  <c r="BT82" i="2"/>
  <c r="BU82" i="2"/>
  <c r="ET89" i="2"/>
  <c r="ME89" i="2"/>
  <c r="MD89" i="2"/>
  <c r="EA89" i="2"/>
  <c r="DB89" i="2"/>
  <c r="DA89" i="2"/>
  <c r="LP89" i="2"/>
  <c r="LV89" i="2"/>
  <c r="LW89" i="2"/>
  <c r="FQ90" i="2"/>
  <c r="FP90" i="2"/>
  <c r="FO90" i="2"/>
  <c r="IS91" i="2"/>
  <c r="IZ91" i="2"/>
  <c r="CF93" i="2"/>
  <c r="DX93" i="2"/>
  <c r="DZ93" i="2" s="1"/>
  <c r="MI93" i="2"/>
  <c r="MJ93" i="2"/>
  <c r="MP93" i="2"/>
  <c r="IM93" i="2"/>
  <c r="CW94" i="2"/>
  <c r="HE94" i="2"/>
  <c r="GS82" i="2"/>
  <c r="HR93" i="2"/>
  <c r="ML83" i="2"/>
  <c r="LV83" i="2"/>
  <c r="KV83" i="2"/>
  <c r="JZ82" i="2"/>
  <c r="MQ88" i="2"/>
  <c r="LF88" i="2"/>
  <c r="LH89" i="2"/>
  <c r="MB89" i="2"/>
  <c r="MD91" i="2"/>
  <c r="MT91" i="2"/>
  <c r="AO82" i="2"/>
  <c r="LJ70" i="2"/>
  <c r="HN70" i="2"/>
  <c r="HT71" i="2"/>
  <c r="HN71" i="2"/>
  <c r="CU71" i="2"/>
  <c r="EZ72" i="2"/>
  <c r="FB72" i="2"/>
  <c r="IR69" i="2"/>
  <c r="DA74" i="2"/>
  <c r="LP74" i="2"/>
  <c r="LW74" i="2"/>
  <c r="EC74" i="2"/>
  <c r="EE74" i="2" s="1"/>
  <c r="DM74" i="2"/>
  <c r="ME74" i="2"/>
  <c r="ET74" i="2"/>
  <c r="FP74" i="2"/>
  <c r="LJ74" i="2"/>
  <c r="MC74" i="2"/>
  <c r="K76" i="2"/>
  <c r="AG76" i="2"/>
  <c r="H76" i="2"/>
  <c r="MP78" i="2"/>
  <c r="MJ78" i="2"/>
  <c r="MR78" i="2"/>
  <c r="DY78" i="2"/>
  <c r="MT78" i="2"/>
  <c r="IS78" i="2"/>
  <c r="IZ78" i="2"/>
  <c r="CS79" i="2"/>
  <c r="DL79" i="2"/>
  <c r="DK79" i="2"/>
  <c r="DP79" i="2"/>
  <c r="DR79" i="2"/>
  <c r="DM79" i="2"/>
  <c r="DJ79" i="2"/>
  <c r="MD79" i="2"/>
  <c r="CM81" i="2"/>
  <c r="HK81" i="2"/>
  <c r="F68" i="2"/>
  <c r="CP70" i="2"/>
  <c r="KN70" i="2"/>
  <c r="EY72" i="2"/>
  <c r="HC71" i="2"/>
  <c r="KJ73" i="2"/>
  <c r="LH70" i="2"/>
  <c r="CH72" i="2"/>
  <c r="FO70" i="2"/>
  <c r="K96" i="2"/>
  <c r="EN86" i="2"/>
  <c r="FK89" i="2"/>
  <c r="CH101" i="2"/>
  <c r="ET99" i="2"/>
  <c r="MI86" i="2"/>
  <c r="MK86" i="2"/>
  <c r="CR102" i="2"/>
  <c r="LR97" i="2"/>
  <c r="AG81" i="2"/>
  <c r="EX79" i="2"/>
  <c r="FC79" i="2" s="1"/>
  <c r="MK74" i="2"/>
  <c r="HN85" i="2"/>
  <c r="ME96" i="2"/>
  <c r="ME79" i="2"/>
  <c r="DM76" i="2"/>
  <c r="MM99" i="2"/>
  <c r="FQ77" i="2"/>
  <c r="CK102" i="2"/>
  <c r="KN94" i="2"/>
  <c r="MG107" i="2"/>
  <c r="MP85" i="2"/>
  <c r="LD85" i="2"/>
  <c r="HQ85" i="2"/>
  <c r="DD90" i="2"/>
  <c r="HF85" i="2"/>
  <c r="KL93" i="2"/>
  <c r="ML158" i="2"/>
  <c r="D69" i="2"/>
  <c r="HM70" i="2"/>
  <c r="CX70" i="2"/>
  <c r="KE69" i="2"/>
  <c r="DA79" i="2"/>
  <c r="KP76" i="2"/>
  <c r="CM71" i="2"/>
  <c r="CV70" i="2"/>
  <c r="KT70" i="2"/>
  <c r="KP72" i="2"/>
  <c r="EX72" i="2"/>
  <c r="LN71" i="2"/>
  <c r="LO71" i="2" s="1"/>
  <c r="AG74" i="2"/>
  <c r="HK71" i="2"/>
  <c r="DL71" i="2"/>
  <c r="GF69" i="2"/>
  <c r="KZ70" i="2"/>
  <c r="CW70" i="2"/>
  <c r="LQ71" i="2"/>
  <c r="HO70" i="2"/>
  <c r="AG100" i="2"/>
  <c r="CY76" i="2"/>
  <c r="GY70" i="2"/>
  <c r="KB82" i="2"/>
  <c r="DL70" i="2"/>
  <c r="HA94" i="2"/>
  <c r="IL92" i="2"/>
  <c r="IN92" i="2" s="1"/>
  <c r="CT86" i="2"/>
  <c r="ML71" i="2"/>
  <c r="MH93" i="2"/>
  <c r="MF92" i="2"/>
  <c r="ES73" i="2"/>
  <c r="DF89" i="2"/>
  <c r="CP101" i="2"/>
  <c r="DK104" i="2"/>
  <c r="KP105" i="2"/>
  <c r="ME163" i="2"/>
  <c r="DP62" i="2"/>
  <c r="HM76" i="2"/>
  <c r="LL70" i="2"/>
  <c r="HP94" i="2"/>
  <c r="KR89" i="2"/>
  <c r="DR66" i="2"/>
  <c r="IJ82" i="2"/>
  <c r="CS118" i="2"/>
  <c r="MJ86" i="2"/>
  <c r="H110" i="2"/>
  <c r="CM102" i="2"/>
  <c r="ES87" i="2"/>
  <c r="CG101" i="2"/>
  <c r="MG106" i="2"/>
  <c r="LF97" i="2"/>
  <c r="KT102" i="2"/>
  <c r="MR98" i="2"/>
  <c r="CW76" i="2"/>
  <c r="FQ70" i="2"/>
  <c r="HO76" i="2"/>
  <c r="LF71" i="2"/>
  <c r="DY75" i="2"/>
  <c r="LW96" i="2"/>
  <c r="HW80" i="2"/>
  <c r="IA80" i="2" s="1"/>
  <c r="HD76" i="2"/>
  <c r="KN102" i="2"/>
  <c r="LZ90" i="2"/>
  <c r="EC90" i="2"/>
  <c r="EF90" i="2" s="1"/>
  <c r="MG99" i="2"/>
  <c r="HQ93" i="2"/>
  <c r="KT74" i="2"/>
  <c r="MF73" i="2"/>
  <c r="MB90" i="2"/>
  <c r="CR94" i="2"/>
  <c r="ET90" i="2"/>
  <c r="LH107" i="2"/>
  <c r="KL101" i="2"/>
  <c r="CH93" i="2"/>
  <c r="CX85" i="2"/>
  <c r="MR86" i="2"/>
  <c r="HW93" i="2"/>
  <c r="IE93" i="2" s="1"/>
  <c r="MD74" i="2"/>
  <c r="CO93" i="2"/>
  <c r="MK90" i="2"/>
  <c r="MG78" i="2"/>
  <c r="EY146" i="2"/>
  <c r="FE163" i="2"/>
  <c r="LN92" i="2"/>
  <c r="MJ77" i="2"/>
  <c r="KT123" i="2"/>
  <c r="DJ126" i="2"/>
  <c r="KR129" i="2"/>
  <c r="FQ111" i="2"/>
  <c r="FO124" i="2"/>
  <c r="FQ124" i="2"/>
  <c r="FP124" i="2"/>
  <c r="DJ125" i="2"/>
  <c r="DR125" i="2"/>
  <c r="DL125" i="2"/>
  <c r="DP125" i="2"/>
  <c r="LT125" i="2"/>
  <c r="MB126" i="2"/>
  <c r="KR127" i="2"/>
  <c r="LT127" i="2"/>
  <c r="FQ129" i="2"/>
  <c r="FP131" i="2"/>
  <c r="FO131" i="2"/>
  <c r="LT132" i="2"/>
  <c r="KR132" i="2"/>
  <c r="HN122" i="2"/>
  <c r="GJ121" i="2"/>
  <c r="F109" i="2"/>
  <c r="LJ109" i="2"/>
  <c r="LH109" i="2"/>
  <c r="CH109" i="2"/>
  <c r="HE109" i="2"/>
  <c r="CQ109" i="2"/>
  <c r="CP109" i="2"/>
  <c r="HC109" i="2"/>
  <c r="CK109" i="2"/>
  <c r="CS109" i="2"/>
  <c r="CX109" i="2"/>
  <c r="CR109" i="2"/>
  <c r="LT113" i="2"/>
  <c r="MJ114" i="2"/>
  <c r="DY114" i="2"/>
  <c r="HQ116" i="2"/>
  <c r="DR106" i="2"/>
  <c r="DJ119" i="2"/>
  <c r="DP119" i="2"/>
  <c r="MB119" i="2"/>
  <c r="MU120" i="2"/>
  <c r="FI96" i="2"/>
  <c r="FJ96" i="2"/>
  <c r="LU100" i="2"/>
  <c r="MK100" i="2"/>
  <c r="MD101" i="2"/>
  <c r="LL101" i="2"/>
  <c r="LN102" i="2"/>
  <c r="LT103" i="2"/>
  <c r="MC103" i="2"/>
  <c r="MD103" i="2"/>
  <c r="ET103" i="2"/>
  <c r="LV103" i="2"/>
  <c r="LS103" i="2"/>
  <c r="LZ103" i="2"/>
  <c r="KZ103" i="2"/>
  <c r="HM103" i="2"/>
  <c r="AG96" i="2"/>
  <c r="I96" i="2"/>
  <c r="BX95" i="2"/>
  <c r="CM109" i="2"/>
  <c r="CO87" i="2"/>
  <c r="EZ75" i="2"/>
  <c r="EY88" i="2"/>
  <c r="FJ90" i="2"/>
  <c r="FK90" i="2"/>
  <c r="FI90" i="2"/>
  <c r="DK91" i="2"/>
  <c r="DJ91" i="2"/>
  <c r="DR91" i="2"/>
  <c r="DP91" i="2"/>
  <c r="DL91" i="2"/>
  <c r="CF94" i="2"/>
  <c r="DX94" i="2"/>
  <c r="DZ94" i="2" s="1"/>
  <c r="MK94" i="2"/>
  <c r="MF94" i="2"/>
  <c r="MS94" i="2"/>
  <c r="MH94" i="2"/>
  <c r="MR94" i="2"/>
  <c r="KL87" i="2"/>
  <c r="MG87" i="2"/>
  <c r="KN88" i="2"/>
  <c r="MH88" i="2"/>
  <c r="LS89" i="2"/>
  <c r="KP89" i="2"/>
  <c r="MI89" i="2"/>
  <c r="KR90" i="2"/>
  <c r="MJ90" i="2"/>
  <c r="MK91" i="2"/>
  <c r="LU91" i="2"/>
  <c r="KJ91" i="2"/>
  <c r="KK91" i="2" s="1"/>
  <c r="LP91" i="2"/>
  <c r="JG91" i="2"/>
  <c r="LJ71" i="2"/>
  <c r="KG69" i="2"/>
  <c r="EM72" i="2"/>
  <c r="EP59" i="2"/>
  <c r="ES59" i="2"/>
  <c r="EN72" i="2"/>
  <c r="EO72" i="2" s="1"/>
  <c r="LR72" i="2"/>
  <c r="MH72" i="2"/>
  <c r="JV69" i="2"/>
  <c r="CK76" i="2"/>
  <c r="HQ76" i="2"/>
  <c r="EZ77" i="2"/>
  <c r="FB77" i="2"/>
  <c r="EW77" i="2"/>
  <c r="EY77" i="2"/>
  <c r="EC79" i="2"/>
  <c r="DD79" i="2"/>
  <c r="MA79" i="2"/>
  <c r="LP79" i="2"/>
  <c r="ES80" i="2"/>
  <c r="EP80" i="2"/>
  <c r="ET80" i="2"/>
  <c r="EM80" i="2"/>
  <c r="EP67" i="2"/>
  <c r="CL81" i="2"/>
  <c r="KX81" i="2"/>
  <c r="MU81" i="2"/>
  <c r="ME81" i="2"/>
  <c r="LR71" i="2"/>
  <c r="AG73" i="2"/>
  <c r="KP106" i="2"/>
  <c r="MP72" i="2"/>
  <c r="AG109" i="2"/>
  <c r="LR96" i="2"/>
  <c r="FK103" i="2"/>
  <c r="ET71" i="2"/>
  <c r="LW90" i="2"/>
  <c r="LF86" i="2"/>
  <c r="KT91" i="2"/>
  <c r="F76" i="2"/>
  <c r="DR111" i="2"/>
  <c r="DM127" i="2"/>
  <c r="KR328" i="2"/>
  <c r="MH164" i="2"/>
  <c r="LR164" i="2"/>
  <c r="MA161" i="2"/>
  <c r="ET161" i="2"/>
  <c r="LT161" i="2"/>
  <c r="LQ161" i="2"/>
  <c r="LP161" i="2"/>
  <c r="MT158" i="2"/>
  <c r="MT156" i="2"/>
  <c r="MT153" i="2"/>
  <c r="LL149" i="2"/>
  <c r="MT149" i="2"/>
  <c r="FJ143" i="2"/>
  <c r="FI143" i="2"/>
  <c r="IZ142" i="2"/>
  <c r="EA142" i="2"/>
  <c r="DD142" i="2"/>
  <c r="DA142" i="2"/>
  <c r="FI140" i="2"/>
  <c r="FJ140" i="2"/>
  <c r="DA139" i="2"/>
  <c r="ME139" i="2"/>
  <c r="IS138" i="2"/>
  <c r="IW138" i="2" s="1"/>
  <c r="DF123" i="2"/>
  <c r="DK122" i="2"/>
  <c r="DM122" i="2"/>
  <c r="DI121" i="2"/>
  <c r="DT123" i="2" s="1"/>
  <c r="LJ122" i="2"/>
  <c r="MS122" i="2"/>
  <c r="MC122" i="2"/>
  <c r="KG121" i="2"/>
  <c r="MC124" i="2"/>
  <c r="LJ124" i="2"/>
  <c r="MS125" i="2"/>
  <c r="LJ125" i="2"/>
  <c r="MC127" i="2"/>
  <c r="LU129" i="2"/>
  <c r="LU133" i="2"/>
  <c r="MK133" i="2"/>
  <c r="KN109" i="2"/>
  <c r="MB110" i="2"/>
  <c r="FO116" i="2"/>
  <c r="FQ116" i="2"/>
  <c r="MQ117" i="2"/>
  <c r="MG117" i="2"/>
  <c r="MI117" i="2"/>
  <c r="MP117" i="2"/>
  <c r="EA117" i="2"/>
  <c r="MR117" i="2"/>
  <c r="KX117" i="2"/>
  <c r="MM117" i="2"/>
  <c r="HP118" i="2"/>
  <c r="HN118" i="2"/>
  <c r="FP96" i="2"/>
  <c r="HA96" i="2"/>
  <c r="MS99" i="2"/>
  <c r="MT100" i="2"/>
  <c r="MD100" i="2"/>
  <c r="KP101" i="2"/>
  <c r="HP101" i="2"/>
  <c r="HB101" i="2"/>
  <c r="KR101" i="2"/>
  <c r="DK101" i="2"/>
  <c r="HI101" i="2"/>
  <c r="HJ101" i="2"/>
  <c r="HT101" i="2"/>
  <c r="LF101" i="2"/>
  <c r="CR101" i="2"/>
  <c r="I101" i="2"/>
  <c r="F88" i="2"/>
  <c r="HL101" i="2"/>
  <c r="KJ102" i="2"/>
  <c r="HG102" i="2"/>
  <c r="FP103" i="2"/>
  <c r="MH104" i="2"/>
  <c r="KN104" i="2"/>
  <c r="MJ106" i="2"/>
  <c r="KR106" i="2"/>
  <c r="MC107" i="2"/>
  <c r="LJ107" i="2"/>
  <c r="MS107" i="2"/>
  <c r="CP102" i="2"/>
  <c r="CV109" i="2"/>
  <c r="CE116" i="2"/>
  <c r="CW118" i="2"/>
  <c r="IG96" i="2"/>
  <c r="IH96" i="2" s="1"/>
  <c r="IP96" i="2"/>
  <c r="IQ96" i="2" s="1"/>
  <c r="MG85" i="2"/>
  <c r="MJ85" i="2"/>
  <c r="MI85" i="2"/>
  <c r="DX85" i="2"/>
  <c r="DZ85" i="2" s="1"/>
  <c r="MR85" i="2"/>
  <c r="EX87" i="2"/>
  <c r="DP90" i="2"/>
  <c r="DP77" i="2"/>
  <c r="DR77" i="2"/>
  <c r="DJ90" i="2"/>
  <c r="DM90" i="2"/>
  <c r="AE78" i="2"/>
  <c r="AE91" i="2"/>
  <c r="AD91" i="2"/>
  <c r="AG91" i="2"/>
  <c r="GY93" i="2"/>
  <c r="GZ93" i="2"/>
  <c r="CP93" i="2"/>
  <c r="EY93" i="2"/>
  <c r="HG93" i="2"/>
  <c r="HH93" i="2"/>
  <c r="CX93" i="2"/>
  <c r="HO93" i="2"/>
  <c r="HP93" i="2"/>
  <c r="CG93" i="2"/>
  <c r="CK93" i="2"/>
  <c r="HF93" i="2"/>
  <c r="HM93" i="2"/>
  <c r="EX93" i="2"/>
  <c r="CI93" i="2"/>
  <c r="HS93" i="2"/>
  <c r="KT93" i="2"/>
  <c r="KU80" i="2" s="1"/>
  <c r="CQ93" i="2"/>
  <c r="CR93" i="2"/>
  <c r="DB93" i="2"/>
  <c r="DK93" i="2"/>
  <c r="KP93" i="2"/>
  <c r="HD93" i="2"/>
  <c r="EP81" i="2"/>
  <c r="EP94" i="2"/>
  <c r="KP88" i="2"/>
  <c r="MI88" i="2"/>
  <c r="IM72" i="2"/>
  <c r="MN73" i="2"/>
  <c r="KZ73" i="2"/>
  <c r="EM75" i="2"/>
  <c r="EP75" i="2"/>
  <c r="ET75" i="2"/>
  <c r="MP75" i="2"/>
  <c r="LD75" i="2"/>
  <c r="CL76" i="2"/>
  <c r="HR76" i="2"/>
  <c r="FQ79" i="2"/>
  <c r="EW80" i="2"/>
  <c r="EX80" i="2"/>
  <c r="FF80" i="2"/>
  <c r="FG80" i="2" s="1"/>
  <c r="FB80" i="2"/>
  <c r="EZ80" i="2"/>
  <c r="FB67" i="2"/>
  <c r="IL80" i="2"/>
  <c r="IN80" i="2" s="1"/>
  <c r="IM80" i="2"/>
  <c r="LF80" i="2"/>
  <c r="MQ80" i="2"/>
  <c r="CE81" i="2"/>
  <c r="CU81" i="2"/>
  <c r="HD70" i="2"/>
  <c r="GO69" i="2"/>
  <c r="LS72" i="2"/>
  <c r="EY70" i="2"/>
  <c r="CX71" i="2"/>
  <c r="CF71" i="2"/>
  <c r="DK70" i="2"/>
  <c r="DQ70" i="2" s="1"/>
  <c r="FP71" i="2"/>
  <c r="LR74" i="2"/>
  <c r="DM70" i="2"/>
  <c r="HI86" i="2"/>
  <c r="MF93" i="2"/>
  <c r="I93" i="2"/>
  <c r="DY93" i="2"/>
  <c r="K97" i="2"/>
  <c r="MI78" i="2"/>
  <c r="DP66" i="2"/>
  <c r="EP87" i="2"/>
  <c r="CG70" i="2"/>
  <c r="LS71" i="2"/>
  <c r="JW69" i="2"/>
  <c r="CP71" i="2"/>
  <c r="I71" i="2"/>
  <c r="J71" i="2" s="1"/>
  <c r="CE71" i="2"/>
  <c r="MF70" i="2"/>
  <c r="CF70" i="2"/>
  <c r="EW72" i="2"/>
  <c r="KX71" i="2"/>
  <c r="LH74" i="2"/>
  <c r="LW73" i="2"/>
  <c r="HD71" i="2"/>
  <c r="LD71" i="2"/>
  <c r="KL71" i="2"/>
  <c r="CI70" i="2"/>
  <c r="AG105" i="2"/>
  <c r="JZ69" i="2"/>
  <c r="CQ76" i="2"/>
  <c r="DI69" i="2"/>
  <c r="DT75" i="2" s="1"/>
  <c r="HG94" i="2"/>
  <c r="LD94" i="2"/>
  <c r="EA85" i="2"/>
  <c r="EA93" i="2"/>
  <c r="DD89" i="2"/>
  <c r="H105" i="2"/>
  <c r="LF105" i="2"/>
  <c r="CJ109" i="2"/>
  <c r="AG114" i="2"/>
  <c r="HE76" i="2"/>
  <c r="HH94" i="2"/>
  <c r="KE82" i="2"/>
  <c r="EP62" i="2"/>
  <c r="IM90" i="2"/>
  <c r="FB64" i="2"/>
  <c r="MH85" i="2"/>
  <c r="MN86" i="2"/>
  <c r="CL102" i="2"/>
  <c r="EC103" i="2"/>
  <c r="ED103" i="2" s="1"/>
  <c r="F89" i="2"/>
  <c r="LH76" i="2"/>
  <c r="LD79" i="2"/>
  <c r="LJ99" i="2"/>
  <c r="DB96" i="2"/>
  <c r="DC96" i="2" s="1"/>
  <c r="F85" i="2"/>
  <c r="HG76" i="2"/>
  <c r="GJ82" i="2"/>
  <c r="MH107" i="2"/>
  <c r="MT101" i="2"/>
  <c r="DJ83" i="2"/>
  <c r="MM106" i="2"/>
  <c r="LN81" i="2"/>
  <c r="LX79" i="2"/>
  <c r="MD76" i="2"/>
  <c r="KZ76" i="2"/>
  <c r="LF102" i="2"/>
  <c r="MT94" i="2"/>
  <c r="LL86" i="2"/>
  <c r="DK90" i="2"/>
  <c r="KV86" i="2"/>
  <c r="DM103" i="2"/>
  <c r="EY101" i="2"/>
  <c r="MU73" i="2"/>
  <c r="CQ94" i="2"/>
  <c r="LT77" i="2"/>
  <c r="LV74" i="2"/>
  <c r="LD88" i="2"/>
  <c r="GZ94" i="2"/>
  <c r="MA98" i="2"/>
  <c r="HO85" i="2"/>
  <c r="MA89" i="2"/>
  <c r="KT107" i="2"/>
  <c r="AG92" i="2"/>
  <c r="MJ89" i="2"/>
  <c r="MJ94" i="2"/>
  <c r="FK71" i="2"/>
  <c r="MF85" i="2"/>
  <c r="LH77" i="2"/>
  <c r="LU107" i="2"/>
  <c r="LH106" i="2"/>
  <c r="DX117" i="2"/>
  <c r="DZ117" i="2" s="1"/>
  <c r="LW81" i="2"/>
  <c r="DX78" i="2"/>
  <c r="DZ78" i="2" s="1"/>
  <c r="LX162" i="2"/>
  <c r="KR93" i="2"/>
  <c r="CJ93" i="2"/>
  <c r="ME76" i="2"/>
  <c r="EN93" i="2"/>
  <c r="CY109" i="2"/>
  <c r="DM133" i="2"/>
  <c r="DM129" i="2"/>
  <c r="FP129" i="2"/>
  <c r="DZ291" i="2"/>
  <c r="DZ228" i="2"/>
  <c r="DZ245" i="2"/>
  <c r="EW165" i="2"/>
  <c r="EY165" i="2"/>
  <c r="KL164" i="2"/>
  <c r="EY164" i="2"/>
  <c r="LQ163" i="2"/>
  <c r="F163" i="2"/>
  <c r="KJ163" i="2"/>
  <c r="MS157" i="2"/>
  <c r="MK154" i="2"/>
  <c r="LU154" i="2"/>
  <c r="MK152" i="2"/>
  <c r="MK151" i="2"/>
  <c r="KN140" i="2"/>
  <c r="LR140" i="2"/>
  <c r="LZ138" i="2"/>
  <c r="HF136" i="2"/>
  <c r="HI140" i="2"/>
  <c r="HD141" i="2"/>
  <c r="HJ143" i="2"/>
  <c r="HT143" i="2"/>
  <c r="HC146" i="2"/>
  <c r="LV122" i="2"/>
  <c r="MD133" i="2"/>
  <c r="FF121" i="2"/>
  <c r="FR121" i="2"/>
  <c r="FT121" i="2"/>
  <c r="FK96" i="2"/>
  <c r="LS109" i="2"/>
  <c r="IZ110" i="2"/>
  <c r="KG108" i="2"/>
  <c r="FY108" i="2"/>
  <c r="HW111" i="2"/>
  <c r="IA111" i="2" s="1"/>
  <c r="HW114" i="2"/>
  <c r="IA114" i="2" s="1"/>
  <c r="GL108" i="2"/>
  <c r="HN115" i="2"/>
  <c r="HC116" i="2"/>
  <c r="HK116" i="2"/>
  <c r="HW117" i="2"/>
  <c r="IA117" i="2" s="1"/>
  <c r="HB118" i="2"/>
  <c r="ML317" i="2"/>
  <c r="DI317" i="2"/>
  <c r="KT313" i="2"/>
  <c r="LQ311" i="2"/>
  <c r="ET241" i="2"/>
  <c r="MG240" i="2"/>
  <c r="MF237" i="2"/>
  <c r="LL226" i="2"/>
  <c r="IL215" i="2"/>
  <c r="IN215" i="2" s="1"/>
  <c r="DP189" i="2"/>
  <c r="LZ201" i="2"/>
  <c r="MB200" i="2"/>
  <c r="LT200" i="2"/>
  <c r="LV184" i="2"/>
  <c r="MD181" i="2"/>
  <c r="LV181" i="2"/>
  <c r="DZ317" i="2"/>
  <c r="KZ342" i="2"/>
  <c r="MS339" i="2"/>
  <c r="MK339" i="2"/>
  <c r="DB329" i="2"/>
  <c r="DC329" i="2" s="1"/>
  <c r="LB328" i="2"/>
  <c r="MR321" i="2"/>
  <c r="MN317" i="2"/>
  <c r="MF317" i="2"/>
  <c r="LB305" i="2"/>
  <c r="LT274" i="2"/>
  <c r="DL251" i="2"/>
  <c r="EZ242" i="2"/>
  <c r="LU241" i="2"/>
  <c r="DK240" i="2"/>
  <c r="IL231" i="2"/>
  <c r="IN231" i="2" s="1"/>
  <c r="MN226" i="2"/>
  <c r="KZ226" i="2"/>
  <c r="MQ153" i="2"/>
  <c r="HI118" i="2"/>
  <c r="HQ118" i="2"/>
  <c r="MD119" i="2"/>
  <c r="ID120" i="2"/>
  <c r="GE95" i="2"/>
  <c r="FS95" i="2"/>
  <c r="FZ95" i="2"/>
  <c r="KZ101" i="2"/>
  <c r="HM101" i="2"/>
  <c r="IM102" i="2"/>
  <c r="FV95" i="2"/>
  <c r="HH102" i="2"/>
  <c r="HN102" i="2"/>
  <c r="FW95" i="2"/>
  <c r="HP103" i="2"/>
  <c r="IS105" i="2"/>
  <c r="IZ106" i="2"/>
  <c r="HR101" i="2"/>
  <c r="W101" i="2"/>
  <c r="W105" i="2"/>
  <c r="Y95" i="2"/>
  <c r="AA95" i="2"/>
  <c r="CW96" i="2"/>
  <c r="BG95" i="2"/>
  <c r="BO95" i="2"/>
  <c r="BB95" i="2"/>
  <c r="BE95" i="2"/>
  <c r="CA95" i="2"/>
  <c r="CI102" i="2"/>
  <c r="AN95" i="2"/>
  <c r="AQ95" i="2"/>
  <c r="AC108" i="2"/>
  <c r="Q108" i="2"/>
  <c r="AA108" i="2"/>
  <c r="U108" i="2"/>
  <c r="W117" i="2"/>
  <c r="CG109" i="2"/>
  <c r="CO109" i="2"/>
  <c r="BU108" i="2"/>
  <c r="BO108" i="2"/>
  <c r="CM115" i="2"/>
  <c r="BC108" i="2"/>
  <c r="BK108" i="2"/>
  <c r="CV116" i="2"/>
  <c r="CH118" i="2"/>
  <c r="CP118" i="2"/>
  <c r="CX118" i="2"/>
  <c r="IG102" i="2"/>
  <c r="IH102" i="2" s="1"/>
  <c r="IP101" i="2"/>
  <c r="IQ101" i="2" s="1"/>
  <c r="JC102" i="2"/>
  <c r="JD102" i="2" s="1"/>
  <c r="JC106" i="2"/>
  <c r="JD106" i="2" s="1"/>
  <c r="JC115" i="2"/>
  <c r="JD115" i="2" s="1"/>
  <c r="W83" i="2"/>
  <c r="BJ82" i="2"/>
  <c r="GG82" i="2"/>
  <c r="BK82" i="2"/>
  <c r="MF84" i="2"/>
  <c r="FR82" i="2"/>
  <c r="IY82" i="2"/>
  <c r="X82" i="2"/>
  <c r="CW85" i="2"/>
  <c r="FS82" i="2"/>
  <c r="HE85" i="2"/>
  <c r="HM85" i="2"/>
  <c r="IM85" i="2"/>
  <c r="N82" i="2"/>
  <c r="Y82" i="2"/>
  <c r="CP86" i="2"/>
  <c r="CX86" i="2"/>
  <c r="FT82" i="2"/>
  <c r="GB82" i="2"/>
  <c r="HN86" i="2"/>
  <c r="II82" i="2"/>
  <c r="JC86" i="2"/>
  <c r="JD86" i="2" s="1"/>
  <c r="P82" i="2"/>
  <c r="Z82" i="2"/>
  <c r="BF82" i="2"/>
  <c r="GY87" i="2"/>
  <c r="HG87" i="2"/>
  <c r="IG87" i="2"/>
  <c r="S88" i="2"/>
  <c r="FO89" i="2"/>
  <c r="T82" i="2"/>
  <c r="DB222" i="2"/>
  <c r="DC222" i="2" s="1"/>
  <c r="MB218" i="2"/>
  <c r="MA218" i="2"/>
  <c r="LS217" i="2"/>
  <c r="MA217" i="2"/>
  <c r="LT217" i="2"/>
  <c r="DD200" i="2"/>
  <c r="MA200" i="2"/>
  <c r="IL198" i="2"/>
  <c r="IN198" i="2" s="1"/>
  <c r="IL196" i="2"/>
  <c r="IN196" i="2" s="1"/>
  <c r="MJ195" i="2"/>
  <c r="IL193" i="2"/>
  <c r="IN193" i="2" s="1"/>
  <c r="IL188" i="2"/>
  <c r="IN188" i="2" s="1"/>
  <c r="MC183" i="2"/>
  <c r="LU183" i="2"/>
  <c r="LU181" i="2"/>
  <c r="LU180" i="2"/>
  <c r="LU176" i="2"/>
  <c r="MK168" i="2"/>
  <c r="MU164" i="2"/>
  <c r="MF164" i="2"/>
  <c r="MJ156" i="2"/>
  <c r="KX146" i="2"/>
  <c r="KZ145" i="2"/>
  <c r="KJ145" i="2"/>
  <c r="IL145" i="2"/>
  <c r="IN145" i="2" s="1"/>
  <c r="EN145" i="2"/>
  <c r="EO145" i="2" s="1"/>
  <c r="LQ140" i="2"/>
  <c r="LQ136" i="2"/>
  <c r="HH139" i="2"/>
  <c r="HO140" i="2"/>
  <c r="HE141" i="2"/>
  <c r="HD146" i="2"/>
  <c r="ME125" i="2"/>
  <c r="ME126" i="2"/>
  <c r="CN76" i="2"/>
  <c r="CV76" i="2"/>
  <c r="HL76" i="2"/>
  <c r="MT289" i="2"/>
  <c r="ML289" i="2"/>
  <c r="ML288" i="2"/>
  <c r="LL283" i="2"/>
  <c r="F279" i="2"/>
  <c r="LX278" i="2"/>
  <c r="LP274" i="2"/>
  <c r="LX273" i="2"/>
  <c r="KT271" i="2"/>
  <c r="FJ271" i="2"/>
  <c r="EC266" i="2"/>
  <c r="MT265" i="2"/>
  <c r="MC263" i="2"/>
  <c r="MG257" i="2"/>
  <c r="MR252" i="2"/>
  <c r="LF251" i="2"/>
  <c r="KP251" i="2"/>
  <c r="MI249" i="2"/>
  <c r="ML247" i="2"/>
  <c r="IL242" i="2"/>
  <c r="IM240" i="2"/>
  <c r="IL237" i="2"/>
  <c r="IN237" i="2" s="1"/>
  <c r="LX230" i="2"/>
  <c r="MF230" i="2"/>
  <c r="MM229" i="2"/>
  <c r="IZ223" i="2"/>
  <c r="IS220" i="2"/>
  <c r="EY219" i="2"/>
  <c r="LU218" i="2"/>
  <c r="IS217" i="2"/>
  <c r="MC216" i="2"/>
  <c r="MC215" i="2"/>
  <c r="ML211" i="2"/>
  <c r="IM211" i="2"/>
  <c r="MD210" i="2"/>
  <c r="KV210" i="2"/>
  <c r="IM210" i="2"/>
  <c r="MT209" i="2"/>
  <c r="FE209" i="2"/>
  <c r="FF208" i="2"/>
  <c r="IS207" i="2"/>
  <c r="IS206" i="2"/>
  <c r="KT205" i="2"/>
  <c r="IS205" i="2"/>
  <c r="IZ203" i="2"/>
  <c r="KI199" i="2"/>
  <c r="FP197" i="2"/>
  <c r="MN195" i="2"/>
  <c r="FP194" i="2"/>
  <c r="LX188" i="2"/>
  <c r="LP188" i="2"/>
  <c r="MN187" i="2"/>
  <c r="FP187" i="2"/>
  <c r="IM178" i="2"/>
  <c r="KL177" i="2"/>
  <c r="W60" i="2"/>
  <c r="FO65" i="2"/>
  <c r="IG65" i="2"/>
  <c r="IH65" i="2" s="1"/>
  <c r="S66" i="2"/>
  <c r="KL336" i="2"/>
  <c r="LU319" i="2"/>
  <c r="LV304" i="2"/>
  <c r="KL302" i="2"/>
  <c r="KP295" i="2"/>
  <c r="EP282" i="2"/>
  <c r="FB280" i="2"/>
  <c r="FJ287" i="2"/>
  <c r="ML286" i="2"/>
  <c r="MN285" i="2"/>
  <c r="LJ283" i="2"/>
  <c r="MU279" i="2"/>
  <c r="ME274" i="2"/>
  <c r="LT271" i="2"/>
  <c r="MT270" i="2"/>
  <c r="MP311" i="2"/>
  <c r="LR311" i="2"/>
  <c r="MC310" i="2"/>
  <c r="MI305" i="2"/>
  <c r="MU303" i="2"/>
  <c r="MM303" i="2"/>
  <c r="LH303" i="2"/>
  <c r="MP301" i="2"/>
  <c r="EX165" i="2"/>
  <c r="MP164" i="2"/>
  <c r="LS163" i="2"/>
  <c r="MB161" i="2"/>
  <c r="HW157" i="2"/>
  <c r="MF154" i="2"/>
  <c r="HW154" i="2"/>
  <c r="IE154" i="2" s="1"/>
  <c r="HW150" i="2"/>
  <c r="IS146" i="2"/>
  <c r="JA146" i="2" s="1"/>
  <c r="FQ133" i="2"/>
  <c r="LU145" i="2"/>
  <c r="IZ144" i="2"/>
  <c r="MD140" i="2"/>
  <c r="MD135" i="2"/>
  <c r="LV135" i="2"/>
  <c r="HA141" i="2"/>
  <c r="HP141" i="2"/>
  <c r="KN122" i="2"/>
  <c r="CP59" i="2"/>
  <c r="CX59" i="2"/>
  <c r="HP63" i="2"/>
  <c r="HQ63" i="2"/>
  <c r="DJ68" i="2"/>
  <c r="DM68" i="2"/>
  <c r="EY270" i="2"/>
  <c r="LZ264" i="2"/>
  <c r="ES247" i="2"/>
  <c r="IS169" i="2"/>
  <c r="MQ168" i="2"/>
  <c r="IZ168" i="2"/>
  <c r="ME168" i="2"/>
  <c r="FK167" i="2"/>
  <c r="FK166" i="2"/>
  <c r="MR164" i="2"/>
  <c r="MK164" i="2"/>
  <c r="IZ164" i="2"/>
  <c r="MP157" i="2"/>
  <c r="IM156" i="2"/>
  <c r="KZ154" i="2"/>
  <c r="LA154" i="2" s="1"/>
  <c r="MH153" i="2"/>
  <c r="IM152" i="2"/>
  <c r="MH150" i="2"/>
  <c r="IM150" i="2"/>
  <c r="FK149" i="2"/>
  <c r="FK148" i="2"/>
  <c r="LQ148" i="2"/>
  <c r="LL146" i="2"/>
  <c r="LL145" i="2"/>
  <c r="KX145" i="2"/>
  <c r="LN144" i="2"/>
  <c r="KJ143" i="2"/>
  <c r="ET141" i="2"/>
  <c r="LP140" i="2"/>
  <c r="ET140" i="2"/>
  <c r="LX138" i="2"/>
  <c r="HO145" i="2"/>
  <c r="HJ145" i="2"/>
  <c r="HT145" i="2"/>
  <c r="LP123" i="2"/>
  <c r="LX124" i="2"/>
  <c r="LP126" i="2"/>
  <c r="LP127" i="2"/>
  <c r="EP115" i="2"/>
  <c r="LP128" i="2"/>
  <c r="LX129" i="2"/>
  <c r="LP133" i="2"/>
  <c r="HD122" i="2"/>
  <c r="FW121" i="2"/>
  <c r="HN125" i="2"/>
  <c r="HK109" i="2"/>
  <c r="KX116" i="2"/>
  <c r="LJ118" i="2"/>
  <c r="HC118" i="2"/>
  <c r="HK118" i="2"/>
  <c r="IL119" i="2"/>
  <c r="IN119" i="2" s="1"/>
  <c r="MI120" i="2"/>
  <c r="MQ120" i="2"/>
  <c r="IM96" i="2"/>
  <c r="MK96" i="2"/>
  <c r="LJ96" i="2"/>
  <c r="HC96" i="2"/>
  <c r="MM98" i="2"/>
  <c r="LN98" i="2"/>
  <c r="HE98" i="2"/>
  <c r="MB99" i="2"/>
  <c r="MF99" i="2"/>
  <c r="MN99" i="2"/>
  <c r="LD101" i="2"/>
  <c r="HQ101" i="2"/>
  <c r="LS102" i="2"/>
  <c r="HB102" i="2"/>
  <c r="HT102" i="2"/>
  <c r="FQ59" i="2"/>
  <c r="LX74" i="2"/>
  <c r="CI59" i="2"/>
  <c r="FF59" i="2"/>
  <c r="FG59" i="2" s="1"/>
  <c r="MH62" i="2"/>
  <c r="LJ63" i="2"/>
  <c r="MC67" i="2"/>
  <c r="EN315" i="2"/>
  <c r="MN311" i="2"/>
  <c r="LS310" i="2"/>
  <c r="MS309" i="2"/>
  <c r="MK309" i="2"/>
  <c r="MS307" i="2"/>
  <c r="KT307" i="2"/>
  <c r="ME306" i="2"/>
  <c r="EZ305" i="2"/>
  <c r="MJ304" i="2"/>
  <c r="KX302" i="2"/>
  <c r="LB301" i="2"/>
  <c r="MP297" i="2"/>
  <c r="KN295" i="2"/>
  <c r="MN294" i="2"/>
  <c r="MQ292" i="2"/>
  <c r="EY291" i="2"/>
  <c r="FB290" i="2"/>
  <c r="EZ288" i="2"/>
  <c r="LH287" i="2"/>
  <c r="MC286" i="2"/>
  <c r="LH282" i="2"/>
  <c r="LN265" i="2"/>
  <c r="ME176" i="2"/>
  <c r="HW176" i="2"/>
  <c r="HW175" i="2"/>
  <c r="KZ174" i="2"/>
  <c r="FF172" i="2"/>
  <c r="FG172" i="2" s="1"/>
  <c r="EN172" i="2"/>
  <c r="LZ171" i="2"/>
  <c r="FE171" i="2"/>
  <c r="MP170" i="2"/>
  <c r="LR170" i="2"/>
  <c r="LW136" i="2"/>
  <c r="HK145" i="2"/>
  <c r="B121" i="2"/>
  <c r="IM123" i="2"/>
  <c r="LQ124" i="2"/>
  <c r="IM125" i="2"/>
  <c r="FB126" i="2"/>
  <c r="EX127" i="2"/>
  <c r="MG127" i="2"/>
  <c r="LQ129" i="2"/>
  <c r="IM130" i="2"/>
  <c r="IM132" i="2"/>
  <c r="GY124" i="2"/>
  <c r="HE122" i="2"/>
  <c r="HF122" i="2"/>
  <c r="FX121" i="2"/>
  <c r="GM121" i="2"/>
  <c r="HI127" i="2"/>
  <c r="HQ127" i="2"/>
  <c r="HE128" i="2"/>
  <c r="IZ111" i="2"/>
  <c r="HB111" i="2"/>
  <c r="HI111" i="2"/>
  <c r="LL112" i="2"/>
  <c r="HD112" i="2"/>
  <c r="HR112" i="2"/>
  <c r="FK114" i="2"/>
  <c r="MQ114" i="2"/>
  <c r="GY92" i="2"/>
  <c r="HG92" i="2"/>
  <c r="AE57" i="2"/>
  <c r="LD58" i="2"/>
  <c r="EW62" i="2"/>
  <c r="EX62" i="2"/>
  <c r="FO63" i="2"/>
  <c r="HO66" i="2"/>
  <c r="ID129" i="2"/>
  <c r="KX129" i="2"/>
  <c r="ID130" i="2"/>
  <c r="ID133" i="2"/>
  <c r="GY130" i="2"/>
  <c r="GG121" i="2"/>
  <c r="GZ123" i="2"/>
  <c r="HC124" i="2"/>
  <c r="HK124" i="2"/>
  <c r="GZ125" i="2"/>
  <c r="HM127" i="2"/>
  <c r="HC128" i="2"/>
  <c r="HK128" i="2"/>
  <c r="GZ129" i="2"/>
  <c r="HH129" i="2"/>
  <c r="HM129" i="2"/>
  <c r="GZ131" i="2"/>
  <c r="HM131" i="2"/>
  <c r="HC132" i="2"/>
  <c r="HK132" i="2"/>
  <c r="GZ133" i="2"/>
  <c r="HH133" i="2"/>
  <c r="HM133" i="2"/>
  <c r="DK109" i="2"/>
  <c r="FQ96" i="2"/>
  <c r="IL109" i="2"/>
  <c r="IN109" i="2" s="1"/>
  <c r="HO109" i="2"/>
  <c r="HT109" i="2"/>
  <c r="MH110" i="2"/>
  <c r="LQ111" i="2"/>
  <c r="KR112" i="2"/>
  <c r="HJ112" i="2"/>
  <c r="HT112" i="2"/>
  <c r="HE113" i="2"/>
  <c r="IZ115" i="2"/>
  <c r="HB115" i="2"/>
  <c r="KV116" i="2"/>
  <c r="KW103" i="2" s="1"/>
  <c r="ME119" i="2"/>
  <c r="HJ96" i="2"/>
  <c r="MC97" i="2"/>
  <c r="HC97" i="2"/>
  <c r="MH102" i="2"/>
  <c r="CJ58" i="2"/>
  <c r="CR58" i="2"/>
  <c r="HH58" i="2"/>
  <c r="CL59" i="2"/>
  <c r="CT59" i="2"/>
  <c r="HB59" i="2"/>
  <c r="HJ59" i="2"/>
  <c r="HR59" i="2"/>
  <c r="KX59" i="2"/>
  <c r="LN59" i="2"/>
  <c r="CJ62" i="2"/>
  <c r="CE63" i="2"/>
  <c r="CM63" i="2"/>
  <c r="CU63" i="2"/>
  <c r="HC63" i="2"/>
  <c r="HK63" i="2"/>
  <c r="HS63" i="2"/>
  <c r="IP63" i="2"/>
  <c r="IQ63" i="2" s="1"/>
  <c r="LR64" i="2"/>
  <c r="LZ64" i="2"/>
  <c r="JC65" i="2"/>
  <c r="JD65" i="2" s="1"/>
  <c r="HI66" i="2"/>
  <c r="CK54" i="2"/>
  <c r="CS54" i="2"/>
  <c r="GZ54" i="2"/>
  <c r="HH54" i="2"/>
  <c r="HP54" i="2"/>
  <c r="IG54" i="2"/>
  <c r="IH54" i="2" s="1"/>
  <c r="JC33" i="2"/>
  <c r="JD33" i="2" s="1"/>
  <c r="MJ33" i="2"/>
  <c r="MS33" i="2"/>
  <c r="ID34" i="2"/>
  <c r="LQ31" i="2"/>
  <c r="LZ119" i="2"/>
  <c r="GY91" i="2"/>
  <c r="HG91" i="2"/>
  <c r="HH92" i="2"/>
  <c r="HP92" i="2"/>
  <c r="AG94" i="2"/>
  <c r="JC70" i="2"/>
  <c r="S71" i="2"/>
  <c r="HJ72" i="2"/>
  <c r="HR72" i="2"/>
  <c r="KX72" i="2"/>
  <c r="HF76" i="2"/>
  <c r="HN76" i="2"/>
  <c r="GZ78" i="2"/>
  <c r="HB80" i="2"/>
  <c r="HJ80" i="2"/>
  <c r="HR80" i="2"/>
  <c r="MT57" i="2"/>
  <c r="HS58" i="2"/>
  <c r="JC60" i="2"/>
  <c r="JD60" i="2" s="1"/>
  <c r="MB60" i="2"/>
  <c r="HL66" i="2"/>
  <c r="HT66" i="2"/>
  <c r="IS66" i="2"/>
  <c r="KV67" i="2"/>
  <c r="KW67" i="2" s="1"/>
  <c r="LS67" i="2"/>
  <c r="IG68" i="2"/>
  <c r="IH68" i="2" s="1"/>
  <c r="IG47" i="2"/>
  <c r="IH47" i="2" s="1"/>
  <c r="MK47" i="2"/>
  <c r="MS47" i="2"/>
  <c r="HW48" i="2"/>
  <c r="IA48" i="2" s="1"/>
  <c r="CX49" i="2"/>
  <c r="JC50" i="2"/>
  <c r="JD50" i="2" s="1"/>
  <c r="MU52" i="2"/>
  <c r="IG55" i="2"/>
  <c r="IH55" i="2" s="1"/>
  <c r="AD51" i="2"/>
  <c r="MK35" i="2"/>
  <c r="MT316" i="2"/>
  <c r="LL316" i="2"/>
  <c r="F316" i="2"/>
  <c r="DF305" i="2"/>
  <c r="MD305" i="2"/>
  <c r="MC305" i="2"/>
  <c r="DD293" i="2"/>
  <c r="IW305" i="2"/>
  <c r="LZ305" i="2"/>
  <c r="DB305" i="2"/>
  <c r="DC305" i="2" s="1"/>
  <c r="DF293" i="2"/>
  <c r="EM304" i="2"/>
  <c r="EP304" i="2"/>
  <c r="ET304" i="2"/>
  <c r="LH302" i="2"/>
  <c r="MB302" i="2"/>
  <c r="MR302" i="2"/>
  <c r="KJ292" i="2"/>
  <c r="LP291" i="2"/>
  <c r="MF291" i="2"/>
  <c r="LQ290" i="2"/>
  <c r="MG290" i="2"/>
  <c r="LY289" i="2"/>
  <c r="MO289" i="2"/>
  <c r="LQ288" i="2"/>
  <c r="MG288" i="2"/>
  <c r="FB285" i="2"/>
  <c r="EZ285" i="2"/>
  <c r="LQ283" i="2"/>
  <c r="KL283" i="2"/>
  <c r="MG283" i="2"/>
  <c r="LF280" i="2"/>
  <c r="MQ280" i="2"/>
  <c r="LF275" i="2"/>
  <c r="MA274" i="2"/>
  <c r="MQ274" i="2"/>
  <c r="LF274" i="2"/>
  <c r="MR269" i="2"/>
  <c r="MB269" i="2"/>
  <c r="KV268" i="2"/>
  <c r="ML268" i="2"/>
  <c r="MF267" i="2"/>
  <c r="KJ267" i="2"/>
  <c r="MH266" i="2"/>
  <c r="KN266" i="2"/>
  <c r="MN263" i="2"/>
  <c r="DJ263" i="2"/>
  <c r="DP251" i="2"/>
  <c r="EC263" i="2"/>
  <c r="DR251" i="2"/>
  <c r="DM263" i="2"/>
  <c r="ET262" i="2"/>
  <c r="EN262" i="2"/>
  <c r="EO262" i="2" s="1"/>
  <c r="EM262" i="2"/>
  <c r="FE261" i="2"/>
  <c r="KJ258" i="2"/>
  <c r="LP258" i="2"/>
  <c r="MF258" i="2"/>
  <c r="LT256" i="2"/>
  <c r="LP256" i="2"/>
  <c r="EC256" i="2"/>
  <c r="IW256" i="2"/>
  <c r="DD256" i="2"/>
  <c r="LU256" i="2"/>
  <c r="FJ256" i="2"/>
  <c r="IN256" i="2"/>
  <c r="DA256" i="2"/>
  <c r="DF256" i="2"/>
  <c r="ET255" i="2"/>
  <c r="ES243" i="2"/>
  <c r="ES255" i="2"/>
  <c r="EM255" i="2"/>
  <c r="EN255" i="2"/>
  <c r="DM253" i="2"/>
  <c r="DR253" i="2"/>
  <c r="MH252" i="2"/>
  <c r="LL251" i="2"/>
  <c r="MD251" i="2"/>
  <c r="IA251" i="2"/>
  <c r="LT251" i="2"/>
  <c r="DF251" i="2"/>
  <c r="IW251" i="2"/>
  <c r="DD251" i="2"/>
  <c r="DB251" i="2"/>
  <c r="DC251" i="2" s="1"/>
  <c r="LU251" i="2"/>
  <c r="DA251" i="2"/>
  <c r="MD246" i="2"/>
  <c r="LL246" i="2"/>
  <c r="DP241" i="2"/>
  <c r="EC241" i="2"/>
  <c r="DR241" i="2"/>
  <c r="DJ241" i="2"/>
  <c r="DM241" i="2"/>
  <c r="DL241" i="2"/>
  <c r="DK241" i="2"/>
  <c r="FO240" i="2"/>
  <c r="FP240" i="2"/>
  <c r="MG239" i="2"/>
  <c r="KL239" i="2"/>
  <c r="KM227" i="2" s="1"/>
  <c r="EC230" i="2"/>
  <c r="DK230" i="2"/>
  <c r="FP229" i="2"/>
  <c r="DD217" i="2"/>
  <c r="MA229" i="2"/>
  <c r="LS229" i="2"/>
  <c r="MB229" i="2"/>
  <c r="LX229" i="2"/>
  <c r="DF229" i="2"/>
  <c r="DA229" i="2"/>
  <c r="MF263" i="2"/>
  <c r="IM238" i="2"/>
  <c r="F304" i="2"/>
  <c r="MD240" i="2"/>
  <c r="DD51" i="2"/>
  <c r="MD51" i="2"/>
  <c r="MD229" i="2"/>
  <c r="IN338" i="2"/>
  <c r="EC253" i="2"/>
  <c r="EE253" i="2" s="1"/>
  <c r="LN138" i="2"/>
  <c r="EN138" i="2"/>
  <c r="DB138" i="2"/>
  <c r="DC138" i="2" s="1"/>
  <c r="HI138" i="2"/>
  <c r="HQ138" i="2"/>
  <c r="GZ138" i="2"/>
  <c r="HA138" i="2"/>
  <c r="LD138" i="2"/>
  <c r="HM138" i="2"/>
  <c r="HJ138" i="2"/>
  <c r="LJ138" i="2"/>
  <c r="HN138" i="2"/>
  <c r="DL138" i="2"/>
  <c r="HH138" i="2"/>
  <c r="HP138" i="2"/>
  <c r="KZ138" i="2"/>
  <c r="DK138" i="2"/>
  <c r="LD137" i="2"/>
  <c r="MP137" i="2"/>
  <c r="LH137" i="2"/>
  <c r="KP137" i="2"/>
  <c r="EN137" i="2"/>
  <c r="HF137" i="2"/>
  <c r="HG137" i="2"/>
  <c r="KV137" i="2"/>
  <c r="F124" i="2"/>
  <c r="HD137" i="2"/>
  <c r="HR137" i="2"/>
  <c r="HL137" i="2"/>
  <c r="HC137" i="2"/>
  <c r="KR137" i="2"/>
  <c r="LD136" i="2"/>
  <c r="MP136" i="2"/>
  <c r="LJ136" i="2"/>
  <c r="DL136" i="2"/>
  <c r="HO136" i="2"/>
  <c r="LH136" i="2"/>
  <c r="HT136" i="2"/>
  <c r="F136" i="2"/>
  <c r="HK136" i="2"/>
  <c r="KV136" i="2"/>
  <c r="HI136" i="2"/>
  <c r="KT136" i="2"/>
  <c r="KL136" i="2"/>
  <c r="HN136" i="2"/>
  <c r="EX136" i="2"/>
  <c r="MH135" i="2"/>
  <c r="EZ122" i="2"/>
  <c r="FB122" i="2"/>
  <c r="LV123" i="2"/>
  <c r="ML123" i="2"/>
  <c r="MT123" i="2"/>
  <c r="LL123" i="2"/>
  <c r="LV124" i="2"/>
  <c r="ML124" i="2"/>
  <c r="KV124" i="2"/>
  <c r="MD124" i="2"/>
  <c r="LL124" i="2"/>
  <c r="KV125" i="2"/>
  <c r="LV125" i="2"/>
  <c r="MD125" i="2"/>
  <c r="MT125" i="2"/>
  <c r="KV126" i="2"/>
  <c r="ML126" i="2"/>
  <c r="MD126" i="2"/>
  <c r="MT126" i="2"/>
  <c r="LL126" i="2"/>
  <c r="LV127" i="2"/>
  <c r="KV127" i="2"/>
  <c r="MD127" i="2"/>
  <c r="LL127" i="2"/>
  <c r="MT127" i="2"/>
  <c r="LV128" i="2"/>
  <c r="ML128" i="2"/>
  <c r="KV128" i="2"/>
  <c r="LL128" i="2"/>
  <c r="MT128" i="2"/>
  <c r="MD128" i="2"/>
  <c r="KV129" i="2"/>
  <c r="LV129" i="2"/>
  <c r="ML129" i="2"/>
  <c r="ML130" i="2"/>
  <c r="KV130" i="2"/>
  <c r="ML132" i="2"/>
  <c r="KV132" i="2"/>
  <c r="ML133" i="2"/>
  <c r="JG133" i="2"/>
  <c r="HJ122" i="2"/>
  <c r="GF121" i="2"/>
  <c r="GC121" i="2"/>
  <c r="HG123" i="2"/>
  <c r="IS109" i="2"/>
  <c r="IT108" i="2"/>
  <c r="LX111" i="2"/>
  <c r="KZ111" i="2"/>
  <c r="DB112" i="2"/>
  <c r="LZ112" i="2"/>
  <c r="MD112" i="2"/>
  <c r="LL113" i="2"/>
  <c r="MT113" i="2"/>
  <c r="LX114" i="2"/>
  <c r="KZ114" i="2"/>
  <c r="DA115" i="2"/>
  <c r="MB115" i="2"/>
  <c r="FP115" i="2"/>
  <c r="ME115" i="2"/>
  <c r="DD102" i="2"/>
  <c r="EA115" i="2"/>
  <c r="DF115" i="2"/>
  <c r="DD115" i="2"/>
  <c r="FE115" i="2"/>
  <c r="EC115" i="2"/>
  <c r="DF102" i="2"/>
  <c r="LU115" i="2"/>
  <c r="LS115" i="2"/>
  <c r="LR115" i="2"/>
  <c r="LZ115" i="2"/>
  <c r="IM116" i="2"/>
  <c r="IZ116" i="2"/>
  <c r="MK116" i="2"/>
  <c r="LU116" i="2"/>
  <c r="EM117" i="2"/>
  <c r="EN117" i="2"/>
  <c r="ES117" i="2"/>
  <c r="MF117" i="2"/>
  <c r="KJ117" i="2"/>
  <c r="KZ117" i="2"/>
  <c r="MN117" i="2"/>
  <c r="DA118" i="2"/>
  <c r="FE118" i="2"/>
  <c r="DB118" i="2"/>
  <c r="EC118" i="2"/>
  <c r="LP118" i="2"/>
  <c r="DF105" i="2"/>
  <c r="LX118" i="2"/>
  <c r="LR118" i="2"/>
  <c r="LT118" i="2"/>
  <c r="ET118" i="2"/>
  <c r="FI118" i="2"/>
  <c r="FJ118" i="2"/>
  <c r="MA118" i="2"/>
  <c r="LF118" i="2"/>
  <c r="JW95" i="2"/>
  <c r="LS96" i="2"/>
  <c r="JG96" i="2"/>
  <c r="MW96" i="2" s="1"/>
  <c r="KP96" i="2"/>
  <c r="MI96" i="2"/>
  <c r="KE95" i="2"/>
  <c r="MQ96" i="2"/>
  <c r="LF96" i="2"/>
  <c r="MA96" i="2"/>
  <c r="HB96" i="2"/>
  <c r="FX95" i="2"/>
  <c r="GP95" i="2"/>
  <c r="HT96" i="2"/>
  <c r="DX97" i="2"/>
  <c r="DZ97" i="2" s="1"/>
  <c r="MK97" i="2"/>
  <c r="MH97" i="2"/>
  <c r="DY97" i="2"/>
  <c r="MN97" i="2"/>
  <c r="MP97" i="2"/>
  <c r="MQ97" i="2"/>
  <c r="MF97" i="2"/>
  <c r="MI97" i="2"/>
  <c r="MG97" i="2"/>
  <c r="MU97" i="2"/>
  <c r="MM97" i="2"/>
  <c r="ML97" i="2"/>
  <c r="IS97" i="2"/>
  <c r="IL97" i="2"/>
  <c r="IN97" i="2" s="1"/>
  <c r="IZ97" i="2"/>
  <c r="KR97" i="2"/>
  <c r="JG97" i="2"/>
  <c r="KF95" i="2"/>
  <c r="MB97" i="2"/>
  <c r="MR97" i="2"/>
  <c r="HO97" i="2"/>
  <c r="GK95" i="2"/>
  <c r="HJ97" i="2"/>
  <c r="GF95" i="2"/>
  <c r="EN98" i="2"/>
  <c r="EL95" i="2"/>
  <c r="ER96" i="2" s="1"/>
  <c r="IZ98" i="2"/>
  <c r="IM98" i="2"/>
  <c r="MK98" i="2"/>
  <c r="JG98" i="2"/>
  <c r="LU98" i="2"/>
  <c r="KT98" i="2"/>
  <c r="MS98" i="2"/>
  <c r="LJ98" i="2"/>
  <c r="FY95" i="2"/>
  <c r="HC98" i="2"/>
  <c r="EW99" i="2"/>
  <c r="EX99" i="2"/>
  <c r="FF99" i="2"/>
  <c r="FG99" i="2" s="1"/>
  <c r="EY99" i="2"/>
  <c r="LV99" i="2"/>
  <c r="ML99" i="2"/>
  <c r="KV99" i="2"/>
  <c r="EY100" i="2"/>
  <c r="KJ100" i="2"/>
  <c r="CU100" i="2"/>
  <c r="CE100" i="2"/>
  <c r="KZ100" i="2"/>
  <c r="EN100" i="2"/>
  <c r="EO100" i="2" s="1"/>
  <c r="LF100" i="2"/>
  <c r="LL100" i="2"/>
  <c r="HB100" i="2"/>
  <c r="KN100" i="2"/>
  <c r="HG100" i="2"/>
  <c r="CM100" i="2"/>
  <c r="CG100" i="2"/>
  <c r="HQ100" i="2"/>
  <c r="HT100" i="2"/>
  <c r="CV100" i="2"/>
  <c r="HO100" i="2"/>
  <c r="HP100" i="2"/>
  <c r="HA100" i="2"/>
  <c r="HI100" i="2"/>
  <c r="KT100" i="2"/>
  <c r="F87" i="2"/>
  <c r="KR100" i="2"/>
  <c r="CQ100" i="2"/>
  <c r="GY100" i="2"/>
  <c r="CO100" i="2"/>
  <c r="CN100" i="2"/>
  <c r="KL100" i="2"/>
  <c r="DK100" i="2"/>
  <c r="AD100" i="2"/>
  <c r="CP100" i="2"/>
  <c r="CJ100" i="2"/>
  <c r="CW100" i="2"/>
  <c r="LD100" i="2"/>
  <c r="CX100" i="2"/>
  <c r="CR100" i="2"/>
  <c r="CL100" i="2"/>
  <c r="HD100" i="2"/>
  <c r="HK100" i="2"/>
  <c r="HJ100" i="2"/>
  <c r="HF100" i="2"/>
  <c r="CH100" i="2"/>
  <c r="LH100" i="2"/>
  <c r="FE100" i="2"/>
  <c r="FD95" i="2"/>
  <c r="ID100" i="2"/>
  <c r="HW100" i="2"/>
  <c r="IE100" i="2" s="1"/>
  <c r="MM100" i="2"/>
  <c r="KX100" i="2"/>
  <c r="MU100" i="2"/>
  <c r="ME100" i="2"/>
  <c r="KI95" i="2"/>
  <c r="HE100" i="2"/>
  <c r="HL100" i="2"/>
  <c r="FE101" i="2"/>
  <c r="ME101" i="2"/>
  <c r="EA101" i="2"/>
  <c r="DM101" i="2"/>
  <c r="LW101" i="2"/>
  <c r="ET101" i="2"/>
  <c r="LT101" i="2"/>
  <c r="MB101" i="2"/>
  <c r="MA101" i="2"/>
  <c r="DB101" i="2"/>
  <c r="DC101" i="2"/>
  <c r="MC101" i="2"/>
  <c r="FJ101" i="2"/>
  <c r="FO101" i="2"/>
  <c r="FK101" i="2"/>
  <c r="FI101" i="2"/>
  <c r="HW101" i="2"/>
  <c r="IL101" i="2"/>
  <c r="IN101" i="2"/>
  <c r="KJ101" i="2"/>
  <c r="LP101" i="2"/>
  <c r="JG101" i="2"/>
  <c r="GY101" i="2"/>
  <c r="FU95" i="2"/>
  <c r="HG101" i="2"/>
  <c r="GC95" i="2"/>
  <c r="DJ102" i="2"/>
  <c r="DK102" i="2"/>
  <c r="DM102" i="2"/>
  <c r="DL102" i="2"/>
  <c r="FP102" i="2"/>
  <c r="FQ102" i="2"/>
  <c r="FO102" i="2"/>
  <c r="JG102" i="2"/>
  <c r="MV102" i="2" s="1"/>
  <c r="MX102" i="2" s="1"/>
  <c r="IM103" i="2"/>
  <c r="IL103" i="2"/>
  <c r="IN103" i="2" s="1"/>
  <c r="JG103" i="2"/>
  <c r="LR103" i="2"/>
  <c r="LD103" i="2"/>
  <c r="MP103" i="2"/>
  <c r="GM95" i="2"/>
  <c r="HQ103" i="2"/>
  <c r="IT95" i="2"/>
  <c r="LS104" i="2"/>
  <c r="JG104" i="2"/>
  <c r="KP104" i="2"/>
  <c r="MI104" i="2"/>
  <c r="LF104" i="2"/>
  <c r="MA104" i="2"/>
  <c r="MQ104" i="2"/>
  <c r="MM105" i="2"/>
  <c r="MN105" i="2"/>
  <c r="MF105" i="2"/>
  <c r="MS105" i="2"/>
  <c r="MU105" i="2"/>
  <c r="DY105" i="2"/>
  <c r="LT105" i="2"/>
  <c r="MJ105" i="2"/>
  <c r="KR105" i="2"/>
  <c r="LH105" i="2"/>
  <c r="MR105" i="2"/>
  <c r="ES106" i="2"/>
  <c r="EM106" i="2"/>
  <c r="EP93" i="2"/>
  <c r="ET106" i="2"/>
  <c r="MK106" i="2"/>
  <c r="LU106" i="2"/>
  <c r="KT106" i="2"/>
  <c r="LJ106" i="2"/>
  <c r="MS106" i="2"/>
  <c r="MC106" i="2"/>
  <c r="EZ94" i="2"/>
  <c r="EW107" i="2"/>
  <c r="FF107" i="2"/>
  <c r="FG107" i="2" s="1"/>
  <c r="EX107" i="2"/>
  <c r="EY107" i="2"/>
  <c r="HR97" i="2"/>
  <c r="GN95" i="2"/>
  <c r="K98" i="2"/>
  <c r="AG98" i="2"/>
  <c r="I98" i="2"/>
  <c r="J98" i="2" s="1"/>
  <c r="H98" i="2"/>
  <c r="AH102" i="2"/>
  <c r="AK102" i="2" s="1"/>
  <c r="N95" i="2"/>
  <c r="AH96" i="2"/>
  <c r="AJ96" i="2" s="1"/>
  <c r="S96" i="2"/>
  <c r="S100" i="2"/>
  <c r="AH100" i="2"/>
  <c r="AI100" i="2" s="1"/>
  <c r="S104" i="2"/>
  <c r="AH104" i="2"/>
  <c r="AK104" i="2" s="1"/>
  <c r="LD270" i="2"/>
  <c r="ML125" i="2"/>
  <c r="KN270" i="2"/>
  <c r="HX95" i="2"/>
  <c r="LS101" i="2"/>
  <c r="GA95" i="2"/>
  <c r="MT99" i="2"/>
  <c r="JX95" i="2"/>
  <c r="IM97" i="2"/>
  <c r="ET98" i="2"/>
  <c r="MB265" i="2"/>
  <c r="LR338" i="2"/>
  <c r="LD329" i="2"/>
  <c r="K93" i="2"/>
  <c r="LR270" i="2"/>
  <c r="DM331" i="2"/>
  <c r="DK331" i="2"/>
  <c r="LP315" i="2"/>
  <c r="MH314" i="2"/>
  <c r="LB311" i="2"/>
  <c r="LL311" i="2"/>
  <c r="KP311" i="2"/>
  <c r="F311" i="2"/>
  <c r="EW309" i="2"/>
  <c r="EX309" i="2"/>
  <c r="KR302" i="2"/>
  <c r="MJ302" i="2"/>
  <c r="ML301" i="2"/>
  <c r="LV301" i="2"/>
  <c r="IN301" i="2"/>
  <c r="DY293" i="2"/>
  <c r="DB293" i="2"/>
  <c r="DC293" i="2" s="1"/>
  <c r="KL293" i="2"/>
  <c r="F293" i="2"/>
  <c r="MO290" i="2"/>
  <c r="LY290" i="2"/>
  <c r="LS290" i="2"/>
  <c r="LR290" i="2"/>
  <c r="DF290" i="2"/>
  <c r="IW290" i="2"/>
  <c r="MA290" i="2"/>
  <c r="DA290" i="2"/>
  <c r="LZ290" i="2"/>
  <c r="DD290" i="2"/>
  <c r="FE290" i="2"/>
  <c r="IA290" i="2"/>
  <c r="DA289" i="2"/>
  <c r="LZ289" i="2"/>
  <c r="IW289" i="2"/>
  <c r="LR289" i="2"/>
  <c r="IA289" i="2"/>
  <c r="DD276" i="2"/>
  <c r="IA288" i="2"/>
  <c r="MA288" i="2"/>
  <c r="DA288" i="2"/>
  <c r="IW288" i="2"/>
  <c r="LW288" i="2"/>
  <c r="LS288" i="2"/>
  <c r="FE288" i="2"/>
  <c r="LZ288" i="2"/>
  <c r="EA288" i="2"/>
  <c r="MN287" i="2"/>
  <c r="DW284" i="2"/>
  <c r="DX284" i="2" s="1"/>
  <c r="MH287" i="2"/>
  <c r="EN280" i="2"/>
  <c r="EO280" i="2" s="1"/>
  <c r="EM280" i="2"/>
  <c r="KP275" i="2"/>
  <c r="LS275" i="2"/>
  <c r="KP274" i="2"/>
  <c r="MI274" i="2"/>
  <c r="EM273" i="2"/>
  <c r="ET273" i="2"/>
  <c r="EP261" i="2"/>
  <c r="ES261" i="2"/>
  <c r="EN273" i="2"/>
  <c r="KZ271" i="2"/>
  <c r="LX271" i="2"/>
  <c r="MJ269" i="2"/>
  <c r="LT269" i="2"/>
  <c r="F268" i="2"/>
  <c r="KX268" i="2"/>
  <c r="KY268" i="2" s="1"/>
  <c r="DB268" i="2"/>
  <c r="DY268" i="2"/>
  <c r="KZ268" i="2"/>
  <c r="LA268" i="2" s="1"/>
  <c r="LN268" i="2"/>
  <c r="KR268" i="2"/>
  <c r="DL268" i="2"/>
  <c r="KJ268" i="2"/>
  <c r="EY268" i="2"/>
  <c r="LF268" i="2"/>
  <c r="DP255" i="2"/>
  <c r="DL267" i="2"/>
  <c r="DR255" i="2"/>
  <c r="EC267" i="2"/>
  <c r="DK267" i="2"/>
  <c r="EP266" i="2"/>
  <c r="EM266" i="2"/>
  <c r="DK264" i="2"/>
  <c r="LJ264" i="2"/>
  <c r="LH264" i="2"/>
  <c r="DY264" i="2"/>
  <c r="F252" i="2"/>
  <c r="F264" i="2"/>
  <c r="KR264" i="2"/>
  <c r="LD264" i="2"/>
  <c r="KL264" i="2"/>
  <c r="KN264" i="2"/>
  <c r="MB261" i="2"/>
  <c r="MR261" i="2"/>
  <c r="LS257" i="2"/>
  <c r="MI257" i="2"/>
  <c r="KV256" i="2"/>
  <c r="ML256" i="2"/>
  <c r="MJ254" i="2"/>
  <c r="KR254" i="2"/>
  <c r="KR245" i="2"/>
  <c r="MJ245" i="2"/>
  <c r="DL245" i="2"/>
  <c r="DJ245" i="2"/>
  <c r="DK245" i="2"/>
  <c r="DR245" i="2"/>
  <c r="DP245" i="2"/>
  <c r="FO244" i="2"/>
  <c r="FP244" i="2"/>
  <c r="LV242" i="2"/>
  <c r="ML242" i="2"/>
  <c r="MH240" i="2"/>
  <c r="LR240" i="2"/>
  <c r="KN240" i="2"/>
  <c r="LL237" i="2"/>
  <c r="ML237" i="2"/>
  <c r="EW237" i="2"/>
  <c r="EY237" i="2"/>
  <c r="FB225" i="2"/>
  <c r="FF237" i="2"/>
  <c r="FG237" i="2" s="1"/>
  <c r="EX237" i="2"/>
  <c r="DI337" i="2"/>
  <c r="MP335" i="2"/>
  <c r="EZ323" i="2"/>
  <c r="EW335" i="2"/>
  <c r="DY331" i="2"/>
  <c r="DX331" i="2"/>
  <c r="DZ331" i="2" s="1"/>
  <c r="ML331" i="2"/>
  <c r="MO331" i="2"/>
  <c r="MK331" i="2"/>
  <c r="MM331" i="2"/>
  <c r="MT331" i="2"/>
  <c r="LD330" i="2"/>
  <c r="MP330" i="2"/>
  <c r="MH330" i="2"/>
  <c r="MJ330" i="2"/>
  <c r="MN330" i="2"/>
  <c r="MF330" i="2"/>
  <c r="MO330" i="2"/>
  <c r="DY330" i="2"/>
  <c r="MG330" i="2"/>
  <c r="DX330" i="2"/>
  <c r="DZ330" i="2" s="1"/>
  <c r="EA330" i="2"/>
  <c r="MI330" i="2"/>
  <c r="MH329" i="2"/>
  <c r="KN329" i="2"/>
  <c r="EY329" i="2"/>
  <c r="EW329" i="2"/>
  <c r="EX329" i="2"/>
  <c r="LH328" i="2"/>
  <c r="MB328" i="2"/>
  <c r="MJ328" i="2"/>
  <c r="LT328" i="2"/>
  <c r="LL327" i="2"/>
  <c r="MD327" i="2"/>
  <c r="ML327" i="2"/>
  <c r="LV327" i="2"/>
  <c r="ME326" i="2"/>
  <c r="LN326" i="2"/>
  <c r="LW326" i="2"/>
  <c r="KX326" i="2"/>
  <c r="KJ326" i="2"/>
  <c r="DY326" i="2"/>
  <c r="KZ326" i="2"/>
  <c r="KZ325" i="2"/>
  <c r="LX325" i="2"/>
  <c r="MN325" i="2"/>
  <c r="MF325" i="2"/>
  <c r="LP325" i="2"/>
  <c r="DI325" i="2"/>
  <c r="MU325" i="2"/>
  <c r="DY325" i="2"/>
  <c r="MO325" i="2"/>
  <c r="MQ325" i="2"/>
  <c r="MG325" i="2"/>
  <c r="DX325" i="2"/>
  <c r="DZ325" i="2" s="1"/>
  <c r="ML325" i="2"/>
  <c r="EP324" i="2"/>
  <c r="EM324" i="2"/>
  <c r="EN324" i="2"/>
  <c r="ES312" i="2"/>
  <c r="ES324" i="2"/>
  <c r="LJ322" i="2"/>
  <c r="MS322" i="2"/>
  <c r="MC322" i="2"/>
  <c r="IN321" i="2"/>
  <c r="DD321" i="2"/>
  <c r="IW321" i="2"/>
  <c r="DF321" i="2"/>
  <c r="ET321" i="2"/>
  <c r="LZ321" i="2"/>
  <c r="EA321" i="2"/>
  <c r="MO319" i="2"/>
  <c r="DI319" i="2"/>
  <c r="MT319" i="2"/>
  <c r="MQ319" i="2"/>
  <c r="CT50" i="2"/>
  <c r="MD291" i="2"/>
  <c r="FB323" i="2"/>
  <c r="LV290" i="2"/>
  <c r="LH326" i="2"/>
  <c r="EY136" i="2"/>
  <c r="HS100" i="2"/>
  <c r="H106" i="2"/>
  <c r="KV100" i="2"/>
  <c r="LV268" i="2"/>
  <c r="LD262" i="2"/>
  <c r="EA289" i="2"/>
  <c r="DD244" i="2"/>
  <c r="EY138" i="2"/>
  <c r="F137" i="2"/>
  <c r="LL136" i="2"/>
  <c r="LF292" i="2"/>
  <c r="LV316" i="2"/>
  <c r="KV316" i="2"/>
  <c r="KZ315" i="2"/>
  <c r="LT312" i="2"/>
  <c r="MJ312" i="2"/>
  <c r="MP309" i="2"/>
  <c r="LD309" i="2"/>
  <c r="MB306" i="2"/>
  <c r="LH306" i="2"/>
  <c r="MR306" i="2"/>
  <c r="MA303" i="2"/>
  <c r="MQ303" i="2"/>
  <c r="EZ303" i="2"/>
  <c r="EX303" i="2"/>
  <c r="MT301" i="2"/>
  <c r="MM293" i="2"/>
  <c r="LW293" i="2"/>
  <c r="KN292" i="2"/>
  <c r="LL292" i="2"/>
  <c r="KL292" i="2"/>
  <c r="DY292" i="2"/>
  <c r="DF279" i="2"/>
  <c r="IA291" i="2"/>
  <c r="ET291" i="2"/>
  <c r="LZ291" i="2"/>
  <c r="EA291" i="2"/>
  <c r="LV291" i="2"/>
  <c r="LR291" i="2"/>
  <c r="DF291" i="2"/>
  <c r="IW291" i="2"/>
  <c r="MA291" i="2"/>
  <c r="LS291" i="2"/>
  <c r="LY288" i="2"/>
  <c r="MO288" i="2"/>
  <c r="LW283" i="2"/>
  <c r="LS283" i="2"/>
  <c r="IA283" i="2"/>
  <c r="MS282" i="2"/>
  <c r="MN282" i="2"/>
  <c r="EP281" i="2"/>
  <c r="EP269" i="2"/>
  <c r="MI280" i="2"/>
  <c r="KP280" i="2"/>
  <c r="EM276" i="2"/>
  <c r="ES276" i="2"/>
  <c r="EP275" i="2"/>
  <c r="EP263" i="2"/>
  <c r="EN275" i="2"/>
  <c r="ES275" i="2"/>
  <c r="DP259" i="2"/>
  <c r="DK271" i="2"/>
  <c r="DL271" i="2"/>
  <c r="EC271" i="2"/>
  <c r="EI271" i="2" s="1"/>
  <c r="EN270" i="2"/>
  <c r="EM270" i="2"/>
  <c r="ES270" i="2"/>
  <c r="ET270" i="2"/>
  <c r="FE269" i="2"/>
  <c r="KZ267" i="2"/>
  <c r="LR262" i="2"/>
  <c r="KN262" i="2"/>
  <c r="MJ261" i="2"/>
  <c r="LT261" i="2"/>
  <c r="KV259" i="2"/>
  <c r="F247" i="2"/>
  <c r="EA258" i="2"/>
  <c r="MM258" i="2"/>
  <c r="MU258" i="2"/>
  <c r="DY258" i="2"/>
  <c r="MT258" i="2"/>
  <c r="MP258" i="2"/>
  <c r="ML258" i="2"/>
  <c r="MJ258" i="2"/>
  <c r="MQ257" i="2"/>
  <c r="MA257" i="2"/>
  <c r="MD256" i="2"/>
  <c r="LL256" i="2"/>
  <c r="MT256" i="2"/>
  <c r="LQ255" i="2"/>
  <c r="LV246" i="2"/>
  <c r="KZ244" i="2"/>
  <c r="KP244" i="2"/>
  <c r="KR244" i="2"/>
  <c r="DL244" i="2"/>
  <c r="D236" i="2"/>
  <c r="LP243" i="2"/>
  <c r="MF243" i="2"/>
  <c r="KJ243" i="2"/>
  <c r="MT242" i="2"/>
  <c r="LL242" i="2"/>
  <c r="MD242" i="2"/>
  <c r="LQ240" i="2"/>
  <c r="DA240" i="2"/>
  <c r="LU240" i="2"/>
  <c r="EA240" i="2"/>
  <c r="DM240" i="2"/>
  <c r="LP240" i="2"/>
  <c r="LT240" i="2"/>
  <c r="FE240" i="2"/>
  <c r="MA240" i="2"/>
  <c r="ME240" i="2"/>
  <c r="LX240" i="2"/>
  <c r="LS240" i="2"/>
  <c r="MB240" i="2"/>
  <c r="MT233" i="2"/>
  <c r="MD233" i="2"/>
  <c r="LL233" i="2"/>
  <c r="FF233" i="2"/>
  <c r="FG233" i="2" s="1"/>
  <c r="EZ233" i="2"/>
  <c r="EW233" i="2"/>
  <c r="LU232" i="2"/>
  <c r="EM232" i="2"/>
  <c r="ES220" i="2"/>
  <c r="EP220" i="2"/>
  <c r="ES232" i="2"/>
  <c r="DY231" i="2"/>
  <c r="MN231" i="2"/>
  <c r="MK231" i="2"/>
  <c r="ML231" i="2"/>
  <c r="MM231" i="2"/>
  <c r="MG231" i="2"/>
  <c r="DD291" i="2"/>
  <c r="LV48" i="2"/>
  <c r="FP48" i="2"/>
  <c r="DA48" i="2"/>
  <c r="MD48" i="2"/>
  <c r="CL50" i="2"/>
  <c r="CL53" i="2"/>
  <c r="JZ296" i="2"/>
  <c r="KJ244" i="2"/>
  <c r="MB321" i="2"/>
  <c r="MT325" i="2"/>
  <c r="KJ325" i="2"/>
  <c r="MG319" i="2"/>
  <c r="KG95" i="2"/>
  <c r="DR89" i="2"/>
  <c r="LX101" i="2"/>
  <c r="DJ271" i="2"/>
  <c r="LB326" i="2"/>
  <c r="MB105" i="2"/>
  <c r="MT264" i="2"/>
  <c r="HA103" i="2"/>
  <c r="LH268" i="2"/>
  <c r="LV289" i="2"/>
  <c r="F280" i="2"/>
  <c r="KT116" i="2"/>
  <c r="DF118" i="2"/>
  <c r="KL326" i="2"/>
  <c r="CK100" i="2"/>
  <c r="CV101" i="2"/>
  <c r="BS95" i="2"/>
  <c r="T108" i="2"/>
  <c r="W111" i="2"/>
  <c r="AG119" i="2"/>
  <c r="IP118" i="2"/>
  <c r="IQ118" i="2" s="1"/>
  <c r="IP119" i="2"/>
  <c r="IQ119" i="2" s="1"/>
  <c r="JC119" i="2"/>
  <c r="JD119" i="2" s="1"/>
  <c r="IM83" i="2"/>
  <c r="IZ83" i="2"/>
  <c r="IL83" i="2"/>
  <c r="IN83" i="2" s="1"/>
  <c r="CF84" i="2"/>
  <c r="BC82" i="2"/>
  <c r="BD82" i="2"/>
  <c r="CG85" i="2"/>
  <c r="EP72" i="2"/>
  <c r="EL82" i="2"/>
  <c r="ER84" i="2" s="1"/>
  <c r="EP85" i="2"/>
  <c r="ES85" i="2"/>
  <c r="ET85" i="2"/>
  <c r="EM85" i="2"/>
  <c r="BE82" i="2"/>
  <c r="CH86" i="2"/>
  <c r="CY87" i="2"/>
  <c r="BV82" i="2"/>
  <c r="LV88" i="2"/>
  <c r="LQ88" i="2"/>
  <c r="MB88" i="2"/>
  <c r="EA88" i="2"/>
  <c r="FE88" i="2"/>
  <c r="FP88" i="2"/>
  <c r="DF75" i="2"/>
  <c r="DD88" i="2"/>
  <c r="LP88" i="2"/>
  <c r="ME88" i="2"/>
  <c r="LZ88" i="2"/>
  <c r="LX88" i="2"/>
  <c r="MD88" i="2"/>
  <c r="LS88" i="2"/>
  <c r="ET88" i="2"/>
  <c r="LU88" i="2"/>
  <c r="LW88" i="2"/>
  <c r="MC88" i="2"/>
  <c r="MA88" i="2"/>
  <c r="FJ88" i="2"/>
  <c r="FI88" i="2"/>
  <c r="FO88" i="2"/>
  <c r="FK88" i="2"/>
  <c r="IL88" i="2"/>
  <c r="IK82" i="2"/>
  <c r="EC89" i="2"/>
  <c r="DL89" i="2"/>
  <c r="DK89" i="2"/>
  <c r="DM89" i="2"/>
  <c r="DP76" i="2"/>
  <c r="DR76" i="2"/>
  <c r="W114" i="2"/>
  <c r="IU82" i="2"/>
  <c r="P108" i="2"/>
  <c r="G82" i="2"/>
  <c r="HS84" i="2"/>
  <c r="IP105" i="2"/>
  <c r="LF316" i="2"/>
  <c r="KP316" i="2"/>
  <c r="MS315" i="2"/>
  <c r="MU314" i="2"/>
  <c r="LN314" i="2"/>
  <c r="ME314" i="2"/>
  <c r="KX314" i="2"/>
  <c r="LW314" i="2"/>
  <c r="MM314" i="2"/>
  <c r="F314" i="2"/>
  <c r="F302" i="2"/>
  <c r="LF314" i="2"/>
  <c r="KJ314" i="2"/>
  <c r="LP313" i="2"/>
  <c r="MF313" i="2"/>
  <c r="DB313" i="2"/>
  <c r="MC313" i="2"/>
  <c r="FJ313" i="2"/>
  <c r="EA312" i="2"/>
  <c r="MP312" i="2"/>
  <c r="DY312" i="2"/>
  <c r="MQ312" i="2"/>
  <c r="ML312" i="2"/>
  <c r="DI312" i="2"/>
  <c r="DL312" i="2" s="1"/>
  <c r="MT312" i="2"/>
  <c r="MM312" i="2"/>
  <c r="MK312" i="2"/>
  <c r="EW311" i="2"/>
  <c r="FB311" i="2"/>
  <c r="EZ311" i="2"/>
  <c r="LU310" i="2"/>
  <c r="DF309" i="2"/>
  <c r="LX309" i="2"/>
  <c r="LS309" i="2"/>
  <c r="LQ309" i="2"/>
  <c r="LY309" i="2"/>
  <c r="ET309" i="2"/>
  <c r="MA309" i="2"/>
  <c r="MU307" i="2"/>
  <c r="ME307" i="2"/>
  <c r="LW307" i="2"/>
  <c r="DB307" i="2"/>
  <c r="DC307" i="2" s="1"/>
  <c r="ET307" i="2"/>
  <c r="LX307" i="2"/>
  <c r="EA307" i="2"/>
  <c r="IA307" i="2"/>
  <c r="LY307" i="2"/>
  <c r="MB307" i="2"/>
  <c r="MA307" i="2"/>
  <c r="ES306" i="2"/>
  <c r="ES294" i="2"/>
  <c r="MB305" i="2"/>
  <c r="LH305" i="2"/>
  <c r="LT305" i="2"/>
  <c r="KR305" i="2"/>
  <c r="DY304" i="2"/>
  <c r="KR304" i="2"/>
  <c r="KP304" i="2"/>
  <c r="LH304" i="2"/>
  <c r="LP303" i="2"/>
  <c r="JG303" i="2"/>
  <c r="ET303" i="2"/>
  <c r="DF303" i="2"/>
  <c r="LT303" i="2"/>
  <c r="IW303" i="2"/>
  <c r="LY303" i="2"/>
  <c r="LU303" i="2"/>
  <c r="IN303" i="2"/>
  <c r="EA303" i="2"/>
  <c r="DA303" i="2"/>
  <c r="LZ303" i="2"/>
  <c r="LV303" i="2"/>
  <c r="MD303" i="2"/>
  <c r="IA303" i="2"/>
  <c r="ES290" i="2"/>
  <c r="EP302" i="2"/>
  <c r="MC291" i="2"/>
  <c r="CS100" i="2"/>
  <c r="N108" i="2"/>
  <c r="AH115" i="2"/>
  <c r="CW109" i="2"/>
  <c r="BT108" i="2"/>
  <c r="CJ112" i="2"/>
  <c r="BG108" i="2"/>
  <c r="CK113" i="2"/>
  <c r="BH108" i="2"/>
  <c r="BB108" i="2"/>
  <c r="CE115" i="2"/>
  <c r="AD84" i="2"/>
  <c r="LL84" i="2"/>
  <c r="KR84" i="2"/>
  <c r="F71" i="2"/>
  <c r="CL84" i="2"/>
  <c r="LJ84" i="2"/>
  <c r="HR84" i="2"/>
  <c r="HK84" i="2"/>
  <c r="EY84" i="2"/>
  <c r="HO84" i="2"/>
  <c r="CS84" i="2"/>
  <c r="CK84" i="2"/>
  <c r="CQ84" i="2"/>
  <c r="HP84" i="2"/>
  <c r="HH84" i="2"/>
  <c r="CO84" i="2"/>
  <c r="CG84" i="2"/>
  <c r="CJ84" i="2"/>
  <c r="LH84" i="2"/>
  <c r="CU84" i="2"/>
  <c r="CR84" i="2"/>
  <c r="KP84" i="2"/>
  <c r="F84" i="2"/>
  <c r="EX84" i="2"/>
  <c r="HJ84" i="2"/>
  <c r="CH84" i="2"/>
  <c r="LD84" i="2"/>
  <c r="HC84" i="2"/>
  <c r="GZ84" i="2"/>
  <c r="CW84" i="2"/>
  <c r="CT84" i="2"/>
  <c r="KL84" i="2"/>
  <c r="D82" i="2"/>
  <c r="KX84" i="2"/>
  <c r="KV84" i="2"/>
  <c r="CX84" i="2"/>
  <c r="W84" i="2"/>
  <c r="AH84" i="2"/>
  <c r="CV84" i="2"/>
  <c r="HD84" i="2"/>
  <c r="IL84" i="2"/>
  <c r="IN84" i="2" s="1"/>
  <c r="HW84" i="2"/>
  <c r="IM84" i="2"/>
  <c r="BL82" i="2"/>
  <c r="CO85" i="2"/>
  <c r="EY86" i="2"/>
  <c r="EZ86" i="2"/>
  <c r="EX86" i="2"/>
  <c r="EZ73" i="2"/>
  <c r="EW86" i="2"/>
  <c r="FF86" i="2"/>
  <c r="FG86" i="2" s="1"/>
  <c r="FB86" i="2"/>
  <c r="EV82" i="2"/>
  <c r="EW82" i="2" s="1"/>
  <c r="BN82" i="2"/>
  <c r="CQ87" i="2"/>
  <c r="FE87" i="2"/>
  <c r="FF87" i="2"/>
  <c r="FG87" i="2" s="1"/>
  <c r="JG87" i="2"/>
  <c r="GK82" i="2"/>
  <c r="HO87" i="2"/>
  <c r="CR88" i="2"/>
  <c r="BO82" i="2"/>
  <c r="S89" i="2"/>
  <c r="R82" i="2"/>
  <c r="AH89" i="2"/>
  <c r="AK89" i="2" s="1"/>
  <c r="FL82" i="2"/>
  <c r="FQ89" i="2"/>
  <c r="FQ76" i="2"/>
  <c r="JG89" i="2"/>
  <c r="AE90" i="2"/>
  <c r="AE77" i="2"/>
  <c r="AD90" i="2"/>
  <c r="S113" i="2"/>
  <c r="EC88" i="2"/>
  <c r="EF88" i="2" s="1"/>
  <c r="EN84" i="2"/>
  <c r="DB88" i="2"/>
  <c r="DC88" i="2" s="1"/>
  <c r="CX110" i="2"/>
  <c r="HT84" i="2"/>
  <c r="LW309" i="2"/>
  <c r="CY111" i="2"/>
  <c r="BV108" i="2"/>
  <c r="BR108" i="2"/>
  <c r="CU115" i="2"/>
  <c r="IP97" i="2"/>
  <c r="IG97" i="2"/>
  <c r="IH97" i="2" s="1"/>
  <c r="IP110" i="2"/>
  <c r="IQ110" i="2" s="1"/>
  <c r="IP98" i="2"/>
  <c r="JF95" i="2"/>
  <c r="JF108" i="2"/>
  <c r="JC111" i="2"/>
  <c r="JD111" i="2" s="1"/>
  <c r="IP111" i="2"/>
  <c r="IQ111" i="2" s="1"/>
  <c r="HX82" i="2"/>
  <c r="ID83" i="2"/>
  <c r="HW83" i="2"/>
  <c r="MM84" i="2"/>
  <c r="MH84" i="2"/>
  <c r="MK84" i="2"/>
  <c r="DW82" i="2"/>
  <c r="DX82" i="2" s="1"/>
  <c r="MN84" i="2"/>
  <c r="DX84" i="2"/>
  <c r="DZ84" i="2" s="1"/>
  <c r="MG84" i="2"/>
  <c r="MU84" i="2"/>
  <c r="MP84" i="2"/>
  <c r="MI84" i="2"/>
  <c r="MQ84" i="2"/>
  <c r="ML84" i="2"/>
  <c r="HL84" i="2"/>
  <c r="H85" i="2"/>
  <c r="I85" i="2"/>
  <c r="J85" i="2" s="1"/>
  <c r="K85" i="2"/>
  <c r="AG85" i="2"/>
  <c r="JE82" i="2"/>
  <c r="JC85" i="2"/>
  <c r="JD85" i="2" s="1"/>
  <c r="CJ88" i="2"/>
  <c r="BG82" i="2"/>
  <c r="HA89" i="2"/>
  <c r="FW82" i="2"/>
  <c r="HY82" i="2"/>
  <c r="HF84" i="2"/>
  <c r="HN84" i="2"/>
  <c r="AH117" i="2"/>
  <c r="MS84" i="2"/>
  <c r="DM88" i="2"/>
  <c r="CM83" i="2"/>
  <c r="HK83" i="2"/>
  <c r="CE84" i="2"/>
  <c r="LR88" i="2"/>
  <c r="AG90" i="2"/>
  <c r="MI301" i="2"/>
  <c r="KP301" i="2"/>
  <c r="LV300" i="2"/>
  <c r="KV300" i="2"/>
  <c r="LD298" i="2"/>
  <c r="LZ298" i="2"/>
  <c r="MP298" i="2"/>
  <c r="LT295" i="2"/>
  <c r="MJ295" i="2"/>
  <c r="EW294" i="2"/>
  <c r="EY294" i="2"/>
  <c r="KR293" i="2"/>
  <c r="MJ293" i="2"/>
  <c r="IL293" i="2"/>
  <c r="HU293" i="2" s="1"/>
  <c r="IO293" i="2" s="1"/>
  <c r="DI293" i="2"/>
  <c r="FE293" i="2"/>
  <c r="MT290" i="2"/>
  <c r="LL290" i="2"/>
  <c r="MD290" i="2"/>
  <c r="MD288" i="2"/>
  <c r="MD287" i="2"/>
  <c r="LP286" i="2"/>
  <c r="KJ286" i="2"/>
  <c r="KK274" i="2" s="1"/>
  <c r="FJ283" i="2"/>
  <c r="FI283" i="2"/>
  <c r="KJ279" i="2"/>
  <c r="LP279" i="2"/>
  <c r="KZ277" i="2"/>
  <c r="LX277" i="2"/>
  <c r="MN276" i="2"/>
  <c r="KZ276" i="2"/>
  <c r="MN275" i="2"/>
  <c r="LX275" i="2"/>
  <c r="KZ275" i="2"/>
  <c r="MF273" i="2"/>
  <c r="JT272" i="2"/>
  <c r="LP273" i="2"/>
  <c r="KJ273" i="2"/>
  <c r="KX270" i="2"/>
  <c r="KY258" i="2" s="1"/>
  <c r="MM270" i="2"/>
  <c r="LW270" i="2"/>
  <c r="KP268" i="2"/>
  <c r="MS267" i="2"/>
  <c r="MC267" i="2"/>
  <c r="LJ267" i="2"/>
  <c r="LU262" i="2"/>
  <c r="FJ262" i="2"/>
  <c r="IW262" i="2"/>
  <c r="DD262" i="2"/>
  <c r="IA262" i="2"/>
  <c r="EA262" i="2"/>
  <c r="DF262" i="2"/>
  <c r="DX261" i="2"/>
  <c r="DZ261" i="2" s="1"/>
  <c r="EA261" i="2"/>
  <c r="MM261" i="2"/>
  <c r="MH261" i="2"/>
  <c r="LJ258" i="2"/>
  <c r="MS258" i="2"/>
  <c r="MC258" i="2"/>
  <c r="F258" i="2"/>
  <c r="KV258" i="2"/>
  <c r="KP258" i="2"/>
  <c r="DK258" i="2"/>
  <c r="F246" i="2"/>
  <c r="DL258" i="2"/>
  <c r="LL258" i="2"/>
  <c r="LN258" i="2"/>
  <c r="MA256" i="2"/>
  <c r="ME255" i="2"/>
  <c r="FJ255" i="2"/>
  <c r="IA255" i="2"/>
  <c r="DD243" i="2"/>
  <c r="DD255" i="2"/>
  <c r="IN255" i="2"/>
  <c r="LP255" i="2"/>
  <c r="LW255" i="2"/>
  <c r="IW255" i="2"/>
  <c r="LZ255" i="2"/>
  <c r="DA255" i="2"/>
  <c r="KL254" i="2"/>
  <c r="MG254" i="2"/>
  <c r="KX252" i="2"/>
  <c r="MM252" i="2"/>
  <c r="ML282" i="2"/>
  <c r="KH272" i="2"/>
  <c r="LV288" i="2"/>
  <c r="LV255" i="2"/>
  <c r="EX275" i="2"/>
  <c r="EA255" i="2"/>
  <c r="EZ282" i="2"/>
  <c r="MT300" i="2"/>
  <c r="MD300" i="2"/>
  <c r="LF300" i="2"/>
  <c r="KN300" i="2"/>
  <c r="KZ300" i="2"/>
  <c r="EX300" i="2"/>
  <c r="EY300" i="2"/>
  <c r="F300" i="2"/>
  <c r="MS299" i="2"/>
  <c r="MO299" i="2"/>
  <c r="DX299" i="2"/>
  <c r="DZ299" i="2" s="1"/>
  <c r="MH299" i="2"/>
  <c r="DI299" i="2"/>
  <c r="DK299" i="2" s="1"/>
  <c r="MJ299" i="2"/>
  <c r="MR299" i="2"/>
  <c r="DY299" i="2"/>
  <c r="EY298" i="2"/>
  <c r="EZ286" i="2"/>
  <c r="FB286" i="2"/>
  <c r="EZ298" i="2"/>
  <c r="EW298" i="2"/>
  <c r="FB298" i="2"/>
  <c r="IB291" i="2"/>
  <c r="HU291" i="2"/>
  <c r="IO291" i="2" s="1"/>
  <c r="IX291" i="2"/>
  <c r="ML290" i="2"/>
  <c r="KV290" i="2"/>
  <c r="FI288" i="2"/>
  <c r="FJ288" i="2"/>
  <c r="LB285" i="2"/>
  <c r="MO285" i="2"/>
  <c r="LY285" i="2"/>
  <c r="IA285" i="2"/>
  <c r="LV285" i="2"/>
  <c r="ET285" i="2"/>
  <c r="DD273" i="2"/>
  <c r="LS285" i="2"/>
  <c r="DB285" i="2"/>
  <c r="DC285" i="2" s="1"/>
  <c r="DF273" i="2"/>
  <c r="KZ279" i="2"/>
  <c r="LX279" i="2"/>
  <c r="KJ278" i="2"/>
  <c r="LP278" i="2"/>
  <c r="MF276" i="2"/>
  <c r="LP276" i="2"/>
  <c r="KJ276" i="2"/>
  <c r="KJ275" i="2"/>
  <c r="LP275" i="2"/>
  <c r="LX274" i="2"/>
  <c r="MN274" i="2"/>
  <c r="LQ270" i="2"/>
  <c r="DB270" i="2"/>
  <c r="DF258" i="2"/>
  <c r="IW270" i="2"/>
  <c r="IA270" i="2"/>
  <c r="LX270" i="2"/>
  <c r="EA270" i="2"/>
  <c r="DD258" i="2"/>
  <c r="IN270" i="2"/>
  <c r="LU270" i="2"/>
  <c r="MQ269" i="2"/>
  <c r="MP269" i="2"/>
  <c r="MH269" i="2"/>
  <c r="MK269" i="2"/>
  <c r="DX269" i="2"/>
  <c r="DZ269" i="2" s="1"/>
  <c r="MS269" i="2"/>
  <c r="EW268" i="2"/>
  <c r="FB268" i="2"/>
  <c r="EX268" i="2"/>
  <c r="EZ268" i="2"/>
  <c r="FB256" i="2"/>
  <c r="EX264" i="2"/>
  <c r="LU263" i="2"/>
  <c r="KT263" i="2"/>
  <c r="MU262" i="2"/>
  <c r="ME262" i="2"/>
  <c r="FF259" i="2"/>
  <c r="FG259" i="2" s="1"/>
  <c r="EZ259" i="2"/>
  <c r="FB247" i="2"/>
  <c r="LP257" i="2"/>
  <c r="MF257" i="2"/>
  <c r="KP256" i="2"/>
  <c r="LS256" i="2"/>
  <c r="FJ253" i="2"/>
  <c r="MT288" i="2"/>
  <c r="MS291" i="2"/>
  <c r="KP300" i="2"/>
  <c r="LR285" i="2"/>
  <c r="MU261" i="2"/>
  <c r="MQ301" i="2"/>
  <c r="DF243" i="2"/>
  <c r="DB258" i="2"/>
  <c r="DC258" i="2" s="1"/>
  <c r="FI271" i="2"/>
  <c r="MF275" i="2"/>
  <c r="MN279" i="2"/>
  <c r="EN254" i="2"/>
  <c r="EO254" i="2" s="1"/>
  <c r="LV313" i="2"/>
  <c r="HA136" i="2"/>
  <c r="HK137" i="2"/>
  <c r="HL138" i="2"/>
  <c r="MN299" i="2"/>
  <c r="KZ299" i="2"/>
  <c r="MJ297" i="2"/>
  <c r="KR297" i="2"/>
  <c r="EY295" i="2"/>
  <c r="EX295" i="2"/>
  <c r="EW295" i="2"/>
  <c r="MR293" i="2"/>
  <c r="MB293" i="2"/>
  <c r="LU291" i="2"/>
  <c r="FI290" i="2"/>
  <c r="FJ290" i="2"/>
  <c r="KP286" i="2"/>
  <c r="DB286" i="2"/>
  <c r="DC286" i="2" s="1"/>
  <c r="EX286" i="2"/>
  <c r="LF286" i="2"/>
  <c r="KZ286" i="2"/>
  <c r="LQ285" i="2"/>
  <c r="MG285" i="2"/>
  <c r="KP281" i="2"/>
  <c r="DY281" i="2"/>
  <c r="EY281" i="2"/>
  <c r="LB281" i="2"/>
  <c r="DB281" i="2"/>
  <c r="KJ281" i="2"/>
  <c r="KR281" i="2"/>
  <c r="LH281" i="2"/>
  <c r="EX281" i="2"/>
  <c r="LB280" i="2"/>
  <c r="DY280" i="2"/>
  <c r="EX280" i="2"/>
  <c r="LL280" i="2"/>
  <c r="LM280" i="2" s="1"/>
  <c r="EY280" i="2"/>
  <c r="DB280" i="2"/>
  <c r="DC280" i="2" s="1"/>
  <c r="LB279" i="2"/>
  <c r="F267" i="2"/>
  <c r="EX279" i="2"/>
  <c r="DY279" i="2"/>
  <c r="LH279" i="2"/>
  <c r="KL279" i="2"/>
  <c r="EY279" i="2"/>
  <c r="LJ279" i="2"/>
  <c r="KR279" i="2"/>
  <c r="KT279" i="2"/>
  <c r="DB279" i="2"/>
  <c r="DC279" i="2" s="1"/>
  <c r="KN278" i="2"/>
  <c r="KO266" i="2" s="1"/>
  <c r="DB278" i="2"/>
  <c r="DC278" i="2" s="1"/>
  <c r="F278" i="2"/>
  <c r="LJ278" i="2"/>
  <c r="LD277" i="2"/>
  <c r="DY277" i="2"/>
  <c r="LJ277" i="2"/>
  <c r="EY277" i="2"/>
  <c r="F265" i="2"/>
  <c r="LB277" i="2"/>
  <c r="EX277" i="2"/>
  <c r="LD276" i="2"/>
  <c r="LJ276" i="2"/>
  <c r="KL276" i="2"/>
  <c r="KV276" i="2"/>
  <c r="DB276" i="2"/>
  <c r="DC276" i="2" s="1"/>
  <c r="LL276" i="2"/>
  <c r="KV275" i="2"/>
  <c r="KT275" i="2"/>
  <c r="LB275" i="2"/>
  <c r="LJ275" i="2"/>
  <c r="DY274" i="2"/>
  <c r="KT274" i="2"/>
  <c r="KN274" i="2"/>
  <c r="LD274" i="2"/>
  <c r="LL274" i="2"/>
  <c r="KR274" i="2"/>
  <c r="KL274" i="2"/>
  <c r="KM274" i="2" s="1"/>
  <c r="F274" i="2"/>
  <c r="LH274" i="2"/>
  <c r="DB274" i="2"/>
  <c r="DC274" i="2" s="1"/>
  <c r="KV274" i="2"/>
  <c r="F262" i="2"/>
  <c r="LN274" i="2"/>
  <c r="KL273" i="2"/>
  <c r="LB273" i="2"/>
  <c r="KV273" i="2"/>
  <c r="F273" i="2"/>
  <c r="KT273" i="2"/>
  <c r="DB273" i="2"/>
  <c r="DC273" i="2" s="1"/>
  <c r="EX273" i="2"/>
  <c r="ME270" i="2"/>
  <c r="LN270" i="2"/>
  <c r="MG269" i="2"/>
  <c r="KL269" i="2"/>
  <c r="LQ269" i="2"/>
  <c r="DF254" i="2"/>
  <c r="EA266" i="2"/>
  <c r="FJ263" i="2"/>
  <c r="FI263" i="2"/>
  <c r="KC260" i="2"/>
  <c r="LU258" i="2"/>
  <c r="KT258" i="2"/>
  <c r="MK258" i="2"/>
  <c r="DX257" i="2"/>
  <c r="DZ257" i="2" s="1"/>
  <c r="MT257" i="2"/>
  <c r="MP257" i="2"/>
  <c r="MH257" i="2"/>
  <c r="LH253" i="2"/>
  <c r="MB253" i="2"/>
  <c r="KZ274" i="2"/>
  <c r="FF268" i="2"/>
  <c r="FG268" i="2" s="1"/>
  <c r="MD289" i="2"/>
  <c r="LD300" i="2"/>
  <c r="MK291" i="2"/>
  <c r="IN291" i="2"/>
  <c r="LX257" i="2"/>
  <c r="FJ289" i="2"/>
  <c r="KV277" i="2"/>
  <c r="LH278" i="2"/>
  <c r="KX277" i="2"/>
  <c r="ML257" i="2"/>
  <c r="LL273" i="2"/>
  <c r="KN276" i="2"/>
  <c r="KV280" i="2"/>
  <c r="EP254" i="2"/>
  <c r="LF249" i="2"/>
  <c r="MA249" i="2"/>
  <c r="DD246" i="2"/>
  <c r="DM246" i="2"/>
  <c r="DB246" i="2"/>
  <c r="LZ246" i="2"/>
  <c r="KL245" i="2"/>
  <c r="MG245" i="2"/>
  <c r="FI245" i="2"/>
  <c r="FO245" i="2"/>
  <c r="EX244" i="2"/>
  <c r="EY244" i="2"/>
  <c r="MS243" i="2"/>
  <c r="MC243" i="2"/>
  <c r="MK243" i="2"/>
  <c r="LU243" i="2"/>
  <c r="KT243" i="2"/>
  <c r="DY243" i="2"/>
  <c r="EA243" i="2"/>
  <c r="DX243" i="2"/>
  <c r="DZ243" i="2" s="1"/>
  <c r="MI243" i="2"/>
  <c r="MP243" i="2"/>
  <c r="MA242" i="2"/>
  <c r="LF242" i="2"/>
  <c r="KP242" i="2"/>
  <c r="MI242" i="2"/>
  <c r="LQ242" i="2"/>
  <c r="DF230" i="2"/>
  <c r="DA242" i="2"/>
  <c r="FE242" i="2"/>
  <c r="EA242" i="2"/>
  <c r="LX242" i="2"/>
  <c r="DB242" i="2"/>
  <c r="DC242" i="2" s="1"/>
  <c r="LQ241" i="2"/>
  <c r="JG241" i="2"/>
  <c r="MG241" i="2"/>
  <c r="FJ241" i="2"/>
  <c r="FI241" i="2"/>
  <c r="FO241" i="2"/>
  <c r="MU240" i="2"/>
  <c r="LN240" i="2"/>
  <c r="FF240" i="2"/>
  <c r="FG240" i="2" s="1"/>
  <c r="FB240" i="2"/>
  <c r="MJ238" i="2"/>
  <c r="LT238" i="2"/>
  <c r="DJ237" i="2"/>
  <c r="DK237" i="2"/>
  <c r="DL237" i="2"/>
  <c r="EP235" i="2"/>
  <c r="ES223" i="2"/>
  <c r="FP232" i="2"/>
  <c r="DA232" i="2"/>
  <c r="F231" i="2"/>
  <c r="KT231" i="2"/>
  <c r="FE229" i="2"/>
  <c r="EX228" i="2"/>
  <c r="EY228" i="2"/>
  <c r="EZ228" i="2"/>
  <c r="DX226" i="2"/>
  <c r="DZ226" i="2" s="1"/>
  <c r="MI226" i="2"/>
  <c r="MM226" i="2"/>
  <c r="MQ226" i="2"/>
  <c r="DJ225" i="2"/>
  <c r="EC225" i="2"/>
  <c r="EI225" i="2" s="1"/>
  <c r="DM225" i="2"/>
  <c r="DP225" i="2"/>
  <c r="MJ223" i="2"/>
  <c r="KR223" i="2"/>
  <c r="EW223" i="2"/>
  <c r="FB211" i="2"/>
  <c r="FF223" i="2"/>
  <c r="FG223" i="2" s="1"/>
  <c r="IS222" i="2"/>
  <c r="IW222" i="2" s="1"/>
  <c r="IZ222" i="2"/>
  <c r="FB210" i="2"/>
  <c r="EW222" i="2"/>
  <c r="MK221" i="2"/>
  <c r="KT221" i="2"/>
  <c r="FB221" i="2"/>
  <c r="FF221" i="2"/>
  <c r="FG221" i="2" s="1"/>
  <c r="MK220" i="2"/>
  <c r="LU220" i="2"/>
  <c r="FB220" i="2"/>
  <c r="FF220" i="2"/>
  <c r="FG220" i="2" s="1"/>
  <c r="EZ220" i="2"/>
  <c r="EY220" i="2"/>
  <c r="EW218" i="2"/>
  <c r="FF218" i="2"/>
  <c r="FG218" i="2" s="1"/>
  <c r="EX218" i="2"/>
  <c r="MK217" i="2"/>
  <c r="LU217" i="2"/>
  <c r="KT217" i="2"/>
  <c r="EY217" i="2"/>
  <c r="EW217" i="2"/>
  <c r="FB217" i="2"/>
  <c r="JG216" i="2"/>
  <c r="EW216" i="2"/>
  <c r="EX216" i="2"/>
  <c r="IZ215" i="2"/>
  <c r="IS215" i="2"/>
  <c r="MS214" i="2"/>
  <c r="MC214" i="2"/>
  <c r="JG214" i="2"/>
  <c r="EY214" i="2"/>
  <c r="FF214" i="2"/>
  <c r="FG214" i="2" s="1"/>
  <c r="MC213" i="2"/>
  <c r="MS213" i="2"/>
  <c r="JG213" i="2"/>
  <c r="ML209" i="2"/>
  <c r="KV209" i="2"/>
  <c r="IS209" i="2"/>
  <c r="IL209" i="2"/>
  <c r="IN209" i="2" s="1"/>
  <c r="MT208" i="2"/>
  <c r="KH199" i="2"/>
  <c r="MD208" i="2"/>
  <c r="ML208" i="2"/>
  <c r="LV208" i="2"/>
  <c r="IU199" i="2"/>
  <c r="EW207" i="2"/>
  <c r="FF207" i="2"/>
  <c r="FG207" i="2" s="1"/>
  <c r="FB194" i="2"/>
  <c r="FB205" i="2"/>
  <c r="FF205" i="2"/>
  <c r="FG205" i="2" s="1"/>
  <c r="LJ204" i="2"/>
  <c r="MS204" i="2"/>
  <c r="KT204" i="2"/>
  <c r="MK204" i="2"/>
  <c r="FB204" i="2"/>
  <c r="EW204" i="2"/>
  <c r="EY203" i="2"/>
  <c r="EZ203" i="2"/>
  <c r="EW203" i="2"/>
  <c r="FF203" i="2"/>
  <c r="FG203" i="2" s="1"/>
  <c r="IS202" i="2"/>
  <c r="IW202" i="2" s="1"/>
  <c r="IZ202" i="2"/>
  <c r="EZ202" i="2"/>
  <c r="FF202" i="2"/>
  <c r="FG202" i="2" s="1"/>
  <c r="EW202" i="2"/>
  <c r="FB189" i="2"/>
  <c r="LJ201" i="2"/>
  <c r="MC201" i="2"/>
  <c r="LV201" i="2"/>
  <c r="JG201" i="2"/>
  <c r="KA199" i="2"/>
  <c r="LW200" i="2"/>
  <c r="KX200" i="2"/>
  <c r="IZ200" i="2"/>
  <c r="IY199" i="2"/>
  <c r="FK187" i="2"/>
  <c r="FI200" i="2"/>
  <c r="FO200" i="2"/>
  <c r="FJ200" i="2"/>
  <c r="FH199" i="2"/>
  <c r="MF198" i="2"/>
  <c r="JG198" i="2"/>
  <c r="JH198" i="2" s="1"/>
  <c r="KJ198" i="2"/>
  <c r="LP198" i="2"/>
  <c r="LN198" i="2"/>
  <c r="KN198" i="2"/>
  <c r="EN198" i="2"/>
  <c r="EO198" i="2" s="1"/>
  <c r="F185" i="2"/>
  <c r="DY198" i="2"/>
  <c r="LH198" i="2"/>
  <c r="DK198" i="2"/>
  <c r="EX198" i="2"/>
  <c r="KR198" i="2"/>
  <c r="DL198" i="2"/>
  <c r="DB198" i="2"/>
  <c r="DC198" i="2" s="1"/>
  <c r="F198" i="2"/>
  <c r="KL198" i="2"/>
  <c r="LX197" i="2"/>
  <c r="KZ197" i="2"/>
  <c r="KV197" i="2"/>
  <c r="F184" i="2"/>
  <c r="LN197" i="2"/>
  <c r="EX197" i="2"/>
  <c r="KN197" i="2"/>
  <c r="EY197" i="2"/>
  <c r="DB197" i="2"/>
  <c r="DY197" i="2"/>
  <c r="LD197" i="2"/>
  <c r="KP197" i="2"/>
  <c r="LH197" i="2"/>
  <c r="LL197" i="2"/>
  <c r="LJ197" i="2"/>
  <c r="KT197" i="2"/>
  <c r="LF197" i="2"/>
  <c r="EN197" i="2"/>
  <c r="FO196" i="2"/>
  <c r="FP196" i="2"/>
  <c r="LN196" i="2"/>
  <c r="KX196" i="2"/>
  <c r="DL196" i="2"/>
  <c r="KN196" i="2"/>
  <c r="KP196" i="2"/>
  <c r="KV196" i="2"/>
  <c r="DB196" i="2"/>
  <c r="DC196" i="2" s="1"/>
  <c r="KT196" i="2"/>
  <c r="KL196" i="2"/>
  <c r="KR196" i="2"/>
  <c r="LL196" i="2"/>
  <c r="EY196" i="2"/>
  <c r="DK196" i="2"/>
  <c r="EX194" i="2"/>
  <c r="LJ194" i="2"/>
  <c r="JG193" i="2"/>
  <c r="LL193" i="2"/>
  <c r="F193" i="2"/>
  <c r="EN192" i="2"/>
  <c r="EO192" i="2" s="1"/>
  <c r="DL192" i="2"/>
  <c r="KN192" i="2"/>
  <c r="LL192" i="2"/>
  <c r="KV192" i="2"/>
  <c r="F179" i="2"/>
  <c r="LH192" i="2"/>
  <c r="DY192" i="2"/>
  <c r="KR192" i="2"/>
  <c r="DK192" i="2"/>
  <c r="LX191" i="2"/>
  <c r="KZ191" i="2"/>
  <c r="KJ191" i="2"/>
  <c r="LP191" i="2"/>
  <c r="FO191" i="2"/>
  <c r="FP191" i="2"/>
  <c r="LH191" i="2"/>
  <c r="KV191" i="2"/>
  <c r="EY191" i="2"/>
  <c r="LL191" i="2"/>
  <c r="KP191" i="2"/>
  <c r="F178" i="2"/>
  <c r="LN191" i="2"/>
  <c r="F191" i="2"/>
  <c r="DL191" i="2"/>
  <c r="KL191" i="2"/>
  <c r="KR191" i="2"/>
  <c r="EN190" i="2"/>
  <c r="KN190" i="2"/>
  <c r="KX190" i="2"/>
  <c r="KV190" i="2"/>
  <c r="DL190" i="2"/>
  <c r="DK190" i="2"/>
  <c r="LN190" i="2"/>
  <c r="KT190" i="2"/>
  <c r="F190" i="2"/>
  <c r="FO189" i="2"/>
  <c r="FP189" i="2"/>
  <c r="DK189" i="2"/>
  <c r="LF189" i="2"/>
  <c r="F189" i="2"/>
  <c r="KX189" i="2"/>
  <c r="KN189" i="2"/>
  <c r="F176" i="2"/>
  <c r="LH189" i="2"/>
  <c r="DL189" i="2"/>
  <c r="KL189" i="2"/>
  <c r="LL189" i="2"/>
  <c r="EY189" i="2"/>
  <c r="KX188" i="2"/>
  <c r="LD188" i="2"/>
  <c r="DL188" i="2"/>
  <c r="LN188" i="2"/>
  <c r="LO188" i="2" s="1"/>
  <c r="F188" i="2"/>
  <c r="LJ188" i="2"/>
  <c r="EN188" i="2"/>
  <c r="KP188" i="2"/>
  <c r="KL188" i="2"/>
  <c r="DB188" i="2"/>
  <c r="DC188" i="2" s="1"/>
  <c r="JG187" i="2"/>
  <c r="JI187" i="2" s="1"/>
  <c r="JT186" i="2"/>
  <c r="LH187" i="2"/>
  <c r="DL187" i="2"/>
  <c r="LN187" i="2"/>
  <c r="LD187" i="2"/>
  <c r="LE187" i="2" s="1"/>
  <c r="EN187" i="2"/>
  <c r="EO187" i="2" s="1"/>
  <c r="LJ187" i="2"/>
  <c r="EY187" i="2"/>
  <c r="DB187" i="2"/>
  <c r="DC187" i="2" s="1"/>
  <c r="KR187" i="2"/>
  <c r="KV187" i="2"/>
  <c r="KT187" i="2"/>
  <c r="LL187" i="2"/>
  <c r="KN187" i="2"/>
  <c r="KX187" i="2"/>
  <c r="MG185" i="2"/>
  <c r="LQ185" i="2"/>
  <c r="ID185" i="2"/>
  <c r="IM185" i="2"/>
  <c r="EY185" i="2"/>
  <c r="EW185" i="2"/>
  <c r="FF185" i="2"/>
  <c r="FG185" i="2" s="1"/>
  <c r="LQ184" i="2"/>
  <c r="MG184" i="2"/>
  <c r="KL184" i="2"/>
  <c r="ID184" i="2"/>
  <c r="IM184" i="2"/>
  <c r="FB171" i="2"/>
  <c r="EZ171" i="2"/>
  <c r="EY184" i="2"/>
  <c r="FB184" i="2"/>
  <c r="LQ183" i="2"/>
  <c r="MG183" i="2"/>
  <c r="KL183" i="2"/>
  <c r="ID183" i="2"/>
  <c r="IM183" i="2"/>
  <c r="EZ183" i="2"/>
  <c r="FB170" i="2"/>
  <c r="FF183" i="2"/>
  <c r="FG183" i="2" s="1"/>
  <c r="EZ170" i="2"/>
  <c r="FB183" i="2"/>
  <c r="MG182" i="2"/>
  <c r="LQ182" i="2"/>
  <c r="FB182" i="2"/>
  <c r="EZ182" i="2"/>
  <c r="EW182" i="2"/>
  <c r="LQ181" i="2"/>
  <c r="KL181" i="2"/>
  <c r="KL179" i="2"/>
  <c r="LQ179" i="2"/>
  <c r="EX179" i="2"/>
  <c r="EZ179" i="2"/>
  <c r="EW179" i="2"/>
  <c r="FB179" i="2"/>
  <c r="LQ178" i="2"/>
  <c r="KL178" i="2"/>
  <c r="FF178" i="2"/>
  <c r="FG178" i="2" s="1"/>
  <c r="EW178" i="2"/>
  <c r="EZ178" i="2"/>
  <c r="FB165" i="2"/>
  <c r="FB178" i="2"/>
  <c r="EZ165" i="2"/>
  <c r="EX178" i="2"/>
  <c r="EY178" i="2"/>
  <c r="DJ168" i="2"/>
  <c r="DL168" i="2"/>
  <c r="DK168" i="2"/>
  <c r="DM168" i="2"/>
  <c r="KR167" i="2"/>
  <c r="LT167" i="2"/>
  <c r="FQ167" i="2"/>
  <c r="FQ154" i="2"/>
  <c r="FO167" i="2"/>
  <c r="DJ167" i="2"/>
  <c r="DK167" i="2"/>
  <c r="MJ166" i="2"/>
  <c r="KR166" i="2"/>
  <c r="LT166" i="2"/>
  <c r="DK166" i="2"/>
  <c r="DR153" i="2"/>
  <c r="DM166" i="2"/>
  <c r="FQ152" i="2"/>
  <c r="FP165" i="2"/>
  <c r="MH163" i="2"/>
  <c r="DX163" i="2"/>
  <c r="DZ163" i="2" s="1"/>
  <c r="MR163" i="2"/>
  <c r="MJ163" i="2"/>
  <c r="MM162" i="2"/>
  <c r="LW162" i="2"/>
  <c r="DA158" i="2"/>
  <c r="MD158" i="2"/>
  <c r="MC158" i="2"/>
  <c r="DF158" i="2"/>
  <c r="LU158" i="2"/>
  <c r="EA158" i="2"/>
  <c r="FI157" i="2"/>
  <c r="FK157" i="2"/>
  <c r="MC157" i="2"/>
  <c r="DD157" i="2"/>
  <c r="EC157" i="2"/>
  <c r="LU157" i="2"/>
  <c r="LV157" i="2"/>
  <c r="EA157" i="2"/>
  <c r="MD157" i="2"/>
  <c r="LF156" i="2"/>
  <c r="MQ156" i="2"/>
  <c r="LS156" i="2"/>
  <c r="MI156" i="2"/>
  <c r="IS156" i="2"/>
  <c r="IZ156" i="2"/>
  <c r="FO156" i="2"/>
  <c r="FK156" i="2"/>
  <c r="MC156" i="2"/>
  <c r="FP156" i="2"/>
  <c r="DM156" i="2"/>
  <c r="DA156" i="2"/>
  <c r="DF143" i="2"/>
  <c r="LV156" i="2"/>
  <c r="MD156" i="2"/>
  <c r="MB156" i="2"/>
  <c r="LW156" i="2"/>
  <c r="LU156" i="2"/>
  <c r="FJ155" i="2"/>
  <c r="FK155" i="2"/>
  <c r="MC155" i="2"/>
  <c r="MB155" i="2"/>
  <c r="DA155" i="2"/>
  <c r="EC155" i="2"/>
  <c r="EF155" i="2" s="1"/>
  <c r="FP155" i="2"/>
  <c r="LV155" i="2"/>
  <c r="LU155" i="2"/>
  <c r="ME155" i="2"/>
  <c r="LW155" i="2"/>
  <c r="DM155" i="2"/>
  <c r="LF154" i="2"/>
  <c r="MQ154" i="2"/>
  <c r="LS154" i="2"/>
  <c r="KP154" i="2"/>
  <c r="MI154" i="2"/>
  <c r="FK154" i="2"/>
  <c r="FO154" i="2"/>
  <c r="FI154" i="2"/>
  <c r="FP154" i="2"/>
  <c r="MC154" i="2"/>
  <c r="DA154" i="2"/>
  <c r="MB154" i="2"/>
  <c r="DD154" i="2"/>
  <c r="ME154" i="2"/>
  <c r="LV154" i="2"/>
  <c r="FK153" i="2"/>
  <c r="FK140" i="2"/>
  <c r="DF140" i="2"/>
  <c r="LT153" i="2"/>
  <c r="DM153" i="2"/>
  <c r="LU153" i="2"/>
  <c r="LQ153" i="2"/>
  <c r="DA153" i="2"/>
  <c r="EC153" i="2"/>
  <c r="MD153" i="2"/>
  <c r="LV153" i="2"/>
  <c r="MC153" i="2"/>
  <c r="ME153" i="2"/>
  <c r="FO152" i="2"/>
  <c r="FI152" i="2"/>
  <c r="LT152" i="2"/>
  <c r="LW152" i="2"/>
  <c r="LV152" i="2"/>
  <c r="DF152" i="2"/>
  <c r="DM152" i="2"/>
  <c r="FP152" i="2"/>
  <c r="EA152" i="2"/>
  <c r="DA152" i="2"/>
  <c r="MB152" i="2"/>
  <c r="LU152" i="2"/>
  <c r="DD152" i="2"/>
  <c r="MC152" i="2"/>
  <c r="MQ151" i="2"/>
  <c r="MA151" i="2"/>
  <c r="LS151" i="2"/>
  <c r="KP151" i="2"/>
  <c r="IS151" i="2"/>
  <c r="IZ151" i="2"/>
  <c r="LU151" i="2"/>
  <c r="MC151" i="2"/>
  <c r="LV151" i="2"/>
  <c r="FP151" i="2"/>
  <c r="LW151" i="2"/>
  <c r="DF138" i="2"/>
  <c r="EC151" i="2"/>
  <c r="DM151" i="2"/>
  <c r="DR137" i="2"/>
  <c r="DJ150" i="2"/>
  <c r="DL150" i="2"/>
  <c r="DP150" i="2"/>
  <c r="DP137" i="2"/>
  <c r="DM150" i="2"/>
  <c r="DK150" i="2"/>
  <c r="DM148" i="2"/>
  <c r="DR135" i="2"/>
  <c r="LN146" i="2"/>
  <c r="ME146" i="2"/>
  <c r="DY146" i="2"/>
  <c r="EA146" i="2"/>
  <c r="MH146" i="2"/>
  <c r="ES131" i="2"/>
  <c r="EM144" i="2"/>
  <c r="FB130" i="2"/>
  <c r="EZ142" i="2"/>
  <c r="EW142" i="2"/>
  <c r="LQ141" i="2"/>
  <c r="MG141" i="2"/>
  <c r="KL141" i="2"/>
  <c r="LQ139" i="2"/>
  <c r="MG139" i="2"/>
  <c r="EY139" i="2"/>
  <c r="EZ139" i="2"/>
  <c r="EX139" i="2"/>
  <c r="KL138" i="2"/>
  <c r="LQ138" i="2"/>
  <c r="EX138" i="2"/>
  <c r="KL137" i="2"/>
  <c r="MG137" i="2"/>
  <c r="FB137" i="2"/>
  <c r="FF137" i="2"/>
  <c r="FG137" i="2" s="1"/>
  <c r="EX137" i="2"/>
  <c r="EZ137" i="2"/>
  <c r="EY137" i="2"/>
  <c r="EZ124" i="2"/>
  <c r="FB136" i="2"/>
  <c r="FF136" i="2"/>
  <c r="FG136" i="2" s="1"/>
  <c r="EZ123" i="2"/>
  <c r="GY136" i="2"/>
  <c r="HG136" i="2"/>
  <c r="HB137" i="2"/>
  <c r="HI137" i="2"/>
  <c r="HQ137" i="2"/>
  <c r="HD138" i="2"/>
  <c r="HR138" i="2"/>
  <c r="KI121" i="2"/>
  <c r="LN122" i="2"/>
  <c r="ME122" i="2"/>
  <c r="DX123" i="2"/>
  <c r="DZ123" i="2" s="1"/>
  <c r="MH123" i="2"/>
  <c r="MJ123" i="2"/>
  <c r="MU123" i="2"/>
  <c r="MJ124" i="2"/>
  <c r="MQ124" i="2"/>
  <c r="MI124" i="2"/>
  <c r="MR124" i="2"/>
  <c r="MS124" i="2"/>
  <c r="MN124" i="2"/>
  <c r="EA124" i="2"/>
  <c r="ID124" i="2"/>
  <c r="HW124" i="2"/>
  <c r="IE124" i="2" s="1"/>
  <c r="MM124" i="2"/>
  <c r="KX124" i="2"/>
  <c r="LW124" i="2"/>
  <c r="MR125" i="2"/>
  <c r="MI125" i="2"/>
  <c r="MK125" i="2"/>
  <c r="MM125" i="2"/>
  <c r="MR126" i="2"/>
  <c r="DX126" i="2"/>
  <c r="DZ126" i="2" s="1"/>
  <c r="MP126" i="2"/>
  <c r="DY127" i="2"/>
  <c r="MR127" i="2"/>
  <c r="MS127" i="2"/>
  <c r="EA127" i="2"/>
  <c r="MF127" i="2"/>
  <c r="MI127" i="2"/>
  <c r="DX127" i="2"/>
  <c r="DZ127" i="2" s="1"/>
  <c r="HW127" i="2"/>
  <c r="IA127" i="2" s="1"/>
  <c r="ID127" i="2"/>
  <c r="MQ128" i="2"/>
  <c r="EA128" i="2"/>
  <c r="MK128" i="2"/>
  <c r="DX128" i="2"/>
  <c r="DZ128" i="2" s="1"/>
  <c r="MI128" i="2"/>
  <c r="MS128" i="2"/>
  <c r="MP128" i="2"/>
  <c r="MN129" i="2"/>
  <c r="MJ129" i="2"/>
  <c r="MI129" i="2"/>
  <c r="DY129" i="2"/>
  <c r="MR129" i="2"/>
  <c r="MS129" i="2"/>
  <c r="EA129" i="2"/>
  <c r="MK129" i="2"/>
  <c r="ME129" i="2"/>
  <c r="MU129" i="2"/>
  <c r="LN129" i="2"/>
  <c r="MR130" i="2"/>
  <c r="MH130" i="2"/>
  <c r="MS130" i="2"/>
  <c r="MJ130" i="2"/>
  <c r="DY130" i="2"/>
  <c r="EA130" i="2"/>
  <c r="MQ130" i="2"/>
  <c r="MF130" i="2"/>
  <c r="LW130" i="2"/>
  <c r="KX130" i="2"/>
  <c r="KY117" i="2" s="1"/>
  <c r="MM130" i="2"/>
  <c r="LN130" i="2"/>
  <c r="ME130" i="2"/>
  <c r="DY131" i="2"/>
  <c r="EA131" i="2"/>
  <c r="MP131" i="2"/>
  <c r="DX131" i="2"/>
  <c r="DZ131" i="2" s="1"/>
  <c r="MJ131" i="2"/>
  <c r="MM131" i="2"/>
  <c r="LW131" i="2"/>
  <c r="LN131" i="2"/>
  <c r="MU131" i="2"/>
  <c r="MP132" i="2"/>
  <c r="MJ132" i="2"/>
  <c r="EA132" i="2"/>
  <c r="MR132" i="2"/>
  <c r="DY132" i="2"/>
  <c r="MH132" i="2"/>
  <c r="MS132" i="2"/>
  <c r="MQ132" i="2"/>
  <c r="MK132" i="2"/>
  <c r="ID132" i="2"/>
  <c r="HW132" i="2"/>
  <c r="IA132" i="2" s="1"/>
  <c r="MM132" i="2"/>
  <c r="KX132" i="2"/>
  <c r="MU132" i="2"/>
  <c r="LN132" i="2"/>
  <c r="MP133" i="2"/>
  <c r="MQ133" i="2"/>
  <c r="DY133" i="2"/>
  <c r="MS133" i="2"/>
  <c r="MR133" i="2"/>
  <c r="DX133" i="2"/>
  <c r="DZ133" i="2" s="1"/>
  <c r="MU133" i="2"/>
  <c r="LN133" i="2"/>
  <c r="FU121" i="2"/>
  <c r="FY121" i="2"/>
  <c r="HC122" i="2"/>
  <c r="GD121" i="2"/>
  <c r="HH123" i="2"/>
  <c r="MB109" i="2"/>
  <c r="KF108" i="2"/>
  <c r="DJ112" i="2"/>
  <c r="DR112" i="2"/>
  <c r="DM112" i="2"/>
  <c r="DK112" i="2"/>
  <c r="DX113" i="2"/>
  <c r="DZ113" i="2" s="1"/>
  <c r="MN113" i="2"/>
  <c r="MQ113" i="2"/>
  <c r="MH113" i="2"/>
  <c r="MF113" i="2"/>
  <c r="EA113" i="2"/>
  <c r="MI113" i="2"/>
  <c r="KX113" i="2"/>
  <c r="MM113" i="2"/>
  <c r="LN113" i="2"/>
  <c r="MU113" i="2"/>
  <c r="ME113" i="2"/>
  <c r="CN114" i="2"/>
  <c r="HJ114" i="2"/>
  <c r="CJ114" i="2"/>
  <c r="CP114" i="2"/>
  <c r="KT114" i="2"/>
  <c r="CX114" i="2"/>
  <c r="CK114" i="2"/>
  <c r="F101" i="2"/>
  <c r="KR114" i="2"/>
  <c r="CH114" i="2"/>
  <c r="CU114" i="2"/>
  <c r="DK114" i="2"/>
  <c r="LH114" i="2"/>
  <c r="CF114" i="2"/>
  <c r="CO114" i="2"/>
  <c r="FB114" i="2"/>
  <c r="FB101" i="2"/>
  <c r="EX114" i="2"/>
  <c r="EZ101" i="2"/>
  <c r="EZ114" i="2"/>
  <c r="GZ114" i="2"/>
  <c r="HH114" i="2"/>
  <c r="HM114" i="2"/>
  <c r="DP115" i="2"/>
  <c r="DR115" i="2"/>
  <c r="DM115" i="2"/>
  <c r="DJ115" i="2"/>
  <c r="FJ115" i="2"/>
  <c r="FK115" i="2"/>
  <c r="FO115" i="2"/>
  <c r="FK102" i="2"/>
  <c r="MA115" i="2"/>
  <c r="MU243" i="2"/>
  <c r="LP242" i="2"/>
  <c r="JG223" i="2"/>
  <c r="FB201" i="2"/>
  <c r="EW214" i="2"/>
  <c r="KX343" i="2"/>
  <c r="LN343" i="2"/>
  <c r="F331" i="2"/>
  <c r="LF343" i="2"/>
  <c r="IA342" i="2"/>
  <c r="DD330" i="2"/>
  <c r="LS340" i="2"/>
  <c r="MI340" i="2"/>
  <c r="FJ340" i="2"/>
  <c r="FI340" i="2"/>
  <c r="LZ333" i="2"/>
  <c r="MC331" i="2"/>
  <c r="LJ331" i="2"/>
  <c r="LW330" i="2"/>
  <c r="KX330" i="2"/>
  <c r="MM330" i="2"/>
  <c r="IW329" i="2"/>
  <c r="MA329" i="2"/>
  <c r="ET329" i="2"/>
  <c r="IN329" i="2"/>
  <c r="LQ329" i="2"/>
  <c r="LF327" i="2"/>
  <c r="MA327" i="2"/>
  <c r="LS327" i="2"/>
  <c r="MI327" i="2"/>
  <c r="KP327" i="2"/>
  <c r="EM327" i="2"/>
  <c r="ET327" i="2"/>
  <c r="MR326" i="2"/>
  <c r="MB326" i="2"/>
  <c r="KR326" i="2"/>
  <c r="LT326" i="2"/>
  <c r="FI326" i="2"/>
  <c r="FJ326" i="2"/>
  <c r="MS325" i="2"/>
  <c r="MC325" i="2"/>
  <c r="EX322" i="2"/>
  <c r="FB310" i="2"/>
  <c r="DB318" i="2"/>
  <c r="DY318" i="2"/>
  <c r="F318" i="2"/>
  <c r="LJ318" i="2"/>
  <c r="KT318" i="2"/>
  <c r="LD316" i="2"/>
  <c r="KN316" i="2"/>
  <c r="EY316" i="2"/>
  <c r="EX316" i="2"/>
  <c r="KR315" i="2"/>
  <c r="LT315" i="2"/>
  <c r="MJ315" i="2"/>
  <c r="EX315" i="2"/>
  <c r="EW315" i="2"/>
  <c r="LL314" i="2"/>
  <c r="MD314" i="2"/>
  <c r="MT314" i="2"/>
  <c r="KV314" i="2"/>
  <c r="KW302" i="2" s="1"/>
  <c r="ML314" i="2"/>
  <c r="LV314" i="2"/>
  <c r="KZ312" i="2"/>
  <c r="MN312" i="2"/>
  <c r="KJ312" i="2"/>
  <c r="MF312" i="2"/>
  <c r="FJ312" i="2"/>
  <c r="IN312" i="2"/>
  <c r="IW312" i="2"/>
  <c r="DB312" i="2"/>
  <c r="LZ312" i="2"/>
  <c r="LU312" i="2"/>
  <c r="MA312" i="2"/>
  <c r="LV312" i="2"/>
  <c r="MD312" i="2"/>
  <c r="MO311" i="2"/>
  <c r="LY311" i="2"/>
  <c r="KR310" i="2"/>
  <c r="LT310" i="2"/>
  <c r="MD309" i="2"/>
  <c r="LL309" i="2"/>
  <c r="MT309" i="2"/>
  <c r="KV309" i="2"/>
  <c r="ML309" i="2"/>
  <c r="LV309" i="2"/>
  <c r="DY309" i="2"/>
  <c r="KZ309" i="2"/>
  <c r="KR309" i="2"/>
  <c r="EN309" i="2"/>
  <c r="EO309" i="2" s="1"/>
  <c r="KP309" i="2"/>
  <c r="LL307" i="2"/>
  <c r="MD307" i="2"/>
  <c r="MT307" i="2"/>
  <c r="KL307" i="2"/>
  <c r="EN307" i="2"/>
  <c r="EO307" i="2" s="1"/>
  <c r="F307" i="2"/>
  <c r="DY307" i="2"/>
  <c r="LB307" i="2"/>
  <c r="LP306" i="2"/>
  <c r="KJ306" i="2"/>
  <c r="MF306" i="2"/>
  <c r="JG306" i="2"/>
  <c r="JI306" i="2" s="1"/>
  <c r="MT306" i="2"/>
  <c r="EA306" i="2"/>
  <c r="MI306" i="2"/>
  <c r="DX306" i="2"/>
  <c r="DZ306" i="2" s="1"/>
  <c r="MS306" i="2"/>
  <c r="MQ306" i="2"/>
  <c r="KT304" i="2"/>
  <c r="LU290" i="2"/>
  <c r="MC289" i="2"/>
  <c r="LN277" i="2"/>
  <c r="MM257" i="2"/>
  <c r="LR256" i="2"/>
  <c r="LR156" i="2"/>
  <c r="LZ152" i="2"/>
  <c r="ID140" i="2"/>
  <c r="GG95" i="2"/>
  <c r="FT95" i="2"/>
  <c r="GH95" i="2"/>
  <c r="DL100" i="2"/>
  <c r="IC95" i="2"/>
  <c r="GD95" i="2"/>
  <c r="GJ95" i="2"/>
  <c r="IK95" i="2"/>
  <c r="DM242" i="2"/>
  <c r="HW242" i="2"/>
  <c r="IA242" i="2" s="1"/>
  <c r="DF246" i="2"/>
  <c r="LU214" i="2"/>
  <c r="KZ187" i="2"/>
  <c r="EZ172" i="2"/>
  <c r="ME200" i="2"/>
  <c r="LJ304" i="2"/>
  <c r="LU300" i="2"/>
  <c r="KT300" i="2"/>
  <c r="MK300" i="2"/>
  <c r="MI293" i="2"/>
  <c r="LS293" i="2"/>
  <c r="MC290" i="2"/>
  <c r="IL289" i="2"/>
  <c r="IN289" i="2" s="1"/>
  <c r="FE289" i="2"/>
  <c r="LU288" i="2"/>
  <c r="MK288" i="2"/>
  <c r="LL286" i="2"/>
  <c r="MD286" i="2"/>
  <c r="LN285" i="2"/>
  <c r="MU285" i="2"/>
  <c r="LD285" i="2"/>
  <c r="F285" i="2"/>
  <c r="KX280" i="2"/>
  <c r="KX278" i="2"/>
  <c r="LN276" i="2"/>
  <c r="KX275" i="2"/>
  <c r="LW275" i="2"/>
  <c r="KX274" i="2"/>
  <c r="MM274" i="2"/>
  <c r="ME273" i="2"/>
  <c r="MU273" i="2"/>
  <c r="MN269" i="2"/>
  <c r="F254" i="2"/>
  <c r="LJ266" i="2"/>
  <c r="LH266" i="2"/>
  <c r="KJ266" i="2"/>
  <c r="MF265" i="2"/>
  <c r="EP252" i="2"/>
  <c r="EP264" i="2"/>
  <c r="EN264" i="2"/>
  <c r="MN261" i="2"/>
  <c r="DJ261" i="2"/>
  <c r="MB258" i="2"/>
  <c r="LH258" i="2"/>
  <c r="LZ256" i="2"/>
  <c r="FO169" i="2"/>
  <c r="FI169" i="2"/>
  <c r="DJ165" i="2"/>
  <c r="DR152" i="2"/>
  <c r="MS163" i="2"/>
  <c r="KT156" i="2"/>
  <c r="LL156" i="2"/>
  <c r="LJ155" i="2"/>
  <c r="DK155" i="2"/>
  <c r="DK153" i="2"/>
  <c r="EX153" i="2"/>
  <c r="KX153" i="2"/>
  <c r="FF150" i="2"/>
  <c r="FG150" i="2" s="1"/>
  <c r="FE150" i="2"/>
  <c r="MT144" i="2"/>
  <c r="ML144" i="2"/>
  <c r="MH144" i="2"/>
  <c r="MR144" i="2"/>
  <c r="MJ144" i="2"/>
  <c r="MN142" i="2"/>
  <c r="LX142" i="2"/>
  <c r="MN141" i="2"/>
  <c r="KZ141" i="2"/>
  <c r="ES126" i="2"/>
  <c r="EP139" i="2"/>
  <c r="EN139" i="2"/>
  <c r="EM139" i="2"/>
  <c r="MI116" i="2"/>
  <c r="ML116" i="2"/>
  <c r="MJ116" i="2"/>
  <c r="MH116" i="2"/>
  <c r="MR116" i="2"/>
  <c r="LN116" i="2"/>
  <c r="MU116" i="2"/>
  <c r="FE117" i="2"/>
  <c r="FD108" i="2"/>
  <c r="LD117" i="2"/>
  <c r="HP117" i="2"/>
  <c r="LU118" i="2"/>
  <c r="MF119" i="2"/>
  <c r="LP119" i="2"/>
  <c r="DX96" i="2"/>
  <c r="DZ96" i="2" s="1"/>
  <c r="DW95" i="2"/>
  <c r="MG96" i="2"/>
  <c r="CO98" i="2"/>
  <c r="CT98" i="2"/>
  <c r="LD98" i="2"/>
  <c r="CY98" i="2"/>
  <c r="D95" i="2"/>
  <c r="FQ87" i="2"/>
  <c r="FQ100" i="2"/>
  <c r="MH101" i="2"/>
  <c r="KN101" i="2"/>
  <c r="ML103" i="2"/>
  <c r="MI103" i="2"/>
  <c r="MM103" i="2"/>
  <c r="MK103" i="2"/>
  <c r="KN55" i="2"/>
  <c r="KA95" i="2"/>
  <c r="EN303" i="2"/>
  <c r="DM257" i="2"/>
  <c r="CJ98" i="2"/>
  <c r="HO98" i="2"/>
  <c r="HQ98" i="2"/>
  <c r="DR87" i="2"/>
  <c r="LZ99" i="2"/>
  <c r="HL98" i="2"/>
  <c r="KV98" i="2"/>
  <c r="MT97" i="2"/>
  <c r="MT96" i="2"/>
  <c r="EA103" i="2"/>
  <c r="LX269" i="2"/>
  <c r="FE291" i="2"/>
  <c r="LL153" i="2"/>
  <c r="DA168" i="2"/>
  <c r="KL266" i="2"/>
  <c r="EC261" i="2"/>
  <c r="EE261" i="2" s="1"/>
  <c r="CV117" i="2"/>
  <c r="MD168" i="2"/>
  <c r="DB168" i="2"/>
  <c r="DF168" i="2"/>
  <c r="ID141" i="2"/>
  <c r="LN117" i="2"/>
  <c r="KT343" i="2"/>
  <c r="JG328" i="2"/>
  <c r="LL324" i="2"/>
  <c r="MI319" i="2"/>
  <c r="LB316" i="2"/>
  <c r="EM316" i="2"/>
  <c r="EN316" i="2"/>
  <c r="EO316" i="2" s="1"/>
  <c r="LW312" i="2"/>
  <c r="ET311" i="2"/>
  <c r="EP299" i="2"/>
  <c r="LF310" i="2"/>
  <c r="MA310" i="2"/>
  <c r="MM306" i="2"/>
  <c r="KV303" i="2"/>
  <c r="LS302" i="2"/>
  <c r="LV302" i="2"/>
  <c r="DF302" i="2"/>
  <c r="LZ302" i="2"/>
  <c r="IN302" i="2"/>
  <c r="MD302" i="2"/>
  <c r="MG301" i="2"/>
  <c r="LH300" i="2"/>
  <c r="LH299" i="2"/>
  <c r="KL299" i="2"/>
  <c r="LB299" i="2"/>
  <c r="EX299" i="2"/>
  <c r="MN295" i="2"/>
  <c r="EA295" i="2"/>
  <c r="EP293" i="2"/>
  <c r="EN293" i="2"/>
  <c r="EP292" i="2"/>
  <c r="EN292" i="2"/>
  <c r="EO292" i="2" s="1"/>
  <c r="ES292" i="2"/>
  <c r="KP291" i="2"/>
  <c r="MI291" i="2"/>
  <c r="MB290" i="2"/>
  <c r="KR290" i="2"/>
  <c r="MJ290" i="2"/>
  <c r="MB288" i="2"/>
  <c r="MR288" i="2"/>
  <c r="LJ281" i="2"/>
  <c r="FH272" i="2"/>
  <c r="ML175" i="2"/>
  <c r="MQ175" i="2"/>
  <c r="EA175" i="2"/>
  <c r="MI175" i="2"/>
  <c r="DX175" i="2"/>
  <c r="DZ175" i="2" s="1"/>
  <c r="MH175" i="2"/>
  <c r="FE170" i="2"/>
  <c r="FF170" i="2"/>
  <c r="FG170" i="2" s="1"/>
  <c r="EN122" i="2"/>
  <c r="ET122" i="2"/>
  <c r="EP122" i="2"/>
  <c r="KL122" i="2"/>
  <c r="LQ122" i="2"/>
  <c r="EZ111" i="2"/>
  <c r="EW125" i="2"/>
  <c r="FB125" i="2"/>
  <c r="LQ125" i="2"/>
  <c r="MG125" i="2"/>
  <c r="JG125" i="2"/>
  <c r="JN125" i="2" s="1"/>
  <c r="JP125" i="2" s="1"/>
  <c r="KL131" i="2"/>
  <c r="JG131" i="2"/>
  <c r="MG131" i="2"/>
  <c r="EW132" i="2"/>
  <c r="EY132" i="2"/>
  <c r="MG132" i="2"/>
  <c r="KL132" i="2"/>
  <c r="JZ108" i="2"/>
  <c r="KV109" i="2"/>
  <c r="KW109" i="2" s="1"/>
  <c r="EW110" i="2"/>
  <c r="EX110" i="2"/>
  <c r="EY110" i="2"/>
  <c r="EZ110" i="2"/>
  <c r="LX110" i="2"/>
  <c r="KZ110" i="2"/>
  <c r="FE111" i="2"/>
  <c r="EC111" i="2"/>
  <c r="DM111" i="2"/>
  <c r="EA111" i="2"/>
  <c r="LU111" i="2"/>
  <c r="DD111" i="2"/>
  <c r="DA111" i="2"/>
  <c r="EW113" i="2"/>
  <c r="EX113" i="2"/>
  <c r="FF113" i="2"/>
  <c r="FG113" i="2" s="1"/>
  <c r="FB100" i="2"/>
  <c r="EZ100" i="2"/>
  <c r="EZ113" i="2"/>
  <c r="KL113" i="2"/>
  <c r="LQ113" i="2"/>
  <c r="HQ114" i="2"/>
  <c r="DA61" i="2"/>
  <c r="ME61" i="2"/>
  <c r="MC61" i="2"/>
  <c r="CK98" i="2"/>
  <c r="FB84" i="2"/>
  <c r="DF61" i="2"/>
  <c r="KX98" i="2"/>
  <c r="KD95" i="2"/>
  <c r="FP100" i="2"/>
  <c r="MH96" i="2"/>
  <c r="DI95" i="2"/>
  <c r="DT102" i="2" s="1"/>
  <c r="MF269" i="2"/>
  <c r="HD98" i="2"/>
  <c r="MJ96" i="2"/>
  <c r="KN170" i="2"/>
  <c r="KO170" i="2" s="1"/>
  <c r="FO100" i="2"/>
  <c r="FP99" i="2"/>
  <c r="FE98" i="2"/>
  <c r="EX98" i="2"/>
  <c r="DY98" i="2"/>
  <c r="MC96" i="2"/>
  <c r="EA96" i="2"/>
  <c r="KP102" i="2"/>
  <c r="HK96" i="2"/>
  <c r="JV95" i="2"/>
  <c r="HF98" i="2"/>
  <c r="MF175" i="2"/>
  <c r="FJ99" i="2"/>
  <c r="EZ126" i="2"/>
  <c r="EW124" i="2"/>
  <c r="LL329" i="2"/>
  <c r="MA334" i="2"/>
  <c r="EA168" i="2"/>
  <c r="FI168" i="2"/>
  <c r="F266" i="2"/>
  <c r="DI290" i="2"/>
  <c r="DX295" i="2"/>
  <c r="DZ295" i="2" s="1"/>
  <c r="DY266" i="2"/>
  <c r="IN290" i="2"/>
  <c r="MB164" i="2"/>
  <c r="KL127" i="2"/>
  <c r="MO301" i="2"/>
  <c r="KL129" i="2"/>
  <c r="MR175" i="2"/>
  <c r="FI166" i="2"/>
  <c r="KX279" i="2"/>
  <c r="LL281" i="2"/>
  <c r="LM269" i="2" s="1"/>
  <c r="KP293" i="2"/>
  <c r="KN299" i="2"/>
  <c r="KX312" i="2"/>
  <c r="LJ303" i="2"/>
  <c r="MF143" i="2"/>
  <c r="DY295" i="2"/>
  <c r="IM140" i="2"/>
  <c r="DL114" i="2"/>
  <c r="FK111" i="2"/>
  <c r="LW111" i="2"/>
  <c r="MU317" i="2"/>
  <c r="LX311" i="2"/>
  <c r="ME276" i="2"/>
  <c r="LJ299" i="2"/>
  <c r="LW303" i="2"/>
  <c r="FF117" i="2"/>
  <c r="FG117" i="2" s="1"/>
  <c r="MD342" i="2"/>
  <c r="EN326" i="2"/>
  <c r="EO326" i="2" s="1"/>
  <c r="MP319" i="2"/>
  <c r="FI305" i="2"/>
  <c r="FJ305" i="2"/>
  <c r="EN298" i="2"/>
  <c r="EM298" i="2"/>
  <c r="EM295" i="2"/>
  <c r="EN295" i="2"/>
  <c r="EP295" i="2"/>
  <c r="ES295" i="2"/>
  <c r="MA293" i="2"/>
  <c r="LF293" i="2"/>
  <c r="IB288" i="2"/>
  <c r="MU280" i="2"/>
  <c r="LN280" i="2"/>
  <c r="ME275" i="2"/>
  <c r="MU275" i="2"/>
  <c r="LN275" i="2"/>
  <c r="ML270" i="2"/>
  <c r="LV270" i="2"/>
  <c r="LJ270" i="2"/>
  <c r="KZ270" i="2"/>
  <c r="DY270" i="2"/>
  <c r="DP253" i="2"/>
  <c r="DJ265" i="2"/>
  <c r="DM265" i="2"/>
  <c r="KJ262" i="2"/>
  <c r="F250" i="2"/>
  <c r="EP259" i="2"/>
  <c r="ES259" i="2"/>
  <c r="LT258" i="2"/>
  <c r="KR258" i="2"/>
  <c r="MU257" i="2"/>
  <c r="LW170" i="2"/>
  <c r="MA170" i="2"/>
  <c r="DB170" i="2"/>
  <c r="DC170" i="2" s="1"/>
  <c r="LP170" i="2"/>
  <c r="EA170" i="2"/>
  <c r="DD170" i="2"/>
  <c r="MD170" i="2"/>
  <c r="LT169" i="2"/>
  <c r="DF169" i="2"/>
  <c r="LQ169" i="2"/>
  <c r="LW169" i="2"/>
  <c r="MB169" i="2"/>
  <c r="DD169" i="2"/>
  <c r="MA168" i="2"/>
  <c r="LF168" i="2"/>
  <c r="DD168" i="2"/>
  <c r="LR168" i="2"/>
  <c r="LX168" i="2"/>
  <c r="LQ168" i="2"/>
  <c r="FP168" i="2"/>
  <c r="EC167" i="2"/>
  <c r="LQ167" i="2"/>
  <c r="LU167" i="2"/>
  <c r="DB167" i="2"/>
  <c r="DC167" i="2" s="1"/>
  <c r="ME167" i="2"/>
  <c r="LS166" i="2"/>
  <c r="MI166" i="2"/>
  <c r="IS166" i="2"/>
  <c r="DB166" i="2"/>
  <c r="DC166" i="2" s="1"/>
  <c r="LU166" i="2"/>
  <c r="DA166" i="2"/>
  <c r="LR166" i="2"/>
  <c r="EC166" i="2"/>
  <c r="LZ166" i="2"/>
  <c r="LW166" i="2"/>
  <c r="EA166" i="2"/>
  <c r="IS165" i="2"/>
  <c r="EX158" i="2"/>
  <c r="KV158" i="2"/>
  <c r="EX157" i="2"/>
  <c r="JG155" i="2"/>
  <c r="JN155" i="2" s="1"/>
  <c r="JP155" i="2" s="1"/>
  <c r="FE155" i="2"/>
  <c r="FE154" i="2"/>
  <c r="DK152" i="2"/>
  <c r="LL152" i="2"/>
  <c r="KV152" i="2"/>
  <c r="LR151" i="2"/>
  <c r="EC150" i="2"/>
  <c r="EE150" i="2" s="1"/>
  <c r="IS149" i="2"/>
  <c r="FE149" i="2"/>
  <c r="EA149" i="2"/>
  <c r="MA148" i="2"/>
  <c r="KE147" i="2"/>
  <c r="LU148" i="2"/>
  <c r="LR148" i="2"/>
  <c r="MP145" i="2"/>
  <c r="MH145" i="2"/>
  <c r="MJ145" i="2"/>
  <c r="DX145" i="2"/>
  <c r="DZ145" i="2" s="1"/>
  <c r="HW144" i="2"/>
  <c r="IA144" i="2" s="1"/>
  <c r="MF141" i="2"/>
  <c r="KJ141" i="2"/>
  <c r="LX140" i="2"/>
  <c r="MN140" i="2"/>
  <c r="ID139" i="2"/>
  <c r="HR117" i="2"/>
  <c r="HE117" i="2"/>
  <c r="DY117" i="2"/>
  <c r="HF117" i="2"/>
  <c r="F117" i="2"/>
  <c r="CI117" i="2"/>
  <c r="I117" i="2"/>
  <c r="KV117" i="2"/>
  <c r="DL117" i="2"/>
  <c r="CJ117" i="2"/>
  <c r="LL117" i="2"/>
  <c r="F104" i="2"/>
  <c r="MH117" i="2"/>
  <c r="KN117" i="2"/>
  <c r="HA117" i="2"/>
  <c r="HN117" i="2"/>
  <c r="LX119" i="2"/>
  <c r="MN119" i="2"/>
  <c r="FI120" i="2"/>
  <c r="FK120" i="2"/>
  <c r="FR95" i="2"/>
  <c r="JZ95" i="2"/>
  <c r="GB95" i="2"/>
  <c r="DF99" i="2"/>
  <c r="ME99" i="2"/>
  <c r="LW99" i="2"/>
  <c r="DB99" i="2"/>
  <c r="DC99" i="2" s="1"/>
  <c r="LX99" i="2"/>
  <c r="GZ100" i="2"/>
  <c r="IM101" i="2"/>
  <c r="GL95" i="2"/>
  <c r="IS102" i="2"/>
  <c r="IZ102" i="2"/>
  <c r="CH98" i="2"/>
  <c r="EZ84" i="2"/>
  <c r="KZ285" i="2"/>
  <c r="AD98" i="2"/>
  <c r="HT98" i="2"/>
  <c r="KH95" i="2"/>
  <c r="HA98" i="2"/>
  <c r="FK86" i="2"/>
  <c r="LH98" i="2"/>
  <c r="MS96" i="2"/>
  <c r="DX103" i="2"/>
  <c r="DZ103" i="2" s="1"/>
  <c r="MR258" i="2"/>
  <c r="KT266" i="2"/>
  <c r="KU254" i="2" s="1"/>
  <c r="MI168" i="2"/>
  <c r="MP264" i="2"/>
  <c r="FE169" i="2"/>
  <c r="LF149" i="2"/>
  <c r="EY153" i="2"/>
  <c r="DF170" i="2"/>
  <c r="LV262" i="2"/>
  <c r="LN279" i="2"/>
  <c r="DY285" i="2"/>
  <c r="DF299" i="2"/>
  <c r="IL142" i="2"/>
  <c r="FB97" i="2"/>
  <c r="ML330" i="2"/>
  <c r="KL329" i="2"/>
  <c r="EN329" i="2"/>
  <c r="EO329" i="2" s="1"/>
  <c r="DY329" i="2"/>
  <c r="MI328" i="2"/>
  <c r="DY328" i="2"/>
  <c r="EA328" i="2"/>
  <c r="MT327" i="2"/>
  <c r="MF327" i="2"/>
  <c r="EA327" i="2"/>
  <c r="MS327" i="2"/>
  <c r="FB326" i="2"/>
  <c r="EX326" i="2"/>
  <c r="EY326" i="2"/>
  <c r="MR325" i="2"/>
  <c r="MB325" i="2"/>
  <c r="MU312" i="2"/>
  <c r="ME312" i="2"/>
  <c r="LN312" i="2"/>
  <c r="KV312" i="2"/>
  <c r="EY312" i="2"/>
  <c r="EX312" i="2"/>
  <c r="JG311" i="2"/>
  <c r="JH311" i="2" s="1"/>
  <c r="KT309" i="2"/>
  <c r="LJ307" i="2"/>
  <c r="LR305" i="2"/>
  <c r="MH305" i="2"/>
  <c r="LL303" i="2"/>
  <c r="KR300" i="2"/>
  <c r="ML299" i="2"/>
  <c r="KV299" i="2"/>
  <c r="MM298" i="2"/>
  <c r="MU298" i="2"/>
  <c r="MI298" i="2"/>
  <c r="DI298" i="2"/>
  <c r="DK298" i="2" s="1"/>
  <c r="ML298" i="2"/>
  <c r="MH297" i="2"/>
  <c r="JV296" i="2"/>
  <c r="MI292" i="2"/>
  <c r="KP292" i="2"/>
  <c r="EW291" i="2"/>
  <c r="FB291" i="2"/>
  <c r="FF289" i="2"/>
  <c r="FG289" i="2" s="1"/>
  <c r="EZ289" i="2"/>
  <c r="FB289" i="2"/>
  <c r="LT288" i="2"/>
  <c r="KR288" i="2"/>
  <c r="MK281" i="2"/>
  <c r="KT281" i="2"/>
  <c r="LL279" i="2"/>
  <c r="JZ272" i="2"/>
  <c r="KV279" i="2"/>
  <c r="DY177" i="2"/>
  <c r="MM177" i="2"/>
  <c r="ML177" i="2"/>
  <c r="MP177" i="2"/>
  <c r="MT177" i="2"/>
  <c r="MJ177" i="2"/>
  <c r="EA177" i="2"/>
  <c r="JG174" i="2"/>
  <c r="KJ174" i="2"/>
  <c r="HW174" i="2"/>
  <c r="IA174" i="2" s="1"/>
  <c r="IM174" i="2"/>
  <c r="EP161" i="2"/>
  <c r="EM174" i="2"/>
  <c r="EN174" i="2"/>
  <c r="EO174" i="2" s="1"/>
  <c r="EP174" i="2"/>
  <c r="KN172" i="2"/>
  <c r="MH172" i="2"/>
  <c r="F172" i="2"/>
  <c r="EX172" i="2"/>
  <c r="LN172" i="2"/>
  <c r="LJ172" i="2"/>
  <c r="KJ172" i="2"/>
  <c r="LL172" i="2"/>
  <c r="LH172" i="2"/>
  <c r="KZ172" i="2"/>
  <c r="DB171" i="2"/>
  <c r="DC171" i="2" s="1"/>
  <c r="KZ171" i="2"/>
  <c r="EN171" i="2"/>
  <c r="F171" i="2"/>
  <c r="DX137" i="2"/>
  <c r="DZ137" i="2" s="1"/>
  <c r="MR137" i="2"/>
  <c r="MJ137" i="2"/>
  <c r="MK137" i="2"/>
  <c r="MS136" i="2"/>
  <c r="EA136" i="2"/>
  <c r="MJ136" i="2"/>
  <c r="MQ136" i="2"/>
  <c r="LQ123" i="2"/>
  <c r="MG123" i="2"/>
  <c r="MG128" i="2"/>
  <c r="EX129" i="2"/>
  <c r="EZ129" i="2"/>
  <c r="EW130" i="2"/>
  <c r="EY130" i="2"/>
  <c r="FB117" i="2"/>
  <c r="MG130" i="2"/>
  <c r="EZ118" i="2"/>
  <c r="FB118" i="2"/>
  <c r="MD109" i="2"/>
  <c r="LL109" i="2"/>
  <c r="HW110" i="2"/>
  <c r="IL110" i="2"/>
  <c r="IN110" i="2"/>
  <c r="HB114" i="2"/>
  <c r="HI114" i="2"/>
  <c r="MC115" i="2"/>
  <c r="FI61" i="2"/>
  <c r="FJ61" i="2"/>
  <c r="FK61" i="2"/>
  <c r="LU61" i="2"/>
  <c r="JG99" i="2"/>
  <c r="MV99" i="2" s="1"/>
  <c r="MX99" i="2" s="1"/>
  <c r="MM278" i="2"/>
  <c r="KV342" i="2"/>
  <c r="DF150" i="2"/>
  <c r="CQ98" i="2"/>
  <c r="EV95" i="2"/>
  <c r="EW95" i="2" s="1"/>
  <c r="CZ95" i="2"/>
  <c r="MP150" i="2"/>
  <c r="JG261" i="2"/>
  <c r="JI261" i="2" s="1"/>
  <c r="KN285" i="2"/>
  <c r="DD61" i="2"/>
  <c r="CF98" i="2"/>
  <c r="IM100" i="2"/>
  <c r="MM96" i="2"/>
  <c r="DB98" i="2"/>
  <c r="DC98" i="2" s="1"/>
  <c r="LH325" i="2"/>
  <c r="KP98" i="2"/>
  <c r="MI102" i="2"/>
  <c r="LL98" i="2"/>
  <c r="LU317" i="2"/>
  <c r="MC99" i="2"/>
  <c r="EA99" i="2"/>
  <c r="HG98" i="2"/>
  <c r="HS98" i="2"/>
  <c r="KZ98" i="2"/>
  <c r="MN96" i="2"/>
  <c r="MN103" i="2"/>
  <c r="FK98" i="2"/>
  <c r="MS103" i="2"/>
  <c r="F98" i="2"/>
  <c r="FB129" i="2"/>
  <c r="EV121" i="2"/>
  <c r="EW121" i="2" s="1"/>
  <c r="IZ149" i="2"/>
  <c r="LU343" i="2"/>
  <c r="MS295" i="2"/>
  <c r="EA167" i="2"/>
  <c r="LV149" i="2"/>
  <c r="KV151" i="2"/>
  <c r="KW138" i="2" s="1"/>
  <c r="ME285" i="2"/>
  <c r="ET295" i="2"/>
  <c r="MG295" i="2"/>
  <c r="MD317" i="2"/>
  <c r="MJ325" i="2"/>
  <c r="KP329" i="2"/>
  <c r="LV148" i="2"/>
  <c r="KL124" i="2"/>
  <c r="EA150" i="2"/>
  <c r="IW317" i="2"/>
  <c r="KP294" i="2"/>
  <c r="LW149" i="2"/>
  <c r="CE117" i="2"/>
  <c r="DA150" i="2"/>
  <c r="LH285" i="2"/>
  <c r="FO120" i="2"/>
  <c r="DR114" i="2"/>
  <c r="JG153" i="2"/>
  <c r="LR167" i="2"/>
  <c r="MC168" i="2"/>
  <c r="ME170" i="2"/>
  <c r="KP172" i="2"/>
  <c r="EM292" i="2"/>
  <c r="MQ293" i="2"/>
  <c r="EN312" i="2"/>
  <c r="EO312" i="2" s="1"/>
  <c r="MM317" i="2"/>
  <c r="MK327" i="2"/>
  <c r="KT158" i="2"/>
  <c r="KX172" i="2"/>
  <c r="MB111" i="2"/>
  <c r="DP114" i="2"/>
  <c r="LV111" i="2"/>
  <c r="DD167" i="2"/>
  <c r="DY302" i="2"/>
  <c r="KL171" i="2"/>
  <c r="MT109" i="2"/>
  <c r="LW278" i="2"/>
  <c r="ME303" i="2"/>
  <c r="MC118" i="2"/>
  <c r="LX285" i="2"/>
  <c r="LF120" i="2"/>
  <c r="IA302" i="2"/>
  <c r="KR329" i="2"/>
  <c r="IX288" i="2"/>
  <c r="KP339" i="2"/>
  <c r="ML333" i="2"/>
  <c r="LX328" i="2"/>
  <c r="LD326" i="2"/>
  <c r="KN326" i="2"/>
  <c r="MT322" i="2"/>
  <c r="MU322" i="2"/>
  <c r="DY322" i="2"/>
  <c r="LR321" i="2"/>
  <c r="MH321" i="2"/>
  <c r="LH309" i="2"/>
  <c r="LT307" i="2"/>
  <c r="LP333" i="2"/>
  <c r="MD328" i="2"/>
  <c r="MI325" i="2"/>
  <c r="MM322" i="2"/>
  <c r="EA322" i="2"/>
  <c r="MI331" i="2"/>
  <c r="MU333" i="2"/>
  <c r="MM333" i="2"/>
  <c r="DF310" i="2"/>
  <c r="DD322" i="2"/>
  <c r="DA322" i="2"/>
  <c r="DD310" i="2"/>
  <c r="MS317" i="2"/>
  <c r="LL312" i="2"/>
  <c r="IA306" i="2"/>
  <c r="IW306" i="2"/>
  <c r="DB306" i="2"/>
  <c r="LS255" i="2"/>
  <c r="FE255" i="2"/>
  <c r="MJ252" i="2"/>
  <c r="MF249" i="2"/>
  <c r="LP249" i="2"/>
  <c r="DK238" i="2"/>
  <c r="DL238" i="2"/>
  <c r="EY238" i="2"/>
  <c r="KZ238" i="2"/>
  <c r="FI237" i="2"/>
  <c r="KV231" i="2"/>
  <c r="EY231" i="2"/>
  <c r="MJ229" i="2"/>
  <c r="LT229" i="2"/>
  <c r="MI229" i="2"/>
  <c r="DX229" i="2"/>
  <c r="DZ229" i="2" s="1"/>
  <c r="MP227" i="2"/>
  <c r="LD227" i="2"/>
  <c r="DA227" i="2"/>
  <c r="FE227" i="2"/>
  <c r="JU224" i="2"/>
  <c r="EC223" i="2"/>
  <c r="EE223" i="2" s="1"/>
  <c r="DL223" i="2"/>
  <c r="DK223" i="2"/>
  <c r="MH219" i="2"/>
  <c r="LR219" i="2"/>
  <c r="EC219" i="2"/>
  <c r="DJ219" i="2"/>
  <c r="DR206" i="2"/>
  <c r="KT192" i="2"/>
  <c r="EY192" i="2"/>
  <c r="EY190" i="2"/>
  <c r="LJ189" i="2"/>
  <c r="LU188" i="2"/>
  <c r="KT188" i="2"/>
  <c r="EZ169" i="2"/>
  <c r="EW167" i="2"/>
  <c r="EY167" i="2"/>
  <c r="ET157" i="2"/>
  <c r="LX156" i="2"/>
  <c r="LX153" i="2"/>
  <c r="MN153" i="2"/>
  <c r="IM153" i="2"/>
  <c r="KZ152" i="2"/>
  <c r="LX151" i="2"/>
  <c r="JG151" i="2"/>
  <c r="JH151" i="2" s="1"/>
  <c r="LL138" i="2"/>
  <c r="KV138" i="2"/>
  <c r="DZ316" i="2"/>
  <c r="DR216" i="2"/>
  <c r="LS306" i="2"/>
  <c r="LW327" i="2"/>
  <c r="MM340" i="2"/>
  <c r="ML338" i="2"/>
  <c r="MU338" i="2"/>
  <c r="MT333" i="2"/>
  <c r="LV333" i="2"/>
  <c r="LN333" i="2"/>
  <c r="LS329" i="2"/>
  <c r="KT328" i="2"/>
  <c r="EM325" i="2"/>
  <c r="ET325" i="2"/>
  <c r="ES325" i="2"/>
  <c r="LV322" i="2"/>
  <c r="MF319" i="2"/>
  <c r="MB317" i="2"/>
  <c r="DX315" i="2"/>
  <c r="DZ315" i="2" s="1"/>
  <c r="MT315" i="2"/>
  <c r="EZ314" i="2"/>
  <c r="FB314" i="2"/>
  <c r="LJ312" i="2"/>
  <c r="IA311" i="2"/>
  <c r="IN311" i="2"/>
  <c r="FI307" i="2"/>
  <c r="FJ307" i="2"/>
  <c r="LU306" i="2"/>
  <c r="KT306" i="2"/>
  <c r="FB278" i="2"/>
  <c r="LH277" i="2"/>
  <c r="KR277" i="2"/>
  <c r="LH276" i="2"/>
  <c r="KR276" i="2"/>
  <c r="LH275" i="2"/>
  <c r="KR275" i="2"/>
  <c r="EY275" i="2"/>
  <c r="KR273" i="2"/>
  <c r="MK271" i="2"/>
  <c r="LN264" i="2"/>
  <c r="KX264" i="2"/>
  <c r="MK263" i="2"/>
  <c r="LF262" i="2"/>
  <c r="KP262" i="2"/>
  <c r="LW256" i="2"/>
  <c r="LF244" i="2"/>
  <c r="MI244" i="2"/>
  <c r="LS244" i="2"/>
  <c r="MG243" i="2"/>
  <c r="MU242" i="2"/>
  <c r="LN242" i="2"/>
  <c r="HW220" i="2"/>
  <c r="MC175" i="2"/>
  <c r="MS175" i="2"/>
  <c r="EN221" i="2"/>
  <c r="KP221" i="2"/>
  <c r="KZ220" i="2"/>
  <c r="LX220" i="2"/>
  <c r="LX219" i="2"/>
  <c r="MN219" i="2"/>
  <c r="F214" i="2"/>
  <c r="ID208" i="2"/>
  <c r="KP198" i="2"/>
  <c r="LF191" i="2"/>
  <c r="DP166" i="2"/>
  <c r="MF170" i="2"/>
  <c r="F133" i="2"/>
  <c r="HP146" i="2"/>
  <c r="HB146" i="2"/>
  <c r="DM140" i="2"/>
  <c r="DN127" i="2" s="1"/>
  <c r="DJ140" i="2"/>
  <c r="ID201" i="2"/>
  <c r="LD228" i="2"/>
  <c r="LL223" i="2"/>
  <c r="DJ183" i="2"/>
  <c r="EC140" i="2"/>
  <c r="MF214" i="2"/>
  <c r="HA146" i="2"/>
  <c r="LT209" i="2"/>
  <c r="LF146" i="2"/>
  <c r="FO256" i="2"/>
  <c r="FJ210" i="2"/>
  <c r="KV214" i="2"/>
  <c r="MN218" i="2"/>
  <c r="MB268" i="2"/>
  <c r="MP265" i="2"/>
  <c r="EP247" i="2"/>
  <c r="LT246" i="2"/>
  <c r="EP222" i="2"/>
  <c r="EM234" i="2"/>
  <c r="IS218" i="2"/>
  <c r="JA218" i="2" s="1"/>
  <c r="FF216" i="2"/>
  <c r="FG216" i="2" s="1"/>
  <c r="IS214" i="2"/>
  <c r="JA214" i="2" s="1"/>
  <c r="IZ210" i="2"/>
  <c r="KV205" i="2"/>
  <c r="ET188" i="2"/>
  <c r="DD188" i="2"/>
  <c r="LW188" i="2"/>
  <c r="FJ188" i="2"/>
  <c r="LJ185" i="2"/>
  <c r="LN185" i="2"/>
  <c r="DY185" i="2"/>
  <c r="LL180" i="2"/>
  <c r="MH177" i="2"/>
  <c r="LD176" i="2"/>
  <c r="LZ176" i="2"/>
  <c r="DD174" i="2"/>
  <c r="LR174" i="2"/>
  <c r="MB174" i="2"/>
  <c r="FE174" i="2"/>
  <c r="LS138" i="2"/>
  <c r="ME138" i="2"/>
  <c r="MC138" i="2"/>
  <c r="LF137" i="2"/>
  <c r="IK134" i="2"/>
  <c r="DJ116" i="2"/>
  <c r="EC116" i="2"/>
  <c r="KN118" i="2"/>
  <c r="KO105" i="2" s="1"/>
  <c r="LZ118" i="2"/>
  <c r="DR103" i="2"/>
  <c r="CM101" i="2"/>
  <c r="I118" i="2"/>
  <c r="MR84" i="2"/>
  <c r="FK123" i="2"/>
  <c r="IA331" i="2"/>
  <c r="IN331" i="2"/>
  <c r="MC327" i="2"/>
  <c r="LU327" i="2"/>
  <c r="LL326" i="2"/>
  <c r="MH324" i="2"/>
  <c r="LJ316" i="2"/>
  <c r="DF315" i="2"/>
  <c r="MA306" i="2"/>
  <c r="LP289" i="2"/>
  <c r="KN280" i="2"/>
  <c r="FJ177" i="2"/>
  <c r="FI177" i="2"/>
  <c r="FI176" i="2"/>
  <c r="FJ176" i="2"/>
  <c r="KP175" i="2"/>
  <c r="FI175" i="2"/>
  <c r="FJ175" i="2"/>
  <c r="DF175" i="2"/>
  <c r="MT170" i="2"/>
  <c r="ML170" i="2"/>
  <c r="DB137" i="2"/>
  <c r="DC137" i="2" s="1"/>
  <c r="MK130" i="2"/>
  <c r="KT130" i="2"/>
  <c r="ID114" i="2"/>
  <c r="HE114" i="2"/>
  <c r="IS116" i="2"/>
  <c r="ML117" i="2"/>
  <c r="FF118" i="2"/>
  <c r="FG118" i="2" s="1"/>
  <c r="AD117" i="2"/>
  <c r="CH112" i="2"/>
  <c r="CP112" i="2"/>
  <c r="CX112" i="2"/>
  <c r="CM117" i="2"/>
  <c r="CN118" i="2"/>
  <c r="DP83" i="2"/>
  <c r="IZ84" i="2"/>
  <c r="CM85" i="2"/>
  <c r="HC85" i="2"/>
  <c r="HK85" i="2"/>
  <c r="ID85" i="2"/>
  <c r="BS82" i="2"/>
  <c r="IG88" i="2"/>
  <c r="JF82" i="2"/>
  <c r="EC58" i="2"/>
  <c r="ET58" i="2"/>
  <c r="LS61" i="2"/>
  <c r="LR62" i="2"/>
  <c r="DB62" i="2"/>
  <c r="LJ241" i="2"/>
  <c r="MQ240" i="2"/>
  <c r="MI240" i="2"/>
  <c r="LN239" i="2"/>
  <c r="LO239" i="2" s="1"/>
  <c r="KJ238" i="2"/>
  <c r="KZ234" i="2"/>
  <c r="MS231" i="2"/>
  <c r="IM208" i="2"/>
  <c r="ID205" i="2"/>
  <c r="HW204" i="2"/>
  <c r="MB197" i="2"/>
  <c r="LT197" i="2"/>
  <c r="LT191" i="2"/>
  <c r="KR189" i="2"/>
  <c r="FF168" i="2"/>
  <c r="FG168" i="2" s="1"/>
  <c r="KL158" i="2"/>
  <c r="LQ157" i="2"/>
  <c r="LQ155" i="2"/>
  <c r="IL138" i="2"/>
  <c r="IN138" i="2" s="1"/>
  <c r="IL136" i="2"/>
  <c r="HW135" i="2"/>
  <c r="MG135" i="2"/>
  <c r="FV134" i="2"/>
  <c r="HO137" i="2"/>
  <c r="HJ137" i="2"/>
  <c r="MM122" i="2"/>
  <c r="EL121" i="2"/>
  <c r="MN123" i="2"/>
  <c r="IM124" i="2"/>
  <c r="MF124" i="2"/>
  <c r="IM128" i="2"/>
  <c r="MF129" i="2"/>
  <c r="HW130" i="2"/>
  <c r="HU130" i="2" s="1"/>
  <c r="IO130" i="2" s="1"/>
  <c r="MN130" i="2"/>
  <c r="MF132" i="2"/>
  <c r="MN132" i="2"/>
  <c r="MU110" i="2"/>
  <c r="FF114" i="2"/>
  <c r="FG114" i="2" s="1"/>
  <c r="IM114" i="2"/>
  <c r="HA114" i="2"/>
  <c r="HP114" i="2"/>
  <c r="HN114" i="2"/>
  <c r="IS115" i="2"/>
  <c r="JA115" i="2" s="1"/>
  <c r="GK108" i="2"/>
  <c r="GF108" i="2"/>
  <c r="HT115" i="2"/>
  <c r="MT116" i="2"/>
  <c r="ID117" i="2"/>
  <c r="GZ117" i="2"/>
  <c r="HH117" i="2"/>
  <c r="HM117" i="2"/>
  <c r="KR118" i="2"/>
  <c r="FE120" i="2"/>
  <c r="MH120" i="2"/>
  <c r="FR108" i="2"/>
  <c r="IS96" i="2"/>
  <c r="B95" i="2"/>
  <c r="ML98" i="2"/>
  <c r="MT98" i="2"/>
  <c r="MU99" i="2"/>
  <c r="ID101" i="2"/>
  <c r="KC95" i="2"/>
  <c r="GZ101" i="2"/>
  <c r="HH101" i="2"/>
  <c r="HN101" i="2"/>
  <c r="IL102" i="2"/>
  <c r="HX56" i="2"/>
  <c r="IS63" i="2"/>
  <c r="IV63" i="2" s="1"/>
  <c r="FK52" i="2"/>
  <c r="CT54" i="2"/>
  <c r="HI54" i="2"/>
  <c r="CX55" i="2"/>
  <c r="HN55" i="2"/>
  <c r="DP33" i="2"/>
  <c r="IM46" i="2"/>
  <c r="FB50" i="2"/>
  <c r="LF53" i="2"/>
  <c r="IL54" i="2"/>
  <c r="IN54" i="2" s="1"/>
  <c r="GY55" i="2"/>
  <c r="LH55" i="2"/>
  <c r="LH327" i="2"/>
  <c r="LJ326" i="2"/>
  <c r="KT326" i="2"/>
  <c r="LJ325" i="2"/>
  <c r="LS324" i="2"/>
  <c r="EP311" i="2"/>
  <c r="MQ322" i="2"/>
  <c r="MN318" i="2"/>
  <c r="MO317" i="2"/>
  <c r="MG317" i="2"/>
  <c r="KR316" i="2"/>
  <c r="ML315" i="2"/>
  <c r="MU304" i="2"/>
  <c r="MM304" i="2"/>
  <c r="MH302" i="2"/>
  <c r="LR278" i="2"/>
  <c r="LZ273" i="2"/>
  <c r="MI265" i="2"/>
  <c r="FP251" i="2"/>
  <c r="EZ247" i="2"/>
  <c r="MC246" i="2"/>
  <c r="LU246" i="2"/>
  <c r="IL246" i="2"/>
  <c r="LQ229" i="2"/>
  <c r="LN227" i="2"/>
  <c r="FF227" i="2"/>
  <c r="FG227" i="2" s="1"/>
  <c r="KV226" i="2"/>
  <c r="IL225" i="2"/>
  <c r="IN225" i="2" s="1"/>
  <c r="MD223" i="2"/>
  <c r="ME222" i="2"/>
  <c r="KX221" i="2"/>
  <c r="FJ220" i="2"/>
  <c r="IM219" i="2"/>
  <c r="IM218" i="2"/>
  <c r="IZ217" i="2"/>
  <c r="KX216" i="2"/>
  <c r="LN215" i="2"/>
  <c r="IZ214" i="2"/>
  <c r="MF211" i="2"/>
  <c r="LX209" i="2"/>
  <c r="FP209" i="2"/>
  <c r="LZ196" i="2"/>
  <c r="LR196" i="2"/>
  <c r="LR195" i="2"/>
  <c r="LR194" i="2"/>
  <c r="LR193" i="2"/>
  <c r="LZ190" i="2"/>
  <c r="HW190" i="2"/>
  <c r="IA190" i="2" s="1"/>
  <c r="LR189" i="2"/>
  <c r="IS178" i="2"/>
  <c r="IZ177" i="2"/>
  <c r="LH176" i="2"/>
  <c r="FP176" i="2"/>
  <c r="ID172" i="2"/>
  <c r="LN170" i="2"/>
  <c r="ID169" i="2"/>
  <c r="KZ168" i="2"/>
  <c r="HW168" i="2"/>
  <c r="MS139" i="2"/>
  <c r="ML137" i="2"/>
  <c r="HB136" i="2"/>
  <c r="HQ136" i="2"/>
  <c r="FP61" i="2"/>
  <c r="DA64" i="2"/>
  <c r="FP64" i="2"/>
  <c r="LV64" i="2"/>
  <c r="FJ68" i="2"/>
  <c r="LU68" i="2"/>
  <c r="LR48" i="2"/>
  <c r="LZ48" i="2"/>
  <c r="CI50" i="2"/>
  <c r="CQ50" i="2"/>
  <c r="CY50" i="2"/>
  <c r="GY50" i="2"/>
  <c r="HG50" i="2"/>
  <c r="HO50" i="2"/>
  <c r="CY53" i="2"/>
  <c r="ML275" i="2"/>
  <c r="MQ271" i="2"/>
  <c r="MJ268" i="2"/>
  <c r="KP267" i="2"/>
  <c r="FB267" i="2"/>
  <c r="KT262" i="2"/>
  <c r="EA257" i="2"/>
  <c r="LU255" i="2"/>
  <c r="KP253" i="2"/>
  <c r="KD248" i="2"/>
  <c r="MJ247" i="2"/>
  <c r="DK247" i="2"/>
  <c r="F242" i="2"/>
  <c r="LX241" i="2"/>
  <c r="FE241" i="2"/>
  <c r="LV240" i="2"/>
  <c r="LQ232" i="2"/>
  <c r="KX230" i="2"/>
  <c r="MB201" i="2"/>
  <c r="FK182" i="2"/>
  <c r="IL171" i="2"/>
  <c r="IN171" i="2" s="1"/>
  <c r="LT170" i="2"/>
  <c r="MF163" i="2"/>
  <c r="ID162" i="2"/>
  <c r="MA138" i="2"/>
  <c r="IZ131" i="2"/>
  <c r="MI132" i="2"/>
  <c r="EP99" i="2"/>
  <c r="KJ112" i="2"/>
  <c r="GY112" i="2"/>
  <c r="HC114" i="2"/>
  <c r="HK114" i="2"/>
  <c r="ET115" i="2"/>
  <c r="ID115" i="2"/>
  <c r="LN115" i="2"/>
  <c r="DP104" i="2"/>
  <c r="HF118" i="2"/>
  <c r="MK120" i="2"/>
  <c r="I100" i="2"/>
  <c r="CV114" i="2"/>
  <c r="CH58" i="2"/>
  <c r="CP58" i="2"/>
  <c r="CX58" i="2"/>
  <c r="EY58" i="2"/>
  <c r="LQ61" i="2"/>
  <c r="AH64" i="2"/>
  <c r="AI64" i="2" s="1"/>
  <c r="JC44" i="2"/>
  <c r="JD44" i="2" s="1"/>
  <c r="CF46" i="2"/>
  <c r="CV46" i="2"/>
  <c r="LS48" i="2"/>
  <c r="HH50" i="2"/>
  <c r="MF52" i="2"/>
  <c r="MN52" i="2"/>
  <c r="CR53" i="2"/>
  <c r="EC53" i="2"/>
  <c r="HG53" i="2"/>
  <c r="JC53" i="2"/>
  <c r="JD53" i="2" s="1"/>
  <c r="DF55" i="2"/>
  <c r="JG304" i="2"/>
  <c r="JH304" i="2" s="1"/>
  <c r="KT276" i="2"/>
  <c r="MC275" i="2"/>
  <c r="LU275" i="2"/>
  <c r="FE274" i="2"/>
  <c r="KN271" i="2"/>
  <c r="MR270" i="2"/>
  <c r="ML269" i="2"/>
  <c r="LD267" i="2"/>
  <c r="MR266" i="2"/>
  <c r="KR266" i="2"/>
  <c r="MP263" i="2"/>
  <c r="MB262" i="2"/>
  <c r="FE262" i="2"/>
  <c r="ME259" i="2"/>
  <c r="KN258" i="2"/>
  <c r="MS257" i="2"/>
  <c r="DL257" i="2"/>
  <c r="MB255" i="2"/>
  <c r="LZ253" i="2"/>
  <c r="LR253" i="2"/>
  <c r="MG249" i="2"/>
  <c r="LF247" i="2"/>
  <c r="KP247" i="2"/>
  <c r="LW241" i="2"/>
  <c r="IW238" i="2"/>
  <c r="EX230" i="2"/>
  <c r="FC218" i="2" s="1"/>
  <c r="LF227" i="2"/>
  <c r="LT201" i="2"/>
  <c r="FB188" i="2"/>
  <c r="FE197" i="2"/>
  <c r="LV196" i="2"/>
  <c r="IS195" i="2"/>
  <c r="IS194" i="2"/>
  <c r="FF194" i="2"/>
  <c r="FG194" i="2" s="1"/>
  <c r="LV193" i="2"/>
  <c r="IS193" i="2"/>
  <c r="IW193" i="2" s="1"/>
  <c r="FE191" i="2"/>
  <c r="MD189" i="2"/>
  <c r="LV189" i="2"/>
  <c r="FK172" i="2"/>
  <c r="LF171" i="2"/>
  <c r="LG171" i="2" s="1"/>
  <c r="KP171" i="2"/>
  <c r="LQ171" i="2"/>
  <c r="LF170" i="2"/>
  <c r="KP170" i="2"/>
  <c r="FJ170" i="2"/>
  <c r="LT168" i="2"/>
  <c r="MC166" i="2"/>
  <c r="IZ165" i="2"/>
  <c r="LT154" i="2"/>
  <c r="GY137" i="2"/>
  <c r="HB138" i="2"/>
  <c r="FQ112" i="2"/>
  <c r="MJ125" i="2"/>
  <c r="LP115" i="2"/>
  <c r="MC116" i="2"/>
  <c r="FK105" i="2"/>
  <c r="LT58" i="2"/>
  <c r="MB58" i="2"/>
  <c r="LZ61" i="2"/>
  <c r="JC62" i="2"/>
  <c r="JD62" i="2" s="1"/>
  <c r="IL63" i="2"/>
  <c r="IN63" i="2" s="1"/>
  <c r="MJ64" i="2"/>
  <c r="I65" i="2"/>
  <c r="J65" i="2" s="1"/>
  <c r="IG66" i="2"/>
  <c r="IH66" i="2" s="1"/>
  <c r="CK53" i="2"/>
  <c r="HH53" i="2"/>
  <c r="LJ53" i="2"/>
  <c r="LZ123" i="2"/>
  <c r="FE124" i="2"/>
  <c r="LR124" i="2"/>
  <c r="LZ124" i="2"/>
  <c r="FG125" i="2"/>
  <c r="FE125" i="2"/>
  <c r="MH125" i="2"/>
  <c r="MP125" i="2"/>
  <c r="LR126" i="2"/>
  <c r="LZ126" i="2"/>
  <c r="FE127" i="2"/>
  <c r="LZ127" i="2"/>
  <c r="FE128" i="2"/>
  <c r="LZ128" i="2"/>
  <c r="FE129" i="2"/>
  <c r="ID109" i="2"/>
  <c r="LW109" i="2"/>
  <c r="HF109" i="2"/>
  <c r="FF110" i="2"/>
  <c r="FG110" i="2" s="1"/>
  <c r="FO111" i="2"/>
  <c r="LT111" i="2"/>
  <c r="MR111" i="2"/>
  <c r="LN112" i="2"/>
  <c r="HE112" i="2"/>
  <c r="HF112" i="2"/>
  <c r="FE113" i="2"/>
  <c r="LR113" i="2"/>
  <c r="HO114" i="2"/>
  <c r="HT114" i="2"/>
  <c r="LV115" i="2"/>
  <c r="HD115" i="2"/>
  <c r="HR115" i="2"/>
  <c r="EN116" i="2"/>
  <c r="EO116" i="2" s="1"/>
  <c r="MF116" i="2"/>
  <c r="KZ116" i="2"/>
  <c r="GY116" i="2"/>
  <c r="HG116" i="2"/>
  <c r="FK117" i="2"/>
  <c r="IS117" i="2"/>
  <c r="IW117" i="2" s="1"/>
  <c r="HB117" i="2"/>
  <c r="HI117" i="2"/>
  <c r="HQ117" i="2"/>
  <c r="HD118" i="2"/>
  <c r="HR118" i="2"/>
  <c r="HH119" i="2"/>
  <c r="MJ120" i="2"/>
  <c r="MR120" i="2"/>
  <c r="ES104" i="2"/>
  <c r="FB105" i="2"/>
  <c r="IM107" i="2"/>
  <c r="HS101" i="2"/>
  <c r="CJ87" i="2"/>
  <c r="CR87" i="2"/>
  <c r="GZ87" i="2"/>
  <c r="HH87" i="2"/>
  <c r="CJ79" i="2"/>
  <c r="KN62" i="2"/>
  <c r="KO62" i="2" s="1"/>
  <c r="AE45" i="2"/>
  <c r="CF62" i="2"/>
  <c r="CN62" i="2"/>
  <c r="CV62" i="2"/>
  <c r="HD62" i="2"/>
  <c r="HL62" i="2"/>
  <c r="HT62" i="2"/>
  <c r="MD64" i="2"/>
  <c r="IP65" i="2"/>
  <c r="MN65" i="2"/>
  <c r="JC67" i="2"/>
  <c r="JD67" i="2" s="1"/>
  <c r="FE45" i="2"/>
  <c r="JC46" i="2"/>
  <c r="JD46" i="2" s="1"/>
  <c r="CK48" i="2"/>
  <c r="HI48" i="2"/>
  <c r="MF61" i="2"/>
  <c r="MJ65" i="2"/>
  <c r="KJ44" i="2"/>
  <c r="KZ44" i="2"/>
  <c r="CK44" i="2"/>
  <c r="KL44" i="2"/>
  <c r="MK49" i="2"/>
  <c r="LU49" i="2"/>
  <c r="LT52" i="2"/>
  <c r="LS52" i="2"/>
  <c r="CT44" i="2"/>
  <c r="MA246" i="2"/>
  <c r="LF246" i="2"/>
  <c r="CM54" i="2"/>
  <c r="CN44" i="2"/>
  <c r="FF44" i="2"/>
  <c r="FG44" i="2" s="1"/>
  <c r="EY44" i="2"/>
  <c r="EW44" i="2"/>
  <c r="MP46" i="2"/>
  <c r="DY46" i="2"/>
  <c r="DX46" i="2"/>
  <c r="DZ46" i="2" s="1"/>
  <c r="FJ50" i="2"/>
  <c r="FI50" i="2"/>
  <c r="CN54" i="2"/>
  <c r="CL54" i="2"/>
  <c r="KV54" i="2"/>
  <c r="MP247" i="2"/>
  <c r="AG45" i="2"/>
  <c r="H45" i="2"/>
  <c r="CE54" i="2"/>
  <c r="HJ54" i="2"/>
  <c r="FF55" i="2"/>
  <c r="FG55" i="2" s="1"/>
  <c r="HU292" i="2"/>
  <c r="IO292" i="2" s="1"/>
  <c r="EA247" i="2"/>
  <c r="DJ250" i="2"/>
  <c r="DL250" i="2"/>
  <c r="DK250" i="2"/>
  <c r="EW249" i="2"/>
  <c r="EZ249" i="2"/>
  <c r="MB247" i="2"/>
  <c r="LH247" i="2"/>
  <c r="HC54" i="2"/>
  <c r="MF54" i="2"/>
  <c r="IB292" i="2"/>
  <c r="EM271" i="2"/>
  <c r="EN271" i="2"/>
  <c r="EO271" i="2" s="1"/>
  <c r="LL269" i="2"/>
  <c r="MD269" i="2"/>
  <c r="LH269" i="2"/>
  <c r="KR269" i="2"/>
  <c r="KP269" i="2"/>
  <c r="MF268" i="2"/>
  <c r="LP268" i="2"/>
  <c r="MH267" i="2"/>
  <c r="KN267" i="2"/>
  <c r="EN267" i="2"/>
  <c r="EP255" i="2"/>
  <c r="EM267" i="2"/>
  <c r="DB265" i="2"/>
  <c r="DC265" i="2" s="1"/>
  <c r="KL265" i="2"/>
  <c r="EM263" i="2"/>
  <c r="ET263" i="2"/>
  <c r="KN261" i="2"/>
  <c r="DY261" i="2"/>
  <c r="EY261" i="2"/>
  <c r="EX261" i="2"/>
  <c r="DK261" i="2"/>
  <c r="LZ258" i="2"/>
  <c r="LD258" i="2"/>
  <c r="EW258" i="2"/>
  <c r="EZ258" i="2"/>
  <c r="EY258" i="2"/>
  <c r="FB258" i="2"/>
  <c r="FB246" i="2"/>
  <c r="EX258" i="2"/>
  <c r="EM256" i="2"/>
  <c r="EP244" i="2"/>
  <c r="EN256" i="2"/>
  <c r="EO256" i="2" s="1"/>
  <c r="ET256" i="2"/>
  <c r="EP256" i="2"/>
  <c r="KX254" i="2"/>
  <c r="MM254" i="2"/>
  <c r="LW254" i="2"/>
  <c r="DL254" i="2"/>
  <c r="DJ254" i="2"/>
  <c r="MS252" i="2"/>
  <c r="LJ252" i="2"/>
  <c r="FO252" i="2"/>
  <c r="FE252" i="2"/>
  <c r="LX252" i="2"/>
  <c r="ET251" i="2"/>
  <c r="EM251" i="2"/>
  <c r="EP251" i="2"/>
  <c r="EN251" i="2"/>
  <c r="EO251" i="2" s="1"/>
  <c r="CX44" i="2"/>
  <c r="HO44" i="2"/>
  <c r="CY46" i="2"/>
  <c r="HH46" i="2"/>
  <c r="CG46" i="2"/>
  <c r="MH46" i="2"/>
  <c r="CT47" i="2"/>
  <c r="DM50" i="2"/>
  <c r="DR50" i="2"/>
  <c r="DP50" i="2"/>
  <c r="DJ50" i="2"/>
  <c r="CG54" i="2"/>
  <c r="CO54" i="2"/>
  <c r="CW54" i="2"/>
  <c r="EM54" i="2"/>
  <c r="EN54" i="2"/>
  <c r="HD54" i="2"/>
  <c r="HL54" i="2"/>
  <c r="FB31" i="2"/>
  <c r="IN292" i="2"/>
  <c r="LV261" i="2"/>
  <c r="EP237" i="2"/>
  <c r="EM314" i="2"/>
  <c r="ET314" i="2"/>
  <c r="EN314" i="2"/>
  <c r="EP314" i="2"/>
  <c r="LH312" i="2"/>
  <c r="MB312" i="2"/>
  <c r="KT311" i="2"/>
  <c r="MK311" i="2"/>
  <c r="LX310" i="2"/>
  <c r="MN310" i="2"/>
  <c r="MM310" i="2"/>
  <c r="MG310" i="2"/>
  <c r="MR310" i="2"/>
  <c r="MH310" i="2"/>
  <c r="MJ310" i="2"/>
  <c r="MU310" i="2"/>
  <c r="MT310" i="2"/>
  <c r="ML310" i="2"/>
  <c r="DX310" i="2"/>
  <c r="DZ310" i="2" s="1"/>
  <c r="EY309" i="2"/>
  <c r="FB297" i="2"/>
  <c r="EZ309" i="2"/>
  <c r="LZ307" i="2"/>
  <c r="LD307" i="2"/>
  <c r="FB295" i="2"/>
  <c r="EZ307" i="2"/>
  <c r="KR306" i="2"/>
  <c r="MJ306" i="2"/>
  <c r="LU283" i="2"/>
  <c r="DA283" i="2"/>
  <c r="MD283" i="2"/>
  <c r="DB283" i="2"/>
  <c r="DC283" i="2" s="1"/>
  <c r="ME283" i="2"/>
  <c r="LV283" i="2"/>
  <c r="LY283" i="2"/>
  <c r="MG282" i="2"/>
  <c r="KL282" i="2"/>
  <c r="EP280" i="2"/>
  <c r="ES280" i="2"/>
  <c r="ES268" i="2"/>
  <c r="MI279" i="2"/>
  <c r="KP279" i="2"/>
  <c r="KQ267" i="2" s="1"/>
  <c r="LT278" i="2"/>
  <c r="KR278" i="2"/>
  <c r="EZ270" i="2"/>
  <c r="EX270" i="2"/>
  <c r="EW270" i="2"/>
  <c r="LW268" i="2"/>
  <c r="MM268" i="2"/>
  <c r="MT267" i="2"/>
  <c r="EA267" i="2"/>
  <c r="MJ267" i="2"/>
  <c r="MA266" i="2"/>
  <c r="LF266" i="2"/>
  <c r="EW266" i="2"/>
  <c r="FF266" i="2"/>
  <c r="FG266" i="2" s="1"/>
  <c r="EY266" i="2"/>
  <c r="LV264" i="2"/>
  <c r="DB264" i="2"/>
  <c r="MD264" i="2"/>
  <c r="KT261" i="2"/>
  <c r="DA259" i="2"/>
  <c r="IW259" i="2"/>
  <c r="IN259" i="2"/>
  <c r="EC259" i="2"/>
  <c r="EE259" i="2" s="1"/>
  <c r="FP259" i="2"/>
  <c r="DF259" i="2"/>
  <c r="LR259" i="2"/>
  <c r="LQ259" i="2"/>
  <c r="LU259" i="2"/>
  <c r="LZ259" i="2"/>
  <c r="MG258" i="2"/>
  <c r="KL258" i="2"/>
  <c r="MI256" i="2"/>
  <c r="MQ256" i="2"/>
  <c r="MH256" i="2"/>
  <c r="EA256" i="2"/>
  <c r="MJ256" i="2"/>
  <c r="MP256" i="2"/>
  <c r="ML254" i="2"/>
  <c r="KV254" i="2"/>
  <c r="JG254" i="2"/>
  <c r="JI254" i="2" s="1"/>
  <c r="LH252" i="2"/>
  <c r="KZ252" i="2"/>
  <c r="EN252" i="2"/>
  <c r="EO252" i="2" s="1"/>
  <c r="KL252" i="2"/>
  <c r="KV252" i="2"/>
  <c r="KN252" i="2"/>
  <c r="EY252" i="2"/>
  <c r="MF251" i="2"/>
  <c r="KJ251" i="2"/>
  <c r="MI250" i="2"/>
  <c r="MC259" i="2"/>
  <c r="KZ261" i="2"/>
  <c r="ML261" i="2"/>
  <c r="KR252" i="2"/>
  <c r="EC331" i="2"/>
  <c r="DJ331" i="2"/>
  <c r="DL331" i="2"/>
  <c r="KP250" i="2"/>
  <c r="LS262" i="2"/>
  <c r="KZ311" i="2"/>
  <c r="EX252" i="2"/>
  <c r="ML259" i="2"/>
  <c r="MK261" i="2"/>
  <c r="EZ297" i="2"/>
  <c r="LZ309" i="2"/>
  <c r="LS313" i="2"/>
  <c r="LV269" i="2"/>
  <c r="DD271" i="2"/>
  <c r="EZ317" i="2"/>
  <c r="FB305" i="2"/>
  <c r="MM315" i="2"/>
  <c r="KX315" i="2"/>
  <c r="FJ315" i="2"/>
  <c r="LU315" i="2"/>
  <c r="LR315" i="2"/>
  <c r="LX315" i="2"/>
  <c r="MC315" i="2"/>
  <c r="MA315" i="2"/>
  <c r="LQ315" i="2"/>
  <c r="DD315" i="2"/>
  <c r="MB315" i="2"/>
  <c r="DD303" i="2"/>
  <c r="LS315" i="2"/>
  <c r="MG314" i="2"/>
  <c r="KL314" i="2"/>
  <c r="JU308" i="2"/>
  <c r="KT301" i="2"/>
  <c r="MK301" i="2"/>
  <c r="LH301" i="2"/>
  <c r="KR301" i="2"/>
  <c r="KN301" i="2"/>
  <c r="DY301" i="2"/>
  <c r="KJ301" i="2"/>
  <c r="LF301" i="2"/>
  <c r="EX301" i="2"/>
  <c r="KB296" i="2"/>
  <c r="MN300" i="2"/>
  <c r="EA300" i="2"/>
  <c r="DI300" i="2"/>
  <c r="MI300" i="2"/>
  <c r="MO300" i="2"/>
  <c r="DY300" i="2"/>
  <c r="MR300" i="2"/>
  <c r="ML300" i="2"/>
  <c r="MJ300" i="2"/>
  <c r="MP300" i="2"/>
  <c r="MH300" i="2"/>
  <c r="MU300" i="2"/>
  <c r="MG300" i="2"/>
  <c r="MQ300" i="2"/>
  <c r="MP299" i="2"/>
  <c r="LD299" i="2"/>
  <c r="KD296" i="2"/>
  <c r="EW299" i="2"/>
  <c r="EZ287" i="2"/>
  <c r="EV296" i="2"/>
  <c r="LH298" i="2"/>
  <c r="MR298" i="2"/>
  <c r="KR298" i="2"/>
  <c r="MJ298" i="2"/>
  <c r="JX296" i="2"/>
  <c r="LT298" i="2"/>
  <c r="MT297" i="2"/>
  <c r="LL297" i="2"/>
  <c r="ML297" i="2"/>
  <c r="KV297" i="2"/>
  <c r="KJ297" i="2"/>
  <c r="KK285" i="2" s="1"/>
  <c r="KL297" i="2"/>
  <c r="KM285" i="2" s="1"/>
  <c r="KN297" i="2"/>
  <c r="LH297" i="2"/>
  <c r="D296" i="2"/>
  <c r="EX297" i="2"/>
  <c r="EY297" i="2"/>
  <c r="EN297" i="2"/>
  <c r="F297" i="2"/>
  <c r="KZ297" i="2"/>
  <c r="DY297" i="2"/>
  <c r="LB297" i="2"/>
  <c r="KV295" i="2"/>
  <c r="ML295" i="2"/>
  <c r="MT293" i="2"/>
  <c r="MD293" i="2"/>
  <c r="LV293" i="2"/>
  <c r="JZ284" i="2"/>
  <c r="ML293" i="2"/>
  <c r="MU291" i="2"/>
  <c r="ME291" i="2"/>
  <c r="F291" i="2"/>
  <c r="KV291" i="2"/>
  <c r="DY291" i="2"/>
  <c r="EN291" i="2"/>
  <c r="LD290" i="2"/>
  <c r="DB290" i="2"/>
  <c r="KL290" i="2"/>
  <c r="KP290" i="2"/>
  <c r="KN290" i="2"/>
  <c r="EN290" i="2"/>
  <c r="KT289" i="2"/>
  <c r="LJ289" i="2"/>
  <c r="LF289" i="2"/>
  <c r="EX289" i="2"/>
  <c r="LD289" i="2"/>
  <c r="F277" i="2"/>
  <c r="KV289" i="2"/>
  <c r="KJ288" i="2"/>
  <c r="JG288" i="2"/>
  <c r="KT288" i="2"/>
  <c r="DB288" i="2"/>
  <c r="DC288" i="2" s="1"/>
  <c r="F288" i="2"/>
  <c r="DY288" i="2"/>
  <c r="KP288" i="2"/>
  <c r="EY288" i="2"/>
  <c r="F276" i="2"/>
  <c r="KN288" i="2"/>
  <c r="KZ287" i="2"/>
  <c r="LX287" i="2"/>
  <c r="DB287" i="2"/>
  <c r="DC287" i="2" s="1"/>
  <c r="MB287" i="2"/>
  <c r="MC287" i="2"/>
  <c r="EA287" i="2"/>
  <c r="IA287" i="2"/>
  <c r="ET287" i="2"/>
  <c r="ME287" i="2"/>
  <c r="LQ287" i="2"/>
  <c r="LV287" i="2"/>
  <c r="LU287" i="2"/>
  <c r="LY287" i="2"/>
  <c r="DF275" i="2"/>
  <c r="DA287" i="2"/>
  <c r="LB286" i="2"/>
  <c r="LY286" i="2"/>
  <c r="MO286" i="2"/>
  <c r="MM286" i="2"/>
  <c r="MI286" i="2"/>
  <c r="DX286" i="2"/>
  <c r="DZ286" i="2" s="1"/>
  <c r="MQ286" i="2"/>
  <c r="EA286" i="2"/>
  <c r="MF286" i="2"/>
  <c r="MR286" i="2"/>
  <c r="MJ286" i="2"/>
  <c r="MN286" i="2"/>
  <c r="MT286" i="2"/>
  <c r="DY286" i="2"/>
  <c r="ES285" i="2"/>
  <c r="EP273" i="2"/>
  <c r="ES273" i="2"/>
  <c r="EP285" i="2"/>
  <c r="LX283" i="2"/>
  <c r="MN283" i="2"/>
  <c r="KZ283" i="2"/>
  <c r="KJ283" i="2"/>
  <c r="MF283" i="2"/>
  <c r="LP283" i="2"/>
  <c r="DY283" i="2"/>
  <c r="LB283" i="2"/>
  <c r="KX283" i="2"/>
  <c r="F283" i="2"/>
  <c r="KT283" i="2"/>
  <c r="F271" i="2"/>
  <c r="EY283" i="2"/>
  <c r="MF282" i="2"/>
  <c r="IW282" i="2"/>
  <c r="ME282" i="2"/>
  <c r="LW282" i="2"/>
  <c r="LS282" i="2"/>
  <c r="DF270" i="2"/>
  <c r="ET282" i="2"/>
  <c r="DA282" i="2"/>
  <c r="DD270" i="2"/>
  <c r="DX281" i="2"/>
  <c r="DZ281" i="2" s="1"/>
  <c r="MR281" i="2"/>
  <c r="DI281" i="2"/>
  <c r="MI281" i="2"/>
  <c r="MQ281" i="2"/>
  <c r="DI280" i="2"/>
  <c r="MM280" i="2"/>
  <c r="MF280" i="2"/>
  <c r="MN280" i="2"/>
  <c r="DX280" i="2"/>
  <c r="DZ280" i="2" s="1"/>
  <c r="MJ280" i="2"/>
  <c r="MK279" i="2"/>
  <c r="MM279" i="2"/>
  <c r="ML279" i="2"/>
  <c r="EN278" i="2"/>
  <c r="EP278" i="2"/>
  <c r="EM278" i="2"/>
  <c r="LF277" i="2"/>
  <c r="MQ277" i="2"/>
  <c r="ES277" i="2"/>
  <c r="ET277" i="2"/>
  <c r="EP265" i="2"/>
  <c r="EN277" i="2"/>
  <c r="ES265" i="2"/>
  <c r="MA276" i="2"/>
  <c r="LF276" i="2"/>
  <c r="MI276" i="2"/>
  <c r="LS276" i="2"/>
  <c r="EP276" i="2"/>
  <c r="ES264" i="2"/>
  <c r="ET276" i="2"/>
  <c r="EN276" i="2"/>
  <c r="EM275" i="2"/>
  <c r="ET275" i="2"/>
  <c r="EN274" i="2"/>
  <c r="EP262" i="2"/>
  <c r="ES262" i="2"/>
  <c r="MQ273" i="2"/>
  <c r="MA273" i="2"/>
  <c r="KE272" i="2"/>
  <c r="HC44" i="2"/>
  <c r="DJ46" i="2"/>
  <c r="DK46" i="2"/>
  <c r="LQ49" i="2"/>
  <c r="DF36" i="2"/>
  <c r="ET55" i="2"/>
  <c r="EM55" i="2"/>
  <c r="K35" i="2"/>
  <c r="CL44" i="2"/>
  <c r="HA54" i="2"/>
  <c r="LS246" i="2"/>
  <c r="KP246" i="2"/>
  <c r="FF53" i="2"/>
  <c r="FG53" i="2" s="1"/>
  <c r="CU54" i="2"/>
  <c r="HR54" i="2"/>
  <c r="LN54" i="2"/>
  <c r="KR247" i="2"/>
  <c r="DP47" i="2"/>
  <c r="DJ47" i="2"/>
  <c r="EZ48" i="2"/>
  <c r="FB48" i="2"/>
  <c r="DF37" i="2"/>
  <c r="DD50" i="2"/>
  <c r="EC50" i="2"/>
  <c r="EF50" i="2" s="1"/>
  <c r="CF54" i="2"/>
  <c r="DY54" i="2"/>
  <c r="HK54" i="2"/>
  <c r="AE36" i="2"/>
  <c r="DJ268" i="2"/>
  <c r="DP256" i="2"/>
  <c r="DK268" i="2"/>
  <c r="DR256" i="2"/>
  <c r="DJ264" i="2"/>
  <c r="DP252" i="2"/>
  <c r="DL264" i="2"/>
  <c r="JX260" i="2"/>
  <c r="LT262" i="2"/>
  <c r="KR262" i="2"/>
  <c r="MD261" i="2"/>
  <c r="MT261" i="2"/>
  <c r="DR259" i="2"/>
  <c r="DK257" i="2"/>
  <c r="DY257" i="2"/>
  <c r="LF257" i="2"/>
  <c r="F257" i="2"/>
  <c r="KJ257" i="2"/>
  <c r="KL257" i="2"/>
  <c r="LT255" i="2"/>
  <c r="KR255" i="2"/>
  <c r="MJ255" i="2"/>
  <c r="ME254" i="2"/>
  <c r="LN254" i="2"/>
  <c r="EZ241" i="2"/>
  <c r="EW253" i="2"/>
  <c r="KT252" i="2"/>
  <c r="MK252" i="2"/>
  <c r="DF238" i="2"/>
  <c r="CW46" i="2"/>
  <c r="EA52" i="2"/>
  <c r="DX52" i="2"/>
  <c r="DZ52" i="2" s="1"/>
  <c r="MG52" i="2"/>
  <c r="DL55" i="2"/>
  <c r="DR55" i="2"/>
  <c r="AG52" i="2"/>
  <c r="FQ39" i="2"/>
  <c r="K31" i="2"/>
  <c r="MU259" i="2"/>
  <c r="MP249" i="2"/>
  <c r="MT269" i="2"/>
  <c r="F261" i="2"/>
  <c r="EZ253" i="2"/>
  <c r="DP247" i="2"/>
  <c r="LD253" i="2"/>
  <c r="MP314" i="2"/>
  <c r="LZ314" i="2"/>
  <c r="EW313" i="2"/>
  <c r="EZ301" i="2"/>
  <c r="FB313" i="2"/>
  <c r="JG312" i="2"/>
  <c r="KR312" i="2"/>
  <c r="LJ311" i="2"/>
  <c r="MS311" i="2"/>
  <c r="EY311" i="2"/>
  <c r="LF311" i="2"/>
  <c r="KJ311" i="2"/>
  <c r="KL311" i="2"/>
  <c r="EN311" i="2"/>
  <c r="EX311" i="2"/>
  <c r="DY311" i="2"/>
  <c r="F299" i="2"/>
  <c r="KN311" i="2"/>
  <c r="KR311" i="2"/>
  <c r="DB311" i="2"/>
  <c r="DC311" i="2" s="1"/>
  <c r="JT308" i="2"/>
  <c r="MF310" i="2"/>
  <c r="LP310" i="2"/>
  <c r="JV308" i="2"/>
  <c r="MH309" i="2"/>
  <c r="JG309" i="2"/>
  <c r="MH307" i="2"/>
  <c r="KN307" i="2"/>
  <c r="LR307" i="2"/>
  <c r="MM305" i="2"/>
  <c r="JG305" i="2"/>
  <c r="MO282" i="2"/>
  <c r="LB282" i="2"/>
  <c r="DX282" i="2"/>
  <c r="DZ282" i="2" s="1"/>
  <c r="MI282" i="2"/>
  <c r="MQ282" i="2"/>
  <c r="MH282" i="2"/>
  <c r="MT282" i="2"/>
  <c r="MU282" i="2"/>
  <c r="DY282" i="2"/>
  <c r="MM282" i="2"/>
  <c r="ES281" i="2"/>
  <c r="EM281" i="2"/>
  <c r="EN281" i="2"/>
  <c r="EM279" i="2"/>
  <c r="ES279" i="2"/>
  <c r="MQ278" i="2"/>
  <c r="LF278" i="2"/>
  <c r="FF277" i="2"/>
  <c r="FG277" i="2" s="1"/>
  <c r="EZ277" i="2"/>
  <c r="EY274" i="2"/>
  <c r="EX274" i="2"/>
  <c r="LF270" i="2"/>
  <c r="MA270" i="2"/>
  <c r="LU269" i="2"/>
  <c r="KT269" i="2"/>
  <c r="LT268" i="2"/>
  <c r="MA268" i="2"/>
  <c r="MC268" i="2"/>
  <c r="LU268" i="2"/>
  <c r="MD268" i="2"/>
  <c r="MG267" i="2"/>
  <c r="KL267" i="2"/>
  <c r="LQ267" i="2"/>
  <c r="KP266" i="2"/>
  <c r="MI266" i="2"/>
  <c r="DX263" i="2"/>
  <c r="DZ263" i="2" s="1"/>
  <c r="MR263" i="2"/>
  <c r="EW262" i="2"/>
  <c r="EX262" i="2"/>
  <c r="FF262" i="2"/>
  <c r="FG262" i="2" s="1"/>
  <c r="FB262" i="2"/>
  <c r="EZ250" i="2"/>
  <c r="EY262" i="2"/>
  <c r="MC261" i="2"/>
  <c r="MS261" i="2"/>
  <c r="FI261" i="2"/>
  <c r="FJ261" i="2"/>
  <c r="IA254" i="2"/>
  <c r="DB254" i="2"/>
  <c r="DE242" i="2" s="1"/>
  <c r="MB254" i="2"/>
  <c r="DD242" i="2"/>
  <c r="LQ254" i="2"/>
  <c r="DF242" i="2"/>
  <c r="LP254" i="2"/>
  <c r="LT254" i="2"/>
  <c r="LS254" i="2"/>
  <c r="EA254" i="2"/>
  <c r="ES241" i="2"/>
  <c r="EP253" i="2"/>
  <c r="LX251" i="2"/>
  <c r="KZ251" i="2"/>
  <c r="LF250" i="2"/>
  <c r="MA250" i="2"/>
  <c r="LL44" i="2"/>
  <c r="FE273" i="2"/>
  <c r="KP261" i="2"/>
  <c r="FB253" i="2"/>
  <c r="FB250" i="2"/>
  <c r="KX311" i="2"/>
  <c r="JG310" i="2"/>
  <c r="MA262" i="2"/>
  <c r="KG260" i="2"/>
  <c r="KX256" i="2"/>
  <c r="MK310" i="2"/>
  <c r="EZ246" i="2"/>
  <c r="JA225" i="2"/>
  <c r="IZ225" i="2"/>
  <c r="MP310" i="2"/>
  <c r="IW283" i="2"/>
  <c r="FP254" i="2"/>
  <c r="MB329" i="2"/>
  <c r="KP343" i="2"/>
  <c r="LH343" i="2"/>
  <c r="KR343" i="2"/>
  <c r="KJ342" i="2"/>
  <c r="DA342" i="2"/>
  <c r="IN342" i="2"/>
  <c r="FJ342" i="2"/>
  <c r="EM341" i="2"/>
  <c r="EP329" i="2"/>
  <c r="MQ340" i="2"/>
  <c r="MA340" i="2"/>
  <c r="KX336" i="2"/>
  <c r="LN330" i="2"/>
  <c r="ME330" i="2"/>
  <c r="MP328" i="2"/>
  <c r="LD328" i="2"/>
  <c r="MH328" i="2"/>
  <c r="KN328" i="2"/>
  <c r="FB316" i="2"/>
  <c r="EX328" i="2"/>
  <c r="EW328" i="2"/>
  <c r="EZ316" i="2"/>
  <c r="EZ328" i="2"/>
  <c r="EZ315" i="2"/>
  <c r="EW327" i="2"/>
  <c r="EZ327" i="2"/>
  <c r="EX327" i="2"/>
  <c r="FB315" i="2"/>
  <c r="KJ318" i="2"/>
  <c r="LY318" i="2"/>
  <c r="DF306" i="2"/>
  <c r="EA318" i="2"/>
  <c r="IW318" i="2"/>
  <c r="MB318" i="2"/>
  <c r="DA318" i="2"/>
  <c r="EP305" i="2"/>
  <c r="ES317" i="2"/>
  <c r="MD315" i="2"/>
  <c r="LN289" i="2"/>
  <c r="MC209" i="2"/>
  <c r="MB209" i="2"/>
  <c r="LU209" i="2"/>
  <c r="LZ209" i="2"/>
  <c r="LR209" i="2"/>
  <c r="DA209" i="2"/>
  <c r="MD209" i="2"/>
  <c r="LV209" i="2"/>
  <c r="FJ209" i="2"/>
  <c r="DB209" i="2"/>
  <c r="DC209" i="2" s="1"/>
  <c r="MG208" i="2"/>
  <c r="JG208" i="2"/>
  <c r="KR208" i="2"/>
  <c r="KX208" i="2"/>
  <c r="DL208" i="2"/>
  <c r="LF208" i="2"/>
  <c r="KP208" i="2"/>
  <c r="KZ208" i="2"/>
  <c r="EN207" i="2"/>
  <c r="EO207" i="2" s="1"/>
  <c r="EY207" i="2"/>
  <c r="KV207" i="2"/>
  <c r="DY207" i="2"/>
  <c r="F207" i="2"/>
  <c r="KT207" i="2"/>
  <c r="LL207" i="2"/>
  <c r="LD207" i="2"/>
  <c r="JG206" i="2"/>
  <c r="DL206" i="2"/>
  <c r="KN206" i="2"/>
  <c r="DY206" i="2"/>
  <c r="LF206" i="2"/>
  <c r="LN206" i="2"/>
  <c r="KJ205" i="2"/>
  <c r="KK192" i="2" s="1"/>
  <c r="LP205" i="2"/>
  <c r="JG205" i="2"/>
  <c r="LL205" i="2"/>
  <c r="LJ205" i="2"/>
  <c r="EY205" i="2"/>
  <c r="F192" i="2"/>
  <c r="EX205" i="2"/>
  <c r="EN205" i="2"/>
  <c r="KN205" i="2"/>
  <c r="MN204" i="2"/>
  <c r="KZ204" i="2"/>
  <c r="KJ204" i="2"/>
  <c r="MF204" i="2"/>
  <c r="LP204" i="2"/>
  <c r="KN204" i="2"/>
  <c r="EX204" i="2"/>
  <c r="DL204" i="2"/>
  <c r="KR204" i="2"/>
  <c r="LH204" i="2"/>
  <c r="LX202" i="2"/>
  <c r="KB199" i="2"/>
  <c r="JG202" i="2"/>
  <c r="JT199" i="2"/>
  <c r="FL199" i="2"/>
  <c r="FO202" i="2"/>
  <c r="EY202" i="2"/>
  <c r="D199" i="2"/>
  <c r="E209" i="2" s="1"/>
  <c r="LJ202" i="2"/>
  <c r="DL202" i="2"/>
  <c r="KR202" i="2"/>
  <c r="KV202" i="2"/>
  <c r="KT202" i="2"/>
  <c r="DK201" i="2"/>
  <c r="DM201" i="2"/>
  <c r="DP188" i="2"/>
  <c r="DL201" i="2"/>
  <c r="DR188" i="2"/>
  <c r="DM200" i="2"/>
  <c r="DL200" i="2"/>
  <c r="LF198" i="2"/>
  <c r="MQ198" i="2"/>
  <c r="MP198" i="2"/>
  <c r="MK198" i="2"/>
  <c r="MS198" i="2"/>
  <c r="DX198" i="2"/>
  <c r="DZ198" i="2" s="1"/>
  <c r="MN198" i="2"/>
  <c r="ML198" i="2"/>
  <c r="MH198" i="2"/>
  <c r="MM198" i="2"/>
  <c r="EA198" i="2"/>
  <c r="MG198" i="2"/>
  <c r="ID197" i="2"/>
  <c r="IM197" i="2"/>
  <c r="MN197" i="2"/>
  <c r="MK197" i="2"/>
  <c r="MG197" i="2"/>
  <c r="EA197" i="2"/>
  <c r="DX197" i="2"/>
  <c r="DZ197" i="2" s="1"/>
  <c r="MS197" i="2"/>
  <c r="MQ196" i="2"/>
  <c r="LF196" i="2"/>
  <c r="MK196" i="2"/>
  <c r="MS196" i="2"/>
  <c r="EA196" i="2"/>
  <c r="DY196" i="2"/>
  <c r="MP196" i="2"/>
  <c r="DX196" i="2"/>
  <c r="DZ196" i="2" s="1"/>
  <c r="MR196" i="2"/>
  <c r="MJ196" i="2"/>
  <c r="MN196" i="2"/>
  <c r="MF196" i="2"/>
  <c r="EA195" i="2"/>
  <c r="DX195" i="2"/>
  <c r="DZ195" i="2" s="1"/>
  <c r="MK195" i="2"/>
  <c r="MR195" i="2"/>
  <c r="DY194" i="2"/>
  <c r="MH194" i="2"/>
  <c r="MG194" i="2"/>
  <c r="EA194" i="2"/>
  <c r="MT194" i="2"/>
  <c r="DX193" i="2"/>
  <c r="DZ193" i="2" s="1"/>
  <c r="EA193" i="2"/>
  <c r="MM193" i="2"/>
  <c r="MR193" i="2"/>
  <c r="MF193" i="2"/>
  <c r="MH193" i="2"/>
  <c r="MN193" i="2"/>
  <c r="MQ192" i="2"/>
  <c r="LF192" i="2"/>
  <c r="MM192" i="2"/>
  <c r="MU192" i="2"/>
  <c r="MP192" i="2"/>
  <c r="MR192" i="2"/>
  <c r="MJ192" i="2"/>
  <c r="ID191" i="2"/>
  <c r="IM191" i="2"/>
  <c r="CW111" i="2"/>
  <c r="IP116" i="2"/>
  <c r="IQ116" i="2" s="1"/>
  <c r="KJ86" i="2"/>
  <c r="CQ86" i="2"/>
  <c r="HH86" i="2"/>
  <c r="HA86" i="2"/>
  <c r="CJ86" i="2"/>
  <c r="CY86" i="2"/>
  <c r="LN86" i="2"/>
  <c r="HQ86" i="2"/>
  <c r="HO86" i="2"/>
  <c r="GZ86" i="2"/>
  <c r="HE86" i="2"/>
  <c r="HF86" i="2"/>
  <c r="CN86" i="2"/>
  <c r="MG86" i="2"/>
  <c r="MS86" i="2"/>
  <c r="EZ88" i="2"/>
  <c r="EX88" i="2"/>
  <c r="DF90" i="2"/>
  <c r="LP90" i="2"/>
  <c r="MC90" i="2"/>
  <c r="EA90" i="2"/>
  <c r="MD90" i="2"/>
  <c r="ME90" i="2"/>
  <c r="LU90" i="2"/>
  <c r="LT90" i="2"/>
  <c r="FE90" i="2"/>
  <c r="LQ91" i="2"/>
  <c r="LZ91" i="2"/>
  <c r="MC91" i="2"/>
  <c r="EA92" i="2"/>
  <c r="MC92" i="2"/>
  <c r="FE92" i="2"/>
  <c r="MA92" i="2"/>
  <c r="LX92" i="2"/>
  <c r="LP92" i="2"/>
  <c r="FJ92" i="2"/>
  <c r="LN342" i="2"/>
  <c r="ME342" i="2"/>
  <c r="LR340" i="2"/>
  <c r="MH340" i="2"/>
  <c r="EY340" i="2"/>
  <c r="EW340" i="2"/>
  <c r="DA334" i="2"/>
  <c r="LS334" i="2"/>
  <c r="MD334" i="2"/>
  <c r="DF322" i="2"/>
  <c r="ET334" i="2"/>
  <c r="MB334" i="2"/>
  <c r="EM333" i="2"/>
  <c r="ET333" i="2"/>
  <c r="MR331" i="2"/>
  <c r="MB331" i="2"/>
  <c r="MJ331" i="2"/>
  <c r="LT331" i="2"/>
  <c r="LL330" i="2"/>
  <c r="MD330" i="2"/>
  <c r="MT330" i="2"/>
  <c r="LT329" i="2"/>
  <c r="LR329" i="2"/>
  <c r="LY329" i="2"/>
  <c r="KL328" i="2"/>
  <c r="LQ328" i="2"/>
  <c r="EW322" i="2"/>
  <c r="EZ310" i="2"/>
  <c r="EZ322" i="2"/>
  <c r="MJ321" i="2"/>
  <c r="LT321" i="2"/>
  <c r="ME318" i="2"/>
  <c r="MU318" i="2"/>
  <c r="KX318" i="2"/>
  <c r="LW318" i="2"/>
  <c r="LF318" i="2"/>
  <c r="KP318" i="2"/>
  <c r="KV318" i="2"/>
  <c r="KR318" i="2"/>
  <c r="LH318" i="2"/>
  <c r="MD245" i="2"/>
  <c r="DJ231" i="2"/>
  <c r="DP231" i="2"/>
  <c r="DR219" i="2"/>
  <c r="DD218" i="2"/>
  <c r="DD230" i="2"/>
  <c r="LQ230" i="2"/>
  <c r="LS230" i="2"/>
  <c r="JA230" i="2"/>
  <c r="IW230" i="2"/>
  <c r="FE230" i="2"/>
  <c r="DA230" i="2"/>
  <c r="EX229" i="2"/>
  <c r="LN229" i="2"/>
  <c r="LL229" i="2"/>
  <c r="KJ228" i="2"/>
  <c r="LP228" i="2"/>
  <c r="MF228" i="2"/>
  <c r="FO228" i="2"/>
  <c r="FI228" i="2"/>
  <c r="MS225" i="2"/>
  <c r="LJ225" i="2"/>
  <c r="MK225" i="2"/>
  <c r="KT225" i="2"/>
  <c r="EP213" i="2"/>
  <c r="ES225" i="2"/>
  <c r="KV223" i="2"/>
  <c r="LV223" i="2"/>
  <c r="FI223" i="2"/>
  <c r="FJ223" i="2"/>
  <c r="MM222" i="2"/>
  <c r="LW222" i="2"/>
  <c r="FI222" i="2"/>
  <c r="FJ222" i="2"/>
  <c r="FJ221" i="2"/>
  <c r="FI221" i="2"/>
  <c r="FO221" i="2"/>
  <c r="FI219" i="2"/>
  <c r="FO219" i="2"/>
  <c r="ME218" i="2"/>
  <c r="LN218" i="2"/>
  <c r="LW218" i="2"/>
  <c r="KX218" i="2"/>
  <c r="FO218" i="2"/>
  <c r="FJ218" i="2"/>
  <c r="LN217" i="2"/>
  <c r="ME217" i="2"/>
  <c r="KX217" i="2"/>
  <c r="LW217" i="2"/>
  <c r="FI217" i="2"/>
  <c r="FJ217" i="2"/>
  <c r="MU214" i="2"/>
  <c r="ME214" i="2"/>
  <c r="LN214" i="2"/>
  <c r="MM214" i="2"/>
  <c r="KX214" i="2"/>
  <c r="KI212" i="2"/>
  <c r="LW213" i="2"/>
  <c r="KA212" i="2"/>
  <c r="IZ213" i="2"/>
  <c r="IM213" i="2"/>
  <c r="FJ213" i="2"/>
  <c r="FI213" i="2"/>
  <c r="FO213" i="2"/>
  <c r="LH211" i="2"/>
  <c r="DK211" i="2"/>
  <c r="EN211" i="2"/>
  <c r="LL211" i="2"/>
  <c r="KP211" i="2"/>
  <c r="DY211" i="2"/>
  <c r="F211" i="2"/>
  <c r="EX211" i="2"/>
  <c r="LF211" i="2"/>
  <c r="KV211" i="2"/>
  <c r="F210" i="2"/>
  <c r="LL210" i="2"/>
  <c r="LF210" i="2"/>
  <c r="KT210" i="2"/>
  <c r="EX210" i="2"/>
  <c r="LD210" i="2"/>
  <c r="KN210" i="2"/>
  <c r="KP210" i="2"/>
  <c r="FJ178" i="2"/>
  <c r="FK178" i="2"/>
  <c r="MC178" i="2"/>
  <c r="LW178" i="2"/>
  <c r="EA178" i="2"/>
  <c r="FE178" i="2"/>
  <c r="DB178" i="2"/>
  <c r="LX178" i="2"/>
  <c r="DD165" i="2"/>
  <c r="LT178" i="2"/>
  <c r="MB178" i="2"/>
  <c r="MA177" i="2"/>
  <c r="MQ177" i="2"/>
  <c r="LS177" i="2"/>
  <c r="MI177" i="2"/>
  <c r="DP164" i="2"/>
  <c r="DR177" i="2"/>
  <c r="DL177" i="2"/>
  <c r="DK177" i="2"/>
  <c r="KR176" i="2"/>
  <c r="LT176" i="2"/>
  <c r="MJ176" i="2"/>
  <c r="IL176" i="2"/>
  <c r="IN176" i="2" s="1"/>
  <c r="IZ176" i="2"/>
  <c r="DJ176" i="2"/>
  <c r="DL176" i="2"/>
  <c r="EC176" i="2"/>
  <c r="DR176" i="2"/>
  <c r="LT175" i="2"/>
  <c r="MJ175" i="2"/>
  <c r="JG175" i="2"/>
  <c r="JI175" i="2" s="1"/>
  <c r="IS175" i="2"/>
  <c r="IL175" i="2"/>
  <c r="IN175" i="2" s="1"/>
  <c r="IZ175" i="2"/>
  <c r="FQ175" i="2"/>
  <c r="FO175" i="2"/>
  <c r="FP175" i="2"/>
  <c r="LU174" i="2"/>
  <c r="MK174" i="2"/>
  <c r="DX172" i="2"/>
  <c r="DZ172" i="2" s="1"/>
  <c r="ML172" i="2"/>
  <c r="MS172" i="2"/>
  <c r="MP172" i="2"/>
  <c r="LN171" i="2"/>
  <c r="ME171" i="2"/>
  <c r="KX171" i="2"/>
  <c r="LW171" i="2"/>
  <c r="ID171" i="2"/>
  <c r="HW171" i="2"/>
  <c r="ES170" i="2"/>
  <c r="EP170" i="2"/>
  <c r="EM169" i="2"/>
  <c r="ES169" i="2"/>
  <c r="EN169" i="2"/>
  <c r="EO169" i="2" s="1"/>
  <c r="KJ168" i="2"/>
  <c r="LP168" i="2"/>
  <c r="EN168" i="2"/>
  <c r="EO168" i="2" s="1"/>
  <c r="EP168" i="2"/>
  <c r="ET168" i="2"/>
  <c r="KL166" i="2"/>
  <c r="LQ166" i="2"/>
  <c r="EY166" i="2"/>
  <c r="FB153" i="2"/>
  <c r="KZ165" i="2"/>
  <c r="DK165" i="2"/>
  <c r="LF165" i="2"/>
  <c r="KR165" i="2"/>
  <c r="KP165" i="2"/>
  <c r="DL165" i="2"/>
  <c r="KJ165" i="2"/>
  <c r="KT165" i="2"/>
  <c r="LJ165" i="2"/>
  <c r="DB165" i="2"/>
  <c r="DC165" i="2" s="1"/>
  <c r="ET164" i="2"/>
  <c r="MC164" i="2"/>
  <c r="DD164" i="2"/>
  <c r="DM164" i="2"/>
  <c r="MD164" i="2"/>
  <c r="DF151" i="2"/>
  <c r="DA164" i="2"/>
  <c r="EC164" i="2"/>
  <c r="LV164" i="2"/>
  <c r="DR163" i="2"/>
  <c r="DR150" i="2"/>
  <c r="FQ162" i="2"/>
  <c r="FO162" i="2"/>
  <c r="EC161" i="2"/>
  <c r="DP161" i="2"/>
  <c r="MT159" i="2"/>
  <c r="ML159" i="2"/>
  <c r="EM154" i="2"/>
  <c r="EP141" i="2"/>
  <c r="ES141" i="2"/>
  <c r="MF153" i="2"/>
  <c r="LP153" i="2"/>
  <c r="EP153" i="2"/>
  <c r="ES153" i="2"/>
  <c r="EW149" i="2"/>
  <c r="FF149" i="2"/>
  <c r="FG149" i="2" s="1"/>
  <c r="EX149" i="2"/>
  <c r="FP146" i="2"/>
  <c r="FO146" i="2"/>
  <c r="EC146" i="2"/>
  <c r="EE146" i="2" s="1"/>
  <c r="DJ146" i="2"/>
  <c r="DK146" i="2"/>
  <c r="DS133" i="2" s="1"/>
  <c r="DP146" i="2"/>
  <c r="DM146" i="2"/>
  <c r="DR133" i="2"/>
  <c r="ML141" i="2"/>
  <c r="JG141" i="2"/>
  <c r="MT139" i="2"/>
  <c r="LL139" i="2"/>
  <c r="LP138" i="2"/>
  <c r="KJ138" i="2"/>
  <c r="EM138" i="2"/>
  <c r="ET138" i="2"/>
  <c r="EP138" i="2"/>
  <c r="KZ137" i="2"/>
  <c r="LX137" i="2"/>
  <c r="LP137" i="2"/>
  <c r="KJ137" i="2"/>
  <c r="IL137" i="2"/>
  <c r="IN137" i="2" s="1"/>
  <c r="IM137" i="2"/>
  <c r="EM137" i="2"/>
  <c r="KZ136" i="2"/>
  <c r="MN136" i="2"/>
  <c r="MF135" i="2"/>
  <c r="LP135" i="2"/>
  <c r="LX122" i="2"/>
  <c r="MN122" i="2"/>
  <c r="KB121" i="2"/>
  <c r="KZ122" i="2"/>
  <c r="EN124" i="2"/>
  <c r="EO124" i="2" s="1"/>
  <c r="EP124" i="2"/>
  <c r="ES111" i="2"/>
  <c r="ET124" i="2"/>
  <c r="ES124" i="2"/>
  <c r="EM124" i="2"/>
  <c r="EP112" i="2"/>
  <c r="EP125" i="2"/>
  <c r="ES125" i="2"/>
  <c r="LP125" i="2"/>
  <c r="MF125" i="2"/>
  <c r="LX125" i="2"/>
  <c r="MN125" i="2"/>
  <c r="EM126" i="2"/>
  <c r="EP126" i="2"/>
  <c r="HW126" i="2"/>
  <c r="ID126" i="2"/>
  <c r="KZ126" i="2"/>
  <c r="LX126" i="2"/>
  <c r="ET127" i="2"/>
  <c r="EN127" i="2"/>
  <c r="EO127" i="2" s="1"/>
  <c r="EM127" i="2"/>
  <c r="KZ127" i="2"/>
  <c r="MN127" i="2"/>
  <c r="EN129" i="2"/>
  <c r="EM129" i="2"/>
  <c r="ET129" i="2"/>
  <c r="HW129" i="2"/>
  <c r="IM129" i="2"/>
  <c r="EP117" i="2"/>
  <c r="EN130" i="2"/>
  <c r="ES130" i="2"/>
  <c r="EP130" i="2"/>
  <c r="EM130" i="2"/>
  <c r="ET131" i="2"/>
  <c r="EP131" i="2"/>
  <c r="LP131" i="2"/>
  <c r="MF131" i="2"/>
  <c r="EM132" i="2"/>
  <c r="EN132" i="2"/>
  <c r="ET132" i="2"/>
  <c r="EP119" i="2"/>
  <c r="ES120" i="2"/>
  <c r="EP120" i="2"/>
  <c r="IM133" i="2"/>
  <c r="HW133" i="2"/>
  <c r="HZ120" i="2" s="1"/>
  <c r="IL133" i="2"/>
  <c r="IN133" i="2" s="1"/>
  <c r="KZ133" i="2"/>
  <c r="LX133" i="2"/>
  <c r="IZ109" i="2"/>
  <c r="IM109" i="2"/>
  <c r="KT109" i="2"/>
  <c r="LU109" i="2"/>
  <c r="MK109" i="2"/>
  <c r="GZ111" i="2"/>
  <c r="DK111" i="2"/>
  <c r="LH111" i="2"/>
  <c r="AD111" i="2"/>
  <c r="DB111" i="2"/>
  <c r="KV111" i="2"/>
  <c r="CF111" i="2"/>
  <c r="LL111" i="2"/>
  <c r="LN111" i="2"/>
  <c r="LF111" i="2"/>
  <c r="KP111" i="2"/>
  <c r="CH111" i="2"/>
  <c r="CK111" i="2"/>
  <c r="CP111" i="2"/>
  <c r="CE111" i="2"/>
  <c r="I111" i="2"/>
  <c r="CM111" i="2"/>
  <c r="KN111" i="2"/>
  <c r="LR111" i="2"/>
  <c r="LD111" i="2"/>
  <c r="MP111" i="2"/>
  <c r="LZ111" i="2"/>
  <c r="HA111" i="2"/>
  <c r="HP111" i="2"/>
  <c r="EM113" i="2"/>
  <c r="EP113" i="2"/>
  <c r="ES113" i="2"/>
  <c r="HW113" i="2"/>
  <c r="ID113" i="2"/>
  <c r="DA114" i="2"/>
  <c r="DD114" i="2"/>
  <c r="LQ114" i="2"/>
  <c r="ET114" i="2"/>
  <c r="LP114" i="2"/>
  <c r="EC114" i="2"/>
  <c r="LU114" i="2"/>
  <c r="DF114" i="2"/>
  <c r="KN114" i="2"/>
  <c r="LR114" i="2"/>
  <c r="LT115" i="2"/>
  <c r="JX108" i="2"/>
  <c r="EX117" i="2"/>
  <c r="EZ117" i="2"/>
  <c r="LQ117" i="2"/>
  <c r="KL117" i="2"/>
  <c r="DL118" i="2"/>
  <c r="DP118" i="2"/>
  <c r="DM118" i="2"/>
  <c r="DI108" i="2"/>
  <c r="DK118" i="2"/>
  <c r="FP118" i="2"/>
  <c r="FO118" i="2"/>
  <c r="FQ105" i="2"/>
  <c r="MB118" i="2"/>
  <c r="LH118" i="2"/>
  <c r="MT119" i="2"/>
  <c r="DX119" i="2"/>
  <c r="DZ119" i="2" s="1"/>
  <c r="MK119" i="2"/>
  <c r="MP119" i="2"/>
  <c r="KL120" i="2"/>
  <c r="KP120" i="2"/>
  <c r="GZ120" i="2"/>
  <c r="HE120" i="2"/>
  <c r="EX120" i="2"/>
  <c r="KJ120" i="2"/>
  <c r="HF120" i="2"/>
  <c r="KX120" i="2"/>
  <c r="HM120" i="2"/>
  <c r="HD120" i="2"/>
  <c r="HR120" i="2"/>
  <c r="CO120" i="2"/>
  <c r="CF120" i="2"/>
  <c r="CS120" i="2"/>
  <c r="CW120" i="2"/>
  <c r="CN120" i="2"/>
  <c r="F107" i="2"/>
  <c r="CV120" i="2"/>
  <c r="CI120" i="2"/>
  <c r="LD120" i="2"/>
  <c r="LE120" i="2" s="1"/>
  <c r="EM97" i="2"/>
  <c r="ES97" i="2"/>
  <c r="FB98" i="2"/>
  <c r="EZ98" i="2"/>
  <c r="CU99" i="2"/>
  <c r="HP99" i="2"/>
  <c r="CR99" i="2"/>
  <c r="CK99" i="2"/>
  <c r="F99" i="2"/>
  <c r="DK99" i="2"/>
  <c r="HE99" i="2"/>
  <c r="LR100" i="2"/>
  <c r="DA100" i="2"/>
  <c r="LW100" i="2"/>
  <c r="EA100" i="2"/>
  <c r="LS100" i="2"/>
  <c r="MB100" i="2"/>
  <c r="FJ100" i="2"/>
  <c r="LX100" i="2"/>
  <c r="DP101" i="2"/>
  <c r="DR101" i="2"/>
  <c r="DJ101" i="2"/>
  <c r="EC101" i="2"/>
  <c r="DL101" i="2"/>
  <c r="MH103" i="2"/>
  <c r="KN103" i="2"/>
  <c r="DX105" i="2"/>
  <c r="DZ105" i="2" s="1"/>
  <c r="MQ105" i="2"/>
  <c r="MT105" i="2"/>
  <c r="MI105" i="2"/>
  <c r="MK105" i="2"/>
  <c r="EA105" i="2"/>
  <c r="MG105" i="2"/>
  <c r="EP106" i="2"/>
  <c r="EN106" i="2"/>
  <c r="KV107" i="2"/>
  <c r="ML107" i="2"/>
  <c r="MT107" i="2"/>
  <c r="MD107" i="2"/>
  <c r="LZ329" i="2"/>
  <c r="IL245" i="2"/>
  <c r="IN245" i="2" s="1"/>
  <c r="IN334" i="2"/>
  <c r="DX328" i="2"/>
  <c r="DZ328" i="2" s="1"/>
  <c r="DI328" i="2"/>
  <c r="MR328" i="2"/>
  <c r="MU328" i="2"/>
  <c r="MS328" i="2"/>
  <c r="MK328" i="2"/>
  <c r="MQ328" i="2"/>
  <c r="MM328" i="2"/>
  <c r="MP327" i="2"/>
  <c r="LD327" i="2"/>
  <c r="LR327" i="2"/>
  <c r="KN327" i="2"/>
  <c r="LF326" i="2"/>
  <c r="MQ326" i="2"/>
  <c r="KP326" i="2"/>
  <c r="KQ314" i="2" s="1"/>
  <c r="MI326" i="2"/>
  <c r="MD323" i="2"/>
  <c r="LZ323" i="2"/>
  <c r="EP322" i="2"/>
  <c r="EP310" i="2"/>
  <c r="EM322" i="2"/>
  <c r="ES310" i="2"/>
  <c r="MA321" i="2"/>
  <c r="MQ321" i="2"/>
  <c r="MI321" i="2"/>
  <c r="LS321" i="2"/>
  <c r="MD318" i="2"/>
  <c r="LH246" i="2"/>
  <c r="MR246" i="2"/>
  <c r="MB246" i="2"/>
  <c r="FF235" i="2"/>
  <c r="FG235" i="2" s="1"/>
  <c r="FB223" i="2"/>
  <c r="LT233" i="2"/>
  <c r="LX231" i="2"/>
  <c r="LQ231" i="2"/>
  <c r="FJ231" i="2"/>
  <c r="LS231" i="2"/>
  <c r="DD219" i="2"/>
  <c r="LP231" i="2"/>
  <c r="ME231" i="2"/>
  <c r="LT231" i="2"/>
  <c r="EA231" i="2"/>
  <c r="MB231" i="2"/>
  <c r="EC231" i="2"/>
  <c r="ED231" i="2" s="1"/>
  <c r="HW151" i="2"/>
  <c r="EZ267" i="2"/>
  <c r="FE278" i="2"/>
  <c r="LX216" i="2"/>
  <c r="FI275" i="2"/>
  <c r="FJ275" i="2"/>
  <c r="FI274" i="2"/>
  <c r="FJ274" i="2"/>
  <c r="KP270" i="2"/>
  <c r="KL270" i="2"/>
  <c r="KZ269" i="2"/>
  <c r="MJ263" i="2"/>
  <c r="LN262" i="2"/>
  <c r="KX262" i="2"/>
  <c r="DX252" i="2"/>
  <c r="DZ252" i="2" s="1"/>
  <c r="DY252" i="2"/>
  <c r="EW247" i="2"/>
  <c r="HW240" i="2"/>
  <c r="IL240" i="2"/>
  <c r="IN240" i="2" s="1"/>
  <c r="LN237" i="2"/>
  <c r="ME237" i="2"/>
  <c r="CI75" i="2"/>
  <c r="HG75" i="2"/>
  <c r="KR75" i="2"/>
  <c r="CJ80" i="2"/>
  <c r="DX305" i="2"/>
  <c r="DZ305" i="2" s="1"/>
  <c r="MN305" i="2"/>
  <c r="MT305" i="2"/>
  <c r="EW267" i="2"/>
  <c r="EY267" i="2"/>
  <c r="LR265" i="2"/>
  <c r="IW265" i="2"/>
  <c r="DD265" i="2"/>
  <c r="LQ264" i="2"/>
  <c r="LP259" i="2"/>
  <c r="LX254" i="2"/>
  <c r="KZ254" i="2"/>
  <c r="MF254" i="2"/>
  <c r="KJ254" i="2"/>
  <c r="MA230" i="2"/>
  <c r="MQ230" i="2"/>
  <c r="EC229" i="2"/>
  <c r="DF217" i="2"/>
  <c r="EA229" i="2"/>
  <c r="ME229" i="2"/>
  <c r="ET229" i="2"/>
  <c r="LH228" i="2"/>
  <c r="KV228" i="2"/>
  <c r="EZ225" i="2"/>
  <c r="FB213" i="2"/>
  <c r="FF225" i="2"/>
  <c r="FG225" i="2" s="1"/>
  <c r="FP223" i="2"/>
  <c r="FO223" i="2"/>
  <c r="FP222" i="2"/>
  <c r="FO222" i="2"/>
  <c r="MN221" i="2"/>
  <c r="LX221" i="2"/>
  <c r="KZ221" i="2"/>
  <c r="KJ220" i="2"/>
  <c r="MF220" i="2"/>
  <c r="DB220" i="2"/>
  <c r="DC220" i="2" s="1"/>
  <c r="DY220" i="2"/>
  <c r="LF220" i="2"/>
  <c r="KN219" i="2"/>
  <c r="KL219" i="2"/>
  <c r="DY219" i="2"/>
  <c r="EX219" i="2"/>
  <c r="KV219" i="2"/>
  <c r="LH219" i="2"/>
  <c r="KJ218" i="2"/>
  <c r="LP218" i="2"/>
  <c r="MF218" i="2"/>
  <c r="KP218" i="2"/>
  <c r="KN218" i="2"/>
  <c r="DY218" i="2"/>
  <c r="DK218" i="2"/>
  <c r="KT218" i="2"/>
  <c r="LD218" i="2"/>
  <c r="KZ217" i="2"/>
  <c r="MN217" i="2"/>
  <c r="LP217" i="2"/>
  <c r="MF217" i="2"/>
  <c r="LF217" i="2"/>
  <c r="KP217" i="2"/>
  <c r="KL217" i="2"/>
  <c r="LL217" i="2"/>
  <c r="DY217" i="2"/>
  <c r="F217" i="2"/>
  <c r="FO216" i="2"/>
  <c r="KR216" i="2"/>
  <c r="F216" i="2"/>
  <c r="EY215" i="2"/>
  <c r="LJ215" i="2"/>
  <c r="LD215" i="2"/>
  <c r="KZ214" i="2"/>
  <c r="LX214" i="2"/>
  <c r="DY214" i="2"/>
  <c r="LF214" i="2"/>
  <c r="DA210" i="2"/>
  <c r="ET210" i="2"/>
  <c r="DF197" i="2"/>
  <c r="LQ209" i="2"/>
  <c r="DB208" i="2"/>
  <c r="DC208" i="2" s="1"/>
  <c r="EA208" i="2"/>
  <c r="DB207" i="2"/>
  <c r="EA207" i="2"/>
  <c r="LV207" i="2"/>
  <c r="MC206" i="2"/>
  <c r="FE206" i="2"/>
  <c r="LS205" i="2"/>
  <c r="DA205" i="2"/>
  <c r="DD205" i="2"/>
  <c r="LQ204" i="2"/>
  <c r="MG204" i="2"/>
  <c r="LS204" i="2"/>
  <c r="DM204" i="2"/>
  <c r="EA204" i="2"/>
  <c r="LW204" i="2"/>
  <c r="LU203" i="2"/>
  <c r="LV203" i="2"/>
  <c r="DA202" i="2"/>
  <c r="LS202" i="2"/>
  <c r="LT202" i="2"/>
  <c r="MK201" i="2"/>
  <c r="MS201" i="2"/>
  <c r="MP201" i="2"/>
  <c r="MI200" i="2"/>
  <c r="LS200" i="2"/>
  <c r="MT200" i="2"/>
  <c r="MG200" i="2"/>
  <c r="EA200" i="2"/>
  <c r="ES198" i="2"/>
  <c r="EP198" i="2"/>
  <c r="ES194" i="2"/>
  <c r="ET194" i="2"/>
  <c r="MJ193" i="2"/>
  <c r="ES179" i="2"/>
  <c r="EP179" i="2"/>
  <c r="EP192" i="2"/>
  <c r="LH190" i="2"/>
  <c r="MR190" i="2"/>
  <c r="MS184" i="2"/>
  <c r="LJ184" i="2"/>
  <c r="MP338" i="2"/>
  <c r="MH338" i="2"/>
  <c r="KV288" i="2"/>
  <c r="LQ57" i="2"/>
  <c r="DA57" i="2"/>
  <c r="KL59" i="2"/>
  <c r="MG59" i="2"/>
  <c r="MC334" i="2"/>
  <c r="LU334" i="2"/>
  <c r="MT328" i="2"/>
  <c r="ML328" i="2"/>
  <c r="EZ302" i="2"/>
  <c r="EW314" i="2"/>
  <c r="F306" i="2"/>
  <c r="KV306" i="2"/>
  <c r="KL306" i="2"/>
  <c r="KL301" i="2"/>
  <c r="FB279" i="2"/>
  <c r="EZ291" i="2"/>
  <c r="EY289" i="2"/>
  <c r="EW289" i="2"/>
  <c r="LT287" i="2"/>
  <c r="KR287" i="2"/>
  <c r="LH283" i="2"/>
  <c r="LX300" i="2"/>
  <c r="MS294" i="2"/>
  <c r="MJ278" i="2"/>
  <c r="FE257" i="2"/>
  <c r="MM240" i="2"/>
  <c r="MT239" i="2"/>
  <c r="FP231" i="2"/>
  <c r="LZ178" i="2"/>
  <c r="LR178" i="2"/>
  <c r="ID168" i="2"/>
  <c r="FK161" i="2"/>
  <c r="EY131" i="2"/>
  <c r="HI133" i="2"/>
  <c r="HQ133" i="2"/>
  <c r="MA114" i="2"/>
  <c r="LF114" i="2"/>
  <c r="IZ118" i="2"/>
  <c r="CH99" i="2"/>
  <c r="LZ57" i="2"/>
  <c r="LR61" i="2"/>
  <c r="KN61" i="2"/>
  <c r="LB323" i="2"/>
  <c r="MB316" i="2"/>
  <c r="LJ309" i="2"/>
  <c r="LN300" i="2"/>
  <c r="KT291" i="2"/>
  <c r="LL288" i="2"/>
  <c r="MO278" i="2"/>
  <c r="IA278" i="2"/>
  <c r="MD278" i="2"/>
  <c r="MA174" i="2"/>
  <c r="LF174" i="2"/>
  <c r="LN165" i="2"/>
  <c r="KX165" i="2"/>
  <c r="ID165" i="2"/>
  <c r="EN165" i="2"/>
  <c r="EO165" i="2" s="1"/>
  <c r="IC160" i="2"/>
  <c r="LF163" i="2"/>
  <c r="IL162" i="2"/>
  <c r="KD160" i="2"/>
  <c r="FD160" i="2"/>
  <c r="FE160" i="2" s="1"/>
  <c r="MS159" i="2"/>
  <c r="MK159" i="2"/>
  <c r="KN146" i="2"/>
  <c r="IL124" i="2"/>
  <c r="JG128" i="2"/>
  <c r="JH128" i="2" s="1"/>
  <c r="KN132" i="2"/>
  <c r="HG132" i="2"/>
  <c r="ID110" i="2"/>
  <c r="IL111" i="2"/>
  <c r="IN111" i="2" s="1"/>
  <c r="HO111" i="2"/>
  <c r="HJ111" i="2"/>
  <c r="HT111" i="2"/>
  <c r="IL113" i="2"/>
  <c r="IN113" i="2" s="1"/>
  <c r="HO120" i="2"/>
  <c r="HT120" i="2"/>
  <c r="FT108" i="2"/>
  <c r="DD98" i="2"/>
  <c r="DP99" i="2"/>
  <c r="DR99" i="2"/>
  <c r="GO95" i="2"/>
  <c r="CQ111" i="2"/>
  <c r="FJ58" i="2"/>
  <c r="FI58" i="2"/>
  <c r="LQ60" i="2"/>
  <c r="MG60" i="2"/>
  <c r="DL61" i="2"/>
  <c r="HH61" i="2"/>
  <c r="HL61" i="2"/>
  <c r="CH61" i="2"/>
  <c r="EW61" i="2"/>
  <c r="EX61" i="2"/>
  <c r="HW61" i="2"/>
  <c r="HZ48" i="2" s="1"/>
  <c r="FI62" i="2"/>
  <c r="FJ62" i="2"/>
  <c r="MC62" i="2"/>
  <c r="LJ62" i="2"/>
  <c r="EP64" i="2"/>
  <c r="KL241" i="2"/>
  <c r="KR242" i="2"/>
  <c r="KR238" i="2"/>
  <c r="MH184" i="2"/>
  <c r="DB183" i="2"/>
  <c r="MN328" i="2"/>
  <c r="MF328" i="2"/>
  <c r="KZ323" i="2"/>
  <c r="KJ323" i="2"/>
  <c r="LB318" i="2"/>
  <c r="LY306" i="2"/>
  <c r="DD306" i="2"/>
  <c r="FB301" i="2"/>
  <c r="LJ290" i="2"/>
  <c r="KT290" i="2"/>
  <c r="LJ288" i="2"/>
  <c r="LJ287" i="2"/>
  <c r="KP285" i="2"/>
  <c r="LD238" i="2"/>
  <c r="JC57" i="2"/>
  <c r="JD57" i="2" s="1"/>
  <c r="LT57" i="2"/>
  <c r="LV58" i="2"/>
  <c r="ML58" i="2"/>
  <c r="IC56" i="2"/>
  <c r="LJ323" i="2"/>
  <c r="MK302" i="2"/>
  <c r="MA300" i="2"/>
  <c r="EZ283" i="2"/>
  <c r="DI282" i="2"/>
  <c r="MN277" i="2"/>
  <c r="MI270" i="2"/>
  <c r="MU267" i="2"/>
  <c r="MM267" i="2"/>
  <c r="MB259" i="2"/>
  <c r="LT259" i="2"/>
  <c r="LH254" i="2"/>
  <c r="LD252" i="2"/>
  <c r="LZ247" i="2"/>
  <c r="LU231" i="2"/>
  <c r="IY186" i="2"/>
  <c r="FH186" i="2"/>
  <c r="LX177" i="2"/>
  <c r="IU160" i="2"/>
  <c r="IM169" i="2"/>
  <c r="ES151" i="2"/>
  <c r="FK130" i="2"/>
  <c r="LF130" i="2"/>
  <c r="FK132" i="2"/>
  <c r="LF132" i="2"/>
  <c r="FG131" i="2"/>
  <c r="GZ122" i="2"/>
  <c r="HH122" i="2"/>
  <c r="GZ130" i="2"/>
  <c r="HH130" i="2"/>
  <c r="HM130" i="2"/>
  <c r="HM132" i="2"/>
  <c r="HC133" i="2"/>
  <c r="ES109" i="2"/>
  <c r="KT111" i="2"/>
  <c r="LJ111" i="2"/>
  <c r="HC111" i="2"/>
  <c r="HK111" i="2"/>
  <c r="MC114" i="2"/>
  <c r="IL117" i="2"/>
  <c r="IN117" i="2" s="1"/>
  <c r="HO117" i="2"/>
  <c r="HJ117" i="2"/>
  <c r="HT117" i="2"/>
  <c r="MH119" i="2"/>
  <c r="LJ120" i="2"/>
  <c r="HC120" i="2"/>
  <c r="FB96" i="2"/>
  <c r="GZ107" i="2"/>
  <c r="GY86" i="2"/>
  <c r="HG86" i="2"/>
  <c r="AE53" i="2"/>
  <c r="AG66" i="2"/>
  <c r="EP54" i="2"/>
  <c r="EN67" i="2"/>
  <c r="EM67" i="2"/>
  <c r="MH67" i="2"/>
  <c r="LR342" i="2"/>
  <c r="MI309" i="2"/>
  <c r="KZ307" i="2"/>
  <c r="KJ307" i="2"/>
  <c r="MS305" i="2"/>
  <c r="KZ304" i="2"/>
  <c r="MI303" i="2"/>
  <c r="F298" i="2"/>
  <c r="LT293" i="2"/>
  <c r="LD287" i="2"/>
  <c r="ET283" i="2"/>
  <c r="MA282" i="2"/>
  <c r="MJ281" i="2"/>
  <c r="KN277" i="2"/>
  <c r="ET257" i="2"/>
  <c r="MC230" i="2"/>
  <c r="DL222" i="2"/>
  <c r="ID219" i="2"/>
  <c r="MH218" i="2"/>
  <c r="ID218" i="2"/>
  <c r="KN217" i="2"/>
  <c r="DK217" i="2"/>
  <c r="KN216" i="2"/>
  <c r="DP216" i="2"/>
  <c r="LD214" i="2"/>
  <c r="KN214" i="2"/>
  <c r="MA203" i="2"/>
  <c r="MA202" i="2"/>
  <c r="MS200" i="2"/>
  <c r="IZ198" i="2"/>
  <c r="HW180" i="2"/>
  <c r="HW179" i="2"/>
  <c r="EY174" i="2"/>
  <c r="IL168" i="2"/>
  <c r="IN168" i="2" s="1"/>
  <c r="LL164" i="2"/>
  <c r="IS159" i="2"/>
  <c r="FE140" i="2"/>
  <c r="FE139" i="2"/>
  <c r="KV139" i="2"/>
  <c r="LT123" i="2"/>
  <c r="DR127" i="2"/>
  <c r="FQ127" i="2"/>
  <c r="MB127" i="2"/>
  <c r="MB128" i="2"/>
  <c r="DR118" i="2"/>
  <c r="HA122" i="2"/>
  <c r="HP122" i="2"/>
  <c r="HN130" i="2"/>
  <c r="HD111" i="2"/>
  <c r="HR111" i="2"/>
  <c r="HC117" i="2"/>
  <c r="HK117" i="2"/>
  <c r="CS111" i="2"/>
  <c r="CL120" i="2"/>
  <c r="EZ329" i="2"/>
  <c r="EA313" i="2"/>
  <c r="LZ311" i="2"/>
  <c r="LN307" i="2"/>
  <c r="KX307" i="2"/>
  <c r="LQ306" i="2"/>
  <c r="LD303" i="2"/>
  <c r="LR303" i="2"/>
  <c r="MF292" i="2"/>
  <c r="MN291" i="2"/>
  <c r="LB290" i="2"/>
  <c r="LC278" i="2" s="1"/>
  <c r="LB288" i="2"/>
  <c r="KL287" i="2"/>
  <c r="MQ285" i="2"/>
  <c r="MJ285" i="2"/>
  <c r="MP282" i="2"/>
  <c r="LU253" i="2"/>
  <c r="FP253" i="2"/>
  <c r="ES252" i="2"/>
  <c r="LV243" i="2"/>
  <c r="LH242" i="2"/>
  <c r="LR241" i="2"/>
  <c r="MN240" i="2"/>
  <c r="MU239" i="2"/>
  <c r="MM239" i="2"/>
  <c r="KT238" i="2"/>
  <c r="MK237" i="2"/>
  <c r="DX237" i="2"/>
  <c r="DZ237" i="2" s="1"/>
  <c r="MC233" i="2"/>
  <c r="DK208" i="2"/>
  <c r="LR205" i="2"/>
  <c r="LR203" i="2"/>
  <c r="LZ202" i="2"/>
  <c r="MI201" i="2"/>
  <c r="HW235" i="2"/>
  <c r="FJ229" i="2"/>
  <c r="LJ223" i="2"/>
  <c r="MK223" i="2"/>
  <c r="IM223" i="2"/>
  <c r="KV222" i="2"/>
  <c r="FE220" i="2"/>
  <c r="MD219" i="2"/>
  <c r="ML219" i="2"/>
  <c r="FE219" i="2"/>
  <c r="FE218" i="2"/>
  <c r="LV217" i="2"/>
  <c r="FE217" i="2"/>
  <c r="LV215" i="2"/>
  <c r="LL214" i="2"/>
  <c r="ML214" i="2"/>
  <c r="ME210" i="2"/>
  <c r="IM209" i="2"/>
  <c r="FO209" i="2"/>
  <c r="KJ208" i="2"/>
  <c r="KX207" i="2"/>
  <c r="LN205" i="2"/>
  <c r="FJ205" i="2"/>
  <c r="ME204" i="2"/>
  <c r="IM204" i="2"/>
  <c r="MH197" i="2"/>
  <c r="MP194" i="2"/>
  <c r="IM193" i="2"/>
  <c r="IL192" i="2"/>
  <c r="IN192" i="2" s="1"/>
  <c r="MM188" i="2"/>
  <c r="KP187" i="2"/>
  <c r="IM187" i="2"/>
  <c r="MS182" i="2"/>
  <c r="MD177" i="2"/>
  <c r="MN176" i="2"/>
  <c r="LP174" i="2"/>
  <c r="ES174" i="2"/>
  <c r="IM172" i="2"/>
  <c r="FK168" i="2"/>
  <c r="DR155" i="2"/>
  <c r="MQ157" i="2"/>
  <c r="LT156" i="2"/>
  <c r="EA154" i="2"/>
  <c r="LQ151" i="2"/>
  <c r="MR148" i="2"/>
  <c r="LW146" i="2"/>
  <c r="LQ143" i="2"/>
  <c r="KL142" i="2"/>
  <c r="IZ136" i="2"/>
  <c r="LS135" i="2"/>
  <c r="FE135" i="2"/>
  <c r="HM135" i="2"/>
  <c r="GZ137" i="2"/>
  <c r="HE139" i="2"/>
  <c r="HR144" i="2"/>
  <c r="HT146" i="2"/>
  <c r="KT122" i="2"/>
  <c r="LU123" i="2"/>
  <c r="LU124" i="2"/>
  <c r="LU125" i="2"/>
  <c r="MC125" i="2"/>
  <c r="MC128" i="2"/>
  <c r="LJ130" i="2"/>
  <c r="KT131" i="2"/>
  <c r="KT133" i="2"/>
  <c r="FG133" i="2"/>
  <c r="HB122" i="2"/>
  <c r="HI122" i="2"/>
  <c r="HQ122" i="2"/>
  <c r="HB130" i="2"/>
  <c r="HE131" i="2"/>
  <c r="HF131" i="2"/>
  <c r="HE133" i="2"/>
  <c r="HF133" i="2"/>
  <c r="HP109" i="2"/>
  <c r="KX111" i="2"/>
  <c r="HF111" i="2"/>
  <c r="MQ116" i="2"/>
  <c r="LQ118" i="2"/>
  <c r="KR99" i="2"/>
  <c r="HJ99" i="2"/>
  <c r="EP100" i="2"/>
  <c r="LJ100" i="2"/>
  <c r="HC100" i="2"/>
  <c r="DR105" i="2"/>
  <c r="FP105" i="2"/>
  <c r="GY84" i="2"/>
  <c r="HF77" i="2"/>
  <c r="IL77" i="2"/>
  <c r="CI63" i="2"/>
  <c r="CP63" i="2"/>
  <c r="KL63" i="2"/>
  <c r="EY63" i="2"/>
  <c r="HN63" i="2"/>
  <c r="KL235" i="2"/>
  <c r="MN230" i="2"/>
  <c r="MT228" i="2"/>
  <c r="LJ227" i="2"/>
  <c r="ET227" i="2"/>
  <c r="ML226" i="2"/>
  <c r="DR225" i="2"/>
  <c r="MB223" i="2"/>
  <c r="LT223" i="2"/>
  <c r="EZ223" i="2"/>
  <c r="MS222" i="2"/>
  <c r="FB222" i="2"/>
  <c r="LJ220" i="2"/>
  <c r="EY218" i="2"/>
  <c r="MS216" i="2"/>
  <c r="MS215" i="2"/>
  <c r="MK215" i="2"/>
  <c r="LJ214" i="2"/>
  <c r="KT214" i="2"/>
  <c r="KU201" i="2" s="1"/>
  <c r="LV210" i="2"/>
  <c r="FE203" i="2"/>
  <c r="MD202" i="2"/>
  <c r="MG195" i="2"/>
  <c r="LW193" i="2"/>
  <c r="DP176" i="2"/>
  <c r="KN188" i="2"/>
  <c r="IL187" i="2"/>
  <c r="IN187" i="2" s="1"/>
  <c r="DL181" i="2"/>
  <c r="LV175" i="2"/>
  <c r="ID170" i="2"/>
  <c r="MP169" i="2"/>
  <c r="MH169" i="2"/>
  <c r="MP168" i="2"/>
  <c r="LU168" i="2"/>
  <c r="MH156" i="2"/>
  <c r="IL156" i="2"/>
  <c r="IN156" i="2" s="1"/>
  <c r="IL154" i="2"/>
  <c r="IN154" i="2" s="1"/>
  <c r="IL153" i="2"/>
  <c r="IN153" i="2" s="1"/>
  <c r="EN141" i="2"/>
  <c r="EO141" i="2" s="1"/>
  <c r="HE137" i="2"/>
  <c r="LL122" i="2"/>
  <c r="MD123" i="2"/>
  <c r="LV126" i="2"/>
  <c r="LL132" i="2"/>
  <c r="HT122" i="2"/>
  <c r="HL131" i="2"/>
  <c r="HO132" i="2"/>
  <c r="HJ132" i="2"/>
  <c r="HT132" i="2"/>
  <c r="HG133" i="2"/>
  <c r="GY120" i="2"/>
  <c r="HG120" i="2"/>
  <c r="HL120" i="2"/>
  <c r="LD63" i="2"/>
  <c r="ML60" i="2"/>
  <c r="EM62" i="2"/>
  <c r="EP49" i="2"/>
  <c r="EN62" i="2"/>
  <c r="LZ62" i="2"/>
  <c r="CJ63" i="2"/>
  <c r="CR63" i="2"/>
  <c r="GZ63" i="2"/>
  <c r="HH63" i="2"/>
  <c r="JC63" i="2"/>
  <c r="JD63" i="2" s="1"/>
  <c r="KT63" i="2"/>
  <c r="KU63" i="2" s="1"/>
  <c r="MC63" i="2"/>
  <c r="KP66" i="2"/>
  <c r="ID67" i="2"/>
  <c r="IL238" i="2"/>
  <c r="MU235" i="2"/>
  <c r="IM235" i="2"/>
  <c r="IM234" i="2"/>
  <c r="MT231" i="2"/>
  <c r="MT230" i="2"/>
  <c r="MT229" i="2"/>
  <c r="MK228" i="2"/>
  <c r="IL228" i="2"/>
  <c r="EP228" i="2"/>
  <c r="DR226" i="2"/>
  <c r="ET223" i="2"/>
  <c r="MJ222" i="2"/>
  <c r="MR220" i="2"/>
  <c r="MJ220" i="2"/>
  <c r="LH218" i="2"/>
  <c r="LT218" i="2"/>
  <c r="MR217" i="2"/>
  <c r="MJ217" i="2"/>
  <c r="LT216" i="2"/>
  <c r="MC210" i="2"/>
  <c r="LU210" i="2"/>
  <c r="MK209" i="2"/>
  <c r="LL208" i="2"/>
  <c r="KV208" i="2"/>
  <c r="MC207" i="2"/>
  <c r="LU207" i="2"/>
  <c r="EZ194" i="2"/>
  <c r="LJ206" i="2"/>
  <c r="MK206" i="2"/>
  <c r="MS205" i="2"/>
  <c r="MC204" i="2"/>
  <c r="LU204" i="2"/>
  <c r="KP180" i="2"/>
  <c r="ID158" i="2"/>
  <c r="ID154" i="2"/>
  <c r="EZ136" i="2"/>
  <c r="FQ103" i="2"/>
  <c r="HA84" i="2"/>
  <c r="LW94" i="2"/>
  <c r="MR87" i="2"/>
  <c r="KT88" i="2"/>
  <c r="KL92" i="2"/>
  <c r="KM92" i="2" s="1"/>
  <c r="KN93" i="2"/>
  <c r="HC76" i="2"/>
  <c r="LX76" i="2"/>
  <c r="KN63" i="2"/>
  <c r="KO63" i="2" s="1"/>
  <c r="AH59" i="2"/>
  <c r="LW60" i="2"/>
  <c r="MM60" i="2"/>
  <c r="MU60" i="2"/>
  <c r="DX61" i="2"/>
  <c r="DZ61" i="2" s="1"/>
  <c r="EA61" i="2"/>
  <c r="CR62" i="2"/>
  <c r="CP62" i="2"/>
  <c r="CX62" i="2"/>
  <c r="FF62" i="2"/>
  <c r="FG62" i="2" s="1"/>
  <c r="KP62" i="2"/>
  <c r="CK63" i="2"/>
  <c r="DL63" i="2"/>
  <c r="LL63" i="2"/>
  <c r="LM63" i="2" s="1"/>
  <c r="HP67" i="2"/>
  <c r="IZ77" i="2"/>
  <c r="LF77" i="2"/>
  <c r="KJ78" i="2"/>
  <c r="CR79" i="2"/>
  <c r="GZ79" i="2"/>
  <c r="IP79" i="2"/>
  <c r="IQ79" i="2" s="1"/>
  <c r="IL57" i="2"/>
  <c r="IN57" i="2" s="1"/>
  <c r="W58" i="2"/>
  <c r="HC58" i="2"/>
  <c r="CG59" i="2"/>
  <c r="CW59" i="2"/>
  <c r="FP62" i="2"/>
  <c r="HA62" i="2"/>
  <c r="HI62" i="2"/>
  <c r="IG62" i="2"/>
  <c r="CF63" i="2"/>
  <c r="CN63" i="2"/>
  <c r="CV63" i="2"/>
  <c r="MK63" i="2"/>
  <c r="HD63" i="2"/>
  <c r="HL63" i="2"/>
  <c r="HT63" i="2"/>
  <c r="LS64" i="2"/>
  <c r="MA64" i="2"/>
  <c r="FQ54" i="2"/>
  <c r="S68" i="2"/>
  <c r="IP68" i="2"/>
  <c r="AV56" i="2"/>
  <c r="CY44" i="2"/>
  <c r="HP44" i="2"/>
  <c r="IG44" i="2"/>
  <c r="CP46" i="2"/>
  <c r="HF46" i="2"/>
  <c r="HN46" i="2"/>
  <c r="ID46" i="2"/>
  <c r="MF47" i="2"/>
  <c r="MN47" i="2"/>
  <c r="CR48" i="2"/>
  <c r="MC48" i="2"/>
  <c r="HP51" i="2"/>
  <c r="JC51" i="2"/>
  <c r="JD51" i="2" s="1"/>
  <c r="IS52" i="2"/>
  <c r="JA52" i="2" s="1"/>
  <c r="MP52" i="2"/>
  <c r="MD53" i="2"/>
  <c r="CP54" i="2"/>
  <c r="CX54" i="2"/>
  <c r="HE54" i="2"/>
  <c r="HM54" i="2"/>
  <c r="IS54" i="2"/>
  <c r="JA54" i="2" s="1"/>
  <c r="MR35" i="2"/>
  <c r="IS37" i="2"/>
  <c r="IG41" i="2"/>
  <c r="IH41" i="2" s="1"/>
  <c r="MJ42" i="2"/>
  <c r="CS34" i="2"/>
  <c r="MQ78" i="2"/>
  <c r="LX57" i="2"/>
  <c r="CF58" i="2"/>
  <c r="LT60" i="2"/>
  <c r="CK61" i="2"/>
  <c r="LV61" i="2"/>
  <c r="CL62" i="2"/>
  <c r="HB62" i="2"/>
  <c r="HJ62" i="2"/>
  <c r="HR62" i="2"/>
  <c r="CG63" i="2"/>
  <c r="CO63" i="2"/>
  <c r="CW63" i="2"/>
  <c r="EN63" i="2"/>
  <c r="FE64" i="2"/>
  <c r="HB67" i="2"/>
  <c r="HJ67" i="2"/>
  <c r="KX67" i="2"/>
  <c r="MR68" i="2"/>
  <c r="LQ68" i="2"/>
  <c r="CI46" i="2"/>
  <c r="CQ46" i="2"/>
  <c r="HO46" i="2"/>
  <c r="MI49" i="2"/>
  <c r="HQ51" i="2"/>
  <c r="MI52" i="2"/>
  <c r="K53" i="2"/>
  <c r="CQ54" i="2"/>
  <c r="HF54" i="2"/>
  <c r="HN54" i="2"/>
  <c r="MQ54" i="2"/>
  <c r="K55" i="2"/>
  <c r="AD46" i="2"/>
  <c r="MS34" i="2"/>
  <c r="IG42" i="2"/>
  <c r="W57" i="2"/>
  <c r="HE58" i="2"/>
  <c r="HM58" i="2"/>
  <c r="LR58" i="2"/>
  <c r="CQ59" i="2"/>
  <c r="CY59" i="2"/>
  <c r="HG59" i="2"/>
  <c r="JC59" i="2"/>
  <c r="JD59" i="2" s="1"/>
  <c r="S60" i="2"/>
  <c r="IG60" i="2"/>
  <c r="IH60" i="2" s="1"/>
  <c r="LW61" i="2"/>
  <c r="W62" i="2"/>
  <c r="CE62" i="2"/>
  <c r="CM62" i="2"/>
  <c r="CU62" i="2"/>
  <c r="HC62" i="2"/>
  <c r="HK62" i="2"/>
  <c r="HS62" i="2"/>
  <c r="EX63" i="2"/>
  <c r="ID63" i="2"/>
  <c r="W67" i="2"/>
  <c r="CE67" i="2"/>
  <c r="CM67" i="2"/>
  <c r="CU67" i="2"/>
  <c r="HC67" i="2"/>
  <c r="HK67" i="2"/>
  <c r="HS67" i="2"/>
  <c r="CJ46" i="2"/>
  <c r="CR46" i="2"/>
  <c r="EP47" i="2"/>
  <c r="AD54" i="2"/>
  <c r="MN148" i="2"/>
  <c r="KZ148" i="2"/>
  <c r="EP148" i="2"/>
  <c r="ET148" i="2"/>
  <c r="ES148" i="2"/>
  <c r="ES135" i="2"/>
  <c r="EM148" i="2"/>
  <c r="EN148" i="2"/>
  <c r="MF148" i="2"/>
  <c r="JG148" i="2"/>
  <c r="KN161" i="2"/>
  <c r="JV160" i="2"/>
  <c r="LR160" i="2" s="1"/>
  <c r="FI47" i="2"/>
  <c r="FK47" i="2"/>
  <c r="FO47" i="2"/>
  <c r="KR50" i="2"/>
  <c r="LT50" i="2"/>
  <c r="EM51" i="2"/>
  <c r="ET51" i="2"/>
  <c r="LS53" i="2"/>
  <c r="KP53" i="2"/>
  <c r="KQ40" i="2" s="1"/>
  <c r="AE37" i="2"/>
  <c r="LH161" i="2"/>
  <c r="LV299" i="2"/>
  <c r="DD299" i="2"/>
  <c r="LX299" i="2"/>
  <c r="MC299" i="2"/>
  <c r="LU299" i="2"/>
  <c r="ET299" i="2"/>
  <c r="LY299" i="2"/>
  <c r="LT299" i="2"/>
  <c r="DB299" i="2"/>
  <c r="DC299" i="2" s="1"/>
  <c r="MA299" i="2"/>
  <c r="MB299" i="2"/>
  <c r="LQ299" i="2"/>
  <c r="DA299" i="2"/>
  <c r="FJ299" i="2"/>
  <c r="DF287" i="2"/>
  <c r="IN299" i="2"/>
  <c r="ME299" i="2"/>
  <c r="LZ299" i="2"/>
  <c r="DD287" i="2"/>
  <c r="MQ297" i="2"/>
  <c r="LF297" i="2"/>
  <c r="KE296" i="2"/>
  <c r="LF295" i="2"/>
  <c r="KE284" i="2"/>
  <c r="MJ181" i="2"/>
  <c r="MT181" i="2"/>
  <c r="MU181" i="2"/>
  <c r="DX181" i="2"/>
  <c r="DZ181" i="2" s="1"/>
  <c r="EA181" i="2"/>
  <c r="ML181" i="2"/>
  <c r="MR181" i="2"/>
  <c r="MQ181" i="2"/>
  <c r="MI181" i="2"/>
  <c r="MU179" i="2"/>
  <c r="ME179" i="2"/>
  <c r="KX179" i="2"/>
  <c r="LW179" i="2"/>
  <c r="ME178" i="2"/>
  <c r="MU178" i="2"/>
  <c r="LN178" i="2"/>
  <c r="HX173" i="2"/>
  <c r="ID178" i="2"/>
  <c r="LP177" i="2"/>
  <c r="JG177" i="2"/>
  <c r="FQ157" i="2"/>
  <c r="FO170" i="2"/>
  <c r="FQ170" i="2"/>
  <c r="MS169" i="2"/>
  <c r="MC169" i="2"/>
  <c r="LJ169" i="2"/>
  <c r="ML166" i="2"/>
  <c r="LV166" i="2"/>
  <c r="KV166" i="2"/>
  <c r="KW153" i="2" s="1"/>
  <c r="LD162" i="2"/>
  <c r="KX162" i="2"/>
  <c r="LN162" i="2"/>
  <c r="KZ162" i="2"/>
  <c r="F162" i="2"/>
  <c r="F149" i="2"/>
  <c r="EY162" i="2"/>
  <c r="KR162" i="2"/>
  <c r="EN162" i="2"/>
  <c r="KV162" i="2"/>
  <c r="KJ162" i="2"/>
  <c r="DY162" i="2"/>
  <c r="FF161" i="2"/>
  <c r="FG161" i="2" s="1"/>
  <c r="FE161" i="2"/>
  <c r="EM48" i="2"/>
  <c r="ET48" i="2"/>
  <c r="KR49" i="2"/>
  <c r="F49" i="2"/>
  <c r="CI49" i="2"/>
  <c r="CQ49" i="2"/>
  <c r="HS49" i="2"/>
  <c r="KT49" i="2"/>
  <c r="GY49" i="2"/>
  <c r="CH49" i="2"/>
  <c r="KZ49" i="2"/>
  <c r="HN49" i="2"/>
  <c r="KJ49" i="2"/>
  <c r="LQ298" i="2"/>
  <c r="KL298" i="2"/>
  <c r="MI297" i="2"/>
  <c r="KP297" i="2"/>
  <c r="MJ171" i="2"/>
  <c r="KR171" i="2"/>
  <c r="LT171" i="2"/>
  <c r="LH170" i="2"/>
  <c r="LI170" i="2" s="1"/>
  <c r="MR170" i="2"/>
  <c r="MB170" i="2"/>
  <c r="MT165" i="2"/>
  <c r="LL165" i="2"/>
  <c r="MD165" i="2"/>
  <c r="IZ159" i="2"/>
  <c r="LL162" i="2"/>
  <c r="LR161" i="2"/>
  <c r="JG298" i="2"/>
  <c r="LR299" i="2"/>
  <c r="MF177" i="2"/>
  <c r="MN181" i="2"/>
  <c r="FB164" i="2"/>
  <c r="EZ164" i="2"/>
  <c r="EW164" i="2"/>
  <c r="FB151" i="2"/>
  <c r="DK163" i="2"/>
  <c r="LJ163" i="2"/>
  <c r="DY163" i="2"/>
  <c r="LH163" i="2"/>
  <c r="KR163" i="2"/>
  <c r="KT163" i="2"/>
  <c r="KX163" i="2"/>
  <c r="LL163" i="2"/>
  <c r="KV163" i="2"/>
  <c r="F150" i="2"/>
  <c r="LD163" i="2"/>
  <c r="EN163" i="2"/>
  <c r="EX163" i="2"/>
  <c r="KN162" i="2"/>
  <c r="LR162" i="2"/>
  <c r="LZ161" i="2"/>
  <c r="MP161" i="2"/>
  <c r="LD161" i="2"/>
  <c r="F161" i="2"/>
  <c r="KL161" i="2"/>
  <c r="KT161" i="2"/>
  <c r="EN161" i="2"/>
  <c r="KR161" i="2"/>
  <c r="LJ161" i="2"/>
  <c r="EY161" i="2"/>
  <c r="DL161" i="2"/>
  <c r="LH50" i="2"/>
  <c r="MB50" i="2"/>
  <c r="MM52" i="2"/>
  <c r="LW52" i="2"/>
  <c r="LY298" i="2"/>
  <c r="LB298" i="2"/>
  <c r="KC296" i="2"/>
  <c r="MO298" i="2"/>
  <c r="MT179" i="2"/>
  <c r="ML179" i="2"/>
  <c r="MF179" i="2"/>
  <c r="DX179" i="2"/>
  <c r="DZ179" i="2" s="1"/>
  <c r="MQ179" i="2"/>
  <c r="DW173" i="2"/>
  <c r="DX173" i="2" s="1"/>
  <c r="MG179" i="2"/>
  <c r="KB173" i="2"/>
  <c r="KZ177" i="2"/>
  <c r="LA177" i="2" s="1"/>
  <c r="MN177" i="2"/>
  <c r="EY177" i="2"/>
  <c r="EX177" i="2"/>
  <c r="EW177" i="2"/>
  <c r="FB177" i="2"/>
  <c r="FF177" i="2"/>
  <c r="FG177" i="2" s="1"/>
  <c r="EZ177" i="2"/>
  <c r="DJ172" i="2"/>
  <c r="DP159" i="2"/>
  <c r="DL172" i="2"/>
  <c r="DR159" i="2"/>
  <c r="DP172" i="2"/>
  <c r="DM172" i="2"/>
  <c r="EC172" i="2"/>
  <c r="DK172" i="2"/>
  <c r="DJ171" i="2"/>
  <c r="DL171" i="2"/>
  <c r="DR171" i="2"/>
  <c r="DK171" i="2"/>
  <c r="DM171" i="2"/>
  <c r="EC171" i="2"/>
  <c r="DP171" i="2"/>
  <c r="DI160" i="2"/>
  <c r="DJ160" i="2" s="1"/>
  <c r="MK169" i="2"/>
  <c r="LU169" i="2"/>
  <c r="KT169" i="2"/>
  <c r="MD166" i="2"/>
  <c r="ML165" i="2"/>
  <c r="KV165" i="2"/>
  <c r="JG165" i="2"/>
  <c r="DY165" i="2"/>
  <c r="DX165" i="2"/>
  <c r="DZ165" i="2" s="1"/>
  <c r="MI165" i="2"/>
  <c r="MH165" i="2"/>
  <c r="MR165" i="2"/>
  <c r="EA165" i="2"/>
  <c r="IL164" i="2"/>
  <c r="IM164" i="2"/>
  <c r="HW164" i="2"/>
  <c r="JX160" i="2"/>
  <c r="DR172" i="2"/>
  <c r="FE162" i="2"/>
  <c r="JU296" i="2"/>
  <c r="KL163" i="2"/>
  <c r="MN179" i="2"/>
  <c r="IM161" i="2"/>
  <c r="IL161" i="2"/>
  <c r="IN161" i="2" s="1"/>
  <c r="IK160" i="2"/>
  <c r="K54" i="2"/>
  <c r="H54" i="2"/>
  <c r="I54" i="2"/>
  <c r="J54" i="2" s="1"/>
  <c r="AG54" i="2"/>
  <c r="MM54" i="2"/>
  <c r="KX54" i="2"/>
  <c r="KP163" i="2"/>
  <c r="KX299" i="2"/>
  <c r="MM299" i="2"/>
  <c r="ES298" i="2"/>
  <c r="ET298" i="2"/>
  <c r="EL296" i="2"/>
  <c r="H25" i="7" s="1"/>
  <c r="EP298" i="2"/>
  <c r="MT180" i="2"/>
  <c r="MN180" i="2"/>
  <c r="DX180" i="2"/>
  <c r="DZ180" i="2" s="1"/>
  <c r="EA180" i="2"/>
  <c r="MH180" i="2"/>
  <c r="ML180" i="2"/>
  <c r="MI180" i="2"/>
  <c r="MP180" i="2"/>
  <c r="MF180" i="2"/>
  <c r="MJ180" i="2"/>
  <c r="MR180" i="2"/>
  <c r="KX178" i="2"/>
  <c r="MM178" i="2"/>
  <c r="EP178" i="2"/>
  <c r="ET178" i="2"/>
  <c r="EN178" i="2"/>
  <c r="EM178" i="2"/>
  <c r="EL173" i="2"/>
  <c r="ER178" i="2" s="1"/>
  <c r="IL177" i="2"/>
  <c r="IN177" i="2" s="1"/>
  <c r="HW177" i="2"/>
  <c r="ID177" i="2"/>
  <c r="MR171" i="2"/>
  <c r="LH171" i="2"/>
  <c r="IZ170" i="2"/>
  <c r="IS170" i="2"/>
  <c r="IW170" i="2" s="1"/>
  <c r="IL170" i="2"/>
  <c r="ML167" i="2"/>
  <c r="KZ163" i="2"/>
  <c r="LN163" i="2"/>
  <c r="JG163" i="2"/>
  <c r="EA299" i="2"/>
  <c r="KJ177" i="2"/>
  <c r="IW299" i="2"/>
  <c r="MB171" i="2"/>
  <c r="MN165" i="2"/>
  <c r="MG181" i="2"/>
  <c r="DL163" i="2"/>
  <c r="LZ162" i="2"/>
  <c r="MK180" i="2"/>
  <c r="DM306" i="2"/>
  <c r="DK306" i="2"/>
  <c r="IE244" i="2"/>
  <c r="IA244" i="2"/>
  <c r="EP159" i="2"/>
  <c r="EM159" i="2"/>
  <c r="LX158" i="2"/>
  <c r="KZ158" i="2"/>
  <c r="MN158" i="2"/>
  <c r="EY158" i="2"/>
  <c r="LH158" i="2"/>
  <c r="KN158" i="2"/>
  <c r="KO158" i="2" s="1"/>
  <c r="DY158" i="2"/>
  <c r="F158" i="2"/>
  <c r="LJ158" i="2"/>
  <c r="F145" i="2"/>
  <c r="LD157" i="2"/>
  <c r="LZ157" i="2"/>
  <c r="KN157" i="2"/>
  <c r="MH157" i="2"/>
  <c r="LR157" i="2"/>
  <c r="IL157" i="2"/>
  <c r="IM157" i="2"/>
  <c r="DY157" i="2"/>
  <c r="KX157" i="2"/>
  <c r="DK157" i="2"/>
  <c r="LF157" i="2"/>
  <c r="KR157" i="2"/>
  <c r="DL157" i="2"/>
  <c r="KV157" i="2"/>
  <c r="LJ157" i="2"/>
  <c r="LN157" i="2"/>
  <c r="LL157" i="2"/>
  <c r="F157" i="2"/>
  <c r="LD156" i="2"/>
  <c r="MP156" i="2"/>
  <c r="DK156" i="2"/>
  <c r="KX156" i="2"/>
  <c r="LJ156" i="2"/>
  <c r="DL156" i="2"/>
  <c r="KV156" i="2"/>
  <c r="LH156" i="2"/>
  <c r="F156" i="2"/>
  <c r="KR156" i="2"/>
  <c r="DB156" i="2"/>
  <c r="DY156" i="2"/>
  <c r="LD155" i="2"/>
  <c r="LZ155" i="2"/>
  <c r="MP155" i="2"/>
  <c r="MH155" i="2"/>
  <c r="KN155" i="2"/>
  <c r="LR155" i="2"/>
  <c r="IL155" i="2"/>
  <c r="IN155" i="2" s="1"/>
  <c r="IM155" i="2"/>
  <c r="LH155" i="2"/>
  <c r="KX155" i="2"/>
  <c r="KR155" i="2"/>
  <c r="KV155" i="2"/>
  <c r="F155" i="2"/>
  <c r="DL155" i="2"/>
  <c r="KP155" i="2"/>
  <c r="LF155" i="2"/>
  <c r="LL155" i="2"/>
  <c r="LM155" i="2" s="1"/>
  <c r="KT155" i="2"/>
  <c r="DB155" i="2"/>
  <c r="LZ154" i="2"/>
  <c r="MP154" i="2"/>
  <c r="MH154" i="2"/>
  <c r="LR154" i="2"/>
  <c r="DB154" i="2"/>
  <c r="LL154" i="2"/>
  <c r="LH154" i="2"/>
  <c r="KT154" i="2"/>
  <c r="KU154" i="2" s="1"/>
  <c r="EN154" i="2"/>
  <c r="LN154" i="2"/>
  <c r="LD153" i="2"/>
  <c r="MP153" i="2"/>
  <c r="KN153" i="2"/>
  <c r="LR153" i="2"/>
  <c r="DB153" i="2"/>
  <c r="KZ153" i="2"/>
  <c r="KR153" i="2"/>
  <c r="KT153" i="2"/>
  <c r="EN153" i="2"/>
  <c r="KJ153" i="2"/>
  <c r="DL153" i="2"/>
  <c r="DY153" i="2"/>
  <c r="LH153" i="2"/>
  <c r="KL153" i="2"/>
  <c r="LD152" i="2"/>
  <c r="LE152" i="2" s="1"/>
  <c r="MP152" i="2"/>
  <c r="KN152" i="2"/>
  <c r="LR152" i="2"/>
  <c r="EN152" i="2"/>
  <c r="KL152" i="2"/>
  <c r="EX152" i="2"/>
  <c r="KJ152" i="2"/>
  <c r="LH152" i="2"/>
  <c r="LF152" i="2"/>
  <c r="KR152" i="2"/>
  <c r="KT152" i="2"/>
  <c r="LJ152" i="2"/>
  <c r="F152" i="2"/>
  <c r="EY152" i="2"/>
  <c r="DB152" i="2"/>
  <c r="LZ151" i="2"/>
  <c r="LD151" i="2"/>
  <c r="MP151" i="2"/>
  <c r="KR151" i="2"/>
  <c r="F138" i="2"/>
  <c r="LJ151" i="2"/>
  <c r="EX151" i="2"/>
  <c r="LL151" i="2"/>
  <c r="DB151" i="2"/>
  <c r="DC151" i="2" s="1"/>
  <c r="ET150" i="2"/>
  <c r="LX150" i="2"/>
  <c r="LP150" i="2"/>
  <c r="LV150" i="2"/>
  <c r="MB150" i="2"/>
  <c r="LT150" i="2"/>
  <c r="LU150" i="2"/>
  <c r="DD150" i="2"/>
  <c r="MA150" i="2"/>
  <c r="MC150" i="2"/>
  <c r="LQ150" i="2"/>
  <c r="ME150" i="2"/>
  <c r="LZ149" i="2"/>
  <c r="LR149" i="2"/>
  <c r="LU149" i="2"/>
  <c r="LT149" i="2"/>
  <c r="DF149" i="2"/>
  <c r="LX149" i="2"/>
  <c r="MD149" i="2"/>
  <c r="DA149" i="2"/>
  <c r="DD149" i="2"/>
  <c r="LQ149" i="2"/>
  <c r="DB149" i="2"/>
  <c r="MK145" i="2"/>
  <c r="EA145" i="2"/>
  <c r="MF145" i="2"/>
  <c r="MT145" i="2"/>
  <c r="MN145" i="2"/>
  <c r="MR145" i="2"/>
  <c r="EC306" i="2"/>
  <c r="EY151" i="2"/>
  <c r="F151" i="2"/>
  <c r="LJ153" i="2"/>
  <c r="EY155" i="2"/>
  <c r="LN153" i="2"/>
  <c r="F330" i="2"/>
  <c r="DY342" i="2"/>
  <c r="LL342" i="2"/>
  <c r="DI341" i="2"/>
  <c r="MM341" i="2"/>
  <c r="MG341" i="2"/>
  <c r="MP340" i="2"/>
  <c r="LZ340" i="2"/>
  <c r="MR339" i="2"/>
  <c r="MB339" i="2"/>
  <c r="KV336" i="2"/>
  <c r="LV336" i="2"/>
  <c r="IL295" i="2"/>
  <c r="IX295" i="2" s="1"/>
  <c r="FF295" i="2"/>
  <c r="FG295" i="2" s="1"/>
  <c r="IL294" i="2"/>
  <c r="IN294" i="2" s="1"/>
  <c r="FF294" i="2"/>
  <c r="FG294" i="2" s="1"/>
  <c r="LJ293" i="2"/>
  <c r="MS293" i="2"/>
  <c r="MS279" i="2"/>
  <c r="DX279" i="2"/>
  <c r="DZ279" i="2" s="1"/>
  <c r="MQ279" i="2"/>
  <c r="MJ279" i="2"/>
  <c r="EA279" i="2"/>
  <c r="DI279" i="2"/>
  <c r="EC279" i="2" s="1"/>
  <c r="EI279" i="2" s="1"/>
  <c r="MT279" i="2"/>
  <c r="LD278" i="2"/>
  <c r="LZ278" i="2"/>
  <c r="MP278" i="2"/>
  <c r="LS278" i="2"/>
  <c r="KP278" i="2"/>
  <c r="EZ266" i="2"/>
  <c r="FB266" i="2"/>
  <c r="EW278" i="2"/>
  <c r="EY278" i="2"/>
  <c r="FF278" i="2"/>
  <c r="FG278" i="2" s="1"/>
  <c r="IL277" i="2"/>
  <c r="DI277" i="2"/>
  <c r="MS276" i="2"/>
  <c r="MC276" i="2"/>
  <c r="IL275" i="2"/>
  <c r="DI275" i="2"/>
  <c r="FE275" i="2"/>
  <c r="IL274" i="2"/>
  <c r="IX274" i="2" s="1"/>
  <c r="JG274" i="2"/>
  <c r="MC273" i="2"/>
  <c r="MS273" i="2"/>
  <c r="LJ273" i="2"/>
  <c r="MK273" i="2"/>
  <c r="JY272" i="2"/>
  <c r="MQ259" i="2"/>
  <c r="MG259" i="2"/>
  <c r="DX259" i="2"/>
  <c r="DZ259" i="2" s="1"/>
  <c r="MT259" i="2"/>
  <c r="EA259" i="2"/>
  <c r="MM259" i="2"/>
  <c r="MA258" i="2"/>
  <c r="MQ258" i="2"/>
  <c r="LF258" i="2"/>
  <c r="LS258" i="2"/>
  <c r="MI258" i="2"/>
  <c r="FE258" i="2"/>
  <c r="FF258" i="2"/>
  <c r="FG258" i="2" s="1"/>
  <c r="LN255" i="2"/>
  <c r="KP255" i="2"/>
  <c r="DL255" i="2"/>
  <c r="LH255" i="2"/>
  <c r="DK255" i="2"/>
  <c r="KN255" i="2"/>
  <c r="LF255" i="2"/>
  <c r="KX255" i="2"/>
  <c r="KL255" i="2"/>
  <c r="F243" i="2"/>
  <c r="DB255" i="2"/>
  <c r="MP254" i="2"/>
  <c r="MT254" i="2"/>
  <c r="MS254" i="2"/>
  <c r="MQ254" i="2"/>
  <c r="MK254" i="2"/>
  <c r="MA253" i="2"/>
  <c r="LF253" i="2"/>
  <c r="FF253" i="2"/>
  <c r="FG253" i="2" s="1"/>
  <c r="FE253" i="2"/>
  <c r="LR251" i="2"/>
  <c r="FE246" i="2"/>
  <c r="FF246" i="2"/>
  <c r="FG246" i="2" s="1"/>
  <c r="MT245" i="2"/>
  <c r="LL245" i="2"/>
  <c r="LV245" i="2"/>
  <c r="KV245" i="2"/>
  <c r="DP162" i="2"/>
  <c r="DJ162" i="2"/>
  <c r="DK162" i="2"/>
  <c r="DL162" i="2"/>
  <c r="KF160" i="2"/>
  <c r="FQ161" i="2"/>
  <c r="FO161" i="2"/>
  <c r="FP161" i="2"/>
  <c r="DJ161" i="2"/>
  <c r="DR161" i="2"/>
  <c r="DK161" i="2"/>
  <c r="DM161" i="2"/>
  <c r="MN159" i="2"/>
  <c r="MP159" i="2"/>
  <c r="MF159" i="2"/>
  <c r="MQ159" i="2"/>
  <c r="LP158" i="2"/>
  <c r="KJ158" i="2"/>
  <c r="MF158" i="2"/>
  <c r="IM158" i="2"/>
  <c r="EY157" i="2"/>
  <c r="EZ157" i="2"/>
  <c r="LQ156" i="2"/>
  <c r="MG156" i="2"/>
  <c r="FF156" i="2"/>
  <c r="FG156" i="2" s="1"/>
  <c r="EY156" i="2"/>
  <c r="EZ156" i="2"/>
  <c r="EX156" i="2"/>
  <c r="EW156" i="2"/>
  <c r="EZ155" i="2"/>
  <c r="FB155" i="2"/>
  <c r="EX155" i="2"/>
  <c r="FB141" i="2"/>
  <c r="FB154" i="2"/>
  <c r="MC145" i="2"/>
  <c r="MS145" i="2"/>
  <c r="LJ145" i="2"/>
  <c r="LV145" i="2"/>
  <c r="ML145" i="2"/>
  <c r="DJ306" i="2"/>
  <c r="JG152" i="2"/>
  <c r="IM154" i="2"/>
  <c r="KL157" i="2"/>
  <c r="EP146" i="2"/>
  <c r="KJ157" i="2"/>
  <c r="DA280" i="2"/>
  <c r="IW280" i="2"/>
  <c r="ET280" i="2"/>
  <c r="DF268" i="2"/>
  <c r="LP280" i="2"/>
  <c r="DD268" i="2"/>
  <c r="DF280" i="2"/>
  <c r="LW280" i="2"/>
  <c r="FE280" i="2"/>
  <c r="LX280" i="2"/>
  <c r="MA280" i="2"/>
  <c r="LS280" i="2"/>
  <c r="MO279" i="2"/>
  <c r="LQ279" i="2"/>
  <c r="MG279" i="2"/>
  <c r="IW279" i="2"/>
  <c r="MA279" i="2"/>
  <c r="LS279" i="2"/>
  <c r="IN279" i="2"/>
  <c r="LT279" i="2"/>
  <c r="MB279" i="2"/>
  <c r="FE279" i="2"/>
  <c r="LV279" i="2"/>
  <c r="ME279" i="2"/>
  <c r="DD279" i="2"/>
  <c r="ES266" i="2"/>
  <c r="ET278" i="2"/>
  <c r="MI277" i="2"/>
  <c r="KP277" i="2"/>
  <c r="FB277" i="2"/>
  <c r="EW277" i="2"/>
  <c r="FB265" i="2"/>
  <c r="EZ276" i="2"/>
  <c r="EW276" i="2"/>
  <c r="EY276" i="2"/>
  <c r="EX276" i="2"/>
  <c r="FB264" i="2"/>
  <c r="MJ275" i="2"/>
  <c r="LT275" i="2"/>
  <c r="JG275" i="2"/>
  <c r="MU254" i="2"/>
  <c r="DX167" i="2"/>
  <c r="DZ167" i="2" s="1"/>
  <c r="MU167" i="2"/>
  <c r="MP167" i="2"/>
  <c r="MQ167" i="2"/>
  <c r="DY167" i="2"/>
  <c r="MJ167" i="2"/>
  <c r="MI167" i="2"/>
  <c r="MR166" i="2"/>
  <c r="MG166" i="2"/>
  <c r="MH166" i="2"/>
  <c r="F164" i="2"/>
  <c r="KR164" i="2"/>
  <c r="LD164" i="2"/>
  <c r="KN163" i="2"/>
  <c r="IM163" i="2"/>
  <c r="ET163" i="2"/>
  <c r="MC163" i="2"/>
  <c r="EA163" i="2"/>
  <c r="DA163" i="2"/>
  <c r="DB163" i="2"/>
  <c r="LV163" i="2"/>
  <c r="LU163" i="2"/>
  <c r="MA162" i="2"/>
  <c r="LF162" i="2"/>
  <c r="KP162" i="2"/>
  <c r="FJ162" i="2"/>
  <c r="FI162" i="2"/>
  <c r="DB162" i="2"/>
  <c r="DA162" i="2"/>
  <c r="EC162" i="2"/>
  <c r="DF162" i="2"/>
  <c r="MD162" i="2"/>
  <c r="LF161" i="2"/>
  <c r="KP161" i="2"/>
  <c r="LS161" i="2"/>
  <c r="IZ161" i="2"/>
  <c r="IS161" i="2"/>
  <c r="DB161" i="2"/>
  <c r="DC161" i="2" s="1"/>
  <c r="DF161" i="2"/>
  <c r="LU161" i="2"/>
  <c r="MC161" i="2"/>
  <c r="DA161" i="2"/>
  <c r="DD161" i="2"/>
  <c r="KA147" i="2"/>
  <c r="KX158" i="2"/>
  <c r="ES158" i="2"/>
  <c r="EN158" i="2"/>
  <c r="ET158" i="2"/>
  <c r="KZ157" i="2"/>
  <c r="LX157" i="2"/>
  <c r="MN157" i="2"/>
  <c r="LP157" i="2"/>
  <c r="MF157" i="2"/>
  <c r="EM157" i="2"/>
  <c r="EN157" i="2"/>
  <c r="EP144" i="2"/>
  <c r="ES144" i="2"/>
  <c r="KZ156" i="2"/>
  <c r="KJ156" i="2"/>
  <c r="ID156" i="2"/>
  <c r="EM156" i="2"/>
  <c r="EP156" i="2"/>
  <c r="EN156" i="2"/>
  <c r="EP143" i="2"/>
  <c r="LX155" i="2"/>
  <c r="MN155" i="2"/>
  <c r="KZ155" i="2"/>
  <c r="LP155" i="2"/>
  <c r="KJ155" i="2"/>
  <c r="MF155" i="2"/>
  <c r="MB146" i="2"/>
  <c r="LH146" i="2"/>
  <c r="EP326" i="2"/>
  <c r="ET326" i="2"/>
  <c r="ES314" i="2"/>
  <c r="IW302" i="2"/>
  <c r="DD302" i="2"/>
  <c r="EA302" i="2"/>
  <c r="LT302" i="2"/>
  <c r="LL299" i="2"/>
  <c r="KH296" i="2"/>
  <c r="LS245" i="2"/>
  <c r="MI245" i="2"/>
  <c r="FP245" i="2"/>
  <c r="DB245" i="2"/>
  <c r="FJ245" i="2"/>
  <c r="EC245" i="2"/>
  <c r="DM245" i="2"/>
  <c r="EA245" i="2"/>
  <c r="LQ245" i="2"/>
  <c r="MC245" i="2"/>
  <c r="FJ244" i="2"/>
  <c r="MA244" i="2"/>
  <c r="DD232" i="2"/>
  <c r="ET244" i="2"/>
  <c r="DF232" i="2"/>
  <c r="FB242" i="2"/>
  <c r="EY242" i="2"/>
  <c r="EX242" i="2"/>
  <c r="IM241" i="2"/>
  <c r="IL241" i="2"/>
  <c r="EA241" i="2"/>
  <c r="MM241" i="2"/>
  <c r="MM237" i="2"/>
  <c r="KX237" i="2"/>
  <c r="KL204" i="2"/>
  <c r="DB204" i="2"/>
  <c r="F204" i="2"/>
  <c r="LF204" i="2"/>
  <c r="KP204" i="2"/>
  <c r="KV204" i="2"/>
  <c r="EY204" i="2"/>
  <c r="LJ203" i="2"/>
  <c r="KN203" i="2"/>
  <c r="KL203" i="2"/>
  <c r="EX203" i="2"/>
  <c r="EX202" i="2"/>
  <c r="LF202" i="2"/>
  <c r="KL202" i="2"/>
  <c r="LZ200" i="2"/>
  <c r="MP200" i="2"/>
  <c r="IL200" i="2"/>
  <c r="IM200" i="2"/>
  <c r="B173" i="2"/>
  <c r="DD172" i="2"/>
  <c r="LU172" i="2"/>
  <c r="LZ172" i="2"/>
  <c r="IS171" i="2"/>
  <c r="DR157" i="2"/>
  <c r="DR170" i="2"/>
  <c r="DP157" i="2"/>
  <c r="DJ169" i="2"/>
  <c r="DR156" i="2"/>
  <c r="DK169" i="2"/>
  <c r="DP156" i="2"/>
  <c r="LJ167" i="2"/>
  <c r="MS167" i="2"/>
  <c r="MK167" i="2"/>
  <c r="KT166" i="2"/>
  <c r="MK166" i="2"/>
  <c r="EY163" i="2"/>
  <c r="DD145" i="2"/>
  <c r="DA145" i="2"/>
  <c r="LS145" i="2"/>
  <c r="DF145" i="2"/>
  <c r="LW145" i="2"/>
  <c r="LP145" i="2"/>
  <c r="LX145" i="2"/>
  <c r="DD132" i="2"/>
  <c r="LT145" i="2"/>
  <c r="MQ144" i="2"/>
  <c r="LF144" i="2"/>
  <c r="DA144" i="2"/>
  <c r="EC144" i="2"/>
  <c r="LQ144" i="2"/>
  <c r="LT144" i="2"/>
  <c r="ET144" i="2"/>
  <c r="LP144" i="2"/>
  <c r="EA144" i="2"/>
  <c r="IZ143" i="2"/>
  <c r="IS143" i="2"/>
  <c r="FO143" i="2"/>
  <c r="FQ143" i="2"/>
  <c r="DJ143" i="2"/>
  <c r="EC143" i="2"/>
  <c r="FQ142" i="2"/>
  <c r="FP142" i="2"/>
  <c r="FO142" i="2"/>
  <c r="DM142" i="2"/>
  <c r="DJ142" i="2"/>
  <c r="DP142" i="2"/>
  <c r="DR142" i="2"/>
  <c r="EC142" i="2"/>
  <c r="DJ141" i="2"/>
  <c r="DP141" i="2"/>
  <c r="DR141" i="2"/>
  <c r="LV136" i="2"/>
  <c r="ML136" i="2"/>
  <c r="EY122" i="2"/>
  <c r="FB109" i="2"/>
  <c r="KZ123" i="2"/>
  <c r="LA110" i="2" s="1"/>
  <c r="EN123" i="2"/>
  <c r="EO123" i="2" s="1"/>
  <c r="DY123" i="2"/>
  <c r="EX123" i="2"/>
  <c r="HJ123" i="2"/>
  <c r="FE123" i="2"/>
  <c r="FD121" i="2"/>
  <c r="JG123" i="2"/>
  <c r="JH123" i="2" s="1"/>
  <c r="F111" i="2"/>
  <c r="KP124" i="2"/>
  <c r="DY124" i="2"/>
  <c r="KZ124" i="2"/>
  <c r="KJ124" i="2"/>
  <c r="HL124" i="2"/>
  <c r="GZ124" i="2"/>
  <c r="DB125" i="2"/>
  <c r="KP125" i="2"/>
  <c r="HO125" i="2"/>
  <c r="KL125" i="2"/>
  <c r="KJ125" i="2"/>
  <c r="DY125" i="2"/>
  <c r="F112" i="2"/>
  <c r="HM125" i="2"/>
  <c r="LF125" i="2"/>
  <c r="DB126" i="2"/>
  <c r="DC126" i="2" s="1"/>
  <c r="HJ126" i="2"/>
  <c r="LN126" i="2"/>
  <c r="EY126" i="2"/>
  <c r="HE126" i="2"/>
  <c r="DL126" i="2"/>
  <c r="HD126" i="2"/>
  <c r="HF126" i="2"/>
  <c r="HR126" i="2"/>
  <c r="HO127" i="2"/>
  <c r="HA127" i="2"/>
  <c r="GZ127" i="2"/>
  <c r="KP127" i="2"/>
  <c r="JG127" i="2"/>
  <c r="KP128" i="2"/>
  <c r="HF128" i="2"/>
  <c r="KJ128" i="2"/>
  <c r="KZ128" i="2"/>
  <c r="HR128" i="2"/>
  <c r="LN128" i="2"/>
  <c r="DB128" i="2"/>
  <c r="DC128" i="2" s="1"/>
  <c r="EN128" i="2"/>
  <c r="HO129" i="2"/>
  <c r="KN129" i="2"/>
  <c r="HA129" i="2"/>
  <c r="KJ129" i="2"/>
  <c r="DX109" i="2"/>
  <c r="DZ109" i="2" s="1"/>
  <c r="MI109" i="2"/>
  <c r="ML109" i="2"/>
  <c r="DY109" i="2"/>
  <c r="MM109" i="2"/>
  <c r="KX109" i="2"/>
  <c r="LN109" i="2"/>
  <c r="KI108" i="2"/>
  <c r="MU109" i="2"/>
  <c r="HE110" i="2"/>
  <c r="LN110" i="2"/>
  <c r="KX110" i="2"/>
  <c r="LL110" i="2"/>
  <c r="HR110" i="2"/>
  <c r="EN110" i="2"/>
  <c r="KL110" i="2"/>
  <c r="DP111" i="2"/>
  <c r="DR98" i="2"/>
  <c r="DL111" i="2"/>
  <c r="MR112" i="2"/>
  <c r="MS112" i="2"/>
  <c r="MK112" i="2"/>
  <c r="DX112" i="2"/>
  <c r="DZ112" i="2" s="1"/>
  <c r="MJ112" i="2"/>
  <c r="DY112" i="2"/>
  <c r="MI112" i="2"/>
  <c r="MQ112" i="2"/>
  <c r="F113" i="2"/>
  <c r="KZ113" i="2"/>
  <c r="F100" i="2"/>
  <c r="HL113" i="2"/>
  <c r="EY113" i="2"/>
  <c r="EN113" i="2"/>
  <c r="DY113" i="2"/>
  <c r="HT113" i="2"/>
  <c r="GY113" i="2"/>
  <c r="HC113" i="2"/>
  <c r="LZ113" i="2"/>
  <c r="MP113" i="2"/>
  <c r="LD113" i="2"/>
  <c r="HA113" i="2"/>
  <c r="HP113" i="2"/>
  <c r="HN113" i="2"/>
  <c r="FQ101" i="2"/>
  <c r="FP114" i="2"/>
  <c r="IZ114" i="2"/>
  <c r="IS114" i="2"/>
  <c r="IL114" i="2"/>
  <c r="DY115" i="2"/>
  <c r="MP115" i="2"/>
  <c r="DF117" i="2"/>
  <c r="DD117" i="2"/>
  <c r="ET117" i="2"/>
  <c r="LS117" i="2"/>
  <c r="KP117" i="2"/>
  <c r="IZ120" i="2"/>
  <c r="IS120" i="2"/>
  <c r="EM96" i="2"/>
  <c r="ES96" i="2"/>
  <c r="EP96" i="2"/>
  <c r="KV239" i="2"/>
  <c r="LR326" i="2"/>
  <c r="DD328" i="2"/>
  <c r="LY328" i="2"/>
  <c r="EC169" i="2"/>
  <c r="MC167" i="2"/>
  <c r="DY241" i="2"/>
  <c r="EC240" i="2"/>
  <c r="LT244" i="2"/>
  <c r="JT236" i="2"/>
  <c r="LH203" i="2"/>
  <c r="LI190" i="2" s="1"/>
  <c r="KL123" i="2"/>
  <c r="CO113" i="2"/>
  <c r="EA172" i="2"/>
  <c r="F123" i="2"/>
  <c r="HR129" i="2"/>
  <c r="LD128" i="2"/>
  <c r="HB124" i="2"/>
  <c r="LJ123" i="2"/>
  <c r="DD158" i="2"/>
  <c r="LR245" i="2"/>
  <c r="FF174" i="2"/>
  <c r="FG174" i="2" s="1"/>
  <c r="EC200" i="2"/>
  <c r="EI200" i="2" s="1"/>
  <c r="DL129" i="2"/>
  <c r="KR125" i="2"/>
  <c r="LR122" i="2"/>
  <c r="LD204" i="2"/>
  <c r="JG240" i="2"/>
  <c r="GY127" i="2"/>
  <c r="DJ201" i="2"/>
  <c r="DY239" i="2"/>
  <c r="MN202" i="2"/>
  <c r="HN128" i="2"/>
  <c r="KX126" i="2"/>
  <c r="LR171" i="2"/>
  <c r="DA171" i="2"/>
  <c r="DA172" i="2"/>
  <c r="FB161" i="2"/>
  <c r="DR228" i="2"/>
  <c r="HH127" i="2"/>
  <c r="FG127" i="2"/>
  <c r="HP128" i="2"/>
  <c r="LH129" i="2"/>
  <c r="CE113" i="2"/>
  <c r="MU241" i="2"/>
  <c r="LZ244" i="2"/>
  <c r="GB108" i="2"/>
  <c r="JG126" i="2"/>
  <c r="MQ115" i="2"/>
  <c r="IS111" i="2"/>
  <c r="FK170" i="2"/>
  <c r="JG110" i="2"/>
  <c r="KV113" i="2"/>
  <c r="HF113" i="2"/>
  <c r="KZ129" i="2"/>
  <c r="KJ126" i="2"/>
  <c r="LQ244" i="2"/>
  <c r="KR111" i="2"/>
  <c r="HP125" i="2"/>
  <c r="KL126" i="2"/>
  <c r="ME144" i="2"/>
  <c r="KR123" i="2"/>
  <c r="HW200" i="2"/>
  <c r="FP141" i="2"/>
  <c r="DK120" i="2"/>
  <c r="DB124" i="2"/>
  <c r="LF123" i="2"/>
  <c r="LX338" i="2"/>
  <c r="MN338" i="2"/>
  <c r="LT338" i="2"/>
  <c r="LY337" i="2"/>
  <c r="MO337" i="2"/>
  <c r="LJ333" i="2"/>
  <c r="MC333" i="2"/>
  <c r="MP331" i="2"/>
  <c r="MQ331" i="2"/>
  <c r="MQ330" i="2"/>
  <c r="DI330" i="2"/>
  <c r="FI306" i="2"/>
  <c r="FJ306" i="2"/>
  <c r="ML305" i="2"/>
  <c r="LV305" i="2"/>
  <c r="DD305" i="2"/>
  <c r="IA305" i="2"/>
  <c r="LY305" i="2"/>
  <c r="IN305" i="2"/>
  <c r="EA305" i="2"/>
  <c r="ET305" i="2"/>
  <c r="DA305" i="2"/>
  <c r="ME305" i="2"/>
  <c r="LQ305" i="2"/>
  <c r="LY304" i="2"/>
  <c r="LB304" i="2"/>
  <c r="MG304" i="2"/>
  <c r="KL304" i="2"/>
  <c r="EW304" i="2"/>
  <c r="EY304" i="2"/>
  <c r="EX304" i="2"/>
  <c r="FB304" i="2"/>
  <c r="MB303" i="2"/>
  <c r="MR303" i="2"/>
  <c r="LB302" i="2"/>
  <c r="LL302" i="2"/>
  <c r="KZ301" i="2"/>
  <c r="MN301" i="2"/>
  <c r="EP289" i="2"/>
  <c r="EN301" i="2"/>
  <c r="ES301" i="2"/>
  <c r="EP301" i="2"/>
  <c r="MA275" i="2"/>
  <c r="IW275" i="2"/>
  <c r="IA275" i="2"/>
  <c r="DA275" i="2"/>
  <c r="EA275" i="2"/>
  <c r="DD275" i="2"/>
  <c r="LU274" i="2"/>
  <c r="LS274" i="2"/>
  <c r="MB274" i="2"/>
  <c r="IW274" i="2"/>
  <c r="IA274" i="2"/>
  <c r="MD274" i="2"/>
  <c r="DD274" i="2"/>
  <c r="LW274" i="2"/>
  <c r="MJ273" i="2"/>
  <c r="MM273" i="2"/>
  <c r="ME271" i="2"/>
  <c r="LN271" i="2"/>
  <c r="ET271" i="2"/>
  <c r="DF271" i="2"/>
  <c r="FI268" i="2"/>
  <c r="FJ268" i="2"/>
  <c r="ET267" i="2"/>
  <c r="LZ267" i="2"/>
  <c r="IA267" i="2"/>
  <c r="LR267" i="2"/>
  <c r="MD267" i="2"/>
  <c r="LV267" i="2"/>
  <c r="DD267" i="2"/>
  <c r="DF267" i="2"/>
  <c r="MJ266" i="2"/>
  <c r="MQ266" i="2"/>
  <c r="EZ265" i="2"/>
  <c r="EA263" i="2"/>
  <c r="LV263" i="2"/>
  <c r="MB263" i="2"/>
  <c r="DF263" i="2"/>
  <c r="LT263" i="2"/>
  <c r="EW261" i="2"/>
  <c r="EZ261" i="2"/>
  <c r="DJ258" i="2"/>
  <c r="EC258" i="2"/>
  <c r="MS256" i="2"/>
  <c r="MC256" i="2"/>
  <c r="FP256" i="2"/>
  <c r="IA256" i="2"/>
  <c r="MB256" i="2"/>
  <c r="DJ253" i="2"/>
  <c r="DK253" i="2"/>
  <c r="DX249" i="2"/>
  <c r="DZ249" i="2" s="1"/>
  <c r="MQ249" i="2"/>
  <c r="DJ246" i="2"/>
  <c r="DL246" i="2"/>
  <c r="DK246" i="2"/>
  <c r="LZ245" i="2"/>
  <c r="MR225" i="2"/>
  <c r="MB225" i="2"/>
  <c r="LH225" i="2"/>
  <c r="LT225" i="2"/>
  <c r="KR225" i="2"/>
  <c r="MT221" i="2"/>
  <c r="MD221" i="2"/>
  <c r="LV221" i="2"/>
  <c r="KV221" i="2"/>
  <c r="MT220" i="2"/>
  <c r="LL220" i="2"/>
  <c r="ML220" i="2"/>
  <c r="KV220" i="2"/>
  <c r="KV218" i="2"/>
  <c r="LV218" i="2"/>
  <c r="ML218" i="2"/>
  <c r="IS216" i="2"/>
  <c r="JA216" i="2" s="1"/>
  <c r="IL216" i="2"/>
  <c r="IN216" i="2" s="1"/>
  <c r="MD215" i="2"/>
  <c r="LL215" i="2"/>
  <c r="FD212" i="2"/>
  <c r="MU209" i="2"/>
  <c r="ME209" i="2"/>
  <c r="LN209" i="2"/>
  <c r="DR198" i="2"/>
  <c r="DP198" i="2"/>
  <c r="DJ198" i="2"/>
  <c r="DJ197" i="2"/>
  <c r="DR197" i="2"/>
  <c r="DP197" i="2"/>
  <c r="DM196" i="2"/>
  <c r="DJ196" i="2"/>
  <c r="IL195" i="2"/>
  <c r="ID195" i="2"/>
  <c r="DJ195" i="2"/>
  <c r="EC195" i="2"/>
  <c r="DJ193" i="2"/>
  <c r="DM193" i="2"/>
  <c r="DJ190" i="2"/>
  <c r="DM190" i="2"/>
  <c r="MK187" i="2"/>
  <c r="EA187" i="2"/>
  <c r="MS187" i="2"/>
  <c r="ML187" i="2"/>
  <c r="DK185" i="2"/>
  <c r="DM185" i="2"/>
  <c r="MC181" i="2"/>
  <c r="MS181" i="2"/>
  <c r="LP302" i="2"/>
  <c r="EN204" i="2"/>
  <c r="MG327" i="2"/>
  <c r="IN328" i="2"/>
  <c r="FJ328" i="2"/>
  <c r="LX163" i="2"/>
  <c r="DX241" i="2"/>
  <c r="DZ241" i="2" s="1"/>
  <c r="DF244" i="2"/>
  <c r="FJ329" i="2"/>
  <c r="CS113" i="2"/>
  <c r="KN202" i="2"/>
  <c r="KX202" i="2"/>
  <c r="FI170" i="2"/>
  <c r="LN202" i="2"/>
  <c r="DZ154" i="2"/>
  <c r="EC170" i="2"/>
  <c r="HD129" i="2"/>
  <c r="FQ130" i="2"/>
  <c r="KN128" i="2"/>
  <c r="EY124" i="2"/>
  <c r="KV123" i="2"/>
  <c r="KR128" i="2"/>
  <c r="DL128" i="2"/>
  <c r="DK125" i="2"/>
  <c r="DK202" i="2"/>
  <c r="DK127" i="2"/>
  <c r="DY204" i="2"/>
  <c r="HR127" i="2"/>
  <c r="FQ114" i="2"/>
  <c r="JG203" i="2"/>
  <c r="JI203" i="2" s="1"/>
  <c r="MN163" i="2"/>
  <c r="MC172" i="2"/>
  <c r="HM123" i="2"/>
  <c r="DY126" i="2"/>
  <c r="DB172" i="2"/>
  <c r="HK126" i="2"/>
  <c r="MI241" i="2"/>
  <c r="DL169" i="2"/>
  <c r="MQ241" i="2"/>
  <c r="DB244" i="2"/>
  <c r="MI115" i="2"/>
  <c r="DX115" i="2"/>
  <c r="DZ115" i="2" s="1"/>
  <c r="DD104" i="2"/>
  <c r="KD108" i="2"/>
  <c r="JT108" i="2"/>
  <c r="FO114" i="2"/>
  <c r="LW172" i="2"/>
  <c r="EX162" i="2"/>
  <c r="DL170" i="2"/>
  <c r="KP240" i="2"/>
  <c r="HR113" i="2"/>
  <c r="MG110" i="2"/>
  <c r="KZ125" i="2"/>
  <c r="EA244" i="2"/>
  <c r="EB244" i="2" s="1"/>
  <c r="MJ111" i="2"/>
  <c r="HN123" i="2"/>
  <c r="KT203" i="2"/>
  <c r="LH126" i="2"/>
  <c r="KR141" i="2"/>
  <c r="ID200" i="2"/>
  <c r="MP109" i="2"/>
  <c r="DP129" i="2"/>
  <c r="LS328" i="2"/>
  <c r="DK110" i="2"/>
  <c r="DS110" i="2" s="1"/>
  <c r="DD131" i="2"/>
  <c r="DY203" i="2"/>
  <c r="KR120" i="2"/>
  <c r="DD245" i="2"/>
  <c r="DY110" i="2"/>
  <c r="EP151" i="2"/>
  <c r="HT125" i="2"/>
  <c r="FO57" i="2"/>
  <c r="FP57" i="2"/>
  <c r="LV57" i="2"/>
  <c r="ML57" i="2"/>
  <c r="KX58" i="2"/>
  <c r="LW58" i="2"/>
  <c r="MM58" i="2"/>
  <c r="ME58" i="2"/>
  <c r="MU58" i="2"/>
  <c r="LN58" i="2"/>
  <c r="MT59" i="2"/>
  <c r="MM59" i="2"/>
  <c r="DX59" i="2"/>
  <c r="DZ59" i="2" s="1"/>
  <c r="MU59" i="2"/>
  <c r="MR59" i="2"/>
  <c r="CU60" i="2"/>
  <c r="KJ60" i="2"/>
  <c r="HT60" i="2"/>
  <c r="CR60" i="2"/>
  <c r="AD60" i="2"/>
  <c r="HI60" i="2"/>
  <c r="CS60" i="2"/>
  <c r="CP60" i="2"/>
  <c r="CX60" i="2"/>
  <c r="EX60" i="2"/>
  <c r="FA60" i="2" s="1"/>
  <c r="HM60" i="2"/>
  <c r="LD60" i="2"/>
  <c r="K48" i="2"/>
  <c r="H61" i="2"/>
  <c r="FE61" i="2"/>
  <c r="FF61" i="2"/>
  <c r="FG61" i="2" s="1"/>
  <c r="LT61" i="2"/>
  <c r="MJ61" i="2"/>
  <c r="KR61" i="2"/>
  <c r="KS61" i="2" s="1"/>
  <c r="MB61" i="2"/>
  <c r="LH61" i="2"/>
  <c r="LT66" i="2"/>
  <c r="DA66" i="2"/>
  <c r="FE66" i="2"/>
  <c r="LS66" i="2"/>
  <c r="EC66" i="2"/>
  <c r="EG66" i="2" s="1"/>
  <c r="MB66" i="2"/>
  <c r="FJ66" i="2"/>
  <c r="MQ341" i="2"/>
  <c r="DA336" i="2"/>
  <c r="FJ336" i="2"/>
  <c r="MC336" i="2"/>
  <c r="ME336" i="2"/>
  <c r="KJ309" i="2"/>
  <c r="LP309" i="2"/>
  <c r="MK305" i="2"/>
  <c r="LU305" i="2"/>
  <c r="KT305" i="2"/>
  <c r="LN305" i="2"/>
  <c r="KL305" i="2"/>
  <c r="KX305" i="2"/>
  <c r="KZ305" i="2"/>
  <c r="MF304" i="2"/>
  <c r="KJ304" i="2"/>
  <c r="FB303" i="2"/>
  <c r="EY303" i="2"/>
  <c r="EW303" i="2"/>
  <c r="MM301" i="2"/>
  <c r="KX301" i="2"/>
  <c r="FI230" i="2"/>
  <c r="FJ230" i="2"/>
  <c r="MI225" i="2"/>
  <c r="IS223" i="2"/>
  <c r="IS221" i="2"/>
  <c r="HU221" i="2" s="1"/>
  <c r="IB221" i="2" s="1"/>
  <c r="IZ220" i="2"/>
  <c r="MS217" i="2"/>
  <c r="LJ217" i="2"/>
  <c r="FF217" i="2"/>
  <c r="FG217" i="2" s="1"/>
  <c r="EY216" i="2"/>
  <c r="FB203" i="2"/>
  <c r="EX214" i="2"/>
  <c r="FB214" i="2"/>
  <c r="LU213" i="2"/>
  <c r="MK213" i="2"/>
  <c r="IS213" i="2"/>
  <c r="FF213" i="2"/>
  <c r="FG213" i="2" s="1"/>
  <c r="MD203" i="2"/>
  <c r="LL203" i="2"/>
  <c r="IS203" i="2"/>
  <c r="IL203" i="2"/>
  <c r="IN203" i="2" s="1"/>
  <c r="JZ199" i="2"/>
  <c r="FD199" i="2"/>
  <c r="KJ201" i="2"/>
  <c r="KK201" i="2" s="1"/>
  <c r="LP201" i="2"/>
  <c r="DB201" i="2"/>
  <c r="KL201" i="2"/>
  <c r="MF200" i="2"/>
  <c r="LP200" i="2"/>
  <c r="KL200" i="2"/>
  <c r="F187" i="2"/>
  <c r="HW198" i="2"/>
  <c r="DD184" i="2"/>
  <c r="FJ197" i="2"/>
  <c r="MA197" i="2"/>
  <c r="LW197" i="2"/>
  <c r="EC197" i="2"/>
  <c r="EF197" i="2" s="1"/>
  <c r="LQ196" i="2"/>
  <c r="MG196" i="2"/>
  <c r="HW196" i="2"/>
  <c r="DA196" i="2"/>
  <c r="EC196" i="2"/>
  <c r="ET196" i="2"/>
  <c r="DD183" i="2"/>
  <c r="LX196" i="2"/>
  <c r="DF196" i="2"/>
  <c r="MC196" i="2"/>
  <c r="LU196" i="2"/>
  <c r="LT195" i="2"/>
  <c r="ET195" i="2"/>
  <c r="MB195" i="2"/>
  <c r="MA195" i="2"/>
  <c r="EC194" i="2"/>
  <c r="DF194" i="2"/>
  <c r="HW193" i="2"/>
  <c r="MG192" i="2"/>
  <c r="KL192" i="2"/>
  <c r="ID192" i="2"/>
  <c r="DD191" i="2"/>
  <c r="LW191" i="2"/>
  <c r="EC190" i="2"/>
  <c r="DF177" i="2"/>
  <c r="DJ188" i="2"/>
  <c r="EC188" i="2"/>
  <c r="EF188" i="2" s="1"/>
  <c r="DP187" i="2"/>
  <c r="IS185" i="2"/>
  <c r="MC185" i="2"/>
  <c r="DB185" i="2"/>
  <c r="DC185" i="2" s="1"/>
  <c r="MD185" i="2"/>
  <c r="LU185" i="2"/>
  <c r="ME185" i="2"/>
  <c r="ET185" i="2"/>
  <c r="IS184" i="2"/>
  <c r="IL184" i="2"/>
  <c r="IN184" i="2" s="1"/>
  <c r="EC183" i="2"/>
  <c r="DK183" i="2"/>
  <c r="LW176" i="2"/>
  <c r="KX176" i="2"/>
  <c r="KI173" i="2"/>
  <c r="MN175" i="2"/>
  <c r="DY175" i="2"/>
  <c r="FE172" i="2"/>
  <c r="KT172" i="2"/>
  <c r="DY172" i="2"/>
  <c r="DB169" i="2"/>
  <c r="DC169" i="2" s="1"/>
  <c r="EA169" i="2"/>
  <c r="EB169" i="2" s="1"/>
  <c r="MR167" i="2"/>
  <c r="LH167" i="2"/>
  <c r="LR145" i="2"/>
  <c r="FE145" i="2"/>
  <c r="KT137" i="2"/>
  <c r="LU137" i="2"/>
  <c r="FI129" i="2"/>
  <c r="FH121" i="2"/>
  <c r="FJ121" i="2" s="1"/>
  <c r="FJ129" i="2"/>
  <c r="JG129" i="2"/>
  <c r="MA129" i="2"/>
  <c r="KE121" i="2"/>
  <c r="LR130" i="2"/>
  <c r="DD130" i="2"/>
  <c r="DF130" i="2"/>
  <c r="LZ130" i="2"/>
  <c r="DB130" i="2"/>
  <c r="LP130" i="2"/>
  <c r="LS130" i="2"/>
  <c r="MI130" i="2"/>
  <c r="LR131" i="2"/>
  <c r="DD118" i="2"/>
  <c r="DF131" i="2"/>
  <c r="DB131" i="2"/>
  <c r="LZ131" i="2"/>
  <c r="FE131" i="2"/>
  <c r="EC131" i="2"/>
  <c r="EI131" i="2" s="1"/>
  <c r="LX131" i="2"/>
  <c r="FJ131" i="2"/>
  <c r="FK118" i="2"/>
  <c r="KP131" i="2"/>
  <c r="LS131" i="2"/>
  <c r="MI131" i="2"/>
  <c r="LF131" i="2"/>
  <c r="MA131" i="2"/>
  <c r="DB132" i="2"/>
  <c r="LR132" i="2"/>
  <c r="LZ132" i="2"/>
  <c r="DF132" i="2"/>
  <c r="MD132" i="2"/>
  <c r="LQ132" i="2"/>
  <c r="ME132" i="2"/>
  <c r="FE132" i="2"/>
  <c r="EC132" i="2"/>
  <c r="LP132" i="2"/>
  <c r="LW132" i="2"/>
  <c r="DB133" i="2"/>
  <c r="DF133" i="2"/>
  <c r="LZ133" i="2"/>
  <c r="DA133" i="2"/>
  <c r="ET133" i="2"/>
  <c r="FK133" i="2"/>
  <c r="FI133" i="2"/>
  <c r="FJ133" i="2"/>
  <c r="MA133" i="2"/>
  <c r="LF133" i="2"/>
  <c r="LG120" i="2" s="1"/>
  <c r="HC123" i="2"/>
  <c r="HK123" i="2"/>
  <c r="HC127" i="2"/>
  <c r="HK127" i="2"/>
  <c r="HH128" i="2"/>
  <c r="MF109" i="2"/>
  <c r="LX109" i="2"/>
  <c r="KZ109" i="2"/>
  <c r="LV110" i="2"/>
  <c r="ME110" i="2"/>
  <c r="DA110" i="2"/>
  <c r="DD110" i="2"/>
  <c r="LW110" i="2"/>
  <c r="EC110" i="2"/>
  <c r="KN110" i="2"/>
  <c r="LR110" i="2"/>
  <c r="HP110" i="2"/>
  <c r="KZ112" i="2"/>
  <c r="MN112" i="2"/>
  <c r="DA113" i="2"/>
  <c r="LW113" i="2"/>
  <c r="LX113" i="2"/>
  <c r="EC113" i="2"/>
  <c r="LP113" i="2"/>
  <c r="DD100" i="2"/>
  <c r="ET113" i="2"/>
  <c r="DF100" i="2"/>
  <c r="LV113" i="2"/>
  <c r="DB113" i="2"/>
  <c r="MA113" i="2"/>
  <c r="LF113" i="2"/>
  <c r="HI113" i="2"/>
  <c r="HQ113" i="2"/>
  <c r="KX115" i="2"/>
  <c r="MM115" i="2"/>
  <c r="LW115" i="2"/>
  <c r="HF116" i="2"/>
  <c r="HJ116" i="2"/>
  <c r="EY116" i="2"/>
  <c r="GZ116" i="2"/>
  <c r="FO117" i="2"/>
  <c r="LT117" i="2"/>
  <c r="HE119" i="2"/>
  <c r="KT119" i="2"/>
  <c r="DP98" i="2"/>
  <c r="FB104" i="2"/>
  <c r="EZ104" i="2"/>
  <c r="DA106" i="2"/>
  <c r="DD106" i="2"/>
  <c r="FQ107" i="2"/>
  <c r="BI56" i="2"/>
  <c r="LW57" i="2"/>
  <c r="MM57" i="2"/>
  <c r="ME57" i="2"/>
  <c r="MU57" i="2"/>
  <c r="MF58" i="2"/>
  <c r="LP58" i="2"/>
  <c r="KZ58" i="2"/>
  <c r="LX58" i="2"/>
  <c r="MN58" i="2"/>
  <c r="EP46" i="2"/>
  <c r="ES46" i="2"/>
  <c r="EM59" i="2"/>
  <c r="MH59" i="2"/>
  <c r="H60" i="2"/>
  <c r="K60" i="2"/>
  <c r="CI60" i="2"/>
  <c r="CY60" i="2"/>
  <c r="DM62" i="2"/>
  <c r="EC62" i="2"/>
  <c r="EF62" i="2" s="1"/>
  <c r="DJ62" i="2"/>
  <c r="KV62" i="2"/>
  <c r="KW62" i="2" s="1"/>
  <c r="ML62" i="2"/>
  <c r="LL62" i="2"/>
  <c r="MD62" i="2"/>
  <c r="LT65" i="2"/>
  <c r="LU336" i="2"/>
  <c r="EN304" i="2"/>
  <c r="MC222" i="2"/>
  <c r="DX312" i="2"/>
  <c r="DZ312" i="2" s="1"/>
  <c r="MR312" i="2"/>
  <c r="LJ310" i="2"/>
  <c r="MS310" i="2"/>
  <c r="MM309" i="2"/>
  <c r="IW309" i="2"/>
  <c r="IA309" i="2"/>
  <c r="FJ309" i="2"/>
  <c r="LR309" i="2"/>
  <c r="EP294" i="2"/>
  <c r="EM306" i="2"/>
  <c r="ET306" i="2"/>
  <c r="KT293" i="2"/>
  <c r="LL293" i="2"/>
  <c r="KJ293" i="2"/>
  <c r="KZ293" i="2"/>
  <c r="LX292" i="2"/>
  <c r="KZ292" i="2"/>
  <c r="MN292" i="2"/>
  <c r="F292" i="2"/>
  <c r="KV292" i="2"/>
  <c r="KX292" i="2"/>
  <c r="LB292" i="2"/>
  <c r="DB292" i="2"/>
  <c r="LW290" i="2"/>
  <c r="LX290" i="2"/>
  <c r="DD278" i="2"/>
  <c r="ME289" i="2"/>
  <c r="LS289" i="2"/>
  <c r="LW289" i="2"/>
  <c r="LP288" i="2"/>
  <c r="DF288" i="2"/>
  <c r="IN288" i="2"/>
  <c r="DF276" i="2"/>
  <c r="ML283" i="2"/>
  <c r="MS283" i="2"/>
  <c r="EA283" i="2"/>
  <c r="LP245" i="2"/>
  <c r="FE245" i="2"/>
  <c r="MD244" i="2"/>
  <c r="ET243" i="2"/>
  <c r="EP243" i="2"/>
  <c r="EM243" i="2"/>
  <c r="DL242" i="2"/>
  <c r="DP242" i="2"/>
  <c r="KP241" i="2"/>
  <c r="DB241" i="2"/>
  <c r="KX241" i="2"/>
  <c r="EW239" i="2"/>
  <c r="ES226" i="2"/>
  <c r="EM238" i="2"/>
  <c r="MR227" i="2"/>
  <c r="MB227" i="2"/>
  <c r="MG227" i="2"/>
  <c r="EA227" i="2"/>
  <c r="MH225" i="2"/>
  <c r="HW225" i="2"/>
  <c r="LW225" i="2"/>
  <c r="DF213" i="2"/>
  <c r="DD213" i="2"/>
  <c r="LP225" i="2"/>
  <c r="IL223" i="2"/>
  <c r="IM222" i="2"/>
  <c r="LT219" i="2"/>
  <c r="MJ219" i="2"/>
  <c r="ES219" i="2"/>
  <c r="EM219" i="2"/>
  <c r="ET219" i="2"/>
  <c r="ES205" i="2"/>
  <c r="EN218" i="2"/>
  <c r="IM217" i="2"/>
  <c r="EN217" i="2"/>
  <c r="EO217" i="2" s="1"/>
  <c r="ES204" i="2"/>
  <c r="MB216" i="2"/>
  <c r="MR216" i="2"/>
  <c r="IM216" i="2"/>
  <c r="EM216" i="2"/>
  <c r="EP216" i="2"/>
  <c r="ES202" i="2"/>
  <c r="EP215" i="2"/>
  <c r="IL214" i="2"/>
  <c r="EM213" i="2"/>
  <c r="ES213" i="2"/>
  <c r="IZ211" i="2"/>
  <c r="EW211" i="2"/>
  <c r="EZ198" i="2"/>
  <c r="EY211" i="2"/>
  <c r="EW210" i="2"/>
  <c r="EZ210" i="2"/>
  <c r="IZ209" i="2"/>
  <c r="EW209" i="2"/>
  <c r="FF209" i="2"/>
  <c r="FG209" i="2" s="1"/>
  <c r="FB195" i="2"/>
  <c r="EX208" i="2"/>
  <c r="EX206" i="2"/>
  <c r="EZ206" i="2"/>
  <c r="EZ205" i="2"/>
  <c r="EW205" i="2"/>
  <c r="IS204" i="2"/>
  <c r="IZ204" i="2"/>
  <c r="LS181" i="2"/>
  <c r="FJ181" i="2"/>
  <c r="LT180" i="2"/>
  <c r="DP167" i="2"/>
  <c r="DR167" i="2"/>
  <c r="FO178" i="2"/>
  <c r="FQ178" i="2"/>
  <c r="IY173" i="2"/>
  <c r="MD176" i="2"/>
  <c r="MT176" i="2"/>
  <c r="ML176" i="2"/>
  <c r="LV176" i="2"/>
  <c r="LW174" i="2"/>
  <c r="KX174" i="2"/>
  <c r="ID174" i="2"/>
  <c r="MH174" i="2"/>
  <c r="MP174" i="2"/>
  <c r="MQ174" i="2"/>
  <c r="DY174" i="2"/>
  <c r="KL172" i="2"/>
  <c r="EW172" i="2"/>
  <c r="EY172" i="2"/>
  <c r="EW171" i="2"/>
  <c r="EX171" i="2"/>
  <c r="EY171" i="2"/>
  <c r="JG170" i="2"/>
  <c r="DY170" i="2"/>
  <c r="LJ170" i="2"/>
  <c r="KL169" i="2"/>
  <c r="DK137" i="2"/>
  <c r="DJ137" i="2"/>
  <c r="DL137" i="2"/>
  <c r="KR136" i="2"/>
  <c r="LT136" i="2"/>
  <c r="FP136" i="2"/>
  <c r="FQ136" i="2"/>
  <c r="DR136" i="2"/>
  <c r="DM136" i="2"/>
  <c r="IS135" i="2"/>
  <c r="IZ135" i="2"/>
  <c r="FK122" i="2"/>
  <c r="FK135" i="2"/>
  <c r="FI135" i="2"/>
  <c r="LW135" i="2"/>
  <c r="DM135" i="2"/>
  <c r="LZ135" i="2"/>
  <c r="MD122" i="2"/>
  <c r="DF122" i="2"/>
  <c r="LW122" i="2"/>
  <c r="FJ122" i="2"/>
  <c r="FO123" i="2"/>
  <c r="FP123" i="2"/>
  <c r="EC124" i="2"/>
  <c r="DR124" i="2"/>
  <c r="DP112" i="2"/>
  <c r="DM125" i="2"/>
  <c r="IZ125" i="2"/>
  <c r="FQ126" i="2"/>
  <c r="FO126" i="2"/>
  <c r="FP126" i="2"/>
  <c r="IZ126" i="2"/>
  <c r="KR126" i="2"/>
  <c r="EC128" i="2"/>
  <c r="DR128" i="2"/>
  <c r="FP128" i="2"/>
  <c r="FO128" i="2"/>
  <c r="FQ115" i="2"/>
  <c r="DP116" i="2"/>
  <c r="DR129" i="2"/>
  <c r="DR116" i="2"/>
  <c r="FO129" i="2"/>
  <c r="DP130" i="2"/>
  <c r="LT130" i="2"/>
  <c r="MB130" i="2"/>
  <c r="LH130" i="2"/>
  <c r="FQ118" i="2"/>
  <c r="FQ131" i="2"/>
  <c r="DM132" i="2"/>
  <c r="DK132" i="2"/>
  <c r="FP132" i="2"/>
  <c r="FG124" i="2"/>
  <c r="HD123" i="2"/>
  <c r="KR109" i="2"/>
  <c r="HR109" i="2"/>
  <c r="DL109" i="2"/>
  <c r="EZ109" i="2"/>
  <c r="FF109" i="2"/>
  <c r="FG109" i="2" s="1"/>
  <c r="LQ109" i="2"/>
  <c r="MG109" i="2"/>
  <c r="HH109" i="2"/>
  <c r="DM110" i="2"/>
  <c r="DL110" i="2"/>
  <c r="DP110" i="2"/>
  <c r="JW108" i="2"/>
  <c r="HI110" i="2"/>
  <c r="GE108" i="2"/>
  <c r="MT111" i="2"/>
  <c r="EY112" i="2"/>
  <c r="ID112" i="2"/>
  <c r="GZ112" i="2"/>
  <c r="DR113" i="2"/>
  <c r="DP113" i="2"/>
  <c r="FQ113" i="2"/>
  <c r="MJ113" i="2"/>
  <c r="KR113" i="2"/>
  <c r="MR113" i="2"/>
  <c r="MB113" i="2"/>
  <c r="GY115" i="2"/>
  <c r="HG115" i="2"/>
  <c r="HL115" i="2"/>
  <c r="IL116" i="2"/>
  <c r="IN116" i="2" s="1"/>
  <c r="HA116" i="2"/>
  <c r="HP116" i="2"/>
  <c r="ES118" i="2"/>
  <c r="EP118" i="2"/>
  <c r="IM118" i="2"/>
  <c r="LV119" i="2"/>
  <c r="LW119" i="2"/>
  <c r="LU119" i="2"/>
  <c r="ML120" i="2"/>
  <c r="DR97" i="2"/>
  <c r="EZ103" i="2"/>
  <c r="DA105" i="2"/>
  <c r="DD105" i="2"/>
  <c r="CM113" i="2"/>
  <c r="EY223" i="2"/>
  <c r="MH333" i="2"/>
  <c r="LR333" i="2"/>
  <c r="MQ324" i="2"/>
  <c r="MS324" i="2"/>
  <c r="IA321" i="2"/>
  <c r="DA321" i="2"/>
  <c r="DX319" i="2"/>
  <c r="DZ319" i="2" s="1"/>
  <c r="MN319" i="2"/>
  <c r="LZ318" i="2"/>
  <c r="LD318" i="2"/>
  <c r="JG316" i="2"/>
  <c r="JH316" i="2" s="1"/>
  <c r="KG308" i="2"/>
  <c r="LS312" i="2"/>
  <c r="DA312" i="2"/>
  <c r="DB309" i="2"/>
  <c r="KN309" i="2"/>
  <c r="LV307" i="2"/>
  <c r="LH307" i="2"/>
  <c r="EX307" i="2"/>
  <c r="KP307" i="2"/>
  <c r="EY307" i="2"/>
  <c r="LX306" i="2"/>
  <c r="KZ306" i="2"/>
  <c r="MQ305" i="2"/>
  <c r="MA305" i="2"/>
  <c r="KP305" i="2"/>
  <c r="LL304" i="2"/>
  <c r="MT304" i="2"/>
  <c r="KV304" i="2"/>
  <c r="ML304" i="2"/>
  <c r="DB304" i="2"/>
  <c r="DA304" i="2"/>
  <c r="IA304" i="2"/>
  <c r="MC304" i="2"/>
  <c r="DD292" i="2"/>
  <c r="LB303" i="2"/>
  <c r="MO303" i="2"/>
  <c r="MF303" i="2"/>
  <c r="MT303" i="2"/>
  <c r="MN303" i="2"/>
  <c r="MS303" i="2"/>
  <c r="DY303" i="2"/>
  <c r="KV293" i="2"/>
  <c r="LV274" i="2"/>
  <c r="EN266" i="2"/>
  <c r="KZ266" i="2"/>
  <c r="LD266" i="2"/>
  <c r="EY245" i="2"/>
  <c r="FB245" i="2"/>
  <c r="MS244" i="2"/>
  <c r="LJ244" i="2"/>
  <c r="KV234" i="2"/>
  <c r="FF234" i="2"/>
  <c r="FG234" i="2" s="1"/>
  <c r="EW232" i="2"/>
  <c r="EZ232" i="2"/>
  <c r="IM229" i="2"/>
  <c r="IL210" i="2"/>
  <c r="IN210" i="2" s="1"/>
  <c r="LD181" i="2"/>
  <c r="LZ181" i="2"/>
  <c r="MH181" i="2"/>
  <c r="KN181" i="2"/>
  <c r="KO168" i="2" s="1"/>
  <c r="LR181" i="2"/>
  <c r="ME181" i="2"/>
  <c r="DD181" i="2"/>
  <c r="FI180" i="2"/>
  <c r="FK180" i="2"/>
  <c r="EC180" i="2"/>
  <c r="LV180" i="2"/>
  <c r="ET180" i="2"/>
  <c r="LV179" i="2"/>
  <c r="LP179" i="2"/>
  <c r="MK176" i="2"/>
  <c r="MK175" i="2"/>
  <c r="DR148" i="2"/>
  <c r="DJ148" i="2"/>
  <c r="DP148" i="2"/>
  <c r="DP135" i="2"/>
  <c r="DK148" i="2"/>
  <c r="LX144" i="2"/>
  <c r="KZ144" i="2"/>
  <c r="IL144" i="2"/>
  <c r="IN144" i="2" s="1"/>
  <c r="FB142" i="2"/>
  <c r="MG140" i="2"/>
  <c r="KL140" i="2"/>
  <c r="FI138" i="2"/>
  <c r="FJ138" i="2"/>
  <c r="FK138" i="2"/>
  <c r="DD125" i="2"/>
  <c r="DD138" i="2"/>
  <c r="FE138" i="2"/>
  <c r="MD138" i="2"/>
  <c r="DA138" i="2"/>
  <c r="LV138" i="2"/>
  <c r="LS137" i="2"/>
  <c r="MI137" i="2"/>
  <c r="EA137" i="2"/>
  <c r="DA137" i="2"/>
  <c r="EC137" i="2"/>
  <c r="LF136" i="2"/>
  <c r="DA136" i="2"/>
  <c r="DD136" i="2"/>
  <c r="MC136" i="2"/>
  <c r="DB136" i="2"/>
  <c r="ET136" i="2"/>
  <c r="LZ136" i="2"/>
  <c r="DF136" i="2"/>
  <c r="DD123" i="2"/>
  <c r="ME136" i="2"/>
  <c r="FE136" i="2"/>
  <c r="DR109" i="2"/>
  <c r="DP122" i="2"/>
  <c r="DJ122" i="2"/>
  <c r="DR122" i="2"/>
  <c r="DP109" i="2"/>
  <c r="DL122" i="2"/>
  <c r="MC123" i="2"/>
  <c r="MS123" i="2"/>
  <c r="MC126" i="2"/>
  <c r="MS126" i="2"/>
  <c r="LU127" i="2"/>
  <c r="MK127" i="2"/>
  <c r="LU128" i="2"/>
  <c r="KT128" i="2"/>
  <c r="KT129" i="2"/>
  <c r="LJ131" i="2"/>
  <c r="MC131" i="2"/>
  <c r="MS131" i="2"/>
  <c r="LU132" i="2"/>
  <c r="MC133" i="2"/>
  <c r="HE123" i="2"/>
  <c r="HF123" i="2"/>
  <c r="HQ124" i="2"/>
  <c r="HF125" i="2"/>
  <c r="DA109" i="2"/>
  <c r="DD109" i="2"/>
  <c r="MC109" i="2"/>
  <c r="DB109" i="2"/>
  <c r="FE109" i="2"/>
  <c r="LR109" i="2"/>
  <c r="JV108" i="2"/>
  <c r="HN109" i="2"/>
  <c r="GJ108" i="2"/>
  <c r="FP110" i="2"/>
  <c r="FO110" i="2"/>
  <c r="FQ110" i="2"/>
  <c r="GP108" i="2"/>
  <c r="MH111" i="2"/>
  <c r="MI111" i="2"/>
  <c r="HO112" i="2"/>
  <c r="KT112" i="2"/>
  <c r="HK112" i="2"/>
  <c r="MP112" i="2"/>
  <c r="HK113" i="2"/>
  <c r="KX114" i="2"/>
  <c r="MM114" i="2"/>
  <c r="LW114" i="2"/>
  <c r="LF115" i="2"/>
  <c r="HO115" i="2"/>
  <c r="DL115" i="2"/>
  <c r="HA115" i="2"/>
  <c r="HC115" i="2"/>
  <c r="HJ115" i="2"/>
  <c r="LQ115" i="2"/>
  <c r="KL115" i="2"/>
  <c r="FK116" i="2"/>
  <c r="DR119" i="2"/>
  <c r="DM119" i="2"/>
  <c r="FQ119" i="2"/>
  <c r="FP119" i="2"/>
  <c r="LH119" i="2"/>
  <c r="MR119" i="2"/>
  <c r="MM120" i="2"/>
  <c r="IU95" i="2"/>
  <c r="FT69" i="2"/>
  <c r="BB69" i="2"/>
  <c r="CE69" i="2" s="1"/>
  <c r="BZ69" i="2"/>
  <c r="GD69" i="2"/>
  <c r="IA329" i="2"/>
  <c r="DA329" i="2"/>
  <c r="DB321" i="2"/>
  <c r="KC308" i="2"/>
  <c r="ES311" i="2"/>
  <c r="LU309" i="2"/>
  <c r="MC307" i="2"/>
  <c r="LU307" i="2"/>
  <c r="MF279" i="2"/>
  <c r="LR263" i="2"/>
  <c r="DB261" i="2"/>
  <c r="LJ261" i="2"/>
  <c r="KJ241" i="2"/>
  <c r="IK236" i="2"/>
  <c r="DP238" i="2"/>
  <c r="DR238" i="2"/>
  <c r="MP237" i="2"/>
  <c r="LD237" i="2"/>
  <c r="FB235" i="2"/>
  <c r="EW235" i="2"/>
  <c r="IK224" i="2"/>
  <c r="FP227" i="2"/>
  <c r="MG226" i="2"/>
  <c r="FJ225" i="2"/>
  <c r="FI225" i="2"/>
  <c r="DM218" i="2"/>
  <c r="DJ218" i="2"/>
  <c r="LD217" i="2"/>
  <c r="MP217" i="2"/>
  <c r="DL215" i="2"/>
  <c r="DR213" i="2"/>
  <c r="MS203" i="2"/>
  <c r="MG203" i="2"/>
  <c r="MT202" i="2"/>
  <c r="MA201" i="2"/>
  <c r="LF201" i="2"/>
  <c r="MD197" i="2"/>
  <c r="LV197" i="2"/>
  <c r="ML197" i="2"/>
  <c r="MD196" i="2"/>
  <c r="FE196" i="2"/>
  <c r="LV195" i="2"/>
  <c r="MD194" i="2"/>
  <c r="LV194" i="2"/>
  <c r="MD191" i="2"/>
  <c r="MD190" i="2"/>
  <c r="LV190" i="2"/>
  <c r="FE181" i="2"/>
  <c r="FE180" i="2"/>
  <c r="FE179" i="2"/>
  <c r="LU178" i="2"/>
  <c r="DF178" i="2"/>
  <c r="MD178" i="2"/>
  <c r="DA178" i="2"/>
  <c r="DD178" i="2"/>
  <c r="AB56" i="2"/>
  <c r="EA58" i="2"/>
  <c r="MJ58" i="2"/>
  <c r="HG60" i="2"/>
  <c r="HO60" i="2"/>
  <c r="MR60" i="2"/>
  <c r="LH60" i="2"/>
  <c r="FQ48" i="2"/>
  <c r="FO61" i="2"/>
  <c r="IM62" i="2"/>
  <c r="IL62" i="2"/>
  <c r="IN62" i="2" s="1"/>
  <c r="H64" i="2"/>
  <c r="K64" i="2"/>
  <c r="AG64" i="2"/>
  <c r="MC65" i="2"/>
  <c r="IL45" i="2"/>
  <c r="IN45" i="2" s="1"/>
  <c r="HW45" i="2"/>
  <c r="HZ32" i="2" s="1"/>
  <c r="KP46" i="2"/>
  <c r="LS46" i="2"/>
  <c r="IP47" i="2"/>
  <c r="DD48" i="2"/>
  <c r="LP48" i="2"/>
  <c r="DF48" i="2"/>
  <c r="FJ48" i="2"/>
  <c r="CO49" i="2"/>
  <c r="CW49" i="2"/>
  <c r="ES36" i="2"/>
  <c r="EM49" i="2"/>
  <c r="EP36" i="2"/>
  <c r="EN49" i="2"/>
  <c r="HE49" i="2"/>
  <c r="HW49" i="2"/>
  <c r="HZ36" i="2" s="1"/>
  <c r="ID49" i="2"/>
  <c r="IS49" i="2"/>
  <c r="IW49" i="2" s="1"/>
  <c r="IZ49" i="2"/>
  <c r="KN49" i="2"/>
  <c r="LZ49" i="2"/>
  <c r="LD49" i="2"/>
  <c r="HT50" i="2"/>
  <c r="KT50" i="2"/>
  <c r="GZ50" i="2"/>
  <c r="CW50" i="2"/>
  <c r="CO50" i="2"/>
  <c r="DL50" i="2"/>
  <c r="HB50" i="2"/>
  <c r="HJ50" i="2"/>
  <c r="HR50" i="2"/>
  <c r="LN50" i="2"/>
  <c r="DA51" i="2"/>
  <c r="DF51" i="2"/>
  <c r="MB51" i="2"/>
  <c r="LU51" i="2"/>
  <c r="MC51" i="2"/>
  <c r="EM52" i="2"/>
  <c r="ET52" i="2"/>
  <c r="ES52" i="2"/>
  <c r="F40" i="2"/>
  <c r="EX53" i="2"/>
  <c r="CP53" i="2"/>
  <c r="KN53" i="2"/>
  <c r="DK53" i="2"/>
  <c r="DS40" i="2" s="1"/>
  <c r="CH53" i="2"/>
  <c r="CX53" i="2"/>
  <c r="GY53" i="2"/>
  <c r="CT53" i="2"/>
  <c r="FQ53" i="2"/>
  <c r="FP53" i="2"/>
  <c r="KV53" i="2"/>
  <c r="KW40" i="2" s="1"/>
  <c r="EY54" i="2"/>
  <c r="EW54" i="2"/>
  <c r="LD54" i="2"/>
  <c r="MP54" i="2"/>
  <c r="EY55" i="2"/>
  <c r="CR55" i="2"/>
  <c r="HH55" i="2"/>
  <c r="LJ55" i="2"/>
  <c r="LK42" i="2" s="1"/>
  <c r="CS55" i="2"/>
  <c r="MT41" i="2"/>
  <c r="KT42" i="2"/>
  <c r="CL42" i="2"/>
  <c r="FI34" i="2"/>
  <c r="FK34" i="2"/>
  <c r="DJ34" i="2"/>
  <c r="DP34" i="2"/>
  <c r="DR34" i="2"/>
  <c r="IW225" i="2"/>
  <c r="KF296" i="2"/>
  <c r="KL312" i="2"/>
  <c r="DR231" i="2"/>
  <c r="KJ261" i="2"/>
  <c r="MR290" i="2"/>
  <c r="ME300" i="2"/>
  <c r="MC200" i="2"/>
  <c r="MK203" i="2"/>
  <c r="DM222" i="2"/>
  <c r="HW219" i="2"/>
  <c r="IE219" i="2" s="1"/>
  <c r="DD317" i="2"/>
  <c r="FB288" i="2"/>
  <c r="DX202" i="2"/>
  <c r="DZ202" i="2" s="1"/>
  <c r="KZ241" i="2"/>
  <c r="ML193" i="2"/>
  <c r="KL261" i="2"/>
  <c r="MC309" i="2"/>
  <c r="EZ235" i="2"/>
  <c r="LV178" i="2"/>
  <c r="MQ229" i="2"/>
  <c r="DI339" i="2"/>
  <c r="DM339" i="2" s="1"/>
  <c r="ML339" i="2"/>
  <c r="ET336" i="2"/>
  <c r="MB335" i="2"/>
  <c r="LU329" i="2"/>
  <c r="KT329" i="2"/>
  <c r="KT325" i="2"/>
  <c r="MK325" i="2"/>
  <c r="MC321" i="2"/>
  <c r="EA315" i="2"/>
  <c r="MK315" i="2"/>
  <c r="MF311" i="2"/>
  <c r="MB309" i="2"/>
  <c r="LT309" i="2"/>
  <c r="LJ297" i="2"/>
  <c r="KT295" i="2"/>
  <c r="LN293" i="2"/>
  <c r="MQ287" i="2"/>
  <c r="EW287" i="2"/>
  <c r="EX287" i="2"/>
  <c r="FC287" i="2" s="1"/>
  <c r="MR282" i="2"/>
  <c r="MB282" i="2"/>
  <c r="MF278" i="2"/>
  <c r="DA268" i="2"/>
  <c r="IN268" i="2"/>
  <c r="IA268" i="2"/>
  <c r="FE268" i="2"/>
  <c r="EC268" i="2"/>
  <c r="LS268" i="2"/>
  <c r="DM268" i="2"/>
  <c r="DY267" i="2"/>
  <c r="MI267" i="2"/>
  <c r="DX267" i="2"/>
  <c r="DZ267" i="2" s="1"/>
  <c r="MP267" i="2"/>
  <c r="DD259" i="2"/>
  <c r="IA259" i="2"/>
  <c r="LS259" i="2"/>
  <c r="MA259" i="2"/>
  <c r="EM253" i="2"/>
  <c r="ES253" i="2"/>
  <c r="KR246" i="2"/>
  <c r="MJ246" i="2"/>
  <c r="LT245" i="2"/>
  <c r="KL242" i="2"/>
  <c r="FI242" i="2"/>
  <c r="FJ242" i="2"/>
  <c r="EX241" i="2"/>
  <c r="EY241" i="2"/>
  <c r="MK240" i="2"/>
  <c r="KT240" i="2"/>
  <c r="EM235" i="2"/>
  <c r="ES235" i="2"/>
  <c r="JW224" i="2"/>
  <c r="EC206" i="2"/>
  <c r="DP206" i="2"/>
  <c r="DA175" i="2"/>
  <c r="DM175" i="2"/>
  <c r="MN168" i="2"/>
  <c r="MF168" i="2"/>
  <c r="MG167" i="2"/>
  <c r="JU160" i="2"/>
  <c r="IM165" i="2"/>
  <c r="FQ140" i="2"/>
  <c r="FO153" i="2"/>
  <c r="DL152" i="2"/>
  <c r="DP139" i="2"/>
  <c r="MB151" i="2"/>
  <c r="MR151" i="2"/>
  <c r="KT144" i="2"/>
  <c r="LU144" i="2"/>
  <c r="MK144" i="2"/>
  <c r="MS57" i="2"/>
  <c r="MG57" i="2"/>
  <c r="MH57" i="2"/>
  <c r="MP58" i="2"/>
  <c r="MJ59" i="2"/>
  <c r="DM60" i="2"/>
  <c r="DO60" i="2" s="1"/>
  <c r="DJ60" i="2"/>
  <c r="DR47" i="2"/>
  <c r="MC60" i="2"/>
  <c r="MS60" i="2"/>
  <c r="IP62" i="2"/>
  <c r="IQ62" i="2" s="1"/>
  <c r="KJ62" i="2"/>
  <c r="MF62" i="2"/>
  <c r="LX62" i="2"/>
  <c r="MN62" i="2"/>
  <c r="KZ62" i="2"/>
  <c r="EN55" i="2"/>
  <c r="EO55" i="2" s="1"/>
  <c r="FJ51" i="2"/>
  <c r="LJ50" i="2"/>
  <c r="LV51" i="2"/>
  <c r="HB53" i="2"/>
  <c r="IW300" i="2"/>
  <c r="MQ310" i="2"/>
  <c r="DP219" i="2"/>
  <c r="KG199" i="2"/>
  <c r="LZ214" i="2"/>
  <c r="EP321" i="2"/>
  <c r="MH263" i="2"/>
  <c r="FF288" i="2"/>
  <c r="FG288" i="2" s="1"/>
  <c r="DM237" i="2"/>
  <c r="HW237" i="2"/>
  <c r="IE237" i="2" s="1"/>
  <c r="LJ242" i="2"/>
  <c r="MA336" i="2"/>
  <c r="LF336" i="2"/>
  <c r="LH329" i="2"/>
  <c r="ME328" i="2"/>
  <c r="MJ319" i="2"/>
  <c r="KX293" i="2"/>
  <c r="LW292" i="2"/>
  <c r="ME292" i="2"/>
  <c r="FF282" i="2"/>
  <c r="FG282" i="2" s="1"/>
  <c r="FB282" i="2"/>
  <c r="MD279" i="2"/>
  <c r="LQ275" i="2"/>
  <c r="FF265" i="2"/>
  <c r="FG265" i="2" s="1"/>
  <c r="LH261" i="2"/>
  <c r="KR261" i="2"/>
  <c r="DX258" i="2"/>
  <c r="DZ258" i="2" s="1"/>
  <c r="MH258" i="2"/>
  <c r="LV256" i="2"/>
  <c r="DM256" i="2"/>
  <c r="EW255" i="2"/>
  <c r="FF255" i="2"/>
  <c r="FG255" i="2" s="1"/>
  <c r="LJ254" i="2"/>
  <c r="MC254" i="2"/>
  <c r="LU254" i="2"/>
  <c r="LF254" i="2"/>
  <c r="LD254" i="2"/>
  <c r="MI239" i="2"/>
  <c r="LP237" i="2"/>
  <c r="DR233" i="2"/>
  <c r="KN176" i="2"/>
  <c r="LR176" i="2"/>
  <c r="MN167" i="2"/>
  <c r="DM163" i="2"/>
  <c r="DJ163" i="2"/>
  <c r="DP163" i="2"/>
  <c r="LH162" i="2"/>
  <c r="DB158" i="2"/>
  <c r="DC158" i="2" s="1"/>
  <c r="DB157" i="2"/>
  <c r="DA157" i="2"/>
  <c r="KP156" i="2"/>
  <c r="FJ156" i="2"/>
  <c r="FK143" i="2"/>
  <c r="FI156" i="2"/>
  <c r="FI155" i="2"/>
  <c r="FO155" i="2"/>
  <c r="IS153" i="2"/>
  <c r="LF151" i="2"/>
  <c r="FI151" i="2"/>
  <c r="FJ151" i="2"/>
  <c r="LS150" i="2"/>
  <c r="MB149" i="2"/>
  <c r="LH149" i="2"/>
  <c r="FP149" i="2"/>
  <c r="DR149" i="2"/>
  <c r="IS148" i="2"/>
  <c r="IW148" i="2" s="1"/>
  <c r="LZ145" i="2"/>
  <c r="FI145" i="2"/>
  <c r="FJ145" i="2"/>
  <c r="FP144" i="2"/>
  <c r="KT139" i="2"/>
  <c r="MK139" i="2"/>
  <c r="FK75" i="2"/>
  <c r="LZ58" i="2"/>
  <c r="EX54" i="2"/>
  <c r="KL55" i="2"/>
  <c r="HE53" i="2"/>
  <c r="CS50" i="2"/>
  <c r="DM48" i="2"/>
  <c r="EW307" i="2"/>
  <c r="EZ295" i="2"/>
  <c r="LX305" i="2"/>
  <c r="LP305" i="2"/>
  <c r="MM294" i="2"/>
  <c r="LD293" i="2"/>
  <c r="LJ292" i="2"/>
  <c r="LZ280" i="2"/>
  <c r="LR280" i="2"/>
  <c r="EA280" i="2"/>
  <c r="MN266" i="2"/>
  <c r="EN261" i="2"/>
  <c r="FE259" i="2"/>
  <c r="HW210" i="2"/>
  <c r="HW209" i="2"/>
  <c r="FP208" i="2"/>
  <c r="LT208" i="2"/>
  <c r="MB208" i="2"/>
  <c r="LT205" i="2"/>
  <c r="DB205" i="2"/>
  <c r="ID204" i="2"/>
  <c r="LD203" i="2"/>
  <c r="LZ203" i="2"/>
  <c r="ES200" i="2"/>
  <c r="MC198" i="2"/>
  <c r="EZ195" i="2"/>
  <c r="EW193" i="2"/>
  <c r="FB193" i="2"/>
  <c r="EZ193" i="2"/>
  <c r="EW192" i="2"/>
  <c r="EZ192" i="2"/>
  <c r="FF192" i="2"/>
  <c r="FG192" i="2" s="1"/>
  <c r="EZ191" i="2"/>
  <c r="MH185" i="2"/>
  <c r="MS185" i="2"/>
  <c r="MG169" i="2"/>
  <c r="FF169" i="2"/>
  <c r="FG169" i="2" s="1"/>
  <c r="KX149" i="2"/>
  <c r="MM149" i="2"/>
  <c r="FI146" i="2"/>
  <c r="FJ146" i="2"/>
  <c r="MB145" i="2"/>
  <c r="LR138" i="2"/>
  <c r="KN136" i="2"/>
  <c r="LR136" i="2"/>
  <c r="DY136" i="2"/>
  <c r="HJ136" i="2"/>
  <c r="KN135" i="2"/>
  <c r="HE136" i="2"/>
  <c r="HC138" i="2"/>
  <c r="HK138" i="2"/>
  <c r="HG139" i="2"/>
  <c r="HK146" i="2"/>
  <c r="GY135" i="2"/>
  <c r="FG126" i="2"/>
  <c r="GY129" i="2"/>
  <c r="HL123" i="2"/>
  <c r="HO124" i="2"/>
  <c r="HJ124" i="2"/>
  <c r="HT124" i="2"/>
  <c r="HG125" i="2"/>
  <c r="HL125" i="2"/>
  <c r="HO126" i="2"/>
  <c r="HT126" i="2"/>
  <c r="HG127" i="2"/>
  <c r="HO128" i="2"/>
  <c r="HJ128" i="2"/>
  <c r="HT128" i="2"/>
  <c r="HG129" i="2"/>
  <c r="HL129" i="2"/>
  <c r="HI109" i="2"/>
  <c r="B108" i="2"/>
  <c r="KB108" i="2"/>
  <c r="MB68" i="2"/>
  <c r="EC68" i="2"/>
  <c r="DD55" i="2"/>
  <c r="LT68" i="2"/>
  <c r="FP68" i="2"/>
  <c r="MC68" i="2"/>
  <c r="DL44" i="2"/>
  <c r="DJ44" i="2"/>
  <c r="FQ44" i="2"/>
  <c r="DX47" i="2"/>
  <c r="DZ47" i="2" s="1"/>
  <c r="MH47" i="2"/>
  <c r="MU47" i="2"/>
  <c r="ML47" i="2"/>
  <c r="MT47" i="2"/>
  <c r="MG47" i="2"/>
  <c r="DP48" i="2"/>
  <c r="FB36" i="2"/>
  <c r="EZ36" i="2"/>
  <c r="FF49" i="2"/>
  <c r="FG49" i="2" s="1"/>
  <c r="HF49" i="2"/>
  <c r="MA49" i="2"/>
  <c r="MQ49" i="2"/>
  <c r="I50" i="2"/>
  <c r="J50" i="2" s="1"/>
  <c r="K50" i="2"/>
  <c r="CE50" i="2"/>
  <c r="CM50" i="2"/>
  <c r="CU50" i="2"/>
  <c r="HC50" i="2"/>
  <c r="HK50" i="2"/>
  <c r="HS50" i="2"/>
  <c r="DJ51" i="2"/>
  <c r="DK51" i="2"/>
  <c r="DP51" i="2"/>
  <c r="FP51" i="2"/>
  <c r="FO51" i="2"/>
  <c r="FQ51" i="2"/>
  <c r="IG51" i="2"/>
  <c r="IH51" i="2" s="1"/>
  <c r="EW52" i="2"/>
  <c r="FF52" i="2"/>
  <c r="FG52" i="2" s="1"/>
  <c r="IL52" i="2"/>
  <c r="IN52" i="2" s="1"/>
  <c r="MA52" i="2"/>
  <c r="MQ52" i="2"/>
  <c r="CE53" i="2"/>
  <c r="CM53" i="2"/>
  <c r="CU53" i="2"/>
  <c r="HJ53" i="2"/>
  <c r="LN53" i="2"/>
  <c r="FF54" i="2"/>
  <c r="FG54" i="2" s="1"/>
  <c r="HW54" i="2"/>
  <c r="CE55" i="2"/>
  <c r="CM55" i="2"/>
  <c r="CU55" i="2"/>
  <c r="DZ116" i="2"/>
  <c r="MP281" i="2"/>
  <c r="EA325" i="2"/>
  <c r="LY312" i="2"/>
  <c r="MG305" i="2"/>
  <c r="DI305" i="2"/>
  <c r="KN304" i="2"/>
  <c r="MH304" i="2"/>
  <c r="EX292" i="2"/>
  <c r="MK283" i="2"/>
  <c r="FI282" i="2"/>
  <c r="FJ282" i="2"/>
  <c r="LU281" i="2"/>
  <c r="MO280" i="2"/>
  <c r="MD275" i="2"/>
  <c r="MN229" i="2"/>
  <c r="IM228" i="2"/>
  <c r="ML227" i="2"/>
  <c r="IW227" i="2"/>
  <c r="MS226" i="2"/>
  <c r="KJ207" i="2"/>
  <c r="LP207" i="2"/>
  <c r="KP207" i="2"/>
  <c r="LF207" i="2"/>
  <c r="LX206" i="2"/>
  <c r="ME203" i="2"/>
  <c r="ET203" i="2"/>
  <c r="FJ203" i="2"/>
  <c r="LQ202" i="2"/>
  <c r="MG202" i="2"/>
  <c r="EM197" i="2"/>
  <c r="EP197" i="2"/>
  <c r="ET193" i="2"/>
  <c r="ES193" i="2"/>
  <c r="IL190" i="2"/>
  <c r="IL189" i="2"/>
  <c r="LV185" i="2"/>
  <c r="MT184" i="2"/>
  <c r="MD184" i="2"/>
  <c r="HW170" i="2"/>
  <c r="DA146" i="2"/>
  <c r="DB146" i="2"/>
  <c r="DC146" i="2" s="1"/>
  <c r="MA145" i="2"/>
  <c r="MQ145" i="2"/>
  <c r="MD144" i="2"/>
  <c r="MU142" i="2"/>
  <c r="ME142" i="2"/>
  <c r="KX138" i="2"/>
  <c r="DA68" i="2"/>
  <c r="FE67" i="2"/>
  <c r="FF67" i="2"/>
  <c r="FG67" i="2" s="1"/>
  <c r="DK44" i="2"/>
  <c r="HL55" i="2"/>
  <c r="MP341" i="2"/>
  <c r="MH341" i="2"/>
  <c r="KZ318" i="2"/>
  <c r="LX317" i="2"/>
  <c r="KR307" i="2"/>
  <c r="KZ298" i="2"/>
  <c r="KJ298" i="2"/>
  <c r="KK298" i="2" s="1"/>
  <c r="MF289" i="2"/>
  <c r="EX288" i="2"/>
  <c r="LZ276" i="2"/>
  <c r="LR276" i="2"/>
  <c r="MH275" i="2"/>
  <c r="MU269" i="2"/>
  <c r="ME265" i="2"/>
  <c r="KT251" i="2"/>
  <c r="FE243" i="2"/>
  <c r="KV242" i="2"/>
  <c r="IW242" i="2"/>
  <c r="IM226" i="2"/>
  <c r="FE226" i="2"/>
  <c r="MM225" i="2"/>
  <c r="IM225" i="2"/>
  <c r="ET216" i="2"/>
  <c r="KL215" i="2"/>
  <c r="KM215" i="2" s="1"/>
  <c r="HW215" i="2"/>
  <c r="KL214" i="2"/>
  <c r="LZ210" i="2"/>
  <c r="FO194" i="2"/>
  <c r="FO193" i="2"/>
  <c r="DM189" i="2"/>
  <c r="DM188" i="2"/>
  <c r="HW187" i="2"/>
  <c r="FE185" i="2"/>
  <c r="LF185" i="2"/>
  <c r="LF183" i="2"/>
  <c r="MA181" i="2"/>
  <c r="IL169" i="2"/>
  <c r="IN169" i="2" s="1"/>
  <c r="FP167" i="2"/>
  <c r="MI157" i="2"/>
  <c r="HW156" i="2"/>
  <c r="FB138" i="2"/>
  <c r="LR144" i="2"/>
  <c r="KN144" i="2"/>
  <c r="FK142" i="2"/>
  <c r="KF134" i="2"/>
  <c r="LX136" i="2"/>
  <c r="GZ136" i="2"/>
  <c r="HH136" i="2"/>
  <c r="HM136" i="2"/>
  <c r="HW119" i="2"/>
  <c r="GN82" i="2"/>
  <c r="AE59" i="2"/>
  <c r="GW69" i="2"/>
  <c r="MP57" i="2"/>
  <c r="AG58" i="2"/>
  <c r="IZ58" i="2"/>
  <c r="FQ60" i="2"/>
  <c r="FO60" i="2"/>
  <c r="LL60" i="2"/>
  <c r="IP61" i="2"/>
  <c r="IQ61" i="2" s="1"/>
  <c r="FO64" i="2"/>
  <c r="FQ64" i="2"/>
  <c r="ME65" i="2"/>
  <c r="LQ66" i="2"/>
  <c r="MC45" i="2"/>
  <c r="EC46" i="2"/>
  <c r="DM46" i="2"/>
  <c r="DB46" i="2"/>
  <c r="DC46" i="2" s="1"/>
  <c r="ET46" i="2"/>
  <c r="FK33" i="2"/>
  <c r="FJ46" i="2"/>
  <c r="FO46" i="2"/>
  <c r="KT46" i="2"/>
  <c r="LU46" i="2"/>
  <c r="LJ46" i="2"/>
  <c r="MS46" i="2"/>
  <c r="HD55" i="2"/>
  <c r="MP334" i="2"/>
  <c r="MO322" i="2"/>
  <c r="KZ310" i="2"/>
  <c r="LA310" i="2" s="1"/>
  <c r="LF307" i="2"/>
  <c r="EZ279" i="2"/>
  <c r="MS278" i="2"/>
  <c r="LB276" i="2"/>
  <c r="LY275" i="2"/>
  <c r="LZ254" i="2"/>
  <c r="LP250" i="2"/>
  <c r="FO246" i="2"/>
  <c r="LL238" i="2"/>
  <c r="JA232" i="2"/>
  <c r="IM227" i="2"/>
  <c r="MD226" i="2"/>
  <c r="LV226" i="2"/>
  <c r="JA226" i="2"/>
  <c r="MT225" i="2"/>
  <c r="KR217" i="2"/>
  <c r="JT212" i="2"/>
  <c r="JG210" i="2"/>
  <c r="ME197" i="2"/>
  <c r="LW195" i="2"/>
  <c r="IZ195" i="2"/>
  <c r="IZ194" i="2"/>
  <c r="IZ193" i="2"/>
  <c r="KJ188" i="2"/>
  <c r="FF182" i="2"/>
  <c r="FG182" i="2" s="1"/>
  <c r="IZ181" i="2"/>
  <c r="MM169" i="2"/>
  <c r="MB158" i="2"/>
  <c r="ET153" i="2"/>
  <c r="LX152" i="2"/>
  <c r="MP139" i="2"/>
  <c r="HP136" i="2"/>
  <c r="HB139" i="2"/>
  <c r="GY146" i="2"/>
  <c r="HL146" i="2"/>
  <c r="LQ130" i="2"/>
  <c r="LQ131" i="2"/>
  <c r="ET119" i="2"/>
  <c r="R95" i="2"/>
  <c r="U95" i="2"/>
  <c r="P95" i="2"/>
  <c r="X95" i="2"/>
  <c r="AB95" i="2"/>
  <c r="BT95" i="2"/>
  <c r="CB95" i="2"/>
  <c r="CJ97" i="2"/>
  <c r="CR97" i="2"/>
  <c r="CE98" i="2"/>
  <c r="BJ95" i="2"/>
  <c r="BZ95" i="2"/>
  <c r="CC95" i="2"/>
  <c r="BH95" i="2"/>
  <c r="BP95" i="2"/>
  <c r="BC95" i="2"/>
  <c r="BY95" i="2"/>
  <c r="CG104" i="2"/>
  <c r="CO104" i="2"/>
  <c r="CE106" i="2"/>
  <c r="CH107" i="2"/>
  <c r="CX107" i="2"/>
  <c r="AO95" i="2"/>
  <c r="EZ44" i="2"/>
  <c r="FB44" i="2"/>
  <c r="FT56" i="2"/>
  <c r="HN57" i="2"/>
  <c r="KE56" i="2"/>
  <c r="N56" i="2"/>
  <c r="EC63" i="2"/>
  <c r="MB63" i="2"/>
  <c r="DA63" i="2"/>
  <c r="FE63" i="2"/>
  <c r="LT63" i="2"/>
  <c r="FK50" i="2"/>
  <c r="FI63" i="2"/>
  <c r="FK63" i="2"/>
  <c r="MI65" i="2"/>
  <c r="MS65" i="2"/>
  <c r="FI46" i="2"/>
  <c r="CR49" i="2"/>
  <c r="MG333" i="2"/>
  <c r="KV327" i="2"/>
  <c r="LQ325" i="2"/>
  <c r="MR315" i="2"/>
  <c r="MS313" i="2"/>
  <c r="EP312" i="2"/>
  <c r="MO305" i="2"/>
  <c r="ES302" i="2"/>
  <c r="KX289" i="2"/>
  <c r="EP277" i="2"/>
  <c r="MK274" i="2"/>
  <c r="MD273" i="2"/>
  <c r="LV273" i="2"/>
  <c r="FJ273" i="2"/>
  <c r="LJ271" i="2"/>
  <c r="LU271" i="2"/>
  <c r="MN270" i="2"/>
  <c r="LP270" i="2"/>
  <c r="FJ265" i="2"/>
  <c r="MM264" i="2"/>
  <c r="MD259" i="2"/>
  <c r="ML255" i="2"/>
  <c r="ME243" i="2"/>
  <c r="IM243" i="2"/>
  <c r="MC242" i="2"/>
  <c r="MA241" i="2"/>
  <c r="KV237" i="2"/>
  <c r="MH234" i="2"/>
  <c r="MF226" i="2"/>
  <c r="ID222" i="2"/>
  <c r="LS221" i="2"/>
  <c r="MS191" i="2"/>
  <c r="MA189" i="2"/>
  <c r="JG188" i="2"/>
  <c r="DR162" i="2"/>
  <c r="MJ169" i="2"/>
  <c r="IZ169" i="2"/>
  <c r="KA160" i="2"/>
  <c r="LW160" i="2" s="1"/>
  <c r="HW167" i="2"/>
  <c r="KC147" i="2"/>
  <c r="ME149" i="2"/>
  <c r="MD145" i="2"/>
  <c r="LR143" i="2"/>
  <c r="MG136" i="2"/>
  <c r="LQ135" i="2"/>
  <c r="ET135" i="2"/>
  <c r="GZ139" i="2"/>
  <c r="HC143" i="2"/>
  <c r="HR146" i="2"/>
  <c r="ID123" i="2"/>
  <c r="JG124" i="2"/>
  <c r="ID125" i="2"/>
  <c r="KX125" i="2"/>
  <c r="ID128" i="2"/>
  <c r="MJ109" i="2"/>
  <c r="MR109" i="2"/>
  <c r="HJ109" i="2"/>
  <c r="HD110" i="2"/>
  <c r="KL111" i="2"/>
  <c r="HH111" i="2"/>
  <c r="HM111" i="2"/>
  <c r="HI112" i="2"/>
  <c r="HQ112" i="2"/>
  <c r="MD113" i="2"/>
  <c r="MR107" i="2"/>
  <c r="S85" i="2"/>
  <c r="CR85" i="2"/>
  <c r="CS86" i="2"/>
  <c r="FQ57" i="2"/>
  <c r="FK68" i="2"/>
  <c r="BF56" i="2"/>
  <c r="CY57" i="2"/>
  <c r="LV63" i="2"/>
  <c r="CJ49" i="2"/>
  <c r="HP49" i="2"/>
  <c r="CG50" i="2"/>
  <c r="HE50" i="2"/>
  <c r="HM50" i="2"/>
  <c r="LZ50" i="2"/>
  <c r="LD50" i="2"/>
  <c r="K51" i="2"/>
  <c r="IP51" i="2"/>
  <c r="IQ51" i="2" s="1"/>
  <c r="LP51" i="2"/>
  <c r="LX51" i="2"/>
  <c r="S53" i="2"/>
  <c r="S55" i="2"/>
  <c r="GK134" i="2"/>
  <c r="HE138" i="2"/>
  <c r="GL134" i="2"/>
  <c r="GZ144" i="2"/>
  <c r="HH144" i="2"/>
  <c r="HE146" i="2"/>
  <c r="HF146" i="2"/>
  <c r="MF101" i="2"/>
  <c r="GZ102" i="2"/>
  <c r="KL103" i="2"/>
  <c r="GZ103" i="2"/>
  <c r="IL104" i="2"/>
  <c r="CI79" i="2"/>
  <c r="CQ79" i="2"/>
  <c r="GK69" i="2"/>
  <c r="KR79" i="2"/>
  <c r="S80" i="2"/>
  <c r="FQ58" i="2"/>
  <c r="FQ45" i="2"/>
  <c r="MD58" i="2"/>
  <c r="LL58" i="2"/>
  <c r="MT58" i="2"/>
  <c r="CO60" i="2"/>
  <c r="IZ60" i="2"/>
  <c r="EY61" i="2"/>
  <c r="MA61" i="2"/>
  <c r="LF61" i="2"/>
  <c r="AH62" i="2"/>
  <c r="AJ62" i="2" s="1"/>
  <c r="AO56" i="2"/>
  <c r="DZ49" i="2"/>
  <c r="BY43" i="2"/>
  <c r="LW45" i="2"/>
  <c r="KX46" i="2"/>
  <c r="MM46" i="2"/>
  <c r="AH47" i="2"/>
  <c r="MJ57" i="2"/>
  <c r="KF56" i="2"/>
  <c r="MB57" i="2"/>
  <c r="DA58" i="2"/>
  <c r="LQ58" i="2"/>
  <c r="S59" i="2"/>
  <c r="ML59" i="2"/>
  <c r="HR60" i="2"/>
  <c r="IM60" i="2"/>
  <c r="CF61" i="2"/>
  <c r="AG62" i="2"/>
  <c r="MA63" i="2"/>
  <c r="MA48" i="2"/>
  <c r="CE49" i="2"/>
  <c r="CM49" i="2"/>
  <c r="CU49" i="2"/>
  <c r="HK49" i="2"/>
  <c r="CJ50" i="2"/>
  <c r="CR50" i="2"/>
  <c r="DD37" i="2"/>
  <c r="DF50" i="2"/>
  <c r="HP50" i="2"/>
  <c r="MC50" i="2"/>
  <c r="S51" i="2"/>
  <c r="W53" i="2"/>
  <c r="CJ53" i="2"/>
  <c r="DD53" i="2"/>
  <c r="HO53" i="2"/>
  <c r="LT53" i="2"/>
  <c r="W55" i="2"/>
  <c r="CJ55" i="2"/>
  <c r="DA55" i="2"/>
  <c r="DB55" i="2"/>
  <c r="DC55" i="2" s="1"/>
  <c r="GZ55" i="2"/>
  <c r="KT55" i="2"/>
  <c r="DX42" i="2"/>
  <c r="DZ42" i="2" s="1"/>
  <c r="MU42" i="2"/>
  <c r="MT42" i="2"/>
  <c r="AE33" i="2"/>
  <c r="MM119" i="2"/>
  <c r="AB108" i="2"/>
  <c r="S111" i="2"/>
  <c r="Z108" i="2"/>
  <c r="W112" i="2"/>
  <c r="X108" i="2"/>
  <c r="S114" i="2"/>
  <c r="Y108" i="2"/>
  <c r="BQ108" i="2"/>
  <c r="CE110" i="2"/>
  <c r="CU110" i="2"/>
  <c r="CN111" i="2"/>
  <c r="CY114" i="2"/>
  <c r="CJ115" i="2"/>
  <c r="CR115" i="2"/>
  <c r="CL117" i="2"/>
  <c r="CT117" i="2"/>
  <c r="CE118" i="2"/>
  <c r="CM118" i="2"/>
  <c r="CG120" i="2"/>
  <c r="IJ108" i="2"/>
  <c r="IR95" i="2"/>
  <c r="IP106" i="2"/>
  <c r="JE95" i="2"/>
  <c r="JC114" i="2"/>
  <c r="JC118" i="2"/>
  <c r="JD118" i="2" s="1"/>
  <c r="HP83" i="2"/>
  <c r="S84" i="2"/>
  <c r="GE82" i="2"/>
  <c r="IR82" i="2"/>
  <c r="B82" i="2"/>
  <c r="CL85" i="2"/>
  <c r="BQ82" i="2"/>
  <c r="FX82" i="2"/>
  <c r="HT85" i="2"/>
  <c r="BB82" i="2"/>
  <c r="FK60" i="2"/>
  <c r="HP57" i="2"/>
  <c r="IG57" i="2"/>
  <c r="IH57" i="2" s="1"/>
  <c r="MC57" i="2"/>
  <c r="LU58" i="2"/>
  <c r="IL59" i="2"/>
  <c r="IN59" i="2" s="1"/>
  <c r="CF60" i="2"/>
  <c r="CN60" i="2"/>
  <c r="CV60" i="2"/>
  <c r="HS60" i="2"/>
  <c r="IP60" i="2"/>
  <c r="ID61" i="2"/>
  <c r="IM61" i="2"/>
  <c r="ES49" i="2"/>
  <c r="HE62" i="2"/>
  <c r="HW62" i="2"/>
  <c r="DM64" i="2"/>
  <c r="IG64" i="2"/>
  <c r="IH64" i="2" s="1"/>
  <c r="LU64" i="2"/>
  <c r="MC64" i="2"/>
  <c r="FP65" i="2"/>
  <c r="MT65" i="2"/>
  <c r="LW68" i="2"/>
  <c r="ME68" i="2"/>
  <c r="AZ56" i="2"/>
  <c r="DB50" i="2"/>
  <c r="DC50" i="2" s="1"/>
  <c r="LU44" i="2"/>
  <c r="BT43" i="2"/>
  <c r="F33" i="2"/>
  <c r="DL46" i="2"/>
  <c r="LL46" i="2"/>
  <c r="CO46" i="2"/>
  <c r="HE46" i="2"/>
  <c r="HM46" i="2"/>
  <c r="LZ46" i="2"/>
  <c r="LD46" i="2"/>
  <c r="MM47" i="2"/>
  <c r="S48" i="2"/>
  <c r="FE48" i="2"/>
  <c r="LT48" i="2"/>
  <c r="CF49" i="2"/>
  <c r="CN49" i="2"/>
  <c r="CV49" i="2"/>
  <c r="HD49" i="2"/>
  <c r="HL49" i="2"/>
  <c r="HT49" i="2"/>
  <c r="MG49" i="2"/>
  <c r="CK50" i="2"/>
  <c r="DK50" i="2"/>
  <c r="FP50" i="2"/>
  <c r="LT51" i="2"/>
  <c r="LQ52" i="2"/>
  <c r="HP53" i="2"/>
  <c r="IZ54" i="2"/>
  <c r="DK55" i="2"/>
  <c r="HA55" i="2"/>
  <c r="HI55" i="2"/>
  <c r="HQ55" i="2"/>
  <c r="LV55" i="2"/>
  <c r="LW161" i="2"/>
  <c r="LF158" i="2"/>
  <c r="IL158" i="2"/>
  <c r="IN158" i="2" s="1"/>
  <c r="HW153" i="2"/>
  <c r="IS144" i="2"/>
  <c r="FQ91" i="2"/>
  <c r="MP105" i="2"/>
  <c r="JC94" i="2"/>
  <c r="JD94" i="2" s="1"/>
  <c r="KZ84" i="2"/>
  <c r="MP86" i="2"/>
  <c r="MA87" i="2"/>
  <c r="MR88" i="2"/>
  <c r="MT90" i="2"/>
  <c r="MP94" i="2"/>
  <c r="HG71" i="2"/>
  <c r="FQ62" i="2"/>
  <c r="MG58" i="2"/>
  <c r="F46" i="2"/>
  <c r="EY59" i="2"/>
  <c r="CJ60" i="2"/>
  <c r="LU60" i="2"/>
  <c r="ID60" i="2"/>
  <c r="S62" i="2"/>
  <c r="MG65" i="2"/>
  <c r="LR66" i="2"/>
  <c r="LZ66" i="2"/>
  <c r="IZ67" i="2"/>
  <c r="LR68" i="2"/>
  <c r="LZ68" i="2"/>
  <c r="AA43" i="2"/>
  <c r="AT43" i="2"/>
  <c r="EL43" i="2"/>
  <c r="H5" i="7" s="1"/>
  <c r="IY43" i="2"/>
  <c r="IP45" i="2"/>
  <c r="IQ45" i="2" s="1"/>
  <c r="CE46" i="2"/>
  <c r="CM46" i="2"/>
  <c r="CU46" i="2"/>
  <c r="HC46" i="2"/>
  <c r="HK46" i="2"/>
  <c r="HS46" i="2"/>
  <c r="W47" i="2"/>
  <c r="JC47" i="2"/>
  <c r="JD47" i="2" s="1"/>
  <c r="CS49" i="2"/>
  <c r="HA49" i="2"/>
  <c r="HI49" i="2"/>
  <c r="HQ49" i="2"/>
  <c r="S50" i="2"/>
  <c r="CH50" i="2"/>
  <c r="CP50" i="2"/>
  <c r="CX50" i="2"/>
  <c r="HF50" i="2"/>
  <c r="HQ54" i="2"/>
  <c r="LL54" i="2"/>
  <c r="HF55" i="2"/>
  <c r="HW55" i="2"/>
  <c r="IA55" i="2" s="1"/>
  <c r="KP55" i="2"/>
  <c r="KQ42" i="2" s="1"/>
  <c r="LF55" i="2"/>
  <c r="MA55" i="2"/>
  <c r="AD49" i="2"/>
  <c r="HE63" i="2"/>
  <c r="HM63" i="2"/>
  <c r="HW64" i="2"/>
  <c r="IM64" i="2"/>
  <c r="MP64" i="2"/>
  <c r="FE65" i="2"/>
  <c r="MA65" i="2"/>
  <c r="IP44" i="2"/>
  <c r="IQ44" i="2" s="1"/>
  <c r="HA46" i="2"/>
  <c r="HI46" i="2"/>
  <c r="HQ46" i="2"/>
  <c r="MP47" i="2"/>
  <c r="W48" i="2"/>
  <c r="IL48" i="2"/>
  <c r="IN48" i="2" s="1"/>
  <c r="AH49" i="2"/>
  <c r="CY49" i="2"/>
  <c r="FE49" i="2"/>
  <c r="HG49" i="2"/>
  <c r="HO49" i="2"/>
  <c r="AH50" i="2"/>
  <c r="AJ50" i="2" s="1"/>
  <c r="CF50" i="2"/>
  <c r="CN50" i="2"/>
  <c r="CV50" i="2"/>
  <c r="HL50" i="2"/>
  <c r="IS50" i="2"/>
  <c r="IW50" i="2" s="1"/>
  <c r="ME51" i="2"/>
  <c r="FE52" i="2"/>
  <c r="MJ52" i="2"/>
  <c r="GY54" i="2"/>
  <c r="HG54" i="2"/>
  <c r="HO54" i="2"/>
  <c r="JC54" i="2"/>
  <c r="JD54" i="2" s="1"/>
  <c r="IW163" i="2"/>
  <c r="BA30" i="2"/>
  <c r="HU286" i="2"/>
  <c r="IO286" i="2" s="1"/>
  <c r="K44" i="2"/>
  <c r="H57" i="2"/>
  <c r="AG57" i="2"/>
  <c r="K57" i="2"/>
  <c r="FE57" i="2"/>
  <c r="FF57" i="2"/>
  <c r="FG57" i="2" s="1"/>
  <c r="LS57" i="2"/>
  <c r="MI57" i="2"/>
  <c r="FK46" i="2"/>
  <c r="FO59" i="2"/>
  <c r="FH56" i="2"/>
  <c r="FK59" i="2"/>
  <c r="KX62" i="2"/>
  <c r="MM62" i="2"/>
  <c r="S63" i="2"/>
  <c r="AH63" i="2"/>
  <c r="AD63" i="2"/>
  <c r="AE63" i="2"/>
  <c r="DY63" i="2"/>
  <c r="DX63" i="2"/>
  <c r="DZ63" i="2" s="1"/>
  <c r="MR63" i="2"/>
  <c r="EA63" i="2"/>
  <c r="ML63" i="2"/>
  <c r="MS63" i="2"/>
  <c r="MT63" i="2"/>
  <c r="MH63" i="2"/>
  <c r="MJ63" i="2"/>
  <c r="MG63" i="2"/>
  <c r="F51" i="2"/>
  <c r="CU64" i="2"/>
  <c r="CL64" i="2"/>
  <c r="CM64" i="2"/>
  <c r="HA64" i="2"/>
  <c r="KT64" i="2"/>
  <c r="CR64" i="2"/>
  <c r="CT64" i="2"/>
  <c r="HQ64" i="2"/>
  <c r="HR64" i="2"/>
  <c r="HI64" i="2"/>
  <c r="CE64" i="2"/>
  <c r="DL64" i="2"/>
  <c r="HJ64" i="2"/>
  <c r="HB64" i="2"/>
  <c r="CS64" i="2"/>
  <c r="LL64" i="2"/>
  <c r="HG64" i="2"/>
  <c r="HO64" i="2"/>
  <c r="KN64" i="2"/>
  <c r="LN64" i="2"/>
  <c r="CP64" i="2"/>
  <c r="DB64" i="2"/>
  <c r="DK64" i="2"/>
  <c r="DS64" i="2" s="1"/>
  <c r="KV64" i="2"/>
  <c r="F64" i="2"/>
  <c r="KP64" i="2"/>
  <c r="EY64" i="2"/>
  <c r="KJ64" i="2"/>
  <c r="KK64" i="2" s="1"/>
  <c r="LH64" i="2"/>
  <c r="LI64" i="2" s="1"/>
  <c r="KX64" i="2"/>
  <c r="KZ64" i="2"/>
  <c r="GY64" i="2"/>
  <c r="CO64" i="2"/>
  <c r="HL64" i="2"/>
  <c r="LQ64" i="2"/>
  <c r="KL64" i="2"/>
  <c r="KM64" i="2" s="1"/>
  <c r="CX65" i="2"/>
  <c r="EZ52" i="2"/>
  <c r="EX65" i="2"/>
  <c r="EZ65" i="2"/>
  <c r="FB65" i="2"/>
  <c r="HE65" i="2"/>
  <c r="LR65" i="2"/>
  <c r="KN65" i="2"/>
  <c r="MH65" i="2"/>
  <c r="MN45" i="2"/>
  <c r="LX45" i="2"/>
  <c r="DM49" i="2"/>
  <c r="EC49" i="2"/>
  <c r="DR49" i="2"/>
  <c r="ML49" i="2"/>
  <c r="LV49" i="2"/>
  <c r="JZ43" i="2"/>
  <c r="FB37" i="2"/>
  <c r="EY50" i="2"/>
  <c r="EZ50" i="2"/>
  <c r="HN50" i="2"/>
  <c r="GJ43" i="2"/>
  <c r="KL51" i="2"/>
  <c r="MG51" i="2"/>
  <c r="LQ51" i="2"/>
  <c r="FQ36" i="2"/>
  <c r="FO255" i="2"/>
  <c r="FP255" i="2"/>
  <c r="LL244" i="2"/>
  <c r="KH236" i="2"/>
  <c r="ML244" i="2"/>
  <c r="LV244" i="2"/>
  <c r="JZ236" i="2"/>
  <c r="JV186" i="2"/>
  <c r="MH191" i="2"/>
  <c r="JG191" i="2"/>
  <c r="KN191" i="2"/>
  <c r="LF190" i="2"/>
  <c r="MA190" i="2"/>
  <c r="MQ190" i="2"/>
  <c r="MB188" i="2"/>
  <c r="LH188" i="2"/>
  <c r="MR188" i="2"/>
  <c r="KF186" i="2"/>
  <c r="HW181" i="2"/>
  <c r="ID181" i="2"/>
  <c r="IM181" i="2"/>
  <c r="IL181" i="2"/>
  <c r="IN181" i="2" s="1"/>
  <c r="KL180" i="2"/>
  <c r="LQ180" i="2"/>
  <c r="JU173" i="2"/>
  <c r="JG180" i="2"/>
  <c r="MG180" i="2"/>
  <c r="MN166" i="2"/>
  <c r="KB160" i="2"/>
  <c r="KZ166" i="2"/>
  <c r="IL166" i="2"/>
  <c r="ID166" i="2"/>
  <c r="IM166" i="2"/>
  <c r="HY160" i="2"/>
  <c r="IT160" i="2"/>
  <c r="IZ163" i="2"/>
  <c r="KT162" i="2"/>
  <c r="JG162" i="2"/>
  <c r="MG159" i="2"/>
  <c r="LQ159" i="2"/>
  <c r="KL159" i="2"/>
  <c r="KJ159" i="2"/>
  <c r="KX159" i="2"/>
  <c r="KR159" i="2"/>
  <c r="LF159" i="2"/>
  <c r="KT159" i="2"/>
  <c r="KU159" i="2" s="1"/>
  <c r="KV159" i="2"/>
  <c r="KZ159" i="2"/>
  <c r="KN159" i="2"/>
  <c r="LL159" i="2"/>
  <c r="DY159" i="2"/>
  <c r="IS158" i="2"/>
  <c r="IT147" i="2"/>
  <c r="IZ158" i="2"/>
  <c r="MR157" i="2"/>
  <c r="LH157" i="2"/>
  <c r="MB157" i="2"/>
  <c r="KF147" i="2"/>
  <c r="JV56" i="2"/>
  <c r="DY191" i="2"/>
  <c r="LS336" i="2"/>
  <c r="KP336" i="2"/>
  <c r="MI336" i="2"/>
  <c r="EW318" i="2"/>
  <c r="FB318" i="2"/>
  <c r="EZ318" i="2"/>
  <c r="EY318" i="2"/>
  <c r="EV308" i="2"/>
  <c r="EZ306" i="2"/>
  <c r="EX318" i="2"/>
  <c r="MJ317" i="2"/>
  <c r="LT317" i="2"/>
  <c r="F317" i="2"/>
  <c r="KN317" i="2"/>
  <c r="LB317" i="2"/>
  <c r="EY317" i="2"/>
  <c r="EN317" i="2"/>
  <c r="DB317" i="2"/>
  <c r="LL317" i="2"/>
  <c r="DY317" i="2"/>
  <c r="KT317" i="2"/>
  <c r="KZ317" i="2"/>
  <c r="F305" i="2"/>
  <c r="EX317" i="2"/>
  <c r="KV317" i="2"/>
  <c r="LJ317" i="2"/>
  <c r="KJ317" i="2"/>
  <c r="LN317" i="2"/>
  <c r="LD317" i="2"/>
  <c r="MR316" i="2"/>
  <c r="MK316" i="2"/>
  <c r="MP316" i="2"/>
  <c r="DY316" i="2"/>
  <c r="EA316" i="2"/>
  <c r="DW308" i="2"/>
  <c r="MS316" i="2"/>
  <c r="MJ316" i="2"/>
  <c r="MO316" i="2"/>
  <c r="MG316" i="2"/>
  <c r="JG313" i="2"/>
  <c r="KA308" i="2"/>
  <c r="LP300" i="2"/>
  <c r="MF300" i="2"/>
  <c r="JG300" i="2"/>
  <c r="KJ300" i="2"/>
  <c r="JT296" i="2"/>
  <c r="FI299" i="2"/>
  <c r="FH296" i="2"/>
  <c r="LU298" i="2"/>
  <c r="MK298" i="2"/>
  <c r="JY296" i="2"/>
  <c r="KT298" i="2"/>
  <c r="MU297" i="2"/>
  <c r="KI296" i="2"/>
  <c r="ME297" i="2"/>
  <c r="LP297" i="2"/>
  <c r="DF297" i="2"/>
  <c r="DB297" i="2"/>
  <c r="DF285" i="2"/>
  <c r="MD297" i="2"/>
  <c r="EA297" i="2"/>
  <c r="LX297" i="2"/>
  <c r="MC297" i="2"/>
  <c r="LY297" i="2"/>
  <c r="IN297" i="2"/>
  <c r="MB297" i="2"/>
  <c r="DD285" i="2"/>
  <c r="IA297" i="2"/>
  <c r="DD297" i="2"/>
  <c r="LS297" i="2"/>
  <c r="FJ297" i="2"/>
  <c r="CZ296" i="2"/>
  <c r="LZ297" i="2"/>
  <c r="LU297" i="2"/>
  <c r="IW297" i="2"/>
  <c r="LR297" i="2"/>
  <c r="DA297" i="2"/>
  <c r="LV297" i="2"/>
  <c r="LT297" i="2"/>
  <c r="MA297" i="2"/>
  <c r="KX295" i="2"/>
  <c r="LW295" i="2"/>
  <c r="MM295" i="2"/>
  <c r="LY294" i="2"/>
  <c r="MO294" i="2"/>
  <c r="DD294" i="2"/>
  <c r="LT294" i="2"/>
  <c r="DF294" i="2"/>
  <c r="DD282" i="2"/>
  <c r="ET294" i="2"/>
  <c r="LV294" i="2"/>
  <c r="ME294" i="2"/>
  <c r="IW294" i="2"/>
  <c r="LX294" i="2"/>
  <c r="MA294" i="2"/>
  <c r="EA294" i="2"/>
  <c r="LP294" i="2"/>
  <c r="MD294" i="2"/>
  <c r="LW294" i="2"/>
  <c r="LR294" i="2"/>
  <c r="MB294" i="2"/>
  <c r="CZ284" i="2"/>
  <c r="LU294" i="2"/>
  <c r="LS294" i="2"/>
  <c r="MC294" i="2"/>
  <c r="LZ294" i="2"/>
  <c r="FE294" i="2"/>
  <c r="DA294" i="2"/>
  <c r="KN293" i="2"/>
  <c r="LR293" i="2"/>
  <c r="MH293" i="2"/>
  <c r="MB292" i="2"/>
  <c r="LH292" i="2"/>
  <c r="MR292" i="2"/>
  <c r="LT292" i="2"/>
  <c r="KR292" i="2"/>
  <c r="MJ292" i="2"/>
  <c r="JG292" i="2"/>
  <c r="LH291" i="2"/>
  <c r="MR291" i="2"/>
  <c r="KF284" i="2"/>
  <c r="MB291" i="2"/>
  <c r="JG278" i="2"/>
  <c r="KT278" i="2"/>
  <c r="LU278" i="2"/>
  <c r="MK278" i="2"/>
  <c r="LS277" i="2"/>
  <c r="ME277" i="2"/>
  <c r="DF277" i="2"/>
  <c r="LV277" i="2"/>
  <c r="DB277" i="2"/>
  <c r="DF265" i="2"/>
  <c r="LR277" i="2"/>
  <c r="LP277" i="2"/>
  <c r="MA277" i="2"/>
  <c r="MC277" i="2"/>
  <c r="LZ277" i="2"/>
  <c r="LW277" i="2"/>
  <c r="FE277" i="2"/>
  <c r="IA277" i="2"/>
  <c r="DD277" i="2"/>
  <c r="MB277" i="2"/>
  <c r="DA277" i="2"/>
  <c r="MD277" i="2"/>
  <c r="DJ266" i="2"/>
  <c r="DR254" i="2"/>
  <c r="DM266" i="2"/>
  <c r="DK266" i="2"/>
  <c r="DP254" i="2"/>
  <c r="JU260" i="2"/>
  <c r="KL262" i="2"/>
  <c r="LH257" i="2"/>
  <c r="MB257" i="2"/>
  <c r="MR257" i="2"/>
  <c r="FI257" i="2"/>
  <c r="FO257" i="2"/>
  <c r="FJ257" i="2"/>
  <c r="LN233" i="2"/>
  <c r="ME233" i="2"/>
  <c r="JA233" i="2"/>
  <c r="IZ233" i="2"/>
  <c r="ME232" i="2"/>
  <c r="LN232" i="2"/>
  <c r="LO220" i="2" s="1"/>
  <c r="MM232" i="2"/>
  <c r="LW232" i="2"/>
  <c r="KX232" i="2"/>
  <c r="EX232" i="2"/>
  <c r="EY232" i="2"/>
  <c r="F232" i="2"/>
  <c r="LF232" i="2"/>
  <c r="KT232" i="2"/>
  <c r="DB232" i="2"/>
  <c r="EN232" i="2"/>
  <c r="LJ232" i="2"/>
  <c r="KV232" i="2"/>
  <c r="LL232" i="2"/>
  <c r="F220" i="2"/>
  <c r="DY232" i="2"/>
  <c r="KN232" i="2"/>
  <c r="KP232" i="2"/>
  <c r="EA192" i="2"/>
  <c r="LS192" i="2"/>
  <c r="MD192" i="2"/>
  <c r="FE192" i="2"/>
  <c r="DA192" i="2"/>
  <c r="LV192" i="2"/>
  <c r="LW192" i="2"/>
  <c r="DB192" i="2"/>
  <c r="MA192" i="2"/>
  <c r="FJ192" i="2"/>
  <c r="ME192" i="2"/>
  <c r="LT192" i="2"/>
  <c r="ET192" i="2"/>
  <c r="DM192" i="2"/>
  <c r="MC192" i="2"/>
  <c r="LU192" i="2"/>
  <c r="FJ120" i="2"/>
  <c r="DF107" i="2"/>
  <c r="LZ120" i="2"/>
  <c r="MA120" i="2"/>
  <c r="FP120" i="2"/>
  <c r="DD120" i="2"/>
  <c r="DF120" i="2"/>
  <c r="EA120" i="2"/>
  <c r="EB107" i="2" s="1"/>
  <c r="DA120" i="2"/>
  <c r="ME120" i="2"/>
  <c r="LS120" i="2"/>
  <c r="LR120" i="2"/>
  <c r="LT120" i="2"/>
  <c r="DD107" i="2"/>
  <c r="LU120" i="2"/>
  <c r="DB120" i="2"/>
  <c r="LV120" i="2"/>
  <c r="DM120" i="2"/>
  <c r="CZ108" i="2"/>
  <c r="MC120" i="2"/>
  <c r="MD120" i="2"/>
  <c r="LQ48" i="2"/>
  <c r="FJ294" i="2"/>
  <c r="MK336" i="2"/>
  <c r="LS265" i="2"/>
  <c r="MT244" i="2"/>
  <c r="KR340" i="2"/>
  <c r="KJ340" i="2"/>
  <c r="F328" i="2"/>
  <c r="KN340" i="2"/>
  <c r="KZ340" i="2"/>
  <c r="DY340" i="2"/>
  <c r="KP340" i="2"/>
  <c r="DB340" i="2"/>
  <c r="LH340" i="2"/>
  <c r="LD340" i="2"/>
  <c r="LF340" i="2"/>
  <c r="KX340" i="2"/>
  <c r="KY328" i="2" s="1"/>
  <c r="MF339" i="2"/>
  <c r="KJ339" i="2"/>
  <c r="LP339" i="2"/>
  <c r="MF338" i="2"/>
  <c r="LP338" i="2"/>
  <c r="KL337" i="2"/>
  <c r="LQ337" i="2"/>
  <c r="LZ336" i="2"/>
  <c r="MP336" i="2"/>
  <c r="LD336" i="2"/>
  <c r="KL323" i="2"/>
  <c r="JU320" i="2"/>
  <c r="MI322" i="2"/>
  <c r="ML321" i="2"/>
  <c r="LV321" i="2"/>
  <c r="MD319" i="2"/>
  <c r="KH308" i="2"/>
  <c r="LL319" i="2"/>
  <c r="EN318" i="2"/>
  <c r="EP306" i="2"/>
  <c r="EM318" i="2"/>
  <c r="ET318" i="2"/>
  <c r="EP318" i="2"/>
  <c r="ES318" i="2"/>
  <c r="MR314" i="2"/>
  <c r="KF308" i="2"/>
  <c r="LH314" i="2"/>
  <c r="KX300" i="2"/>
  <c r="LW300" i="2"/>
  <c r="MP279" i="2"/>
  <c r="LD279" i="2"/>
  <c r="LZ279" i="2"/>
  <c r="ME266" i="2"/>
  <c r="MU266" i="2"/>
  <c r="LN266" i="2"/>
  <c r="KI260" i="2"/>
  <c r="KV263" i="2"/>
  <c r="ML263" i="2"/>
  <c r="JZ260" i="2"/>
  <c r="ES227" i="2"/>
  <c r="EP227" i="2"/>
  <c r="EP239" i="2"/>
  <c r="MF238" i="2"/>
  <c r="MG238" i="2"/>
  <c r="MQ238" i="2"/>
  <c r="ML238" i="2"/>
  <c r="MT238" i="2"/>
  <c r="DX238" i="2"/>
  <c r="DZ238" i="2" s="1"/>
  <c r="DY238" i="2"/>
  <c r="KP237" i="2"/>
  <c r="JG237" i="2"/>
  <c r="MI237" i="2"/>
  <c r="MM235" i="2"/>
  <c r="JG235" i="2"/>
  <c r="LN234" i="2"/>
  <c r="DB213" i="2"/>
  <c r="KZ213" i="2"/>
  <c r="DY213" i="2"/>
  <c r="EX213" i="2"/>
  <c r="F200" i="2"/>
  <c r="DL213" i="2"/>
  <c r="KL213" i="2"/>
  <c r="LJ213" i="2"/>
  <c r="EY213" i="2"/>
  <c r="LN213" i="2"/>
  <c r="LO213" i="2" s="1"/>
  <c r="F213" i="2"/>
  <c r="KX213" i="2"/>
  <c r="LH213" i="2"/>
  <c r="KJ213" i="2"/>
  <c r="LD213" i="2"/>
  <c r="KR213" i="2"/>
  <c r="KV213" i="2"/>
  <c r="EN213" i="2"/>
  <c r="LL213" i="2"/>
  <c r="DK213" i="2"/>
  <c r="KT213" i="2"/>
  <c r="KN213" i="2"/>
  <c r="MJ210" i="2"/>
  <c r="MM210" i="2"/>
  <c r="DX210" i="2"/>
  <c r="DZ210" i="2" s="1"/>
  <c r="EA210" i="2"/>
  <c r="MG210" i="2"/>
  <c r="DY210" i="2"/>
  <c r="ML210" i="2"/>
  <c r="MK210" i="2"/>
  <c r="MI210" i="2"/>
  <c r="MN210" i="2"/>
  <c r="MH210" i="2"/>
  <c r="MU210" i="2"/>
  <c r="MP210" i="2"/>
  <c r="MF210" i="2"/>
  <c r="MQ210" i="2"/>
  <c r="FO195" i="2"/>
  <c r="FP195" i="2"/>
  <c r="FQ182" i="2"/>
  <c r="LX194" i="2"/>
  <c r="MN194" i="2"/>
  <c r="KZ194" i="2"/>
  <c r="KX194" i="2"/>
  <c r="KV194" i="2"/>
  <c r="LD194" i="2"/>
  <c r="EN194" i="2"/>
  <c r="LN194" i="2"/>
  <c r="LF194" i="2"/>
  <c r="DK194" i="2"/>
  <c r="LH194" i="2"/>
  <c r="KN194" i="2"/>
  <c r="KP194" i="2"/>
  <c r="LL194" i="2"/>
  <c r="KR194" i="2"/>
  <c r="EY194" i="2"/>
  <c r="DL194" i="2"/>
  <c r="F181" i="2"/>
  <c r="KN193" i="2"/>
  <c r="LF193" i="2"/>
  <c r="EN193" i="2"/>
  <c r="EX193" i="2"/>
  <c r="KP193" i="2"/>
  <c r="DY193" i="2"/>
  <c r="LJ193" i="2"/>
  <c r="DB193" i="2"/>
  <c r="DC193" i="2" s="1"/>
  <c r="DK193" i="2"/>
  <c r="KX193" i="2"/>
  <c r="KL193" i="2"/>
  <c r="EY193" i="2"/>
  <c r="LH193" i="2"/>
  <c r="D186" i="2"/>
  <c r="FP192" i="2"/>
  <c r="FQ179" i="2"/>
  <c r="FL186" i="2"/>
  <c r="EY119" i="2"/>
  <c r="FB119" i="2"/>
  <c r="EZ119" i="2"/>
  <c r="EX119" i="2"/>
  <c r="EZ106" i="2"/>
  <c r="EW119" i="2"/>
  <c r="FF119" i="2"/>
  <c r="FG119" i="2" s="1"/>
  <c r="LD64" i="2"/>
  <c r="H39" i="2"/>
  <c r="K39" i="2"/>
  <c r="IB286" i="2"/>
  <c r="IZ232" i="2"/>
  <c r="CZ186" i="2"/>
  <c r="DH198" i="2" s="1"/>
  <c r="IZ226" i="2"/>
  <c r="KZ232" i="2"/>
  <c r="MO315" i="2"/>
  <c r="LH313" i="2"/>
  <c r="KC320" i="2"/>
  <c r="ES323" i="2"/>
  <c r="MI163" i="2"/>
  <c r="LW338" i="2"/>
  <c r="EN239" i="2"/>
  <c r="LB337" i="2"/>
  <c r="IZ235" i="2"/>
  <c r="MB314" i="2"/>
  <c r="MB192" i="2"/>
  <c r="MT191" i="2"/>
  <c r="LN193" i="2"/>
  <c r="KL317" i="2"/>
  <c r="FB306" i="2"/>
  <c r="ES267" i="2"/>
  <c r="EX340" i="2"/>
  <c r="LX343" i="2"/>
  <c r="MN343" i="2"/>
  <c r="KZ343" i="2"/>
  <c r="MF343" i="2"/>
  <c r="KJ343" i="2"/>
  <c r="DI343" i="2"/>
  <c r="MJ343" i="2"/>
  <c r="MR343" i="2"/>
  <c r="MT343" i="2"/>
  <c r="ML343" i="2"/>
  <c r="EA343" i="2"/>
  <c r="DY343" i="2"/>
  <c r="MI343" i="2"/>
  <c r="MQ343" i="2"/>
  <c r="MS343" i="2"/>
  <c r="DX343" i="2"/>
  <c r="DZ343" i="2" s="1"/>
  <c r="MK343" i="2"/>
  <c r="LZ342" i="2"/>
  <c r="LD342" i="2"/>
  <c r="MP342" i="2"/>
  <c r="EN342" i="2"/>
  <c r="ET342" i="2"/>
  <c r="EP330" i="2"/>
  <c r="LN339" i="2"/>
  <c r="LO327" i="2" s="1"/>
  <c r="ME339" i="2"/>
  <c r="ME338" i="2"/>
  <c r="KX338" i="2"/>
  <c r="MM338" i="2"/>
  <c r="EX338" i="2"/>
  <c r="LL338" i="2"/>
  <c r="DY338" i="2"/>
  <c r="KT338" i="2"/>
  <c r="LH338" i="2"/>
  <c r="LB338" i="2"/>
  <c r="KV338" i="2"/>
  <c r="LD338" i="2"/>
  <c r="F326" i="2"/>
  <c r="EN338" i="2"/>
  <c r="LJ338" i="2"/>
  <c r="KR338" i="2"/>
  <c r="LX337" i="2"/>
  <c r="KZ337" i="2"/>
  <c r="MN337" i="2"/>
  <c r="KJ337" i="2"/>
  <c r="LP337" i="2"/>
  <c r="MF337" i="2"/>
  <c r="DF325" i="2"/>
  <c r="IN337" i="2"/>
  <c r="FJ337" i="2"/>
  <c r="MA337" i="2"/>
  <c r="IA337" i="2"/>
  <c r="DD325" i="2"/>
  <c r="MC337" i="2"/>
  <c r="LW337" i="2"/>
  <c r="IW337" i="2"/>
  <c r="MD337" i="2"/>
  <c r="ET337" i="2"/>
  <c r="LT337" i="2"/>
  <c r="ME337" i="2"/>
  <c r="LR337" i="2"/>
  <c r="DA337" i="2"/>
  <c r="LU337" i="2"/>
  <c r="LS337" i="2"/>
  <c r="LV337" i="2"/>
  <c r="DB337" i="2"/>
  <c r="MO336" i="2"/>
  <c r="LB336" i="2"/>
  <c r="KJ324" i="2"/>
  <c r="KL324" i="2"/>
  <c r="KX324" i="2"/>
  <c r="KN324" i="2"/>
  <c r="F324" i="2"/>
  <c r="KZ324" i="2"/>
  <c r="KV324" i="2"/>
  <c r="EY324" i="2"/>
  <c r="KT324" i="2"/>
  <c r="KP324" i="2"/>
  <c r="F312" i="2"/>
  <c r="LN324" i="2"/>
  <c r="EX324" i="2"/>
  <c r="MS321" i="2"/>
  <c r="LU321" i="2"/>
  <c r="MK321" i="2"/>
  <c r="LJ319" i="2"/>
  <c r="MC319" i="2"/>
  <c r="MS319" i="2"/>
  <c r="KT319" i="2"/>
  <c r="JG319" i="2"/>
  <c r="MK319" i="2"/>
  <c r="EN319" i="2"/>
  <c r="KR319" i="2"/>
  <c r="DY319" i="2"/>
  <c r="LH319" i="2"/>
  <c r="EY319" i="2"/>
  <c r="KJ319" i="2"/>
  <c r="KK319" i="2" s="1"/>
  <c r="LN319" i="2"/>
  <c r="KP319" i="2"/>
  <c r="F319" i="2"/>
  <c r="KZ319" i="2"/>
  <c r="KL318" i="2"/>
  <c r="JG318" i="2"/>
  <c r="MG318" i="2"/>
  <c r="LQ318" i="2"/>
  <c r="EN288" i="2"/>
  <c r="EP288" i="2"/>
  <c r="EM288" i="2"/>
  <c r="ES288" i="2"/>
  <c r="JG287" i="2"/>
  <c r="KP287" i="2"/>
  <c r="JW284" i="2"/>
  <c r="MI287" i="2"/>
  <c r="LS287" i="2"/>
  <c r="MP273" i="2"/>
  <c r="LD273" i="2"/>
  <c r="LR273" i="2"/>
  <c r="JV272" i="2"/>
  <c r="JG273" i="2"/>
  <c r="FB261" i="2"/>
  <c r="EY273" i="2"/>
  <c r="EW273" i="2"/>
  <c r="JG271" i="2"/>
  <c r="MG271" i="2"/>
  <c r="LQ271" i="2"/>
  <c r="EA271" i="2"/>
  <c r="MH271" i="2"/>
  <c r="DX271" i="2"/>
  <c r="DZ271" i="2" s="1"/>
  <c r="DY271" i="2"/>
  <c r="MM271" i="2"/>
  <c r="MS271" i="2"/>
  <c r="MU271" i="2"/>
  <c r="MT271" i="2"/>
  <c r="MN271" i="2"/>
  <c r="MF271" i="2"/>
  <c r="ML271" i="2"/>
  <c r="MB270" i="2"/>
  <c r="LH270" i="2"/>
  <c r="KR270" i="2"/>
  <c r="LT270" i="2"/>
  <c r="JG270" i="2"/>
  <c r="FF270" i="2"/>
  <c r="FG270" i="2" s="1"/>
  <c r="FE270" i="2"/>
  <c r="KX269" i="2"/>
  <c r="JG269" i="2"/>
  <c r="MM269" i="2"/>
  <c r="LW269" i="2"/>
  <c r="DJ269" i="2"/>
  <c r="EC269" i="2"/>
  <c r="DK269" i="2"/>
  <c r="DM269" i="2"/>
  <c r="DP257" i="2"/>
  <c r="DL269" i="2"/>
  <c r="MP268" i="2"/>
  <c r="LD268" i="2"/>
  <c r="LZ268" i="2"/>
  <c r="LR268" i="2"/>
  <c r="KN268" i="2"/>
  <c r="JV260" i="2"/>
  <c r="MH268" i="2"/>
  <c r="ET268" i="2"/>
  <c r="EP268" i="2"/>
  <c r="ES256" i="2"/>
  <c r="EM268" i="2"/>
  <c r="EN268" i="2"/>
  <c r="MR267" i="2"/>
  <c r="MB267" i="2"/>
  <c r="KF260" i="2"/>
  <c r="LH267" i="2"/>
  <c r="KR267" i="2"/>
  <c r="JG267" i="2"/>
  <c r="FF267" i="2"/>
  <c r="FG267" i="2" s="1"/>
  <c r="FD260" i="2"/>
  <c r="FE267" i="2"/>
  <c r="LL266" i="2"/>
  <c r="MD266" i="2"/>
  <c r="LV266" i="2"/>
  <c r="KV266" i="2"/>
  <c r="ML266" i="2"/>
  <c r="JG266" i="2"/>
  <c r="MM265" i="2"/>
  <c r="MS265" i="2"/>
  <c r="MN265" i="2"/>
  <c r="EA265" i="2"/>
  <c r="DX265" i="2"/>
  <c r="DZ265" i="2" s="1"/>
  <c r="MG265" i="2"/>
  <c r="ML265" i="2"/>
  <c r="MH265" i="2"/>
  <c r="MU265" i="2"/>
  <c r="MA264" i="2"/>
  <c r="LF264" i="2"/>
  <c r="MQ264" i="2"/>
  <c r="LS264" i="2"/>
  <c r="KP264" i="2"/>
  <c r="MI264" i="2"/>
  <c r="EV260" i="2"/>
  <c r="EW264" i="2"/>
  <c r="EZ264" i="2"/>
  <c r="FF264" i="2"/>
  <c r="FG264" i="2" s="1"/>
  <c r="EZ252" i="2"/>
  <c r="EY264" i="2"/>
  <c r="IS240" i="2"/>
  <c r="IT236" i="2"/>
  <c r="LJ239" i="2"/>
  <c r="KT239" i="2"/>
  <c r="MK239" i="2"/>
  <c r="IZ228" i="2"/>
  <c r="MH118" i="2"/>
  <c r="EA118" i="2"/>
  <c r="MR118" i="2"/>
  <c r="MP118" i="2"/>
  <c r="MQ118" i="2"/>
  <c r="MJ118" i="2"/>
  <c r="DY118" i="2"/>
  <c r="DX118" i="2"/>
  <c r="DZ118" i="2" s="1"/>
  <c r="MG118" i="2"/>
  <c r="MF118" i="2"/>
  <c r="MN118" i="2"/>
  <c r="MK118" i="2"/>
  <c r="HW118" i="2"/>
  <c r="ID118" i="2"/>
  <c r="MM118" i="2"/>
  <c r="LW118" i="2"/>
  <c r="KA108" i="2"/>
  <c r="KX118" i="2"/>
  <c r="ME118" i="2"/>
  <c r="LN118" i="2"/>
  <c r="MU118" i="2"/>
  <c r="HE118" i="2"/>
  <c r="GA108" i="2"/>
  <c r="KN119" i="2"/>
  <c r="HA119" i="2"/>
  <c r="LD119" i="2"/>
  <c r="HP119" i="2"/>
  <c r="HK119" i="2"/>
  <c r="HC119" i="2"/>
  <c r="LL119" i="2"/>
  <c r="HO119" i="2"/>
  <c r="HN119" i="2"/>
  <c r="LJ119" i="2"/>
  <c r="DY119" i="2"/>
  <c r="AD119" i="2"/>
  <c r="CI119" i="2"/>
  <c r="CQ119" i="2"/>
  <c r="HJ119" i="2"/>
  <c r="I119" i="2"/>
  <c r="J119" i="2" s="1"/>
  <c r="CS119" i="2"/>
  <c r="HT119" i="2"/>
  <c r="HB119" i="2"/>
  <c r="DL119" i="2"/>
  <c r="CG119" i="2"/>
  <c r="CR119" i="2"/>
  <c r="HI119" i="2"/>
  <c r="KP119" i="2"/>
  <c r="CO119" i="2"/>
  <c r="CH119" i="2"/>
  <c r="HQ119" i="2"/>
  <c r="CW119" i="2"/>
  <c r="CM119" i="2"/>
  <c r="CT119" i="2"/>
  <c r="F119" i="2"/>
  <c r="CY119" i="2"/>
  <c r="HL119" i="2"/>
  <c r="DK119" i="2"/>
  <c r="DS106" i="2" s="1"/>
  <c r="CU119" i="2"/>
  <c r="KX119" i="2"/>
  <c r="EN119" i="2"/>
  <c r="D108" i="2"/>
  <c r="E114" i="2" s="1"/>
  <c r="LF119" i="2"/>
  <c r="CE119" i="2"/>
  <c r="CL119" i="2"/>
  <c r="F106" i="2"/>
  <c r="CP119" i="2"/>
  <c r="KR119" i="2"/>
  <c r="CK119" i="2"/>
  <c r="CX119" i="2"/>
  <c r="FE58" i="2"/>
  <c r="FF58" i="2"/>
  <c r="FG58" i="2" s="1"/>
  <c r="IM58" i="2"/>
  <c r="HW58" i="2"/>
  <c r="MA58" i="2"/>
  <c r="LF58" i="2"/>
  <c r="MQ58" i="2"/>
  <c r="KJ46" i="2"/>
  <c r="MF46" i="2"/>
  <c r="LP46" i="2"/>
  <c r="LT47" i="2"/>
  <c r="MJ47" i="2"/>
  <c r="IS48" i="2"/>
  <c r="IZ48" i="2"/>
  <c r="FO49" i="2"/>
  <c r="FP49" i="2"/>
  <c r="FQ49" i="2"/>
  <c r="MT49" i="2"/>
  <c r="MD49" i="2"/>
  <c r="HW50" i="2"/>
  <c r="HZ37" i="2" s="1"/>
  <c r="IM50" i="2"/>
  <c r="DX51" i="2"/>
  <c r="DZ51" i="2" s="1"/>
  <c r="MS51" i="2"/>
  <c r="DY51" i="2"/>
  <c r="MJ51" i="2"/>
  <c r="MF51" i="2"/>
  <c r="MR51" i="2"/>
  <c r="MM51" i="2"/>
  <c r="EA51" i="2"/>
  <c r="EW256" i="2"/>
  <c r="EY256" i="2"/>
  <c r="FF256" i="2"/>
  <c r="FG256" i="2" s="1"/>
  <c r="EZ256" i="2"/>
  <c r="EX256" i="2"/>
  <c r="FB244" i="2"/>
  <c r="EZ244" i="2"/>
  <c r="MC255" i="2"/>
  <c r="LJ255" i="2"/>
  <c r="MS255" i="2"/>
  <c r="IW244" i="2"/>
  <c r="JA244" i="2"/>
  <c r="KP190" i="2"/>
  <c r="LS190" i="2"/>
  <c r="JG190" i="2"/>
  <c r="ML190" i="2"/>
  <c r="MH190" i="2"/>
  <c r="MP190" i="2"/>
  <c r="MM190" i="2"/>
  <c r="MU190" i="2"/>
  <c r="MK190" i="2"/>
  <c r="DY190" i="2"/>
  <c r="MG190" i="2"/>
  <c r="MS190" i="2"/>
  <c r="MF190" i="2"/>
  <c r="MN190" i="2"/>
  <c r="EA190" i="2"/>
  <c r="MT190" i="2"/>
  <c r="ID189" i="2"/>
  <c r="IM189" i="2"/>
  <c r="KR188" i="2"/>
  <c r="LT188" i="2"/>
  <c r="MJ188" i="2"/>
  <c r="MM181" i="2"/>
  <c r="KX181" i="2"/>
  <c r="LW181" i="2"/>
  <c r="EY181" i="2"/>
  <c r="EZ181" i="2"/>
  <c r="EZ168" i="2"/>
  <c r="FB168" i="2"/>
  <c r="FF181" i="2"/>
  <c r="FG181" i="2" s="1"/>
  <c r="EX181" i="2"/>
  <c r="IM180" i="2"/>
  <c r="IC173" i="2"/>
  <c r="KC173" i="2"/>
  <c r="JG179" i="2"/>
  <c r="MF167" i="2"/>
  <c r="LP167" i="2"/>
  <c r="KJ167" i="2"/>
  <c r="JG167" i="2"/>
  <c r="MA163" i="2"/>
  <c r="MQ163" i="2"/>
  <c r="KE160" i="2"/>
  <c r="MD161" i="2"/>
  <c r="ML161" i="2"/>
  <c r="LV161" i="2"/>
  <c r="KV161" i="2"/>
  <c r="EW159" i="2"/>
  <c r="EZ146" i="2"/>
  <c r="FB146" i="2"/>
  <c r="EZ159" i="2"/>
  <c r="FF159" i="2"/>
  <c r="FG159" i="2" s="1"/>
  <c r="FB159" i="2"/>
  <c r="MI158" i="2"/>
  <c r="KP158" i="2"/>
  <c r="JW147" i="2"/>
  <c r="DP158" i="2"/>
  <c r="DR158" i="2"/>
  <c r="DK158" i="2"/>
  <c r="DL158" i="2"/>
  <c r="DJ158" i="2"/>
  <c r="EC158" i="2"/>
  <c r="DM158" i="2"/>
  <c r="DR145" i="2"/>
  <c r="IC186" i="2"/>
  <c r="LW120" i="2"/>
  <c r="LX295" i="2"/>
  <c r="MQ342" i="2"/>
  <c r="LF342" i="2"/>
  <c r="MA342" i="2"/>
  <c r="KV340" i="2"/>
  <c r="ML340" i="2"/>
  <c r="LV340" i="2"/>
  <c r="F327" i="2"/>
  <c r="EY339" i="2"/>
  <c r="LJ339" i="2"/>
  <c r="LB339" i="2"/>
  <c r="LD339" i="2"/>
  <c r="KV339" i="2"/>
  <c r="KN339" i="2"/>
  <c r="DY339" i="2"/>
  <c r="KR339" i="2"/>
  <c r="KL339" i="2"/>
  <c r="KT339" i="2"/>
  <c r="EX339" i="2"/>
  <c r="LH339" i="2"/>
  <c r="IW324" i="2"/>
  <c r="IA324" i="2"/>
  <c r="LQ324" i="2"/>
  <c r="DD324" i="2"/>
  <c r="LY324" i="2"/>
  <c r="DA324" i="2"/>
  <c r="DF324" i="2"/>
  <c r="MD324" i="2"/>
  <c r="ME324" i="2"/>
  <c r="LX324" i="2"/>
  <c r="DD312" i="2"/>
  <c r="LW324" i="2"/>
  <c r="LV324" i="2"/>
  <c r="LP324" i="2"/>
  <c r="LR324" i="2"/>
  <c r="DF312" i="2"/>
  <c r="DB324" i="2"/>
  <c r="EA324" i="2"/>
  <c r="MC324" i="2"/>
  <c r="LU324" i="2"/>
  <c r="ET324" i="2"/>
  <c r="IN324" i="2"/>
  <c r="EM323" i="2"/>
  <c r="EN323" i="2"/>
  <c r="EP323" i="2"/>
  <c r="DY321" i="2"/>
  <c r="LF321" i="2"/>
  <c r="LB321" i="2"/>
  <c r="D320" i="2"/>
  <c r="LD321" i="2"/>
  <c r="LH321" i="2"/>
  <c r="KN321" i="2"/>
  <c r="KR321" i="2"/>
  <c r="KS309" i="2" s="1"/>
  <c r="F309" i="2"/>
  <c r="LP319" i="2"/>
  <c r="DF307" i="2"/>
  <c r="LY319" i="2"/>
  <c r="DB319" i="2"/>
  <c r="ME319" i="2"/>
  <c r="FJ319" i="2"/>
  <c r="DD307" i="2"/>
  <c r="LS319" i="2"/>
  <c r="LX319" i="2"/>
  <c r="EA319" i="2"/>
  <c r="DA319" i="2"/>
  <c r="LT319" i="2"/>
  <c r="DF319" i="2"/>
  <c r="LQ319" i="2"/>
  <c r="DD319" i="2"/>
  <c r="LR318" i="2"/>
  <c r="KN318" i="2"/>
  <c r="MH318" i="2"/>
  <c r="MI317" i="2"/>
  <c r="KP317" i="2"/>
  <c r="KQ305" i="2" s="1"/>
  <c r="JG317" i="2"/>
  <c r="JW308" i="2"/>
  <c r="MM316" i="2"/>
  <c r="KX316" i="2"/>
  <c r="FJ314" i="2"/>
  <c r="FI314" i="2"/>
  <c r="IL287" i="2"/>
  <c r="IB287" i="2" s="1"/>
  <c r="FF287" i="2"/>
  <c r="FG287" i="2" s="1"/>
  <c r="DI287" i="2"/>
  <c r="FE287" i="2"/>
  <c r="KT286" i="2"/>
  <c r="LU286" i="2"/>
  <c r="MK286" i="2"/>
  <c r="KH284" i="2"/>
  <c r="MD285" i="2"/>
  <c r="LL285" i="2"/>
  <c r="DI283" i="2"/>
  <c r="FF283" i="2"/>
  <c r="FG283" i="2" s="1"/>
  <c r="IL283" i="2"/>
  <c r="FE283" i="2"/>
  <c r="LU282" i="2"/>
  <c r="JG282" i="2"/>
  <c r="JI282" i="2" s="1"/>
  <c r="MM281" i="2"/>
  <c r="LW281" i="2"/>
  <c r="LQ280" i="2"/>
  <c r="KL280" i="2"/>
  <c r="MG280" i="2"/>
  <c r="KT267" i="2"/>
  <c r="MK267" i="2"/>
  <c r="KA260" i="2"/>
  <c r="MM266" i="2"/>
  <c r="KX266" i="2"/>
  <c r="LX262" i="2"/>
  <c r="KB260" i="2"/>
  <c r="KZ262" i="2"/>
  <c r="MR238" i="2"/>
  <c r="LH238" i="2"/>
  <c r="KE236" i="2"/>
  <c r="LF237" i="2"/>
  <c r="MQ237" i="2"/>
  <c r="IM237" i="2"/>
  <c r="IC236" i="2"/>
  <c r="MM234" i="2"/>
  <c r="KX234" i="2"/>
  <c r="LW234" i="2"/>
  <c r="LQ211" i="2"/>
  <c r="JG211" i="2"/>
  <c r="KL211" i="2"/>
  <c r="MG211" i="2"/>
  <c r="DD198" i="2"/>
  <c r="FP211" i="2"/>
  <c r="LT211" i="2"/>
  <c r="DD211" i="2"/>
  <c r="DF198" i="2"/>
  <c r="MC211" i="2"/>
  <c r="DF211" i="2"/>
  <c r="DA211" i="2"/>
  <c r="EC211" i="2"/>
  <c r="DM211" i="2"/>
  <c r="LV211" i="2"/>
  <c r="LX211" i="2"/>
  <c r="MA211" i="2"/>
  <c r="FE211" i="2"/>
  <c r="ET211" i="2"/>
  <c r="LP211" i="2"/>
  <c r="LR211" i="2"/>
  <c r="FJ211" i="2"/>
  <c r="LS211" i="2"/>
  <c r="EA211" i="2"/>
  <c r="KE199" i="2"/>
  <c r="MA209" i="2"/>
  <c r="LF209" i="2"/>
  <c r="MQ209" i="2"/>
  <c r="LP195" i="2"/>
  <c r="JG195" i="2"/>
  <c r="KJ195" i="2"/>
  <c r="MF195" i="2"/>
  <c r="KZ195" i="2"/>
  <c r="KT195" i="2"/>
  <c r="F195" i="2"/>
  <c r="KL195" i="2"/>
  <c r="DB195" i="2"/>
  <c r="LL195" i="2"/>
  <c r="KN195" i="2"/>
  <c r="LD195" i="2"/>
  <c r="KX195" i="2"/>
  <c r="LJ195" i="2"/>
  <c r="DY195" i="2"/>
  <c r="KV195" i="2"/>
  <c r="EX195" i="2"/>
  <c r="KP195" i="2"/>
  <c r="DL195" i="2"/>
  <c r="EY195" i="2"/>
  <c r="LF195" i="2"/>
  <c r="KR195" i="2"/>
  <c r="MF194" i="2"/>
  <c r="LP194" i="2"/>
  <c r="LX193" i="2"/>
  <c r="KZ193" i="2"/>
  <c r="FQ180" i="2"/>
  <c r="FP193" i="2"/>
  <c r="KB186" i="2"/>
  <c r="KZ192" i="2"/>
  <c r="LA192" i="2" s="1"/>
  <c r="LX192" i="2"/>
  <c r="MN192" i="2"/>
  <c r="ID119" i="2"/>
  <c r="IM119" i="2"/>
  <c r="IC108" i="2"/>
  <c r="GZ119" i="2"/>
  <c r="FV108" i="2"/>
  <c r="LD35" i="2"/>
  <c r="MP35" i="2"/>
  <c r="DP35" i="2"/>
  <c r="DR35" i="2"/>
  <c r="IN286" i="2"/>
  <c r="LY338" i="2"/>
  <c r="IZ227" i="2"/>
  <c r="MT285" i="2"/>
  <c r="MB319" i="2"/>
  <c r="KT193" i="2"/>
  <c r="LW319" i="2"/>
  <c r="KL194" i="2"/>
  <c r="LJ286" i="2"/>
  <c r="MT210" i="2"/>
  <c r="MN238" i="2"/>
  <c r="DB194" i="2"/>
  <c r="DB211" i="2"/>
  <c r="KT321" i="2"/>
  <c r="LL161" i="2"/>
  <c r="LM161" i="2" s="1"/>
  <c r="FO192" i="2"/>
  <c r="LU162" i="2"/>
  <c r="LD193" i="2"/>
  <c r="LD319" i="2"/>
  <c r="LB324" i="2"/>
  <c r="FB106" i="2"/>
  <c r="FJ324" i="2"/>
  <c r="IM57" i="2"/>
  <c r="ID57" i="2"/>
  <c r="KP58" i="2"/>
  <c r="MI58" i="2"/>
  <c r="LS58" i="2"/>
  <c r="MU62" i="2"/>
  <c r="LN62" i="2"/>
  <c r="LO62" i="2" s="1"/>
  <c r="CW64" i="2"/>
  <c r="EN64" i="2"/>
  <c r="HD64" i="2"/>
  <c r="HT64" i="2"/>
  <c r="IS64" i="2"/>
  <c r="IZ64" i="2"/>
  <c r="CL65" i="2"/>
  <c r="HB65" i="2"/>
  <c r="CM65" i="2"/>
  <c r="GZ65" i="2"/>
  <c r="HA65" i="2"/>
  <c r="KX65" i="2"/>
  <c r="CU65" i="2"/>
  <c r="KT65" i="2"/>
  <c r="HH65" i="2"/>
  <c r="HI65" i="2"/>
  <c r="DB65" i="2"/>
  <c r="HP65" i="2"/>
  <c r="KR65" i="2"/>
  <c r="CE65" i="2"/>
  <c r="HR65" i="2"/>
  <c r="LJ65" i="2"/>
  <c r="KV65" i="2"/>
  <c r="HQ65" i="2"/>
  <c r="HF65" i="2"/>
  <c r="AD65" i="2"/>
  <c r="LN65" i="2"/>
  <c r="CT65" i="2"/>
  <c r="HO65" i="2"/>
  <c r="LL65" i="2"/>
  <c r="HK65" i="2"/>
  <c r="HJ65" i="2"/>
  <c r="HS65" i="2"/>
  <c r="LF65" i="2"/>
  <c r="KL65" i="2"/>
  <c r="F65" i="2"/>
  <c r="HC65" i="2"/>
  <c r="CH65" i="2"/>
  <c r="CP65" i="2"/>
  <c r="HM65" i="2"/>
  <c r="LP45" i="2"/>
  <c r="MF45" i="2"/>
  <c r="MN46" i="2"/>
  <c r="KZ46" i="2"/>
  <c r="DA47" i="2"/>
  <c r="DM47" i="2"/>
  <c r="ET47" i="2"/>
  <c r="LQ47" i="2"/>
  <c r="DF47" i="2"/>
  <c r="LV47" i="2"/>
  <c r="LX47" i="2"/>
  <c r="EC47" i="2"/>
  <c r="EE47" i="2" s="1"/>
  <c r="MD47" i="2"/>
  <c r="EA47" i="2"/>
  <c r="LW47" i="2"/>
  <c r="MB47" i="2"/>
  <c r="MT48" i="2"/>
  <c r="MH48" i="2"/>
  <c r="ML48" i="2"/>
  <c r="EA48" i="2"/>
  <c r="MI48" i="2"/>
  <c r="MJ48" i="2"/>
  <c r="DX48" i="2"/>
  <c r="DZ48" i="2" s="1"/>
  <c r="LX256" i="2"/>
  <c r="MN256" i="2"/>
  <c r="KZ256" i="2"/>
  <c r="KB248" i="2"/>
  <c r="MK255" i="2"/>
  <c r="JG255" i="2"/>
  <c r="KT255" i="2"/>
  <c r="FE244" i="2"/>
  <c r="FD236" i="2"/>
  <c r="LD191" i="2"/>
  <c r="LZ191" i="2"/>
  <c r="KD186" i="2"/>
  <c r="MP191" i="2"/>
  <c r="EA191" i="2"/>
  <c r="MQ191" i="2"/>
  <c r="MN191" i="2"/>
  <c r="MM191" i="2"/>
  <c r="MK191" i="2"/>
  <c r="MF191" i="2"/>
  <c r="MU191" i="2"/>
  <c r="DX191" i="2"/>
  <c r="DZ191" i="2" s="1"/>
  <c r="ML191" i="2"/>
  <c r="MR191" i="2"/>
  <c r="MJ191" i="2"/>
  <c r="MG191" i="2"/>
  <c r="ID190" i="2"/>
  <c r="IM190" i="2"/>
  <c r="JG189" i="2"/>
  <c r="KP189" i="2"/>
  <c r="MI189" i="2"/>
  <c r="JW186" i="2"/>
  <c r="LS189" i="2"/>
  <c r="MF189" i="2"/>
  <c r="MT189" i="2"/>
  <c r="ML189" i="2"/>
  <c r="DW186" i="2"/>
  <c r="MP189" i="2"/>
  <c r="MR189" i="2"/>
  <c r="MH189" i="2"/>
  <c r="MJ189" i="2"/>
  <c r="DY189" i="2"/>
  <c r="DX189" i="2"/>
  <c r="DZ189" i="2" s="1"/>
  <c r="MU189" i="2"/>
  <c r="MM189" i="2"/>
  <c r="EA189" i="2"/>
  <c r="KJ181" i="2"/>
  <c r="MF181" i="2"/>
  <c r="JT173" i="2"/>
  <c r="JG181" i="2"/>
  <c r="LP181" i="2"/>
  <c r="EX180" i="2"/>
  <c r="FF180" i="2"/>
  <c r="FG180" i="2" s="1"/>
  <c r="EZ180" i="2"/>
  <c r="FB167" i="2"/>
  <c r="EV173" i="2"/>
  <c r="EW180" i="2"/>
  <c r="EZ167" i="2"/>
  <c r="FB180" i="2"/>
  <c r="EY180" i="2"/>
  <c r="MM167" i="2"/>
  <c r="LW167" i="2"/>
  <c r="EP154" i="2"/>
  <c r="EP167" i="2"/>
  <c r="EM167" i="2"/>
  <c r="ET167" i="2"/>
  <c r="ES167" i="2"/>
  <c r="EL160" i="2"/>
  <c r="ER167" i="2" s="1"/>
  <c r="ES154" i="2"/>
  <c r="EN167" i="2"/>
  <c r="LP166" i="2"/>
  <c r="MF166" i="2"/>
  <c r="JT160" i="2"/>
  <c r="KJ166" i="2"/>
  <c r="FH160" i="2"/>
  <c r="FK163" i="2"/>
  <c r="FI163" i="2"/>
  <c r="FK150" i="2"/>
  <c r="FO163" i="2"/>
  <c r="IM162" i="2"/>
  <c r="IY160" i="2"/>
  <c r="IZ162" i="2"/>
  <c r="IM159" i="2"/>
  <c r="LD158" i="2"/>
  <c r="LZ158" i="2"/>
  <c r="MP158" i="2"/>
  <c r="FJ158" i="2"/>
  <c r="FI158" i="2"/>
  <c r="FK145" i="2"/>
  <c r="FK158" i="2"/>
  <c r="FH147" i="2"/>
  <c r="DX45" i="2"/>
  <c r="DZ45" i="2" s="1"/>
  <c r="MM45" i="2"/>
  <c r="MI45" i="2"/>
  <c r="EA45" i="2"/>
  <c r="MT45" i="2"/>
  <c r="MU45" i="2"/>
  <c r="MS45" i="2"/>
  <c r="JG256" i="2"/>
  <c r="FF244" i="2"/>
  <c r="FG244" i="2" s="1"/>
  <c r="ID180" i="2"/>
  <c r="MN189" i="2"/>
  <c r="DX336" i="2"/>
  <c r="DZ336" i="2" s="1"/>
  <c r="MG336" i="2"/>
  <c r="MN336" i="2"/>
  <c r="EA336" i="2"/>
  <c r="MM336" i="2"/>
  <c r="MU336" i="2"/>
  <c r="DI336" i="2"/>
  <c r="DM336" i="2" s="1"/>
  <c r="MR336" i="2"/>
  <c r="MS336" i="2"/>
  <c r="ML336" i="2"/>
  <c r="MJ336" i="2"/>
  <c r="LV334" i="2"/>
  <c r="KV334" i="2"/>
  <c r="LH317" i="2"/>
  <c r="MR317" i="2"/>
  <c r="KZ316" i="2"/>
  <c r="LX316" i="2"/>
  <c r="MN316" i="2"/>
  <c r="KJ316" i="2"/>
  <c r="MF316" i="2"/>
  <c r="MP315" i="2"/>
  <c r="LD315" i="2"/>
  <c r="KD308" i="2"/>
  <c r="LZ315" i="2"/>
  <c r="EP303" i="2"/>
  <c r="EM315" i="2"/>
  <c r="ET315" i="2"/>
  <c r="ES303" i="2"/>
  <c r="ES315" i="2"/>
  <c r="EL308" i="2"/>
  <c r="MK314" i="2"/>
  <c r="JY308" i="2"/>
  <c r="LU314" i="2"/>
  <c r="KT314" i="2"/>
  <c r="LN313" i="2"/>
  <c r="LO313" i="2" s="1"/>
  <c r="ME313" i="2"/>
  <c r="LL313" i="2"/>
  <c r="DY313" i="2"/>
  <c r="KR313" i="2"/>
  <c r="EY313" i="2"/>
  <c r="KP313" i="2"/>
  <c r="KL313" i="2"/>
  <c r="LD313" i="2"/>
  <c r="EX313" i="2"/>
  <c r="KV313" i="2"/>
  <c r="D308" i="2"/>
  <c r="E313" i="2" s="1"/>
  <c r="F313" i="2"/>
  <c r="LJ313" i="2"/>
  <c r="KN313" i="2"/>
  <c r="KZ313" i="2"/>
  <c r="F301" i="2"/>
  <c r="KJ313" i="2"/>
  <c r="LF313" i="2"/>
  <c r="LG301" i="2" s="1"/>
  <c r="LS299" i="2"/>
  <c r="KP299" i="2"/>
  <c r="JG299" i="2"/>
  <c r="JI299" i="2" s="1"/>
  <c r="JW296" i="2"/>
  <c r="MI299" i="2"/>
  <c r="MC298" i="2"/>
  <c r="LJ298" i="2"/>
  <c r="KG296" i="2"/>
  <c r="MM297" i="2"/>
  <c r="LW297" i="2"/>
  <c r="JG297" i="2"/>
  <c r="KX297" i="2"/>
  <c r="KA296" i="2"/>
  <c r="LN295" i="2"/>
  <c r="ME295" i="2"/>
  <c r="MU295" i="2"/>
  <c r="LQ295" i="2"/>
  <c r="MB295" i="2"/>
  <c r="LY295" i="2"/>
  <c r="MC295" i="2"/>
  <c r="MA295" i="2"/>
  <c r="DD283" i="2"/>
  <c r="LU295" i="2"/>
  <c r="LV295" i="2"/>
  <c r="DF283" i="2"/>
  <c r="LS295" i="2"/>
  <c r="DA295" i="2"/>
  <c r="DB295" i="2"/>
  <c r="LR295" i="2"/>
  <c r="DD295" i="2"/>
  <c r="DF295" i="2"/>
  <c r="IA295" i="2"/>
  <c r="MD295" i="2"/>
  <c r="LZ295" i="2"/>
  <c r="FJ295" i="2"/>
  <c r="LQ294" i="2"/>
  <c r="MG294" i="2"/>
  <c r="JU284" i="2"/>
  <c r="LY293" i="2"/>
  <c r="LB293" i="2"/>
  <c r="MO293" i="2"/>
  <c r="KC284" i="2"/>
  <c r="EZ293" i="2"/>
  <c r="FB293" i="2"/>
  <c r="EW292" i="2"/>
  <c r="EZ292" i="2"/>
  <c r="FB292" i="2"/>
  <c r="EY292" i="2"/>
  <c r="KR291" i="2"/>
  <c r="LT291" i="2"/>
  <c r="MJ291" i="2"/>
  <c r="ET279" i="2"/>
  <c r="EP267" i="2"/>
  <c r="EN279" i="2"/>
  <c r="MR278" i="2"/>
  <c r="MB278" i="2"/>
  <c r="MO276" i="2"/>
  <c r="KC272" i="2"/>
  <c r="JG276" i="2"/>
  <c r="LY276" i="2"/>
  <c r="EM258" i="2"/>
  <c r="EN258" i="2"/>
  <c r="ES258" i="2"/>
  <c r="EP258" i="2"/>
  <c r="KR257" i="2"/>
  <c r="MJ257" i="2"/>
  <c r="LT257" i="2"/>
  <c r="MU256" i="2"/>
  <c r="LN256" i="2"/>
  <c r="ME256" i="2"/>
  <c r="LW233" i="2"/>
  <c r="MM233" i="2"/>
  <c r="KX233" i="2"/>
  <c r="FI233" i="2"/>
  <c r="FJ233" i="2"/>
  <c r="FO233" i="2"/>
  <c r="MG48" i="2"/>
  <c r="IW226" i="2"/>
  <c r="LX166" i="2"/>
  <c r="EP315" i="2"/>
  <c r="JG295" i="2"/>
  <c r="MB120" i="2"/>
  <c r="EN343" i="2"/>
  <c r="EO343" i="2" s="1"/>
  <c r="EM343" i="2"/>
  <c r="MI342" i="2"/>
  <c r="LS342" i="2"/>
  <c r="KP342" i="2"/>
  <c r="KQ330" i="2" s="1"/>
  <c r="LL340" i="2"/>
  <c r="LM328" i="2" s="1"/>
  <c r="MT340" i="2"/>
  <c r="MN339" i="2"/>
  <c r="KZ339" i="2"/>
  <c r="LX339" i="2"/>
  <c r="EA338" i="2"/>
  <c r="EB326" i="2" s="1"/>
  <c r="IA338" i="2"/>
  <c r="MB338" i="2"/>
  <c r="LQ338" i="2"/>
  <c r="ET338" i="2"/>
  <c r="LU338" i="2"/>
  <c r="MD338" i="2"/>
  <c r="DF326" i="2"/>
  <c r="MC338" i="2"/>
  <c r="DD326" i="2"/>
  <c r="IW338" i="2"/>
  <c r="DB338" i="2"/>
  <c r="LV338" i="2"/>
  <c r="LZ338" i="2"/>
  <c r="MP337" i="2"/>
  <c r="ML337" i="2"/>
  <c r="MQ337" i="2"/>
  <c r="MT337" i="2"/>
  <c r="DY337" i="2"/>
  <c r="MH337" i="2"/>
  <c r="DX337" i="2"/>
  <c r="DZ337" i="2" s="1"/>
  <c r="MR337" i="2"/>
  <c r="MI337" i="2"/>
  <c r="MM337" i="2"/>
  <c r="EA337" i="2"/>
  <c r="MJ337" i="2"/>
  <c r="KN336" i="2"/>
  <c r="LR336" i="2"/>
  <c r="MH336" i="2"/>
  <c r="JG336" i="2"/>
  <c r="ML319" i="2"/>
  <c r="LV319" i="2"/>
  <c r="KV319" i="2"/>
  <c r="JZ308" i="2"/>
  <c r="MQ317" i="2"/>
  <c r="KE308" i="2"/>
  <c r="LF317" i="2"/>
  <c r="MU316" i="2"/>
  <c r="LN316" i="2"/>
  <c r="ME316" i="2"/>
  <c r="MA316" i="2"/>
  <c r="IA316" i="2"/>
  <c r="DA316" i="2"/>
  <c r="LR316" i="2"/>
  <c r="DB316" i="2"/>
  <c r="MD316" i="2"/>
  <c r="LZ316" i="2"/>
  <c r="DF304" i="2"/>
  <c r="LS316" i="2"/>
  <c r="FJ316" i="2"/>
  <c r="LT316" i="2"/>
  <c r="IW316" i="2"/>
  <c r="IN316" i="2"/>
  <c r="DD316" i="2"/>
  <c r="MC316" i="2"/>
  <c r="ET316" i="2"/>
  <c r="LY316" i="2"/>
  <c r="DK315" i="2"/>
  <c r="LT314" i="2"/>
  <c r="KR314" i="2"/>
  <c r="JG314" i="2"/>
  <c r="JX308" i="2"/>
  <c r="FI286" i="2"/>
  <c r="FJ286" i="2"/>
  <c r="KX285" i="2"/>
  <c r="LW285" i="2"/>
  <c r="MM285" i="2"/>
  <c r="JG285" i="2"/>
  <c r="MJ283" i="2"/>
  <c r="LT283" i="2"/>
  <c r="KR283" i="2"/>
  <c r="JG283" i="2"/>
  <c r="JH283" i="2" s="1"/>
  <c r="MC282" i="2"/>
  <c r="LJ282" i="2"/>
  <c r="DD281" i="2"/>
  <c r="DA281" i="2"/>
  <c r="MD281" i="2"/>
  <c r="DD269" i="2"/>
  <c r="IA281" i="2"/>
  <c r="LR281" i="2"/>
  <c r="LV281" i="2"/>
  <c r="MA281" i="2"/>
  <c r="ET281" i="2"/>
  <c r="EA281" i="2"/>
  <c r="MC281" i="2"/>
  <c r="LP281" i="2"/>
  <c r="MB281" i="2"/>
  <c r="LT281" i="2"/>
  <c r="DF281" i="2"/>
  <c r="IW281" i="2"/>
  <c r="KN279" i="2"/>
  <c r="JG279" i="2"/>
  <c r="LR279" i="2"/>
  <c r="MH279" i="2"/>
  <c r="FI267" i="2"/>
  <c r="FJ267" i="2"/>
  <c r="FH260" i="2"/>
  <c r="IN266" i="2"/>
  <c r="DF266" i="2"/>
  <c r="LQ266" i="2"/>
  <c r="FE266" i="2"/>
  <c r="FJ266" i="2"/>
  <c r="CZ260" i="2"/>
  <c r="DB266" i="2"/>
  <c r="DC266" i="2" s="1"/>
  <c r="IA266" i="2"/>
  <c r="LP266" i="2"/>
  <c r="MC266" i="2"/>
  <c r="DD266" i="2"/>
  <c r="MB266" i="2"/>
  <c r="IW266" i="2"/>
  <c r="LX266" i="2"/>
  <c r="LT266" i="2"/>
  <c r="LS266" i="2"/>
  <c r="DD254" i="2"/>
  <c r="LU266" i="2"/>
  <c r="MD263" i="2"/>
  <c r="LL263" i="2"/>
  <c r="MT263" i="2"/>
  <c r="DB263" i="2"/>
  <c r="KJ263" i="2"/>
  <c r="LF263" i="2"/>
  <c r="KN263" i="2"/>
  <c r="EX263" i="2"/>
  <c r="KR263" i="2"/>
  <c r="DL263" i="2"/>
  <c r="LH263" i="2"/>
  <c r="LJ263" i="2"/>
  <c r="D260" i="2"/>
  <c r="DK263" i="2"/>
  <c r="KX263" i="2"/>
  <c r="KZ263" i="2"/>
  <c r="DY263" i="2"/>
  <c r="F251" i="2"/>
  <c r="EN263" i="2"/>
  <c r="LN263" i="2"/>
  <c r="HW211" i="2"/>
  <c r="ID211" i="2"/>
  <c r="MI209" i="2"/>
  <c r="LS209" i="2"/>
  <c r="JW199" i="2"/>
  <c r="KP209" i="2"/>
  <c r="JG209" i="2"/>
  <c r="KJ193" i="2"/>
  <c r="LP193" i="2"/>
  <c r="JG192" i="2"/>
  <c r="MF192" i="2"/>
  <c r="LP192" i="2"/>
  <c r="KL119" i="2"/>
  <c r="MG119" i="2"/>
  <c r="LQ119" i="2"/>
  <c r="JG119" i="2"/>
  <c r="JH119" i="2" s="1"/>
  <c r="HM119" i="2"/>
  <c r="GI108" i="2"/>
  <c r="MS48" i="2"/>
  <c r="KZ338" i="2"/>
  <c r="FH284" i="2"/>
  <c r="DB339" i="2"/>
  <c r="JA227" i="2"/>
  <c r="DD304" i="2"/>
  <c r="KC199" i="2"/>
  <c r="IN319" i="2"/>
  <c r="KA173" i="2"/>
  <c r="LY315" i="2"/>
  <c r="JG194" i="2"/>
  <c r="MS210" i="2"/>
  <c r="ID159" i="2"/>
  <c r="KE186" i="2"/>
  <c r="LN195" i="2"/>
  <c r="FJ163" i="2"/>
  <c r="DK195" i="2"/>
  <c r="IM232" i="2"/>
  <c r="KP321" i="2"/>
  <c r="KQ309" i="2" s="1"/>
  <c r="MS286" i="2"/>
  <c r="KJ338" i="2"/>
  <c r="F194" i="2"/>
  <c r="KR193" i="2"/>
  <c r="MU313" i="2"/>
  <c r="EC120" i="2"/>
  <c r="MG337" i="2"/>
  <c r="EZ280" i="2"/>
  <c r="LB319" i="2"/>
  <c r="LJ324" i="2"/>
  <c r="MB283" i="2"/>
  <c r="ME343" i="2"/>
  <c r="MU343" i="2"/>
  <c r="LW343" i="2"/>
  <c r="MM343" i="2"/>
  <c r="MD343" i="2"/>
  <c r="LS343" i="2"/>
  <c r="FJ343" i="2"/>
  <c r="IW343" i="2"/>
  <c r="IA343" i="2"/>
  <c r="MA343" i="2"/>
  <c r="DB343" i="2"/>
  <c r="LY342" i="2"/>
  <c r="LB342" i="2"/>
  <c r="LC330" i="2" s="1"/>
  <c r="MG342" i="2"/>
  <c r="LQ342" i="2"/>
  <c r="KL342" i="2"/>
  <c r="ML342" i="2"/>
  <c r="MN342" i="2"/>
  <c r="EA342" i="2"/>
  <c r="MF342" i="2"/>
  <c r="DX342" i="2"/>
  <c r="DZ342" i="2" s="1"/>
  <c r="MT342" i="2"/>
  <c r="IW241" i="2"/>
  <c r="JA241" i="2"/>
  <c r="KN182" i="2"/>
  <c r="MH182" i="2"/>
  <c r="LR182" i="2"/>
  <c r="JG182" i="2"/>
  <c r="IM182" i="2"/>
  <c r="IL182" i="2"/>
  <c r="KX182" i="2"/>
  <c r="DK182" i="2"/>
  <c r="LN182" i="2"/>
  <c r="DY182" i="2"/>
  <c r="EY182" i="2"/>
  <c r="KT182" i="2"/>
  <c r="EX182" i="2"/>
  <c r="FC182" i="2" s="1"/>
  <c r="KL182" i="2"/>
  <c r="F182" i="2"/>
  <c r="LJ182" i="2"/>
  <c r="EN182" i="2"/>
  <c r="LF182" i="2"/>
  <c r="FP181" i="2"/>
  <c r="FO181" i="2"/>
  <c r="FQ168" i="2"/>
  <c r="FQ181" i="2"/>
  <c r="LJ180" i="2"/>
  <c r="MC180" i="2"/>
  <c r="MS180" i="2"/>
  <c r="ES155" i="2"/>
  <c r="ET155" i="2"/>
  <c r="EM155" i="2"/>
  <c r="EN155" i="2"/>
  <c r="EP142" i="2"/>
  <c r="LX154" i="2"/>
  <c r="MN154" i="2"/>
  <c r="KL154" i="2"/>
  <c r="JG154" i="2"/>
  <c r="LQ154" i="2"/>
  <c r="MG154" i="2"/>
  <c r="EY154" i="2"/>
  <c r="EX154" i="2"/>
  <c r="FF154" i="2"/>
  <c r="FG154" i="2" s="1"/>
  <c r="EZ154" i="2"/>
  <c r="EW154" i="2"/>
  <c r="EZ141" i="2"/>
  <c r="DY154" i="2"/>
  <c r="KJ154" i="2"/>
  <c r="KK141" i="2" s="1"/>
  <c r="KX154" i="2"/>
  <c r="KR154" i="2"/>
  <c r="KV154" i="2"/>
  <c r="F141" i="2"/>
  <c r="D147" i="2"/>
  <c r="DK154" i="2"/>
  <c r="LJ154" i="2"/>
  <c r="KN154" i="2"/>
  <c r="F154" i="2"/>
  <c r="DL154" i="2"/>
  <c r="IZ145" i="2"/>
  <c r="IU134" i="2"/>
  <c r="IS145" i="2"/>
  <c r="FP145" i="2"/>
  <c r="FQ145" i="2"/>
  <c r="FL134" i="2"/>
  <c r="FO145" i="2"/>
  <c r="FQ132" i="2"/>
  <c r="DP145" i="2"/>
  <c r="EC145" i="2"/>
  <c r="DK145" i="2"/>
  <c r="DM145" i="2"/>
  <c r="DR132" i="2"/>
  <c r="DL145" i="2"/>
  <c r="DP132" i="2"/>
  <c r="DJ145" i="2"/>
  <c r="MC144" i="2"/>
  <c r="MS144" i="2"/>
  <c r="LJ144" i="2"/>
  <c r="MU143" i="2"/>
  <c r="LN143" i="2"/>
  <c r="ME143" i="2"/>
  <c r="LX143" i="2"/>
  <c r="KZ143" i="2"/>
  <c r="LD140" i="2"/>
  <c r="LZ140" i="2"/>
  <c r="MP140" i="2"/>
  <c r="F140" i="2"/>
  <c r="HE140" i="2"/>
  <c r="DB140" i="2"/>
  <c r="DK140" i="2"/>
  <c r="KX140" i="2"/>
  <c r="DY140" i="2"/>
  <c r="HL140" i="2"/>
  <c r="GY140" i="2"/>
  <c r="LL140" i="2"/>
  <c r="DL140" i="2"/>
  <c r="GZ140" i="2"/>
  <c r="LH140" i="2"/>
  <c r="KZ140" i="2"/>
  <c r="HQ140" i="2"/>
  <c r="HP140" i="2"/>
  <c r="HF140" i="2"/>
  <c r="HJ140" i="2"/>
  <c r="HT140" i="2"/>
  <c r="HM140" i="2"/>
  <c r="MP138" i="2"/>
  <c r="ML138" i="2"/>
  <c r="ID137" i="2"/>
  <c r="HW137" i="2"/>
  <c r="LP136" i="2"/>
  <c r="MF136" i="2"/>
  <c r="JG136" i="2"/>
  <c r="KJ136" i="2"/>
  <c r="KK123" i="2" s="1"/>
  <c r="ID136" i="2"/>
  <c r="IM136" i="2"/>
  <c r="HW136" i="2"/>
  <c r="EN136" i="2"/>
  <c r="ES123" i="2"/>
  <c r="EP136" i="2"/>
  <c r="B134" i="2"/>
  <c r="KZ135" i="2"/>
  <c r="LA135" i="2" s="1"/>
  <c r="LX135" i="2"/>
  <c r="MK135" i="2"/>
  <c r="MI135" i="2"/>
  <c r="DX135" i="2"/>
  <c r="DZ135" i="2" s="1"/>
  <c r="MJ135" i="2"/>
  <c r="ML135" i="2"/>
  <c r="MQ135" i="2"/>
  <c r="MS135" i="2"/>
  <c r="EA135" i="2"/>
  <c r="MR135" i="2"/>
  <c r="GP134" i="2"/>
  <c r="HT137" i="2"/>
  <c r="HF138" i="2"/>
  <c r="GB134" i="2"/>
  <c r="HC140" i="2"/>
  <c r="HK140" i="2"/>
  <c r="MK122" i="2"/>
  <c r="DX122" i="2"/>
  <c r="DZ122" i="2" s="1"/>
  <c r="MG122" i="2"/>
  <c r="DY122" i="2"/>
  <c r="MH122" i="2"/>
  <c r="ML122" i="2"/>
  <c r="MR122" i="2"/>
  <c r="MQ122" i="2"/>
  <c r="EA122" i="2"/>
  <c r="MT122" i="2"/>
  <c r="ID122" i="2"/>
  <c r="HW122" i="2"/>
  <c r="IM122" i="2"/>
  <c r="LP122" i="2"/>
  <c r="KJ122" i="2"/>
  <c r="KK109" i="2" s="1"/>
  <c r="MF122" i="2"/>
  <c r="JT121" i="2"/>
  <c r="FI109" i="2"/>
  <c r="FJ109" i="2"/>
  <c r="FH108" i="2"/>
  <c r="FK109" i="2"/>
  <c r="KP109" i="2"/>
  <c r="JG109" i="2"/>
  <c r="MQ109" i="2"/>
  <c r="LF109" i="2"/>
  <c r="KE108" i="2"/>
  <c r="MA109" i="2"/>
  <c r="HB109" i="2"/>
  <c r="FX108" i="2"/>
  <c r="HQ109" i="2"/>
  <c r="GM108" i="2"/>
  <c r="IY108" i="2"/>
  <c r="IM110" i="2"/>
  <c r="MK110" i="2"/>
  <c r="LU110" i="2"/>
  <c r="KT110" i="2"/>
  <c r="JY108" i="2"/>
  <c r="MS110" i="2"/>
  <c r="LJ110" i="2"/>
  <c r="MC110" i="2"/>
  <c r="HK110" i="2"/>
  <c r="GG108" i="2"/>
  <c r="ES98" i="2"/>
  <c r="EN111" i="2"/>
  <c r="EP111" i="2"/>
  <c r="ET111" i="2"/>
  <c r="EP98" i="2"/>
  <c r="EL108" i="2"/>
  <c r="HY108" i="2"/>
  <c r="IM111" i="2"/>
  <c r="MF111" i="2"/>
  <c r="LP111" i="2"/>
  <c r="KJ111" i="2"/>
  <c r="JG111" i="2"/>
  <c r="FU108" i="2"/>
  <c r="GY111" i="2"/>
  <c r="HG111" i="2"/>
  <c r="GC108" i="2"/>
  <c r="HL111" i="2"/>
  <c r="GH108" i="2"/>
  <c r="LT112" i="2"/>
  <c r="MC112" i="2"/>
  <c r="MB112" i="2"/>
  <c r="EC112" i="2"/>
  <c r="LU112" i="2"/>
  <c r="LP112" i="2"/>
  <c r="DF112" i="2"/>
  <c r="EA112" i="2"/>
  <c r="LX112" i="2"/>
  <c r="DD99" i="2"/>
  <c r="DA112" i="2"/>
  <c r="LS112" i="2"/>
  <c r="FJ112" i="2"/>
  <c r="FP112" i="2"/>
  <c r="ET112" i="2"/>
  <c r="LW112" i="2"/>
  <c r="LV112" i="2"/>
  <c r="ME112" i="2"/>
  <c r="FE112" i="2"/>
  <c r="IM112" i="2"/>
  <c r="IK108" i="2"/>
  <c r="IL112" i="2"/>
  <c r="MH112" i="2"/>
  <c r="KN112" i="2"/>
  <c r="LR112" i="2"/>
  <c r="JG112" i="2"/>
  <c r="HA112" i="2"/>
  <c r="FW108" i="2"/>
  <c r="IZ113" i="2"/>
  <c r="IM113" i="2"/>
  <c r="JG113" i="2"/>
  <c r="KT113" i="2"/>
  <c r="MS113" i="2"/>
  <c r="MC113" i="2"/>
  <c r="DX114" i="2"/>
  <c r="DZ114" i="2" s="1"/>
  <c r="MH114" i="2"/>
  <c r="MP114" i="2"/>
  <c r="MF114" i="2"/>
  <c r="MN114" i="2"/>
  <c r="MU114" i="2"/>
  <c r="DW108" i="2"/>
  <c r="EA114" i="2"/>
  <c r="MG114" i="2"/>
  <c r="MS114" i="2"/>
  <c r="MR114" i="2"/>
  <c r="LV114" i="2"/>
  <c r="KV114" i="2"/>
  <c r="ML114" i="2"/>
  <c r="MT114" i="2"/>
  <c r="KH108" i="2"/>
  <c r="LL114" i="2"/>
  <c r="HD114" i="2"/>
  <c r="FZ108" i="2"/>
  <c r="HR114" i="2"/>
  <c r="GN108" i="2"/>
  <c r="EX115" i="2"/>
  <c r="EZ102" i="2"/>
  <c r="FB115" i="2"/>
  <c r="EW115" i="2"/>
  <c r="EV108" i="2"/>
  <c r="EY115" i="2"/>
  <c r="EZ115" i="2"/>
  <c r="IL115" i="2"/>
  <c r="IM115" i="2"/>
  <c r="HW115" i="2"/>
  <c r="KJ115" i="2"/>
  <c r="JG115" i="2"/>
  <c r="KZ115" i="2"/>
  <c r="LX115" i="2"/>
  <c r="MN115" i="2"/>
  <c r="FP116" i="2"/>
  <c r="DA116" i="2"/>
  <c r="DF116" i="2"/>
  <c r="EA116" i="2"/>
  <c r="LS116" i="2"/>
  <c r="DD103" i="2"/>
  <c r="LW116" i="2"/>
  <c r="MB116" i="2"/>
  <c r="LQ116" i="2"/>
  <c r="DD116" i="2"/>
  <c r="DB116" i="2"/>
  <c r="DM116" i="2"/>
  <c r="MD116" i="2"/>
  <c r="LV116" i="2"/>
  <c r="ME116" i="2"/>
  <c r="DF103" i="2"/>
  <c r="FF116" i="2"/>
  <c r="FG116" i="2" s="1"/>
  <c r="FE116" i="2"/>
  <c r="LR116" i="2"/>
  <c r="KN116" i="2"/>
  <c r="MP116" i="2"/>
  <c r="LZ116" i="2"/>
  <c r="IM117" i="2"/>
  <c r="IZ117" i="2"/>
  <c r="MK117" i="2"/>
  <c r="JG117" i="2"/>
  <c r="LU117" i="2"/>
  <c r="KT117" i="2"/>
  <c r="MS117" i="2"/>
  <c r="MC117" i="2"/>
  <c r="LJ117" i="2"/>
  <c r="FI106" i="2"/>
  <c r="FK106" i="2"/>
  <c r="FH95" i="2"/>
  <c r="FK93" i="2"/>
  <c r="HY95" i="2"/>
  <c r="IL106" i="2"/>
  <c r="IN106" i="2" s="1"/>
  <c r="IM106" i="2"/>
  <c r="LP106" i="2"/>
  <c r="KJ106" i="2"/>
  <c r="JG106" i="2"/>
  <c r="MF106" i="2"/>
  <c r="JT95" i="2"/>
  <c r="MN106" i="2"/>
  <c r="KZ106" i="2"/>
  <c r="KB95" i="2"/>
  <c r="HM106" i="2"/>
  <c r="GI95" i="2"/>
  <c r="DP107" i="2"/>
  <c r="DR107" i="2"/>
  <c r="DP94" i="2"/>
  <c r="DM107" i="2"/>
  <c r="DJ107" i="2"/>
  <c r="DR94" i="2"/>
  <c r="DL107" i="2"/>
  <c r="FI107" i="2"/>
  <c r="FK107" i="2"/>
  <c r="MF107" i="2"/>
  <c r="JG107" i="2"/>
  <c r="LP107" i="2"/>
  <c r="KJ107" i="2"/>
  <c r="LX107" i="2"/>
  <c r="MN107" i="2"/>
  <c r="H99" i="2"/>
  <c r="AG99" i="2"/>
  <c r="K86" i="2"/>
  <c r="G95" i="2"/>
  <c r="I99" i="2"/>
  <c r="K99" i="2"/>
  <c r="AG106" i="2"/>
  <c r="I106" i="2"/>
  <c r="AE102" i="2"/>
  <c r="AD102" i="2"/>
  <c r="AE89" i="2"/>
  <c r="AC95" i="2"/>
  <c r="BD95" i="2"/>
  <c r="CG96" i="2"/>
  <c r="CO96" i="2"/>
  <c r="BL95" i="2"/>
  <c r="BR95" i="2"/>
  <c r="CU98" i="2"/>
  <c r="CP99" i="2"/>
  <c r="BM95" i="2"/>
  <c r="BU95" i="2"/>
  <c r="CX99" i="2"/>
  <c r="BK95" i="2"/>
  <c r="CN101" i="2"/>
  <c r="CQ102" i="2"/>
  <c r="BN95" i="2"/>
  <c r="CY102" i="2"/>
  <c r="BV95" i="2"/>
  <c r="BI95" i="2"/>
  <c r="CL103" i="2"/>
  <c r="CT103" i="2"/>
  <c r="BQ95" i="2"/>
  <c r="H117" i="2"/>
  <c r="G108" i="2"/>
  <c r="AH109" i="2"/>
  <c r="R108" i="2"/>
  <c r="W110" i="2"/>
  <c r="AH110" i="2"/>
  <c r="V108" i="2"/>
  <c r="AD112" i="2"/>
  <c r="AG112" i="2"/>
  <c r="AE107" i="2"/>
  <c r="AD120" i="2"/>
  <c r="AF107" i="2" s="1"/>
  <c r="CL109" i="2"/>
  <c r="BI108" i="2"/>
  <c r="BJ108" i="2"/>
  <c r="CM110" i="2"/>
  <c r="CV111" i="2"/>
  <c r="BS108" i="2"/>
  <c r="CO112" i="2"/>
  <c r="BL108" i="2"/>
  <c r="BE108" i="2"/>
  <c r="CH113" i="2"/>
  <c r="BM108" i="2"/>
  <c r="CP113" i="2"/>
  <c r="CI114" i="2"/>
  <c r="BF108" i="2"/>
  <c r="CQ114" i="2"/>
  <c r="BN108" i="2"/>
  <c r="CS116" i="2"/>
  <c r="BP108" i="2"/>
  <c r="CF119" i="2"/>
  <c r="CN119" i="2"/>
  <c r="CV119" i="2"/>
  <c r="IG99" i="2"/>
  <c r="II95" i="2"/>
  <c r="IJ95" i="2"/>
  <c r="IP102" i="2"/>
  <c r="IR108" i="2"/>
  <c r="IP115" i="2"/>
  <c r="DF83" i="2"/>
  <c r="ME83" i="2"/>
  <c r="LU83" i="2"/>
  <c r="ET83" i="2"/>
  <c r="LX83" i="2"/>
  <c r="DF70" i="2"/>
  <c r="LZ83" i="2"/>
  <c r="LT83" i="2"/>
  <c r="EC83" i="2"/>
  <c r="EG70" i="2" s="1"/>
  <c r="DD70" i="2"/>
  <c r="DM83" i="2"/>
  <c r="LW83" i="2"/>
  <c r="MD83" i="2"/>
  <c r="MB83" i="2"/>
  <c r="DD83" i="2"/>
  <c r="MA83" i="2"/>
  <c r="LR83" i="2"/>
  <c r="DB83" i="2"/>
  <c r="FK83" i="2"/>
  <c r="FJ83" i="2"/>
  <c r="FO83" i="2"/>
  <c r="FK70" i="2"/>
  <c r="FI83" i="2"/>
  <c r="DR84" i="2"/>
  <c r="DL84" i="2"/>
  <c r="DI82" i="2"/>
  <c r="DP71" i="2"/>
  <c r="FQ84" i="2"/>
  <c r="JG84" i="2"/>
  <c r="JN84" i="2" s="1"/>
  <c r="JP84" i="2" s="1"/>
  <c r="FQ71" i="2"/>
  <c r="FP84" i="2"/>
  <c r="GM82" i="2"/>
  <c r="HQ84" i="2"/>
  <c r="AC82" i="2"/>
  <c r="AE72" i="2"/>
  <c r="HJ85" i="2"/>
  <c r="GF82" i="2"/>
  <c r="IZ85" i="2"/>
  <c r="IS85" i="2"/>
  <c r="U82" i="2"/>
  <c r="W86" i="2"/>
  <c r="CU86" i="2"/>
  <c r="BR82" i="2"/>
  <c r="AE66" i="2"/>
  <c r="AD79" i="2"/>
  <c r="AG79" i="2"/>
  <c r="AE79" i="2"/>
  <c r="CY79" i="2"/>
  <c r="BV69" i="2"/>
  <c r="CY69" i="2" s="1"/>
  <c r="FE79" i="2"/>
  <c r="FD69" i="2"/>
  <c r="FF79" i="2"/>
  <c r="FG79" i="2" s="1"/>
  <c r="GY79" i="2"/>
  <c r="FU69" i="2"/>
  <c r="GY69" i="2" s="1"/>
  <c r="HG79" i="2"/>
  <c r="GC69" i="2"/>
  <c r="ID79" i="2"/>
  <c r="IM79" i="2"/>
  <c r="JE69" i="2"/>
  <c r="JC79" i="2"/>
  <c r="JD79" i="2" s="1"/>
  <c r="LH79" i="2"/>
  <c r="MB79" i="2"/>
  <c r="MJ80" i="2"/>
  <c r="MT80" i="2"/>
  <c r="ML80" i="2"/>
  <c r="DX80" i="2"/>
  <c r="DZ80" i="2" s="1"/>
  <c r="MR80" i="2"/>
  <c r="EM241" i="2"/>
  <c r="ES229" i="2"/>
  <c r="EP241" i="2"/>
  <c r="EP229" i="2"/>
  <c r="EN241" i="2"/>
  <c r="KT230" i="2"/>
  <c r="MK230" i="2"/>
  <c r="LU230" i="2"/>
  <c r="EW230" i="2"/>
  <c r="FB218" i="2"/>
  <c r="FF230" i="2"/>
  <c r="FG230" i="2" s="1"/>
  <c r="EZ230" i="2"/>
  <c r="EV224" i="2"/>
  <c r="EY221" i="2"/>
  <c r="EW221" i="2"/>
  <c r="EZ221" i="2"/>
  <c r="MC220" i="2"/>
  <c r="MS220" i="2"/>
  <c r="JG220" i="2"/>
  <c r="KT220" i="2"/>
  <c r="EX220" i="2"/>
  <c r="EZ207" i="2"/>
  <c r="EW220" i="2"/>
  <c r="FB207" i="2"/>
  <c r="LJ219" i="2"/>
  <c r="MS219" i="2"/>
  <c r="MC219" i="2"/>
  <c r="LU219" i="2"/>
  <c r="MK219" i="2"/>
  <c r="JG219" i="2"/>
  <c r="IT212" i="2"/>
  <c r="IS219" i="2"/>
  <c r="IZ219" i="2"/>
  <c r="EW219" i="2"/>
  <c r="EZ219" i="2"/>
  <c r="FB219" i="2"/>
  <c r="EV212" i="2"/>
  <c r="FF219" i="2"/>
  <c r="FG219" i="2" s="1"/>
  <c r="MS218" i="2"/>
  <c r="LJ218" i="2"/>
  <c r="MC218" i="2"/>
  <c r="JG218" i="2"/>
  <c r="JY212" i="2"/>
  <c r="MK218" i="2"/>
  <c r="MM175" i="2"/>
  <c r="LW175" i="2"/>
  <c r="MQ172" i="2"/>
  <c r="LF172" i="2"/>
  <c r="DJ106" i="2"/>
  <c r="DL106" i="2"/>
  <c r="FQ106" i="2"/>
  <c r="FL95" i="2"/>
  <c r="KL107" i="2"/>
  <c r="LQ107" i="2"/>
  <c r="AE62" i="2"/>
  <c r="AE75" i="2"/>
  <c r="BN69" i="2"/>
  <c r="CQ69" i="2" s="1"/>
  <c r="IC69" i="2"/>
  <c r="MB75" i="2"/>
  <c r="MR75" i="2"/>
  <c r="CA69" i="2"/>
  <c r="MP76" i="2"/>
  <c r="MT76" i="2"/>
  <c r="DY76" i="2"/>
  <c r="MJ76" i="2"/>
  <c r="MM76" i="2"/>
  <c r="MF76" i="2"/>
  <c r="KJ76" i="2"/>
  <c r="AE64" i="2"/>
  <c r="AG77" i="2"/>
  <c r="HN77" i="2"/>
  <c r="GJ69" i="2"/>
  <c r="JG77" i="2"/>
  <c r="JN77" i="2" s="1"/>
  <c r="JP77" i="2" s="1"/>
  <c r="N69" i="2"/>
  <c r="AH78" i="2"/>
  <c r="LV79" i="2"/>
  <c r="EA79" i="2"/>
  <c r="FP79" i="2"/>
  <c r="DD66" i="2"/>
  <c r="LR79" i="2"/>
  <c r="FJ79" i="2"/>
  <c r="FK79" i="2"/>
  <c r="MC79" i="2"/>
  <c r="EM242" i="2"/>
  <c r="EN242" i="2"/>
  <c r="ES242" i="2"/>
  <c r="MB241" i="2"/>
  <c r="LH241" i="2"/>
  <c r="MR241" i="2"/>
  <c r="KR241" i="2"/>
  <c r="KS229" i="2" s="1"/>
  <c r="MJ241" i="2"/>
  <c r="LT241" i="2"/>
  <c r="JX236" i="2"/>
  <c r="MR230" i="2"/>
  <c r="MB230" i="2"/>
  <c r="LH230" i="2"/>
  <c r="EP223" i="2"/>
  <c r="EN223" i="2"/>
  <c r="EM223" i="2"/>
  <c r="EP211" i="2"/>
  <c r="MB222" i="2"/>
  <c r="MR222" i="2"/>
  <c r="ET222" i="2"/>
  <c r="EN222" i="2"/>
  <c r="ES222" i="2"/>
  <c r="ES210" i="2"/>
  <c r="MR221" i="2"/>
  <c r="LH221" i="2"/>
  <c r="JX212" i="2"/>
  <c r="MJ221" i="2"/>
  <c r="KR221" i="2"/>
  <c r="LT221" i="2"/>
  <c r="ES221" i="2"/>
  <c r="EM221" i="2"/>
  <c r="ES209" i="2"/>
  <c r="EP221" i="2"/>
  <c r="LH220" i="2"/>
  <c r="KF212" i="2"/>
  <c r="MB220" i="2"/>
  <c r="LF178" i="2"/>
  <c r="MQ178" i="2"/>
  <c r="MA178" i="2"/>
  <c r="LS178" i="2"/>
  <c r="MI178" i="2"/>
  <c r="JG178" i="2"/>
  <c r="DM178" i="2"/>
  <c r="DP178" i="2"/>
  <c r="EC178" i="2"/>
  <c r="DI173" i="2"/>
  <c r="DJ178" i="2"/>
  <c r="DR178" i="2"/>
  <c r="DR165" i="2"/>
  <c r="MR177" i="2"/>
  <c r="MB177" i="2"/>
  <c r="KF173" i="2"/>
  <c r="IM177" i="2"/>
  <c r="IU173" i="2"/>
  <c r="IS177" i="2"/>
  <c r="FQ164" i="2"/>
  <c r="FQ177" i="2"/>
  <c r="FO177" i="2"/>
  <c r="FL173" i="2"/>
  <c r="MC176" i="2"/>
  <c r="MS176" i="2"/>
  <c r="LJ176" i="2"/>
  <c r="LK176" i="2" s="1"/>
  <c r="MD175" i="2"/>
  <c r="LL175" i="2"/>
  <c r="KX250" i="2"/>
  <c r="LW243" i="2"/>
  <c r="JG243" i="2"/>
  <c r="MM243" i="2"/>
  <c r="FB243" i="2"/>
  <c r="FB231" i="2"/>
  <c r="EZ231" i="2"/>
  <c r="EX243" i="2"/>
  <c r="EY243" i="2"/>
  <c r="EZ243" i="2"/>
  <c r="MK242" i="2"/>
  <c r="KT242" i="2"/>
  <c r="KU242" i="2" s="1"/>
  <c r="LU242" i="2"/>
  <c r="MH231" i="2"/>
  <c r="LR231" i="2"/>
  <c r="LR179" i="2"/>
  <c r="MH179" i="2"/>
  <c r="JV173" i="2"/>
  <c r="KN179" i="2"/>
  <c r="LN179" i="2"/>
  <c r="EN179" i="2"/>
  <c r="DK179" i="2"/>
  <c r="DY179" i="2"/>
  <c r="KZ179" i="2"/>
  <c r="F166" i="2"/>
  <c r="LH179" i="2"/>
  <c r="EY179" i="2"/>
  <c r="LL179" i="2"/>
  <c r="D173" i="2"/>
  <c r="KR179" i="2"/>
  <c r="KV179" i="2"/>
  <c r="EW166" i="2"/>
  <c r="EX166" i="2"/>
  <c r="FB166" i="2"/>
  <c r="EZ153" i="2"/>
  <c r="EZ166" i="2"/>
  <c r="KC160" i="2"/>
  <c r="HW161" i="2"/>
  <c r="HX160" i="2"/>
  <c r="MS161" i="2"/>
  <c r="DY161" i="2"/>
  <c r="DX161" i="2"/>
  <c r="DZ161" i="2" s="1"/>
  <c r="MN161" i="2"/>
  <c r="MH161" i="2"/>
  <c r="MI161" i="2"/>
  <c r="LD159" i="2"/>
  <c r="LZ159" i="2"/>
  <c r="LR159" i="2"/>
  <c r="MH159" i="2"/>
  <c r="ME159" i="2"/>
  <c r="DA159" i="2"/>
  <c r="LW159" i="2"/>
  <c r="LP159" i="2"/>
  <c r="ET159" i="2"/>
  <c r="MC159" i="2"/>
  <c r="DF146" i="2"/>
  <c r="DB159" i="2"/>
  <c r="LU159" i="2"/>
  <c r="MD159" i="2"/>
  <c r="LV159" i="2"/>
  <c r="MA159" i="2"/>
  <c r="LX159" i="2"/>
  <c r="DM159" i="2"/>
  <c r="DD159" i="2"/>
  <c r="FJ159" i="2"/>
  <c r="EC159" i="2"/>
  <c r="LT158" i="2"/>
  <c r="MJ158" i="2"/>
  <c r="JX147" i="2"/>
  <c r="KR158" i="2"/>
  <c r="FO158" i="2"/>
  <c r="FQ158" i="2"/>
  <c r="FP158" i="2"/>
  <c r="JY147" i="2"/>
  <c r="KT157" i="2"/>
  <c r="IZ157" i="2"/>
  <c r="MU152" i="2"/>
  <c r="LN152" i="2"/>
  <c r="ME152" i="2"/>
  <c r="MM152" i="2"/>
  <c r="KX152" i="2"/>
  <c r="HW152" i="2"/>
  <c r="HX147" i="2"/>
  <c r="DX152" i="2"/>
  <c r="DZ152" i="2" s="1"/>
  <c r="MN152" i="2"/>
  <c r="MF152" i="2"/>
  <c r="DY152" i="2"/>
  <c r="MR152" i="2"/>
  <c r="MG152" i="2"/>
  <c r="FB132" i="2"/>
  <c r="EZ145" i="2"/>
  <c r="EW145" i="2"/>
  <c r="EY145" i="2"/>
  <c r="DB145" i="2"/>
  <c r="KN145" i="2"/>
  <c r="KR145" i="2"/>
  <c r="DY145" i="2"/>
  <c r="HP145" i="2"/>
  <c r="GY145" i="2"/>
  <c r="HD145" i="2"/>
  <c r="HN145" i="2"/>
  <c r="HG145" i="2"/>
  <c r="HR145" i="2"/>
  <c r="HI145" i="2"/>
  <c r="LH145" i="2"/>
  <c r="HL145" i="2"/>
  <c r="MR143" i="2"/>
  <c r="LH143" i="2"/>
  <c r="LI143" i="2" s="1"/>
  <c r="MB143" i="2"/>
  <c r="LU143" i="2"/>
  <c r="MK143" i="2"/>
  <c r="KT143" i="2"/>
  <c r="KZ290" i="2"/>
  <c r="MN290" i="2"/>
  <c r="KJ290" i="2"/>
  <c r="LP290" i="2"/>
  <c r="MF290" i="2"/>
  <c r="LX289" i="2"/>
  <c r="MN289" i="2"/>
  <c r="HW247" i="2"/>
  <c r="IM247" i="2"/>
  <c r="LD246" i="2"/>
  <c r="LE246" i="2" s="1"/>
  <c r="MP246" i="2"/>
  <c r="MK246" i="2"/>
  <c r="MT246" i="2"/>
  <c r="DX246" i="2"/>
  <c r="DZ246" i="2" s="1"/>
  <c r="MN246" i="2"/>
  <c r="ML246" i="2"/>
  <c r="EA246" i="2"/>
  <c r="MI246" i="2"/>
  <c r="MQ246" i="2"/>
  <c r="MA245" i="2"/>
  <c r="LF245" i="2"/>
  <c r="MQ245" i="2"/>
  <c r="KL240" i="2"/>
  <c r="DZ240" i="2"/>
  <c r="KX240" i="2"/>
  <c r="DB240" i="2"/>
  <c r="KZ240" i="2"/>
  <c r="LF240" i="2"/>
  <c r="DL240" i="2"/>
  <c r="MN239" i="2"/>
  <c r="KZ239" i="2"/>
  <c r="MU238" i="2"/>
  <c r="ME238" i="2"/>
  <c r="KX238" i="2"/>
  <c r="MM238" i="2"/>
  <c r="DJ233" i="2"/>
  <c r="DP221" i="2"/>
  <c r="DR221" i="2"/>
  <c r="DK233" i="2"/>
  <c r="DP233" i="2"/>
  <c r="DM233" i="2"/>
  <c r="LZ232" i="2"/>
  <c r="MP232" i="2"/>
  <c r="MI232" i="2"/>
  <c r="ML232" i="2"/>
  <c r="MQ232" i="2"/>
  <c r="MJ232" i="2"/>
  <c r="MQ231" i="2"/>
  <c r="KJ230" i="2"/>
  <c r="LP230" i="2"/>
  <c r="DZ230" i="2"/>
  <c r="KZ230" i="2"/>
  <c r="F230" i="2"/>
  <c r="DB230" i="2"/>
  <c r="DY230" i="2"/>
  <c r="LP229" i="2"/>
  <c r="MF229" i="2"/>
  <c r="KX227" i="2"/>
  <c r="MM227" i="2"/>
  <c r="MU226" i="2"/>
  <c r="ME226" i="2"/>
  <c r="EN226" i="2"/>
  <c r="KP226" i="2"/>
  <c r="KL226" i="2"/>
  <c r="DY226" i="2"/>
  <c r="DL226" i="2"/>
  <c r="LH226" i="2"/>
  <c r="LI226" i="2" s="1"/>
  <c r="DK226" i="2"/>
  <c r="MN225" i="2"/>
  <c r="LX225" i="2"/>
  <c r="DL225" i="2"/>
  <c r="DK225" i="2"/>
  <c r="KP225" i="2"/>
  <c r="EX225" i="2"/>
  <c r="DY225" i="2"/>
  <c r="LD225" i="2"/>
  <c r="EN225" i="2"/>
  <c r="D224" i="2"/>
  <c r="E228" i="2" s="1"/>
  <c r="KV225" i="2"/>
  <c r="MH223" i="2"/>
  <c r="LR223" i="2"/>
  <c r="MG223" i="2"/>
  <c r="DY223" i="2"/>
  <c r="EA223" i="2"/>
  <c r="MF223" i="2"/>
  <c r="MS223" i="2"/>
  <c r="MA222" i="2"/>
  <c r="MQ222" i="2"/>
  <c r="MI222" i="2"/>
  <c r="JG222" i="2"/>
  <c r="MA221" i="2"/>
  <c r="MQ221" i="2"/>
  <c r="FQ155" i="2"/>
  <c r="FO168" i="2"/>
  <c r="MT167" i="2"/>
  <c r="MD167" i="2"/>
  <c r="ID167" i="2"/>
  <c r="B160" i="2"/>
  <c r="D160" i="2"/>
  <c r="LJ164" i="2"/>
  <c r="KT164" i="2"/>
  <c r="MP163" i="2"/>
  <c r="LZ163" i="2"/>
  <c r="FQ149" i="2"/>
  <c r="FP162" i="2"/>
  <c r="EM120" i="2"/>
  <c r="EN120" i="2"/>
  <c r="ES107" i="2"/>
  <c r="IM120" i="2"/>
  <c r="IL120" i="2"/>
  <c r="LP120" i="2"/>
  <c r="JG120" i="2"/>
  <c r="KZ120" i="2"/>
  <c r="LX120" i="2"/>
  <c r="DP96" i="2"/>
  <c r="DR96" i="2"/>
  <c r="ES100" i="2"/>
  <c r="EM100" i="2"/>
  <c r="DR92" i="2"/>
  <c r="DJ105" i="2"/>
  <c r="HO73" i="2"/>
  <c r="LZ75" i="2"/>
  <c r="LX75" i="2"/>
  <c r="EC75" i="2"/>
  <c r="MA75" i="2"/>
  <c r="MG76" i="2"/>
  <c r="HP77" i="2"/>
  <c r="LN77" i="2"/>
  <c r="CK77" i="2"/>
  <c r="KZ77" i="2"/>
  <c r="LA77" i="2" s="1"/>
  <c r="EN77" i="2"/>
  <c r="CH77" i="2"/>
  <c r="KX77" i="2"/>
  <c r="KY77" i="2" s="1"/>
  <c r="F66" i="2"/>
  <c r="HI79" i="2"/>
  <c r="KX79" i="2"/>
  <c r="KJ79" i="2"/>
  <c r="HM79" i="2"/>
  <c r="HQ79" i="2"/>
  <c r="KP79" i="2"/>
  <c r="KZ79" i="2"/>
  <c r="LA79" i="2" s="1"/>
  <c r="JV212" i="2"/>
  <c r="DY164" i="2"/>
  <c r="DP105" i="2"/>
  <c r="DB164" i="2"/>
  <c r="MU227" i="2"/>
  <c r="MF120" i="2"/>
  <c r="KL225" i="2"/>
  <c r="KM225" i="2" s="1"/>
  <c r="LZ223" i="2"/>
  <c r="DL233" i="2"/>
  <c r="ET120" i="2"/>
  <c r="LF226" i="2"/>
  <c r="LD232" i="2"/>
  <c r="MR223" i="2"/>
  <c r="KR226" i="2"/>
  <c r="KS226" i="2" s="1"/>
  <c r="FI291" i="2"/>
  <c r="FJ291" i="2"/>
  <c r="ME290" i="2"/>
  <c r="MU290" i="2"/>
  <c r="IX279" i="2"/>
  <c r="IB279" i="2"/>
  <c r="HU279" i="2"/>
  <c r="IO279" i="2" s="1"/>
  <c r="EW275" i="2"/>
  <c r="FB275" i="2"/>
  <c r="FF275" i="2"/>
  <c r="FG275" i="2" s="1"/>
  <c r="EZ263" i="2"/>
  <c r="EZ275" i="2"/>
  <c r="MC274" i="2"/>
  <c r="MS274" i="2"/>
  <c r="LJ274" i="2"/>
  <c r="D272" i="2"/>
  <c r="KX273" i="2"/>
  <c r="KZ273" i="2"/>
  <c r="LF273" i="2"/>
  <c r="KP273" i="2"/>
  <c r="DD264" i="2"/>
  <c r="LW264" i="2"/>
  <c r="LQ263" i="2"/>
  <c r="MG263" i="2"/>
  <c r="KL263" i="2"/>
  <c r="MU263" i="2"/>
  <c r="MI263" i="2"/>
  <c r="MS263" i="2"/>
  <c r="JG259" i="2"/>
  <c r="JI259" i="2" s="1"/>
  <c r="DJ259" i="2"/>
  <c r="DM259" i="2"/>
  <c r="DJ255" i="2"/>
  <c r="DM255" i="2"/>
  <c r="LR254" i="2"/>
  <c r="MH254" i="2"/>
  <c r="FF254" i="2"/>
  <c r="FG254" i="2" s="1"/>
  <c r="FB254" i="2"/>
  <c r="LJ253" i="2"/>
  <c r="KT253" i="2"/>
  <c r="DB253" i="2"/>
  <c r="LX253" i="2"/>
  <c r="LS253" i="2"/>
  <c r="DA253" i="2"/>
  <c r="FB252" i="2"/>
  <c r="EW252" i="2"/>
  <c r="MC251" i="2"/>
  <c r="LJ251" i="2"/>
  <c r="ME251" i="2"/>
  <c r="LS251" i="2"/>
  <c r="MA251" i="2"/>
  <c r="FE251" i="2"/>
  <c r="FJ251" i="2"/>
  <c r="LP251" i="2"/>
  <c r="EC251" i="2"/>
  <c r="IN251" i="2"/>
  <c r="DA247" i="2"/>
  <c r="LP247" i="2"/>
  <c r="DF235" i="2"/>
  <c r="DD247" i="2"/>
  <c r="LS247" i="2"/>
  <c r="DF247" i="2"/>
  <c r="EC247" i="2"/>
  <c r="LR247" i="2"/>
  <c r="FE247" i="2"/>
  <c r="ET247" i="2"/>
  <c r="IW247" i="2"/>
  <c r="KL246" i="2"/>
  <c r="MG246" i="2"/>
  <c r="HY236" i="2"/>
  <c r="IE245" i="2"/>
  <c r="MT241" i="2"/>
  <c r="MD241" i="2"/>
  <c r="ML241" i="2"/>
  <c r="LV241" i="2"/>
  <c r="MT240" i="2"/>
  <c r="LL240" i="2"/>
  <c r="ML240" i="2"/>
  <c r="KV238" i="2"/>
  <c r="LV238" i="2"/>
  <c r="JA238" i="2"/>
  <c r="EV236" i="2"/>
  <c r="FF238" i="2"/>
  <c r="FG238" i="2" s="1"/>
  <c r="KL234" i="2"/>
  <c r="EC233" i="2"/>
  <c r="DD233" i="2"/>
  <c r="DF233" i="2"/>
  <c r="LV233" i="2"/>
  <c r="FE233" i="2"/>
  <c r="HW232" i="2"/>
  <c r="DJ232" i="2"/>
  <c r="DM232" i="2"/>
  <c r="DO220" i="2" s="1"/>
  <c r="DP220" i="2"/>
  <c r="LZ231" i="2"/>
  <c r="ET231" i="2"/>
  <c r="EP231" i="2"/>
  <c r="ES231" i="2"/>
  <c r="ML230" i="2"/>
  <c r="KV230" i="2"/>
  <c r="KX229" i="2"/>
  <c r="LW229" i="2"/>
  <c r="LL227" i="2"/>
  <c r="MT227" i="2"/>
  <c r="EW190" i="2"/>
  <c r="EZ190" i="2"/>
  <c r="MS189" i="2"/>
  <c r="MK189" i="2"/>
  <c r="LU189" i="2"/>
  <c r="EZ189" i="2"/>
  <c r="FF189" i="2"/>
  <c r="FG189" i="2" s="1"/>
  <c r="EW189" i="2"/>
  <c r="MT188" i="2"/>
  <c r="LL188" i="2"/>
  <c r="LV188" i="2"/>
  <c r="ML188" i="2"/>
  <c r="IZ188" i="2"/>
  <c r="FD186" i="2"/>
  <c r="FF188" i="2"/>
  <c r="FG188" i="2" s="1"/>
  <c r="FE188" i="2"/>
  <c r="MD171" i="2"/>
  <c r="MT171" i="2"/>
  <c r="ML171" i="2"/>
  <c r="KV171" i="2"/>
  <c r="MM171" i="2"/>
  <c r="DX171" i="2"/>
  <c r="DZ171" i="2" s="1"/>
  <c r="EA171" i="2"/>
  <c r="MQ171" i="2"/>
  <c r="MM170" i="2"/>
  <c r="ES157" i="2"/>
  <c r="EP157" i="2"/>
  <c r="EN170" i="2"/>
  <c r="EW169" i="2"/>
  <c r="ME169" i="2"/>
  <c r="LS169" i="2"/>
  <c r="DA169" i="2"/>
  <c r="ET169" i="2"/>
  <c r="LR169" i="2"/>
  <c r="DD156" i="2"/>
  <c r="DP155" i="2"/>
  <c r="EC168" i="2"/>
  <c r="DP168" i="2"/>
  <c r="MS165" i="2"/>
  <c r="MQ165" i="2"/>
  <c r="EV160" i="2"/>
  <c r="EZ151" i="2"/>
  <c r="EZ96" i="2"/>
  <c r="EY109" i="2"/>
  <c r="EW109" i="2"/>
  <c r="FI113" i="2"/>
  <c r="FJ113" i="2"/>
  <c r="JG114" i="2"/>
  <c r="LT114" i="2"/>
  <c r="MS115" i="2"/>
  <c r="MJ115" i="2"/>
  <c r="MH115" i="2"/>
  <c r="KV115" i="2"/>
  <c r="KW102" i="2" s="1"/>
  <c r="ML115" i="2"/>
  <c r="LL115" i="2"/>
  <c r="MD115" i="2"/>
  <c r="ES103" i="2"/>
  <c r="EP116" i="2"/>
  <c r="ET116" i="2"/>
  <c r="ID116" i="2"/>
  <c r="HW116" i="2"/>
  <c r="LP116" i="2"/>
  <c r="JG116" i="2"/>
  <c r="MN116" i="2"/>
  <c r="LX116" i="2"/>
  <c r="LP117" i="2"/>
  <c r="LX117" i="2"/>
  <c r="EC117" i="2"/>
  <c r="DA117" i="2"/>
  <c r="LR117" i="2"/>
  <c r="DB117" i="2"/>
  <c r="DF104" i="2"/>
  <c r="ME117" i="2"/>
  <c r="MD117" i="2"/>
  <c r="FI117" i="2"/>
  <c r="FJ117" i="2"/>
  <c r="FK104" i="2"/>
  <c r="MA117" i="2"/>
  <c r="LF117" i="2"/>
  <c r="JG118" i="2"/>
  <c r="MS118" i="2"/>
  <c r="MU119" i="2"/>
  <c r="LN119" i="2"/>
  <c r="HF119" i="2"/>
  <c r="HJ120" i="2"/>
  <c r="HB120" i="2"/>
  <c r="HK120" i="2"/>
  <c r="KT120" i="2"/>
  <c r="HI120" i="2"/>
  <c r="DL120" i="2"/>
  <c r="HP120" i="2"/>
  <c r="HN120" i="2"/>
  <c r="KN120" i="2"/>
  <c r="KO120" i="2" s="1"/>
  <c r="HA120" i="2"/>
  <c r="HQ120" i="2"/>
  <c r="CR120" i="2"/>
  <c r="CT120" i="2"/>
  <c r="CY120" i="2"/>
  <c r="CJ120" i="2"/>
  <c r="LN120" i="2"/>
  <c r="LO120" i="2" s="1"/>
  <c r="KV120" i="2"/>
  <c r="CK120" i="2"/>
  <c r="FF120" i="2"/>
  <c r="FG120" i="2" s="1"/>
  <c r="FB120" i="2"/>
  <c r="EW120" i="2"/>
  <c r="EZ120" i="2"/>
  <c r="EY120" i="2"/>
  <c r="LQ120" i="2"/>
  <c r="MG120" i="2"/>
  <c r="HH120" i="2"/>
  <c r="FS108" i="2"/>
  <c r="IM105" i="2"/>
  <c r="IL105" i="2"/>
  <c r="MH105" i="2"/>
  <c r="LR105" i="2"/>
  <c r="LW91" i="2"/>
  <c r="MM91" i="2"/>
  <c r="F226" i="2"/>
  <c r="FJ240" i="2"/>
  <c r="F228" i="2"/>
  <c r="DM169" i="2"/>
  <c r="MH222" i="2"/>
  <c r="DL164" i="2"/>
  <c r="EY226" i="2"/>
  <c r="LD223" i="2"/>
  <c r="MK222" i="2"/>
  <c r="ME302" i="2"/>
  <c r="MU302" i="2"/>
  <c r="LW302" i="2"/>
  <c r="MM302" i="2"/>
  <c r="DI302" i="2"/>
  <c r="DL302" i="2" s="1"/>
  <c r="MP302" i="2"/>
  <c r="MO302" i="2"/>
  <c r="MI302" i="2"/>
  <c r="MG302" i="2"/>
  <c r="MS302" i="2"/>
  <c r="MT302" i="2"/>
  <c r="LN301" i="2"/>
  <c r="KV301" i="2"/>
  <c r="LL301" i="2"/>
  <c r="LD301" i="2"/>
  <c r="EM300" i="2"/>
  <c r="ES300" i="2"/>
  <c r="EN300" i="2"/>
  <c r="LP295" i="2"/>
  <c r="MQ295" i="2"/>
  <c r="MR295" i="2"/>
  <c r="MI295" i="2"/>
  <c r="DI295" i="2"/>
  <c r="EC295" i="2" s="1"/>
  <c r="KT292" i="2"/>
  <c r="LU292" i="2"/>
  <c r="FF292" i="2"/>
  <c r="FG292" i="2" s="1"/>
  <c r="FE292" i="2"/>
  <c r="EA276" i="2"/>
  <c r="DX276" i="2"/>
  <c r="DZ276" i="2" s="1"/>
  <c r="DW272" i="2"/>
  <c r="DY276" i="2"/>
  <c r="MT276" i="2"/>
  <c r="MG276" i="2"/>
  <c r="LZ275" i="2"/>
  <c r="MP275" i="2"/>
  <c r="LD275" i="2"/>
  <c r="EL260" i="2"/>
  <c r="LJ257" i="2"/>
  <c r="MC257" i="2"/>
  <c r="KT257" i="2"/>
  <c r="MK257" i="2"/>
  <c r="EY257" i="2"/>
  <c r="EX257" i="2"/>
  <c r="KV257" i="2"/>
  <c r="LD257" i="2"/>
  <c r="F245" i="2"/>
  <c r="KX257" i="2"/>
  <c r="DB257" i="2"/>
  <c r="KZ257" i="2"/>
  <c r="KL256" i="2"/>
  <c r="LQ256" i="2"/>
  <c r="LL255" i="2"/>
  <c r="MT255" i="2"/>
  <c r="MA255" i="2"/>
  <c r="DF255" i="2"/>
  <c r="LX255" i="2"/>
  <c r="LR255" i="2"/>
  <c r="ET254" i="2"/>
  <c r="ES254" i="2"/>
  <c r="KN253" i="2"/>
  <c r="EY253" i="2"/>
  <c r="F241" i="2"/>
  <c r="DL253" i="2"/>
  <c r="KR253" i="2"/>
  <c r="KJ252" i="2"/>
  <c r="LS249" i="2"/>
  <c r="IN249" i="2"/>
  <c r="F244" i="2"/>
  <c r="DK244" i="2"/>
  <c r="LX243" i="2"/>
  <c r="MN243" i="2"/>
  <c r="EX240" i="2"/>
  <c r="EZ240" i="2"/>
  <c r="EY240" i="2"/>
  <c r="FF239" i="2"/>
  <c r="FG239" i="2" s="1"/>
  <c r="EY239" i="2"/>
  <c r="MS238" i="2"/>
  <c r="LJ238" i="2"/>
  <c r="MK238" i="2"/>
  <c r="ES237" i="2"/>
  <c r="EN237" i="2"/>
  <c r="EO237" i="2" s="1"/>
  <c r="LH234" i="2"/>
  <c r="KR234" i="2"/>
  <c r="F234" i="2"/>
  <c r="EN234" i="2"/>
  <c r="EO234" i="2" s="1"/>
  <c r="KP234" i="2"/>
  <c r="LL234" i="2"/>
  <c r="LF234" i="2"/>
  <c r="EY234" i="2"/>
  <c r="EY233" i="2"/>
  <c r="F233" i="2"/>
  <c r="LP232" i="2"/>
  <c r="KJ232" i="2"/>
  <c r="LR232" i="2"/>
  <c r="DD220" i="2"/>
  <c r="FE232" i="2"/>
  <c r="LV232" i="2"/>
  <c r="ET232" i="2"/>
  <c r="LT232" i="2"/>
  <c r="FJ232" i="2"/>
  <c r="MA232" i="2"/>
  <c r="DF220" i="2"/>
  <c r="LS232" i="2"/>
  <c r="MB232" i="2"/>
  <c r="DX231" i="2"/>
  <c r="DZ231" i="2" s="1"/>
  <c r="MR231" i="2"/>
  <c r="MF231" i="2"/>
  <c r="EW228" i="2"/>
  <c r="FB228" i="2"/>
  <c r="FF228" i="2"/>
  <c r="FG228" i="2" s="1"/>
  <c r="FB216" i="2"/>
  <c r="MC227" i="2"/>
  <c r="MS227" i="2"/>
  <c r="KT227" i="2"/>
  <c r="LU227" i="2"/>
  <c r="EY227" i="2"/>
  <c r="EZ227" i="2"/>
  <c r="FB227" i="2"/>
  <c r="EZ215" i="2"/>
  <c r="FB215" i="2"/>
  <c r="EW227" i="2"/>
  <c r="MK226" i="2"/>
  <c r="KT226" i="2"/>
  <c r="LU226" i="2"/>
  <c r="EX226" i="2"/>
  <c r="DA193" i="2"/>
  <c r="DF193" i="2"/>
  <c r="DD180" i="2"/>
  <c r="DD193" i="2"/>
  <c r="DF180" i="2"/>
  <c r="LS193" i="2"/>
  <c r="FE193" i="2"/>
  <c r="LU193" i="2"/>
  <c r="MC193" i="2"/>
  <c r="LQ192" i="2"/>
  <c r="MI191" i="2"/>
  <c r="LT190" i="2"/>
  <c r="MJ190" i="2"/>
  <c r="ES190" i="2"/>
  <c r="EP190" i="2"/>
  <c r="EL186" i="2"/>
  <c r="ER193" i="2" s="1"/>
  <c r="ET189" i="2"/>
  <c r="EP176" i="2"/>
  <c r="MS188" i="2"/>
  <c r="MC188" i="2"/>
  <c r="KN180" i="2"/>
  <c r="LD180" i="2"/>
  <c r="LN180" i="2"/>
  <c r="KT180" i="2"/>
  <c r="DY180" i="2"/>
  <c r="KR180" i="2"/>
  <c r="F180" i="2"/>
  <c r="KX180" i="2"/>
  <c r="KJ180" i="2"/>
  <c r="LZ179" i="2"/>
  <c r="MP179" i="2"/>
  <c r="FJ179" i="2"/>
  <c r="FI179" i="2"/>
  <c r="FO179" i="2"/>
  <c r="MC179" i="2"/>
  <c r="CZ173" i="2"/>
  <c r="DB179" i="2"/>
  <c r="DC179" i="2" s="1"/>
  <c r="DA179" i="2"/>
  <c r="MD179" i="2"/>
  <c r="EA179" i="2"/>
  <c r="LU179" i="2"/>
  <c r="MB179" i="2"/>
  <c r="DD166" i="2"/>
  <c r="MC177" i="2"/>
  <c r="MS177" i="2"/>
  <c r="MK177" i="2"/>
  <c r="LU177" i="2"/>
  <c r="KT177" i="2"/>
  <c r="MQ176" i="2"/>
  <c r="EA176" i="2"/>
  <c r="MH176" i="2"/>
  <c r="MP176" i="2"/>
  <c r="MF176" i="2"/>
  <c r="MI176" i="2"/>
  <c r="MR176" i="2"/>
  <c r="LP175" i="2"/>
  <c r="KJ175" i="2"/>
  <c r="ID175" i="2"/>
  <c r="IM175" i="2"/>
  <c r="HY173" i="2"/>
  <c r="FQ172" i="2"/>
  <c r="FQ159" i="2"/>
  <c r="MU170" i="2"/>
  <c r="MK170" i="2"/>
  <c r="KZ169" i="2"/>
  <c r="LX169" i="2"/>
  <c r="KJ169" i="2"/>
  <c r="LP169" i="2"/>
  <c r="KX169" i="2"/>
  <c r="LD169" i="2"/>
  <c r="KR169" i="2"/>
  <c r="F169" i="2"/>
  <c r="KN169" i="2"/>
  <c r="MH168" i="2"/>
  <c r="JG168" i="2"/>
  <c r="JN168" i="2" s="1"/>
  <c r="JP168" i="2" s="1"/>
  <c r="IM168" i="2"/>
  <c r="MA153" i="2"/>
  <c r="LF153" i="2"/>
  <c r="LS153" i="2"/>
  <c r="MI153" i="2"/>
  <c r="KP153" i="2"/>
  <c r="LS140" i="2"/>
  <c r="KP140" i="2"/>
  <c r="FU134" i="2"/>
  <c r="HL136" i="2"/>
  <c r="GH134" i="2"/>
  <c r="MU122" i="2"/>
  <c r="MF123" i="2"/>
  <c r="EA123" i="2"/>
  <c r="MI123" i="2"/>
  <c r="MR123" i="2"/>
  <c r="MM123" i="2"/>
  <c r="ME123" i="2"/>
  <c r="LN123" i="2"/>
  <c r="MP124" i="2"/>
  <c r="MH124" i="2"/>
  <c r="MT124" i="2"/>
  <c r="ME124" i="2"/>
  <c r="MU124" i="2"/>
  <c r="LN124" i="2"/>
  <c r="MQ125" i="2"/>
  <c r="EA125" i="2"/>
  <c r="MJ126" i="2"/>
  <c r="MQ126" i="2"/>
  <c r="MF126" i="2"/>
  <c r="MN126" i="2"/>
  <c r="MM126" i="2"/>
  <c r="LW126" i="2"/>
  <c r="MU126" i="2"/>
  <c r="MJ127" i="2"/>
  <c r="MH127" i="2"/>
  <c r="MP127" i="2"/>
  <c r="ML127" i="2"/>
  <c r="ME127" i="2"/>
  <c r="MU127" i="2"/>
  <c r="MJ128" i="2"/>
  <c r="MH128" i="2"/>
  <c r="MN128" i="2"/>
  <c r="KX128" i="2"/>
  <c r="LW128" i="2"/>
  <c r="MU128" i="2"/>
  <c r="ME128" i="2"/>
  <c r="DX129" i="2"/>
  <c r="DZ129" i="2" s="1"/>
  <c r="MQ129" i="2"/>
  <c r="MM129" i="2"/>
  <c r="LL129" i="2"/>
  <c r="MD129" i="2"/>
  <c r="MT129" i="2"/>
  <c r="LV130" i="2"/>
  <c r="JG130" i="2"/>
  <c r="MD130" i="2"/>
  <c r="LL130" i="2"/>
  <c r="LV131" i="2"/>
  <c r="ML131" i="2"/>
  <c r="MD131" i="2"/>
  <c r="LL131" i="2"/>
  <c r="LV132" i="2"/>
  <c r="JG132" i="2"/>
  <c r="KV133" i="2"/>
  <c r="LV133" i="2"/>
  <c r="LL133" i="2"/>
  <c r="MT133" i="2"/>
  <c r="GK121" i="2"/>
  <c r="HO122" i="2"/>
  <c r="EW112" i="2"/>
  <c r="EZ99" i="2"/>
  <c r="FB99" i="2"/>
  <c r="FF112" i="2"/>
  <c r="FG112" i="2" s="1"/>
  <c r="JU108" i="2"/>
  <c r="LQ112" i="2"/>
  <c r="MG112" i="2"/>
  <c r="KC108" i="2"/>
  <c r="GD108" i="2"/>
  <c r="DJ113" i="2"/>
  <c r="DM113" i="2"/>
  <c r="DP100" i="2"/>
  <c r="DR100" i="2"/>
  <c r="DK113" i="2"/>
  <c r="FO113" i="2"/>
  <c r="FP113" i="2"/>
  <c r="FL108" i="2"/>
  <c r="IU108" i="2"/>
  <c r="MK114" i="2"/>
  <c r="EM115" i="2"/>
  <c r="ES115" i="2"/>
  <c r="HX108" i="2"/>
  <c r="MU115" i="2"/>
  <c r="LL116" i="2"/>
  <c r="HI116" i="2"/>
  <c r="LJ116" i="2"/>
  <c r="LK103" i="2" s="1"/>
  <c r="LF116" i="2"/>
  <c r="I116" i="2"/>
  <c r="CH116" i="2"/>
  <c r="CI116" i="2"/>
  <c r="CO116" i="2"/>
  <c r="HE116" i="2"/>
  <c r="HR116" i="2"/>
  <c r="HD116" i="2"/>
  <c r="LH116" i="2"/>
  <c r="CN116" i="2"/>
  <c r="CY116" i="2"/>
  <c r="EW116" i="2"/>
  <c r="EZ116" i="2"/>
  <c r="FB116" i="2"/>
  <c r="KL116" i="2"/>
  <c r="MG116" i="2"/>
  <c r="HM116" i="2"/>
  <c r="DJ117" i="2"/>
  <c r="DM117" i="2"/>
  <c r="DR117" i="2"/>
  <c r="DK117" i="2"/>
  <c r="FP117" i="2"/>
  <c r="FQ117" i="2"/>
  <c r="MJ117" i="2"/>
  <c r="KR117" i="2"/>
  <c r="LH117" i="2"/>
  <c r="MB117" i="2"/>
  <c r="KV118" i="2"/>
  <c r="ML118" i="2"/>
  <c r="LV118" i="2"/>
  <c r="LL118" i="2"/>
  <c r="MT118" i="2"/>
  <c r="MD118" i="2"/>
  <c r="KZ119" i="2"/>
  <c r="GY119" i="2"/>
  <c r="HG119" i="2"/>
  <c r="DA101" i="2"/>
  <c r="DF101" i="2"/>
  <c r="DD101" i="2"/>
  <c r="LQ101" i="2"/>
  <c r="LZ101" i="2"/>
  <c r="DP89" i="2"/>
  <c r="DP102" i="2"/>
  <c r="DR102" i="2"/>
  <c r="LQ102" i="2"/>
  <c r="MG102" i="2"/>
  <c r="DB92" i="2"/>
  <c r="MD92" i="2"/>
  <c r="FF93" i="2"/>
  <c r="FG93" i="2" s="1"/>
  <c r="FE93" i="2"/>
  <c r="IP94" i="2"/>
  <c r="ML89" i="2"/>
  <c r="KV89" i="2"/>
  <c r="MA94" i="2"/>
  <c r="LP94" i="2"/>
  <c r="IA334" i="2"/>
  <c r="IW334" i="2"/>
  <c r="LF324" i="2"/>
  <c r="MA324" i="2"/>
  <c r="LN311" i="2"/>
  <c r="LD311" i="2"/>
  <c r="MI310" i="2"/>
  <c r="EA310" i="2"/>
  <c r="MO310" i="2"/>
  <c r="DI310" i="2"/>
  <c r="F287" i="2"/>
  <c r="LF299" i="2"/>
  <c r="KJ299" i="2"/>
  <c r="KK299" i="2" s="1"/>
  <c r="KT299" i="2"/>
  <c r="LN299" i="2"/>
  <c r="KR299" i="2"/>
  <c r="DX298" i="2"/>
  <c r="DZ298" i="2" s="1"/>
  <c r="DY298" i="2"/>
  <c r="EW201" i="2"/>
  <c r="EX201" i="2"/>
  <c r="EY201" i="2"/>
  <c r="MK200" i="2"/>
  <c r="LU200" i="2"/>
  <c r="KT200" i="2"/>
  <c r="FB200" i="2"/>
  <c r="EZ200" i="2"/>
  <c r="MT198" i="2"/>
  <c r="MD198" i="2"/>
  <c r="DJ191" i="2"/>
  <c r="DI186" i="2"/>
  <c r="DM191" i="2"/>
  <c r="EC191" i="2"/>
  <c r="MU155" i="2"/>
  <c r="LN155" i="2"/>
  <c r="HW155" i="2"/>
  <c r="ID155" i="2"/>
  <c r="DB150" i="2"/>
  <c r="KJ150" i="2"/>
  <c r="KR150" i="2"/>
  <c r="LF150" i="2"/>
  <c r="LL150" i="2"/>
  <c r="LD149" i="2"/>
  <c r="KD147" i="2"/>
  <c r="FK136" i="2"/>
  <c r="FO149" i="2"/>
  <c r="DM149" i="2"/>
  <c r="DI147" i="2"/>
  <c r="DT158" i="2" s="1"/>
  <c r="DJ149" i="2"/>
  <c r="DK149" i="2"/>
  <c r="DP136" i="2"/>
  <c r="DP149" i="2"/>
  <c r="FL147" i="2"/>
  <c r="FQ148" i="2"/>
  <c r="FQ135" i="2"/>
  <c r="FO148" i="2"/>
  <c r="KP145" i="2"/>
  <c r="MI145" i="2"/>
  <c r="MH142" i="2"/>
  <c r="MQ142" i="2"/>
  <c r="MP142" i="2"/>
  <c r="DX142" i="2"/>
  <c r="DZ142" i="2" s="1"/>
  <c r="MD139" i="2"/>
  <c r="LW139" i="2"/>
  <c r="MQ137" i="2"/>
  <c r="MF137" i="2"/>
  <c r="MH137" i="2"/>
  <c r="DY137" i="2"/>
  <c r="MU136" i="2"/>
  <c r="LN136" i="2"/>
  <c r="KX136" i="2"/>
  <c r="MM136" i="2"/>
  <c r="MH136" i="2"/>
  <c r="MR136" i="2"/>
  <c r="LN135" i="2"/>
  <c r="MU135" i="2"/>
  <c r="KX135" i="2"/>
  <c r="MM135" i="2"/>
  <c r="HR140" i="2"/>
  <c r="HC145" i="2"/>
  <c r="FO109" i="2"/>
  <c r="FP109" i="2"/>
  <c r="DX110" i="2"/>
  <c r="DZ110" i="2" s="1"/>
  <c r="MI110" i="2"/>
  <c r="MM110" i="2"/>
  <c r="EA110" i="2"/>
  <c r="MQ110" i="2"/>
  <c r="MR110" i="2"/>
  <c r="MJ110" i="2"/>
  <c r="MN110" i="2"/>
  <c r="ML110" i="2"/>
  <c r="KV110" i="2"/>
  <c r="MT110" i="2"/>
  <c r="MD110" i="2"/>
  <c r="FF111" i="2"/>
  <c r="FG111" i="2" s="1"/>
  <c r="EW111" i="2"/>
  <c r="FB111" i="2"/>
  <c r="EY111" i="2"/>
  <c r="EX111" i="2"/>
  <c r="FO112" i="2"/>
  <c r="FK112" i="2"/>
  <c r="FI112" i="2"/>
  <c r="IS112" i="2"/>
  <c r="IZ112" i="2"/>
  <c r="MA112" i="2"/>
  <c r="ES114" i="2"/>
  <c r="EP114" i="2"/>
  <c r="EN114" i="2"/>
  <c r="LN114" i="2"/>
  <c r="ME114" i="2"/>
  <c r="HI115" i="2"/>
  <c r="HP115" i="2"/>
  <c r="HQ115" i="2"/>
  <c r="KR115" i="2"/>
  <c r="LD115" i="2"/>
  <c r="DB115" i="2"/>
  <c r="DK115" i="2"/>
  <c r="KN115" i="2"/>
  <c r="KO102" i="2" s="1"/>
  <c r="HK115" i="2"/>
  <c r="KP115" i="2"/>
  <c r="GZ115" i="2"/>
  <c r="HH115" i="2"/>
  <c r="HM115" i="2"/>
  <c r="MA116" i="2"/>
  <c r="LV117" i="2"/>
  <c r="DX66" i="2"/>
  <c r="DZ66" i="2" s="1"/>
  <c r="MK66" i="2"/>
  <c r="MG66" i="2"/>
  <c r="MF67" i="2"/>
  <c r="KJ67" i="2"/>
  <c r="KK67" i="2" s="1"/>
  <c r="JG67" i="2"/>
  <c r="KZ67" i="2"/>
  <c r="MN67" i="2"/>
  <c r="AE55" i="2"/>
  <c r="AG68" i="2"/>
  <c r="GX56" i="2"/>
  <c r="DZ338" i="2"/>
  <c r="LN340" i="2"/>
  <c r="MS338" i="2"/>
  <c r="MR338" i="2"/>
  <c r="DI338" i="2"/>
  <c r="MK338" i="2"/>
  <c r="ME334" i="2"/>
  <c r="LW334" i="2"/>
  <c r="LH311" i="2"/>
  <c r="KJ303" i="2"/>
  <c r="KZ303" i="2"/>
  <c r="LN303" i="2"/>
  <c r="KR303" i="2"/>
  <c r="KX303" i="2"/>
  <c r="DB303" i="2"/>
  <c r="KT303" i="2"/>
  <c r="LX302" i="2"/>
  <c r="MN302" i="2"/>
  <c r="MF302" i="2"/>
  <c r="LB291" i="2"/>
  <c r="KJ291" i="2"/>
  <c r="DB291" i="2"/>
  <c r="EX291" i="2"/>
  <c r="LD291" i="2"/>
  <c r="KN291" i="2"/>
  <c r="MB289" i="2"/>
  <c r="DB289" i="2"/>
  <c r="JX272" i="2"/>
  <c r="LT277" i="2"/>
  <c r="KL230" i="2"/>
  <c r="FO230" i="2"/>
  <c r="DB227" i="2"/>
  <c r="DC227" i="2" s="1"/>
  <c r="EN227" i="2"/>
  <c r="KR227" i="2"/>
  <c r="FO226" i="2"/>
  <c r="DB226" i="2"/>
  <c r="ET226" i="2"/>
  <c r="DF214" i="2"/>
  <c r="MG225" i="2"/>
  <c r="LQ225" i="2"/>
  <c r="DD225" i="2"/>
  <c r="LS225" i="2"/>
  <c r="FE225" i="2"/>
  <c r="EA225" i="2"/>
  <c r="MQ223" i="2"/>
  <c r="MA223" i="2"/>
  <c r="MI223" i="2"/>
  <c r="LS223" i="2"/>
  <c r="LR208" i="2"/>
  <c r="DF195" i="2"/>
  <c r="MC208" i="2"/>
  <c r="LU208" i="2"/>
  <c r="ME208" i="2"/>
  <c r="DD195" i="2"/>
  <c r="LQ207" i="2"/>
  <c r="KL207" i="2"/>
  <c r="DD207" i="2"/>
  <c r="DF207" i="2"/>
  <c r="DD194" i="2"/>
  <c r="LX207" i="2"/>
  <c r="MB207" i="2"/>
  <c r="MA207" i="2"/>
  <c r="LT207" i="2"/>
  <c r="ET207" i="2"/>
  <c r="FE207" i="2"/>
  <c r="KL206" i="2"/>
  <c r="LQ206" i="2"/>
  <c r="MG206" i="2"/>
  <c r="LT206" i="2"/>
  <c r="MB206" i="2"/>
  <c r="DA206" i="2"/>
  <c r="ET206" i="2"/>
  <c r="DD206" i="2"/>
  <c r="LP206" i="2"/>
  <c r="LU206" i="2"/>
  <c r="MA206" i="2"/>
  <c r="DM206" i="2"/>
  <c r="LS206" i="2"/>
  <c r="EA206" i="2"/>
  <c r="MB205" i="2"/>
  <c r="MA205" i="2"/>
  <c r="ET205" i="2"/>
  <c r="KD199" i="2"/>
  <c r="EM152" i="2"/>
  <c r="ET152" i="2"/>
  <c r="EP152" i="2"/>
  <c r="LV142" i="2"/>
  <c r="ML142" i="2"/>
  <c r="IL140" i="2"/>
  <c r="IN140" i="2" s="1"/>
  <c r="HW140" i="2"/>
  <c r="KX139" i="2"/>
  <c r="HF139" i="2"/>
  <c r="KR139" i="2"/>
  <c r="MT136" i="2"/>
  <c r="MD136" i="2"/>
  <c r="MT135" i="2"/>
  <c r="FG123" i="2"/>
  <c r="D121" i="2"/>
  <c r="HT123" i="2"/>
  <c r="DB123" i="2"/>
  <c r="KN123" i="2"/>
  <c r="LR123" i="2"/>
  <c r="HG124" i="2"/>
  <c r="HM124" i="2"/>
  <c r="HD124" i="2"/>
  <c r="LF124" i="2"/>
  <c r="HR124" i="2"/>
  <c r="LD124" i="2"/>
  <c r="HK125" i="2"/>
  <c r="HJ125" i="2"/>
  <c r="GY125" i="2"/>
  <c r="HE125" i="2"/>
  <c r="EX125" i="2"/>
  <c r="HC125" i="2"/>
  <c r="F125" i="2"/>
  <c r="HA125" i="2"/>
  <c r="KN125" i="2"/>
  <c r="KO125" i="2" s="1"/>
  <c r="LR125" i="2"/>
  <c r="LD125" i="2"/>
  <c r="LE125" i="2" s="1"/>
  <c r="GY126" i="2"/>
  <c r="GZ126" i="2"/>
  <c r="HG126" i="2"/>
  <c r="HL126" i="2"/>
  <c r="HB126" i="2"/>
  <c r="LF126" i="2"/>
  <c r="LJ126" i="2"/>
  <c r="HI126" i="2"/>
  <c r="HH126" i="2"/>
  <c r="KP126" i="2"/>
  <c r="EX126" i="2"/>
  <c r="F114" i="2"/>
  <c r="HJ127" i="2"/>
  <c r="HT127" i="2"/>
  <c r="LJ127" i="2"/>
  <c r="KT127" i="2"/>
  <c r="HP127" i="2"/>
  <c r="LH127" i="2"/>
  <c r="DB127" i="2"/>
  <c r="HN127" i="2"/>
  <c r="KJ127" i="2"/>
  <c r="KK114" i="2" s="1"/>
  <c r="KN127" i="2"/>
  <c r="LR127" i="2"/>
  <c r="LD127" i="2"/>
  <c r="HM128" i="2"/>
  <c r="HG128" i="2"/>
  <c r="HQ128" i="2"/>
  <c r="HL128" i="2"/>
  <c r="LF128" i="2"/>
  <c r="EY128" i="2"/>
  <c r="GY128" i="2"/>
  <c r="HD128" i="2"/>
  <c r="HJ129" i="2"/>
  <c r="HT129" i="2"/>
  <c r="HC129" i="2"/>
  <c r="HK129" i="2"/>
  <c r="KP129" i="2"/>
  <c r="LF129" i="2"/>
  <c r="DB129" i="2"/>
  <c r="DC129" i="2" s="1"/>
  <c r="EY133" i="2"/>
  <c r="EX133" i="2"/>
  <c r="KL133" i="2"/>
  <c r="LQ133" i="2"/>
  <c r="HQ123" i="2"/>
  <c r="HI125" i="2"/>
  <c r="IZ57" i="2"/>
  <c r="I59" i="2"/>
  <c r="J59" i="2" s="1"/>
  <c r="H59" i="2"/>
  <c r="AG59" i="2"/>
  <c r="AP56" i="2"/>
  <c r="MF63" i="2"/>
  <c r="KZ63" i="2"/>
  <c r="MN63" i="2"/>
  <c r="W64" i="2"/>
  <c r="AE51" i="2"/>
  <c r="AD64" i="2"/>
  <c r="CF64" i="2"/>
  <c r="CN64" i="2"/>
  <c r="CV64" i="2"/>
  <c r="MG64" i="2"/>
  <c r="DX64" i="2"/>
  <c r="DZ64" i="2" s="1"/>
  <c r="MI64" i="2"/>
  <c r="MK64" i="2"/>
  <c r="MT64" i="2"/>
  <c r="MQ64" i="2"/>
  <c r="MU64" i="2"/>
  <c r="MR64" i="2"/>
  <c r="EA64" i="2"/>
  <c r="DY64" i="2"/>
  <c r="MH64" i="2"/>
  <c r="HC64" i="2"/>
  <c r="HK64" i="2"/>
  <c r="HS64" i="2"/>
  <c r="LP64" i="2"/>
  <c r="MF64" i="2"/>
  <c r="LX64" i="2"/>
  <c r="MN64" i="2"/>
  <c r="W65" i="2"/>
  <c r="CG65" i="2"/>
  <c r="CO65" i="2"/>
  <c r="CW65" i="2"/>
  <c r="ET65" i="2"/>
  <c r="EP52" i="2"/>
  <c r="EN65" i="2"/>
  <c r="EM65" i="2"/>
  <c r="HL65" i="2"/>
  <c r="HT65" i="2"/>
  <c r="IZ65" i="2"/>
  <c r="F53" i="2"/>
  <c r="CL66" i="2"/>
  <c r="KT66" i="2"/>
  <c r="GZ66" i="2"/>
  <c r="HH66" i="2"/>
  <c r="CS66" i="2"/>
  <c r="CJ66" i="2"/>
  <c r="CO66" i="2"/>
  <c r="EM66" i="2"/>
  <c r="ET66" i="2"/>
  <c r="HE66" i="2"/>
  <c r="ID66" i="2"/>
  <c r="HW66" i="2"/>
  <c r="CQ67" i="2"/>
  <c r="CX67" i="2"/>
  <c r="EX67" i="2"/>
  <c r="CK67" i="2"/>
  <c r="I67" i="2"/>
  <c r="KP67" i="2"/>
  <c r="LL67" i="2"/>
  <c r="LF67" i="2"/>
  <c r="HQ67" i="2"/>
  <c r="F67" i="2"/>
  <c r="LD67" i="2"/>
  <c r="LN67" i="2"/>
  <c r="AD67" i="2"/>
  <c r="AG67" i="2"/>
  <c r="CF67" i="2"/>
  <c r="CN67" i="2"/>
  <c r="CV67" i="2"/>
  <c r="DX67" i="2"/>
  <c r="DZ67" i="2" s="1"/>
  <c r="MT67" i="2"/>
  <c r="MK67" i="2"/>
  <c r="EA67" i="2"/>
  <c r="MQ67" i="2"/>
  <c r="HD67" i="2"/>
  <c r="HL67" i="2"/>
  <c r="HT67" i="2"/>
  <c r="MG67" i="2"/>
  <c r="KL67" i="2"/>
  <c r="HQ68" i="2"/>
  <c r="HI68" i="2"/>
  <c r="CY68" i="2"/>
  <c r="CH68" i="2"/>
  <c r="CG68" i="2"/>
  <c r="HE68" i="2"/>
  <c r="ID68" i="2"/>
  <c r="HW68" i="2"/>
  <c r="LX217" i="2"/>
  <c r="KJ295" i="2"/>
  <c r="F295" i="2"/>
  <c r="LQ274" i="2"/>
  <c r="DA274" i="2"/>
  <c r="FF245" i="2"/>
  <c r="FG245" i="2" s="1"/>
  <c r="EZ245" i="2"/>
  <c r="EW245" i="2"/>
  <c r="KT244" i="2"/>
  <c r="MD232" i="2"/>
  <c r="DF231" i="2"/>
  <c r="LV231" i="2"/>
  <c r="MC231" i="2"/>
  <c r="DD231" i="2"/>
  <c r="DA231" i="2"/>
  <c r="DF219" i="2"/>
  <c r="MB211" i="2"/>
  <c r="KN208" i="2"/>
  <c r="KT208" i="2"/>
  <c r="LJ208" i="2"/>
  <c r="EX207" i="2"/>
  <c r="LH207" i="2"/>
  <c r="FP206" i="2"/>
  <c r="FP205" i="2"/>
  <c r="DD204" i="2"/>
  <c r="DF204" i="2"/>
  <c r="DA204" i="2"/>
  <c r="ET204" i="2"/>
  <c r="DF191" i="2"/>
  <c r="DB203" i="2"/>
  <c r="DD190" i="2"/>
  <c r="DF190" i="2"/>
  <c r="FF197" i="2"/>
  <c r="FG197" i="2" s="1"/>
  <c r="LZ187" i="2"/>
  <c r="LR187" i="2"/>
  <c r="LS185" i="2"/>
  <c r="KP185" i="2"/>
  <c r="FI185" i="2"/>
  <c r="FJ185" i="2"/>
  <c r="EA185" i="2"/>
  <c r="DA185" i="2"/>
  <c r="MA144" i="2"/>
  <c r="DF144" i="2"/>
  <c r="DD144" i="2"/>
  <c r="MS281" i="2"/>
  <c r="LQ215" i="2"/>
  <c r="KN303" i="2"/>
  <c r="MQ302" i="2"/>
  <c r="HU290" i="2"/>
  <c r="IO290" i="2" s="1"/>
  <c r="IX290" i="2"/>
  <c r="MO281" i="2"/>
  <c r="LY281" i="2"/>
  <c r="EA273" i="2"/>
  <c r="EY269" i="2"/>
  <c r="LF269" i="2"/>
  <c r="EM249" i="2"/>
  <c r="ES249" i="2"/>
  <c r="MA247" i="2"/>
  <c r="F218" i="2"/>
  <c r="KL218" i="2"/>
  <c r="DA217" i="2"/>
  <c r="ET217" i="2"/>
  <c r="MB217" i="2"/>
  <c r="MC217" i="2"/>
  <c r="DA216" i="2"/>
  <c r="LW206" i="2"/>
  <c r="JU199" i="2"/>
  <c r="HX199" i="2"/>
  <c r="DD202" i="2"/>
  <c r="CZ199" i="2"/>
  <c r="MB202" i="2"/>
  <c r="FB198" i="2"/>
  <c r="FF198" i="2"/>
  <c r="FG198" i="2" s="1"/>
  <c r="FB197" i="2"/>
  <c r="EW197" i="2"/>
  <c r="EZ197" i="2"/>
  <c r="EZ196" i="2"/>
  <c r="FB196" i="2"/>
  <c r="EC187" i="2"/>
  <c r="MB187" i="2"/>
  <c r="DD187" i="2"/>
  <c r="FE187" i="2"/>
  <c r="LD185" i="2"/>
  <c r="LZ185" i="2"/>
  <c r="MU180" i="2"/>
  <c r="ME180" i="2"/>
  <c r="LW180" i="2"/>
  <c r="MM180" i="2"/>
  <c r="MM157" i="2"/>
  <c r="LW157" i="2"/>
  <c r="DX157" i="2"/>
  <c r="DZ157" i="2" s="1"/>
  <c r="MN156" i="2"/>
  <c r="MF156" i="2"/>
  <c r="LP156" i="2"/>
  <c r="LD154" i="2"/>
  <c r="DM154" i="2"/>
  <c r="FB107" i="2"/>
  <c r="EZ107" i="2"/>
  <c r="IP84" i="2"/>
  <c r="AB82" i="2"/>
  <c r="BH82" i="2"/>
  <c r="MP276" i="2"/>
  <c r="IW273" i="2"/>
  <c r="IA273" i="2"/>
  <c r="DM251" i="2"/>
  <c r="DJ251" i="2"/>
  <c r="DA215" i="2"/>
  <c r="LU215" i="2"/>
  <c r="DD215" i="2"/>
  <c r="DB215" i="2"/>
  <c r="DD201" i="2"/>
  <c r="LP214" i="2"/>
  <c r="FP214" i="2"/>
  <c r="FB209" i="2"/>
  <c r="EZ209" i="2"/>
  <c r="KP176" i="2"/>
  <c r="LS176" i="2"/>
  <c r="JW173" i="2"/>
  <c r="DA176" i="2"/>
  <c r="DF176" i="2"/>
  <c r="KE173" i="2"/>
  <c r="MH170" i="2"/>
  <c r="LH169" i="2"/>
  <c r="LS159" i="2"/>
  <c r="ES156" i="2"/>
  <c r="ET156" i="2"/>
  <c r="ET154" i="2"/>
  <c r="LP154" i="2"/>
  <c r="DJ152" i="2"/>
  <c r="DP152" i="2"/>
  <c r="EW135" i="2"/>
  <c r="FF135" i="2"/>
  <c r="FG135" i="2" s="1"/>
  <c r="HB140" i="2"/>
  <c r="HA145" i="2"/>
  <c r="KH121" i="2"/>
  <c r="JZ121" i="2"/>
  <c r="LL125" i="2"/>
  <c r="LJ129" i="2"/>
  <c r="HQ126" i="2"/>
  <c r="HE127" i="2"/>
  <c r="HF127" i="2"/>
  <c r="HB128" i="2"/>
  <c r="HI128" i="2"/>
  <c r="HF129" i="2"/>
  <c r="LT109" i="2"/>
  <c r="DM109" i="2"/>
  <c r="EA109" i="2"/>
  <c r="EC109" i="2"/>
  <c r="LP109" i="2"/>
  <c r="DF97" i="2"/>
  <c r="DB110" i="2"/>
  <c r="MA110" i="2"/>
  <c r="LT110" i="2"/>
  <c r="MP110" i="2"/>
  <c r="FI114" i="2"/>
  <c r="FJ114" i="2"/>
  <c r="LS114" i="2"/>
  <c r="KP114" i="2"/>
  <c r="MI114" i="2"/>
  <c r="KT115" i="2"/>
  <c r="LJ115" i="2"/>
  <c r="LZ117" i="2"/>
  <c r="KV119" i="2"/>
  <c r="HD119" i="2"/>
  <c r="HR119" i="2"/>
  <c r="FB103" i="2"/>
  <c r="IP83" i="2"/>
  <c r="IQ83" i="2" s="1"/>
  <c r="HC57" i="2"/>
  <c r="CM57" i="2"/>
  <c r="HS57" i="2"/>
  <c r="HO57" i="2"/>
  <c r="F44" i="2"/>
  <c r="KX57" i="2"/>
  <c r="MS337" i="2"/>
  <c r="MT336" i="2"/>
  <c r="LX331" i="2"/>
  <c r="LZ324" i="2"/>
  <c r="LY321" i="2"/>
  <c r="LQ321" i="2"/>
  <c r="JG302" i="2"/>
  <c r="KX294" i="2"/>
  <c r="KZ288" i="2"/>
  <c r="KL288" i="2"/>
  <c r="LJ285" i="2"/>
  <c r="LY280" i="2"/>
  <c r="LT280" i="2"/>
  <c r="FD272" i="2"/>
  <c r="IL272" i="2" s="1"/>
  <c r="KG272" i="2"/>
  <c r="LU273" i="2"/>
  <c r="MJ271" i="2"/>
  <c r="FE271" i="2"/>
  <c r="KP257" i="2"/>
  <c r="LW247" i="2"/>
  <c r="LD244" i="2"/>
  <c r="MP244" i="2"/>
  <c r="DM209" i="2"/>
  <c r="DP196" i="2"/>
  <c r="LZ195" i="2"/>
  <c r="LQ188" i="2"/>
  <c r="FB187" i="2"/>
  <c r="MA172" i="2"/>
  <c r="HW169" i="2"/>
  <c r="FJ157" i="2"/>
  <c r="LT157" i="2"/>
  <c r="DM157" i="2"/>
  <c r="MA157" i="2"/>
  <c r="ME157" i="2"/>
  <c r="FP157" i="2"/>
  <c r="EM153" i="2"/>
  <c r="IL152" i="2"/>
  <c r="B147" i="2"/>
  <c r="LS143" i="2"/>
  <c r="LN139" i="2"/>
  <c r="FR69" i="2"/>
  <c r="GX69" i="2"/>
  <c r="KC69" i="2"/>
  <c r="AN69" i="2"/>
  <c r="BW69" i="2"/>
  <c r="FP55" i="2"/>
  <c r="FQ42" i="2"/>
  <c r="MD55" i="2"/>
  <c r="LL55" i="2"/>
  <c r="MB44" i="2"/>
  <c r="DD44" i="2"/>
  <c r="DF44" i="2"/>
  <c r="LX44" i="2"/>
  <c r="DA44" i="2"/>
  <c r="MD44" i="2"/>
  <c r="LT44" i="2"/>
  <c r="LV44" i="2"/>
  <c r="IW331" i="2"/>
  <c r="LW311" i="2"/>
  <c r="EW310" i="2"/>
  <c r="MD299" i="2"/>
  <c r="LP299" i="2"/>
  <c r="LQ291" i="2"/>
  <c r="KL291" i="2"/>
  <c r="FJ281" i="2"/>
  <c r="ME280" i="2"/>
  <c r="LL267" i="2"/>
  <c r="IW267" i="2"/>
  <c r="DB267" i="2"/>
  <c r="FI265" i="2"/>
  <c r="DA254" i="2"/>
  <c r="IW254" i="2"/>
  <c r="IN254" i="2"/>
  <c r="DF245" i="2"/>
  <c r="LW245" i="2"/>
  <c r="LX245" i="2"/>
  <c r="DA245" i="2"/>
  <c r="KL244" i="2"/>
  <c r="DY244" i="2"/>
  <c r="KJ219" i="2"/>
  <c r="LP219" i="2"/>
  <c r="KZ219" i="2"/>
  <c r="KR219" i="2"/>
  <c r="EM215" i="2"/>
  <c r="EN215" i="2"/>
  <c r="ES215" i="2"/>
  <c r="LT214" i="2"/>
  <c r="KR214" i="2"/>
  <c r="MR213" i="2"/>
  <c r="MJ213" i="2"/>
  <c r="MD211" i="2"/>
  <c r="FF190" i="2"/>
  <c r="FG190" i="2" s="1"/>
  <c r="KN175" i="2"/>
  <c r="LR175" i="2"/>
  <c r="MA175" i="2"/>
  <c r="MU163" i="2"/>
  <c r="MA155" i="2"/>
  <c r="LS155" i="2"/>
  <c r="KP146" i="2"/>
  <c r="LS146" i="2"/>
  <c r="DR146" i="2"/>
  <c r="KN143" i="2"/>
  <c r="LZ143" i="2"/>
  <c r="MD143" i="2"/>
  <c r="DA143" i="2"/>
  <c r="FJ142" i="2"/>
  <c r="K59" i="2"/>
  <c r="BX69" i="2"/>
  <c r="FW69" i="2"/>
  <c r="HA69" i="2" s="1"/>
  <c r="GE69" i="2"/>
  <c r="HI69" i="2" s="1"/>
  <c r="HQ78" i="2"/>
  <c r="AB69" i="2"/>
  <c r="HA67" i="2"/>
  <c r="HI67" i="2"/>
  <c r="ML67" i="2"/>
  <c r="HJ68" i="2"/>
  <c r="IM68" i="2"/>
  <c r="IL68" i="2"/>
  <c r="IN68" i="2" s="1"/>
  <c r="FO55" i="2"/>
  <c r="KV331" i="2"/>
  <c r="KX319" i="2"/>
  <c r="KV311" i="2"/>
  <c r="ES304" i="2"/>
  <c r="KP303" i="2"/>
  <c r="KZ291" i="2"/>
  <c r="MQ290" i="2"/>
  <c r="MJ265" i="2"/>
  <c r="KL253" i="2"/>
  <c r="EN253" i="2"/>
  <c r="EO253" i="2" s="1"/>
  <c r="DF205" i="2"/>
  <c r="ET218" i="2"/>
  <c r="KP213" i="2"/>
  <c r="LU211" i="2"/>
  <c r="KL208" i="2"/>
  <c r="LR207" i="2"/>
  <c r="LR206" i="2"/>
  <c r="LS203" i="2"/>
  <c r="LS180" i="2"/>
  <c r="DA180" i="2"/>
  <c r="FJ180" i="2"/>
  <c r="DB180" i="2"/>
  <c r="LS179" i="2"/>
  <c r="MI179" i="2"/>
  <c r="FH173" i="2"/>
  <c r="FJ174" i="2"/>
  <c r="DA174" i="2"/>
  <c r="LZ174" i="2"/>
  <c r="DB174" i="2"/>
  <c r="LQ174" i="2"/>
  <c r="LN168" i="2"/>
  <c r="MU168" i="2"/>
  <c r="LD150" i="2"/>
  <c r="GZ143" i="2"/>
  <c r="HH143" i="2"/>
  <c r="DF142" i="2"/>
  <c r="LU142" i="2"/>
  <c r="KT125" i="2"/>
  <c r="KT126" i="2"/>
  <c r="HR125" i="2"/>
  <c r="ET109" i="2"/>
  <c r="EP109" i="2"/>
  <c r="F110" i="2"/>
  <c r="HF110" i="2"/>
  <c r="FE110" i="2"/>
  <c r="KP118" i="2"/>
  <c r="MI118" i="2"/>
  <c r="LS118" i="2"/>
  <c r="EP103" i="2"/>
  <c r="S87" i="2"/>
  <c r="IL87" i="2"/>
  <c r="IN87" i="2" s="1"/>
  <c r="X69" i="2"/>
  <c r="AE52" i="2"/>
  <c r="AE65" i="2"/>
  <c r="CF65" i="2"/>
  <c r="CN65" i="2"/>
  <c r="CV65" i="2"/>
  <c r="MM65" i="2"/>
  <c r="EA65" i="2"/>
  <c r="MK65" i="2"/>
  <c r="MU65" i="2"/>
  <c r="DY65" i="2"/>
  <c r="DX65" i="2"/>
  <c r="DZ65" i="2" s="1"/>
  <c r="LP65" i="2"/>
  <c r="KJ65" i="2"/>
  <c r="MF65" i="2"/>
  <c r="LX65" i="2"/>
  <c r="KZ65" i="2"/>
  <c r="LA65" i="2" s="1"/>
  <c r="CF66" i="2"/>
  <c r="CV66" i="2"/>
  <c r="HS66" i="2"/>
  <c r="LP66" i="2"/>
  <c r="KJ66" i="2"/>
  <c r="R56" i="2"/>
  <c r="CL67" i="2"/>
  <c r="CT67" i="2"/>
  <c r="HR67" i="2"/>
  <c r="MM67" i="2"/>
  <c r="MU67" i="2"/>
  <c r="HK68" i="2"/>
  <c r="KZ68" i="2"/>
  <c r="KV55" i="2"/>
  <c r="FP44" i="2"/>
  <c r="MC44" i="2"/>
  <c r="GU95" i="2"/>
  <c r="CH120" i="2"/>
  <c r="DL59" i="2"/>
  <c r="DM59" i="2"/>
  <c r="DO59" i="2" s="1"/>
  <c r="DP46" i="2"/>
  <c r="DK59" i="2"/>
  <c r="AH61" i="2"/>
  <c r="AL61" i="2" s="1"/>
  <c r="S61" i="2"/>
  <c r="BZ56" i="2"/>
  <c r="LX61" i="2"/>
  <c r="MN61" i="2"/>
  <c r="B56" i="2"/>
  <c r="JG62" i="2"/>
  <c r="EM63" i="2"/>
  <c r="ET63" i="2"/>
  <c r="MP63" i="2"/>
  <c r="CH64" i="2"/>
  <c r="CX64" i="2"/>
  <c r="EX64" i="2"/>
  <c r="FF64" i="2"/>
  <c r="FG64" i="2" s="1"/>
  <c r="HE64" i="2"/>
  <c r="HM64" i="2"/>
  <c r="CI65" i="2"/>
  <c r="CQ65" i="2"/>
  <c r="CY65" i="2"/>
  <c r="HN65" i="2"/>
  <c r="LS65" i="2"/>
  <c r="KP65" i="2"/>
  <c r="EW66" i="2"/>
  <c r="FF66" i="2"/>
  <c r="FG66" i="2" s="1"/>
  <c r="FB53" i="2"/>
  <c r="EX66" i="2"/>
  <c r="EZ53" i="2"/>
  <c r="CG67" i="2"/>
  <c r="CW67" i="2"/>
  <c r="HE67" i="2"/>
  <c r="HM67" i="2"/>
  <c r="IS67" i="2"/>
  <c r="KN67" i="2"/>
  <c r="KO67" i="2" s="1"/>
  <c r="MP67" i="2"/>
  <c r="H53" i="2"/>
  <c r="I53" i="2"/>
  <c r="J53" i="2" s="1"/>
  <c r="AG53" i="2"/>
  <c r="KX53" i="2"/>
  <c r="KY40" i="2" s="1"/>
  <c r="LW53" i="2"/>
  <c r="KP54" i="2"/>
  <c r="MI54" i="2"/>
  <c r="H55" i="2"/>
  <c r="I55" i="2"/>
  <c r="J55" i="2" s="1"/>
  <c r="MH331" i="2"/>
  <c r="MR319" i="2"/>
  <c r="LQ297" i="2"/>
  <c r="MG297" i="2"/>
  <c r="ET297" i="2"/>
  <c r="LY279" i="2"/>
  <c r="IA279" i="2"/>
  <c r="LN267" i="2"/>
  <c r="DA243" i="2"/>
  <c r="LT243" i="2"/>
  <c r="MA243" i="2"/>
  <c r="MU202" i="2"/>
  <c r="MK179" i="2"/>
  <c r="MG170" i="2"/>
  <c r="DP153" i="2"/>
  <c r="MG163" i="2"/>
  <c r="ID163" i="2"/>
  <c r="LS158" i="2"/>
  <c r="IL143" i="2"/>
  <c r="IL141" i="2"/>
  <c r="IN141" i="2" s="1"/>
  <c r="MA137" i="2"/>
  <c r="KZ61" i="2"/>
  <c r="AR56" i="2"/>
  <c r="BX56" i="2"/>
  <c r="KT57" i="2"/>
  <c r="DM58" i="2"/>
  <c r="DJ58" i="2"/>
  <c r="DK58" i="2"/>
  <c r="GD56" i="2"/>
  <c r="GT56" i="2"/>
  <c r="LJ58" i="2"/>
  <c r="MC58" i="2"/>
  <c r="DX60" i="2"/>
  <c r="DZ60" i="2" s="1"/>
  <c r="MJ60" i="2"/>
  <c r="MP60" i="2"/>
  <c r="IS61" i="2"/>
  <c r="IZ61" i="2"/>
  <c r="DX62" i="2"/>
  <c r="DZ62" i="2" s="1"/>
  <c r="MS62" i="2"/>
  <c r="MT62" i="2"/>
  <c r="MQ62" i="2"/>
  <c r="MP62" i="2"/>
  <c r="EA62" i="2"/>
  <c r="DY62" i="2"/>
  <c r="KL62" i="2"/>
  <c r="KM62" i="2" s="1"/>
  <c r="LQ62" i="2"/>
  <c r="MG62" i="2"/>
  <c r="F50" i="2"/>
  <c r="HI63" i="2"/>
  <c r="HA63" i="2"/>
  <c r="CT63" i="2"/>
  <c r="LN63" i="2"/>
  <c r="KR63" i="2"/>
  <c r="GY63" i="2"/>
  <c r="KX63" i="2"/>
  <c r="KV63" i="2"/>
  <c r="KW63" i="2" s="1"/>
  <c r="CX63" i="2"/>
  <c r="FF63" i="2"/>
  <c r="FG63" i="2" s="1"/>
  <c r="EW63" i="2"/>
  <c r="IL64" i="2"/>
  <c r="IN64" i="2" s="1"/>
  <c r="CJ65" i="2"/>
  <c r="CR65" i="2"/>
  <c r="AH66" i="2"/>
  <c r="AJ66" i="2" s="1"/>
  <c r="CR66" i="2"/>
  <c r="DB66" i="2"/>
  <c r="CH67" i="2"/>
  <c r="CP67" i="2"/>
  <c r="EY67" i="2"/>
  <c r="FQ33" i="2"/>
  <c r="FP46" i="2"/>
  <c r="FQ46" i="2"/>
  <c r="IP46" i="2"/>
  <c r="IQ46" i="2" s="1"/>
  <c r="LV46" i="2"/>
  <c r="KV46" i="2"/>
  <c r="ML46" i="2"/>
  <c r="EW47" i="2"/>
  <c r="FF47" i="2"/>
  <c r="FG47" i="2" s="1"/>
  <c r="ID47" i="2"/>
  <c r="LR47" i="2"/>
  <c r="DY48" i="2"/>
  <c r="LF48" i="2"/>
  <c r="DB48" i="2"/>
  <c r="EN48" i="2"/>
  <c r="EO48" i="2" s="1"/>
  <c r="LD48" i="2"/>
  <c r="HA48" i="2"/>
  <c r="KN48" i="2"/>
  <c r="KO48" i="2" s="1"/>
  <c r="KV48" i="2"/>
  <c r="HQ48" i="2"/>
  <c r="HE48" i="2"/>
  <c r="LL48" i="2"/>
  <c r="HM48" i="2"/>
  <c r="CG48" i="2"/>
  <c r="CP48" i="2"/>
  <c r="HS48" i="2"/>
  <c r="CX48" i="2"/>
  <c r="CL48" i="2"/>
  <c r="CT48" i="2"/>
  <c r="HJ48" i="2"/>
  <c r="HR48" i="2"/>
  <c r="LW48" i="2"/>
  <c r="MM48" i="2"/>
  <c r="KX48" i="2"/>
  <c r="ME48" i="2"/>
  <c r="MU48" i="2"/>
  <c r="MJ49" i="2"/>
  <c r="LT49" i="2"/>
  <c r="LH49" i="2"/>
  <c r="MR49" i="2"/>
  <c r="MB49" i="2"/>
  <c r="MR50" i="2"/>
  <c r="DY50" i="2"/>
  <c r="DX50" i="2"/>
  <c r="DZ50" i="2" s="1"/>
  <c r="MS50" i="2"/>
  <c r="MP50" i="2"/>
  <c r="MU50" i="2"/>
  <c r="MJ50" i="2"/>
  <c r="LQ50" i="2"/>
  <c r="MG50" i="2"/>
  <c r="KL50" i="2"/>
  <c r="GZ51" i="2"/>
  <c r="HH51" i="2"/>
  <c r="CP51" i="2"/>
  <c r="CO51" i="2"/>
  <c r="LJ51" i="2"/>
  <c r="DB51" i="2"/>
  <c r="CG51" i="2"/>
  <c r="KZ51" i="2"/>
  <c r="HK51" i="2"/>
  <c r="KR51" i="2"/>
  <c r="HI51" i="2"/>
  <c r="CW51" i="2"/>
  <c r="KT51" i="2"/>
  <c r="LL51" i="2"/>
  <c r="GY51" i="2"/>
  <c r="CM51" i="2"/>
  <c r="CJ51" i="2"/>
  <c r="CL51" i="2"/>
  <c r="CT51" i="2"/>
  <c r="HB51" i="2"/>
  <c r="HJ51" i="2"/>
  <c r="HR51" i="2"/>
  <c r="MR52" i="2"/>
  <c r="MB52" i="2"/>
  <c r="LY331" i="2"/>
  <c r="LL291" i="2"/>
  <c r="KX267" i="2"/>
  <c r="MA254" i="2"/>
  <c r="KP254" i="2"/>
  <c r="FE254" i="2"/>
  <c r="LV251" i="2"/>
  <c r="FO242" i="2"/>
  <c r="LQ219" i="2"/>
  <c r="ME211" i="2"/>
  <c r="LW211" i="2"/>
  <c r="IL208" i="2"/>
  <c r="EN208" i="2"/>
  <c r="LJ207" i="2"/>
  <c r="DF187" i="2"/>
  <c r="LR188" i="2"/>
  <c r="IS182" i="2"/>
  <c r="MP181" i="2"/>
  <c r="LR180" i="2"/>
  <c r="LV174" i="2"/>
  <c r="FJ152" i="2"/>
  <c r="IM144" i="2"/>
  <c r="MC143" i="2"/>
  <c r="LV143" i="2"/>
  <c r="HW143" i="2"/>
  <c r="IE143" i="2" s="1"/>
  <c r="LW142" i="2"/>
  <c r="HO138" i="2"/>
  <c r="GF134" i="2"/>
  <c r="HT138" i="2"/>
  <c r="GA134" i="2"/>
  <c r="FY134" i="2"/>
  <c r="GG134" i="2"/>
  <c r="HB143" i="2"/>
  <c r="HI143" i="2"/>
  <c r="GZ145" i="2"/>
  <c r="HH145" i="2"/>
  <c r="HM145" i="2"/>
  <c r="CS63" i="2"/>
  <c r="KP63" i="2"/>
  <c r="KQ63" i="2" s="1"/>
  <c r="LH63" i="2"/>
  <c r="HO63" i="2"/>
  <c r="MQ60" i="2"/>
  <c r="LP62" i="2"/>
  <c r="MK57" i="2"/>
  <c r="Q56" i="2"/>
  <c r="AA56" i="2"/>
  <c r="AS56" i="2"/>
  <c r="BY56" i="2"/>
  <c r="IP57" i="2"/>
  <c r="IQ57" i="2" s="1"/>
  <c r="MD57" i="2"/>
  <c r="KH56" i="2"/>
  <c r="AH58" i="2"/>
  <c r="FO58" i="2"/>
  <c r="FP58" i="2"/>
  <c r="GU56" i="2"/>
  <c r="IR56" i="2"/>
  <c r="IP59" i="2"/>
  <c r="IQ59" i="2" s="1"/>
  <c r="KJ59" i="2"/>
  <c r="KK59" i="2" s="1"/>
  <c r="MF59" i="2"/>
  <c r="JT56" i="2"/>
  <c r="MN59" i="2"/>
  <c r="KZ59" i="2"/>
  <c r="ES47" i="2"/>
  <c r="EN60" i="2"/>
  <c r="EQ60" i="2" s="1"/>
  <c r="HC48" i="2"/>
  <c r="HW47" i="2"/>
  <c r="EA50" i="2"/>
  <c r="CS48" i="2"/>
  <c r="KN45" i="2"/>
  <c r="F32" i="2"/>
  <c r="V43" i="2"/>
  <c r="LJ60" i="2"/>
  <c r="LK60" i="2" s="1"/>
  <c r="HH60" i="2"/>
  <c r="CE60" i="2"/>
  <c r="CH60" i="2"/>
  <c r="ET61" i="2"/>
  <c r="EP48" i="2"/>
  <c r="ES48" i="2"/>
  <c r="CK62" i="2"/>
  <c r="KT62" i="2"/>
  <c r="CG62" i="2"/>
  <c r="CO62" i="2"/>
  <c r="CW62" i="2"/>
  <c r="IS62" i="2"/>
  <c r="LD62" i="2"/>
  <c r="W63" i="2"/>
  <c r="CY63" i="2"/>
  <c r="HF63" i="2"/>
  <c r="HW63" i="2"/>
  <c r="IZ63" i="2"/>
  <c r="I64" i="2"/>
  <c r="CY64" i="2"/>
  <c r="HF64" i="2"/>
  <c r="HN64" i="2"/>
  <c r="LF64" i="2"/>
  <c r="AH65" i="2"/>
  <c r="LW65" i="2"/>
  <c r="LV65" i="2"/>
  <c r="GY65" i="2"/>
  <c r="HG65" i="2"/>
  <c r="MR65" i="2"/>
  <c r="LH65" i="2"/>
  <c r="IM44" i="2"/>
  <c r="MQ45" i="2"/>
  <c r="AP43" i="2"/>
  <c r="CC43" i="2"/>
  <c r="LF46" i="2"/>
  <c r="MQ46" i="2"/>
  <c r="AG47" i="2"/>
  <c r="H47" i="2"/>
  <c r="IM47" i="2"/>
  <c r="IL47" i="2"/>
  <c r="IN47" i="2" s="1"/>
  <c r="ME47" i="2"/>
  <c r="CI48" i="2"/>
  <c r="GY48" i="2"/>
  <c r="HG48" i="2"/>
  <c r="HO48" i="2"/>
  <c r="KR48" i="2"/>
  <c r="MB48" i="2"/>
  <c r="MR48" i="2"/>
  <c r="MN49" i="2"/>
  <c r="MH49" i="2"/>
  <c r="DY49" i="2"/>
  <c r="JG49" i="2"/>
  <c r="MW49" i="2" s="1"/>
  <c r="KL49" i="2"/>
  <c r="ME53" i="2"/>
  <c r="DA53" i="2"/>
  <c r="DF53" i="2"/>
  <c r="MB53" i="2"/>
  <c r="LH53" i="2"/>
  <c r="MU54" i="2"/>
  <c r="DX54" i="2"/>
  <c r="DZ54" i="2" s="1"/>
  <c r="MN54" i="2"/>
  <c r="LR55" i="2"/>
  <c r="EC55" i="2"/>
  <c r="EF55" i="2" s="1"/>
  <c r="LQ55" i="2"/>
  <c r="AD48" i="2"/>
  <c r="MQ33" i="2"/>
  <c r="DX33" i="2"/>
  <c r="DZ33" i="2" s="1"/>
  <c r="DA38" i="2"/>
  <c r="DF38" i="2"/>
  <c r="DK42" i="2"/>
  <c r="DP42" i="2"/>
  <c r="DR42" i="2"/>
  <c r="DJ42" i="2"/>
  <c r="LZ330" i="2"/>
  <c r="LP321" i="2"/>
  <c r="LQ312" i="2"/>
  <c r="LN309" i="2"/>
  <c r="LY291" i="2"/>
  <c r="LS281" i="2"/>
  <c r="MD280" i="2"/>
  <c r="LV280" i="2"/>
  <c r="FJ280" i="2"/>
  <c r="LT273" i="2"/>
  <c r="MI271" i="2"/>
  <c r="LL268" i="2"/>
  <c r="KN257" i="2"/>
  <c r="KJ256" i="2"/>
  <c r="ES244" i="2"/>
  <c r="MR255" i="2"/>
  <c r="IL234" i="2"/>
  <c r="KF224" i="2"/>
  <c r="KP230" i="2"/>
  <c r="IC224" i="2"/>
  <c r="MQ195" i="2"/>
  <c r="HW191" i="2"/>
  <c r="LZ189" i="2"/>
  <c r="LF177" i="2"/>
  <c r="IY147" i="2"/>
  <c r="MA156" i="2"/>
  <c r="LN151" i="2"/>
  <c r="LO138" i="2" s="1"/>
  <c r="MM145" i="2"/>
  <c r="K58" i="2"/>
  <c r="K61" i="2"/>
  <c r="FP66" i="2"/>
  <c r="LJ64" i="2"/>
  <c r="LK64" i="2" s="1"/>
  <c r="DK63" i="2"/>
  <c r="HP60" i="2"/>
  <c r="GY60" i="2"/>
  <c r="CM60" i="2"/>
  <c r="EX57" i="2"/>
  <c r="DY59" i="2"/>
  <c r="LD59" i="2"/>
  <c r="HJ58" i="2"/>
  <c r="AD58" i="2"/>
  <c r="CN58" i="2"/>
  <c r="DY58" i="2"/>
  <c r="DB58" i="2"/>
  <c r="HD58" i="2"/>
  <c r="HL58" i="2"/>
  <c r="HT58" i="2"/>
  <c r="IS58" i="2"/>
  <c r="CO59" i="2"/>
  <c r="EN59" i="2"/>
  <c r="MP59" i="2"/>
  <c r="CQ60" i="2"/>
  <c r="BV56" i="2"/>
  <c r="CD56" i="2"/>
  <c r="FE60" i="2"/>
  <c r="HE60" i="2"/>
  <c r="HW60" i="2"/>
  <c r="IL60" i="2"/>
  <c r="IL61" i="2"/>
  <c r="IN61" i="2" s="1"/>
  <c r="I62" i="2"/>
  <c r="CH62" i="2"/>
  <c r="HN62" i="2"/>
  <c r="LF62" i="2"/>
  <c r="HG63" i="2"/>
  <c r="CJ64" i="2"/>
  <c r="ID64" i="2"/>
  <c r="JC64" i="2"/>
  <c r="JD64" i="2" s="1"/>
  <c r="S65" i="2"/>
  <c r="CK65" i="2"/>
  <c r="CS65" i="2"/>
  <c r="DL65" i="2"/>
  <c r="DM65" i="2"/>
  <c r="DK65" i="2"/>
  <c r="CK66" i="2"/>
  <c r="DM66" i="2"/>
  <c r="FK53" i="2"/>
  <c r="FI66" i="2"/>
  <c r="AW56" i="2"/>
  <c r="MT54" i="2"/>
  <c r="MC53" i="2"/>
  <c r="KR53" i="2"/>
  <c r="CI53" i="2"/>
  <c r="EY53" i="2"/>
  <c r="HG44" i="2"/>
  <c r="LJ44" i="2"/>
  <c r="EX44" i="2"/>
  <c r="KT44" i="2"/>
  <c r="LH44" i="2"/>
  <c r="HJ44" i="2"/>
  <c r="HA44" i="2"/>
  <c r="GY44" i="2"/>
  <c r="HI44" i="2"/>
  <c r="HQ44" i="2"/>
  <c r="CW44" i="2"/>
  <c r="CF44" i="2"/>
  <c r="CR44" i="2"/>
  <c r="HB44" i="2"/>
  <c r="CG44" i="2"/>
  <c r="HF44" i="2"/>
  <c r="CS44" i="2"/>
  <c r="HK44" i="2"/>
  <c r="HS44" i="2"/>
  <c r="LQ44" i="2"/>
  <c r="ME45" i="2"/>
  <c r="FP45" i="2"/>
  <c r="LS45" i="2"/>
  <c r="MA45" i="2"/>
  <c r="DD45" i="2"/>
  <c r="DF45" i="2"/>
  <c r="HG45" i="2"/>
  <c r="GS43" i="2"/>
  <c r="HW52" i="2"/>
  <c r="ID52" i="2"/>
  <c r="MH52" i="2"/>
  <c r="LR52" i="2"/>
  <c r="CS53" i="2"/>
  <c r="DJ53" i="2"/>
  <c r="DL53" i="2"/>
  <c r="DR53" i="2"/>
  <c r="DM53" i="2"/>
  <c r="DP53" i="2"/>
  <c r="DR40" i="2"/>
  <c r="FO53" i="2"/>
  <c r="FJ53" i="2"/>
  <c r="FI53" i="2"/>
  <c r="GZ53" i="2"/>
  <c r="IG53" i="2"/>
  <c r="IH53" i="2" s="1"/>
  <c r="LU53" i="2"/>
  <c r="KT53" i="2"/>
  <c r="S54" i="2"/>
  <c r="ES54" i="2"/>
  <c r="KL54" i="2"/>
  <c r="MG54" i="2"/>
  <c r="CK55" i="2"/>
  <c r="DM55" i="2"/>
  <c r="DJ55" i="2"/>
  <c r="DP55" i="2"/>
  <c r="FK55" i="2"/>
  <c r="HG55" i="2"/>
  <c r="HO55" i="2"/>
  <c r="KR55" i="2"/>
  <c r="I44" i="2"/>
  <c r="J44" i="2" s="1"/>
  <c r="HI42" i="2"/>
  <c r="EA329" i="2"/>
  <c r="MO297" i="2"/>
  <c r="LQ289" i="2"/>
  <c r="MH281" i="2"/>
  <c r="FE281" i="2"/>
  <c r="LS273" i="2"/>
  <c r="LR271" i="2"/>
  <c r="LW263" i="2"/>
  <c r="MQ255" i="2"/>
  <c r="MI255" i="2"/>
  <c r="MJ237" i="2"/>
  <c r="IM233" i="2"/>
  <c r="LR190" i="2"/>
  <c r="LF180" i="2"/>
  <c r="MU166" i="2"/>
  <c r="FF164" i="2"/>
  <c r="FG164" i="2" s="1"/>
  <c r="LT163" i="2"/>
  <c r="IL163" i="2"/>
  <c r="LV162" i="2"/>
  <c r="IL159" i="2"/>
  <c r="FP159" i="2"/>
  <c r="IK121" i="2"/>
  <c r="JV121" i="2"/>
  <c r="EY127" i="2"/>
  <c r="LQ128" i="2"/>
  <c r="MH109" i="2"/>
  <c r="LZ109" i="2"/>
  <c r="HA109" i="2"/>
  <c r="LH110" i="2"/>
  <c r="HO110" i="2"/>
  <c r="HJ110" i="2"/>
  <c r="HT110" i="2"/>
  <c r="ID111" i="2"/>
  <c r="HE111" i="2"/>
  <c r="MD66" i="2"/>
  <c r="MQ63" i="2"/>
  <c r="LF60" i="2"/>
  <c r="LG60" i="2" s="1"/>
  <c r="HQ62" i="2"/>
  <c r="KR60" i="2"/>
  <c r="KS60" i="2" s="1"/>
  <c r="GZ60" i="2"/>
  <c r="HF60" i="2"/>
  <c r="AD59" i="2"/>
  <c r="EM61" i="2"/>
  <c r="CC56" i="2"/>
  <c r="ID58" i="2"/>
  <c r="KT59" i="2"/>
  <c r="KU59" i="2" s="1"/>
  <c r="HI59" i="2"/>
  <c r="HO59" i="2"/>
  <c r="CH59" i="2"/>
  <c r="EX59" i="2"/>
  <c r="GJ56" i="2"/>
  <c r="HN59" i="2"/>
  <c r="GR56" i="2"/>
  <c r="IY56" i="2"/>
  <c r="AH60" i="2"/>
  <c r="AL47" i="2" s="1"/>
  <c r="HN60" i="2"/>
  <c r="MI60" i="2"/>
  <c r="CY62" i="2"/>
  <c r="GY62" i="2"/>
  <c r="KR62" i="2"/>
  <c r="LH62" i="2"/>
  <c r="MB62" i="2"/>
  <c r="CK64" i="2"/>
  <c r="GZ64" i="2"/>
  <c r="HH64" i="2"/>
  <c r="HP64" i="2"/>
  <c r="IP64" i="2"/>
  <c r="DB53" i="2"/>
  <c r="MI46" i="2"/>
  <c r="AG48" i="2"/>
  <c r="Z43" i="2"/>
  <c r="AS43" i="2"/>
  <c r="FR43" i="2"/>
  <c r="GX43" i="2"/>
  <c r="W45" i="2"/>
  <c r="CS45" i="2"/>
  <c r="BX43" i="2"/>
  <c r="HP45" i="2"/>
  <c r="LU45" i="2"/>
  <c r="MK45" i="2"/>
  <c r="H50" i="2"/>
  <c r="K37" i="2"/>
  <c r="LP50" i="2"/>
  <c r="KJ50" i="2"/>
  <c r="MF50" i="2"/>
  <c r="LX50" i="2"/>
  <c r="MN50" i="2"/>
  <c r="KZ50" i="2"/>
  <c r="CK51" i="2"/>
  <c r="CS51" i="2"/>
  <c r="DR51" i="2"/>
  <c r="EC51" i="2"/>
  <c r="DL51" i="2"/>
  <c r="DM51" i="2"/>
  <c r="HA51" i="2"/>
  <c r="ML51" i="2"/>
  <c r="KV51" i="2"/>
  <c r="MT51" i="2"/>
  <c r="HM53" i="2"/>
  <c r="HF53" i="2"/>
  <c r="LD53" i="2"/>
  <c r="AD53" i="2"/>
  <c r="HA53" i="2"/>
  <c r="HI53" i="2"/>
  <c r="HQ53" i="2"/>
  <c r="LV53" i="2"/>
  <c r="LL53" i="2"/>
  <c r="KN54" i="2"/>
  <c r="MH54" i="2"/>
  <c r="CH55" i="2"/>
  <c r="CY55" i="2"/>
  <c r="CP55" i="2"/>
  <c r="HT55" i="2"/>
  <c r="CI55" i="2"/>
  <c r="HM55" i="2"/>
  <c r="EX55" i="2"/>
  <c r="HE55" i="2"/>
  <c r="CL55" i="2"/>
  <c r="CT55" i="2"/>
  <c r="HP55" i="2"/>
  <c r="LU55" i="2"/>
  <c r="MC55" i="2"/>
  <c r="AG44" i="2"/>
  <c r="AE44" i="2"/>
  <c r="LU57" i="2"/>
  <c r="EA57" i="2"/>
  <c r="FJ57" i="2"/>
  <c r="HO58" i="2"/>
  <c r="LH58" i="2"/>
  <c r="GY59" i="2"/>
  <c r="KR59" i="2"/>
  <c r="LH59" i="2"/>
  <c r="DB61" i="2"/>
  <c r="FK62" i="2"/>
  <c r="FO62" i="2"/>
  <c r="IM66" i="2"/>
  <c r="CS67" i="2"/>
  <c r="GZ67" i="2"/>
  <c r="HH67" i="2"/>
  <c r="IG67" i="2"/>
  <c r="IP67" i="2"/>
  <c r="IQ67" i="2" s="1"/>
  <c r="MS67" i="2"/>
  <c r="AH46" i="2"/>
  <c r="W46" i="2"/>
  <c r="ME46" i="2"/>
  <c r="LN46" i="2"/>
  <c r="FE47" i="2"/>
  <c r="MI47" i="2"/>
  <c r="LS47" i="2"/>
  <c r="MA47" i="2"/>
  <c r="MQ47" i="2"/>
  <c r="I48" i="2"/>
  <c r="J48" i="2" s="1"/>
  <c r="H48" i="2"/>
  <c r="CM48" i="2"/>
  <c r="CU48" i="2"/>
  <c r="HK48" i="2"/>
  <c r="MF48" i="2"/>
  <c r="KJ48" i="2"/>
  <c r="MN48" i="2"/>
  <c r="KZ48" i="2"/>
  <c r="LA35" i="2" s="1"/>
  <c r="W49" i="2"/>
  <c r="LS49" i="2"/>
  <c r="DD36" i="2"/>
  <c r="DA49" i="2"/>
  <c r="LP49" i="2"/>
  <c r="MC49" i="2"/>
  <c r="LJ49" i="2"/>
  <c r="EN50" i="2"/>
  <c r="ET50" i="2"/>
  <c r="LR50" i="2"/>
  <c r="KN50" i="2"/>
  <c r="MH50" i="2"/>
  <c r="CE51" i="2"/>
  <c r="CU51" i="2"/>
  <c r="MN51" i="2"/>
  <c r="LP52" i="2"/>
  <c r="DA52" i="2"/>
  <c r="FI52" i="2"/>
  <c r="FJ52" i="2"/>
  <c r="IL58" i="2"/>
  <c r="GZ59" i="2"/>
  <c r="HH59" i="2"/>
  <c r="HP59" i="2"/>
  <c r="MK59" i="2"/>
  <c r="CS62" i="2"/>
  <c r="GZ62" i="2"/>
  <c r="HH62" i="2"/>
  <c r="HP62" i="2"/>
  <c r="S64" i="2"/>
  <c r="AH67" i="2"/>
  <c r="Y56" i="2"/>
  <c r="CI67" i="2"/>
  <c r="CY67" i="2"/>
  <c r="HF67" i="2"/>
  <c r="HN67" i="2"/>
  <c r="MI67" i="2"/>
  <c r="CH44" i="2"/>
  <c r="FJ44" i="2"/>
  <c r="GZ44" i="2"/>
  <c r="HH44" i="2"/>
  <c r="KV44" i="2"/>
  <c r="ET45" i="2"/>
  <c r="EM45" i="2"/>
  <c r="LQ45" i="2"/>
  <c r="HK57" i="2"/>
  <c r="LP57" i="2"/>
  <c r="MN57" i="2"/>
  <c r="CT62" i="2"/>
  <c r="HB63" i="2"/>
  <c r="HJ63" i="2"/>
  <c r="HR63" i="2"/>
  <c r="MM63" i="2"/>
  <c r="MU63" i="2"/>
  <c r="ME64" i="2"/>
  <c r="GE56" i="2"/>
  <c r="CR67" i="2"/>
  <c r="GY67" i="2"/>
  <c r="HG67" i="2"/>
  <c r="GS56" i="2"/>
  <c r="AH68" i="2"/>
  <c r="AL68" i="2" s="1"/>
  <c r="MF49" i="2"/>
  <c r="LV68" i="2"/>
  <c r="MD68" i="2"/>
  <c r="AT56" i="2"/>
  <c r="MD50" i="2"/>
  <c r="CQ44" i="2"/>
  <c r="FO44" i="2"/>
  <c r="KX44" i="2"/>
  <c r="S45" i="2"/>
  <c r="FF45" i="2"/>
  <c r="FG45" i="2" s="1"/>
  <c r="MH45" i="2"/>
  <c r="LZ45" i="2"/>
  <c r="MP45" i="2"/>
  <c r="CN46" i="2"/>
  <c r="MJ46" i="2"/>
  <c r="MR46" i="2"/>
  <c r="HD46" i="2"/>
  <c r="HL46" i="2"/>
  <c r="HT46" i="2"/>
  <c r="FJ47" i="2"/>
  <c r="LU47" i="2"/>
  <c r="MC47" i="2"/>
  <c r="CO48" i="2"/>
  <c r="CW48" i="2"/>
  <c r="ID48" i="2"/>
  <c r="MP48" i="2"/>
  <c r="CG49" i="2"/>
  <c r="EY49" i="2"/>
  <c r="CL49" i="2"/>
  <c r="CT49" i="2"/>
  <c r="HB49" i="2"/>
  <c r="HJ49" i="2"/>
  <c r="HR49" i="2"/>
  <c r="FE50" i="2"/>
  <c r="HE51" i="2"/>
  <c r="HM51" i="2"/>
  <c r="W52" i="2"/>
  <c r="IG52" i="2"/>
  <c r="IH52" i="2" s="1"/>
  <c r="JC52" i="2"/>
  <c r="JD52" i="2" s="1"/>
  <c r="AH53" i="2"/>
  <c r="AK53" i="2" s="1"/>
  <c r="CN53" i="2"/>
  <c r="CV53" i="2"/>
  <c r="HC53" i="2"/>
  <c r="HK53" i="2"/>
  <c r="BW43" i="2"/>
  <c r="AH55" i="2"/>
  <c r="CF55" i="2"/>
  <c r="CN55" i="2"/>
  <c r="CV55" i="2"/>
  <c r="DZ55" i="2"/>
  <c r="HB55" i="2"/>
  <c r="HJ55" i="2"/>
  <c r="HR55" i="2"/>
  <c r="HR44" i="2"/>
  <c r="LP44" i="2"/>
  <c r="HP46" i="2"/>
  <c r="GY46" i="2"/>
  <c r="LH46" i="2"/>
  <c r="HG46" i="2"/>
  <c r="EN46" i="2"/>
  <c r="FP47" i="2"/>
  <c r="CH48" i="2"/>
  <c r="EX48" i="2"/>
  <c r="FC48" i="2" s="1"/>
  <c r="EW48" i="2"/>
  <c r="HF48" i="2"/>
  <c r="HN48" i="2"/>
  <c r="KP48" i="2"/>
  <c r="MQ48" i="2"/>
  <c r="DA50" i="2"/>
  <c r="ME50" i="2"/>
  <c r="LW50" i="2"/>
  <c r="LU50" i="2"/>
  <c r="CH51" i="2"/>
  <c r="HF51" i="2"/>
  <c r="HN51" i="2"/>
  <c r="AH52" i="2"/>
  <c r="AK52" i="2" s="1"/>
  <c r="AO43" i="2"/>
  <c r="CW53" i="2"/>
  <c r="CB43" i="2"/>
  <c r="HD53" i="2"/>
  <c r="HL53" i="2"/>
  <c r="HT53" i="2"/>
  <c r="IP54" i="2"/>
  <c r="CG55" i="2"/>
  <c r="CO55" i="2"/>
  <c r="CW55" i="2"/>
  <c r="HC55" i="2"/>
  <c r="HK55" i="2"/>
  <c r="HS55" i="2"/>
  <c r="IP55" i="2"/>
  <c r="IQ55" i="2" s="1"/>
  <c r="AB43" i="2"/>
  <c r="IG45" i="2"/>
  <c r="IH45" i="2" s="1"/>
  <c r="ML45" i="2"/>
  <c r="LP47" i="2"/>
  <c r="CJ48" i="2"/>
  <c r="LX48" i="2"/>
  <c r="GZ48" i="2"/>
  <c r="HP48" i="2"/>
  <c r="LJ48" i="2"/>
  <c r="S49" i="2"/>
  <c r="HA50" i="2"/>
  <c r="HI50" i="2"/>
  <c r="AQ43" i="2"/>
  <c r="CI51" i="2"/>
  <c r="CQ51" i="2"/>
  <c r="CY51" i="2"/>
  <c r="HO51" i="2"/>
  <c r="ME52" i="2"/>
  <c r="ML54" i="2"/>
  <c r="S46" i="2"/>
  <c r="FE44" i="2"/>
  <c r="IG46" i="2"/>
  <c r="IH46" i="2" s="1"/>
  <c r="MK46" i="2"/>
  <c r="W50" i="2"/>
  <c r="W51" i="2"/>
  <c r="MK51" i="2"/>
  <c r="LX52" i="2"/>
  <c r="CQ53" i="2"/>
  <c r="FE53" i="2"/>
  <c r="HN53" i="2"/>
  <c r="MA53" i="2"/>
  <c r="CQ55" i="2"/>
  <c r="ID55" i="2"/>
  <c r="LD55" i="2"/>
  <c r="F37" i="2"/>
  <c r="HM37" i="2"/>
  <c r="HL37" i="2"/>
  <c r="FJ37" i="2"/>
  <c r="FK37" i="2"/>
  <c r="DB41" i="2"/>
  <c r="DC41" i="2" s="1"/>
  <c r="DF41" i="2"/>
  <c r="HD44" i="2"/>
  <c r="FZ43" i="2"/>
  <c r="FU43" i="2"/>
  <c r="GY45" i="2"/>
  <c r="IM45" i="2"/>
  <c r="IC43" i="2"/>
  <c r="ID45" i="2"/>
  <c r="JE43" i="2"/>
  <c r="JC45" i="2"/>
  <c r="AG46" i="2"/>
  <c r="I46" i="2"/>
  <c r="G43" i="2"/>
  <c r="M46" i="2" s="1"/>
  <c r="K46" i="2"/>
  <c r="H46" i="2"/>
  <c r="BE43" i="2"/>
  <c r="CH46" i="2"/>
  <c r="FF46" i="2"/>
  <c r="FG46" i="2" s="1"/>
  <c r="EY46" i="2"/>
  <c r="EW46" i="2"/>
  <c r="EZ46" i="2"/>
  <c r="FB46" i="2"/>
  <c r="EV43" i="2"/>
  <c r="EX46" i="2"/>
  <c r="K36" i="2"/>
  <c r="I49" i="2"/>
  <c r="H49" i="2"/>
  <c r="K49" i="2"/>
  <c r="LD51" i="2"/>
  <c r="MP51" i="2"/>
  <c r="LZ51" i="2"/>
  <c r="CS52" i="2"/>
  <c r="GZ52" i="2"/>
  <c r="LJ52" i="2"/>
  <c r="MS52" i="2"/>
  <c r="MC52" i="2"/>
  <c r="IR43" i="2"/>
  <c r="IP53" i="2"/>
  <c r="W54" i="2"/>
  <c r="T43" i="2"/>
  <c r="CJ54" i="2"/>
  <c r="BG43" i="2"/>
  <c r="LW54" i="2"/>
  <c r="DB54" i="2"/>
  <c r="FE54" i="2"/>
  <c r="LZ54" i="2"/>
  <c r="LP54" i="2"/>
  <c r="LR54" i="2"/>
  <c r="LX54" i="2"/>
  <c r="LQ54" i="2"/>
  <c r="DA54" i="2"/>
  <c r="CZ43" i="2"/>
  <c r="EC54" i="2"/>
  <c r="DD54" i="2"/>
  <c r="LV54" i="2"/>
  <c r="DF54" i="2"/>
  <c r="EA54" i="2"/>
  <c r="LS54" i="2"/>
  <c r="MA54" i="2"/>
  <c r="ET54" i="2"/>
  <c r="LT54" i="2"/>
  <c r="MJ54" i="2"/>
  <c r="JG54" i="2"/>
  <c r="KR54" i="2"/>
  <c r="IM55" i="2"/>
  <c r="IL55" i="2"/>
  <c r="IK43" i="2"/>
  <c r="MB33" i="2"/>
  <c r="MR33" i="2"/>
  <c r="LP36" i="2"/>
  <c r="KJ36" i="2"/>
  <c r="MT39" i="2"/>
  <c r="KR40" i="2"/>
  <c r="KS27" i="2" s="1"/>
  <c r="MJ40" i="2"/>
  <c r="HW42" i="2"/>
  <c r="ID42" i="2"/>
  <c r="ET40" i="2"/>
  <c r="EM40" i="2"/>
  <c r="EP40" i="2"/>
  <c r="ES40" i="2"/>
  <c r="EN40" i="2"/>
  <c r="EO40" i="2" s="1"/>
  <c r="FE36" i="2"/>
  <c r="FF36" i="2"/>
  <c r="FG36" i="2" s="1"/>
  <c r="EW32" i="2"/>
  <c r="FB32" i="2"/>
  <c r="EZ32" i="2"/>
  <c r="EY32" i="2"/>
  <c r="FF32" i="2"/>
  <c r="FG32" i="2" s="1"/>
  <c r="EX32" i="2"/>
  <c r="K40" i="2"/>
  <c r="I40" i="2"/>
  <c r="J40" i="2" s="1"/>
  <c r="DA40" i="2"/>
  <c r="DF40" i="2"/>
  <c r="DB40" i="2"/>
  <c r="FE40" i="2"/>
  <c r="LV40" i="2"/>
  <c r="DM36" i="2"/>
  <c r="DR36" i="2"/>
  <c r="DL36" i="2"/>
  <c r="DP36" i="2"/>
  <c r="KN343" i="2"/>
  <c r="KO331" i="2" s="1"/>
  <c r="MH343" i="2"/>
  <c r="MC342" i="2"/>
  <c r="MS342" i="2"/>
  <c r="LU342" i="2"/>
  <c r="KT342" i="2"/>
  <c r="MK342" i="2"/>
  <c r="MD341" i="2"/>
  <c r="KH332" i="2"/>
  <c r="LL341" i="2"/>
  <c r="MT341" i="2"/>
  <c r="ML341" i="2"/>
  <c r="LV341" i="2"/>
  <c r="DD329" i="2"/>
  <c r="MA341" i="2"/>
  <c r="LR341" i="2"/>
  <c r="LY341" i="2"/>
  <c r="ET341" i="2"/>
  <c r="DA341" i="2"/>
  <c r="LX341" i="2"/>
  <c r="LZ341" i="2"/>
  <c r="IW341" i="2"/>
  <c r="LQ341" i="2"/>
  <c r="MB341" i="2"/>
  <c r="EA341" i="2"/>
  <c r="DF329" i="2"/>
  <c r="DB341" i="2"/>
  <c r="IA341" i="2"/>
  <c r="IN341" i="2"/>
  <c r="LP341" i="2"/>
  <c r="LW341" i="2"/>
  <c r="LS341" i="2"/>
  <c r="LY340" i="2"/>
  <c r="LB340" i="2"/>
  <c r="MO340" i="2"/>
  <c r="KL340" i="2"/>
  <c r="LQ340" i="2"/>
  <c r="MG340" i="2"/>
  <c r="ET340" i="2"/>
  <c r="EN340" i="2"/>
  <c r="EO340" i="2" s="1"/>
  <c r="EM340" i="2"/>
  <c r="MA339" i="2"/>
  <c r="MQ339" i="2"/>
  <c r="LF339" i="2"/>
  <c r="LG327" i="2" s="1"/>
  <c r="MI339" i="2"/>
  <c r="LS339" i="2"/>
  <c r="EP327" i="2"/>
  <c r="ES327" i="2"/>
  <c r="EM339" i="2"/>
  <c r="ET339" i="2"/>
  <c r="EN339" i="2"/>
  <c r="LF338" i="2"/>
  <c r="MQ338" i="2"/>
  <c r="MA338" i="2"/>
  <c r="MI338" i="2"/>
  <c r="JG338" i="2"/>
  <c r="KP338" i="2"/>
  <c r="LS338" i="2"/>
  <c r="ML335" i="2"/>
  <c r="JZ332" i="2"/>
  <c r="LV335" i="2"/>
  <c r="DA335" i="2"/>
  <c r="IW335" i="2"/>
  <c r="ME335" i="2"/>
  <c r="LW335" i="2"/>
  <c r="LY335" i="2"/>
  <c r="LX335" i="2"/>
  <c r="LQ335" i="2"/>
  <c r="DB335" i="2"/>
  <c r="DC335" i="2" s="1"/>
  <c r="IN335" i="2"/>
  <c r="LS335" i="2"/>
  <c r="MA335" i="2"/>
  <c r="LR335" i="2"/>
  <c r="LP335" i="2"/>
  <c r="CZ332" i="2"/>
  <c r="DH335" i="2" s="1"/>
  <c r="IA335" i="2"/>
  <c r="FJ335" i="2"/>
  <c r="MD335" i="2"/>
  <c r="ET335" i="2"/>
  <c r="LY334" i="2"/>
  <c r="MO334" i="2"/>
  <c r="KC332" i="2"/>
  <c r="LB334" i="2"/>
  <c r="LQ334" i="2"/>
  <c r="MG334" i="2"/>
  <c r="KL334" i="2"/>
  <c r="JU332" i="2"/>
  <c r="LH333" i="2"/>
  <c r="MR333" i="2"/>
  <c r="MB333" i="2"/>
  <c r="KR333" i="2"/>
  <c r="LT333" i="2"/>
  <c r="MJ333" i="2"/>
  <c r="MG331" i="2"/>
  <c r="KL331" i="2"/>
  <c r="LQ331" i="2"/>
  <c r="EM331" i="2"/>
  <c r="ES331" i="2"/>
  <c r="ES319" i="2"/>
  <c r="EN331" i="2"/>
  <c r="EP331" i="2"/>
  <c r="ET331" i="2"/>
  <c r="MR330" i="2"/>
  <c r="MB330" i="2"/>
  <c r="JG330" i="2"/>
  <c r="LH330" i="2"/>
  <c r="MO323" i="2"/>
  <c r="MG323" i="2"/>
  <c r="DI323" i="2"/>
  <c r="EC323" i="2" s="1"/>
  <c r="DX323" i="2"/>
  <c r="DZ323" i="2" s="1"/>
  <c r="MK323" i="2"/>
  <c r="MQ323" i="2"/>
  <c r="MF323" i="2"/>
  <c r="DY323" i="2"/>
  <c r="MI323" i="2"/>
  <c r="MR323" i="2"/>
  <c r="MS323" i="2"/>
  <c r="MN323" i="2"/>
  <c r="MT323" i="2"/>
  <c r="MH323" i="2"/>
  <c r="MJ323" i="2"/>
  <c r="MP323" i="2"/>
  <c r="DW320" i="2"/>
  <c r="MG320" i="2" s="1"/>
  <c r="EA323" i="2"/>
  <c r="ML323" i="2"/>
  <c r="LD322" i="2"/>
  <c r="LZ322" i="2"/>
  <c r="MP322" i="2"/>
  <c r="KD320" i="2"/>
  <c r="KN322" i="2"/>
  <c r="LR322" i="2"/>
  <c r="MH322" i="2"/>
  <c r="JV320" i="2"/>
  <c r="JG322" i="2"/>
  <c r="HU282" i="2"/>
  <c r="IO282" i="2" s="1"/>
  <c r="IN282" i="2"/>
  <c r="IB282" i="2"/>
  <c r="IX282" i="2"/>
  <c r="ME281" i="2"/>
  <c r="LN281" i="2"/>
  <c r="MU281" i="2"/>
  <c r="KI272" i="2"/>
  <c r="MN281" i="2"/>
  <c r="KZ281" i="2"/>
  <c r="KB272" i="2"/>
  <c r="LX281" i="2"/>
  <c r="MG262" i="2"/>
  <c r="MI262" i="2"/>
  <c r="MP262" i="2"/>
  <c r="MN262" i="2"/>
  <c r="DX262" i="2"/>
  <c r="DZ262" i="2" s="1"/>
  <c r="MJ262" i="2"/>
  <c r="DW260" i="2"/>
  <c r="DY262" i="2"/>
  <c r="MQ262" i="2"/>
  <c r="ML262" i="2"/>
  <c r="MM262" i="2"/>
  <c r="MK262" i="2"/>
  <c r="MH262" i="2"/>
  <c r="LF261" i="2"/>
  <c r="MQ261" i="2"/>
  <c r="MA261" i="2"/>
  <c r="KE260" i="2"/>
  <c r="LS261" i="2"/>
  <c r="MI261" i="2"/>
  <c r="JW260" i="2"/>
  <c r="JG258" i="2"/>
  <c r="KC248" i="2"/>
  <c r="LJ250" i="2"/>
  <c r="EM250" i="2"/>
  <c r="EP238" i="2"/>
  <c r="EL248" i="2"/>
  <c r="ER250" i="2" s="1"/>
  <c r="ES238" i="2"/>
  <c r="ES250" i="2"/>
  <c r="EP250" i="2"/>
  <c r="EN250" i="2"/>
  <c r="MS249" i="2"/>
  <c r="MC249" i="2"/>
  <c r="JY248" i="2"/>
  <c r="MK249" i="2"/>
  <c r="LU249" i="2"/>
  <c r="KT249" i="2"/>
  <c r="KU249" i="2" s="1"/>
  <c r="FP249" i="2"/>
  <c r="FO249" i="2"/>
  <c r="LD249" i="2"/>
  <c r="EN249" i="2"/>
  <c r="F249" i="2"/>
  <c r="F237" i="2"/>
  <c r="LN249" i="2"/>
  <c r="KX249" i="2"/>
  <c r="KP249" i="2"/>
  <c r="KN249" i="2"/>
  <c r="KJ249" i="2"/>
  <c r="KL249" i="2"/>
  <c r="DY249" i="2"/>
  <c r="KZ249" i="2"/>
  <c r="DK249" i="2"/>
  <c r="D248" i="2"/>
  <c r="E249" i="2" s="1"/>
  <c r="LN247" i="2"/>
  <c r="MU247" i="2"/>
  <c r="ME247" i="2"/>
  <c r="KL40" i="2"/>
  <c r="KM27" i="2" s="1"/>
  <c r="LQ40" i="2"/>
  <c r="MG40" i="2"/>
  <c r="EY34" i="2"/>
  <c r="EZ34" i="2"/>
  <c r="GZ38" i="2"/>
  <c r="EW33" i="2"/>
  <c r="FB33" i="2"/>
  <c r="DK37" i="2"/>
  <c r="DR37" i="2"/>
  <c r="HT44" i="2"/>
  <c r="GP43" i="2"/>
  <c r="IZ44" i="2"/>
  <c r="IS44" i="2"/>
  <c r="IL44" i="2"/>
  <c r="IU43" i="2"/>
  <c r="JV43" i="2"/>
  <c r="JG44" i="2"/>
  <c r="KN44" i="2"/>
  <c r="LR44" i="2"/>
  <c r="MH44" i="2"/>
  <c r="DP32" i="2"/>
  <c r="DL45" i="2"/>
  <c r="DM45" i="2"/>
  <c r="EC45" i="2"/>
  <c r="DI43" i="2"/>
  <c r="DT44" i="2" s="1"/>
  <c r="DR32" i="2"/>
  <c r="DR45" i="2"/>
  <c r="DK45" i="2"/>
  <c r="DJ45" i="2"/>
  <c r="DP45" i="2"/>
  <c r="MB45" i="2"/>
  <c r="KF43" i="2"/>
  <c r="MR45" i="2"/>
  <c r="LH45" i="2"/>
  <c r="ID51" i="2"/>
  <c r="HW51" i="2"/>
  <c r="KN51" i="2"/>
  <c r="MH51" i="2"/>
  <c r="JG51" i="2"/>
  <c r="LR51" i="2"/>
  <c r="DJ52" i="2"/>
  <c r="EC52" i="2"/>
  <c r="DL52" i="2"/>
  <c r="DK52" i="2"/>
  <c r="DR52" i="2"/>
  <c r="DP52" i="2"/>
  <c r="DM52" i="2"/>
  <c r="HH52" i="2"/>
  <c r="KT52" i="2"/>
  <c r="LU52" i="2"/>
  <c r="MK52" i="2"/>
  <c r="JG52" i="2"/>
  <c r="LP53" i="2"/>
  <c r="MF53" i="2"/>
  <c r="JT43" i="2"/>
  <c r="KJ53" i="2"/>
  <c r="JG53" i="2"/>
  <c r="FJ54" i="2"/>
  <c r="FO54" i="2"/>
  <c r="FI54" i="2"/>
  <c r="FK54" i="2"/>
  <c r="KX55" i="2"/>
  <c r="MM55" i="2"/>
  <c r="LW55" i="2"/>
  <c r="AH44" i="2"/>
  <c r="N43" i="2"/>
  <c r="FP31" i="2"/>
  <c r="FQ31" i="2"/>
  <c r="MD32" i="2"/>
  <c r="MT32" i="2"/>
  <c r="LL32" i="2"/>
  <c r="IS34" i="2"/>
  <c r="JA34" i="2" s="1"/>
  <c r="IZ34" i="2"/>
  <c r="LY343" i="2"/>
  <c r="LB343" i="2"/>
  <c r="LC331" i="2" s="1"/>
  <c r="MO343" i="2"/>
  <c r="LQ343" i="2"/>
  <c r="MG343" i="2"/>
  <c r="KL343" i="2"/>
  <c r="EY343" i="2"/>
  <c r="MC341" i="2"/>
  <c r="MS341" i="2"/>
  <c r="LJ341" i="2"/>
  <c r="MK341" i="2"/>
  <c r="KT341" i="2"/>
  <c r="LU341" i="2"/>
  <c r="KJ341" i="2"/>
  <c r="F329" i="2"/>
  <c r="LH341" i="2"/>
  <c r="KP341" i="2"/>
  <c r="KQ329" i="2" s="1"/>
  <c r="LN341" i="2"/>
  <c r="KN341" i="2"/>
  <c r="KO329" i="2" s="1"/>
  <c r="KL341" i="2"/>
  <c r="LB341" i="2"/>
  <c r="EX341" i="2"/>
  <c r="EY341" i="2"/>
  <c r="KZ341" i="2"/>
  <c r="LA329" i="2" s="1"/>
  <c r="KX341" i="2"/>
  <c r="LD341" i="2"/>
  <c r="LF341" i="2"/>
  <c r="LG329" i="2" s="1"/>
  <c r="DY341" i="2"/>
  <c r="EW336" i="2"/>
  <c r="EX336" i="2"/>
  <c r="EZ324" i="2"/>
  <c r="EY336" i="2"/>
  <c r="FB324" i="2"/>
  <c r="MS335" i="2"/>
  <c r="MC335" i="2"/>
  <c r="LJ335" i="2"/>
  <c r="LU335" i="2"/>
  <c r="MK335" i="2"/>
  <c r="KT335" i="2"/>
  <c r="JG335" i="2"/>
  <c r="KR335" i="2"/>
  <c r="KL335" i="2"/>
  <c r="KZ335" i="2"/>
  <c r="LB335" i="2"/>
  <c r="KN335" i="2"/>
  <c r="KP335" i="2"/>
  <c r="KQ323" i="2" s="1"/>
  <c r="EN335" i="2"/>
  <c r="LL335" i="2"/>
  <c r="KX335" i="2"/>
  <c r="KJ335" i="2"/>
  <c r="LH335" i="2"/>
  <c r="F323" i="2"/>
  <c r="EY335" i="2"/>
  <c r="LD335" i="2"/>
  <c r="LE323" i="2" s="1"/>
  <c r="EX335" i="2"/>
  <c r="LF335" i="2"/>
  <c r="KZ334" i="2"/>
  <c r="LA322" i="2" s="1"/>
  <c r="KB332" i="2"/>
  <c r="MN334" i="2"/>
  <c r="LX334" i="2"/>
  <c r="MF334" i="2"/>
  <c r="JG334" i="2"/>
  <c r="KJ334" i="2"/>
  <c r="LP334" i="2"/>
  <c r="JT332" i="2"/>
  <c r="MK334" i="2"/>
  <c r="MQ334" i="2"/>
  <c r="MR334" i="2"/>
  <c r="MJ334" i="2"/>
  <c r="MM334" i="2"/>
  <c r="MI334" i="2"/>
  <c r="DW332" i="2"/>
  <c r="EA334" i="2"/>
  <c r="EB322" i="2" s="1"/>
  <c r="MT334" i="2"/>
  <c r="DI334" i="2"/>
  <c r="MS334" i="2"/>
  <c r="MU334" i="2"/>
  <c r="DY334" i="2"/>
  <c r="ML334" i="2"/>
  <c r="MQ333" i="2"/>
  <c r="LF333" i="2"/>
  <c r="LG321" i="2" s="1"/>
  <c r="MA333" i="2"/>
  <c r="KE332" i="2"/>
  <c r="JW332" i="2"/>
  <c r="JG333" i="2"/>
  <c r="MI333" i="2"/>
  <c r="LS333" i="2"/>
  <c r="KP333" i="2"/>
  <c r="FI333" i="2"/>
  <c r="FJ333" i="2"/>
  <c r="ME331" i="2"/>
  <c r="LN331" i="2"/>
  <c r="MU331" i="2"/>
  <c r="MN331" i="2"/>
  <c r="KZ331" i="2"/>
  <c r="KB320" i="2"/>
  <c r="MF331" i="2"/>
  <c r="LP331" i="2"/>
  <c r="JG331" i="2"/>
  <c r="JT320" i="2"/>
  <c r="EM328" i="2"/>
  <c r="EP316" i="2"/>
  <c r="ES328" i="2"/>
  <c r="EN328" i="2"/>
  <c r="EL320" i="2"/>
  <c r="EP328" i="2"/>
  <c r="ES316" i="2"/>
  <c r="ET328" i="2"/>
  <c r="MB327" i="2"/>
  <c r="MR327" i="2"/>
  <c r="KR327" i="2"/>
  <c r="JG327" i="2"/>
  <c r="JH327" i="2" s="1"/>
  <c r="LT327" i="2"/>
  <c r="MJ327" i="2"/>
  <c r="MD326" i="2"/>
  <c r="MT326" i="2"/>
  <c r="KH320" i="2"/>
  <c r="LV326" i="2"/>
  <c r="JZ320" i="2"/>
  <c r="ML326" i="2"/>
  <c r="JG326" i="2"/>
  <c r="KV326" i="2"/>
  <c r="LD325" i="2"/>
  <c r="LZ325" i="2"/>
  <c r="MP325" i="2"/>
  <c r="MH325" i="2"/>
  <c r="LR325" i="2"/>
  <c r="JG325" i="2"/>
  <c r="JH325" i="2" s="1"/>
  <c r="KN325" i="2"/>
  <c r="EZ313" i="2"/>
  <c r="EW325" i="2"/>
  <c r="EZ325" i="2"/>
  <c r="EX325" i="2"/>
  <c r="EY325" i="2"/>
  <c r="FB325" i="2"/>
  <c r="KF320" i="2"/>
  <c r="MB324" i="2"/>
  <c r="LH324" i="2"/>
  <c r="LT324" i="2"/>
  <c r="KR324" i="2"/>
  <c r="JX320" i="2"/>
  <c r="MJ324" i="2"/>
  <c r="JG324" i="2"/>
  <c r="LN323" i="2"/>
  <c r="LO323" i="2" s="1"/>
  <c r="ME323" i="2"/>
  <c r="MU323" i="2"/>
  <c r="KI320" i="2"/>
  <c r="LW323" i="2"/>
  <c r="KX323" i="2"/>
  <c r="MM323" i="2"/>
  <c r="JG323" i="2"/>
  <c r="ET323" i="2"/>
  <c r="LU323" i="2"/>
  <c r="MC323" i="2"/>
  <c r="FJ323" i="2"/>
  <c r="DF311" i="2"/>
  <c r="LY323" i="2"/>
  <c r="IA323" i="2"/>
  <c r="LV323" i="2"/>
  <c r="LR323" i="2"/>
  <c r="DB323" i="2"/>
  <c r="MA323" i="2"/>
  <c r="CZ320" i="2"/>
  <c r="DH323" i="2" s="1"/>
  <c r="IN323" i="2"/>
  <c r="DD323" i="2"/>
  <c r="DD311" i="2"/>
  <c r="DF323" i="2"/>
  <c r="LX323" i="2"/>
  <c r="LT323" i="2"/>
  <c r="DA323" i="2"/>
  <c r="MB323" i="2"/>
  <c r="LP323" i="2"/>
  <c r="IW323" i="2"/>
  <c r="LQ323" i="2"/>
  <c r="LS323" i="2"/>
  <c r="MT262" i="2"/>
  <c r="MD262" i="2"/>
  <c r="LL262" i="2"/>
  <c r="JG262" i="2"/>
  <c r="KH260" i="2"/>
  <c r="DJ262" i="2"/>
  <c r="DL262" i="2"/>
  <c r="DR250" i="2"/>
  <c r="DP250" i="2"/>
  <c r="DK262" i="2"/>
  <c r="DM262" i="2"/>
  <c r="DI260" i="2"/>
  <c r="DT262" i="2" s="1"/>
  <c r="EC262" i="2"/>
  <c r="MP261" i="2"/>
  <c r="KD260" i="2"/>
  <c r="LD261" i="2"/>
  <c r="EY259" i="2"/>
  <c r="KL259" i="2"/>
  <c r="DL259" i="2"/>
  <c r="KR259" i="2"/>
  <c r="KZ259" i="2"/>
  <c r="DY259" i="2"/>
  <c r="LJ259" i="2"/>
  <c r="F259" i="2"/>
  <c r="KP259" i="2"/>
  <c r="EX259" i="2"/>
  <c r="LL259" i="2"/>
  <c r="KN259" i="2"/>
  <c r="LF259" i="2"/>
  <c r="KX259" i="2"/>
  <c r="DB259" i="2"/>
  <c r="LD259" i="2"/>
  <c r="KJ259" i="2"/>
  <c r="LH259" i="2"/>
  <c r="EN259" i="2"/>
  <c r="KT259" i="2"/>
  <c r="DK259" i="2"/>
  <c r="LN259" i="2"/>
  <c r="FI254" i="2"/>
  <c r="FJ254" i="2"/>
  <c r="FO254" i="2"/>
  <c r="LN253" i="2"/>
  <c r="ME253" i="2"/>
  <c r="MU253" i="2"/>
  <c r="KI248" i="2"/>
  <c r="KX253" i="2"/>
  <c r="LW253" i="2"/>
  <c r="MM253" i="2"/>
  <c r="LP253" i="2"/>
  <c r="KJ253" i="2"/>
  <c r="MF253" i="2"/>
  <c r="JG253" i="2"/>
  <c r="JT248" i="2"/>
  <c r="MN253" i="2"/>
  <c r="DX253" i="2"/>
  <c r="DZ253" i="2" s="1"/>
  <c r="MK253" i="2"/>
  <c r="MH253" i="2"/>
  <c r="MP253" i="2"/>
  <c r="MQ253" i="2"/>
  <c r="MR253" i="2"/>
  <c r="DY253" i="2"/>
  <c r="MI253" i="2"/>
  <c r="MJ253" i="2"/>
  <c r="EA253" i="2"/>
  <c r="MS253" i="2"/>
  <c r="ML253" i="2"/>
  <c r="MG253" i="2"/>
  <c r="MQ252" i="2"/>
  <c r="KE248" i="2"/>
  <c r="LF252" i="2"/>
  <c r="MI252" i="2"/>
  <c r="KP252" i="2"/>
  <c r="JW248" i="2"/>
  <c r="LW251" i="2"/>
  <c r="MM251" i="2"/>
  <c r="KA248" i="2"/>
  <c r="KX251" i="2"/>
  <c r="MN251" i="2"/>
  <c r="MR251" i="2"/>
  <c r="MI251" i="2"/>
  <c r="MJ251" i="2"/>
  <c r="ML251" i="2"/>
  <c r="MK251" i="2"/>
  <c r="MP251" i="2"/>
  <c r="EA251" i="2"/>
  <c r="MQ251" i="2"/>
  <c r="MU251" i="2"/>
  <c r="DY251" i="2"/>
  <c r="MH251" i="2"/>
  <c r="DX251" i="2"/>
  <c r="DZ251" i="2" s="1"/>
  <c r="MS251" i="2"/>
  <c r="MR250" i="2"/>
  <c r="LH250" i="2"/>
  <c r="ML250" i="2"/>
  <c r="MN250" i="2"/>
  <c r="MT250" i="2"/>
  <c r="MH250" i="2"/>
  <c r="MP250" i="2"/>
  <c r="MM250" i="2"/>
  <c r="MK250" i="2"/>
  <c r="DW248" i="2"/>
  <c r="MG250" i="2"/>
  <c r="MU250" i="2"/>
  <c r="MJ250" i="2"/>
  <c r="DX250" i="2"/>
  <c r="DZ250" i="2" s="1"/>
  <c r="MF250" i="2"/>
  <c r="MQ250" i="2"/>
  <c r="DY250" i="2"/>
  <c r="MB249" i="2"/>
  <c r="MR249" i="2"/>
  <c r="LH249" i="2"/>
  <c r="KF248" i="2"/>
  <c r="MJ249" i="2"/>
  <c r="JX248" i="2"/>
  <c r="KR249" i="2"/>
  <c r="LT249" i="2"/>
  <c r="FI249" i="2"/>
  <c r="FJ249" i="2"/>
  <c r="FH248" i="2"/>
  <c r="ID39" i="2"/>
  <c r="FB42" i="2"/>
  <c r="EZ42" i="2"/>
  <c r="DK38" i="2"/>
  <c r="DM38" i="2"/>
  <c r="FB41" i="2"/>
  <c r="EW41" i="2"/>
  <c r="EZ41" i="2"/>
  <c r="DF33" i="2"/>
  <c r="DB33" i="2"/>
  <c r="EA33" i="2"/>
  <c r="EB20" i="2" s="1"/>
  <c r="DW43" i="2"/>
  <c r="DX44" i="2"/>
  <c r="DZ44" i="2" s="1"/>
  <c r="MR44" i="2"/>
  <c r="MS44" i="2"/>
  <c r="MF44" i="2"/>
  <c r="MT44" i="2"/>
  <c r="MG44" i="2"/>
  <c r="MK44" i="2"/>
  <c r="MN44" i="2"/>
  <c r="EA44" i="2"/>
  <c r="DY44" i="2"/>
  <c r="ML44" i="2"/>
  <c r="MJ44" i="2"/>
  <c r="GH43" i="2"/>
  <c r="HL44" i="2"/>
  <c r="LT45" i="2"/>
  <c r="MJ45" i="2"/>
  <c r="JG45" i="2"/>
  <c r="KR45" i="2"/>
  <c r="KS45" i="2" s="1"/>
  <c r="JX43" i="2"/>
  <c r="CS47" i="2"/>
  <c r="CL47" i="2"/>
  <c r="HI47" i="2"/>
  <c r="LH47" i="2"/>
  <c r="GY47" i="2"/>
  <c r="HQ47" i="2"/>
  <c r="CM47" i="2"/>
  <c r="LJ47" i="2"/>
  <c r="HC47" i="2"/>
  <c r="LL47" i="2"/>
  <c r="DK47" i="2"/>
  <c r="HK47" i="2"/>
  <c r="KV47" i="2"/>
  <c r="DB47" i="2"/>
  <c r="KZ47" i="2"/>
  <c r="KT47" i="2"/>
  <c r="CK47" i="2"/>
  <c r="GZ47" i="2"/>
  <c r="HD47" i="2"/>
  <c r="LF47" i="2"/>
  <c r="CG47" i="2"/>
  <c r="HF47" i="2"/>
  <c r="DY47" i="2"/>
  <c r="AD47" i="2"/>
  <c r="CI47" i="2"/>
  <c r="CO47" i="2"/>
  <c r="HN47" i="2"/>
  <c r="HL47" i="2"/>
  <c r="HB47" i="2"/>
  <c r="KX47" i="2"/>
  <c r="CV47" i="2"/>
  <c r="EY47" i="2"/>
  <c r="HO47" i="2"/>
  <c r="F47" i="2"/>
  <c r="CP47" i="2"/>
  <c r="HH47" i="2"/>
  <c r="DL47" i="2"/>
  <c r="KL47" i="2"/>
  <c r="EX47" i="2"/>
  <c r="LN47" i="2"/>
  <c r="EN47" i="2"/>
  <c r="HP47" i="2"/>
  <c r="CF47" i="2"/>
  <c r="CH47" i="2"/>
  <c r="HJ47" i="2"/>
  <c r="KR47" i="2"/>
  <c r="CJ47" i="2"/>
  <c r="CE47" i="2"/>
  <c r="HA47" i="2"/>
  <c r="HE47" i="2"/>
  <c r="CR47" i="2"/>
  <c r="KJ47" i="2"/>
  <c r="CN47" i="2"/>
  <c r="HG47" i="2"/>
  <c r="KP47" i="2"/>
  <c r="IS51" i="2"/>
  <c r="IV51" i="2" s="1"/>
  <c r="IZ51" i="2"/>
  <c r="CQ52" i="2"/>
  <c r="GY52" i="2"/>
  <c r="LH52" i="2"/>
  <c r="KP52" i="2"/>
  <c r="CR52" i="2"/>
  <c r="CO52" i="2"/>
  <c r="CN52" i="2"/>
  <c r="KR52" i="2"/>
  <c r="KX52" i="2"/>
  <c r="HD52" i="2"/>
  <c r="CW52" i="2"/>
  <c r="HB52" i="2"/>
  <c r="CV52" i="2"/>
  <c r="HN52" i="2"/>
  <c r="HJ52" i="2"/>
  <c r="CI52" i="2"/>
  <c r="HS52" i="2"/>
  <c r="CE52" i="2"/>
  <c r="KZ52" i="2"/>
  <c r="AD52" i="2"/>
  <c r="CU52" i="2"/>
  <c r="EN52" i="2"/>
  <c r="DB52" i="2"/>
  <c r="CJ52" i="2"/>
  <c r="EX52" i="2"/>
  <c r="CY52" i="2"/>
  <c r="DY52" i="2"/>
  <c r="HF52" i="2"/>
  <c r="HM52" i="2"/>
  <c r="F52" i="2"/>
  <c r="HG52" i="2"/>
  <c r="HO52" i="2"/>
  <c r="CG52" i="2"/>
  <c r="KL52" i="2"/>
  <c r="EY52" i="2"/>
  <c r="KN52" i="2"/>
  <c r="HC52" i="2"/>
  <c r="LF52" i="2"/>
  <c r="LN52" i="2"/>
  <c r="CH52" i="2"/>
  <c r="KJ52" i="2"/>
  <c r="CK52" i="2"/>
  <c r="HS53" i="2"/>
  <c r="GO43" i="2"/>
  <c r="LX53" i="2"/>
  <c r="KB43" i="2"/>
  <c r="MN53" i="2"/>
  <c r="KZ53" i="2"/>
  <c r="BO43" i="2"/>
  <c r="CR54" i="2"/>
  <c r="CE44" i="2"/>
  <c r="BB43" i="2"/>
  <c r="MM32" i="2"/>
  <c r="EA32" i="2"/>
  <c r="MF32" i="2"/>
  <c r="DX32" i="2"/>
  <c r="DZ32" i="2" s="1"/>
  <c r="KT32" i="2"/>
  <c r="LU32" i="2"/>
  <c r="CF37" i="2"/>
  <c r="FP38" i="2"/>
  <c r="FQ38" i="2"/>
  <c r="DX39" i="2"/>
  <c r="DZ39" i="2" s="1"/>
  <c r="MG39" i="2"/>
  <c r="ML39" i="2"/>
  <c r="EW40" i="2"/>
  <c r="EX40" i="2"/>
  <c r="FC40" i="2" s="1"/>
  <c r="FB40" i="2"/>
  <c r="FF40" i="2"/>
  <c r="FG40" i="2" s="1"/>
  <c r="EZ40" i="2"/>
  <c r="IS40" i="2"/>
  <c r="AZ43" i="2"/>
  <c r="LW36" i="2"/>
  <c r="KX36" i="2"/>
  <c r="DX38" i="2"/>
  <c r="DZ38" i="2" s="1"/>
  <c r="EA38" i="2"/>
  <c r="LZ44" i="2"/>
  <c r="LD44" i="2"/>
  <c r="KD43" i="2"/>
  <c r="MP44" i="2"/>
  <c r="CK45" i="2"/>
  <c r="BH43" i="2"/>
  <c r="GK43" i="2"/>
  <c r="HO45" i="2"/>
  <c r="CX46" i="2"/>
  <c r="BU43" i="2"/>
  <c r="HP52" i="2"/>
  <c r="BC43" i="2"/>
  <c r="CF53" i="2"/>
  <c r="DX53" i="2"/>
  <c r="DZ53" i="2" s="1"/>
  <c r="MM53" i="2"/>
  <c r="MJ53" i="2"/>
  <c r="ML53" i="2"/>
  <c r="MP53" i="2"/>
  <c r="MS53" i="2"/>
  <c r="MI53" i="2"/>
  <c r="MH53" i="2"/>
  <c r="MK53" i="2"/>
  <c r="EA53" i="2"/>
  <c r="MU53" i="2"/>
  <c r="DY53" i="2"/>
  <c r="MQ53" i="2"/>
  <c r="MT53" i="2"/>
  <c r="IM54" i="2"/>
  <c r="ID54" i="2"/>
  <c r="MB54" i="2"/>
  <c r="MR54" i="2"/>
  <c r="LH54" i="2"/>
  <c r="MU55" i="2"/>
  <c r="ME55" i="2"/>
  <c r="LN55" i="2"/>
  <c r="AU43" i="2"/>
  <c r="MK39" i="2"/>
  <c r="MS40" i="2"/>
  <c r="LJ40" i="2"/>
  <c r="LK27" i="2" s="1"/>
  <c r="MC40" i="2"/>
  <c r="CK36" i="2"/>
  <c r="CJ36" i="2"/>
  <c r="HE36" i="2"/>
  <c r="EN36" i="2"/>
  <c r="EX36" i="2"/>
  <c r="F36" i="2"/>
  <c r="DB36" i="2"/>
  <c r="CI36" i="2"/>
  <c r="CQ36" i="2"/>
  <c r="ES32" i="2"/>
  <c r="EP32" i="2"/>
  <c r="FI36" i="2"/>
  <c r="FJ36" i="2"/>
  <c r="FK36" i="2"/>
  <c r="K32" i="2"/>
  <c r="I32" i="2"/>
  <c r="DB32" i="2"/>
  <c r="FE32" i="2"/>
  <c r="DA32" i="2"/>
  <c r="IT224" i="2"/>
  <c r="IS229" i="2"/>
  <c r="MU158" i="2"/>
  <c r="LN158" i="2"/>
  <c r="ME158" i="2"/>
  <c r="KI147" i="2"/>
  <c r="JG158" i="2"/>
  <c r="FF157" i="2"/>
  <c r="FG157" i="2" s="1"/>
  <c r="JG157" i="2"/>
  <c r="FE157" i="2"/>
  <c r="ES230" i="2"/>
  <c r="EP230" i="2"/>
  <c r="EP218" i="2"/>
  <c r="ES218" i="2"/>
  <c r="EN230" i="2"/>
  <c r="EM230" i="2"/>
  <c r="EL224" i="2"/>
  <c r="ET230" i="2"/>
  <c r="MS229" i="2"/>
  <c r="KG224" i="2"/>
  <c r="MC229" i="2"/>
  <c r="LJ229" i="2"/>
  <c r="MK229" i="2"/>
  <c r="JG229" i="2"/>
  <c r="KT229" i="2"/>
  <c r="JY224" i="2"/>
  <c r="LU229" i="2"/>
  <c r="MH247" i="2"/>
  <c r="DY247" i="2"/>
  <c r="MM247" i="2"/>
  <c r="DX247" i="2"/>
  <c r="DZ247" i="2" s="1"/>
  <c r="DW236" i="2"/>
  <c r="MF247" i="2"/>
  <c r="MT247" i="2"/>
  <c r="MQ247" i="2"/>
  <c r="MI247" i="2"/>
  <c r="MR247" i="2"/>
  <c r="MK245" i="2"/>
  <c r="LU245" i="2"/>
  <c r="JG245" i="2"/>
  <c r="IW245" i="2"/>
  <c r="JA245" i="2"/>
  <c r="MU244" i="2"/>
  <c r="ME244" i="2"/>
  <c r="LN244" i="2"/>
  <c r="MM244" i="2"/>
  <c r="LW244" i="2"/>
  <c r="KX244" i="2"/>
  <c r="JG244" i="2"/>
  <c r="HW239" i="2"/>
  <c r="IM239" i="2"/>
  <c r="IL239" i="2"/>
  <c r="DM239" i="2"/>
  <c r="DJ239" i="2"/>
  <c r="DP239" i="2"/>
  <c r="DK239" i="2"/>
  <c r="DR239" i="2"/>
  <c r="DL239" i="2"/>
  <c r="DI236" i="2"/>
  <c r="MI238" i="2"/>
  <c r="KP238" i="2"/>
  <c r="LS238" i="2"/>
  <c r="JW236" i="2"/>
  <c r="LQ235" i="2"/>
  <c r="MG235" i="2"/>
  <c r="LZ235" i="2"/>
  <c r="MC235" i="2"/>
  <c r="MB235" i="2"/>
  <c r="EA235" i="2"/>
  <c r="ME235" i="2"/>
  <c r="DB235" i="2"/>
  <c r="FJ235" i="2"/>
  <c r="MD235" i="2"/>
  <c r="DD235" i="2"/>
  <c r="ET235" i="2"/>
  <c r="DM235" i="2"/>
  <c r="EC235" i="2"/>
  <c r="LR235" i="2"/>
  <c r="DD223" i="2"/>
  <c r="JA235" i="2"/>
  <c r="LW235" i="2"/>
  <c r="LU235" i="2"/>
  <c r="FE235" i="2"/>
  <c r="IW235" i="2"/>
  <c r="DA235" i="2"/>
  <c r="DJ234" i="2"/>
  <c r="DR234" i="2"/>
  <c r="DK234" i="2"/>
  <c r="DP234" i="2"/>
  <c r="DL234" i="2"/>
  <c r="DR222" i="2"/>
  <c r="DM234" i="2"/>
  <c r="LZ233" i="2"/>
  <c r="MP233" i="2"/>
  <c r="LR233" i="2"/>
  <c r="MH233" i="2"/>
  <c r="KN233" i="2"/>
  <c r="IW231" i="2"/>
  <c r="JA231" i="2"/>
  <c r="FE231" i="2"/>
  <c r="JG231" i="2"/>
  <c r="FF231" i="2"/>
  <c r="FG231" i="2" s="1"/>
  <c r="MU230" i="2"/>
  <c r="ME230" i="2"/>
  <c r="KI224" i="2"/>
  <c r="KC224" i="2"/>
  <c r="KN230" i="2"/>
  <c r="JG230" i="2"/>
  <c r="MH230" i="2"/>
  <c r="IL230" i="2"/>
  <c r="HY224" i="2"/>
  <c r="HW230" i="2"/>
  <c r="IM230" i="2"/>
  <c r="FJ322" i="2"/>
  <c r="FI322" i="2"/>
  <c r="FH320" i="2"/>
  <c r="MD321" i="2"/>
  <c r="MT321" i="2"/>
  <c r="LL321" i="2"/>
  <c r="JG321" i="2"/>
  <c r="MG281" i="2"/>
  <c r="LQ281" i="2"/>
  <c r="KL281" i="2"/>
  <c r="JG281" i="2"/>
  <c r="EZ281" i="2"/>
  <c r="FB281" i="2"/>
  <c r="EW281" i="2"/>
  <c r="EZ269" i="2"/>
  <c r="FB269" i="2"/>
  <c r="JG280" i="2"/>
  <c r="MB280" i="2"/>
  <c r="MR280" i="2"/>
  <c r="MD249" i="2"/>
  <c r="LL249" i="2"/>
  <c r="MT249" i="2"/>
  <c r="KV249" i="2"/>
  <c r="LV249" i="2"/>
  <c r="ET249" i="2"/>
  <c r="DB249" i="2"/>
  <c r="DF237" i="2"/>
  <c r="DD249" i="2"/>
  <c r="DD237" i="2"/>
  <c r="IW249" i="2"/>
  <c r="DF249" i="2"/>
  <c r="LW249" i="2"/>
  <c r="DA249" i="2"/>
  <c r="FE249" i="2"/>
  <c r="LQ249" i="2"/>
  <c r="EA249" i="2"/>
  <c r="LZ249" i="2"/>
  <c r="IA249" i="2"/>
  <c r="LX249" i="2"/>
  <c r="ME249" i="2"/>
  <c r="LX247" i="2"/>
  <c r="KB236" i="2"/>
  <c r="MN247" i="2"/>
  <c r="KN246" i="2"/>
  <c r="MH246" i="2"/>
  <c r="LR246" i="2"/>
  <c r="IA246" i="2"/>
  <c r="IE246" i="2"/>
  <c r="EM246" i="2"/>
  <c r="ET246" i="2"/>
  <c r="EP246" i="2"/>
  <c r="EN246" i="2"/>
  <c r="ES246" i="2"/>
  <c r="EL236" i="2"/>
  <c r="ER246" i="2" s="1"/>
  <c r="EP234" i="2"/>
  <c r="LH245" i="2"/>
  <c r="MR245" i="2"/>
  <c r="MB245" i="2"/>
  <c r="KF236" i="2"/>
  <c r="LD239" i="2"/>
  <c r="LZ239" i="2"/>
  <c r="MP239" i="2"/>
  <c r="KN239" i="2"/>
  <c r="KO239" i="2" s="1"/>
  <c r="JG239" i="2"/>
  <c r="LR239" i="2"/>
  <c r="FP239" i="2"/>
  <c r="FO239" i="2"/>
  <c r="FL236" i="2"/>
  <c r="DD239" i="2"/>
  <c r="ET239" i="2"/>
  <c r="DD227" i="2"/>
  <c r="DF239" i="2"/>
  <c r="DA239" i="2"/>
  <c r="FJ239" i="2"/>
  <c r="LT239" i="2"/>
  <c r="MD239" i="2"/>
  <c r="LX239" i="2"/>
  <c r="LU239" i="2"/>
  <c r="EC239" i="2"/>
  <c r="ME239" i="2"/>
  <c r="LW239" i="2"/>
  <c r="DF227" i="2"/>
  <c r="MC239" i="2"/>
  <c r="LV239" i="2"/>
  <c r="IW239" i="2"/>
  <c r="DB239" i="2"/>
  <c r="JA239" i="2"/>
  <c r="FE239" i="2"/>
  <c r="MP238" i="2"/>
  <c r="LZ238" i="2"/>
  <c r="KD236" i="2"/>
  <c r="KN238" i="2"/>
  <c r="JV236" i="2"/>
  <c r="LR238" i="2"/>
  <c r="JG238" i="2"/>
  <c r="MH238" i="2"/>
  <c r="KZ235" i="2"/>
  <c r="MN235" i="2"/>
  <c r="KJ235" i="2"/>
  <c r="LP235" i="2"/>
  <c r="MF235" i="2"/>
  <c r="FP235" i="2"/>
  <c r="FO235" i="2"/>
  <c r="LD235" i="2"/>
  <c r="LJ235" i="2"/>
  <c r="LH235" i="2"/>
  <c r="LL235" i="2"/>
  <c r="EX235" i="2"/>
  <c r="KN235" i="2"/>
  <c r="KV235" i="2"/>
  <c r="KT235" i="2"/>
  <c r="KR235" i="2"/>
  <c r="KS235" i="2" s="1"/>
  <c r="KP235" i="2"/>
  <c r="DY235" i="2"/>
  <c r="DK235" i="2"/>
  <c r="LN235" i="2"/>
  <c r="DL235" i="2"/>
  <c r="EN235" i="2"/>
  <c r="EY235" i="2"/>
  <c r="F235" i="2"/>
  <c r="F223" i="2"/>
  <c r="LF235" i="2"/>
  <c r="KX235" i="2"/>
  <c r="MN234" i="2"/>
  <c r="LX234" i="2"/>
  <c r="KB224" i="2"/>
  <c r="MG234" i="2"/>
  <c r="LQ234" i="2"/>
  <c r="JG234" i="2"/>
  <c r="FO234" i="2"/>
  <c r="FL224" i="2"/>
  <c r="FP234" i="2"/>
  <c r="DD222" i="2"/>
  <c r="FE234" i="2"/>
  <c r="LT234" i="2"/>
  <c r="FJ234" i="2"/>
  <c r="MB234" i="2"/>
  <c r="LV234" i="2"/>
  <c r="DD234" i="2"/>
  <c r="MD234" i="2"/>
  <c r="ME234" i="2"/>
  <c r="LP234" i="2"/>
  <c r="ET234" i="2"/>
  <c r="MA234" i="2"/>
  <c r="JA234" i="2"/>
  <c r="DA234" i="2"/>
  <c r="LS234" i="2"/>
  <c r="LZ234" i="2"/>
  <c r="MC234" i="2"/>
  <c r="DF234" i="2"/>
  <c r="IW234" i="2"/>
  <c r="DB234" i="2"/>
  <c r="LU234" i="2"/>
  <c r="MG233" i="2"/>
  <c r="KL233" i="2"/>
  <c r="LQ233" i="2"/>
  <c r="JG233" i="2"/>
  <c r="HW233" i="2"/>
  <c r="LS139" i="2"/>
  <c r="MI139" i="2"/>
  <c r="KP139" i="2"/>
  <c r="JG139" i="2"/>
  <c r="IZ139" i="2"/>
  <c r="IT134" i="2"/>
  <c r="IS139" i="2"/>
  <c r="FO139" i="2"/>
  <c r="FI139" i="2"/>
  <c r="FK139" i="2"/>
  <c r="FK126" i="2"/>
  <c r="FJ139" i="2"/>
  <c r="FH134" i="2"/>
  <c r="MR138" i="2"/>
  <c r="MB138" i="2"/>
  <c r="LH138" i="2"/>
  <c r="LU138" i="2"/>
  <c r="KT138" i="2"/>
  <c r="JY134" i="2"/>
  <c r="MK138" i="2"/>
  <c r="ID138" i="2"/>
  <c r="HW138" i="2"/>
  <c r="HX134" i="2"/>
  <c r="MU138" i="2"/>
  <c r="MM138" i="2"/>
  <c r="EA138" i="2"/>
  <c r="DW134" i="2"/>
  <c r="DY138" i="2"/>
  <c r="MT138" i="2"/>
  <c r="MS138" i="2"/>
  <c r="MG138" i="2"/>
  <c r="MI138" i="2"/>
  <c r="MH138" i="2"/>
  <c r="DX138" i="2"/>
  <c r="DZ138" i="2" s="1"/>
  <c r="MF138" i="2"/>
  <c r="MN138" i="2"/>
  <c r="MU137" i="2"/>
  <c r="ME137" i="2"/>
  <c r="LN137" i="2"/>
  <c r="KI134" i="2"/>
  <c r="LW137" i="2"/>
  <c r="JG137" i="2"/>
  <c r="MM137" i="2"/>
  <c r="KA134" i="2"/>
  <c r="KX137" i="2"/>
  <c r="IS122" i="2"/>
  <c r="IZ122" i="2"/>
  <c r="IT121" i="2"/>
  <c r="MB86" i="2"/>
  <c r="LU86" i="2"/>
  <c r="EA86" i="2"/>
  <c r="MC86" i="2"/>
  <c r="LS86" i="2"/>
  <c r="FP86" i="2"/>
  <c r="EC86" i="2"/>
  <c r="MA86" i="2"/>
  <c r="DF86" i="2"/>
  <c r="LR86" i="2"/>
  <c r="LV86" i="2"/>
  <c r="LT86" i="2"/>
  <c r="LZ86" i="2"/>
  <c r="LP86" i="2"/>
  <c r="ET86" i="2"/>
  <c r="DB86" i="2"/>
  <c r="FJ86" i="2"/>
  <c r="LX86" i="2"/>
  <c r="DM86" i="2"/>
  <c r="DA86" i="2"/>
  <c r="FE86" i="2"/>
  <c r="MD86" i="2"/>
  <c r="DF73" i="2"/>
  <c r="DD73" i="2"/>
  <c r="IG86" i="2"/>
  <c r="IP86" i="2"/>
  <c r="LZ87" i="2"/>
  <c r="DF87" i="2"/>
  <c r="LX87" i="2"/>
  <c r="DD87" i="2"/>
  <c r="LV87" i="2"/>
  <c r="LR87" i="2"/>
  <c r="ET87" i="2"/>
  <c r="DF74" i="2"/>
  <c r="LS87" i="2"/>
  <c r="ME87" i="2"/>
  <c r="EC87" i="2"/>
  <c r="MD87" i="2"/>
  <c r="DD74" i="2"/>
  <c r="LW87" i="2"/>
  <c r="LP87" i="2"/>
  <c r="EA87" i="2"/>
  <c r="MB87" i="2"/>
  <c r="DB87" i="2"/>
  <c r="LQ87" i="2"/>
  <c r="FP87" i="2"/>
  <c r="FK87" i="2"/>
  <c r="FJ87" i="2"/>
  <c r="FO87" i="2"/>
  <c r="FK74" i="2"/>
  <c r="FH82" i="2"/>
  <c r="HP87" i="2"/>
  <c r="GL82" i="2"/>
  <c r="DX79" i="2"/>
  <c r="DZ79" i="2" s="1"/>
  <c r="MF79" i="2"/>
  <c r="MS79" i="2"/>
  <c r="MH79" i="2"/>
  <c r="ML79" i="2"/>
  <c r="MN79" i="2"/>
  <c r="MU79" i="2"/>
  <c r="MJ79" i="2"/>
  <c r="MR79" i="2"/>
  <c r="DW69" i="2"/>
  <c r="MK79" i="2"/>
  <c r="FZ69" i="2"/>
  <c r="HD69" i="2" s="1"/>
  <c r="HD79" i="2"/>
  <c r="GH69" i="2"/>
  <c r="HL69" i="2" s="1"/>
  <c r="HL79" i="2"/>
  <c r="GP69" i="2"/>
  <c r="HT69" i="2" s="1"/>
  <c r="HT79" i="2"/>
  <c r="IT69" i="2"/>
  <c r="IZ79" i="2"/>
  <c r="IS79" i="2"/>
  <c r="LQ79" i="2"/>
  <c r="JG79" i="2"/>
  <c r="MG79" i="2"/>
  <c r="KL79" i="2"/>
  <c r="DB80" i="2"/>
  <c r="MD80" i="2"/>
  <c r="LS80" i="2"/>
  <c r="ME80" i="2"/>
  <c r="DD67" i="2"/>
  <c r="DA80" i="2"/>
  <c r="EA80" i="2"/>
  <c r="EC80" i="2"/>
  <c r="LV80" i="2"/>
  <c r="LR80" i="2"/>
  <c r="MA80" i="2"/>
  <c r="LU80" i="2"/>
  <c r="FJ80" i="2"/>
  <c r="FE80" i="2"/>
  <c r="FP80" i="2"/>
  <c r="DF67" i="2"/>
  <c r="MC80" i="2"/>
  <c r="MB80" i="2"/>
  <c r="CZ69" i="2"/>
  <c r="LD283" i="2"/>
  <c r="LE283" i="2" s="1"/>
  <c r="LZ283" i="2"/>
  <c r="MP283" i="2"/>
  <c r="KD272" i="2"/>
  <c r="LR283" i="2"/>
  <c r="MH283" i="2"/>
  <c r="KN283" i="2"/>
  <c r="EM283" i="2"/>
  <c r="EL272" i="2"/>
  <c r="EN283" i="2"/>
  <c r="ES283" i="2"/>
  <c r="JW272" i="2"/>
  <c r="KP282" i="2"/>
  <c r="LQ268" i="2"/>
  <c r="MG268" i="2"/>
  <c r="JG268" i="2"/>
  <c r="KL268" i="2"/>
  <c r="KT265" i="2"/>
  <c r="LU265" i="2"/>
  <c r="JY260" i="2"/>
  <c r="MK265" i="2"/>
  <c r="KV265" i="2"/>
  <c r="LL265" i="2"/>
  <c r="LH265" i="2"/>
  <c r="F253" i="2"/>
  <c r="EX265" i="2"/>
  <c r="KX265" i="2"/>
  <c r="KY265" i="2" s="1"/>
  <c r="LJ265" i="2"/>
  <c r="EN265" i="2"/>
  <c r="EY265" i="2"/>
  <c r="DK265" i="2"/>
  <c r="DL265" i="2"/>
  <c r="KZ265" i="2"/>
  <c r="DY265" i="2"/>
  <c r="KR265" i="2"/>
  <c r="KS265" i="2" s="1"/>
  <c r="KJ265" i="2"/>
  <c r="KN265" i="2"/>
  <c r="LX264" i="2"/>
  <c r="KZ264" i="2"/>
  <c r="LP264" i="2"/>
  <c r="MF264" i="2"/>
  <c r="MA263" i="2"/>
  <c r="MQ263" i="2"/>
  <c r="KP263" i="2"/>
  <c r="JG263" i="2"/>
  <c r="LS263" i="2"/>
  <c r="EY263" i="2"/>
  <c r="FB251" i="2"/>
  <c r="EZ251" i="2"/>
  <c r="FF263" i="2"/>
  <c r="FG263" i="2" s="1"/>
  <c r="FB263" i="2"/>
  <c r="LV140" i="2"/>
  <c r="JZ134" i="2"/>
  <c r="ML140" i="2"/>
  <c r="JG140" i="2"/>
  <c r="KJ140" i="2"/>
  <c r="MF140" i="2"/>
  <c r="EZ140" i="2"/>
  <c r="EY140" i="2"/>
  <c r="EX140" i="2"/>
  <c r="FF140" i="2"/>
  <c r="FG140" i="2" s="1"/>
  <c r="EV134" i="2"/>
  <c r="EZ127" i="2"/>
  <c r="FB127" i="2"/>
  <c r="KN139" i="2"/>
  <c r="LR139" i="2"/>
  <c r="MH139" i="2"/>
  <c r="IL139" i="2"/>
  <c r="IM139" i="2"/>
  <c r="DB139" i="2"/>
  <c r="MA139" i="2"/>
  <c r="LT139" i="2"/>
  <c r="LV139" i="2"/>
  <c r="DD126" i="2"/>
  <c r="LU139" i="2"/>
  <c r="DD139" i="2"/>
  <c r="FP139" i="2"/>
  <c r="DF126" i="2"/>
  <c r="EC139" i="2"/>
  <c r="EA139" i="2"/>
  <c r="MB139" i="2"/>
  <c r="LZ139" i="2"/>
  <c r="MC139" i="2"/>
  <c r="CZ134" i="2"/>
  <c r="KR138" i="2"/>
  <c r="MJ138" i="2"/>
  <c r="JX134" i="2"/>
  <c r="LT138" i="2"/>
  <c r="MT137" i="2"/>
  <c r="MD137" i="2"/>
  <c r="KH134" i="2"/>
  <c r="LL137" i="2"/>
  <c r="ID135" i="2"/>
  <c r="IM135" i="2"/>
  <c r="KP135" i="2"/>
  <c r="HJ135" i="2"/>
  <c r="LL135" i="2"/>
  <c r="HG135" i="2"/>
  <c r="HL135" i="2"/>
  <c r="DL135" i="2"/>
  <c r="F122" i="2"/>
  <c r="KV135" i="2"/>
  <c r="GZ135" i="2"/>
  <c r="DK135" i="2"/>
  <c r="LJ135" i="2"/>
  <c r="EY135" i="2"/>
  <c r="HH135" i="2"/>
  <c r="EX135" i="2"/>
  <c r="HD135" i="2"/>
  <c r="LH135" i="2"/>
  <c r="HK135" i="2"/>
  <c r="HC135" i="2"/>
  <c r="LD135" i="2"/>
  <c r="KT135" i="2"/>
  <c r="HR135" i="2"/>
  <c r="HO135" i="2"/>
  <c r="F135" i="2"/>
  <c r="DY135" i="2"/>
  <c r="HP135" i="2"/>
  <c r="HN135" i="2"/>
  <c r="HA135" i="2"/>
  <c r="HE135" i="2"/>
  <c r="DB135" i="2"/>
  <c r="EN135" i="2"/>
  <c r="HT135" i="2"/>
  <c r="HF135" i="2"/>
  <c r="KR135" i="2"/>
  <c r="KJ135" i="2"/>
  <c r="KL135" i="2"/>
  <c r="D134" i="2"/>
  <c r="HB135" i="2"/>
  <c r="FX134" i="2"/>
  <c r="HI135" i="2"/>
  <c r="GE134" i="2"/>
  <c r="HQ135" i="2"/>
  <c r="GM134" i="2"/>
  <c r="HD136" i="2"/>
  <c r="FZ134" i="2"/>
  <c r="HD134" i="2" s="1"/>
  <c r="HR136" i="2"/>
  <c r="GN134" i="2"/>
  <c r="GD134" i="2"/>
  <c r="HH137" i="2"/>
  <c r="HM137" i="2"/>
  <c r="GI134" i="2"/>
  <c r="HA140" i="2"/>
  <c r="FW134" i="2"/>
  <c r="HA134" i="2" s="1"/>
  <c r="HN140" i="2"/>
  <c r="GJ134" i="2"/>
  <c r="GY142" i="2"/>
  <c r="GC134" i="2"/>
  <c r="HG142" i="2"/>
  <c r="HL142" i="2"/>
  <c r="FO122" i="2"/>
  <c r="FP122" i="2"/>
  <c r="FL121" i="2"/>
  <c r="FQ109" i="2"/>
  <c r="JG122" i="2"/>
  <c r="FE83" i="2"/>
  <c r="FD82" i="2"/>
  <c r="FU82" i="2"/>
  <c r="HG83" i="2"/>
  <c r="GC82" i="2"/>
  <c r="HG82" i="2" s="1"/>
  <c r="Q82" i="2"/>
  <c r="AA82" i="2"/>
  <c r="LP84" i="2"/>
  <c r="DF84" i="2"/>
  <c r="DF71" i="2"/>
  <c r="MA84" i="2"/>
  <c r="DA84" i="2"/>
  <c r="DD71" i="2"/>
  <c r="DB84" i="2"/>
  <c r="LX84" i="2"/>
  <c r="ET84" i="2"/>
  <c r="EC84" i="2"/>
  <c r="LS84" i="2"/>
  <c r="LR84" i="2"/>
  <c r="LZ84" i="2"/>
  <c r="LV84" i="2"/>
  <c r="CZ82" i="2"/>
  <c r="LZ82" i="2" s="1"/>
  <c r="LU84" i="2"/>
  <c r="DD84" i="2"/>
  <c r="LQ84" i="2"/>
  <c r="MB84" i="2"/>
  <c r="ME84" i="2"/>
  <c r="LW85" i="2"/>
  <c r="DF85" i="2"/>
  <c r="MB85" i="2"/>
  <c r="MD85" i="2"/>
  <c r="LS85" i="2"/>
  <c r="DD85" i="2"/>
  <c r="DM85" i="2"/>
  <c r="LT85" i="2"/>
  <c r="MC85" i="2"/>
  <c r="MA85" i="2"/>
  <c r="DB85" i="2"/>
  <c r="FP85" i="2"/>
  <c r="DA85" i="2"/>
  <c r="DF72" i="2"/>
  <c r="FE85" i="2"/>
  <c r="FK85" i="2"/>
  <c r="FO85" i="2"/>
  <c r="FI85" i="2"/>
  <c r="FV82" i="2"/>
  <c r="GZ82" i="2" s="1"/>
  <c r="GZ85" i="2"/>
  <c r="GD82" i="2"/>
  <c r="AH86" i="2"/>
  <c r="S86" i="2"/>
  <c r="K65" i="2"/>
  <c r="AG78" i="2"/>
  <c r="BH69" i="2"/>
  <c r="CK69" i="2" s="1"/>
  <c r="CK78" i="2"/>
  <c r="BP69" i="2"/>
  <c r="CS78" i="2"/>
  <c r="DK78" i="2"/>
  <c r="DP65" i="2"/>
  <c r="DR78" i="2"/>
  <c r="FL69" i="2"/>
  <c r="FQ65" i="2"/>
  <c r="FP78" i="2"/>
  <c r="IG78" i="2"/>
  <c r="IJ69" i="2"/>
  <c r="IP78" i="2"/>
  <c r="ML78" i="2"/>
  <c r="JG78" i="2"/>
  <c r="MD78" i="2"/>
  <c r="LL78" i="2"/>
  <c r="S79" i="2"/>
  <c r="AH79" i="2"/>
  <c r="R69" i="2"/>
  <c r="CG79" i="2"/>
  <c r="BD69" i="2"/>
  <c r="CW79" i="2"/>
  <c r="BT69" i="2"/>
  <c r="EP66" i="2"/>
  <c r="EM79" i="2"/>
  <c r="ET79" i="2"/>
  <c r="EP79" i="2"/>
  <c r="EL69" i="2"/>
  <c r="EY321" i="2"/>
  <c r="EW321" i="2"/>
  <c r="FB321" i="2"/>
  <c r="EV320" i="2"/>
  <c r="EX321" i="2"/>
  <c r="EZ321" i="2"/>
  <c r="LF319" i="2"/>
  <c r="MA319" i="2"/>
  <c r="KJ294" i="2"/>
  <c r="MF294" i="2"/>
  <c r="JG294" i="2"/>
  <c r="JT284" i="2"/>
  <c r="F294" i="2"/>
  <c r="DB294" i="2"/>
  <c r="KT294" i="2"/>
  <c r="EN294" i="2"/>
  <c r="LH294" i="2"/>
  <c r="KR294" i="2"/>
  <c r="KL294" i="2"/>
  <c r="LB294" i="2"/>
  <c r="LL294" i="2"/>
  <c r="KV294" i="2"/>
  <c r="EX294" i="2"/>
  <c r="D284" i="2"/>
  <c r="KN294" i="2"/>
  <c r="MG293" i="2"/>
  <c r="JG293" i="2"/>
  <c r="LQ293" i="2"/>
  <c r="EP290" i="2"/>
  <c r="ES278" i="2"/>
  <c r="ET290" i="2"/>
  <c r="EM290" i="2"/>
  <c r="MQ289" i="2"/>
  <c r="MA289" i="2"/>
  <c r="LT289" i="2"/>
  <c r="MJ289" i="2"/>
  <c r="KR289" i="2"/>
  <c r="JG289" i="2"/>
  <c r="DY287" i="2"/>
  <c r="MR287" i="2"/>
  <c r="MF287" i="2"/>
  <c r="MJ287" i="2"/>
  <c r="DX287" i="2"/>
  <c r="DZ287" i="2" s="1"/>
  <c r="MU287" i="2"/>
  <c r="MS287" i="2"/>
  <c r="MG287" i="2"/>
  <c r="MK287" i="2"/>
  <c r="MM287" i="2"/>
  <c r="MO287" i="2"/>
  <c r="LD286" i="2"/>
  <c r="LZ286" i="2"/>
  <c r="MP286" i="2"/>
  <c r="KD284" i="2"/>
  <c r="MH286" i="2"/>
  <c r="KN286" i="2"/>
  <c r="JG286" i="2"/>
  <c r="JV284" i="2"/>
  <c r="LR286" i="2"/>
  <c r="EP286" i="2"/>
  <c r="ET286" i="2"/>
  <c r="EM286" i="2"/>
  <c r="EL284" i="2"/>
  <c r="EP274" i="2"/>
  <c r="ES286" i="2"/>
  <c r="LT285" i="2"/>
  <c r="KR285" i="2"/>
  <c r="JX284" i="2"/>
  <c r="EW285" i="2"/>
  <c r="EV284" i="2"/>
  <c r="FF285" i="2"/>
  <c r="FG285" i="2" s="1"/>
  <c r="EZ273" i="2"/>
  <c r="EY285" i="2"/>
  <c r="FB273" i="2"/>
  <c r="EX285" i="2"/>
  <c r="JV147" i="2"/>
  <c r="KN148" i="2"/>
  <c r="IK147" i="2"/>
  <c r="IM148" i="2"/>
  <c r="IL148" i="2"/>
  <c r="FE148" i="2"/>
  <c r="FD147" i="2"/>
  <c r="LS148" i="2"/>
  <c r="LT148" i="2"/>
  <c r="FP148" i="2"/>
  <c r="MC148" i="2"/>
  <c r="EC148" i="2"/>
  <c r="DF148" i="2"/>
  <c r="CZ147" i="2"/>
  <c r="DD135" i="2"/>
  <c r="DB148" i="2"/>
  <c r="EA148" i="2"/>
  <c r="MB148" i="2"/>
  <c r="DD148" i="2"/>
  <c r="DF135" i="2"/>
  <c r="FJ148" i="2"/>
  <c r="ME148" i="2"/>
  <c r="LW148" i="2"/>
  <c r="MD146" i="2"/>
  <c r="MT146" i="2"/>
  <c r="ML146" i="2"/>
  <c r="LV146" i="2"/>
  <c r="KV146" i="2"/>
  <c r="MI146" i="2"/>
  <c r="DX146" i="2"/>
  <c r="DZ146" i="2" s="1"/>
  <c r="MU146" i="2"/>
  <c r="MM146" i="2"/>
  <c r="MP146" i="2"/>
  <c r="MR146" i="2"/>
  <c r="MN146" i="2"/>
  <c r="MQ146" i="2"/>
  <c r="MF146" i="2"/>
  <c r="LN145" i="2"/>
  <c r="MU145" i="2"/>
  <c r="ME145" i="2"/>
  <c r="MM143" i="2"/>
  <c r="LW143" i="2"/>
  <c r="KX143" i="2"/>
  <c r="IM143" i="2"/>
  <c r="ID143" i="2"/>
  <c r="FB143" i="2"/>
  <c r="EZ143" i="2"/>
  <c r="EZ130" i="2"/>
  <c r="FF143" i="2"/>
  <c r="FG143" i="2" s="1"/>
  <c r="LQ142" i="2"/>
  <c r="MG142" i="2"/>
  <c r="JG142" i="2"/>
  <c r="FE142" i="2"/>
  <c r="FF142" i="2"/>
  <c r="FG142" i="2" s="1"/>
  <c r="LF142" i="2"/>
  <c r="KP142" i="2"/>
  <c r="DB142" i="2"/>
  <c r="KT142" i="2"/>
  <c r="HE142" i="2"/>
  <c r="HD142" i="2"/>
  <c r="HF142" i="2"/>
  <c r="HR142" i="2"/>
  <c r="F142" i="2"/>
  <c r="LH142" i="2"/>
  <c r="HO142" i="2"/>
  <c r="LJ142" i="2"/>
  <c r="DL142" i="2"/>
  <c r="HT142" i="2"/>
  <c r="DY142" i="2"/>
  <c r="HM142" i="2"/>
  <c r="HB142" i="2"/>
  <c r="KR142" i="2"/>
  <c r="KV142" i="2"/>
  <c r="LD142" i="2"/>
  <c r="HI142" i="2"/>
  <c r="HK142" i="2"/>
  <c r="HA142" i="2"/>
  <c r="HJ142" i="2"/>
  <c r="HQ142" i="2"/>
  <c r="KZ142" i="2"/>
  <c r="HH142" i="2"/>
  <c r="DK142" i="2"/>
  <c r="DQ129" i="2" s="1"/>
  <c r="KJ142" i="2"/>
  <c r="F129" i="2"/>
  <c r="MP141" i="2"/>
  <c r="LD141" i="2"/>
  <c r="LZ141" i="2"/>
  <c r="IZ141" i="2"/>
  <c r="IS141" i="2"/>
  <c r="FK128" i="2"/>
  <c r="FO141" i="2"/>
  <c r="FK141" i="2"/>
  <c r="MN321" i="2"/>
  <c r="LX321" i="2"/>
  <c r="FI229" i="2"/>
  <c r="FH224" i="2"/>
  <c r="FO229" i="2"/>
  <c r="ME228" i="2"/>
  <c r="MU228" i="2"/>
  <c r="LW228" i="2"/>
  <c r="KA224" i="2"/>
  <c r="JA228" i="2"/>
  <c r="IY224" i="2"/>
  <c r="DX150" i="2"/>
  <c r="DZ150" i="2" s="1"/>
  <c r="MM150" i="2"/>
  <c r="DY150" i="2"/>
  <c r="MF150" i="2"/>
  <c r="MG150" i="2"/>
  <c r="MS150" i="2"/>
  <c r="DW147" i="2"/>
  <c r="MK150" i="2"/>
  <c r="ML150" i="2"/>
  <c r="MT150" i="2"/>
  <c r="MQ150" i="2"/>
  <c r="MF149" i="2"/>
  <c r="JG149" i="2"/>
  <c r="JT147" i="2"/>
  <c r="LP149" i="2"/>
  <c r="KJ149" i="2"/>
  <c r="IL149" i="2"/>
  <c r="IM149" i="2"/>
  <c r="KL148" i="2"/>
  <c r="JU147" i="2"/>
  <c r="MG148" i="2"/>
  <c r="IC147" i="2"/>
  <c r="ID148" i="2"/>
  <c r="EV147" i="2"/>
  <c r="FB148" i="2"/>
  <c r="EZ148" i="2"/>
  <c r="FB135" i="2"/>
  <c r="EZ135" i="2"/>
  <c r="EW148" i="2"/>
  <c r="FF148" i="2"/>
  <c r="FG148" i="2" s="1"/>
  <c r="LD148" i="2"/>
  <c r="DL148" i="2"/>
  <c r="LF148" i="2"/>
  <c r="LH148" i="2"/>
  <c r="DY148" i="2"/>
  <c r="LL148" i="2"/>
  <c r="KR148" i="2"/>
  <c r="LJ148" i="2"/>
  <c r="F148" i="2"/>
  <c r="KT148" i="2"/>
  <c r="MS146" i="2"/>
  <c r="LJ146" i="2"/>
  <c r="MC146" i="2"/>
  <c r="LU146" i="2"/>
  <c r="MK146" i="2"/>
  <c r="KT146" i="2"/>
  <c r="IZ146" i="2"/>
  <c r="IM146" i="2"/>
  <c r="FI338" i="2"/>
  <c r="FJ338" i="2"/>
  <c r="MK337" i="2"/>
  <c r="KT337" i="2"/>
  <c r="KU325" i="2" s="1"/>
  <c r="DX335" i="2"/>
  <c r="DZ335" i="2" s="1"/>
  <c r="MO335" i="2"/>
  <c r="MG335" i="2"/>
  <c r="MH335" i="2"/>
  <c r="MI335" i="2"/>
  <c r="MT335" i="2"/>
  <c r="MF335" i="2"/>
  <c r="DY335" i="2"/>
  <c r="EA335" i="2"/>
  <c r="DI335" i="2"/>
  <c r="MN335" i="2"/>
  <c r="MU335" i="2"/>
  <c r="MQ335" i="2"/>
  <c r="MM335" i="2"/>
  <c r="LZ334" i="2"/>
  <c r="LD334" i="2"/>
  <c r="MH334" i="2"/>
  <c r="LR334" i="2"/>
  <c r="KN334" i="2"/>
  <c r="ES322" i="2"/>
  <c r="EL332" i="2"/>
  <c r="EM334" i="2"/>
  <c r="EN334" i="2"/>
  <c r="EO334" i="2" s="1"/>
  <c r="MS333" i="2"/>
  <c r="LU333" i="2"/>
  <c r="MK333" i="2"/>
  <c r="KT333" i="2"/>
  <c r="JY332" i="2"/>
  <c r="KZ333" i="2"/>
  <c r="LA321" i="2" s="1"/>
  <c r="LL333" i="2"/>
  <c r="EN333" i="2"/>
  <c r="D332" i="2"/>
  <c r="DY333" i="2"/>
  <c r="LB333" i="2"/>
  <c r="F321" i="2"/>
  <c r="LD333" i="2"/>
  <c r="KL333" i="2"/>
  <c r="KM321" i="2" s="1"/>
  <c r="KV333" i="2"/>
  <c r="KW321" i="2" s="1"/>
  <c r="EX333" i="2"/>
  <c r="KN333" i="2"/>
  <c r="EZ319" i="2"/>
  <c r="EW331" i="2"/>
  <c r="FB319" i="2"/>
  <c r="EX331" i="2"/>
  <c r="MS330" i="2"/>
  <c r="MC330" i="2"/>
  <c r="LJ330" i="2"/>
  <c r="LV330" i="2"/>
  <c r="KV330" i="2"/>
  <c r="ME329" i="2"/>
  <c r="LN329" i="2"/>
  <c r="KX329" i="2"/>
  <c r="JG329" i="2"/>
  <c r="MA322" i="2"/>
  <c r="KE320" i="2"/>
  <c r="LF322" i="2"/>
  <c r="KP322" i="2"/>
  <c r="LS322" i="2"/>
  <c r="ME321" i="2"/>
  <c r="LN321" i="2"/>
  <c r="MU321" i="2"/>
  <c r="LW321" i="2"/>
  <c r="KA320" i="2"/>
  <c r="MM321" i="2"/>
  <c r="KX321" i="2"/>
  <c r="KJ321" i="2"/>
  <c r="MF321" i="2"/>
  <c r="MJ233" i="2"/>
  <c r="MU233" i="2"/>
  <c r="MR233" i="2"/>
  <c r="MN233" i="2"/>
  <c r="MS233" i="2"/>
  <c r="DX233" i="2"/>
  <c r="DZ233" i="2" s="1"/>
  <c r="MI233" i="2"/>
  <c r="MF233" i="2"/>
  <c r="ML233" i="2"/>
  <c r="LJ231" i="2"/>
  <c r="KJ231" i="2"/>
  <c r="LL231" i="2"/>
  <c r="EN231" i="2"/>
  <c r="F219" i="2"/>
  <c r="KN231" i="2"/>
  <c r="KZ231" i="2"/>
  <c r="LF231" i="2"/>
  <c r="KP231" i="2"/>
  <c r="LH231" i="2"/>
  <c r="KR231" i="2"/>
  <c r="EX231" i="2"/>
  <c r="LN231" i="2"/>
  <c r="LO231" i="2" s="1"/>
  <c r="DK231" i="2"/>
  <c r="DL231" i="2"/>
  <c r="DB231" i="2"/>
  <c r="MP230" i="2"/>
  <c r="LZ230" i="2"/>
  <c r="KV229" i="2"/>
  <c r="LV229" i="2"/>
  <c r="ML229" i="2"/>
  <c r="FF229" i="2"/>
  <c r="FG229" i="2" s="1"/>
  <c r="FD224" i="2"/>
  <c r="MD228" i="2"/>
  <c r="LL228" i="2"/>
  <c r="KH224" i="2"/>
  <c r="JZ224" i="2"/>
  <c r="ML228" i="2"/>
  <c r="LV228" i="2"/>
  <c r="JG228" i="2"/>
  <c r="IL150" i="2"/>
  <c r="IU147" i="2"/>
  <c r="FO150" i="2"/>
  <c r="FP150" i="2"/>
  <c r="FQ150" i="2"/>
  <c r="FQ137" i="2"/>
  <c r="EX269" i="2"/>
  <c r="KV269" i="2"/>
  <c r="LN269" i="2"/>
  <c r="EN269" i="2"/>
  <c r="LJ269" i="2"/>
  <c r="DB269" i="2"/>
  <c r="KJ269" i="2"/>
  <c r="F269" i="2"/>
  <c r="LX268" i="2"/>
  <c r="MN268" i="2"/>
  <c r="LF265" i="2"/>
  <c r="MQ265" i="2"/>
  <c r="ME264" i="2"/>
  <c r="MU264" i="2"/>
  <c r="DM264" i="2"/>
  <c r="DR252" i="2"/>
  <c r="LD263" i="2"/>
  <c r="LZ263" i="2"/>
  <c r="LJ262" i="2"/>
  <c r="MC262" i="2"/>
  <c r="IN262" i="2"/>
  <c r="DB262" i="2"/>
  <c r="LP262" i="2"/>
  <c r="LQ262" i="2"/>
  <c r="DA262" i="2"/>
  <c r="EM165" i="2"/>
  <c r="ES152" i="2"/>
  <c r="EP165" i="2"/>
  <c r="ES165" i="2"/>
  <c r="KN164" i="2"/>
  <c r="KO164" i="2" s="1"/>
  <c r="LU164" i="2"/>
  <c r="LP164" i="2"/>
  <c r="LZ164" i="2"/>
  <c r="DX162" i="2"/>
  <c r="DZ162" i="2" s="1"/>
  <c r="MN162" i="2"/>
  <c r="MU162" i="2"/>
  <c r="MG162" i="2"/>
  <c r="MF162" i="2"/>
  <c r="KZ161" i="2"/>
  <c r="LX161" i="2"/>
  <c r="MF161" i="2"/>
  <c r="KJ161" i="2"/>
  <c r="LH159" i="2"/>
  <c r="MB159" i="2"/>
  <c r="MR159" i="2"/>
  <c r="LT159" i="2"/>
  <c r="MJ159" i="2"/>
  <c r="JG159" i="2"/>
  <c r="MU151" i="2"/>
  <c r="KZ151" i="2"/>
  <c r="MN151" i="2"/>
  <c r="KJ151" i="2"/>
  <c r="MF151" i="2"/>
  <c r="LP151" i="2"/>
  <c r="IL151" i="2"/>
  <c r="IM151" i="2"/>
  <c r="DY151" i="2"/>
  <c r="KN151" i="2"/>
  <c r="DL151" i="2"/>
  <c r="KT151" i="2"/>
  <c r="LH151" i="2"/>
  <c r="DK151" i="2"/>
  <c r="MI150" i="2"/>
  <c r="IS150" i="2"/>
  <c r="FI150" i="2"/>
  <c r="HW149" i="2"/>
  <c r="EP149" i="2"/>
  <c r="ET149" i="2"/>
  <c r="ES149" i="2"/>
  <c r="ES136" i="2"/>
  <c r="EN149" i="2"/>
  <c r="KB147" i="2"/>
  <c r="LX148" i="2"/>
  <c r="LP148" i="2"/>
  <c r="KJ148" i="2"/>
  <c r="HW148" i="2"/>
  <c r="HY147" i="2"/>
  <c r="EL147" i="2"/>
  <c r="EP135" i="2"/>
  <c r="MJ146" i="2"/>
  <c r="KR146" i="2"/>
  <c r="LT146" i="2"/>
  <c r="JG146" i="2"/>
  <c r="LS144" i="2"/>
  <c r="KP144" i="2"/>
  <c r="MI144" i="2"/>
  <c r="JG144" i="2"/>
  <c r="DL144" i="2"/>
  <c r="DJ144" i="2"/>
  <c r="DK144" i="2"/>
  <c r="DM144" i="2"/>
  <c r="DI134" i="2"/>
  <c r="JG143" i="2"/>
  <c r="LP143" i="2"/>
  <c r="ET143" i="2"/>
  <c r="ES143" i="2"/>
  <c r="MF142" i="2"/>
  <c r="LP142" i="2"/>
  <c r="IM142" i="2"/>
  <c r="EX142" i="2"/>
  <c r="EY142" i="2"/>
  <c r="LR141" i="2"/>
  <c r="MH141" i="2"/>
  <c r="DD128" i="2"/>
  <c r="LV141" i="2"/>
  <c r="MA141" i="2"/>
  <c r="MD141" i="2"/>
  <c r="LS141" i="2"/>
  <c r="MB141" i="2"/>
  <c r="ME141" i="2"/>
  <c r="DF141" i="2"/>
  <c r="LU141" i="2"/>
  <c r="EC141" i="2"/>
  <c r="LW141" i="2"/>
  <c r="DD141" i="2"/>
  <c r="DM141" i="2"/>
  <c r="LU140" i="2"/>
  <c r="KT140" i="2"/>
  <c r="MK140" i="2"/>
  <c r="ES127" i="2"/>
  <c r="EM140" i="2"/>
  <c r="EP140" i="2"/>
  <c r="EP127" i="2"/>
  <c r="ES140" i="2"/>
  <c r="EN140" i="2"/>
  <c r="KB134" i="2"/>
  <c r="KZ139" i="2"/>
  <c r="MN139" i="2"/>
  <c r="LX139" i="2"/>
  <c r="EW139" i="2"/>
  <c r="FB139" i="2"/>
  <c r="FF139" i="2"/>
  <c r="FG139" i="2" s="1"/>
  <c r="HI139" i="2"/>
  <c r="HQ139" i="2"/>
  <c r="LH139" i="2"/>
  <c r="HL139" i="2"/>
  <c r="HK139" i="2"/>
  <c r="DL139" i="2"/>
  <c r="HA139" i="2"/>
  <c r="HM139" i="2"/>
  <c r="HD139" i="2"/>
  <c r="DK139" i="2"/>
  <c r="HP139" i="2"/>
  <c r="HC139" i="2"/>
  <c r="HN139" i="2"/>
  <c r="GY139" i="2"/>
  <c r="HJ139" i="2"/>
  <c r="LD139" i="2"/>
  <c r="KE134" i="2"/>
  <c r="LF138" i="2"/>
  <c r="MQ138" i="2"/>
  <c r="IY134" i="2"/>
  <c r="KG134" i="2"/>
  <c r="MC137" i="2"/>
  <c r="LJ137" i="2"/>
  <c r="MS137" i="2"/>
  <c r="KX291" i="2"/>
  <c r="JG291" i="2"/>
  <c r="LW291" i="2"/>
  <c r="EP279" i="2"/>
  <c r="EM291" i="2"/>
  <c r="JG290" i="2"/>
  <c r="LT290" i="2"/>
  <c r="LL289" i="2"/>
  <c r="LB289" i="2"/>
  <c r="KL289" i="2"/>
  <c r="F289" i="2"/>
  <c r="KN289" i="2"/>
  <c r="DZ289" i="2"/>
  <c r="DY289" i="2"/>
  <c r="KP289" i="2"/>
  <c r="MJ288" i="2"/>
  <c r="DX288" i="2"/>
  <c r="DZ288" i="2" s="1"/>
  <c r="DI288" i="2"/>
  <c r="LZ281" i="2"/>
  <c r="LD281" i="2"/>
  <c r="MB276" i="2"/>
  <c r="MR276" i="2"/>
  <c r="MK276" i="2"/>
  <c r="LU276" i="2"/>
  <c r="FI276" i="2"/>
  <c r="FJ276" i="2"/>
  <c r="EV272" i="2"/>
  <c r="EW274" i="2"/>
  <c r="FF274" i="2"/>
  <c r="FG274" i="2" s="1"/>
  <c r="EZ262" i="2"/>
  <c r="EZ274" i="2"/>
  <c r="FB274" i="2"/>
  <c r="MR273" i="2"/>
  <c r="MB273" i="2"/>
  <c r="KF272" i="2"/>
  <c r="LH273" i="2"/>
  <c r="MR271" i="2"/>
  <c r="LH271" i="2"/>
  <c r="MB271" i="2"/>
  <c r="MF270" i="2"/>
  <c r="KJ270" i="2"/>
  <c r="MJ270" i="2"/>
  <c r="MP270" i="2"/>
  <c r="MQ270" i="2"/>
  <c r="ME268" i="2"/>
  <c r="MU268" i="2"/>
  <c r="LW266" i="2"/>
  <c r="DA266" i="2"/>
  <c r="LZ266" i="2"/>
  <c r="LR266" i="2"/>
  <c r="ET266" i="2"/>
  <c r="LD265" i="2"/>
  <c r="LZ265" i="2"/>
  <c r="KP265" i="2"/>
  <c r="JG265" i="2"/>
  <c r="IA264" i="2"/>
  <c r="LU264" i="2"/>
  <c r="LR264" i="2"/>
  <c r="IW264" i="2"/>
  <c r="MB264" i="2"/>
  <c r="LT264" i="2"/>
  <c r="FE264" i="2"/>
  <c r="DF264" i="2"/>
  <c r="EC264" i="2"/>
  <c r="DA264" i="2"/>
  <c r="MC264" i="2"/>
  <c r="EA264" i="2"/>
  <c r="IN264" i="2"/>
  <c r="ET264" i="2"/>
  <c r="ES263" i="2"/>
  <c r="ES251" i="2"/>
  <c r="LH262" i="2"/>
  <c r="LI262" i="2" s="1"/>
  <c r="MR262" i="2"/>
  <c r="MU171" i="2"/>
  <c r="MG171" i="2"/>
  <c r="MN171" i="2"/>
  <c r="MH171" i="2"/>
  <c r="MP171" i="2"/>
  <c r="ET170" i="2"/>
  <c r="DA170" i="2"/>
  <c r="FP170" i="2"/>
  <c r="FQ169" i="2"/>
  <c r="FQ156" i="2"/>
  <c r="EM168" i="2"/>
  <c r="EP155" i="2"/>
  <c r="ES168" i="2"/>
  <c r="IL167" i="2"/>
  <c r="IZ167" i="2"/>
  <c r="IM167" i="2"/>
  <c r="MS166" i="2"/>
  <c r="LJ166" i="2"/>
  <c r="MP165" i="2"/>
  <c r="MU165" i="2"/>
  <c r="MF165" i="2"/>
  <c r="MM165" i="2"/>
  <c r="MG165" i="2"/>
  <c r="MN164" i="2"/>
  <c r="KZ164" i="2"/>
  <c r="JG164" i="2"/>
  <c r="MG164" i="2"/>
  <c r="LH164" i="2"/>
  <c r="DK164" i="2"/>
  <c r="EN164" i="2"/>
  <c r="KV164" i="2"/>
  <c r="KX164" i="2"/>
  <c r="KP164" i="2"/>
  <c r="LN164" i="2"/>
  <c r="KJ164" i="2"/>
  <c r="EX164" i="2"/>
  <c r="MC162" i="2"/>
  <c r="LJ162" i="2"/>
  <c r="LK162" i="2" s="1"/>
  <c r="JY160" i="2"/>
  <c r="MU161" i="2"/>
  <c r="LN161" i="2"/>
  <c r="LO161" i="2" s="1"/>
  <c r="KX161" i="2"/>
  <c r="MM161" i="2"/>
  <c r="LS152" i="2"/>
  <c r="KP152" i="2"/>
  <c r="MM151" i="2"/>
  <c r="KX151" i="2"/>
  <c r="LR150" i="2"/>
  <c r="KN150" i="2"/>
  <c r="MS149" i="2"/>
  <c r="LJ149" i="2"/>
  <c r="KG147" i="2"/>
  <c r="MC149" i="2"/>
  <c r="MQ149" i="2"/>
  <c r="MH149" i="2"/>
  <c r="MN149" i="2"/>
  <c r="MP149" i="2"/>
  <c r="MJ149" i="2"/>
  <c r="MR149" i="2"/>
  <c r="MI149" i="2"/>
  <c r="LN148" i="2"/>
  <c r="KX148" i="2"/>
  <c r="JG145" i="2"/>
  <c r="ID145" i="2"/>
  <c r="HW145" i="2"/>
  <c r="ES145" i="2"/>
  <c r="EP132" i="2"/>
  <c r="EM145" i="2"/>
  <c r="EP145" i="2"/>
  <c r="ES132" i="2"/>
  <c r="ET145" i="2"/>
  <c r="LZ144" i="2"/>
  <c r="MP144" i="2"/>
  <c r="FK144" i="2"/>
  <c r="FJ144" i="2"/>
  <c r="FK131" i="2"/>
  <c r="FI144" i="2"/>
  <c r="MI143" i="2"/>
  <c r="MT143" i="2"/>
  <c r="MJ143" i="2"/>
  <c r="EA143" i="2"/>
  <c r="MQ143" i="2"/>
  <c r="DX143" i="2"/>
  <c r="DZ143" i="2" s="1"/>
  <c r="MN143" i="2"/>
  <c r="LN142" i="2"/>
  <c r="EM142" i="2"/>
  <c r="ES129" i="2"/>
  <c r="ES142" i="2"/>
  <c r="ET142" i="2"/>
  <c r="EP129" i="2"/>
  <c r="EN142" i="2"/>
  <c r="EW141" i="2"/>
  <c r="EX141" i="2"/>
  <c r="FF141" i="2"/>
  <c r="FG141" i="2" s="1"/>
  <c r="KP141" i="2"/>
  <c r="HO141" i="2"/>
  <c r="HR141" i="2"/>
  <c r="LF141" i="2"/>
  <c r="HI141" i="2"/>
  <c r="HQ141" i="2"/>
  <c r="KX141" i="2"/>
  <c r="HH141" i="2"/>
  <c r="DK141" i="2"/>
  <c r="GY141" i="2"/>
  <c r="DL141" i="2"/>
  <c r="LH141" i="2"/>
  <c r="HG141" i="2"/>
  <c r="HL141" i="2"/>
  <c r="HJ141" i="2"/>
  <c r="KT141" i="2"/>
  <c r="LF140" i="2"/>
  <c r="MQ140" i="2"/>
  <c r="KR140" i="2"/>
  <c r="MJ140" i="2"/>
  <c r="MI140" i="2"/>
  <c r="MT140" i="2"/>
  <c r="MU140" i="2"/>
  <c r="DX140" i="2"/>
  <c r="DZ140" i="2" s="1"/>
  <c r="LP139" i="2"/>
  <c r="MF139" i="2"/>
  <c r="HY134" i="2"/>
  <c r="ES139" i="2"/>
  <c r="EL134" i="2"/>
  <c r="ET139" i="2"/>
  <c r="KD134" i="2"/>
  <c r="JW134" i="2"/>
  <c r="KP138" i="2"/>
  <c r="JG138" i="2"/>
  <c r="IZ138" i="2"/>
  <c r="IM138" i="2"/>
  <c r="FQ138" i="2"/>
  <c r="FO138" i="2"/>
  <c r="FQ125" i="2"/>
  <c r="FJ321" i="2"/>
  <c r="FI321" i="2"/>
  <c r="DI316" i="2"/>
  <c r="EC316" i="2" s="1"/>
  <c r="ML316" i="2"/>
  <c r="MH316" i="2"/>
  <c r="MQ316" i="2"/>
  <c r="MI316" i="2"/>
  <c r="MS314" i="2"/>
  <c r="LJ314" i="2"/>
  <c r="EX314" i="2"/>
  <c r="EY314" i="2"/>
  <c r="LD314" i="2"/>
  <c r="DB314" i="2"/>
  <c r="MN313" i="2"/>
  <c r="KB308" i="2"/>
  <c r="IN313" i="2"/>
  <c r="IW313" i="2"/>
  <c r="LT313" i="2"/>
  <c r="DD313" i="2"/>
  <c r="DF313" i="2"/>
  <c r="IA313" i="2"/>
  <c r="DA313" i="2"/>
  <c r="LZ313" i="2"/>
  <c r="ET313" i="2"/>
  <c r="MB313" i="2"/>
  <c r="MA313" i="2"/>
  <c r="DD301" i="2"/>
  <c r="CZ308" i="2"/>
  <c r="MH312" i="2"/>
  <c r="LR312" i="2"/>
  <c r="KN312" i="2"/>
  <c r="LJ291" i="2"/>
  <c r="KG284" i="2"/>
  <c r="KI284" i="2"/>
  <c r="ME288" i="2"/>
  <c r="LN288" i="2"/>
  <c r="MU288" i="2"/>
  <c r="KB284" i="2"/>
  <c r="LX288" i="2"/>
  <c r="MA283" i="2"/>
  <c r="LF283" i="2"/>
  <c r="MK282" i="2"/>
  <c r="KT282" i="2"/>
  <c r="IA282" i="2"/>
  <c r="LQ282" i="2"/>
  <c r="LP282" i="2"/>
  <c r="EA282" i="2"/>
  <c r="FE282" i="2"/>
  <c r="LX282" i="2"/>
  <c r="CZ272" i="2"/>
  <c r="MD282" i="2"/>
  <c r="DB282" i="2"/>
  <c r="DF282" i="2"/>
  <c r="LV282" i="2"/>
  <c r="LR282" i="2"/>
  <c r="LZ282" i="2"/>
  <c r="LY282" i="2"/>
  <c r="IN281" i="2"/>
  <c r="HU281" i="2"/>
  <c r="IO281" i="2" s="1"/>
  <c r="IB281" i="2"/>
  <c r="LY277" i="2"/>
  <c r="MO277" i="2"/>
  <c r="LQ277" i="2"/>
  <c r="MG277" i="2"/>
  <c r="KL277" i="2"/>
  <c r="MJ276" i="2"/>
  <c r="LT276" i="2"/>
  <c r="DI276" i="2"/>
  <c r="FE276" i="2"/>
  <c r="LY274" i="2"/>
  <c r="MO274" i="2"/>
  <c r="LB274" i="2"/>
  <c r="ET274" i="2"/>
  <c r="EM274" i="2"/>
  <c r="ES274" i="2"/>
  <c r="EY271" i="2"/>
  <c r="EX271" i="2"/>
  <c r="EZ271" i="2"/>
  <c r="FB271" i="2"/>
  <c r="KL231" i="2"/>
  <c r="LQ228" i="2"/>
  <c r="KL228" i="2"/>
  <c r="KM228" i="2" s="1"/>
  <c r="LR228" i="2"/>
  <c r="LZ228" i="2"/>
  <c r="DA228" i="2"/>
  <c r="FE228" i="2"/>
  <c r="MC228" i="2"/>
  <c r="EC228" i="2"/>
  <c r="DM228" i="2"/>
  <c r="LU228" i="2"/>
  <c r="CZ224" i="2"/>
  <c r="DB228" i="2"/>
  <c r="MB228" i="2"/>
  <c r="DF228" i="2"/>
  <c r="FI331" i="2"/>
  <c r="FJ331" i="2"/>
  <c r="KN330" i="2"/>
  <c r="EX330" i="2"/>
  <c r="EY330" i="2"/>
  <c r="LF330" i="2"/>
  <c r="LX329" i="2"/>
  <c r="MN329" i="2"/>
  <c r="LP329" i="2"/>
  <c r="KJ329" i="2"/>
  <c r="MF329" i="2"/>
  <c r="KX322" i="2"/>
  <c r="EN322" i="2"/>
  <c r="LN322" i="2"/>
  <c r="LO322" i="2" s="1"/>
  <c r="KT322" i="2"/>
  <c r="DB322" i="2"/>
  <c r="KV322" i="2"/>
  <c r="LW316" i="2"/>
  <c r="LU316" i="2"/>
  <c r="MH315" i="2"/>
  <c r="JG315" i="2"/>
  <c r="DL315" i="2"/>
  <c r="DJ315" i="2"/>
  <c r="EC315" i="2"/>
  <c r="DM315" i="2"/>
  <c r="LW313" i="2"/>
  <c r="MM313" i="2"/>
  <c r="KX313" i="2"/>
  <c r="EW293" i="2"/>
  <c r="EX293" i="2"/>
  <c r="EY293" i="2"/>
  <c r="FF293" i="2"/>
  <c r="FG293" i="2" s="1"/>
  <c r="EW290" i="2"/>
  <c r="EY290" i="2"/>
  <c r="EZ290" i="2"/>
  <c r="FF290" i="2"/>
  <c r="FG290" i="2" s="1"/>
  <c r="EX290" i="2"/>
  <c r="EZ278" i="2"/>
  <c r="LH289" i="2"/>
  <c r="MR289" i="2"/>
  <c r="KX288" i="2"/>
  <c r="KA284" i="2"/>
  <c r="MF288" i="2"/>
  <c r="EY286" i="2"/>
  <c r="EW286" i="2"/>
  <c r="JY284" i="2"/>
  <c r="KT285" i="2"/>
  <c r="LU285" i="2"/>
  <c r="FD284" i="2"/>
  <c r="IL285" i="2"/>
  <c r="FB283" i="2"/>
  <c r="EX283" i="2"/>
  <c r="EW283" i="2"/>
  <c r="LT282" i="2"/>
  <c r="MJ282" i="2"/>
  <c r="LD282" i="2"/>
  <c r="F282" i="2"/>
  <c r="EY282" i="2"/>
  <c r="MS280" i="2"/>
  <c r="MC280" i="2"/>
  <c r="LJ280" i="2"/>
  <c r="MK280" i="2"/>
  <c r="LU280" i="2"/>
  <c r="FI279" i="2"/>
  <c r="FJ279" i="2"/>
  <c r="KZ278" i="2"/>
  <c r="EX278" i="2"/>
  <c r="LN278" i="2"/>
  <c r="KJ277" i="2"/>
  <c r="MF277" i="2"/>
  <c r="JG277" i="2"/>
  <c r="MT277" i="2"/>
  <c r="MJ277" i="2"/>
  <c r="EA277" i="2"/>
  <c r="ML277" i="2"/>
  <c r="MM277" i="2"/>
  <c r="MR277" i="2"/>
  <c r="FF276" i="2"/>
  <c r="FG276" i="2" s="1"/>
  <c r="FB276" i="2"/>
  <c r="MB275" i="2"/>
  <c r="MR275" i="2"/>
  <c r="DB275" i="2"/>
  <c r="DY275" i="2"/>
  <c r="F263" i="2"/>
  <c r="KL275" i="2"/>
  <c r="MG274" i="2"/>
  <c r="JU272" i="2"/>
  <c r="MF274" i="2"/>
  <c r="DI274" i="2"/>
  <c r="MR274" i="2"/>
  <c r="EA274" i="2"/>
  <c r="MU274" i="2"/>
  <c r="MJ274" i="2"/>
  <c r="DX274" i="2"/>
  <c r="DZ274" i="2" s="1"/>
  <c r="FF273" i="2"/>
  <c r="FG273" i="2" s="1"/>
  <c r="DI273" i="2"/>
  <c r="LZ271" i="2"/>
  <c r="LD271" i="2"/>
  <c r="MP271" i="2"/>
  <c r="DP258" i="2"/>
  <c r="DR258" i="2"/>
  <c r="DL270" i="2"/>
  <c r="LD269" i="2"/>
  <c r="KN269" i="2"/>
  <c r="LR269" i="2"/>
  <c r="DX234" i="2"/>
  <c r="DZ234" i="2" s="1"/>
  <c r="MS234" i="2"/>
  <c r="MK234" i="2"/>
  <c r="EA234" i="2"/>
  <c r="DY234" i="2"/>
  <c r="MI234" i="2"/>
  <c r="MJ234" i="2"/>
  <c r="MF234" i="2"/>
  <c r="MT234" i="2"/>
  <c r="MQ233" i="2"/>
  <c r="MA233" i="2"/>
  <c r="LF233" i="2"/>
  <c r="LS233" i="2"/>
  <c r="KP233" i="2"/>
  <c r="MJ230" i="2"/>
  <c r="LT230" i="2"/>
  <c r="KR230" i="2"/>
  <c r="EY230" i="2"/>
  <c r="EZ218" i="2"/>
  <c r="KP229" i="2"/>
  <c r="DB229" i="2"/>
  <c r="F229" i="2"/>
  <c r="KJ229" i="2"/>
  <c r="DK229" i="2"/>
  <c r="DL229" i="2"/>
  <c r="KL229" i="2"/>
  <c r="FP228" i="2"/>
  <c r="MR335" i="2"/>
  <c r="LT335" i="2"/>
  <c r="MJ335" i="2"/>
  <c r="LN294" i="2"/>
  <c r="MT253" i="2"/>
  <c r="LV253" i="2"/>
  <c r="KV253" i="2"/>
  <c r="MT251" i="2"/>
  <c r="MF240" i="2"/>
  <c r="KJ240" i="2"/>
  <c r="LQ239" i="2"/>
  <c r="DF215" i="2"/>
  <c r="ET215" i="2"/>
  <c r="LS215" i="2"/>
  <c r="MA215" i="2"/>
  <c r="MB215" i="2"/>
  <c r="EA215" i="2"/>
  <c r="LT215" i="2"/>
  <c r="ET214" i="2"/>
  <c r="ES214" i="2"/>
  <c r="EP214" i="2"/>
  <c r="EM214" i="2"/>
  <c r="EN214" i="2"/>
  <c r="KJ206" i="2"/>
  <c r="MF206" i="2"/>
  <c r="KZ206" i="2"/>
  <c r="F206" i="2"/>
  <c r="DB206" i="2"/>
  <c r="KT206" i="2"/>
  <c r="LH206" i="2"/>
  <c r="LX205" i="2"/>
  <c r="MN205" i="2"/>
  <c r="KL205" i="2"/>
  <c r="LH205" i="2"/>
  <c r="DA203" i="2"/>
  <c r="LQ203" i="2"/>
  <c r="DF203" i="2"/>
  <c r="MC203" i="2"/>
  <c r="MB203" i="2"/>
  <c r="EA203" i="2"/>
  <c r="LX203" i="2"/>
  <c r="DD203" i="2"/>
  <c r="LT203" i="2"/>
  <c r="ES201" i="2"/>
  <c r="IK199" i="2"/>
  <c r="ET200" i="2"/>
  <c r="EP200" i="2"/>
  <c r="IL197" i="2"/>
  <c r="IS197" i="2"/>
  <c r="HY186" i="2"/>
  <c r="HW188" i="2"/>
  <c r="ID188" i="2"/>
  <c r="LT187" i="2"/>
  <c r="JX186" i="2"/>
  <c r="MS171" i="2"/>
  <c r="MK171" i="2"/>
  <c r="MJ168" i="2"/>
  <c r="MR168" i="2"/>
  <c r="MG168" i="2"/>
  <c r="DX168" i="2"/>
  <c r="DZ168" i="2" s="1"/>
  <c r="MK165" i="2"/>
  <c r="MJ162" i="2"/>
  <c r="MR161" i="2"/>
  <c r="MJ161" i="2"/>
  <c r="EN151" i="2"/>
  <c r="ET151" i="2"/>
  <c r="MN150" i="2"/>
  <c r="KZ150" i="2"/>
  <c r="MP68" i="2"/>
  <c r="MK68" i="2"/>
  <c r="MH68" i="2"/>
  <c r="MQ68" i="2"/>
  <c r="MI68" i="2"/>
  <c r="DX68" i="2"/>
  <c r="DZ68" i="2" s="1"/>
  <c r="MJ68" i="2"/>
  <c r="DY68" i="2"/>
  <c r="MU68" i="2"/>
  <c r="MS68" i="2"/>
  <c r="ML68" i="2"/>
  <c r="EA68" i="2"/>
  <c r="MT68" i="2"/>
  <c r="HC68" i="2"/>
  <c r="FY56" i="2"/>
  <c r="HS68" i="2"/>
  <c r="GO56" i="2"/>
  <c r="MF68" i="2"/>
  <c r="KJ68" i="2"/>
  <c r="KK68" i="2" s="1"/>
  <c r="JG68" i="2"/>
  <c r="LP68" i="2"/>
  <c r="LX68" i="2"/>
  <c r="MN68" i="2"/>
  <c r="FI310" i="2"/>
  <c r="FH308" i="2"/>
  <c r="IA258" i="2"/>
  <c r="IW258" i="2"/>
  <c r="LV258" i="2"/>
  <c r="IN258" i="2"/>
  <c r="LX258" i="2"/>
  <c r="DA258" i="2"/>
  <c r="LQ258" i="2"/>
  <c r="LW258" i="2"/>
  <c r="MD258" i="2"/>
  <c r="ET258" i="2"/>
  <c r="FP258" i="2"/>
  <c r="DM258" i="2"/>
  <c r="ME258" i="2"/>
  <c r="DR243" i="2"/>
  <c r="DP243" i="2"/>
  <c r="EW254" i="2"/>
  <c r="EX254" i="2"/>
  <c r="EZ254" i="2"/>
  <c r="EY254" i="2"/>
  <c r="ET253" i="2"/>
  <c r="DF241" i="2"/>
  <c r="LQ253" i="2"/>
  <c r="DD241" i="2"/>
  <c r="KN244" i="2"/>
  <c r="MH244" i="2"/>
  <c r="F240" i="2"/>
  <c r="LD240" i="2"/>
  <c r="LP239" i="2"/>
  <c r="MR237" i="2"/>
  <c r="EA237" i="2"/>
  <c r="MU237" i="2"/>
  <c r="EM220" i="2"/>
  <c r="ET220" i="2"/>
  <c r="EN220" i="2"/>
  <c r="MB219" i="2"/>
  <c r="MR219" i="2"/>
  <c r="KL216" i="2"/>
  <c r="EN216" i="2"/>
  <c r="LF216" i="2"/>
  <c r="LG216" i="2" s="1"/>
  <c r="DL216" i="2"/>
  <c r="KJ216" i="2"/>
  <c r="KP216" i="2"/>
  <c r="KQ216" i="2" s="1"/>
  <c r="LN216" i="2"/>
  <c r="KJ215" i="2"/>
  <c r="MF215" i="2"/>
  <c r="FL212" i="2"/>
  <c r="FP215" i="2"/>
  <c r="D212" i="2"/>
  <c r="KR215" i="2"/>
  <c r="KP215" i="2"/>
  <c r="KN215" i="2"/>
  <c r="LH215" i="2"/>
  <c r="EX215" i="2"/>
  <c r="LF215" i="2"/>
  <c r="F215" i="2"/>
  <c r="KT215" i="2"/>
  <c r="MQ213" i="2"/>
  <c r="LF213" i="2"/>
  <c r="IK212" i="2"/>
  <c r="IS211" i="2"/>
  <c r="IL211" i="2"/>
  <c r="KZ203" i="2"/>
  <c r="F203" i="2"/>
  <c r="LF203" i="2"/>
  <c r="KP203" i="2"/>
  <c r="DF202" i="2"/>
  <c r="ET202" i="2"/>
  <c r="EA202" i="2"/>
  <c r="DB202" i="2"/>
  <c r="DG189" i="2" s="1"/>
  <c r="DF189" i="2"/>
  <c r="DX201" i="2"/>
  <c r="DZ201" i="2" s="1"/>
  <c r="MG201" i="2"/>
  <c r="EA201" i="2"/>
  <c r="DX200" i="2"/>
  <c r="DZ200" i="2" s="1"/>
  <c r="DY200" i="2"/>
  <c r="IL191" i="2"/>
  <c r="IK186" i="2"/>
  <c r="FF191" i="2"/>
  <c r="FG191" i="2" s="1"/>
  <c r="FJ182" i="2"/>
  <c r="FI182" i="2"/>
  <c r="LS182" i="2"/>
  <c r="FE182" i="2"/>
  <c r="DF182" i="2"/>
  <c r="MD182" i="2"/>
  <c r="LW182" i="2"/>
  <c r="MC182" i="2"/>
  <c r="DD182" i="2"/>
  <c r="MA182" i="2"/>
  <c r="LV182" i="2"/>
  <c r="LU182" i="2"/>
  <c r="MK181" i="2"/>
  <c r="KT181" i="2"/>
  <c r="IT173" i="2"/>
  <c r="MS168" i="2"/>
  <c r="MJ165" i="2"/>
  <c r="ID164" i="2"/>
  <c r="KG160" i="2"/>
  <c r="MK161" i="2"/>
  <c r="BH56" i="2"/>
  <c r="CK57" i="2"/>
  <c r="BP56" i="2"/>
  <c r="CS57" i="2"/>
  <c r="DP44" i="2"/>
  <c r="DM57" i="2"/>
  <c r="DI56" i="2"/>
  <c r="EC57" i="2"/>
  <c r="DJ57" i="2"/>
  <c r="DK57" i="2"/>
  <c r="DL57" i="2"/>
  <c r="DR44" i="2"/>
  <c r="GZ58" i="2"/>
  <c r="FV56" i="2"/>
  <c r="GL56" i="2"/>
  <c r="HP58" i="2"/>
  <c r="IG58" i="2"/>
  <c r="II56" i="2"/>
  <c r="JC58" i="2"/>
  <c r="JD58" i="2" s="1"/>
  <c r="JF56" i="2"/>
  <c r="JY56" i="2"/>
  <c r="KT58" i="2"/>
  <c r="JG58" i="2"/>
  <c r="MK58" i="2"/>
  <c r="KG56" i="2"/>
  <c r="MS58" i="2"/>
  <c r="BG56" i="2"/>
  <c r="CJ59" i="2"/>
  <c r="BO56" i="2"/>
  <c r="CR59" i="2"/>
  <c r="DD46" i="2"/>
  <c r="ET59" i="2"/>
  <c r="DB59" i="2"/>
  <c r="DA59" i="2"/>
  <c r="EC59" i="2"/>
  <c r="MD59" i="2"/>
  <c r="DF46" i="2"/>
  <c r="LP59" i="2"/>
  <c r="LW59" i="2"/>
  <c r="FP59" i="2"/>
  <c r="ME59" i="2"/>
  <c r="LR59" i="2"/>
  <c r="EA59" i="2"/>
  <c r="EB59" i="2" s="1"/>
  <c r="LQ59" i="2"/>
  <c r="LV59" i="2"/>
  <c r="LX59" i="2"/>
  <c r="CZ56" i="2"/>
  <c r="GB56" i="2"/>
  <c r="HF59" i="2"/>
  <c r="IM59" i="2"/>
  <c r="ID59" i="2"/>
  <c r="KP59" i="2"/>
  <c r="LS59" i="2"/>
  <c r="MI59" i="2"/>
  <c r="MA59" i="2"/>
  <c r="MQ59" i="2"/>
  <c r="LF59" i="2"/>
  <c r="F55" i="2"/>
  <c r="CK68" i="2"/>
  <c r="LH68" i="2"/>
  <c r="LJ68" i="2"/>
  <c r="LK68" i="2" s="1"/>
  <c r="HG68" i="2"/>
  <c r="CE68" i="2"/>
  <c r="HP68" i="2"/>
  <c r="KT68" i="2"/>
  <c r="HO68" i="2"/>
  <c r="CM68" i="2"/>
  <c r="HH68" i="2"/>
  <c r="HN68" i="2"/>
  <c r="HF68" i="2"/>
  <c r="CU68" i="2"/>
  <c r="DL68" i="2"/>
  <c r="DB68" i="2"/>
  <c r="HA68" i="2"/>
  <c r="KP68" i="2"/>
  <c r="CJ68" i="2"/>
  <c r="GY68" i="2"/>
  <c r="LN68" i="2"/>
  <c r="LO68" i="2" s="1"/>
  <c r="KX68" i="2"/>
  <c r="KY68" i="2" s="1"/>
  <c r="HM68" i="2"/>
  <c r="CR68" i="2"/>
  <c r="KV68" i="2"/>
  <c r="DK68" i="2"/>
  <c r="CS68" i="2"/>
  <c r="GZ68" i="2"/>
  <c r="AD68" i="2"/>
  <c r="AF68" i="2" s="1"/>
  <c r="CF68" i="2"/>
  <c r="LD68" i="2"/>
  <c r="CQ68" i="2"/>
  <c r="HR68" i="2"/>
  <c r="CL68" i="2"/>
  <c r="CI68" i="2"/>
  <c r="CT68" i="2"/>
  <c r="LF68" i="2"/>
  <c r="KN68" i="2"/>
  <c r="KR68" i="2"/>
  <c r="I68" i="2"/>
  <c r="LL68" i="2"/>
  <c r="U56" i="2"/>
  <c r="W68" i="2"/>
  <c r="CO68" i="2"/>
  <c r="CW68" i="2"/>
  <c r="EN68" i="2"/>
  <c r="ET68" i="2"/>
  <c r="EM68" i="2"/>
  <c r="EP55" i="2"/>
  <c r="ES55" i="2"/>
  <c r="HD68" i="2"/>
  <c r="HL68" i="2"/>
  <c r="HT68" i="2"/>
  <c r="IS68" i="2"/>
  <c r="IZ68" i="2"/>
  <c r="MG68" i="2"/>
  <c r="JU56" i="2"/>
  <c r="KL68" i="2"/>
  <c r="EY57" i="2"/>
  <c r="HH57" i="2"/>
  <c r="D56" i="2"/>
  <c r="HT57" i="2"/>
  <c r="CV57" i="2"/>
  <c r="I57" i="2"/>
  <c r="CT57" i="2"/>
  <c r="CL57" i="2"/>
  <c r="KP57" i="2"/>
  <c r="KQ57" i="2" s="1"/>
  <c r="KL57" i="2"/>
  <c r="CQ57" i="2"/>
  <c r="AD57" i="2"/>
  <c r="CE57" i="2"/>
  <c r="HF57" i="2"/>
  <c r="CU57" i="2"/>
  <c r="LH57" i="2"/>
  <c r="HB57" i="2"/>
  <c r="KV57" i="2"/>
  <c r="KR57" i="2"/>
  <c r="KS57" i="2" s="1"/>
  <c r="HA57" i="2"/>
  <c r="CX57" i="2"/>
  <c r="CF57" i="2"/>
  <c r="HI57" i="2"/>
  <c r="KZ57" i="2"/>
  <c r="HD57" i="2"/>
  <c r="CP57" i="2"/>
  <c r="CN57" i="2"/>
  <c r="LJ57" i="2"/>
  <c r="CR57" i="2"/>
  <c r="DB57" i="2"/>
  <c r="HQ57" i="2"/>
  <c r="LN57" i="2"/>
  <c r="LO57" i="2" s="1"/>
  <c r="HL57" i="2"/>
  <c r="CH57" i="2"/>
  <c r="HE57" i="2"/>
  <c r="DY57" i="2"/>
  <c r="CI57" i="2"/>
  <c r="KJ57" i="2"/>
  <c r="LL57" i="2"/>
  <c r="CW57" i="2"/>
  <c r="HR57" i="2"/>
  <c r="CG57" i="2"/>
  <c r="HJ57" i="2"/>
  <c r="LD57" i="2"/>
  <c r="F57" i="2"/>
  <c r="FJ317" i="2"/>
  <c r="MA317" i="2"/>
  <c r="LP317" i="2"/>
  <c r="LZ317" i="2"/>
  <c r="DF317" i="2"/>
  <c r="LS317" i="2"/>
  <c r="IN317" i="2"/>
  <c r="LR317" i="2"/>
  <c r="EA317" i="2"/>
  <c r="ET317" i="2"/>
  <c r="IA317" i="2"/>
  <c r="MH313" i="2"/>
  <c r="LR313" i="2"/>
  <c r="DB298" i="2"/>
  <c r="EX298" i="2"/>
  <c r="F286" i="2"/>
  <c r="EM297" i="2"/>
  <c r="LJ294" i="2"/>
  <c r="LJ256" i="2"/>
  <c r="MM256" i="2"/>
  <c r="EM252" i="2"/>
  <c r="ES240" i="2"/>
  <c r="EP240" i="2"/>
  <c r="EW243" i="2"/>
  <c r="FF241" i="2"/>
  <c r="FG241" i="2" s="1"/>
  <c r="EZ229" i="2"/>
  <c r="MS240" i="2"/>
  <c r="LJ240" i="2"/>
  <c r="LQ222" i="2"/>
  <c r="MG222" i="2"/>
  <c r="KL222" i="2"/>
  <c r="LU222" i="2"/>
  <c r="LT222" i="2"/>
  <c r="DF210" i="2"/>
  <c r="EA222" i="2"/>
  <c r="DD210" i="2"/>
  <c r="LS222" i="2"/>
  <c r="LQ221" i="2"/>
  <c r="KL221" i="2"/>
  <c r="MG221" i="2"/>
  <c r="KP220" i="2"/>
  <c r="LS220" i="2"/>
  <c r="LL216" i="2"/>
  <c r="EL212" i="2"/>
  <c r="FP202" i="2"/>
  <c r="F202" i="2"/>
  <c r="LZ192" i="2"/>
  <c r="DF192" i="2"/>
  <c r="DD179" i="2"/>
  <c r="DD192" i="2"/>
  <c r="DF179" i="2"/>
  <c r="EC192" i="2"/>
  <c r="LR192" i="2"/>
  <c r="LR191" i="2"/>
  <c r="EM191" i="2"/>
  <c r="ET191" i="2"/>
  <c r="EM112" i="2"/>
  <c r="ES99" i="2"/>
  <c r="IP58" i="2"/>
  <c r="IA322" i="2"/>
  <c r="IW322" i="2"/>
  <c r="LR319" i="2"/>
  <c r="ET319" i="2"/>
  <c r="LY313" i="2"/>
  <c r="EY299" i="2"/>
  <c r="FB299" i="2"/>
  <c r="LL271" i="2"/>
  <c r="DB271" i="2"/>
  <c r="KL271" i="2"/>
  <c r="KM271" i="2" s="1"/>
  <c r="KJ271" i="2"/>
  <c r="KV271" i="2"/>
  <c r="MG270" i="2"/>
  <c r="IA269" i="2"/>
  <c r="DF269" i="2"/>
  <c r="MF262" i="2"/>
  <c r="LR258" i="2"/>
  <c r="EP257" i="2"/>
  <c r="EM257" i="2"/>
  <c r="EN257" i="2"/>
  <c r="DX256" i="2"/>
  <c r="DZ256" i="2" s="1"/>
  <c r="DY256" i="2"/>
  <c r="MR256" i="2"/>
  <c r="KJ223" i="2"/>
  <c r="KL223" i="2"/>
  <c r="LF223" i="2"/>
  <c r="KN223" i="2"/>
  <c r="KZ223" i="2"/>
  <c r="LN223" i="2"/>
  <c r="KP223" i="2"/>
  <c r="EX223" i="2"/>
  <c r="LX222" i="2"/>
  <c r="MN222" i="2"/>
  <c r="KJ222" i="2"/>
  <c r="MF222" i="2"/>
  <c r="F222" i="2"/>
  <c r="EX222" i="2"/>
  <c r="EY222" i="2"/>
  <c r="LF222" i="2"/>
  <c r="LD222" i="2"/>
  <c r="LE222" i="2" s="1"/>
  <c r="LJ222" i="2"/>
  <c r="DY222" i="2"/>
  <c r="KN222" i="2"/>
  <c r="LN222" i="2"/>
  <c r="LH222" i="2"/>
  <c r="KT222" i="2"/>
  <c r="KP222" i="2"/>
  <c r="DK222" i="2"/>
  <c r="MF221" i="2"/>
  <c r="LP221" i="2"/>
  <c r="KJ221" i="2"/>
  <c r="KK221" i="2" s="1"/>
  <c r="DD209" i="2"/>
  <c r="DA221" i="2"/>
  <c r="MB221" i="2"/>
  <c r="DF221" i="2"/>
  <c r="MC221" i="2"/>
  <c r="ET221" i="2"/>
  <c r="DF209" i="2"/>
  <c r="EA221" i="2"/>
  <c r="DB221" i="2"/>
  <c r="EX217" i="2"/>
  <c r="EZ204" i="2"/>
  <c r="EZ217" i="2"/>
  <c r="KG212" i="2"/>
  <c r="LJ216" i="2"/>
  <c r="MK216" i="2"/>
  <c r="KT216" i="2"/>
  <c r="DF201" i="2"/>
  <c r="MA214" i="2"/>
  <c r="DB214" i="2"/>
  <c r="CZ212" i="2"/>
  <c r="KC212" i="2"/>
  <c r="EA213" i="2"/>
  <c r="MG213" i="2"/>
  <c r="EW206" i="2"/>
  <c r="FB206" i="2"/>
  <c r="EY206" i="2"/>
  <c r="MK205" i="2"/>
  <c r="LU205" i="2"/>
  <c r="FF195" i="2"/>
  <c r="FG195" i="2" s="1"/>
  <c r="FE195" i="2"/>
  <c r="EZ112" i="2"/>
  <c r="FB112" i="2"/>
  <c r="DY111" i="2"/>
  <c r="DX111" i="2"/>
  <c r="DZ111" i="2" s="1"/>
  <c r="ML111" i="2"/>
  <c r="MN111" i="2"/>
  <c r="MG111" i="2"/>
  <c r="MM111" i="2"/>
  <c r="MU111" i="2"/>
  <c r="HC112" i="2"/>
  <c r="HP112" i="2"/>
  <c r="EX112" i="2"/>
  <c r="LJ112" i="2"/>
  <c r="KP112" i="2"/>
  <c r="HN112" i="2"/>
  <c r="LH112" i="2"/>
  <c r="HH112" i="2"/>
  <c r="LF112" i="2"/>
  <c r="CL112" i="2"/>
  <c r="CR112" i="2"/>
  <c r="HL112" i="2"/>
  <c r="DL112" i="2"/>
  <c r="HG112" i="2"/>
  <c r="KL112" i="2"/>
  <c r="HB112" i="2"/>
  <c r="LU59" i="2"/>
  <c r="GZ57" i="2"/>
  <c r="DX242" i="2"/>
  <c r="DZ242" i="2" s="1"/>
  <c r="MS242" i="2"/>
  <c r="IK173" i="2"/>
  <c r="HC61" i="2"/>
  <c r="GG56" i="2"/>
  <c r="HK61" i="2"/>
  <c r="HS61" i="2"/>
  <c r="LP61" i="2"/>
  <c r="JG61" i="2"/>
  <c r="KJ61" i="2"/>
  <c r="KK61" i="2" s="1"/>
  <c r="LU66" i="2"/>
  <c r="JG66" i="2"/>
  <c r="MC66" i="2"/>
  <c r="LJ66" i="2"/>
  <c r="MS66" i="2"/>
  <c r="LR67" i="2"/>
  <c r="CP68" i="2"/>
  <c r="CX68" i="2"/>
  <c r="FB55" i="2"/>
  <c r="EZ55" i="2"/>
  <c r="EW68" i="2"/>
  <c r="EY68" i="2"/>
  <c r="FF68" i="2"/>
  <c r="FG68" i="2" s="1"/>
  <c r="EZ68" i="2"/>
  <c r="EX68" i="2"/>
  <c r="MO328" i="2"/>
  <c r="MG328" i="2"/>
  <c r="MF252" i="2"/>
  <c r="MG252" i="2"/>
  <c r="MN252" i="2"/>
  <c r="DA197" i="2"/>
  <c r="DD197" i="2"/>
  <c r="DM197" i="2"/>
  <c r="DN184" i="2" s="1"/>
  <c r="AD61" i="2"/>
  <c r="AG61" i="2"/>
  <c r="AE48" i="2"/>
  <c r="AC56" i="2"/>
  <c r="CN61" i="2"/>
  <c r="CV61" i="2"/>
  <c r="MI61" i="2"/>
  <c r="DY61" i="2"/>
  <c r="MG61" i="2"/>
  <c r="MQ61" i="2"/>
  <c r="MP61" i="2"/>
  <c r="MH61" i="2"/>
  <c r="DW56" i="2"/>
  <c r="MR61" i="2"/>
  <c r="ML61" i="2"/>
  <c r="MS61" i="2"/>
  <c r="MU61" i="2"/>
  <c r="AN56" i="2"/>
  <c r="CG64" i="2"/>
  <c r="BD56" i="2"/>
  <c r="ES51" i="2"/>
  <c r="EP51" i="2"/>
  <c r="EM64" i="2"/>
  <c r="ET64" i="2"/>
  <c r="HD65" i="2"/>
  <c r="FZ56" i="2"/>
  <c r="IS65" i="2"/>
  <c r="JG65" i="2"/>
  <c r="LQ65" i="2"/>
  <c r="KC56" i="2"/>
  <c r="W66" i="2"/>
  <c r="CE66" i="2"/>
  <c r="CM66" i="2"/>
  <c r="CU66" i="2"/>
  <c r="FO66" i="2"/>
  <c r="FQ66" i="2"/>
  <c r="FL56" i="2"/>
  <c r="FW56" i="2"/>
  <c r="HA66" i="2"/>
  <c r="HQ66" i="2"/>
  <c r="GM56" i="2"/>
  <c r="IP66" i="2"/>
  <c r="ML66" i="2"/>
  <c r="LV66" i="2"/>
  <c r="KV66" i="2"/>
  <c r="MT66" i="2"/>
  <c r="LL66" i="2"/>
  <c r="S67" i="2"/>
  <c r="LP67" i="2"/>
  <c r="LX67" i="2"/>
  <c r="ET67" i="2"/>
  <c r="LW67" i="2"/>
  <c r="DA67" i="2"/>
  <c r="DB67" i="2"/>
  <c r="ME67" i="2"/>
  <c r="EC67" i="2"/>
  <c r="MD67" i="2"/>
  <c r="LV67" i="2"/>
  <c r="FP67" i="2"/>
  <c r="LQ67" i="2"/>
  <c r="IL67" i="2"/>
  <c r="IM67" i="2"/>
  <c r="MA67" i="2"/>
  <c r="LN304" i="2"/>
  <c r="KX304" i="2"/>
  <c r="MS246" i="2"/>
  <c r="MB239" i="2"/>
  <c r="MR234" i="2"/>
  <c r="KD173" i="2"/>
  <c r="HA137" i="2"/>
  <c r="HP137" i="2"/>
  <c r="HN137" i="2"/>
  <c r="KN137" i="2"/>
  <c r="DB114" i="2"/>
  <c r="LD114" i="2"/>
  <c r="HE61" i="2"/>
  <c r="HF61" i="2"/>
  <c r="CI61" i="2"/>
  <c r="CX61" i="2"/>
  <c r="CQ61" i="2"/>
  <c r="I61" i="2"/>
  <c r="CY61" i="2"/>
  <c r="HD61" i="2"/>
  <c r="KL61" i="2"/>
  <c r="F48" i="2"/>
  <c r="HN61" i="2"/>
  <c r="CP61" i="2"/>
  <c r="HP61" i="2"/>
  <c r="HT61" i="2"/>
  <c r="HG61" i="2"/>
  <c r="KP61" i="2"/>
  <c r="KV61" i="2"/>
  <c r="LD61" i="2"/>
  <c r="LN61" i="2"/>
  <c r="CJ61" i="2"/>
  <c r="HM61" i="2"/>
  <c r="HO61" i="2"/>
  <c r="CR61" i="2"/>
  <c r="HB61" i="2"/>
  <c r="HQ61" i="2"/>
  <c r="CG61" i="2"/>
  <c r="LL61" i="2"/>
  <c r="CO61" i="2"/>
  <c r="CW61" i="2"/>
  <c r="K52" i="2"/>
  <c r="H65" i="2"/>
  <c r="FB52" i="2"/>
  <c r="EY65" i="2"/>
  <c r="EW65" i="2"/>
  <c r="FF65" i="2"/>
  <c r="FG65" i="2" s="1"/>
  <c r="ID65" i="2"/>
  <c r="HW65" i="2"/>
  <c r="MP65" i="2"/>
  <c r="LD65" i="2"/>
  <c r="LZ65" i="2"/>
  <c r="HF66" i="2"/>
  <c r="CY66" i="2"/>
  <c r="CQ66" i="2"/>
  <c r="CT66" i="2"/>
  <c r="EY66" i="2"/>
  <c r="KN66" i="2"/>
  <c r="HN66" i="2"/>
  <c r="GY66" i="2"/>
  <c r="HG66" i="2"/>
  <c r="LF66" i="2"/>
  <c r="CI66" i="2"/>
  <c r="CP66" i="2"/>
  <c r="LH66" i="2"/>
  <c r="DK66" i="2"/>
  <c r="LD66" i="2"/>
  <c r="KR66" i="2"/>
  <c r="CH66" i="2"/>
  <c r="HM66" i="2"/>
  <c r="CX66" i="2"/>
  <c r="DL66" i="2"/>
  <c r="HD66" i="2"/>
  <c r="KL66" i="2"/>
  <c r="AD66" i="2"/>
  <c r="CN66" i="2"/>
  <c r="HB66" i="2"/>
  <c r="HJ66" i="2"/>
  <c r="HR66" i="2"/>
  <c r="IL66" i="2"/>
  <c r="IK56" i="2"/>
  <c r="MM66" i="2"/>
  <c r="KX66" i="2"/>
  <c r="KY66" i="2" s="1"/>
  <c r="LW66" i="2"/>
  <c r="MU66" i="2"/>
  <c r="ME66" i="2"/>
  <c r="DK67" i="2"/>
  <c r="DM67" i="2"/>
  <c r="DP67" i="2"/>
  <c r="DJ67" i="2"/>
  <c r="DL67" i="2"/>
  <c r="FK67" i="2"/>
  <c r="FO67" i="2"/>
  <c r="FI67" i="2"/>
  <c r="FJ67" i="2"/>
  <c r="HO67" i="2"/>
  <c r="GK56" i="2"/>
  <c r="LT67" i="2"/>
  <c r="MJ67" i="2"/>
  <c r="KR67" i="2"/>
  <c r="LH67" i="2"/>
  <c r="MR67" i="2"/>
  <c r="MB67" i="2"/>
  <c r="LD304" i="2"/>
  <c r="KZ289" i="2"/>
  <c r="KJ289" i="2"/>
  <c r="KK289" i="2" s="1"/>
  <c r="IW261" i="2"/>
  <c r="LW261" i="2"/>
  <c r="MA239" i="2"/>
  <c r="LS239" i="2"/>
  <c r="DD189" i="2"/>
  <c r="KC186" i="2"/>
  <c r="HY121" i="2"/>
  <c r="DZ57" i="2"/>
  <c r="I60" i="2"/>
  <c r="K47" i="2"/>
  <c r="AG60" i="2"/>
  <c r="GQ56" i="2"/>
  <c r="MH60" i="2"/>
  <c r="KN60" i="2"/>
  <c r="KO60" i="2" s="1"/>
  <c r="KD56" i="2"/>
  <c r="LZ60" i="2"/>
  <c r="LQ217" i="2"/>
  <c r="KP179" i="2"/>
  <c r="LF179" i="2"/>
  <c r="V56" i="2"/>
  <c r="BT56" i="2"/>
  <c r="CW56" i="2" s="1"/>
  <c r="LS63" i="2"/>
  <c r="JG63" i="2"/>
  <c r="MI63" i="2"/>
  <c r="IM65" i="2"/>
  <c r="IL65" i="2"/>
  <c r="CG66" i="2"/>
  <c r="CW66" i="2"/>
  <c r="MJ66" i="2"/>
  <c r="MP66" i="2"/>
  <c r="MH66" i="2"/>
  <c r="MI66" i="2"/>
  <c r="DY66" i="2"/>
  <c r="MQ66" i="2"/>
  <c r="HC66" i="2"/>
  <c r="HK66" i="2"/>
  <c r="MF66" i="2"/>
  <c r="MN66" i="2"/>
  <c r="LX66" i="2"/>
  <c r="KT67" i="2"/>
  <c r="KU67" i="2" s="1"/>
  <c r="LU67" i="2"/>
  <c r="S44" i="2"/>
  <c r="P43" i="2"/>
  <c r="BJ43" i="2"/>
  <c r="CM44" i="2"/>
  <c r="CV44" i="2"/>
  <c r="BS43" i="2"/>
  <c r="CA43" i="2"/>
  <c r="EN44" i="2"/>
  <c r="EM44" i="2"/>
  <c r="ET44" i="2"/>
  <c r="ES44" i="2"/>
  <c r="EP44" i="2"/>
  <c r="FS43" i="2"/>
  <c r="HE44" i="2"/>
  <c r="GA43" i="2"/>
  <c r="GI43" i="2"/>
  <c r="HM44" i="2"/>
  <c r="GQ43" i="2"/>
  <c r="HW44" i="2"/>
  <c r="ID44" i="2"/>
  <c r="HX43" i="2"/>
  <c r="KP44" i="2"/>
  <c r="LS44" i="2"/>
  <c r="MI44" i="2"/>
  <c r="JW43" i="2"/>
  <c r="LF44" i="2"/>
  <c r="KE43" i="2"/>
  <c r="MQ44" i="2"/>
  <c r="HB45" i="2"/>
  <c r="I45" i="2"/>
  <c r="L32" i="2" s="1"/>
  <c r="D43" i="2"/>
  <c r="LJ45" i="2"/>
  <c r="HM45" i="2"/>
  <c r="KJ45" i="2"/>
  <c r="KK45" i="2" s="1"/>
  <c r="HN45" i="2"/>
  <c r="CV45" i="2"/>
  <c r="AD45" i="2"/>
  <c r="HK45" i="2"/>
  <c r="HI45" i="2"/>
  <c r="HC45" i="2"/>
  <c r="LF45" i="2"/>
  <c r="HA45" i="2"/>
  <c r="KZ45" i="2"/>
  <c r="HT45" i="2"/>
  <c r="CM45" i="2"/>
  <c r="CX45" i="2"/>
  <c r="GZ45" i="2"/>
  <c r="CE45" i="2"/>
  <c r="CJ45" i="2"/>
  <c r="KP45" i="2"/>
  <c r="HJ45" i="2"/>
  <c r="CN45" i="2"/>
  <c r="HQ45" i="2"/>
  <c r="HH45" i="2"/>
  <c r="KX45" i="2"/>
  <c r="HR45" i="2"/>
  <c r="LN45" i="2"/>
  <c r="DB45" i="2"/>
  <c r="KT45" i="2"/>
  <c r="EN45" i="2"/>
  <c r="HS45" i="2"/>
  <c r="CQ45" i="2"/>
  <c r="CW45" i="2"/>
  <c r="DY45" i="2"/>
  <c r="EY45" i="2"/>
  <c r="CU45" i="2"/>
  <c r="HF45" i="2"/>
  <c r="KL45" i="2"/>
  <c r="KM45" i="2" s="1"/>
  <c r="LD45" i="2"/>
  <c r="LE45" i="2" s="1"/>
  <c r="CP45" i="2"/>
  <c r="LL45" i="2"/>
  <c r="HE45" i="2"/>
  <c r="F45" i="2"/>
  <c r="KV45" i="2"/>
  <c r="CL45" i="2"/>
  <c r="BI43" i="2"/>
  <c r="CT45" i="2"/>
  <c r="FJ45" i="2"/>
  <c r="FI45" i="2"/>
  <c r="FH43" i="2"/>
  <c r="FK45" i="2"/>
  <c r="EY51" i="2"/>
  <c r="FB38" i="2"/>
  <c r="FF51" i="2"/>
  <c r="FG51" i="2" s="1"/>
  <c r="EZ38" i="2"/>
  <c r="EX51" i="2"/>
  <c r="EW51" i="2"/>
  <c r="FB51" i="2"/>
  <c r="EZ51" i="2"/>
  <c r="MI51" i="2"/>
  <c r="LS51" i="2"/>
  <c r="KP51" i="2"/>
  <c r="KQ51" i="2" s="1"/>
  <c r="LF51" i="2"/>
  <c r="MA51" i="2"/>
  <c r="MQ51" i="2"/>
  <c r="CL52" i="2"/>
  <c r="CT52" i="2"/>
  <c r="FO52" i="2"/>
  <c r="FP52" i="2"/>
  <c r="FQ52" i="2"/>
  <c r="HA52" i="2"/>
  <c r="HI52" i="2"/>
  <c r="HQ52" i="2"/>
  <c r="IP52" i="2"/>
  <c r="IQ52" i="2" s="1"/>
  <c r="KV52" i="2"/>
  <c r="KW52" i="2" s="1"/>
  <c r="LV52" i="2"/>
  <c r="ML52" i="2"/>
  <c r="LL52" i="2"/>
  <c r="MT52" i="2"/>
  <c r="MD52" i="2"/>
  <c r="CG53" i="2"/>
  <c r="BD43" i="2"/>
  <c r="CO53" i="2"/>
  <c r="BL43" i="2"/>
  <c r="EN53" i="2"/>
  <c r="EM53" i="2"/>
  <c r="EP53" i="2"/>
  <c r="ES53" i="2"/>
  <c r="IS53" i="2"/>
  <c r="IZ53" i="2"/>
  <c r="LQ53" i="2"/>
  <c r="KL53" i="2"/>
  <c r="MG53" i="2"/>
  <c r="DK54" i="2"/>
  <c r="DQ41" i="2" s="1"/>
  <c r="DR41" i="2"/>
  <c r="DJ54" i="2"/>
  <c r="DM54" i="2"/>
  <c r="DL54" i="2"/>
  <c r="DR54" i="2"/>
  <c r="DP54" i="2"/>
  <c r="MK54" i="2"/>
  <c r="KT54" i="2"/>
  <c r="LU54" i="2"/>
  <c r="MS54" i="2"/>
  <c r="LJ54" i="2"/>
  <c r="MC54" i="2"/>
  <c r="ML55" i="2"/>
  <c r="MJ55" i="2"/>
  <c r="MP55" i="2"/>
  <c r="MH55" i="2"/>
  <c r="MG55" i="2"/>
  <c r="MS55" i="2"/>
  <c r="MI55" i="2"/>
  <c r="MR55" i="2"/>
  <c r="EA55" i="2"/>
  <c r="MQ55" i="2"/>
  <c r="DY55" i="2"/>
  <c r="MK55" i="2"/>
  <c r="JG55" i="2"/>
  <c r="MF55" i="2"/>
  <c r="LP55" i="2"/>
  <c r="KJ55" i="2"/>
  <c r="MN55" i="2"/>
  <c r="KZ55" i="2"/>
  <c r="LX55" i="2"/>
  <c r="AW43" i="2"/>
  <c r="CH36" i="2"/>
  <c r="CG37" i="2"/>
  <c r="LS228" i="2"/>
  <c r="DM195" i="2"/>
  <c r="LQ195" i="2"/>
  <c r="MA158" i="2"/>
  <c r="GS95" i="2"/>
  <c r="LF63" i="2"/>
  <c r="LG63" i="2" s="1"/>
  <c r="K45" i="2"/>
  <c r="I58" i="2"/>
  <c r="H58" i="2"/>
  <c r="X56" i="2"/>
  <c r="EX58" i="2"/>
  <c r="EV56" i="2"/>
  <c r="EW58" i="2"/>
  <c r="FB45" i="2"/>
  <c r="EZ45" i="2"/>
  <c r="AE47" i="2"/>
  <c r="AE60" i="2"/>
  <c r="BC56" i="2"/>
  <c r="BK56" i="2"/>
  <c r="CA56" i="2"/>
  <c r="EA60" i="2"/>
  <c r="MK60" i="2"/>
  <c r="MT60" i="2"/>
  <c r="DY60" i="2"/>
  <c r="HB60" i="2"/>
  <c r="HJ60" i="2"/>
  <c r="KA56" i="2"/>
  <c r="KX60" i="2"/>
  <c r="KY60" i="2" s="1"/>
  <c r="ME60" i="2"/>
  <c r="KI56" i="2"/>
  <c r="LN60" i="2"/>
  <c r="CS61" i="2"/>
  <c r="DM61" i="2"/>
  <c r="DR48" i="2"/>
  <c r="EC61" i="2"/>
  <c r="DK61" i="2"/>
  <c r="DJ61" i="2"/>
  <c r="GZ61" i="2"/>
  <c r="IG61" i="2"/>
  <c r="MK61" i="2"/>
  <c r="KT61" i="2"/>
  <c r="KU61" i="2" s="1"/>
  <c r="LJ61" i="2"/>
  <c r="LK61" i="2" s="1"/>
  <c r="DD49" i="2"/>
  <c r="LV62" i="2"/>
  <c r="DF49" i="2"/>
  <c r="DA62" i="2"/>
  <c r="ET62" i="2"/>
  <c r="ME62" i="2"/>
  <c r="LW62" i="2"/>
  <c r="FE62" i="2"/>
  <c r="FK49" i="2"/>
  <c r="ID62" i="2"/>
  <c r="MI62" i="2"/>
  <c r="LS62" i="2"/>
  <c r="MA62" i="2"/>
  <c r="H63" i="2"/>
  <c r="AG63" i="2"/>
  <c r="I63" i="2"/>
  <c r="K63" i="2"/>
  <c r="FP63" i="2"/>
  <c r="FJ63" i="2"/>
  <c r="MD63" i="2"/>
  <c r="LU63" i="2"/>
  <c r="LR63" i="2"/>
  <c r="LX63" i="2"/>
  <c r="DM63" i="2"/>
  <c r="LP63" i="2"/>
  <c r="DB63" i="2"/>
  <c r="LZ63" i="2"/>
  <c r="FK51" i="2"/>
  <c r="FJ64" i="2"/>
  <c r="JG64" i="2"/>
  <c r="KR64" i="2"/>
  <c r="LT64" i="2"/>
  <c r="EC65" i="2"/>
  <c r="LU65" i="2"/>
  <c r="DD52" i="2"/>
  <c r="MD65" i="2"/>
  <c r="DF52" i="2"/>
  <c r="EN66" i="2"/>
  <c r="CO45" i="2"/>
  <c r="FL43" i="2"/>
  <c r="BK43" i="2"/>
  <c r="FI48" i="2"/>
  <c r="FO48" i="2"/>
  <c r="FK48" i="2"/>
  <c r="GD43" i="2"/>
  <c r="HH48" i="2"/>
  <c r="IG48" i="2"/>
  <c r="II43" i="2"/>
  <c r="JF43" i="2"/>
  <c r="JC48" i="2"/>
  <c r="JD48" i="2" s="1"/>
  <c r="IP48" i="2"/>
  <c r="IQ48" i="2" s="1"/>
  <c r="JY43" i="2"/>
  <c r="JG48" i="2"/>
  <c r="MK48" i="2"/>
  <c r="LU48" i="2"/>
  <c r="KT48" i="2"/>
  <c r="FO50" i="2"/>
  <c r="FQ50" i="2"/>
  <c r="GM43" i="2"/>
  <c r="HQ50" i="2"/>
  <c r="IG50" i="2"/>
  <c r="IP50" i="2"/>
  <c r="IQ50" i="2" s="1"/>
  <c r="KV50" i="2"/>
  <c r="ML50" i="2"/>
  <c r="LV50" i="2"/>
  <c r="MT50" i="2"/>
  <c r="LL50" i="2"/>
  <c r="AH51" i="2"/>
  <c r="R43" i="2"/>
  <c r="FE51" i="2"/>
  <c r="FD43" i="2"/>
  <c r="LZ211" i="2"/>
  <c r="FJ149" i="2"/>
  <c r="LS149" i="2"/>
  <c r="EA66" i="2"/>
  <c r="KZ66" i="2"/>
  <c r="LJ67" i="2"/>
  <c r="LK67" i="2" s="1"/>
  <c r="MR66" i="2"/>
  <c r="LF57" i="2"/>
  <c r="LG57" i="2" s="1"/>
  <c r="HQ60" i="2"/>
  <c r="CT60" i="2"/>
  <c r="CK60" i="2"/>
  <c r="HA60" i="2"/>
  <c r="KV60" i="2"/>
  <c r="KW60" i="2" s="1"/>
  <c r="KT60" i="2"/>
  <c r="KU60" i="2" s="1"/>
  <c r="DL60" i="2"/>
  <c r="DK60" i="2"/>
  <c r="CG60" i="2"/>
  <c r="CW60" i="2"/>
  <c r="ET60" i="2"/>
  <c r="EM60" i="2"/>
  <c r="HC60" i="2"/>
  <c r="HK60" i="2"/>
  <c r="MF60" i="2"/>
  <c r="JG60" i="2"/>
  <c r="MN60" i="2"/>
  <c r="KZ60" i="2"/>
  <c r="LA60" i="2" s="1"/>
  <c r="CL61" i="2"/>
  <c r="CT61" i="2"/>
  <c r="HA61" i="2"/>
  <c r="HI61" i="2"/>
  <c r="MT61" i="2"/>
  <c r="MD61" i="2"/>
  <c r="DP49" i="2"/>
  <c r="DK62" i="2"/>
  <c r="DL62" i="2"/>
  <c r="MJ62" i="2"/>
  <c r="LT62" i="2"/>
  <c r="FO68" i="2"/>
  <c r="FQ55" i="2"/>
  <c r="CG45" i="2"/>
  <c r="MA44" i="2"/>
  <c r="LZ197" i="2"/>
  <c r="LR197" i="2"/>
  <c r="IM63" i="2"/>
  <c r="S57" i="2"/>
  <c r="AQ56" i="2"/>
  <c r="CJ57" i="2"/>
  <c r="BW56" i="2"/>
  <c r="FK44" i="2"/>
  <c r="FI57" i="2"/>
  <c r="FU56" i="2"/>
  <c r="GY57" i="2"/>
  <c r="HG57" i="2"/>
  <c r="GC56" i="2"/>
  <c r="JE56" i="2"/>
  <c r="JX56" i="2"/>
  <c r="BN56" i="2"/>
  <c r="FE59" i="2"/>
  <c r="FD56" i="2"/>
  <c r="FS56" i="2"/>
  <c r="HE59" i="2"/>
  <c r="GA56" i="2"/>
  <c r="GI56" i="2"/>
  <c r="HM59" i="2"/>
  <c r="HW59" i="2"/>
  <c r="IZ59" i="2"/>
  <c r="IU56" i="2"/>
  <c r="IS59" i="2"/>
  <c r="KN59" i="2"/>
  <c r="KO59" i="2" s="1"/>
  <c r="JG59" i="2"/>
  <c r="LZ59" i="2"/>
  <c r="FB47" i="2"/>
  <c r="EZ47" i="2"/>
  <c r="FF60" i="2"/>
  <c r="FG60" i="2" s="1"/>
  <c r="EW60" i="2"/>
  <c r="EY60" i="2"/>
  <c r="HD60" i="2"/>
  <c r="HL60" i="2"/>
  <c r="IS60" i="2"/>
  <c r="KL60" i="2"/>
  <c r="W61" i="2"/>
  <c r="T56" i="2"/>
  <c r="CM61" i="2"/>
  <c r="CU61" i="2"/>
  <c r="HJ61" i="2"/>
  <c r="HR61" i="2"/>
  <c r="MM61" i="2"/>
  <c r="KX61" i="2"/>
  <c r="LU62" i="2"/>
  <c r="MK62" i="2"/>
  <c r="CN68" i="2"/>
  <c r="CV68" i="2"/>
  <c r="HB68" i="2"/>
  <c r="MM68" i="2"/>
  <c r="ET53" i="2"/>
  <c r="CO57" i="2"/>
  <c r="CB56" i="2"/>
  <c r="EL56" i="2"/>
  <c r="GW56" i="2"/>
  <c r="JZ56" i="2"/>
  <c r="FJ59" i="2"/>
  <c r="LV60" i="2"/>
  <c r="DD47" i="2"/>
  <c r="LS60" i="2"/>
  <c r="FJ65" i="2"/>
  <c r="FI65" i="2"/>
  <c r="BR43" i="2"/>
  <c r="CU44" i="2"/>
  <c r="BD30" i="2"/>
  <c r="FP32" i="2"/>
  <c r="FQ32" i="2"/>
  <c r="FO32" i="2"/>
  <c r="IP32" i="2"/>
  <c r="IQ32" i="2" s="1"/>
  <c r="ML32" i="2"/>
  <c r="KV32" i="2"/>
  <c r="ME32" i="2"/>
  <c r="LN32" i="2"/>
  <c r="MU32" i="2"/>
  <c r="MH35" i="2"/>
  <c r="KN35" i="2"/>
  <c r="KO35" i="2" s="1"/>
  <c r="CP36" i="2"/>
  <c r="HD36" i="2"/>
  <c r="HL36" i="2"/>
  <c r="HT36" i="2"/>
  <c r="IS36" i="2"/>
  <c r="IZ36" i="2"/>
  <c r="KL36" i="2"/>
  <c r="LQ36" i="2"/>
  <c r="HS37" i="2"/>
  <c r="MU39" i="2"/>
  <c r="DX40" i="2"/>
  <c r="DZ40" i="2" s="1"/>
  <c r="EA40" i="2"/>
  <c r="EB27" i="2" s="1"/>
  <c r="DY40" i="2"/>
  <c r="MN40" i="2"/>
  <c r="MQ40" i="2"/>
  <c r="ML40" i="2"/>
  <c r="MK40" i="2"/>
  <c r="LH42" i="2"/>
  <c r="LI42" i="2" s="1"/>
  <c r="MR42" i="2"/>
  <c r="CL35" i="2"/>
  <c r="LJ35" i="2"/>
  <c r="CT35" i="2"/>
  <c r="CR35" i="2"/>
  <c r="KR35" i="2"/>
  <c r="KP35" i="2"/>
  <c r="CK35" i="2"/>
  <c r="F35" i="2"/>
  <c r="HF35" i="2"/>
  <c r="EM39" i="2"/>
  <c r="ET39" i="2"/>
  <c r="EP39" i="2"/>
  <c r="ES39" i="2"/>
  <c r="ES31" i="2"/>
  <c r="EP31" i="2"/>
  <c r="FB39" i="2"/>
  <c r="EZ39" i="2"/>
  <c r="EW39" i="2"/>
  <c r="EZ31" i="2"/>
  <c r="EW31" i="2"/>
  <c r="FK35" i="2"/>
  <c r="FI35" i="2"/>
  <c r="AD35" i="2"/>
  <c r="AF35" i="2" s="1"/>
  <c r="AE35" i="2"/>
  <c r="DF39" i="2"/>
  <c r="DD39" i="2"/>
  <c r="DJ65" i="2"/>
  <c r="MB65" i="2"/>
  <c r="MS64" i="2"/>
  <c r="KV58" i="2"/>
  <c r="KW58" i="2" s="1"/>
  <c r="JG57" i="2"/>
  <c r="MQ57" i="2"/>
  <c r="ME63" i="2"/>
  <c r="EC64" i="2"/>
  <c r="S58" i="2"/>
  <c r="MD60" i="2"/>
  <c r="ML64" i="2"/>
  <c r="KJ63" i="2"/>
  <c r="LT59" i="2"/>
  <c r="IJ56" i="2"/>
  <c r="MM64" i="2"/>
  <c r="GP56" i="2"/>
  <c r="HT56" i="2" s="1"/>
  <c r="AH57" i="2"/>
  <c r="DR46" i="2"/>
  <c r="G56" i="2"/>
  <c r="M58" i="2" s="1"/>
  <c r="BE56" i="2"/>
  <c r="BM56" i="2"/>
  <c r="BU56" i="2"/>
  <c r="FR56" i="2"/>
  <c r="GH56" i="2"/>
  <c r="HL56" i="2" s="1"/>
  <c r="IT56" i="2"/>
  <c r="BB56" i="2"/>
  <c r="BJ56" i="2"/>
  <c r="CU58" i="2"/>
  <c r="BR56" i="2"/>
  <c r="FX56" i="2"/>
  <c r="GF56" i="2"/>
  <c r="GN56" i="2"/>
  <c r="GV56" i="2"/>
  <c r="IG59" i="2"/>
  <c r="MC59" i="2"/>
  <c r="MS59" i="2"/>
  <c r="GF43" i="2"/>
  <c r="LH35" i="2"/>
  <c r="LI35" i="2" s="1"/>
  <c r="I66" i="2"/>
  <c r="EN61" i="2"/>
  <c r="KP60" i="2"/>
  <c r="KQ60" i="2" s="1"/>
  <c r="DB60" i="2"/>
  <c r="JW56" i="2"/>
  <c r="LW63" i="2"/>
  <c r="IZ62" i="2"/>
  <c r="EC60" i="2"/>
  <c r="HM57" i="2"/>
  <c r="HW57" i="2"/>
  <c r="KN57" i="2"/>
  <c r="KO57" i="2" s="1"/>
  <c r="LR57" i="2"/>
  <c r="HF58" i="2"/>
  <c r="KN58" i="2"/>
  <c r="HN58" i="2"/>
  <c r="BS56" i="2"/>
  <c r="DX58" i="2"/>
  <c r="DZ58" i="2" s="1"/>
  <c r="MR58" i="2"/>
  <c r="EZ49" i="2"/>
  <c r="FB49" i="2"/>
  <c r="ES50" i="2"/>
  <c r="EP50" i="2"/>
  <c r="LQ63" i="2"/>
  <c r="H51" i="2"/>
  <c r="I51" i="2"/>
  <c r="K38" i="2"/>
  <c r="X43" i="2"/>
  <c r="DD31" i="2"/>
  <c r="FP60" i="2"/>
  <c r="DJ59" i="2"/>
  <c r="EN57" i="2"/>
  <c r="BQ56" i="2"/>
  <c r="BL56" i="2"/>
  <c r="IZ66" i="2"/>
  <c r="ET57" i="2"/>
  <c r="FI59" i="2"/>
  <c r="FJ60" i="2"/>
  <c r="KB56" i="2"/>
  <c r="P56" i="2"/>
  <c r="Z56" i="2"/>
  <c r="HY56" i="2"/>
  <c r="MA57" i="2"/>
  <c r="EP45" i="2"/>
  <c r="EM58" i="2"/>
  <c r="ES45" i="2"/>
  <c r="GY61" i="2"/>
  <c r="JC61" i="2"/>
  <c r="JD61" i="2" s="1"/>
  <c r="CI64" i="2"/>
  <c r="CQ64" i="2"/>
  <c r="EZ54" i="2"/>
  <c r="FB54" i="2"/>
  <c r="AR43" i="2"/>
  <c r="IS46" i="2"/>
  <c r="IZ46" i="2"/>
  <c r="KL46" i="2"/>
  <c r="LQ46" i="2"/>
  <c r="MG46" i="2"/>
  <c r="KC43" i="2"/>
  <c r="GN43" i="2"/>
  <c r="GV43" i="2"/>
  <c r="IM49" i="2"/>
  <c r="IL49" i="2"/>
  <c r="KX49" i="2"/>
  <c r="KA43" i="2"/>
  <c r="MM49" i="2"/>
  <c r="LW49" i="2"/>
  <c r="LN49" i="2"/>
  <c r="ME49" i="2"/>
  <c r="MU49" i="2"/>
  <c r="FF50" i="2"/>
  <c r="FG50" i="2" s="1"/>
  <c r="EX50" i="2"/>
  <c r="EW50" i="2"/>
  <c r="EZ37" i="2"/>
  <c r="GB43" i="2"/>
  <c r="JG50" i="2"/>
  <c r="LS50" i="2"/>
  <c r="MI50" i="2"/>
  <c r="KP50" i="2"/>
  <c r="MQ50" i="2"/>
  <c r="MA50" i="2"/>
  <c r="LF50" i="2"/>
  <c r="AD50" i="2"/>
  <c r="AG50" i="2"/>
  <c r="AE50" i="2"/>
  <c r="MI42" i="2"/>
  <c r="AG55" i="2"/>
  <c r="AD55" i="2"/>
  <c r="AE42" i="2"/>
  <c r="MT46" i="2"/>
  <c r="MD46" i="2"/>
  <c r="CX47" i="2"/>
  <c r="HM47" i="2"/>
  <c r="KN47" i="2"/>
  <c r="JG47" i="2"/>
  <c r="LD47" i="2"/>
  <c r="LZ47" i="2"/>
  <c r="DK48" i="2"/>
  <c r="DJ48" i="2"/>
  <c r="EC48" i="2"/>
  <c r="IL50" i="2"/>
  <c r="KX50" i="2"/>
  <c r="MM50" i="2"/>
  <c r="B43" i="2"/>
  <c r="U43" i="2"/>
  <c r="BF43" i="2"/>
  <c r="CI44" i="2"/>
  <c r="EC44" i="2"/>
  <c r="DM44" i="2"/>
  <c r="FW43" i="2"/>
  <c r="GE43" i="2"/>
  <c r="GU43" i="2"/>
  <c r="IJ43" i="2"/>
  <c r="MM44" i="2"/>
  <c r="LW44" i="2"/>
  <c r="ME44" i="2"/>
  <c r="MU44" i="2"/>
  <c r="KI43" i="2"/>
  <c r="LN44" i="2"/>
  <c r="CH45" i="2"/>
  <c r="HD45" i="2"/>
  <c r="HL45" i="2"/>
  <c r="IS45" i="2"/>
  <c r="IZ45" i="2"/>
  <c r="IT43" i="2"/>
  <c r="MG45" i="2"/>
  <c r="JU43" i="2"/>
  <c r="BZ43" i="2"/>
  <c r="BN43" i="2"/>
  <c r="FX43" i="2"/>
  <c r="IM51" i="2"/>
  <c r="IL51" i="2"/>
  <c r="KX51" i="2"/>
  <c r="LW51" i="2"/>
  <c r="MU51" i="2"/>
  <c r="LN51" i="2"/>
  <c r="CP52" i="2"/>
  <c r="CX52" i="2"/>
  <c r="HE52" i="2"/>
  <c r="IZ52" i="2"/>
  <c r="IM52" i="2"/>
  <c r="LZ52" i="2"/>
  <c r="LD52" i="2"/>
  <c r="AG49" i="2"/>
  <c r="AC43" i="2"/>
  <c r="Q43" i="2"/>
  <c r="FO45" i="2"/>
  <c r="MD45" i="2"/>
  <c r="KH43" i="2"/>
  <c r="LT46" i="2"/>
  <c r="DA46" i="2"/>
  <c r="EA46" i="2"/>
  <c r="LW46" i="2"/>
  <c r="FE46" i="2"/>
  <c r="LR46" i="2"/>
  <c r="GR43" i="2"/>
  <c r="HW46" i="2"/>
  <c r="HY43" i="2"/>
  <c r="MA46" i="2"/>
  <c r="I47" i="2"/>
  <c r="CU47" i="2"/>
  <c r="HR47" i="2"/>
  <c r="FF48" i="2"/>
  <c r="FG48" i="2" s="1"/>
  <c r="EY48" i="2"/>
  <c r="DB49" i="2"/>
  <c r="LR49" i="2"/>
  <c r="LX49" i="2"/>
  <c r="LH51" i="2"/>
  <c r="H52" i="2"/>
  <c r="I52" i="2"/>
  <c r="CM52" i="2"/>
  <c r="HR52" i="2"/>
  <c r="HW53" i="2"/>
  <c r="ID53" i="2"/>
  <c r="CH54" i="2"/>
  <c r="CI54" i="2"/>
  <c r="HT54" i="2"/>
  <c r="LF54" i="2"/>
  <c r="CY54" i="2"/>
  <c r="FP54" i="2"/>
  <c r="MD54" i="2"/>
  <c r="IS55" i="2"/>
  <c r="IZ55" i="2"/>
  <c r="AV43" i="2"/>
  <c r="AG51" i="2"/>
  <c r="CJ35" i="2"/>
  <c r="HN35" i="2"/>
  <c r="CY36" i="2"/>
  <c r="GC43" i="2"/>
  <c r="KG43" i="2"/>
  <c r="AH45" i="2"/>
  <c r="AN43" i="2"/>
  <c r="CF45" i="2"/>
  <c r="HS47" i="2"/>
  <c r="HM49" i="2"/>
  <c r="LF49" i="2"/>
  <c r="EX49" i="2"/>
  <c r="KP49" i="2"/>
  <c r="HC49" i="2"/>
  <c r="CK49" i="2"/>
  <c r="DL49" i="2"/>
  <c r="DJ49" i="2"/>
  <c r="DK49" i="2"/>
  <c r="FJ49" i="2"/>
  <c r="FI49" i="2"/>
  <c r="GZ49" i="2"/>
  <c r="HH49" i="2"/>
  <c r="IG49" i="2"/>
  <c r="IZ50" i="2"/>
  <c r="CV51" i="2"/>
  <c r="HC51" i="2"/>
  <c r="HT51" i="2"/>
  <c r="EN51" i="2"/>
  <c r="KJ51" i="2"/>
  <c r="CF52" i="2"/>
  <c r="HK52" i="2"/>
  <c r="IM53" i="2"/>
  <c r="IL53" i="2"/>
  <c r="HB54" i="2"/>
  <c r="ME54" i="2"/>
  <c r="KP36" i="2"/>
  <c r="W44" i="2"/>
  <c r="BM43" i="2"/>
  <c r="CP44" i="2"/>
  <c r="BV43" i="2"/>
  <c r="CD43" i="2"/>
  <c r="FY43" i="2"/>
  <c r="FV43" i="2"/>
  <c r="GZ46" i="2"/>
  <c r="GT43" i="2"/>
  <c r="S47" i="2"/>
  <c r="CW47" i="2"/>
  <c r="HT47" i="2"/>
  <c r="IZ47" i="2"/>
  <c r="IS47" i="2"/>
  <c r="KV49" i="2"/>
  <c r="LL49" i="2"/>
  <c r="ES37" i="2"/>
  <c r="EP37" i="2"/>
  <c r="ID50" i="2"/>
  <c r="S52" i="2"/>
  <c r="HL52" i="2"/>
  <c r="HT52" i="2"/>
  <c r="MR53" i="2"/>
  <c r="AH54" i="2"/>
  <c r="CV54" i="2"/>
  <c r="HS54" i="2"/>
  <c r="KJ54" i="2"/>
  <c r="KZ54" i="2"/>
  <c r="MB55" i="2"/>
  <c r="FJ55" i="2"/>
  <c r="FE55" i="2"/>
  <c r="LW32" i="2"/>
  <c r="HM36" i="2"/>
  <c r="KL37" i="2"/>
  <c r="KM24" i="2" s="1"/>
  <c r="AH38" i="2"/>
  <c r="AI38" i="2" s="1"/>
  <c r="LF42" i="2"/>
  <c r="F42" i="2"/>
  <c r="F34" i="2"/>
  <c r="ET38" i="2"/>
  <c r="EP38" i="2"/>
  <c r="ES38" i="2"/>
  <c r="FO42" i="2"/>
  <c r="FK42" i="2"/>
  <c r="DD38" i="2"/>
  <c r="DK34" i="2"/>
  <c r="HN44" i="2"/>
  <c r="CO44" i="2"/>
  <c r="KR44" i="2"/>
  <c r="Y43" i="2"/>
  <c r="BP43" i="2"/>
  <c r="CI45" i="2"/>
  <c r="CY45" i="2"/>
  <c r="IL46" i="2"/>
  <c r="CQ47" i="2"/>
  <c r="CY47" i="2"/>
  <c r="MP49" i="2"/>
  <c r="EA49" i="2"/>
  <c r="IP49" i="2"/>
  <c r="IQ49" i="2" s="1"/>
  <c r="DB44" i="2"/>
  <c r="LD36" i="2"/>
  <c r="LE36" i="2" s="1"/>
  <c r="ML33" i="2"/>
  <c r="ME33" i="2"/>
  <c r="CS35" i="2"/>
  <c r="GY35" i="2"/>
  <c r="HO35" i="2"/>
  <c r="IP39" i="2"/>
  <c r="IQ39" i="2" s="1"/>
  <c r="DP41" i="2"/>
  <c r="MA41" i="2"/>
  <c r="AD44" i="2"/>
  <c r="EX45" i="2"/>
  <c r="EW45" i="2"/>
  <c r="CN48" i="2"/>
  <c r="CJ44" i="2"/>
  <c r="BQ43" i="2"/>
  <c r="GG43" i="2"/>
  <c r="GW43" i="2"/>
  <c r="CR45" i="2"/>
  <c r="FT43" i="2"/>
  <c r="KR46" i="2"/>
  <c r="CS46" i="2"/>
  <c r="KN46" i="2"/>
  <c r="JG46" i="2"/>
  <c r="LX46" i="2"/>
  <c r="MR47" i="2"/>
  <c r="CE48" i="2"/>
  <c r="IM48" i="2"/>
  <c r="ET49" i="2"/>
  <c r="MT55" i="2"/>
  <c r="ME41" i="2"/>
  <c r="W36" i="2"/>
  <c r="S33" i="2"/>
  <c r="S41" i="2"/>
  <c r="GL43" i="2"/>
  <c r="AH48" i="2"/>
  <c r="CP49" i="2"/>
  <c r="LQ32" i="2"/>
  <c r="AH33" i="2"/>
  <c r="AJ33" i="2" s="1"/>
  <c r="HP34" i="2"/>
  <c r="DY35" i="2"/>
  <c r="GZ35" i="2"/>
  <c r="HH35" i="2"/>
  <c r="HP35" i="2"/>
  <c r="KT35" i="2"/>
  <c r="GY36" i="2"/>
  <c r="HG36" i="2"/>
  <c r="HO36" i="2"/>
  <c r="KR36" i="2"/>
  <c r="HW38" i="2"/>
  <c r="HZ25" i="2" s="1"/>
  <c r="LR38" i="2"/>
  <c r="LX40" i="2"/>
  <c r="AE32" i="2"/>
  <c r="AW30" i="2"/>
  <c r="AT30" i="2"/>
  <c r="AO30" i="2"/>
  <c r="AU30" i="2"/>
  <c r="AR30" i="2"/>
  <c r="AP30" i="2"/>
  <c r="AV30" i="2"/>
  <c r="AN30" i="2"/>
  <c r="AS30" i="2"/>
  <c r="AX30" i="2"/>
  <c r="AQ30" i="2"/>
  <c r="AY30" i="2"/>
  <c r="BM30" i="2"/>
  <c r="BW30" i="2"/>
  <c r="BF30" i="2"/>
  <c r="CD30" i="2"/>
  <c r="BH30" i="2"/>
  <c r="BX30" i="2"/>
  <c r="BJ30" i="2"/>
  <c r="BC30" i="2"/>
  <c r="BK30" i="2"/>
  <c r="BS30" i="2"/>
  <c r="CA30" i="2"/>
  <c r="BY30" i="2"/>
  <c r="BE30" i="2"/>
  <c r="CG36" i="2"/>
  <c r="BL30" i="2"/>
  <c r="BT30" i="2"/>
  <c r="CB30" i="2"/>
  <c r="CP40" i="2"/>
  <c r="CC30" i="2"/>
  <c r="BO30" i="2"/>
  <c r="AH42" i="2"/>
  <c r="LP42" i="2"/>
  <c r="LD40" i="2"/>
  <c r="KN40" i="2"/>
  <c r="LS42" i="2"/>
  <c r="MI40" i="2"/>
  <c r="W31" i="2"/>
  <c r="MK32" i="2"/>
  <c r="MI33" i="2"/>
  <c r="MG34" i="2"/>
  <c r="IZ35" i="2"/>
  <c r="MP41" i="2"/>
  <c r="IS42" i="2"/>
  <c r="IV29" i="2" s="1"/>
  <c r="MQ37" i="2"/>
  <c r="DD42" i="2"/>
  <c r="MR40" i="2"/>
  <c r="EA37" i="2"/>
  <c r="FP36" i="2"/>
  <c r="LV32" i="2"/>
  <c r="DF42" i="2"/>
  <c r="DB42" i="2"/>
  <c r="MB42" i="2"/>
  <c r="KV38" i="2"/>
  <c r="LU42" i="2"/>
  <c r="JC41" i="2"/>
  <c r="JD41" i="2" s="1"/>
  <c r="MJ31" i="2"/>
  <c r="MS31" i="2"/>
  <c r="EY38" i="2"/>
  <c r="DA34" i="2"/>
  <c r="HW39" i="2"/>
  <c r="LH40" i="2"/>
  <c r="IP41" i="2"/>
  <c r="IQ41" i="2" s="1"/>
  <c r="KZ41" i="2"/>
  <c r="DY38" i="2"/>
  <c r="HC38" i="2"/>
  <c r="MH31" i="2"/>
  <c r="JC34" i="2"/>
  <c r="JD34" i="2" s="1"/>
  <c r="MD34" i="2"/>
  <c r="JC35" i="2"/>
  <c r="JD35" i="2" s="1"/>
  <c r="MT35" i="2"/>
  <c r="IL37" i="2"/>
  <c r="IN37" i="2" s="1"/>
  <c r="IM38" i="2"/>
  <c r="MP38" i="2"/>
  <c r="IP40" i="2"/>
  <c r="IQ40" i="2" s="1"/>
  <c r="MB34" i="2"/>
  <c r="MN31" i="2"/>
  <c r="MM31" i="2"/>
  <c r="MG33" i="2"/>
  <c r="LQ33" i="2"/>
  <c r="MG37" i="2"/>
  <c r="KP32" i="2"/>
  <c r="MF31" i="2"/>
  <c r="AH34" i="2"/>
  <c r="MN34" i="2"/>
  <c r="LX34" i="2"/>
  <c r="EM42" i="2"/>
  <c r="ET42" i="2"/>
  <c r="EM34" i="2"/>
  <c r="EN34" i="2"/>
  <c r="FJ38" i="2"/>
  <c r="FO38" i="2"/>
  <c r="FI38" i="2"/>
  <c r="EC38" i="2"/>
  <c r="DR38" i="2"/>
  <c r="DJ38" i="2"/>
  <c r="DL38" i="2"/>
  <c r="LF36" i="2"/>
  <c r="MA36" i="2"/>
  <c r="AD38" i="2"/>
  <c r="AF38" i="2" s="1"/>
  <c r="KX38" i="2"/>
  <c r="KY25" i="2" s="1"/>
  <c r="MM35" i="2"/>
  <c r="LS32" i="2"/>
  <c r="MN37" i="2"/>
  <c r="FE42" i="2"/>
  <c r="ML31" i="2"/>
  <c r="LR41" i="2"/>
  <c r="MH41" i="2"/>
  <c r="MG42" i="2"/>
  <c r="LQ42" i="2"/>
  <c r="CI37" i="2"/>
  <c r="CW37" i="2"/>
  <c r="CP37" i="2"/>
  <c r="CQ37" i="2"/>
  <c r="CX37" i="2"/>
  <c r="CY37" i="2"/>
  <c r="CS37" i="2"/>
  <c r="KJ37" i="2"/>
  <c r="CJ37" i="2"/>
  <c r="HC37" i="2"/>
  <c r="KZ37" i="2"/>
  <c r="CR37" i="2"/>
  <c r="I37" i="2"/>
  <c r="EN41" i="2"/>
  <c r="ET41" i="2"/>
  <c r="ES41" i="2"/>
  <c r="EP41" i="2"/>
  <c r="EM41" i="2"/>
  <c r="EM33" i="2"/>
  <c r="ES33" i="2"/>
  <c r="EP33" i="2"/>
  <c r="K41" i="2"/>
  <c r="H41" i="2"/>
  <c r="H33" i="2"/>
  <c r="K33" i="2"/>
  <c r="AD37" i="2"/>
  <c r="LV41" i="2"/>
  <c r="LW41" i="2"/>
  <c r="DA41" i="2"/>
  <c r="LP41" i="2"/>
  <c r="MD41" i="2"/>
  <c r="MD33" i="2"/>
  <c r="LV33" i="2"/>
  <c r="DA33" i="2"/>
  <c r="MA33" i="2"/>
  <c r="DL37" i="2"/>
  <c r="DJ37" i="2"/>
  <c r="DD35" i="2"/>
  <c r="FJ35" i="2"/>
  <c r="LS35" i="2"/>
  <c r="DP31" i="2"/>
  <c r="DJ31" i="2"/>
  <c r="MB32" i="2"/>
  <c r="LH32" i="2"/>
  <c r="MU31" i="2"/>
  <c r="DY37" i="2"/>
  <c r="IZ33" i="2"/>
  <c r="CH38" i="2"/>
  <c r="KJ38" i="2"/>
  <c r="KK25" i="2" s="1"/>
  <c r="DB38" i="2"/>
  <c r="CO38" i="2"/>
  <c r="CY38" i="2"/>
  <c r="CP38" i="2"/>
  <c r="KT38" i="2"/>
  <c r="KU25" i="2" s="1"/>
  <c r="CE38" i="2"/>
  <c r="CX38" i="2"/>
  <c r="LL38" i="2"/>
  <c r="CI38" i="2"/>
  <c r="EN38" i="2"/>
  <c r="EX38" i="2"/>
  <c r="KZ38" i="2"/>
  <c r="MA42" i="2"/>
  <c r="FP42" i="2"/>
  <c r="EA42" i="2"/>
  <c r="EB29" i="2" s="1"/>
  <c r="LR42" i="2"/>
  <c r="FJ42" i="2"/>
  <c r="DA42" i="2"/>
  <c r="DP38" i="2"/>
  <c r="LW42" i="2"/>
  <c r="FP41" i="2"/>
  <c r="LX41" i="2"/>
  <c r="LT42" i="2"/>
  <c r="LN38" i="2"/>
  <c r="LO25" i="2" s="1"/>
  <c r="MP37" i="2"/>
  <c r="LZ41" i="2"/>
  <c r="LD37" i="2"/>
  <c r="LL35" i="2"/>
  <c r="LT35" i="2"/>
  <c r="MG35" i="2"/>
  <c r="ET33" i="2"/>
  <c r="HI38" i="2"/>
  <c r="CH37" i="2"/>
  <c r="CK37" i="2"/>
  <c r="DX37" i="2"/>
  <c r="DZ37" i="2" s="1"/>
  <c r="MC33" i="2"/>
  <c r="HI31" i="2"/>
  <c r="CQ38" i="2"/>
  <c r="FE34" i="2"/>
  <c r="LU33" i="2"/>
  <c r="HD37" i="2"/>
  <c r="AH37" i="2"/>
  <c r="AK37" i="2" s="1"/>
  <c r="DF34" i="2"/>
  <c r="ES34" i="2"/>
  <c r="EC42" i="2"/>
  <c r="CR38" i="2"/>
  <c r="FI37" i="2"/>
  <c r="ME36" i="2"/>
  <c r="MI34" i="2"/>
  <c r="AG33" i="2"/>
  <c r="LZ35" i="2"/>
  <c r="FP40" i="2"/>
  <c r="FQ40" i="2"/>
  <c r="ME40" i="2"/>
  <c r="MU40" i="2"/>
  <c r="LT41" i="2"/>
  <c r="MJ41" i="2"/>
  <c r="MS41" i="2"/>
  <c r="MC41" i="2"/>
  <c r="DF35" i="2"/>
  <c r="DP37" i="2"/>
  <c r="ES42" i="2"/>
  <c r="EP34" i="2"/>
  <c r="DM42" i="2"/>
  <c r="AG41" i="2"/>
  <c r="MH37" i="2"/>
  <c r="CJ38" i="2"/>
  <c r="IL35" i="2"/>
  <c r="IN35" i="2" s="1"/>
  <c r="MG32" i="2"/>
  <c r="KL32" i="2"/>
  <c r="LV42" i="2"/>
  <c r="AG37" i="2"/>
  <c r="HJ37" i="2"/>
  <c r="HD38" i="2"/>
  <c r="HL38" i="2"/>
  <c r="HT38" i="2"/>
  <c r="KL38" i="2"/>
  <c r="KM25" i="2" s="1"/>
  <c r="LQ38" i="2"/>
  <c r="HC39" i="2"/>
  <c r="HK39" i="2"/>
  <c r="HS39" i="2"/>
  <c r="KZ39" i="2"/>
  <c r="LX39" i="2"/>
  <c r="DY41" i="2"/>
  <c r="MQ41" i="2"/>
  <c r="EA41" i="2"/>
  <c r="MU41" i="2"/>
  <c r="ML41" i="2"/>
  <c r="MF41" i="2"/>
  <c r="MK41" i="2"/>
  <c r="LU41" i="2"/>
  <c r="R30" i="2"/>
  <c r="MK37" i="2"/>
  <c r="KT37" i="2"/>
  <c r="MT37" i="2"/>
  <c r="DP39" i="2"/>
  <c r="DR39" i="2"/>
  <c r="DJ39" i="2"/>
  <c r="MU37" i="2"/>
  <c r="H42" i="2"/>
  <c r="AG42" i="2"/>
  <c r="I42" i="2"/>
  <c r="L29" i="2" s="1"/>
  <c r="EC34" i="2"/>
  <c r="EJ21" i="2" s="1"/>
  <c r="DM34" i="2"/>
  <c r="DD34" i="2"/>
  <c r="LR34" i="2"/>
  <c r="LZ34" i="2"/>
  <c r="MA34" i="2"/>
  <c r="MC34" i="2"/>
  <c r="FJ34" i="2"/>
  <c r="LS34" i="2"/>
  <c r="EP42" i="2"/>
  <c r="F38" i="2"/>
  <c r="FK38" i="2"/>
  <c r="LZ42" i="2"/>
  <c r="HN38" i="2"/>
  <c r="ME42" i="2"/>
  <c r="HT37" i="2"/>
  <c r="MP31" i="2"/>
  <c r="LW33" i="2"/>
  <c r="KX33" i="2"/>
  <c r="EA34" i="2"/>
  <c r="DX34" i="2"/>
  <c r="DZ34" i="2" s="1"/>
  <c r="MP34" i="2"/>
  <c r="MR34" i="2"/>
  <c r="MJ34" i="2"/>
  <c r="MK34" i="2"/>
  <c r="KT34" i="2"/>
  <c r="LU34" i="2"/>
  <c r="MT34" i="2"/>
  <c r="MI35" i="2"/>
  <c r="MS35" i="2"/>
  <c r="DX35" i="2"/>
  <c r="DZ35" i="2" s="1"/>
  <c r="HF37" i="2"/>
  <c r="HN37" i="2"/>
  <c r="HE38" i="2"/>
  <c r="HM38" i="2"/>
  <c r="AH40" i="2"/>
  <c r="AL27" i="2" s="1"/>
  <c r="MF40" i="2"/>
  <c r="LP40" i="2"/>
  <c r="EZ33" i="2"/>
  <c r="FB34" i="2"/>
  <c r="DD41" i="2"/>
  <c r="DD33" i="2"/>
  <c r="LX42" i="2"/>
  <c r="HE37" i="2"/>
  <c r="FF38" i="2"/>
  <c r="FG38" i="2" s="1"/>
  <c r="FO36" i="2"/>
  <c r="LV36" i="2"/>
  <c r="LT34" i="2"/>
  <c r="MJ35" i="2"/>
  <c r="KV39" i="2"/>
  <c r="KN37" i="2"/>
  <c r="HK37" i="2"/>
  <c r="DX31" i="2"/>
  <c r="DZ31" i="2" s="1"/>
  <c r="FT30" i="2"/>
  <c r="HF31" i="2"/>
  <c r="HN31" i="2"/>
  <c r="HW32" i="2"/>
  <c r="HZ19" i="2" s="1"/>
  <c r="GW30" i="2"/>
  <c r="IG34" i="2"/>
  <c r="IH34" i="2" s="1"/>
  <c r="ML34" i="2"/>
  <c r="MU34" i="2"/>
  <c r="MU35" i="2"/>
  <c r="AB30" i="2"/>
  <c r="IG36" i="2"/>
  <c r="IH36" i="2" s="1"/>
  <c r="GY37" i="2"/>
  <c r="HG37" i="2"/>
  <c r="HO37" i="2"/>
  <c r="ID37" i="2"/>
  <c r="JC37" i="2"/>
  <c r="JD37" i="2" s="1"/>
  <c r="LS38" i="2"/>
  <c r="KP38" i="2"/>
  <c r="MI38" i="2"/>
  <c r="LH38" i="2"/>
  <c r="CE37" i="2"/>
  <c r="CU37" i="2"/>
  <c r="HA37" i="2"/>
  <c r="HI37" i="2"/>
  <c r="HQ37" i="2"/>
  <c r="CL38" i="2"/>
  <c r="HG38" i="2"/>
  <c r="HO38" i="2"/>
  <c r="MM38" i="2"/>
  <c r="EM32" i="2"/>
  <c r="CT36" i="2"/>
  <c r="HN36" i="2"/>
  <c r="CW36" i="2"/>
  <c r="HC36" i="2"/>
  <c r="HK36" i="2"/>
  <c r="HS36" i="2"/>
  <c r="CN37" i="2"/>
  <c r="CV37" i="2"/>
  <c r="HB37" i="2"/>
  <c r="HR37" i="2"/>
  <c r="HH38" i="2"/>
  <c r="HP38" i="2"/>
  <c r="DF32" i="2"/>
  <c r="AD36" i="2"/>
  <c r="DK36" i="2"/>
  <c r="LS33" i="2"/>
  <c r="EN32" i="2"/>
  <c r="H32" i="2"/>
  <c r="LP32" i="2"/>
  <c r="LR40" i="2"/>
  <c r="H40" i="2"/>
  <c r="ET32" i="2"/>
  <c r="CR36" i="2"/>
  <c r="HF36" i="2"/>
  <c r="HE35" i="2"/>
  <c r="CO37" i="2"/>
  <c r="CF38" i="2"/>
  <c r="IM42" i="2"/>
  <c r="DD32" i="2"/>
  <c r="LZ40" i="2"/>
  <c r="LT40" i="2"/>
  <c r="KN36" i="2"/>
  <c r="EC36" i="2"/>
  <c r="KL34" i="2"/>
  <c r="DY32" i="2"/>
  <c r="CL36" i="2"/>
  <c r="CO36" i="2"/>
  <c r="CS36" i="2"/>
  <c r="LH36" i="2"/>
  <c r="EY36" i="2"/>
  <c r="S38" i="2"/>
  <c r="DD40" i="2"/>
  <c r="LS40" i="2"/>
  <c r="KZ36" i="2"/>
  <c r="CX36" i="2"/>
  <c r="JC40" i="2"/>
  <c r="JD40" i="2" s="1"/>
  <c r="DY39" i="2"/>
  <c r="HG31" i="2"/>
  <c r="IZ41" i="2"/>
  <c r="W37" i="2"/>
  <c r="AG39" i="2"/>
  <c r="AG31" i="2"/>
  <c r="W35" i="2"/>
  <c r="W38" i="2"/>
  <c r="AH41" i="2"/>
  <c r="AK41" i="2" s="1"/>
  <c r="IZ40" i="2"/>
  <c r="IS41" i="2"/>
  <c r="KP31" i="2"/>
  <c r="KQ18" i="2" s="1"/>
  <c r="MI31" i="2"/>
  <c r="MR31" i="2"/>
  <c r="LH31" i="2"/>
  <c r="IL32" i="2"/>
  <c r="IS32" i="2"/>
  <c r="MH32" i="2"/>
  <c r="KN32" i="2"/>
  <c r="LR32" i="2"/>
  <c r="LZ32" i="2"/>
  <c r="LD32" i="2"/>
  <c r="LE32" i="2" s="1"/>
  <c r="KJ33" i="2"/>
  <c r="LP33" i="2"/>
  <c r="MF33" i="2"/>
  <c r="LX33" i="2"/>
  <c r="MN33" i="2"/>
  <c r="KZ33" i="2"/>
  <c r="LA33" i="2" s="1"/>
  <c r="FP34" i="2"/>
  <c r="FL30" i="2"/>
  <c r="KV35" i="2"/>
  <c r="ML35" i="2"/>
  <c r="LV35" i="2"/>
  <c r="LU36" i="2"/>
  <c r="JG36" i="2"/>
  <c r="MW36" i="2" s="1"/>
  <c r="LL36" i="2"/>
  <c r="LM36" i="2" s="1"/>
  <c r="MD36" i="2"/>
  <c r="MT36" i="2"/>
  <c r="KR37" i="2"/>
  <c r="MJ37" i="2"/>
  <c r="LJ37" i="2"/>
  <c r="LK24" i="2" s="1"/>
  <c r="MC37" i="2"/>
  <c r="LP39" i="2"/>
  <c r="KJ39" i="2"/>
  <c r="MF39" i="2"/>
  <c r="EZ35" i="2"/>
  <c r="LV34" i="2"/>
  <c r="CH31" i="2"/>
  <c r="JZ30" i="2"/>
  <c r="IL38" i="2"/>
  <c r="IN38" i="2" s="1"/>
  <c r="GY31" i="2"/>
  <c r="CN39" i="2"/>
  <c r="IL40" i="2"/>
  <c r="IM40" i="2"/>
  <c r="IM41" i="2"/>
  <c r="HW41" i="2"/>
  <c r="IE41" i="2" s="1"/>
  <c r="ID41" i="2"/>
  <c r="MI41" i="2"/>
  <c r="KP41" i="2"/>
  <c r="LS41" i="2"/>
  <c r="MR41" i="2"/>
  <c r="LH41" i="2"/>
  <c r="LI41" i="2" s="1"/>
  <c r="MB41" i="2"/>
  <c r="FQ34" i="2"/>
  <c r="F39" i="2"/>
  <c r="FK39" i="2"/>
  <c r="IL41" i="2"/>
  <c r="IN41" i="2" s="1"/>
  <c r="FO39" i="2"/>
  <c r="LZ38" i="2"/>
  <c r="MN36" i="2"/>
  <c r="LT37" i="2"/>
  <c r="KX31" i="2"/>
  <c r="KY18" i="2" s="1"/>
  <c r="CK31" i="2"/>
  <c r="HL39" i="2"/>
  <c r="HP31" i="2"/>
  <c r="GT30" i="2"/>
  <c r="II30" i="2"/>
  <c r="AA30" i="2"/>
  <c r="FU30" i="2"/>
  <c r="GS30" i="2"/>
  <c r="Z30" i="2"/>
  <c r="FS30" i="2"/>
  <c r="GQ30" i="2"/>
  <c r="IP34" i="2"/>
  <c r="IQ34" i="2" s="1"/>
  <c r="MF35" i="2"/>
  <c r="KJ35" i="2"/>
  <c r="KK35" i="2" s="1"/>
  <c r="B30" i="2"/>
  <c r="FQ37" i="2"/>
  <c r="FP37" i="2"/>
  <c r="FO37" i="2"/>
  <c r="IG37" i="2"/>
  <c r="IP37" i="2"/>
  <c r="IQ37" i="2" s="1"/>
  <c r="ML37" i="2"/>
  <c r="LV37" i="2"/>
  <c r="LN37" i="2"/>
  <c r="ME37" i="2"/>
  <c r="MH38" i="2"/>
  <c r="MK38" i="2"/>
  <c r="MF38" i="2"/>
  <c r="MR38" i="2"/>
  <c r="MT38" i="2"/>
  <c r="ML38" i="2"/>
  <c r="MG38" i="2"/>
  <c r="MU38" i="2"/>
  <c r="MN38" i="2"/>
  <c r="MJ38" i="2"/>
  <c r="LT38" i="2"/>
  <c r="KR38" i="2"/>
  <c r="MS38" i="2"/>
  <c r="MC38" i="2"/>
  <c r="LJ38" i="2"/>
  <c r="LK38" i="2" s="1"/>
  <c r="CJ39" i="2"/>
  <c r="CR39" i="2"/>
  <c r="HE39" i="2"/>
  <c r="IS39" i="2"/>
  <c r="IV26" i="2" s="1"/>
  <c r="IZ39" i="2"/>
  <c r="IL39" i="2"/>
  <c r="IN39" i="2" s="1"/>
  <c r="MH39" i="2"/>
  <c r="KN39" i="2"/>
  <c r="LZ39" i="2"/>
  <c r="LD39" i="2"/>
  <c r="MP39" i="2"/>
  <c r="S31" i="2"/>
  <c r="Q30" i="2"/>
  <c r="IL31" i="2"/>
  <c r="HW31" i="2"/>
  <c r="ID31" i="2"/>
  <c r="IM31" i="2"/>
  <c r="HI34" i="2"/>
  <c r="GE30" i="2"/>
  <c r="CP39" i="2"/>
  <c r="CL39" i="2"/>
  <c r="CI39" i="2"/>
  <c r="KL39" i="2"/>
  <c r="GZ39" i="2"/>
  <c r="HQ39" i="2"/>
  <c r="CH39" i="2"/>
  <c r="KR39" i="2"/>
  <c r="HD39" i="2"/>
  <c r="CW39" i="2"/>
  <c r="HG39" i="2"/>
  <c r="LN39" i="2"/>
  <c r="KT39" i="2"/>
  <c r="HP39" i="2"/>
  <c r="DL39" i="2"/>
  <c r="HT39" i="2"/>
  <c r="LL39" i="2"/>
  <c r="DK39" i="2"/>
  <c r="EY39" i="2"/>
  <c r="CK39" i="2"/>
  <c r="CG39" i="2"/>
  <c r="HF39" i="2"/>
  <c r="CE39" i="2"/>
  <c r="EX39" i="2"/>
  <c r="HO39" i="2"/>
  <c r="CS39" i="2"/>
  <c r="CU39" i="2"/>
  <c r="HN39" i="2"/>
  <c r="CF39" i="2"/>
  <c r="HA39" i="2"/>
  <c r="KP39" i="2"/>
  <c r="CX39" i="2"/>
  <c r="EN39" i="2"/>
  <c r="HI39" i="2"/>
  <c r="I39" i="2"/>
  <c r="LH39" i="2"/>
  <c r="CI31" i="2"/>
  <c r="HA31" i="2"/>
  <c r="CL31" i="2"/>
  <c r="I31" i="2"/>
  <c r="KR31" i="2"/>
  <c r="DY31" i="2"/>
  <c r="HK31" i="2"/>
  <c r="HO31" i="2"/>
  <c r="EN31" i="2"/>
  <c r="CR31" i="2"/>
  <c r="CS31" i="2"/>
  <c r="KV31" i="2"/>
  <c r="KW18" i="2" s="1"/>
  <c r="AD31" i="2"/>
  <c r="HM31" i="2"/>
  <c r="CY31" i="2"/>
  <c r="HE31" i="2"/>
  <c r="LJ31" i="2"/>
  <c r="LD31" i="2"/>
  <c r="HR31" i="2"/>
  <c r="DL31" i="2"/>
  <c r="DK31" i="2"/>
  <c r="HJ31" i="2"/>
  <c r="LN31" i="2"/>
  <c r="KN31" i="2"/>
  <c r="EX31" i="2"/>
  <c r="HT31" i="2"/>
  <c r="CT31" i="2"/>
  <c r="CO31" i="2"/>
  <c r="CX31" i="2"/>
  <c r="HC31" i="2"/>
  <c r="FF35" i="2"/>
  <c r="FG35" i="2" s="1"/>
  <c r="EY35" i="2"/>
  <c r="EW35" i="2"/>
  <c r="FH30" i="2"/>
  <c r="FO31" i="2"/>
  <c r="FJ31" i="2"/>
  <c r="EP35" i="2"/>
  <c r="ID38" i="2"/>
  <c r="FI39" i="2"/>
  <c r="EN35" i="2"/>
  <c r="EO35" i="2" s="1"/>
  <c r="LP34" i="2"/>
  <c r="HS31" i="2"/>
  <c r="FF31" i="2"/>
  <c r="FG31" i="2" s="1"/>
  <c r="HH39" i="2"/>
  <c r="MN39" i="2"/>
  <c r="AD39" i="2"/>
  <c r="ES35" i="2"/>
  <c r="HM39" i="2"/>
  <c r="KT36" i="2"/>
  <c r="ME34" i="2"/>
  <c r="CV39" i="2"/>
  <c r="FI31" i="2"/>
  <c r="GY39" i="2"/>
  <c r="FO34" i="2"/>
  <c r="DM39" i="2"/>
  <c r="LW39" i="2"/>
  <c r="MC39" i="2"/>
  <c r="LS39" i="2"/>
  <c r="DB39" i="2"/>
  <c r="DA39" i="2"/>
  <c r="ET31" i="2"/>
  <c r="LZ31" i="2"/>
  <c r="DF31" i="2"/>
  <c r="DA31" i="2"/>
  <c r="ME31" i="2"/>
  <c r="CZ30" i="2"/>
  <c r="DH31" i="2" s="1"/>
  <c r="MC31" i="2"/>
  <c r="LP31" i="2"/>
  <c r="DL35" i="2"/>
  <c r="DK35" i="2"/>
  <c r="DJ35" i="2"/>
  <c r="S32" i="2"/>
  <c r="P30" i="2"/>
  <c r="LJ39" i="2"/>
  <c r="HB31" i="2"/>
  <c r="T30" i="2"/>
  <c r="GM30" i="2"/>
  <c r="CJ31" i="2"/>
  <c r="MP32" i="2"/>
  <c r="AG38" i="2"/>
  <c r="H38" i="2"/>
  <c r="AG34" i="2"/>
  <c r="AD34" i="2"/>
  <c r="AE34" i="2"/>
  <c r="FK31" i="2"/>
  <c r="MN35" i="2"/>
  <c r="IZ32" i="2"/>
  <c r="KJ31" i="2"/>
  <c r="KK31" i="2" s="1"/>
  <c r="CO39" i="2"/>
  <c r="EY31" i="2"/>
  <c r="EX35" i="2"/>
  <c r="CQ31" i="2"/>
  <c r="MS37" i="2"/>
  <c r="Y30" i="2"/>
  <c r="HE41" i="2"/>
  <c r="CJ41" i="2"/>
  <c r="CK41" i="2"/>
  <c r="CX41" i="2"/>
  <c r="F41" i="2"/>
  <c r="CY41" i="2"/>
  <c r="GZ41" i="2"/>
  <c r="HI41" i="2"/>
  <c r="EX41" i="2"/>
  <c r="LJ41" i="2"/>
  <c r="LK41" i="2" s="1"/>
  <c r="CI41" i="2"/>
  <c r="KR41" i="2"/>
  <c r="GY41" i="2"/>
  <c r="KV41" i="2"/>
  <c r="KW41" i="2" s="1"/>
  <c r="CG41" i="2"/>
  <c r="HJ41" i="2"/>
  <c r="HK41" i="2"/>
  <c r="KX41" i="2"/>
  <c r="KY41" i="2" s="1"/>
  <c r="LN41" i="2"/>
  <c r="HG41" i="2"/>
  <c r="CO41" i="2"/>
  <c r="HR41" i="2"/>
  <c r="KJ41" i="2"/>
  <c r="HS41" i="2"/>
  <c r="KN41" i="2"/>
  <c r="HQ41" i="2"/>
  <c r="LD41" i="2"/>
  <c r="LE41" i="2" s="1"/>
  <c r="HO41" i="2"/>
  <c r="AD41" i="2"/>
  <c r="CW41" i="2"/>
  <c r="LF41" i="2"/>
  <c r="CH41" i="2"/>
  <c r="HP41" i="2"/>
  <c r="KT41" i="2"/>
  <c r="KU41" i="2" s="1"/>
  <c r="CF41" i="2"/>
  <c r="I41" i="2"/>
  <c r="HH41" i="2"/>
  <c r="CR41" i="2"/>
  <c r="EY41" i="2"/>
  <c r="CP41" i="2"/>
  <c r="LL41" i="2"/>
  <c r="AD33" i="2"/>
  <c r="AF33" i="2" s="1"/>
  <c r="CE33" i="2"/>
  <c r="CG33" i="2"/>
  <c r="KL33" i="2"/>
  <c r="KM20" i="2" s="1"/>
  <c r="HO33" i="2"/>
  <c r="HF33" i="2"/>
  <c r="HB33" i="2"/>
  <c r="EY33" i="2"/>
  <c r="HH33" i="2"/>
  <c r="HR33" i="2"/>
  <c r="LJ33" i="2"/>
  <c r="CU33" i="2"/>
  <c r="LH33" i="2"/>
  <c r="LI33" i="2" s="1"/>
  <c r="HL33" i="2"/>
  <c r="KP33" i="2"/>
  <c r="EN33" i="2"/>
  <c r="CH33" i="2"/>
  <c r="CN33" i="2"/>
  <c r="HT33" i="2"/>
  <c r="KV33" i="2"/>
  <c r="GY33" i="2"/>
  <c r="CM33" i="2"/>
  <c r="LN33" i="2"/>
  <c r="KR33" i="2"/>
  <c r="CT33" i="2"/>
  <c r="CW33" i="2"/>
  <c r="HQ33" i="2"/>
  <c r="HG33" i="2"/>
  <c r="CX33" i="2"/>
  <c r="CF33" i="2"/>
  <c r="I33" i="2"/>
  <c r="LF33" i="2"/>
  <c r="EN37" i="2"/>
  <c r="EU37" i="2" s="1"/>
  <c r="EM37" i="2"/>
  <c r="FF41" i="2"/>
  <c r="FG41" i="2" s="1"/>
  <c r="FE41" i="2"/>
  <c r="EY37" i="2"/>
  <c r="EW37" i="2"/>
  <c r="EX37" i="2"/>
  <c r="FK41" i="2"/>
  <c r="FJ41" i="2"/>
  <c r="FO41" i="2"/>
  <c r="FI33" i="2"/>
  <c r="FJ33" i="2"/>
  <c r="DM37" i="2"/>
  <c r="LZ37" i="2"/>
  <c r="MD37" i="2"/>
  <c r="LU37" i="2"/>
  <c r="LW37" i="2"/>
  <c r="DB37" i="2"/>
  <c r="DA37" i="2"/>
  <c r="LP37" i="2"/>
  <c r="EC37" i="2"/>
  <c r="LQ37" i="2"/>
  <c r="LX37" i="2"/>
  <c r="DL41" i="2"/>
  <c r="EC41" i="2"/>
  <c r="EF41" i="2" s="1"/>
  <c r="DM41" i="2"/>
  <c r="DO28" i="2" s="1"/>
  <c r="DJ41" i="2"/>
  <c r="DL33" i="2"/>
  <c r="DK33" i="2"/>
  <c r="EC33" i="2"/>
  <c r="DM33" i="2"/>
  <c r="W33" i="2"/>
  <c r="F31" i="2"/>
  <c r="MU36" i="2"/>
  <c r="KZ31" i="2"/>
  <c r="LA31" i="2" s="1"/>
  <c r="CP31" i="2"/>
  <c r="LU40" i="2"/>
  <c r="KT40" i="2"/>
  <c r="MD40" i="2"/>
  <c r="MT40" i="2"/>
  <c r="LL40" i="2"/>
  <c r="HD41" i="2"/>
  <c r="HL41" i="2"/>
  <c r="MG41" i="2"/>
  <c r="JG41" i="2"/>
  <c r="MV41" i="2" s="1"/>
  <c r="MX41" i="2" s="1"/>
  <c r="JU30" i="2"/>
  <c r="LQ41" i="2"/>
  <c r="I36" i="2"/>
  <c r="H36" i="2"/>
  <c r="AG40" i="2"/>
  <c r="AE40" i="2"/>
  <c r="CL33" i="2"/>
  <c r="CT39" i="2"/>
  <c r="MQ35" i="2"/>
  <c r="DY33" i="2"/>
  <c r="HP33" i="2"/>
  <c r="IG33" i="2"/>
  <c r="MK33" i="2"/>
  <c r="MT33" i="2"/>
  <c r="IR30" i="2"/>
  <c r="HI33" i="2"/>
  <c r="ID40" i="2"/>
  <c r="MM41" i="2"/>
  <c r="H31" i="2"/>
  <c r="AG36" i="2"/>
  <c r="W40" i="2"/>
  <c r="S37" i="2"/>
  <c r="MA37" i="2"/>
  <c r="JC36" i="2"/>
  <c r="JD36" i="2" s="1"/>
  <c r="GR30" i="2"/>
  <c r="HW37" i="2"/>
  <c r="HZ24" i="2" s="1"/>
  <c r="IZ38" i="2"/>
  <c r="AH39" i="2"/>
  <c r="AI39" i="2" s="1"/>
  <c r="HB39" i="2"/>
  <c r="HJ39" i="2"/>
  <c r="HR39" i="2"/>
  <c r="IM39" i="2"/>
  <c r="S35" i="2"/>
  <c r="CE31" i="2"/>
  <c r="CU31" i="2"/>
  <c r="CQ33" i="2"/>
  <c r="CY33" i="2"/>
  <c r="CQ39" i="2"/>
  <c r="CY39" i="2"/>
  <c r="CS41" i="2"/>
  <c r="W41" i="2"/>
  <c r="CG31" i="2"/>
  <c r="CK33" i="2"/>
  <c r="CS33" i="2"/>
  <c r="IP36" i="2"/>
  <c r="IQ36" i="2" s="1"/>
  <c r="MB39" i="2"/>
  <c r="CE41" i="2"/>
  <c r="CM41" i="2"/>
  <c r="CU41" i="2"/>
  <c r="G30" i="2"/>
  <c r="CN31" i="2"/>
  <c r="CW31" i="2"/>
  <c r="CV31" i="2"/>
  <c r="BB30" i="2"/>
  <c r="BQ30" i="2"/>
  <c r="BG30" i="2"/>
  <c r="BV30" i="2"/>
  <c r="CM31" i="2"/>
  <c r="CF31" i="2"/>
  <c r="BP30" i="2"/>
  <c r="CS30" i="2" s="1"/>
  <c r="BR30" i="2"/>
  <c r="BN30" i="2"/>
  <c r="GY32" i="2"/>
  <c r="AC30" i="2"/>
  <c r="AD32" i="2"/>
  <c r="AG32" i="2"/>
  <c r="GZ31" i="2"/>
  <c r="FV30" i="2"/>
  <c r="GZ30" i="2" s="1"/>
  <c r="HH31" i="2"/>
  <c r="GD30" i="2"/>
  <c r="JF30" i="2"/>
  <c r="JC31" i="2"/>
  <c r="MK31" i="2"/>
  <c r="JY30" i="2"/>
  <c r="KT31" i="2"/>
  <c r="KH30" i="2"/>
  <c r="LL31" i="2"/>
  <c r="MT31" i="2"/>
  <c r="MD31" i="2"/>
  <c r="GC30" i="2"/>
  <c r="HG32" i="2"/>
  <c r="ID32" i="2"/>
  <c r="IC30" i="2"/>
  <c r="JX30" i="2"/>
  <c r="MJ32" i="2"/>
  <c r="LT32" i="2"/>
  <c r="KG30" i="2"/>
  <c r="MC32" i="2"/>
  <c r="LJ32" i="2"/>
  <c r="MS32" i="2"/>
  <c r="HE33" i="2"/>
  <c r="GA30" i="2"/>
  <c r="HE30" i="2" s="1"/>
  <c r="GI30" i="2"/>
  <c r="HM33" i="2"/>
  <c r="HW33" i="2"/>
  <c r="ID33" i="2"/>
  <c r="HX30" i="2"/>
  <c r="IL33" i="2"/>
  <c r="IU30" i="2"/>
  <c r="IS33" i="2"/>
  <c r="IV33" i="2" s="1"/>
  <c r="IM33" i="2"/>
  <c r="LR33" i="2"/>
  <c r="KN33" i="2"/>
  <c r="MH33" i="2"/>
  <c r="JV30" i="2"/>
  <c r="LD33" i="2"/>
  <c r="LZ33" i="2"/>
  <c r="GL30" i="2"/>
  <c r="HP30" i="2" s="1"/>
  <c r="JG33" i="2"/>
  <c r="JH33" i="2" s="1"/>
  <c r="EY42" i="2"/>
  <c r="FF42" i="2"/>
  <c r="FG42" i="2" s="1"/>
  <c r="EW34" i="2"/>
  <c r="EX34" i="2"/>
  <c r="FF34" i="2"/>
  <c r="FG34" i="2" s="1"/>
  <c r="AG35" i="2"/>
  <c r="H35" i="2"/>
  <c r="I35" i="2"/>
  <c r="EC40" i="2"/>
  <c r="DL40" i="2"/>
  <c r="DM40" i="2"/>
  <c r="DK32" i="2"/>
  <c r="DJ32" i="2"/>
  <c r="DL32" i="2"/>
  <c r="DM32" i="2"/>
  <c r="DN32" i="2" s="1"/>
  <c r="EC32" i="2"/>
  <c r="MP33" i="2"/>
  <c r="KR32" i="2"/>
  <c r="IG31" i="2"/>
  <c r="KD30" i="2"/>
  <c r="FE37" i="2"/>
  <c r="FF37" i="2"/>
  <c r="FG37" i="2" s="1"/>
  <c r="LP35" i="2"/>
  <c r="ET35" i="2"/>
  <c r="LX35" i="2"/>
  <c r="EA35" i="2"/>
  <c r="MB35" i="2"/>
  <c r="FE35" i="2"/>
  <c r="MD35" i="2"/>
  <c r="EC35" i="2"/>
  <c r="DM35" i="2"/>
  <c r="DN35" i="2" s="1"/>
  <c r="LU35" i="2"/>
  <c r="DA35" i="2"/>
  <c r="LW35" i="2"/>
  <c r="LR35" i="2"/>
  <c r="LQ35" i="2"/>
  <c r="MC35" i="2"/>
  <c r="DB35" i="2"/>
  <c r="DI30" i="2"/>
  <c r="W39" i="2"/>
  <c r="S36" i="2"/>
  <c r="IM37" i="2"/>
  <c r="LU31" i="2"/>
  <c r="IS38" i="2"/>
  <c r="EW42" i="2"/>
  <c r="FR30" i="2"/>
  <c r="GX30" i="2"/>
  <c r="JG31" i="2"/>
  <c r="KC30" i="2"/>
  <c r="IM36" i="2"/>
  <c r="ID36" i="2"/>
  <c r="LT36" i="2"/>
  <c r="MJ36" i="2"/>
  <c r="MC36" i="2"/>
  <c r="MS36" i="2"/>
  <c r="LJ36" i="2"/>
  <c r="IZ37" i="2"/>
  <c r="MI37" i="2"/>
  <c r="KP37" i="2"/>
  <c r="LS37" i="2"/>
  <c r="MR37" i="2"/>
  <c r="LH37" i="2"/>
  <c r="MB37" i="2"/>
  <c r="MM39" i="2"/>
  <c r="KX39" i="2"/>
  <c r="JE30" i="2"/>
  <c r="FP35" i="2"/>
  <c r="FO35" i="2"/>
  <c r="IG35" i="2"/>
  <c r="IP35" i="2"/>
  <c r="IQ35" i="2" s="1"/>
  <c r="ME35" i="2"/>
  <c r="LN35" i="2"/>
  <c r="LO35" i="2" s="1"/>
  <c r="DY36" i="2"/>
  <c r="MH36" i="2"/>
  <c r="DW30" i="2"/>
  <c r="MG36" i="2"/>
  <c r="EA36" i="2"/>
  <c r="MK36" i="2"/>
  <c r="MP36" i="2"/>
  <c r="MM36" i="2"/>
  <c r="MI36" i="2"/>
  <c r="MQ36" i="2"/>
  <c r="MR36" i="2"/>
  <c r="ML36" i="2"/>
  <c r="MF36" i="2"/>
  <c r="HH42" i="2"/>
  <c r="CS42" i="2"/>
  <c r="CM42" i="2"/>
  <c r="DL42" i="2"/>
  <c r="HM42" i="2"/>
  <c r="HD42" i="2"/>
  <c r="HP42" i="2"/>
  <c r="CF42" i="2"/>
  <c r="CG42" i="2"/>
  <c r="HF42" i="2"/>
  <c r="HA42" i="2"/>
  <c r="CN42" i="2"/>
  <c r="CW42" i="2"/>
  <c r="CV42" i="2"/>
  <c r="LN42" i="2"/>
  <c r="CE42" i="2"/>
  <c r="CH42" i="2"/>
  <c r="CQ42" i="2"/>
  <c r="DY42" i="2"/>
  <c r="HT42" i="2"/>
  <c r="HR42" i="2"/>
  <c r="CP42" i="2"/>
  <c r="CY42" i="2"/>
  <c r="KN42" i="2"/>
  <c r="KX42" i="2"/>
  <c r="KY42" i="2" s="1"/>
  <c r="AD42" i="2"/>
  <c r="CI42" i="2"/>
  <c r="CR42" i="2"/>
  <c r="KV42" i="2"/>
  <c r="KL42" i="2"/>
  <c r="KM42" i="2" s="1"/>
  <c r="LD42" i="2"/>
  <c r="LL42" i="2"/>
  <c r="GZ42" i="2"/>
  <c r="HB42" i="2"/>
  <c r="HJ42" i="2"/>
  <c r="HE42" i="2"/>
  <c r="KR42" i="2"/>
  <c r="KZ42" i="2"/>
  <c r="CT42" i="2"/>
  <c r="CH34" i="2"/>
  <c r="GY34" i="2"/>
  <c r="HO34" i="2"/>
  <c r="CW34" i="2"/>
  <c r="LN34" i="2"/>
  <c r="CP34" i="2"/>
  <c r="HG34" i="2"/>
  <c r="LJ34" i="2"/>
  <c r="HL34" i="2"/>
  <c r="CG34" i="2"/>
  <c r="KN34" i="2"/>
  <c r="KO34" i="2" s="1"/>
  <c r="CE34" i="2"/>
  <c r="CU34" i="2"/>
  <c r="DY34" i="2"/>
  <c r="HT34" i="2"/>
  <c r="CO34" i="2"/>
  <c r="HA34" i="2"/>
  <c r="CM34" i="2"/>
  <c r="CX34" i="2"/>
  <c r="CN34" i="2"/>
  <c r="KP34" i="2"/>
  <c r="CQ34" i="2"/>
  <c r="KZ34" i="2"/>
  <c r="HC34" i="2"/>
  <c r="CV34" i="2"/>
  <c r="LF34" i="2"/>
  <c r="KV34" i="2"/>
  <c r="KR34" i="2"/>
  <c r="HH34" i="2"/>
  <c r="KJ34" i="2"/>
  <c r="DL34" i="2"/>
  <c r="DB34" i="2"/>
  <c r="HM34" i="2"/>
  <c r="CK34" i="2"/>
  <c r="CR34" i="2"/>
  <c r="CL34" i="2"/>
  <c r="HF34" i="2"/>
  <c r="LL34" i="2"/>
  <c r="GZ34" i="2"/>
  <c r="CJ34" i="2"/>
  <c r="CT34" i="2"/>
  <c r="I34" i="2"/>
  <c r="HN34" i="2"/>
  <c r="AD40" i="2"/>
  <c r="GK30" i="2"/>
  <c r="EX42" i="2"/>
  <c r="FA29" i="2" s="1"/>
  <c r="HB34" i="2"/>
  <c r="FX30" i="2"/>
  <c r="IM34" i="2"/>
  <c r="IL34" i="2"/>
  <c r="LW34" i="2"/>
  <c r="KA30" i="2"/>
  <c r="KX34" i="2"/>
  <c r="MM34" i="2"/>
  <c r="JG34" i="2"/>
  <c r="JH34" i="2" s="1"/>
  <c r="V30" i="2"/>
  <c r="AH31" i="2"/>
  <c r="LW40" i="2"/>
  <c r="MM40" i="2"/>
  <c r="HC42" i="2"/>
  <c r="HK42" i="2"/>
  <c r="HS42" i="2"/>
  <c r="JG42" i="2"/>
  <c r="KJ42" i="2"/>
  <c r="EV30" i="2"/>
  <c r="KX37" i="2"/>
  <c r="MM37" i="2"/>
  <c r="JC38" i="2"/>
  <c r="JD38" i="2" s="1"/>
  <c r="IP38" i="2"/>
  <c r="D30" i="2"/>
  <c r="W32" i="2"/>
  <c r="U30" i="2"/>
  <c r="S34" i="2"/>
  <c r="S42" i="2"/>
  <c r="MA31" i="2"/>
  <c r="MQ31" i="2"/>
  <c r="MA39" i="2"/>
  <c r="FY30" i="2"/>
  <c r="HC30" i="2" s="1"/>
  <c r="GG30" i="2"/>
  <c r="GO30" i="2"/>
  <c r="IP31" i="2"/>
  <c r="JT30" i="2"/>
  <c r="GF30" i="2"/>
  <c r="HJ30" i="2" s="1"/>
  <c r="GN30" i="2"/>
  <c r="GV30" i="2"/>
  <c r="IM32" i="2"/>
  <c r="GB30" i="2"/>
  <c r="GJ30" i="2"/>
  <c r="HY30" i="2"/>
  <c r="HW34" i="2"/>
  <c r="HZ21" i="2" s="1"/>
  <c r="IY30" i="2"/>
  <c r="JW30" i="2"/>
  <c r="KF30" i="2"/>
  <c r="LH34" i="2"/>
  <c r="HW35" i="2"/>
  <c r="HZ22" i="2" s="1"/>
  <c r="ID35" i="2"/>
  <c r="X30" i="2"/>
  <c r="CM38" i="2"/>
  <c r="HB38" i="2"/>
  <c r="GY38" i="2"/>
  <c r="CT38" i="2"/>
  <c r="CW38" i="2"/>
  <c r="CU38" i="2"/>
  <c r="LD38" i="2"/>
  <c r="HS38" i="2"/>
  <c r="HA38" i="2"/>
  <c r="HK38" i="2"/>
  <c r="CG38" i="2"/>
  <c r="HF38" i="2"/>
  <c r="I38" i="2"/>
  <c r="L25" i="2" s="1"/>
  <c r="CK38" i="2"/>
  <c r="KN38" i="2"/>
  <c r="HJ38" i="2"/>
  <c r="CV38" i="2"/>
  <c r="CN38" i="2"/>
  <c r="CS38" i="2"/>
  <c r="HR38" i="2"/>
  <c r="FE33" i="2"/>
  <c r="FF33" i="2"/>
  <c r="FG33" i="2" s="1"/>
  <c r="FD30" i="2"/>
  <c r="DJ36" i="2"/>
  <c r="FZ30" i="2"/>
  <c r="HD31" i="2"/>
  <c r="HL31" i="2"/>
  <c r="GH30" i="2"/>
  <c r="GP30" i="2"/>
  <c r="IT30" i="2"/>
  <c r="IZ31" i="2"/>
  <c r="KL31" i="2"/>
  <c r="MG31" i="2"/>
  <c r="N30" i="2"/>
  <c r="AH32" i="2"/>
  <c r="LX32" i="2"/>
  <c r="MN32" i="2"/>
  <c r="KZ32" i="2"/>
  <c r="FP33" i="2"/>
  <c r="FO33" i="2"/>
  <c r="HA33" i="2"/>
  <c r="FW30" i="2"/>
  <c r="HA30" i="2" s="1"/>
  <c r="GU30" i="2"/>
  <c r="IP33" i="2"/>
  <c r="IJ30" i="2"/>
  <c r="KI30" i="2"/>
  <c r="MU33" i="2"/>
  <c r="EA39" i="2"/>
  <c r="LV39" i="2"/>
  <c r="LT39" i="2"/>
  <c r="MD39" i="2"/>
  <c r="ME39" i="2"/>
  <c r="FE39" i="2"/>
  <c r="LU39" i="2"/>
  <c r="LQ39" i="2"/>
  <c r="EC39" i="2"/>
  <c r="FP39" i="2"/>
  <c r="LR31" i="2"/>
  <c r="EC31" i="2"/>
  <c r="EA31" i="2"/>
  <c r="MB31" i="2"/>
  <c r="LV31" i="2"/>
  <c r="LS31" i="2"/>
  <c r="LT31" i="2"/>
  <c r="DB31" i="2"/>
  <c r="DM31" i="2"/>
  <c r="DN31" i="2" s="1"/>
  <c r="LX31" i="2"/>
  <c r="S40" i="2"/>
  <c r="KB30" i="2"/>
  <c r="GY42" i="2"/>
  <c r="HG42" i="2"/>
  <c r="HO42" i="2"/>
  <c r="MS42" i="2"/>
  <c r="MC42" i="2"/>
  <c r="EN42" i="2"/>
  <c r="EU29" i="2" s="1"/>
  <c r="EL30" i="2"/>
  <c r="ET34" i="2"/>
  <c r="FO40" i="2"/>
  <c r="FI40" i="2"/>
  <c r="FJ40" i="2"/>
  <c r="FJ32" i="2"/>
  <c r="FI32" i="2"/>
  <c r="LL33" i="2"/>
  <c r="MM33" i="2"/>
  <c r="MQ38" i="2"/>
  <c r="JG32" i="2"/>
  <c r="LF40" i="2"/>
  <c r="LG40" i="2" s="1"/>
  <c r="IK30" i="2"/>
  <c r="MA40" i="2"/>
  <c r="MQ32" i="2"/>
  <c r="JG40" i="2"/>
  <c r="MV40" i="2" s="1"/>
  <c r="MX40" i="2" s="1"/>
  <c r="LF35" i="2"/>
  <c r="MA35" i="2"/>
  <c r="LF32" i="2"/>
  <c r="MA32" i="2"/>
  <c r="KE30" i="2"/>
  <c r="JG35" i="2"/>
  <c r="MV35" i="2" s="1"/>
  <c r="MX35" i="2" s="1"/>
  <c r="LF31" i="2"/>
  <c r="LF38" i="2"/>
  <c r="LG25" i="2" s="1"/>
  <c r="LF39" i="2"/>
  <c r="JG38" i="2"/>
  <c r="MQ39" i="2"/>
  <c r="JG39" i="2"/>
  <c r="MA38" i="2"/>
  <c r="JG37" i="2"/>
  <c r="JN37" i="2" s="1"/>
  <c r="LF37" i="2"/>
  <c r="LG24" i="2" s="1"/>
  <c r="LE165" i="2"/>
  <c r="LA59" i="2"/>
  <c r="LO325" i="2"/>
  <c r="IE86" i="2"/>
  <c r="KW90" i="2"/>
  <c r="FA119" i="2"/>
  <c r="IA86" i="2"/>
  <c r="LM60" i="2"/>
  <c r="E14" i="7"/>
  <c r="N14" i="7" s="1"/>
  <c r="LM73" i="2"/>
  <c r="FA77" i="2"/>
  <c r="IE88" i="2"/>
  <c r="IW100" i="2"/>
  <c r="HZ74" i="2"/>
  <c r="IE87" i="2"/>
  <c r="KS58" i="2"/>
  <c r="JA164" i="2"/>
  <c r="KK80" i="2"/>
  <c r="JA92" i="2"/>
  <c r="IV92" i="2"/>
  <c r="LA80" i="2"/>
  <c r="EG116" i="2"/>
  <c r="EB122" i="2"/>
  <c r="LM202" i="2"/>
  <c r="KY84" i="2"/>
  <c r="KY93" i="2"/>
  <c r="IO262" i="2"/>
  <c r="IE120" i="2"/>
  <c r="EE129" i="2"/>
  <c r="DN81" i="2"/>
  <c r="LM331" i="2"/>
  <c r="DN162" i="2"/>
  <c r="KS71" i="2"/>
  <c r="KQ80" i="2"/>
  <c r="LA72" i="2"/>
  <c r="EI104" i="2"/>
  <c r="JA81" i="2"/>
  <c r="DH163" i="2"/>
  <c r="KQ73" i="2"/>
  <c r="LM58" i="2"/>
  <c r="IA88" i="2"/>
  <c r="IW81" i="2"/>
  <c r="DH171" i="2"/>
  <c r="KK118" i="2"/>
  <c r="KW210" i="2"/>
  <c r="DH170" i="2"/>
  <c r="DH164" i="2"/>
  <c r="IO266" i="2"/>
  <c r="FC77" i="2"/>
  <c r="KQ74" i="2"/>
  <c r="EC160" i="2"/>
  <c r="AF96" i="2"/>
  <c r="IB263" i="2"/>
  <c r="AK70" i="2"/>
  <c r="EF243" i="2"/>
  <c r="EQ99" i="2"/>
  <c r="IW113" i="2"/>
  <c r="KQ75" i="2"/>
  <c r="AL92" i="2"/>
  <c r="KY92" i="2"/>
  <c r="LM59" i="2"/>
  <c r="KW295" i="2"/>
  <c r="LM145" i="2"/>
  <c r="LM74" i="2"/>
  <c r="EM95" i="2"/>
  <c r="ED97" i="2"/>
  <c r="ER82" i="2"/>
  <c r="KO133" i="2"/>
  <c r="LM297" i="2"/>
  <c r="KS105" i="2"/>
  <c r="DN207" i="2"/>
  <c r="IX262" i="2"/>
  <c r="IX252" i="2"/>
  <c r="KU89" i="2"/>
  <c r="IW84" i="2"/>
  <c r="M78" i="2"/>
  <c r="DE278" i="2"/>
  <c r="IA123" i="2"/>
  <c r="KM74" i="2"/>
  <c r="LG71" i="2"/>
  <c r="IO252" i="2"/>
  <c r="LO59" i="2"/>
  <c r="ER91" i="2"/>
  <c r="IV98" i="2"/>
  <c r="EI244" i="2"/>
  <c r="KS238" i="2"/>
  <c r="EF244" i="2"/>
  <c r="JA74" i="2"/>
  <c r="KU84" i="2"/>
  <c r="KM101" i="2"/>
  <c r="LM72" i="2"/>
  <c r="KM89" i="2"/>
  <c r="KO49" i="2"/>
  <c r="LG100" i="2"/>
  <c r="EE244" i="2"/>
  <c r="EJ244" i="2"/>
  <c r="KW74" i="2"/>
  <c r="EB114" i="2"/>
  <c r="IA70" i="2"/>
  <c r="AJ105" i="2"/>
  <c r="ED129" i="2"/>
  <c r="AK88" i="2"/>
  <c r="KS191" i="2"/>
  <c r="JI94" i="2"/>
  <c r="JM81" i="2" s="1"/>
  <c r="AI105" i="2"/>
  <c r="IA202" i="2"/>
  <c r="FC124" i="2"/>
  <c r="DH167" i="2"/>
  <c r="AI71" i="2"/>
  <c r="DH160" i="2"/>
  <c r="LE92" i="2"/>
  <c r="EF129" i="2"/>
  <c r="DS183" i="2"/>
  <c r="KW206" i="2"/>
  <c r="EF93" i="2"/>
  <c r="LM300" i="2"/>
  <c r="IX263" i="2"/>
  <c r="IE242" i="2"/>
  <c r="IE139" i="2"/>
  <c r="KU33" i="2"/>
  <c r="DH172" i="2"/>
  <c r="IE205" i="2"/>
  <c r="D7" i="7"/>
  <c r="LZ160" i="2"/>
  <c r="EE130" i="2"/>
  <c r="KM114" i="2"/>
  <c r="KM273" i="2"/>
  <c r="LE133" i="2"/>
  <c r="KY184" i="2"/>
  <c r="KY198" i="2"/>
  <c r="KW298" i="2"/>
  <c r="IV75" i="2"/>
  <c r="IB258" i="2"/>
  <c r="KO117" i="2"/>
  <c r="ED243" i="2"/>
  <c r="EE116" i="2"/>
  <c r="KY159" i="2"/>
  <c r="ED93" i="2"/>
  <c r="DH166" i="2"/>
  <c r="IA205" i="2"/>
  <c r="M77" i="2"/>
  <c r="DH168" i="2"/>
  <c r="KT69" i="2"/>
  <c r="KY197" i="2"/>
  <c r="DS191" i="2"/>
  <c r="LO238" i="2"/>
  <c r="EI243" i="2"/>
  <c r="HU72" i="2"/>
  <c r="JB72" i="2" s="1"/>
  <c r="AI70" i="2"/>
  <c r="IW88" i="2"/>
  <c r="DH162" i="2"/>
  <c r="EE93" i="2"/>
  <c r="M80" i="2"/>
  <c r="KQ62" i="2"/>
  <c r="DH169" i="2"/>
  <c r="DH161" i="2"/>
  <c r="LI70" i="2"/>
  <c r="DH165" i="2"/>
  <c r="LA83" i="2"/>
  <c r="MV83" i="2"/>
  <c r="MX83" i="2" s="1"/>
  <c r="IA98" i="2"/>
  <c r="JH74" i="2"/>
  <c r="HZ57" i="2"/>
  <c r="DK297" i="2"/>
  <c r="JA142" i="2"/>
  <c r="EE222" i="2"/>
  <c r="IX259" i="2"/>
  <c r="IX268" i="2"/>
  <c r="IA203" i="2"/>
  <c r="KK330" i="2"/>
  <c r="HZ190" i="2"/>
  <c r="JA72" i="2"/>
  <c r="KY35" i="2"/>
  <c r="L86" i="2"/>
  <c r="IW168" i="2"/>
  <c r="DS77" i="2"/>
  <c r="IV113" i="2"/>
  <c r="EC297" i="2"/>
  <c r="EI297" i="2" s="1"/>
  <c r="AL58" i="2"/>
  <c r="LA68" i="2"/>
  <c r="DM297" i="2"/>
  <c r="KM280" i="2"/>
  <c r="JN83" i="2"/>
  <c r="JP83" i="2" s="1"/>
  <c r="IB249" i="2"/>
  <c r="MP82" i="2"/>
  <c r="DL318" i="2"/>
  <c r="KO92" i="2"/>
  <c r="EB58" i="2"/>
  <c r="KU76" i="2"/>
  <c r="KO131" i="2"/>
  <c r="JA87" i="2"/>
  <c r="IA139" i="2"/>
  <c r="KQ176" i="2"/>
  <c r="DJ297" i="2"/>
  <c r="EQ251" i="2"/>
  <c r="IA93" i="2"/>
  <c r="KY102" i="2"/>
  <c r="LA117" i="2"/>
  <c r="KO91" i="2"/>
  <c r="KO72" i="2"/>
  <c r="DS196" i="2"/>
  <c r="LA74" i="2"/>
  <c r="DQ74" i="2"/>
  <c r="KY185" i="2"/>
  <c r="FA84" i="2"/>
  <c r="LE238" i="2"/>
  <c r="KO79" i="2"/>
  <c r="IO249" i="2"/>
  <c r="LO84" i="2"/>
  <c r="LA295" i="2"/>
  <c r="IA72" i="2"/>
  <c r="LA330" i="2"/>
  <c r="IB268" i="2"/>
  <c r="EB246" i="2"/>
  <c r="LA318" i="2"/>
  <c r="EB204" i="2"/>
  <c r="LG98" i="2"/>
  <c r="KM128" i="2"/>
  <c r="KK273" i="2"/>
  <c r="KS87" i="2"/>
  <c r="FA62" i="2"/>
  <c r="LA76" i="2"/>
  <c r="KS89" i="2"/>
  <c r="DO76" i="2"/>
  <c r="DG90" i="2"/>
  <c r="LA89" i="2"/>
  <c r="MS82" i="2"/>
  <c r="KO113" i="2"/>
  <c r="EE99" i="2"/>
  <c r="HZ64" i="2"/>
  <c r="IV71" i="2"/>
  <c r="HZ72" i="2"/>
  <c r="DK301" i="2"/>
  <c r="DM301" i="2"/>
  <c r="EJ116" i="2"/>
  <c r="KK230" i="2"/>
  <c r="MW76" i="2"/>
  <c r="JA98" i="2"/>
  <c r="IA90" i="2"/>
  <c r="AK64" i="2"/>
  <c r="LK292" i="2"/>
  <c r="LM62" i="2"/>
  <c r="IE77" i="2"/>
  <c r="DJ301" i="2"/>
  <c r="MU121" i="2"/>
  <c r="DO74" i="2"/>
  <c r="KM115" i="2"/>
  <c r="EF99" i="2"/>
  <c r="IE85" i="2"/>
  <c r="IE176" i="2"/>
  <c r="FC33" i="2"/>
  <c r="DE104" i="2"/>
  <c r="DQ225" i="2"/>
  <c r="IE106" i="2"/>
  <c r="AI107" i="2"/>
  <c r="KS70" i="2"/>
  <c r="KU71" i="2"/>
  <c r="IA81" i="2"/>
  <c r="KO106" i="2"/>
  <c r="LA125" i="2"/>
  <c r="JA88" i="2"/>
  <c r="EB294" i="2"/>
  <c r="DL301" i="2"/>
  <c r="EJ163" i="2"/>
  <c r="IA106" i="2"/>
  <c r="LG75" i="2"/>
  <c r="KQ97" i="2"/>
  <c r="JA75" i="2"/>
  <c r="EF225" i="2"/>
  <c r="HZ77" i="2"/>
  <c r="JA49" i="2"/>
  <c r="LG79" i="2"/>
  <c r="IV74" i="2"/>
  <c r="LM278" i="2"/>
  <c r="IV96" i="2"/>
  <c r="EQ80" i="2"/>
  <c r="LG92" i="2"/>
  <c r="LG84" i="2"/>
  <c r="KQ92" i="2"/>
  <c r="EB85" i="2"/>
  <c r="IX258" i="2"/>
  <c r="HU76" i="2"/>
  <c r="IX76" i="2" s="1"/>
  <c r="AF97" i="2"/>
  <c r="DO207" i="2"/>
  <c r="ED140" i="2"/>
  <c r="LA118" i="2"/>
  <c r="IH100" i="2"/>
  <c r="IX275" i="2"/>
  <c r="IB275" i="2"/>
  <c r="IW80" i="2"/>
  <c r="EF53" i="2"/>
  <c r="ED53" i="2"/>
  <c r="EE53" i="2"/>
  <c r="AF84" i="2"/>
  <c r="IA223" i="2"/>
  <c r="IE223" i="2"/>
  <c r="EI163" i="2"/>
  <c r="EE163" i="2"/>
  <c r="DS198" i="2"/>
  <c r="DK311" i="2"/>
  <c r="DQ299" i="2" s="1"/>
  <c r="DM311" i="2"/>
  <c r="LA167" i="2"/>
  <c r="EE181" i="2"/>
  <c r="EF181" i="2"/>
  <c r="IW109" i="2"/>
  <c r="JA125" i="2"/>
  <c r="DG230" i="2"/>
  <c r="LO225" i="2"/>
  <c r="LK189" i="2"/>
  <c r="LM180" i="2"/>
  <c r="IN88" i="2"/>
  <c r="HU88" i="2"/>
  <c r="JB88" i="2" s="1"/>
  <c r="H8" i="7"/>
  <c r="ER87" i="2"/>
  <c r="LE87" i="2"/>
  <c r="KK87" i="2"/>
  <c r="LK74" i="2"/>
  <c r="KQ271" i="2"/>
  <c r="KY80" i="2"/>
  <c r="KS85" i="2"/>
  <c r="IH109" i="2"/>
  <c r="ED221" i="2"/>
  <c r="EF221" i="2"/>
  <c r="EE221" i="2"/>
  <c r="AK116" i="2"/>
  <c r="AJ116" i="2"/>
  <c r="IO255" i="2"/>
  <c r="IX255" i="2"/>
  <c r="IB255" i="2"/>
  <c r="JH102" i="2"/>
  <c r="LI111" i="2"/>
  <c r="J100" i="2"/>
  <c r="DM319" i="2"/>
  <c r="DN319" i="2" s="1"/>
  <c r="DL319" i="2"/>
  <c r="DM325" i="2"/>
  <c r="DJ325" i="2"/>
  <c r="KK132" i="2"/>
  <c r="LE280" i="2"/>
  <c r="JA109" i="2"/>
  <c r="AI116" i="2"/>
  <c r="EI221" i="2"/>
  <c r="IV67" i="2"/>
  <c r="LM314" i="2"/>
  <c r="LI100" i="2"/>
  <c r="HU123" i="2"/>
  <c r="IX123" i="2" s="1"/>
  <c r="KM41" i="2"/>
  <c r="AJ104" i="2"/>
  <c r="EI181" i="2"/>
  <c r="JA126" i="2"/>
  <c r="KY62" i="2"/>
  <c r="KY280" i="2"/>
  <c r="KS111" i="2"/>
  <c r="EF163" i="2"/>
  <c r="DK318" i="2"/>
  <c r="DQ306" i="2" s="1"/>
  <c r="LI85" i="2"/>
  <c r="IE144" i="2"/>
  <c r="EI111" i="2"/>
  <c r="ED111" i="2"/>
  <c r="IX289" i="2"/>
  <c r="AK117" i="2"/>
  <c r="AJ117" i="2"/>
  <c r="DP306" i="2"/>
  <c r="LM123" i="2"/>
  <c r="LO326" i="2"/>
  <c r="J76" i="2"/>
  <c r="IQ113" i="2"/>
  <c r="KS72" i="2"/>
  <c r="JH187" i="2"/>
  <c r="EO172" i="2"/>
  <c r="AJ81" i="2"/>
  <c r="AK81" i="2"/>
  <c r="EI118" i="2"/>
  <c r="EE118" i="2"/>
  <c r="EI216" i="2"/>
  <c r="EE216" i="2"/>
  <c r="AI81" i="2"/>
  <c r="EB310" i="2"/>
  <c r="KO118" i="2"/>
  <c r="IW126" i="2"/>
  <c r="IA49" i="2"/>
  <c r="LE295" i="2"/>
  <c r="JA169" i="2"/>
  <c r="IV156" i="2"/>
  <c r="LI74" i="2"/>
  <c r="MW38" i="2"/>
  <c r="ED185" i="2"/>
  <c r="EC311" i="2"/>
  <c r="ED311" i="2" s="1"/>
  <c r="LM302" i="2"/>
  <c r="EB129" i="2"/>
  <c r="DN152" i="2"/>
  <c r="KM184" i="2"/>
  <c r="LI278" i="2"/>
  <c r="IB293" i="2"/>
  <c r="IX293" i="2"/>
  <c r="IN293" i="2"/>
  <c r="LI183" i="2"/>
  <c r="KK77" i="2"/>
  <c r="KQ110" i="2"/>
  <c r="LI195" i="2"/>
  <c r="IA176" i="2"/>
  <c r="LO293" i="2"/>
  <c r="LM245" i="2"/>
  <c r="JA76" i="2"/>
  <c r="LM85" i="2"/>
  <c r="KY275" i="2"/>
  <c r="KQ239" i="2"/>
  <c r="MN82" i="2"/>
  <c r="HJ69" i="2"/>
  <c r="LE72" i="2"/>
  <c r="KU79" i="2"/>
  <c r="DO170" i="2"/>
  <c r="EJ185" i="2"/>
  <c r="EB94" i="2"/>
  <c r="KM86" i="2"/>
  <c r="KM35" i="2"/>
  <c r="KV69" i="2"/>
  <c r="LM316" i="2"/>
  <c r="LG67" i="2"/>
  <c r="DE295" i="2"/>
  <c r="KY118" i="2"/>
  <c r="LK87" i="2"/>
  <c r="KO316" i="2"/>
  <c r="EI99" i="2"/>
  <c r="MF82" i="2"/>
  <c r="KO250" i="2"/>
  <c r="LO265" i="2"/>
  <c r="EB142" i="2"/>
  <c r="KW72" i="2"/>
  <c r="LK221" i="2"/>
  <c r="KS197" i="2"/>
  <c r="AL103" i="2"/>
  <c r="KK74" i="2"/>
  <c r="KY89" i="2"/>
  <c r="LA70" i="2"/>
  <c r="EQ79" i="2"/>
  <c r="LI72" i="2"/>
  <c r="KQ52" i="2"/>
  <c r="KQ317" i="2"/>
  <c r="DG307" i="2"/>
  <c r="KW205" i="2"/>
  <c r="M73" i="2"/>
  <c r="FA136" i="2"/>
  <c r="EJ138" i="2"/>
  <c r="IV138" i="2"/>
  <c r="HV105" i="2"/>
  <c r="DN203" i="2"/>
  <c r="KO78" i="2"/>
  <c r="DM285" i="2"/>
  <c r="EI133" i="2"/>
  <c r="KS175" i="2"/>
  <c r="CU69" i="2"/>
  <c r="AF104" i="2"/>
  <c r="LI65" i="2"/>
  <c r="ED177" i="2"/>
  <c r="HZ80" i="2"/>
  <c r="LO93" i="2"/>
  <c r="AJ36" i="2"/>
  <c r="LM267" i="2"/>
  <c r="LK226" i="2"/>
  <c r="KM327" i="2"/>
  <c r="KS112" i="2"/>
  <c r="FC62" i="2"/>
  <c r="LM244" i="2"/>
  <c r="EO91" i="2"/>
  <c r="IA208" i="2"/>
  <c r="DS228" i="2"/>
  <c r="AI36" i="2"/>
  <c r="IV37" i="2"/>
  <c r="KY122" i="2"/>
  <c r="KU196" i="2"/>
  <c r="DS169" i="2"/>
  <c r="LM293" i="2"/>
  <c r="LO97" i="2"/>
  <c r="DR306" i="2"/>
  <c r="DJ318" i="2"/>
  <c r="DT111" i="2"/>
  <c r="HV42" i="2"/>
  <c r="LK62" i="2"/>
  <c r="AK77" i="2"/>
  <c r="FA299" i="2"/>
  <c r="KQ84" i="2"/>
  <c r="EQ324" i="2"/>
  <c r="LA98" i="2"/>
  <c r="JN133" i="2"/>
  <c r="JP133" i="2" s="1"/>
  <c r="KW116" i="2"/>
  <c r="AF78" i="2"/>
  <c r="AK80" i="2"/>
  <c r="KW80" i="2"/>
  <c r="LI83" i="2"/>
  <c r="LE189" i="2"/>
  <c r="KO183" i="2"/>
  <c r="LK233" i="2"/>
  <c r="IB253" i="2"/>
  <c r="IO253" i="2"/>
  <c r="KN69" i="2"/>
  <c r="LN69" i="2"/>
  <c r="KM176" i="2"/>
  <c r="EE177" i="2"/>
  <c r="AK36" i="2"/>
  <c r="CW69" i="2"/>
  <c r="JN187" i="2"/>
  <c r="JP187" i="2" s="1"/>
  <c r="LK208" i="2"/>
  <c r="LM67" i="2"/>
  <c r="KS65" i="2"/>
  <c r="ED181" i="2"/>
  <c r="IW86" i="2"/>
  <c r="LM46" i="2"/>
  <c r="HO69" i="2"/>
  <c r="LG254" i="2"/>
  <c r="DE100" i="2"/>
  <c r="DN183" i="2"/>
  <c r="DM318" i="2"/>
  <c r="DO306" i="2" s="1"/>
  <c r="HU98" i="2"/>
  <c r="IX98" i="2" s="1"/>
  <c r="KQ165" i="2"/>
  <c r="LK225" i="2"/>
  <c r="KY315" i="2"/>
  <c r="AI77" i="2"/>
  <c r="LA172" i="2"/>
  <c r="KO187" i="2"/>
  <c r="DQ192" i="2"/>
  <c r="LI293" i="2"/>
  <c r="LA255" i="2"/>
  <c r="LC301" i="2"/>
  <c r="KO83" i="2"/>
  <c r="AJ80" i="2"/>
  <c r="LA197" i="2"/>
  <c r="LA225" i="2"/>
  <c r="IB259" i="2"/>
  <c r="GZ69" i="2"/>
  <c r="LK327" i="2"/>
  <c r="KW197" i="2"/>
  <c r="EU295" i="2"/>
  <c r="KO77" i="2"/>
  <c r="LC328" i="2"/>
  <c r="LO295" i="2"/>
  <c r="KM206" i="2"/>
  <c r="KS227" i="2"/>
  <c r="DS214" i="2"/>
  <c r="ED253" i="2"/>
  <c r="HN69" i="2"/>
  <c r="DS195" i="2"/>
  <c r="AF65" i="2"/>
  <c r="KO65" i="2"/>
  <c r="KW233" i="2"/>
  <c r="ED155" i="2"/>
  <c r="HZ85" i="2"/>
  <c r="EQ73" i="2"/>
  <c r="EU285" i="2"/>
  <c r="EO117" i="2"/>
  <c r="KS300" i="2"/>
  <c r="DQ190" i="2"/>
  <c r="FC165" i="2"/>
  <c r="LE118" i="2"/>
  <c r="KS73" i="2"/>
  <c r="KY330" i="2"/>
  <c r="LK76" i="2"/>
  <c r="IO267" i="2"/>
  <c r="KS124" i="2"/>
  <c r="DQ81" i="2"/>
  <c r="LK89" i="2"/>
  <c r="KY76" i="2"/>
  <c r="AK87" i="2"/>
  <c r="CX69" i="2"/>
  <c r="LI281" i="2"/>
  <c r="LE79" i="2"/>
  <c r="EB96" i="2"/>
  <c r="DE169" i="2"/>
  <c r="KM100" i="2"/>
  <c r="KY132" i="2"/>
  <c r="HK82" i="2"/>
  <c r="LM83" i="2"/>
  <c r="JH168" i="2"/>
  <c r="JO187" i="2"/>
  <c r="JR187" i="2" s="1"/>
  <c r="EB57" i="2"/>
  <c r="HG69" i="2"/>
  <c r="JH175" i="2"/>
  <c r="EG50" i="2"/>
  <c r="DE205" i="2"/>
  <c r="KS86" i="2"/>
  <c r="E76" i="2"/>
  <c r="KU331" i="2"/>
  <c r="LE84" i="2"/>
  <c r="EB102" i="2"/>
  <c r="LA90" i="2"/>
  <c r="EB89" i="2"/>
  <c r="EQ63" i="2"/>
  <c r="LE80" i="2"/>
  <c r="KS239" i="2"/>
  <c r="KQ283" i="2"/>
  <c r="KK96" i="2"/>
  <c r="EG125" i="2"/>
  <c r="IX267" i="2"/>
  <c r="FC84" i="2"/>
  <c r="AF76" i="2"/>
  <c r="IW54" i="2"/>
  <c r="KO50" i="2"/>
  <c r="IV154" i="2"/>
  <c r="E71" i="2"/>
  <c r="EJ180" i="2"/>
  <c r="FA158" i="2"/>
  <c r="KW157" i="2"/>
  <c r="ED226" i="2"/>
  <c r="IW146" i="2"/>
  <c r="LA201" i="2"/>
  <c r="EB286" i="2"/>
  <c r="KS269" i="2"/>
  <c r="JH223" i="2"/>
  <c r="JI223" i="2"/>
  <c r="EU188" i="2"/>
  <c r="FA80" i="2"/>
  <c r="JN91" i="2"/>
  <c r="NB91" i="2" s="1"/>
  <c r="ND91" i="2" s="1"/>
  <c r="MV91" i="2"/>
  <c r="MX91" i="2" s="1"/>
  <c r="KK85" i="2"/>
  <c r="JA137" i="2"/>
  <c r="IW137" i="2"/>
  <c r="CS82" i="2"/>
  <c r="EE218" i="2"/>
  <c r="EK205" i="2" s="1"/>
  <c r="LL69" i="2"/>
  <c r="EU325" i="2"/>
  <c r="EF216" i="2"/>
  <c r="KX69" i="2"/>
  <c r="LG122" i="2"/>
  <c r="LG205" i="2"/>
  <c r="ED209" i="2"/>
  <c r="EF209" i="2"/>
  <c r="ED255" i="2"/>
  <c r="EI255" i="2"/>
  <c r="EJ243" i="2"/>
  <c r="HZ131" i="2"/>
  <c r="IO250" i="2"/>
  <c r="IB250" i="2"/>
  <c r="IX250" i="2"/>
  <c r="EC327" i="2"/>
  <c r="ED327" i="2" s="1"/>
  <c r="DL327" i="2"/>
  <c r="IQ92" i="2"/>
  <c r="EF94" i="2"/>
  <c r="ED94" i="2"/>
  <c r="AK97" i="2"/>
  <c r="AI97" i="2"/>
  <c r="JI71" i="2"/>
  <c r="JH71" i="2"/>
  <c r="IH42" i="2"/>
  <c r="J32" i="2"/>
  <c r="DL279" i="2"/>
  <c r="KY205" i="2"/>
  <c r="JA183" i="2"/>
  <c r="JA131" i="2"/>
  <c r="IX270" i="2"/>
  <c r="IB270" i="2"/>
  <c r="IO270" i="2"/>
  <c r="AJ103" i="2"/>
  <c r="EJ103" i="2"/>
  <c r="EJ188" i="2"/>
  <c r="DO152" i="2"/>
  <c r="KM298" i="2"/>
  <c r="J90" i="2"/>
  <c r="EF70" i="2"/>
  <c r="ED70" i="2"/>
  <c r="EE70" i="2"/>
  <c r="EU75" i="2"/>
  <c r="EO88" i="2"/>
  <c r="KO207" i="2"/>
  <c r="IA37" i="2"/>
  <c r="EI116" i="2"/>
  <c r="EE226" i="2"/>
  <c r="IW52" i="2"/>
  <c r="EI94" i="2"/>
  <c r="KK324" i="2"/>
  <c r="LI113" i="2"/>
  <c r="IW140" i="2"/>
  <c r="KQ188" i="2"/>
  <c r="EB104" i="2"/>
  <c r="LK109" i="2"/>
  <c r="CP69" i="2"/>
  <c r="HM69" i="2"/>
  <c r="IN275" i="2"/>
  <c r="CG69" i="2"/>
  <c r="IW169" i="2"/>
  <c r="EF193" i="2"/>
  <c r="KK331" i="2"/>
  <c r="KS328" i="2"/>
  <c r="EI220" i="2"/>
  <c r="KU88" i="2"/>
  <c r="EO277" i="2"/>
  <c r="EQ277" i="2"/>
  <c r="KS310" i="2"/>
  <c r="FC101" i="2"/>
  <c r="KQ316" i="2"/>
  <c r="EO99" i="2"/>
  <c r="DK327" i="2"/>
  <c r="DQ315" i="2" s="1"/>
  <c r="KU94" i="2"/>
  <c r="KP69" i="2"/>
  <c r="LE89" i="2"/>
  <c r="CL69" i="2"/>
  <c r="IV127" i="2"/>
  <c r="HR69" i="2"/>
  <c r="KY325" i="2"/>
  <c r="LO80" i="2"/>
  <c r="KQ94" i="2"/>
  <c r="IE102" i="2"/>
  <c r="HZ89" i="2"/>
  <c r="KK72" i="2"/>
  <c r="JO87" i="2"/>
  <c r="JR87" i="2" s="1"/>
  <c r="IQ80" i="2"/>
  <c r="LM298" i="2"/>
  <c r="HZ99" i="2"/>
  <c r="IE112" i="2"/>
  <c r="IA142" i="2"/>
  <c r="IE142" i="2"/>
  <c r="FA79" i="2"/>
  <c r="IH120" i="2"/>
  <c r="HV120" i="2"/>
  <c r="AK103" i="2"/>
  <c r="AJ97" i="2"/>
  <c r="KW267" i="2"/>
  <c r="KM177" i="2"/>
  <c r="KM164" i="2"/>
  <c r="CI82" i="2"/>
  <c r="MV94" i="2"/>
  <c r="MX94" i="2" s="1"/>
  <c r="MW94" i="2"/>
  <c r="JH94" i="2"/>
  <c r="LE76" i="2"/>
  <c r="IW130" i="2"/>
  <c r="JA130" i="2"/>
  <c r="DN181" i="2"/>
  <c r="MW71" i="2"/>
  <c r="IW162" i="2"/>
  <c r="JA162" i="2"/>
  <c r="HZ65" i="2"/>
  <c r="IA78" i="2"/>
  <c r="IE141" i="2"/>
  <c r="EJ129" i="2"/>
  <c r="EQ86" i="2"/>
  <c r="JN71" i="2"/>
  <c r="JP71" i="2" s="1"/>
  <c r="KO299" i="2"/>
  <c r="LM172" i="2"/>
  <c r="EU86" i="2"/>
  <c r="ED71" i="2"/>
  <c r="EE71" i="2"/>
  <c r="HT82" i="2"/>
  <c r="ED92" i="2"/>
  <c r="EI92" i="2"/>
  <c r="EE92" i="2"/>
  <c r="EE201" i="2"/>
  <c r="IA36" i="2"/>
  <c r="HZ23" i="2"/>
  <c r="EI226" i="2"/>
  <c r="AI103" i="2"/>
  <c r="IW167" i="2"/>
  <c r="KO64" i="2"/>
  <c r="EO86" i="2"/>
  <c r="EQ75" i="2"/>
  <c r="EU73" i="2"/>
  <c r="KO90" i="2"/>
  <c r="LK185" i="2"/>
  <c r="KW85" i="2"/>
  <c r="KO184" i="2"/>
  <c r="E74" i="2"/>
  <c r="E78" i="2"/>
  <c r="LG72" i="2"/>
  <c r="LG85" i="2"/>
  <c r="ED76" i="2"/>
  <c r="EF76" i="2"/>
  <c r="AL70" i="2"/>
  <c r="AI83" i="2"/>
  <c r="ED201" i="2"/>
  <c r="HU275" i="2"/>
  <c r="IO275" i="2" s="1"/>
  <c r="ER42" i="2"/>
  <c r="ER22" i="2"/>
  <c r="ER28" i="2"/>
  <c r="ER23" i="2"/>
  <c r="ER25" i="2"/>
  <c r="ER19" i="2"/>
  <c r="EE94" i="2"/>
  <c r="DP315" i="2"/>
  <c r="E69" i="2"/>
  <c r="DR315" i="2"/>
  <c r="JO193" i="2"/>
  <c r="JR193" i="2" s="1"/>
  <c r="HH69" i="2"/>
  <c r="AJ83" i="2"/>
  <c r="IW37" i="2"/>
  <c r="IV24" i="2"/>
  <c r="LH69" i="2"/>
  <c r="ED216" i="2"/>
  <c r="LI266" i="2"/>
  <c r="ER90" i="2"/>
  <c r="ER88" i="2"/>
  <c r="EP82" i="2"/>
  <c r="DM327" i="2"/>
  <c r="DN327" i="2" s="1"/>
  <c r="J101" i="2"/>
  <c r="L101" i="2"/>
  <c r="EU79" i="2"/>
  <c r="EX69" i="2"/>
  <c r="DL311" i="2"/>
  <c r="DJ311" i="2"/>
  <c r="IV86" i="2"/>
  <c r="DC327" i="2"/>
  <c r="LI87" i="2"/>
  <c r="KL82" i="2"/>
  <c r="LE171" i="2"/>
  <c r="LE184" i="2"/>
  <c r="KU81" i="2"/>
  <c r="KK183" i="2"/>
  <c r="AK93" i="2"/>
  <c r="AK76" i="2"/>
  <c r="AJ76" i="2"/>
  <c r="LM77" i="2"/>
  <c r="M75" i="2"/>
  <c r="M70" i="2"/>
  <c r="M69" i="2"/>
  <c r="M71" i="2"/>
  <c r="H69" i="2"/>
  <c r="M79" i="2"/>
  <c r="IA40" i="2"/>
  <c r="IE40" i="2"/>
  <c r="HV103" i="2"/>
  <c r="IQ103" i="2"/>
  <c r="HZ63" i="2"/>
  <c r="IE76" i="2"/>
  <c r="IA76" i="2"/>
  <c r="KS59" i="2"/>
  <c r="LA67" i="2"/>
  <c r="MK272" i="2"/>
  <c r="KU241" i="2"/>
  <c r="LK110" i="2"/>
  <c r="KQ64" i="2"/>
  <c r="EG119" i="2"/>
  <c r="KW98" i="2"/>
  <c r="FA277" i="2"/>
  <c r="LE176" i="2"/>
  <c r="FC97" i="2"/>
  <c r="LM286" i="2"/>
  <c r="KW309" i="2"/>
  <c r="KM84" i="2"/>
  <c r="DQ228" i="2"/>
  <c r="JA71" i="2"/>
  <c r="AF81" i="2"/>
  <c r="KS74" i="2"/>
  <c r="KW83" i="2"/>
  <c r="EU99" i="2"/>
  <c r="AF62" i="2"/>
  <c r="KY231" i="2"/>
  <c r="LO226" i="2"/>
  <c r="HU235" i="2"/>
  <c r="IO235" i="2" s="1"/>
  <c r="CS69" i="2"/>
  <c r="KO208" i="2"/>
  <c r="KQ113" i="2"/>
  <c r="KY316" i="2"/>
  <c r="EJ49" i="2"/>
  <c r="LG170" i="2"/>
  <c r="EQ252" i="2"/>
  <c r="LO100" i="2"/>
  <c r="LE175" i="2"/>
  <c r="DG258" i="2"/>
  <c r="LI290" i="2"/>
  <c r="LO89" i="2"/>
  <c r="LF69" i="2"/>
  <c r="KM93" i="2"/>
  <c r="LI73" i="2"/>
  <c r="EB70" i="2"/>
  <c r="DO92" i="2"/>
  <c r="LM176" i="2"/>
  <c r="LM191" i="2"/>
  <c r="DS178" i="2"/>
  <c r="KY219" i="2"/>
  <c r="KS83" i="2"/>
  <c r="KQ103" i="2"/>
  <c r="FA175" i="2"/>
  <c r="KW183" i="2"/>
  <c r="LK198" i="2"/>
  <c r="AF77" i="2"/>
  <c r="LG151" i="2"/>
  <c r="KW79" i="2"/>
  <c r="MM82" i="2"/>
  <c r="HZ40" i="2"/>
  <c r="KU244" i="2"/>
  <c r="LM140" i="2"/>
  <c r="LO263" i="2"/>
  <c r="FC244" i="2"/>
  <c r="LM64" i="2"/>
  <c r="LA58" i="2"/>
  <c r="LE162" i="2"/>
  <c r="LK214" i="2"/>
  <c r="KM171" i="2"/>
  <c r="EU293" i="2"/>
  <c r="LE85" i="2"/>
  <c r="LO177" i="2"/>
  <c r="KO196" i="2"/>
  <c r="LI274" i="2"/>
  <c r="HA82" i="2"/>
  <c r="LE123" i="2"/>
  <c r="EG241" i="2"/>
  <c r="CN82" i="2"/>
  <c r="KS77" i="2"/>
  <c r="LO76" i="2"/>
  <c r="KM73" i="2"/>
  <c r="AF71" i="2"/>
  <c r="EJ92" i="2"/>
  <c r="KQ119" i="2"/>
  <c r="LA184" i="2"/>
  <c r="HP69" i="2"/>
  <c r="KS183" i="2"/>
  <c r="LE206" i="2"/>
  <c r="LI168" i="2"/>
  <c r="KY133" i="2"/>
  <c r="LA309" i="2"/>
  <c r="KU92" i="2"/>
  <c r="DO62" i="2"/>
  <c r="CJ69" i="2"/>
  <c r="IO271" i="2"/>
  <c r="IX271" i="2"/>
  <c r="LE225" i="2"/>
  <c r="EU292" i="2"/>
  <c r="KW123" i="2"/>
  <c r="KS90" i="2"/>
  <c r="DQ77" i="2"/>
  <c r="HF95" i="2"/>
  <c r="IW83" i="2"/>
  <c r="IV70" i="2"/>
  <c r="DS72" i="2"/>
  <c r="KM278" i="2"/>
  <c r="LE81" i="2"/>
  <c r="EB314" i="2"/>
  <c r="LA91" i="2"/>
  <c r="LO90" i="2"/>
  <c r="DT207" i="2"/>
  <c r="FC310" i="2"/>
  <c r="FA310" i="2"/>
  <c r="DG100" i="2"/>
  <c r="KM70" i="2"/>
  <c r="KM83" i="2"/>
  <c r="KO73" i="2"/>
  <c r="HV85" i="2"/>
  <c r="IH85" i="2"/>
  <c r="HV112" i="2"/>
  <c r="JD112" i="2"/>
  <c r="JD71" i="2"/>
  <c r="IH107" i="2"/>
  <c r="HV107" i="2"/>
  <c r="IW107" i="2"/>
  <c r="IO264" i="2"/>
  <c r="IB264" i="2"/>
  <c r="LA78" i="2"/>
  <c r="KU162" i="2"/>
  <c r="JN127" i="2"/>
  <c r="JP127" i="2" s="1"/>
  <c r="JH127" i="2"/>
  <c r="AL94" i="2"/>
  <c r="AJ94" i="2"/>
  <c r="AK94" i="2"/>
  <c r="AI94" i="2"/>
  <c r="AL81" i="2"/>
  <c r="KO100" i="2"/>
  <c r="KO87" i="2"/>
  <c r="MV96" i="2"/>
  <c r="MX96" i="2" s="1"/>
  <c r="JI96" i="2"/>
  <c r="LG282" i="2"/>
  <c r="J18" i="7"/>
  <c r="FI212" i="2"/>
  <c r="LO243" i="2"/>
  <c r="IA180" i="2"/>
  <c r="IE180" i="2"/>
  <c r="LM324" i="2"/>
  <c r="LM299" i="2"/>
  <c r="AI96" i="2"/>
  <c r="AL83" i="2"/>
  <c r="JI103" i="2"/>
  <c r="DC112" i="2"/>
  <c r="DE99" i="2"/>
  <c r="EF154" i="2"/>
  <c r="EI154" i="2"/>
  <c r="DQ80" i="2"/>
  <c r="LI178" i="2"/>
  <c r="HZ101" i="2"/>
  <c r="AK71" i="2"/>
  <c r="KY83" i="2"/>
  <c r="KY70" i="2"/>
  <c r="HZ96" i="2"/>
  <c r="IE109" i="2"/>
  <c r="LM311" i="2"/>
  <c r="LA327" i="2"/>
  <c r="KW251" i="2"/>
  <c r="DN62" i="2"/>
  <c r="KK100" i="2"/>
  <c r="LO214" i="2"/>
  <c r="IW156" i="2"/>
  <c r="LM174" i="2"/>
  <c r="FI199" i="2"/>
  <c r="FK199" i="2"/>
  <c r="JI89" i="2"/>
  <c r="JL89" i="2"/>
  <c r="JI303" i="2"/>
  <c r="JH303" i="2"/>
  <c r="EF89" i="2"/>
  <c r="EJ76" i="2"/>
  <c r="KM264" i="2"/>
  <c r="KK90" i="2"/>
  <c r="KK103" i="2"/>
  <c r="KW71" i="2"/>
  <c r="LI81" i="2"/>
  <c r="KM75" i="2"/>
  <c r="JA155" i="2"/>
  <c r="IV142" i="2"/>
  <c r="JL88" i="2"/>
  <c r="MV101" i="2"/>
  <c r="MX101" i="2" s="1"/>
  <c r="FC239" i="2"/>
  <c r="FA239" i="2"/>
  <c r="HU125" i="2"/>
  <c r="IF125" i="2" s="1"/>
  <c r="DN88" i="2"/>
  <c r="JN242" i="2"/>
  <c r="JP242" i="2" s="1"/>
  <c r="JO242" i="2"/>
  <c r="JR242" i="2" s="1"/>
  <c r="EF133" i="2"/>
  <c r="ED133" i="2"/>
  <c r="IA128" i="2"/>
  <c r="IE128" i="2"/>
  <c r="KU93" i="2"/>
  <c r="EO83" i="2"/>
  <c r="EB166" i="2"/>
  <c r="DG99" i="2"/>
  <c r="DQ178" i="2"/>
  <c r="DS81" i="2"/>
  <c r="DE98" i="2"/>
  <c r="LM189" i="2"/>
  <c r="IW220" i="2"/>
  <c r="JA220" i="2"/>
  <c r="IN242" i="2"/>
  <c r="HU242" i="2"/>
  <c r="IO242" i="2" s="1"/>
  <c r="IH87" i="2"/>
  <c r="HV87" i="2"/>
  <c r="LI89" i="2"/>
  <c r="JN74" i="2"/>
  <c r="NB74" i="2" s="1"/>
  <c r="ND74" i="2" s="1"/>
  <c r="JO74" i="2"/>
  <c r="JR74" i="2" s="1"/>
  <c r="DS73" i="2"/>
  <c r="DQ73" i="2"/>
  <c r="EO281" i="2"/>
  <c r="EQ281" i="2"/>
  <c r="MW72" i="2"/>
  <c r="JN72" i="2"/>
  <c r="JP72" i="2" s="1"/>
  <c r="IW97" i="2"/>
  <c r="IV84" i="2"/>
  <c r="JA97" i="2"/>
  <c r="IW157" i="2"/>
  <c r="JA157" i="2"/>
  <c r="AK74" i="2"/>
  <c r="AI74" i="2"/>
  <c r="LA239" i="2"/>
  <c r="DC176" i="2"/>
  <c r="DE176" i="2"/>
  <c r="AK114" i="2"/>
  <c r="IA45" i="2"/>
  <c r="IE45" i="2"/>
  <c r="AJ107" i="2"/>
  <c r="JI131" i="2"/>
  <c r="JO131" i="2"/>
  <c r="JR131" i="2" s="1"/>
  <c r="IE125" i="2"/>
  <c r="HZ112" i="2"/>
  <c r="AJ111" i="2"/>
  <c r="AK111" i="2"/>
  <c r="AI111" i="2"/>
  <c r="AJ99" i="2"/>
  <c r="AL99" i="2"/>
  <c r="AK99" i="2"/>
  <c r="IN235" i="2"/>
  <c r="JA77" i="2"/>
  <c r="JO86" i="2"/>
  <c r="NC86" i="2" s="1"/>
  <c r="NE86" i="2" s="1"/>
  <c r="JI201" i="2"/>
  <c r="JH214" i="2"/>
  <c r="JI214" i="2"/>
  <c r="KW84" i="2"/>
  <c r="IV207" i="2"/>
  <c r="DQ167" i="2"/>
  <c r="JA154" i="2"/>
  <c r="IW154" i="2"/>
  <c r="AI91" i="2"/>
  <c r="AK91" i="2"/>
  <c r="ES82" i="2"/>
  <c r="KQ106" i="2"/>
  <c r="LG294" i="2"/>
  <c r="L100" i="2"/>
  <c r="LO287" i="2"/>
  <c r="LC325" i="2"/>
  <c r="KS295" i="2"/>
  <c r="EB315" i="2"/>
  <c r="JO126" i="2"/>
  <c r="JR126" i="2" s="1"/>
  <c r="EQ150" i="2"/>
  <c r="EB184" i="2"/>
  <c r="FC116" i="2"/>
  <c r="KQ178" i="2"/>
  <c r="KS274" i="2"/>
  <c r="AF100" i="2"/>
  <c r="KM88" i="2"/>
  <c r="FA72" i="2"/>
  <c r="M72" i="2"/>
  <c r="HZ76" i="2"/>
  <c r="IO257" i="2"/>
  <c r="IX257" i="2"/>
  <c r="IB257" i="2"/>
  <c r="HZ54" i="2"/>
  <c r="IE67" i="2"/>
  <c r="IA67" i="2"/>
  <c r="KU119" i="2"/>
  <c r="LM149" i="2"/>
  <c r="LM164" i="2"/>
  <c r="ER98" i="2"/>
  <c r="KU269" i="2"/>
  <c r="EB328" i="2"/>
  <c r="JA116" i="2"/>
  <c r="IA204" i="2"/>
  <c r="KM329" i="2"/>
  <c r="KU329" i="2"/>
  <c r="IV112" i="2"/>
  <c r="KK180" i="2"/>
  <c r="JN107" i="2"/>
  <c r="NB107" i="2" s="1"/>
  <c r="ND107" i="2" s="1"/>
  <c r="ER86" i="2"/>
  <c r="KO251" i="2"/>
  <c r="EC325" i="2"/>
  <c r="EF325" i="2" s="1"/>
  <c r="KS246" i="2"/>
  <c r="LO113" i="2"/>
  <c r="LE278" i="2"/>
  <c r="IE89" i="2"/>
  <c r="M76" i="2"/>
  <c r="KY98" i="2"/>
  <c r="KU189" i="2"/>
  <c r="ER95" i="2"/>
  <c r="KO326" i="2"/>
  <c r="KS210" i="2"/>
  <c r="LG268" i="2"/>
  <c r="LG275" i="2"/>
  <c r="LM310" i="2"/>
  <c r="LM90" i="2"/>
  <c r="KK171" i="2"/>
  <c r="HB69" i="2"/>
  <c r="IB266" i="2"/>
  <c r="IO251" i="2"/>
  <c r="IB251" i="2"/>
  <c r="EY95" i="2"/>
  <c r="LK90" i="2"/>
  <c r="IQ105" i="2"/>
  <c r="ER93" i="2"/>
  <c r="DR318" i="2"/>
  <c r="EO293" i="2"/>
  <c r="HZ191" i="2"/>
  <c r="DD173" i="2"/>
  <c r="KY79" i="2"/>
  <c r="ER83" i="2"/>
  <c r="EB271" i="2"/>
  <c r="DT72" i="2"/>
  <c r="DG200" i="2"/>
  <c r="KQ328" i="2"/>
  <c r="AF63" i="2"/>
  <c r="KQ162" i="2"/>
  <c r="JI91" i="2"/>
  <c r="MV87" i="2"/>
  <c r="MX87" i="2" s="1"/>
  <c r="M74" i="2"/>
  <c r="JO175" i="2"/>
  <c r="JR175" i="2" s="1"/>
  <c r="I69" i="2"/>
  <c r="J69" i="2" s="1"/>
  <c r="KU194" i="2"/>
  <c r="ER97" i="2"/>
  <c r="KK276" i="2"/>
  <c r="KQ250" i="2"/>
  <c r="JO96" i="2"/>
  <c r="JR96" i="2" s="1"/>
  <c r="DG62" i="2"/>
  <c r="LG262" i="2"/>
  <c r="LO275" i="2"/>
  <c r="KY187" i="2"/>
  <c r="DQ183" i="2"/>
  <c r="LG184" i="2"/>
  <c r="DE197" i="2"/>
  <c r="HZ195" i="2"/>
  <c r="EG103" i="2"/>
  <c r="KO75" i="2"/>
  <c r="LM70" i="2"/>
  <c r="JO71" i="2"/>
  <c r="AF94" i="2"/>
  <c r="MI82" i="2"/>
  <c r="LK73" i="2"/>
  <c r="MJ121" i="2"/>
  <c r="KQ318" i="2"/>
  <c r="LM81" i="2"/>
  <c r="L88" i="2"/>
  <c r="FC103" i="2"/>
  <c r="KW255" i="2"/>
  <c r="LI210" i="2"/>
  <c r="IV57" i="2"/>
  <c r="KS209" i="2"/>
  <c r="LA103" i="2"/>
  <c r="KM183" i="2"/>
  <c r="KQ292" i="2"/>
  <c r="AL74" i="2"/>
  <c r="KU77" i="2"/>
  <c r="DP318" i="2"/>
  <c r="EI201" i="2"/>
  <c r="LM323" i="2"/>
  <c r="LG326" i="2"/>
  <c r="KY63" i="2"/>
  <c r="EI53" i="2"/>
  <c r="LA303" i="2"/>
  <c r="LK324" i="2"/>
  <c r="ER92" i="2"/>
  <c r="AJ87" i="2"/>
  <c r="AM74" i="2" s="1"/>
  <c r="KR260" i="2"/>
  <c r="EI140" i="2"/>
  <c r="KY195" i="2"/>
  <c r="DL69" i="2"/>
  <c r="DT69" i="2"/>
  <c r="DN123" i="2"/>
  <c r="MW91" i="2"/>
  <c r="JN87" i="2"/>
  <c r="JP87" i="2" s="1"/>
  <c r="AI117" i="2"/>
  <c r="KY67" i="2"/>
  <c r="KY204" i="2"/>
  <c r="ER106" i="2"/>
  <c r="FC85" i="2"/>
  <c r="EG140" i="2"/>
  <c r="KY188" i="2"/>
  <c r="KM185" i="2"/>
  <c r="FC216" i="2"/>
  <c r="LA299" i="2"/>
  <c r="DS89" i="2"/>
  <c r="EB88" i="2"/>
  <c r="DQ92" i="2"/>
  <c r="KU176" i="2"/>
  <c r="LE208" i="2"/>
  <c r="KM174" i="2"/>
  <c r="DN143" i="2"/>
  <c r="KQ81" i="2"/>
  <c r="LM257" i="2"/>
  <c r="KM91" i="2"/>
  <c r="IB256" i="2"/>
  <c r="IO256" i="2"/>
  <c r="DQ196" i="2"/>
  <c r="DO130" i="2"/>
  <c r="DN130" i="2"/>
  <c r="JH86" i="2"/>
  <c r="MV86" i="2"/>
  <c r="MX86" i="2" s="1"/>
  <c r="IS69" i="2"/>
  <c r="IW69" i="2" s="1"/>
  <c r="EE123" i="2"/>
  <c r="KM126" i="2"/>
  <c r="JA73" i="2"/>
  <c r="LG316" i="2"/>
  <c r="DR325" i="2"/>
  <c r="DP325" i="2"/>
  <c r="KQ86" i="2"/>
  <c r="KM59" i="2"/>
  <c r="KO242" i="2"/>
  <c r="KO254" i="2"/>
  <c r="LI164" i="2"/>
  <c r="LA235" i="2"/>
  <c r="DO81" i="2"/>
  <c r="EG203" i="2"/>
  <c r="JN105" i="2"/>
  <c r="NB105" i="2" s="1"/>
  <c r="ND105" i="2" s="1"/>
  <c r="KQ196" i="2"/>
  <c r="MW87" i="2"/>
  <c r="JI73" i="2"/>
  <c r="DS153" i="2"/>
  <c r="EE157" i="2"/>
  <c r="EF157" i="2"/>
  <c r="LI77" i="2"/>
  <c r="KO81" i="2"/>
  <c r="CL82" i="2"/>
  <c r="EO92" i="2"/>
  <c r="DH102" i="2"/>
  <c r="DH103" i="2"/>
  <c r="LR95" i="2"/>
  <c r="KY90" i="2"/>
  <c r="KY103" i="2"/>
  <c r="EO118" i="2"/>
  <c r="EU118" i="2"/>
  <c r="DQ84" i="2"/>
  <c r="LM235" i="2"/>
  <c r="FA76" i="2"/>
  <c r="FA89" i="2"/>
  <c r="EE72" i="2"/>
  <c r="EI72" i="2"/>
  <c r="DQ89" i="2"/>
  <c r="DS74" i="2"/>
  <c r="ME121" i="2"/>
  <c r="IA110" i="2"/>
  <c r="IE110" i="2"/>
  <c r="HZ110" i="2"/>
  <c r="EG76" i="2"/>
  <c r="ED96" i="2"/>
  <c r="EE96" i="2"/>
  <c r="EF96" i="2"/>
  <c r="EE242" i="2"/>
  <c r="EO81" i="2"/>
  <c r="EQ81" i="2"/>
  <c r="JO183" i="2"/>
  <c r="JR183" i="2" s="1"/>
  <c r="DJ307" i="2"/>
  <c r="DP307" i="2"/>
  <c r="DK307" i="2"/>
  <c r="AJ75" i="2"/>
  <c r="AK75" i="2"/>
  <c r="LM329" i="2"/>
  <c r="DO203" i="2"/>
  <c r="J88" i="2"/>
  <c r="KY174" i="2"/>
  <c r="MC95" i="2"/>
  <c r="KK267" i="2"/>
  <c r="AI75" i="2"/>
  <c r="AI120" i="2"/>
  <c r="AL107" i="2"/>
  <c r="ED204" i="2"/>
  <c r="EI204" i="2"/>
  <c r="IH77" i="2"/>
  <c r="L79" i="2"/>
  <c r="J92" i="2"/>
  <c r="LI206" i="2"/>
  <c r="DS116" i="2"/>
  <c r="EO79" i="2"/>
  <c r="LM274" i="2"/>
  <c r="MV76" i="2"/>
  <c r="MX76" i="2" s="1"/>
  <c r="EE220" i="2"/>
  <c r="LK132" i="2"/>
  <c r="DP297" i="2"/>
  <c r="HZ128" i="2"/>
  <c r="FA78" i="2"/>
  <c r="IV133" i="2"/>
  <c r="MV72" i="2"/>
  <c r="MX72" i="2" s="1"/>
  <c r="IN246" i="2"/>
  <c r="HU246" i="2"/>
  <c r="IW152" i="2"/>
  <c r="KO262" i="2"/>
  <c r="MV73" i="2"/>
  <c r="MX73" i="2" s="1"/>
  <c r="KK130" i="2"/>
  <c r="KY71" i="2"/>
  <c r="KK83" i="2"/>
  <c r="ED72" i="2"/>
  <c r="IA73" i="2"/>
  <c r="MW92" i="2"/>
  <c r="AF91" i="2"/>
  <c r="IW116" i="2"/>
  <c r="LM136" i="2"/>
  <c r="DG171" i="2"/>
  <c r="IV125" i="2"/>
  <c r="LO119" i="2"/>
  <c r="LG228" i="2"/>
  <c r="LO152" i="2"/>
  <c r="JI198" i="2"/>
  <c r="EJ140" i="2"/>
  <c r="HZ60" i="2"/>
  <c r="J107" i="2"/>
  <c r="KT186" i="2"/>
  <c r="IE80" i="2"/>
  <c r="LE317" i="2"/>
  <c r="ED220" i="2"/>
  <c r="JA57" i="2"/>
  <c r="DO148" i="2"/>
  <c r="EI96" i="2"/>
  <c r="FC90" i="2"/>
  <c r="DS84" i="2"/>
  <c r="LG174" i="2"/>
  <c r="LK309" i="2"/>
  <c r="KQ120" i="2"/>
  <c r="KU96" i="2"/>
  <c r="LI306" i="2"/>
  <c r="AJ120" i="2"/>
  <c r="KK163" i="2"/>
  <c r="KM302" i="2"/>
  <c r="DZ82" i="2"/>
  <c r="JA193" i="2"/>
  <c r="JN193" i="2"/>
  <c r="JP193" i="2" s="1"/>
  <c r="DQ85" i="2"/>
  <c r="FC300" i="2"/>
  <c r="KW145" i="2"/>
  <c r="LG300" i="2"/>
  <c r="EF103" i="2"/>
  <c r="KO270" i="2"/>
  <c r="IA100" i="2"/>
  <c r="HZ87" i="2"/>
  <c r="DS85" i="2"/>
  <c r="HU80" i="2"/>
  <c r="JB80" i="2" s="1"/>
  <c r="DQ93" i="2"/>
  <c r="DS93" i="2"/>
  <c r="HU92" i="2"/>
  <c r="JB92" i="2" s="1"/>
  <c r="EB106" i="2"/>
  <c r="DC90" i="2"/>
  <c r="DE90" i="2"/>
  <c r="KW93" i="2"/>
  <c r="IW129" i="2"/>
  <c r="IV129" i="2"/>
  <c r="LG328" i="2"/>
  <c r="DS206" i="2"/>
  <c r="DQ206" i="2"/>
  <c r="EE198" i="2"/>
  <c r="EF198" i="2"/>
  <c r="AJ72" i="2"/>
  <c r="IV155" i="2"/>
  <c r="IW155" i="2"/>
  <c r="IA159" i="2"/>
  <c r="IE221" i="2"/>
  <c r="IW187" i="2"/>
  <c r="ED205" i="2"/>
  <c r="EJ205" i="2"/>
  <c r="EF205" i="2"/>
  <c r="EI205" i="2"/>
  <c r="EG205" i="2"/>
  <c r="AI112" i="2"/>
  <c r="AK112" i="2"/>
  <c r="AJ112" i="2"/>
  <c r="EE135" i="2"/>
  <c r="EI135" i="2"/>
  <c r="IV73" i="2"/>
  <c r="IW73" i="2"/>
  <c r="LE188" i="2"/>
  <c r="MW105" i="2"/>
  <c r="LG178" i="2"/>
  <c r="JA105" i="2"/>
  <c r="IW223" i="2"/>
  <c r="JA223" i="2"/>
  <c r="LI177" i="2"/>
  <c r="IQ75" i="2"/>
  <c r="ED203" i="2"/>
  <c r="EE203" i="2"/>
  <c r="EF203" i="2"/>
  <c r="FA97" i="2"/>
  <c r="LA241" i="2"/>
  <c r="FC78" i="2"/>
  <c r="KM138" i="2"/>
  <c r="CY82" i="2"/>
  <c r="F69" i="2"/>
  <c r="EN82" i="2"/>
  <c r="LC299" i="2"/>
  <c r="JH104" i="2"/>
  <c r="EO137" i="2"/>
  <c r="EQ137" i="2"/>
  <c r="EU137" i="2"/>
  <c r="HN82" i="2"/>
  <c r="J84" i="2"/>
  <c r="EJ203" i="2"/>
  <c r="KQ264" i="2"/>
  <c r="LG61" i="2"/>
  <c r="FA124" i="2"/>
  <c r="LK290" i="2"/>
  <c r="LE83" i="2"/>
  <c r="KQ89" i="2"/>
  <c r="EF271" i="2"/>
  <c r="EE271" i="2"/>
  <c r="EH259" i="2" s="1"/>
  <c r="LA315" i="2"/>
  <c r="IE92" i="2"/>
  <c r="IA92" i="2"/>
  <c r="IN74" i="2"/>
  <c r="EQ286" i="2"/>
  <c r="EO286" i="2"/>
  <c r="EU286" i="2"/>
  <c r="EI218" i="2"/>
  <c r="ED218" i="2"/>
  <c r="LI68" i="2"/>
  <c r="JI86" i="2"/>
  <c r="JO92" i="2"/>
  <c r="JR92" i="2" s="1"/>
  <c r="FA165" i="2"/>
  <c r="IE204" i="2"/>
  <c r="DE171" i="2"/>
  <c r="LG73" i="2"/>
  <c r="JA138" i="2"/>
  <c r="LK187" i="2"/>
  <c r="LG137" i="2"/>
  <c r="DE79" i="2"/>
  <c r="EB123" i="2"/>
  <c r="KY81" i="2"/>
  <c r="DG77" i="2"/>
  <c r="JI76" i="2"/>
  <c r="JH81" i="2"/>
  <c r="ED271" i="2"/>
  <c r="JN86" i="2"/>
  <c r="NB86" i="2" s="1"/>
  <c r="ND86" i="2" s="1"/>
  <c r="IE73" i="2"/>
  <c r="JA70" i="2"/>
  <c r="HZ67" i="2"/>
  <c r="AF49" i="2"/>
  <c r="HI82" i="2"/>
  <c r="CM95" i="2"/>
  <c r="HR82" i="2"/>
  <c r="LA286" i="2"/>
  <c r="DO205" i="2"/>
  <c r="KU116" i="2"/>
  <c r="HZ79" i="2"/>
  <c r="JO73" i="2"/>
  <c r="KO155" i="2"/>
  <c r="KO157" i="2"/>
  <c r="JH91" i="2"/>
  <c r="JO151" i="2"/>
  <c r="JR151" i="2" s="1"/>
  <c r="HU81" i="2"/>
  <c r="JB81" i="2" s="1"/>
  <c r="DQ177" i="2"/>
  <c r="KS318" i="2"/>
  <c r="IE114" i="2"/>
  <c r="AK120" i="2"/>
  <c r="EQ274" i="2"/>
  <c r="EB255" i="2"/>
  <c r="EE189" i="2"/>
  <c r="KO177" i="2"/>
  <c r="LA274" i="2"/>
  <c r="KQ300" i="2"/>
  <c r="KM326" i="2"/>
  <c r="KK117" i="2"/>
  <c r="LA101" i="2"/>
  <c r="EQ118" i="2"/>
  <c r="DO77" i="2"/>
  <c r="LI94" i="2"/>
  <c r="KQ72" i="2"/>
  <c r="LE93" i="2"/>
  <c r="EO112" i="2"/>
  <c r="EU112" i="2"/>
  <c r="EQ112" i="2"/>
  <c r="KQ192" i="2"/>
  <c r="LA207" i="2"/>
  <c r="KY209" i="2"/>
  <c r="LE276" i="2"/>
  <c r="KU90" i="2"/>
  <c r="EE202" i="2"/>
  <c r="ED202" i="2"/>
  <c r="EI202" i="2"/>
  <c r="EF202" i="2"/>
  <c r="DP328" i="2"/>
  <c r="DS188" i="2"/>
  <c r="DQ188" i="2"/>
  <c r="EA95" i="2"/>
  <c r="I11" i="7"/>
  <c r="FG121" i="2"/>
  <c r="JO83" i="2"/>
  <c r="JR83" i="2" s="1"/>
  <c r="JA83" i="2"/>
  <c r="JH242" i="2"/>
  <c r="JI242" i="2"/>
  <c r="JM242" i="2" s="1"/>
  <c r="MW81" i="2"/>
  <c r="JL81" i="2"/>
  <c r="JO81" i="2"/>
  <c r="NC81" i="2" s="1"/>
  <c r="NE81" i="2" s="1"/>
  <c r="JN81" i="2"/>
  <c r="NB81" i="2" s="1"/>
  <c r="ND81" i="2" s="1"/>
  <c r="HU73" i="2"/>
  <c r="IF73" i="2" s="1"/>
  <c r="MV81" i="2"/>
  <c r="MX81" i="2" s="1"/>
  <c r="KW87" i="2"/>
  <c r="JL73" i="2"/>
  <c r="LM84" i="2"/>
  <c r="LM71" i="2"/>
  <c r="EU243" i="2"/>
  <c r="EO255" i="2"/>
  <c r="EU255" i="2"/>
  <c r="EF97" i="2"/>
  <c r="EI97" i="2"/>
  <c r="JI105" i="2"/>
  <c r="JM92" i="2" s="1"/>
  <c r="HU126" i="2"/>
  <c r="IX126" i="2" s="1"/>
  <c r="J93" i="2"/>
  <c r="L80" i="2"/>
  <c r="EE79" i="2"/>
  <c r="EI79" i="2"/>
  <c r="EF79" i="2"/>
  <c r="EG79" i="2"/>
  <c r="LK85" i="2"/>
  <c r="LK72" i="2"/>
  <c r="MW75" i="2"/>
  <c r="JN75" i="2"/>
  <c r="NB75" i="2" s="1"/>
  <c r="ND75" i="2" s="1"/>
  <c r="ED104" i="2"/>
  <c r="EF104" i="2"/>
  <c r="DN194" i="2"/>
  <c r="DO194" i="2"/>
  <c r="HC82" i="2"/>
  <c r="MV92" i="2"/>
  <c r="MX92" i="2" s="1"/>
  <c r="DG176" i="2"/>
  <c r="JH105" i="2"/>
  <c r="LM247" i="2"/>
  <c r="CK82" i="2"/>
  <c r="LK164" i="2"/>
  <c r="EJ79" i="2"/>
  <c r="JO156" i="2"/>
  <c r="JR156" i="2" s="1"/>
  <c r="ED79" i="2"/>
  <c r="EQ243" i="2"/>
  <c r="FA90" i="2"/>
  <c r="IN73" i="2"/>
  <c r="KY85" i="2"/>
  <c r="KM78" i="2"/>
  <c r="KU105" i="2"/>
  <c r="LG81" i="2"/>
  <c r="EA121" i="2"/>
  <c r="DX121" i="2"/>
  <c r="DZ121" i="2" s="1"/>
  <c r="MP121" i="2"/>
  <c r="HD82" i="2"/>
  <c r="FC122" i="2"/>
  <c r="IA61" i="2"/>
  <c r="J17" i="7"/>
  <c r="AK96" i="2"/>
  <c r="EQ293" i="2"/>
  <c r="AI114" i="2"/>
  <c r="HU245" i="2"/>
  <c r="JB245" i="2" s="1"/>
  <c r="KU177" i="2"/>
  <c r="DN169" i="2"/>
  <c r="LM188" i="2"/>
  <c r="KK79" i="2"/>
  <c r="LO195" i="2"/>
  <c r="IE190" i="2"/>
  <c r="LC327" i="2"/>
  <c r="MI121" i="2"/>
  <c r="MQ95" i="2"/>
  <c r="DE77" i="2"/>
  <c r="CE82" i="2"/>
  <c r="HU119" i="2"/>
  <c r="IX119" i="2" s="1"/>
  <c r="LG185" i="2"/>
  <c r="KW290" i="2"/>
  <c r="DO142" i="2"/>
  <c r="KU166" i="2"/>
  <c r="FC190" i="2"/>
  <c r="KK143" i="2"/>
  <c r="EU81" i="2"/>
  <c r="EB98" i="2"/>
  <c r="JO91" i="2"/>
  <c r="NC91" i="2" s="1"/>
  <c r="NE91" i="2" s="1"/>
  <c r="DC342" i="2"/>
  <c r="L102" i="2"/>
  <c r="IN100" i="2"/>
  <c r="LG163" i="2"/>
  <c r="LC311" i="2"/>
  <c r="KW94" i="2"/>
  <c r="DL299" i="2"/>
  <c r="FC299" i="2"/>
  <c r="EI88" i="2"/>
  <c r="JN151" i="2"/>
  <c r="JP151" i="2" s="1"/>
  <c r="JI151" i="2"/>
  <c r="KQ294" i="2"/>
  <c r="JH213" i="2"/>
  <c r="JI213" i="2"/>
  <c r="M88" i="2"/>
  <c r="LA87" i="2"/>
  <c r="IE111" i="2"/>
  <c r="LH82" i="2"/>
  <c r="DS103" i="2"/>
  <c r="IV100" i="2"/>
  <c r="IV87" i="2"/>
  <c r="LM221" i="2"/>
  <c r="KS205" i="2"/>
  <c r="LE105" i="2"/>
  <c r="AF79" i="2"/>
  <c r="HJ82" i="2"/>
  <c r="AL96" i="2"/>
  <c r="JL104" i="2"/>
  <c r="DO145" i="2"/>
  <c r="JO154" i="2"/>
  <c r="JR154" i="2" s="1"/>
  <c r="KO301" i="2"/>
  <c r="KU309" i="2"/>
  <c r="LI180" i="2"/>
  <c r="LK271" i="2"/>
  <c r="KS217" i="2"/>
  <c r="KM172" i="2"/>
  <c r="LK321" i="2"/>
  <c r="DG163" i="2"/>
  <c r="KY299" i="2"/>
  <c r="LM109" i="2"/>
  <c r="KO188" i="2"/>
  <c r="KU118" i="2"/>
  <c r="DQ204" i="2"/>
  <c r="LI283" i="2"/>
  <c r="KW228" i="2"/>
  <c r="LG270" i="2"/>
  <c r="KM299" i="2"/>
  <c r="EQ278" i="2"/>
  <c r="KU301" i="2"/>
  <c r="LE258" i="2"/>
  <c r="LI176" i="2"/>
  <c r="LG244" i="2"/>
  <c r="EU174" i="2"/>
  <c r="LO117" i="2"/>
  <c r="KM266" i="2"/>
  <c r="JO216" i="2"/>
  <c r="JR216" i="2" s="1"/>
  <c r="LA267" i="2"/>
  <c r="KW247" i="2"/>
  <c r="EB291" i="2"/>
  <c r="MU95" i="2"/>
  <c r="KW132" i="2"/>
  <c r="KY72" i="2"/>
  <c r="EQ303" i="2"/>
  <c r="KM151" i="2"/>
  <c r="KM58" i="2"/>
  <c r="KO70" i="2"/>
  <c r="L94" i="2"/>
  <c r="EB78" i="2"/>
  <c r="AF103" i="2"/>
  <c r="LE116" i="2"/>
  <c r="EJ125" i="2"/>
  <c r="KY175" i="2"/>
  <c r="DQ209" i="2"/>
  <c r="EB174" i="2"/>
  <c r="IV180" i="2"/>
  <c r="FA238" i="2"/>
  <c r="LM178" i="2"/>
  <c r="EB45" i="2"/>
  <c r="LG65" i="2"/>
  <c r="LA180" i="2"/>
  <c r="KQ195" i="2"/>
  <c r="KU267" i="2"/>
  <c r="LA325" i="2"/>
  <c r="LI119" i="2"/>
  <c r="KY114" i="2"/>
  <c r="FA295" i="2"/>
  <c r="LK204" i="2"/>
  <c r="KY54" i="2"/>
  <c r="LA217" i="2"/>
  <c r="DQ198" i="2"/>
  <c r="KQ171" i="2"/>
  <c r="KW214" i="2"/>
  <c r="EB119" i="2"/>
  <c r="EB127" i="2"/>
  <c r="KS187" i="2"/>
  <c r="LM193" i="2"/>
  <c r="KM196" i="2"/>
  <c r="DE246" i="2"/>
  <c r="LE298" i="2"/>
  <c r="DR307" i="2"/>
  <c r="LM100" i="2"/>
  <c r="DQ197" i="2"/>
  <c r="KM310" i="2"/>
  <c r="LI288" i="2"/>
  <c r="CO69" i="2"/>
  <c r="CH69" i="2"/>
  <c r="IM82" i="2"/>
  <c r="KM309" i="2"/>
  <c r="LG94" i="2"/>
  <c r="EQ88" i="2"/>
  <c r="KO85" i="2"/>
  <c r="KK116" i="2"/>
  <c r="LK181" i="2"/>
  <c r="DS192" i="2"/>
  <c r="LO207" i="2"/>
  <c r="KO225" i="2"/>
  <c r="CU95" i="2"/>
  <c r="HM95" i="2"/>
  <c r="KS283" i="2"/>
  <c r="KQ299" i="2"/>
  <c r="DE194" i="2"/>
  <c r="DG182" i="2"/>
  <c r="EJ198" i="2"/>
  <c r="LI60" i="2"/>
  <c r="DE109" i="2"/>
  <c r="KQ293" i="2"/>
  <c r="LI295" i="2"/>
  <c r="DE280" i="2"/>
  <c r="KY58" i="2"/>
  <c r="EQ145" i="2"/>
  <c r="KY243" i="2"/>
  <c r="LG155" i="2"/>
  <c r="LA163" i="2"/>
  <c r="KM161" i="2"/>
  <c r="IV146" i="2"/>
  <c r="LA311" i="2"/>
  <c r="LM217" i="2"/>
  <c r="LI118" i="2"/>
  <c r="LM111" i="2"/>
  <c r="KU165" i="2"/>
  <c r="LI198" i="2"/>
  <c r="LE277" i="2"/>
  <c r="KM290" i="2"/>
  <c r="KQ269" i="2"/>
  <c r="HU168" i="2"/>
  <c r="JB168" i="2" s="1"/>
  <c r="KS316" i="2"/>
  <c r="LA85" i="2"/>
  <c r="KQ85" i="2"/>
  <c r="DS99" i="2"/>
  <c r="EB128" i="2"/>
  <c r="KQ184" i="2"/>
  <c r="KQ91" i="2"/>
  <c r="DO68" i="2"/>
  <c r="LG105" i="2"/>
  <c r="DS70" i="2"/>
  <c r="KU83" i="2"/>
  <c r="LE109" i="2"/>
  <c r="DS170" i="2"/>
  <c r="KS188" i="2"/>
  <c r="LO228" i="2"/>
  <c r="DO126" i="2"/>
  <c r="FC74" i="2"/>
  <c r="KQ90" i="2"/>
  <c r="EI222" i="2"/>
  <c r="ED222" i="2"/>
  <c r="EE267" i="2"/>
  <c r="ED267" i="2"/>
  <c r="EI230" i="2"/>
  <c r="EG230" i="2"/>
  <c r="MW97" i="2"/>
  <c r="DH126" i="2"/>
  <c r="DH125" i="2"/>
  <c r="KM175" i="2"/>
  <c r="JN183" i="2"/>
  <c r="JP183" i="2" s="1"/>
  <c r="DL304" i="2"/>
  <c r="LH134" i="2"/>
  <c r="KQ93" i="2"/>
  <c r="JN97" i="2"/>
  <c r="JP97" i="2" s="1"/>
  <c r="KY87" i="2"/>
  <c r="DH124" i="2"/>
  <c r="LM122" i="2"/>
  <c r="KQ252" i="2"/>
  <c r="JO88" i="2"/>
  <c r="JR88" i="2" s="1"/>
  <c r="LE193" i="2"/>
  <c r="EE209" i="2"/>
  <c r="JO105" i="2"/>
  <c r="JR105" i="2" s="1"/>
  <c r="JO93" i="2"/>
  <c r="JR93" i="2" s="1"/>
  <c r="IE132" i="2"/>
  <c r="JI88" i="2"/>
  <c r="ED91" i="2"/>
  <c r="KQ246" i="2"/>
  <c r="JN131" i="2"/>
  <c r="JP131" i="2" s="1"/>
  <c r="JH131" i="2"/>
  <c r="FC76" i="2"/>
  <c r="JH98" i="2"/>
  <c r="MW98" i="2"/>
  <c r="MV98" i="2"/>
  <c r="MX98" i="2" s="1"/>
  <c r="JO98" i="2"/>
  <c r="JR98" i="2" s="1"/>
  <c r="JA205" i="2"/>
  <c r="IV192" i="2"/>
  <c r="KU73" i="2"/>
  <c r="KW201" i="2"/>
  <c r="EO96" i="2"/>
  <c r="EQ83" i="2"/>
  <c r="EU83" i="2"/>
  <c r="EU96" i="2"/>
  <c r="EQ96" i="2"/>
  <c r="FA192" i="2"/>
  <c r="DJ302" i="2"/>
  <c r="GY82" i="2"/>
  <c r="EJ209" i="2"/>
  <c r="JH92" i="2"/>
  <c r="DG266" i="2"/>
  <c r="EO324" i="2"/>
  <c r="EI123" i="2"/>
  <c r="KY225" i="2"/>
  <c r="DH196" i="2"/>
  <c r="LT121" i="2"/>
  <c r="DH341" i="2"/>
  <c r="LK201" i="2"/>
  <c r="KM207" i="2"/>
  <c r="EQ309" i="2"/>
  <c r="HS82" i="2"/>
  <c r="DG175" i="2"/>
  <c r="FF69" i="2"/>
  <c r="I7" i="7" s="1"/>
  <c r="CU82" i="2"/>
  <c r="EI209" i="2"/>
  <c r="EG81" i="2"/>
  <c r="HZ98" i="2"/>
  <c r="KS84" i="2"/>
  <c r="KY193" i="2"/>
  <c r="LG193" i="2"/>
  <c r="AF90" i="2"/>
  <c r="MR82" i="2"/>
  <c r="KY162" i="2"/>
  <c r="FC72" i="2"/>
  <c r="JN194" i="2"/>
  <c r="JP194" i="2" s="1"/>
  <c r="LK316" i="2"/>
  <c r="LK304" i="2"/>
  <c r="KU306" i="2"/>
  <c r="KS78" i="2"/>
  <c r="KW96" i="2"/>
  <c r="HN95" i="2"/>
  <c r="KU261" i="2"/>
  <c r="FC73" i="2"/>
  <c r="FC86" i="2"/>
  <c r="AK115" i="2"/>
  <c r="AI115" i="2"/>
  <c r="CH82" i="2"/>
  <c r="CG82" i="2"/>
  <c r="MJ95" i="2"/>
  <c r="JL91" i="2"/>
  <c r="JH103" i="2"/>
  <c r="MV103" i="2"/>
  <c r="MX103" i="2" s="1"/>
  <c r="MW101" i="2"/>
  <c r="JH101" i="2"/>
  <c r="IW91" i="2"/>
  <c r="IV78" i="2"/>
  <c r="JA91" i="2"/>
  <c r="EI138" i="2"/>
  <c r="EF138" i="2"/>
  <c r="EE138" i="2"/>
  <c r="J73" i="2"/>
  <c r="L73" i="2"/>
  <c r="LA81" i="2"/>
  <c r="DE89" i="2"/>
  <c r="LA73" i="2"/>
  <c r="IH73" i="2"/>
  <c r="HV73" i="2"/>
  <c r="EQ313" i="2"/>
  <c r="EO313" i="2"/>
  <c r="DL321" i="2"/>
  <c r="DK321" i="2"/>
  <c r="DN91" i="2"/>
  <c r="DO91" i="2"/>
  <c r="IN86" i="2"/>
  <c r="HU86" i="2"/>
  <c r="IF86" i="2" s="1"/>
  <c r="LG90" i="2"/>
  <c r="DG106" i="2"/>
  <c r="DC119" i="2"/>
  <c r="DN167" i="2"/>
  <c r="DO167" i="2"/>
  <c r="JA172" i="2"/>
  <c r="IW172" i="2"/>
  <c r="EI242" i="2"/>
  <c r="EF242" i="2"/>
  <c r="AJ93" i="2"/>
  <c r="AI93" i="2"/>
  <c r="AL80" i="2"/>
  <c r="EF81" i="2"/>
  <c r="EE81" i="2"/>
  <c r="KU74" i="2"/>
  <c r="KU87" i="2"/>
  <c r="DT98" i="2"/>
  <c r="HU93" i="2"/>
  <c r="IX93" i="2" s="1"/>
  <c r="IW93" i="2"/>
  <c r="JI197" i="2"/>
  <c r="LO281" i="2"/>
  <c r="JO72" i="2"/>
  <c r="FC80" i="2"/>
  <c r="DK304" i="2"/>
  <c r="IW217" i="2"/>
  <c r="JA217" i="2"/>
  <c r="FC87" i="2"/>
  <c r="FA87" i="2"/>
  <c r="LM80" i="2"/>
  <c r="JH93" i="2"/>
  <c r="JN93" i="2"/>
  <c r="JP93" i="2" s="1"/>
  <c r="JN92" i="2"/>
  <c r="NB92" i="2" s="1"/>
  <c r="ND92" i="2" s="1"/>
  <c r="JL99" i="2"/>
  <c r="EU324" i="2"/>
  <c r="JO214" i="2"/>
  <c r="JR214" i="2" s="1"/>
  <c r="FC119" i="2"/>
  <c r="JL174" i="2"/>
  <c r="EI177" i="2"/>
  <c r="DO181" i="2"/>
  <c r="DX95" i="2"/>
  <c r="DZ95" i="2" s="1"/>
  <c r="MI95" i="2"/>
  <c r="AI89" i="2"/>
  <c r="AJ89" i="2"/>
  <c r="E84" i="2"/>
  <c r="HE82" i="2"/>
  <c r="DY82" i="2"/>
  <c r="HF82" i="2"/>
  <c r="KJ82" i="2"/>
  <c r="E90" i="2"/>
  <c r="E88" i="2"/>
  <c r="IA154" i="2"/>
  <c r="HZ141" i="2"/>
  <c r="HU117" i="2"/>
  <c r="IB117" i="2" s="1"/>
  <c r="DS209" i="2"/>
  <c r="AJ92" i="2"/>
  <c r="AK92" i="2"/>
  <c r="MH69" i="2"/>
  <c r="EG209" i="2"/>
  <c r="AI92" i="2"/>
  <c r="MV93" i="2"/>
  <c r="MX93" i="2" s="1"/>
  <c r="DS230" i="2"/>
  <c r="DE266" i="2"/>
  <c r="EU309" i="2"/>
  <c r="LI276" i="2"/>
  <c r="ED166" i="2"/>
  <c r="LG88" i="2"/>
  <c r="JO107" i="2"/>
  <c r="JR107" i="2" s="1"/>
  <c r="KQ234" i="2"/>
  <c r="CQ82" i="2"/>
  <c r="JA93" i="2"/>
  <c r="MW93" i="2"/>
  <c r="FC238" i="2"/>
  <c r="HZ111" i="2"/>
  <c r="IW105" i="2"/>
  <c r="HB82" i="2"/>
  <c r="JI188" i="2"/>
  <c r="JM175" i="2" s="1"/>
  <c r="JH188" i="2"/>
  <c r="DC321" i="2"/>
  <c r="DG321" i="2"/>
  <c r="DE321" i="2"/>
  <c r="KM109" i="2"/>
  <c r="LO196" i="2"/>
  <c r="JH183" i="2"/>
  <c r="MQ82" i="2"/>
  <c r="JH72" i="2"/>
  <c r="DE274" i="2"/>
  <c r="E94" i="2"/>
  <c r="ED81" i="2"/>
  <c r="KO273" i="2"/>
  <c r="EB83" i="2"/>
  <c r="FA100" i="2"/>
  <c r="CR95" i="2"/>
  <c r="CF82" i="2"/>
  <c r="DO241" i="2"/>
  <c r="DN241" i="2"/>
  <c r="LA174" i="2"/>
  <c r="LI78" i="2"/>
  <c r="KV82" i="2"/>
  <c r="ML82" i="2"/>
  <c r="EQ102" i="2"/>
  <c r="DN126" i="2"/>
  <c r="CP82" i="2"/>
  <c r="KS207" i="2"/>
  <c r="IW70" i="2"/>
  <c r="HU70" i="2"/>
  <c r="IO70" i="2" s="1"/>
  <c r="IE94" i="2"/>
  <c r="HZ81" i="2"/>
  <c r="LK101" i="2"/>
  <c r="IW180" i="2"/>
  <c r="IV167" i="2"/>
  <c r="JA180" i="2"/>
  <c r="DE230" i="2"/>
  <c r="FC96" i="2"/>
  <c r="JI202" i="2"/>
  <c r="JH202" i="2"/>
  <c r="JO202" i="2"/>
  <c r="JR202" i="2" s="1"/>
  <c r="IA150" i="2"/>
  <c r="KO89" i="2"/>
  <c r="KO76" i="2"/>
  <c r="LG222" i="2"/>
  <c r="HH82" i="2"/>
  <c r="LO268" i="2"/>
  <c r="J99" i="2"/>
  <c r="EB101" i="2"/>
  <c r="JI93" i="2"/>
  <c r="LD82" i="2"/>
  <c r="DG158" i="2"/>
  <c r="LK58" i="2"/>
  <c r="KO175" i="2"/>
  <c r="EI223" i="2"/>
  <c r="FF108" i="2"/>
  <c r="I10" i="7" s="1"/>
  <c r="KY140" i="2"/>
  <c r="IV80" i="2"/>
  <c r="DQ103" i="2"/>
  <c r="JA181" i="2"/>
  <c r="EJ81" i="2"/>
  <c r="KM65" i="2"/>
  <c r="LO65" i="2"/>
  <c r="DE313" i="2"/>
  <c r="EO315" i="2"/>
  <c r="DQ181" i="2"/>
  <c r="EE132" i="2"/>
  <c r="EJ119" i="2"/>
  <c r="IE150" i="2"/>
  <c r="JL92" i="2"/>
  <c r="EF223" i="2"/>
  <c r="LA114" i="2"/>
  <c r="DG274" i="2"/>
  <c r="E85" i="2"/>
  <c r="EB295" i="2"/>
  <c r="DN168" i="2"/>
  <c r="DO168" i="2"/>
  <c r="DS190" i="2"/>
  <c r="KX82" i="2"/>
  <c r="CR82" i="2"/>
  <c r="LK71" i="2"/>
  <c r="KU256" i="2"/>
  <c r="KY59" i="2"/>
  <c r="LK50" i="2"/>
  <c r="KZ82" i="2"/>
  <c r="E79" i="2"/>
  <c r="E77" i="2"/>
  <c r="E80" i="2"/>
  <c r="E75" i="2"/>
  <c r="E81" i="2"/>
  <c r="HF69" i="2"/>
  <c r="KJ69" i="2"/>
  <c r="CR69" i="2"/>
  <c r="LD69" i="2"/>
  <c r="E70" i="2"/>
  <c r="HQ69" i="2"/>
  <c r="E72" i="2"/>
  <c r="E73" i="2"/>
  <c r="HK69" i="2"/>
  <c r="B7" i="7"/>
  <c r="LK94" i="2"/>
  <c r="LK81" i="2"/>
  <c r="EF127" i="2"/>
  <c r="EE127" i="2"/>
  <c r="KU228" i="2"/>
  <c r="HZ83" i="2"/>
  <c r="IE96" i="2"/>
  <c r="IA96" i="2"/>
  <c r="ED198" i="2"/>
  <c r="EI198" i="2"/>
  <c r="EO209" i="2"/>
  <c r="FA109" i="2"/>
  <c r="FC109" i="2"/>
  <c r="IE131" i="2"/>
  <c r="IA131" i="2"/>
  <c r="J117" i="2"/>
  <c r="JI155" i="2"/>
  <c r="MC121" i="2"/>
  <c r="MS121" i="2"/>
  <c r="DS176" i="2"/>
  <c r="IE201" i="2"/>
  <c r="DG293" i="2"/>
  <c r="DS177" i="2"/>
  <c r="JN214" i="2"/>
  <c r="JP214" i="2" s="1"/>
  <c r="IE129" i="2"/>
  <c r="HU129" i="2"/>
  <c r="IX129" i="2" s="1"/>
  <c r="DS101" i="2"/>
  <c r="DH131" i="2"/>
  <c r="DH133" i="2"/>
  <c r="EF91" i="2"/>
  <c r="EI91" i="2"/>
  <c r="EG91" i="2"/>
  <c r="MV88" i="2"/>
  <c r="MX88" i="2" s="1"/>
  <c r="JN88" i="2"/>
  <c r="JP88" i="2" s="1"/>
  <c r="JH88" i="2"/>
  <c r="LI58" i="2"/>
  <c r="EJ230" i="2"/>
  <c r="IA124" i="2"/>
  <c r="LE103" i="2"/>
  <c r="IN89" i="2"/>
  <c r="LA215" i="2"/>
  <c r="KO172" i="2"/>
  <c r="LO42" i="2"/>
  <c r="JA37" i="2"/>
  <c r="ED49" i="2"/>
  <c r="KK231" i="2"/>
  <c r="KM79" i="2"/>
  <c r="HP82" i="2"/>
  <c r="FC61" i="2"/>
  <c r="IV149" i="2"/>
  <c r="KU208" i="2"/>
  <c r="KY115" i="2"/>
  <c r="LG278" i="2"/>
  <c r="ED223" i="2"/>
  <c r="HQ82" i="2"/>
  <c r="MN173" i="2"/>
  <c r="IV168" i="2"/>
  <c r="EU277" i="2"/>
  <c r="JH197" i="2"/>
  <c r="LG194" i="2"/>
  <c r="LA213" i="2"/>
  <c r="EU315" i="2"/>
  <c r="KK305" i="2"/>
  <c r="DE128" i="2"/>
  <c r="KO122" i="2"/>
  <c r="KU50" i="2"/>
  <c r="EG118" i="2"/>
  <c r="EJ196" i="2"/>
  <c r="EB275" i="2"/>
  <c r="EU88" i="2"/>
  <c r="EJ91" i="2"/>
  <c r="KO96" i="2"/>
  <c r="EQ315" i="2"/>
  <c r="AL76" i="2"/>
  <c r="FA74" i="2"/>
  <c r="JI72" i="2"/>
  <c r="LA104" i="2"/>
  <c r="IN102" i="2"/>
  <c r="HU102" i="2"/>
  <c r="IF102" i="2" s="1"/>
  <c r="IW102" i="2"/>
  <c r="DO139" i="2"/>
  <c r="DS167" i="2"/>
  <c r="DQ168" i="2"/>
  <c r="DS168" i="2"/>
  <c r="EU71" i="2"/>
  <c r="EQ71" i="2"/>
  <c r="DQ230" i="2"/>
  <c r="KS93" i="2"/>
  <c r="LG89" i="2"/>
  <c r="LJ69" i="2"/>
  <c r="EB140" i="2"/>
  <c r="EB153" i="2"/>
  <c r="JL90" i="2"/>
  <c r="JH90" i="2"/>
  <c r="HC69" i="2"/>
  <c r="IN91" i="2"/>
  <c r="DS87" i="2"/>
  <c r="DQ87" i="2"/>
  <c r="LA258" i="2"/>
  <c r="LI217" i="2"/>
  <c r="HZ145" i="2"/>
  <c r="IE158" i="2"/>
  <c r="IA158" i="2"/>
  <c r="EG243" i="2"/>
  <c r="EE255" i="2"/>
  <c r="EH243" i="2" s="1"/>
  <c r="LG196" i="2"/>
  <c r="KM198" i="2"/>
  <c r="LA328" i="2"/>
  <c r="CT82" i="2"/>
  <c r="KM201" i="2"/>
  <c r="EQ261" i="2"/>
  <c r="JL170" i="2"/>
  <c r="LI167" i="2"/>
  <c r="LI133" i="2"/>
  <c r="LG152" i="2"/>
  <c r="LC306" i="2"/>
  <c r="EB217" i="2"/>
  <c r="EG164" i="2"/>
  <c r="KS306" i="2"/>
  <c r="LI269" i="2"/>
  <c r="KK172" i="2"/>
  <c r="DS155" i="2"/>
  <c r="KM179" i="2"/>
  <c r="KY190" i="2"/>
  <c r="LO185" i="2"/>
  <c r="LE288" i="2"/>
  <c r="LO258" i="2"/>
  <c r="KS293" i="2"/>
  <c r="KW288" i="2"/>
  <c r="CJ82" i="2"/>
  <c r="EZ82" i="2"/>
  <c r="LM225" i="2"/>
  <c r="LI264" i="2"/>
  <c r="LI287" i="2"/>
  <c r="EB93" i="2"/>
  <c r="LI322" i="2"/>
  <c r="DS92" i="2"/>
  <c r="MG82" i="2"/>
  <c r="MT82" i="2"/>
  <c r="KM197" i="2"/>
  <c r="EC307" i="2"/>
  <c r="EG295" i="2" s="1"/>
  <c r="DL307" i="2"/>
  <c r="LI327" i="2"/>
  <c r="KW328" i="2"/>
  <c r="LM326" i="2"/>
  <c r="FC306" i="2"/>
  <c r="KU313" i="2"/>
  <c r="KK293" i="2"/>
  <c r="KS153" i="2"/>
  <c r="EE154" i="2"/>
  <c r="KM63" i="2"/>
  <c r="LK210" i="2"/>
  <c r="KM287" i="2"/>
  <c r="KS275" i="2"/>
  <c r="LG306" i="2"/>
  <c r="JO205" i="2"/>
  <c r="JR205" i="2" s="1"/>
  <c r="LG266" i="2"/>
  <c r="CV82" i="2"/>
  <c r="KU188" i="2"/>
  <c r="LK172" i="2"/>
  <c r="LG168" i="2"/>
  <c r="LC316" i="2"/>
  <c r="EB117" i="2"/>
  <c r="KW192" i="2"/>
  <c r="CO82" i="2"/>
  <c r="KM252" i="2"/>
  <c r="LK264" i="2"/>
  <c r="LM113" i="2"/>
  <c r="KW125" i="2"/>
  <c r="IV124" i="2"/>
  <c r="CI69" i="2"/>
  <c r="FA103" i="2"/>
  <c r="LO208" i="2"/>
  <c r="LE192" i="2"/>
  <c r="KS170" i="2"/>
  <c r="LI187" i="2"/>
  <c r="LA200" i="2"/>
  <c r="KU233" i="2"/>
  <c r="KO287" i="2"/>
  <c r="LM54" i="2"/>
  <c r="HZ174" i="2"/>
  <c r="KY293" i="2"/>
  <c r="DO110" i="2"/>
  <c r="KY176" i="2"/>
  <c r="KM187" i="2"/>
  <c r="LM110" i="2"/>
  <c r="LG189" i="2"/>
  <c r="KW306" i="2"/>
  <c r="KY262" i="2"/>
  <c r="KO197" i="2"/>
  <c r="LG192" i="2"/>
  <c r="FA252" i="2"/>
  <c r="KO261" i="2"/>
  <c r="LE255" i="2"/>
  <c r="LO102" i="2"/>
  <c r="KY203" i="2"/>
  <c r="MT95" i="2"/>
  <c r="LZ95" i="2"/>
  <c r="LO133" i="2"/>
  <c r="LO131" i="2"/>
  <c r="DQ153" i="2"/>
  <c r="LG274" i="2"/>
  <c r="LK246" i="2"/>
  <c r="HO82" i="2"/>
  <c r="LI71" i="2"/>
  <c r="KY314" i="2"/>
  <c r="DS245" i="2"/>
  <c r="LM87" i="2"/>
  <c r="LK96" i="2"/>
  <c r="CX82" i="2"/>
  <c r="KS94" i="2"/>
  <c r="KO298" i="2"/>
  <c r="LC314" i="2"/>
  <c r="LO187" i="2"/>
  <c r="DQ191" i="2"/>
  <c r="EB133" i="2"/>
  <c r="LM183" i="2"/>
  <c r="LE195" i="2"/>
  <c r="LE64" i="2"/>
  <c r="KO193" i="2"/>
  <c r="DD284" i="2"/>
  <c r="LK118" i="2"/>
  <c r="LA254" i="2"/>
  <c r="EG177" i="2"/>
  <c r="KK297" i="2"/>
  <c r="LA116" i="2"/>
  <c r="KS161" i="2"/>
  <c r="KQ174" i="2"/>
  <c r="KO201" i="2"/>
  <c r="KU290" i="2"/>
  <c r="KU279" i="2"/>
  <c r="LO250" i="2"/>
  <c r="EG88" i="2"/>
  <c r="KY171" i="2"/>
  <c r="KU225" i="2"/>
  <c r="FO199" i="2"/>
  <c r="EB318" i="2"/>
  <c r="KU252" i="2"/>
  <c r="KM297" i="2"/>
  <c r="KO258" i="2"/>
  <c r="EQ209" i="2"/>
  <c r="LA171" i="2"/>
  <c r="EB155" i="2"/>
  <c r="KQ183" i="2"/>
  <c r="LG230" i="2"/>
  <c r="KS297" i="2"/>
  <c r="KQ280" i="2"/>
  <c r="FA303" i="2"/>
  <c r="KW316" i="2"/>
  <c r="HQ95" i="2"/>
  <c r="MB95" i="2"/>
  <c r="LO125" i="2"/>
  <c r="LE88" i="2"/>
  <c r="LK86" i="2"/>
  <c r="HS69" i="2"/>
  <c r="LK125" i="2"/>
  <c r="KK60" i="2"/>
  <c r="CW82" i="2"/>
  <c r="KW81" i="2"/>
  <c r="FC89" i="2"/>
  <c r="CM69" i="2"/>
  <c r="LS121" i="2"/>
  <c r="HE69" i="2"/>
  <c r="KW170" i="2"/>
  <c r="LG218" i="2"/>
  <c r="EI161" i="2"/>
  <c r="EE161" i="2"/>
  <c r="EF161" i="2"/>
  <c r="DC178" i="2"/>
  <c r="EJ133" i="2"/>
  <c r="IW176" i="2"/>
  <c r="ED210" i="2"/>
  <c r="EG210" i="2"/>
  <c r="DQ211" i="2"/>
  <c r="FC268" i="2"/>
  <c r="FA268" i="2"/>
  <c r="B20" i="7"/>
  <c r="E247" i="2"/>
  <c r="E242" i="2"/>
  <c r="E239" i="2"/>
  <c r="E237" i="2"/>
  <c r="E244" i="2"/>
  <c r="E241" i="2"/>
  <c r="E240" i="2"/>
  <c r="DO127" i="2"/>
  <c r="LA187" i="2"/>
  <c r="DJ328" i="2"/>
  <c r="KK113" i="2"/>
  <c r="LK241" i="2"/>
  <c r="LX186" i="2"/>
  <c r="IV163" i="2"/>
  <c r="KM292" i="2"/>
  <c r="KU152" i="2"/>
  <c r="DN90" i="2"/>
  <c r="IA157" i="2"/>
  <c r="IE157" i="2"/>
  <c r="F7" i="7"/>
  <c r="DT77" i="2"/>
  <c r="EO184" i="2"/>
  <c r="EU171" i="2"/>
  <c r="IA194" i="2"/>
  <c r="IE194" i="2"/>
  <c r="DT210" i="2"/>
  <c r="DT209" i="2"/>
  <c r="DJ199" i="2"/>
  <c r="F17" i="7"/>
  <c r="DT203" i="2"/>
  <c r="DT200" i="2"/>
  <c r="DT205" i="2"/>
  <c r="DT206" i="2"/>
  <c r="DT202" i="2"/>
  <c r="EB283" i="2"/>
  <c r="EQ124" i="2"/>
  <c r="DS204" i="2"/>
  <c r="LI63" i="2"/>
  <c r="DS203" i="2"/>
  <c r="E263" i="2"/>
  <c r="EI90" i="2"/>
  <c r="KK327" i="2"/>
  <c r="IA197" i="2"/>
  <c r="JA209" i="2"/>
  <c r="IW209" i="2"/>
  <c r="JI70" i="2"/>
  <c r="MW70" i="2"/>
  <c r="JL70" i="2"/>
  <c r="MV70" i="2"/>
  <c r="MX70" i="2" s="1"/>
  <c r="LN82" i="2"/>
  <c r="MU82" i="2"/>
  <c r="DM321" i="2"/>
  <c r="EC321" i="2"/>
  <c r="DJ321" i="2"/>
  <c r="DR309" i="2"/>
  <c r="IA104" i="2"/>
  <c r="IE104" i="2"/>
  <c r="IA195" i="2"/>
  <c r="HZ182" i="2"/>
  <c r="IE195" i="2"/>
  <c r="DJ340" i="2"/>
  <c r="DL340" i="2"/>
  <c r="DM340" i="2"/>
  <c r="LM41" i="2"/>
  <c r="KK294" i="2"/>
  <c r="DE62" i="2"/>
  <c r="DM298" i="2"/>
  <c r="IQ98" i="2"/>
  <c r="FC175" i="2"/>
  <c r="EU124" i="2"/>
  <c r="JA194" i="2"/>
  <c r="DQ106" i="2"/>
  <c r="EF201" i="2"/>
  <c r="DH188" i="2"/>
  <c r="LO259" i="2"/>
  <c r="LC322" i="2"/>
  <c r="LK63" i="2"/>
  <c r="IW216" i="2"/>
  <c r="LE220" i="2"/>
  <c r="KM254" i="2"/>
  <c r="KM87" i="2"/>
  <c r="DT99" i="2"/>
  <c r="HU96" i="2"/>
  <c r="IO96" i="2" s="1"/>
  <c r="EJ90" i="2"/>
  <c r="DT70" i="2"/>
  <c r="M91" i="2"/>
  <c r="EA186" i="2"/>
  <c r="DT79" i="2"/>
  <c r="LE309" i="2"/>
  <c r="DT76" i="2"/>
  <c r="EI127" i="2"/>
  <c r="DE106" i="2"/>
  <c r="IE197" i="2"/>
  <c r="DR299" i="2"/>
  <c r="LK312" i="2"/>
  <c r="DT80" i="2"/>
  <c r="FC280" i="2"/>
  <c r="KY46" i="2"/>
  <c r="JA176" i="2"/>
  <c r="FC162" i="2"/>
  <c r="LO81" i="2"/>
  <c r="EB229" i="2"/>
  <c r="DS90" i="2"/>
  <c r="IE175" i="2"/>
  <c r="DK326" i="2"/>
  <c r="KY73" i="2"/>
  <c r="KS281" i="2"/>
  <c r="HZ144" i="2"/>
  <c r="HZ91" i="2"/>
  <c r="HU205" i="2"/>
  <c r="JB205" i="2" s="1"/>
  <c r="EG255" i="2"/>
  <c r="KS242" i="2"/>
  <c r="EB187" i="2"/>
  <c r="LG217" i="2"/>
  <c r="EB196" i="2"/>
  <c r="LG198" i="2"/>
  <c r="KQ208" i="2"/>
  <c r="DQ216" i="2"/>
  <c r="DT201" i="2"/>
  <c r="KM267" i="2"/>
  <c r="LK252" i="2"/>
  <c r="E245" i="2"/>
  <c r="KQ327" i="2"/>
  <c r="EU298" i="2"/>
  <c r="EQ298" i="2"/>
  <c r="EO298" i="2"/>
  <c r="LA141" i="2"/>
  <c r="KS185" i="2"/>
  <c r="EC326" i="2"/>
  <c r="EF326" i="2" s="1"/>
  <c r="AF80" i="2"/>
  <c r="KS244" i="2"/>
  <c r="KW86" i="2"/>
  <c r="KW99" i="2"/>
  <c r="EO138" i="2"/>
  <c r="EU125" i="2"/>
  <c r="EQ125" i="2"/>
  <c r="JA207" i="2"/>
  <c r="IW207" i="2"/>
  <c r="EO107" i="2"/>
  <c r="EU94" i="2"/>
  <c r="EQ94" i="2"/>
  <c r="DO111" i="2"/>
  <c r="DN111" i="2"/>
  <c r="EE122" i="2"/>
  <c r="ED122" i="2"/>
  <c r="EF122" i="2"/>
  <c r="EJ122" i="2"/>
  <c r="EG122" i="2"/>
  <c r="EI122" i="2"/>
  <c r="MW85" i="2"/>
  <c r="JL72" i="2"/>
  <c r="JI85" i="2"/>
  <c r="JH85" i="2"/>
  <c r="ED119" i="2"/>
  <c r="EE119" i="2"/>
  <c r="EF119" i="2"/>
  <c r="EI119" i="2"/>
  <c r="MK82" i="2"/>
  <c r="KT82" i="2"/>
  <c r="DC81" i="2"/>
  <c r="DE81" i="2"/>
  <c r="DG81" i="2"/>
  <c r="AF87" i="2"/>
  <c r="FA96" i="2"/>
  <c r="EI125" i="2"/>
  <c r="EF125" i="2"/>
  <c r="EE125" i="2"/>
  <c r="ED125" i="2"/>
  <c r="LO112" i="2"/>
  <c r="H82" i="2"/>
  <c r="M93" i="2"/>
  <c r="LE250" i="2"/>
  <c r="LE262" i="2"/>
  <c r="KY51" i="2"/>
  <c r="DR328" i="2"/>
  <c r="M89" i="2"/>
  <c r="EC317" i="2"/>
  <c r="DJ317" i="2"/>
  <c r="IH104" i="2"/>
  <c r="IA189" i="2"/>
  <c r="HZ189" i="2"/>
  <c r="DG177" i="2"/>
  <c r="DC177" i="2"/>
  <c r="MS272" i="2"/>
  <c r="M87" i="2"/>
  <c r="EF146" i="2"/>
  <c r="LI162" i="2"/>
  <c r="DS211" i="2"/>
  <c r="DK281" i="2"/>
  <c r="DS269" i="2" s="1"/>
  <c r="EF266" i="2"/>
  <c r="LM246" i="2"/>
  <c r="FA85" i="2"/>
  <c r="JA66" i="2"/>
  <c r="IW66" i="2"/>
  <c r="LI76" i="2"/>
  <c r="MH82" i="2"/>
  <c r="KN82" i="2"/>
  <c r="KM289" i="2"/>
  <c r="DC62" i="2"/>
  <c r="DT73" i="2"/>
  <c r="LF236" i="2"/>
  <c r="JA159" i="2"/>
  <c r="EC95" i="2"/>
  <c r="ED95" i="2" s="1"/>
  <c r="DM121" i="2"/>
  <c r="L11" i="7" s="1"/>
  <c r="DR314" i="2"/>
  <c r="HZ35" i="2"/>
  <c r="IE48" i="2"/>
  <c r="JD70" i="2"/>
  <c r="HV70" i="2"/>
  <c r="AF73" i="2"/>
  <c r="DC91" i="2"/>
  <c r="DG91" i="2"/>
  <c r="IW132" i="2"/>
  <c r="JA132" i="2"/>
  <c r="IV119" i="2"/>
  <c r="AF39" i="2"/>
  <c r="LE234" i="2"/>
  <c r="KM233" i="2"/>
  <c r="EG231" i="2"/>
  <c r="JH261" i="2"/>
  <c r="HZ176" i="2"/>
  <c r="KW219" i="2"/>
  <c r="LI45" i="2"/>
  <c r="LG313" i="2"/>
  <c r="DG210" i="2"/>
  <c r="AF58" i="2"/>
  <c r="LM268" i="2"/>
  <c r="LE62" i="2"/>
  <c r="LO122" i="2"/>
  <c r="JL119" i="2"/>
  <c r="KM71" i="2"/>
  <c r="LK106" i="2"/>
  <c r="EQ87" i="2"/>
  <c r="DJ95" i="2"/>
  <c r="EG90" i="2"/>
  <c r="LZ186" i="2"/>
  <c r="M92" i="2"/>
  <c r="HV111" i="2"/>
  <c r="I82" i="2"/>
  <c r="KO306" i="2"/>
  <c r="MG308" i="2"/>
  <c r="ED127" i="2"/>
  <c r="LO307" i="2"/>
  <c r="LC326" i="2"/>
  <c r="KY116" i="2"/>
  <c r="DT78" i="2"/>
  <c r="KQ181" i="2"/>
  <c r="DK340" i="2"/>
  <c r="DT81" i="2"/>
  <c r="JO70" i="2"/>
  <c r="NC70" i="2" s="1"/>
  <c r="NE70" i="2" s="1"/>
  <c r="HV110" i="2"/>
  <c r="DS197" i="2"/>
  <c r="FC277" i="2"/>
  <c r="EJ255" i="2"/>
  <c r="DS216" i="2"/>
  <c r="L90" i="2"/>
  <c r="DT199" i="2"/>
  <c r="FC262" i="2"/>
  <c r="DM326" i="2"/>
  <c r="L71" i="2"/>
  <c r="E236" i="2"/>
  <c r="LG293" i="2"/>
  <c r="DN115" i="2"/>
  <c r="DN102" i="2"/>
  <c r="DO102" i="2"/>
  <c r="DO115" i="2"/>
  <c r="EB157" i="2"/>
  <c r="KM178" i="2"/>
  <c r="LI189" i="2"/>
  <c r="JA222" i="2"/>
  <c r="MW89" i="2"/>
  <c r="MV89" i="2"/>
  <c r="MX89" i="2" s="1"/>
  <c r="JH89" i="2"/>
  <c r="ER104" i="2"/>
  <c r="ER103" i="2"/>
  <c r="H9" i="7"/>
  <c r="ER100" i="2"/>
  <c r="ER107" i="2"/>
  <c r="DT124" i="2"/>
  <c r="HU131" i="2"/>
  <c r="IO131" i="2" s="1"/>
  <c r="IN131" i="2"/>
  <c r="IQ117" i="2"/>
  <c r="EB75" i="2"/>
  <c r="EC340" i="2"/>
  <c r="IQ89" i="2"/>
  <c r="HV89" i="2"/>
  <c r="DT128" i="2"/>
  <c r="LG87" i="2"/>
  <c r="JA123" i="2"/>
  <c r="IW123" i="2"/>
  <c r="EO206" i="2"/>
  <c r="JI153" i="2"/>
  <c r="JH153" i="2"/>
  <c r="EC298" i="2"/>
  <c r="EE266" i="2"/>
  <c r="DC93" i="2"/>
  <c r="DE93" i="2"/>
  <c r="JI185" i="2"/>
  <c r="JH185" i="2"/>
  <c r="JO217" i="2"/>
  <c r="JR217" i="2" s="1"/>
  <c r="JI217" i="2"/>
  <c r="JH217" i="2"/>
  <c r="JN217" i="2"/>
  <c r="JP217" i="2" s="1"/>
  <c r="EF210" i="2"/>
  <c r="KM322" i="2"/>
  <c r="LE306" i="2"/>
  <c r="LE58" i="2"/>
  <c r="EF74" i="2"/>
  <c r="ED74" i="2"/>
  <c r="EI74" i="2"/>
  <c r="MK95" i="2"/>
  <c r="LU95" i="2"/>
  <c r="EI105" i="2"/>
  <c r="EF105" i="2"/>
  <c r="EG92" i="2"/>
  <c r="EG105" i="2"/>
  <c r="EE105" i="2"/>
  <c r="EK92" i="2" s="1"/>
  <c r="EE246" i="2"/>
  <c r="EI246" i="2"/>
  <c r="ED246" i="2"/>
  <c r="ED182" i="2"/>
  <c r="EI182" i="2"/>
  <c r="IE50" i="2"/>
  <c r="EJ197" i="2"/>
  <c r="HU176" i="2"/>
  <c r="IO176" i="2" s="1"/>
  <c r="LC318" i="2"/>
  <c r="LO46" i="2"/>
  <c r="KO241" i="2"/>
  <c r="LE210" i="2"/>
  <c r="DN74" i="2"/>
  <c r="JL93" i="2"/>
  <c r="M90" i="2"/>
  <c r="EU274" i="2"/>
  <c r="EF267" i="2"/>
  <c r="DT129" i="2"/>
  <c r="EC290" i="2"/>
  <c r="EI290" i="2" s="1"/>
  <c r="DK290" i="2"/>
  <c r="JN216" i="2"/>
  <c r="JP216" i="2" s="1"/>
  <c r="JH216" i="2"/>
  <c r="JI216" i="2"/>
  <c r="KQ268" i="2"/>
  <c r="EQ325" i="2"/>
  <c r="EO325" i="2"/>
  <c r="LM38" i="2"/>
  <c r="LM271" i="2"/>
  <c r="DM317" i="2"/>
  <c r="EE210" i="2"/>
  <c r="JO178" i="2"/>
  <c r="JR178" i="2" s="1"/>
  <c r="EC328" i="2"/>
  <c r="EF328" i="2" s="1"/>
  <c r="LE329" i="2"/>
  <c r="M84" i="2"/>
  <c r="EG127" i="2"/>
  <c r="M82" i="2"/>
  <c r="DL317" i="2"/>
  <c r="KV236" i="2"/>
  <c r="FA280" i="2"/>
  <c r="DQ90" i="2"/>
  <c r="KS76" i="2"/>
  <c r="EO267" i="2"/>
  <c r="EQ255" i="2"/>
  <c r="DE177" i="2"/>
  <c r="KQ256" i="2"/>
  <c r="EU313" i="2"/>
  <c r="IW128" i="2"/>
  <c r="JA128" i="2"/>
  <c r="HU128" i="2"/>
  <c r="IO128" i="2" s="1"/>
  <c r="JO128" i="2"/>
  <c r="JR128" i="2" s="1"/>
  <c r="HU54" i="2"/>
  <c r="IF54" i="2" s="1"/>
  <c r="DJ298" i="2"/>
  <c r="EQ312" i="2"/>
  <c r="ED123" i="2"/>
  <c r="EG188" i="2"/>
  <c r="KQ163" i="2"/>
  <c r="DH189" i="2"/>
  <c r="EO130" i="2"/>
  <c r="DE210" i="2"/>
  <c r="IV203" i="2"/>
  <c r="HU52" i="2"/>
  <c r="IO52" i="2" s="1"/>
  <c r="LM127" i="2"/>
  <c r="KU245" i="2"/>
  <c r="EO87" i="2"/>
  <c r="JI304" i="2"/>
  <c r="KK326" i="2"/>
  <c r="DM95" i="2"/>
  <c r="L9" i="7" s="1"/>
  <c r="M85" i="2"/>
  <c r="IH111" i="2"/>
  <c r="IE192" i="2"/>
  <c r="LC309" i="2"/>
  <c r="DK325" i="2"/>
  <c r="LG58" i="2"/>
  <c r="LI326" i="2"/>
  <c r="EI146" i="2"/>
  <c r="DJ69" i="2"/>
  <c r="LC276" i="2"/>
  <c r="KU251" i="2"/>
  <c r="HU109" i="2"/>
  <c r="IB109" i="2" s="1"/>
  <c r="EU254" i="2"/>
  <c r="KW304" i="2"/>
  <c r="EB302" i="2"/>
  <c r="DE91" i="2"/>
  <c r="KQ205" i="2"/>
  <c r="DT204" i="2"/>
  <c r="E243" i="2"/>
  <c r="E246" i="2"/>
  <c r="DP268" i="2"/>
  <c r="DR268" i="2"/>
  <c r="KW297" i="2"/>
  <c r="KO240" i="2"/>
  <c r="DP314" i="2"/>
  <c r="E238" i="2"/>
  <c r="KW54" i="2"/>
  <c r="EE230" i="2"/>
  <c r="IA175" i="2"/>
  <c r="JO99" i="2"/>
  <c r="NC99" i="2" s="1"/>
  <c r="NE99" i="2" s="1"/>
  <c r="JI99" i="2"/>
  <c r="JN99" i="2"/>
  <c r="JP99" i="2" s="1"/>
  <c r="MW99" i="2"/>
  <c r="JH99" i="2"/>
  <c r="JL86" i="2"/>
  <c r="JI174" i="2"/>
  <c r="JM174" i="2" s="1"/>
  <c r="JH174" i="2"/>
  <c r="EB136" i="2"/>
  <c r="KO88" i="2"/>
  <c r="DO155" i="2"/>
  <c r="DN155" i="2"/>
  <c r="KK198" i="2"/>
  <c r="KK185" i="2"/>
  <c r="IW99" i="2"/>
  <c r="EF246" i="2"/>
  <c r="AK100" i="2"/>
  <c r="AJ100" i="2"/>
  <c r="AL87" i="2"/>
  <c r="EU87" i="2"/>
  <c r="EO98" i="2"/>
  <c r="JH97" i="2"/>
  <c r="MV97" i="2"/>
  <c r="MX97" i="2" s="1"/>
  <c r="DS91" i="2"/>
  <c r="DQ91" i="2"/>
  <c r="KU123" i="2"/>
  <c r="DS79" i="2"/>
  <c r="DQ79" i="2"/>
  <c r="LK83" i="2"/>
  <c r="LK70" i="2"/>
  <c r="EO102" i="2"/>
  <c r="EU102" i="2"/>
  <c r="HU75" i="2"/>
  <c r="JB75" i="2" s="1"/>
  <c r="IE75" i="2"/>
  <c r="IA75" i="2"/>
  <c r="HZ62" i="2"/>
  <c r="AF101" i="2"/>
  <c r="EW69" i="2"/>
  <c r="EY69" i="2"/>
  <c r="EZ69" i="2"/>
  <c r="FB69" i="2"/>
  <c r="EI185" i="2"/>
  <c r="EG185" i="2"/>
  <c r="EE185" i="2"/>
  <c r="EO233" i="2"/>
  <c r="JI75" i="2"/>
  <c r="MV75" i="2"/>
  <c r="MX75" i="2" s="1"/>
  <c r="JH75" i="2"/>
  <c r="JO75" i="2"/>
  <c r="JL75" i="2"/>
  <c r="KQ306" i="2"/>
  <c r="JI74" i="2"/>
  <c r="JL74" i="2"/>
  <c r="MW74" i="2"/>
  <c r="EU103" i="2"/>
  <c r="EU90" i="2"/>
  <c r="EQ103" i="2"/>
  <c r="EQ90" i="2"/>
  <c r="EO103" i="2"/>
  <c r="LI96" i="2"/>
  <c r="IW133" i="2"/>
  <c r="JO133" i="2"/>
  <c r="JR133" i="2" s="1"/>
  <c r="JA133" i="2"/>
  <c r="EO129" i="2"/>
  <c r="EU116" i="2"/>
  <c r="DT125" i="2"/>
  <c r="F11" i="7"/>
  <c r="V10" i="7" s="1"/>
  <c r="DJ121" i="2"/>
  <c r="DT121" i="2"/>
  <c r="DT130" i="2"/>
  <c r="DT127" i="2"/>
  <c r="DT122" i="2"/>
  <c r="DT133" i="2"/>
  <c r="DT131" i="2"/>
  <c r="DT132" i="2"/>
  <c r="DT126" i="2"/>
  <c r="IQ76" i="2"/>
  <c r="HV76" i="2"/>
  <c r="EO202" i="2"/>
  <c r="EC186" i="2"/>
  <c r="EE186" i="2" s="1"/>
  <c r="LE75" i="2"/>
  <c r="EG133" i="2"/>
  <c r="JN175" i="2"/>
  <c r="JP175" i="2" s="1"/>
  <c r="EE90" i="2"/>
  <c r="ED90" i="2"/>
  <c r="DG93" i="2"/>
  <c r="ED126" i="2"/>
  <c r="EE126" i="2"/>
  <c r="EF126" i="2"/>
  <c r="FA172" i="2"/>
  <c r="FA185" i="2"/>
  <c r="FC185" i="2"/>
  <c r="LE71" i="2"/>
  <c r="AJ73" i="2"/>
  <c r="IE117" i="2"/>
  <c r="DS207" i="2"/>
  <c r="LK165" i="2"/>
  <c r="DG276" i="2"/>
  <c r="LI188" i="2"/>
  <c r="KU70" i="2"/>
  <c r="DC94" i="2"/>
  <c r="HU78" i="2"/>
  <c r="IB78" i="2" s="1"/>
  <c r="KQ88" i="2"/>
  <c r="DE200" i="2"/>
  <c r="AK73" i="2"/>
  <c r="LE318" i="2"/>
  <c r="LG181" i="2"/>
  <c r="LE261" i="2"/>
  <c r="HZ104" i="2"/>
  <c r="LE244" i="2"/>
  <c r="KQ189" i="2"/>
  <c r="DT71" i="2"/>
  <c r="EI267" i="2"/>
  <c r="DS218" i="2"/>
  <c r="LE207" i="2"/>
  <c r="EO264" i="2"/>
  <c r="EU252" i="2"/>
  <c r="JA206" i="2"/>
  <c r="IV193" i="2"/>
  <c r="IW206" i="2"/>
  <c r="JA179" i="2"/>
  <c r="IW179" i="2"/>
  <c r="KM31" i="2"/>
  <c r="KM60" i="2"/>
  <c r="KU148" i="2"/>
  <c r="DE293" i="2"/>
  <c r="DL298" i="2"/>
  <c r="EJ210" i="2"/>
  <c r="LO200" i="2"/>
  <c r="JO119" i="2"/>
  <c r="JR119" i="2" s="1"/>
  <c r="JA178" i="2"/>
  <c r="KK218" i="2"/>
  <c r="LA273" i="2"/>
  <c r="LM162" i="2"/>
  <c r="K82" i="2"/>
  <c r="DT103" i="2"/>
  <c r="LA326" i="2"/>
  <c r="M83" i="2"/>
  <c r="KS314" i="2"/>
  <c r="KO119" i="2"/>
  <c r="LO256" i="2"/>
  <c r="EO93" i="2"/>
  <c r="EI266" i="2"/>
  <c r="L72" i="2"/>
  <c r="IW205" i="2"/>
  <c r="DL325" i="2"/>
  <c r="KU286" i="2"/>
  <c r="EC319" i="2"/>
  <c r="EG319" i="2" s="1"/>
  <c r="DK69" i="2"/>
  <c r="EB177" i="2"/>
  <c r="DE276" i="2"/>
  <c r="KS326" i="2"/>
  <c r="LE330" i="2"/>
  <c r="ED266" i="2"/>
  <c r="JN70" i="2"/>
  <c r="JP70" i="2" s="1"/>
  <c r="DL330" i="2"/>
  <c r="DT74" i="2"/>
  <c r="DO46" i="2"/>
  <c r="KQ295" i="2"/>
  <c r="EG110" i="2"/>
  <c r="DE273" i="2"/>
  <c r="EE182" i="2"/>
  <c r="DP108" i="2"/>
  <c r="EO63" i="2"/>
  <c r="EU63" i="2"/>
  <c r="HV63" i="2"/>
  <c r="LO98" i="2"/>
  <c r="JA175" i="2"/>
  <c r="IV162" i="2"/>
  <c r="IW175" i="2"/>
  <c r="DO90" i="2"/>
  <c r="DT211" i="2"/>
  <c r="EI126" i="2"/>
  <c r="FA274" i="2"/>
  <c r="KO295" i="2"/>
  <c r="ED105" i="2"/>
  <c r="ED50" i="2"/>
  <c r="EE50" i="2"/>
  <c r="KU271" i="2"/>
  <c r="DL326" i="2"/>
  <c r="EG218" i="2"/>
  <c r="ED230" i="2"/>
  <c r="DN77" i="2"/>
  <c r="KO280" i="2"/>
  <c r="EU80" i="2"/>
  <c r="KM158" i="2"/>
  <c r="IN142" i="2"/>
  <c r="HU142" i="2"/>
  <c r="KS178" i="2"/>
  <c r="JL185" i="2"/>
  <c r="DP309" i="2"/>
  <c r="JA99" i="2"/>
  <c r="JI150" i="2"/>
  <c r="JH150" i="2"/>
  <c r="LM79" i="2"/>
  <c r="LM92" i="2"/>
  <c r="J94" i="2"/>
  <c r="L81" i="2"/>
  <c r="LI115" i="2"/>
  <c r="LI102" i="2"/>
  <c r="EE193" i="2"/>
  <c r="EI193" i="2"/>
  <c r="DC76" i="2"/>
  <c r="DE76" i="2"/>
  <c r="DG76" i="2"/>
  <c r="IQ90" i="2"/>
  <c r="HV90" i="2"/>
  <c r="KK104" i="2"/>
  <c r="LG288" i="2"/>
  <c r="LE203" i="2"/>
  <c r="LE293" i="2"/>
  <c r="DO225" i="2"/>
  <c r="LA292" i="2"/>
  <c r="DQ170" i="2"/>
  <c r="KY289" i="2"/>
  <c r="AF60" i="2"/>
  <c r="EU301" i="2"/>
  <c r="KM125" i="2"/>
  <c r="LE164" i="2"/>
  <c r="LE138" i="2"/>
  <c r="KM163" i="2"/>
  <c r="KS171" i="2"/>
  <c r="KS98" i="2"/>
  <c r="LE252" i="2"/>
  <c r="KM166" i="2"/>
  <c r="LO171" i="2"/>
  <c r="LO254" i="2"/>
  <c r="LG276" i="2"/>
  <c r="LC297" i="2"/>
  <c r="KN296" i="2"/>
  <c r="KW252" i="2"/>
  <c r="LA168" i="2"/>
  <c r="KS118" i="2"/>
  <c r="LE216" i="2"/>
  <c r="LO172" i="2"/>
  <c r="DO143" i="2"/>
  <c r="LO190" i="2"/>
  <c r="KW178" i="2"/>
  <c r="KU184" i="2"/>
  <c r="KU103" i="2"/>
  <c r="KQ244" i="2"/>
  <c r="KS264" i="2"/>
  <c r="FA297" i="2"/>
  <c r="KO314" i="2"/>
  <c r="LG280" i="2"/>
  <c r="DQ109" i="2"/>
  <c r="DS109" i="2"/>
  <c r="KO109" i="2"/>
  <c r="JA78" i="2"/>
  <c r="IW78" i="2"/>
  <c r="EB72" i="2"/>
  <c r="EI76" i="2"/>
  <c r="EE76" i="2"/>
  <c r="KS103" i="2"/>
  <c r="DH132" i="2"/>
  <c r="LI149" i="2"/>
  <c r="DG119" i="2"/>
  <c r="KM293" i="2"/>
  <c r="LE60" i="2"/>
  <c r="KY202" i="2"/>
  <c r="JL97" i="2"/>
  <c r="LA128" i="2"/>
  <c r="LI152" i="2"/>
  <c r="KK78" i="2"/>
  <c r="KW209" i="2"/>
  <c r="FA61" i="2"/>
  <c r="EJ114" i="2"/>
  <c r="LE98" i="2"/>
  <c r="AF98" i="2"/>
  <c r="KS165" i="2"/>
  <c r="LG197" i="2"/>
  <c r="KY256" i="2"/>
  <c r="LI275" i="2"/>
  <c r="FC172" i="2"/>
  <c r="LK258" i="2"/>
  <c r="LK331" i="2"/>
  <c r="LO174" i="2"/>
  <c r="LK197" i="2"/>
  <c r="KW280" i="2"/>
  <c r="KK275" i="2"/>
  <c r="LJ95" i="2"/>
  <c r="KK315" i="2"/>
  <c r="EE103" i="2"/>
  <c r="EI103" i="2"/>
  <c r="DN79" i="2"/>
  <c r="DO79" i="2"/>
  <c r="AF74" i="2"/>
  <c r="LI90" i="2"/>
  <c r="KS116" i="2"/>
  <c r="JH83" i="2"/>
  <c r="JI83" i="2"/>
  <c r="EF73" i="2"/>
  <c r="EE73" i="2"/>
  <c r="ED73" i="2"/>
  <c r="EI73" i="2"/>
  <c r="ED135" i="2"/>
  <c r="EF135" i="2"/>
  <c r="KY210" i="2"/>
  <c r="EF184" i="2"/>
  <c r="EI184" i="2"/>
  <c r="EE184" i="2"/>
  <c r="MV90" i="2"/>
  <c r="MX90" i="2" s="1"/>
  <c r="JI90" i="2"/>
  <c r="DN68" i="2"/>
  <c r="JN76" i="2"/>
  <c r="JO76" i="2"/>
  <c r="IW119" i="2"/>
  <c r="JA119" i="2"/>
  <c r="EJ189" i="2"/>
  <c r="EI189" i="2"/>
  <c r="ED189" i="2"/>
  <c r="EG189" i="2"/>
  <c r="LM218" i="2"/>
  <c r="LM206" i="2"/>
  <c r="KO176" i="2"/>
  <c r="DE188" i="2"/>
  <c r="LO58" i="2"/>
  <c r="KQ228" i="2"/>
  <c r="DQ172" i="2"/>
  <c r="LG123" i="2"/>
  <c r="KK155" i="2"/>
  <c r="EB150" i="2"/>
  <c r="KK281" i="2"/>
  <c r="LE163" i="2"/>
  <c r="LG77" i="2"/>
  <c r="LM208" i="2"/>
  <c r="LM204" i="2"/>
  <c r="LI246" i="2"/>
  <c r="EQ93" i="2"/>
  <c r="FA261" i="2"/>
  <c r="EJ127" i="2"/>
  <c r="LA226" i="2"/>
  <c r="LG107" i="2"/>
  <c r="KY172" i="2"/>
  <c r="EB167" i="2"/>
  <c r="LM96" i="2"/>
  <c r="EB327" i="2"/>
  <c r="LG176" i="2"/>
  <c r="LM184" i="2"/>
  <c r="KU221" i="2"/>
  <c r="KO264" i="2"/>
  <c r="KQ76" i="2"/>
  <c r="LG76" i="2"/>
  <c r="JA124" i="2"/>
  <c r="IW124" i="2"/>
  <c r="E11" i="7"/>
  <c r="N11" i="7" s="1"/>
  <c r="DA121" i="2"/>
  <c r="EC121" i="2"/>
  <c r="DH121" i="2"/>
  <c r="DH122" i="2"/>
  <c r="DH129" i="2"/>
  <c r="LZ121" i="2"/>
  <c r="DL314" i="2"/>
  <c r="DJ314" i="2"/>
  <c r="EC314" i="2"/>
  <c r="DM314" i="2"/>
  <c r="DH130" i="2"/>
  <c r="KY206" i="2"/>
  <c r="LM168" i="2"/>
  <c r="DH127" i="2"/>
  <c r="MB121" i="2"/>
  <c r="LG102" i="2"/>
  <c r="EB137" i="2"/>
  <c r="LC292" i="2"/>
  <c r="EJ182" i="2"/>
  <c r="KM123" i="2"/>
  <c r="KY109" i="2"/>
  <c r="DG112" i="2"/>
  <c r="FC276" i="2"/>
  <c r="LG157" i="2"/>
  <c r="LI158" i="2"/>
  <c r="KU156" i="2"/>
  <c r="LM132" i="2"/>
  <c r="KU205" i="2"/>
  <c r="KO98" i="2"/>
  <c r="DQ133" i="2"/>
  <c r="EB254" i="2"/>
  <c r="LE241" i="2"/>
  <c r="KU192" i="2"/>
  <c r="FA116" i="2"/>
  <c r="LO103" i="2"/>
  <c r="LO264" i="2"/>
  <c r="FC315" i="2"/>
  <c r="DN138" i="2"/>
  <c r="DQ176" i="2"/>
  <c r="LO197" i="2"/>
  <c r="KO198" i="2"/>
  <c r="FA300" i="2"/>
  <c r="FC81" i="2"/>
  <c r="KM80" i="2"/>
  <c r="DN92" i="2"/>
  <c r="EF130" i="2"/>
  <c r="EI130" i="2"/>
  <c r="DH123" i="2"/>
  <c r="EC285" i="2"/>
  <c r="DR285" i="2"/>
  <c r="DJ285" i="2"/>
  <c r="DK285" i="2"/>
  <c r="DP285" i="2"/>
  <c r="EE179" i="2"/>
  <c r="EF179" i="2"/>
  <c r="ED179" i="2"/>
  <c r="DN170" i="2"/>
  <c r="DJ304" i="2"/>
  <c r="DM304" i="2"/>
  <c r="DQ207" i="2"/>
  <c r="LL296" i="2"/>
  <c r="LX121" i="2"/>
  <c r="MN121" i="2"/>
  <c r="HZ197" i="2"/>
  <c r="IQ68" i="2"/>
  <c r="HV68" i="2"/>
  <c r="EE219" i="2"/>
  <c r="EF219" i="2"/>
  <c r="EI219" i="2"/>
  <c r="ED219" i="2"/>
  <c r="DM312" i="2"/>
  <c r="DJ312" i="2"/>
  <c r="KQ274" i="2"/>
  <c r="DG98" i="2"/>
  <c r="KO54" i="2"/>
  <c r="LO217" i="2"/>
  <c r="LO204" i="2"/>
  <c r="KK262" i="2"/>
  <c r="LK188" i="2"/>
  <c r="LK175" i="2"/>
  <c r="KY196" i="2"/>
  <c r="AI84" i="2"/>
  <c r="AL71" i="2"/>
  <c r="AJ84" i="2"/>
  <c r="AM71" i="2" s="1"/>
  <c r="AK84" i="2"/>
  <c r="AL84" i="2"/>
  <c r="DC268" i="2"/>
  <c r="DE268" i="2"/>
  <c r="DG268" i="2"/>
  <c r="KO252" i="2"/>
  <c r="EQ280" i="2"/>
  <c r="DM328" i="2"/>
  <c r="KK66" i="2"/>
  <c r="IM95" i="2"/>
  <c r="EQ289" i="2"/>
  <c r="EU312" i="2"/>
  <c r="LA155" i="2"/>
  <c r="LE316" i="2"/>
  <c r="EC312" i="2"/>
  <c r="E99" i="2"/>
  <c r="E107" i="2"/>
  <c r="E96" i="2"/>
  <c r="E97" i="2"/>
  <c r="HJ95" i="2"/>
  <c r="KL95" i="2"/>
  <c r="GZ95" i="2"/>
  <c r="E106" i="2"/>
  <c r="KP95" i="2"/>
  <c r="F82" i="2"/>
  <c r="HC95" i="2"/>
  <c r="DL95" i="2"/>
  <c r="E98" i="2"/>
  <c r="B9" i="7"/>
  <c r="Q9" i="7" s="1"/>
  <c r="DY95" i="2"/>
  <c r="DN99" i="2"/>
  <c r="DO99" i="2"/>
  <c r="KW177" i="2"/>
  <c r="KW190" i="2"/>
  <c r="LI197" i="2"/>
  <c r="EB242" i="2"/>
  <c r="EB230" i="2"/>
  <c r="DO75" i="2"/>
  <c r="DO88" i="2"/>
  <c r="KS304" i="2"/>
  <c r="EE49" i="2"/>
  <c r="LE271" i="2"/>
  <c r="EG259" i="2"/>
  <c r="EG153" i="2"/>
  <c r="DE158" i="2"/>
  <c r="EB276" i="2"/>
  <c r="L65" i="2"/>
  <c r="KK312" i="2"/>
  <c r="EG198" i="2"/>
  <c r="JA50" i="2"/>
  <c r="EI155" i="2"/>
  <c r="KK101" i="2"/>
  <c r="FC303" i="2"/>
  <c r="DO138" i="2"/>
  <c r="HO95" i="2"/>
  <c r="JL76" i="2"/>
  <c r="KY111" i="2"/>
  <c r="E101" i="2"/>
  <c r="HV65" i="2"/>
  <c r="IQ65" i="2"/>
  <c r="LO242" i="2"/>
  <c r="DQ155" i="2"/>
  <c r="IV151" i="2"/>
  <c r="JH193" i="2"/>
  <c r="JI193" i="2"/>
  <c r="KU204" i="2"/>
  <c r="DJ337" i="2"/>
  <c r="DM337" i="2"/>
  <c r="EC337" i="2"/>
  <c r="EF337" i="2" s="1"/>
  <c r="ED241" i="2"/>
  <c r="EJ241" i="2"/>
  <c r="EI241" i="2"/>
  <c r="EE241" i="2"/>
  <c r="EK241" i="2" s="1"/>
  <c r="EF241" i="2"/>
  <c r="ED263" i="2"/>
  <c r="EE263" i="2"/>
  <c r="EI263" i="2"/>
  <c r="EF263" i="2"/>
  <c r="KW33" i="2"/>
  <c r="KM37" i="2"/>
  <c r="KQ35" i="2"/>
  <c r="EF49" i="2"/>
  <c r="AI52" i="2"/>
  <c r="MV49" i="2"/>
  <c r="MX49" i="2" s="1"/>
  <c r="KW265" i="2"/>
  <c r="DG187" i="2"/>
  <c r="JI311" i="2"/>
  <c r="JM299" i="2" s="1"/>
  <c r="EJ259" i="2"/>
  <c r="FA203" i="2"/>
  <c r="DG254" i="2"/>
  <c r="DC111" i="2"/>
  <c r="FA218" i="2"/>
  <c r="DL328" i="2"/>
  <c r="EF259" i="2"/>
  <c r="IE55" i="2"/>
  <c r="KU126" i="2"/>
  <c r="HZ155" i="2"/>
  <c r="KW112" i="2"/>
  <c r="KM240" i="2"/>
  <c r="LO198" i="2"/>
  <c r="EU221" i="2"/>
  <c r="LT95" i="2"/>
  <c r="KR95" i="2"/>
  <c r="DN75" i="2"/>
  <c r="LG264" i="2"/>
  <c r="MS95" i="2"/>
  <c r="DK337" i="2"/>
  <c r="FA206" i="2"/>
  <c r="KY177" i="2"/>
  <c r="CI95" i="2"/>
  <c r="LH95" i="2"/>
  <c r="EB131" i="2"/>
  <c r="KM255" i="2"/>
  <c r="EJ150" i="2"/>
  <c r="JI163" i="2"/>
  <c r="JH163" i="2"/>
  <c r="LB296" i="2"/>
  <c r="LI242" i="2"/>
  <c r="LE202" i="2"/>
  <c r="LE215" i="2"/>
  <c r="EB175" i="2"/>
  <c r="KU75" i="2"/>
  <c r="LO184" i="2"/>
  <c r="EN95" i="2"/>
  <c r="EO95" i="2" s="1"/>
  <c r="LG250" i="2"/>
  <c r="HE95" i="2"/>
  <c r="DM299" i="2"/>
  <c r="KM124" i="2"/>
  <c r="EO171" i="2"/>
  <c r="EQ171" i="2"/>
  <c r="IW166" i="2"/>
  <c r="IV166" i="2"/>
  <c r="JA166" i="2"/>
  <c r="EI261" i="2"/>
  <c r="EF261" i="2"/>
  <c r="ED261" i="2"/>
  <c r="KS101" i="2"/>
  <c r="KS114" i="2"/>
  <c r="HZ114" i="2"/>
  <c r="IE127" i="2"/>
  <c r="HU127" i="2"/>
  <c r="IO127" i="2" s="1"/>
  <c r="EF153" i="2"/>
  <c r="EI153" i="2"/>
  <c r="ED153" i="2"/>
  <c r="EE153" i="2"/>
  <c r="LE197" i="2"/>
  <c r="KU275" i="2"/>
  <c r="KU263" i="2"/>
  <c r="FC295" i="2"/>
  <c r="IA83" i="2"/>
  <c r="HZ70" i="2"/>
  <c r="IE83" i="2"/>
  <c r="LM256" i="2"/>
  <c r="JA185" i="2"/>
  <c r="JO185" i="2"/>
  <c r="JR185" i="2" s="1"/>
  <c r="JO77" i="2"/>
  <c r="JR77" i="2" s="1"/>
  <c r="DR327" i="2"/>
  <c r="DP327" i="2"/>
  <c r="DK339" i="2"/>
  <c r="IV194" i="2"/>
  <c r="IA168" i="2"/>
  <c r="IE168" i="2"/>
  <c r="IE135" i="2"/>
  <c r="IA135" i="2"/>
  <c r="HZ122" i="2"/>
  <c r="EU280" i="2"/>
  <c r="EU117" i="2"/>
  <c r="IV172" i="2"/>
  <c r="JN185" i="2"/>
  <c r="JP185" i="2" s="1"/>
  <c r="KU98" i="2"/>
  <c r="KU111" i="2"/>
  <c r="LI286" i="2"/>
  <c r="KS252" i="2"/>
  <c r="EU303" i="2"/>
  <c r="EO303" i="2"/>
  <c r="EO139" i="2"/>
  <c r="EQ126" i="2"/>
  <c r="EU126" i="2"/>
  <c r="DN242" i="2"/>
  <c r="DO242" i="2"/>
  <c r="FC179" i="2"/>
  <c r="FA179" i="2"/>
  <c r="DG88" i="2"/>
  <c r="DG75" i="2"/>
  <c r="KY287" i="2"/>
  <c r="DQ101" i="2"/>
  <c r="IV120" i="2"/>
  <c r="JA120" i="2"/>
  <c r="KW139" i="2"/>
  <c r="DL281" i="2"/>
  <c r="DR281" i="2"/>
  <c r="DJ281" i="2"/>
  <c r="DR269" i="2"/>
  <c r="DP269" i="2"/>
  <c r="FC297" i="2"/>
  <c r="MM95" i="2"/>
  <c r="LW95" i="2"/>
  <c r="LO116" i="2"/>
  <c r="KU231" i="2"/>
  <c r="DG313" i="2"/>
  <c r="DC313" i="2"/>
  <c r="EO273" i="2"/>
  <c r="EQ273" i="2"/>
  <c r="LM42" i="2"/>
  <c r="HV57" i="2"/>
  <c r="JO194" i="2"/>
  <c r="JR194" i="2" s="1"/>
  <c r="EY82" i="2"/>
  <c r="LI328" i="2"/>
  <c r="CS95" i="2"/>
  <c r="IN200" i="2"/>
  <c r="LG256" i="2"/>
  <c r="DE138" i="2"/>
  <c r="DP281" i="2"/>
  <c r="LK184" i="2"/>
  <c r="LI228" i="2"/>
  <c r="LI216" i="2"/>
  <c r="DQ152" i="2"/>
  <c r="DS152" i="2"/>
  <c r="DQ165" i="2"/>
  <c r="HU171" i="2"/>
  <c r="JB171" i="2" s="1"/>
  <c r="DK312" i="2"/>
  <c r="HD95" i="2"/>
  <c r="LG277" i="2"/>
  <c r="KU288" i="2"/>
  <c r="KU276" i="2"/>
  <c r="DP300" i="2"/>
  <c r="DJ299" i="2"/>
  <c r="E103" i="2"/>
  <c r="KK226" i="2"/>
  <c r="EF116" i="2"/>
  <c r="ED116" i="2"/>
  <c r="JI125" i="2"/>
  <c r="JH125" i="2"/>
  <c r="JO125" i="2"/>
  <c r="JR125" i="2" s="1"/>
  <c r="FA101" i="2"/>
  <c r="FC114" i="2"/>
  <c r="FA114" i="2"/>
  <c r="ED151" i="2"/>
  <c r="EE151" i="2"/>
  <c r="DO166" i="2"/>
  <c r="DN166" i="2"/>
  <c r="DN153" i="2"/>
  <c r="JA202" i="2"/>
  <c r="HU202" i="2"/>
  <c r="JB202" i="2" s="1"/>
  <c r="IV202" i="2"/>
  <c r="L85" i="2"/>
  <c r="KW31" i="2"/>
  <c r="KS39" i="2"/>
  <c r="KQ49" i="2"/>
  <c r="AJ52" i="2"/>
  <c r="EM43" i="2"/>
  <c r="LO304" i="2"/>
  <c r="JI49" i="2"/>
  <c r="EE131" i="2"/>
  <c r="AL62" i="2"/>
  <c r="JL175" i="2"/>
  <c r="KQ107" i="2"/>
  <c r="KS174" i="2"/>
  <c r="FA216" i="2"/>
  <c r="DE254" i="2"/>
  <c r="DK328" i="2"/>
  <c r="DG170" i="2"/>
  <c r="EJ153" i="2"/>
  <c r="EQ285" i="2"/>
  <c r="DQ247" i="2"/>
  <c r="LO262" i="2"/>
  <c r="DG255" i="2"/>
  <c r="LO139" i="2"/>
  <c r="LK285" i="2"/>
  <c r="EB306" i="2"/>
  <c r="EO270" i="2"/>
  <c r="KK313" i="2"/>
  <c r="EC339" i="2"/>
  <c r="EE339" i="2" s="1"/>
  <c r="HU83" i="2"/>
  <c r="IO83" i="2" s="1"/>
  <c r="KO327" i="2"/>
  <c r="EB100" i="2"/>
  <c r="LM312" i="2"/>
  <c r="KU326" i="2"/>
  <c r="EG138" i="2"/>
  <c r="DO153" i="2"/>
  <c r="LO305" i="2"/>
  <c r="AL64" i="2"/>
  <c r="DL337" i="2"/>
  <c r="EU205" i="2"/>
  <c r="DQ120" i="2"/>
  <c r="DG165" i="2"/>
  <c r="DG155" i="2"/>
  <c r="FC252" i="2"/>
  <c r="LG242" i="2"/>
  <c r="KY218" i="2"/>
  <c r="DE75" i="2"/>
  <c r="AL102" i="2"/>
  <c r="EC299" i="2"/>
  <c r="EF299" i="2" s="1"/>
  <c r="EO62" i="2"/>
  <c r="EQ62" i="2"/>
  <c r="EU62" i="2"/>
  <c r="JI128" i="2"/>
  <c r="JN128" i="2"/>
  <c r="JP128" i="2" s="1"/>
  <c r="JL128" i="2"/>
  <c r="DG273" i="2"/>
  <c r="KY208" i="2"/>
  <c r="KK306" i="2"/>
  <c r="KK318" i="2"/>
  <c r="HI95" i="2"/>
  <c r="KM257" i="2"/>
  <c r="ML284" i="2"/>
  <c r="LO201" i="2"/>
  <c r="HA95" i="2"/>
  <c r="DC306" i="2"/>
  <c r="DE306" i="2"/>
  <c r="DG306" i="2"/>
  <c r="DH104" i="2"/>
  <c r="DH97" i="2"/>
  <c r="DA95" i="2"/>
  <c r="DH95" i="2"/>
  <c r="DH98" i="2"/>
  <c r="DH99" i="2"/>
  <c r="E9" i="7"/>
  <c r="N9" i="7" s="1"/>
  <c r="DH100" i="2"/>
  <c r="DH96" i="2"/>
  <c r="DH107" i="2"/>
  <c r="DH105" i="2"/>
  <c r="DH106" i="2"/>
  <c r="DH101" i="2"/>
  <c r="LQ95" i="2"/>
  <c r="JO102" i="2"/>
  <c r="JA102" i="2"/>
  <c r="MP95" i="2"/>
  <c r="LD95" i="2"/>
  <c r="EO122" i="2"/>
  <c r="EQ109" i="2"/>
  <c r="EU109" i="2"/>
  <c r="EU273" i="2"/>
  <c r="LC285" i="2"/>
  <c r="KW273" i="2"/>
  <c r="JI87" i="2"/>
  <c r="JH87" i="2"/>
  <c r="IA84" i="2"/>
  <c r="IE84" i="2"/>
  <c r="HU84" i="2"/>
  <c r="IX84" i="2" s="1"/>
  <c r="DN89" i="2"/>
  <c r="DN76" i="2"/>
  <c r="EJ105" i="2"/>
  <c r="EF118" i="2"/>
  <c r="ED118" i="2"/>
  <c r="EE256" i="2"/>
  <c r="ED256" i="2"/>
  <c r="EF256" i="2"/>
  <c r="EG244" i="2"/>
  <c r="EI256" i="2"/>
  <c r="DO97" i="2"/>
  <c r="DN97" i="2"/>
  <c r="DN110" i="2"/>
  <c r="IV170" i="2"/>
  <c r="JA170" i="2"/>
  <c r="EQ117" i="2"/>
  <c r="LA229" i="2"/>
  <c r="EI180" i="2"/>
  <c r="EE180" i="2"/>
  <c r="KS176" i="2"/>
  <c r="KW264" i="2"/>
  <c r="KW276" i="2"/>
  <c r="EI89" i="2"/>
  <c r="ED89" i="2"/>
  <c r="EE89" i="2"/>
  <c r="IV50" i="2"/>
  <c r="IV181" i="2"/>
  <c r="KW111" i="2"/>
  <c r="KU131" i="2"/>
  <c r="LM292" i="2"/>
  <c r="LM304" i="2"/>
  <c r="LG246" i="2"/>
  <c r="JA195" i="2"/>
  <c r="IW195" i="2"/>
  <c r="IW63" i="2"/>
  <c r="JA63" i="2"/>
  <c r="MD95" i="2"/>
  <c r="KW187" i="2"/>
  <c r="KW174" i="2"/>
  <c r="FA184" i="2"/>
  <c r="FC184" i="2"/>
  <c r="LA45" i="2"/>
  <c r="IW194" i="2"/>
  <c r="IW185" i="2"/>
  <c r="EB115" i="2"/>
  <c r="KQ158" i="2"/>
  <c r="EG196" i="2"/>
  <c r="FA149" i="2"/>
  <c r="LI136" i="2"/>
  <c r="DE88" i="2"/>
  <c r="KS99" i="2"/>
  <c r="HZ179" i="2"/>
  <c r="IE179" i="2"/>
  <c r="HU179" i="2"/>
  <c r="JB179" i="2" s="1"/>
  <c r="KQ98" i="2"/>
  <c r="EO205" i="2"/>
  <c r="EU192" i="2"/>
  <c r="EQ192" i="2"/>
  <c r="DC312" i="2"/>
  <c r="FB82" i="2"/>
  <c r="EX82" i="2"/>
  <c r="KO42" i="2"/>
  <c r="AL42" i="2"/>
  <c r="KU294" i="2"/>
  <c r="LE33" i="2"/>
  <c r="LO41" i="2"/>
  <c r="LM49" i="2"/>
  <c r="DQ40" i="2"/>
  <c r="LM45" i="2"/>
  <c r="KY161" i="2"/>
  <c r="KO185" i="2"/>
  <c r="DE187" i="2"/>
  <c r="KM314" i="2"/>
  <c r="JH201" i="2"/>
  <c r="EB197" i="2"/>
  <c r="DE170" i="2"/>
  <c r="KU175" i="2"/>
  <c r="EO297" i="2"/>
  <c r="HU63" i="2"/>
  <c r="JB63" i="2" s="1"/>
  <c r="KK303" i="2"/>
  <c r="KW115" i="2"/>
  <c r="KJ272" i="2"/>
  <c r="LG245" i="2"/>
  <c r="LK293" i="2"/>
  <c r="DL339" i="2"/>
  <c r="DP299" i="2"/>
  <c r="DJ339" i="2"/>
  <c r="KV296" i="2"/>
  <c r="LG195" i="2"/>
  <c r="LA195" i="2"/>
  <c r="EZ260" i="2"/>
  <c r="EE155" i="2"/>
  <c r="KQ232" i="2"/>
  <c r="KW202" i="2"/>
  <c r="AJ115" i="2"/>
  <c r="AJ64" i="2"/>
  <c r="AM64" i="2" s="1"/>
  <c r="IV157" i="2"/>
  <c r="FC292" i="2"/>
  <c r="IE49" i="2"/>
  <c r="LK254" i="2"/>
  <c r="KQ241" i="2"/>
  <c r="FC100" i="2"/>
  <c r="KQ197" i="2"/>
  <c r="EU145" i="2"/>
  <c r="FC63" i="2"/>
  <c r="FA63" i="2"/>
  <c r="KO93" i="2"/>
  <c r="KO80" i="2"/>
  <c r="DS165" i="2"/>
  <c r="CJ95" i="2"/>
  <c r="LO175" i="2"/>
  <c r="LI300" i="2"/>
  <c r="JH306" i="2"/>
  <c r="IV117" i="2"/>
  <c r="JA117" i="2"/>
  <c r="KU262" i="2"/>
  <c r="IH88" i="2"/>
  <c r="HV88" i="2"/>
  <c r="J118" i="2"/>
  <c r="IW218" i="2"/>
  <c r="IV205" i="2"/>
  <c r="DO140" i="2"/>
  <c r="DN140" i="2"/>
  <c r="EX95" i="2"/>
  <c r="FF95" i="2"/>
  <c r="IE174" i="2"/>
  <c r="HP95" i="2"/>
  <c r="JH155" i="2"/>
  <c r="JO155" i="2"/>
  <c r="JR155" i="2" s="1"/>
  <c r="MH95" i="2"/>
  <c r="FI272" i="2"/>
  <c r="J23" i="7"/>
  <c r="HU289" i="2"/>
  <c r="IO289" i="2" s="1"/>
  <c r="IB289" i="2"/>
  <c r="DC318" i="2"/>
  <c r="ED157" i="2"/>
  <c r="EI157" i="2"/>
  <c r="EQ187" i="2"/>
  <c r="EU187" i="2"/>
  <c r="EQ174" i="2"/>
  <c r="DG184" i="2"/>
  <c r="DC197" i="2"/>
  <c r="DG197" i="2"/>
  <c r="DE184" i="2"/>
  <c r="KU179" i="2"/>
  <c r="DL293" i="2"/>
  <c r="DM293" i="2"/>
  <c r="DJ293" i="2"/>
  <c r="DK293" i="2"/>
  <c r="EC293" i="2"/>
  <c r="IQ97" i="2"/>
  <c r="HV97" i="2"/>
  <c r="KO104" i="2"/>
  <c r="CE95" i="2"/>
  <c r="AI102" i="2"/>
  <c r="AJ102" i="2"/>
  <c r="AL89" i="2"/>
  <c r="JI101" i="2"/>
  <c r="HT95" i="2"/>
  <c r="DC118" i="2"/>
  <c r="EU209" i="2"/>
  <c r="DS238" i="2"/>
  <c r="DQ238" i="2"/>
  <c r="KS288" i="2"/>
  <c r="KS276" i="2"/>
  <c r="ML95" i="2"/>
  <c r="LV95" i="2"/>
  <c r="EG150" i="2"/>
  <c r="EF150" i="2"/>
  <c r="EI150" i="2"/>
  <c r="ED150" i="2"/>
  <c r="EO295" i="2"/>
  <c r="EQ295" i="2"/>
  <c r="DC168" i="2"/>
  <c r="DG168" i="2"/>
  <c r="DE168" i="2"/>
  <c r="DC270" i="2"/>
  <c r="DE258" i="2"/>
  <c r="LA300" i="2"/>
  <c r="LG314" i="2"/>
  <c r="LO314" i="2"/>
  <c r="EO275" i="2"/>
  <c r="DQ245" i="2"/>
  <c r="AL91" i="2"/>
  <c r="AI104" i="2"/>
  <c r="AL104" i="2"/>
  <c r="MW102" i="2"/>
  <c r="JI102" i="2"/>
  <c r="KY100" i="2"/>
  <c r="HB95" i="2"/>
  <c r="JH96" i="2"/>
  <c r="JL83" i="2"/>
  <c r="JN96" i="2"/>
  <c r="FC136" i="2"/>
  <c r="KW124" i="2"/>
  <c r="W82" i="2"/>
  <c r="CN95" i="2"/>
  <c r="KY263" i="2"/>
  <c r="LK270" i="2"/>
  <c r="LE273" i="2"/>
  <c r="LO193" i="2"/>
  <c r="KY295" i="2"/>
  <c r="HU144" i="2"/>
  <c r="JB144" i="2" s="1"/>
  <c r="KM111" i="2"/>
  <c r="HZ167" i="2"/>
  <c r="CF95" i="2"/>
  <c r="KS261" i="2"/>
  <c r="KK261" i="2"/>
  <c r="MS308" i="2"/>
  <c r="KM188" i="2"/>
  <c r="DS114" i="2"/>
  <c r="KY113" i="2"/>
  <c r="DQ169" i="2"/>
  <c r="KQ255" i="2"/>
  <c r="KS152" i="2"/>
  <c r="KQ53" i="2"/>
  <c r="ER89" i="2"/>
  <c r="ER94" i="2"/>
  <c r="LO205" i="2"/>
  <c r="DQ99" i="2"/>
  <c r="LM210" i="2"/>
  <c r="KQ198" i="2"/>
  <c r="LO330" i="2"/>
  <c r="KS189" i="2"/>
  <c r="JN202" i="2"/>
  <c r="JP202" i="2" s="1"/>
  <c r="MF308" i="2"/>
  <c r="IV115" i="2"/>
  <c r="IW115" i="2"/>
  <c r="ER133" i="2"/>
  <c r="ET121" i="2"/>
  <c r="EM121" i="2"/>
  <c r="ER132" i="2"/>
  <c r="ER127" i="2"/>
  <c r="H11" i="7"/>
  <c r="Y10" i="7" s="1"/>
  <c r="ER124" i="2"/>
  <c r="ER123" i="2"/>
  <c r="ER130" i="2"/>
  <c r="ER131" i="2"/>
  <c r="ER126" i="2"/>
  <c r="ER122" i="2"/>
  <c r="ER128" i="2"/>
  <c r="ER121" i="2"/>
  <c r="ER129" i="2"/>
  <c r="ER125" i="2"/>
  <c r="IA220" i="2"/>
  <c r="HU220" i="2"/>
  <c r="IB220" i="2" s="1"/>
  <c r="IE220" i="2"/>
  <c r="KQ262" i="2"/>
  <c r="EO190" i="2"/>
  <c r="EU190" i="2"/>
  <c r="EQ190" i="2"/>
  <c r="EU197" i="2"/>
  <c r="EQ184" i="2"/>
  <c r="EO197" i="2"/>
  <c r="EU184" i="2"/>
  <c r="EQ197" i="2"/>
  <c r="LC273" i="2"/>
  <c r="LK267" i="2"/>
  <c r="KQ304" i="2"/>
  <c r="CV95" i="2"/>
  <c r="MG95" i="2"/>
  <c r="DN139" i="2"/>
  <c r="KU264" i="2"/>
  <c r="LS95" i="2"/>
  <c r="EI115" i="2"/>
  <c r="ED115" i="2"/>
  <c r="EF115" i="2"/>
  <c r="EE115" i="2"/>
  <c r="EB258" i="2"/>
  <c r="HZ88" i="2"/>
  <c r="IA101" i="2"/>
  <c r="IE101" i="2"/>
  <c r="ET95" i="2"/>
  <c r="ER105" i="2"/>
  <c r="ER99" i="2"/>
  <c r="ER101" i="2"/>
  <c r="ER102" i="2"/>
  <c r="MR95" i="2"/>
  <c r="DO253" i="2"/>
  <c r="DN253" i="2"/>
  <c r="JN178" i="2"/>
  <c r="JP178" i="2" s="1"/>
  <c r="CL95" i="2"/>
  <c r="CX95" i="2"/>
  <c r="FA182" i="2"/>
  <c r="KK263" i="2"/>
  <c r="KO309" i="2"/>
  <c r="KK325" i="2"/>
  <c r="KO328" i="2"/>
  <c r="ML43" i="2"/>
  <c r="CK95" i="2"/>
  <c r="KM242" i="2"/>
  <c r="LG136" i="2"/>
  <c r="DO112" i="2"/>
  <c r="KU190" i="2"/>
  <c r="DS189" i="2"/>
  <c r="DS241" i="2"/>
  <c r="LG204" i="2"/>
  <c r="EB247" i="2"/>
  <c r="KQ266" i="2"/>
  <c r="LA158" i="2"/>
  <c r="EM82" i="2"/>
  <c r="HS95" i="2"/>
  <c r="KO205" i="2"/>
  <c r="HU133" i="2"/>
  <c r="JB133" i="2" s="1"/>
  <c r="LK202" i="2"/>
  <c r="KO206" i="2"/>
  <c r="KW277" i="2"/>
  <c r="HZ117" i="2"/>
  <c r="IE130" i="2"/>
  <c r="IA130" i="2"/>
  <c r="EI58" i="2"/>
  <c r="EF58" i="2"/>
  <c r="EE58" i="2"/>
  <c r="ED58" i="2"/>
  <c r="IW214" i="2"/>
  <c r="JI328" i="2"/>
  <c r="JH328" i="2"/>
  <c r="KK266" i="2"/>
  <c r="KQ175" i="2"/>
  <c r="IW215" i="2"/>
  <c r="JA215" i="2"/>
  <c r="ED225" i="2"/>
  <c r="EE225" i="2"/>
  <c r="EB243" i="2"/>
  <c r="DC246" i="2"/>
  <c r="DG246" i="2"/>
  <c r="DE281" i="2"/>
  <c r="DC281" i="2"/>
  <c r="DG281" i="2"/>
  <c r="KW300" i="2"/>
  <c r="EO84" i="2"/>
  <c r="EQ84" i="2"/>
  <c r="EU84" i="2"/>
  <c r="B8" i="7"/>
  <c r="E87" i="2"/>
  <c r="E93" i="2"/>
  <c r="LL82" i="2"/>
  <c r="E92" i="2"/>
  <c r="E82" i="2"/>
  <c r="LJ82" i="2"/>
  <c r="E83" i="2"/>
  <c r="E89" i="2"/>
  <c r="KR82" i="2"/>
  <c r="KP82" i="2"/>
  <c r="E91" i="2"/>
  <c r="E86" i="2"/>
  <c r="HL82" i="2"/>
  <c r="HM82" i="2"/>
  <c r="DK319" i="2"/>
  <c r="DJ319" i="2"/>
  <c r="DR319" i="2"/>
  <c r="DP319" i="2"/>
  <c r="KK314" i="2"/>
  <c r="KS256" i="2"/>
  <c r="HR95" i="2"/>
  <c r="FE95" i="2"/>
  <c r="EF253" i="2"/>
  <c r="EI253" i="2"/>
  <c r="KY250" i="2"/>
  <c r="JL112" i="2"/>
  <c r="JL98" i="2"/>
  <c r="EB48" i="2"/>
  <c r="KO195" i="2"/>
  <c r="LI309" i="2"/>
  <c r="LE327" i="2"/>
  <c r="LK193" i="2"/>
  <c r="ME260" i="2"/>
  <c r="KU42" i="2"/>
  <c r="KY277" i="2"/>
  <c r="KZ108" i="2"/>
  <c r="DO150" i="2"/>
  <c r="KM261" i="2"/>
  <c r="IV49" i="2"/>
  <c r="LK261" i="2"/>
  <c r="LK310" i="2"/>
  <c r="KO189" i="2"/>
  <c r="LC304" i="2"/>
  <c r="LK123" i="2"/>
  <c r="LM151" i="2"/>
  <c r="EU141" i="2"/>
  <c r="LO178" i="2"/>
  <c r="ER85" i="2"/>
  <c r="LK276" i="2"/>
  <c r="KO101" i="2"/>
  <c r="FA315" i="2"/>
  <c r="KQ288" i="2"/>
  <c r="LO215" i="2"/>
  <c r="IW96" i="2"/>
  <c r="JA96" i="2"/>
  <c r="IV83" i="2"/>
  <c r="IV152" i="2"/>
  <c r="IW165" i="2"/>
  <c r="JA165" i="2"/>
  <c r="EE167" i="2"/>
  <c r="EI167" i="2"/>
  <c r="EF167" i="2"/>
  <c r="EG154" i="2"/>
  <c r="EJ154" i="2"/>
  <c r="ED167" i="2"/>
  <c r="KQ281" i="2"/>
  <c r="DJ290" i="2"/>
  <c r="DM290" i="2"/>
  <c r="DL290" i="2"/>
  <c r="F9" i="7"/>
  <c r="DT107" i="2"/>
  <c r="DT106" i="2"/>
  <c r="DT96" i="2"/>
  <c r="DT104" i="2"/>
  <c r="DT105" i="2"/>
  <c r="DT95" i="2"/>
  <c r="DT100" i="2"/>
  <c r="DT97" i="2"/>
  <c r="DT101" i="2"/>
  <c r="HU132" i="2"/>
  <c r="HZ119" i="2"/>
  <c r="EO188" i="2"/>
  <c r="EQ188" i="2"/>
  <c r="KY252" i="2"/>
  <c r="ED88" i="2"/>
  <c r="EE88" i="2"/>
  <c r="FA86" i="2"/>
  <c r="FA73" i="2"/>
  <c r="M94" i="2"/>
  <c r="D8" i="7"/>
  <c r="M86" i="2"/>
  <c r="LM230" i="2"/>
  <c r="ME95" i="2"/>
  <c r="MA95" i="2"/>
  <c r="JI133" i="2"/>
  <c r="JH133" i="2"/>
  <c r="EF230" i="2"/>
  <c r="EJ218" i="2"/>
  <c r="DO164" i="2"/>
  <c r="DN164" i="2"/>
  <c r="DO146" i="2"/>
  <c r="DN133" i="2"/>
  <c r="DO133" i="2"/>
  <c r="DN146" i="2"/>
  <c r="EQ100" i="2"/>
  <c r="EU100" i="2"/>
  <c r="LI240" i="2"/>
  <c r="LI252" i="2"/>
  <c r="LO158" i="2"/>
  <c r="IE155" i="2"/>
  <c r="AK66" i="2"/>
  <c r="AI66" i="2"/>
  <c r="HD121" i="2"/>
  <c r="HN121" i="2"/>
  <c r="E127" i="2"/>
  <c r="KR121" i="2"/>
  <c r="HG121" i="2"/>
  <c r="HH121" i="2"/>
  <c r="LI263" i="2"/>
  <c r="DN122" i="2"/>
  <c r="IN223" i="2"/>
  <c r="DC241" i="2"/>
  <c r="DE241" i="2"/>
  <c r="EI62" i="2"/>
  <c r="EJ62" i="2"/>
  <c r="KM204" i="2"/>
  <c r="KM191" i="2"/>
  <c r="FA230" i="2"/>
  <c r="FC230" i="2"/>
  <c r="DE233" i="2"/>
  <c r="DC245" i="2"/>
  <c r="DG233" i="2"/>
  <c r="LG183" i="2"/>
  <c r="DL277" i="2"/>
  <c r="EC277" i="2"/>
  <c r="EO163" i="2"/>
  <c r="EU150" i="2"/>
  <c r="KS163" i="2"/>
  <c r="LE50" i="2"/>
  <c r="LE63" i="2"/>
  <c r="KM129" i="2"/>
  <c r="EB154" i="2"/>
  <c r="EB141" i="2"/>
  <c r="LK120" i="2"/>
  <c r="LK107" i="2"/>
  <c r="LK287" i="2"/>
  <c r="LK275" i="2"/>
  <c r="IN124" i="2"/>
  <c r="HU124" i="2"/>
  <c r="IO124" i="2" s="1"/>
  <c r="IL121" i="2"/>
  <c r="IN121" i="2" s="1"/>
  <c r="KS216" i="2"/>
  <c r="KS203" i="2"/>
  <c r="LA221" i="2"/>
  <c r="LA208" i="2"/>
  <c r="EJ229" i="2"/>
  <c r="EI229" i="2"/>
  <c r="EE229" i="2"/>
  <c r="EF229" i="2"/>
  <c r="EG229" i="2"/>
  <c r="ED229" i="2"/>
  <c r="EO311" i="2"/>
  <c r="JI312" i="2"/>
  <c r="JH312" i="2"/>
  <c r="DH303" i="2"/>
  <c r="DH296" i="2"/>
  <c r="EJ256" i="2"/>
  <c r="KY214" i="2"/>
  <c r="KY201" i="2"/>
  <c r="DC154" i="2"/>
  <c r="DE154" i="2"/>
  <c r="DG141" i="2"/>
  <c r="DG154" i="2"/>
  <c r="KY120" i="2"/>
  <c r="JL101" i="2"/>
  <c r="JN114" i="2"/>
  <c r="JP114" i="2" s="1"/>
  <c r="EO106" i="2"/>
  <c r="EU93" i="2"/>
  <c r="FC117" i="2"/>
  <c r="FA117" i="2"/>
  <c r="DE218" i="2"/>
  <c r="LT260" i="2"/>
  <c r="MC260" i="2"/>
  <c r="LA96" i="2"/>
  <c r="LA109" i="2"/>
  <c r="DN177" i="2"/>
  <c r="DN190" i="2"/>
  <c r="DO177" i="2"/>
  <c r="DO190" i="2"/>
  <c r="LA124" i="2"/>
  <c r="LA111" i="2"/>
  <c r="DO171" i="2"/>
  <c r="DN171" i="2"/>
  <c r="KU163" i="2"/>
  <c r="EQ254" i="2"/>
  <c r="LO150" i="2"/>
  <c r="LO163" i="2"/>
  <c r="AJ59" i="2"/>
  <c r="AI59" i="2"/>
  <c r="AK59" i="2"/>
  <c r="HU238" i="2"/>
  <c r="IN238" i="2"/>
  <c r="LK98" i="2"/>
  <c r="LK111" i="2"/>
  <c r="IN162" i="2"/>
  <c r="LG101" i="2"/>
  <c r="LG114" i="2"/>
  <c r="DC207" i="2"/>
  <c r="DE207" i="2"/>
  <c r="DG207" i="2"/>
  <c r="KK191" i="2"/>
  <c r="KK204" i="2"/>
  <c r="KS208" i="2"/>
  <c r="FC316" i="2"/>
  <c r="FA316" i="2"/>
  <c r="AL59" i="2"/>
  <c r="FC197" i="2"/>
  <c r="FA197" i="2"/>
  <c r="IA113" i="2"/>
  <c r="HZ100" i="2"/>
  <c r="HU113" i="2"/>
  <c r="IB113" i="2" s="1"/>
  <c r="IE113" i="2"/>
  <c r="KY306" i="2"/>
  <c r="KY318" i="2"/>
  <c r="JN220" i="2"/>
  <c r="JP220" i="2" s="1"/>
  <c r="JO220" i="2"/>
  <c r="JR220" i="2" s="1"/>
  <c r="JH220" i="2"/>
  <c r="JI220" i="2"/>
  <c r="DS118" i="2"/>
  <c r="DQ105" i="2"/>
  <c r="DQ118" i="2"/>
  <c r="DS105" i="2"/>
  <c r="FA258" i="2"/>
  <c r="FC258" i="2"/>
  <c r="HU155" i="2"/>
  <c r="IF155" i="2" s="1"/>
  <c r="IA247" i="2"/>
  <c r="IE247" i="2"/>
  <c r="IW120" i="2"/>
  <c r="IV107" i="2"/>
  <c r="LO115" i="2"/>
  <c r="KS278" i="2"/>
  <c r="KS266" i="2"/>
  <c r="E47" i="2"/>
  <c r="E52" i="2"/>
  <c r="LI98" i="2"/>
  <c r="LI175" i="2"/>
  <c r="LG109" i="2"/>
  <c r="LG96" i="2"/>
  <c r="LM119" i="2"/>
  <c r="LI258" i="2"/>
  <c r="LI270" i="2"/>
  <c r="KU213" i="2"/>
  <c r="HV60" i="2"/>
  <c r="IQ60" i="2"/>
  <c r="IQ106" i="2"/>
  <c r="AJ47" i="2"/>
  <c r="AK47" i="2"/>
  <c r="AI47" i="2"/>
  <c r="LO202" i="2"/>
  <c r="DO151" i="2"/>
  <c r="HZ138" i="2"/>
  <c r="IA151" i="2"/>
  <c r="IE151" i="2"/>
  <c r="FC88" i="2"/>
  <c r="FC75" i="2"/>
  <c r="FA88" i="2"/>
  <c r="KK73" i="2"/>
  <c r="E199" i="2"/>
  <c r="E208" i="2"/>
  <c r="LN199" i="2"/>
  <c r="E206" i="2"/>
  <c r="E207" i="2"/>
  <c r="KX199" i="2"/>
  <c r="E210" i="2"/>
  <c r="E205" i="2"/>
  <c r="DL199" i="2"/>
  <c r="LL199" i="2"/>
  <c r="E204" i="2"/>
  <c r="E200" i="2"/>
  <c r="KN199" i="2"/>
  <c r="E211" i="2"/>
  <c r="E203" i="2"/>
  <c r="B17" i="7"/>
  <c r="DK199" i="2"/>
  <c r="E202" i="2"/>
  <c r="E201" i="2"/>
  <c r="LI204" i="2"/>
  <c r="LI191" i="2"/>
  <c r="LA191" i="2"/>
  <c r="LA204" i="2"/>
  <c r="LM192" i="2"/>
  <c r="JH208" i="2"/>
  <c r="JI208" i="2"/>
  <c r="FA75" i="2"/>
  <c r="KO288" i="2"/>
  <c r="KO276" i="2"/>
  <c r="JH288" i="2"/>
  <c r="JI288" i="2"/>
  <c r="EO291" i="2"/>
  <c r="EU291" i="2"/>
  <c r="EQ291" i="2"/>
  <c r="LI297" i="2"/>
  <c r="LI285" i="2"/>
  <c r="EB300" i="2"/>
  <c r="EB288" i="2"/>
  <c r="JH292" i="2"/>
  <c r="JI292" i="2"/>
  <c r="FC198" i="2"/>
  <c r="FA198" i="2"/>
  <c r="LO40" i="2"/>
  <c r="LO53" i="2"/>
  <c r="EE114" i="2"/>
  <c r="ED114" i="2"/>
  <c r="EF114" i="2"/>
  <c r="EI114" i="2"/>
  <c r="EG114" i="2"/>
  <c r="EJ101" i="2"/>
  <c r="EG101" i="2"/>
  <c r="KU197" i="2"/>
  <c r="LX296" i="2"/>
  <c r="DQ102" i="2"/>
  <c r="DS102" i="2"/>
  <c r="KW226" i="2"/>
  <c r="IW64" i="2"/>
  <c r="JA64" i="2"/>
  <c r="IV64" i="2"/>
  <c r="DG156" i="2"/>
  <c r="HZ129" i="2"/>
  <c r="IA129" i="2"/>
  <c r="KK251" i="2"/>
  <c r="E232" i="2"/>
  <c r="DG264" i="2"/>
  <c r="DE264" i="2"/>
  <c r="DC264" i="2"/>
  <c r="HQ43" i="2"/>
  <c r="DS41" i="2"/>
  <c r="LM52" i="2"/>
  <c r="LG234" i="2"/>
  <c r="IN234" i="2"/>
  <c r="AJ49" i="2"/>
  <c r="AI49" i="2"/>
  <c r="IQ47" i="2"/>
  <c r="HV47" i="2"/>
  <c r="LI61" i="2"/>
  <c r="LI48" i="2"/>
  <c r="KS120" i="2"/>
  <c r="KS107" i="2"/>
  <c r="DN151" i="2"/>
  <c r="EU289" i="2"/>
  <c r="KM301" i="2"/>
  <c r="EJ231" i="2"/>
  <c r="EF231" i="2"/>
  <c r="EG219" i="2"/>
  <c r="EJ219" i="2"/>
  <c r="EI231" i="2"/>
  <c r="EE231" i="2"/>
  <c r="EK231" i="2" s="1"/>
  <c r="EO276" i="2"/>
  <c r="EQ276" i="2"/>
  <c r="EQ264" i="2"/>
  <c r="EU264" i="2"/>
  <c r="LA297" i="2"/>
  <c r="KO297" i="2"/>
  <c r="KO285" i="2"/>
  <c r="KR296" i="2"/>
  <c r="LT296" i="2"/>
  <c r="LD296" i="2"/>
  <c r="LZ296" i="2"/>
  <c r="AL34" i="2"/>
  <c r="LS284" i="2"/>
  <c r="KM270" i="2"/>
  <c r="DS98" i="2"/>
  <c r="DQ98" i="2"/>
  <c r="KW279" i="2"/>
  <c r="KO36" i="2"/>
  <c r="KS36" i="2"/>
  <c r="EE197" i="2"/>
  <c r="DS86" i="2"/>
  <c r="LM330" i="2"/>
  <c r="DR108" i="2"/>
  <c r="FA107" i="2"/>
  <c r="FC107" i="2"/>
  <c r="LM126" i="2"/>
  <c r="LM139" i="2"/>
  <c r="KU289" i="2"/>
  <c r="KM258" i="2"/>
  <c r="CY43" i="2"/>
  <c r="KL186" i="2"/>
  <c r="JI112" i="2"/>
  <c r="DQ189" i="2"/>
  <c r="HU111" i="2"/>
  <c r="IF111" i="2" s="1"/>
  <c r="JI206" i="2"/>
  <c r="DE172" i="2"/>
  <c r="DE196" i="2"/>
  <c r="DG169" i="2"/>
  <c r="EO278" i="2"/>
  <c r="KW195" i="2"/>
  <c r="IA167" i="2"/>
  <c r="DQ86" i="2"/>
  <c r="IA179" i="2"/>
  <c r="DT114" i="2"/>
  <c r="J111" i="2"/>
  <c r="L98" i="2"/>
  <c r="EU132" i="2"/>
  <c r="EO132" i="2"/>
  <c r="EQ132" i="2"/>
  <c r="EG151" i="2"/>
  <c r="ED164" i="2"/>
  <c r="EE164" i="2"/>
  <c r="EF164" i="2"/>
  <c r="EJ151" i="2"/>
  <c r="EI164" i="2"/>
  <c r="HZ158" i="2"/>
  <c r="IE171" i="2"/>
  <c r="EB195" i="2"/>
  <c r="KS250" i="2"/>
  <c r="KS262" i="2"/>
  <c r="DE36" i="2"/>
  <c r="KU52" i="2"/>
  <c r="EE176" i="2"/>
  <c r="EI176" i="2"/>
  <c r="EJ176" i="2"/>
  <c r="EF176" i="2"/>
  <c r="EG163" i="2"/>
  <c r="ED176" i="2"/>
  <c r="EG176" i="2"/>
  <c r="KZ296" i="2"/>
  <c r="IA42" i="2"/>
  <c r="EB34" i="2"/>
  <c r="KY50" i="2"/>
  <c r="CU43" i="2"/>
  <c r="DG295" i="2"/>
  <c r="LE291" i="2"/>
  <c r="LG172" i="2"/>
  <c r="LM233" i="2"/>
  <c r="EU278" i="2"/>
  <c r="KU240" i="2"/>
  <c r="LC280" i="2"/>
  <c r="KM245" i="2"/>
  <c r="LA42" i="2"/>
  <c r="IW40" i="2"/>
  <c r="HK43" i="2"/>
  <c r="AF50" i="2"/>
  <c r="FA262" i="2"/>
  <c r="JO223" i="2"/>
  <c r="JR223" i="2" s="1"/>
  <c r="KV272" i="2"/>
  <c r="LA113" i="2"/>
  <c r="LG258" i="2"/>
  <c r="DS111" i="2"/>
  <c r="DN205" i="2"/>
  <c r="DT110" i="2"/>
  <c r="DJ282" i="2"/>
  <c r="DK282" i="2"/>
  <c r="DL282" i="2"/>
  <c r="DP270" i="2"/>
  <c r="DR270" i="2"/>
  <c r="DM282" i="2"/>
  <c r="EC282" i="2"/>
  <c r="EB92" i="2"/>
  <c r="KY34" i="2"/>
  <c r="KS42" i="2"/>
  <c r="KW39" i="2"/>
  <c r="CT43" i="2"/>
  <c r="LG50" i="2"/>
  <c r="IA50" i="2"/>
  <c r="KQ45" i="2"/>
  <c r="HK56" i="2"/>
  <c r="KK271" i="2"/>
  <c r="LI205" i="2"/>
  <c r="LM228" i="2"/>
  <c r="JL126" i="2"/>
  <c r="IE61" i="2"/>
  <c r="KY189" i="2"/>
  <c r="IW114" i="2"/>
  <c r="FC307" i="2"/>
  <c r="EF190" i="2"/>
  <c r="JN112" i="2"/>
  <c r="JP112" i="2" s="1"/>
  <c r="EB38" i="2"/>
  <c r="LO52" i="2"/>
  <c r="KK47" i="2"/>
  <c r="KQ240" i="2"/>
  <c r="EQ297" i="2"/>
  <c r="DS181" i="2"/>
  <c r="KM328" i="2"/>
  <c r="LE305" i="2"/>
  <c r="EB54" i="2"/>
  <c r="JH206" i="2"/>
  <c r="DQ201" i="2"/>
  <c r="JN49" i="2"/>
  <c r="JP49" i="2" s="1"/>
  <c r="HU62" i="2"/>
  <c r="IF62" i="2" s="1"/>
  <c r="LK207" i="2"/>
  <c r="KM50" i="2"/>
  <c r="MC199" i="2"/>
  <c r="KM230" i="2"/>
  <c r="EB144" i="2"/>
  <c r="LI234" i="2"/>
  <c r="LE275" i="2"/>
  <c r="KM246" i="2"/>
  <c r="HU274" i="2"/>
  <c r="IO274" i="2" s="1"/>
  <c r="LA120" i="2"/>
  <c r="KQ225" i="2"/>
  <c r="KY238" i="2"/>
  <c r="IM121" i="2"/>
  <c r="DG196" i="2"/>
  <c r="KQ182" i="2"/>
  <c r="LI317" i="2"/>
  <c r="ED146" i="2"/>
  <c r="KS195" i="2"/>
  <c r="DQ110" i="2"/>
  <c r="LA307" i="2"/>
  <c r="FE186" i="2"/>
  <c r="LK232" i="2"/>
  <c r="LI257" i="2"/>
  <c r="EF132" i="2"/>
  <c r="JI316" i="2"/>
  <c r="LM220" i="2"/>
  <c r="EB263" i="2"/>
  <c r="HZ166" i="2"/>
  <c r="EB180" i="2"/>
  <c r="JL165" i="2"/>
  <c r="DS172" i="2"/>
  <c r="DN148" i="2"/>
  <c r="HU180" i="2"/>
  <c r="IX180" i="2" s="1"/>
  <c r="DT113" i="2"/>
  <c r="DT109" i="2"/>
  <c r="EJ181" i="2"/>
  <c r="FI186" i="2"/>
  <c r="J16" i="7"/>
  <c r="DG183" i="2"/>
  <c r="DC183" i="2"/>
  <c r="DE183" i="2"/>
  <c r="LM276" i="2"/>
  <c r="LM288" i="2"/>
  <c r="LK215" i="2"/>
  <c r="EE101" i="2"/>
  <c r="EF101" i="2"/>
  <c r="ED101" i="2"/>
  <c r="EI101" i="2"/>
  <c r="IE126" i="2"/>
  <c r="HZ113" i="2"/>
  <c r="IA126" i="2"/>
  <c r="JI141" i="2"/>
  <c r="JH141" i="2"/>
  <c r="EO211" i="2"/>
  <c r="EQ198" i="2"/>
  <c r="EU198" i="2"/>
  <c r="LO73" i="2"/>
  <c r="EB90" i="2"/>
  <c r="EB194" i="2"/>
  <c r="KJ199" i="2"/>
  <c r="KO204" i="2"/>
  <c r="FA205" i="2"/>
  <c r="FC205" i="2"/>
  <c r="FC192" i="2"/>
  <c r="KO111" i="2"/>
  <c r="DC254" i="2"/>
  <c r="DG242" i="2"/>
  <c r="DQ218" i="2"/>
  <c r="FA289" i="2"/>
  <c r="FC289" i="2"/>
  <c r="LM98" i="2"/>
  <c r="LI105" i="2"/>
  <c r="KM148" i="2"/>
  <c r="LG64" i="2"/>
  <c r="JH205" i="2"/>
  <c r="JN205" i="2"/>
  <c r="JP205" i="2" s="1"/>
  <c r="JI205" i="2"/>
  <c r="KK311" i="2"/>
  <c r="KK136" i="2"/>
  <c r="KS48" i="2"/>
  <c r="FA292" i="2"/>
  <c r="KW207" i="2"/>
  <c r="DQ111" i="2"/>
  <c r="KK254" i="2"/>
  <c r="KK242" i="2"/>
  <c r="DN118" i="2"/>
  <c r="DO118" i="2"/>
  <c r="DO105" i="2"/>
  <c r="DN105" i="2"/>
  <c r="DM280" i="2"/>
  <c r="DO268" i="2" s="1"/>
  <c r="DJ280" i="2"/>
  <c r="KS298" i="2"/>
  <c r="KS286" i="2"/>
  <c r="EI259" i="2"/>
  <c r="ED259" i="2"/>
  <c r="KO37" i="2"/>
  <c r="LG36" i="2"/>
  <c r="LA54" i="2"/>
  <c r="ER188" i="2"/>
  <c r="IS160" i="2"/>
  <c r="JA160" i="2" s="1"/>
  <c r="DS201" i="2"/>
  <c r="LK49" i="2"/>
  <c r="KM49" i="2"/>
  <c r="KW263" i="2"/>
  <c r="DG151" i="2"/>
  <c r="KW242" i="2"/>
  <c r="EB313" i="2"/>
  <c r="IE133" i="2"/>
  <c r="IA133" i="2"/>
  <c r="JI310" i="2"/>
  <c r="JH310" i="2"/>
  <c r="JI309" i="2"/>
  <c r="JH309" i="2"/>
  <c r="LO34" i="2"/>
  <c r="EB35" i="2"/>
  <c r="KU36" i="2"/>
  <c r="KW35" i="2"/>
  <c r="LI31" i="2"/>
  <c r="HZ42" i="2"/>
  <c r="KK37" i="2"/>
  <c r="L40" i="2"/>
  <c r="LO45" i="2"/>
  <c r="LE114" i="2"/>
  <c r="KU253" i="2"/>
  <c r="EB215" i="2"/>
  <c r="KQ152" i="2"/>
  <c r="LI271" i="2"/>
  <c r="KK148" i="2"/>
  <c r="LE148" i="2"/>
  <c r="LA214" i="2"/>
  <c r="LM197" i="2"/>
  <c r="FA307" i="2"/>
  <c r="DN220" i="2"/>
  <c r="EI190" i="2"/>
  <c r="EU281" i="2"/>
  <c r="JH112" i="2"/>
  <c r="EB32" i="2"/>
  <c r="EU297" i="2"/>
  <c r="ET186" i="2"/>
  <c r="LC323" i="2"/>
  <c r="LK323" i="2"/>
  <c r="LI329" i="2"/>
  <c r="DQ194" i="2"/>
  <c r="DG138" i="2"/>
  <c r="KQ326" i="2"/>
  <c r="KW285" i="2"/>
  <c r="LK52" i="2"/>
  <c r="JI123" i="2"/>
  <c r="JN206" i="2"/>
  <c r="JP206" i="2" s="1"/>
  <c r="KQ279" i="2"/>
  <c r="LG48" i="2"/>
  <c r="KK65" i="2"/>
  <c r="HU154" i="2"/>
  <c r="JB154" i="2" s="1"/>
  <c r="KY303" i="2"/>
  <c r="LI117" i="2"/>
  <c r="LO111" i="2"/>
  <c r="KW126" i="2"/>
  <c r="EB79" i="2"/>
  <c r="FA207" i="2"/>
  <c r="EX224" i="2"/>
  <c r="FA171" i="2"/>
  <c r="EQ168" i="2"/>
  <c r="IZ108" i="2"/>
  <c r="HU122" i="2"/>
  <c r="IX122" i="2" s="1"/>
  <c r="HU137" i="2"/>
  <c r="JB137" i="2" s="1"/>
  <c r="KO182" i="2"/>
  <c r="KY285" i="2"/>
  <c r="EQ116" i="2"/>
  <c r="LK278" i="2"/>
  <c r="JN223" i="2"/>
  <c r="JP223" i="2" s="1"/>
  <c r="LK145" i="2"/>
  <c r="LK100" i="2"/>
  <c r="EF195" i="2"/>
  <c r="EE195" i="2"/>
  <c r="KU106" i="2"/>
  <c r="HU175" i="2"/>
  <c r="JB175" i="2" s="1"/>
  <c r="E193" i="2"/>
  <c r="KM193" i="2"/>
  <c r="EF194" i="2"/>
  <c r="KM311" i="2"/>
  <c r="LA261" i="2"/>
  <c r="LK297" i="2"/>
  <c r="KW240" i="2"/>
  <c r="KS128" i="2"/>
  <c r="FA276" i="2"/>
  <c r="KM113" i="2"/>
  <c r="JH254" i="2"/>
  <c r="EB165" i="2"/>
  <c r="DQ97" i="2"/>
  <c r="DT117" i="2"/>
  <c r="DT119" i="2"/>
  <c r="DT116" i="2"/>
  <c r="LM214" i="2"/>
  <c r="LM201" i="2"/>
  <c r="IA235" i="2"/>
  <c r="ID235" i="2"/>
  <c r="IE235" i="2"/>
  <c r="DN204" i="2"/>
  <c r="DO204" i="2"/>
  <c r="KM104" i="2"/>
  <c r="KM117" i="2"/>
  <c r="KU109" i="2"/>
  <c r="ED161" i="2"/>
  <c r="DO187" i="2"/>
  <c r="DN187" i="2"/>
  <c r="EJ88" i="2"/>
  <c r="LK311" i="2"/>
  <c r="LK299" i="2"/>
  <c r="DQ205" i="2"/>
  <c r="EO274" i="2"/>
  <c r="EU262" i="2"/>
  <c r="EQ262" i="2"/>
  <c r="LG289" i="2"/>
  <c r="DC290" i="2"/>
  <c r="DG278" i="2"/>
  <c r="I25" i="7"/>
  <c r="EX296" i="2"/>
  <c r="EY296" i="2"/>
  <c r="EW296" i="2"/>
  <c r="ED331" i="2"/>
  <c r="EI331" i="2"/>
  <c r="EE331" i="2"/>
  <c r="EF331" i="2"/>
  <c r="LE205" i="2"/>
  <c r="KQ276" i="2"/>
  <c r="KM46" i="2"/>
  <c r="CH56" i="2"/>
  <c r="LC274" i="2"/>
  <c r="LM47" i="2"/>
  <c r="LG161" i="2"/>
  <c r="EO290" i="2"/>
  <c r="EO314" i="2"/>
  <c r="EU314" i="2"/>
  <c r="LI34" i="2"/>
  <c r="AF41" i="2"/>
  <c r="LG139" i="2"/>
  <c r="FC274" i="2"/>
  <c r="EJ190" i="2"/>
  <c r="KQ118" i="2"/>
  <c r="F10" i="7"/>
  <c r="LE201" i="2"/>
  <c r="KO278" i="2"/>
  <c r="AK42" i="2"/>
  <c r="LG42" i="2"/>
  <c r="KO321" i="2"/>
  <c r="LG148" i="2"/>
  <c r="IM224" i="2"/>
  <c r="EJ177" i="2"/>
  <c r="LK47" i="2"/>
  <c r="MU260" i="2"/>
  <c r="EE63" i="2"/>
  <c r="FE260" i="2"/>
  <c r="KU139" i="2"/>
  <c r="KM202" i="2"/>
  <c r="DL280" i="2"/>
  <c r="EB303" i="2"/>
  <c r="KK205" i="2"/>
  <c r="LA283" i="2"/>
  <c r="LA271" i="2"/>
  <c r="KS34" i="2"/>
  <c r="LA36" i="2"/>
  <c r="HH43" i="2"/>
  <c r="LK45" i="2"/>
  <c r="KM66" i="2"/>
  <c r="LP212" i="2"/>
  <c r="FA211" i="2"/>
  <c r="KM222" i="2"/>
  <c r="DB186" i="2"/>
  <c r="DC186" i="2" s="1"/>
  <c r="LA323" i="2"/>
  <c r="DS194" i="2"/>
  <c r="DN46" i="2"/>
  <c r="LJ272" i="2"/>
  <c r="EB172" i="2"/>
  <c r="LC291" i="2"/>
  <c r="LK274" i="2"/>
  <c r="KS158" i="2"/>
  <c r="FC171" i="2"/>
  <c r="EU168" i="2"/>
  <c r="LM251" i="2"/>
  <c r="LE140" i="2"/>
  <c r="DQ182" i="2"/>
  <c r="EJ164" i="2"/>
  <c r="DP95" i="2"/>
  <c r="LG207" i="2"/>
  <c r="IA171" i="2"/>
  <c r="DS119" i="2"/>
  <c r="LA145" i="2"/>
  <c r="FC261" i="2"/>
  <c r="KK124" i="2"/>
  <c r="EC280" i="2"/>
  <c r="EJ268" i="2" s="1"/>
  <c r="DE165" i="2"/>
  <c r="DK280" i="2"/>
  <c r="EQ314" i="2"/>
  <c r="DZ173" i="2"/>
  <c r="LC286" i="2"/>
  <c r="DR95" i="2"/>
  <c r="DT108" i="2"/>
  <c r="EQ54" i="2"/>
  <c r="EQ67" i="2"/>
  <c r="EO67" i="2"/>
  <c r="EU67" i="2"/>
  <c r="IE240" i="2"/>
  <c r="IA240" i="2"/>
  <c r="KZ199" i="2"/>
  <c r="FA250" i="2"/>
  <c r="FC250" i="2"/>
  <c r="JI305" i="2"/>
  <c r="JH305" i="2"/>
  <c r="EB182" i="2"/>
  <c r="DS205" i="2"/>
  <c r="LA275" i="2"/>
  <c r="LA287" i="2"/>
  <c r="E303" i="2"/>
  <c r="E305" i="2"/>
  <c r="E306" i="2"/>
  <c r="E299" i="2"/>
  <c r="E300" i="2"/>
  <c r="E297" i="2"/>
  <c r="B25" i="7"/>
  <c r="E296" i="2"/>
  <c r="E298" i="2"/>
  <c r="E302" i="2"/>
  <c r="E307" i="2"/>
  <c r="E304" i="2"/>
  <c r="E301" i="2"/>
  <c r="DL300" i="2"/>
  <c r="DM300" i="2"/>
  <c r="DR300" i="2"/>
  <c r="EC300" i="2"/>
  <c r="DJ300" i="2"/>
  <c r="DK300" i="2"/>
  <c r="EO54" i="2"/>
  <c r="EU54" i="2"/>
  <c r="HV116" i="2"/>
  <c r="KS182" i="2"/>
  <c r="IW135" i="2"/>
  <c r="JA135" i="2"/>
  <c r="IE196" i="2"/>
  <c r="IA196" i="2"/>
  <c r="HV41" i="2"/>
  <c r="KY222" i="2"/>
  <c r="JL110" i="2"/>
  <c r="ED200" i="2"/>
  <c r="DN64" i="2"/>
  <c r="DO64" i="2"/>
  <c r="IE215" i="2"/>
  <c r="HZ202" i="2"/>
  <c r="IA215" i="2"/>
  <c r="IA219" i="2"/>
  <c r="LG133" i="2"/>
  <c r="DE118" i="2"/>
  <c r="DG118" i="2"/>
  <c r="DC131" i="2"/>
  <c r="DC244" i="2"/>
  <c r="DC124" i="2"/>
  <c r="DE124" i="2"/>
  <c r="DG124" i="2"/>
  <c r="KY96" i="2"/>
  <c r="LO96" i="2"/>
  <c r="DT163" i="2"/>
  <c r="DT168" i="2"/>
  <c r="DT162" i="2"/>
  <c r="DT160" i="2"/>
  <c r="DT171" i="2"/>
  <c r="DT169" i="2"/>
  <c r="DT166" i="2"/>
  <c r="DT167" i="2"/>
  <c r="DT165" i="2"/>
  <c r="LG34" i="2"/>
  <c r="AJ38" i="2"/>
  <c r="HD56" i="2"/>
  <c r="KK206" i="2"/>
  <c r="ER190" i="2"/>
  <c r="KS204" i="2"/>
  <c r="DO38" i="2"/>
  <c r="DF186" i="2"/>
  <c r="HD108" i="2"/>
  <c r="LO165" i="2"/>
  <c r="DE309" i="2"/>
  <c r="DC133" i="2"/>
  <c r="DG133" i="2"/>
  <c r="FI121" i="2"/>
  <c r="J11" i="7"/>
  <c r="JO152" i="2"/>
  <c r="JR152" i="2" s="1"/>
  <c r="JI152" i="2"/>
  <c r="JL152" i="2"/>
  <c r="JH152" i="2"/>
  <c r="JN152" i="2"/>
  <c r="JP152" i="2" s="1"/>
  <c r="KM139" i="2"/>
  <c r="DQ157" i="2"/>
  <c r="DS157" i="2"/>
  <c r="EJ172" i="2"/>
  <c r="ED172" i="2"/>
  <c r="EF172" i="2"/>
  <c r="EE172" i="2"/>
  <c r="EI172" i="2"/>
  <c r="EG172" i="2"/>
  <c r="DS163" i="2"/>
  <c r="DQ150" i="2"/>
  <c r="DS150" i="2"/>
  <c r="DQ163" i="2"/>
  <c r="KY33" i="2"/>
  <c r="DN38" i="2"/>
  <c r="CS56" i="2"/>
  <c r="ED62" i="2"/>
  <c r="KO145" i="2"/>
  <c r="ED279" i="2"/>
  <c r="E16" i="7"/>
  <c r="N16" i="7" s="1"/>
  <c r="KY182" i="2"/>
  <c r="LK298" i="2"/>
  <c r="ER306" i="2"/>
  <c r="DM160" i="2"/>
  <c r="L14" i="7" s="1"/>
  <c r="ER301" i="2"/>
  <c r="JN170" i="2"/>
  <c r="JP170" i="2" s="1"/>
  <c r="IA153" i="2"/>
  <c r="IE153" i="2"/>
  <c r="HU153" i="2"/>
  <c r="IO153" i="2" s="1"/>
  <c r="HZ140" i="2"/>
  <c r="IN190" i="2"/>
  <c r="LA49" i="2"/>
  <c r="LA62" i="2"/>
  <c r="EI197" i="2"/>
  <c r="EG184" i="2"/>
  <c r="EG197" i="2"/>
  <c r="EJ184" i="2"/>
  <c r="ED197" i="2"/>
  <c r="LM226" i="2"/>
  <c r="KY97" i="2"/>
  <c r="IB274" i="2"/>
  <c r="IN274" i="2"/>
  <c r="DO162" i="2"/>
  <c r="DO172" i="2"/>
  <c r="LK32" i="2"/>
  <c r="AI33" i="2"/>
  <c r="KO39" i="2"/>
  <c r="FA33" i="2"/>
  <c r="KO40" i="2"/>
  <c r="CP43" i="2"/>
  <c r="LG54" i="2"/>
  <c r="HB43" i="2"/>
  <c r="LE47" i="2"/>
  <c r="KQ50" i="2"/>
  <c r="CO56" i="2"/>
  <c r="HJ43" i="2"/>
  <c r="HR56" i="2"/>
  <c r="KM36" i="2"/>
  <c r="CQ56" i="2"/>
  <c r="CN43" i="2"/>
  <c r="CO43" i="2"/>
  <c r="CL43" i="2"/>
  <c r="KQ44" i="2"/>
  <c r="CV43" i="2"/>
  <c r="LO223" i="2"/>
  <c r="JL49" i="2"/>
  <c r="IN295" i="2"/>
  <c r="IS147" i="2"/>
  <c r="LE321" i="2"/>
  <c r="LI214" i="2"/>
  <c r="LF284" i="2"/>
  <c r="ER197" i="2"/>
  <c r="AL49" i="2"/>
  <c r="LI193" i="2"/>
  <c r="EE62" i="2"/>
  <c r="IE122" i="2"/>
  <c r="HU203" i="2"/>
  <c r="JB203" i="2" s="1"/>
  <c r="FC206" i="2"/>
  <c r="CX108" i="2"/>
  <c r="FA220" i="2"/>
  <c r="LT160" i="2"/>
  <c r="EE190" i="2"/>
  <c r="KT296" i="2"/>
  <c r="KO255" i="2"/>
  <c r="AL53" i="2"/>
  <c r="DO136" i="2"/>
  <c r="EG267" i="2"/>
  <c r="DS120" i="2"/>
  <c r="HU215" i="2"/>
  <c r="IF215" i="2" s="1"/>
  <c r="LN260" i="2"/>
  <c r="LE112" i="2"/>
  <c r="EI188" i="2"/>
  <c r="DE181" i="2"/>
  <c r="JI119" i="2"/>
  <c r="LM207" i="2"/>
  <c r="LQ186" i="2"/>
  <c r="DH194" i="2"/>
  <c r="LR186" i="2"/>
  <c r="LI179" i="2"/>
  <c r="DE151" i="2"/>
  <c r="DH193" i="2"/>
  <c r="DH192" i="2"/>
  <c r="IS212" i="2"/>
  <c r="IW212" i="2" s="1"/>
  <c r="DQ214" i="2"/>
  <c r="LE49" i="2"/>
  <c r="EE194" i="2"/>
  <c r="EH181" i="2" s="1"/>
  <c r="KY180" i="2"/>
  <c r="EB152" i="2"/>
  <c r="IM173" i="2"/>
  <c r="KQ278" i="2"/>
  <c r="EQ141" i="2"/>
  <c r="HB121" i="2"/>
  <c r="LI140" i="2"/>
  <c r="DE133" i="2"/>
  <c r="EG63" i="2"/>
  <c r="EB325" i="2"/>
  <c r="ER296" i="2"/>
  <c r="KW245" i="2"/>
  <c r="ER305" i="2"/>
  <c r="DE156" i="2"/>
  <c r="LK286" i="2"/>
  <c r="DT161" i="2"/>
  <c r="JN163" i="2"/>
  <c r="JP163" i="2" s="1"/>
  <c r="EJ50" i="2"/>
  <c r="DN150" i="2"/>
  <c r="LM232" i="2"/>
  <c r="LA123" i="2"/>
  <c r="KM51" i="2"/>
  <c r="DE112" i="2"/>
  <c r="MH308" i="2"/>
  <c r="JI170" i="2"/>
  <c r="JM170" i="2" s="1"/>
  <c r="KX160" i="2"/>
  <c r="DO176" i="2"/>
  <c r="DN176" i="2"/>
  <c r="DN189" i="2"/>
  <c r="DO189" i="2"/>
  <c r="FA288" i="2"/>
  <c r="FC288" i="2"/>
  <c r="EE68" i="2"/>
  <c r="EG68" i="2"/>
  <c r="EJ68" i="2"/>
  <c r="EF68" i="2"/>
  <c r="ED68" i="2"/>
  <c r="EI68" i="2"/>
  <c r="KY149" i="2"/>
  <c r="IA210" i="2"/>
  <c r="IE210" i="2"/>
  <c r="LE242" i="2"/>
  <c r="DC109" i="2"/>
  <c r="DG96" i="2"/>
  <c r="DE96" i="2"/>
  <c r="KS109" i="2"/>
  <c r="KS96" i="2"/>
  <c r="EO304" i="2"/>
  <c r="EQ304" i="2"/>
  <c r="EQ292" i="2"/>
  <c r="EU304" i="2"/>
  <c r="DC113" i="2"/>
  <c r="DG113" i="2"/>
  <c r="DE113" i="2"/>
  <c r="DG185" i="2"/>
  <c r="DE185" i="2"/>
  <c r="IW203" i="2"/>
  <c r="JA203" i="2"/>
  <c r="HU223" i="2"/>
  <c r="LA293" i="2"/>
  <c r="EO204" i="2"/>
  <c r="EQ204" i="2"/>
  <c r="IN195" i="2"/>
  <c r="HU195" i="2"/>
  <c r="IO195" i="2" s="1"/>
  <c r="KW208" i="2"/>
  <c r="KW221" i="2"/>
  <c r="IA200" i="2"/>
  <c r="IE200" i="2"/>
  <c r="HZ187" i="2"/>
  <c r="KJ236" i="2"/>
  <c r="DN142" i="2"/>
  <c r="DO129" i="2"/>
  <c r="DN129" i="2"/>
  <c r="FA190" i="2"/>
  <c r="FC203" i="2"/>
  <c r="IN241" i="2"/>
  <c r="HU241" i="2"/>
  <c r="EI245" i="2"/>
  <c r="ED245" i="2"/>
  <c r="EE245" i="2"/>
  <c r="EF245" i="2"/>
  <c r="EO156" i="2"/>
  <c r="EQ156" i="2"/>
  <c r="EU156" i="2"/>
  <c r="EO157" i="2"/>
  <c r="DC163" i="2"/>
  <c r="DE163" i="2"/>
  <c r="JI275" i="2"/>
  <c r="JH275" i="2"/>
  <c r="LO157" i="2"/>
  <c r="LO144" i="2"/>
  <c r="FC158" i="2"/>
  <c r="DQ241" i="2"/>
  <c r="EO178" i="2"/>
  <c r="EQ165" i="2"/>
  <c r="KK286" i="2"/>
  <c r="DT172" i="2"/>
  <c r="KY163" i="2"/>
  <c r="DS97" i="2"/>
  <c r="KS162" i="2"/>
  <c r="JH177" i="2"/>
  <c r="JI177" i="2"/>
  <c r="JI148" i="2"/>
  <c r="JN148" i="2"/>
  <c r="JP148" i="2" s="1"/>
  <c r="JH148" i="2"/>
  <c r="JO148" i="2"/>
  <c r="JR148" i="2" s="1"/>
  <c r="LE35" i="2"/>
  <c r="IN104" i="2"/>
  <c r="JI129" i="2"/>
  <c r="JO129" i="2"/>
  <c r="JR129" i="2" s="1"/>
  <c r="JN129" i="2"/>
  <c r="JP129" i="2" s="1"/>
  <c r="JH129" i="2"/>
  <c r="IE198" i="2"/>
  <c r="IA198" i="2"/>
  <c r="EQ110" i="2"/>
  <c r="EU110" i="2"/>
  <c r="IW161" i="2"/>
  <c r="LG149" i="2"/>
  <c r="DC152" i="2"/>
  <c r="DE152" i="2"/>
  <c r="DG152" i="2"/>
  <c r="KQ297" i="2"/>
  <c r="KQ285" i="2"/>
  <c r="AK49" i="2"/>
  <c r="CR56" i="2"/>
  <c r="ER189" i="2"/>
  <c r="ED142" i="2"/>
  <c r="JO163" i="2"/>
  <c r="JR163" i="2" s="1"/>
  <c r="KL308" i="2"/>
  <c r="KY146" i="2"/>
  <c r="JI240" i="2"/>
  <c r="JH240" i="2"/>
  <c r="KW204" i="2"/>
  <c r="KW191" i="2"/>
  <c r="ER175" i="2"/>
  <c r="ER183" i="2"/>
  <c r="EM173" i="2"/>
  <c r="ER174" i="2"/>
  <c r="ER185" i="2"/>
  <c r="ER177" i="2"/>
  <c r="ER184" i="2"/>
  <c r="H15" i="7"/>
  <c r="Z14" i="7" s="1"/>
  <c r="ER173" i="2"/>
  <c r="ER176" i="2"/>
  <c r="ER179" i="2"/>
  <c r="ER180" i="2"/>
  <c r="ER181" i="2"/>
  <c r="IN164" i="2"/>
  <c r="LI36" i="2"/>
  <c r="KY45" i="2"/>
  <c r="LA289" i="2"/>
  <c r="DE116" i="2"/>
  <c r="JI189" i="2"/>
  <c r="KR160" i="2"/>
  <c r="LA280" i="2"/>
  <c r="LG115" i="2"/>
  <c r="ER182" i="2"/>
  <c r="HG108" i="2"/>
  <c r="ID121" i="2"/>
  <c r="EE200" i="2"/>
  <c r="HZ49" i="2"/>
  <c r="IA62" i="2"/>
  <c r="IE62" i="2"/>
  <c r="LG201" i="2"/>
  <c r="LG188" i="2"/>
  <c r="KW222" i="2"/>
  <c r="DS137" i="2"/>
  <c r="DQ137" i="2"/>
  <c r="EB156" i="2"/>
  <c r="KV199" i="2"/>
  <c r="KW239" i="2"/>
  <c r="EB245" i="2"/>
  <c r="IX277" i="2"/>
  <c r="DJ341" i="2"/>
  <c r="LI154" i="2"/>
  <c r="LE31" i="2"/>
  <c r="EB49" i="2"/>
  <c r="IB295" i="2"/>
  <c r="KK149" i="2"/>
  <c r="MA186" i="2"/>
  <c r="LI49" i="2"/>
  <c r="KW301" i="2"/>
  <c r="KT147" i="2"/>
  <c r="CP108" i="2"/>
  <c r="KU274" i="2"/>
  <c r="LR108" i="2"/>
  <c r="DN188" i="2"/>
  <c r="DO188" i="2"/>
  <c r="IE209" i="2"/>
  <c r="IA209" i="2"/>
  <c r="HZ196" i="2"/>
  <c r="HU209" i="2"/>
  <c r="IB209" i="2" s="1"/>
  <c r="HZ209" i="2"/>
  <c r="LJ199" i="2"/>
  <c r="EI110" i="2"/>
  <c r="ED110" i="2"/>
  <c r="EF110" i="2"/>
  <c r="EE110" i="2"/>
  <c r="EK97" i="2" s="1"/>
  <c r="EG97" i="2"/>
  <c r="EJ97" i="2"/>
  <c r="DG162" i="2"/>
  <c r="DE162" i="2"/>
  <c r="DC162" i="2"/>
  <c r="EB132" i="2"/>
  <c r="EB145" i="2"/>
  <c r="EO152" i="2"/>
  <c r="EQ152" i="2"/>
  <c r="EQ139" i="2"/>
  <c r="EU139" i="2"/>
  <c r="LK156" i="2"/>
  <c r="EU148" i="2"/>
  <c r="EO161" i="2"/>
  <c r="EQ161" i="2"/>
  <c r="EU161" i="2"/>
  <c r="EB36" i="2"/>
  <c r="AK33" i="2"/>
  <c r="IA39" i="2"/>
  <c r="KQ41" i="2"/>
  <c r="LE40" i="2"/>
  <c r="HP43" i="2"/>
  <c r="KY32" i="2"/>
  <c r="W43" i="2"/>
  <c r="KK51" i="2"/>
  <c r="CQ43" i="2"/>
  <c r="CT56" i="2"/>
  <c r="AI50" i="2"/>
  <c r="CN56" i="2"/>
  <c r="EB55" i="2"/>
  <c r="AF45" i="2"/>
  <c r="JO49" i="2"/>
  <c r="KO150" i="2"/>
  <c r="LA164" i="2"/>
  <c r="FA48" i="2"/>
  <c r="ER187" i="2"/>
  <c r="KM286" i="2"/>
  <c r="HU61" i="2"/>
  <c r="IB61" i="2" s="1"/>
  <c r="LG150" i="2"/>
  <c r="E115" i="2"/>
  <c r="KO221" i="2"/>
  <c r="KQ307" i="2"/>
  <c r="FC220" i="2"/>
  <c r="ED190" i="2"/>
  <c r="AJ53" i="2"/>
  <c r="AM53" i="2" s="1"/>
  <c r="DN136" i="2"/>
  <c r="LI292" i="2"/>
  <c r="DG111" i="2"/>
  <c r="KQ194" i="2"/>
  <c r="ED188" i="2"/>
  <c r="DQ185" i="2"/>
  <c r="DC194" i="2"/>
  <c r="KM306" i="2"/>
  <c r="KM52" i="2"/>
  <c r="AF47" i="2"/>
  <c r="JL106" i="2"/>
  <c r="DH186" i="2"/>
  <c r="MC186" i="2"/>
  <c r="DH195" i="2"/>
  <c r="DA186" i="2"/>
  <c r="DL341" i="2"/>
  <c r="JH282" i="2"/>
  <c r="DM341" i="2"/>
  <c r="KS307" i="2"/>
  <c r="DG280" i="2"/>
  <c r="JN123" i="2"/>
  <c r="JP123" i="2" s="1"/>
  <c r="DG241" i="2"/>
  <c r="KY273" i="2"/>
  <c r="KK301" i="2"/>
  <c r="LA179" i="2"/>
  <c r="FP199" i="2"/>
  <c r="HP121" i="2"/>
  <c r="EO154" i="2"/>
  <c r="EU204" i="2"/>
  <c r="EJ63" i="2"/>
  <c r="EF63" i="2"/>
  <c r="HC121" i="2"/>
  <c r="LO251" i="2"/>
  <c r="DT164" i="2"/>
  <c r="KT272" i="2"/>
  <c r="DC130" i="2"/>
  <c r="LA122" i="2"/>
  <c r="LB320" i="2"/>
  <c r="IN277" i="2"/>
  <c r="DK330" i="2"/>
  <c r="EF200" i="2"/>
  <c r="JH170" i="2"/>
  <c r="HZ51" i="2"/>
  <c r="IE64" i="2"/>
  <c r="IA64" i="2"/>
  <c r="LG158" i="2"/>
  <c r="JD114" i="2"/>
  <c r="DN60" i="2"/>
  <c r="KU283" i="2"/>
  <c r="KU295" i="2"/>
  <c r="DC261" i="2"/>
  <c r="DG261" i="2"/>
  <c r="DE261" i="2"/>
  <c r="DO119" i="2"/>
  <c r="LA144" i="2"/>
  <c r="LA131" i="2"/>
  <c r="IW204" i="2"/>
  <c r="JA204" i="2"/>
  <c r="IV204" i="2"/>
  <c r="KU293" i="2"/>
  <c r="EI132" i="2"/>
  <c r="ED132" i="2"/>
  <c r="DC132" i="2"/>
  <c r="DE119" i="2"/>
  <c r="KU124" i="2"/>
  <c r="EG183" i="2"/>
  <c r="EI183" i="2"/>
  <c r="EF183" i="2"/>
  <c r="EE183" i="2"/>
  <c r="EJ183" i="2"/>
  <c r="ED183" i="2"/>
  <c r="EG53" i="2"/>
  <c r="EJ53" i="2"/>
  <c r="EF66" i="2"/>
  <c r="ED66" i="2"/>
  <c r="EE66" i="2"/>
  <c r="EI66" i="2"/>
  <c r="EJ66" i="2"/>
  <c r="JN203" i="2"/>
  <c r="JP203" i="2" s="1"/>
  <c r="JH203" i="2"/>
  <c r="JO203" i="2"/>
  <c r="JR203" i="2" s="1"/>
  <c r="FC60" i="2"/>
  <c r="EO113" i="2"/>
  <c r="EU113" i="2"/>
  <c r="EQ113" i="2"/>
  <c r="KK125" i="2"/>
  <c r="KK112" i="2"/>
  <c r="FC123" i="2"/>
  <c r="FA110" i="2"/>
  <c r="FA123" i="2"/>
  <c r="JA143" i="2"/>
  <c r="IW143" i="2"/>
  <c r="IV130" i="2"/>
  <c r="EI144" i="2"/>
  <c r="EF144" i="2"/>
  <c r="EE144" i="2"/>
  <c r="EG144" i="2"/>
  <c r="EJ144" i="2"/>
  <c r="ED144" i="2"/>
  <c r="DC204" i="2"/>
  <c r="DE204" i="2"/>
  <c r="DG204" i="2"/>
  <c r="KS151" i="2"/>
  <c r="KS164" i="2"/>
  <c r="DC255" i="2"/>
  <c r="DK275" i="2"/>
  <c r="DS263" i="2" s="1"/>
  <c r="EC275" i="2"/>
  <c r="DR263" i="2"/>
  <c r="DJ275" i="2"/>
  <c r="DM275" i="2"/>
  <c r="DP263" i="2"/>
  <c r="DL275" i="2"/>
  <c r="DO183" i="2"/>
  <c r="DG149" i="2"/>
  <c r="EO153" i="2"/>
  <c r="DC156" i="2"/>
  <c r="DS156" i="2"/>
  <c r="DQ156" i="2"/>
  <c r="LK157" i="2"/>
  <c r="FA177" i="2"/>
  <c r="FC177" i="2"/>
  <c r="FA163" i="2"/>
  <c r="FC163" i="2"/>
  <c r="KM102" i="2"/>
  <c r="JO213" i="2"/>
  <c r="JR213" i="2" s="1"/>
  <c r="LO155" i="2"/>
  <c r="KX147" i="2"/>
  <c r="HZ106" i="2"/>
  <c r="IA119" i="2"/>
  <c r="IE119" i="2"/>
  <c r="DJ305" i="2"/>
  <c r="DR305" i="2"/>
  <c r="DR293" i="2"/>
  <c r="DP293" i="2"/>
  <c r="DK305" i="2"/>
  <c r="DL305" i="2"/>
  <c r="DM305" i="2"/>
  <c r="EC305" i="2"/>
  <c r="DP305" i="2"/>
  <c r="EJ115" i="2"/>
  <c r="ED128" i="2"/>
  <c r="EI128" i="2"/>
  <c r="EF128" i="2"/>
  <c r="EE128" i="2"/>
  <c r="EG115" i="2"/>
  <c r="JH110" i="2"/>
  <c r="JI110" i="2"/>
  <c r="LM152" i="2"/>
  <c r="LM165" i="2"/>
  <c r="JO32" i="2"/>
  <c r="JR32" i="2" s="1"/>
  <c r="FA275" i="2"/>
  <c r="FA287" i="2"/>
  <c r="EI195" i="2"/>
  <c r="ED195" i="2"/>
  <c r="EJ130" i="2"/>
  <c r="DK277" i="2"/>
  <c r="DS265" i="2" s="1"/>
  <c r="DJ277" i="2"/>
  <c r="FA152" i="2"/>
  <c r="FC152" i="2"/>
  <c r="KL296" i="2"/>
  <c r="CE56" i="2"/>
  <c r="GY56" i="2"/>
  <c r="HW121" i="2"/>
  <c r="AL36" i="2"/>
  <c r="DM277" i="2"/>
  <c r="DN265" i="2" s="1"/>
  <c r="DK160" i="2"/>
  <c r="LB308" i="2"/>
  <c r="DY173" i="2"/>
  <c r="IE156" i="2"/>
  <c r="HZ143" i="2"/>
  <c r="IA156" i="2"/>
  <c r="IN189" i="2"/>
  <c r="DN135" i="2"/>
  <c r="EO218" i="2"/>
  <c r="EQ205" i="2"/>
  <c r="ED113" i="2"/>
  <c r="EI113" i="2"/>
  <c r="EF113" i="2"/>
  <c r="EE113" i="2"/>
  <c r="EJ113" i="2"/>
  <c r="EG113" i="2"/>
  <c r="KQ204" i="2"/>
  <c r="KQ191" i="2"/>
  <c r="KW149" i="2"/>
  <c r="AF36" i="2"/>
  <c r="KY304" i="2"/>
  <c r="EB222" i="2"/>
  <c r="ER194" i="2"/>
  <c r="DO123" i="2"/>
  <c r="DD186" i="2"/>
  <c r="EJ142" i="2"/>
  <c r="HZ154" i="2"/>
  <c r="KK167" i="2"/>
  <c r="ER303" i="2"/>
  <c r="KO324" i="2"/>
  <c r="ED194" i="2"/>
  <c r="EI194" i="2"/>
  <c r="IV209" i="2"/>
  <c r="JA221" i="2"/>
  <c r="IW221" i="2"/>
  <c r="LC290" i="2"/>
  <c r="LC302" i="2"/>
  <c r="EQ115" i="2"/>
  <c r="EU115" i="2"/>
  <c r="EO128" i="2"/>
  <c r="EU128" i="2"/>
  <c r="EQ128" i="2"/>
  <c r="DO245" i="2"/>
  <c r="DN245" i="2"/>
  <c r="KQ161" i="2"/>
  <c r="LK152" i="2"/>
  <c r="FC139" i="2"/>
  <c r="KM189" i="2"/>
  <c r="EF171" i="2"/>
  <c r="EE171" i="2"/>
  <c r="EG171" i="2"/>
  <c r="EJ171" i="2"/>
  <c r="EI171" i="2"/>
  <c r="ED171" i="2"/>
  <c r="EB124" i="2"/>
  <c r="LM33" i="2"/>
  <c r="JO34" i="2"/>
  <c r="JR34" i="2" s="1"/>
  <c r="KO33" i="2"/>
  <c r="KO41" i="2"/>
  <c r="LO31" i="2"/>
  <c r="KO32" i="2"/>
  <c r="HV39" i="2"/>
  <c r="LM35" i="2"/>
  <c r="HG43" i="2"/>
  <c r="LI51" i="2"/>
  <c r="LO51" i="2"/>
  <c r="CV56" i="2"/>
  <c r="HB56" i="2"/>
  <c r="CX56" i="2"/>
  <c r="AK50" i="2"/>
  <c r="HM56" i="2"/>
  <c r="CG43" i="2"/>
  <c r="E45" i="2"/>
  <c r="KU45" i="2"/>
  <c r="HA56" i="2"/>
  <c r="KO223" i="2"/>
  <c r="JH49" i="2"/>
  <c r="ID186" i="2"/>
  <c r="LC321" i="2"/>
  <c r="KS148" i="2"/>
  <c r="IE187" i="2"/>
  <c r="IM147" i="2"/>
  <c r="KM209" i="2"/>
  <c r="KY127" i="2"/>
  <c r="ER196" i="2"/>
  <c r="HU64" i="2"/>
  <c r="IB64" i="2" s="1"/>
  <c r="EC330" i="2"/>
  <c r="ED330" i="2" s="1"/>
  <c r="DS182" i="2"/>
  <c r="KT108" i="2"/>
  <c r="FA264" i="2"/>
  <c r="EG190" i="2"/>
  <c r="AI53" i="2"/>
  <c r="HU116" i="2"/>
  <c r="IO116" i="2" s="1"/>
  <c r="DH187" i="2"/>
  <c r="DE111" i="2"/>
  <c r="EE188" i="2"/>
  <c r="JI283" i="2"/>
  <c r="KW161" i="2"/>
  <c r="AF52" i="2"/>
  <c r="KS47" i="2"/>
  <c r="JN119" i="2"/>
  <c r="JP119" i="2" s="1"/>
  <c r="EB33" i="2"/>
  <c r="DQ119" i="2"/>
  <c r="DF173" i="2"/>
  <c r="DH190" i="2"/>
  <c r="FC32" i="2"/>
  <c r="KS40" i="2"/>
  <c r="DE41" i="2"/>
  <c r="DC292" i="2"/>
  <c r="JO123" i="2"/>
  <c r="JR123" i="2" s="1"/>
  <c r="LE182" i="2"/>
  <c r="HV51" i="2"/>
  <c r="KO291" i="2"/>
  <c r="EB185" i="2"/>
  <c r="KW225" i="2"/>
  <c r="LI106" i="2"/>
  <c r="KY283" i="2"/>
  <c r="DR265" i="2"/>
  <c r="MI108" i="2"/>
  <c r="EU152" i="2"/>
  <c r="HV79" i="2"/>
  <c r="ER299" i="2"/>
  <c r="LI203" i="2"/>
  <c r="EI63" i="2"/>
  <c r="EG181" i="2"/>
  <c r="DE167" i="2"/>
  <c r="DT170" i="2"/>
  <c r="JL150" i="2"/>
  <c r="DH211" i="2"/>
  <c r="KW327" i="2"/>
  <c r="IE167" i="2"/>
  <c r="DQ114" i="2"/>
  <c r="HV55" i="2"/>
  <c r="ME296" i="2"/>
  <c r="DM330" i="2"/>
  <c r="DO318" i="2" s="1"/>
  <c r="JO170" i="2"/>
  <c r="JR170" i="2" s="1"/>
  <c r="JS170" i="2" s="1"/>
  <c r="AI62" i="2"/>
  <c r="AK62" i="2"/>
  <c r="JI210" i="2"/>
  <c r="JH210" i="2"/>
  <c r="HZ157" i="2"/>
  <c r="IA170" i="2"/>
  <c r="HU170" i="2"/>
  <c r="IE170" i="2"/>
  <c r="DG205" i="2"/>
  <c r="DC205" i="2"/>
  <c r="EO261" i="2"/>
  <c r="EU261" i="2"/>
  <c r="LQ160" i="2"/>
  <c r="EJ193" i="2"/>
  <c r="EG193" i="2"/>
  <c r="EF206" i="2"/>
  <c r="EJ206" i="2"/>
  <c r="EE206" i="2"/>
  <c r="EG206" i="2"/>
  <c r="EI206" i="2"/>
  <c r="ED206" i="2"/>
  <c r="FA241" i="2"/>
  <c r="FA229" i="2"/>
  <c r="FC229" i="2"/>
  <c r="DC136" i="2"/>
  <c r="DG136" i="2"/>
  <c r="DE136" i="2"/>
  <c r="EI137" i="2"/>
  <c r="EG137" i="2"/>
  <c r="EE137" i="2"/>
  <c r="EJ137" i="2"/>
  <c r="EF137" i="2"/>
  <c r="ED137" i="2"/>
  <c r="KS100" i="2"/>
  <c r="KS113" i="2"/>
  <c r="EJ131" i="2"/>
  <c r="EJ118" i="2"/>
  <c r="ED131" i="2"/>
  <c r="EG131" i="2"/>
  <c r="EF131" i="2"/>
  <c r="MA121" i="2"/>
  <c r="MQ121" i="2"/>
  <c r="EF196" i="2"/>
  <c r="EI196" i="2"/>
  <c r="ED196" i="2"/>
  <c r="EE196" i="2"/>
  <c r="DC201" i="2"/>
  <c r="DG188" i="2"/>
  <c r="DQ112" i="2"/>
  <c r="DS125" i="2"/>
  <c r="DS112" i="2"/>
  <c r="DQ125" i="2"/>
  <c r="DQ246" i="2"/>
  <c r="DS246" i="2"/>
  <c r="EO301" i="2"/>
  <c r="EQ301" i="2"/>
  <c r="JH126" i="2"/>
  <c r="JN126" i="2"/>
  <c r="JP126" i="2" s="1"/>
  <c r="JI126" i="2"/>
  <c r="EF240" i="2"/>
  <c r="ED240" i="2"/>
  <c r="EE240" i="2"/>
  <c r="EI240" i="2"/>
  <c r="IN114" i="2"/>
  <c r="HU114" i="2"/>
  <c r="LE113" i="2"/>
  <c r="LE100" i="2"/>
  <c r="KM97" i="2"/>
  <c r="KM110" i="2"/>
  <c r="KO190" i="2"/>
  <c r="KO203" i="2"/>
  <c r="FC275" i="2"/>
  <c r="EQ158" i="2"/>
  <c r="EO158" i="2"/>
  <c r="EU158" i="2"/>
  <c r="LM97" i="2"/>
  <c r="KK145" i="2"/>
  <c r="KK158" i="2"/>
  <c r="DJ279" i="2"/>
  <c r="DK279" i="2"/>
  <c r="DM279" i="2"/>
  <c r="DR267" i="2"/>
  <c r="DP267" i="2"/>
  <c r="FA139" i="2"/>
  <c r="KU153" i="2"/>
  <c r="IN157" i="2"/>
  <c r="HU157" i="2"/>
  <c r="IF157" i="2" s="1"/>
  <c r="IN170" i="2"/>
  <c r="LG191" i="2"/>
  <c r="EG182" i="2"/>
  <c r="DQ124" i="2"/>
  <c r="ML173" i="2"/>
  <c r="KM243" i="2"/>
  <c r="EF46" i="2"/>
  <c r="EI46" i="2"/>
  <c r="ED46" i="2"/>
  <c r="EE46" i="2"/>
  <c r="LK242" i="2"/>
  <c r="LK230" i="2"/>
  <c r="KM127" i="2"/>
  <c r="KM140" i="2"/>
  <c r="EQ217" i="2"/>
  <c r="EU217" i="2"/>
  <c r="JA213" i="2"/>
  <c r="IW213" i="2"/>
  <c r="JN213" i="2"/>
  <c r="JP213" i="2" s="1"/>
  <c r="KY145" i="2"/>
  <c r="KY158" i="2"/>
  <c r="KS157" i="2"/>
  <c r="EH91" i="2"/>
  <c r="EK91" i="2"/>
  <c r="DE299" i="2"/>
  <c r="DG287" i="2"/>
  <c r="AF55" i="2"/>
  <c r="LA66" i="2"/>
  <c r="LG45" i="2"/>
  <c r="LH147" i="2"/>
  <c r="JO124" i="2"/>
  <c r="JR124" i="2" s="1"/>
  <c r="JH124" i="2"/>
  <c r="JN124" i="2"/>
  <c r="JP124" i="2" s="1"/>
  <c r="JI124" i="2"/>
  <c r="JA148" i="2"/>
  <c r="IV135" i="2"/>
  <c r="EF268" i="2"/>
  <c r="EE268" i="2"/>
  <c r="EG256" i="2"/>
  <c r="ED268" i="2"/>
  <c r="EI268" i="2"/>
  <c r="IA193" i="2"/>
  <c r="HU193" i="2"/>
  <c r="IB193" i="2" s="1"/>
  <c r="HZ180" i="2"/>
  <c r="DC125" i="2"/>
  <c r="DE125" i="2"/>
  <c r="DG125" i="2"/>
  <c r="FC138" i="2"/>
  <c r="FA138" i="2"/>
  <c r="DC153" i="2"/>
  <c r="DE153" i="2"/>
  <c r="DG153" i="2"/>
  <c r="ER297" i="2"/>
  <c r="ER307" i="2"/>
  <c r="EM296" i="2"/>
  <c r="ER300" i="2"/>
  <c r="JI165" i="2"/>
  <c r="JN165" i="2"/>
  <c r="JP165" i="2" s="1"/>
  <c r="JH165" i="2"/>
  <c r="JO165" i="2"/>
  <c r="JR165" i="2" s="1"/>
  <c r="LG295" i="2"/>
  <c r="EO148" i="2"/>
  <c r="EQ148" i="2"/>
  <c r="LG39" i="2"/>
  <c r="KS35" i="2"/>
  <c r="HU295" i="2"/>
  <c r="IO295" i="2" s="1"/>
  <c r="EG142" i="2"/>
  <c r="LI130" i="2"/>
  <c r="LA100" i="2"/>
  <c r="EN296" i="2"/>
  <c r="EO296" i="2" s="1"/>
  <c r="ER302" i="2"/>
  <c r="DE287" i="2"/>
  <c r="DN163" i="2"/>
  <c r="DO163" i="2"/>
  <c r="EG167" i="2"/>
  <c r="ED180" i="2"/>
  <c r="EG180" i="2"/>
  <c r="EJ167" i="2"/>
  <c r="EF180" i="2"/>
  <c r="EO266" i="2"/>
  <c r="EU266" i="2"/>
  <c r="EQ266" i="2"/>
  <c r="EE124" i="2"/>
  <c r="EF124" i="2"/>
  <c r="EG124" i="2"/>
  <c r="EI258" i="2"/>
  <c r="EJ246" i="2"/>
  <c r="EE258" i="2"/>
  <c r="ED258" i="2"/>
  <c r="EF258" i="2"/>
  <c r="EG246" i="2"/>
  <c r="EJ169" i="2"/>
  <c r="EG169" i="2"/>
  <c r="EF169" i="2"/>
  <c r="EI169" i="2"/>
  <c r="ED169" i="2"/>
  <c r="EE169" i="2"/>
  <c r="JH274" i="2"/>
  <c r="JI274" i="2"/>
  <c r="EG130" i="2"/>
  <c r="KW152" i="2"/>
  <c r="KW165" i="2"/>
  <c r="MW41" i="2"/>
  <c r="EB31" i="2"/>
  <c r="HQ56" i="2"/>
  <c r="CJ56" i="2"/>
  <c r="EB237" i="2"/>
  <c r="LE281" i="2"/>
  <c r="JH189" i="2"/>
  <c r="CE43" i="2"/>
  <c r="EB329" i="2"/>
  <c r="LK163" i="2"/>
  <c r="CM108" i="2"/>
  <c r="ER298" i="2"/>
  <c r="DG299" i="2"/>
  <c r="LA71" i="2"/>
  <c r="IW153" i="2"/>
  <c r="JA153" i="2"/>
  <c r="IV140" i="2"/>
  <c r="JO153" i="2"/>
  <c r="JR153" i="2" s="1"/>
  <c r="IV153" i="2"/>
  <c r="DN256" i="2"/>
  <c r="DN244" i="2"/>
  <c r="DO256" i="2"/>
  <c r="DO244" i="2"/>
  <c r="IA237" i="2"/>
  <c r="HU237" i="2"/>
  <c r="IB237" i="2" s="1"/>
  <c r="DN175" i="2"/>
  <c r="DO175" i="2"/>
  <c r="JA111" i="2"/>
  <c r="IV111" i="2"/>
  <c r="IW111" i="2"/>
  <c r="JI127" i="2"/>
  <c r="JO127" i="2"/>
  <c r="JR127" i="2" s="1"/>
  <c r="MB160" i="2"/>
  <c r="DQ255" i="2"/>
  <c r="DS255" i="2"/>
  <c r="KO140" i="2"/>
  <c r="EO162" i="2"/>
  <c r="EB181" i="2"/>
  <c r="EB168" i="2"/>
  <c r="IA41" i="2"/>
  <c r="DA30" i="2"/>
  <c r="KU40" i="2"/>
  <c r="LO33" i="2"/>
  <c r="KQ33" i="2"/>
  <c r="KY31" i="2"/>
  <c r="LA41" i="2"/>
  <c r="KW49" i="2"/>
  <c r="CI43" i="2"/>
  <c r="CU56" i="2"/>
  <c r="CP56" i="2"/>
  <c r="HE56" i="2"/>
  <c r="HG56" i="2"/>
  <c r="CM43" i="2"/>
  <c r="LP56" i="2"/>
  <c r="LI151" i="2"/>
  <c r="KU321" i="2"/>
  <c r="LM148" i="2"/>
  <c r="IA187" i="2"/>
  <c r="IZ121" i="2"/>
  <c r="LM290" i="2"/>
  <c r="GY134" i="2"/>
  <c r="DJ330" i="2"/>
  <c r="DQ195" i="2"/>
  <c r="MG186" i="2"/>
  <c r="KN160" i="2"/>
  <c r="FC264" i="2"/>
  <c r="FJ186" i="2"/>
  <c r="EG129" i="2"/>
  <c r="EJ110" i="2"/>
  <c r="EB109" i="2"/>
  <c r="DS185" i="2"/>
  <c r="DG157" i="2"/>
  <c r="LA52" i="2"/>
  <c r="LI52" i="2"/>
  <c r="LP186" i="2"/>
  <c r="DH191" i="2"/>
  <c r="DH197" i="2"/>
  <c r="EB251" i="2"/>
  <c r="LE169" i="2"/>
  <c r="LI50" i="2"/>
  <c r="LE127" i="2"/>
  <c r="KY307" i="2"/>
  <c r="LD147" i="2"/>
  <c r="JG108" i="2"/>
  <c r="DP265" i="2"/>
  <c r="LG182" i="2"/>
  <c r="EF143" i="2"/>
  <c r="KM279" i="2"/>
  <c r="ER304" i="2"/>
  <c r="ED63" i="2"/>
  <c r="LA46" i="2"/>
  <c r="KW292" i="2"/>
  <c r="LI305" i="2"/>
  <c r="F14" i="7"/>
  <c r="KM195" i="2"/>
  <c r="DN49" i="2"/>
  <c r="KW182" i="2"/>
  <c r="IV131" i="2"/>
  <c r="IW144" i="2"/>
  <c r="JA144" i="2"/>
  <c r="IV144" i="2"/>
  <c r="KY125" i="2"/>
  <c r="KO144" i="2"/>
  <c r="LA298" i="2"/>
  <c r="KO292" i="2"/>
  <c r="KO304" i="2"/>
  <c r="KK49" i="2"/>
  <c r="KK62" i="2"/>
  <c r="EO49" i="2"/>
  <c r="EU49" i="2"/>
  <c r="EQ49" i="2"/>
  <c r="DQ148" i="2"/>
  <c r="DS148" i="2"/>
  <c r="DN112" i="2"/>
  <c r="DN125" i="2"/>
  <c r="DO125" i="2"/>
  <c r="KS123" i="2"/>
  <c r="IN214" i="2"/>
  <c r="IA225" i="2"/>
  <c r="IE225" i="2"/>
  <c r="LA112" i="2"/>
  <c r="LG131" i="2"/>
  <c r="LG118" i="2"/>
  <c r="IV171" i="2"/>
  <c r="IW184" i="2"/>
  <c r="JA184" i="2"/>
  <c r="FC241" i="2"/>
  <c r="FC149" i="2"/>
  <c r="FA162" i="2"/>
  <c r="DG172" i="2"/>
  <c r="DC172" i="2"/>
  <c r="EG157" i="2"/>
  <c r="EE170" i="2"/>
  <c r="EF170" i="2"/>
  <c r="ED170" i="2"/>
  <c r="EJ170" i="2"/>
  <c r="EG170" i="2"/>
  <c r="EJ157" i="2"/>
  <c r="EI170" i="2"/>
  <c r="DN185" i="2"/>
  <c r="DO185" i="2"/>
  <c r="DO180" i="2"/>
  <c r="DN180" i="2"/>
  <c r="KW100" i="2"/>
  <c r="KW113" i="2"/>
  <c r="KQ104" i="2"/>
  <c r="KQ117" i="2"/>
  <c r="KQ124" i="2"/>
  <c r="KQ111" i="2"/>
  <c r="LG144" i="2"/>
  <c r="IW171" i="2"/>
  <c r="JA171" i="2"/>
  <c r="DG109" i="2"/>
  <c r="EI162" i="2"/>
  <c r="EF162" i="2"/>
  <c r="ED162" i="2"/>
  <c r="EE162" i="2"/>
  <c r="EB279" i="2"/>
  <c r="EB267" i="2"/>
  <c r="IX294" i="2"/>
  <c r="HU294" i="2"/>
  <c r="IO294" i="2" s="1"/>
  <c r="IB294" i="2"/>
  <c r="EE306" i="2"/>
  <c r="EI306" i="2"/>
  <c r="EF306" i="2"/>
  <c r="ED306" i="2"/>
  <c r="JN153" i="2"/>
  <c r="JP153" i="2" s="1"/>
  <c r="KU281" i="2"/>
  <c r="LM281" i="2"/>
  <c r="EB287" i="2"/>
  <c r="EB299" i="2"/>
  <c r="IE177" i="2"/>
  <c r="HZ177" i="2"/>
  <c r="IA177" i="2"/>
  <c r="HZ164" i="2"/>
  <c r="FC110" i="2"/>
  <c r="HZ151" i="2"/>
  <c r="IA164" i="2"/>
  <c r="IE164" i="2"/>
  <c r="HU164" i="2"/>
  <c r="DS124" i="2"/>
  <c r="LI163" i="2"/>
  <c r="EU157" i="2"/>
  <c r="EU170" i="2"/>
  <c r="EQ170" i="2"/>
  <c r="EQ157" i="2"/>
  <c r="EO170" i="2"/>
  <c r="KW230" i="2"/>
  <c r="KW218" i="2"/>
  <c r="ED251" i="2"/>
  <c r="EF251" i="2"/>
  <c r="EE251" i="2"/>
  <c r="EI251" i="2"/>
  <c r="EJ251" i="2"/>
  <c r="EG251" i="2"/>
  <c r="EG178" i="2"/>
  <c r="EJ178" i="2"/>
  <c r="EE178" i="2"/>
  <c r="EI178" i="2"/>
  <c r="ED178" i="2"/>
  <c r="EF178" i="2"/>
  <c r="LI218" i="2"/>
  <c r="LI230" i="2"/>
  <c r="IW85" i="2"/>
  <c r="JO85" i="2"/>
  <c r="JN85" i="2"/>
  <c r="JA85" i="2"/>
  <c r="HU85" i="2"/>
  <c r="JB85" i="2" s="1"/>
  <c r="KK107" i="2"/>
  <c r="KK94" i="2"/>
  <c r="IN112" i="2"/>
  <c r="HU112" i="2"/>
  <c r="DC316" i="2"/>
  <c r="DE304" i="2"/>
  <c r="DG304" i="2"/>
  <c r="DE316" i="2"/>
  <c r="DG316" i="2"/>
  <c r="B10" i="7"/>
  <c r="DL108" i="2"/>
  <c r="LH108" i="2"/>
  <c r="E120" i="2"/>
  <c r="E113" i="2"/>
  <c r="KP108" i="2"/>
  <c r="LN108" i="2"/>
  <c r="HO108" i="2"/>
  <c r="HN108" i="2"/>
  <c r="E118" i="2"/>
  <c r="KR108" i="2"/>
  <c r="HI108" i="2"/>
  <c r="LJ108" i="2"/>
  <c r="F95" i="2"/>
  <c r="CE108" i="2"/>
  <c r="CY108" i="2"/>
  <c r="I108" i="2"/>
  <c r="J108" i="2" s="1"/>
  <c r="E110" i="2"/>
  <c r="E111" i="2"/>
  <c r="CR108" i="2"/>
  <c r="MB260" i="2"/>
  <c r="LH260" i="2"/>
  <c r="JI319" i="2"/>
  <c r="JH319" i="2"/>
  <c r="FQ186" i="2"/>
  <c r="FO186" i="2"/>
  <c r="FP186" i="2"/>
  <c r="KW194" i="2"/>
  <c r="KW181" i="2"/>
  <c r="LG232" i="2"/>
  <c r="LG220" i="2"/>
  <c r="LW308" i="2"/>
  <c r="MM308" i="2"/>
  <c r="CW108" i="2"/>
  <c r="CS108" i="2"/>
  <c r="DE174" i="2"/>
  <c r="DC174" i="2"/>
  <c r="DG161" i="2"/>
  <c r="DG174" i="2"/>
  <c r="DE161" i="2"/>
  <c r="KQ213" i="2"/>
  <c r="KO143" i="2"/>
  <c r="KO130" i="2"/>
  <c r="KW119" i="2"/>
  <c r="KW106" i="2"/>
  <c r="KK295" i="2"/>
  <c r="KK283" i="2"/>
  <c r="ID232" i="2"/>
  <c r="IA232" i="2"/>
  <c r="IE232" i="2"/>
  <c r="MB173" i="2"/>
  <c r="MR173" i="2"/>
  <c r="LH173" i="2"/>
  <c r="JH276" i="2"/>
  <c r="JI276" i="2"/>
  <c r="MK308" i="2"/>
  <c r="KT308" i="2"/>
  <c r="EO119" i="2"/>
  <c r="EU106" i="2"/>
  <c r="EQ106" i="2"/>
  <c r="EQ119" i="2"/>
  <c r="EU119" i="2"/>
  <c r="LA312" i="2"/>
  <c r="JH313" i="2"/>
  <c r="JI313" i="2"/>
  <c r="KK159" i="2"/>
  <c r="KK146" i="2"/>
  <c r="DH295" i="2"/>
  <c r="IA38" i="2"/>
  <c r="IE38" i="2"/>
  <c r="HE134" i="2"/>
  <c r="DO49" i="2"/>
  <c r="HF108" i="2"/>
  <c r="DH298" i="2"/>
  <c r="DC66" i="2"/>
  <c r="DE66" i="2"/>
  <c r="DG66" i="2"/>
  <c r="DN157" i="2"/>
  <c r="DO157" i="2"/>
  <c r="DN109" i="2"/>
  <c r="DN96" i="2"/>
  <c r="DO109" i="2"/>
  <c r="LZ108" i="2"/>
  <c r="DN257" i="2"/>
  <c r="DO257" i="2"/>
  <c r="KW220" i="2"/>
  <c r="DO254" i="2"/>
  <c r="DN254" i="2"/>
  <c r="KO159" i="2"/>
  <c r="KO146" i="2"/>
  <c r="FA306" i="2"/>
  <c r="DK108" i="2"/>
  <c r="DH305" i="2"/>
  <c r="LG261" i="2"/>
  <c r="LG249" i="2"/>
  <c r="IM43" i="2"/>
  <c r="KW51" i="2"/>
  <c r="IQ64" i="2"/>
  <c r="HV64" i="2"/>
  <c r="DN55" i="2"/>
  <c r="DO55" i="2"/>
  <c r="IN143" i="2"/>
  <c r="LK102" i="2"/>
  <c r="LK115" i="2"/>
  <c r="LM255" i="2"/>
  <c r="KQ273" i="2"/>
  <c r="KQ261" i="2"/>
  <c r="ER314" i="2"/>
  <c r="ER308" i="2"/>
  <c r="EN308" i="2"/>
  <c r="EO308" i="2" s="1"/>
  <c r="ER316" i="2"/>
  <c r="ER319" i="2"/>
  <c r="H26" i="7"/>
  <c r="ER312" i="2"/>
  <c r="EM308" i="2"/>
  <c r="ER310" i="2"/>
  <c r="ER311" i="2"/>
  <c r="ER309" i="2"/>
  <c r="ER317" i="2"/>
  <c r="ER313" i="2"/>
  <c r="EP296" i="2"/>
  <c r="ES296" i="2"/>
  <c r="J13" i="7"/>
  <c r="FI147" i="2"/>
  <c r="FK147" i="2"/>
  <c r="LO312" i="2"/>
  <c r="DG120" i="2"/>
  <c r="DE120" i="2"/>
  <c r="DC120" i="2"/>
  <c r="DG107" i="2"/>
  <c r="DE107" i="2"/>
  <c r="KU278" i="2"/>
  <c r="KU266" i="2"/>
  <c r="JI34" i="2"/>
  <c r="KS31" i="2"/>
  <c r="ER34" i="2"/>
  <c r="LO38" i="2"/>
  <c r="KW38" i="2"/>
  <c r="KY49" i="2"/>
  <c r="LE34" i="2"/>
  <c r="LG223" i="2"/>
  <c r="KY53" i="2"/>
  <c r="LK262" i="2"/>
  <c r="JH299" i="2"/>
  <c r="CK108" i="2"/>
  <c r="E116" i="2"/>
  <c r="KV108" i="2"/>
  <c r="F108" i="2"/>
  <c r="E117" i="2"/>
  <c r="KU107" i="2"/>
  <c r="MB296" i="2"/>
  <c r="DH300" i="2"/>
  <c r="LQ320" i="2"/>
  <c r="IV72" i="2"/>
  <c r="CJ43" i="2"/>
  <c r="IN159" i="2"/>
  <c r="HU159" i="2"/>
  <c r="IO159" i="2" s="1"/>
  <c r="FC44" i="2"/>
  <c r="FA44" i="2"/>
  <c r="LE46" i="2"/>
  <c r="LE59" i="2"/>
  <c r="LG177" i="2"/>
  <c r="LG164" i="2"/>
  <c r="HZ50" i="2"/>
  <c r="IA63" i="2"/>
  <c r="IE63" i="2"/>
  <c r="KK46" i="2"/>
  <c r="LK51" i="2"/>
  <c r="KQ133" i="2"/>
  <c r="LA288" i="2"/>
  <c r="LA276" i="2"/>
  <c r="KU115" i="2"/>
  <c r="KU102" i="2"/>
  <c r="LV121" i="2"/>
  <c r="KV121" i="2"/>
  <c r="ML121" i="2"/>
  <c r="J116" i="2"/>
  <c r="L103" i="2"/>
  <c r="LM117" i="2"/>
  <c r="DH179" i="2"/>
  <c r="DH180" i="2"/>
  <c r="DH185" i="2"/>
  <c r="DH177" i="2"/>
  <c r="DH175" i="2"/>
  <c r="ME173" i="2"/>
  <c r="DH174" i="2"/>
  <c r="DH183" i="2"/>
  <c r="DA173" i="2"/>
  <c r="DH176" i="2"/>
  <c r="DH181" i="2"/>
  <c r="DH178" i="2"/>
  <c r="DH182" i="2"/>
  <c r="LX173" i="2"/>
  <c r="EC173" i="2"/>
  <c r="EG160" i="2" s="1"/>
  <c r="MD173" i="2"/>
  <c r="DD160" i="2"/>
  <c r="LV173" i="2"/>
  <c r="EA173" i="2"/>
  <c r="DF160" i="2"/>
  <c r="DB173" i="2"/>
  <c r="DH173" i="2"/>
  <c r="E15" i="7"/>
  <c r="DH184" i="2"/>
  <c r="FE173" i="2"/>
  <c r="LO301" i="2"/>
  <c r="LO289" i="2"/>
  <c r="HZ139" i="2"/>
  <c r="IE152" i="2"/>
  <c r="HU152" i="2"/>
  <c r="IA152" i="2"/>
  <c r="KU157" i="2"/>
  <c r="KU144" i="2"/>
  <c r="KO179" i="2"/>
  <c r="JN243" i="2"/>
  <c r="JP243" i="2" s="1"/>
  <c r="JO243" i="2"/>
  <c r="JR243" i="2" s="1"/>
  <c r="JH243" i="2"/>
  <c r="JI243" i="2"/>
  <c r="JH111" i="2"/>
  <c r="JN111" i="2"/>
  <c r="JP111" i="2" s="1"/>
  <c r="JO111" i="2"/>
  <c r="JR111" i="2" s="1"/>
  <c r="JL111" i="2"/>
  <c r="JI111" i="2"/>
  <c r="HQ108" i="2"/>
  <c r="JI109" i="2"/>
  <c r="JN109" i="2"/>
  <c r="JP109" i="2" s="1"/>
  <c r="JH109" i="2"/>
  <c r="JL96" i="2"/>
  <c r="JO109" i="2"/>
  <c r="JR109" i="2" s="1"/>
  <c r="JI136" i="2"/>
  <c r="JH136" i="2"/>
  <c r="JL123" i="2"/>
  <c r="LO143" i="2"/>
  <c r="LO130" i="2"/>
  <c r="LK154" i="2"/>
  <c r="KU182" i="2"/>
  <c r="KU169" i="2"/>
  <c r="JO182" i="2"/>
  <c r="JR182" i="2" s="1"/>
  <c r="JI182" i="2"/>
  <c r="JL182" i="2"/>
  <c r="JN182" i="2"/>
  <c r="JP182" i="2" s="1"/>
  <c r="JH182" i="2"/>
  <c r="JH295" i="2"/>
  <c r="JI295" i="2"/>
  <c r="LC293" i="2"/>
  <c r="LC281" i="2"/>
  <c r="LJ296" i="2"/>
  <c r="MC296" i="2"/>
  <c r="ER315" i="2"/>
  <c r="LE303" i="2"/>
  <c r="LE315" i="2"/>
  <c r="KY226" i="2"/>
  <c r="FA195" i="2"/>
  <c r="FC195" i="2"/>
  <c r="DE195" i="2"/>
  <c r="DG195" i="2"/>
  <c r="DC195" i="2"/>
  <c r="DE182" i="2"/>
  <c r="JH195" i="2"/>
  <c r="JN195" i="2"/>
  <c r="JP195" i="2" s="1"/>
  <c r="JI195" i="2"/>
  <c r="JO195" i="2"/>
  <c r="JR195" i="2" s="1"/>
  <c r="LG237" i="2"/>
  <c r="LM273" i="2"/>
  <c r="LM285" i="2"/>
  <c r="EO323" i="2"/>
  <c r="EU311" i="2"/>
  <c r="EQ311" i="2"/>
  <c r="DQ158" i="2"/>
  <c r="DS158" i="2"/>
  <c r="JO167" i="2"/>
  <c r="JR167" i="2" s="1"/>
  <c r="JL167" i="2"/>
  <c r="JN167" i="2"/>
  <c r="JP167" i="2" s="1"/>
  <c r="JI167" i="2"/>
  <c r="JH167" i="2"/>
  <c r="FA181" i="2"/>
  <c r="FC181" i="2"/>
  <c r="LD108" i="2"/>
  <c r="JH180" i="2"/>
  <c r="JL180" i="2"/>
  <c r="JO180" i="2"/>
  <c r="JR180" i="2" s="1"/>
  <c r="JS180" i="2" s="1"/>
  <c r="JN180" i="2"/>
  <c r="JP180" i="2" s="1"/>
  <c r="JI180" i="2"/>
  <c r="LH186" i="2"/>
  <c r="MR186" i="2"/>
  <c r="MB186" i="2"/>
  <c r="JH191" i="2"/>
  <c r="JI191" i="2"/>
  <c r="DC291" i="2"/>
  <c r="DE279" i="2"/>
  <c r="DG291" i="2"/>
  <c r="DE291" i="2"/>
  <c r="DG279" i="2"/>
  <c r="KS102" i="2"/>
  <c r="KS115" i="2"/>
  <c r="KW171" i="2"/>
  <c r="KW158" i="2"/>
  <c r="LA106" i="2"/>
  <c r="LA93" i="2"/>
  <c r="FC263" i="2"/>
  <c r="FA251" i="2"/>
  <c r="FA263" i="2"/>
  <c r="FC251" i="2"/>
  <c r="KO267" i="2"/>
  <c r="KO279" i="2"/>
  <c r="KJ173" i="2"/>
  <c r="MF173" i="2"/>
  <c r="LP173" i="2"/>
  <c r="JI269" i="2"/>
  <c r="JH269" i="2"/>
  <c r="DP331" i="2"/>
  <c r="DJ343" i="2"/>
  <c r="DK343" i="2"/>
  <c r="EC343" i="2"/>
  <c r="EG331" i="2" s="1"/>
  <c r="DR331" i="2"/>
  <c r="DL343" i="2"/>
  <c r="DM343" i="2"/>
  <c r="JI235" i="2"/>
  <c r="JO235" i="2"/>
  <c r="JR235" i="2" s="1"/>
  <c r="JH235" i="2"/>
  <c r="JN235" i="2"/>
  <c r="JP235" i="2" s="1"/>
  <c r="DH109" i="2"/>
  <c r="MB108" i="2"/>
  <c r="DA108" i="2"/>
  <c r="DH111" i="2"/>
  <c r="DH113" i="2"/>
  <c r="DH119" i="2"/>
  <c r="DH112" i="2"/>
  <c r="FE108" i="2"/>
  <c r="DH117" i="2"/>
  <c r="DM108" i="2"/>
  <c r="DH114" i="2"/>
  <c r="DF108" i="2"/>
  <c r="LP108" i="2"/>
  <c r="DH110" i="2"/>
  <c r="DD108" i="2"/>
  <c r="MC108" i="2"/>
  <c r="DB108" i="2"/>
  <c r="DF95" i="2"/>
  <c r="DD95" i="2"/>
  <c r="EC108" i="2"/>
  <c r="DH118" i="2"/>
  <c r="E10" i="7"/>
  <c r="LS108" i="2"/>
  <c r="DH108" i="2"/>
  <c r="DH120" i="2"/>
  <c r="DH115" i="2"/>
  <c r="LV108" i="2"/>
  <c r="LX108" i="2"/>
  <c r="LK305" i="2"/>
  <c r="AI37" i="2"/>
  <c r="KW50" i="2"/>
  <c r="KJ108" i="2"/>
  <c r="HE108" i="2"/>
  <c r="DT45" i="2"/>
  <c r="DT52" i="2"/>
  <c r="KQ257" i="2"/>
  <c r="DC215" i="2"/>
  <c r="DE215" i="2"/>
  <c r="DG215" i="2"/>
  <c r="EB261" i="2"/>
  <c r="EB273" i="2"/>
  <c r="FF236" i="2"/>
  <c r="EY236" i="2"/>
  <c r="EX236" i="2"/>
  <c r="EW236" i="2"/>
  <c r="KU230" i="2"/>
  <c r="KU218" i="2"/>
  <c r="EE295" i="2"/>
  <c r="EI295" i="2"/>
  <c r="EF295" i="2"/>
  <c r="ED295" i="2"/>
  <c r="EX173" i="2"/>
  <c r="FF173" i="2"/>
  <c r="EW173" i="2"/>
  <c r="EY173" i="2"/>
  <c r="LK113" i="2"/>
  <c r="KS119" i="2"/>
  <c r="KS106" i="2"/>
  <c r="KU319" i="2"/>
  <c r="KU307" i="2"/>
  <c r="DG325" i="2"/>
  <c r="DC337" i="2"/>
  <c r="DE325" i="2"/>
  <c r="EO342" i="2"/>
  <c r="EU330" i="2"/>
  <c r="EQ330" i="2"/>
  <c r="ME108" i="2"/>
  <c r="EB274" i="2"/>
  <c r="EB262" i="2"/>
  <c r="GZ108" i="2"/>
  <c r="E119" i="2"/>
  <c r="DS46" i="2"/>
  <c r="DQ46" i="2"/>
  <c r="DQ59" i="2"/>
  <c r="DS59" i="2"/>
  <c r="LE185" i="2"/>
  <c r="DO156" i="2"/>
  <c r="DN156" i="2"/>
  <c r="IN105" i="2"/>
  <c r="IL95" i="2"/>
  <c r="LB272" i="2"/>
  <c r="MO272" i="2"/>
  <c r="KK168" i="2"/>
  <c r="KY119" i="2"/>
  <c r="KY106" i="2"/>
  <c r="KO268" i="2"/>
  <c r="KO256" i="2"/>
  <c r="JH273" i="2"/>
  <c r="JI273" i="2"/>
  <c r="JM261" i="2" s="1"/>
  <c r="FA309" i="2"/>
  <c r="FC309" i="2"/>
  <c r="HJ108" i="2"/>
  <c r="EO46" i="2"/>
  <c r="IN208" i="2"/>
  <c r="DC51" i="2"/>
  <c r="DE51" i="2"/>
  <c r="DG51" i="2"/>
  <c r="MV62" i="2"/>
  <c r="MX62" i="2" s="1"/>
  <c r="JN62" i="2"/>
  <c r="JO62" i="2"/>
  <c r="JL62" i="2"/>
  <c r="JI62" i="2"/>
  <c r="MW62" i="2"/>
  <c r="JH62" i="2"/>
  <c r="KW311" i="2"/>
  <c r="KW299" i="2"/>
  <c r="DO196" i="2"/>
  <c r="DN196" i="2"/>
  <c r="LM125" i="2"/>
  <c r="LM112" i="2"/>
  <c r="JH118" i="2"/>
  <c r="JI118" i="2"/>
  <c r="JL105" i="2"/>
  <c r="JL118" i="2"/>
  <c r="KS257" i="2"/>
  <c r="KS245" i="2"/>
  <c r="KS291" i="2"/>
  <c r="KS279" i="2"/>
  <c r="MP308" i="2"/>
  <c r="LD308" i="2"/>
  <c r="EB178" i="2"/>
  <c r="EB191" i="2"/>
  <c r="HP108" i="2"/>
  <c r="EX260" i="2"/>
  <c r="EW260" i="2"/>
  <c r="EY260" i="2"/>
  <c r="EU256" i="2"/>
  <c r="EQ268" i="2"/>
  <c r="EO268" i="2"/>
  <c r="EU268" i="2"/>
  <c r="KN272" i="2"/>
  <c r="MH272" i="2"/>
  <c r="LK273" i="2"/>
  <c r="ER318" i="2"/>
  <c r="DC277" i="2"/>
  <c r="DE277" i="2"/>
  <c r="DG265" i="2"/>
  <c r="DE265" i="2"/>
  <c r="DG277" i="2"/>
  <c r="KO178" i="2"/>
  <c r="KO191" i="2"/>
  <c r="KU31" i="2"/>
  <c r="MW34" i="2"/>
  <c r="KY37" i="2"/>
  <c r="LE42" i="2"/>
  <c r="EQ40" i="2"/>
  <c r="DT48" i="2"/>
  <c r="KK48" i="2"/>
  <c r="EB66" i="2"/>
  <c r="KU215" i="2"/>
  <c r="HC56" i="2"/>
  <c r="HI134" i="2"/>
  <c r="KN108" i="2"/>
  <c r="LG209" i="2"/>
  <c r="EN108" i="2"/>
  <c r="CT108" i="2"/>
  <c r="CL108" i="2"/>
  <c r="HR108" i="2"/>
  <c r="CH108" i="2"/>
  <c r="DF284" i="2"/>
  <c r="IW296" i="2"/>
  <c r="EB120" i="2"/>
  <c r="HL43" i="2"/>
  <c r="E259" i="2"/>
  <c r="HU87" i="2"/>
  <c r="IB87" i="2" s="1"/>
  <c r="IN58" i="2"/>
  <c r="AK46" i="2"/>
  <c r="AL46" i="2"/>
  <c r="AI46" i="2"/>
  <c r="AJ46" i="2"/>
  <c r="FA59" i="2"/>
  <c r="FC59" i="2"/>
  <c r="EI55" i="2"/>
  <c r="ED55" i="2"/>
  <c r="EE55" i="2"/>
  <c r="EJ55" i="2"/>
  <c r="EG55" i="2"/>
  <c r="AL52" i="2"/>
  <c r="AI65" i="2"/>
  <c r="AJ65" i="2"/>
  <c r="AK65" i="2"/>
  <c r="KU49" i="2"/>
  <c r="KU62" i="2"/>
  <c r="KY267" i="2"/>
  <c r="KY255" i="2"/>
  <c r="FC64" i="2"/>
  <c r="FA64" i="2"/>
  <c r="LO54" i="2"/>
  <c r="LO67" i="2"/>
  <c r="FA120" i="2"/>
  <c r="FC133" i="2"/>
  <c r="FA133" i="2"/>
  <c r="FC120" i="2"/>
  <c r="LI114" i="2"/>
  <c r="LI127" i="2"/>
  <c r="FA125" i="2"/>
  <c r="FC125" i="2"/>
  <c r="EO227" i="2"/>
  <c r="EQ227" i="2"/>
  <c r="EU227" i="2"/>
  <c r="DS115" i="2"/>
  <c r="DQ115" i="2"/>
  <c r="LO114" i="2"/>
  <c r="LO101" i="2"/>
  <c r="FO147" i="2"/>
  <c r="FA188" i="2"/>
  <c r="FC201" i="2"/>
  <c r="FA201" i="2"/>
  <c r="FC188" i="2"/>
  <c r="LG299" i="2"/>
  <c r="LG287" i="2"/>
  <c r="KS117" i="2"/>
  <c r="LI103" i="2"/>
  <c r="LI116" i="2"/>
  <c r="LG116" i="2"/>
  <c r="LG103" i="2"/>
  <c r="DO113" i="2"/>
  <c r="DN113" i="2"/>
  <c r="JL168" i="2"/>
  <c r="JO168" i="2"/>
  <c r="JR168" i="2" s="1"/>
  <c r="JI168" i="2"/>
  <c r="JM155" i="2" s="1"/>
  <c r="KK169" i="2"/>
  <c r="KK156" i="2"/>
  <c r="JO222" i="2"/>
  <c r="JR222" i="2" s="1"/>
  <c r="JH222" i="2"/>
  <c r="JI222" i="2"/>
  <c r="JN222" i="2"/>
  <c r="JP222" i="2" s="1"/>
  <c r="FC225" i="2"/>
  <c r="FA225" i="2"/>
  <c r="KY215" i="2"/>
  <c r="KY227" i="2"/>
  <c r="LI145" i="2"/>
  <c r="LI132" i="2"/>
  <c r="EE159" i="2"/>
  <c r="EG159" i="2"/>
  <c r="EJ159" i="2"/>
  <c r="ED159" i="2"/>
  <c r="EI159" i="2"/>
  <c r="EF159" i="2"/>
  <c r="EG146" i="2"/>
  <c r="EJ146" i="2"/>
  <c r="MH173" i="2"/>
  <c r="LR173" i="2"/>
  <c r="KN173" i="2"/>
  <c r="KK307" i="2"/>
  <c r="AD82" i="2"/>
  <c r="AE82" i="2"/>
  <c r="AG82" i="2"/>
  <c r="K8" i="7" s="1"/>
  <c r="DT87" i="2"/>
  <c r="DT93" i="2"/>
  <c r="DT94" i="2"/>
  <c r="DT91" i="2"/>
  <c r="DT84" i="2"/>
  <c r="DR82" i="2"/>
  <c r="DT89" i="2"/>
  <c r="DT82" i="2"/>
  <c r="DT85" i="2"/>
  <c r="DT86" i="2"/>
  <c r="DJ82" i="2"/>
  <c r="DT88" i="2"/>
  <c r="DT90" i="2"/>
  <c r="DL82" i="2"/>
  <c r="DT83" i="2"/>
  <c r="DT92" i="2"/>
  <c r="DP82" i="2"/>
  <c r="F8" i="7"/>
  <c r="DK82" i="2"/>
  <c r="DR69" i="2"/>
  <c r="DC83" i="2"/>
  <c r="DE70" i="2"/>
  <c r="DG83" i="2"/>
  <c r="DG70" i="2"/>
  <c r="DE83" i="2"/>
  <c r="HV99" i="2"/>
  <c r="IH99" i="2"/>
  <c r="CI108" i="2"/>
  <c r="CV108" i="2"/>
  <c r="KK93" i="2"/>
  <c r="FA102" i="2"/>
  <c r="FC102" i="2"/>
  <c r="KU113" i="2"/>
  <c r="KU100" i="2"/>
  <c r="KK111" i="2"/>
  <c r="KK98" i="2"/>
  <c r="MK108" i="2"/>
  <c r="LU108" i="2"/>
  <c r="KQ109" i="2"/>
  <c r="KQ96" i="2"/>
  <c r="HF134" i="2"/>
  <c r="DN145" i="2"/>
  <c r="DN132" i="2"/>
  <c r="DO132" i="2"/>
  <c r="DS154" i="2"/>
  <c r="DQ154" i="2"/>
  <c r="JN154" i="2"/>
  <c r="JP154" i="2" s="1"/>
  <c r="JI154" i="2"/>
  <c r="JH154" i="2"/>
  <c r="JL154" i="2"/>
  <c r="JL141" i="2"/>
  <c r="EU263" i="2"/>
  <c r="EQ263" i="2"/>
  <c r="EO263" i="2"/>
  <c r="EU251" i="2"/>
  <c r="MJ308" i="2"/>
  <c r="KR308" i="2"/>
  <c r="EI47" i="2"/>
  <c r="ED47" i="2"/>
  <c r="EF47" i="2"/>
  <c r="DG211" i="2"/>
  <c r="DC211" i="2"/>
  <c r="DE198" i="2"/>
  <c r="DE211" i="2"/>
  <c r="DG198" i="2"/>
  <c r="EB211" i="2"/>
  <c r="EB198" i="2"/>
  <c r="LW260" i="2"/>
  <c r="KX260" i="2"/>
  <c r="IX287" i="2"/>
  <c r="HU287" i="2"/>
  <c r="IO287" i="2" s="1"/>
  <c r="IN287" i="2"/>
  <c r="DC319" i="2"/>
  <c r="DE307" i="2"/>
  <c r="FA327" i="2"/>
  <c r="FC327" i="2"/>
  <c r="LK255" i="2"/>
  <c r="FA193" i="2"/>
  <c r="FC193" i="2"/>
  <c r="KS181" i="2"/>
  <c r="KS194" i="2"/>
  <c r="LO194" i="2"/>
  <c r="DC213" i="2"/>
  <c r="MR308" i="2"/>
  <c r="LH308" i="2"/>
  <c r="LO106" i="2"/>
  <c r="AK63" i="2"/>
  <c r="AI63" i="2"/>
  <c r="AJ63" i="2"/>
  <c r="AM63" i="2" s="1"/>
  <c r="AL63" i="2"/>
  <c r="AL50" i="2"/>
  <c r="LO49" i="2"/>
  <c r="LO36" i="2"/>
  <c r="KO127" i="2"/>
  <c r="KO114" i="2"/>
  <c r="LI229" i="2"/>
  <c r="LI241" i="2"/>
  <c r="AK110" i="2"/>
  <c r="AL97" i="2"/>
  <c r="AI110" i="2"/>
  <c r="AJ110" i="2"/>
  <c r="LA263" i="2"/>
  <c r="LA251" i="2"/>
  <c r="LA256" i="2"/>
  <c r="LA244" i="2"/>
  <c r="KW324" i="2"/>
  <c r="KW312" i="2"/>
  <c r="DS180" i="2"/>
  <c r="DQ180" i="2"/>
  <c r="KK213" i="2"/>
  <c r="KK200" i="2"/>
  <c r="LV260" i="2"/>
  <c r="KV260" i="2"/>
  <c r="MT308" i="2"/>
  <c r="LL308" i="2"/>
  <c r="DG305" i="2"/>
  <c r="DE305" i="2"/>
  <c r="DC317" i="2"/>
  <c r="DE317" i="2"/>
  <c r="DG317" i="2"/>
  <c r="EY108" i="2"/>
  <c r="LE51" i="2"/>
  <c r="KM244" i="2"/>
  <c r="KM218" i="2"/>
  <c r="JI219" i="2"/>
  <c r="JN219" i="2"/>
  <c r="JP219" i="2" s="1"/>
  <c r="JH219" i="2"/>
  <c r="JO219" i="2"/>
  <c r="JR219" i="2" s="1"/>
  <c r="LK313" i="2"/>
  <c r="MI186" i="2"/>
  <c r="KP186" i="2"/>
  <c r="CU108" i="2"/>
  <c r="LM266" i="2"/>
  <c r="FC312" i="2"/>
  <c r="FA312" i="2"/>
  <c r="J25" i="7"/>
  <c r="FI296" i="2"/>
  <c r="FJ296" i="2"/>
  <c r="EO317" i="2"/>
  <c r="EQ317" i="2"/>
  <c r="EU317" i="2"/>
  <c r="EU305" i="2"/>
  <c r="EQ305" i="2"/>
  <c r="KW45" i="2"/>
  <c r="CO108" i="2"/>
  <c r="MA296" i="2"/>
  <c r="DN58" i="2"/>
  <c r="DO58" i="2"/>
  <c r="IV54" i="2"/>
  <c r="IW67" i="2"/>
  <c r="JA67" i="2"/>
  <c r="EO215" i="2"/>
  <c r="EQ215" i="2"/>
  <c r="EU215" i="2"/>
  <c r="EQ202" i="2"/>
  <c r="EU202" i="2"/>
  <c r="HV84" i="2"/>
  <c r="IQ84" i="2"/>
  <c r="EF120" i="2"/>
  <c r="EE120" i="2"/>
  <c r="EI120" i="2"/>
  <c r="ED120" i="2"/>
  <c r="EG120" i="2"/>
  <c r="EJ120" i="2"/>
  <c r="LE145" i="2"/>
  <c r="LE158" i="2"/>
  <c r="KQ287" i="2"/>
  <c r="KQ275" i="2"/>
  <c r="KM146" i="2"/>
  <c r="KM159" i="2"/>
  <c r="MV34" i="2"/>
  <c r="MX34" i="2" s="1"/>
  <c r="HB108" i="2"/>
  <c r="CN108" i="2"/>
  <c r="DA296" i="2"/>
  <c r="LM259" i="2"/>
  <c r="AI55" i="2"/>
  <c r="AK55" i="2"/>
  <c r="AL55" i="2"/>
  <c r="AJ55" i="2"/>
  <c r="KS49" i="2"/>
  <c r="KS62" i="2"/>
  <c r="LI110" i="2"/>
  <c r="HZ34" i="2"/>
  <c r="IA47" i="2"/>
  <c r="IE47" i="2"/>
  <c r="KQ242" i="2"/>
  <c r="KQ254" i="2"/>
  <c r="KU44" i="2"/>
  <c r="KU57" i="2"/>
  <c r="EZ160" i="2"/>
  <c r="FB160" i="2"/>
  <c r="EX160" i="2"/>
  <c r="EW160" i="2"/>
  <c r="FF160" i="2"/>
  <c r="EY160" i="2"/>
  <c r="KY221" i="2"/>
  <c r="DO96" i="2"/>
  <c r="CJ108" i="2"/>
  <c r="LK239" i="2"/>
  <c r="LK227" i="2"/>
  <c r="LI307" i="2"/>
  <c r="DE192" i="2"/>
  <c r="DG192" i="2"/>
  <c r="DC192" i="2"/>
  <c r="KJ296" i="2"/>
  <c r="JG296" i="2"/>
  <c r="EY308" i="2"/>
  <c r="I26" i="7"/>
  <c r="FB296" i="2"/>
  <c r="EX308" i="2"/>
  <c r="EW308" i="2"/>
  <c r="EZ296" i="2"/>
  <c r="KQ37" i="2"/>
  <c r="ER35" i="2"/>
  <c r="LI32" i="2"/>
  <c r="HN134" i="2"/>
  <c r="HH134" i="2"/>
  <c r="DQ193" i="2"/>
  <c r="HO134" i="2"/>
  <c r="KP284" i="2"/>
  <c r="DY108" i="2"/>
  <c r="KL108" i="2"/>
  <c r="E108" i="2"/>
  <c r="HT108" i="2"/>
  <c r="KY105" i="2"/>
  <c r="KK52" i="2"/>
  <c r="KM47" i="2"/>
  <c r="KW289" i="2"/>
  <c r="AF46" i="2"/>
  <c r="AF59" i="2"/>
  <c r="IN163" i="2"/>
  <c r="FA57" i="2"/>
  <c r="FC57" i="2"/>
  <c r="HZ178" i="2"/>
  <c r="IE191" i="2"/>
  <c r="IA191" i="2"/>
  <c r="EO60" i="2"/>
  <c r="EU60" i="2"/>
  <c r="IA143" i="2"/>
  <c r="HZ130" i="2"/>
  <c r="HU143" i="2"/>
  <c r="IB143" i="2" s="1"/>
  <c r="IW182" i="2"/>
  <c r="IV182" i="2"/>
  <c r="JA182" i="2"/>
  <c r="IV169" i="2"/>
  <c r="LM291" i="2"/>
  <c r="LM279" i="2"/>
  <c r="FC207" i="2"/>
  <c r="FA194" i="2"/>
  <c r="FC194" i="2"/>
  <c r="HZ55" i="2"/>
  <c r="IE68" i="2"/>
  <c r="IA68" i="2"/>
  <c r="HZ68" i="2"/>
  <c r="KM54" i="2"/>
  <c r="KM67" i="2"/>
  <c r="LE54" i="2"/>
  <c r="LE67" i="2"/>
  <c r="FA67" i="2"/>
  <c r="FA54" i="2"/>
  <c r="FC54" i="2"/>
  <c r="FC67" i="2"/>
  <c r="AF64" i="2"/>
  <c r="AF51" i="2"/>
  <c r="KU291" i="2"/>
  <c r="LI299" i="2"/>
  <c r="DC115" i="2"/>
  <c r="DG115" i="2"/>
  <c r="DE102" i="2"/>
  <c r="DE115" i="2"/>
  <c r="DG102" i="2"/>
  <c r="EO114" i="2"/>
  <c r="EU114" i="2"/>
  <c r="EQ114" i="2"/>
  <c r="EU101" i="2"/>
  <c r="EQ101" i="2"/>
  <c r="KW110" i="2"/>
  <c r="KW97" i="2"/>
  <c r="IA155" i="2"/>
  <c r="HZ142" i="2"/>
  <c r="LG324" i="2"/>
  <c r="LG312" i="2"/>
  <c r="KO162" i="2"/>
  <c r="LK116" i="2"/>
  <c r="JN132" i="2"/>
  <c r="JP132" i="2" s="1"/>
  <c r="JI132" i="2"/>
  <c r="JM119" i="2" s="1"/>
  <c r="JH132" i="2"/>
  <c r="JO132" i="2"/>
  <c r="JR132" i="2" s="1"/>
  <c r="JN130" i="2"/>
  <c r="JP130" i="2" s="1"/>
  <c r="JI130" i="2"/>
  <c r="JO130" i="2"/>
  <c r="JR130" i="2" s="1"/>
  <c r="JH130" i="2"/>
  <c r="EB163" i="2"/>
  <c r="EB176" i="2"/>
  <c r="KS167" i="2"/>
  <c r="KS180" i="2"/>
  <c r="LM234" i="2"/>
  <c r="LM222" i="2"/>
  <c r="FA240" i="2"/>
  <c r="FC240" i="2"/>
  <c r="FA228" i="2"/>
  <c r="FC228" i="2"/>
  <c r="LA257" i="2"/>
  <c r="DC240" i="2"/>
  <c r="KK278" i="2"/>
  <c r="KU143" i="2"/>
  <c r="KU130" i="2"/>
  <c r="KS132" i="2"/>
  <c r="KS145" i="2"/>
  <c r="DC159" i="2"/>
  <c r="DE159" i="2"/>
  <c r="DG159" i="2"/>
  <c r="DE146" i="2"/>
  <c r="DG146" i="2"/>
  <c r="FC166" i="2"/>
  <c r="FA166" i="2"/>
  <c r="FA153" i="2"/>
  <c r="FC153" i="2"/>
  <c r="IW177" i="2"/>
  <c r="JN177" i="2"/>
  <c r="JP177" i="2" s="1"/>
  <c r="JA177" i="2"/>
  <c r="IV164" i="2"/>
  <c r="JO177" i="2"/>
  <c r="JR177" i="2" s="1"/>
  <c r="HU177" i="2"/>
  <c r="IX177" i="2" s="1"/>
  <c r="EO223" i="2"/>
  <c r="EQ211" i="2"/>
  <c r="EU211" i="2"/>
  <c r="JI77" i="2"/>
  <c r="JM77" i="2" s="1"/>
  <c r="MV77" i="2"/>
  <c r="MX77" i="2" s="1"/>
  <c r="MW77" i="2"/>
  <c r="JL77" i="2"/>
  <c r="JH77" i="2"/>
  <c r="CF108" i="2"/>
  <c r="EJ83" i="2"/>
  <c r="EE83" i="2"/>
  <c r="EK70" i="2" s="1"/>
  <c r="EF83" i="2"/>
  <c r="EI83" i="2"/>
  <c r="ED83" i="2"/>
  <c r="EG83" i="2"/>
  <c r="EJ70" i="2"/>
  <c r="J106" i="2"/>
  <c r="L93" i="2"/>
  <c r="L106" i="2"/>
  <c r="LK117" i="2"/>
  <c r="DH116" i="2"/>
  <c r="HU115" i="2"/>
  <c r="IN115" i="2"/>
  <c r="KW101" i="2"/>
  <c r="KW114" i="2"/>
  <c r="JL113" i="2"/>
  <c r="JI113" i="2"/>
  <c r="JO113" i="2"/>
  <c r="JR113" i="2" s="1"/>
  <c r="JN113" i="2"/>
  <c r="JP113" i="2" s="1"/>
  <c r="JH113" i="2"/>
  <c r="KO112" i="2"/>
  <c r="EB112" i="2"/>
  <c r="EB99" i="2"/>
  <c r="HL108" i="2"/>
  <c r="EO111" i="2"/>
  <c r="EQ98" i="2"/>
  <c r="EU98" i="2"/>
  <c r="EU111" i="2"/>
  <c r="EQ111" i="2"/>
  <c r="KU97" i="2"/>
  <c r="KU110" i="2"/>
  <c r="LK131" i="2"/>
  <c r="LK144" i="2"/>
  <c r="DS132" i="2"/>
  <c r="DS145" i="2"/>
  <c r="DQ132" i="2"/>
  <c r="DQ145" i="2"/>
  <c r="JA145" i="2"/>
  <c r="IV132" i="2"/>
  <c r="IW145" i="2"/>
  <c r="E153" i="2"/>
  <c r="E149" i="2"/>
  <c r="E156" i="2"/>
  <c r="E157" i="2"/>
  <c r="LL147" i="2"/>
  <c r="E147" i="2"/>
  <c r="E158" i="2"/>
  <c r="F147" i="2"/>
  <c r="E150" i="2"/>
  <c r="E155" i="2"/>
  <c r="B13" i="7"/>
  <c r="E152" i="2"/>
  <c r="E154" i="2"/>
  <c r="E151" i="2"/>
  <c r="E148" i="2"/>
  <c r="LF147" i="2"/>
  <c r="E159" i="2"/>
  <c r="KM141" i="2"/>
  <c r="DC343" i="2"/>
  <c r="DC339" i="2"/>
  <c r="DG327" i="2"/>
  <c r="DE327" i="2"/>
  <c r="KM119" i="2"/>
  <c r="KM106" i="2"/>
  <c r="LS199" i="2"/>
  <c r="KP199" i="2"/>
  <c r="JH314" i="2"/>
  <c r="JI314" i="2"/>
  <c r="IV85" i="2"/>
  <c r="MD284" i="2"/>
  <c r="MT284" i="2"/>
  <c r="KS302" i="2"/>
  <c r="EO193" i="2"/>
  <c r="EU180" i="2"/>
  <c r="EQ193" i="2"/>
  <c r="EU193" i="2"/>
  <c r="EQ180" i="2"/>
  <c r="EU194" i="2"/>
  <c r="EQ194" i="2"/>
  <c r="EU181" i="2"/>
  <c r="EO194" i="2"/>
  <c r="EQ181" i="2"/>
  <c r="KS213" i="2"/>
  <c r="KS200" i="2"/>
  <c r="LK213" i="2"/>
  <c r="LK200" i="2"/>
  <c r="EO318" i="2"/>
  <c r="EQ318" i="2"/>
  <c r="EU318" i="2"/>
  <c r="KL320" i="2"/>
  <c r="EB259" i="2"/>
  <c r="DP69" i="2"/>
  <c r="IL82" i="2"/>
  <c r="IN82" i="2" s="1"/>
  <c r="KY292" i="2"/>
  <c r="KQ282" i="2"/>
  <c r="KQ270" i="2"/>
  <c r="DS149" i="2"/>
  <c r="DQ149" i="2"/>
  <c r="EF117" i="2"/>
  <c r="EE117" i="2"/>
  <c r="EI117" i="2"/>
  <c r="EG117" i="2"/>
  <c r="EG104" i="2"/>
  <c r="EJ104" i="2"/>
  <c r="EJ117" i="2"/>
  <c r="ED117" i="2"/>
  <c r="EO222" i="2"/>
  <c r="EU222" i="2"/>
  <c r="EQ222" i="2"/>
  <c r="EQ210" i="2"/>
  <c r="EU210" i="2"/>
  <c r="LG305" i="2"/>
  <c r="LG317" i="2"/>
  <c r="IE118" i="2"/>
  <c r="IA118" i="2"/>
  <c r="HZ118" i="2"/>
  <c r="HW108" i="2"/>
  <c r="IA108" i="2" s="1"/>
  <c r="LE279" i="2"/>
  <c r="LE267" i="2"/>
  <c r="LG165" i="2"/>
  <c r="LI291" i="2"/>
  <c r="LI279" i="2"/>
  <c r="AD108" i="2"/>
  <c r="EB52" i="2"/>
  <c r="EB65" i="2"/>
  <c r="LK114" i="2"/>
  <c r="JI297" i="2"/>
  <c r="JH297" i="2"/>
  <c r="LT108" i="2"/>
  <c r="LO118" i="2"/>
  <c r="KU227" i="2"/>
  <c r="KU239" i="2"/>
  <c r="KN260" i="2"/>
  <c r="LR260" i="2"/>
  <c r="DN120" i="2"/>
  <c r="DO120" i="2"/>
  <c r="DH289" i="2"/>
  <c r="DH285" i="2"/>
  <c r="DH290" i="2"/>
  <c r="E24" i="7"/>
  <c r="N24" i="7" s="1"/>
  <c r="IA284" i="2"/>
  <c r="DH293" i="2"/>
  <c r="DH291" i="2"/>
  <c r="EA284" i="2"/>
  <c r="DH286" i="2"/>
  <c r="DH294" i="2"/>
  <c r="DA284" i="2"/>
  <c r="DH287" i="2"/>
  <c r="DH292" i="2"/>
  <c r="LV284" i="2"/>
  <c r="DH288" i="2"/>
  <c r="DH284" i="2"/>
  <c r="IW284" i="2"/>
  <c r="DH302" i="2"/>
  <c r="DH306" i="2"/>
  <c r="MD296" i="2"/>
  <c r="IN296" i="2"/>
  <c r="DH299" i="2"/>
  <c r="ET296" i="2"/>
  <c r="IA296" i="2"/>
  <c r="LV296" i="2"/>
  <c r="E25" i="7"/>
  <c r="N25" i="7" s="1"/>
  <c r="LU296" i="2"/>
  <c r="DH304" i="2"/>
  <c r="DH307" i="2"/>
  <c r="DB296" i="2"/>
  <c r="DH297" i="2"/>
  <c r="LQ296" i="2"/>
  <c r="LW296" i="2"/>
  <c r="LR296" i="2"/>
  <c r="LM146" i="2"/>
  <c r="LM159" i="2"/>
  <c r="AK34" i="2"/>
  <c r="KX108" i="2"/>
  <c r="DC267" i="2"/>
  <c r="DE267" i="2"/>
  <c r="DG267" i="2"/>
  <c r="DE255" i="2"/>
  <c r="LQ199" i="2"/>
  <c r="KL199" i="2"/>
  <c r="DG164" i="2"/>
  <c r="DE164" i="2"/>
  <c r="DC164" i="2"/>
  <c r="MO284" i="2"/>
  <c r="LY284" i="2"/>
  <c r="LA316" i="2"/>
  <c r="LA304" i="2"/>
  <c r="EO167" i="2"/>
  <c r="EQ154" i="2"/>
  <c r="EU167" i="2"/>
  <c r="EQ167" i="2"/>
  <c r="EU154" i="2"/>
  <c r="KQ291" i="2"/>
  <c r="JI318" i="2"/>
  <c r="JM306" i="2" s="1"/>
  <c r="JH318" i="2"/>
  <c r="KO293" i="2"/>
  <c r="FC317" i="2"/>
  <c r="FA317" i="2"/>
  <c r="FA305" i="2"/>
  <c r="FC305" i="2"/>
  <c r="LG146" i="2"/>
  <c r="LG159" i="2"/>
  <c r="LL236" i="2"/>
  <c r="AI34" i="2"/>
  <c r="E112" i="2"/>
  <c r="LY296" i="2"/>
  <c r="JH259" i="2"/>
  <c r="IV58" i="2"/>
  <c r="JA58" i="2"/>
  <c r="IW58" i="2"/>
  <c r="LM51" i="2"/>
  <c r="KM276" i="2"/>
  <c r="LI156" i="2"/>
  <c r="DM302" i="2"/>
  <c r="DP302" i="2"/>
  <c r="DK302" i="2"/>
  <c r="DR302" i="2"/>
  <c r="EC302" i="2"/>
  <c r="EG290" i="2" s="1"/>
  <c r="DP290" i="2"/>
  <c r="DR290" i="2"/>
  <c r="KS301" i="2"/>
  <c r="F308" i="2"/>
  <c r="F296" i="2"/>
  <c r="E312" i="2"/>
  <c r="E308" i="2"/>
  <c r="E318" i="2"/>
  <c r="E314" i="2"/>
  <c r="E309" i="2"/>
  <c r="E311" i="2"/>
  <c r="E319" i="2"/>
  <c r="B26" i="7"/>
  <c r="E310" i="2"/>
  <c r="E315" i="2"/>
  <c r="E316" i="2"/>
  <c r="KN308" i="2"/>
  <c r="KJ308" i="2"/>
  <c r="LJ308" i="2"/>
  <c r="E317" i="2"/>
  <c r="DJ336" i="2"/>
  <c r="DK336" i="2"/>
  <c r="DL336" i="2"/>
  <c r="EC336" i="2"/>
  <c r="LE106" i="2"/>
  <c r="LE119" i="2"/>
  <c r="EB118" i="2"/>
  <c r="EB105" i="2"/>
  <c r="DS257" i="2"/>
  <c r="DQ257" i="2"/>
  <c r="JI287" i="2"/>
  <c r="JH287" i="2"/>
  <c r="EE279" i="2"/>
  <c r="EJ267" i="2"/>
  <c r="EF279" i="2"/>
  <c r="KS292" i="2"/>
  <c r="LN296" i="2"/>
  <c r="LC305" i="2"/>
  <c r="LI157" i="2"/>
  <c r="IE181" i="2"/>
  <c r="HU181" i="2"/>
  <c r="IF181" i="2" s="1"/>
  <c r="IA181" i="2"/>
  <c r="HZ181" i="2"/>
  <c r="HZ168" i="2"/>
  <c r="JN34" i="2"/>
  <c r="JP34" i="2" s="1"/>
  <c r="AJ34" i="2"/>
  <c r="KW42" i="2"/>
  <c r="KK33" i="2"/>
  <c r="KU35" i="2"/>
  <c r="KK54" i="2"/>
  <c r="LO32" i="2"/>
  <c r="LA55" i="2"/>
  <c r="EB234" i="2"/>
  <c r="LI294" i="2"/>
  <c r="LI282" i="2"/>
  <c r="HR134" i="2"/>
  <c r="HB134" i="2"/>
  <c r="DG179" i="2"/>
  <c r="MI284" i="2"/>
  <c r="HH108" i="2"/>
  <c r="HC108" i="2"/>
  <c r="E109" i="2"/>
  <c r="CQ108" i="2"/>
  <c r="FF260" i="2"/>
  <c r="I22" i="7" s="1"/>
  <c r="KO210" i="2"/>
  <c r="LP296" i="2"/>
  <c r="DH301" i="2"/>
  <c r="LA53" i="2"/>
  <c r="KY47" i="2"/>
  <c r="LA47" i="2"/>
  <c r="LS186" i="2"/>
  <c r="KX308" i="2"/>
  <c r="KW213" i="2"/>
  <c r="EB193" i="2"/>
  <c r="FA279" i="2"/>
  <c r="FC279" i="2"/>
  <c r="FC291" i="2"/>
  <c r="FA291" i="2"/>
  <c r="DC303" i="2"/>
  <c r="JN67" i="2"/>
  <c r="MV67" i="2"/>
  <c r="MX67" i="2" s="1"/>
  <c r="JO67" i="2"/>
  <c r="NC67" i="2" s="1"/>
  <c r="NE67" i="2" s="1"/>
  <c r="JI67" i="2"/>
  <c r="MW67" i="2"/>
  <c r="JH67" i="2"/>
  <c r="LE115" i="2"/>
  <c r="LE102" i="2"/>
  <c r="FC98" i="2"/>
  <c r="FA111" i="2"/>
  <c r="FA98" i="2"/>
  <c r="FC111" i="2"/>
  <c r="LE136" i="2"/>
  <c r="LE149" i="2"/>
  <c r="DM310" i="2"/>
  <c r="DR298" i="2"/>
  <c r="DJ310" i="2"/>
  <c r="EC310" i="2"/>
  <c r="ED310" i="2" s="1"/>
  <c r="DL310" i="2"/>
  <c r="DP298" i="2"/>
  <c r="DK310" i="2"/>
  <c r="DC92" i="2"/>
  <c r="LM118" i="2"/>
  <c r="LM105" i="2"/>
  <c r="KM103" i="2"/>
  <c r="KM116" i="2"/>
  <c r="FO108" i="2"/>
  <c r="FP108" i="2"/>
  <c r="KQ140" i="2"/>
  <c r="KO169" i="2"/>
  <c r="KO156" i="2"/>
  <c r="LA156" i="2"/>
  <c r="LA169" i="2"/>
  <c r="KK162" i="2"/>
  <c r="KK175" i="2"/>
  <c r="LG214" i="2"/>
  <c r="LO64" i="2"/>
  <c r="LO77" i="2"/>
  <c r="JL120" i="2"/>
  <c r="JH120" i="2"/>
  <c r="JO120" i="2"/>
  <c r="JR120" i="2" s="1"/>
  <c r="JN120" i="2"/>
  <c r="JP120" i="2" s="1"/>
  <c r="JQ120" i="2" s="1"/>
  <c r="JI120" i="2"/>
  <c r="KM214" i="2"/>
  <c r="DN233" i="2"/>
  <c r="DO233" i="2"/>
  <c r="KY240" i="2"/>
  <c r="FA243" i="2"/>
  <c r="FC243" i="2"/>
  <c r="DT181" i="2"/>
  <c r="F15" i="7"/>
  <c r="DM173" i="2"/>
  <c r="DO160" i="2" s="1"/>
  <c r="DT177" i="2"/>
  <c r="DK173" i="2"/>
  <c r="DT176" i="2"/>
  <c r="DT179" i="2"/>
  <c r="DT180" i="2"/>
  <c r="DR173" i="2"/>
  <c r="DT182" i="2"/>
  <c r="DJ173" i="2"/>
  <c r="DP173" i="2"/>
  <c r="DT178" i="2"/>
  <c r="DR160" i="2"/>
  <c r="DT174" i="2"/>
  <c r="DP160" i="2"/>
  <c r="DT175" i="2"/>
  <c r="DT183" i="2"/>
  <c r="DT184" i="2"/>
  <c r="DT185" i="2"/>
  <c r="DT173" i="2"/>
  <c r="DL173" i="2"/>
  <c r="ET173" i="2"/>
  <c r="LK205" i="2"/>
  <c r="LK218" i="2"/>
  <c r="IV206" i="2"/>
  <c r="JA219" i="2"/>
  <c r="HU219" i="2"/>
  <c r="IX219" i="2" s="1"/>
  <c r="IW219" i="2"/>
  <c r="IQ115" i="2"/>
  <c r="HV115" i="2"/>
  <c r="LX95" i="2"/>
  <c r="KZ95" i="2"/>
  <c r="MN95" i="2"/>
  <c r="FI108" i="2"/>
  <c r="J10" i="7"/>
  <c r="FK108" i="2"/>
  <c r="FJ108" i="2"/>
  <c r="IA122" i="2"/>
  <c r="HZ109" i="2"/>
  <c r="EU123" i="2"/>
  <c r="EO136" i="2"/>
  <c r="EQ123" i="2"/>
  <c r="HZ137" i="2"/>
  <c r="IA137" i="2"/>
  <c r="IE137" i="2"/>
  <c r="HZ124" i="2"/>
  <c r="EG145" i="2"/>
  <c r="EJ145" i="2"/>
  <c r="EE145" i="2"/>
  <c r="ED145" i="2"/>
  <c r="EI145" i="2"/>
  <c r="EJ132" i="2"/>
  <c r="EF145" i="2"/>
  <c r="EG132" i="2"/>
  <c r="EO182" i="2"/>
  <c r="EU169" i="2"/>
  <c r="EQ169" i="2"/>
  <c r="LO182" i="2"/>
  <c r="FJ284" i="2"/>
  <c r="J24" i="7"/>
  <c r="FI284" i="2"/>
  <c r="JL155" i="2"/>
  <c r="KS263" i="2"/>
  <c r="KS251" i="2"/>
  <c r="JH279" i="2"/>
  <c r="JI279" i="2"/>
  <c r="JI285" i="2"/>
  <c r="JH285" i="2"/>
  <c r="JI336" i="2"/>
  <c r="JH336" i="2"/>
  <c r="EU64" i="2"/>
  <c r="EO64" i="2"/>
  <c r="EQ64" i="2"/>
  <c r="LO126" i="2"/>
  <c r="KZ186" i="2"/>
  <c r="MN186" i="2"/>
  <c r="LK195" i="2"/>
  <c r="DN198" i="2"/>
  <c r="DN211" i="2"/>
  <c r="DO211" i="2"/>
  <c r="DO198" i="2"/>
  <c r="EB307" i="2"/>
  <c r="E328" i="2"/>
  <c r="B27" i="7"/>
  <c r="C51" i="7" s="1"/>
  <c r="E331" i="2"/>
  <c r="E326" i="2"/>
  <c r="E322" i="2"/>
  <c r="E329" i="2"/>
  <c r="E330" i="2"/>
  <c r="E321" i="2"/>
  <c r="E323" i="2"/>
  <c r="E327" i="2"/>
  <c r="E320" i="2"/>
  <c r="E324" i="2"/>
  <c r="E325" i="2"/>
  <c r="KP147" i="2"/>
  <c r="JL177" i="2"/>
  <c r="JH190" i="2"/>
  <c r="JI190" i="2"/>
  <c r="L59" i="2"/>
  <c r="LM194" i="2"/>
  <c r="LM181" i="2"/>
  <c r="LE194" i="2"/>
  <c r="LE181" i="2"/>
  <c r="KO213" i="2"/>
  <c r="KO200" i="2"/>
  <c r="LE200" i="2"/>
  <c r="LE213" i="2"/>
  <c r="KM213" i="2"/>
  <c r="KM200" i="2"/>
  <c r="LM319" i="2"/>
  <c r="LM307" i="2"/>
  <c r="DG328" i="2"/>
  <c r="DC340" i="2"/>
  <c r="DE328" i="2"/>
  <c r="DG79" i="2"/>
  <c r="EI49" i="2"/>
  <c r="EG49" i="2"/>
  <c r="EB63" i="2"/>
  <c r="EB53" i="2"/>
  <c r="LG52" i="2"/>
  <c r="KY52" i="2"/>
  <c r="KM323" i="2"/>
  <c r="KY55" i="2"/>
  <c r="HV46" i="2"/>
  <c r="DC61" i="2"/>
  <c r="DO51" i="2"/>
  <c r="DN51" i="2"/>
  <c r="ID108" i="2"/>
  <c r="J62" i="2"/>
  <c r="DE58" i="2"/>
  <c r="DC58" i="2"/>
  <c r="KS50" i="2"/>
  <c r="KS63" i="2"/>
  <c r="LO255" i="2"/>
  <c r="LO267" i="2"/>
  <c r="LE137" i="2"/>
  <c r="LE150" i="2"/>
  <c r="FJ173" i="2"/>
  <c r="FK173" i="2"/>
  <c r="FI173" i="2"/>
  <c r="J15" i="7"/>
  <c r="KM241" i="2"/>
  <c r="KM253" i="2"/>
  <c r="IN152" i="2"/>
  <c r="IA169" i="2"/>
  <c r="HZ156" i="2"/>
  <c r="HU169" i="2"/>
  <c r="IF169" i="2" s="1"/>
  <c r="IE169" i="2"/>
  <c r="DE110" i="2"/>
  <c r="DC110" i="2"/>
  <c r="DG110" i="2"/>
  <c r="LL121" i="2"/>
  <c r="MT121" i="2"/>
  <c r="MD121" i="2"/>
  <c r="MA173" i="2"/>
  <c r="MQ173" i="2"/>
  <c r="LF173" i="2"/>
  <c r="IE66" i="2"/>
  <c r="IA66" i="2"/>
  <c r="HZ53" i="2"/>
  <c r="KS126" i="2"/>
  <c r="KS139" i="2"/>
  <c r="DN193" i="2"/>
  <c r="DO193" i="2"/>
  <c r="DO206" i="2"/>
  <c r="DN206" i="2"/>
  <c r="KQ145" i="2"/>
  <c r="KQ132" i="2"/>
  <c r="EE191" i="2"/>
  <c r="EF191" i="2"/>
  <c r="EG191" i="2"/>
  <c r="EJ191" i="2"/>
  <c r="EI191" i="2"/>
  <c r="ED191" i="2"/>
  <c r="KU187" i="2"/>
  <c r="KU200" i="2"/>
  <c r="KS299" i="2"/>
  <c r="KS287" i="2"/>
  <c r="EB298" i="2"/>
  <c r="LM116" i="2"/>
  <c r="LM103" i="2"/>
  <c r="EB179" i="2"/>
  <c r="KU167" i="2"/>
  <c r="KU180" i="2"/>
  <c r="EM186" i="2"/>
  <c r="ER198" i="2"/>
  <c r="H16" i="7"/>
  <c r="EP173" i="2"/>
  <c r="ER186" i="2"/>
  <c r="ER195" i="2"/>
  <c r="ES173" i="2"/>
  <c r="EN186" i="2"/>
  <c r="ER192" i="2"/>
  <c r="ER191" i="2"/>
  <c r="DC257" i="2"/>
  <c r="DG245" i="2"/>
  <c r="EU300" i="2"/>
  <c r="EQ300" i="2"/>
  <c r="EO300" i="2"/>
  <c r="LG117" i="2"/>
  <c r="LG104" i="2"/>
  <c r="JH114" i="2"/>
  <c r="JI114" i="2"/>
  <c r="JO114" i="2"/>
  <c r="JR114" i="2" s="1"/>
  <c r="JL114" i="2"/>
  <c r="GY121" i="2"/>
  <c r="IN120" i="2"/>
  <c r="E229" i="2"/>
  <c r="E226" i="2"/>
  <c r="E231" i="2"/>
  <c r="E224" i="2"/>
  <c r="B19" i="7"/>
  <c r="E234" i="2"/>
  <c r="E235" i="2"/>
  <c r="E233" i="2"/>
  <c r="E227" i="2"/>
  <c r="KL224" i="2"/>
  <c r="KM211" i="2" s="1"/>
  <c r="E225" i="2"/>
  <c r="E230" i="2"/>
  <c r="KP224" i="2"/>
  <c r="KQ211" i="2" s="1"/>
  <c r="F224" i="2"/>
  <c r="EO226" i="2"/>
  <c r="DG218" i="2"/>
  <c r="DC230" i="2"/>
  <c r="DS221" i="2"/>
  <c r="DQ221" i="2"/>
  <c r="DQ233" i="2"/>
  <c r="DS233" i="2"/>
  <c r="DC145" i="2"/>
  <c r="DG145" i="2"/>
  <c r="DG132" i="2"/>
  <c r="DE145" i="2"/>
  <c r="DE132" i="2"/>
  <c r="DO159" i="2"/>
  <c r="DN159" i="2"/>
  <c r="KW179" i="2"/>
  <c r="KW166" i="2"/>
  <c r="FP173" i="2"/>
  <c r="FO173" i="2"/>
  <c r="FQ173" i="2"/>
  <c r="DN165" i="2"/>
  <c r="DO165" i="2"/>
  <c r="DN178" i="2"/>
  <c r="DO178" i="2"/>
  <c r="KM94" i="2"/>
  <c r="KM107" i="2"/>
  <c r="EW212" i="2"/>
  <c r="FF212" i="2"/>
  <c r="I18" i="7"/>
  <c r="FB212" i="2"/>
  <c r="EZ212" i="2"/>
  <c r="EY224" i="2"/>
  <c r="EW224" i="2"/>
  <c r="FB224" i="2"/>
  <c r="EZ224" i="2"/>
  <c r="EQ241" i="2"/>
  <c r="EO241" i="2"/>
  <c r="EU229" i="2"/>
  <c r="EU241" i="2"/>
  <c r="EQ229" i="2"/>
  <c r="KY261" i="2"/>
  <c r="DN107" i="2"/>
  <c r="DN94" i="2"/>
  <c r="DO94" i="2"/>
  <c r="DO107" i="2"/>
  <c r="KU117" i="2"/>
  <c r="KO116" i="2"/>
  <c r="KO103" i="2"/>
  <c r="LA102" i="2"/>
  <c r="LA115" i="2"/>
  <c r="EW108" i="2"/>
  <c r="EX108" i="2"/>
  <c r="FB108" i="2"/>
  <c r="EZ108" i="2"/>
  <c r="FB95" i="2"/>
  <c r="EZ95" i="2"/>
  <c r="HK108" i="2"/>
  <c r="IE136" i="2"/>
  <c r="IA136" i="2"/>
  <c r="HZ123" i="2"/>
  <c r="LK167" i="2"/>
  <c r="LK180" i="2"/>
  <c r="LK169" i="2"/>
  <c r="LK182" i="2"/>
  <c r="HM108" i="2"/>
  <c r="JH192" i="2"/>
  <c r="JI192" i="2"/>
  <c r="MQ308" i="2"/>
  <c r="LF308" i="2"/>
  <c r="DE326" i="2"/>
  <c r="DC338" i="2"/>
  <c r="DG326" i="2"/>
  <c r="FC301" i="2"/>
  <c r="FA301" i="2"/>
  <c r="DY186" i="2"/>
  <c r="MS186" i="2"/>
  <c r="DX186" i="2"/>
  <c r="DZ186" i="2" s="1"/>
  <c r="MF186" i="2"/>
  <c r="MK186" i="2"/>
  <c r="KU255" i="2"/>
  <c r="DC65" i="2"/>
  <c r="KM194" i="2"/>
  <c r="KM181" i="2"/>
  <c r="KU195" i="2"/>
  <c r="EI211" i="2"/>
  <c r="EF211" i="2"/>
  <c r="ED211" i="2"/>
  <c r="EE211" i="2"/>
  <c r="EG211" i="2"/>
  <c r="EJ211" i="2"/>
  <c r="LA250" i="2"/>
  <c r="LA262" i="2"/>
  <c r="HU120" i="2"/>
  <c r="DO158" i="2"/>
  <c r="DN158" i="2"/>
  <c r="JL179" i="2"/>
  <c r="JH179" i="2"/>
  <c r="JO179" i="2"/>
  <c r="JR179" i="2" s="1"/>
  <c r="JI179" i="2"/>
  <c r="JM179" i="2" s="1"/>
  <c r="JN179" i="2"/>
  <c r="JP179" i="2" s="1"/>
  <c r="IW48" i="2"/>
  <c r="JA48" i="2"/>
  <c r="HU48" i="2"/>
  <c r="MM108" i="2"/>
  <c r="LW108" i="2"/>
  <c r="JI266" i="2"/>
  <c r="JM254" i="2" s="1"/>
  <c r="JH266" i="2"/>
  <c r="EE269" i="2"/>
  <c r="EF269" i="2"/>
  <c r="ED269" i="2"/>
  <c r="EI269" i="2"/>
  <c r="JI270" i="2"/>
  <c r="JM270" i="2" s="1"/>
  <c r="JH270" i="2"/>
  <c r="LK319" i="2"/>
  <c r="LK307" i="2"/>
  <c r="KY324" i="2"/>
  <c r="KY312" i="2"/>
  <c r="KO181" i="2"/>
  <c r="KO194" i="2"/>
  <c r="LI213" i="2"/>
  <c r="LI200" i="2"/>
  <c r="FA232" i="2"/>
  <c r="FC232" i="2"/>
  <c r="JI278" i="2"/>
  <c r="JH278" i="2"/>
  <c r="EB285" i="2"/>
  <c r="KK288" i="2"/>
  <c r="KK300" i="2"/>
  <c r="LA317" i="2"/>
  <c r="LA305" i="2"/>
  <c r="KO305" i="2"/>
  <c r="KO317" i="2"/>
  <c r="JH162" i="2"/>
  <c r="JI162" i="2"/>
  <c r="JM162" i="2" s="1"/>
  <c r="JO162" i="2"/>
  <c r="JR162" i="2" s="1"/>
  <c r="JS162" i="2" s="1"/>
  <c r="JN162" i="2"/>
  <c r="JP162" i="2" s="1"/>
  <c r="JQ162" i="2" s="1"/>
  <c r="JL162" i="2"/>
  <c r="IN166" i="2"/>
  <c r="KL173" i="2"/>
  <c r="KM173" i="2" s="1"/>
  <c r="MG173" i="2"/>
  <c r="LQ173" i="2"/>
  <c r="FA65" i="2"/>
  <c r="FC65" i="2"/>
  <c r="LA51" i="2"/>
  <c r="LA64" i="2"/>
  <c r="DQ51" i="2"/>
  <c r="DS51" i="2"/>
  <c r="DQ64" i="2"/>
  <c r="LJ121" i="2"/>
  <c r="CX43" i="2"/>
  <c r="LE44" i="2"/>
  <c r="KS52" i="2"/>
  <c r="LG47" i="2"/>
  <c r="EB44" i="2"/>
  <c r="IH67" i="2"/>
  <c r="HV67" i="2"/>
  <c r="LI46" i="2"/>
  <c r="LI59" i="2"/>
  <c r="AI60" i="2"/>
  <c r="AJ60" i="2"/>
  <c r="AK60" i="2"/>
  <c r="DO66" i="2"/>
  <c r="DN66" i="2"/>
  <c r="LO50" i="2"/>
  <c r="LO63" i="2"/>
  <c r="IV48" i="2"/>
  <c r="JA61" i="2"/>
  <c r="IW61" i="2"/>
  <c r="IV61" i="2"/>
  <c r="LA48" i="2"/>
  <c r="LA61" i="2"/>
  <c r="KY294" i="2"/>
  <c r="KY44" i="2"/>
  <c r="KY57" i="2"/>
  <c r="KQ101" i="2"/>
  <c r="KQ114" i="2"/>
  <c r="DN251" i="2"/>
  <c r="DO251" i="2"/>
  <c r="DN154" i="2"/>
  <c r="DO154" i="2"/>
  <c r="EO65" i="2"/>
  <c r="EB51" i="2"/>
  <c r="LA50" i="2"/>
  <c r="LA63" i="2"/>
  <c r="LE124" i="2"/>
  <c r="LE111" i="2"/>
  <c r="DG123" i="2"/>
  <c r="DC123" i="2"/>
  <c r="DE226" i="2"/>
  <c r="DC226" i="2"/>
  <c r="DG226" i="2"/>
  <c r="KR272" i="2"/>
  <c r="KS260" i="2" s="1"/>
  <c r="MJ272" i="2"/>
  <c r="DM338" i="2"/>
  <c r="DN326" i="2" s="1"/>
  <c r="DR326" i="2"/>
  <c r="DL338" i="2"/>
  <c r="DP326" i="2"/>
  <c r="KQ115" i="2"/>
  <c r="KQ102" i="2"/>
  <c r="DT156" i="2"/>
  <c r="DT153" i="2"/>
  <c r="DK147" i="2"/>
  <c r="DT149" i="2"/>
  <c r="DT157" i="2"/>
  <c r="DT148" i="2"/>
  <c r="DT159" i="2"/>
  <c r="DT154" i="2"/>
  <c r="DR147" i="2"/>
  <c r="DT151" i="2"/>
  <c r="DT155" i="2"/>
  <c r="DJ147" i="2"/>
  <c r="DT152" i="2"/>
  <c r="DT147" i="2"/>
  <c r="DL147" i="2"/>
  <c r="F13" i="7"/>
  <c r="DP147" i="2"/>
  <c r="DT150" i="2"/>
  <c r="KS137" i="2"/>
  <c r="KS150" i="2"/>
  <c r="DN191" i="2"/>
  <c r="DO191" i="2"/>
  <c r="KW76" i="2"/>
  <c r="KW89" i="2"/>
  <c r="DS117" i="2"/>
  <c r="DQ117" i="2"/>
  <c r="DQ104" i="2"/>
  <c r="DS104" i="2"/>
  <c r="HO121" i="2"/>
  <c r="KS156" i="2"/>
  <c r="KS169" i="2"/>
  <c r="LO180" i="2"/>
  <c r="FA214" i="2"/>
  <c r="FA226" i="2"/>
  <c r="FC226" i="2"/>
  <c r="FC214" i="2"/>
  <c r="KK220" i="2"/>
  <c r="KK232" i="2"/>
  <c r="KY257" i="2"/>
  <c r="DG58" i="2"/>
  <c r="DE117" i="2"/>
  <c r="DC117" i="2"/>
  <c r="DG104" i="2"/>
  <c r="JL116" i="2"/>
  <c r="JI116" i="2"/>
  <c r="JM116" i="2" s="1"/>
  <c r="JL103" i="2"/>
  <c r="JH116" i="2"/>
  <c r="LM102" i="2"/>
  <c r="LM115" i="2"/>
  <c r="EB158" i="2"/>
  <c r="EB171" i="2"/>
  <c r="LM215" i="2"/>
  <c r="DN243" i="2"/>
  <c r="DO243" i="2"/>
  <c r="KU164" i="2"/>
  <c r="EU225" i="2"/>
  <c r="EO225" i="2"/>
  <c r="EQ225" i="2"/>
  <c r="LE146" i="2"/>
  <c r="IA161" i="2"/>
  <c r="IE161" i="2"/>
  <c r="HU161" i="2"/>
  <c r="IB161" i="2" s="1"/>
  <c r="HZ161" i="2"/>
  <c r="KS179" i="2"/>
  <c r="KS166" i="2"/>
  <c r="DS179" i="2"/>
  <c r="DQ179" i="2"/>
  <c r="DS166" i="2"/>
  <c r="DQ166" i="2"/>
  <c r="JI178" i="2"/>
  <c r="JH178" i="2"/>
  <c r="JL178" i="2"/>
  <c r="KR236" i="2"/>
  <c r="EO242" i="2"/>
  <c r="EQ242" i="2"/>
  <c r="EU242" i="2"/>
  <c r="AL65" i="2"/>
  <c r="AK78" i="2"/>
  <c r="AI78" i="2"/>
  <c r="AJ78" i="2"/>
  <c r="AL78" i="2"/>
  <c r="FQ95" i="2"/>
  <c r="FP95" i="2"/>
  <c r="FO95" i="2"/>
  <c r="FQ82" i="2"/>
  <c r="KU207" i="2"/>
  <c r="KU220" i="2"/>
  <c r="HM121" i="2"/>
  <c r="JI84" i="2"/>
  <c r="MV84" i="2"/>
  <c r="MX84" i="2" s="1"/>
  <c r="JH84" i="2"/>
  <c r="JL84" i="2"/>
  <c r="JO84" i="2"/>
  <c r="NC84" i="2" s="1"/>
  <c r="NE84" i="2" s="1"/>
  <c r="JL71" i="2"/>
  <c r="MW84" i="2"/>
  <c r="IQ102" i="2"/>
  <c r="HV102" i="2"/>
  <c r="AE95" i="2"/>
  <c r="AG95" i="2"/>
  <c r="K9" i="7" s="1"/>
  <c r="AD95" i="2"/>
  <c r="M102" i="2"/>
  <c r="M96" i="2"/>
  <c r="M107" i="2"/>
  <c r="M95" i="2"/>
  <c r="M105" i="2"/>
  <c r="M100" i="2"/>
  <c r="M99" i="2"/>
  <c r="M97" i="2"/>
  <c r="H95" i="2"/>
  <c r="M106" i="2"/>
  <c r="D9" i="7"/>
  <c r="M98" i="2"/>
  <c r="M104" i="2"/>
  <c r="M103" i="2"/>
  <c r="K95" i="2"/>
  <c r="I95" i="2"/>
  <c r="M101" i="2"/>
  <c r="MV107" i="2"/>
  <c r="MX107" i="2" s="1"/>
  <c r="JL107" i="2"/>
  <c r="JI107" i="2"/>
  <c r="JM94" i="2" s="1"/>
  <c r="MW107" i="2"/>
  <c r="JL94" i="2"/>
  <c r="JH107" i="2"/>
  <c r="JG95" i="2"/>
  <c r="LP95" i="2"/>
  <c r="MF95" i="2"/>
  <c r="KJ95" i="2"/>
  <c r="KK82" i="2" s="1"/>
  <c r="DN103" i="2"/>
  <c r="DO116" i="2"/>
  <c r="DO103" i="2"/>
  <c r="DN116" i="2"/>
  <c r="JO115" i="2"/>
  <c r="JR115" i="2" s="1"/>
  <c r="JS115" i="2" s="1"/>
  <c r="JN115" i="2"/>
  <c r="JP115" i="2" s="1"/>
  <c r="JI115" i="2"/>
  <c r="JM102" i="2" s="1"/>
  <c r="JL115" i="2"/>
  <c r="JH115" i="2"/>
  <c r="JL102" i="2"/>
  <c r="LM101" i="2"/>
  <c r="LM114" i="2"/>
  <c r="HA108" i="2"/>
  <c r="ED112" i="2"/>
  <c r="EJ112" i="2"/>
  <c r="EJ99" i="2"/>
  <c r="EG112" i="2"/>
  <c r="EE112" i="2"/>
  <c r="EK112" i="2" s="1"/>
  <c r="EG99" i="2"/>
  <c r="EF112" i="2"/>
  <c r="EI112" i="2"/>
  <c r="MQ108" i="2"/>
  <c r="MA108" i="2"/>
  <c r="LF108" i="2"/>
  <c r="LA140" i="2"/>
  <c r="LA127" i="2"/>
  <c r="LA143" i="2"/>
  <c r="LA130" i="2"/>
  <c r="KS154" i="2"/>
  <c r="KS141" i="2"/>
  <c r="KX173" i="2"/>
  <c r="MM173" i="2"/>
  <c r="LW173" i="2"/>
  <c r="MP108" i="2"/>
  <c r="HZ198" i="2"/>
  <c r="IA211" i="2"/>
  <c r="HZ211" i="2"/>
  <c r="IE211" i="2"/>
  <c r="DS251" i="2"/>
  <c r="DQ251" i="2"/>
  <c r="LG251" i="2"/>
  <c r="LG263" i="2"/>
  <c r="J22" i="7"/>
  <c r="FI260" i="2"/>
  <c r="FJ260" i="2"/>
  <c r="EU258" i="2"/>
  <c r="EO258" i="2"/>
  <c r="EQ258" i="2"/>
  <c r="EU279" i="2"/>
  <c r="EU267" i="2"/>
  <c r="EO279" i="2"/>
  <c r="EQ279" i="2"/>
  <c r="EQ267" i="2"/>
  <c r="LQ284" i="2"/>
  <c r="MG284" i="2"/>
  <c r="J14" i="7"/>
  <c r="FI160" i="2"/>
  <c r="FK160" i="2"/>
  <c r="FJ160" i="2"/>
  <c r="ER165" i="2"/>
  <c r="EN160" i="2"/>
  <c r="ER160" i="2"/>
  <c r="EM160" i="2"/>
  <c r="H14" i="7"/>
  <c r="EP160" i="2"/>
  <c r="ER161" i="2"/>
  <c r="ER162" i="2"/>
  <c r="ER171" i="2"/>
  <c r="ER166" i="2"/>
  <c r="ES160" i="2"/>
  <c r="ER172" i="2"/>
  <c r="ET160" i="2"/>
  <c r="ER169" i="2"/>
  <c r="ER163" i="2"/>
  <c r="ER168" i="2"/>
  <c r="ER164" i="2"/>
  <c r="ER170" i="2"/>
  <c r="FA180" i="2"/>
  <c r="FC180" i="2"/>
  <c r="LD186" i="2"/>
  <c r="MP186" i="2"/>
  <c r="JI255" i="2"/>
  <c r="JH255" i="2"/>
  <c r="LC324" i="2"/>
  <c r="DG194" i="2"/>
  <c r="DG181" i="2"/>
  <c r="MA199" i="2"/>
  <c r="LF199" i="2"/>
  <c r="LX260" i="2"/>
  <c r="KZ260" i="2"/>
  <c r="IB283" i="2"/>
  <c r="HU283" i="2"/>
  <c r="IO283" i="2" s="1"/>
  <c r="IN283" i="2"/>
  <c r="IX283" i="2"/>
  <c r="EI158" i="2"/>
  <c r="EE158" i="2"/>
  <c r="EF158" i="2"/>
  <c r="EG158" i="2"/>
  <c r="ED158" i="2"/>
  <c r="EJ158" i="2"/>
  <c r="LF160" i="2"/>
  <c r="MA160" i="2"/>
  <c r="FA256" i="2"/>
  <c r="FA244" i="2"/>
  <c r="HZ45" i="2"/>
  <c r="HU58" i="2"/>
  <c r="IB58" i="2" s="1"/>
  <c r="IA58" i="2"/>
  <c r="IE58" i="2"/>
  <c r="IW240" i="2"/>
  <c r="JA240" i="2"/>
  <c r="HU240" i="2"/>
  <c r="JN240" i="2"/>
  <c r="JP240" i="2" s="1"/>
  <c r="JO240" i="2"/>
  <c r="JR240" i="2" s="1"/>
  <c r="JI267" i="2"/>
  <c r="JH267" i="2"/>
  <c r="LE256" i="2"/>
  <c r="LE268" i="2"/>
  <c r="KQ312" i="2"/>
  <c r="KQ324" i="2"/>
  <c r="KM312" i="2"/>
  <c r="KM324" i="2"/>
  <c r="EU326" i="2"/>
  <c r="EQ326" i="2"/>
  <c r="EO338" i="2"/>
  <c r="FA328" i="2"/>
  <c r="FC328" i="2"/>
  <c r="LA232" i="2"/>
  <c r="LA220" i="2"/>
  <c r="LI181" i="2"/>
  <c r="LA194" i="2"/>
  <c r="LA181" i="2"/>
  <c r="DQ213" i="2"/>
  <c r="DS213" i="2"/>
  <c r="KY200" i="2"/>
  <c r="KY213" i="2"/>
  <c r="FA213" i="2"/>
  <c r="FC213" i="2"/>
  <c r="KU257" i="2"/>
  <c r="DO179" i="2"/>
  <c r="DO192" i="2"/>
  <c r="DN179" i="2"/>
  <c r="DN192" i="2"/>
  <c r="EO232" i="2"/>
  <c r="KM250" i="2"/>
  <c r="KM262" i="2"/>
  <c r="JI300" i="2"/>
  <c r="JH300" i="2"/>
  <c r="KU317" i="2"/>
  <c r="KU305" i="2"/>
  <c r="LA166" i="2"/>
  <c r="LA153" i="2"/>
  <c r="KN186" i="2"/>
  <c r="MH186" i="2"/>
  <c r="LK220" i="2"/>
  <c r="KU46" i="2"/>
  <c r="KY64" i="2"/>
  <c r="DC64" i="2"/>
  <c r="DG64" i="2"/>
  <c r="DE64" i="2"/>
  <c r="FI56" i="2"/>
  <c r="J6" i="7"/>
  <c r="FK56" i="2"/>
  <c r="LK194" i="2"/>
  <c r="MJ108" i="2"/>
  <c r="KQ321" i="2"/>
  <c r="KO51" i="2"/>
  <c r="LI321" i="2"/>
  <c r="EO50" i="2"/>
  <c r="EU50" i="2"/>
  <c r="EQ50" i="2"/>
  <c r="ED51" i="2"/>
  <c r="EE51" i="2"/>
  <c r="EI51" i="2"/>
  <c r="EF51" i="2"/>
  <c r="KN121" i="2"/>
  <c r="KO108" i="2" s="1"/>
  <c r="MH121" i="2"/>
  <c r="LR121" i="2"/>
  <c r="EQ59" i="2"/>
  <c r="KK244" i="2"/>
  <c r="KK256" i="2"/>
  <c r="IW62" i="2"/>
  <c r="JA62" i="2"/>
  <c r="IV62" i="2"/>
  <c r="FC53" i="2"/>
  <c r="FA53" i="2"/>
  <c r="KS214" i="2"/>
  <c r="KS201" i="2"/>
  <c r="IB272" i="2"/>
  <c r="HU272" i="2"/>
  <c r="IO272" i="2" s="1"/>
  <c r="IX272" i="2"/>
  <c r="JI302" i="2"/>
  <c r="JH302" i="2"/>
  <c r="EI187" i="2"/>
  <c r="EE187" i="2"/>
  <c r="ED187" i="2"/>
  <c r="EF187" i="2"/>
  <c r="EG187" i="2"/>
  <c r="EJ187" i="2"/>
  <c r="KQ54" i="2"/>
  <c r="KQ67" i="2"/>
  <c r="KU53" i="2"/>
  <c r="KU66" i="2"/>
  <c r="KY139" i="2"/>
  <c r="KY126" i="2"/>
  <c r="LZ199" i="2"/>
  <c r="LD199" i="2"/>
  <c r="DC289" i="2"/>
  <c r="JA112" i="2"/>
  <c r="IV99" i="2"/>
  <c r="IW112" i="2"/>
  <c r="KY136" i="2"/>
  <c r="DO149" i="2"/>
  <c r="DN149" i="2"/>
  <c r="KK137" i="2"/>
  <c r="KK150" i="2"/>
  <c r="F16" i="7"/>
  <c r="W16" i="7" s="1"/>
  <c r="DT198" i="2"/>
  <c r="DT189" i="2"/>
  <c r="DT193" i="2"/>
  <c r="DT192" i="2"/>
  <c r="DJ186" i="2"/>
  <c r="DT190" i="2"/>
  <c r="DT196" i="2"/>
  <c r="DT186" i="2"/>
  <c r="DT188" i="2"/>
  <c r="DT194" i="2"/>
  <c r="DR186" i="2"/>
  <c r="DT197" i="2"/>
  <c r="DT191" i="2"/>
  <c r="DL186" i="2"/>
  <c r="DT187" i="2"/>
  <c r="DK186" i="2"/>
  <c r="DT195" i="2"/>
  <c r="DP186" i="2"/>
  <c r="KU287" i="2"/>
  <c r="KU299" i="2"/>
  <c r="LE311" i="2"/>
  <c r="LE299" i="2"/>
  <c r="KW105" i="2"/>
  <c r="DS100" i="2"/>
  <c r="DS113" i="2"/>
  <c r="LO123" i="2"/>
  <c r="LO110" i="2"/>
  <c r="LE180" i="2"/>
  <c r="MQ272" i="2"/>
  <c r="DX272" i="2"/>
  <c r="DZ272" i="2" s="1"/>
  <c r="MF272" i="2"/>
  <c r="ML272" i="2"/>
  <c r="MT272" i="2"/>
  <c r="DY272" i="2"/>
  <c r="KW120" i="2"/>
  <c r="KW107" i="2"/>
  <c r="ED233" i="2"/>
  <c r="EI233" i="2"/>
  <c r="EG233" i="2"/>
  <c r="EJ221" i="2"/>
  <c r="EJ233" i="2"/>
  <c r="EE233" i="2"/>
  <c r="EK221" i="2" s="1"/>
  <c r="EG221" i="2"/>
  <c r="EF233" i="2"/>
  <c r="EF247" i="2"/>
  <c r="EI247" i="2"/>
  <c r="EG247" i="2"/>
  <c r="EJ247" i="2"/>
  <c r="ED247" i="2"/>
  <c r="EE247" i="2"/>
  <c r="EH247" i="2" s="1"/>
  <c r="DC253" i="2"/>
  <c r="DE253" i="2"/>
  <c r="DG253" i="2"/>
  <c r="KQ66" i="2"/>
  <c r="KQ79" i="2"/>
  <c r="ED75" i="2"/>
  <c r="EE75" i="2"/>
  <c r="EF75" i="2"/>
  <c r="EG75" i="2"/>
  <c r="EG62" i="2"/>
  <c r="EJ75" i="2"/>
  <c r="EI75" i="2"/>
  <c r="DQ226" i="2"/>
  <c r="DS226" i="2"/>
  <c r="LA218" i="2"/>
  <c r="KR147" i="2"/>
  <c r="E177" i="2"/>
  <c r="B15" i="7"/>
  <c r="C14" i="7" s="1"/>
  <c r="KZ173" i="2"/>
  <c r="E175" i="2"/>
  <c r="E176" i="2"/>
  <c r="LN173" i="2"/>
  <c r="E179" i="2"/>
  <c r="E178" i="2"/>
  <c r="E182" i="2"/>
  <c r="E173" i="2"/>
  <c r="E180" i="2"/>
  <c r="E174" i="2"/>
  <c r="KV173" i="2"/>
  <c r="E185" i="2"/>
  <c r="E184" i="2"/>
  <c r="F173" i="2"/>
  <c r="E183" i="2"/>
  <c r="E181" i="2"/>
  <c r="LL173" i="2"/>
  <c r="EN173" i="2"/>
  <c r="EQ179" i="2"/>
  <c r="EU179" i="2"/>
  <c r="EO179" i="2"/>
  <c r="FC66" i="2"/>
  <c r="LI208" i="2"/>
  <c r="LC279" i="2"/>
  <c r="KK287" i="2"/>
  <c r="AJ109" i="2"/>
  <c r="AK109" i="2"/>
  <c r="AI109" i="2"/>
  <c r="FK95" i="2"/>
  <c r="FJ95" i="2"/>
  <c r="J9" i="7"/>
  <c r="FI95" i="2"/>
  <c r="JH117" i="2"/>
  <c r="JO117" i="2"/>
  <c r="JR117" i="2" s="1"/>
  <c r="JN117" i="2"/>
  <c r="JP117" i="2" s="1"/>
  <c r="JI117" i="2"/>
  <c r="JL117" i="2"/>
  <c r="DG116" i="2"/>
  <c r="DC116" i="2"/>
  <c r="DE103" i="2"/>
  <c r="DG103" i="2"/>
  <c r="EB116" i="2"/>
  <c r="EB103" i="2"/>
  <c r="KK115" i="2"/>
  <c r="KK102" i="2"/>
  <c r="MT108" i="2"/>
  <c r="LL108" i="2"/>
  <c r="MD108" i="2"/>
  <c r="GY108" i="2"/>
  <c r="H10" i="7"/>
  <c r="EM108" i="2"/>
  <c r="ER110" i="2"/>
  <c r="EP108" i="2"/>
  <c r="ER113" i="2"/>
  <c r="ER116" i="2"/>
  <c r="ER117" i="2"/>
  <c r="ER119" i="2"/>
  <c r="ER111" i="2"/>
  <c r="ER115" i="2"/>
  <c r="ER108" i="2"/>
  <c r="ER118" i="2"/>
  <c r="ER114" i="2"/>
  <c r="ES108" i="2"/>
  <c r="ER109" i="2"/>
  <c r="EP95" i="2"/>
  <c r="ER120" i="2"/>
  <c r="ES95" i="2"/>
  <c r="ER112" i="2"/>
  <c r="ET108" i="2"/>
  <c r="IM108" i="2"/>
  <c r="LP121" i="2"/>
  <c r="KJ121" i="2"/>
  <c r="KK108" i="2" s="1"/>
  <c r="MF121" i="2"/>
  <c r="DQ140" i="2"/>
  <c r="DQ127" i="2"/>
  <c r="DS127" i="2"/>
  <c r="DS140" i="2"/>
  <c r="EO155" i="2"/>
  <c r="EU155" i="2"/>
  <c r="EQ155" i="2"/>
  <c r="IN182" i="2"/>
  <c r="LC319" i="2"/>
  <c r="LC307" i="2"/>
  <c r="E266" i="2"/>
  <c r="E262" i="2"/>
  <c r="E269" i="2"/>
  <c r="E265" i="2"/>
  <c r="E264" i="2"/>
  <c r="E268" i="2"/>
  <c r="E267" i="2"/>
  <c r="E260" i="2"/>
  <c r="B22" i="7"/>
  <c r="E271" i="2"/>
  <c r="E270" i="2"/>
  <c r="F260" i="2"/>
  <c r="E261" i="2"/>
  <c r="LJ260" i="2"/>
  <c r="ML308" i="2"/>
  <c r="KV308" i="2"/>
  <c r="KW296" i="2" s="1"/>
  <c r="KX296" i="2"/>
  <c r="LA301" i="2"/>
  <c r="LA313" i="2"/>
  <c r="KU314" i="2"/>
  <c r="KU302" i="2"/>
  <c r="KK304" i="2"/>
  <c r="KK166" i="2"/>
  <c r="KK153" i="2"/>
  <c r="EH133" i="2"/>
  <c r="EK133" i="2"/>
  <c r="LE319" i="2"/>
  <c r="LE307" i="2"/>
  <c r="MI308" i="2"/>
  <c r="KP308" i="2"/>
  <c r="EB312" i="2"/>
  <c r="EB324" i="2"/>
  <c r="LA182" i="2"/>
  <c r="KW254" i="2"/>
  <c r="KS255" i="2"/>
  <c r="KS267" i="2"/>
  <c r="KS270" i="2"/>
  <c r="KS258" i="2"/>
  <c r="JH271" i="2"/>
  <c r="JI271" i="2"/>
  <c r="JM259" i="2" s="1"/>
  <c r="EO319" i="2"/>
  <c r="EQ307" i="2"/>
  <c r="EU307" i="2"/>
  <c r="KU324" i="2"/>
  <c r="DE245" i="2"/>
  <c r="EU239" i="2"/>
  <c r="EO239" i="2"/>
  <c r="EQ239" i="2"/>
  <c r="E195" i="2"/>
  <c r="E191" i="2"/>
  <c r="E189" i="2"/>
  <c r="E198" i="2"/>
  <c r="E196" i="2"/>
  <c r="E186" i="2"/>
  <c r="E187" i="2"/>
  <c r="E194" i="2"/>
  <c r="E188" i="2"/>
  <c r="E197" i="2"/>
  <c r="LJ186" i="2"/>
  <c r="E192" i="2"/>
  <c r="B16" i="7"/>
  <c r="F186" i="2"/>
  <c r="KJ186" i="2"/>
  <c r="E190" i="2"/>
  <c r="LM213" i="2"/>
  <c r="JN237" i="2"/>
  <c r="JP237" i="2" s="1"/>
  <c r="JI237" i="2"/>
  <c r="JH237" i="2"/>
  <c r="JO237" i="2"/>
  <c r="JR237" i="2" s="1"/>
  <c r="DC232" i="2"/>
  <c r="DE220" i="2"/>
  <c r="DG220" i="2"/>
  <c r="DE232" i="2"/>
  <c r="DG232" i="2"/>
  <c r="LO221" i="2"/>
  <c r="LQ260" i="2"/>
  <c r="KL260" i="2"/>
  <c r="MR284" i="2"/>
  <c r="MB284" i="2"/>
  <c r="DY308" i="2"/>
  <c r="DX308" i="2"/>
  <c r="DZ308" i="2" s="1"/>
  <c r="IW158" i="2"/>
  <c r="JA158" i="2"/>
  <c r="HU158" i="2"/>
  <c r="IF158" i="2" s="1"/>
  <c r="IV145" i="2"/>
  <c r="IV158" i="2"/>
  <c r="LA159" i="2"/>
  <c r="LX160" i="2"/>
  <c r="KZ160" i="2"/>
  <c r="KM180" i="2"/>
  <c r="KU51" i="2"/>
  <c r="KU64" i="2"/>
  <c r="LA227" i="2"/>
  <c r="KU243" i="2"/>
  <c r="AJ68" i="2"/>
  <c r="AK68" i="2"/>
  <c r="AI68" i="2"/>
  <c r="AJ67" i="2"/>
  <c r="AM67" i="2" s="1"/>
  <c r="AL67" i="2"/>
  <c r="AI67" i="2"/>
  <c r="AK67" i="2"/>
  <c r="DC53" i="2"/>
  <c r="DG53" i="2"/>
  <c r="DE53" i="2"/>
  <c r="LG180" i="2"/>
  <c r="DO53" i="2"/>
  <c r="DN53" i="2"/>
  <c r="HZ39" i="2"/>
  <c r="IE52" i="2"/>
  <c r="IA52" i="2"/>
  <c r="HZ47" i="2"/>
  <c r="IE60" i="2"/>
  <c r="IA60" i="2"/>
  <c r="DS63" i="2"/>
  <c r="DQ50" i="2"/>
  <c r="DS50" i="2"/>
  <c r="DQ63" i="2"/>
  <c r="KQ230" i="2"/>
  <c r="KQ218" i="2"/>
  <c r="DS42" i="2"/>
  <c r="DQ42" i="2"/>
  <c r="J64" i="2"/>
  <c r="AI58" i="2"/>
  <c r="AK58" i="2"/>
  <c r="AJ58" i="2"/>
  <c r="AM58" i="2" s="1"/>
  <c r="DC48" i="2"/>
  <c r="DE48" i="2"/>
  <c r="DG48" i="2"/>
  <c r="AJ61" i="2"/>
  <c r="AM61" i="2" s="1"/>
  <c r="AI61" i="2"/>
  <c r="AK61" i="2"/>
  <c r="DC180" i="2"/>
  <c r="DE180" i="2"/>
  <c r="DG180" i="2"/>
  <c r="LA291" i="2"/>
  <c r="LA279" i="2"/>
  <c r="EI109" i="2"/>
  <c r="EF109" i="2"/>
  <c r="EE109" i="2"/>
  <c r="ED109" i="2"/>
  <c r="EJ109" i="2"/>
  <c r="EG96" i="2"/>
  <c r="EG109" i="2"/>
  <c r="EJ96" i="2"/>
  <c r="LS173" i="2"/>
  <c r="MI173" i="2"/>
  <c r="KP173" i="2"/>
  <c r="E17" i="7"/>
  <c r="P17" i="7" s="1"/>
  <c r="DH199" i="2"/>
  <c r="DH210" i="2"/>
  <c r="DH209" i="2"/>
  <c r="DH205" i="2"/>
  <c r="DH206" i="2"/>
  <c r="MD199" i="2"/>
  <c r="DH207" i="2"/>
  <c r="DH200" i="2"/>
  <c r="FJ199" i="2"/>
  <c r="ME199" i="2"/>
  <c r="LX199" i="2"/>
  <c r="LR199" i="2"/>
  <c r="LW199" i="2"/>
  <c r="DH204" i="2"/>
  <c r="EC199" i="2"/>
  <c r="ED199" i="2" s="1"/>
  <c r="DH201" i="2"/>
  <c r="DH203" i="2"/>
  <c r="DB199" i="2"/>
  <c r="DC199" i="2" s="1"/>
  <c r="FE199" i="2"/>
  <c r="LP199" i="2"/>
  <c r="DH202" i="2"/>
  <c r="LV199" i="2"/>
  <c r="DA199" i="2"/>
  <c r="DM199" i="2"/>
  <c r="L17" i="7" s="1"/>
  <c r="LG257" i="2"/>
  <c r="KQ185" i="2"/>
  <c r="KQ172" i="2"/>
  <c r="DC203" i="2"/>
  <c r="DG190" i="2"/>
  <c r="AF54" i="2"/>
  <c r="AF67" i="2"/>
  <c r="L54" i="2"/>
  <c r="J67" i="2"/>
  <c r="L67" i="2"/>
  <c r="KM133" i="2"/>
  <c r="KM120" i="2"/>
  <c r="DG127" i="2"/>
  <c r="DE127" i="2"/>
  <c r="DC127" i="2"/>
  <c r="FA113" i="2"/>
  <c r="FA126" i="2"/>
  <c r="FC113" i="2"/>
  <c r="FC126" i="2"/>
  <c r="LG124" i="2"/>
  <c r="LG111" i="2"/>
  <c r="E122" i="2"/>
  <c r="HE121" i="2"/>
  <c r="B11" i="7"/>
  <c r="Q11" i="7" s="1"/>
  <c r="LD121" i="2"/>
  <c r="GZ121" i="2"/>
  <c r="E133" i="2"/>
  <c r="E123" i="2"/>
  <c r="E131" i="2"/>
  <c r="HQ121" i="2"/>
  <c r="E124" i="2"/>
  <c r="HA121" i="2"/>
  <c r="E132" i="2"/>
  <c r="HK121" i="2"/>
  <c r="E130" i="2"/>
  <c r="HJ121" i="2"/>
  <c r="E129" i="2"/>
  <c r="LH121" i="2"/>
  <c r="LI121" i="2" s="1"/>
  <c r="KZ121" i="2"/>
  <c r="E125" i="2"/>
  <c r="DK121" i="2"/>
  <c r="LN121" i="2"/>
  <c r="KP121" i="2"/>
  <c r="KQ108" i="2" s="1"/>
  <c r="LF121" i="2"/>
  <c r="DB121" i="2"/>
  <c r="EX121" i="2"/>
  <c r="E126" i="2"/>
  <c r="HF121" i="2"/>
  <c r="HR121" i="2"/>
  <c r="DL121" i="2"/>
  <c r="DY121" i="2"/>
  <c r="E121" i="2"/>
  <c r="EY121" i="2"/>
  <c r="E128" i="2"/>
  <c r="EN121" i="2"/>
  <c r="EO121" i="2" s="1"/>
  <c r="IA140" i="2"/>
  <c r="IE140" i="2"/>
  <c r="HZ127" i="2"/>
  <c r="HU140" i="2"/>
  <c r="IF140" i="2" s="1"/>
  <c r="KO115" i="2"/>
  <c r="EB110" i="2"/>
  <c r="DC150" i="2"/>
  <c r="DG137" i="2"/>
  <c r="DG150" i="2"/>
  <c r="DE137" i="2"/>
  <c r="DE150" i="2"/>
  <c r="IQ94" i="2"/>
  <c r="DO104" i="2"/>
  <c r="DN117" i="2"/>
  <c r="DN104" i="2"/>
  <c r="DO117" i="2"/>
  <c r="MG108" i="2"/>
  <c r="LQ108" i="2"/>
  <c r="LM120" i="2"/>
  <c r="LM133" i="2"/>
  <c r="KY169" i="2"/>
  <c r="KY156" i="2"/>
  <c r="DE179" i="2"/>
  <c r="DG166" i="2"/>
  <c r="DE166" i="2"/>
  <c r="KO180" i="2"/>
  <c r="KO167" i="2"/>
  <c r="KU226" i="2"/>
  <c r="KU214" i="2"/>
  <c r="KS234" i="2"/>
  <c r="KS222" i="2"/>
  <c r="H22" i="7"/>
  <c r="ET260" i="2"/>
  <c r="ER266" i="2"/>
  <c r="ER270" i="2"/>
  <c r="ER262" i="2"/>
  <c r="ER263" i="2"/>
  <c r="ER265" i="2"/>
  <c r="EN260" i="2"/>
  <c r="EO260" i="2" s="1"/>
  <c r="ER264" i="2"/>
  <c r="ER269" i="2"/>
  <c r="ER261" i="2"/>
  <c r="ER268" i="2"/>
  <c r="ER271" i="2"/>
  <c r="ER267" i="2"/>
  <c r="ER260" i="2"/>
  <c r="EM260" i="2"/>
  <c r="DM295" i="2"/>
  <c r="DJ295" i="2"/>
  <c r="DR295" i="2"/>
  <c r="DP295" i="2"/>
  <c r="DL295" i="2"/>
  <c r="DK295" i="2"/>
  <c r="LE289" i="2"/>
  <c r="LE301" i="2"/>
  <c r="IA116" i="2"/>
  <c r="IE116" i="2"/>
  <c r="HZ116" i="2"/>
  <c r="HZ103" i="2"/>
  <c r="EJ168" i="2"/>
  <c r="EI168" i="2"/>
  <c r="EJ155" i="2"/>
  <c r="ED168" i="2"/>
  <c r="EE168" i="2"/>
  <c r="EK168" i="2" s="1"/>
  <c r="EF168" i="2"/>
  <c r="EG168" i="2"/>
  <c r="KY229" i="2"/>
  <c r="KY217" i="2"/>
  <c r="DO232" i="2"/>
  <c r="DN232" i="2"/>
  <c r="KM234" i="2"/>
  <c r="E279" i="2"/>
  <c r="E275" i="2"/>
  <c r="E282" i="2"/>
  <c r="E283" i="2"/>
  <c r="E281" i="2"/>
  <c r="E273" i="2"/>
  <c r="E274" i="2"/>
  <c r="E278" i="2"/>
  <c r="B23" i="7"/>
  <c r="LL272" i="2"/>
  <c r="E276" i="2"/>
  <c r="E277" i="2"/>
  <c r="E280" i="2"/>
  <c r="LF272" i="2"/>
  <c r="LG272" i="2" s="1"/>
  <c r="E272" i="2"/>
  <c r="LE232" i="2"/>
  <c r="EO77" i="2"/>
  <c r="EU77" i="2"/>
  <c r="EQ77" i="2"/>
  <c r="EO120" i="2"/>
  <c r="EU120" i="2"/>
  <c r="EQ120" i="2"/>
  <c r="EQ107" i="2"/>
  <c r="EU107" i="2"/>
  <c r="E170" i="2"/>
  <c r="E161" i="2"/>
  <c r="E165" i="2"/>
  <c r="E163" i="2"/>
  <c r="DB160" i="2"/>
  <c r="DC160" i="2" s="1"/>
  <c r="F160" i="2"/>
  <c r="E162" i="2"/>
  <c r="B14" i="7"/>
  <c r="E160" i="2"/>
  <c r="LH160" i="2"/>
  <c r="E169" i="2"/>
  <c r="LD160" i="2"/>
  <c r="LE160" i="2" s="1"/>
  <c r="E168" i="2"/>
  <c r="DL160" i="2"/>
  <c r="E166" i="2"/>
  <c r="E164" i="2"/>
  <c r="E167" i="2"/>
  <c r="E171" i="2"/>
  <c r="E172" i="2"/>
  <c r="KL160" i="2"/>
  <c r="LM179" i="2"/>
  <c r="LM175" i="2"/>
  <c r="JO218" i="2"/>
  <c r="JR218" i="2" s="1"/>
  <c r="JS205" i="2" s="1"/>
  <c r="JH218" i="2"/>
  <c r="JN218" i="2"/>
  <c r="JP218" i="2" s="1"/>
  <c r="JQ205" i="2" s="1"/>
  <c r="JI218" i="2"/>
  <c r="DN70" i="2"/>
  <c r="DO83" i="2"/>
  <c r="DN83" i="2"/>
  <c r="DO70" i="2"/>
  <c r="M114" i="2"/>
  <c r="M109" i="2"/>
  <c r="M119" i="2"/>
  <c r="M117" i="2"/>
  <c r="D10" i="7"/>
  <c r="M113" i="2"/>
  <c r="M116" i="2"/>
  <c r="M110" i="2"/>
  <c r="AG108" i="2"/>
  <c r="K10" i="7" s="1"/>
  <c r="AH108" i="2"/>
  <c r="AK108" i="2" s="1"/>
  <c r="M108" i="2"/>
  <c r="M115" i="2"/>
  <c r="H108" i="2"/>
  <c r="M111" i="2"/>
  <c r="M118" i="2"/>
  <c r="M120" i="2"/>
  <c r="M112" i="2"/>
  <c r="AF102" i="2"/>
  <c r="AF89" i="2"/>
  <c r="JH106" i="2"/>
  <c r="MW106" i="2"/>
  <c r="MV106" i="2"/>
  <c r="MX106" i="2" s="1"/>
  <c r="JI106" i="2"/>
  <c r="JM93" i="2" s="1"/>
  <c r="HZ102" i="2"/>
  <c r="IA115" i="2"/>
  <c r="IE115" i="2"/>
  <c r="HZ115" i="2"/>
  <c r="DX108" i="2"/>
  <c r="DZ108" i="2" s="1"/>
  <c r="EA108" i="2"/>
  <c r="EB95" i="2" s="1"/>
  <c r="MR108" i="2"/>
  <c r="MS108" i="2"/>
  <c r="MN108" i="2"/>
  <c r="MH108" i="2"/>
  <c r="ML108" i="2"/>
  <c r="MF108" i="2"/>
  <c r="JO112" i="2"/>
  <c r="JR112" i="2" s="1"/>
  <c r="JS112" i="2" s="1"/>
  <c r="DC140" i="2"/>
  <c r="DE140" i="2"/>
  <c r="DG140" i="2"/>
  <c r="FQ134" i="2"/>
  <c r="KO154" i="2"/>
  <c r="KK154" i="2"/>
  <c r="MQ186" i="2"/>
  <c r="LF186" i="2"/>
  <c r="JI194" i="2"/>
  <c r="JM181" i="2" s="1"/>
  <c r="JH194" i="2"/>
  <c r="JN209" i="2"/>
  <c r="JP209" i="2" s="1"/>
  <c r="JH209" i="2"/>
  <c r="JO209" i="2"/>
  <c r="JR209" i="2" s="1"/>
  <c r="JI209" i="2"/>
  <c r="LK251" i="2"/>
  <c r="LK263" i="2"/>
  <c r="DC263" i="2"/>
  <c r="DE251" i="2"/>
  <c r="DG251" i="2"/>
  <c r="DH265" i="2"/>
  <c r="DH267" i="2"/>
  <c r="DH268" i="2"/>
  <c r="DA260" i="2"/>
  <c r="DH269" i="2"/>
  <c r="DH270" i="2"/>
  <c r="E22" i="7"/>
  <c r="N22" i="7" s="1"/>
  <c r="DH271" i="2"/>
  <c r="DH263" i="2"/>
  <c r="DH264" i="2"/>
  <c r="IN260" i="2"/>
  <c r="DB260" i="2"/>
  <c r="DC260" i="2" s="1"/>
  <c r="DH262" i="2"/>
  <c r="DH260" i="2"/>
  <c r="DH266" i="2"/>
  <c r="DH261" i="2"/>
  <c r="KW307" i="2"/>
  <c r="KW319" i="2"/>
  <c r="EC338" i="2"/>
  <c r="DG283" i="2"/>
  <c r="DE283" i="2"/>
  <c r="DC295" i="2"/>
  <c r="KP296" i="2"/>
  <c r="LS296" i="2"/>
  <c r="KQ301" i="2"/>
  <c r="JH256" i="2"/>
  <c r="JI256" i="2"/>
  <c r="KJ160" i="2"/>
  <c r="KK160" i="2" s="1"/>
  <c r="LP160" i="2"/>
  <c r="JH181" i="2"/>
  <c r="JO181" i="2"/>
  <c r="JR181" i="2" s="1"/>
  <c r="JS181" i="2" s="1"/>
  <c r="JN181" i="2"/>
  <c r="JP181" i="2" s="1"/>
  <c r="JL181" i="2"/>
  <c r="JI181" i="2"/>
  <c r="LE178" i="2"/>
  <c r="LE191" i="2"/>
  <c r="DN47" i="2"/>
  <c r="DO47" i="2"/>
  <c r="LM195" i="2"/>
  <c r="LM182" i="2"/>
  <c r="KK182" i="2"/>
  <c r="KK195" i="2"/>
  <c r="JI211" i="2"/>
  <c r="JM198" i="2" s="1"/>
  <c r="JH211" i="2"/>
  <c r="KY266" i="2"/>
  <c r="KY254" i="2"/>
  <c r="DJ283" i="2"/>
  <c r="EC283" i="2"/>
  <c r="EG271" i="2" s="1"/>
  <c r="DP271" i="2"/>
  <c r="DR271" i="2"/>
  <c r="DM283" i="2"/>
  <c r="DN283" i="2" s="1"/>
  <c r="DL283" i="2"/>
  <c r="DK283" i="2"/>
  <c r="DQ271" i="2" s="1"/>
  <c r="DP283" i="2"/>
  <c r="DR283" i="2"/>
  <c r="EC287" i="2"/>
  <c r="DJ287" i="2"/>
  <c r="DL287" i="2"/>
  <c r="DK287" i="2"/>
  <c r="DP287" i="2"/>
  <c r="DM287" i="2"/>
  <c r="DN275" i="2" s="1"/>
  <c r="DP275" i="2"/>
  <c r="DR275" i="2"/>
  <c r="DR287" i="2"/>
  <c r="JH317" i="2"/>
  <c r="JI317" i="2"/>
  <c r="JM305" i="2" s="1"/>
  <c r="DC324" i="2"/>
  <c r="DE312" i="2"/>
  <c r="DG312" i="2"/>
  <c r="KY181" i="2"/>
  <c r="LG119" i="2"/>
  <c r="LG106" i="2"/>
  <c r="LI255" i="2"/>
  <c r="LI267" i="2"/>
  <c r="EO288" i="2"/>
  <c r="EQ288" i="2"/>
  <c r="EU276" i="2"/>
  <c r="EU288" i="2"/>
  <c r="FA326" i="2"/>
  <c r="FC326" i="2"/>
  <c r="MU108" i="2"/>
  <c r="KM317" i="2"/>
  <c r="KM305" i="2"/>
  <c r="LI301" i="2"/>
  <c r="LI313" i="2"/>
  <c r="DM186" i="2"/>
  <c r="DO186" i="2" s="1"/>
  <c r="LU186" i="2"/>
  <c r="KQ180" i="2"/>
  <c r="KQ193" i="2"/>
  <c r="EO213" i="2"/>
  <c r="EQ200" i="2"/>
  <c r="EU200" i="2"/>
  <c r="EU213" i="2"/>
  <c r="EQ213" i="2"/>
  <c r="LI314" i="2"/>
  <c r="LI302" i="2"/>
  <c r="EG155" i="2"/>
  <c r="KQ105" i="2"/>
  <c r="KU232" i="2"/>
  <c r="DG285" i="2"/>
  <c r="DC297" i="2"/>
  <c r="DE285" i="2"/>
  <c r="EB316" i="2"/>
  <c r="LM317" i="2"/>
  <c r="LM305" i="2"/>
  <c r="LK151" i="2"/>
  <c r="EO57" i="2"/>
  <c r="IH48" i="2"/>
  <c r="HV48" i="2"/>
  <c r="L50" i="2"/>
  <c r="L63" i="2"/>
  <c r="J63" i="2"/>
  <c r="KW48" i="2"/>
  <c r="KW61" i="2"/>
  <c r="IN67" i="2"/>
  <c r="HU67" i="2"/>
  <c r="IO67" i="2" s="1"/>
  <c r="EO257" i="2"/>
  <c r="EU257" i="2"/>
  <c r="EQ257" i="2"/>
  <c r="LK244" i="2"/>
  <c r="KM44" i="2"/>
  <c r="KM57" i="2"/>
  <c r="DC322" i="2"/>
  <c r="DG310" i="2"/>
  <c r="DE310" i="2"/>
  <c r="LO288" i="2"/>
  <c r="LO276" i="2"/>
  <c r="KW164" i="2"/>
  <c r="KW151" i="2"/>
  <c r="FC231" i="2"/>
  <c r="FA231" i="2"/>
  <c r="H28" i="7"/>
  <c r="Z28" i="7" s="1"/>
  <c r="ER334" i="2"/>
  <c r="EM332" i="2"/>
  <c r="ER338" i="2"/>
  <c r="ER342" i="2"/>
  <c r="EN332" i="2"/>
  <c r="EO332" i="2" s="1"/>
  <c r="ER337" i="2"/>
  <c r="ET332" i="2"/>
  <c r="ER341" i="2"/>
  <c r="ER343" i="2"/>
  <c r="ER333" i="2"/>
  <c r="ER335" i="2"/>
  <c r="ER332" i="2"/>
  <c r="ER336" i="2"/>
  <c r="KW133" i="2"/>
  <c r="KW146" i="2"/>
  <c r="DE71" i="2"/>
  <c r="DC84" i="2"/>
  <c r="DG71" i="2"/>
  <c r="DS122" i="2"/>
  <c r="DQ122" i="2"/>
  <c r="DS135" i="2"/>
  <c r="DQ135" i="2"/>
  <c r="ES272" i="2"/>
  <c r="EP260" i="2"/>
  <c r="ER277" i="2"/>
  <c r="ER274" i="2"/>
  <c r="ER273" i="2"/>
  <c r="ER276" i="2"/>
  <c r="EN272" i="2"/>
  <c r="EO272" i="2" s="1"/>
  <c r="ER282" i="2"/>
  <c r="ER272" i="2"/>
  <c r="ER283" i="2"/>
  <c r="EM272" i="2"/>
  <c r="ES260" i="2"/>
  <c r="ER279" i="2"/>
  <c r="ER281" i="2"/>
  <c r="ER275" i="2"/>
  <c r="ER278" i="2"/>
  <c r="ER280" i="2"/>
  <c r="H23" i="7"/>
  <c r="EP272" i="2"/>
  <c r="ET272" i="2"/>
  <c r="MR236" i="2"/>
  <c r="LH236" i="2"/>
  <c r="IN239" i="2"/>
  <c r="JH158" i="2"/>
  <c r="JI158" i="2"/>
  <c r="JN158" i="2"/>
  <c r="JP158" i="2" s="1"/>
  <c r="JO158" i="2"/>
  <c r="JR158" i="2" s="1"/>
  <c r="DC36" i="2"/>
  <c r="DG36" i="2"/>
  <c r="LH248" i="2"/>
  <c r="MR248" i="2"/>
  <c r="JI326" i="2"/>
  <c r="JH326" i="2"/>
  <c r="DJ334" i="2"/>
  <c r="DM334" i="2"/>
  <c r="DK334" i="2"/>
  <c r="DL334" i="2"/>
  <c r="EC334" i="2"/>
  <c r="EE334" i="2" s="1"/>
  <c r="EE45" i="2"/>
  <c r="ED45" i="2"/>
  <c r="EI45" i="2"/>
  <c r="EF45" i="2"/>
  <c r="EJ45" i="2"/>
  <c r="EG45" i="2"/>
  <c r="LE322" i="2"/>
  <c r="LE310" i="2"/>
  <c r="LA40" i="2"/>
  <c r="IP43" i="2"/>
  <c r="IQ43" i="2" s="1"/>
  <c r="EO45" i="2"/>
  <c r="LA190" i="2"/>
  <c r="IE188" i="2"/>
  <c r="HZ175" i="2"/>
  <c r="IA188" i="2"/>
  <c r="HZ188" i="2"/>
  <c r="HW186" i="2"/>
  <c r="DE275" i="2"/>
  <c r="DG263" i="2"/>
  <c r="DE263" i="2"/>
  <c r="DC275" i="2"/>
  <c r="DG275" i="2"/>
  <c r="LK280" i="2"/>
  <c r="FC293" i="2"/>
  <c r="FA293" i="2"/>
  <c r="MP134" i="2"/>
  <c r="LD134" i="2"/>
  <c r="LE134" i="2" s="1"/>
  <c r="LZ134" i="2"/>
  <c r="LO142" i="2"/>
  <c r="LO129" i="2"/>
  <c r="IN167" i="2"/>
  <c r="HU167" i="2"/>
  <c r="LE126" i="2"/>
  <c r="LE139" i="2"/>
  <c r="KQ131" i="2"/>
  <c r="KS219" i="2"/>
  <c r="LG310" i="2"/>
  <c r="FC294" i="2"/>
  <c r="FA294" i="2"/>
  <c r="FO69" i="2"/>
  <c r="FQ69" i="2"/>
  <c r="FP69" i="2"/>
  <c r="EF139" i="2"/>
  <c r="EJ126" i="2"/>
  <c r="ED139" i="2"/>
  <c r="EG126" i="2"/>
  <c r="EI139" i="2"/>
  <c r="EE139" i="2"/>
  <c r="JI268" i="2"/>
  <c r="JH268" i="2"/>
  <c r="DC86" i="2"/>
  <c r="DE86" i="2"/>
  <c r="DG86" i="2"/>
  <c r="KQ126" i="2"/>
  <c r="KQ139" i="2"/>
  <c r="LI235" i="2"/>
  <c r="LI223" i="2"/>
  <c r="LO232" i="2"/>
  <c r="LO244" i="2"/>
  <c r="FA219" i="2"/>
  <c r="LD43" i="2"/>
  <c r="LZ43" i="2"/>
  <c r="MP43" i="2"/>
  <c r="LI249" i="2"/>
  <c r="KO259" i="2"/>
  <c r="MR320" i="2"/>
  <c r="MB320" i="2"/>
  <c r="ER329" i="2"/>
  <c r="ER324" i="2"/>
  <c r="H27" i="7"/>
  <c r="EM320" i="2"/>
  <c r="EP320" i="2"/>
  <c r="ER330" i="2"/>
  <c r="ER321" i="2"/>
  <c r="ER325" i="2"/>
  <c r="ER326" i="2"/>
  <c r="ER323" i="2"/>
  <c r="EN320" i="2"/>
  <c r="ER327" i="2"/>
  <c r="ES308" i="2"/>
  <c r="ES320" i="2"/>
  <c r="ER322" i="2"/>
  <c r="ET320" i="2"/>
  <c r="ER320" i="2"/>
  <c r="EP308" i="2"/>
  <c r="ER331" i="2"/>
  <c r="KM249" i="2"/>
  <c r="KM237" i="2"/>
  <c r="EQ250" i="2"/>
  <c r="EO250" i="2"/>
  <c r="EU250" i="2"/>
  <c r="KQ38" i="2"/>
  <c r="DS34" i="2"/>
  <c r="DQ34" i="2"/>
  <c r="AJ54" i="2"/>
  <c r="AL54" i="2"/>
  <c r="AI54" i="2"/>
  <c r="AK54" i="2"/>
  <c r="KQ36" i="2"/>
  <c r="FC49" i="2"/>
  <c r="FA49" i="2"/>
  <c r="IW45" i="2"/>
  <c r="JA45" i="2"/>
  <c r="IV45" i="2"/>
  <c r="HU45" i="2"/>
  <c r="JB45" i="2" s="1"/>
  <c r="MW48" i="2"/>
  <c r="MV48" i="2"/>
  <c r="MX48" i="2" s="1"/>
  <c r="JH48" i="2"/>
  <c r="JO48" i="2"/>
  <c r="JL48" i="2"/>
  <c r="JN48" i="2"/>
  <c r="JP48" i="2" s="1"/>
  <c r="JI48" i="2"/>
  <c r="LK54" i="2"/>
  <c r="LE53" i="2"/>
  <c r="LE66" i="2"/>
  <c r="LJ212" i="2"/>
  <c r="LK199" i="2" s="1"/>
  <c r="MC212" i="2"/>
  <c r="KQ207" i="2"/>
  <c r="KQ220" i="2"/>
  <c r="LM44" i="2"/>
  <c r="LM57" i="2"/>
  <c r="KQ55" i="2"/>
  <c r="KQ68" i="2"/>
  <c r="IN211" i="2"/>
  <c r="HU211" i="2"/>
  <c r="IB211" i="2" s="1"/>
  <c r="IL199" i="2"/>
  <c r="IN199" i="2" s="1"/>
  <c r="EO216" i="2"/>
  <c r="EQ203" i="2"/>
  <c r="EU203" i="2"/>
  <c r="EQ216" i="2"/>
  <c r="EU216" i="2"/>
  <c r="LA206" i="2"/>
  <c r="LA193" i="2"/>
  <c r="LG318" i="2"/>
  <c r="LG330" i="2"/>
  <c r="KM277" i="2"/>
  <c r="KM265" i="2"/>
  <c r="ME284" i="2"/>
  <c r="MU284" i="2"/>
  <c r="LN284" i="2"/>
  <c r="LK124" i="2"/>
  <c r="HZ135" i="2"/>
  <c r="HW147" i="2"/>
  <c r="IE148" i="2"/>
  <c r="IA148" i="2"/>
  <c r="HU148" i="2"/>
  <c r="JB148" i="2" s="1"/>
  <c r="HZ148" i="2"/>
  <c r="MD224" i="2"/>
  <c r="LL224" i="2"/>
  <c r="MM320" i="2"/>
  <c r="KX320" i="2"/>
  <c r="LW320" i="2"/>
  <c r="LK129" i="2"/>
  <c r="LK142" i="2"/>
  <c r="EW284" i="2"/>
  <c r="FF284" i="2"/>
  <c r="FG284" i="2" s="1"/>
  <c r="EZ284" i="2"/>
  <c r="EX284" i="2"/>
  <c r="FA284" i="2" s="1"/>
  <c r="EY284" i="2"/>
  <c r="FB284" i="2"/>
  <c r="EB138" i="2"/>
  <c r="IA239" i="2"/>
  <c r="IE239" i="2"/>
  <c r="HU239" i="2"/>
  <c r="HW236" i="2"/>
  <c r="ID236" i="2" s="1"/>
  <c r="KS247" i="2"/>
  <c r="LX43" i="2"/>
  <c r="KZ43" i="2"/>
  <c r="MN43" i="2"/>
  <c r="KV320" i="2"/>
  <c r="LV320" i="2"/>
  <c r="ML320" i="2"/>
  <c r="EU331" i="2"/>
  <c r="EQ331" i="2"/>
  <c r="EU319" i="2"/>
  <c r="EQ319" i="2"/>
  <c r="EO331" i="2"/>
  <c r="JI338" i="2"/>
  <c r="JH338" i="2"/>
  <c r="LM34" i="2"/>
  <c r="EB41" i="2"/>
  <c r="JN47" i="2"/>
  <c r="JP47" i="2" s="1"/>
  <c r="JQ34" i="2" s="1"/>
  <c r="JH47" i="2"/>
  <c r="JO47" i="2"/>
  <c r="NC47" i="2" s="1"/>
  <c r="NE47" i="2" s="1"/>
  <c r="MW47" i="2"/>
  <c r="JI47" i="2"/>
  <c r="MV47" i="2"/>
  <c r="MX47" i="2" s="1"/>
  <c r="JL47" i="2"/>
  <c r="EB40" i="2"/>
  <c r="IZ56" i="2"/>
  <c r="KQ112" i="2"/>
  <c r="KQ99" i="2"/>
  <c r="FA223" i="2"/>
  <c r="FC211" i="2"/>
  <c r="FC223" i="2"/>
  <c r="EB317" i="2"/>
  <c r="EB305" i="2"/>
  <c r="DG57" i="2"/>
  <c r="DC57" i="2"/>
  <c r="DE57" i="2"/>
  <c r="KW55" i="2"/>
  <c r="KW68" i="2"/>
  <c r="EB189" i="2"/>
  <c r="EB202" i="2"/>
  <c r="KY301" i="2"/>
  <c r="KY313" i="2"/>
  <c r="LJ284" i="2"/>
  <c r="LK284" i="2" s="1"/>
  <c r="MS284" i="2"/>
  <c r="MC284" i="2"/>
  <c r="LE314" i="2"/>
  <c r="JI146" i="2"/>
  <c r="JM133" i="2" s="1"/>
  <c r="JN146" i="2"/>
  <c r="JP146" i="2" s="1"/>
  <c r="JO146" i="2"/>
  <c r="JR146" i="2" s="1"/>
  <c r="JL146" i="2"/>
  <c r="JH146" i="2"/>
  <c r="E333" i="2"/>
  <c r="E338" i="2"/>
  <c r="E336" i="2"/>
  <c r="E340" i="2"/>
  <c r="E334" i="2"/>
  <c r="E337" i="2"/>
  <c r="E343" i="2"/>
  <c r="E342" i="2"/>
  <c r="E332" i="2"/>
  <c r="B28" i="7"/>
  <c r="E339" i="2"/>
  <c r="E341" i="2"/>
  <c r="F320" i="2"/>
  <c r="LK133" i="2"/>
  <c r="LA142" i="2"/>
  <c r="LA129" i="2"/>
  <c r="DC142" i="2"/>
  <c r="DE142" i="2"/>
  <c r="DG142" i="2"/>
  <c r="LM294" i="2"/>
  <c r="LO310" i="2"/>
  <c r="KS138" i="2"/>
  <c r="KS125" i="2"/>
  <c r="KO253" i="2"/>
  <c r="KO265" i="2"/>
  <c r="ED80" i="2"/>
  <c r="EJ80" i="2"/>
  <c r="EG80" i="2"/>
  <c r="EF80" i="2"/>
  <c r="EI80" i="2"/>
  <c r="EE80" i="2"/>
  <c r="EH80" i="2" s="1"/>
  <c r="LE223" i="2"/>
  <c r="LE235" i="2"/>
  <c r="DC249" i="2"/>
  <c r="DE249" i="2"/>
  <c r="DG249" i="2"/>
  <c r="DG129" i="2"/>
  <c r="LE101" i="2"/>
  <c r="JN197" i="2"/>
  <c r="JP197" i="2" s="1"/>
  <c r="EO36" i="2"/>
  <c r="EU36" i="2"/>
  <c r="EQ36" i="2"/>
  <c r="LI192" i="2"/>
  <c r="DS52" i="2"/>
  <c r="DQ52" i="2"/>
  <c r="JA44" i="2"/>
  <c r="IS43" i="2"/>
  <c r="JA43" i="2" s="1"/>
  <c r="IW44" i="2"/>
  <c r="IV44" i="2"/>
  <c r="DS129" i="2"/>
  <c r="KK249" i="2"/>
  <c r="KK237" i="2"/>
  <c r="DX320" i="2"/>
  <c r="DZ320" i="2" s="1"/>
  <c r="EA320" i="2"/>
  <c r="L27" i="7" s="1"/>
  <c r="MO320" i="2"/>
  <c r="DY320" i="2"/>
  <c r="JL41" i="2"/>
  <c r="LE38" i="2"/>
  <c r="KS32" i="2"/>
  <c r="LK39" i="2"/>
  <c r="KM34" i="2"/>
  <c r="DG42" i="2"/>
  <c r="IV42" i="2"/>
  <c r="FA40" i="2"/>
  <c r="MW46" i="2"/>
  <c r="JO46" i="2"/>
  <c r="JR46" i="2" s="1"/>
  <c r="JN46" i="2"/>
  <c r="NB46" i="2" s="1"/>
  <c r="ND46" i="2" s="1"/>
  <c r="JI46" i="2"/>
  <c r="MV46" i="2"/>
  <c r="MX46" i="2" s="1"/>
  <c r="JL46" i="2"/>
  <c r="JH46" i="2"/>
  <c r="DC44" i="2"/>
  <c r="DG44" i="2"/>
  <c r="DE44" i="2"/>
  <c r="IV34" i="2"/>
  <c r="IW47" i="2"/>
  <c r="JA47" i="2"/>
  <c r="DS49" i="2"/>
  <c r="DQ49" i="2"/>
  <c r="LE52" i="2"/>
  <c r="IN50" i="2"/>
  <c r="HU50" i="2"/>
  <c r="IO50" i="2" s="1"/>
  <c r="KO47" i="2"/>
  <c r="JO57" i="2"/>
  <c r="JR57" i="2" s="1"/>
  <c r="JN57" i="2"/>
  <c r="NB57" i="2" s="1"/>
  <c r="ND57" i="2" s="1"/>
  <c r="MW57" i="2"/>
  <c r="JI57" i="2"/>
  <c r="JM57" i="2" s="1"/>
  <c r="JL57" i="2"/>
  <c r="MV57" i="2"/>
  <c r="MX57" i="2" s="1"/>
  <c r="JH57" i="2"/>
  <c r="HZ46" i="2"/>
  <c r="IE59" i="2"/>
  <c r="HU59" i="2"/>
  <c r="IA59" i="2"/>
  <c r="HZ59" i="2"/>
  <c r="DQ62" i="2"/>
  <c r="DS62" i="2"/>
  <c r="ME56" i="2"/>
  <c r="MU56" i="2"/>
  <c r="LN56" i="2"/>
  <c r="JI55" i="2"/>
  <c r="JN55" i="2"/>
  <c r="JP55" i="2" s="1"/>
  <c r="MW55" i="2"/>
  <c r="JO55" i="2"/>
  <c r="JR55" i="2" s="1"/>
  <c r="MV55" i="2"/>
  <c r="MX55" i="2" s="1"/>
  <c r="JH55" i="2"/>
  <c r="JL55" i="2"/>
  <c r="J5" i="7"/>
  <c r="FI43" i="2"/>
  <c r="FJ43" i="2"/>
  <c r="FK43" i="2"/>
  <c r="LG44" i="2"/>
  <c r="MV63" i="2"/>
  <c r="MX63" i="2" s="1"/>
  <c r="JH63" i="2"/>
  <c r="JO63" i="2"/>
  <c r="JR63" i="2" s="1"/>
  <c r="JL63" i="2"/>
  <c r="JI63" i="2"/>
  <c r="JM63" i="2" s="1"/>
  <c r="MW63" i="2"/>
  <c r="JN63" i="2"/>
  <c r="JP63" i="2" s="1"/>
  <c r="LI55" i="2"/>
  <c r="DN67" i="2"/>
  <c r="DO67" i="2"/>
  <c r="HU66" i="2"/>
  <c r="IO66" i="2" s="1"/>
  <c r="IN66" i="2"/>
  <c r="LI53" i="2"/>
  <c r="LI66" i="2"/>
  <c r="HZ52" i="2"/>
  <c r="HU65" i="2"/>
  <c r="IA65" i="2"/>
  <c r="IE65" i="2"/>
  <c r="L48" i="2"/>
  <c r="J61" i="2"/>
  <c r="KO137" i="2"/>
  <c r="KO124" i="2"/>
  <c r="AF48" i="2"/>
  <c r="AF61" i="2"/>
  <c r="LK112" i="2"/>
  <c r="LK99" i="2"/>
  <c r="DC214" i="2"/>
  <c r="DE201" i="2"/>
  <c r="DG201" i="2"/>
  <c r="DG214" i="2"/>
  <c r="DE214" i="2"/>
  <c r="KU222" i="2"/>
  <c r="KU209" i="2"/>
  <c r="KQ223" i="2"/>
  <c r="KQ210" i="2"/>
  <c r="KM208" i="2"/>
  <c r="KM221" i="2"/>
  <c r="FA298" i="2"/>
  <c r="FC298" i="2"/>
  <c r="FA286" i="2"/>
  <c r="FC286" i="2"/>
  <c r="L44" i="2"/>
  <c r="J57" i="2"/>
  <c r="L55" i="2"/>
  <c r="J68" i="2"/>
  <c r="L68" i="2"/>
  <c r="DE55" i="2"/>
  <c r="DC68" i="2"/>
  <c r="DG55" i="2"/>
  <c r="DG68" i="2"/>
  <c r="DE68" i="2"/>
  <c r="KU55" i="2"/>
  <c r="KU68" i="2"/>
  <c r="LG59" i="2"/>
  <c r="DC59" i="2"/>
  <c r="DG46" i="2"/>
  <c r="DE59" i="2"/>
  <c r="DE46" i="2"/>
  <c r="DG59" i="2"/>
  <c r="LJ56" i="2"/>
  <c r="LK56" i="2" s="1"/>
  <c r="MS56" i="2"/>
  <c r="MC56" i="2"/>
  <c r="IH58" i="2"/>
  <c r="HV58" i="2"/>
  <c r="IG56" i="2"/>
  <c r="IH56" i="2" s="1"/>
  <c r="CK56" i="2"/>
  <c r="KO202" i="2"/>
  <c r="KK215" i="2"/>
  <c r="KK202" i="2"/>
  <c r="J26" i="7"/>
  <c r="FI308" i="2"/>
  <c r="FJ308" i="2"/>
  <c r="JN68" i="2"/>
  <c r="JP68" i="2" s="1"/>
  <c r="MV68" i="2"/>
  <c r="MX68" i="2" s="1"/>
  <c r="JL68" i="2"/>
  <c r="JH68" i="2"/>
  <c r="JO68" i="2"/>
  <c r="JR68" i="2" s="1"/>
  <c r="MW68" i="2"/>
  <c r="JI68" i="2"/>
  <c r="JM68" i="2" s="1"/>
  <c r="IN197" i="2"/>
  <c r="HU197" i="2"/>
  <c r="EB190" i="2"/>
  <c r="KK219" i="2"/>
  <c r="KQ229" i="2"/>
  <c r="KQ217" i="2"/>
  <c r="LG233" i="2"/>
  <c r="KK277" i="2"/>
  <c r="EF316" i="2"/>
  <c r="EI316" i="2"/>
  <c r="ED316" i="2"/>
  <c r="EE316" i="2"/>
  <c r="KY322" i="2"/>
  <c r="KY310" i="2"/>
  <c r="FA318" i="2"/>
  <c r="FC318" i="2"/>
  <c r="DC228" i="2"/>
  <c r="DE228" i="2"/>
  <c r="DG228" i="2"/>
  <c r="LK279" i="2"/>
  <c r="LK291" i="2"/>
  <c r="DJ316" i="2"/>
  <c r="DL316" i="2"/>
  <c r="DK316" i="2"/>
  <c r="DS304" i="2" s="1"/>
  <c r="DR316" i="2"/>
  <c r="DM316" i="2"/>
  <c r="DN304" i="2" s="1"/>
  <c r="DP316" i="2"/>
  <c r="DP304" i="2"/>
  <c r="DR304" i="2"/>
  <c r="LI141" i="2"/>
  <c r="LI128" i="2"/>
  <c r="LG128" i="2"/>
  <c r="LG141" i="2"/>
  <c r="LK136" i="2"/>
  <c r="LK149" i="2"/>
  <c r="LE265" i="2"/>
  <c r="LE253" i="2"/>
  <c r="LI261" i="2"/>
  <c r="LI273" i="2"/>
  <c r="LJ134" i="2"/>
  <c r="MC134" i="2"/>
  <c r="MS134" i="2"/>
  <c r="EE141" i="2"/>
  <c r="EI141" i="2"/>
  <c r="EG141" i="2"/>
  <c r="EJ128" i="2"/>
  <c r="ED141" i="2"/>
  <c r="EJ141" i="2"/>
  <c r="EG128" i="2"/>
  <c r="EF141" i="2"/>
  <c r="DQ144" i="2"/>
  <c r="DQ131" i="2"/>
  <c r="DS144" i="2"/>
  <c r="DS131" i="2"/>
  <c r="IA149" i="2"/>
  <c r="HZ136" i="2"/>
  <c r="HU149" i="2"/>
  <c r="IB149" i="2" s="1"/>
  <c r="IE149" i="2"/>
  <c r="KO138" i="2"/>
  <c r="KO151" i="2"/>
  <c r="LA151" i="2"/>
  <c r="LA138" i="2"/>
  <c r="LG253" i="2"/>
  <c r="LG265" i="2"/>
  <c r="LO269" i="2"/>
  <c r="LO257" i="2"/>
  <c r="DC231" i="2"/>
  <c r="DE219" i="2"/>
  <c r="DG219" i="2"/>
  <c r="LK219" i="2"/>
  <c r="JI329" i="2"/>
  <c r="JH329" i="2"/>
  <c r="EO333" i="2"/>
  <c r="EQ321" i="2"/>
  <c r="EU321" i="2"/>
  <c r="IN149" i="2"/>
  <c r="FJ224" i="2"/>
  <c r="FI224" i="2"/>
  <c r="J19" i="7"/>
  <c r="KS129" i="2"/>
  <c r="KS142" i="2"/>
  <c r="LI142" i="2"/>
  <c r="LI129" i="2"/>
  <c r="KQ142" i="2"/>
  <c r="KQ129" i="2"/>
  <c r="DG148" i="2"/>
  <c r="DE148" i="2"/>
  <c r="DC148" i="2"/>
  <c r="LR147" i="2"/>
  <c r="MH147" i="2"/>
  <c r="KN147" i="2"/>
  <c r="MJ284" i="2"/>
  <c r="KR284" i="2"/>
  <c r="LT284" i="2"/>
  <c r="JH293" i="2"/>
  <c r="JI293" i="2"/>
  <c r="LC294" i="2"/>
  <c r="LC282" i="2"/>
  <c r="MF284" i="2"/>
  <c r="KJ284" i="2"/>
  <c r="KK272" i="2" s="1"/>
  <c r="LP284" i="2"/>
  <c r="JG284" i="2"/>
  <c r="I27" i="7"/>
  <c r="EX320" i="2"/>
  <c r="EZ308" i="2"/>
  <c r="FB308" i="2"/>
  <c r="ER39" i="2"/>
  <c r="ER31" i="2"/>
  <c r="ER37" i="2"/>
  <c r="ER51" i="2"/>
  <c r="ER70" i="2"/>
  <c r="ER72" i="2"/>
  <c r="H7" i="7"/>
  <c r="ER53" i="2"/>
  <c r="ER55" i="2"/>
  <c r="ER69" i="2"/>
  <c r="ER77" i="2"/>
  <c r="ER78" i="2"/>
  <c r="ER74" i="2"/>
  <c r="ER79" i="2"/>
  <c r="EM69" i="2"/>
  <c r="ER54" i="2"/>
  <c r="ER47" i="2"/>
  <c r="ER36" i="2"/>
  <c r="ER50" i="2"/>
  <c r="ER75" i="2"/>
  <c r="ES69" i="2"/>
  <c r="ER52" i="2"/>
  <c r="ER43" i="2"/>
  <c r="ER49" i="2"/>
  <c r="ER46" i="2"/>
  <c r="ER80" i="2"/>
  <c r="ER32" i="2"/>
  <c r="ER71" i="2"/>
  <c r="ER81" i="2"/>
  <c r="ER45" i="2"/>
  <c r="ER73" i="2"/>
  <c r="ER48" i="2"/>
  <c r="ER76" i="2"/>
  <c r="EP69" i="2"/>
  <c r="ET69" i="2"/>
  <c r="ER44" i="2"/>
  <c r="EN69" i="2"/>
  <c r="EO69" i="2" s="1"/>
  <c r="ER38" i="2"/>
  <c r="ER33" i="2"/>
  <c r="IQ78" i="2"/>
  <c r="DQ65" i="2"/>
  <c r="DQ78" i="2"/>
  <c r="DS78" i="2"/>
  <c r="DS65" i="2"/>
  <c r="AI86" i="2"/>
  <c r="AK86" i="2"/>
  <c r="AJ86" i="2"/>
  <c r="AL86" i="2"/>
  <c r="AL73" i="2"/>
  <c r="DN72" i="2"/>
  <c r="DO72" i="2"/>
  <c r="FF82" i="2"/>
  <c r="I8" i="7" s="1"/>
  <c r="JG82" i="2"/>
  <c r="FE82" i="2"/>
  <c r="E140" i="2"/>
  <c r="E141" i="2"/>
  <c r="E136" i="2"/>
  <c r="E139" i="2"/>
  <c r="E145" i="2"/>
  <c r="E137" i="2"/>
  <c r="E138" i="2"/>
  <c r="E144" i="2"/>
  <c r="E146" i="2"/>
  <c r="HP134" i="2"/>
  <c r="GZ134" i="2"/>
  <c r="HC134" i="2"/>
  <c r="E143" i="2"/>
  <c r="F121" i="2"/>
  <c r="F134" i="2"/>
  <c r="E142" i="2"/>
  <c r="B12" i="7"/>
  <c r="E134" i="2"/>
  <c r="FA135" i="2"/>
  <c r="FA122" i="2"/>
  <c r="FC135" i="2"/>
  <c r="LM124" i="2"/>
  <c r="LM137" i="2"/>
  <c r="DD121" i="2"/>
  <c r="DH144" i="2"/>
  <c r="DF121" i="2"/>
  <c r="DH146" i="2"/>
  <c r="EC134" i="2"/>
  <c r="EJ121" i="2" s="1"/>
  <c r="DH141" i="2"/>
  <c r="E12" i="7"/>
  <c r="S11" i="7" s="1"/>
  <c r="DH136" i="2"/>
  <c r="DD134" i="2"/>
  <c r="FP134" i="2"/>
  <c r="DB134" i="2"/>
  <c r="DH138" i="2"/>
  <c r="DH143" i="2"/>
  <c r="DH142" i="2"/>
  <c r="DF134" i="2"/>
  <c r="MB134" i="2"/>
  <c r="DH145" i="2"/>
  <c r="DH137" i="2"/>
  <c r="DH139" i="2"/>
  <c r="DA134" i="2"/>
  <c r="DH134" i="2"/>
  <c r="DH135" i="2"/>
  <c r="DH140" i="2"/>
  <c r="IN139" i="2"/>
  <c r="FA127" i="2"/>
  <c r="FC127" i="2"/>
  <c r="FA140" i="2"/>
  <c r="FC140" i="2"/>
  <c r="KQ251" i="2"/>
  <c r="KQ263" i="2"/>
  <c r="KK265" i="2"/>
  <c r="EO265" i="2"/>
  <c r="EQ253" i="2"/>
  <c r="EU265" i="2"/>
  <c r="EU253" i="2"/>
  <c r="EQ265" i="2"/>
  <c r="EB67" i="2"/>
  <c r="EB80" i="2"/>
  <c r="EG74" i="2"/>
  <c r="EJ74" i="2"/>
  <c r="EF87" i="2"/>
  <c r="ED87" i="2"/>
  <c r="EE87" i="2"/>
  <c r="EI87" i="2"/>
  <c r="EJ86" i="2"/>
  <c r="EJ73" i="2"/>
  <c r="EF86" i="2"/>
  <c r="EG73" i="2"/>
  <c r="EG86" i="2"/>
  <c r="EE86" i="2"/>
  <c r="EH86" i="2" s="1"/>
  <c r="ED86" i="2"/>
  <c r="EI86" i="2"/>
  <c r="LN134" i="2"/>
  <c r="MU134" i="2"/>
  <c r="ME134" i="2"/>
  <c r="LI138" i="2"/>
  <c r="LI125" i="2"/>
  <c r="JO238" i="2"/>
  <c r="JR238" i="2" s="1"/>
  <c r="JN238" i="2"/>
  <c r="JP238" i="2" s="1"/>
  <c r="JH238" i="2"/>
  <c r="JI238" i="2"/>
  <c r="EF239" i="2"/>
  <c r="EE239" i="2"/>
  <c r="EI239" i="2"/>
  <c r="EG239" i="2"/>
  <c r="ED239" i="2"/>
  <c r="EJ239" i="2"/>
  <c r="KM281" i="2"/>
  <c r="KM269" i="2"/>
  <c r="JN230" i="2"/>
  <c r="JP230" i="2" s="1"/>
  <c r="JQ230" i="2" s="1"/>
  <c r="JH230" i="2"/>
  <c r="JO230" i="2"/>
  <c r="JR230" i="2" s="1"/>
  <c r="JS230" i="2" s="1"/>
  <c r="JI230" i="2"/>
  <c r="DO234" i="2"/>
  <c r="DN234" i="2"/>
  <c r="DO222" i="2"/>
  <c r="DN222" i="2"/>
  <c r="EJ223" i="2"/>
  <c r="EG235" i="2"/>
  <c r="ED235" i="2"/>
  <c r="EJ235" i="2"/>
  <c r="EF235" i="2"/>
  <c r="EE235" i="2"/>
  <c r="EI235" i="2"/>
  <c r="EG223" i="2"/>
  <c r="DQ239" i="2"/>
  <c r="DS239" i="2"/>
  <c r="JI244" i="2"/>
  <c r="JH244" i="2"/>
  <c r="JO244" i="2"/>
  <c r="JR244" i="2" s="1"/>
  <c r="JN244" i="2"/>
  <c r="JP244" i="2" s="1"/>
  <c r="KK193" i="2"/>
  <c r="KU217" i="2"/>
  <c r="KU229" i="2"/>
  <c r="ER225" i="2"/>
  <c r="ER226" i="2"/>
  <c r="ER228" i="2"/>
  <c r="ER229" i="2"/>
  <c r="ER233" i="2"/>
  <c r="H19" i="7"/>
  <c r="EN224" i="2"/>
  <c r="EO224" i="2" s="1"/>
  <c r="ER230" i="2"/>
  <c r="ER232" i="2"/>
  <c r="EP224" i="2"/>
  <c r="ER227" i="2"/>
  <c r="ER224" i="2"/>
  <c r="ES224" i="2"/>
  <c r="ER231" i="2"/>
  <c r="ER234" i="2"/>
  <c r="ER235" i="2"/>
  <c r="ET224" i="2"/>
  <c r="EM224" i="2"/>
  <c r="KJ56" i="2"/>
  <c r="KK56" i="2" s="1"/>
  <c r="KO274" i="2"/>
  <c r="LO55" i="2"/>
  <c r="CF43" i="2"/>
  <c r="HS43" i="2"/>
  <c r="DC52" i="2"/>
  <c r="DG52" i="2"/>
  <c r="DE52" i="2"/>
  <c r="JA51" i="2"/>
  <c r="IW51" i="2"/>
  <c r="EO47" i="2"/>
  <c r="EU47" i="2"/>
  <c r="EQ47" i="2"/>
  <c r="KW47" i="2"/>
  <c r="JO45" i="2"/>
  <c r="JN45" i="2"/>
  <c r="MW45" i="2"/>
  <c r="JL45" i="2"/>
  <c r="MV45" i="2"/>
  <c r="MX45" i="2" s="1"/>
  <c r="JH45" i="2"/>
  <c r="JI45" i="2"/>
  <c r="ML236" i="2"/>
  <c r="MP248" i="2"/>
  <c r="DY248" i="2"/>
  <c r="MN248" i="2"/>
  <c r="DX248" i="2"/>
  <c r="DZ248" i="2" s="1"/>
  <c r="JH253" i="2"/>
  <c r="JI253" i="2"/>
  <c r="LE259" i="2"/>
  <c r="LE247" i="2"/>
  <c r="KQ247" i="2"/>
  <c r="KQ259" i="2"/>
  <c r="DT270" i="2"/>
  <c r="DT263" i="2"/>
  <c r="DT271" i="2"/>
  <c r="EC260" i="2"/>
  <c r="EF260" i="2" s="1"/>
  <c r="DT264" i="2"/>
  <c r="DT269" i="2"/>
  <c r="DM260" i="2"/>
  <c r="L22" i="7" s="1"/>
  <c r="F22" i="7"/>
  <c r="Q22" i="7" s="1"/>
  <c r="DJ260" i="2"/>
  <c r="DT268" i="2"/>
  <c r="DT265" i="2"/>
  <c r="DT266" i="2"/>
  <c r="DT261" i="2"/>
  <c r="DK260" i="2"/>
  <c r="DT267" i="2"/>
  <c r="DL260" i="2"/>
  <c r="DT260" i="2"/>
  <c r="JI262" i="2"/>
  <c r="JH262" i="2"/>
  <c r="KY311" i="2"/>
  <c r="KR320" i="2"/>
  <c r="LT320" i="2"/>
  <c r="MJ320" i="2"/>
  <c r="FC313" i="2"/>
  <c r="FA313" i="2"/>
  <c r="MD320" i="2"/>
  <c r="LL320" i="2"/>
  <c r="MT320" i="2"/>
  <c r="E335" i="2"/>
  <c r="JI335" i="2"/>
  <c r="JH335" i="2"/>
  <c r="DS45" i="2"/>
  <c r="DQ45" i="2"/>
  <c r="IZ43" i="2"/>
  <c r="KM40" i="2"/>
  <c r="KO237" i="2"/>
  <c r="KO249" i="2"/>
  <c r="LK238" i="2"/>
  <c r="LK250" i="2"/>
  <c r="EA260" i="2"/>
  <c r="MR260" i="2"/>
  <c r="ML260" i="2"/>
  <c r="MN260" i="2"/>
  <c r="DX260" i="2"/>
  <c r="DZ260" i="2" s="1"/>
  <c r="MH260" i="2"/>
  <c r="MJ260" i="2"/>
  <c r="MG260" i="2"/>
  <c r="DY260" i="2"/>
  <c r="MS260" i="2"/>
  <c r="MM260" i="2"/>
  <c r="KZ272" i="2"/>
  <c r="MN272" i="2"/>
  <c r="LX272" i="2"/>
  <c r="KO310" i="2"/>
  <c r="KO322" i="2"/>
  <c r="LI318" i="2"/>
  <c r="J49" i="2"/>
  <c r="L49" i="2"/>
  <c r="J46" i="2"/>
  <c r="L46" i="2"/>
  <c r="HT134" i="2"/>
  <c r="FC45" i="2"/>
  <c r="FA45" i="2"/>
  <c r="JN50" i="2"/>
  <c r="JP50" i="2" s="1"/>
  <c r="JI50" i="2"/>
  <c r="JH50" i="2"/>
  <c r="MW50" i="2"/>
  <c r="MV50" i="2"/>
  <c r="MX50" i="2" s="1"/>
  <c r="JL50" i="2"/>
  <c r="JO50" i="2"/>
  <c r="NC50" i="2" s="1"/>
  <c r="NE50" i="2" s="1"/>
  <c r="EU48" i="2"/>
  <c r="EQ48" i="2"/>
  <c r="EO61" i="2"/>
  <c r="S56" i="2"/>
  <c r="DN50" i="2"/>
  <c r="DO50" i="2"/>
  <c r="DN63" i="2"/>
  <c r="DO63" i="2"/>
  <c r="LZ173" i="2"/>
  <c r="MP173" i="2"/>
  <c r="LD173" i="2"/>
  <c r="FQ56" i="2"/>
  <c r="FP56" i="2"/>
  <c r="FO56" i="2"/>
  <c r="IQ58" i="2"/>
  <c r="IP56" i="2"/>
  <c r="IQ56" i="2" s="1"/>
  <c r="B18" i="7"/>
  <c r="C18" i="7" s="1"/>
  <c r="E212" i="2"/>
  <c r="E220" i="2"/>
  <c r="E215" i="2"/>
  <c r="KR212" i="2"/>
  <c r="E214" i="2"/>
  <c r="E223" i="2"/>
  <c r="E219" i="2"/>
  <c r="E213" i="2"/>
  <c r="E221" i="2"/>
  <c r="E218" i="2"/>
  <c r="EX212" i="2"/>
  <c r="KZ212" i="2"/>
  <c r="E217" i="2"/>
  <c r="F212" i="2"/>
  <c r="KX212" i="2"/>
  <c r="F199" i="2"/>
  <c r="KN212" i="2"/>
  <c r="KO199" i="2" s="1"/>
  <c r="KT212" i="2"/>
  <c r="LN212" i="2"/>
  <c r="LL212" i="2"/>
  <c r="LM199" i="2" s="1"/>
  <c r="LH212" i="2"/>
  <c r="E216" i="2"/>
  <c r="EY212" i="2"/>
  <c r="KV212" i="2"/>
  <c r="KW199" i="2" s="1"/>
  <c r="E222" i="2"/>
  <c r="FC242" i="2"/>
  <c r="FA242" i="2"/>
  <c r="LA150" i="2"/>
  <c r="LA137" i="2"/>
  <c r="LO294" i="2"/>
  <c r="LI289" i="2"/>
  <c r="LI277" i="2"/>
  <c r="KO312" i="2"/>
  <c r="KO300" i="2"/>
  <c r="JO145" i="2"/>
  <c r="JR145" i="2" s="1"/>
  <c r="JL132" i="2"/>
  <c r="JH145" i="2"/>
  <c r="JN145" i="2"/>
  <c r="JP145" i="2" s="1"/>
  <c r="JQ132" i="2" s="1"/>
  <c r="JL145" i="2"/>
  <c r="JI145" i="2"/>
  <c r="JM132" i="2" s="1"/>
  <c r="MA134" i="2"/>
  <c r="LF134" i="2"/>
  <c r="MQ134" i="2"/>
  <c r="EU127" i="2"/>
  <c r="EQ127" i="2"/>
  <c r="EO140" i="2"/>
  <c r="EU140" i="2"/>
  <c r="EQ140" i="2"/>
  <c r="ER159" i="2"/>
  <c r="ER153" i="2"/>
  <c r="ER157" i="2"/>
  <c r="ER150" i="2"/>
  <c r="ER152" i="2"/>
  <c r="ER151" i="2"/>
  <c r="ER155" i="2"/>
  <c r="EM147" i="2"/>
  <c r="ER158" i="2"/>
  <c r="H13" i="7"/>
  <c r="ER149" i="2"/>
  <c r="EN147" i="2"/>
  <c r="ER148" i="2"/>
  <c r="ER154" i="2"/>
  <c r="ER156" i="2"/>
  <c r="ER147" i="2"/>
  <c r="ES147" i="2"/>
  <c r="ET147" i="2"/>
  <c r="EP147" i="2"/>
  <c r="DS138" i="2"/>
  <c r="DQ151" i="2"/>
  <c r="DQ138" i="2"/>
  <c r="DS151" i="2"/>
  <c r="JL129" i="2"/>
  <c r="JI142" i="2"/>
  <c r="JN142" i="2"/>
  <c r="JP142" i="2" s="1"/>
  <c r="JO142" i="2"/>
  <c r="JR142" i="2" s="1"/>
  <c r="JS142" i="2" s="1"/>
  <c r="JH142" i="2"/>
  <c r="JL142" i="2"/>
  <c r="EB139" i="2"/>
  <c r="EB126" i="2"/>
  <c r="DH70" i="2"/>
  <c r="DM69" i="2"/>
  <c r="DH77" i="2"/>
  <c r="EC69" i="2"/>
  <c r="EF69" i="2" s="1"/>
  <c r="MB69" i="2"/>
  <c r="DH80" i="2"/>
  <c r="DD69" i="2"/>
  <c r="DH75" i="2"/>
  <c r="DB69" i="2"/>
  <c r="MA69" i="2"/>
  <c r="MC69" i="2"/>
  <c r="DA69" i="2"/>
  <c r="DH78" i="2"/>
  <c r="MD69" i="2"/>
  <c r="DH71" i="2"/>
  <c r="FE69" i="2"/>
  <c r="LP69" i="2"/>
  <c r="LV69" i="2"/>
  <c r="LZ69" i="2"/>
  <c r="LU69" i="2"/>
  <c r="DH72" i="2"/>
  <c r="DF69" i="2"/>
  <c r="FJ69" i="2"/>
  <c r="E7" i="7"/>
  <c r="N7" i="7" s="1"/>
  <c r="O7" i="7" s="1"/>
  <c r="ME69" i="2"/>
  <c r="DH74" i="2"/>
  <c r="LS69" i="2"/>
  <c r="DH76" i="2"/>
  <c r="DH69" i="2"/>
  <c r="DH73" i="2"/>
  <c r="LW69" i="2"/>
  <c r="DH81" i="2"/>
  <c r="DH79" i="2"/>
  <c r="KY223" i="2"/>
  <c r="KY235" i="2"/>
  <c r="LM321" i="2"/>
  <c r="LM309" i="2"/>
  <c r="JH245" i="2"/>
  <c r="JO245" i="2"/>
  <c r="JR245" i="2" s="1"/>
  <c r="JI245" i="2"/>
  <c r="JN245" i="2"/>
  <c r="JP245" i="2" s="1"/>
  <c r="LM223" i="2"/>
  <c r="KY251" i="2"/>
  <c r="KY239" i="2"/>
  <c r="LG247" i="2"/>
  <c r="LG259" i="2"/>
  <c r="KO313" i="2"/>
  <c r="FA329" i="2"/>
  <c r="FC329" i="2"/>
  <c r="KN43" i="2"/>
  <c r="MH43" i="2"/>
  <c r="LR43" i="2"/>
  <c r="DQ37" i="2"/>
  <c r="DS37" i="2"/>
  <c r="DH51" i="2"/>
  <c r="DH50" i="2"/>
  <c r="EC43" i="2"/>
  <c r="EF43" i="2" s="1"/>
  <c r="DH47" i="2"/>
  <c r="DA43" i="2"/>
  <c r="DB43" i="2"/>
  <c r="DH48" i="2"/>
  <c r="DH44" i="2"/>
  <c r="DH46" i="2"/>
  <c r="DH55" i="2"/>
  <c r="DH52" i="2"/>
  <c r="DH45" i="2"/>
  <c r="DH49" i="2"/>
  <c r="E5" i="7"/>
  <c r="N5" i="7" s="1"/>
  <c r="DD43" i="2"/>
  <c r="DH53" i="2"/>
  <c r="DF43" i="2"/>
  <c r="AK45" i="2"/>
  <c r="AJ45" i="2"/>
  <c r="AL45" i="2"/>
  <c r="AI45" i="2"/>
  <c r="DN44" i="2"/>
  <c r="DO44" i="2"/>
  <c r="IV46" i="2"/>
  <c r="JA59" i="2"/>
  <c r="IW59" i="2"/>
  <c r="IS56" i="2"/>
  <c r="JA56" i="2" s="1"/>
  <c r="IH50" i="2"/>
  <c r="HV50" i="2"/>
  <c r="DO182" i="2"/>
  <c r="DN182" i="2"/>
  <c r="LG179" i="2"/>
  <c r="KS53" i="2"/>
  <c r="KS66" i="2"/>
  <c r="KQ48" i="2"/>
  <c r="KQ61" i="2"/>
  <c r="AD56" i="2"/>
  <c r="AG56" i="2"/>
  <c r="LI112" i="2"/>
  <c r="LK203" i="2"/>
  <c r="KM223" i="2"/>
  <c r="KM210" i="2"/>
  <c r="ED228" i="2"/>
  <c r="EF228" i="2"/>
  <c r="EI228" i="2"/>
  <c r="EG228" i="2"/>
  <c r="EJ216" i="2"/>
  <c r="EJ228" i="2"/>
  <c r="EE228" i="2"/>
  <c r="EH228" i="2" s="1"/>
  <c r="EG216" i="2"/>
  <c r="FC141" i="2"/>
  <c r="FA141" i="2"/>
  <c r="JH265" i="2"/>
  <c r="JI265" i="2"/>
  <c r="LM289" i="2"/>
  <c r="DO128" i="2"/>
  <c r="DN128" i="2"/>
  <c r="DO141" i="2"/>
  <c r="DN141" i="2"/>
  <c r="DC262" i="2"/>
  <c r="DG262" i="2"/>
  <c r="DE262" i="2"/>
  <c r="KV224" i="2"/>
  <c r="LV224" i="2"/>
  <c r="MG147" i="2"/>
  <c r="LQ147" i="2"/>
  <c r="KL147" i="2"/>
  <c r="ER289" i="2"/>
  <c r="EN284" i="2"/>
  <c r="H24" i="7"/>
  <c r="ER294" i="2"/>
  <c r="EM284" i="2"/>
  <c r="ER295" i="2"/>
  <c r="ER291" i="2"/>
  <c r="ET284" i="2"/>
  <c r="ER293" i="2"/>
  <c r="ER288" i="2"/>
  <c r="ER286" i="2"/>
  <c r="EP284" i="2"/>
  <c r="ER287" i="2"/>
  <c r="ER284" i="2"/>
  <c r="ER290" i="2"/>
  <c r="ER292" i="2"/>
  <c r="ER285" i="2"/>
  <c r="ES284" i="2"/>
  <c r="JL140" i="2"/>
  <c r="JO140" i="2"/>
  <c r="JR140" i="2" s="1"/>
  <c r="JS140" i="2" s="1"/>
  <c r="JI140" i="2"/>
  <c r="JM140" i="2" s="1"/>
  <c r="JN140" i="2"/>
  <c r="JP140" i="2" s="1"/>
  <c r="JL127" i="2"/>
  <c r="JH140" i="2"/>
  <c r="IN230" i="2"/>
  <c r="DQ234" i="2"/>
  <c r="DS234" i="2"/>
  <c r="KU47" i="2"/>
  <c r="EF323" i="2"/>
  <c r="EE323" i="2"/>
  <c r="EI323" i="2"/>
  <c r="ED323" i="2"/>
  <c r="JI327" i="2"/>
  <c r="KN320" i="2"/>
  <c r="KO308" i="2" s="1"/>
  <c r="MH320" i="2"/>
  <c r="LR320" i="2"/>
  <c r="KL332" i="2"/>
  <c r="LQ332" i="2"/>
  <c r="MG332" i="2"/>
  <c r="DC40" i="2"/>
  <c r="DE40" i="2"/>
  <c r="DG40" i="2"/>
  <c r="KQ31" i="2"/>
  <c r="IN46" i="2"/>
  <c r="AG43" i="2"/>
  <c r="AE43" i="2"/>
  <c r="AD43" i="2"/>
  <c r="EE44" i="2"/>
  <c r="EF44" i="2"/>
  <c r="ED44" i="2"/>
  <c r="EI44" i="2"/>
  <c r="EJ44" i="2"/>
  <c r="EG44" i="2"/>
  <c r="JA36" i="2"/>
  <c r="IW36" i="2"/>
  <c r="IV36" i="2"/>
  <c r="AJ51" i="2"/>
  <c r="AM51" i="2" s="1"/>
  <c r="AK51" i="2"/>
  <c r="AL51" i="2"/>
  <c r="AI51" i="2"/>
  <c r="EU66" i="2"/>
  <c r="EO66" i="2"/>
  <c r="EQ66" i="2"/>
  <c r="L58" i="2"/>
  <c r="J58" i="2"/>
  <c r="IW53" i="2"/>
  <c r="JA53" i="2"/>
  <c r="IV53" i="2"/>
  <c r="ID43" i="2"/>
  <c r="IW65" i="2"/>
  <c r="IV52" i="2"/>
  <c r="JA65" i="2"/>
  <c r="IV65" i="2"/>
  <c r="DQ222" i="2"/>
  <c r="DS222" i="2"/>
  <c r="DQ210" i="2"/>
  <c r="DS210" i="2"/>
  <c r="DS55" i="2"/>
  <c r="DQ55" i="2"/>
  <c r="DQ68" i="2"/>
  <c r="DS68" i="2"/>
  <c r="FP212" i="2"/>
  <c r="FO212" i="2"/>
  <c r="JH277" i="2"/>
  <c r="JI277" i="2"/>
  <c r="JH315" i="2"/>
  <c r="JI315" i="2"/>
  <c r="JM303" i="2" s="1"/>
  <c r="DH276" i="2"/>
  <c r="IW272" i="2"/>
  <c r="LV272" i="2"/>
  <c r="LY272" i="2"/>
  <c r="DH283" i="2"/>
  <c r="DH277" i="2"/>
  <c r="LT272" i="2"/>
  <c r="DH278" i="2"/>
  <c r="DF272" i="2"/>
  <c r="DH274" i="2"/>
  <c r="DH279" i="2"/>
  <c r="E23" i="7"/>
  <c r="N23" i="7" s="1"/>
  <c r="DH280" i="2"/>
  <c r="DH273" i="2"/>
  <c r="DD260" i="2"/>
  <c r="FJ272" i="2"/>
  <c r="DH272" i="2"/>
  <c r="LR272" i="2"/>
  <c r="LU272" i="2"/>
  <c r="DB272" i="2"/>
  <c r="DG260" i="2" s="1"/>
  <c r="IA272" i="2"/>
  <c r="DF260" i="2"/>
  <c r="LP272" i="2"/>
  <c r="DH282" i="2"/>
  <c r="EA272" i="2"/>
  <c r="MD272" i="2"/>
  <c r="DA272" i="2"/>
  <c r="IN272" i="2"/>
  <c r="DH275" i="2"/>
  <c r="FE272" i="2"/>
  <c r="DD272" i="2"/>
  <c r="DH281" i="2"/>
  <c r="MA272" i="2"/>
  <c r="DC314" i="2"/>
  <c r="DG314" i="2"/>
  <c r="DE314" i="2"/>
  <c r="KK151" i="2"/>
  <c r="KK138" i="2"/>
  <c r="LK257" i="2"/>
  <c r="LK269" i="2"/>
  <c r="LK318" i="2"/>
  <c r="LK330" i="2"/>
  <c r="JA141" i="2"/>
  <c r="IW141" i="2"/>
  <c r="HU141" i="2"/>
  <c r="IX141" i="2" s="1"/>
  <c r="JN141" i="2"/>
  <c r="JP141" i="2" s="1"/>
  <c r="JO141" i="2"/>
  <c r="JR141" i="2" s="1"/>
  <c r="IV128" i="2"/>
  <c r="KU129" i="2"/>
  <c r="KU142" i="2"/>
  <c r="MP284" i="2"/>
  <c r="LZ284" i="2"/>
  <c r="LD284" i="2"/>
  <c r="LE284" i="2" s="1"/>
  <c r="KW294" i="2"/>
  <c r="EO135" i="2"/>
  <c r="EQ122" i="2"/>
  <c r="EU135" i="2"/>
  <c r="EQ135" i="2"/>
  <c r="EU122" i="2"/>
  <c r="KW122" i="2"/>
  <c r="DC139" i="2"/>
  <c r="DE126" i="2"/>
  <c r="DG126" i="2"/>
  <c r="DG139" i="2"/>
  <c r="DE139" i="2"/>
  <c r="DQ253" i="2"/>
  <c r="DS253" i="2"/>
  <c r="KO283" i="2"/>
  <c r="KO271" i="2"/>
  <c r="JL124" i="2"/>
  <c r="JL137" i="2"/>
  <c r="JN137" i="2"/>
  <c r="JP137" i="2" s="1"/>
  <c r="JO137" i="2"/>
  <c r="JR137" i="2" s="1"/>
  <c r="JI137" i="2"/>
  <c r="JM137" i="2" s="1"/>
  <c r="JH137" i="2"/>
  <c r="DG223" i="2"/>
  <c r="DE223" i="2"/>
  <c r="DC235" i="2"/>
  <c r="FC281" i="2"/>
  <c r="JI324" i="2"/>
  <c r="JH324" i="2"/>
  <c r="KS327" i="2"/>
  <c r="KS315" i="2"/>
  <c r="JO52" i="2"/>
  <c r="JR52" i="2" s="1"/>
  <c r="MW52" i="2"/>
  <c r="JN52" i="2"/>
  <c r="NB52" i="2" s="1"/>
  <c r="ND52" i="2" s="1"/>
  <c r="JH52" i="2"/>
  <c r="MV52" i="2"/>
  <c r="MX52" i="2" s="1"/>
  <c r="JL52" i="2"/>
  <c r="JI52" i="2"/>
  <c r="LF260" i="2"/>
  <c r="MA260" i="2"/>
  <c r="MQ260" i="2"/>
  <c r="LL332" i="2"/>
  <c r="MD332" i="2"/>
  <c r="MT332" i="2"/>
  <c r="DH54" i="2"/>
  <c r="JL36" i="2"/>
  <c r="MG30" i="2"/>
  <c r="J47" i="2"/>
  <c r="L47" i="2"/>
  <c r="IH61" i="2"/>
  <c r="HV61" i="2"/>
  <c r="DC45" i="2"/>
  <c r="DG45" i="2"/>
  <c r="DE45" i="2"/>
  <c r="MQ43" i="2"/>
  <c r="MA43" i="2"/>
  <c r="LF43" i="2"/>
  <c r="DC114" i="2"/>
  <c r="DE114" i="2"/>
  <c r="DG114" i="2"/>
  <c r="DG101" i="2"/>
  <c r="DE101" i="2"/>
  <c r="DC271" i="2"/>
  <c r="DE271" i="2"/>
  <c r="DG271" i="2"/>
  <c r="KK44" i="2"/>
  <c r="LM55" i="2"/>
  <c r="LM68" i="2"/>
  <c r="IW211" i="2"/>
  <c r="JA211" i="2"/>
  <c r="IV211" i="2"/>
  <c r="JO211" i="2"/>
  <c r="JR211" i="2" s="1"/>
  <c r="JS211" i="2" s="1"/>
  <c r="JN211" i="2"/>
  <c r="JP211" i="2" s="1"/>
  <c r="EO151" i="2"/>
  <c r="EU138" i="2"/>
  <c r="EQ151" i="2"/>
  <c r="EQ138" i="2"/>
  <c r="EU151" i="2"/>
  <c r="KM205" i="2"/>
  <c r="KM192" i="2"/>
  <c r="LE257" i="2"/>
  <c r="LE269" i="2"/>
  <c r="EO322" i="2"/>
  <c r="EU310" i="2"/>
  <c r="EQ310" i="2"/>
  <c r="EQ322" i="2"/>
  <c r="EU322" i="2"/>
  <c r="DH317" i="2"/>
  <c r="LV308" i="2"/>
  <c r="LU308" i="2"/>
  <c r="DH310" i="2"/>
  <c r="E26" i="7"/>
  <c r="ET308" i="2"/>
  <c r="LR308" i="2"/>
  <c r="DH312" i="2"/>
  <c r="DH308" i="2"/>
  <c r="DF308" i="2"/>
  <c r="MD308" i="2"/>
  <c r="MA308" i="2"/>
  <c r="DH316" i="2"/>
  <c r="DH313" i="2"/>
  <c r="LY308" i="2"/>
  <c r="MB308" i="2"/>
  <c r="IN308" i="2"/>
  <c r="DD308" i="2"/>
  <c r="IW308" i="2"/>
  <c r="DD296" i="2"/>
  <c r="MC308" i="2"/>
  <c r="DA308" i="2"/>
  <c r="DF296" i="2"/>
  <c r="EA308" i="2"/>
  <c r="LP308" i="2"/>
  <c r="LS308" i="2"/>
  <c r="DH309" i="2"/>
  <c r="LT308" i="2"/>
  <c r="DB308" i="2"/>
  <c r="DC308" i="2" s="1"/>
  <c r="DH315" i="2"/>
  <c r="DH319" i="2"/>
  <c r="DH318" i="2"/>
  <c r="DH314" i="2"/>
  <c r="DH311" i="2"/>
  <c r="IA308" i="2"/>
  <c r="LQ308" i="2"/>
  <c r="FC164" i="2"/>
  <c r="FC151" i="2"/>
  <c r="FA151" i="2"/>
  <c r="FA164" i="2"/>
  <c r="DN144" i="2"/>
  <c r="DO144" i="2"/>
  <c r="DO131" i="2"/>
  <c r="DN131" i="2"/>
  <c r="DE222" i="2"/>
  <c r="DE234" i="2"/>
  <c r="DG234" i="2"/>
  <c r="DC234" i="2"/>
  <c r="DG222" i="2"/>
  <c r="LI245" i="2"/>
  <c r="JO231" i="2"/>
  <c r="JR231" i="2" s="1"/>
  <c r="JH231" i="2"/>
  <c r="JN231" i="2"/>
  <c r="JP231" i="2" s="1"/>
  <c r="JI231" i="2"/>
  <c r="JM231" i="2" s="1"/>
  <c r="MQ236" i="2"/>
  <c r="FA281" i="2"/>
  <c r="LK282" i="2"/>
  <c r="DC33" i="2"/>
  <c r="DE33" i="2"/>
  <c r="KJ248" i="2"/>
  <c r="MF248" i="2"/>
  <c r="FA247" i="2"/>
  <c r="FA259" i="2"/>
  <c r="FC259" i="2"/>
  <c r="FC247" i="2"/>
  <c r="MT260" i="2"/>
  <c r="LL260" i="2"/>
  <c r="MD260" i="2"/>
  <c r="DX332" i="2"/>
  <c r="DZ332" i="2" s="1"/>
  <c r="DY332" i="2"/>
  <c r="EA332" i="2"/>
  <c r="IA51" i="2"/>
  <c r="HU51" i="2"/>
  <c r="IO51" i="2" s="1"/>
  <c r="IE51" i="2"/>
  <c r="HV52" i="2"/>
  <c r="M53" i="2"/>
  <c r="M45" i="2"/>
  <c r="M54" i="2"/>
  <c r="M50" i="2"/>
  <c r="M47" i="2"/>
  <c r="M55" i="2"/>
  <c r="D5" i="7"/>
  <c r="I43" i="2"/>
  <c r="J43" i="2" s="1"/>
  <c r="M51" i="2"/>
  <c r="H43" i="2"/>
  <c r="M52" i="2"/>
  <c r="M48" i="2"/>
  <c r="M44" i="2"/>
  <c r="K43" i="2"/>
  <c r="M49" i="2"/>
  <c r="KO38" i="2"/>
  <c r="JH41" i="2"/>
  <c r="JI41" i="2"/>
  <c r="LA32" i="2"/>
  <c r="KY39" i="2"/>
  <c r="KM33" i="2"/>
  <c r="DC42" i="2"/>
  <c r="IW42" i="2"/>
  <c r="AK38" i="2"/>
  <c r="KO46" i="2"/>
  <c r="IN53" i="2"/>
  <c r="IW55" i="2"/>
  <c r="JA55" i="2"/>
  <c r="HU47" i="2"/>
  <c r="IX47" i="2" s="1"/>
  <c r="IG43" i="2"/>
  <c r="IH43" i="2" s="1"/>
  <c r="MI56" i="2"/>
  <c r="KP56" i="2"/>
  <c r="KQ56" i="2" s="1"/>
  <c r="LS56" i="2"/>
  <c r="M65" i="2"/>
  <c r="M68" i="2"/>
  <c r="M61" i="2"/>
  <c r="M59" i="2"/>
  <c r="D6" i="7"/>
  <c r="M62" i="2"/>
  <c r="M63" i="2"/>
  <c r="M56" i="2"/>
  <c r="M66" i="2"/>
  <c r="M64" i="2"/>
  <c r="M57" i="2"/>
  <c r="H56" i="2"/>
  <c r="M67" i="2"/>
  <c r="M60" i="2"/>
  <c r="I56" i="2"/>
  <c r="L56" i="2" s="1"/>
  <c r="K56" i="2"/>
  <c r="KK50" i="2"/>
  <c r="KK63" i="2"/>
  <c r="ML56" i="2"/>
  <c r="KV56" i="2"/>
  <c r="LV56" i="2"/>
  <c r="KR56" i="2"/>
  <c r="LT56" i="2"/>
  <c r="MJ56" i="2"/>
  <c r="EB47" i="2"/>
  <c r="KU54" i="2"/>
  <c r="DQ54" i="2"/>
  <c r="DS54" i="2"/>
  <c r="LS43" i="2"/>
  <c r="MI43" i="2"/>
  <c r="KP43" i="2"/>
  <c r="S43" i="2"/>
  <c r="KY48" i="2"/>
  <c r="DQ67" i="2"/>
  <c r="DS67" i="2"/>
  <c r="ED67" i="2"/>
  <c r="EE67" i="2"/>
  <c r="EF67" i="2"/>
  <c r="EJ67" i="2"/>
  <c r="EG67" i="2"/>
  <c r="EI67" i="2"/>
  <c r="DN197" i="2"/>
  <c r="DO197" i="2"/>
  <c r="DO184" i="2"/>
  <c r="FA55" i="2"/>
  <c r="FC55" i="2"/>
  <c r="FA68" i="2"/>
  <c r="FC68" i="2"/>
  <c r="MW61" i="2"/>
  <c r="JL61" i="2"/>
  <c r="MV61" i="2"/>
  <c r="MX61" i="2" s="1"/>
  <c r="JH61" i="2"/>
  <c r="JN61" i="2"/>
  <c r="JP61" i="2" s="1"/>
  <c r="JI61" i="2"/>
  <c r="JO61" i="2"/>
  <c r="FC112" i="2"/>
  <c r="FA112" i="2"/>
  <c r="FA99" i="2"/>
  <c r="FC99" i="2"/>
  <c r="FC204" i="2"/>
  <c r="FA204" i="2"/>
  <c r="FA217" i="2"/>
  <c r="FC217" i="2"/>
  <c r="LI209" i="2"/>
  <c r="LI222" i="2"/>
  <c r="FA222" i="2"/>
  <c r="FC222" i="2"/>
  <c r="FC210" i="2"/>
  <c r="FA210" i="2"/>
  <c r="DC298" i="2"/>
  <c r="DG298" i="2"/>
  <c r="DE286" i="2"/>
  <c r="DG286" i="2"/>
  <c r="DE298" i="2"/>
  <c r="LK44" i="2"/>
  <c r="LK57" i="2"/>
  <c r="LE55" i="2"/>
  <c r="LE68" i="2"/>
  <c r="HF56" i="2"/>
  <c r="EE57" i="2"/>
  <c r="EJ57" i="2"/>
  <c r="ED57" i="2"/>
  <c r="EI57" i="2"/>
  <c r="EG57" i="2"/>
  <c r="EF57" i="2"/>
  <c r="LO216" i="2"/>
  <c r="LO203" i="2"/>
  <c r="LE240" i="2"/>
  <c r="LE228" i="2"/>
  <c r="DO246" i="2"/>
  <c r="DN246" i="2"/>
  <c r="EU214" i="2"/>
  <c r="EQ214" i="2"/>
  <c r="EO214" i="2"/>
  <c r="EQ201" i="2"/>
  <c r="EU201" i="2"/>
  <c r="KW253" i="2"/>
  <c r="KM275" i="2"/>
  <c r="KM263" i="2"/>
  <c r="LO266" i="2"/>
  <c r="IN285" i="2"/>
  <c r="IX285" i="2"/>
  <c r="IB285" i="2"/>
  <c r="HU285" i="2"/>
  <c r="IO285" i="2" s="1"/>
  <c r="KX284" i="2"/>
  <c r="LW284" i="2"/>
  <c r="MM284" i="2"/>
  <c r="KO330" i="2"/>
  <c r="KO318" i="2"/>
  <c r="DH229" i="2"/>
  <c r="LQ224" i="2"/>
  <c r="DH231" i="2"/>
  <c r="DH228" i="2"/>
  <c r="LS224" i="2"/>
  <c r="DB224" i="2"/>
  <c r="DC224" i="2" s="1"/>
  <c r="DH230" i="2"/>
  <c r="E19" i="7"/>
  <c r="P19" i="7" s="1"/>
  <c r="DH225" i="2"/>
  <c r="DH226" i="2"/>
  <c r="DH234" i="2"/>
  <c r="DH233" i="2"/>
  <c r="DH227" i="2"/>
  <c r="DH232" i="2"/>
  <c r="DH235" i="2"/>
  <c r="MB224" i="2"/>
  <c r="DA224" i="2"/>
  <c r="DH224" i="2"/>
  <c r="EB282" i="2"/>
  <c r="EB270" i="2"/>
  <c r="FC314" i="2"/>
  <c r="FA314" i="2"/>
  <c r="KS127" i="2"/>
  <c r="KS140" i="2"/>
  <c r="EB130" i="2"/>
  <c r="EB143" i="2"/>
  <c r="LO151" i="2"/>
  <c r="LO164" i="2"/>
  <c r="JL164" i="2"/>
  <c r="JL151" i="2"/>
  <c r="JH164" i="2"/>
  <c r="JI164" i="2"/>
  <c r="JO164" i="2"/>
  <c r="JR164" i="2" s="1"/>
  <c r="JN164" i="2"/>
  <c r="JP164" i="2" s="1"/>
  <c r="LK153" i="2"/>
  <c r="EB264" i="2"/>
  <c r="MB272" i="2"/>
  <c r="MR272" i="2"/>
  <c r="LH272" i="2"/>
  <c r="LI260" i="2" s="1"/>
  <c r="EW272" i="2"/>
  <c r="EZ272" i="2"/>
  <c r="FF272" i="2"/>
  <c r="I23" i="7" s="1"/>
  <c r="FB272" i="2"/>
  <c r="EY272" i="2"/>
  <c r="EX272" i="2"/>
  <c r="FA260" i="2" s="1"/>
  <c r="KO277" i="2"/>
  <c r="KO289" i="2"/>
  <c r="KS146" i="2"/>
  <c r="KS133" i="2"/>
  <c r="KW257" i="2"/>
  <c r="IN150" i="2"/>
  <c r="HU150" i="2"/>
  <c r="IO150" i="2" s="1"/>
  <c r="FE224" i="2"/>
  <c r="FF224" i="2"/>
  <c r="FG224" i="2" s="1"/>
  <c r="LA219" i="2"/>
  <c r="LO309" i="2"/>
  <c r="LO321" i="2"/>
  <c r="KY329" i="2"/>
  <c r="FA319" i="2"/>
  <c r="DM335" i="2"/>
  <c r="DJ335" i="2"/>
  <c r="DK335" i="2"/>
  <c r="DL335" i="2"/>
  <c r="EZ147" i="2"/>
  <c r="EW147" i="2"/>
  <c r="FF147" i="2"/>
  <c r="FG147" i="2" s="1"/>
  <c r="EX147" i="2"/>
  <c r="FB147" i="2"/>
  <c r="EY147" i="2"/>
  <c r="LE141" i="2"/>
  <c r="LE128" i="2"/>
  <c r="LG142" i="2"/>
  <c r="LG129" i="2"/>
  <c r="FC273" i="2"/>
  <c r="FC285" i="2"/>
  <c r="FA273" i="2"/>
  <c r="FA285" i="2"/>
  <c r="KS285" i="2"/>
  <c r="KS273" i="2"/>
  <c r="LE274" i="2"/>
  <c r="LE286" i="2"/>
  <c r="KM294" i="2"/>
  <c r="KM282" i="2"/>
  <c r="JI294" i="2"/>
  <c r="JH294" i="2"/>
  <c r="ED84" i="2"/>
  <c r="EJ84" i="2"/>
  <c r="EI84" i="2"/>
  <c r="EJ71" i="2"/>
  <c r="EG84" i="2"/>
  <c r="EF84" i="2"/>
  <c r="EE84" i="2"/>
  <c r="EH71" i="2" s="1"/>
  <c r="EG71" i="2"/>
  <c r="HG134" i="2"/>
  <c r="KM122" i="2"/>
  <c r="KM135" i="2"/>
  <c r="E135" i="2"/>
  <c r="KU135" i="2"/>
  <c r="KU122" i="2"/>
  <c r="LL134" i="2"/>
  <c r="MT134" i="2"/>
  <c r="MD134" i="2"/>
  <c r="LK253" i="2"/>
  <c r="LK265" i="2"/>
  <c r="LU260" i="2"/>
  <c r="KT260" i="2"/>
  <c r="MK260" i="2"/>
  <c r="KP272" i="2"/>
  <c r="MI272" i="2"/>
  <c r="LS272" i="2"/>
  <c r="MP272" i="2"/>
  <c r="LD272" i="2"/>
  <c r="LZ272" i="2"/>
  <c r="JH79" i="2"/>
  <c r="JL79" i="2"/>
  <c r="JN79" i="2"/>
  <c r="MW79" i="2"/>
  <c r="JO79" i="2"/>
  <c r="NC79" i="2" s="1"/>
  <c r="NE79" i="2" s="1"/>
  <c r="MV79" i="2"/>
  <c r="MX79" i="2" s="1"/>
  <c r="JI79" i="2"/>
  <c r="JM79" i="2" s="1"/>
  <c r="FJ82" i="2"/>
  <c r="FI82" i="2"/>
  <c r="FK82" i="2"/>
  <c r="FK69" i="2"/>
  <c r="J8" i="7"/>
  <c r="FO82" i="2"/>
  <c r="DC87" i="2"/>
  <c r="DE87" i="2"/>
  <c r="DG87" i="2"/>
  <c r="IV109" i="2"/>
  <c r="JA122" i="2"/>
  <c r="IW122" i="2"/>
  <c r="IV122" i="2"/>
  <c r="IS121" i="2"/>
  <c r="LO137" i="2"/>
  <c r="LO124" i="2"/>
  <c r="IV126" i="2"/>
  <c r="IV139" i="2"/>
  <c r="JA139" i="2"/>
  <c r="IW139" i="2"/>
  <c r="IA233" i="2"/>
  <c r="ID233" i="2"/>
  <c r="IE233" i="2"/>
  <c r="KZ224" i="2"/>
  <c r="LA211" i="2" s="1"/>
  <c r="LX224" i="2"/>
  <c r="EO235" i="2"/>
  <c r="EQ223" i="2"/>
  <c r="EU223" i="2"/>
  <c r="EU235" i="2"/>
  <c r="EQ235" i="2"/>
  <c r="KW235" i="2"/>
  <c r="KW223" i="2"/>
  <c r="DC239" i="2"/>
  <c r="DG239" i="2"/>
  <c r="DE227" i="2"/>
  <c r="DG227" i="2"/>
  <c r="DE239" i="2"/>
  <c r="JI280" i="2"/>
  <c r="JH280" i="2"/>
  <c r="KO230" i="2"/>
  <c r="KO218" i="2"/>
  <c r="DO223" i="2"/>
  <c r="DN223" i="2"/>
  <c r="EB223" i="2"/>
  <c r="EB235" i="2"/>
  <c r="KQ238" i="2"/>
  <c r="KQ226" i="2"/>
  <c r="KY244" i="2"/>
  <c r="KY232" i="2"/>
  <c r="JI229" i="2"/>
  <c r="JM217" i="2" s="1"/>
  <c r="JH229" i="2"/>
  <c r="JO229" i="2"/>
  <c r="JR229" i="2" s="1"/>
  <c r="JN229" i="2"/>
  <c r="JP229" i="2" s="1"/>
  <c r="JQ217" i="2" s="1"/>
  <c r="DE129" i="2"/>
  <c r="LZ308" i="2"/>
  <c r="KS253" i="2"/>
  <c r="LG210" i="2"/>
  <c r="HO43" i="2"/>
  <c r="EO52" i="2"/>
  <c r="EQ52" i="2"/>
  <c r="EU52" i="2"/>
  <c r="KQ47" i="2"/>
  <c r="DX43" i="2"/>
  <c r="DZ43" i="2" s="1"/>
  <c r="DY43" i="2"/>
  <c r="EA43" i="2"/>
  <c r="LR69" i="2"/>
  <c r="KS249" i="2"/>
  <c r="MI248" i="2"/>
  <c r="KP248" i="2"/>
  <c r="DC259" i="2"/>
  <c r="DE259" i="2"/>
  <c r="DG259" i="2"/>
  <c r="LM262" i="2"/>
  <c r="DH326" i="2"/>
  <c r="DH325" i="2"/>
  <c r="DH322" i="2"/>
  <c r="DH328" i="2"/>
  <c r="DH320" i="2"/>
  <c r="DA320" i="2"/>
  <c r="DH327" i="2"/>
  <c r="DH329" i="2"/>
  <c r="LY320" i="2"/>
  <c r="E27" i="7"/>
  <c r="S26" i="7" s="1"/>
  <c r="DH321" i="2"/>
  <c r="DF320" i="2"/>
  <c r="DH324" i="2"/>
  <c r="IN320" i="2"/>
  <c r="IW320" i="2"/>
  <c r="DH330" i="2"/>
  <c r="DH331" i="2"/>
  <c r="IA320" i="2"/>
  <c r="DB320" i="2"/>
  <c r="DC320" i="2" s="1"/>
  <c r="DD320" i="2"/>
  <c r="KS324" i="2"/>
  <c r="KS312" i="2"/>
  <c r="ER328" i="2"/>
  <c r="JH334" i="2"/>
  <c r="JI334" i="2"/>
  <c r="EQ323" i="2"/>
  <c r="EU323" i="2"/>
  <c r="EO335" i="2"/>
  <c r="AK44" i="2"/>
  <c r="AJ44" i="2"/>
  <c r="AL44" i="2"/>
  <c r="AI44" i="2"/>
  <c r="AH43" i="2"/>
  <c r="AI43" i="2" s="1"/>
  <c r="JH53" i="2"/>
  <c r="MW53" i="2"/>
  <c r="MV53" i="2"/>
  <c r="MX53" i="2" s="1"/>
  <c r="JN53" i="2"/>
  <c r="NB53" i="2" s="1"/>
  <c r="ND53" i="2" s="1"/>
  <c r="JI53" i="2"/>
  <c r="JL53" i="2"/>
  <c r="JO53" i="2"/>
  <c r="NC53" i="2" s="1"/>
  <c r="NE53" i="2" s="1"/>
  <c r="EI52" i="2"/>
  <c r="EE52" i="2"/>
  <c r="ED52" i="2"/>
  <c r="EF52" i="2"/>
  <c r="EJ52" i="2"/>
  <c r="EG52" i="2"/>
  <c r="B21" i="7"/>
  <c r="E253" i="2"/>
  <c r="E248" i="2"/>
  <c r="E250" i="2"/>
  <c r="F236" i="2"/>
  <c r="E251" i="2"/>
  <c r="F248" i="2"/>
  <c r="E256" i="2"/>
  <c r="KZ248" i="2"/>
  <c r="E254" i="2"/>
  <c r="LD248" i="2"/>
  <c r="E255" i="2"/>
  <c r="E252" i="2"/>
  <c r="E258" i="2"/>
  <c r="E257" i="2"/>
  <c r="KQ237" i="2"/>
  <c r="KQ249" i="2"/>
  <c r="MK248" i="2"/>
  <c r="KT248" i="2"/>
  <c r="LA269" i="2"/>
  <c r="LA281" i="2"/>
  <c r="LZ320" i="2"/>
  <c r="MP320" i="2"/>
  <c r="LD320" i="2"/>
  <c r="JI330" i="2"/>
  <c r="JH330" i="2"/>
  <c r="DC341" i="2"/>
  <c r="DE329" i="2"/>
  <c r="DG329" i="2"/>
  <c r="IV59" i="2"/>
  <c r="GY43" i="2"/>
  <c r="J45" i="2"/>
  <c r="L45" i="2"/>
  <c r="KM48" i="2"/>
  <c r="KM61" i="2"/>
  <c r="DY56" i="2"/>
  <c r="DX56" i="2"/>
  <c r="DZ56" i="2" s="1"/>
  <c r="MR56" i="2"/>
  <c r="MH56" i="2"/>
  <c r="EA56" i="2"/>
  <c r="MQ56" i="2"/>
  <c r="LK53" i="2"/>
  <c r="KK222" i="2"/>
  <c r="MK56" i="2"/>
  <c r="LU56" i="2"/>
  <c r="KT56" i="2"/>
  <c r="KU56" i="2" s="1"/>
  <c r="KO232" i="2"/>
  <c r="KO244" i="2"/>
  <c r="DO216" i="2"/>
  <c r="DN228" i="2"/>
  <c r="DN216" i="2"/>
  <c r="DO228" i="2"/>
  <c r="KU141" i="2"/>
  <c r="KU128" i="2"/>
  <c r="KY138" i="2"/>
  <c r="KY151" i="2"/>
  <c r="EF264" i="2"/>
  <c r="EE264" i="2"/>
  <c r="EI264" i="2"/>
  <c r="ED264" i="2"/>
  <c r="KY291" i="2"/>
  <c r="KY279" i="2"/>
  <c r="KW330" i="2"/>
  <c r="KW318" i="2"/>
  <c r="LU332" i="2"/>
  <c r="KT332" i="2"/>
  <c r="MK332" i="2"/>
  <c r="IN148" i="2"/>
  <c r="IL147" i="2"/>
  <c r="IN147" i="2" s="1"/>
  <c r="EO294" i="2"/>
  <c r="KK127" i="2"/>
  <c r="KK140" i="2"/>
  <c r="KM256" i="2"/>
  <c r="KM268" i="2"/>
  <c r="MM134" i="2"/>
  <c r="LW134" i="2"/>
  <c r="KX134" i="2"/>
  <c r="KY134" i="2" s="1"/>
  <c r="JH139" i="2"/>
  <c r="JL139" i="2"/>
  <c r="JO139" i="2"/>
  <c r="JR139" i="2" s="1"/>
  <c r="JN139" i="2"/>
  <c r="JP139" i="2" s="1"/>
  <c r="JI139" i="2"/>
  <c r="FP224" i="2"/>
  <c r="FO224" i="2"/>
  <c r="DS235" i="2"/>
  <c r="DS223" i="2"/>
  <c r="DQ223" i="2"/>
  <c r="DQ235" i="2"/>
  <c r="MP236" i="2"/>
  <c r="LD236" i="2"/>
  <c r="DL236" i="2"/>
  <c r="DT247" i="2"/>
  <c r="DT245" i="2"/>
  <c r="DT239" i="2"/>
  <c r="DT238" i="2"/>
  <c r="DT236" i="2"/>
  <c r="DT241" i="2"/>
  <c r="DK236" i="2"/>
  <c r="F20" i="7"/>
  <c r="DT246" i="2"/>
  <c r="DT240" i="2"/>
  <c r="DT244" i="2"/>
  <c r="DT243" i="2"/>
  <c r="DT242" i="2"/>
  <c r="DJ236" i="2"/>
  <c r="DT237" i="2"/>
  <c r="DX236" i="2"/>
  <c r="DZ236" i="2" s="1"/>
  <c r="MJ236" i="2"/>
  <c r="DY236" i="2"/>
  <c r="MF236" i="2"/>
  <c r="MT236" i="2"/>
  <c r="J21" i="7"/>
  <c r="FI248" i="2"/>
  <c r="EQ259" i="2"/>
  <c r="EU259" i="2"/>
  <c r="EO259" i="2"/>
  <c r="EU247" i="2"/>
  <c r="EQ247" i="2"/>
  <c r="LO237" i="2"/>
  <c r="JI322" i="2"/>
  <c r="JH322" i="2"/>
  <c r="EU327" i="2"/>
  <c r="EO339" i="2"/>
  <c r="EQ327" i="2"/>
  <c r="DC54" i="2"/>
  <c r="DE54" i="2"/>
  <c r="DG54" i="2"/>
  <c r="IV40" i="2"/>
  <c r="IN49" i="2"/>
  <c r="HU49" i="2"/>
  <c r="IF49" i="2" s="1"/>
  <c r="KZ56" i="2"/>
  <c r="LX56" i="2"/>
  <c r="MN56" i="2"/>
  <c r="L53" i="2"/>
  <c r="J66" i="2"/>
  <c r="L66" i="2"/>
  <c r="IN65" i="2"/>
  <c r="EB213" i="2"/>
  <c r="EB200" i="2"/>
  <c r="LK209" i="2"/>
  <c r="LA44" i="2"/>
  <c r="LA57" i="2"/>
  <c r="LG215" i="2"/>
  <c r="LG202" i="2"/>
  <c r="DJ274" i="2"/>
  <c r="DL274" i="2"/>
  <c r="EC274" i="2"/>
  <c r="EJ262" i="2" s="1"/>
  <c r="DM274" i="2"/>
  <c r="DK274" i="2"/>
  <c r="KT284" i="2"/>
  <c r="MK284" i="2"/>
  <c r="LU284" i="2"/>
  <c r="KM219" i="2"/>
  <c r="KM231" i="2"/>
  <c r="EO164" i="2"/>
  <c r="JL130" i="2"/>
  <c r="JL143" i="2"/>
  <c r="JO143" i="2"/>
  <c r="JR143" i="2" s="1"/>
  <c r="JH143" i="2"/>
  <c r="JI143" i="2"/>
  <c r="JN143" i="2"/>
  <c r="JP143" i="2" s="1"/>
  <c r="KW217" i="2"/>
  <c r="DQ142" i="2"/>
  <c r="DS142" i="2"/>
  <c r="LG307" i="2"/>
  <c r="KQ122" i="2"/>
  <c r="LA252" i="2"/>
  <c r="LA264" i="2"/>
  <c r="MI69" i="2"/>
  <c r="MR69" i="2"/>
  <c r="ML69" i="2"/>
  <c r="MP69" i="2"/>
  <c r="MK69" i="2"/>
  <c r="MF69" i="2"/>
  <c r="DY69" i="2"/>
  <c r="MU69" i="2"/>
  <c r="MM69" i="2"/>
  <c r="MT69" i="2"/>
  <c r="EA69" i="2"/>
  <c r="MQ69" i="2"/>
  <c r="DX69" i="2"/>
  <c r="DZ69" i="2" s="1"/>
  <c r="MS69" i="2"/>
  <c r="KT134" i="2"/>
  <c r="LU134" i="2"/>
  <c r="MK134" i="2"/>
  <c r="LN147" i="2"/>
  <c r="ME147" i="2"/>
  <c r="MU147" i="2"/>
  <c r="JI325" i="2"/>
  <c r="JM313" i="2" s="1"/>
  <c r="DO45" i="2"/>
  <c r="DN45" i="2"/>
  <c r="KU34" i="2"/>
  <c r="MC43" i="2"/>
  <c r="MS43" i="2"/>
  <c r="LJ43" i="2"/>
  <c r="IW46" i="2"/>
  <c r="JA46" i="2"/>
  <c r="DO54" i="2"/>
  <c r="DN54" i="2"/>
  <c r="KQ179" i="2"/>
  <c r="AF53" i="2"/>
  <c r="AF66" i="2"/>
  <c r="MV66" i="2"/>
  <c r="MX66" i="2" s="1"/>
  <c r="JH66" i="2"/>
  <c r="JL66" i="2"/>
  <c r="JO66" i="2"/>
  <c r="JI66" i="2"/>
  <c r="JN66" i="2"/>
  <c r="MW66" i="2"/>
  <c r="KK223" i="2"/>
  <c r="KK210" i="2"/>
  <c r="EJ46" i="2"/>
  <c r="EJ59" i="2"/>
  <c r="ED59" i="2"/>
  <c r="EI59" i="2"/>
  <c r="EG46" i="2"/>
  <c r="EE59" i="2"/>
  <c r="EK59" i="2" s="1"/>
  <c r="EG59" i="2"/>
  <c r="EF59" i="2"/>
  <c r="DG202" i="2"/>
  <c r="DE202" i="2"/>
  <c r="DC202" i="2"/>
  <c r="KK240" i="2"/>
  <c r="KK228" i="2"/>
  <c r="DL273" i="2"/>
  <c r="DK273" i="2"/>
  <c r="DS261" i="2" s="1"/>
  <c r="DP273" i="2"/>
  <c r="EC273" i="2"/>
  <c r="DJ273" i="2"/>
  <c r="DP261" i="2"/>
  <c r="DM273" i="2"/>
  <c r="DO273" i="2" s="1"/>
  <c r="DR261" i="2"/>
  <c r="DR273" i="2"/>
  <c r="KQ265" i="2"/>
  <c r="KQ253" i="2"/>
  <c r="DT136" i="2"/>
  <c r="DT137" i="2"/>
  <c r="F12" i="7"/>
  <c r="DT142" i="2"/>
  <c r="DL134" i="2"/>
  <c r="DJ134" i="2"/>
  <c r="DP121" i="2"/>
  <c r="DT139" i="2"/>
  <c r="DT143" i="2"/>
  <c r="DR121" i="2"/>
  <c r="DM134" i="2"/>
  <c r="DT141" i="2"/>
  <c r="DT138" i="2"/>
  <c r="DT146" i="2"/>
  <c r="DP134" i="2"/>
  <c r="DK134" i="2"/>
  <c r="DT140" i="2"/>
  <c r="DR134" i="2"/>
  <c r="DT145" i="2"/>
  <c r="DT135" i="2"/>
  <c r="DT134" i="2"/>
  <c r="DT144" i="2"/>
  <c r="LI219" i="2"/>
  <c r="LF320" i="2"/>
  <c r="MA320" i="2"/>
  <c r="MQ320" i="2"/>
  <c r="KS289" i="2"/>
  <c r="KS277" i="2"/>
  <c r="JI78" i="2"/>
  <c r="JM78" i="2" s="1"/>
  <c r="MV78" i="2"/>
  <c r="MX78" i="2" s="1"/>
  <c r="JL78" i="2"/>
  <c r="JO78" i="2"/>
  <c r="JR78" i="2" s="1"/>
  <c r="MW78" i="2"/>
  <c r="JH78" i="2"/>
  <c r="JN78" i="2"/>
  <c r="NB78" i="2" s="1"/>
  <c r="ND78" i="2" s="1"/>
  <c r="LI122" i="2"/>
  <c r="LI135" i="2"/>
  <c r="EX134" i="2"/>
  <c r="EZ134" i="2"/>
  <c r="FB134" i="2"/>
  <c r="FB121" i="2"/>
  <c r="EZ121" i="2"/>
  <c r="EY134" i="2"/>
  <c r="EW134" i="2"/>
  <c r="DC80" i="2"/>
  <c r="DG80" i="2"/>
  <c r="DE80" i="2"/>
  <c r="JO234" i="2"/>
  <c r="JR234" i="2" s="1"/>
  <c r="JI234" i="2"/>
  <c r="JN234" i="2"/>
  <c r="JP234" i="2" s="1"/>
  <c r="JH234" i="2"/>
  <c r="DE189" i="2"/>
  <c r="FC52" i="2"/>
  <c r="FA52" i="2"/>
  <c r="MM248" i="2"/>
  <c r="KX248" i="2"/>
  <c r="KY248" i="2" s="1"/>
  <c r="KY241" i="2"/>
  <c r="KY253" i="2"/>
  <c r="DR262" i="2"/>
  <c r="JH323" i="2"/>
  <c r="JI323" i="2"/>
  <c r="JM311" i="2" s="1"/>
  <c r="MN320" i="2"/>
  <c r="LX320" i="2"/>
  <c r="KZ320" i="2"/>
  <c r="KJ332" i="2"/>
  <c r="EB323" i="2"/>
  <c r="EB311" i="2"/>
  <c r="KW259" i="2"/>
  <c r="JI36" i="2"/>
  <c r="EB46" i="2"/>
  <c r="LU43" i="2"/>
  <c r="MK43" i="2"/>
  <c r="KT43" i="2"/>
  <c r="LE292" i="2"/>
  <c r="LE304" i="2"/>
  <c r="KO53" i="2"/>
  <c r="KO66" i="2"/>
  <c r="IQ66" i="2"/>
  <c r="HV66" i="2"/>
  <c r="E18" i="7"/>
  <c r="T18" i="7" s="1"/>
  <c r="DH212" i="2"/>
  <c r="LU212" i="2"/>
  <c r="MB212" i="2"/>
  <c r="DH217" i="2"/>
  <c r="DH221" i="2"/>
  <c r="DH223" i="2"/>
  <c r="DH213" i="2"/>
  <c r="DH214" i="2"/>
  <c r="DA212" i="2"/>
  <c r="DH219" i="2"/>
  <c r="DB212" i="2"/>
  <c r="DE199" i="2" s="1"/>
  <c r="DH222" i="2"/>
  <c r="FE212" i="2"/>
  <c r="DH218" i="2"/>
  <c r="DH215" i="2"/>
  <c r="ME212" i="2"/>
  <c r="DH220" i="2"/>
  <c r="DF212" i="2"/>
  <c r="FJ212" i="2"/>
  <c r="DF199" i="2"/>
  <c r="DD212" i="2"/>
  <c r="LV212" i="2"/>
  <c r="DD199" i="2"/>
  <c r="LW212" i="2"/>
  <c r="MD212" i="2"/>
  <c r="DH216" i="2"/>
  <c r="LT212" i="2"/>
  <c r="LX212" i="2"/>
  <c r="LR212" i="2"/>
  <c r="KQ222" i="2"/>
  <c r="KQ209" i="2"/>
  <c r="IM56" i="2"/>
  <c r="DS44" i="2"/>
  <c r="DQ44" i="2"/>
  <c r="DQ57" i="2"/>
  <c r="DS57" i="2"/>
  <c r="IN191" i="2"/>
  <c r="IW197" i="2"/>
  <c r="IV184" i="2"/>
  <c r="JA197" i="2"/>
  <c r="JO197" i="2"/>
  <c r="JR197" i="2" s="1"/>
  <c r="DC229" i="2"/>
  <c r="DE217" i="2"/>
  <c r="DG229" i="2"/>
  <c r="DE229" i="2"/>
  <c r="DG217" i="2"/>
  <c r="LG283" i="2"/>
  <c r="LG271" i="2"/>
  <c r="ER140" i="2"/>
  <c r="ER144" i="2"/>
  <c r="H12" i="7"/>
  <c r="ET134" i="2"/>
  <c r="ER138" i="2"/>
  <c r="EP121" i="2"/>
  <c r="ER146" i="2"/>
  <c r="ER137" i="2"/>
  <c r="ER142" i="2"/>
  <c r="ER139" i="2"/>
  <c r="EM134" i="2"/>
  <c r="ER136" i="2"/>
  <c r="EN134" i="2"/>
  <c r="ER141" i="2"/>
  <c r="ES134" i="2"/>
  <c r="ER135" i="2"/>
  <c r="EP134" i="2"/>
  <c r="ES121" i="2"/>
  <c r="ER134" i="2"/>
  <c r="ER145" i="2"/>
  <c r="LJ147" i="2"/>
  <c r="MC147" i="2"/>
  <c r="MS147" i="2"/>
  <c r="JH290" i="2"/>
  <c r="JI290" i="2"/>
  <c r="JM278" i="2" s="1"/>
  <c r="EO269" i="2"/>
  <c r="EU269" i="2"/>
  <c r="EQ269" i="2"/>
  <c r="KO135" i="2"/>
  <c r="KO148" i="2"/>
  <c r="FA321" i="2"/>
  <c r="FC321" i="2"/>
  <c r="DC135" i="2"/>
  <c r="DG135" i="2"/>
  <c r="DE122" i="2"/>
  <c r="DG122" i="2"/>
  <c r="DE135" i="2"/>
  <c r="KV134" i="2"/>
  <c r="KW121" i="2" s="1"/>
  <c r="ML134" i="2"/>
  <c r="LV134" i="2"/>
  <c r="JN239" i="2"/>
  <c r="JP239" i="2" s="1"/>
  <c r="JH239" i="2"/>
  <c r="JI239" i="2"/>
  <c r="JO239" i="2"/>
  <c r="JR239" i="2" s="1"/>
  <c r="JI281" i="2"/>
  <c r="JH281" i="2"/>
  <c r="LU224" i="2"/>
  <c r="KT224" i="2"/>
  <c r="KU211" i="2" s="1"/>
  <c r="DC47" i="2"/>
  <c r="DG47" i="2"/>
  <c r="DE47" i="2"/>
  <c r="LF248" i="2"/>
  <c r="MQ248" i="2"/>
  <c r="ED262" i="2"/>
  <c r="EI262" i="2"/>
  <c r="EE262" i="2"/>
  <c r="EF262" i="2"/>
  <c r="KJ212" i="2"/>
  <c r="GY30" i="2"/>
  <c r="KK42" i="2"/>
  <c r="HV40" i="2"/>
  <c r="KS41" i="2"/>
  <c r="HZ38" i="2"/>
  <c r="AF31" i="2"/>
  <c r="KK38" i="2"/>
  <c r="DQ38" i="2"/>
  <c r="IE53" i="2"/>
  <c r="IA53" i="2"/>
  <c r="HU53" i="2"/>
  <c r="IO53" i="2" s="1"/>
  <c r="DC49" i="2"/>
  <c r="DG49" i="2"/>
  <c r="DE49" i="2"/>
  <c r="HU46" i="2"/>
  <c r="IO46" i="2" s="1"/>
  <c r="IE46" i="2"/>
  <c r="IA46" i="2"/>
  <c r="LL43" i="2"/>
  <c r="MD43" i="2"/>
  <c r="MT43" i="2"/>
  <c r="MG43" i="2"/>
  <c r="KL43" i="2"/>
  <c r="LQ43" i="2"/>
  <c r="LO44" i="2"/>
  <c r="EE48" i="2"/>
  <c r="ED48" i="2"/>
  <c r="EF48" i="2"/>
  <c r="EI48" i="2"/>
  <c r="EJ48" i="2"/>
  <c r="EG48" i="2"/>
  <c r="J51" i="2"/>
  <c r="L51" i="2"/>
  <c r="DC60" i="2"/>
  <c r="IH59" i="2"/>
  <c r="HV59" i="2"/>
  <c r="KW32" i="2"/>
  <c r="IV47" i="2"/>
  <c r="HU60" i="2"/>
  <c r="IX60" i="2" s="1"/>
  <c r="IW60" i="2"/>
  <c r="JA60" i="2"/>
  <c r="IV60" i="2"/>
  <c r="LK55" i="2"/>
  <c r="MV60" i="2"/>
  <c r="MX60" i="2" s="1"/>
  <c r="JL60" i="2"/>
  <c r="JH60" i="2"/>
  <c r="JN60" i="2"/>
  <c r="JP60" i="2" s="1"/>
  <c r="JI60" i="2"/>
  <c r="JM60" i="2" s="1"/>
  <c r="MW60" i="2"/>
  <c r="JO60" i="2"/>
  <c r="JR60" i="2" s="1"/>
  <c r="LK48" i="2"/>
  <c r="DC63" i="2"/>
  <c r="DE63" i="2"/>
  <c r="DE50" i="2"/>
  <c r="DG50" i="2"/>
  <c r="DG63" i="2"/>
  <c r="DS61" i="2"/>
  <c r="DQ61" i="2"/>
  <c r="FF56" i="2"/>
  <c r="I6" i="7" s="1"/>
  <c r="EX56" i="2"/>
  <c r="EY56" i="2"/>
  <c r="EW56" i="2"/>
  <c r="FB56" i="2"/>
  <c r="EZ56" i="2"/>
  <c r="EO53" i="2"/>
  <c r="EQ53" i="2"/>
  <c r="EU53" i="2"/>
  <c r="FA51" i="2"/>
  <c r="FC51" i="2"/>
  <c r="HM43" i="2"/>
  <c r="EO44" i="2"/>
  <c r="EU44" i="2"/>
  <c r="EQ44" i="2"/>
  <c r="EN43" i="2"/>
  <c r="J60" i="2"/>
  <c r="L60" i="2"/>
  <c r="LM48" i="2"/>
  <c r="LM61" i="2"/>
  <c r="LO48" i="2"/>
  <c r="LO61" i="2"/>
  <c r="LM53" i="2"/>
  <c r="LM66" i="2"/>
  <c r="DC221" i="2"/>
  <c r="DE209" i="2"/>
  <c r="DG209" i="2"/>
  <c r="DE221" i="2"/>
  <c r="DG221" i="2"/>
  <c r="LO222" i="2"/>
  <c r="LO209" i="2"/>
  <c r="LA210" i="2"/>
  <c r="LA223" i="2"/>
  <c r="LV43" i="2"/>
  <c r="IV55" i="2"/>
  <c r="IW68" i="2"/>
  <c r="JA68" i="2"/>
  <c r="HU68" i="2"/>
  <c r="IO68" i="2" s="1"/>
  <c r="IV68" i="2"/>
  <c r="EO68" i="2"/>
  <c r="EQ55" i="2"/>
  <c r="EU55" i="2"/>
  <c r="EU68" i="2"/>
  <c r="EQ68" i="2"/>
  <c r="KO55" i="2"/>
  <c r="KO68" i="2"/>
  <c r="DH56" i="2"/>
  <c r="E6" i="7"/>
  <c r="DH60" i="2"/>
  <c r="DH67" i="2"/>
  <c r="DH66" i="2"/>
  <c r="MB56" i="2"/>
  <c r="DH63" i="2"/>
  <c r="DH68" i="2"/>
  <c r="EC56" i="2"/>
  <c r="FJ56" i="2"/>
  <c r="DB56" i="2"/>
  <c r="DA56" i="2"/>
  <c r="DH57" i="2"/>
  <c r="DH58" i="2"/>
  <c r="DH64" i="2"/>
  <c r="DH61" i="2"/>
  <c r="LR56" i="2"/>
  <c r="DH62" i="2"/>
  <c r="DH65" i="2"/>
  <c r="DD56" i="2"/>
  <c r="MA56" i="2"/>
  <c r="DF56" i="2"/>
  <c r="DH59" i="2"/>
  <c r="MW58" i="2"/>
  <c r="JL58" i="2"/>
  <c r="JI58" i="2"/>
  <c r="JM58" i="2" s="1"/>
  <c r="MV58" i="2"/>
  <c r="MX58" i="2" s="1"/>
  <c r="JH58" i="2"/>
  <c r="JO58" i="2"/>
  <c r="JN58" i="2"/>
  <c r="JP58" i="2" s="1"/>
  <c r="JQ58" i="2" s="1"/>
  <c r="HP56" i="2"/>
  <c r="DT64" i="2"/>
  <c r="DT67" i="2"/>
  <c r="DT65" i="2"/>
  <c r="DT61" i="2"/>
  <c r="DL56" i="2"/>
  <c r="DT68" i="2"/>
  <c r="DT60" i="2"/>
  <c r="DT62" i="2"/>
  <c r="DT66" i="2"/>
  <c r="DJ56" i="2"/>
  <c r="DT63" i="2"/>
  <c r="DT56" i="2"/>
  <c r="DM56" i="2"/>
  <c r="DT59" i="2"/>
  <c r="DK56" i="2"/>
  <c r="DQ56" i="2" s="1"/>
  <c r="DT57" i="2"/>
  <c r="F6" i="7"/>
  <c r="V6" i="7" s="1"/>
  <c r="DT58" i="2"/>
  <c r="DP56" i="2"/>
  <c r="DR56" i="2"/>
  <c r="LJ160" i="2"/>
  <c r="MC160" i="2"/>
  <c r="EB188" i="2"/>
  <c r="KQ190" i="2"/>
  <c r="KQ203" i="2"/>
  <c r="KQ202" i="2"/>
  <c r="EO220" i="2"/>
  <c r="EQ207" i="2"/>
  <c r="EU220" i="2"/>
  <c r="EU207" i="2"/>
  <c r="EQ220" i="2"/>
  <c r="CW43" i="2"/>
  <c r="KR186" i="2"/>
  <c r="LT186" i="2"/>
  <c r="MJ186" i="2"/>
  <c r="KM217" i="2"/>
  <c r="KM229" i="2"/>
  <c r="FA278" i="2"/>
  <c r="FC278" i="2"/>
  <c r="LE270" i="2"/>
  <c r="IL284" i="2"/>
  <c r="IX284" i="2" s="1"/>
  <c r="FE284" i="2"/>
  <c r="KY288" i="2"/>
  <c r="KK329" i="2"/>
  <c r="KK317" i="2"/>
  <c r="FC271" i="2"/>
  <c r="FA271" i="2"/>
  <c r="KZ284" i="2"/>
  <c r="LX284" i="2"/>
  <c r="MN284" i="2"/>
  <c r="LK314" i="2"/>
  <c r="LK302" i="2"/>
  <c r="JI138" i="2"/>
  <c r="JM138" i="2" s="1"/>
  <c r="JL125" i="2"/>
  <c r="JL138" i="2"/>
  <c r="JN138" i="2"/>
  <c r="JP138" i="2" s="1"/>
  <c r="JQ138" i="2" s="1"/>
  <c r="JO138" i="2"/>
  <c r="JR138" i="2" s="1"/>
  <c r="JS138" i="2" s="1"/>
  <c r="JH138" i="2"/>
  <c r="IE145" i="2"/>
  <c r="HZ132" i="2"/>
  <c r="HU145" i="2"/>
  <c r="JB145" i="2" s="1"/>
  <c r="IA145" i="2"/>
  <c r="KQ151" i="2"/>
  <c r="KQ164" i="2"/>
  <c r="DJ288" i="2"/>
  <c r="DL288" i="2"/>
  <c r="DM288" i="2"/>
  <c r="DN288" i="2" s="1"/>
  <c r="DR288" i="2"/>
  <c r="DK288" i="2"/>
  <c r="DS288" i="2" s="1"/>
  <c r="DP288" i="2"/>
  <c r="EC288" i="2"/>
  <c r="EI288" i="2" s="1"/>
  <c r="LI126" i="2"/>
  <c r="LI139" i="2"/>
  <c r="LA139" i="2"/>
  <c r="LA126" i="2"/>
  <c r="KZ147" i="2"/>
  <c r="MN147" i="2"/>
  <c r="LX147" i="2"/>
  <c r="IV137" i="2"/>
  <c r="IW150" i="2"/>
  <c r="IV150" i="2"/>
  <c r="JO150" i="2"/>
  <c r="JR150" i="2" s="1"/>
  <c r="JA150" i="2"/>
  <c r="JN150" i="2"/>
  <c r="JP150" i="2" s="1"/>
  <c r="JO159" i="2"/>
  <c r="JR159" i="2" s="1"/>
  <c r="JH159" i="2"/>
  <c r="JN159" i="2"/>
  <c r="JP159" i="2" s="1"/>
  <c r="JI159" i="2"/>
  <c r="LE251" i="2"/>
  <c r="LE263" i="2"/>
  <c r="FA257" i="2"/>
  <c r="FC257" i="2"/>
  <c r="FA269" i="2"/>
  <c r="FC269" i="2"/>
  <c r="JO228" i="2"/>
  <c r="JR228" i="2" s="1"/>
  <c r="JS216" i="2" s="1"/>
  <c r="JN228" i="2"/>
  <c r="JP228" i="2" s="1"/>
  <c r="JH228" i="2"/>
  <c r="JI228" i="2"/>
  <c r="JM216" i="2" s="1"/>
  <c r="KO219" i="2"/>
  <c r="LO329" i="2"/>
  <c r="LO317" i="2"/>
  <c r="MM147" i="2"/>
  <c r="MK147" i="2"/>
  <c r="MQ147" i="2"/>
  <c r="MP147" i="2"/>
  <c r="MT147" i="2"/>
  <c r="EA147" i="2"/>
  <c r="DY147" i="2"/>
  <c r="MJ147" i="2"/>
  <c r="MR147" i="2"/>
  <c r="MI147" i="2"/>
  <c r="DX147" i="2"/>
  <c r="DZ147" i="2" s="1"/>
  <c r="LO145" i="2"/>
  <c r="LO132" i="2"/>
  <c r="LR284" i="2"/>
  <c r="MH284" i="2"/>
  <c r="KN284" i="2"/>
  <c r="KO294" i="2"/>
  <c r="KO282" i="2"/>
  <c r="KS294" i="2"/>
  <c r="KS282" i="2"/>
  <c r="EW320" i="2"/>
  <c r="AJ79" i="2"/>
  <c r="AI79" i="2"/>
  <c r="AK79" i="2"/>
  <c r="AH69" i="2"/>
  <c r="AL79" i="2"/>
  <c r="IH78" i="2"/>
  <c r="HV78" i="2"/>
  <c r="JO122" i="2"/>
  <c r="JR122" i="2" s="1"/>
  <c r="JL109" i="2"/>
  <c r="JH122" i="2"/>
  <c r="JI122" i="2"/>
  <c r="JN122" i="2"/>
  <c r="JP122" i="2" s="1"/>
  <c r="HM134" i="2"/>
  <c r="HQ134" i="2"/>
  <c r="KK135" i="2"/>
  <c r="KK122" i="2"/>
  <c r="LE122" i="2"/>
  <c r="LE135" i="2"/>
  <c r="KU202" i="2"/>
  <c r="DN73" i="2"/>
  <c r="DO73" i="2"/>
  <c r="DO86" i="2"/>
  <c r="DN86" i="2"/>
  <c r="LG135" i="2"/>
  <c r="IA138" i="2"/>
  <c r="HU138" i="2"/>
  <c r="HZ125" i="2"/>
  <c r="IE138" i="2"/>
  <c r="JI233" i="2"/>
  <c r="JH233" i="2"/>
  <c r="JN233" i="2"/>
  <c r="JP233" i="2" s="1"/>
  <c r="JO233" i="2"/>
  <c r="JR233" i="2" s="1"/>
  <c r="MH236" i="2"/>
  <c r="KN236" i="2"/>
  <c r="EN236" i="2"/>
  <c r="ER236" i="2"/>
  <c r="ER244" i="2"/>
  <c r="ER241" i="2"/>
  <c r="ER243" i="2"/>
  <c r="ER245" i="2"/>
  <c r="ER242" i="2"/>
  <c r="EM236" i="2"/>
  <c r="ER238" i="2"/>
  <c r="ER240" i="2"/>
  <c r="ER239" i="2"/>
  <c r="ES236" i="2"/>
  <c r="ER247" i="2"/>
  <c r="H20" i="7"/>
  <c r="ER237" i="2"/>
  <c r="EP236" i="2"/>
  <c r="KW237" i="2"/>
  <c r="EO230" i="2"/>
  <c r="EQ230" i="2"/>
  <c r="EQ218" i="2"/>
  <c r="EU218" i="2"/>
  <c r="EU230" i="2"/>
  <c r="JH157" i="2"/>
  <c r="JO157" i="2"/>
  <c r="JR157" i="2" s="1"/>
  <c r="JN157" i="2"/>
  <c r="JP157" i="2" s="1"/>
  <c r="JL157" i="2"/>
  <c r="JI157" i="2"/>
  <c r="JM157" i="2" s="1"/>
  <c r="JL133" i="2"/>
  <c r="LM253" i="2"/>
  <c r="DC32" i="2"/>
  <c r="DG32" i="2"/>
  <c r="DE32" i="2"/>
  <c r="CK43" i="2"/>
  <c r="FB260" i="2"/>
  <c r="DQ219" i="2"/>
  <c r="MC272" i="2"/>
  <c r="LO47" i="2"/>
  <c r="IG69" i="2"/>
  <c r="IH69" i="2" s="1"/>
  <c r="HU139" i="2"/>
  <c r="LA277" i="2"/>
  <c r="MJ248" i="2"/>
  <c r="KR248" i="2"/>
  <c r="KS236" i="2" s="1"/>
  <c r="LI238" i="2"/>
  <c r="LI250" i="2"/>
  <c r="KK241" i="2"/>
  <c r="KK253" i="2"/>
  <c r="LO253" i="2"/>
  <c r="DS259" i="2"/>
  <c r="DS247" i="2"/>
  <c r="DQ259" i="2"/>
  <c r="LK259" i="2"/>
  <c r="LD260" i="2"/>
  <c r="MP260" i="2"/>
  <c r="LZ260" i="2"/>
  <c r="DQ250" i="2"/>
  <c r="DS250" i="2"/>
  <c r="LN320" i="2"/>
  <c r="ME320" i="2"/>
  <c r="MU320" i="2"/>
  <c r="LE313" i="2"/>
  <c r="KJ320" i="2"/>
  <c r="MF320" i="2"/>
  <c r="LP320" i="2"/>
  <c r="LO319" i="2"/>
  <c r="LO331" i="2"/>
  <c r="JH333" i="2"/>
  <c r="JI333" i="2"/>
  <c r="KK40" i="2"/>
  <c r="KK53" i="2"/>
  <c r="KO44" i="2"/>
  <c r="DQ249" i="2"/>
  <c r="DS249" i="2"/>
  <c r="EO249" i="2"/>
  <c r="EQ249" i="2"/>
  <c r="EU237" i="2"/>
  <c r="EQ237" i="2"/>
  <c r="EU249" i="2"/>
  <c r="ER251" i="2"/>
  <c r="EM248" i="2"/>
  <c r="ER252" i="2"/>
  <c r="ES248" i="2"/>
  <c r="ER256" i="2"/>
  <c r="ER253" i="2"/>
  <c r="ER249" i="2"/>
  <c r="ER259" i="2"/>
  <c r="EP248" i="2"/>
  <c r="ER248" i="2"/>
  <c r="H21" i="7"/>
  <c r="Z21" i="7" s="1"/>
  <c r="EN248" i="2"/>
  <c r="ER255" i="2"/>
  <c r="ER254" i="2"/>
  <c r="ER257" i="2"/>
  <c r="ER258" i="2"/>
  <c r="JH258" i="2"/>
  <c r="JI258" i="2"/>
  <c r="LB332" i="2"/>
  <c r="LC320" i="2" s="1"/>
  <c r="MO332" i="2"/>
  <c r="LY332" i="2"/>
  <c r="EC335" i="2"/>
  <c r="EF335" i="2" s="1"/>
  <c r="ML332" i="2"/>
  <c r="LV332" i="2"/>
  <c r="KV332" i="2"/>
  <c r="DN36" i="2"/>
  <c r="DO36" i="2"/>
  <c r="FA32" i="2"/>
  <c r="ER40" i="2"/>
  <c r="HU55" i="2"/>
  <c r="IN55" i="2"/>
  <c r="IQ53" i="2"/>
  <c r="HV53" i="2"/>
  <c r="FC46" i="2"/>
  <c r="FA46" i="2"/>
  <c r="CH43" i="2"/>
  <c r="JD45" i="2"/>
  <c r="HV45" i="2"/>
  <c r="JC43" i="2"/>
  <c r="JD43" i="2" s="1"/>
  <c r="HD43" i="2"/>
  <c r="LM37" i="2"/>
  <c r="DQ237" i="2"/>
  <c r="DS48" i="2"/>
  <c r="DQ48" i="2"/>
  <c r="FA50" i="2"/>
  <c r="FC50" i="2"/>
  <c r="KW53" i="2"/>
  <c r="KW66" i="2"/>
  <c r="LM216" i="2"/>
  <c r="LM203" i="2"/>
  <c r="DC206" i="2"/>
  <c r="DE206" i="2"/>
  <c r="DG193" i="2"/>
  <c r="DG206" i="2"/>
  <c r="DE193" i="2"/>
  <c r="DS217" i="2"/>
  <c r="DS229" i="2"/>
  <c r="DQ229" i="2"/>
  <c r="DQ217" i="2"/>
  <c r="KU273" i="2"/>
  <c r="DE282" i="2"/>
  <c r="DG282" i="2"/>
  <c r="DG270" i="2"/>
  <c r="DE270" i="2"/>
  <c r="DC282" i="2"/>
  <c r="LX308" i="2"/>
  <c r="MN308" i="2"/>
  <c r="KZ308" i="2"/>
  <c r="KP134" i="2"/>
  <c r="KQ134" i="2" s="1"/>
  <c r="LS134" i="2"/>
  <c r="MI134" i="2"/>
  <c r="LU160" i="2"/>
  <c r="KT160" i="2"/>
  <c r="LC277" i="2"/>
  <c r="LC289" i="2"/>
  <c r="KK257" i="2"/>
  <c r="KK269" i="2"/>
  <c r="JH149" i="2"/>
  <c r="JL136" i="2"/>
  <c r="JI149" i="2"/>
  <c r="JL149" i="2"/>
  <c r="JN149" i="2"/>
  <c r="JP149" i="2" s="1"/>
  <c r="JO149" i="2"/>
  <c r="JR149" i="2" s="1"/>
  <c r="KK142" i="2"/>
  <c r="KK129" i="2"/>
  <c r="LM65" i="2"/>
  <c r="LM78" i="2"/>
  <c r="DH90" i="2"/>
  <c r="DF82" i="2"/>
  <c r="LR82" i="2"/>
  <c r="EC82" i="2"/>
  <c r="DH83" i="2"/>
  <c r="DH94" i="2"/>
  <c r="LT82" i="2"/>
  <c r="ME82" i="2"/>
  <c r="DH89" i="2"/>
  <c r="DH87" i="2"/>
  <c r="MA82" i="2"/>
  <c r="MD82" i="2"/>
  <c r="LQ82" i="2"/>
  <c r="DH84" i="2"/>
  <c r="DA82" i="2"/>
  <c r="DD82" i="2"/>
  <c r="DM82" i="2"/>
  <c r="LP82" i="2"/>
  <c r="DH91" i="2"/>
  <c r="DH85" i="2"/>
  <c r="DH82" i="2"/>
  <c r="DH93" i="2"/>
  <c r="EA82" i="2"/>
  <c r="EB82" i="2" s="1"/>
  <c r="LU82" i="2"/>
  <c r="LV82" i="2"/>
  <c r="DH88" i="2"/>
  <c r="MC82" i="2"/>
  <c r="E8" i="7"/>
  <c r="LS82" i="2"/>
  <c r="DH86" i="2"/>
  <c r="FP82" i="2"/>
  <c r="DB82" i="2"/>
  <c r="ET82" i="2"/>
  <c r="LX82" i="2"/>
  <c r="LW82" i="2"/>
  <c r="DH92" i="2"/>
  <c r="MB82" i="2"/>
  <c r="FP121" i="2"/>
  <c r="FQ108" i="2"/>
  <c r="FO121" i="2"/>
  <c r="FQ121" i="2"/>
  <c r="LA265" i="2"/>
  <c r="LA253" i="2"/>
  <c r="IH86" i="2"/>
  <c r="HV86" i="2"/>
  <c r="EB86" i="2"/>
  <c r="EQ246" i="2"/>
  <c r="EU234" i="2"/>
  <c r="EQ234" i="2"/>
  <c r="EU246" i="2"/>
  <c r="EO246" i="2"/>
  <c r="EB253" i="2"/>
  <c r="EB241" i="2"/>
  <c r="LA247" i="2"/>
  <c r="LA259" i="2"/>
  <c r="LF332" i="2"/>
  <c r="MQ332" i="2"/>
  <c r="MA332" i="2"/>
  <c r="MW51" i="2"/>
  <c r="JH51" i="2"/>
  <c r="MV51" i="2"/>
  <c r="MX51" i="2" s="1"/>
  <c r="JL51" i="2"/>
  <c r="JI51" i="2"/>
  <c r="JO51" i="2"/>
  <c r="JN51" i="2"/>
  <c r="JP51" i="2" s="1"/>
  <c r="KS54" i="2"/>
  <c r="J52" i="2"/>
  <c r="L52" i="2"/>
  <c r="EE64" i="2"/>
  <c r="ED64" i="2"/>
  <c r="EG51" i="2"/>
  <c r="EJ51" i="2"/>
  <c r="EI64" i="2"/>
  <c r="EF64" i="2"/>
  <c r="KS51" i="2"/>
  <c r="KS64" i="2"/>
  <c r="DN61" i="2"/>
  <c r="DO48" i="2"/>
  <c r="DO61" i="2"/>
  <c r="DN48" i="2"/>
  <c r="JO65" i="2"/>
  <c r="NC65" i="2" s="1"/>
  <c r="NE65" i="2" s="1"/>
  <c r="MW65" i="2"/>
  <c r="JI65" i="2"/>
  <c r="JL65" i="2"/>
  <c r="MV65" i="2"/>
  <c r="MX65" i="2" s="1"/>
  <c r="JH65" i="2"/>
  <c r="JN65" i="2"/>
  <c r="JP65" i="2" s="1"/>
  <c r="KM112" i="2"/>
  <c r="KM99" i="2"/>
  <c r="LI44" i="2"/>
  <c r="LI57" i="2"/>
  <c r="KQ46" i="2"/>
  <c r="KQ59" i="2"/>
  <c r="KK229" i="2"/>
  <c r="KK217" i="2"/>
  <c r="KU282" i="2"/>
  <c r="KY141" i="2"/>
  <c r="KY128" i="2"/>
  <c r="KY148" i="2"/>
  <c r="KY135" i="2"/>
  <c r="FC142" i="2"/>
  <c r="FA142" i="2"/>
  <c r="FA129" i="2"/>
  <c r="FC129" i="2"/>
  <c r="DC269" i="2"/>
  <c r="DE257" i="2"/>
  <c r="DG257" i="2"/>
  <c r="DG269" i="2"/>
  <c r="DE269" i="2"/>
  <c r="EO231" i="2"/>
  <c r="EU231" i="2"/>
  <c r="EQ231" i="2"/>
  <c r="KY130" i="2"/>
  <c r="KY143" i="2"/>
  <c r="EE148" i="2"/>
  <c r="EK135" i="2" s="1"/>
  <c r="EJ135" i="2"/>
  <c r="EI148" i="2"/>
  <c r="EJ148" i="2"/>
  <c r="EG148" i="2"/>
  <c r="ED148" i="2"/>
  <c r="EF148" i="2"/>
  <c r="EG135" i="2"/>
  <c r="JH289" i="2"/>
  <c r="JI289" i="2"/>
  <c r="KR134" i="2"/>
  <c r="KS121" i="2" s="1"/>
  <c r="LT134" i="2"/>
  <c r="MJ134" i="2"/>
  <c r="LI253" i="2"/>
  <c r="LI265" i="2"/>
  <c r="EA134" i="2"/>
  <c r="EB121" i="2" s="1"/>
  <c r="DY134" i="2"/>
  <c r="MR134" i="2"/>
  <c r="DX134" i="2"/>
  <c r="DZ134" i="2" s="1"/>
  <c r="KO246" i="2"/>
  <c r="LM237" i="2"/>
  <c r="LJ224" i="2"/>
  <c r="LK211" i="2" s="1"/>
  <c r="MC224" i="2"/>
  <c r="LI259" i="2"/>
  <c r="LI247" i="2"/>
  <c r="DP262" i="2"/>
  <c r="KZ332" i="2"/>
  <c r="LA320" i="2" s="1"/>
  <c r="MN332" i="2"/>
  <c r="LX332" i="2"/>
  <c r="DM323" i="2"/>
  <c r="DN311" i="2" s="1"/>
  <c r="DK323" i="2"/>
  <c r="DR323" i="2"/>
  <c r="DL323" i="2"/>
  <c r="DP323" i="2"/>
  <c r="DJ323" i="2"/>
  <c r="DR311" i="2"/>
  <c r="DP311" i="2"/>
  <c r="JI54" i="2"/>
  <c r="JH54" i="2"/>
  <c r="MW54" i="2"/>
  <c r="MV54" i="2"/>
  <c r="MX54" i="2" s="1"/>
  <c r="JL54" i="2"/>
  <c r="JO54" i="2"/>
  <c r="NC54" i="2" s="1"/>
  <c r="NE54" i="2" s="1"/>
  <c r="JN54" i="2"/>
  <c r="JO40" i="2"/>
  <c r="DG41" i="2"/>
  <c r="EO51" i="2"/>
  <c r="EQ51" i="2"/>
  <c r="EU51" i="2"/>
  <c r="ED60" i="2"/>
  <c r="EI60" i="2"/>
  <c r="EG60" i="2"/>
  <c r="EF60" i="2"/>
  <c r="EG47" i="2"/>
  <c r="EE60" i="2"/>
  <c r="EK47" i="2" s="1"/>
  <c r="EJ47" i="2"/>
  <c r="EJ60" i="2"/>
  <c r="MW64" i="2"/>
  <c r="JI64" i="2"/>
  <c r="JL64" i="2"/>
  <c r="JH64" i="2"/>
  <c r="MV64" i="2"/>
  <c r="MX64" i="2" s="1"/>
  <c r="JN64" i="2"/>
  <c r="JP64" i="2" s="1"/>
  <c r="JQ64" i="2" s="1"/>
  <c r="JO64" i="2"/>
  <c r="FC202" i="2"/>
  <c r="FA202" i="2"/>
  <c r="KQ221" i="2"/>
  <c r="KO257" i="2"/>
  <c r="LO148" i="2"/>
  <c r="LO135" i="2"/>
  <c r="DS164" i="2"/>
  <c r="DQ164" i="2"/>
  <c r="KQ289" i="2"/>
  <c r="KQ277" i="2"/>
  <c r="LM219" i="2"/>
  <c r="LE142" i="2"/>
  <c r="LE129" i="2"/>
  <c r="DC294" i="2"/>
  <c r="DG294" i="2"/>
  <c r="DE294" i="2"/>
  <c r="KU138" i="2"/>
  <c r="KU125" i="2"/>
  <c r="MF56" i="2"/>
  <c r="FA36" i="2"/>
  <c r="FC36" i="2"/>
  <c r="LT43" i="2"/>
  <c r="MJ43" i="2"/>
  <c r="KR43" i="2"/>
  <c r="LG240" i="2"/>
  <c r="LG252" i="2"/>
  <c r="EO328" i="2"/>
  <c r="EQ316" i="2"/>
  <c r="EU316" i="2"/>
  <c r="EU328" i="2"/>
  <c r="EQ328" i="2"/>
  <c r="IN44" i="2"/>
  <c r="IL43" i="2"/>
  <c r="IN43" i="2" s="1"/>
  <c r="JH36" i="2"/>
  <c r="KK34" i="2"/>
  <c r="KM32" i="2"/>
  <c r="HZ31" i="2"/>
  <c r="IE44" i="2"/>
  <c r="IA44" i="2"/>
  <c r="HW43" i="2"/>
  <c r="HU44" i="2"/>
  <c r="IO44" i="2" s="1"/>
  <c r="DS66" i="2"/>
  <c r="DQ53" i="2"/>
  <c r="DQ66" i="2"/>
  <c r="DS53" i="2"/>
  <c r="LQ56" i="2"/>
  <c r="KL56" i="2"/>
  <c r="MG56" i="2"/>
  <c r="KU181" i="2"/>
  <c r="LI202" i="2"/>
  <c r="KM203" i="2"/>
  <c r="KM216" i="2"/>
  <c r="KL272" i="2"/>
  <c r="LQ272" i="2"/>
  <c r="MG272" i="2"/>
  <c r="FC283" i="2"/>
  <c r="FA283" i="2"/>
  <c r="EU129" i="2"/>
  <c r="EQ142" i="2"/>
  <c r="EO142" i="2"/>
  <c r="EU142" i="2"/>
  <c r="EQ129" i="2"/>
  <c r="LI159" i="2"/>
  <c r="LI146" i="2"/>
  <c r="KW129" i="2"/>
  <c r="KW142" i="2"/>
  <c r="EB135" i="2"/>
  <c r="JI263" i="2"/>
  <c r="JH263" i="2"/>
  <c r="J27" i="7"/>
  <c r="FI320" i="2"/>
  <c r="FJ320" i="2"/>
  <c r="KP236" i="2"/>
  <c r="MI236" i="2"/>
  <c r="JG56" i="2"/>
  <c r="EB210" i="2"/>
  <c r="KU32" i="2"/>
  <c r="LN248" i="2"/>
  <c r="LO248" i="2" s="1"/>
  <c r="MU248" i="2"/>
  <c r="KM259" i="2"/>
  <c r="LA331" i="2"/>
  <c r="LA319" i="2"/>
  <c r="LO247" i="2"/>
  <c r="ER340" i="2"/>
  <c r="MV31" i="2"/>
  <c r="MX31" i="2" s="1"/>
  <c r="JN36" i="2"/>
  <c r="JO36" i="2"/>
  <c r="JR36" i="2" s="1"/>
  <c r="JL34" i="2"/>
  <c r="MV36" i="2"/>
  <c r="MX36" i="2" s="1"/>
  <c r="AF32" i="2"/>
  <c r="AF34" i="2"/>
  <c r="LA39" i="2"/>
  <c r="EB42" i="2"/>
  <c r="AF37" i="2"/>
  <c r="AL38" i="2"/>
  <c r="HU36" i="2"/>
  <c r="IX36" i="2" s="1"/>
  <c r="AJ48" i="2"/>
  <c r="AI48" i="2"/>
  <c r="AL48" i="2"/>
  <c r="AK48" i="2"/>
  <c r="IH49" i="2"/>
  <c r="HV49" i="2"/>
  <c r="IN51" i="2"/>
  <c r="ME43" i="2"/>
  <c r="LN43" i="2"/>
  <c r="MU43" i="2"/>
  <c r="LW43" i="2"/>
  <c r="MM43" i="2"/>
  <c r="KX43" i="2"/>
  <c r="HZ44" i="2"/>
  <c r="HW56" i="2"/>
  <c r="IA56" i="2" s="1"/>
  <c r="IE57" i="2"/>
  <c r="HU57" i="2"/>
  <c r="IB57" i="2" s="1"/>
  <c r="IA57" i="2"/>
  <c r="AJ57" i="2"/>
  <c r="AI57" i="2"/>
  <c r="AK57" i="2"/>
  <c r="AH56" i="2"/>
  <c r="AL57" i="2"/>
  <c r="H6" i="7"/>
  <c r="Z5" i="7" s="1"/>
  <c r="ER68" i="2"/>
  <c r="ER63" i="2"/>
  <c r="EN56" i="2"/>
  <c r="ER62" i="2"/>
  <c r="ET56" i="2"/>
  <c r="ER65" i="2"/>
  <c r="ER67" i="2"/>
  <c r="EM56" i="2"/>
  <c r="ER66" i="2"/>
  <c r="ES43" i="2"/>
  <c r="EP43" i="2"/>
  <c r="ER61" i="2"/>
  <c r="ER57" i="2"/>
  <c r="ER58" i="2"/>
  <c r="EP56" i="2"/>
  <c r="ER60" i="2"/>
  <c r="ES56" i="2"/>
  <c r="ER59" i="2"/>
  <c r="ER56" i="2"/>
  <c r="ER64" i="2"/>
  <c r="MV59" i="2"/>
  <c r="MX59" i="2" s="1"/>
  <c r="JL59" i="2"/>
  <c r="JH59" i="2"/>
  <c r="JO59" i="2"/>
  <c r="JN59" i="2"/>
  <c r="JP59" i="2" s="1"/>
  <c r="JQ59" i="2" s="1"/>
  <c r="JI59" i="2"/>
  <c r="MW59" i="2"/>
  <c r="DS60" i="2"/>
  <c r="DQ60" i="2"/>
  <c r="FE43" i="2"/>
  <c r="KU48" i="2"/>
  <c r="FP43" i="2"/>
  <c r="FQ43" i="2"/>
  <c r="FO43" i="2"/>
  <c r="EE65" i="2"/>
  <c r="EF65" i="2"/>
  <c r="EI65" i="2"/>
  <c r="ED65" i="2"/>
  <c r="EI61" i="2"/>
  <c r="EF61" i="2"/>
  <c r="EJ61" i="2"/>
  <c r="EG61" i="2"/>
  <c r="EE61" i="2"/>
  <c r="EK61" i="2" s="1"/>
  <c r="ED61" i="2"/>
  <c r="MM56" i="2"/>
  <c r="KX56" i="2"/>
  <c r="KY56" i="2" s="1"/>
  <c r="LW56" i="2"/>
  <c r="KM53" i="2"/>
  <c r="E44" i="2"/>
  <c r="E48" i="2"/>
  <c r="E50" i="2"/>
  <c r="E51" i="2"/>
  <c r="E53" i="2"/>
  <c r="E54" i="2"/>
  <c r="E49" i="2"/>
  <c r="E46" i="2"/>
  <c r="E55" i="2"/>
  <c r="B5" i="7"/>
  <c r="P5" i="7" s="1"/>
  <c r="F43" i="2"/>
  <c r="HN43" i="2"/>
  <c r="HE43" i="2"/>
  <c r="ET43" i="2"/>
  <c r="LZ56" i="2"/>
  <c r="LD56" i="2"/>
  <c r="LE43" i="2" s="1"/>
  <c r="MP56" i="2"/>
  <c r="LG53" i="2"/>
  <c r="LG66" i="2"/>
  <c r="LE48" i="2"/>
  <c r="DC67" i="2"/>
  <c r="DE67" i="2"/>
  <c r="DG67" i="2"/>
  <c r="LG112" i="2"/>
  <c r="KU203" i="2"/>
  <c r="KU216" i="2"/>
  <c r="EB209" i="2"/>
  <c r="KO209" i="2"/>
  <c r="KV43" i="2"/>
  <c r="KM55" i="2"/>
  <c r="EI192" i="2"/>
  <c r="ED192" i="2"/>
  <c r="EJ192" i="2"/>
  <c r="EJ179" i="2"/>
  <c r="EG179" i="2"/>
  <c r="EE192" i="2"/>
  <c r="EH179" i="2" s="1"/>
  <c r="EG192" i="2"/>
  <c r="EF192" i="2"/>
  <c r="ER212" i="2"/>
  <c r="ER223" i="2"/>
  <c r="ER215" i="2"/>
  <c r="ER213" i="2"/>
  <c r="ER217" i="2"/>
  <c r="H18" i="7"/>
  <c r="ER222" i="2"/>
  <c r="ER219" i="2"/>
  <c r="ER218" i="2"/>
  <c r="EN212" i="2"/>
  <c r="EO212" i="2" s="1"/>
  <c r="ER216" i="2"/>
  <c r="ET212" i="2"/>
  <c r="EP212" i="2"/>
  <c r="ER214" i="2"/>
  <c r="ER220" i="2"/>
  <c r="ES212" i="2"/>
  <c r="EM212" i="2"/>
  <c r="ER221" i="2"/>
  <c r="LK240" i="2"/>
  <c r="KW44" i="2"/>
  <c r="E68" i="2"/>
  <c r="E61" i="2"/>
  <c r="HH56" i="2"/>
  <c r="E57" i="2"/>
  <c r="HN56" i="2"/>
  <c r="CL56" i="2"/>
  <c r="KN56" i="2"/>
  <c r="KO56" i="2" s="1"/>
  <c r="E67" i="2"/>
  <c r="LL56" i="2"/>
  <c r="E64" i="2"/>
  <c r="HI56" i="2"/>
  <c r="E62" i="2"/>
  <c r="B6" i="7"/>
  <c r="C6" i="7" s="1"/>
  <c r="E60" i="2"/>
  <c r="E59" i="2"/>
  <c r="CI56" i="2"/>
  <c r="LH56" i="2"/>
  <c r="LI56" i="2" s="1"/>
  <c r="E66" i="2"/>
  <c r="F56" i="2"/>
  <c r="E58" i="2"/>
  <c r="CY56" i="2"/>
  <c r="E63" i="2"/>
  <c r="E65" i="2"/>
  <c r="LG55" i="2"/>
  <c r="LG68" i="2"/>
  <c r="GZ56" i="2"/>
  <c r="DN57" i="2"/>
  <c r="DO57" i="2"/>
  <c r="LG203" i="2"/>
  <c r="LG190" i="2"/>
  <c r="KS215" i="2"/>
  <c r="KS202" i="2"/>
  <c r="KK216" i="2"/>
  <c r="KK203" i="2"/>
  <c r="KO45" i="2"/>
  <c r="HS56" i="2"/>
  <c r="KU193" i="2"/>
  <c r="KS230" i="2"/>
  <c r="KS218" i="2"/>
  <c r="EB265" i="2"/>
  <c r="EB277" i="2"/>
  <c r="LA278" i="2"/>
  <c r="LA266" i="2"/>
  <c r="EF315" i="2"/>
  <c r="ED315" i="2"/>
  <c r="EE315" i="2"/>
  <c r="EI315" i="2"/>
  <c r="KW322" i="2"/>
  <c r="KW310" i="2"/>
  <c r="EC276" i="2"/>
  <c r="EI276" i="2" s="1"/>
  <c r="DK276" i="2"/>
  <c r="DL276" i="2"/>
  <c r="DJ276" i="2"/>
  <c r="DR264" i="2"/>
  <c r="DP276" i="2"/>
  <c r="DM276" i="2"/>
  <c r="DN264" i="2" s="1"/>
  <c r="DR276" i="2"/>
  <c r="DP264" i="2"/>
  <c r="KQ125" i="2"/>
  <c r="KQ138" i="2"/>
  <c r="LG140" i="2"/>
  <c r="LG127" i="2"/>
  <c r="DQ141" i="2"/>
  <c r="DS141" i="2"/>
  <c r="DQ128" i="2"/>
  <c r="DS128" i="2"/>
  <c r="KQ141" i="2"/>
  <c r="KQ128" i="2"/>
  <c r="KK270" i="2"/>
  <c r="KK258" i="2"/>
  <c r="JH291" i="2"/>
  <c r="JI291" i="2"/>
  <c r="LG138" i="2"/>
  <c r="LG125" i="2"/>
  <c r="DS126" i="2"/>
  <c r="DQ139" i="2"/>
  <c r="DQ126" i="2"/>
  <c r="DS139" i="2"/>
  <c r="MN134" i="2"/>
  <c r="KZ134" i="2"/>
  <c r="LX134" i="2"/>
  <c r="KU127" i="2"/>
  <c r="KU140" i="2"/>
  <c r="ER143" i="2"/>
  <c r="JH144" i="2"/>
  <c r="JN144" i="2"/>
  <c r="JP144" i="2" s="1"/>
  <c r="JQ131" i="2" s="1"/>
  <c r="JL131" i="2"/>
  <c r="JI144" i="2"/>
  <c r="JL144" i="2"/>
  <c r="JO144" i="2"/>
  <c r="JR144" i="2" s="1"/>
  <c r="EO149" i="2"/>
  <c r="EQ136" i="2"/>
  <c r="EU149" i="2"/>
  <c r="EQ149" i="2"/>
  <c r="EU136" i="2"/>
  <c r="IN151" i="2"/>
  <c r="HU151" i="2"/>
  <c r="JB151" i="2" s="1"/>
  <c r="LA148" i="2"/>
  <c r="LA161" i="2"/>
  <c r="KK309" i="2"/>
  <c r="KU133" i="2"/>
  <c r="KU146" i="2"/>
  <c r="MF147" i="2"/>
  <c r="KJ147" i="2"/>
  <c r="LP147" i="2"/>
  <c r="KX224" i="2"/>
  <c r="KY211" i="2" s="1"/>
  <c r="LW224" i="2"/>
  <c r="MA147" i="2"/>
  <c r="DH158" i="2"/>
  <c r="DH157" i="2"/>
  <c r="DH150" i="2"/>
  <c r="DH151" i="2"/>
  <c r="FP147" i="2"/>
  <c r="DH152" i="2"/>
  <c r="E13" i="7"/>
  <c r="DH159" i="2"/>
  <c r="DH155" i="2"/>
  <c r="DF147" i="2"/>
  <c r="DH147" i="2"/>
  <c r="DH148" i="2"/>
  <c r="EC147" i="2"/>
  <c r="LS147" i="2"/>
  <c r="DH153" i="2"/>
  <c r="DB147" i="2"/>
  <c r="DA147" i="2"/>
  <c r="MD147" i="2"/>
  <c r="FJ147" i="2"/>
  <c r="DM147" i="2"/>
  <c r="L13" i="7" s="1"/>
  <c r="DH149" i="2"/>
  <c r="LU147" i="2"/>
  <c r="LT147" i="2"/>
  <c r="LW147" i="2"/>
  <c r="MB147" i="2"/>
  <c r="DD147" i="2"/>
  <c r="LZ147" i="2"/>
  <c r="DH156" i="2"/>
  <c r="DH154" i="2"/>
  <c r="JH286" i="2"/>
  <c r="JI286" i="2"/>
  <c r="E286" i="2"/>
  <c r="E294" i="2"/>
  <c r="LL284" i="2"/>
  <c r="LM284" i="2" s="1"/>
  <c r="E285" i="2"/>
  <c r="E288" i="2"/>
  <c r="KV284" i="2"/>
  <c r="E287" i="2"/>
  <c r="LH284" i="2"/>
  <c r="E295" i="2"/>
  <c r="F272" i="2"/>
  <c r="E290" i="2"/>
  <c r="E293" i="2"/>
  <c r="KL284" i="2"/>
  <c r="KM284" i="2" s="1"/>
  <c r="DY284" i="2"/>
  <c r="B24" i="7"/>
  <c r="O24" i="7" s="1"/>
  <c r="E292" i="2"/>
  <c r="E289" i="2"/>
  <c r="E291" i="2"/>
  <c r="E284" i="2"/>
  <c r="LB284" i="2"/>
  <c r="LC284" i="2" s="1"/>
  <c r="DB284" i="2"/>
  <c r="F284" i="2"/>
  <c r="DZ284" i="2"/>
  <c r="EY320" i="2"/>
  <c r="DC85" i="2"/>
  <c r="DE85" i="2"/>
  <c r="DG72" i="2"/>
  <c r="DE72" i="2"/>
  <c r="DG85" i="2"/>
  <c r="HK134" i="2"/>
  <c r="KS122" i="2"/>
  <c r="KS135" i="2"/>
  <c r="LK122" i="2"/>
  <c r="LK135" i="2"/>
  <c r="LM135" i="2"/>
  <c r="KO139" i="2"/>
  <c r="KO126" i="2"/>
  <c r="FA253" i="2"/>
  <c r="FC253" i="2"/>
  <c r="FA265" i="2"/>
  <c r="FC265" i="2"/>
  <c r="EQ283" i="2"/>
  <c r="EU271" i="2"/>
  <c r="EQ271" i="2"/>
  <c r="EO283" i="2"/>
  <c r="EU283" i="2"/>
  <c r="KS223" i="2"/>
  <c r="IV66" i="2"/>
  <c r="IW79" i="2"/>
  <c r="IV79" i="2"/>
  <c r="JA79" i="2"/>
  <c r="EB87" i="2"/>
  <c r="IQ86" i="2"/>
  <c r="IP82" i="2"/>
  <c r="IQ82" i="2" s="1"/>
  <c r="KY124" i="2"/>
  <c r="J12" i="7"/>
  <c r="FJ134" i="2"/>
  <c r="FO134" i="2"/>
  <c r="FK134" i="2"/>
  <c r="FI134" i="2"/>
  <c r="FK121" i="2"/>
  <c r="LO235" i="2"/>
  <c r="FC235" i="2"/>
  <c r="FA235" i="2"/>
  <c r="KO238" i="2"/>
  <c r="LE227" i="2"/>
  <c r="LE239" i="2"/>
  <c r="KZ236" i="2"/>
  <c r="MN236" i="2"/>
  <c r="JI321" i="2"/>
  <c r="JM309" i="2" s="1"/>
  <c r="JH321" i="2"/>
  <c r="HU230" i="2"/>
  <c r="IA230" i="2"/>
  <c r="IE230" i="2"/>
  <c r="ID230" i="2"/>
  <c r="LN224" i="2"/>
  <c r="ME224" i="2"/>
  <c r="DN239" i="2"/>
  <c r="DO239" i="2"/>
  <c r="JC56" i="2"/>
  <c r="JD56" i="2" s="1"/>
  <c r="LK229" i="2"/>
  <c r="LK217" i="2"/>
  <c r="IZ229" i="2"/>
  <c r="JA229" i="2"/>
  <c r="IW229" i="2"/>
  <c r="IS224" i="2"/>
  <c r="IW224" i="2" s="1"/>
  <c r="EB225" i="2"/>
  <c r="LO210" i="2"/>
  <c r="FC219" i="2"/>
  <c r="AL66" i="2"/>
  <c r="KK208" i="2"/>
  <c r="LI54" i="2"/>
  <c r="ER41" i="2"/>
  <c r="CR43" i="2"/>
  <c r="FC47" i="2"/>
  <c r="FA47" i="2"/>
  <c r="DS47" i="2"/>
  <c r="DQ47" i="2"/>
  <c r="LK223" i="2"/>
  <c r="KU259" i="2"/>
  <c r="KY247" i="2"/>
  <c r="DC323" i="2"/>
  <c r="DG323" i="2"/>
  <c r="DG311" i="2"/>
  <c r="DE311" i="2"/>
  <c r="DE323" i="2"/>
  <c r="LI312" i="2"/>
  <c r="KW326" i="2"/>
  <c r="KW314" i="2"/>
  <c r="JH331" i="2"/>
  <c r="JI331" i="2"/>
  <c r="KP332" i="2"/>
  <c r="LS332" i="2"/>
  <c r="MI332" i="2"/>
  <c r="FA324" i="2"/>
  <c r="FC324" i="2"/>
  <c r="LM32" i="2"/>
  <c r="JG43" i="2"/>
  <c r="MW43" i="2" s="1"/>
  <c r="MF43" i="2"/>
  <c r="KJ43" i="2"/>
  <c r="LP43" i="2"/>
  <c r="DO52" i="2"/>
  <c r="DN52" i="2"/>
  <c r="LH43" i="2"/>
  <c r="MB43" i="2"/>
  <c r="MR43" i="2"/>
  <c r="DT46" i="2"/>
  <c r="DT53" i="2"/>
  <c r="DT51" i="2"/>
  <c r="DT55" i="2"/>
  <c r="F5" i="7"/>
  <c r="DT49" i="2"/>
  <c r="DL43" i="2"/>
  <c r="DT50" i="2"/>
  <c r="DJ43" i="2"/>
  <c r="DT47" i="2"/>
  <c r="DK43" i="2"/>
  <c r="DT54" i="2"/>
  <c r="DM43" i="2"/>
  <c r="DO43" i="2" s="1"/>
  <c r="DR43" i="2"/>
  <c r="DP43" i="2"/>
  <c r="MV44" i="2"/>
  <c r="MX44" i="2" s="1"/>
  <c r="JN44" i="2"/>
  <c r="JP44" i="2" s="1"/>
  <c r="JI44" i="2"/>
  <c r="JH44" i="2"/>
  <c r="MW44" i="2"/>
  <c r="JO44" i="2"/>
  <c r="JR44" i="2" s="1"/>
  <c r="JL44" i="2"/>
  <c r="KU237" i="2"/>
  <c r="LA237" i="2"/>
  <c r="LA249" i="2"/>
  <c r="LE237" i="2"/>
  <c r="LE249" i="2"/>
  <c r="KP260" i="2"/>
  <c r="LS260" i="2"/>
  <c r="MI260" i="2"/>
  <c r="ME272" i="2"/>
  <c r="LN272" i="2"/>
  <c r="MU272" i="2"/>
  <c r="KM331" i="2"/>
  <c r="DH334" i="2"/>
  <c r="DH343" i="2"/>
  <c r="IW332" i="2"/>
  <c r="DH340" i="2"/>
  <c r="DH336" i="2"/>
  <c r="IN332" i="2"/>
  <c r="DH339" i="2"/>
  <c r="E28" i="7"/>
  <c r="N28" i="7" s="1"/>
  <c r="O28" i="7" s="1"/>
  <c r="DH342" i="2"/>
  <c r="DH333" i="2"/>
  <c r="DH332" i="2"/>
  <c r="DH337" i="2"/>
  <c r="DH338" i="2"/>
  <c r="DA332" i="2"/>
  <c r="IA332" i="2"/>
  <c r="DB332" i="2"/>
  <c r="DC332" i="2" s="1"/>
  <c r="ER339" i="2"/>
  <c r="EU40" i="2"/>
  <c r="ED54" i="2"/>
  <c r="EE54" i="2"/>
  <c r="EI54" i="2"/>
  <c r="EF54" i="2"/>
  <c r="EG54" i="2"/>
  <c r="EJ54" i="2"/>
  <c r="FF43" i="2"/>
  <c r="I5" i="7" s="1"/>
  <c r="EX43" i="2"/>
  <c r="EW43" i="2"/>
  <c r="EY43" i="2"/>
  <c r="FB43" i="2"/>
  <c r="EZ43" i="2"/>
  <c r="KW36" i="2"/>
  <c r="KK282" i="2"/>
  <c r="HV34" i="2"/>
  <c r="IA32" i="2"/>
  <c r="AI42" i="2"/>
  <c r="D4" i="7"/>
  <c r="JO41" i="2"/>
  <c r="AJ42" i="2"/>
  <c r="JH32" i="2"/>
  <c r="JH31" i="2"/>
  <c r="HL30" i="2"/>
  <c r="HU37" i="2"/>
  <c r="DH39" i="2"/>
  <c r="LQ30" i="2"/>
  <c r="JL31" i="2"/>
  <c r="JI31" i="2"/>
  <c r="MW31" i="2"/>
  <c r="IE37" i="2"/>
  <c r="DH40" i="2"/>
  <c r="FC38" i="2"/>
  <c r="FA38" i="2"/>
  <c r="ED36" i="2"/>
  <c r="EG36" i="2"/>
  <c r="EI36" i="2"/>
  <c r="EJ36" i="2"/>
  <c r="EF36" i="2"/>
  <c r="EE36" i="2"/>
  <c r="EQ32" i="2"/>
  <c r="EU32" i="2"/>
  <c r="EO32" i="2"/>
  <c r="J42" i="2"/>
  <c r="L42" i="2"/>
  <c r="AJ37" i="2"/>
  <c r="AL37" i="2"/>
  <c r="EO38" i="2"/>
  <c r="EQ38" i="2"/>
  <c r="EU38" i="2"/>
  <c r="J37" i="2"/>
  <c r="L37" i="2"/>
  <c r="EI38" i="2"/>
  <c r="EF38" i="2"/>
  <c r="EE38" i="2"/>
  <c r="ED38" i="2"/>
  <c r="EG38" i="2"/>
  <c r="EJ38" i="2"/>
  <c r="DC38" i="2"/>
  <c r="DG38" i="2"/>
  <c r="DE38" i="2"/>
  <c r="EI34" i="2"/>
  <c r="ED34" i="2"/>
  <c r="EE34" i="2"/>
  <c r="EK34" i="2" s="1"/>
  <c r="EJ34" i="2"/>
  <c r="EG34" i="2"/>
  <c r="HU41" i="2"/>
  <c r="IF41" i="2" s="1"/>
  <c r="DQ36" i="2"/>
  <c r="DS36" i="2"/>
  <c r="JN41" i="2"/>
  <c r="JA41" i="2"/>
  <c r="AJ40" i="2"/>
  <c r="AL40" i="2"/>
  <c r="AK40" i="2"/>
  <c r="AI40" i="2"/>
  <c r="ED42" i="2"/>
  <c r="EI42" i="2"/>
  <c r="EF42" i="2"/>
  <c r="EJ42" i="2"/>
  <c r="EG42" i="2"/>
  <c r="EO34" i="2"/>
  <c r="EQ34" i="2"/>
  <c r="EU34" i="2"/>
  <c r="EO41" i="2"/>
  <c r="EU41" i="2"/>
  <c r="EQ41" i="2"/>
  <c r="DO34" i="2"/>
  <c r="DN34" i="2"/>
  <c r="DO42" i="2"/>
  <c r="DN42" i="2"/>
  <c r="JL32" i="2"/>
  <c r="HN30" i="2"/>
  <c r="JL33" i="2"/>
  <c r="DH37" i="2"/>
  <c r="HU39" i="2"/>
  <c r="JB39" i="2" s="1"/>
  <c r="IW41" i="2"/>
  <c r="IV41" i="2"/>
  <c r="MV33" i="2"/>
  <c r="MX33" i="2" s="1"/>
  <c r="JI33" i="2"/>
  <c r="MW33" i="2"/>
  <c r="AJ41" i="2"/>
  <c r="AL41" i="2"/>
  <c r="J36" i="2"/>
  <c r="L36" i="2"/>
  <c r="DO41" i="2"/>
  <c r="DN41" i="2"/>
  <c r="DC37" i="2"/>
  <c r="DG37" i="2"/>
  <c r="DE37" i="2"/>
  <c r="FC35" i="2"/>
  <c r="FA35" i="2"/>
  <c r="FA31" i="2"/>
  <c r="FC31" i="2"/>
  <c r="EO31" i="2"/>
  <c r="EQ31" i="2"/>
  <c r="EU31" i="2"/>
  <c r="FP30" i="2"/>
  <c r="FO30" i="2"/>
  <c r="FQ30" i="2"/>
  <c r="MV32" i="2"/>
  <c r="MX32" i="2" s="1"/>
  <c r="M35" i="2"/>
  <c r="J41" i="2"/>
  <c r="L41" i="2"/>
  <c r="MW40" i="2"/>
  <c r="JL40" i="2"/>
  <c r="HR30" i="2"/>
  <c r="ML30" i="2"/>
  <c r="J39" i="2"/>
  <c r="L39" i="2"/>
  <c r="LV30" i="2"/>
  <c r="JN32" i="2"/>
  <c r="JI32" i="2"/>
  <c r="HD30" i="2"/>
  <c r="HO30" i="2"/>
  <c r="KV30" i="2"/>
  <c r="DO33" i="2"/>
  <c r="DN33" i="2"/>
  <c r="DH36" i="2"/>
  <c r="DH41" i="2"/>
  <c r="DH32" i="2"/>
  <c r="DH35" i="2"/>
  <c r="DH42" i="2"/>
  <c r="DH33" i="2"/>
  <c r="DF30" i="2"/>
  <c r="DH34" i="2"/>
  <c r="DD30" i="2"/>
  <c r="DC39" i="2"/>
  <c r="DG39" i="2"/>
  <c r="DE39" i="2"/>
  <c r="DS39" i="2"/>
  <c r="DQ39" i="2"/>
  <c r="IN31" i="2"/>
  <c r="HV36" i="2"/>
  <c r="M31" i="2"/>
  <c r="M32" i="2"/>
  <c r="EI33" i="2"/>
  <c r="EE33" i="2"/>
  <c r="EK33" i="2" s="1"/>
  <c r="EF33" i="2"/>
  <c r="EG33" i="2"/>
  <c r="EJ33" i="2"/>
  <c r="ED33" i="2"/>
  <c r="EO33" i="2"/>
  <c r="EU33" i="2"/>
  <c r="EQ33" i="2"/>
  <c r="FC41" i="2"/>
  <c r="FA41" i="2"/>
  <c r="DQ31" i="2"/>
  <c r="DS31" i="2"/>
  <c r="EO39" i="2"/>
  <c r="EQ39" i="2"/>
  <c r="EU39" i="2"/>
  <c r="IZ30" i="2"/>
  <c r="M40" i="2"/>
  <c r="M36" i="2"/>
  <c r="DQ33" i="2"/>
  <c r="DS33" i="2"/>
  <c r="ED37" i="2"/>
  <c r="EF37" i="2"/>
  <c r="EE37" i="2"/>
  <c r="EG37" i="2"/>
  <c r="EJ37" i="2"/>
  <c r="EI37" i="2"/>
  <c r="FC37" i="2"/>
  <c r="FA37" i="2"/>
  <c r="J33" i="2"/>
  <c r="L33" i="2"/>
  <c r="J31" i="2"/>
  <c r="L31" i="2"/>
  <c r="FA39" i="2"/>
  <c r="FC39" i="2"/>
  <c r="IW39" i="2"/>
  <c r="JA39" i="2"/>
  <c r="IV39" i="2"/>
  <c r="HV37" i="2"/>
  <c r="IH37" i="2"/>
  <c r="IW32" i="2"/>
  <c r="JA32" i="2"/>
  <c r="IV32" i="2"/>
  <c r="HU40" i="2"/>
  <c r="JB40" i="2" s="1"/>
  <c r="IN40" i="2"/>
  <c r="IN32" i="2"/>
  <c r="HU32" i="2"/>
  <c r="ID30" i="2"/>
  <c r="H30" i="2"/>
  <c r="M42" i="2"/>
  <c r="M37" i="2"/>
  <c r="M41" i="2"/>
  <c r="M39" i="2"/>
  <c r="M33" i="2"/>
  <c r="K30" i="2"/>
  <c r="MW32" i="2"/>
  <c r="M34" i="2"/>
  <c r="DO37" i="2"/>
  <c r="DN37" i="2"/>
  <c r="DQ35" i="2"/>
  <c r="DS35" i="2"/>
  <c r="DO39" i="2"/>
  <c r="DN39" i="2"/>
  <c r="J4" i="7"/>
  <c r="FJ30" i="2"/>
  <c r="FI30" i="2"/>
  <c r="FK30" i="2"/>
  <c r="EE40" i="2"/>
  <c r="EK40" i="2" s="1"/>
  <c r="ED40" i="2"/>
  <c r="EJ40" i="2"/>
  <c r="EF40" i="2"/>
  <c r="EG40" i="2"/>
  <c r="EI40" i="2"/>
  <c r="MH30" i="2"/>
  <c r="LR30" i="2"/>
  <c r="KN30" i="2"/>
  <c r="LU30" i="2"/>
  <c r="MK30" i="2"/>
  <c r="KT30" i="2"/>
  <c r="DC31" i="2"/>
  <c r="DG31" i="2"/>
  <c r="DE31" i="2"/>
  <c r="IN33" i="2"/>
  <c r="IA34" i="2"/>
  <c r="IE34" i="2"/>
  <c r="HU34" i="2"/>
  <c r="IO34" i="2" s="1"/>
  <c r="MF30" i="2"/>
  <c r="LP30" i="2"/>
  <c r="KJ30" i="2"/>
  <c r="KX30" i="2"/>
  <c r="LW30" i="2"/>
  <c r="MM30" i="2"/>
  <c r="J34" i="2"/>
  <c r="L34" i="2"/>
  <c r="I30" i="2"/>
  <c r="J30" i="2" s="1"/>
  <c r="EE32" i="2"/>
  <c r="EI32" i="2"/>
  <c r="EG32" i="2"/>
  <c r="EJ32" i="2"/>
  <c r="ED32" i="2"/>
  <c r="EF32" i="2"/>
  <c r="L35" i="2"/>
  <c r="J35" i="2"/>
  <c r="HG30" i="2"/>
  <c r="MI30" i="2"/>
  <c r="KP30" i="2"/>
  <c r="KQ30" i="2" s="1"/>
  <c r="LS30" i="2"/>
  <c r="JL35" i="2"/>
  <c r="EE39" i="2"/>
  <c r="ED39" i="2"/>
  <c r="EF39" i="2"/>
  <c r="EI39" i="2"/>
  <c r="EG39" i="2"/>
  <c r="EJ39" i="2"/>
  <c r="JN40" i="2"/>
  <c r="MW35" i="2"/>
  <c r="IQ31" i="2"/>
  <c r="IP30" i="2"/>
  <c r="IQ30" i="2" s="1"/>
  <c r="KL30" i="2"/>
  <c r="DK30" i="2"/>
  <c r="DO35" i="2"/>
  <c r="FC34" i="2"/>
  <c r="FA34" i="2"/>
  <c r="IA33" i="2"/>
  <c r="IE33" i="2"/>
  <c r="HZ33" i="2"/>
  <c r="MC30" i="2"/>
  <c r="LJ30" i="2"/>
  <c r="MS30" i="2"/>
  <c r="JD31" i="2"/>
  <c r="AG30" i="2"/>
  <c r="AD30" i="2"/>
  <c r="AE30" i="2"/>
  <c r="FA42" i="2"/>
  <c r="FC42" i="2"/>
  <c r="LX30" i="2"/>
  <c r="KZ30" i="2"/>
  <c r="MN30" i="2"/>
  <c r="ME30" i="2"/>
  <c r="LN30" i="2"/>
  <c r="MU30" i="2"/>
  <c r="HS30" i="2"/>
  <c r="IN34" i="2"/>
  <c r="DG35" i="2"/>
  <c r="DE35" i="2"/>
  <c r="DC35" i="2"/>
  <c r="ED35" i="2"/>
  <c r="EE35" i="2"/>
  <c r="EF35" i="2"/>
  <c r="EG35" i="2"/>
  <c r="EI35" i="2"/>
  <c r="EJ35" i="2"/>
  <c r="MP30" i="2"/>
  <c r="LD30" i="2"/>
  <c r="LE30" i="2" s="1"/>
  <c r="LZ30" i="2"/>
  <c r="JH40" i="2"/>
  <c r="H4" i="7"/>
  <c r="Z4" i="7" s="1"/>
  <c r="ET30" i="2"/>
  <c r="EN30" i="2"/>
  <c r="EO30" i="2" s="1"/>
  <c r="ES30" i="2"/>
  <c r="ER30" i="2"/>
  <c r="EP30" i="2"/>
  <c r="EM30" i="2"/>
  <c r="HT30" i="2"/>
  <c r="IA35" i="2"/>
  <c r="IE35" i="2"/>
  <c r="HF30" i="2"/>
  <c r="HK30" i="2"/>
  <c r="FF30" i="2"/>
  <c r="I4" i="7" s="1"/>
  <c r="EW30" i="2"/>
  <c r="EZ30" i="2"/>
  <c r="FB30" i="2"/>
  <c r="EX30" i="2"/>
  <c r="EY30" i="2"/>
  <c r="AK31" i="2"/>
  <c r="AJ31" i="2"/>
  <c r="AI31" i="2"/>
  <c r="AL31" i="2"/>
  <c r="DG34" i="2"/>
  <c r="DE34" i="2"/>
  <c r="DC34" i="2"/>
  <c r="IH35" i="2"/>
  <c r="HV35" i="2"/>
  <c r="HV31" i="2"/>
  <c r="IH31" i="2"/>
  <c r="HM30" i="2"/>
  <c r="HH30" i="2"/>
  <c r="EO42" i="2"/>
  <c r="EU42" i="2"/>
  <c r="EQ42" i="2"/>
  <c r="ED31" i="2"/>
  <c r="EJ31" i="2"/>
  <c r="EI31" i="2"/>
  <c r="EG31" i="2"/>
  <c r="EE31" i="2"/>
  <c r="EF31" i="2"/>
  <c r="IQ33" i="2"/>
  <c r="J38" i="2"/>
  <c r="L38" i="2"/>
  <c r="IM30" i="2"/>
  <c r="B4" i="7"/>
  <c r="CW30" i="2"/>
  <c r="CT30" i="2"/>
  <c r="E33" i="2"/>
  <c r="CG30" i="2"/>
  <c r="CN30" i="2"/>
  <c r="CY30" i="2"/>
  <c r="E40" i="2"/>
  <c r="CP30" i="2"/>
  <c r="CR30" i="2"/>
  <c r="CV30" i="2"/>
  <c r="CQ30" i="2"/>
  <c r="CJ30" i="2"/>
  <c r="HI30" i="2"/>
  <c r="E38" i="2"/>
  <c r="HQ30" i="2"/>
  <c r="CE30" i="2"/>
  <c r="E42" i="2"/>
  <c r="E39" i="2"/>
  <c r="DB30" i="2"/>
  <c r="DC30" i="2" s="1"/>
  <c r="CO30" i="2"/>
  <c r="E35" i="2"/>
  <c r="E32" i="2"/>
  <c r="CL30" i="2"/>
  <c r="E36" i="2"/>
  <c r="F30" i="2"/>
  <c r="CF30" i="2"/>
  <c r="E37" i="2"/>
  <c r="CI30" i="2"/>
  <c r="CM30" i="2"/>
  <c r="CK30" i="2"/>
  <c r="E41" i="2"/>
  <c r="E31" i="2"/>
  <c r="E34" i="2"/>
  <c r="CH30" i="2"/>
  <c r="CU30" i="2"/>
  <c r="HB30" i="2"/>
  <c r="IW38" i="2"/>
  <c r="IV38" i="2"/>
  <c r="JA38" i="2"/>
  <c r="HU38" i="2"/>
  <c r="IX38" i="2" s="1"/>
  <c r="EC30" i="2"/>
  <c r="EI30" i="2" s="1"/>
  <c r="DS32" i="2"/>
  <c r="DQ32" i="2"/>
  <c r="KR30" i="2"/>
  <c r="JI40" i="2"/>
  <c r="AJ32" i="2"/>
  <c r="AI32" i="2"/>
  <c r="AK32" i="2"/>
  <c r="AL32" i="2"/>
  <c r="MB30" i="2"/>
  <c r="LH30" i="2"/>
  <c r="MR30" i="2"/>
  <c r="IQ38" i="2"/>
  <c r="HV38" i="2"/>
  <c r="JI42" i="2"/>
  <c r="JH42" i="2"/>
  <c r="MW42" i="2"/>
  <c r="JN42" i="2"/>
  <c r="JP42" i="2" s="1"/>
  <c r="JL42" i="2"/>
  <c r="JO42" i="2"/>
  <c r="MV42" i="2"/>
  <c r="MX42" i="2" s="1"/>
  <c r="DY30" i="2"/>
  <c r="DX30" i="2"/>
  <c r="DZ30" i="2" s="1"/>
  <c r="EA30" i="2"/>
  <c r="DN40" i="2"/>
  <c r="DO40" i="2"/>
  <c r="MT30" i="2"/>
  <c r="JH35" i="2"/>
  <c r="JI35" i="2"/>
  <c r="JL38" i="2"/>
  <c r="LF30" i="2"/>
  <c r="LG30" i="2" s="1"/>
  <c r="MQ30" i="2"/>
  <c r="MA30" i="2"/>
  <c r="JI37" i="2"/>
  <c r="JH37" i="2"/>
  <c r="JI38" i="2"/>
  <c r="JH38" i="2"/>
  <c r="MV38" i="2"/>
  <c r="MX38" i="2" s="1"/>
  <c r="JL37" i="2"/>
  <c r="MV37" i="2"/>
  <c r="MX37" i="2" s="1"/>
  <c r="JO37" i="2"/>
  <c r="NC37" i="2" s="1"/>
  <c r="NE37" i="2" s="1"/>
  <c r="MW37" i="2"/>
  <c r="JN39" i="2"/>
  <c r="NB39" i="2" s="1"/>
  <c r="ND39" i="2" s="1"/>
  <c r="MW39" i="2"/>
  <c r="JL39" i="2"/>
  <c r="JO39" i="2"/>
  <c r="JR39" i="2" s="1"/>
  <c r="JI39" i="2"/>
  <c r="MV39" i="2"/>
  <c r="MX39" i="2" s="1"/>
  <c r="JH39" i="2"/>
  <c r="JN38" i="2"/>
  <c r="JP38" i="2" s="1"/>
  <c r="JO38" i="2"/>
  <c r="JR38" i="2" s="1"/>
  <c r="IF130" i="2"/>
  <c r="ED160" i="2"/>
  <c r="DS299" i="2"/>
  <c r="ED297" i="2"/>
  <c r="G14" i="7"/>
  <c r="R14" i="7" s="1"/>
  <c r="EH116" i="2"/>
  <c r="DS306" i="2"/>
  <c r="EK116" i="2"/>
  <c r="EK103" i="2"/>
  <c r="JP86" i="2"/>
  <c r="JQ86" i="2" s="1"/>
  <c r="NB84" i="2"/>
  <c r="ND84" i="2" s="1"/>
  <c r="EE299" i="2"/>
  <c r="EI160" i="2"/>
  <c r="IO76" i="2"/>
  <c r="KM95" i="2"/>
  <c r="V9" i="7"/>
  <c r="EE160" i="2"/>
  <c r="IO88" i="2"/>
  <c r="DO315" i="2"/>
  <c r="EI327" i="2"/>
  <c r="EJ315" i="2"/>
  <c r="IX72" i="2"/>
  <c r="EF297" i="2"/>
  <c r="IB72" i="2"/>
  <c r="IF96" i="2"/>
  <c r="EE297" i="2"/>
  <c r="JB76" i="2"/>
  <c r="AM92" i="2"/>
  <c r="IB76" i="2"/>
  <c r="IX168" i="2"/>
  <c r="DS315" i="2"/>
  <c r="IB168" i="2"/>
  <c r="IF76" i="2"/>
  <c r="EK210" i="2"/>
  <c r="KO69" i="2"/>
  <c r="KU69" i="2"/>
  <c r="EK79" i="2"/>
  <c r="DN315" i="2"/>
  <c r="IF245" i="2"/>
  <c r="IO72" i="2"/>
  <c r="EH163" i="2"/>
  <c r="AM36" i="2"/>
  <c r="IB119" i="2"/>
  <c r="IF72" i="2"/>
  <c r="NB83" i="2"/>
  <c r="ND83" i="2" s="1"/>
  <c r="EK203" i="2"/>
  <c r="AM68" i="2"/>
  <c r="EH58" i="2"/>
  <c r="EJ314" i="2"/>
  <c r="DO327" i="2"/>
  <c r="IO92" i="2"/>
  <c r="EG285" i="2"/>
  <c r="AM99" i="2"/>
  <c r="AM104" i="2"/>
  <c r="EE311" i="2"/>
  <c r="EH311" i="2" s="1"/>
  <c r="JP91" i="2"/>
  <c r="AM59" i="2"/>
  <c r="LI69" i="2"/>
  <c r="IB144" i="2"/>
  <c r="IO168" i="2"/>
  <c r="IO125" i="2"/>
  <c r="DO285" i="2"/>
  <c r="NC87" i="2"/>
  <c r="NE87" i="2" s="1"/>
  <c r="EH203" i="2"/>
  <c r="DN325" i="2"/>
  <c r="JR81" i="2"/>
  <c r="IO245" i="2"/>
  <c r="IB81" i="2"/>
  <c r="IB92" i="2"/>
  <c r="JP74" i="2"/>
  <c r="JQ74" i="2" s="1"/>
  <c r="JQ155" i="2"/>
  <c r="IX245" i="2"/>
  <c r="EG311" i="2"/>
  <c r="IO81" i="2"/>
  <c r="EH103" i="2"/>
  <c r="IF81" i="2"/>
  <c r="IF168" i="2"/>
  <c r="Z8" i="7"/>
  <c r="JP75" i="2"/>
  <c r="JQ75" i="2" s="1"/>
  <c r="EJ311" i="2"/>
  <c r="IF92" i="2"/>
  <c r="AM62" i="2"/>
  <c r="EI311" i="2"/>
  <c r="NB97" i="2"/>
  <c r="ND97" i="2" s="1"/>
  <c r="IX81" i="2"/>
  <c r="EK209" i="2"/>
  <c r="EH189" i="2"/>
  <c r="IB245" i="2"/>
  <c r="IX92" i="2"/>
  <c r="EF311" i="2"/>
  <c r="AM91" i="2"/>
  <c r="DO319" i="2"/>
  <c r="JB123" i="2"/>
  <c r="JM90" i="2"/>
  <c r="JP105" i="2"/>
  <c r="NC93" i="2"/>
  <c r="NE93" i="2" s="1"/>
  <c r="IB123" i="2"/>
  <c r="NB71" i="2"/>
  <c r="ND71" i="2" s="1"/>
  <c r="IF88" i="2"/>
  <c r="IF123" i="2"/>
  <c r="NC107" i="2"/>
  <c r="NE107" i="2" s="1"/>
  <c r="JM223" i="2"/>
  <c r="IX88" i="2"/>
  <c r="IB88" i="2"/>
  <c r="IO123" i="2"/>
  <c r="EH205" i="2"/>
  <c r="Q7" i="7"/>
  <c r="JS92" i="2"/>
  <c r="JA69" i="2"/>
  <c r="DO299" i="2"/>
  <c r="LI82" i="2"/>
  <c r="NC105" i="2"/>
  <c r="NE105" i="2" s="1"/>
  <c r="IF144" i="2"/>
  <c r="IB130" i="2"/>
  <c r="IX144" i="2"/>
  <c r="JR70" i="2"/>
  <c r="JS70" i="2" s="1"/>
  <c r="LM69" i="2"/>
  <c r="AM76" i="2"/>
  <c r="AM81" i="2"/>
  <c r="EH79" i="2"/>
  <c r="JB130" i="2"/>
  <c r="EI95" i="2"/>
  <c r="NB34" i="2"/>
  <c r="ND34" i="2" s="1"/>
  <c r="JM96" i="2"/>
  <c r="JB98" i="2"/>
  <c r="IB180" i="2"/>
  <c r="EF95" i="2"/>
  <c r="JM201" i="2"/>
  <c r="AM107" i="2"/>
  <c r="IX130" i="2"/>
  <c r="IX125" i="2"/>
  <c r="JB125" i="2"/>
  <c r="IO119" i="2"/>
  <c r="JP81" i="2"/>
  <c r="DN306" i="2"/>
  <c r="IB98" i="2"/>
  <c r="EH177" i="2"/>
  <c r="EE95" i="2"/>
  <c r="LO69" i="2"/>
  <c r="IO63" i="2"/>
  <c r="JP107" i="2"/>
  <c r="IB125" i="2"/>
  <c r="IF119" i="2"/>
  <c r="IO98" i="2"/>
  <c r="IF98" i="2"/>
  <c r="EH164" i="2"/>
  <c r="JQ193" i="2"/>
  <c r="DG173" i="2"/>
  <c r="JB119" i="2"/>
  <c r="JM123" i="2"/>
  <c r="IO221" i="2"/>
  <c r="IF126" i="2"/>
  <c r="KY69" i="2"/>
  <c r="EQ82" i="2"/>
  <c r="EH122" i="2"/>
  <c r="JQ112" i="2"/>
  <c r="JB235" i="2"/>
  <c r="G9" i="7"/>
  <c r="R9" i="7" s="1"/>
  <c r="JM188" i="2"/>
  <c r="Y8" i="7"/>
  <c r="FC69" i="2"/>
  <c r="IB203" i="2"/>
  <c r="NC92" i="2"/>
  <c r="NE92" i="2" s="1"/>
  <c r="IB235" i="2"/>
  <c r="IX221" i="2"/>
  <c r="KQ69" i="2"/>
  <c r="EF290" i="2"/>
  <c r="EH81" i="2"/>
  <c r="EF327" i="2"/>
  <c r="EK63" i="2"/>
  <c r="IF221" i="2"/>
  <c r="DS327" i="2"/>
  <c r="EG315" i="2"/>
  <c r="AM103" i="2"/>
  <c r="NB77" i="2"/>
  <c r="ND77" i="2" s="1"/>
  <c r="NB72" i="2"/>
  <c r="ND72" i="2" s="1"/>
  <c r="IX235" i="2"/>
  <c r="EJ295" i="2"/>
  <c r="JB221" i="2"/>
  <c r="JQ114" i="2"/>
  <c r="KM82" i="2"/>
  <c r="EE327" i="2"/>
  <c r="EK327" i="2" s="1"/>
  <c r="EH209" i="2"/>
  <c r="AM83" i="2"/>
  <c r="EF339" i="2"/>
  <c r="IF235" i="2"/>
  <c r="NC83" i="2"/>
  <c r="NE83" i="2" s="1"/>
  <c r="JM83" i="2"/>
  <c r="EJ285" i="2"/>
  <c r="EH197" i="2"/>
  <c r="IF117" i="2"/>
  <c r="NC98" i="2"/>
  <c r="NE98" i="2" s="1"/>
  <c r="NB87" i="2"/>
  <c r="ND87" i="2" s="1"/>
  <c r="EI325" i="2"/>
  <c r="ED325" i="2"/>
  <c r="EE325" i="2"/>
  <c r="EH210" i="2"/>
  <c r="IX242" i="2"/>
  <c r="IO117" i="2"/>
  <c r="IX96" i="2"/>
  <c r="IB93" i="2"/>
  <c r="NC74" i="2"/>
  <c r="NE74" i="2" s="1"/>
  <c r="IB80" i="2"/>
  <c r="EF121" i="2"/>
  <c r="DN328" i="2"/>
  <c r="EK255" i="2"/>
  <c r="EG314" i="2"/>
  <c r="IX246" i="2"/>
  <c r="JB117" i="2"/>
  <c r="IO126" i="2"/>
  <c r="EH154" i="2"/>
  <c r="JM72" i="2"/>
  <c r="EH255" i="2"/>
  <c r="IB242" i="2"/>
  <c r="IX117" i="2"/>
  <c r="JQ223" i="2"/>
  <c r="IO93" i="2"/>
  <c r="AM94" i="2"/>
  <c r="EK196" i="2"/>
  <c r="NC96" i="2"/>
  <c r="NE96" i="2" s="1"/>
  <c r="JM99" i="2"/>
  <c r="IF80" i="2"/>
  <c r="Q17" i="7"/>
  <c r="JM89" i="2"/>
  <c r="ED326" i="2"/>
  <c r="EI326" i="2"/>
  <c r="DQ325" i="2"/>
  <c r="DO314" i="2"/>
  <c r="DQ328" i="2"/>
  <c r="NC71" i="2"/>
  <c r="NE71" i="2" s="1"/>
  <c r="JR71" i="2"/>
  <c r="NB99" i="2"/>
  <c r="ND99" i="2" s="1"/>
  <c r="IB246" i="2"/>
  <c r="JM76" i="2"/>
  <c r="JB242" i="2"/>
  <c r="ED186" i="2"/>
  <c r="AM60" i="2"/>
  <c r="JR86" i="2"/>
  <c r="IF137" i="2"/>
  <c r="EK189" i="2"/>
  <c r="IB96" i="2"/>
  <c r="JB93" i="2"/>
  <c r="JB84" i="2"/>
  <c r="EJ299" i="2"/>
  <c r="ED312" i="2"/>
  <c r="IX80" i="2"/>
  <c r="LE82" i="2"/>
  <c r="EE326" i="2"/>
  <c r="EH182" i="2"/>
  <c r="LE69" i="2"/>
  <c r="JM185" i="2"/>
  <c r="IF242" i="2"/>
  <c r="IF93" i="2"/>
  <c r="JB96" i="2"/>
  <c r="LI134" i="2"/>
  <c r="EI299" i="2"/>
  <c r="AM89" i="2"/>
  <c r="IF78" i="2"/>
  <c r="JB128" i="2"/>
  <c r="JM73" i="2"/>
  <c r="ED299" i="2"/>
  <c r="DS318" i="2"/>
  <c r="NB88" i="2"/>
  <c r="ND88" i="2" s="1"/>
  <c r="EG299" i="2"/>
  <c r="EO82" i="2"/>
  <c r="IB205" i="2"/>
  <c r="JR91" i="2"/>
  <c r="IO80" i="2"/>
  <c r="IO102" i="2"/>
  <c r="O9" i="7"/>
  <c r="EK138" i="2"/>
  <c r="DN314" i="2"/>
  <c r="NC73" i="2"/>
  <c r="NE73" i="2" s="1"/>
  <c r="JR73" i="2"/>
  <c r="IB126" i="2"/>
  <c r="EH230" i="2"/>
  <c r="EK259" i="2"/>
  <c r="IF52" i="2"/>
  <c r="IO246" i="2"/>
  <c r="IX205" i="2"/>
  <c r="EH114" i="2"/>
  <c r="AM38" i="2"/>
  <c r="IX102" i="2"/>
  <c r="JM74" i="2"/>
  <c r="KK69" i="2"/>
  <c r="IB73" i="2"/>
  <c r="JB102" i="2"/>
  <c r="JM75" i="2"/>
  <c r="NC77" i="2"/>
  <c r="NE77" i="2" s="1"/>
  <c r="DQ327" i="2"/>
  <c r="DQ263" i="2"/>
  <c r="IF70" i="2"/>
  <c r="IF246" i="2"/>
  <c r="EE280" i="2"/>
  <c r="EH268" i="2" s="1"/>
  <c r="JB126" i="2"/>
  <c r="IO205" i="2"/>
  <c r="IF205" i="2"/>
  <c r="EK50" i="2"/>
  <c r="EK114" i="2"/>
  <c r="JM88" i="2"/>
  <c r="EK180" i="2"/>
  <c r="EK185" i="2"/>
  <c r="IX73" i="2"/>
  <c r="DQ318" i="2"/>
  <c r="JQ180" i="2"/>
  <c r="EK122" i="2"/>
  <c r="IB102" i="2"/>
  <c r="JB122" i="2"/>
  <c r="IX70" i="2"/>
  <c r="DS307" i="2"/>
  <c r="EK119" i="2"/>
  <c r="IX86" i="2"/>
  <c r="JB73" i="2"/>
  <c r="IO73" i="2"/>
  <c r="FA82" i="2"/>
  <c r="EK184" i="2"/>
  <c r="EF186" i="2"/>
  <c r="DO328" i="2"/>
  <c r="EK132" i="2"/>
  <c r="NC88" i="2"/>
  <c r="NE88" i="2" s="1"/>
  <c r="IF129" i="2"/>
  <c r="IB127" i="2"/>
  <c r="IO86" i="2"/>
  <c r="EH185" i="2"/>
  <c r="EE312" i="2"/>
  <c r="JM316" i="2"/>
  <c r="FA69" i="2"/>
  <c r="JM152" i="2"/>
  <c r="DQ307" i="2"/>
  <c r="IB129" i="2"/>
  <c r="IB86" i="2"/>
  <c r="IO111" i="2"/>
  <c r="IF122" i="2"/>
  <c r="EK243" i="2"/>
  <c r="IB54" i="2"/>
  <c r="IF46" i="2"/>
  <c r="JP92" i="2"/>
  <c r="EG328" i="2"/>
  <c r="DQ265" i="2"/>
  <c r="G16" i="7"/>
  <c r="EK81" i="2"/>
  <c r="JM141" i="2"/>
  <c r="JB54" i="2"/>
  <c r="IO129" i="2"/>
  <c r="IX127" i="2"/>
  <c r="JB180" i="2"/>
  <c r="JM189" i="2"/>
  <c r="IO171" i="2"/>
  <c r="AM80" i="2"/>
  <c r="EE290" i="2"/>
  <c r="DS325" i="2"/>
  <c r="KU296" i="2"/>
  <c r="EI186" i="2"/>
  <c r="IB70" i="2"/>
  <c r="FG108" i="2"/>
  <c r="EH231" i="2"/>
  <c r="IO54" i="2"/>
  <c r="EI328" i="2"/>
  <c r="FG69" i="2"/>
  <c r="EG316" i="2"/>
  <c r="LA82" i="2"/>
  <c r="JB70" i="2"/>
  <c r="EH63" i="2"/>
  <c r="NB93" i="2"/>
  <c r="ND93" i="2" s="1"/>
  <c r="JB129" i="2"/>
  <c r="JB153" i="2"/>
  <c r="JM197" i="2"/>
  <c r="EH218" i="2"/>
  <c r="IX171" i="2"/>
  <c r="KS82" i="2"/>
  <c r="EE307" i="2"/>
  <c r="EK295" i="2" s="1"/>
  <c r="ED307" i="2"/>
  <c r="EF307" i="2"/>
  <c r="EI307" i="2"/>
  <c r="EK230" i="2"/>
  <c r="EF312" i="2"/>
  <c r="JB86" i="2"/>
  <c r="LM296" i="2"/>
  <c r="EE328" i="2"/>
  <c r="EJ316" i="2"/>
  <c r="EF319" i="2"/>
  <c r="IX54" i="2"/>
  <c r="EH50" i="2"/>
  <c r="S15" i="7"/>
  <c r="DO325" i="2"/>
  <c r="IB124" i="2"/>
  <c r="EI319" i="2"/>
  <c r="DQ281" i="2"/>
  <c r="KY147" i="2"/>
  <c r="IB153" i="2"/>
  <c r="IX78" i="2"/>
  <c r="EK218" i="2"/>
  <c r="EH92" i="2"/>
  <c r="DQ285" i="2"/>
  <c r="DS285" i="2"/>
  <c r="IX52" i="2"/>
  <c r="IB137" i="2"/>
  <c r="IB176" i="2"/>
  <c r="JS83" i="2"/>
  <c r="IO133" i="2"/>
  <c r="IB122" i="2"/>
  <c r="ED328" i="2"/>
  <c r="IF176" i="2"/>
  <c r="JB176" i="2"/>
  <c r="NB70" i="2"/>
  <c r="ND70" i="2" s="1"/>
  <c r="IX83" i="2"/>
  <c r="EH119" i="2"/>
  <c r="EK182" i="2"/>
  <c r="ED339" i="2"/>
  <c r="EU95" i="2"/>
  <c r="JB109" i="2"/>
  <c r="IB171" i="2"/>
  <c r="DN268" i="2"/>
  <c r="IX128" i="2"/>
  <c r="ED290" i="2"/>
  <c r="EE285" i="2"/>
  <c r="ED285" i="2"/>
  <c r="EF285" i="2"/>
  <c r="EI285" i="2"/>
  <c r="IO78" i="2"/>
  <c r="JB78" i="2"/>
  <c r="ED321" i="2"/>
  <c r="EI321" i="2"/>
  <c r="EF321" i="2"/>
  <c r="EE321" i="2"/>
  <c r="JR99" i="2"/>
  <c r="IO75" i="2"/>
  <c r="IX75" i="2"/>
  <c r="AM87" i="2"/>
  <c r="JB52" i="2"/>
  <c r="JB83" i="2"/>
  <c r="EJ327" i="2"/>
  <c r="DQ269" i="2"/>
  <c r="DN95" i="2"/>
  <c r="IF109" i="2"/>
  <c r="IO179" i="2"/>
  <c r="IB83" i="2"/>
  <c r="JM193" i="2"/>
  <c r="EJ328" i="2"/>
  <c r="IX176" i="2"/>
  <c r="EJ307" i="2"/>
  <c r="EI339" i="2"/>
  <c r="EH180" i="2"/>
  <c r="JH108" i="2"/>
  <c r="IX109" i="2"/>
  <c r="IF171" i="2"/>
  <c r="EJ319" i="2"/>
  <c r="IX133" i="2"/>
  <c r="FC224" i="2"/>
  <c r="IF75" i="2"/>
  <c r="DN299" i="2"/>
  <c r="G11" i="7"/>
  <c r="JR76" i="2"/>
  <c r="NC76" i="2"/>
  <c r="NE76" i="2" s="1"/>
  <c r="IB131" i="2"/>
  <c r="JB131" i="2"/>
  <c r="IX131" i="2"/>
  <c r="IF131" i="2"/>
  <c r="EU82" i="2"/>
  <c r="KM308" i="2"/>
  <c r="EH125" i="2"/>
  <c r="EK125" i="2"/>
  <c r="DS281" i="2"/>
  <c r="EK105" i="2"/>
  <c r="J82" i="2"/>
  <c r="ED319" i="2"/>
  <c r="EG327" i="2"/>
  <c r="AM52" i="2"/>
  <c r="IF237" i="2"/>
  <c r="IO109" i="2"/>
  <c r="IB133" i="2"/>
  <c r="IO62" i="2"/>
  <c r="AM102" i="2"/>
  <c r="L69" i="2"/>
  <c r="EK131" i="2"/>
  <c r="IB75" i="2"/>
  <c r="EI314" i="2"/>
  <c r="ED314" i="2"/>
  <c r="EF314" i="2"/>
  <c r="EE314" i="2"/>
  <c r="NB76" i="2"/>
  <c r="ND76" i="2" s="1"/>
  <c r="JP76" i="2"/>
  <c r="EH90" i="2"/>
  <c r="EK90" i="2"/>
  <c r="IB52" i="2"/>
  <c r="IX137" i="2"/>
  <c r="ED317" i="2"/>
  <c r="EI317" i="2"/>
  <c r="EF317" i="2"/>
  <c r="EE317" i="2"/>
  <c r="EH241" i="2"/>
  <c r="IF128" i="2"/>
  <c r="IB128" i="2"/>
  <c r="IO122" i="2"/>
  <c r="EG307" i="2"/>
  <c r="IX142" i="2"/>
  <c r="IF142" i="2"/>
  <c r="IO142" i="2"/>
  <c r="IB142" i="2"/>
  <c r="JB142" i="2"/>
  <c r="DQ314" i="2"/>
  <c r="DS314" i="2"/>
  <c r="IF87" i="2"/>
  <c r="EH105" i="2"/>
  <c r="EE319" i="2"/>
  <c r="EK319" i="2" s="1"/>
  <c r="IO143" i="2"/>
  <c r="AM84" i="2"/>
  <c r="JM150" i="2"/>
  <c r="JR75" i="2"/>
  <c r="JS75" i="2" s="1"/>
  <c r="NC75" i="2"/>
  <c r="NE75" i="2" s="1"/>
  <c r="EF298" i="2"/>
  <c r="EI298" i="2"/>
  <c r="ED298" i="2"/>
  <c r="EE298" i="2"/>
  <c r="EF340" i="2"/>
  <c r="EE340" i="2"/>
  <c r="EI340" i="2"/>
  <c r="ED340" i="2"/>
  <c r="LK69" i="2"/>
  <c r="LK82" i="2"/>
  <c r="JR102" i="2"/>
  <c r="NC102" i="2"/>
  <c r="NE102" i="2" s="1"/>
  <c r="EG325" i="2"/>
  <c r="EK58" i="2"/>
  <c r="IX154" i="2"/>
  <c r="IF175" i="2"/>
  <c r="JM276" i="2"/>
  <c r="EH170" i="2"/>
  <c r="FG95" i="2"/>
  <c r="I9" i="7"/>
  <c r="IO203" i="2"/>
  <c r="IX111" i="2"/>
  <c r="EJ173" i="2"/>
  <c r="EE337" i="2"/>
  <c r="IB154" i="2"/>
  <c r="IB175" i="2"/>
  <c r="LC308" i="2"/>
  <c r="JM112" i="2"/>
  <c r="IF203" i="2"/>
  <c r="AM49" i="2"/>
  <c r="EQ95" i="2"/>
  <c r="IB111" i="2"/>
  <c r="IF63" i="2"/>
  <c r="EK118" i="2"/>
  <c r="EH131" i="2"/>
  <c r="ED337" i="2"/>
  <c r="IO154" i="2"/>
  <c r="EK181" i="2"/>
  <c r="IO175" i="2"/>
  <c r="IO144" i="2"/>
  <c r="LE296" i="2"/>
  <c r="EK164" i="2"/>
  <c r="IB84" i="2"/>
  <c r="EG268" i="2"/>
  <c r="IF209" i="2"/>
  <c r="IF153" i="2"/>
  <c r="IB179" i="2"/>
  <c r="EI312" i="2"/>
  <c r="EH138" i="2"/>
  <c r="FC82" i="2"/>
  <c r="IO132" i="2"/>
  <c r="JB132" i="2"/>
  <c r="IB132" i="2"/>
  <c r="IX132" i="2"/>
  <c r="IF132" i="2"/>
  <c r="JM222" i="2"/>
  <c r="JB111" i="2"/>
  <c r="LC296" i="2"/>
  <c r="DO95" i="2"/>
  <c r="KW260" i="2"/>
  <c r="W9" i="7"/>
  <c r="AM33" i="2"/>
  <c r="JS223" i="2"/>
  <c r="NC34" i="2"/>
  <c r="NE34" i="2" s="1"/>
  <c r="NC32" i="2"/>
  <c r="NE32" i="2" s="1"/>
  <c r="IX203" i="2"/>
  <c r="T15" i="7"/>
  <c r="IB63" i="2"/>
  <c r="EH118" i="2"/>
  <c r="JM206" i="2"/>
  <c r="Q14" i="7"/>
  <c r="IF161" i="2"/>
  <c r="W14" i="7"/>
  <c r="IO137" i="2"/>
  <c r="KS108" i="2"/>
  <c r="IO84" i="2"/>
  <c r="IF179" i="2"/>
  <c r="JM271" i="2"/>
  <c r="IV147" i="2"/>
  <c r="IX179" i="2"/>
  <c r="JM110" i="2"/>
  <c r="JM128" i="2"/>
  <c r="IF113" i="2"/>
  <c r="EH167" i="2"/>
  <c r="KQ82" i="2"/>
  <c r="EK154" i="2"/>
  <c r="JP96" i="2"/>
  <c r="JQ96" i="2" s="1"/>
  <c r="NB96" i="2"/>
  <c r="ND96" i="2" s="1"/>
  <c r="EI337" i="2"/>
  <c r="EH244" i="2"/>
  <c r="EK244" i="2"/>
  <c r="EH184" i="2"/>
  <c r="JQ70" i="2"/>
  <c r="EJ325" i="2"/>
  <c r="IF133" i="2"/>
  <c r="IA121" i="2"/>
  <c r="JM195" i="2"/>
  <c r="IX63" i="2"/>
  <c r="IF83" i="2"/>
  <c r="EK167" i="2"/>
  <c r="AM34" i="2"/>
  <c r="IF84" i="2"/>
  <c r="DQ319" i="2"/>
  <c r="DS319" i="2"/>
  <c r="IX202" i="2"/>
  <c r="IF202" i="2"/>
  <c r="IO202" i="2"/>
  <c r="IB202" i="2"/>
  <c r="IF127" i="2"/>
  <c r="JB127" i="2"/>
  <c r="DQ268" i="2"/>
  <c r="EH88" i="2"/>
  <c r="EK88" i="2"/>
  <c r="EF282" i="2"/>
  <c r="ED282" i="2"/>
  <c r="EI282" i="2"/>
  <c r="EE282" i="2"/>
  <c r="EH229" i="2"/>
  <c r="EK229" i="2"/>
  <c r="IX62" i="2"/>
  <c r="ED280" i="2"/>
  <c r="NB49" i="2"/>
  <c r="ND49" i="2" s="1"/>
  <c r="IX87" i="2"/>
  <c r="IO148" i="2"/>
  <c r="IX155" i="2"/>
  <c r="JB62" i="2"/>
  <c r="IF154" i="2"/>
  <c r="EI277" i="2"/>
  <c r="EK101" i="2"/>
  <c r="EF280" i="2"/>
  <c r="EI280" i="2"/>
  <c r="IX113" i="2"/>
  <c r="IO113" i="2"/>
  <c r="JB113" i="2"/>
  <c r="IO238" i="2"/>
  <c r="IB238" i="2"/>
  <c r="IX238" i="2"/>
  <c r="JB238" i="2"/>
  <c r="IF238" i="2"/>
  <c r="IB62" i="2"/>
  <c r="DS268" i="2"/>
  <c r="EK163" i="2"/>
  <c r="IO215" i="2"/>
  <c r="IO87" i="2"/>
  <c r="IB215" i="2"/>
  <c r="JB155" i="2"/>
  <c r="EH196" i="2"/>
  <c r="ED277" i="2"/>
  <c r="IX124" i="2"/>
  <c r="EH151" i="2"/>
  <c r="EK151" i="2"/>
  <c r="EH219" i="2"/>
  <c r="EK219" i="2"/>
  <c r="IF116" i="2"/>
  <c r="IB155" i="2"/>
  <c r="JB87" i="2"/>
  <c r="IW160" i="2"/>
  <c r="EF330" i="2"/>
  <c r="IO155" i="2"/>
  <c r="FA224" i="2"/>
  <c r="DN318" i="2"/>
  <c r="IX175" i="2"/>
  <c r="EE277" i="2"/>
  <c r="LI173" i="2"/>
  <c r="JB124" i="2"/>
  <c r="IO180" i="2"/>
  <c r="IF180" i="2"/>
  <c r="EH101" i="2"/>
  <c r="IB116" i="2"/>
  <c r="EG300" i="2"/>
  <c r="EE300" i="2"/>
  <c r="EF300" i="2"/>
  <c r="EI300" i="2"/>
  <c r="ED300" i="2"/>
  <c r="EJ300" i="2"/>
  <c r="IF57" i="2"/>
  <c r="JM182" i="2"/>
  <c r="EF277" i="2"/>
  <c r="KS296" i="2"/>
  <c r="EJ160" i="2"/>
  <c r="IF124" i="2"/>
  <c r="DQ300" i="2"/>
  <c r="DS300" i="2"/>
  <c r="DO263" i="2"/>
  <c r="DN263" i="2"/>
  <c r="IX241" i="2"/>
  <c r="IB241" i="2"/>
  <c r="IF241" i="2"/>
  <c r="JB241" i="2"/>
  <c r="IF223" i="2"/>
  <c r="JB223" i="2"/>
  <c r="IO223" i="2"/>
  <c r="IO114" i="2"/>
  <c r="IB114" i="2"/>
  <c r="JB114" i="2"/>
  <c r="IF114" i="2"/>
  <c r="JM165" i="2"/>
  <c r="EH206" i="2"/>
  <c r="EK206" i="2"/>
  <c r="EK193" i="2"/>
  <c r="EH193" i="2"/>
  <c r="DS293" i="2"/>
  <c r="DQ293" i="2"/>
  <c r="KU134" i="2"/>
  <c r="EK190" i="2"/>
  <c r="EH49" i="2"/>
  <c r="DS108" i="2"/>
  <c r="EE330" i="2"/>
  <c r="JB61" i="2"/>
  <c r="EK177" i="2"/>
  <c r="JB215" i="2"/>
  <c r="IO64" i="2"/>
  <c r="EK49" i="2"/>
  <c r="JA147" i="2"/>
  <c r="EH70" i="2"/>
  <c r="EH246" i="2"/>
  <c r="EK246" i="2"/>
  <c r="EH97" i="2"/>
  <c r="EH113" i="2"/>
  <c r="EK113" i="2"/>
  <c r="EK144" i="2"/>
  <c r="EH144" i="2"/>
  <c r="EK170" i="2"/>
  <c r="EK183" i="2"/>
  <c r="EH183" i="2"/>
  <c r="IO209" i="2"/>
  <c r="IX209" i="2"/>
  <c r="JB209" i="2"/>
  <c r="EK68" i="2"/>
  <c r="EH68" i="2"/>
  <c r="JS152" i="2"/>
  <c r="DO293" i="2"/>
  <c r="DN293" i="2"/>
  <c r="JS96" i="2"/>
  <c r="EK169" i="2"/>
  <c r="EH169" i="2"/>
  <c r="DQ267" i="2"/>
  <c r="DS267" i="2"/>
  <c r="IX64" i="2"/>
  <c r="IX114" i="2"/>
  <c r="EI330" i="2"/>
  <c r="IF61" i="2"/>
  <c r="EH190" i="2"/>
  <c r="JB64" i="2"/>
  <c r="EQ296" i="2"/>
  <c r="IB169" i="2"/>
  <c r="KQ186" i="2"/>
  <c r="DO265" i="2"/>
  <c r="IX153" i="2"/>
  <c r="EK124" i="2"/>
  <c r="EH124" i="2"/>
  <c r="EH66" i="2"/>
  <c r="EK66" i="2"/>
  <c r="KM296" i="2"/>
  <c r="JB164" i="2"/>
  <c r="IX164" i="2"/>
  <c r="IF164" i="2"/>
  <c r="JM302" i="2"/>
  <c r="IB157" i="2"/>
  <c r="IX157" i="2"/>
  <c r="IX61" i="2"/>
  <c r="IW147" i="2"/>
  <c r="EK188" i="2"/>
  <c r="EK110" i="2"/>
  <c r="DQ298" i="2"/>
  <c r="IO61" i="2"/>
  <c r="IF64" i="2"/>
  <c r="EU296" i="2"/>
  <c r="KS95" i="2"/>
  <c r="FC160" i="2"/>
  <c r="AM55" i="2"/>
  <c r="JM210" i="2"/>
  <c r="IO237" i="2"/>
  <c r="IX237" i="2"/>
  <c r="JB237" i="2"/>
  <c r="EH137" i="2"/>
  <c r="EK137" i="2"/>
  <c r="IF170" i="2"/>
  <c r="JB170" i="2"/>
  <c r="IX170" i="2"/>
  <c r="IX116" i="2"/>
  <c r="JB116" i="2"/>
  <c r="EH171" i="2"/>
  <c r="EK171" i="2"/>
  <c r="EH157" i="2"/>
  <c r="EK115" i="2"/>
  <c r="DO305" i="2"/>
  <c r="IX215" i="2"/>
  <c r="IF193" i="2"/>
  <c r="IO193" i="2"/>
  <c r="IX193" i="2"/>
  <c r="JB193" i="2"/>
  <c r="DN305" i="2"/>
  <c r="JM273" i="2"/>
  <c r="IB164" i="2"/>
  <c r="IO157" i="2"/>
  <c r="EJ263" i="2"/>
  <c r="EE275" i="2"/>
  <c r="ED275" i="2"/>
  <c r="EI275" i="2"/>
  <c r="EG263" i="2"/>
  <c r="EF275" i="2"/>
  <c r="EH172" i="2"/>
  <c r="EK172" i="2"/>
  <c r="EH188" i="2"/>
  <c r="EH110" i="2"/>
  <c r="AM50" i="2"/>
  <c r="JB177" i="2"/>
  <c r="EH256" i="2"/>
  <c r="EK256" i="2"/>
  <c r="EF305" i="2"/>
  <c r="EI305" i="2"/>
  <c r="ED305" i="2"/>
  <c r="EE305" i="2"/>
  <c r="EJ305" i="2"/>
  <c r="EG305" i="2"/>
  <c r="IO164" i="2"/>
  <c r="EK157" i="2"/>
  <c r="IO241" i="2"/>
  <c r="JB195" i="2"/>
  <c r="IF195" i="2"/>
  <c r="IX195" i="2"/>
  <c r="IB195" i="2"/>
  <c r="JB120" i="2"/>
  <c r="IF120" i="2"/>
  <c r="IX120" i="2"/>
  <c r="IB120" i="2"/>
  <c r="JR84" i="2"/>
  <c r="DS173" i="2"/>
  <c r="DQ173" i="2"/>
  <c r="IX159" i="2"/>
  <c r="JB159" i="2"/>
  <c r="IF159" i="2"/>
  <c r="IB159" i="2"/>
  <c r="IO112" i="2"/>
  <c r="JP85" i="2"/>
  <c r="NB85" i="2"/>
  <c r="ND85" i="2" s="1"/>
  <c r="JM120" i="2"/>
  <c r="NB62" i="2"/>
  <c r="ND62" i="2" s="1"/>
  <c r="JP62" i="2"/>
  <c r="V8" i="7"/>
  <c r="W8" i="7"/>
  <c r="W7" i="7"/>
  <c r="V7" i="7"/>
  <c r="FA160" i="2"/>
  <c r="EJ108" i="2"/>
  <c r="EI108" i="2"/>
  <c r="EF108" i="2"/>
  <c r="EJ95" i="2"/>
  <c r="EE108" i="2"/>
  <c r="EG108" i="2"/>
  <c r="EG95" i="2"/>
  <c r="ED108" i="2"/>
  <c r="G10" i="7"/>
  <c r="R10" i="7" s="1"/>
  <c r="JQ167" i="2"/>
  <c r="KQ95" i="2"/>
  <c r="EI336" i="2"/>
  <c r="JM283" i="2"/>
  <c r="L95" i="2"/>
  <c r="JM168" i="2"/>
  <c r="P14" i="7"/>
  <c r="O14" i="7"/>
  <c r="DS186" i="2"/>
  <c r="DQ186" i="2"/>
  <c r="V16" i="7"/>
  <c r="EH158" i="2"/>
  <c r="EK158" i="2"/>
  <c r="EO160" i="2"/>
  <c r="FC95" i="2"/>
  <c r="V15" i="7"/>
  <c r="Q15" i="7"/>
  <c r="W15" i="7"/>
  <c r="EH117" i="2"/>
  <c r="EH104" i="2"/>
  <c r="EK104" i="2"/>
  <c r="EK117" i="2"/>
  <c r="JM113" i="2"/>
  <c r="EH55" i="2"/>
  <c r="EK55" i="2"/>
  <c r="LE108" i="2"/>
  <c r="LE95" i="2"/>
  <c r="IX152" i="2"/>
  <c r="JB152" i="2"/>
  <c r="KW108" i="2"/>
  <c r="LK108" i="2"/>
  <c r="LK95" i="2"/>
  <c r="DN287" i="2"/>
  <c r="DS147" i="2"/>
  <c r="I20" i="7"/>
  <c r="IB112" i="2"/>
  <c r="IF112" i="2"/>
  <c r="HZ108" i="2"/>
  <c r="JQ115" i="2"/>
  <c r="JR62" i="2"/>
  <c r="NC62" i="2"/>
  <c r="NE62" i="2" s="1"/>
  <c r="FG173" i="2"/>
  <c r="I15" i="7"/>
  <c r="IO219" i="2"/>
  <c r="IB219" i="2"/>
  <c r="IF219" i="2"/>
  <c r="AF95" i="2"/>
  <c r="IO58" i="2"/>
  <c r="EI343" i="2"/>
  <c r="EF343" i="2"/>
  <c r="ED343" i="2"/>
  <c r="EE343" i="2"/>
  <c r="EH331" i="2" s="1"/>
  <c r="LO108" i="2"/>
  <c r="JR85" i="2"/>
  <c r="NC85" i="2"/>
  <c r="NE85" i="2" s="1"/>
  <c r="JM103" i="2"/>
  <c r="NB67" i="2"/>
  <c r="ND67" i="2" s="1"/>
  <c r="JP67" i="2"/>
  <c r="EE302" i="2"/>
  <c r="EF302" i="2"/>
  <c r="EJ302" i="2"/>
  <c r="EI302" i="2"/>
  <c r="EG302" i="2"/>
  <c r="EJ290" i="2"/>
  <c r="JS113" i="2"/>
  <c r="EK159" i="2"/>
  <c r="EH159" i="2"/>
  <c r="EH146" i="2"/>
  <c r="EK146" i="2"/>
  <c r="DQ331" i="2"/>
  <c r="DS331" i="2"/>
  <c r="IN95" i="2"/>
  <c r="EO108" i="2"/>
  <c r="FG260" i="2"/>
  <c r="IE108" i="2"/>
  <c r="ED336" i="2"/>
  <c r="EE287" i="2"/>
  <c r="EJ287" i="2"/>
  <c r="ED287" i="2"/>
  <c r="EG287" i="2"/>
  <c r="EF283" i="2"/>
  <c r="EJ283" i="2"/>
  <c r="EG283" i="2"/>
  <c r="DQ69" i="2"/>
  <c r="JB112" i="2"/>
  <c r="JM243" i="2"/>
  <c r="JM71" i="2"/>
  <c r="IO161" i="2"/>
  <c r="JB161" i="2"/>
  <c r="EH132" i="2"/>
  <c r="EK267" i="2"/>
  <c r="EH267" i="2"/>
  <c r="DQ290" i="2"/>
  <c r="DS290" i="2"/>
  <c r="DQ302" i="2"/>
  <c r="DS302" i="2"/>
  <c r="EK83" i="2"/>
  <c r="EH83" i="2"/>
  <c r="JB143" i="2"/>
  <c r="IX143" i="2"/>
  <c r="FA296" i="2"/>
  <c r="FC296" i="2"/>
  <c r="L10" i="7"/>
  <c r="DO108" i="2"/>
  <c r="DN108" i="2"/>
  <c r="LK296" i="2"/>
  <c r="DS160" i="2"/>
  <c r="IF85" i="2"/>
  <c r="IB85" i="2"/>
  <c r="IO85" i="2"/>
  <c r="AJ108" i="2"/>
  <c r="AI108" i="2"/>
  <c r="IO181" i="2"/>
  <c r="JB181" i="2"/>
  <c r="IX181" i="2"/>
  <c r="FG160" i="2"/>
  <c r="I14" i="7"/>
  <c r="JM167" i="2"/>
  <c r="JM180" i="2"/>
  <c r="JM111" i="2"/>
  <c r="JR67" i="2"/>
  <c r="DG186" i="2"/>
  <c r="EF338" i="2"/>
  <c r="Z9" i="7"/>
  <c r="IO120" i="2"/>
  <c r="EK178" i="2"/>
  <c r="EH178" i="2"/>
  <c r="DE186" i="2"/>
  <c r="IB181" i="2"/>
  <c r="FG212" i="2"/>
  <c r="EF336" i="2"/>
  <c r="JB141" i="2"/>
  <c r="JS155" i="2"/>
  <c r="EI199" i="2"/>
  <c r="DS69" i="2"/>
  <c r="C22" i="7"/>
  <c r="EO173" i="2"/>
  <c r="IF240" i="2"/>
  <c r="IO240" i="2"/>
  <c r="IX240" i="2"/>
  <c r="JS74" i="2"/>
  <c r="IO48" i="2"/>
  <c r="IO169" i="2"/>
  <c r="IX169" i="2"/>
  <c r="JB169" i="2"/>
  <c r="C26" i="7"/>
  <c r="C25" i="7"/>
  <c r="IF143" i="2"/>
  <c r="DC108" i="2"/>
  <c r="JS182" i="2"/>
  <c r="DQ160" i="2"/>
  <c r="LI108" i="2"/>
  <c r="LI95" i="2"/>
  <c r="DS295" i="2"/>
  <c r="DQ295" i="2"/>
  <c r="Q10" i="7"/>
  <c r="IX115" i="2"/>
  <c r="IB115" i="2"/>
  <c r="IF115" i="2"/>
  <c r="JB115" i="2"/>
  <c r="IO115" i="2"/>
  <c r="P10" i="7"/>
  <c r="N10" i="7"/>
  <c r="O10" i="7" s="1"/>
  <c r="S10" i="7"/>
  <c r="T10" i="7"/>
  <c r="DC173" i="2"/>
  <c r="DE173" i="2"/>
  <c r="EH251" i="2"/>
  <c r="EK251" i="2"/>
  <c r="JM288" i="2"/>
  <c r="JM300" i="2"/>
  <c r="JH95" i="2"/>
  <c r="MW95" i="2"/>
  <c r="JL95" i="2"/>
  <c r="JI95" i="2"/>
  <c r="KK296" i="2"/>
  <c r="JM118" i="2"/>
  <c r="JM105" i="2"/>
  <c r="JM154" i="2"/>
  <c r="JS98" i="2"/>
  <c r="EE336" i="2"/>
  <c r="IX112" i="2"/>
  <c r="W13" i="7"/>
  <c r="V13" i="7"/>
  <c r="Q13" i="7"/>
  <c r="JM178" i="2"/>
  <c r="Y25" i="7"/>
  <c r="Z25" i="7"/>
  <c r="LA95" i="2"/>
  <c r="P22" i="7"/>
  <c r="EH96" i="2"/>
  <c r="JB158" i="2"/>
  <c r="EH155" i="2"/>
  <c r="JM114" i="2"/>
  <c r="JM101" i="2"/>
  <c r="JM177" i="2"/>
  <c r="JM190" i="2"/>
  <c r="JB219" i="2"/>
  <c r="DN302" i="2"/>
  <c r="DO290" i="2"/>
  <c r="DO302" i="2"/>
  <c r="DN290" i="2"/>
  <c r="JB58" i="2"/>
  <c r="IF177" i="2"/>
  <c r="IO177" i="2"/>
  <c r="IB177" i="2"/>
  <c r="EK120" i="2"/>
  <c r="EH120" i="2"/>
  <c r="JM62" i="2"/>
  <c r="JM49" i="2"/>
  <c r="DN331" i="2"/>
  <c r="DO331" i="2"/>
  <c r="N15" i="7"/>
  <c r="S14" i="7"/>
  <c r="T14" i="7"/>
  <c r="EF173" i="2"/>
  <c r="EE173" i="2"/>
  <c r="EK173" i="2" s="1"/>
  <c r="EI173" i="2"/>
  <c r="G15" i="7"/>
  <c r="EG173" i="2"/>
  <c r="ED173" i="2"/>
  <c r="KY160" i="2"/>
  <c r="IX85" i="2"/>
  <c r="JS231" i="2"/>
  <c r="JS219" i="2"/>
  <c r="EK141" i="2"/>
  <c r="EH141" i="2"/>
  <c r="EQ69" i="2"/>
  <c r="JQ216" i="2"/>
  <c r="JM293" i="2"/>
  <c r="IB167" i="2"/>
  <c r="IX167" i="2"/>
  <c r="IF167" i="2"/>
  <c r="JB167" i="2"/>
  <c r="DC284" i="2"/>
  <c r="EE147" i="2"/>
  <c r="JB57" i="2"/>
  <c r="IX57" i="2"/>
  <c r="IO57" i="2"/>
  <c r="KU147" i="2"/>
  <c r="EQ134" i="2"/>
  <c r="JR53" i="2"/>
  <c r="EH84" i="2"/>
  <c r="I19" i="7"/>
  <c r="JP52" i="2"/>
  <c r="JS129" i="2"/>
  <c r="FA212" i="2"/>
  <c r="C12" i="7"/>
  <c r="DO304" i="2"/>
  <c r="DO316" i="2"/>
  <c r="NC55" i="2"/>
  <c r="NE55" i="2" s="1"/>
  <c r="EK126" i="2"/>
  <c r="IO167" i="2"/>
  <c r="EO236" i="2"/>
  <c r="JR65" i="2"/>
  <c r="DC134" i="2"/>
  <c r="DE121" i="2"/>
  <c r="IF66" i="2"/>
  <c r="IO41" i="2"/>
  <c r="JM312" i="2"/>
  <c r="JM324" i="2"/>
  <c r="DO288" i="2"/>
  <c r="LG134" i="2"/>
  <c r="LO121" i="2"/>
  <c r="AI56" i="2"/>
  <c r="KK308" i="2"/>
  <c r="IX138" i="2"/>
  <c r="EK44" i="2"/>
  <c r="KW224" i="2"/>
  <c r="P7" i="7"/>
  <c r="DC69" i="2"/>
  <c r="L7" i="7"/>
  <c r="EK223" i="2"/>
  <c r="EK74" i="2"/>
  <c r="EH74" i="2"/>
  <c r="JR47" i="2"/>
  <c r="JS34" i="2" s="1"/>
  <c r="IO45" i="2"/>
  <c r="IE186" i="2"/>
  <c r="IA186" i="2"/>
  <c r="JS107" i="2"/>
  <c r="EK216" i="2"/>
  <c r="EH216" i="2"/>
  <c r="EK228" i="2"/>
  <c r="EF134" i="2"/>
  <c r="NC64" i="2"/>
  <c r="NE64" i="2" s="1"/>
  <c r="JR64" i="2"/>
  <c r="JS64" i="2" s="1"/>
  <c r="IO60" i="2"/>
  <c r="EJ264" i="2"/>
  <c r="EQ308" i="2"/>
  <c r="FC56" i="2"/>
  <c r="FA56" i="2"/>
  <c r="KQ43" i="2"/>
  <c r="P26" i="7"/>
  <c r="EK80" i="2"/>
  <c r="HU147" i="2"/>
  <c r="IB147" i="2" s="1"/>
  <c r="LK212" i="2"/>
  <c r="IO145" i="2"/>
  <c r="JS143" i="2"/>
  <c r="Z13" i="7"/>
  <c r="Y28" i="7"/>
  <c r="NC44" i="2"/>
  <c r="NE44" i="2" s="1"/>
  <c r="L5" i="7"/>
  <c r="DN43" i="2"/>
  <c r="IF36" i="2"/>
  <c r="IO36" i="2"/>
  <c r="JB36" i="2"/>
  <c r="IB44" i="2"/>
  <c r="NC58" i="2"/>
  <c r="NE58" i="2" s="1"/>
  <c r="JR58" i="2"/>
  <c r="JM139" i="2"/>
  <c r="LE308" i="2"/>
  <c r="JM151" i="2"/>
  <c r="JM164" i="2"/>
  <c r="IB141" i="2"/>
  <c r="IF141" i="2"/>
  <c r="S23" i="7"/>
  <c r="AF43" i="2"/>
  <c r="K5" i="7" s="1"/>
  <c r="EO284" i="2"/>
  <c r="JM142" i="2"/>
  <c r="JM129" i="2"/>
  <c r="NB45" i="2"/>
  <c r="ND45" i="2" s="1"/>
  <c r="JP45" i="2"/>
  <c r="P12" i="7"/>
  <c r="T11" i="7"/>
  <c r="KS284" i="2"/>
  <c r="KS272" i="2"/>
  <c r="JM326" i="2"/>
  <c r="EO147" i="2"/>
  <c r="EQ147" i="2"/>
  <c r="EU147" i="2"/>
  <c r="NC63" i="2"/>
  <c r="NE63" i="2" s="1"/>
  <c r="LM211" i="2"/>
  <c r="LM224" i="2"/>
  <c r="C27" i="7"/>
  <c r="C28" i="7"/>
  <c r="C52" i="7"/>
  <c r="E52" i="7" s="1"/>
  <c r="JM125" i="2"/>
  <c r="FG56" i="2"/>
  <c r="JB211" i="2"/>
  <c r="JB149" i="2"/>
  <c r="EK192" i="2"/>
  <c r="EH192" i="2"/>
  <c r="EK179" i="2"/>
  <c r="JQ71" i="2"/>
  <c r="JQ84" i="2"/>
  <c r="L6" i="7"/>
  <c r="DN56" i="2"/>
  <c r="DO56" i="2"/>
  <c r="JP53" i="2"/>
  <c r="JQ231" i="2"/>
  <c r="JB59" i="2"/>
  <c r="NC45" i="2"/>
  <c r="NE45" i="2" s="1"/>
  <c r="JR45" i="2"/>
  <c r="EK239" i="2"/>
  <c r="EH239" i="2"/>
  <c r="IB197" i="2"/>
  <c r="IF197" i="2"/>
  <c r="NB68" i="2"/>
  <c r="ND68" i="2" s="1"/>
  <c r="IX50" i="2"/>
  <c r="JB50" i="2"/>
  <c r="JS133" i="2"/>
  <c r="LG236" i="2"/>
  <c r="IX148" i="2"/>
  <c r="EH45" i="2"/>
  <c r="EK45" i="2"/>
  <c r="EK37" i="2"/>
  <c r="EH37" i="2"/>
  <c r="IB40" i="2"/>
  <c r="FC30" i="2"/>
  <c r="FA30" i="2"/>
  <c r="JR42" i="2"/>
  <c r="NC42" i="2"/>
  <c r="NE42" i="2" s="1"/>
  <c r="IO38" i="2"/>
  <c r="IF38" i="2"/>
  <c r="EH40" i="2"/>
  <c r="EH173" i="2"/>
  <c r="JQ49" i="2"/>
  <c r="KM23" i="2" l="1"/>
  <c r="O4" i="2"/>
  <c r="J15" i="2"/>
  <c r="L15" i="2"/>
  <c r="CV9" i="2"/>
  <c r="GU4" i="2"/>
  <c r="IG9" i="2"/>
  <c r="KG4" i="2"/>
  <c r="IG11" i="2"/>
  <c r="JC11" i="2"/>
  <c r="ID13" i="2"/>
  <c r="MI16" i="2"/>
  <c r="CF5" i="2"/>
  <c r="CN5" i="2"/>
  <c r="CV5" i="2"/>
  <c r="FV4" i="2"/>
  <c r="GD4" i="2"/>
  <c r="GL4" i="2"/>
  <c r="GT4" i="2"/>
  <c r="HR5" i="2"/>
  <c r="AH6" i="2"/>
  <c r="AH7" i="2"/>
  <c r="AL7" i="2" s="1"/>
  <c r="AH8" i="2"/>
  <c r="BR4" i="2"/>
  <c r="EZ14" i="2"/>
  <c r="IZ15" i="2"/>
  <c r="F5" i="2"/>
  <c r="MU5" i="2"/>
  <c r="HA5" i="2"/>
  <c r="GE4" i="2"/>
  <c r="HQ5" i="2"/>
  <c r="HX4" i="2"/>
  <c r="IR4" i="2"/>
  <c r="KZ5" i="2"/>
  <c r="LA5" i="2" s="1"/>
  <c r="ER6" i="2"/>
  <c r="BE4" i="2"/>
  <c r="CP9" i="2"/>
  <c r="AH10" i="2"/>
  <c r="DL11" i="2"/>
  <c r="FB14" i="2"/>
  <c r="AH16" i="2"/>
  <c r="AI16" i="2" s="1"/>
  <c r="V4" i="2"/>
  <c r="CH5" i="2"/>
  <c r="CP5" i="2"/>
  <c r="CX5" i="2"/>
  <c r="HJ5" i="2"/>
  <c r="IS5" i="2"/>
  <c r="IV5" i="2" s="1"/>
  <c r="S6" i="2"/>
  <c r="Z4" i="2"/>
  <c r="ES6" i="2"/>
  <c r="S7" i="2"/>
  <c r="BF4" i="2"/>
  <c r="BV4" i="2"/>
  <c r="CD4" i="2"/>
  <c r="JC7" i="2"/>
  <c r="KF4" i="2"/>
  <c r="IG8" i="2"/>
  <c r="IH8" i="2" s="1"/>
  <c r="AH9" i="2"/>
  <c r="AJ9" i="2" s="1"/>
  <c r="AM9" i="2" s="1"/>
  <c r="HD9" i="2"/>
  <c r="HL9" i="2"/>
  <c r="KL10" i="2"/>
  <c r="KM10" i="2" s="1"/>
  <c r="CG11" i="2"/>
  <c r="CO11" i="2"/>
  <c r="CW11" i="2"/>
  <c r="DA12" i="2"/>
  <c r="IZ12" i="2"/>
  <c r="LQ12" i="2"/>
  <c r="HB13" i="2"/>
  <c r="HJ13" i="2"/>
  <c r="MI14" i="2"/>
  <c r="CR15" i="2"/>
  <c r="MC15" i="2"/>
  <c r="GZ15" i="2"/>
  <c r="HH15" i="2"/>
  <c r="HP15" i="2"/>
  <c r="JC15" i="2"/>
  <c r="ET16" i="2"/>
  <c r="IM16" i="2"/>
  <c r="ML16" i="2"/>
  <c r="CI5" i="2"/>
  <c r="CQ5" i="2"/>
  <c r="CY5" i="2"/>
  <c r="LJ5" i="2"/>
  <c r="LK5" i="2" s="1"/>
  <c r="ME6" i="2"/>
  <c r="MG9" i="2"/>
  <c r="GR4" i="2"/>
  <c r="IP11" i="2"/>
  <c r="S16" i="2"/>
  <c r="ER16" i="2"/>
  <c r="HC16" i="2"/>
  <c r="HK16" i="2"/>
  <c r="HS16" i="2"/>
  <c r="IL16" i="2"/>
  <c r="MM16" i="2"/>
  <c r="BN4" i="2"/>
  <c r="Y4" i="2"/>
  <c r="HD5" i="2"/>
  <c r="HL5" i="2"/>
  <c r="HT5" i="2"/>
  <c r="IY4" i="2"/>
  <c r="MI5" i="2"/>
  <c r="EW6" i="2"/>
  <c r="LP6" i="2"/>
  <c r="FO7" i="2"/>
  <c r="S9" i="2"/>
  <c r="IL9" i="2"/>
  <c r="FJ11" i="2"/>
  <c r="BB4" i="2"/>
  <c r="BJ4" i="2"/>
  <c r="BZ4" i="2"/>
  <c r="DJ12" i="2"/>
  <c r="MA12" i="2"/>
  <c r="EP13" i="2"/>
  <c r="HD13" i="2"/>
  <c r="IG13" i="2"/>
  <c r="IP13" i="2"/>
  <c r="EA14" i="2"/>
  <c r="EB14" i="2" s="1"/>
  <c r="FK14" i="2"/>
  <c r="DB15" i="2"/>
  <c r="DG15" i="2" s="1"/>
  <c r="EM15" i="2"/>
  <c r="HB15" i="2"/>
  <c r="HJ15" i="2"/>
  <c r="HR15" i="2"/>
  <c r="LV15" i="2"/>
  <c r="KP16" i="2"/>
  <c r="KQ16" i="2" s="1"/>
  <c r="DP16" i="2"/>
  <c r="HD16" i="2"/>
  <c r="HL16" i="2"/>
  <c r="HT16" i="2"/>
  <c r="MF16" i="2"/>
  <c r="MN16" i="2"/>
  <c r="KX16" i="2"/>
  <c r="KY16" i="2" s="1"/>
  <c r="KH4" i="2"/>
  <c r="CK5" i="2"/>
  <c r="CS5" i="2"/>
  <c r="FD4" i="2"/>
  <c r="FS4" i="2"/>
  <c r="GA4" i="2"/>
  <c r="HM5" i="2"/>
  <c r="GZ5" i="2"/>
  <c r="FP7" i="2"/>
  <c r="MH9" i="2"/>
  <c r="LZ11" i="2"/>
  <c r="W12" i="2"/>
  <c r="CV12" i="2"/>
  <c r="DR12" i="2"/>
  <c r="HG12" i="2"/>
  <c r="DJ13" i="2"/>
  <c r="LX14" i="2"/>
  <c r="AE15" i="2"/>
  <c r="EP15" i="2"/>
  <c r="F16" i="2"/>
  <c r="CE16" i="2"/>
  <c r="CM16" i="2"/>
  <c r="CU16" i="2"/>
  <c r="MG16" i="2"/>
  <c r="BA4" i="2"/>
  <c r="MK5" i="2"/>
  <c r="FF6" i="2"/>
  <c r="MH6" i="2"/>
  <c r="CL7" i="2"/>
  <c r="CU7" i="2"/>
  <c r="DD7" i="2"/>
  <c r="HD7" i="2"/>
  <c r="W8" i="2"/>
  <c r="CG8" i="2"/>
  <c r="CO8" i="2"/>
  <c r="CW8" i="2"/>
  <c r="GZ9" i="2"/>
  <c r="W10" i="2"/>
  <c r="BC4" i="2"/>
  <c r="BK4" i="2"/>
  <c r="BS4" i="2"/>
  <c r="CA4" i="2"/>
  <c r="KZ11" i="2"/>
  <c r="LA11" i="2" s="1"/>
  <c r="GZ12" i="2"/>
  <c r="HH12" i="2"/>
  <c r="HP12" i="2"/>
  <c r="MC12" i="2"/>
  <c r="KZ13" i="2"/>
  <c r="LA13" i="2" s="1"/>
  <c r="DP13" i="2"/>
  <c r="HM13" i="2"/>
  <c r="LW14" i="2"/>
  <c r="CN15" i="2"/>
  <c r="CV15" i="2"/>
  <c r="AU4" i="2"/>
  <c r="AN4" i="2"/>
  <c r="AV4" i="2"/>
  <c r="AO4" i="2"/>
  <c r="AP4" i="2"/>
  <c r="AQ4" i="2"/>
  <c r="AY4" i="2"/>
  <c r="AW4" i="2"/>
  <c r="AR4" i="2"/>
  <c r="AZ4" i="2"/>
  <c r="AS4" i="2"/>
  <c r="BQ4" i="2"/>
  <c r="BW4" i="2"/>
  <c r="CT5" i="2"/>
  <c r="BU4" i="2"/>
  <c r="CB4" i="2"/>
  <c r="CC4" i="2"/>
  <c r="BX4" i="2"/>
  <c r="BI4" i="2"/>
  <c r="BY4" i="2"/>
  <c r="BO4" i="2"/>
  <c r="N4" i="2"/>
  <c r="GJ4" i="2"/>
  <c r="I5" i="2"/>
  <c r="W5" i="2"/>
  <c r="AG5" i="2"/>
  <c r="DY5" i="2"/>
  <c r="IM5" i="2"/>
  <c r="JF4" i="2"/>
  <c r="MR5" i="2"/>
  <c r="LR6" i="2"/>
  <c r="DR7" i="2"/>
  <c r="DK7" i="2"/>
  <c r="DJ7" i="2"/>
  <c r="CQ8" i="2"/>
  <c r="CY8" i="2"/>
  <c r="CE8" i="2"/>
  <c r="CV8" i="2"/>
  <c r="CU8" i="2"/>
  <c r="HC8" i="2"/>
  <c r="KL8" i="2"/>
  <c r="LN8" i="2"/>
  <c r="LO8" i="2" s="1"/>
  <c r="LR9" i="2"/>
  <c r="ER10" i="2"/>
  <c r="EP10" i="2"/>
  <c r="ID12" i="2"/>
  <c r="HW12" i="2"/>
  <c r="S13" i="2"/>
  <c r="MP13" i="2"/>
  <c r="EA13" i="2"/>
  <c r="EB13" i="2" s="1"/>
  <c r="DX13" i="2"/>
  <c r="DZ13" i="2" s="1"/>
  <c r="FF15" i="2"/>
  <c r="FG15" i="2" s="1"/>
  <c r="EX15" i="2"/>
  <c r="EW15" i="2"/>
  <c r="EZ15" i="2"/>
  <c r="HE5" i="2"/>
  <c r="MS5" i="2"/>
  <c r="MP6" i="2"/>
  <c r="LZ6" i="2"/>
  <c r="LX6" i="2"/>
  <c r="ET8" i="2"/>
  <c r="ER8" i="2"/>
  <c r="JG8" i="2"/>
  <c r="MH8" i="2"/>
  <c r="LQ8" i="2"/>
  <c r="EP9" i="2"/>
  <c r="ES9" i="2"/>
  <c r="ER9" i="2"/>
  <c r="JC10" i="2"/>
  <c r="JD10" i="2" s="1"/>
  <c r="MZ10" i="2"/>
  <c r="HW11" i="2"/>
  <c r="ID11" i="2"/>
  <c r="LN14" i="2"/>
  <c r="LO14" i="2" s="1"/>
  <c r="GY14" i="2"/>
  <c r="DB14" i="2"/>
  <c r="R4" i="2"/>
  <c r="X4" i="2"/>
  <c r="MA5" i="2"/>
  <c r="EN5" i="2"/>
  <c r="HH5" i="2"/>
  <c r="MM5" i="2"/>
  <c r="MT5" i="2"/>
  <c r="DA6" i="2"/>
  <c r="EZ6" i="2"/>
  <c r="LS6" i="2"/>
  <c r="MQ6" i="2"/>
  <c r="MA6" i="2"/>
  <c r="DM7" i="2"/>
  <c r="DO7" i="2" s="1"/>
  <c r="CH8" i="2"/>
  <c r="CP8" i="2"/>
  <c r="CX8" i="2"/>
  <c r="DD8" i="2"/>
  <c r="EM8" i="2"/>
  <c r="HE8" i="2"/>
  <c r="HM8" i="2"/>
  <c r="GY8" i="2"/>
  <c r="MB8" i="2"/>
  <c r="EM9" i="2"/>
  <c r="MI9" i="2"/>
  <c r="MQ9" i="2"/>
  <c r="LF9" i="2"/>
  <c r="LG9" i="2" s="1"/>
  <c r="FQ12" i="2"/>
  <c r="FP12" i="2"/>
  <c r="MI13" i="2"/>
  <c r="DW4" i="2"/>
  <c r="EP5" i="2"/>
  <c r="HI5" i="2"/>
  <c r="KP5" i="2"/>
  <c r="KQ5" i="2" s="1"/>
  <c r="LL5" i="2"/>
  <c r="LM5" i="2" s="1"/>
  <c r="MZ5" i="2"/>
  <c r="DD6" i="2"/>
  <c r="EA6" i="2"/>
  <c r="EB6" i="2" s="1"/>
  <c r="FP6" i="2"/>
  <c r="GF4" i="2"/>
  <c r="MI6" i="2"/>
  <c r="DP7" i="2"/>
  <c r="DM8" i="2"/>
  <c r="DN8" i="2" s="1"/>
  <c r="DK8" i="2"/>
  <c r="DQ8" i="2" s="1"/>
  <c r="HF8" i="2"/>
  <c r="GZ8" i="2"/>
  <c r="KR8" i="2"/>
  <c r="KS8" i="2" s="1"/>
  <c r="ME8" i="2"/>
  <c r="DR10" i="2"/>
  <c r="DP10" i="2"/>
  <c r="MR11" i="2"/>
  <c r="DX11" i="2"/>
  <c r="DZ11" i="2" s="1"/>
  <c r="MQ15" i="2"/>
  <c r="DX15" i="2"/>
  <c r="DZ15" i="2" s="1"/>
  <c r="MK15" i="2"/>
  <c r="MJ15" i="2"/>
  <c r="JY4" i="2"/>
  <c r="CJ5" i="2"/>
  <c r="HC5" i="2"/>
  <c r="HK5" i="2"/>
  <c r="HS5" i="2"/>
  <c r="IU4" i="2"/>
  <c r="KR5" i="2"/>
  <c r="KS5" i="2" s="1"/>
  <c r="LS5" i="2"/>
  <c r="AB4" i="2"/>
  <c r="DF6" i="2"/>
  <c r="EC6" i="2"/>
  <c r="MS6" i="2"/>
  <c r="DG7" i="2"/>
  <c r="DE7" i="2"/>
  <c r="FJ7" i="2"/>
  <c r="CF8" i="2"/>
  <c r="DL8" i="2"/>
  <c r="HH8" i="2"/>
  <c r="LU8" i="2"/>
  <c r="DJ10" i="2"/>
  <c r="HO12" i="2"/>
  <c r="HD12" i="2"/>
  <c r="CU12" i="2"/>
  <c r="CE12" i="2"/>
  <c r="FB12" i="2"/>
  <c r="EY12" i="2"/>
  <c r="FF12" i="2"/>
  <c r="FG12" i="2" s="1"/>
  <c r="HC12" i="2"/>
  <c r="MK12" i="2"/>
  <c r="LU12" i="2"/>
  <c r="GZ14" i="2"/>
  <c r="II4" i="2"/>
  <c r="JZ4" i="2"/>
  <c r="FR4" i="2"/>
  <c r="GX4" i="2"/>
  <c r="MH5" i="2"/>
  <c r="KT5" i="2"/>
  <c r="KU5" i="2" s="1"/>
  <c r="IQ6" i="2"/>
  <c r="LV6" i="2"/>
  <c r="CI7" i="2"/>
  <c r="CQ7" i="2"/>
  <c r="CY7" i="2"/>
  <c r="DC7" i="2"/>
  <c r="HL7" i="2"/>
  <c r="IL7" i="2"/>
  <c r="LV7" i="2"/>
  <c r="ML7" i="2"/>
  <c r="CK8" i="2"/>
  <c r="CS8" i="2"/>
  <c r="CI8" i="2"/>
  <c r="DP8" i="2"/>
  <c r="W9" i="2"/>
  <c r="CM9" i="2"/>
  <c r="DR9" i="2"/>
  <c r="DP9" i="2"/>
  <c r="DK9" i="2"/>
  <c r="HE9" i="2"/>
  <c r="HM9" i="2"/>
  <c r="AG10" i="2"/>
  <c r="K10" i="2"/>
  <c r="IL10" i="2"/>
  <c r="IN10" i="2" s="1"/>
  <c r="DF11" i="2"/>
  <c r="DD11" i="2"/>
  <c r="MA11" i="2"/>
  <c r="EW12" i="2"/>
  <c r="CM8" i="2"/>
  <c r="HA8" i="2"/>
  <c r="HI8" i="2"/>
  <c r="HQ8" i="2"/>
  <c r="HR8" i="2"/>
  <c r="CY9" i="2"/>
  <c r="CJ9" i="2"/>
  <c r="CF9" i="2"/>
  <c r="AD9" i="2"/>
  <c r="AF9" i="2" s="1"/>
  <c r="MM9" i="2"/>
  <c r="ME9" i="2"/>
  <c r="MU9" i="2"/>
  <c r="HV11" i="2"/>
  <c r="EZ12" i="2"/>
  <c r="FE13" i="2"/>
  <c r="IM15" i="2"/>
  <c r="GI4" i="2"/>
  <c r="GQ4" i="2"/>
  <c r="MQ5" i="2"/>
  <c r="MJ5" i="2"/>
  <c r="H5" i="2"/>
  <c r="CE5" i="2"/>
  <c r="CM5" i="2"/>
  <c r="CU5" i="2"/>
  <c r="CR5" i="2"/>
  <c r="DX5" i="2"/>
  <c r="DZ5" i="2" s="1"/>
  <c r="HF5" i="2"/>
  <c r="HN5" i="2"/>
  <c r="MZ6" i="2"/>
  <c r="DM6" i="2"/>
  <c r="HW6" i="2"/>
  <c r="IE6" i="2" s="1"/>
  <c r="HG7" i="2"/>
  <c r="CP7" i="2"/>
  <c r="CJ7" i="2"/>
  <c r="AD7" i="2"/>
  <c r="AF7" i="2" s="1"/>
  <c r="CV7" i="2"/>
  <c r="CE7" i="2"/>
  <c r="F7" i="2"/>
  <c r="CM7" i="2"/>
  <c r="HA7" i="2"/>
  <c r="HI7" i="2"/>
  <c r="HQ7" i="2"/>
  <c r="HO7" i="2"/>
  <c r="KN7" i="2"/>
  <c r="KO7" i="2" s="1"/>
  <c r="CR8" i="2"/>
  <c r="HB8" i="2"/>
  <c r="HJ8" i="2"/>
  <c r="HW8" i="2"/>
  <c r="IS8" i="2"/>
  <c r="IW8" i="2" s="1"/>
  <c r="LJ8" i="2"/>
  <c r="LK8" i="2" s="1"/>
  <c r="CG9" i="2"/>
  <c r="CO9" i="2"/>
  <c r="CW9" i="2"/>
  <c r="FK9" i="2"/>
  <c r="FJ9" i="2"/>
  <c r="MF9" i="2"/>
  <c r="MN9" i="2"/>
  <c r="KR9" i="2"/>
  <c r="KS9" i="2" s="1"/>
  <c r="MS10" i="2"/>
  <c r="DX10" i="2"/>
  <c r="DZ10" i="2" s="1"/>
  <c r="MM10" i="2"/>
  <c r="FQ10" i="2"/>
  <c r="FO10" i="2"/>
  <c r="MU10" i="2"/>
  <c r="FE11" i="2"/>
  <c r="MK11" i="2"/>
  <c r="LU11" i="2"/>
  <c r="MC11" i="2"/>
  <c r="HS12" i="2"/>
  <c r="CH11" i="2"/>
  <c r="FK11" i="2"/>
  <c r="CH12" i="2"/>
  <c r="CP12" i="2"/>
  <c r="CX12" i="2"/>
  <c r="DD12" i="2"/>
  <c r="EN12" i="2"/>
  <c r="EU12" i="2" s="1"/>
  <c r="IL12" i="2"/>
  <c r="LF12" i="2"/>
  <c r="LG12" i="2" s="1"/>
  <c r="CL13" i="2"/>
  <c r="CT13" i="2"/>
  <c r="CM13" i="2"/>
  <c r="DK13" i="2"/>
  <c r="DQ13" i="2" s="1"/>
  <c r="HE13" i="2"/>
  <c r="IM13" i="2"/>
  <c r="AH14" i="2"/>
  <c r="ER14" i="2"/>
  <c r="HW14" i="2"/>
  <c r="IA14" i="2" s="1"/>
  <c r="MF14" i="2"/>
  <c r="MN14" i="2"/>
  <c r="H15" i="2"/>
  <c r="AH15" i="2"/>
  <c r="CF15" i="2"/>
  <c r="ET15" i="2"/>
  <c r="IG15" i="2"/>
  <c r="DZ16" i="2"/>
  <c r="IZ16" i="2"/>
  <c r="MQ16" i="2"/>
  <c r="GV4" i="2"/>
  <c r="IG6" i="2"/>
  <c r="IH6" i="2" s="1"/>
  <c r="MY6" i="2"/>
  <c r="NA6" i="2" s="1"/>
  <c r="CR7" i="2"/>
  <c r="LD7" i="2"/>
  <c r="LE7" i="2" s="1"/>
  <c r="S8" i="2"/>
  <c r="HG8" i="2"/>
  <c r="HO8" i="2"/>
  <c r="HF9" i="2"/>
  <c r="HN9" i="2"/>
  <c r="LH9" i="2"/>
  <c r="LI9" i="2" s="1"/>
  <c r="HA10" i="2"/>
  <c r="HI10" i="2"/>
  <c r="HQ10" i="2"/>
  <c r="IM10" i="2"/>
  <c r="MH10" i="2"/>
  <c r="W11" i="2"/>
  <c r="AG11" i="2"/>
  <c r="CK11" i="2"/>
  <c r="CS11" i="2"/>
  <c r="CI11" i="2"/>
  <c r="IL11" i="2"/>
  <c r="IN11" i="2" s="1"/>
  <c r="DF12" i="2"/>
  <c r="EM12" i="2"/>
  <c r="AD13" i="2"/>
  <c r="AF13" i="2" s="1"/>
  <c r="CQ13" i="2"/>
  <c r="HF13" i="2"/>
  <c r="HN13" i="2"/>
  <c r="ES14" i="2"/>
  <c r="IL14" i="2"/>
  <c r="MH14" i="2"/>
  <c r="FE15" i="2"/>
  <c r="HD15" i="2"/>
  <c r="AK16" i="2"/>
  <c r="MY16" i="2"/>
  <c r="GW4" i="2"/>
  <c r="EC7" i="2"/>
  <c r="ED7" i="2" s="1"/>
  <c r="GZ7" i="2"/>
  <c r="HH7" i="2"/>
  <c r="HP7" i="2"/>
  <c r="KE4" i="2"/>
  <c r="MQ4" i="2" s="1"/>
  <c r="MK9" i="2"/>
  <c r="HB10" i="2"/>
  <c r="HJ10" i="2"/>
  <c r="HR10" i="2"/>
  <c r="IG10" i="2"/>
  <c r="MQ10" i="2"/>
  <c r="DK11" i="2"/>
  <c r="CJ12" i="2"/>
  <c r="CR12" i="2"/>
  <c r="EP12" i="2"/>
  <c r="LR12" i="2"/>
  <c r="AE13" i="2"/>
  <c r="CF13" i="2"/>
  <c r="CN13" i="2"/>
  <c r="CV13" i="2"/>
  <c r="CR13" i="2"/>
  <c r="EN13" i="2"/>
  <c r="FI13" i="2"/>
  <c r="GY13" i="2"/>
  <c r="HO13" i="2"/>
  <c r="KN13" i="2"/>
  <c r="KO13" i="2" s="1"/>
  <c r="LD13" i="2"/>
  <c r="LE13" i="2" s="1"/>
  <c r="ET14" i="2"/>
  <c r="CS15" i="2"/>
  <c r="EN15" i="2"/>
  <c r="GY15" i="2"/>
  <c r="HG15" i="2"/>
  <c r="HO15" i="2"/>
  <c r="MY15" i="2"/>
  <c r="AL16" i="2"/>
  <c r="DJ16" i="2"/>
  <c r="EN16" i="2"/>
  <c r="EQ16" i="2" s="1"/>
  <c r="MZ16" i="2"/>
  <c r="CK9" i="2"/>
  <c r="CS9" i="2"/>
  <c r="IP9" i="2"/>
  <c r="IQ9" i="2" s="1"/>
  <c r="ML9" i="2"/>
  <c r="IP10" i="2"/>
  <c r="IQ10" i="2" s="1"/>
  <c r="MJ10" i="2"/>
  <c r="AH12" i="2"/>
  <c r="AJ12" i="2" s="1"/>
  <c r="AM12" i="2" s="1"/>
  <c r="FO12" i="2"/>
  <c r="HF12" i="2"/>
  <c r="HN12" i="2"/>
  <c r="HW15" i="2"/>
  <c r="HU16" i="2"/>
  <c r="MG6" i="2"/>
  <c r="LQ6" i="2"/>
  <c r="CG7" i="2"/>
  <c r="CO7" i="2"/>
  <c r="CW7" i="2"/>
  <c r="FE7" i="2"/>
  <c r="MU7" i="2"/>
  <c r="CN8" i="2"/>
  <c r="HT8" i="2"/>
  <c r="CN9" i="2"/>
  <c r="FO9" i="2"/>
  <c r="IM9" i="2"/>
  <c r="DL10" i="2"/>
  <c r="IS10" i="2"/>
  <c r="IV10" i="2" s="1"/>
  <c r="S11" i="2"/>
  <c r="CY11" i="2"/>
  <c r="HE11" i="2"/>
  <c r="HM11" i="2"/>
  <c r="LV11" i="2"/>
  <c r="MT11" i="2"/>
  <c r="CF12" i="2"/>
  <c r="CN12" i="2"/>
  <c r="MT12" i="2"/>
  <c r="AH13" i="2"/>
  <c r="CJ13" i="2"/>
  <c r="CE13" i="2"/>
  <c r="DP14" i="2"/>
  <c r="HE14" i="2"/>
  <c r="HM14" i="2"/>
  <c r="CH15" i="2"/>
  <c r="CP15" i="2"/>
  <c r="CX15" i="2"/>
  <c r="DD15" i="2"/>
  <c r="CJ16" i="2"/>
  <c r="LF16" i="2"/>
  <c r="LG16" i="2" s="1"/>
  <c r="CK13" i="2"/>
  <c r="CS13" i="2"/>
  <c r="CI13" i="2"/>
  <c r="HT13" i="2"/>
  <c r="HF14" i="2"/>
  <c r="HN14" i="2"/>
  <c r="CI15" i="2"/>
  <c r="CQ15" i="2"/>
  <c r="CY15" i="2"/>
  <c r="JD15" i="2"/>
  <c r="MR15" i="2"/>
  <c r="CN16" i="2"/>
  <c r="ID16" i="2"/>
  <c r="MH16" i="2"/>
  <c r="DM5" i="2"/>
  <c r="DL5" i="2"/>
  <c r="DK5" i="2"/>
  <c r="DR5" i="2"/>
  <c r="DJ5" i="2"/>
  <c r="EY6" i="2"/>
  <c r="EX6" i="2"/>
  <c r="DB6" i="2"/>
  <c r="HQ6" i="2"/>
  <c r="HI6" i="2"/>
  <c r="HA6" i="2"/>
  <c r="DY6" i="2"/>
  <c r="I6" i="2"/>
  <c r="D4" i="2"/>
  <c r="HP4" i="2" s="1"/>
  <c r="KX6" i="2"/>
  <c r="KY6" i="2" s="1"/>
  <c r="KP6" i="2"/>
  <c r="KQ6" i="2" s="1"/>
  <c r="HN6" i="2"/>
  <c r="HF6" i="2"/>
  <c r="CX6" i="2"/>
  <c r="CP6" i="2"/>
  <c r="CH6" i="2"/>
  <c r="F6" i="2"/>
  <c r="CJ6" i="2"/>
  <c r="CF6" i="2"/>
  <c r="HR6" i="2"/>
  <c r="IM6" i="2"/>
  <c r="IL6" i="2"/>
  <c r="IK4" i="2"/>
  <c r="KN6" i="2"/>
  <c r="KO6" i="2" s="1"/>
  <c r="I7" i="2"/>
  <c r="MZ7" i="2"/>
  <c r="MY7" i="2"/>
  <c r="G4" i="2"/>
  <c r="M7" i="2" s="1"/>
  <c r="K7" i="2"/>
  <c r="H7" i="2"/>
  <c r="AL8" i="2"/>
  <c r="AK8" i="2"/>
  <c r="AJ8" i="2"/>
  <c r="AM8" i="2" s="1"/>
  <c r="AI8" i="2"/>
  <c r="DX4" i="2"/>
  <c r="MR4" i="2"/>
  <c r="L5" i="2"/>
  <c r="J5" i="2"/>
  <c r="DP5" i="2"/>
  <c r="FE5" i="2"/>
  <c r="IH5" i="2"/>
  <c r="JA5" i="2"/>
  <c r="CK6" i="2"/>
  <c r="BH4" i="2"/>
  <c r="CS6" i="2"/>
  <c r="BP4" i="2"/>
  <c r="CG6" i="2"/>
  <c r="HC6" i="2"/>
  <c r="FY4" i="2"/>
  <c r="HK6" i="2"/>
  <c r="GG4" i="2"/>
  <c r="HS6" i="2"/>
  <c r="GO4" i="2"/>
  <c r="DQ7" i="2"/>
  <c r="DS7" i="2"/>
  <c r="FF7" i="2"/>
  <c r="FG7" i="2" s="1"/>
  <c r="KX12" i="2"/>
  <c r="KY12" i="2" s="1"/>
  <c r="LW12" i="2"/>
  <c r="MM12" i="2"/>
  <c r="KA4" i="2"/>
  <c r="LN12" i="2"/>
  <c r="LO12" i="2" s="1"/>
  <c r="ME12" i="2"/>
  <c r="MU12" i="2"/>
  <c r="KI4" i="2"/>
  <c r="IQ13" i="2"/>
  <c r="HV13" i="2"/>
  <c r="AL5" i="2"/>
  <c r="AK5" i="2"/>
  <c r="AJ5" i="2"/>
  <c r="AM5" i="2" s="1"/>
  <c r="AI5" i="2"/>
  <c r="CR6" i="2"/>
  <c r="HB6" i="2"/>
  <c r="HJ6" i="2"/>
  <c r="CF4" i="2"/>
  <c r="MS4" i="2"/>
  <c r="LU5" i="2"/>
  <c r="LR5" i="2"/>
  <c r="W6" i="2"/>
  <c r="T4" i="2"/>
  <c r="AG6" i="2"/>
  <c r="AE6" i="2"/>
  <c r="AD6" i="2"/>
  <c r="AF6" i="2" s="1"/>
  <c r="CL6" i="2"/>
  <c r="CT6" i="2"/>
  <c r="CN6" i="2"/>
  <c r="FG6" i="2"/>
  <c r="IA6" i="2"/>
  <c r="IW6" i="2"/>
  <c r="IV6" i="2"/>
  <c r="KV6" i="2"/>
  <c r="KW6" i="2" s="1"/>
  <c r="EG7" i="2"/>
  <c r="EJ7" i="2"/>
  <c r="EI7" i="2"/>
  <c r="EF7" i="2"/>
  <c r="EE7" i="2"/>
  <c r="ID7" i="2"/>
  <c r="HW7" i="2"/>
  <c r="DA10" i="2"/>
  <c r="LQ10" i="2"/>
  <c r="DF10" i="2"/>
  <c r="EC10" i="2"/>
  <c r="ME10" i="2"/>
  <c r="MD10" i="2"/>
  <c r="MC10" i="2"/>
  <c r="MA10" i="2"/>
  <c r="LV10" i="2"/>
  <c r="DD10" i="2"/>
  <c r="LU10" i="2"/>
  <c r="FP10" i="2"/>
  <c r="EA10" i="2"/>
  <c r="EB10" i="2" s="1"/>
  <c r="LT10" i="2"/>
  <c r="LR10" i="2"/>
  <c r="DB10" i="2"/>
  <c r="DI4" i="2"/>
  <c r="DT5" i="2" s="1"/>
  <c r="EU5" i="2"/>
  <c r="EQ5" i="2"/>
  <c r="GY5" i="2"/>
  <c r="FU4" i="2"/>
  <c r="HG5" i="2"/>
  <c r="GC4" i="2"/>
  <c r="HO5" i="2"/>
  <c r="GK4" i="2"/>
  <c r="HO4" i="2" s="1"/>
  <c r="AJ6" i="2"/>
  <c r="AM6" i="2" s="1"/>
  <c r="CE6" i="2"/>
  <c r="CM6" i="2"/>
  <c r="CU6" i="2"/>
  <c r="CO6" i="2"/>
  <c r="DK6" i="2"/>
  <c r="FO6" i="2"/>
  <c r="FK6" i="2"/>
  <c r="FJ6" i="2"/>
  <c r="FH4" i="2"/>
  <c r="HD6" i="2"/>
  <c r="CJ8" i="2"/>
  <c r="BG4" i="2"/>
  <c r="FB8" i="2"/>
  <c r="FF8" i="2"/>
  <c r="FG8" i="2" s="1"/>
  <c r="EX8" i="2"/>
  <c r="EW8" i="2"/>
  <c r="EZ8" i="2"/>
  <c r="EY8" i="2"/>
  <c r="GN4" i="2"/>
  <c r="KL4" i="2"/>
  <c r="MG4" i="2"/>
  <c r="BD4" i="2"/>
  <c r="CG4" i="2" s="1"/>
  <c r="CG5" i="2"/>
  <c r="BL4" i="2"/>
  <c r="CO5" i="2"/>
  <c r="BT4" i="2"/>
  <c r="CW5" i="2"/>
  <c r="EO5" i="2"/>
  <c r="HW5" i="2"/>
  <c r="ID5" i="2"/>
  <c r="IW5" i="2"/>
  <c r="ME5" i="2"/>
  <c r="AK6" i="2"/>
  <c r="CV6" i="2"/>
  <c r="FI6" i="2"/>
  <c r="HE6" i="2"/>
  <c r="LT6" i="2"/>
  <c r="KR6" i="2"/>
  <c r="KS6" i="2" s="1"/>
  <c r="MJ6" i="2"/>
  <c r="MB6" i="2"/>
  <c r="LH6" i="2"/>
  <c r="LI6" i="2" s="1"/>
  <c r="LF6" i="2"/>
  <c r="LG6" i="2" s="1"/>
  <c r="ET7" i="2"/>
  <c r="ES7" i="2"/>
  <c r="ER7" i="2"/>
  <c r="EP7" i="2"/>
  <c r="EN7" i="2"/>
  <c r="IZ7" i="2"/>
  <c r="IM7" i="2"/>
  <c r="MW8" i="2"/>
  <c r="JI8" i="2"/>
  <c r="JO8" i="2"/>
  <c r="JN8" i="2"/>
  <c r="MV8" i="2"/>
  <c r="MX8" i="2" s="1"/>
  <c r="JH8" i="2"/>
  <c r="LP10" i="2"/>
  <c r="MF10" i="2"/>
  <c r="JG10" i="2"/>
  <c r="LX10" i="2"/>
  <c r="MN10" i="2"/>
  <c r="KZ10" i="2"/>
  <c r="LA10" i="2" s="1"/>
  <c r="KJ10" i="2"/>
  <c r="KK10" i="2" s="1"/>
  <c r="MJ4" i="2"/>
  <c r="KR4" i="2"/>
  <c r="KS4" i="2" s="1"/>
  <c r="CZ4" i="2"/>
  <c r="MD4" i="2" s="1"/>
  <c r="FJ5" i="2"/>
  <c r="DF5" i="2"/>
  <c r="LW5" i="2"/>
  <c r="EC5" i="2"/>
  <c r="DD5" i="2"/>
  <c r="EA5" i="2"/>
  <c r="EB5" i="2" s="1"/>
  <c r="MC5" i="2"/>
  <c r="LT5" i="2"/>
  <c r="DB5" i="2"/>
  <c r="FL4" i="2"/>
  <c r="FQ5" i="2"/>
  <c r="FP5" i="2"/>
  <c r="FO5" i="2"/>
  <c r="IL5" i="2"/>
  <c r="HY4" i="2"/>
  <c r="LP5" i="2"/>
  <c r="MF5" i="2"/>
  <c r="JT4" i="2"/>
  <c r="JG5" i="2"/>
  <c r="LX5" i="2"/>
  <c r="MN5" i="2"/>
  <c r="KB4" i="2"/>
  <c r="KJ5" i="2"/>
  <c r="KK5" i="2" s="1"/>
  <c r="MB5" i="2"/>
  <c r="AI6" i="2"/>
  <c r="AL6" i="2"/>
  <c r="CW6" i="2"/>
  <c r="DL6" i="2"/>
  <c r="EI6" i="2"/>
  <c r="EG6" i="2"/>
  <c r="EF6" i="2"/>
  <c r="EE6" i="2"/>
  <c r="ED6" i="2"/>
  <c r="GY6" i="2"/>
  <c r="HG6" i="2"/>
  <c r="HO6" i="2"/>
  <c r="HL6" i="2"/>
  <c r="ID6" i="2"/>
  <c r="IC4" i="2"/>
  <c r="LU6" i="2"/>
  <c r="KT6" i="2"/>
  <c r="KU6" i="2" s="1"/>
  <c r="MK6" i="2"/>
  <c r="MC6" i="2"/>
  <c r="LJ6" i="2"/>
  <c r="LK6" i="2" s="1"/>
  <c r="EM7" i="2"/>
  <c r="JD7" i="2"/>
  <c r="CN4" i="2"/>
  <c r="FX4" i="2"/>
  <c r="MK4" i="2"/>
  <c r="P4" i="2"/>
  <c r="S5" i="2"/>
  <c r="DA5" i="2"/>
  <c r="FB5" i="2"/>
  <c r="EV4" i="2"/>
  <c r="EZ5" i="2"/>
  <c r="EY5" i="2"/>
  <c r="FF5" i="2"/>
  <c r="FG5" i="2" s="1"/>
  <c r="EX5" i="2"/>
  <c r="LQ5" i="2"/>
  <c r="MG5" i="2"/>
  <c r="KL5" i="2"/>
  <c r="DO6" i="2"/>
  <c r="DN6" i="2"/>
  <c r="EJ6" i="2"/>
  <c r="GZ6" i="2"/>
  <c r="HH6" i="2"/>
  <c r="HP6" i="2"/>
  <c r="HM6" i="2"/>
  <c r="LL6" i="2"/>
  <c r="LM6" i="2" s="1"/>
  <c r="LN6" i="2"/>
  <c r="LO6" i="2" s="1"/>
  <c r="BM4" i="2"/>
  <c r="CP4" i="2" s="1"/>
  <c r="GB4" i="2"/>
  <c r="ML4" i="2"/>
  <c r="MY5" i="2"/>
  <c r="NA5" i="2" s="1"/>
  <c r="JC5" i="2"/>
  <c r="HV5" i="2" s="1"/>
  <c r="JE4" i="2"/>
  <c r="LZ5" i="2"/>
  <c r="CI6" i="2"/>
  <c r="CQ6" i="2"/>
  <c r="CY6" i="2"/>
  <c r="HT6" i="2"/>
  <c r="JA6" i="2"/>
  <c r="MR6" i="2"/>
  <c r="EW7" i="2"/>
  <c r="FB7" i="2"/>
  <c r="EZ7" i="2"/>
  <c r="EY7" i="2"/>
  <c r="EX7" i="2"/>
  <c r="IN7" i="2"/>
  <c r="FQ8" i="2"/>
  <c r="FP8" i="2"/>
  <c r="FO8" i="2"/>
  <c r="IH9" i="2"/>
  <c r="HV9" i="2"/>
  <c r="AL10" i="2"/>
  <c r="AK10" i="2"/>
  <c r="AJ10" i="2"/>
  <c r="AM10" i="2" s="1"/>
  <c r="HV10" i="2"/>
  <c r="IH10" i="2"/>
  <c r="LD5" i="2"/>
  <c r="LE5" i="2" s="1"/>
  <c r="ET6" i="2"/>
  <c r="MT6" i="2"/>
  <c r="LS7" i="2"/>
  <c r="KP7" i="2"/>
  <c r="KQ7" i="2" s="1"/>
  <c r="MQ7" i="2"/>
  <c r="MT8" i="2"/>
  <c r="DY8" i="2"/>
  <c r="LR8" i="2"/>
  <c r="KN8" i="2"/>
  <c r="KO8" i="2" s="1"/>
  <c r="MP8" i="2"/>
  <c r="LZ8" i="2"/>
  <c r="MK8" i="2"/>
  <c r="AI10" i="2"/>
  <c r="K11" i="2"/>
  <c r="MZ11" i="2"/>
  <c r="IQ11" i="2"/>
  <c r="I11" i="2"/>
  <c r="MY11" i="2"/>
  <c r="JD11" i="2"/>
  <c r="FZ4" i="2"/>
  <c r="GH4" i="2"/>
  <c r="GP4" i="2"/>
  <c r="HT4" i="2" s="1"/>
  <c r="IT4" i="2"/>
  <c r="IQ5" i="2"/>
  <c r="ML5" i="2"/>
  <c r="EM6" i="2"/>
  <c r="JC6" i="2"/>
  <c r="JD6" i="2" s="1"/>
  <c r="MU6" i="2"/>
  <c r="AI7" i="2"/>
  <c r="DN7" i="2"/>
  <c r="MT7" i="2"/>
  <c r="DY7" i="2"/>
  <c r="MG7" i="2"/>
  <c r="LT7" i="2"/>
  <c r="MJ7" i="2"/>
  <c r="MB7" i="2"/>
  <c r="LH7" i="2"/>
  <c r="LI7" i="2" s="1"/>
  <c r="KR7" i="2"/>
  <c r="KS7" i="2" s="1"/>
  <c r="MA7" i="2"/>
  <c r="MR7" i="2"/>
  <c r="DX8" i="2"/>
  <c r="DZ8" i="2" s="1"/>
  <c r="KP8" i="2"/>
  <c r="KQ8" i="2" s="1"/>
  <c r="LS8" i="2"/>
  <c r="MI8" i="2"/>
  <c r="MQ8" i="2"/>
  <c r="LF8" i="2"/>
  <c r="LG8" i="2" s="1"/>
  <c r="ML8" i="2"/>
  <c r="DB9" i="2"/>
  <c r="DA9" i="2"/>
  <c r="LQ9" i="2"/>
  <c r="EC9" i="2"/>
  <c r="MA9" i="2"/>
  <c r="LZ9" i="2"/>
  <c r="ET9" i="2"/>
  <c r="DM9" i="2"/>
  <c r="DD9" i="2"/>
  <c r="LD10" i="2"/>
  <c r="LE10" i="2" s="1"/>
  <c r="H11" i="2"/>
  <c r="AG12" i="2"/>
  <c r="I12" i="2"/>
  <c r="H12" i="2"/>
  <c r="MY12" i="2"/>
  <c r="MZ13" i="2"/>
  <c r="MY13" i="2"/>
  <c r="JD13" i="2"/>
  <c r="I13" i="2"/>
  <c r="K13" i="2"/>
  <c r="H13" i="2"/>
  <c r="U4" i="2"/>
  <c r="AC4" i="2"/>
  <c r="EL4" i="2"/>
  <c r="ER5" i="2"/>
  <c r="IZ5" i="2"/>
  <c r="KN5" i="2"/>
  <c r="KO5" i="2" s="1"/>
  <c r="KV5" i="2"/>
  <c r="KW5" i="2" s="1"/>
  <c r="LF5" i="2"/>
  <c r="LG5" i="2" s="1"/>
  <c r="LN5" i="2"/>
  <c r="LO5" i="2" s="1"/>
  <c r="H6" i="2"/>
  <c r="DP6" i="2"/>
  <c r="DX6" i="2"/>
  <c r="DZ6" i="2" s="1"/>
  <c r="EN6" i="2"/>
  <c r="MF6" i="2"/>
  <c r="MN6" i="2"/>
  <c r="KJ6" i="2"/>
  <c r="KK6" i="2" s="1"/>
  <c r="KZ6" i="2"/>
  <c r="LA6" i="2" s="1"/>
  <c r="ML6" i="2"/>
  <c r="AJ7" i="2"/>
  <c r="AM7" i="2" s="1"/>
  <c r="CK7" i="2"/>
  <c r="CS7" i="2"/>
  <c r="CX7" i="2"/>
  <c r="DX7" i="2"/>
  <c r="DZ7" i="2" s="1"/>
  <c r="FI7" i="2"/>
  <c r="MK7" i="2"/>
  <c r="MC7" i="2"/>
  <c r="MD7" i="2"/>
  <c r="HP8" i="2"/>
  <c r="AD8" i="2"/>
  <c r="AF8" i="2" s="1"/>
  <c r="F8" i="2"/>
  <c r="KT8" i="2"/>
  <c r="KU8" i="2" s="1"/>
  <c r="HK8" i="2"/>
  <c r="CT8" i="2"/>
  <c r="CL8" i="2"/>
  <c r="LL8" i="2"/>
  <c r="LM8" i="2" s="1"/>
  <c r="KZ8" i="2"/>
  <c r="LA8" i="2" s="1"/>
  <c r="HS8" i="2"/>
  <c r="MD8" i="2"/>
  <c r="DF8" i="2"/>
  <c r="MC8" i="2"/>
  <c r="EC8" i="2"/>
  <c r="DB8" i="2"/>
  <c r="LV8" i="2"/>
  <c r="DA8" i="2"/>
  <c r="DO8" i="2"/>
  <c r="EA8" i="2"/>
  <c r="EB8" i="2" s="1"/>
  <c r="EN8" i="2"/>
  <c r="FE8" i="2"/>
  <c r="HL8" i="2"/>
  <c r="MJ8" i="2"/>
  <c r="KV8" i="2"/>
  <c r="KW8" i="2" s="1"/>
  <c r="LT8" i="2"/>
  <c r="MR8" i="2"/>
  <c r="HK9" i="2"/>
  <c r="EY9" i="2"/>
  <c r="CX9" i="2"/>
  <c r="F9" i="2"/>
  <c r="KN9" i="2"/>
  <c r="KO9" i="2" s="1"/>
  <c r="HH9" i="2"/>
  <c r="LN9" i="2"/>
  <c r="LO9" i="2" s="1"/>
  <c r="HT9" i="2"/>
  <c r="HG9" i="2"/>
  <c r="KX9" i="2"/>
  <c r="KY9" i="2" s="1"/>
  <c r="HS9" i="2"/>
  <c r="CU9" i="2"/>
  <c r="CI9" i="2"/>
  <c r="LJ9" i="2"/>
  <c r="LK9" i="2" s="1"/>
  <c r="KV9" i="2"/>
  <c r="KW9" i="2" s="1"/>
  <c r="HP9" i="2"/>
  <c r="CH9" i="2"/>
  <c r="HO9" i="2"/>
  <c r="HC9" i="2"/>
  <c r="DL9" i="2"/>
  <c r="CQ9" i="2"/>
  <c r="CR9" i="2"/>
  <c r="CE9" i="2"/>
  <c r="DF9" i="2"/>
  <c r="EN9" i="2"/>
  <c r="HW9" i="2"/>
  <c r="ID9" i="2"/>
  <c r="K12" i="2"/>
  <c r="ES5" i="2"/>
  <c r="MD6" i="2"/>
  <c r="MM6" i="2"/>
  <c r="AK7" i="2"/>
  <c r="IP7" i="2"/>
  <c r="IQ7" i="2" s="1"/>
  <c r="AG8" i="2"/>
  <c r="I8" i="2"/>
  <c r="IA8" i="2"/>
  <c r="JD8" i="2"/>
  <c r="MS8" i="2"/>
  <c r="I9" i="2"/>
  <c r="MZ9" i="2"/>
  <c r="MY9" i="2"/>
  <c r="K9" i="2"/>
  <c r="LT9" i="2"/>
  <c r="MJ9" i="2"/>
  <c r="MB9" i="2"/>
  <c r="MR9" i="2"/>
  <c r="ET10" i="2"/>
  <c r="HW10" i="2"/>
  <c r="ID10" i="2"/>
  <c r="ES11" i="2"/>
  <c r="ER11" i="2"/>
  <c r="EM11" i="2"/>
  <c r="ET11" i="2"/>
  <c r="EP11" i="2"/>
  <c r="EN11" i="2"/>
  <c r="JV4" i="2"/>
  <c r="KD4" i="2"/>
  <c r="MT4" i="2"/>
  <c r="AD5" i="2"/>
  <c r="AF5" i="2" s="1"/>
  <c r="ET5" i="2"/>
  <c r="MP5" i="2"/>
  <c r="KL6" i="2"/>
  <c r="LD6" i="2"/>
  <c r="LE6" i="2" s="1"/>
  <c r="LL7" i="2"/>
  <c r="LM7" i="2" s="1"/>
  <c r="KL7" i="2"/>
  <c r="KM7" i="2" s="1"/>
  <c r="AG7" i="2"/>
  <c r="CH7" i="2"/>
  <c r="EA7" i="2"/>
  <c r="EB7" i="2" s="1"/>
  <c r="GY7" i="2"/>
  <c r="HT7" i="2"/>
  <c r="KX7" i="2"/>
  <c r="KY7" i="2" s="1"/>
  <c r="LW7" i="2"/>
  <c r="LQ7" i="2"/>
  <c r="MH7" i="2"/>
  <c r="H8" i="2"/>
  <c r="DS8" i="2"/>
  <c r="FJ8" i="2"/>
  <c r="FI8" i="2"/>
  <c r="IP8" i="2"/>
  <c r="LD8" i="2"/>
  <c r="LE8" i="2" s="1"/>
  <c r="MA8" i="2"/>
  <c r="H9" i="2"/>
  <c r="DQ9" i="2"/>
  <c r="DS9" i="2"/>
  <c r="EA9" i="2"/>
  <c r="EB9" i="2" s="1"/>
  <c r="IS9" i="2"/>
  <c r="IZ9" i="2"/>
  <c r="MC9" i="2"/>
  <c r="LU9" i="2"/>
  <c r="HO10" i="2"/>
  <c r="HG10" i="2"/>
  <c r="GY10" i="2"/>
  <c r="F10" i="2"/>
  <c r="LN10" i="2"/>
  <c r="LO10" i="2" s="1"/>
  <c r="KV10" i="2"/>
  <c r="KW10" i="2" s="1"/>
  <c r="HT10" i="2"/>
  <c r="HD10" i="2"/>
  <c r="EX10" i="2"/>
  <c r="DK10" i="2"/>
  <c r="CV10" i="2"/>
  <c r="CF10" i="2"/>
  <c r="HS10" i="2"/>
  <c r="HC10" i="2"/>
  <c r="CU10" i="2"/>
  <c r="CE10" i="2"/>
  <c r="LL10" i="2"/>
  <c r="LM10" i="2" s="1"/>
  <c r="KT10" i="2"/>
  <c r="KU10" i="2" s="1"/>
  <c r="CT10" i="2"/>
  <c r="LJ10" i="2"/>
  <c r="LK10" i="2" s="1"/>
  <c r="HP10" i="2"/>
  <c r="GZ10" i="2"/>
  <c r="CR10" i="2"/>
  <c r="HL10" i="2"/>
  <c r="CN10" i="2"/>
  <c r="HK10" i="2"/>
  <c r="EN10" i="2"/>
  <c r="CM10" i="2"/>
  <c r="CJ10" i="2"/>
  <c r="JW4" i="2"/>
  <c r="K6" i="2"/>
  <c r="JG6" i="2"/>
  <c r="HK7" i="2"/>
  <c r="IG7" i="2"/>
  <c r="IW7" i="2"/>
  <c r="JA7" i="2"/>
  <c r="JG7" i="2"/>
  <c r="LP7" i="2"/>
  <c r="MF7" i="2"/>
  <c r="LX7" i="2"/>
  <c r="MN7" i="2"/>
  <c r="KJ7" i="2"/>
  <c r="KK7" i="2" s="1"/>
  <c r="KZ7" i="2"/>
  <c r="LA7" i="2" s="1"/>
  <c r="MI7" i="2"/>
  <c r="K8" i="2"/>
  <c r="IE8" i="2"/>
  <c r="JA8" i="2"/>
  <c r="IV8" i="2"/>
  <c r="MZ8" i="2"/>
  <c r="KX8" i="2"/>
  <c r="KY8" i="2" s="1"/>
  <c r="LW8" i="2"/>
  <c r="MM8" i="2"/>
  <c r="MU8" i="2"/>
  <c r="MY8" i="2"/>
  <c r="AL9" i="2"/>
  <c r="AK9" i="2"/>
  <c r="AI9" i="2"/>
  <c r="LH8" i="2"/>
  <c r="LI8" i="2" s="1"/>
  <c r="CL9" i="2"/>
  <c r="CT9" i="2"/>
  <c r="MT9" i="2"/>
  <c r="LL9" i="2"/>
  <c r="LM9" i="2" s="1"/>
  <c r="LV9" i="2"/>
  <c r="FE10" i="2"/>
  <c r="LZ10" i="2"/>
  <c r="MP10" i="2"/>
  <c r="JD12" i="2"/>
  <c r="FA15" i="2"/>
  <c r="FC15" i="2"/>
  <c r="MP7" i="2"/>
  <c r="DJ8" i="2"/>
  <c r="DR8" i="2"/>
  <c r="EP8" i="2"/>
  <c r="DY9" i="2"/>
  <c r="JG9" i="2"/>
  <c r="LW9" i="2"/>
  <c r="LX9" i="2"/>
  <c r="CG10" i="2"/>
  <c r="CO10" i="2"/>
  <c r="CW10" i="2"/>
  <c r="FF10" i="2"/>
  <c r="FG10" i="2" s="1"/>
  <c r="LS10" i="2"/>
  <c r="KP10" i="2"/>
  <c r="KQ10" i="2" s="1"/>
  <c r="KN10" i="2"/>
  <c r="KO10" i="2" s="1"/>
  <c r="LF10" i="2"/>
  <c r="LG10" i="2" s="1"/>
  <c r="AH11" i="2"/>
  <c r="AH4" i="2" s="1"/>
  <c r="DS11" i="2"/>
  <c r="DQ11" i="2"/>
  <c r="ML11" i="2"/>
  <c r="EA11" i="2"/>
  <c r="EB11" i="2" s="1"/>
  <c r="MH11" i="2"/>
  <c r="DY11" i="2"/>
  <c r="GY11" i="2"/>
  <c r="KX11" i="2"/>
  <c r="KY11" i="2" s="1"/>
  <c r="LW11" i="2"/>
  <c r="MM11" i="2"/>
  <c r="ME11" i="2"/>
  <c r="LN11" i="2"/>
  <c r="LO11" i="2" s="1"/>
  <c r="MU11" i="2"/>
  <c r="AG9" i="2"/>
  <c r="DZ9" i="2"/>
  <c r="FE9" i="2"/>
  <c r="HA9" i="2"/>
  <c r="HI9" i="2"/>
  <c r="HQ9" i="2"/>
  <c r="KJ9" i="2"/>
  <c r="KK9" i="2" s="1"/>
  <c r="CH10" i="2"/>
  <c r="CP10" i="2"/>
  <c r="CX10" i="2"/>
  <c r="HE10" i="2"/>
  <c r="HM10" i="2"/>
  <c r="MB10" i="2"/>
  <c r="LH10" i="2"/>
  <c r="LI10" i="2" s="1"/>
  <c r="KR10" i="2"/>
  <c r="KS10" i="2" s="1"/>
  <c r="MR10" i="2"/>
  <c r="EO13" i="2"/>
  <c r="EU13" i="2"/>
  <c r="HB9" i="2"/>
  <c r="HJ9" i="2"/>
  <c r="HR9" i="2"/>
  <c r="KL9" i="2"/>
  <c r="MP9" i="2"/>
  <c r="AD10" i="2"/>
  <c r="AF10" i="2" s="1"/>
  <c r="CI10" i="2"/>
  <c r="CQ10" i="2"/>
  <c r="CY10" i="2"/>
  <c r="DM10" i="2"/>
  <c r="FK10" i="2"/>
  <c r="FJ10" i="2"/>
  <c r="FI10" i="2"/>
  <c r="HF10" i="2"/>
  <c r="HN10" i="2"/>
  <c r="EZ11" i="2"/>
  <c r="EW11" i="2"/>
  <c r="HZ12" i="2"/>
  <c r="IE12" i="2"/>
  <c r="IA12" i="2"/>
  <c r="JG12" i="2"/>
  <c r="MS7" i="2"/>
  <c r="ES8" i="2"/>
  <c r="ID8" i="2"/>
  <c r="LP8" i="2"/>
  <c r="MF8" i="2"/>
  <c r="LX8" i="2"/>
  <c r="MN8" i="2"/>
  <c r="KJ8" i="2"/>
  <c r="KK8" i="2" s="1"/>
  <c r="AE9" i="2"/>
  <c r="FF9" i="2"/>
  <c r="FG9" i="2" s="1"/>
  <c r="EX9" i="2"/>
  <c r="EW9" i="2"/>
  <c r="FP9" i="2"/>
  <c r="IN9" i="2"/>
  <c r="LD9" i="2"/>
  <c r="LE9" i="2" s="1"/>
  <c r="KZ9" i="2"/>
  <c r="LA9" i="2" s="1"/>
  <c r="LP9" i="2"/>
  <c r="MD9" i="2"/>
  <c r="EW10" i="2"/>
  <c r="FB10" i="2"/>
  <c r="LH11" i="2"/>
  <c r="LI11" i="2" s="1"/>
  <c r="KL11" i="2"/>
  <c r="KM11" i="2" s="1"/>
  <c r="HR11" i="2"/>
  <c r="HJ11" i="2"/>
  <c r="HB11" i="2"/>
  <c r="KR11" i="2"/>
  <c r="KS11" i="2" s="1"/>
  <c r="LJ11" i="2"/>
  <c r="LK11" i="2" s="1"/>
  <c r="HG11" i="2"/>
  <c r="CE11" i="2"/>
  <c r="CM11" i="2"/>
  <c r="CU11" i="2"/>
  <c r="CJ11" i="2"/>
  <c r="LR11" i="2"/>
  <c r="EC11" i="2"/>
  <c r="DM11" i="2"/>
  <c r="LQ11" i="2"/>
  <c r="DB11" i="2"/>
  <c r="MD11" i="2"/>
  <c r="IE11" i="2"/>
  <c r="DA11" i="2"/>
  <c r="EX11" i="2"/>
  <c r="HH11" i="2"/>
  <c r="HK11" i="2"/>
  <c r="IA11" i="2"/>
  <c r="EQ13" i="2"/>
  <c r="KT7" i="2"/>
  <c r="KU7" i="2" s="1"/>
  <c r="IL8" i="2"/>
  <c r="HU8" i="2" s="1"/>
  <c r="MG8" i="2"/>
  <c r="LS9" i="2"/>
  <c r="KP9" i="2"/>
  <c r="KQ9" i="2" s="1"/>
  <c r="CK10" i="2"/>
  <c r="CS10" i="2"/>
  <c r="JA10" i="2"/>
  <c r="KX10" i="2"/>
  <c r="KY10" i="2" s="1"/>
  <c r="EY11" i="2"/>
  <c r="MI11" i="2"/>
  <c r="EO12" i="2"/>
  <c r="IN12" i="2"/>
  <c r="AL13" i="2"/>
  <c r="AK13" i="2"/>
  <c r="AJ13" i="2"/>
  <c r="AM13" i="2" s="1"/>
  <c r="AI13" i="2"/>
  <c r="MH13" i="2"/>
  <c r="MG13" i="2"/>
  <c r="MR13" i="2"/>
  <c r="MQ13" i="2"/>
  <c r="DY13" i="2"/>
  <c r="MS9" i="2"/>
  <c r="ES10" i="2"/>
  <c r="LW10" i="2"/>
  <c r="FQ11" i="2"/>
  <c r="FP11" i="2"/>
  <c r="LP11" i="2"/>
  <c r="MF11" i="2"/>
  <c r="LX11" i="2"/>
  <c r="MN11" i="2"/>
  <c r="KJ11" i="2"/>
  <c r="KK11" i="2" s="1"/>
  <c r="CK12" i="2"/>
  <c r="CS12" i="2"/>
  <c r="DK12" i="2"/>
  <c r="MS12" i="2"/>
  <c r="DY12" i="2"/>
  <c r="DX12" i="2"/>
  <c r="DZ12" i="2" s="1"/>
  <c r="HA12" i="2"/>
  <c r="HI12" i="2"/>
  <c r="HQ12" i="2"/>
  <c r="HK12" i="2"/>
  <c r="MZ12" i="2"/>
  <c r="KJ12" i="2"/>
  <c r="KK12" i="2" s="1"/>
  <c r="KZ12" i="2"/>
  <c r="LA12" i="2" s="1"/>
  <c r="LS13" i="2"/>
  <c r="DF13" i="2"/>
  <c r="EC13" i="2"/>
  <c r="DM13" i="2"/>
  <c r="MA13" i="2"/>
  <c r="DD13" i="2"/>
  <c r="LZ13" i="2"/>
  <c r="LX13" i="2"/>
  <c r="DB13" i="2"/>
  <c r="LR13" i="2"/>
  <c r="DA13" i="2"/>
  <c r="FP13" i="2"/>
  <c r="IS14" i="2"/>
  <c r="HU14" i="2" s="1"/>
  <c r="IB14" i="2" s="1"/>
  <c r="DJ9" i="2"/>
  <c r="KT9" i="2"/>
  <c r="KU9" i="2" s="1"/>
  <c r="DJ11" i="2"/>
  <c r="DR11" i="2"/>
  <c r="HA11" i="2"/>
  <c r="HI11" i="2"/>
  <c r="HQ11" i="2"/>
  <c r="MG11" i="2"/>
  <c r="AI12" i="2"/>
  <c r="CI12" i="2"/>
  <c r="DL12" i="2"/>
  <c r="EA12" i="2"/>
  <c r="EB12" i="2" s="1"/>
  <c r="HB12" i="2"/>
  <c r="HJ12" i="2"/>
  <c r="HR12" i="2"/>
  <c r="HL12" i="2"/>
  <c r="IP12" i="2"/>
  <c r="IQ12" i="2" s="1"/>
  <c r="KL12" i="2"/>
  <c r="KM12" i="2" s="1"/>
  <c r="KN12" i="2"/>
  <c r="KO12" i="2" s="1"/>
  <c r="MH12" i="2"/>
  <c r="DG14" i="2"/>
  <c r="DE14" i="2"/>
  <c r="DC14" i="2"/>
  <c r="IN14" i="2"/>
  <c r="MY10" i="2"/>
  <c r="NA10" i="2" s="1"/>
  <c r="IH11" i="2"/>
  <c r="IS11" i="2"/>
  <c r="HU11" i="2" s="1"/>
  <c r="IB11" i="2" s="1"/>
  <c r="JG11" i="2"/>
  <c r="KN11" i="2"/>
  <c r="KO11" i="2" s="1"/>
  <c r="MP11" i="2"/>
  <c r="CM12" i="2"/>
  <c r="IS12" i="2"/>
  <c r="HU12" i="2" s="1"/>
  <c r="LD12" i="2"/>
  <c r="LE12" i="2" s="1"/>
  <c r="ML12" i="2"/>
  <c r="EY13" i="2"/>
  <c r="FB13" i="2"/>
  <c r="EX13" i="2"/>
  <c r="FF13" i="2"/>
  <c r="FG13" i="2" s="1"/>
  <c r="EW13" i="2"/>
  <c r="KL14" i="2"/>
  <c r="KM14" i="2" s="1"/>
  <c r="LJ14" i="2"/>
  <c r="LK14" i="2" s="1"/>
  <c r="KX14" i="2"/>
  <c r="KY14" i="2" s="1"/>
  <c r="KN14" i="2"/>
  <c r="KO14" i="2" s="1"/>
  <c r="HP14" i="2"/>
  <c r="HG14" i="2"/>
  <c r="DZ14" i="2"/>
  <c r="CY14" i="2"/>
  <c r="CP14" i="2"/>
  <c r="CG14" i="2"/>
  <c r="HO14" i="2"/>
  <c r="CX14" i="2"/>
  <c r="CO14" i="2"/>
  <c r="KV14" i="2"/>
  <c r="KW14" i="2" s="1"/>
  <c r="EY14" i="2"/>
  <c r="CW14" i="2"/>
  <c r="DL14" i="2"/>
  <c r="DK14" i="2"/>
  <c r="F14" i="2"/>
  <c r="KZ14" i="2"/>
  <c r="LA14" i="2" s="1"/>
  <c r="CR14" i="2"/>
  <c r="HS14" i="2"/>
  <c r="CQ14" i="2"/>
  <c r="KP14" i="2"/>
  <c r="KQ14" i="2" s="1"/>
  <c r="HR14" i="2"/>
  <c r="CI14" i="2"/>
  <c r="HJ14" i="2"/>
  <c r="CH14" i="2"/>
  <c r="HH14" i="2"/>
  <c r="KP11" i="2"/>
  <c r="KQ11" i="2" s="1"/>
  <c r="LS11" i="2"/>
  <c r="LF11" i="2"/>
  <c r="LG11" i="2" s="1"/>
  <c r="LS12" i="2"/>
  <c r="MI12" i="2"/>
  <c r="KP12" i="2"/>
  <c r="KQ12" i="2" s="1"/>
  <c r="ET13" i="2"/>
  <c r="IH13" i="2"/>
  <c r="I10" i="2"/>
  <c r="DY10" i="2"/>
  <c r="HD11" i="2"/>
  <c r="HL11" i="2"/>
  <c r="HT11" i="2"/>
  <c r="LT11" i="2"/>
  <c r="MB11" i="2"/>
  <c r="MQ11" i="2"/>
  <c r="EX12" i="2"/>
  <c r="DB12" i="2"/>
  <c r="CT12" i="2"/>
  <c r="CL12" i="2"/>
  <c r="AD12" i="2"/>
  <c r="AF12" i="2" s="1"/>
  <c r="F12" i="2"/>
  <c r="AL12" i="2"/>
  <c r="AK12" i="2"/>
  <c r="CG12" i="2"/>
  <c r="CO12" i="2"/>
  <c r="CW12" i="2"/>
  <c r="CQ12" i="2"/>
  <c r="FJ12" i="2"/>
  <c r="FI12" i="2"/>
  <c r="HE12" i="2"/>
  <c r="HM12" i="2"/>
  <c r="GY12" i="2"/>
  <c r="HT12" i="2"/>
  <c r="IG12" i="2"/>
  <c r="LT12" i="2"/>
  <c r="MJ12" i="2"/>
  <c r="KR12" i="2"/>
  <c r="KS12" i="2" s="1"/>
  <c r="MB12" i="2"/>
  <c r="MR12" i="2"/>
  <c r="LH12" i="2"/>
  <c r="LI12" i="2" s="1"/>
  <c r="KV12" i="2"/>
  <c r="KW12" i="2" s="1"/>
  <c r="MQ12" i="2"/>
  <c r="LP13" i="2"/>
  <c r="KX15" i="2"/>
  <c r="KY15" i="2" s="1"/>
  <c r="LW15" i="2"/>
  <c r="MM15" i="2"/>
  <c r="MU15" i="2"/>
  <c r="ME15" i="2"/>
  <c r="LN15" i="2"/>
  <c r="LO15" i="2" s="1"/>
  <c r="MJ11" i="2"/>
  <c r="MS11" i="2"/>
  <c r="DM12" i="2"/>
  <c r="EC12" i="2"/>
  <c r="ES12" i="2"/>
  <c r="MF12" i="2"/>
  <c r="MN12" i="2"/>
  <c r="AG13" i="2"/>
  <c r="HW13" i="2"/>
  <c r="LT13" i="2"/>
  <c r="MB13" i="2"/>
  <c r="KX13" i="2"/>
  <c r="KY13" i="2" s="1"/>
  <c r="LP15" i="2"/>
  <c r="MF15" i="2"/>
  <c r="JG15" i="2"/>
  <c r="LX15" i="2"/>
  <c r="MN15" i="2"/>
  <c r="KZ15" i="2"/>
  <c r="LA15" i="2" s="1"/>
  <c r="KJ15" i="2"/>
  <c r="KK15" i="2" s="1"/>
  <c r="EO16" i="2"/>
  <c r="EU16" i="2"/>
  <c r="IG16" i="2"/>
  <c r="LS16" i="2"/>
  <c r="KT11" i="2"/>
  <c r="KU11" i="2" s="1"/>
  <c r="LD11" i="2"/>
  <c r="LE11" i="2" s="1"/>
  <c r="LL11" i="2"/>
  <c r="LM11" i="2" s="1"/>
  <c r="ET12" i="2"/>
  <c r="LP12" i="2"/>
  <c r="LX12" i="2"/>
  <c r="MG12" i="2"/>
  <c r="MP12" i="2"/>
  <c r="HC13" i="2"/>
  <c r="HK13" i="2"/>
  <c r="HS13" i="2"/>
  <c r="IS13" i="2"/>
  <c r="LU13" i="2"/>
  <c r="MK13" i="2"/>
  <c r="KT13" i="2"/>
  <c r="KU13" i="2" s="1"/>
  <c r="MC13" i="2"/>
  <c r="CJ14" i="2"/>
  <c r="EQ15" i="2"/>
  <c r="EU15" i="2"/>
  <c r="EO15" i="2"/>
  <c r="IH15" i="2"/>
  <c r="NA15" i="2"/>
  <c r="LW16" i="2"/>
  <c r="EA16" i="2"/>
  <c r="EB16" i="2" s="1"/>
  <c r="DB16" i="2"/>
  <c r="DA16" i="2"/>
  <c r="MA16" i="2"/>
  <c r="LR16" i="2"/>
  <c r="ME16" i="2"/>
  <c r="FP16" i="2"/>
  <c r="LX16" i="2"/>
  <c r="LP16" i="2"/>
  <c r="DF16" i="2"/>
  <c r="EC16" i="2"/>
  <c r="LT16" i="2"/>
  <c r="MJ16" i="2"/>
  <c r="KR16" i="2"/>
  <c r="KS16" i="2" s="1"/>
  <c r="MB16" i="2"/>
  <c r="MR16" i="2"/>
  <c r="LH16" i="2"/>
  <c r="LI16" i="2" s="1"/>
  <c r="LV13" i="2"/>
  <c r="KV13" i="2"/>
  <c r="KW13" i="2" s="1"/>
  <c r="ML13" i="2"/>
  <c r="MD13" i="2"/>
  <c r="MT13" i="2"/>
  <c r="LL13" i="2"/>
  <c r="LM13" i="2" s="1"/>
  <c r="AG14" i="2"/>
  <c r="AE14" i="2"/>
  <c r="FQ14" i="2"/>
  <c r="FP14" i="2"/>
  <c r="FO14" i="2"/>
  <c r="AL15" i="2"/>
  <c r="AK15" i="2"/>
  <c r="AI15" i="2"/>
  <c r="AJ15" i="2"/>
  <c r="AM15" i="2" s="1"/>
  <c r="DD16" i="2"/>
  <c r="IZ11" i="2"/>
  <c r="KV11" i="2"/>
  <c r="KW11" i="2" s="1"/>
  <c r="LJ12" i="2"/>
  <c r="LK12" i="2" s="1"/>
  <c r="LF13" i="2"/>
  <c r="LG13" i="2" s="1"/>
  <c r="KL13" i="2"/>
  <c r="DL13" i="2"/>
  <c r="ER13" i="2"/>
  <c r="FJ13" i="2"/>
  <c r="HQ13" i="2"/>
  <c r="LW13" i="2"/>
  <c r="MM13" i="2"/>
  <c r="ME13" i="2"/>
  <c r="LN13" i="2"/>
  <c r="LO13" i="2" s="1"/>
  <c r="MU13" i="2"/>
  <c r="LH13" i="2"/>
  <c r="LI13" i="2" s="1"/>
  <c r="AD14" i="2"/>
  <c r="AF14" i="2" s="1"/>
  <c r="CL14" i="2"/>
  <c r="CT14" i="2"/>
  <c r="HB14" i="2"/>
  <c r="IM14" i="2"/>
  <c r="FQ15" i="2"/>
  <c r="FO15" i="2"/>
  <c r="FP15" i="2"/>
  <c r="IA15" i="2"/>
  <c r="IE15" i="2"/>
  <c r="HI13" i="2"/>
  <c r="HR13" i="2"/>
  <c r="MF13" i="2"/>
  <c r="JG13" i="2"/>
  <c r="MN13" i="2"/>
  <c r="KJ13" i="2"/>
  <c r="KK13" i="2" s="1"/>
  <c r="AK14" i="2"/>
  <c r="AJ14" i="2"/>
  <c r="AM14" i="2" s="1"/>
  <c r="AI14" i="2"/>
  <c r="AL14" i="2"/>
  <c r="CE14" i="2"/>
  <c r="CM14" i="2"/>
  <c r="CU14" i="2"/>
  <c r="HC14" i="2"/>
  <c r="HK14" i="2"/>
  <c r="HZ14" i="2"/>
  <c r="IE14" i="2"/>
  <c r="LS14" i="2"/>
  <c r="JG14" i="2"/>
  <c r="MQ14" i="2"/>
  <c r="MA14" i="2"/>
  <c r="LF14" i="2"/>
  <c r="LG14" i="2" s="1"/>
  <c r="IP15" i="2"/>
  <c r="IQ15" i="2" s="1"/>
  <c r="FE16" i="2"/>
  <c r="KT12" i="2"/>
  <c r="KU12" i="2" s="1"/>
  <c r="LL12" i="2"/>
  <c r="LM12" i="2" s="1"/>
  <c r="F13" i="2"/>
  <c r="CX13" i="2"/>
  <c r="FO13" i="2"/>
  <c r="HA13" i="2"/>
  <c r="KP13" i="2"/>
  <c r="KQ13" i="2" s="1"/>
  <c r="LJ13" i="2"/>
  <c r="LK13" i="2" s="1"/>
  <c r="CF14" i="2"/>
  <c r="CN14" i="2"/>
  <c r="CV14" i="2"/>
  <c r="DA14" i="2"/>
  <c r="LV14" i="2"/>
  <c r="FJ14" i="2"/>
  <c r="ME14" i="2"/>
  <c r="LR14" i="2"/>
  <c r="DF14" i="2"/>
  <c r="LQ14" i="2"/>
  <c r="DM14" i="2"/>
  <c r="DD14" i="2"/>
  <c r="LZ14" i="2"/>
  <c r="EC14" i="2"/>
  <c r="EN14" i="2"/>
  <c r="HD14" i="2"/>
  <c r="HL14" i="2"/>
  <c r="HT14" i="2"/>
  <c r="LT14" i="2"/>
  <c r="MJ14" i="2"/>
  <c r="KR14" i="2"/>
  <c r="KS14" i="2" s="1"/>
  <c r="MB14" i="2"/>
  <c r="MR14" i="2"/>
  <c r="LH14" i="2"/>
  <c r="LI14" i="2" s="1"/>
  <c r="DM16" i="2"/>
  <c r="FK16" i="2"/>
  <c r="FJ16" i="2"/>
  <c r="FI16" i="2"/>
  <c r="IX16" i="2"/>
  <c r="IW16" i="2"/>
  <c r="IV16" i="2"/>
  <c r="JB16" i="2"/>
  <c r="JA16" i="2"/>
  <c r="MJ13" i="2"/>
  <c r="MS13" i="2"/>
  <c r="FE14" i="2"/>
  <c r="MK14" i="2"/>
  <c r="KT14" i="2"/>
  <c r="KU14" i="2" s="1"/>
  <c r="MC14" i="2"/>
  <c r="MS14" i="2"/>
  <c r="ML14" i="2"/>
  <c r="CT15" i="2"/>
  <c r="MG15" i="2"/>
  <c r="MA15" i="2"/>
  <c r="ES16" i="2"/>
  <c r="LU16" i="2"/>
  <c r="MC16" i="2"/>
  <c r="I14" i="2"/>
  <c r="EM14" i="2"/>
  <c r="FF14" i="2"/>
  <c r="FG14" i="2" s="1"/>
  <c r="ID14" i="2"/>
  <c r="IZ14" i="2"/>
  <c r="MT14" i="2"/>
  <c r="LL14" i="2"/>
  <c r="LM14" i="2" s="1"/>
  <c r="LP14" i="2"/>
  <c r="KP15" i="2"/>
  <c r="KQ15" i="2" s="1"/>
  <c r="AD15" i="2"/>
  <c r="AF15" i="2" s="1"/>
  <c r="F15" i="2"/>
  <c r="S15" i="2"/>
  <c r="CJ15" i="2"/>
  <c r="DM15" i="2"/>
  <c r="DK15" i="2"/>
  <c r="HC15" i="2"/>
  <c r="HK15" i="2"/>
  <c r="HS15" i="2"/>
  <c r="HT15" i="2"/>
  <c r="MP15" i="2"/>
  <c r="KL15" i="2"/>
  <c r="MB15" i="2"/>
  <c r="CP16" i="2"/>
  <c r="HE16" i="2"/>
  <c r="IA16" i="2"/>
  <c r="HZ16" i="2"/>
  <c r="IF16" i="2"/>
  <c r="IE16" i="2"/>
  <c r="IO16" i="2"/>
  <c r="IN16" i="2"/>
  <c r="MD16" i="2"/>
  <c r="MT16" i="2"/>
  <c r="LL16" i="2"/>
  <c r="LM16" i="2" s="1"/>
  <c r="LN16" i="2"/>
  <c r="LO16" i="2" s="1"/>
  <c r="H14" i="2"/>
  <c r="EX14" i="2"/>
  <c r="HA14" i="2"/>
  <c r="HI14" i="2"/>
  <c r="HQ14" i="2"/>
  <c r="MD14" i="2"/>
  <c r="MY14" i="2"/>
  <c r="K15" i="2"/>
  <c r="CE15" i="2"/>
  <c r="CM15" i="2"/>
  <c r="CU15" i="2"/>
  <c r="DJ15" i="2"/>
  <c r="HI15" i="2"/>
  <c r="KN15" i="2"/>
  <c r="KO15" i="2" s="1"/>
  <c r="LQ15" i="2"/>
  <c r="W16" i="2"/>
  <c r="AG16" i="2"/>
  <c r="AE16" i="2"/>
  <c r="CI16" i="2"/>
  <c r="CQ16" i="2"/>
  <c r="CY16" i="2"/>
  <c r="CR16" i="2"/>
  <c r="EY16" i="2"/>
  <c r="FF16" i="2"/>
  <c r="FG16" i="2" s="1"/>
  <c r="EX16" i="2"/>
  <c r="EW16" i="2"/>
  <c r="FO16" i="2"/>
  <c r="GY16" i="2"/>
  <c r="HG16" i="2"/>
  <c r="HO16" i="2"/>
  <c r="HF16" i="2"/>
  <c r="IP16" i="2"/>
  <c r="IQ16" i="2" s="1"/>
  <c r="NA16" i="2"/>
  <c r="DY14" i="2"/>
  <c r="IP14" i="2"/>
  <c r="IQ14" i="2" s="1"/>
  <c r="KJ14" i="2"/>
  <c r="KK14" i="2" s="1"/>
  <c r="MP14" i="2"/>
  <c r="MZ14" i="2"/>
  <c r="CL15" i="2"/>
  <c r="DF15" i="2"/>
  <c r="EC15" i="2"/>
  <c r="DL15" i="2"/>
  <c r="EA15" i="2"/>
  <c r="EB15" i="2" s="1"/>
  <c r="HE15" i="2"/>
  <c r="HM15" i="2"/>
  <c r="ID15" i="2"/>
  <c r="LH15" i="2"/>
  <c r="LI15" i="2" s="1"/>
  <c r="LD15" i="2"/>
  <c r="LE15" i="2" s="1"/>
  <c r="LR15" i="2"/>
  <c r="MS15" i="2"/>
  <c r="AD16" i="2"/>
  <c r="AF16" i="2" s="1"/>
  <c r="CF16" i="2"/>
  <c r="CV16" i="2"/>
  <c r="EZ16" i="2"/>
  <c r="IB16" i="2"/>
  <c r="JG16" i="2"/>
  <c r="KZ16" i="2"/>
  <c r="LA16" i="2" s="1"/>
  <c r="KN16" i="2"/>
  <c r="KO16" i="2" s="1"/>
  <c r="LV16" i="2"/>
  <c r="CK14" i="2"/>
  <c r="CS14" i="2"/>
  <c r="IG14" i="2"/>
  <c r="LU14" i="2"/>
  <c r="CW15" i="2"/>
  <c r="FB15" i="2"/>
  <c r="EY15" i="2"/>
  <c r="FJ15" i="2"/>
  <c r="FI15" i="2"/>
  <c r="HF15" i="2"/>
  <c r="HN15" i="2"/>
  <c r="HL15" i="2"/>
  <c r="IL15" i="2"/>
  <c r="IS15" i="2"/>
  <c r="LU15" i="2"/>
  <c r="KR15" i="2"/>
  <c r="KS15" i="2" s="1"/>
  <c r="LF15" i="2"/>
  <c r="LG15" i="2" s="1"/>
  <c r="LS15" i="2"/>
  <c r="MT15" i="2"/>
  <c r="CK16" i="2"/>
  <c r="CS16" i="2"/>
  <c r="HA16" i="2"/>
  <c r="HI16" i="2"/>
  <c r="HQ16" i="2"/>
  <c r="HM16" i="2"/>
  <c r="LQ16" i="2"/>
  <c r="JD14" i="2"/>
  <c r="LD14" i="2"/>
  <c r="LE14" i="2" s="1"/>
  <c r="MG14" i="2"/>
  <c r="DE15" i="2"/>
  <c r="DC15" i="2"/>
  <c r="DY15" i="2"/>
  <c r="HA15" i="2"/>
  <c r="ML15" i="2"/>
  <c r="MD15" i="2"/>
  <c r="LT15" i="2"/>
  <c r="MI15" i="2"/>
  <c r="DK16" i="2"/>
  <c r="KL16" i="2"/>
  <c r="DY16" i="2"/>
  <c r="I16" i="2"/>
  <c r="HP16" i="2"/>
  <c r="HH16" i="2"/>
  <c r="GZ16" i="2"/>
  <c r="AJ16" i="2"/>
  <c r="AM16" i="2" s="1"/>
  <c r="CL16" i="2"/>
  <c r="CT16" i="2"/>
  <c r="CH16" i="2"/>
  <c r="CX16" i="2"/>
  <c r="DL16" i="2"/>
  <c r="EP16" i="2"/>
  <c r="EM16" i="2"/>
  <c r="HB16" i="2"/>
  <c r="HJ16" i="2"/>
  <c r="HR16" i="2"/>
  <c r="HN16" i="2"/>
  <c r="LD16" i="2"/>
  <c r="LE16" i="2" s="1"/>
  <c r="KV16" i="2"/>
  <c r="KW16" i="2" s="1"/>
  <c r="JC16" i="2"/>
  <c r="JD16" i="2" s="1"/>
  <c r="LZ16" i="2"/>
  <c r="KJ16" i="2"/>
  <c r="KK16" i="2" s="1"/>
  <c r="LJ16" i="2"/>
  <c r="LK16" i="2" s="1"/>
  <c r="ES15" i="2"/>
  <c r="MS16" i="2"/>
  <c r="KT16" i="2"/>
  <c r="KU16" i="2" s="1"/>
  <c r="MK16" i="2"/>
  <c r="R3" i="7"/>
  <c r="O3" i="7"/>
  <c r="AA30" i="7"/>
  <c r="AA29" i="7"/>
  <c r="Z15" i="7"/>
  <c r="S9" i="7"/>
  <c r="P9" i="7"/>
  <c r="N17" i="7"/>
  <c r="O17" i="7" s="1"/>
  <c r="T17" i="7"/>
  <c r="W10" i="7"/>
  <c r="Y4" i="7"/>
  <c r="O15" i="7"/>
  <c r="S24" i="7"/>
  <c r="C20" i="7"/>
  <c r="Y11" i="7"/>
  <c r="W11" i="7"/>
  <c r="C19" i="7"/>
  <c r="R15" i="7"/>
  <c r="Y14" i="7"/>
  <c r="AA33" i="7"/>
  <c r="Y15" i="7"/>
  <c r="T9" i="7"/>
  <c r="P11" i="7"/>
  <c r="P25" i="7"/>
  <c r="U32" i="7"/>
  <c r="P3" i="7"/>
  <c r="C9" i="7"/>
  <c r="Y3" i="7"/>
  <c r="T24" i="7"/>
  <c r="KU300" i="2"/>
  <c r="KU312" i="2"/>
  <c r="LM283" i="2"/>
  <c r="LM295" i="2"/>
  <c r="KY290" i="2"/>
  <c r="KY278" i="2"/>
  <c r="IB269" i="2"/>
  <c r="IX269" i="2"/>
  <c r="IO269" i="2"/>
  <c r="KY228" i="2"/>
  <c r="KY216" i="2"/>
  <c r="IB254" i="2"/>
  <c r="IX254" i="2"/>
  <c r="IO254" i="2"/>
  <c r="EK285" i="2"/>
  <c r="KK284" i="2"/>
  <c r="DE260" i="2"/>
  <c r="IX145" i="2"/>
  <c r="EE134" i="2"/>
  <c r="DS273" i="2"/>
  <c r="JS127" i="2"/>
  <c r="EH302" i="2"/>
  <c r="JS102" i="2"/>
  <c r="EH38" i="2"/>
  <c r="JM31" i="2"/>
  <c r="LG35" i="2"/>
  <c r="KS290" i="2"/>
  <c r="KS81" i="2"/>
  <c r="EB76" i="2"/>
  <c r="LO162" i="2"/>
  <c r="MP240" i="2"/>
  <c r="HW248" i="2"/>
  <c r="LI254" i="2"/>
  <c r="DL297" i="2"/>
  <c r="MT183" i="2"/>
  <c r="KY212" i="2"/>
  <c r="LM205" i="2"/>
  <c r="DS193" i="2"/>
  <c r="LV311" i="2"/>
  <c r="ML311" i="2"/>
  <c r="IS260" i="2"/>
  <c r="MK259" i="2"/>
  <c r="MS259" i="2"/>
  <c r="MR259" i="2"/>
  <c r="EN238" i="2"/>
  <c r="ET238" i="2"/>
  <c r="MF182" i="2"/>
  <c r="ML182" i="2"/>
  <c r="MN182" i="2"/>
  <c r="DX178" i="2"/>
  <c r="MG178" i="2"/>
  <c r="DX176" i="2"/>
  <c r="DZ176" i="2" s="1"/>
  <c r="MG176" i="2"/>
  <c r="MU174" i="2"/>
  <c r="ME174" i="2"/>
  <c r="MN174" i="2"/>
  <c r="MF174" i="2"/>
  <c r="EW168" i="2"/>
  <c r="EY168" i="2"/>
  <c r="KL165" i="2"/>
  <c r="LQ165" i="2"/>
  <c r="EW163" i="2"/>
  <c r="FB150" i="2"/>
  <c r="EZ150" i="2"/>
  <c r="EW162" i="2"/>
  <c r="FB162" i="2"/>
  <c r="EZ162" i="2"/>
  <c r="FQ146" i="2"/>
  <c r="FO159" i="2"/>
  <c r="DJ156" i="2"/>
  <c r="EC156" i="2"/>
  <c r="DJ151" i="2"/>
  <c r="DP151" i="2"/>
  <c r="MN144" i="2"/>
  <c r="MF144" i="2"/>
  <c r="ML143" i="2"/>
  <c r="MG143" i="2"/>
  <c r="DX141" i="2"/>
  <c r="MI141" i="2"/>
  <c r="MR141" i="2"/>
  <c r="MQ141" i="2"/>
  <c r="DY139" i="2"/>
  <c r="MR139" i="2"/>
  <c r="MJ139" i="2"/>
  <c r="ML139" i="2"/>
  <c r="EM122" i="2"/>
  <c r="ES122" i="2"/>
  <c r="EW123" i="2"/>
  <c r="FB110" i="2"/>
  <c r="EY123" i="2"/>
  <c r="FB123" i="2"/>
  <c r="EW126" i="2"/>
  <c r="FB113" i="2"/>
  <c r="EX128" i="2"/>
  <c r="FB128" i="2"/>
  <c r="EW129" i="2"/>
  <c r="EY129" i="2"/>
  <c r="EX131" i="2"/>
  <c r="EZ131" i="2"/>
  <c r="EW133" i="2"/>
  <c r="EZ133" i="2"/>
  <c r="HI123" i="2"/>
  <c r="GE121" i="2"/>
  <c r="HI121" i="2" s="1"/>
  <c r="CL110" i="2"/>
  <c r="HH110" i="2"/>
  <c r="CF110" i="2"/>
  <c r="HB110" i="2"/>
  <c r="CH110" i="2"/>
  <c r="HM110" i="2"/>
  <c r="CV110" i="2"/>
  <c r="CP110" i="2"/>
  <c r="HQ110" i="2"/>
  <c r="CJ110" i="2"/>
  <c r="CT110" i="2"/>
  <c r="HC110" i="2"/>
  <c r="CW110" i="2"/>
  <c r="CS110" i="2"/>
  <c r="CO110" i="2"/>
  <c r="CI110" i="2"/>
  <c r="F97" i="2"/>
  <c r="CR110" i="2"/>
  <c r="KJ110" i="2"/>
  <c r="KK110" i="2" s="1"/>
  <c r="GZ110" i="2"/>
  <c r="LF110" i="2"/>
  <c r="LG97" i="2" s="1"/>
  <c r="HL110" i="2"/>
  <c r="LD110" i="2"/>
  <c r="HA110" i="2"/>
  <c r="HN110" i="2"/>
  <c r="KL118" i="2"/>
  <c r="HL118" i="2"/>
  <c r="CI118" i="2"/>
  <c r="GZ118" i="2"/>
  <c r="HH118" i="2"/>
  <c r="F118" i="2"/>
  <c r="HM118" i="2"/>
  <c r="EX118" i="2"/>
  <c r="GY118" i="2"/>
  <c r="CU118" i="2"/>
  <c r="CR118" i="2"/>
  <c r="CK118" i="2"/>
  <c r="HG118" i="2"/>
  <c r="CG118" i="2"/>
  <c r="JM145" i="2"/>
  <c r="LM301" i="2"/>
  <c r="EB218" i="2"/>
  <c r="LK306" i="2"/>
  <c r="IB332" i="2"/>
  <c r="HU332" i="2"/>
  <c r="IO332" i="2" s="1"/>
  <c r="IX332" i="2"/>
  <c r="KT297" i="2"/>
  <c r="HU296" i="2"/>
  <c r="IO296" i="2" s="1"/>
  <c r="IX296" i="2"/>
  <c r="EM282" i="2"/>
  <c r="ES282" i="2"/>
  <c r="EP271" i="2"/>
  <c r="HU265" i="2"/>
  <c r="IB265" i="2"/>
  <c r="IA261" i="2"/>
  <c r="HU261" i="2"/>
  <c r="HW260" i="2"/>
  <c r="IS248" i="2"/>
  <c r="LX232" i="2"/>
  <c r="MC232" i="2"/>
  <c r="EM217" i="2"/>
  <c r="EP217" i="2"/>
  <c r="FB190" i="2"/>
  <c r="MT178" i="2"/>
  <c r="ML178" i="2"/>
  <c r="MT175" i="2"/>
  <c r="MT174" i="2"/>
  <c r="ML174" i="2"/>
  <c r="EC152" i="2"/>
  <c r="M38" i="2"/>
  <c r="LI124" i="2"/>
  <c r="DX174" i="2"/>
  <c r="N19" i="7"/>
  <c r="O19" i="7" s="1"/>
  <c r="T23" i="7"/>
  <c r="KS134" i="2"/>
  <c r="KQ224" i="2"/>
  <c r="KY284" i="2"/>
  <c r="JQ119" i="2"/>
  <c r="EK76" i="2"/>
  <c r="JA42" i="2"/>
  <c r="KU151" i="2"/>
  <c r="KW256" i="2"/>
  <c r="DS80" i="2"/>
  <c r="MH259" i="2"/>
  <c r="DX182" i="2"/>
  <c r="MG177" i="2"/>
  <c r="KS248" i="2"/>
  <c r="FC284" i="2"/>
  <c r="P23" i="7"/>
  <c r="JP57" i="2"/>
  <c r="JQ57" i="2" s="1"/>
  <c r="L16" i="7"/>
  <c r="IX140" i="2"/>
  <c r="EH233" i="2"/>
  <c r="JM53" i="2"/>
  <c r="FC147" i="2"/>
  <c r="KK173" i="2"/>
  <c r="ER24" i="2"/>
  <c r="KQ170" i="2"/>
  <c r="LO191" i="2"/>
  <c r="MT295" i="2"/>
  <c r="EP270" i="2"/>
  <c r="IO211" i="2"/>
  <c r="DQ273" i="2"/>
  <c r="I24" i="7"/>
  <c r="C17" i="7"/>
  <c r="DG147" i="2"/>
  <c r="JM149" i="2"/>
  <c r="JS109" i="2"/>
  <c r="S6" i="7"/>
  <c r="JQ129" i="2"/>
  <c r="FA308" i="2"/>
  <c r="LK260" i="2"/>
  <c r="Y13" i="7"/>
  <c r="JO206" i="2"/>
  <c r="JR206" i="2" s="1"/>
  <c r="LA285" i="2"/>
  <c r="LE287" i="2"/>
  <c r="KS254" i="2"/>
  <c r="KY300" i="2"/>
  <c r="KW291" i="2"/>
  <c r="LK266" i="2"/>
  <c r="KY302" i="2"/>
  <c r="MG237" i="2"/>
  <c r="EY198" i="2"/>
  <c r="JD105" i="2"/>
  <c r="F72" i="2"/>
  <c r="AD85" i="2"/>
  <c r="AF72" i="2" s="1"/>
  <c r="AH98" i="2"/>
  <c r="CH71" i="2"/>
  <c r="CO71" i="2"/>
  <c r="CQ101" i="2"/>
  <c r="LJ79" i="2"/>
  <c r="CJ71" i="2"/>
  <c r="HF101" i="2"/>
  <c r="CT71" i="2"/>
  <c r="MK78" i="2"/>
  <c r="HK70" i="2"/>
  <c r="HC70" i="2"/>
  <c r="LP152" i="2"/>
  <c r="HF70" i="2"/>
  <c r="MR93" i="2"/>
  <c r="KJ133" i="2"/>
  <c r="HD127" i="2"/>
  <c r="LQ70" i="2"/>
  <c r="HB71" i="2"/>
  <c r="CS101" i="2"/>
  <c r="I105" i="2"/>
  <c r="MA102" i="2"/>
  <c r="CG71" i="2"/>
  <c r="KJ70" i="2"/>
  <c r="CU85" i="2"/>
  <c r="HD101" i="2"/>
  <c r="DA102" i="2"/>
  <c r="EW87" i="2"/>
  <c r="HJ71" i="2"/>
  <c r="LD70" i="2"/>
  <c r="LE70" i="2" s="1"/>
  <c r="MT93" i="2"/>
  <c r="DD151" i="2"/>
  <c r="KX101" i="2"/>
  <c r="KY101" i="2" s="1"/>
  <c r="LD130" i="2"/>
  <c r="LE117" i="2" s="1"/>
  <c r="HO131" i="2"/>
  <c r="FP89" i="2"/>
  <c r="CM70" i="2"/>
  <c r="CS74" i="2"/>
  <c r="EP201" i="2"/>
  <c r="MH106" i="2"/>
  <c r="FJ153" i="2"/>
  <c r="LF93" i="2"/>
  <c r="LG80" i="2" s="1"/>
  <c r="MU106" i="2"/>
  <c r="HP71" i="2"/>
  <c r="CS70" i="2"/>
  <c r="CE93" i="2"/>
  <c r="HK101" i="2"/>
  <c r="CK101" i="2"/>
  <c r="EC102" i="2"/>
  <c r="KL85" i="2"/>
  <c r="KM72" i="2" s="1"/>
  <c r="EX187" i="2"/>
  <c r="MQ336" i="2"/>
  <c r="MM300" i="2"/>
  <c r="EX196" i="2"/>
  <c r="EZ176" i="2"/>
  <c r="I110" i="2"/>
  <c r="J110" i="2" s="1"/>
  <c r="IA89" i="2"/>
  <c r="MQ98" i="2"/>
  <c r="ME102" i="2"/>
  <c r="HJ93" i="2"/>
  <c r="MQ93" i="2"/>
  <c r="AJ70" i="2"/>
  <c r="AM70" i="2" s="1"/>
  <c r="HL71" i="2"/>
  <c r="KN71" i="2"/>
  <c r="KO71" i="2" s="1"/>
  <c r="HP85" i="2"/>
  <c r="IH76" i="2"/>
  <c r="HH71" i="2"/>
  <c r="CK70" i="2"/>
  <c r="EN85" i="2"/>
  <c r="DB74" i="2"/>
  <c r="FB87" i="2"/>
  <c r="KZ132" i="2"/>
  <c r="EY87" i="2"/>
  <c r="LX318" i="2"/>
  <c r="FG257" i="2"/>
  <c r="K84" i="2"/>
  <c r="HB93" i="2"/>
  <c r="HB85" i="2"/>
  <c r="FK159" i="2"/>
  <c r="DY71" i="2"/>
  <c r="EN70" i="2"/>
  <c r="CO70" i="2"/>
  <c r="HG85" i="2"/>
  <c r="HM71" i="2"/>
  <c r="DK71" i="2"/>
  <c r="CL93" i="2"/>
  <c r="CE70" i="2"/>
  <c r="CU70" i="2"/>
  <c r="HE71" i="2"/>
  <c r="FJ102" i="2"/>
  <c r="DF139" i="2"/>
  <c r="ES94" i="2"/>
  <c r="DD153" i="2"/>
  <c r="EZ185" i="2"/>
  <c r="FB181" i="2"/>
  <c r="LR102" i="2"/>
  <c r="JD110" i="2"/>
  <c r="LW102" i="2"/>
  <c r="FE102" i="2"/>
  <c r="CT93" i="2"/>
  <c r="CT85" i="2"/>
  <c r="CW71" i="2"/>
  <c r="FE74" i="2"/>
  <c r="CR71" i="2"/>
  <c r="CH70" i="2"/>
  <c r="I70" i="2"/>
  <c r="MN324" i="2"/>
  <c r="KV305" i="2"/>
  <c r="IA19" i="2"/>
  <c r="IW20" i="2"/>
  <c r="IW27" i="2"/>
  <c r="AG24" i="2"/>
  <c r="MU337" i="2"/>
  <c r="LV331" i="2"/>
  <c r="ET330" i="2"/>
  <c r="MD325" i="2"/>
  <c r="MU324" i="2"/>
  <c r="DY324" i="2"/>
  <c r="ME317" i="2"/>
  <c r="LW317" i="2"/>
  <c r="MC311" i="2"/>
  <c r="ES309" i="2"/>
  <c r="JG307" i="2"/>
  <c r="EP307" i="2"/>
  <c r="LQ304" i="2"/>
  <c r="MJ303" i="2"/>
  <c r="LJ300" i="2"/>
  <c r="LK288" i="2" s="1"/>
  <c r="MK299" i="2"/>
  <c r="MT283" i="2"/>
  <c r="ML281" i="2"/>
  <c r="MC269" i="2"/>
  <c r="MR242" i="2"/>
  <c r="MJ242" i="2"/>
  <c r="IM242" i="2"/>
  <c r="LF241" i="2"/>
  <c r="LN230" i="2"/>
  <c r="IM220" i="2"/>
  <c r="MJ215" i="2"/>
  <c r="MS208" i="2"/>
  <c r="IM207" i="2"/>
  <c r="IM203" i="2"/>
  <c r="MR202" i="2"/>
  <c r="IM201" i="2"/>
  <c r="MJ200" i="2"/>
  <c r="ES197" i="2"/>
  <c r="EP188" i="2"/>
  <c r="MK185" i="2"/>
  <c r="JG184" i="2"/>
  <c r="MS183" i="2"/>
  <c r="MS179" i="2"/>
  <c r="MS178" i="2"/>
  <c r="MK178" i="2"/>
  <c r="HW172" i="2"/>
  <c r="HW166" i="2"/>
  <c r="HW165" i="2"/>
  <c r="HW163" i="2"/>
  <c r="HW162" i="2"/>
  <c r="KP157" i="2"/>
  <c r="LZ153" i="2"/>
  <c r="FE152" i="2"/>
  <c r="LZ148" i="2"/>
  <c r="HM126" i="2"/>
  <c r="GZ128" i="2"/>
  <c r="GZ132" i="2"/>
  <c r="HK133" i="2"/>
  <c r="FS121" i="2"/>
  <c r="IS110" i="2"/>
  <c r="KR110" i="2"/>
  <c r="JG100" i="2"/>
  <c r="HM100" i="2"/>
  <c r="IZ105" i="2"/>
  <c r="AH101" i="2"/>
  <c r="S107" i="2"/>
  <c r="Z95" i="2"/>
  <c r="MV95" i="2" s="1"/>
  <c r="MX95" i="2" s="1"/>
  <c r="CK97" i="2"/>
  <c r="CV98" i="2"/>
  <c r="CD95" i="2"/>
  <c r="CT100" i="2"/>
  <c r="CO101" i="2"/>
  <c r="S118" i="2"/>
  <c r="S108" i="2" s="1"/>
  <c r="W119" i="2"/>
  <c r="CQ110" i="2"/>
  <c r="CY110" i="2"/>
  <c r="CT113" i="2"/>
  <c r="CE114" i="2"/>
  <c r="CM114" i="2"/>
  <c r="CH117" i="2"/>
  <c r="CP117" i="2"/>
  <c r="CX117" i="2"/>
  <c r="CN83" i="2"/>
  <c r="HL83" i="2"/>
  <c r="HM84" i="2"/>
  <c r="HW91" i="2"/>
  <c r="CG92" i="2"/>
  <c r="CO92" i="2"/>
  <c r="CW92" i="2"/>
  <c r="HE92" i="2"/>
  <c r="HM92" i="2"/>
  <c r="IG94" i="2"/>
  <c r="LR85" i="2"/>
  <c r="LL89" i="2"/>
  <c r="MU90" i="2"/>
  <c r="DD72" i="2"/>
  <c r="S73" i="2"/>
  <c r="I74" i="2"/>
  <c r="CL74" i="2"/>
  <c r="AE41" i="2"/>
  <c r="CQ40" i="2"/>
  <c r="CY40" i="2"/>
  <c r="W34" i="2"/>
  <c r="W30" i="2" s="1"/>
  <c r="MP29" i="2"/>
  <c r="CR29" i="2"/>
  <c r="CI29" i="2"/>
  <c r="LF29" i="2"/>
  <c r="LG29" i="2" s="1"/>
  <c r="MS29" i="2"/>
  <c r="MR29" i="2"/>
  <c r="CG29" i="2"/>
  <c r="EY29" i="2"/>
  <c r="CY29" i="2"/>
  <c r="LU19" i="2"/>
  <c r="MR174" i="2"/>
  <c r="MJ174" i="2"/>
  <c r="EZ28" i="2"/>
  <c r="DP25" i="2"/>
  <c r="DY29" i="2"/>
  <c r="LZ19" i="2"/>
  <c r="HN29" i="2"/>
  <c r="HG29" i="2"/>
  <c r="LH29" i="2"/>
  <c r="ID29" i="2"/>
  <c r="LZ26" i="2"/>
  <c r="LH27" i="2"/>
  <c r="LI27" i="2" s="1"/>
  <c r="AD24" i="2"/>
  <c r="AF24" i="2" s="1"/>
  <c r="CJ18" i="2"/>
  <c r="HP20" i="2"/>
  <c r="MS20" i="2"/>
  <c r="FF22" i="2"/>
  <c r="HF24" i="2"/>
  <c r="MS331" i="2"/>
  <c r="MU330" i="2"/>
  <c r="MK324" i="2"/>
  <c r="FB309" i="2"/>
  <c r="MK317" i="2"/>
  <c r="MF314" i="2"/>
  <c r="KT310" i="2"/>
  <c r="LS305" i="2"/>
  <c r="LD297" i="2"/>
  <c r="LE297" i="2" s="1"/>
  <c r="F281" i="2"/>
  <c r="MT274" i="2"/>
  <c r="MU270" i="2"/>
  <c r="MA269" i="2"/>
  <c r="FG261" i="2"/>
  <c r="MJ259" i="2"/>
  <c r="LZ257" i="2"/>
  <c r="FQ25" i="2"/>
  <c r="EY40" i="2"/>
  <c r="AE24" i="2"/>
  <c r="LD29" i="2"/>
  <c r="LE29" i="2" s="1"/>
  <c r="GY29" i="2"/>
  <c r="CP29" i="2"/>
  <c r="LW26" i="2"/>
  <c r="DL25" i="2"/>
  <c r="EC19" i="2"/>
  <c r="EI19" i="2" s="1"/>
  <c r="AD29" i="2"/>
  <c r="AF29" i="2" s="1"/>
  <c r="MB27" i="2"/>
  <c r="CT29" i="2"/>
  <c r="MD19" i="2"/>
  <c r="H24" i="2"/>
  <c r="MM342" i="2"/>
  <c r="MC339" i="2"/>
  <c r="LN336" i="2"/>
  <c r="LO324" i="2" s="1"/>
  <c r="LH331" i="2"/>
  <c r="KR331" i="2"/>
  <c r="ES326" i="2"/>
  <c r="MR324" i="2"/>
  <c r="ET322" i="2"/>
  <c r="LW315" i="2"/>
  <c r="LL277" i="2"/>
  <c r="LM277" i="2" s="1"/>
  <c r="LZ269" i="2"/>
  <c r="ES269" i="2"/>
  <c r="MR264" i="2"/>
  <c r="MI259" i="2"/>
  <c r="LX250" i="2"/>
  <c r="IL247" i="2"/>
  <c r="ME245" i="2"/>
  <c r="MG244" i="2"/>
  <c r="EA239" i="2"/>
  <c r="KP227" i="2"/>
  <c r="LU194" i="2"/>
  <c r="MP185" i="2"/>
  <c r="LH185" i="2"/>
  <c r="KV175" i="2"/>
  <c r="KW162" i="2" s="1"/>
  <c r="FQ151" i="2"/>
  <c r="ME151" i="2"/>
  <c r="HN141" i="2"/>
  <c r="MH140" i="2"/>
  <c r="KV131" i="2"/>
  <c r="KW118" i="2" s="1"/>
  <c r="GP121" i="2"/>
  <c r="HT121" i="2" s="1"/>
  <c r="HL127" i="2"/>
  <c r="HJ130" i="2"/>
  <c r="HG131" i="2"/>
  <c r="HL133" i="2"/>
  <c r="MD114" i="2"/>
  <c r="FK97" i="2"/>
  <c r="MG98" i="2"/>
  <c r="KP100" i="2"/>
  <c r="MM101" i="2"/>
  <c r="LH101" i="2"/>
  <c r="LI101" i="2" s="1"/>
  <c r="HO101" i="2"/>
  <c r="LU102" i="2"/>
  <c r="AH106" i="2"/>
  <c r="CJ101" i="2"/>
  <c r="CI106" i="2"/>
  <c r="CQ106" i="2"/>
  <c r="CG113" i="2"/>
  <c r="IG101" i="2"/>
  <c r="HV101" i="2" s="1"/>
  <c r="IG118" i="2"/>
  <c r="IG114" i="2"/>
  <c r="IH114" i="2" s="1"/>
  <c r="IP109" i="2"/>
  <c r="IQ109" i="2" s="1"/>
  <c r="EA84" i="2"/>
  <c r="EB71" i="2" s="1"/>
  <c r="AH90" i="2"/>
  <c r="GZ92" i="2"/>
  <c r="CS93" i="2"/>
  <c r="HA93" i="2"/>
  <c r="HI93" i="2"/>
  <c r="MJ84" i="2"/>
  <c r="MS85" i="2"/>
  <c r="MJ92" i="2"/>
  <c r="MK93" i="2"/>
  <c r="AG70" i="2"/>
  <c r="CQ70" i="2"/>
  <c r="CY70" i="2"/>
  <c r="FG70" i="2"/>
  <c r="HG70" i="2"/>
  <c r="KV70" i="2"/>
  <c r="HF71" i="2"/>
  <c r="IL71" i="2"/>
  <c r="IN71" i="2" s="1"/>
  <c r="KP71" i="2"/>
  <c r="CG74" i="2"/>
  <c r="CO74" i="2"/>
  <c r="CW74" i="2"/>
  <c r="HE74" i="2"/>
  <c r="HM74" i="2"/>
  <c r="IM76" i="2"/>
  <c r="IM69" i="2" s="1"/>
  <c r="CH79" i="2"/>
  <c r="CX79" i="2"/>
  <c r="HF79" i="2"/>
  <c r="HO32" i="2"/>
  <c r="JC32" i="2"/>
  <c r="HN42" i="2"/>
  <c r="FF28" i="2"/>
  <c r="MI29" i="2"/>
  <c r="HO29" i="2"/>
  <c r="HH29" i="2"/>
  <c r="KT29" i="2"/>
  <c r="KU29" i="2" s="1"/>
  <c r="KR29" i="2"/>
  <c r="KS29" i="2" s="1"/>
  <c r="DK25" i="2"/>
  <c r="DS25" i="2" s="1"/>
  <c r="CL29" i="2"/>
  <c r="FI29" i="2"/>
  <c r="MD148" i="2"/>
  <c r="F29" i="2"/>
  <c r="CQ29" i="2"/>
  <c r="KN29" i="2"/>
  <c r="KO29" i="2" s="1"/>
  <c r="MK29" i="2"/>
  <c r="MJ29" i="2"/>
  <c r="LT27" i="2"/>
  <c r="MH29" i="2"/>
  <c r="CJ29" i="2"/>
  <c r="ET22" i="2"/>
  <c r="FO22" i="2"/>
  <c r="GZ23" i="2"/>
  <c r="IM24" i="2"/>
  <c r="W28" i="2"/>
  <c r="CK29" i="2"/>
  <c r="CS29" i="2"/>
  <c r="HA29" i="2"/>
  <c r="HI29" i="2"/>
  <c r="HQ29" i="2"/>
  <c r="AU17" i="2"/>
  <c r="HW178" i="2"/>
  <c r="FF171" i="2"/>
  <c r="FG171" i="2" s="1"/>
  <c r="FF165" i="2"/>
  <c r="FG165" i="2" s="1"/>
  <c r="FF163" i="2"/>
  <c r="FG163" i="2" s="1"/>
  <c r="FF162" i="2"/>
  <c r="FG162" i="2" s="1"/>
  <c r="KL162" i="2"/>
  <c r="KM162" i="2" s="1"/>
  <c r="EX161" i="2"/>
  <c r="GZ29" i="2"/>
  <c r="CH29" i="2"/>
  <c r="FJ19" i="2"/>
  <c r="JD29" i="2"/>
  <c r="HR18" i="2"/>
  <c r="CF18" i="2"/>
  <c r="CV18" i="2"/>
  <c r="EM19" i="2"/>
  <c r="HO20" i="2"/>
  <c r="CN20" i="2"/>
  <c r="MM20" i="2"/>
  <c r="HL20" i="2"/>
  <c r="MG20" i="2"/>
  <c r="LW22" i="2"/>
  <c r="FI24" i="2"/>
  <c r="HB29" i="2"/>
  <c r="HJ29" i="2"/>
  <c r="JB38" i="2"/>
  <c r="N27" i="7"/>
  <c r="O27" i="7" s="1"/>
  <c r="IX149" i="2"/>
  <c r="DQ316" i="2"/>
  <c r="S22" i="7"/>
  <c r="NB65" i="2"/>
  <c r="ND65" i="2" s="1"/>
  <c r="IX66" i="2"/>
  <c r="JP46" i="2"/>
  <c r="P15" i="7"/>
  <c r="EK300" i="2"/>
  <c r="IB239" i="2"/>
  <c r="IO239" i="2"/>
  <c r="KO186" i="2"/>
  <c r="KO173" i="2"/>
  <c r="LE186" i="2"/>
  <c r="AM78" i="2"/>
  <c r="AM65" i="2"/>
  <c r="EH126" i="2"/>
  <c r="Y23" i="7"/>
  <c r="Y22" i="7"/>
  <c r="IF37" i="2"/>
  <c r="JB37" i="2"/>
  <c r="EH315" i="2"/>
  <c r="IX197" i="2"/>
  <c r="IO197" i="2"/>
  <c r="NC48" i="2"/>
  <c r="NE48" i="2" s="1"/>
  <c r="JR48" i="2"/>
  <c r="IX46" i="2"/>
  <c r="IB46" i="2"/>
  <c r="KY199" i="2"/>
  <c r="KQ121" i="2"/>
  <c r="IF211" i="2"/>
  <c r="DS271" i="2"/>
  <c r="JB197" i="2"/>
  <c r="JM51" i="2"/>
  <c r="JM64" i="2"/>
  <c r="AI69" i="2"/>
  <c r="AJ69" i="2"/>
  <c r="EE273" i="2"/>
  <c r="EH261" i="2" s="1"/>
  <c r="EG261" i="2"/>
  <c r="EH285" i="2"/>
  <c r="IF55" i="2"/>
  <c r="IX55" i="2"/>
  <c r="FG43" i="2"/>
  <c r="DQ304" i="2"/>
  <c r="IX211" i="2"/>
  <c r="EU69" i="2"/>
  <c r="FG30" i="2"/>
  <c r="IO39" i="2"/>
  <c r="FC272" i="2"/>
  <c r="W6" i="7"/>
  <c r="DS316" i="2"/>
  <c r="LM272" i="2"/>
  <c r="NC57" i="2"/>
  <c r="NE57" i="2" s="1"/>
  <c r="JB46" i="2"/>
  <c r="Z23" i="7"/>
  <c r="IB284" i="2"/>
  <c r="NB59" i="2"/>
  <c r="ND59" i="2" s="1"/>
  <c r="IB158" i="2"/>
  <c r="N12" i="7"/>
  <c r="O12" i="7" s="1"/>
  <c r="Z22" i="7"/>
  <c r="HU284" i="2"/>
  <c r="IX39" i="2"/>
  <c r="FG82" i="2"/>
  <c r="IB66" i="2"/>
  <c r="IB55" i="2"/>
  <c r="EJ147" i="2"/>
  <c r="G13" i="7"/>
  <c r="R13" i="7" s="1"/>
  <c r="S18" i="7"/>
  <c r="LI248" i="2"/>
  <c r="JM266" i="2"/>
  <c r="V14" i="7"/>
  <c r="JQ203" i="2"/>
  <c r="KW69" i="2"/>
  <c r="LE326" i="2"/>
  <c r="KW117" i="2"/>
  <c r="KU292" i="2"/>
  <c r="EB330" i="2"/>
  <c r="JS68" i="2"/>
  <c r="JS117" i="2"/>
  <c r="KQ296" i="2"/>
  <c r="JG30" i="2"/>
  <c r="MV30" i="2" s="1"/>
  <c r="MX30" i="2" s="1"/>
  <c r="IG30" i="2"/>
  <c r="IH30" i="2" s="1"/>
  <c r="S30" i="2"/>
  <c r="LI201" i="2"/>
  <c r="JM115" i="2"/>
  <c r="JM258" i="2"/>
  <c r="JQ150" i="2"/>
  <c r="KU272" i="2"/>
  <c r="JM314" i="2"/>
  <c r="DQ275" i="2"/>
  <c r="JM256" i="2"/>
  <c r="LG186" i="2"/>
  <c r="LI147" i="2"/>
  <c r="LA160" i="2"/>
  <c r="EK233" i="2"/>
  <c r="LG160" i="2"/>
  <c r="O25" i="7"/>
  <c r="JQ154" i="2"/>
  <c r="CS43" i="2"/>
  <c r="EK287" i="2"/>
  <c r="KK95" i="2"/>
  <c r="FA121" i="2"/>
  <c r="LO134" i="2"/>
  <c r="JM262" i="2"/>
  <c r="LA43" i="2"/>
  <c r="EK187" i="2"/>
  <c r="AF82" i="2"/>
  <c r="AM46" i="2"/>
  <c r="KN18" i="2"/>
  <c r="LR18" i="2"/>
  <c r="MH18" i="2"/>
  <c r="HS19" i="2"/>
  <c r="GZ19" i="2"/>
  <c r="DL19" i="2"/>
  <c r="CE19" i="2"/>
  <c r="MS19" i="2"/>
  <c r="DX19" i="2"/>
  <c r="DZ19" i="2" s="1"/>
  <c r="DY19" i="2"/>
  <c r="HT19" i="2"/>
  <c r="LP20" i="2"/>
  <c r="MF20" i="2"/>
  <c r="KJ20" i="2"/>
  <c r="LX20" i="2"/>
  <c r="MN20" i="2"/>
  <c r="KZ20" i="2"/>
  <c r="LA20" i="2" s="1"/>
  <c r="DJ22" i="2"/>
  <c r="EC22" i="2"/>
  <c r="MB23" i="2"/>
  <c r="MD23" i="2"/>
  <c r="EC23" i="2"/>
  <c r="DM23" i="2"/>
  <c r="FE23" i="2"/>
  <c r="DA23" i="2"/>
  <c r="LT23" i="2"/>
  <c r="LP23" i="2"/>
  <c r="LS23" i="2"/>
  <c r="DD23" i="2"/>
  <c r="FP23" i="2"/>
  <c r="FI23" i="2"/>
  <c r="FO23" i="2"/>
  <c r="HV23" i="2"/>
  <c r="JC23" i="2"/>
  <c r="JD23" i="2" s="1"/>
  <c r="IP23" i="2"/>
  <c r="IQ23" i="2" s="1"/>
  <c r="LU23" i="2"/>
  <c r="MC23" i="2"/>
  <c r="FF24" i="2"/>
  <c r="FE24" i="2"/>
  <c r="KR24" i="2"/>
  <c r="MJ24" i="2"/>
  <c r="EW25" i="2"/>
  <c r="EX25" i="2"/>
  <c r="FC25" i="2" s="1"/>
  <c r="EY25" i="2"/>
  <c r="FB25" i="2"/>
  <c r="KN25" i="2"/>
  <c r="KO25" i="2" s="1"/>
  <c r="MH25" i="2"/>
  <c r="MP25" i="2"/>
  <c r="LD25" i="2"/>
  <c r="LE25" i="2" s="1"/>
  <c r="CU26" i="2"/>
  <c r="CG26" i="2"/>
  <c r="HJ26" i="2"/>
  <c r="I26" i="2"/>
  <c r="J26" i="2" s="1"/>
  <c r="F26" i="2"/>
  <c r="CO26" i="2"/>
  <c r="KV26" i="2"/>
  <c r="HI26" i="2"/>
  <c r="DL26" i="2"/>
  <c r="KN26" i="2"/>
  <c r="KO26" i="2" s="1"/>
  <c r="KR26" i="2"/>
  <c r="KS26" i="2" s="1"/>
  <c r="HE26" i="2"/>
  <c r="HQ26" i="2"/>
  <c r="LN26" i="2"/>
  <c r="HO26" i="2"/>
  <c r="CR26" i="2"/>
  <c r="KJ26" i="2"/>
  <c r="LH26" i="2"/>
  <c r="CW26" i="2"/>
  <c r="CM26" i="2"/>
  <c r="KX26" i="2"/>
  <c r="KY26" i="2" s="1"/>
  <c r="CY26" i="2"/>
  <c r="HG26" i="2"/>
  <c r="CL26" i="2"/>
  <c r="HK26" i="2"/>
  <c r="EN26" i="2"/>
  <c r="EO26" i="2" s="1"/>
  <c r="AD26" i="2"/>
  <c r="AF26" i="2" s="1"/>
  <c r="HR26" i="2"/>
  <c r="GY26" i="2"/>
  <c r="CK26" i="2"/>
  <c r="CF26" i="2"/>
  <c r="CN26" i="2"/>
  <c r="MR26" i="2"/>
  <c r="MP26" i="2"/>
  <c r="MU26" i="2"/>
  <c r="MF26" i="2"/>
  <c r="DY26" i="2"/>
  <c r="DX26" i="2"/>
  <c r="DZ26" i="2" s="1"/>
  <c r="MJ26" i="2"/>
  <c r="MN26" i="2"/>
  <c r="HD26" i="2"/>
  <c r="HL26" i="2"/>
  <c r="HT26" i="2"/>
  <c r="KL26" i="2"/>
  <c r="KM26" i="2" s="1"/>
  <c r="MF27" i="2"/>
  <c r="LP27" i="2"/>
  <c r="KJ27" i="2"/>
  <c r="KK27" i="2" s="1"/>
  <c r="MN27" i="2"/>
  <c r="KZ27" i="2"/>
  <c r="LA27" i="2" s="1"/>
  <c r="LX27" i="2"/>
  <c r="MU28" i="2"/>
  <c r="ME28" i="2"/>
  <c r="S29" i="2"/>
  <c r="AH29" i="2"/>
  <c r="DR29" i="2"/>
  <c r="DK29" i="2"/>
  <c r="DQ29" i="2" s="1"/>
  <c r="DP29" i="2"/>
  <c r="DL29" i="2"/>
  <c r="EC29" i="2"/>
  <c r="DJ29" i="2"/>
  <c r="FP29" i="2"/>
  <c r="FO29" i="2"/>
  <c r="IG29" i="2"/>
  <c r="IH29" i="2" s="1"/>
  <c r="IP29" i="2"/>
  <c r="KV29" i="2"/>
  <c r="LV29" i="2"/>
  <c r="ML29" i="2"/>
  <c r="MT29" i="2"/>
  <c r="LL29" i="2"/>
  <c r="LM29" i="2" s="1"/>
  <c r="LK31" i="2"/>
  <c r="LO37" i="2"/>
  <c r="KK20" i="2"/>
  <c r="KU37" i="2"/>
  <c r="HU187" i="2"/>
  <c r="KK207" i="2"/>
  <c r="KO163" i="2"/>
  <c r="LH296" i="2"/>
  <c r="LI296" i="2" s="1"/>
  <c r="FE121" i="2"/>
  <c r="KM190" i="2"/>
  <c r="LK138" i="2"/>
  <c r="LF296" i="2"/>
  <c r="LG284" i="2" s="1"/>
  <c r="KY194" i="2"/>
  <c r="KO192" i="2"/>
  <c r="LK277" i="2"/>
  <c r="LO227" i="2"/>
  <c r="EB111" i="2"/>
  <c r="KU174" i="2"/>
  <c r="KS196" i="2"/>
  <c r="DS225" i="2"/>
  <c r="EB249" i="2"/>
  <c r="K69" i="2"/>
  <c r="LR330" i="2"/>
  <c r="MF315" i="2"/>
  <c r="DO89" i="2"/>
  <c r="MR283" i="2"/>
  <c r="MD304" i="2"/>
  <c r="DK317" i="2"/>
  <c r="LI93" i="2"/>
  <c r="LF82" i="2"/>
  <c r="LG69" i="2" s="1"/>
  <c r="LV225" i="2"/>
  <c r="MK303" i="2"/>
  <c r="EP297" i="2"/>
  <c r="MB242" i="2"/>
  <c r="MU283" i="2"/>
  <c r="KT185" i="2"/>
  <c r="KU172" i="2" s="1"/>
  <c r="EW302" i="2"/>
  <c r="LT304" i="2"/>
  <c r="EM307" i="2"/>
  <c r="IW310" i="2"/>
  <c r="MT214" i="2"/>
  <c r="IM221" i="2"/>
  <c r="MU216" i="2"/>
  <c r="MA331" i="2"/>
  <c r="MH200" i="2"/>
  <c r="DY215" i="2"/>
  <c r="LF219" i="2"/>
  <c r="EX245" i="2"/>
  <c r="FE286" i="2"/>
  <c r="MU201" i="2"/>
  <c r="MU204" i="2"/>
  <c r="MU221" i="2"/>
  <c r="MF202" i="2"/>
  <c r="KP214" i="2"/>
  <c r="KQ214" i="2" s="1"/>
  <c r="MU206" i="2"/>
  <c r="MM218" i="2"/>
  <c r="EP193" i="2"/>
  <c r="DD221" i="2"/>
  <c r="DX205" i="2"/>
  <c r="DZ205" i="2" s="1"/>
  <c r="DX221" i="2"/>
  <c r="DZ221" i="2" s="1"/>
  <c r="MP204" i="2"/>
  <c r="LS219" i="2"/>
  <c r="MH217" i="2"/>
  <c r="LL254" i="2"/>
  <c r="MP202" i="2"/>
  <c r="ED19" i="2"/>
  <c r="EF19" i="2"/>
  <c r="EE19" i="2"/>
  <c r="LK245" i="2"/>
  <c r="LK119" i="2"/>
  <c r="KO220" i="2"/>
  <c r="LK281" i="2"/>
  <c r="KU161" i="2"/>
  <c r="LE328" i="2"/>
  <c r="DI303" i="2"/>
  <c r="ES297" i="2"/>
  <c r="LT336" i="2"/>
  <c r="DZ300" i="2"/>
  <c r="MU208" i="2"/>
  <c r="EX302" i="2"/>
  <c r="FC302" i="2" s="1"/>
  <c r="LU304" i="2"/>
  <c r="MG309" i="2"/>
  <c r="MD310" i="2"/>
  <c r="MT217" i="2"/>
  <c r="KN245" i="2"/>
  <c r="KO233" i="2" s="1"/>
  <c r="ET310" i="2"/>
  <c r="LL318" i="2"/>
  <c r="LM306" i="2" s="1"/>
  <c r="KP219" i="2"/>
  <c r="MJ172" i="2"/>
  <c r="LJ183" i="2"/>
  <c r="KV243" i="2"/>
  <c r="EN245" i="2"/>
  <c r="MM205" i="2"/>
  <c r="MG315" i="2"/>
  <c r="KP245" i="2"/>
  <c r="ES195" i="2"/>
  <c r="ME225" i="2"/>
  <c r="MT205" i="2"/>
  <c r="MK208" i="2"/>
  <c r="ID203" i="2"/>
  <c r="MP206" i="2"/>
  <c r="EA216" i="2"/>
  <c r="EB203" i="2" s="1"/>
  <c r="DX207" i="2"/>
  <c r="DZ207" i="2" s="1"/>
  <c r="EP210" i="2"/>
  <c r="ID220" i="2"/>
  <c r="EY255" i="2"/>
  <c r="DF23" i="2"/>
  <c r="KW313" i="2"/>
  <c r="KW200" i="2"/>
  <c r="LO277" i="2"/>
  <c r="KS198" i="2"/>
  <c r="MH298" i="2"/>
  <c r="IN304" i="2"/>
  <c r="IN310" i="2"/>
  <c r="MF281" i="2"/>
  <c r="LZ331" i="2"/>
  <c r="KX317" i="2"/>
  <c r="LN241" i="2"/>
  <c r="DY245" i="2"/>
  <c r="LY310" i="2"/>
  <c r="FE237" i="2"/>
  <c r="MM208" i="2"/>
  <c r="MP207" i="2"/>
  <c r="MI208" i="2"/>
  <c r="MP215" i="2"/>
  <c r="MH206" i="2"/>
  <c r="FE285" i="2"/>
  <c r="FC256" i="2"/>
  <c r="LS304" i="2"/>
  <c r="LV310" i="2"/>
  <c r="IA310" i="2"/>
  <c r="LR310" i="2"/>
  <c r="KV241" i="2"/>
  <c r="LL243" i="2"/>
  <c r="MT215" i="2"/>
  <c r="MQ208" i="2"/>
  <c r="MH207" i="2"/>
  <c r="DX283" i="2"/>
  <c r="ES211" i="2"/>
  <c r="LA136" i="2"/>
  <c r="DD331" i="2"/>
  <c r="DF331" i="2"/>
  <c r="DF318" i="2"/>
  <c r="DA330" i="2"/>
  <c r="FJ330" i="2"/>
  <c r="IA330" i="2"/>
  <c r="EM329" i="2"/>
  <c r="EP317" i="2"/>
  <c r="LV325" i="2"/>
  <c r="KV325" i="2"/>
  <c r="DJ256" i="2"/>
  <c r="DR244" i="2"/>
  <c r="DP222" i="2"/>
  <c r="EC234" i="2"/>
  <c r="DA233" i="2"/>
  <c r="LP233" i="2"/>
  <c r="FP233" i="2"/>
  <c r="LX233" i="2"/>
  <c r="FI231" i="2"/>
  <c r="FO231" i="2"/>
  <c r="EM228" i="2"/>
  <c r="ES216" i="2"/>
  <c r="ES228" i="2"/>
  <c r="MJ227" i="2"/>
  <c r="LT227" i="2"/>
  <c r="MI227" i="2"/>
  <c r="DY227" i="2"/>
  <c r="DJ226" i="2"/>
  <c r="DM226" i="2"/>
  <c r="DA225" i="2"/>
  <c r="FP225" i="2"/>
  <c r="DB225" i="2"/>
  <c r="DX223" i="2"/>
  <c r="DZ223" i="2" s="1"/>
  <c r="MP223" i="2"/>
  <c r="DX222" i="2"/>
  <c r="DZ222" i="2" s="1"/>
  <c r="MP222" i="2"/>
  <c r="MH221" i="2"/>
  <c r="MP221" i="2"/>
  <c r="MQ220" i="2"/>
  <c r="MA220" i="2"/>
  <c r="MJ218" i="2"/>
  <c r="MP218" i="2"/>
  <c r="DX215" i="2"/>
  <c r="MH215" i="2"/>
  <c r="MR215" i="2"/>
  <c r="DX213" i="2"/>
  <c r="DW212" i="2"/>
  <c r="MJ208" i="2"/>
  <c r="JX199" i="2"/>
  <c r="MJ205" i="2"/>
  <c r="MH205" i="2"/>
  <c r="DX203" i="2"/>
  <c r="MP203" i="2"/>
  <c r="ML200" i="2"/>
  <c r="MM200" i="2"/>
  <c r="EM198" i="2"/>
  <c r="ES185" i="2"/>
  <c r="ES184" i="2"/>
  <c r="EP184" i="2"/>
  <c r="LI196" i="2"/>
  <c r="EM196" i="2"/>
  <c r="EN196" i="2"/>
  <c r="ES183" i="2"/>
  <c r="EP195" i="2"/>
  <c r="EM195" i="2"/>
  <c r="EN195" i="2"/>
  <c r="EM188" i="2"/>
  <c r="ES188" i="2"/>
  <c r="ES187" i="2"/>
  <c r="EP187" i="2"/>
  <c r="EM187" i="2"/>
  <c r="KG173" i="2"/>
  <c r="JY173" i="2"/>
  <c r="MU172" i="2"/>
  <c r="ME172" i="2"/>
  <c r="MI172" i="2"/>
  <c r="MF172" i="2"/>
  <c r="MG172" i="2"/>
  <c r="MI170" i="2"/>
  <c r="DX170" i="2"/>
  <c r="MQ170" i="2"/>
  <c r="MN169" i="2"/>
  <c r="MQ169" i="2"/>
  <c r="MR169" i="2"/>
  <c r="MI169" i="2"/>
  <c r="MF169" i="2"/>
  <c r="DY169" i="2"/>
  <c r="LW168" i="2"/>
  <c r="KX168" i="2"/>
  <c r="DX166" i="2"/>
  <c r="MP166" i="2"/>
  <c r="DY166" i="2"/>
  <c r="MM164" i="2"/>
  <c r="LW164" i="2"/>
  <c r="EA164" i="2"/>
  <c r="EB151" i="2" s="1"/>
  <c r="MI164" i="2"/>
  <c r="MJ164" i="2"/>
  <c r="MQ164" i="2"/>
  <c r="DX164" i="2"/>
  <c r="FE153" i="2"/>
  <c r="FF153" i="2"/>
  <c r="FG153" i="2" s="1"/>
  <c r="FE151" i="2"/>
  <c r="FF151" i="2"/>
  <c r="FG151" i="2" s="1"/>
  <c r="KL149" i="2"/>
  <c r="EY149" i="2"/>
  <c r="KR149" i="2"/>
  <c r="KZ149" i="2"/>
  <c r="LA149" i="2" s="1"/>
  <c r="KP149" i="2"/>
  <c r="KQ149" i="2" s="1"/>
  <c r="KP148" i="2"/>
  <c r="EY148" i="2"/>
  <c r="IW131" i="2"/>
  <c r="MQ111" i="2"/>
  <c r="MK111" i="2"/>
  <c r="CI112" i="2"/>
  <c r="CQ112" i="2"/>
  <c r="CW112" i="2"/>
  <c r="KX112" i="2"/>
  <c r="KY112" i="2" s="1"/>
  <c r="CY112" i="2"/>
  <c r="HM112" i="2"/>
  <c r="IL118" i="2"/>
  <c r="IS118" i="2"/>
  <c r="LH120" i="2"/>
  <c r="F120" i="2"/>
  <c r="CM120" i="2"/>
  <c r="CP120" i="2"/>
  <c r="CQ120" i="2"/>
  <c r="MS97" i="2"/>
  <c r="LJ97" i="2"/>
  <c r="KJ99" i="2"/>
  <c r="KK86" i="2" s="1"/>
  <c r="GY99" i="2"/>
  <c r="KT99" i="2"/>
  <c r="KN99" i="2"/>
  <c r="LF99" i="2"/>
  <c r="HT99" i="2"/>
  <c r="HO99" i="2"/>
  <c r="CV99" i="2"/>
  <c r="CW99" i="2"/>
  <c r="HF99" i="2"/>
  <c r="HB99" i="2"/>
  <c r="HH99" i="2"/>
  <c r="LL99" i="2"/>
  <c r="HG99" i="2"/>
  <c r="HM99" i="2"/>
  <c r="CE99" i="2"/>
  <c r="CJ99" i="2"/>
  <c r="LH99" i="2"/>
  <c r="LI86" i="2" s="1"/>
  <c r="CM99" i="2"/>
  <c r="AD99" i="2"/>
  <c r="HS99" i="2"/>
  <c r="KZ99" i="2"/>
  <c r="HD99" i="2"/>
  <c r="LD99" i="2"/>
  <c r="LE99" i="2" s="1"/>
  <c r="HA99" i="2"/>
  <c r="CF99" i="2"/>
  <c r="CG99" i="2"/>
  <c r="ID99" i="2"/>
  <c r="HW99" i="2"/>
  <c r="KX99" i="2"/>
  <c r="LN99" i="2"/>
  <c r="HL99" i="2"/>
  <c r="LQ100" i="2"/>
  <c r="LZ100" i="2"/>
  <c r="EC100" i="2"/>
  <c r="ET100" i="2"/>
  <c r="LV100" i="2"/>
  <c r="DM100" i="2"/>
  <c r="DP88" i="2"/>
  <c r="DR88" i="2"/>
  <c r="IZ103" i="2"/>
  <c r="IS103" i="2"/>
  <c r="MQ103" i="2"/>
  <c r="MA103" i="2"/>
  <c r="MK104" i="2"/>
  <c r="DX104" i="2"/>
  <c r="ML104" i="2"/>
  <c r="MS104" i="2"/>
  <c r="DY104" i="2"/>
  <c r="MT104" i="2"/>
  <c r="IZ104" i="2"/>
  <c r="IS104" i="2"/>
  <c r="MR104" i="2"/>
  <c r="ES92" i="2"/>
  <c r="EN105" i="2"/>
  <c r="EP92" i="2"/>
  <c r="EW106" i="2"/>
  <c r="FF106" i="2"/>
  <c r="FG106" i="2" s="1"/>
  <c r="EX106" i="2"/>
  <c r="EZ93" i="2"/>
  <c r="EY106" i="2"/>
  <c r="LL106" i="2"/>
  <c r="MD106" i="2"/>
  <c r="DK107" i="2"/>
  <c r="HM107" i="2"/>
  <c r="CO107" i="2"/>
  <c r="HH107" i="2"/>
  <c r="CG107" i="2"/>
  <c r="LL107" i="2"/>
  <c r="CS107" i="2"/>
  <c r="HB107" i="2"/>
  <c r="CJ107" i="2"/>
  <c r="HP107" i="2"/>
  <c r="HR107" i="2"/>
  <c r="HI107" i="2"/>
  <c r="KZ107" i="2"/>
  <c r="F94" i="2"/>
  <c r="CR107" i="2"/>
  <c r="CI107" i="2"/>
  <c r="CM107" i="2"/>
  <c r="CW107" i="2"/>
  <c r="GY107" i="2"/>
  <c r="CT107" i="2"/>
  <c r="HS107" i="2"/>
  <c r="CU107" i="2"/>
  <c r="CN107" i="2"/>
  <c r="HW107" i="2"/>
  <c r="ID107" i="2"/>
  <c r="KX107" i="2"/>
  <c r="LW107" i="2"/>
  <c r="LN107" i="2"/>
  <c r="LO107" i="2" s="1"/>
  <c r="ME107" i="2"/>
  <c r="HE107" i="2"/>
  <c r="HL107" i="2"/>
  <c r="H107" i="2"/>
  <c r="AG107" i="2"/>
  <c r="K107" i="2"/>
  <c r="CY107" i="2"/>
  <c r="I112" i="2"/>
  <c r="CK112" i="2"/>
  <c r="JD99" i="2"/>
  <c r="CE26" i="2"/>
  <c r="MD336" i="2"/>
  <c r="MU299" i="2"/>
  <c r="FJ304" i="2"/>
  <c r="MB310" i="2"/>
  <c r="DF298" i="2"/>
  <c r="LS330" i="2"/>
  <c r="MP241" i="2"/>
  <c r="LD245" i="2"/>
  <c r="LE245" i="2" s="1"/>
  <c r="EA304" i="2"/>
  <c r="EB304" i="2" s="1"/>
  <c r="LJ228" i="2"/>
  <c r="MU215" i="2"/>
  <c r="LU225" i="2"/>
  <c r="MF205" i="2"/>
  <c r="MG205" i="2"/>
  <c r="DI291" i="2"/>
  <c r="MJ214" i="2"/>
  <c r="MA219" i="2"/>
  <c r="EA219" i="2"/>
  <c r="JW212" i="2"/>
  <c r="MS174" i="2"/>
  <c r="FQ22" i="2"/>
  <c r="MR218" i="2"/>
  <c r="KW29" i="2"/>
  <c r="KW26" i="2"/>
  <c r="KS33" i="2"/>
  <c r="DS219" i="2"/>
  <c r="KO286" i="2"/>
  <c r="KS321" i="2"/>
  <c r="EU195" i="2"/>
  <c r="LG110" i="2"/>
  <c r="LO109" i="2"/>
  <c r="KK128" i="2"/>
  <c r="EU165" i="2"/>
  <c r="EA331" i="2"/>
  <c r="LD324" i="2"/>
  <c r="LE324" i="2" s="1"/>
  <c r="MI315" i="2"/>
  <c r="MT281" i="2"/>
  <c r="EP309" i="2"/>
  <c r="MM221" i="2"/>
  <c r="MQ315" i="2"/>
  <c r="MA304" i="2"/>
  <c r="ML203" i="2"/>
  <c r="MB233" i="2"/>
  <c r="MM203" i="2"/>
  <c r="DY202" i="2"/>
  <c r="MF213" i="2"/>
  <c r="MU223" i="2"/>
  <c r="MF227" i="2"/>
  <c r="IM202" i="2"/>
  <c r="IM199" i="2" s="1"/>
  <c r="EC304" i="2"/>
  <c r="MM217" i="2"/>
  <c r="MC225" i="2"/>
  <c r="MN206" i="2"/>
  <c r="MN220" i="2"/>
  <c r="MH208" i="2"/>
  <c r="ML221" i="2"/>
  <c r="DX219" i="2"/>
  <c r="EA205" i="2"/>
  <c r="MF203" i="2"/>
  <c r="DX220" i="2"/>
  <c r="MH214" i="2"/>
  <c r="DX217" i="2"/>
  <c r="EA220" i="2"/>
  <c r="EB207" i="2" s="1"/>
  <c r="IN127" i="2"/>
  <c r="JA140" i="2"/>
  <c r="I83" i="2"/>
  <c r="F70" i="2"/>
  <c r="IQ120" i="2"/>
  <c r="DZ99" i="2"/>
  <c r="JA113" i="2"/>
  <c r="MG83" i="2"/>
  <c r="ID91" i="2"/>
  <c r="AK27" i="2"/>
  <c r="AJ27" i="2"/>
  <c r="AI27" i="2"/>
  <c r="CG19" i="2"/>
  <c r="CW19" i="2"/>
  <c r="HE19" i="2"/>
  <c r="KN19" i="2"/>
  <c r="KO19" i="2" s="1"/>
  <c r="MP19" i="2"/>
  <c r="DZ120" i="2"/>
  <c r="IQ99" i="2"/>
  <c r="IH84" i="2"/>
  <c r="CQ99" i="2"/>
  <c r="CY99" i="2"/>
  <c r="H120" i="2"/>
  <c r="I120" i="2"/>
  <c r="JD107" i="2"/>
  <c r="JD120" i="2"/>
  <c r="H84" i="2"/>
  <c r="K71" i="2"/>
  <c r="ES71" i="2"/>
  <c r="EP84" i="2"/>
  <c r="EW85" i="2"/>
  <c r="EY85" i="2"/>
  <c r="FQ75" i="2"/>
  <c r="FQ88" i="2"/>
  <c r="IS89" i="2"/>
  <c r="IZ89" i="2"/>
  <c r="IZ82" i="2" s="1"/>
  <c r="FI72" i="2"/>
  <c r="FK72" i="2"/>
  <c r="LU72" i="2"/>
  <c r="KX74" i="2"/>
  <c r="KY74" i="2" s="1"/>
  <c r="MM74" i="2"/>
  <c r="CT77" i="2"/>
  <c r="HJ77" i="2"/>
  <c r="AE39" i="2"/>
  <c r="AE26" i="2"/>
  <c r="AE18" i="2"/>
  <c r="AE31" i="2"/>
  <c r="HM83" i="2"/>
  <c r="AK107" i="2"/>
  <c r="HE83" i="2"/>
  <c r="HV77" i="2"/>
  <c r="EM84" i="2"/>
  <c r="FB85" i="2"/>
  <c r="HO83" i="2"/>
  <c r="CY83" i="2"/>
  <c r="ES84" i="2"/>
  <c r="LI324" i="2"/>
  <c r="IN132" i="2"/>
  <c r="IN123" i="2"/>
  <c r="AG120" i="2"/>
  <c r="IA125" i="2"/>
  <c r="LG325" i="2"/>
  <c r="IQ112" i="2"/>
  <c r="IN130" i="2"/>
  <c r="W18" i="2"/>
  <c r="IS18" i="2"/>
  <c r="MH203" i="2"/>
  <c r="MH202" i="2"/>
  <c r="MH201" i="2"/>
  <c r="MT172" i="2"/>
  <c r="HR29" i="2"/>
  <c r="MD329" i="2"/>
  <c r="MN315" i="2"/>
  <c r="KX309" i="2"/>
  <c r="MG306" i="2"/>
  <c r="MT299" i="2"/>
  <c r="DR246" i="2"/>
  <c r="KJ245" i="2"/>
  <c r="MJ243" i="2"/>
  <c r="MG214" i="2"/>
  <c r="FK23" i="2"/>
  <c r="AH35" i="2"/>
  <c r="AL35" i="2" s="1"/>
  <c r="MI19" i="2"/>
  <c r="W21" i="2"/>
  <c r="LW23" i="2"/>
  <c r="ME23" i="2"/>
  <c r="S24" i="2"/>
  <c r="AH26" i="2"/>
  <c r="AJ26" i="2" s="1"/>
  <c r="CH26" i="2"/>
  <c r="CP26" i="2"/>
  <c r="CX26" i="2"/>
  <c r="HF26" i="2"/>
  <c r="HN26" i="2"/>
  <c r="LF26" i="2"/>
  <c r="W29" i="2"/>
  <c r="LB329" i="2"/>
  <c r="LC317" i="2" s="1"/>
  <c r="KR317" i="2"/>
  <c r="MB304" i="2"/>
  <c r="DI292" i="2"/>
  <c r="DI286" i="2"/>
  <c r="MM283" i="2"/>
  <c r="MD247" i="2"/>
  <c r="MF219" i="2"/>
  <c r="MF216" i="2"/>
  <c r="MF201" i="2"/>
  <c r="LF200" i="2"/>
  <c r="LJ179" i="2"/>
  <c r="LK166" i="2" s="1"/>
  <c r="LJ174" i="2"/>
  <c r="MR172" i="2"/>
  <c r="LN149" i="2"/>
  <c r="LO136" i="2" s="1"/>
  <c r="DZ149" i="2"/>
  <c r="HQ99" i="2"/>
  <c r="MA100" i="2"/>
  <c r="MM104" i="2"/>
  <c r="MC105" i="2"/>
  <c r="KN107" i="2"/>
  <c r="LD107" i="2"/>
  <c r="HA107" i="2"/>
  <c r="HR99" i="2"/>
  <c r="CL99" i="2"/>
  <c r="CT99" i="2"/>
  <c r="BW95" i="2"/>
  <c r="CL107" i="2"/>
  <c r="AH113" i="2"/>
  <c r="CK117" i="2"/>
  <c r="IH101" i="2"/>
  <c r="FG83" i="2"/>
  <c r="AH85" i="2"/>
  <c r="IW87" i="2"/>
  <c r="IC82" i="2"/>
  <c r="HS83" i="2"/>
  <c r="LF83" i="2"/>
  <c r="LN87" i="2"/>
  <c r="LD90" i="2"/>
  <c r="LE77" i="2" s="1"/>
  <c r="CC69" i="2"/>
  <c r="FB71" i="2"/>
  <c r="FK73" i="2"/>
  <c r="FQ78" i="2"/>
  <c r="CE80" i="2"/>
  <c r="HS80" i="2"/>
  <c r="IS35" i="2"/>
  <c r="MF37" i="2"/>
  <c r="MP40" i="2"/>
  <c r="CH18" i="2"/>
  <c r="CP18" i="2"/>
  <c r="CX18" i="2"/>
  <c r="GY19" i="2"/>
  <c r="HO19" i="2"/>
  <c r="LU289" i="2"/>
  <c r="KV148" i="2"/>
  <c r="KW135" i="2" s="1"/>
  <c r="EZ25" i="2"/>
  <c r="IQ107" i="2"/>
  <c r="IE202" i="2"/>
  <c r="AE21" i="2"/>
  <c r="DB18" i="2"/>
  <c r="DC18" i="2" s="1"/>
  <c r="LH20" i="2"/>
  <c r="HO18" i="2"/>
  <c r="CJ20" i="2"/>
  <c r="HJ18" i="2"/>
  <c r="IE203" i="2"/>
  <c r="IE123" i="2"/>
  <c r="FF281" i="2"/>
  <c r="FF247" i="2"/>
  <c r="FG247" i="2" s="1"/>
  <c r="HW231" i="2"/>
  <c r="FQ29" i="2"/>
  <c r="F19" i="2"/>
  <c r="HA18" i="2"/>
  <c r="IH112" i="2"/>
  <c r="KQ29" i="2"/>
  <c r="KL325" i="2"/>
  <c r="KM325" i="2" s="1"/>
  <c r="JR66" i="2"/>
  <c r="NC66" i="2"/>
  <c r="NE66" i="2" s="1"/>
  <c r="DE30" i="2"/>
  <c r="IW43" i="2"/>
  <c r="NC68" i="2"/>
  <c r="NE68" i="2" s="1"/>
  <c r="LE173" i="2"/>
  <c r="JM219" i="2"/>
  <c r="Y12" i="7"/>
  <c r="DE272" i="2"/>
  <c r="DG284" i="2"/>
  <c r="KK147" i="2"/>
  <c r="JM61" i="2"/>
  <c r="JM48" i="2"/>
  <c r="JM315" i="2"/>
  <c r="EQ320" i="2"/>
  <c r="Y26" i="7"/>
  <c r="Y27" i="7"/>
  <c r="EH109" i="2"/>
  <c r="EK109" i="2"/>
  <c r="EK96" i="2"/>
  <c r="IX158" i="2"/>
  <c r="IO158" i="2"/>
  <c r="LK121" i="2"/>
  <c r="EH211" i="2"/>
  <c r="EK198" i="2"/>
  <c r="DQ311" i="2"/>
  <c r="DQ323" i="2"/>
  <c r="DG30" i="2"/>
  <c r="IX48" i="2"/>
  <c r="IB48" i="2"/>
  <c r="JB48" i="2"/>
  <c r="EI338" i="2"/>
  <c r="EJ326" i="2"/>
  <c r="LI236" i="2"/>
  <c r="EK315" i="2"/>
  <c r="NB47" i="2"/>
  <c r="ND47" i="2" s="1"/>
  <c r="DC43" i="2"/>
  <c r="P27" i="7"/>
  <c r="JM290" i="2"/>
  <c r="IO141" i="2"/>
  <c r="JQ218" i="2"/>
  <c r="NB63" i="2"/>
  <c r="ND63" i="2" s="1"/>
  <c r="FC121" i="2"/>
  <c r="DN316" i="2"/>
  <c r="ED338" i="2"/>
  <c r="EK99" i="2"/>
  <c r="JQ92" i="2"/>
  <c r="IF230" i="2"/>
  <c r="JB230" i="2"/>
  <c r="IO230" i="2"/>
  <c r="JB240" i="2"/>
  <c r="IB240" i="2"/>
  <c r="LG108" i="2"/>
  <c r="IO149" i="2"/>
  <c r="JN43" i="2"/>
  <c r="JP43" i="2" s="1"/>
  <c r="DG212" i="2"/>
  <c r="DO326" i="2"/>
  <c r="EG326" i="2"/>
  <c r="EH99" i="2"/>
  <c r="IF149" i="2"/>
  <c r="EH316" i="2"/>
  <c r="LA147" i="2"/>
  <c r="EH57" i="2"/>
  <c r="EK57" i="2"/>
  <c r="T25" i="7"/>
  <c r="N26" i="7"/>
  <c r="O26" i="7" s="1"/>
  <c r="JM107" i="2"/>
  <c r="EQ260" i="2"/>
  <c r="EE338" i="2"/>
  <c r="EH112" i="2"/>
  <c r="DQ287" i="2"/>
  <c r="JR61" i="2"/>
  <c r="JS61" i="2" s="1"/>
  <c r="NC61" i="2"/>
  <c r="NE61" i="2" s="1"/>
  <c r="EH223" i="2"/>
  <c r="EH235" i="2"/>
  <c r="ED134" i="2"/>
  <c r="G12" i="7"/>
  <c r="R12" i="7" s="1"/>
  <c r="IF148" i="2"/>
  <c r="IB148" i="2"/>
  <c r="JM34" i="2"/>
  <c r="DQ283" i="2"/>
  <c r="KM186" i="2"/>
  <c r="Q8" i="7"/>
  <c r="JM70" i="2"/>
  <c r="EC281" i="2"/>
  <c r="EG281" i="2" s="1"/>
  <c r="DM281" i="2"/>
  <c r="IV165" i="2"/>
  <c r="IW178" i="2"/>
  <c r="EO221" i="2"/>
  <c r="EQ221" i="2"/>
  <c r="IV102" i="2"/>
  <c r="JN102" i="2"/>
  <c r="IW149" i="2"/>
  <c r="JA149" i="2"/>
  <c r="EI166" i="2"/>
  <c r="EE166" i="2"/>
  <c r="EF166" i="2"/>
  <c r="EG166" i="2"/>
  <c r="EJ166" i="2"/>
  <c r="EE111" i="2"/>
  <c r="EF111" i="2"/>
  <c r="E102" i="2"/>
  <c r="CQ95" i="2"/>
  <c r="CT95" i="2"/>
  <c r="E100" i="2"/>
  <c r="HL95" i="2"/>
  <c r="LN95" i="2"/>
  <c r="DB95" i="2"/>
  <c r="KV95" i="2"/>
  <c r="CG95" i="2"/>
  <c r="CW95" i="2"/>
  <c r="CY95" i="2"/>
  <c r="CO95" i="2"/>
  <c r="E104" i="2"/>
  <c r="HG95" i="2"/>
  <c r="DK95" i="2"/>
  <c r="KT95" i="2"/>
  <c r="E95" i="2"/>
  <c r="LF95" i="2"/>
  <c r="E105" i="2"/>
  <c r="KX95" i="2"/>
  <c r="KY82" i="2" s="1"/>
  <c r="CH95" i="2"/>
  <c r="LL95" i="2"/>
  <c r="LM82" i="2" s="1"/>
  <c r="HK95" i="2"/>
  <c r="KN95" i="2"/>
  <c r="HH95" i="2"/>
  <c r="GY95" i="2"/>
  <c r="CP95" i="2"/>
  <c r="EI151" i="2"/>
  <c r="EF151" i="2"/>
  <c r="IW151" i="2"/>
  <c r="JA151" i="2"/>
  <c r="IV143" i="2"/>
  <c r="JA156" i="2"/>
  <c r="J96" i="2"/>
  <c r="L96" i="2"/>
  <c r="DQ76" i="2"/>
  <c r="DS76" i="2"/>
  <c r="LO85" i="2"/>
  <c r="LO72" i="2"/>
  <c r="FA94" i="2"/>
  <c r="FC94" i="2"/>
  <c r="L87" i="2"/>
  <c r="J87" i="2"/>
  <c r="LE104" i="2"/>
  <c r="LE91" i="2"/>
  <c r="DC141" i="2"/>
  <c r="DG128" i="2"/>
  <c r="DE141" i="2"/>
  <c r="EF71" i="2"/>
  <c r="EI71" i="2"/>
  <c r="LI171" i="2"/>
  <c r="LI184" i="2"/>
  <c r="FA81" i="2"/>
  <c r="FI69" i="2"/>
  <c r="J7" i="7"/>
  <c r="JA129" i="2"/>
  <c r="IV116" i="2"/>
  <c r="JA127" i="2"/>
  <c r="IW127" i="2"/>
  <c r="IV114" i="2"/>
  <c r="DC175" i="2"/>
  <c r="DE175" i="2"/>
  <c r="KS313" i="2"/>
  <c r="KS325" i="2"/>
  <c r="IH119" i="2"/>
  <c r="HV119" i="2"/>
  <c r="EE204" i="2"/>
  <c r="EF204" i="2"/>
  <c r="IQ71" i="2"/>
  <c r="HV71" i="2"/>
  <c r="IE163" i="2"/>
  <c r="HZ163" i="2"/>
  <c r="HZ150" i="2"/>
  <c r="KD332" i="2"/>
  <c r="MP343" i="2"/>
  <c r="LZ343" i="2"/>
  <c r="LD343" i="2"/>
  <c r="LE331" i="2" s="1"/>
  <c r="LR343" i="2"/>
  <c r="JV332" i="2"/>
  <c r="JG343" i="2"/>
  <c r="EW343" i="2"/>
  <c r="EX343" i="2"/>
  <c r="EZ331" i="2"/>
  <c r="FB331" i="2"/>
  <c r="MR342" i="2"/>
  <c r="MB342" i="2"/>
  <c r="LH342" i="2"/>
  <c r="LI330" i="2" s="1"/>
  <c r="JG342" i="2"/>
  <c r="JI342" i="2" s="1"/>
  <c r="MJ342" i="2"/>
  <c r="KR342" i="2"/>
  <c r="KS330" i="2" s="1"/>
  <c r="LT342" i="2"/>
  <c r="EX342" i="2"/>
  <c r="EY342" i="2"/>
  <c r="EV332" i="2"/>
  <c r="EW342" i="2"/>
  <c r="FB330" i="2"/>
  <c r="EZ330" i="2"/>
  <c r="MR341" i="2"/>
  <c r="KF332" i="2"/>
  <c r="LT341" i="2"/>
  <c r="JG341" i="2"/>
  <c r="MJ341" i="2"/>
  <c r="KR341" i="2"/>
  <c r="KS329" i="2" s="1"/>
  <c r="JX332" i="2"/>
  <c r="FI341" i="2"/>
  <c r="FH332" i="2"/>
  <c r="FJ341" i="2"/>
  <c r="MC340" i="2"/>
  <c r="MS340" i="2"/>
  <c r="KG332" i="2"/>
  <c r="LJ340" i="2"/>
  <c r="LK328" i="2" s="1"/>
  <c r="KT340" i="2"/>
  <c r="KU328" i="2" s="1"/>
  <c r="MK340" i="2"/>
  <c r="LU340" i="2"/>
  <c r="JG340" i="2"/>
  <c r="KI332" i="2"/>
  <c r="MU339" i="2"/>
  <c r="LW339" i="2"/>
  <c r="KX339" i="2"/>
  <c r="KY327" i="2" s="1"/>
  <c r="MM339" i="2"/>
  <c r="JG339" i="2"/>
  <c r="KO296" i="2"/>
  <c r="KS24" i="2"/>
  <c r="KS37" i="2"/>
  <c r="EG293" i="2"/>
  <c r="EK197" i="2"/>
  <c r="KO260" i="2"/>
  <c r="JM218" i="2"/>
  <c r="KO160" i="2"/>
  <c r="FC108" i="2"/>
  <c r="C13" i="7"/>
  <c r="LK186" i="2"/>
  <c r="KS68" i="2"/>
  <c r="KS55" i="2"/>
  <c r="AF30" i="2"/>
  <c r="JM44" i="2"/>
  <c r="JS157" i="2"/>
  <c r="LK134" i="2"/>
  <c r="EQ121" i="2"/>
  <c r="DS134" i="2"/>
  <c r="JM126" i="2"/>
  <c r="LO199" i="2"/>
  <c r="C21" i="7"/>
  <c r="KS147" i="2"/>
  <c r="KU38" i="2"/>
  <c r="KU101" i="2"/>
  <c r="KU114" i="2"/>
  <c r="KQ258" i="2"/>
  <c r="MW104" i="2"/>
  <c r="JN104" i="2"/>
  <c r="JI104" i="2"/>
  <c r="JM91" i="2" s="1"/>
  <c r="MV104" i="2"/>
  <c r="MX104" i="2" s="1"/>
  <c r="MW103" i="2"/>
  <c r="JN103" i="2"/>
  <c r="JN98" i="2"/>
  <c r="JL85" i="2"/>
  <c r="JI98" i="2"/>
  <c r="IW159" i="2"/>
  <c r="IV159" i="2"/>
  <c r="KY165" i="2"/>
  <c r="KY152" i="2"/>
  <c r="MO308" i="2"/>
  <c r="DO169" i="2"/>
  <c r="KS303" i="2"/>
  <c r="DS328" i="2"/>
  <c r="JM36" i="2"/>
  <c r="EH53" i="2"/>
  <c r="HR43" i="2"/>
  <c r="KK161" i="2"/>
  <c r="KQ116" i="2"/>
  <c r="EM342" i="2"/>
  <c r="ES330" i="2"/>
  <c r="EW341" i="2"/>
  <c r="FB329" i="2"/>
  <c r="MT339" i="2"/>
  <c r="LL339" i="2"/>
  <c r="LM327" i="2" s="1"/>
  <c r="KP337" i="2"/>
  <c r="KN337" i="2"/>
  <c r="KO325" i="2" s="1"/>
  <c r="LH337" i="2"/>
  <c r="LI325" i="2" s="1"/>
  <c r="EY337" i="2"/>
  <c r="LD337" i="2"/>
  <c r="LE325" i="2" s="1"/>
  <c r="F325" i="2"/>
  <c r="LJ337" i="2"/>
  <c r="EX337" i="2"/>
  <c r="KZ336" i="2"/>
  <c r="LA324" i="2" s="1"/>
  <c r="LX336" i="2"/>
  <c r="EW333" i="2"/>
  <c r="EY333" i="2"/>
  <c r="FJ325" i="2"/>
  <c r="FI325" i="2"/>
  <c r="KN323" i="2"/>
  <c r="KO323" i="2" s="1"/>
  <c r="EX323" i="2"/>
  <c r="LF323" i="2"/>
  <c r="KT323" i="2"/>
  <c r="KU311" i="2" s="1"/>
  <c r="MF322" i="2"/>
  <c r="LP322" i="2"/>
  <c r="KJ322" i="2"/>
  <c r="KK310" i="2" s="1"/>
  <c r="DX322" i="2"/>
  <c r="DZ322" i="2" s="1"/>
  <c r="DI322" i="2"/>
  <c r="MK322" i="2"/>
  <c r="MJ322" i="2"/>
  <c r="MJ318" i="2"/>
  <c r="LT318" i="2"/>
  <c r="FI318" i="2"/>
  <c r="FJ318" i="2"/>
  <c r="LH316" i="2"/>
  <c r="KL316" i="2"/>
  <c r="KT315" i="2"/>
  <c r="KU303" i="2" s="1"/>
  <c r="DY315" i="2"/>
  <c r="LN315" i="2"/>
  <c r="LB315" i="2"/>
  <c r="LH315" i="2"/>
  <c r="KL315" i="2"/>
  <c r="KM315" i="2" s="1"/>
  <c r="LJ315" i="2"/>
  <c r="LL315" i="2"/>
  <c r="DB315" i="2"/>
  <c r="DE315" i="2" s="1"/>
  <c r="KV315" i="2"/>
  <c r="LF315" i="2"/>
  <c r="LG315" i="2" s="1"/>
  <c r="KN315" i="2"/>
  <c r="KO315" i="2" s="1"/>
  <c r="MN314" i="2"/>
  <c r="KZ314" i="2"/>
  <c r="LA314" i="2" s="1"/>
  <c r="LX314" i="2"/>
  <c r="DF314" i="2"/>
  <c r="IA314" i="2"/>
  <c r="IW314" i="2"/>
  <c r="MA314" i="2"/>
  <c r="DA314" i="2"/>
  <c r="LS314" i="2"/>
  <c r="LR314" i="2"/>
  <c r="MG313" i="2"/>
  <c r="LQ313" i="2"/>
  <c r="DI313" i="2"/>
  <c r="DK313" i="2" s="1"/>
  <c r="DQ301" i="2" s="1"/>
  <c r="ML313" i="2"/>
  <c r="DX313" i="2"/>
  <c r="DZ313" i="2" s="1"/>
  <c r="MP313" i="2"/>
  <c r="MK313" i="2"/>
  <c r="MQ313" i="2"/>
  <c r="MQ311" i="2"/>
  <c r="MA311" i="2"/>
  <c r="KI308" i="2"/>
  <c r="MU309" i="2"/>
  <c r="DA309" i="2"/>
  <c r="IN309" i="2"/>
  <c r="DD309" i="2"/>
  <c r="EA309" i="2"/>
  <c r="IW307" i="2"/>
  <c r="DA307" i="2"/>
  <c r="LP307" i="2"/>
  <c r="IN307" i="2"/>
  <c r="LF303" i="2"/>
  <c r="KL303" i="2"/>
  <c r="MH301" i="2"/>
  <c r="LR301" i="2"/>
  <c r="EW301" i="2"/>
  <c r="EY301" i="2"/>
  <c r="MN298" i="2"/>
  <c r="LX298" i="2"/>
  <c r="MT298" i="2"/>
  <c r="DW296" i="2"/>
  <c r="MH296" i="2" s="1"/>
  <c r="MG298" i="2"/>
  <c r="MS298" i="2"/>
  <c r="MR294" i="2"/>
  <c r="MJ294" i="2"/>
  <c r="MQ294" i="2"/>
  <c r="MK294" i="2"/>
  <c r="MI294" i="2"/>
  <c r="EP291" i="2"/>
  <c r="ES291" i="2"/>
  <c r="EM289" i="2"/>
  <c r="ET289" i="2"/>
  <c r="ES289" i="2"/>
  <c r="EM287" i="2"/>
  <c r="EN287" i="2"/>
  <c r="MA285" i="2"/>
  <c r="LF285" i="2"/>
  <c r="KV283" i="2"/>
  <c r="KW283" i="2" s="1"/>
  <c r="LN283" i="2"/>
  <c r="EN282" i="2"/>
  <c r="LL282" i="2"/>
  <c r="LM282" i="2" s="1"/>
  <c r="KV282" i="2"/>
  <c r="KW282" i="2" s="1"/>
  <c r="MA278" i="2"/>
  <c r="FJ278" i="2"/>
  <c r="DA278" i="2"/>
  <c r="LV278" i="2"/>
  <c r="ME278" i="2"/>
  <c r="DF278" i="2"/>
  <c r="LR275" i="2"/>
  <c r="KN275" i="2"/>
  <c r="MG275" i="2"/>
  <c r="MS275" i="2"/>
  <c r="DX275" i="2"/>
  <c r="DZ275" i="2" s="1"/>
  <c r="MQ275" i="2"/>
  <c r="MI275" i="2"/>
  <c r="MG273" i="2"/>
  <c r="DX273" i="2"/>
  <c r="DZ273" i="2" s="1"/>
  <c r="ML273" i="2"/>
  <c r="DY273" i="2"/>
  <c r="MO273" i="2"/>
  <c r="LW271" i="2"/>
  <c r="KX271" i="2"/>
  <c r="IA271" i="2"/>
  <c r="IN271" i="2"/>
  <c r="MA271" i="2"/>
  <c r="IW271" i="2"/>
  <c r="LV271" i="2"/>
  <c r="EW269" i="2"/>
  <c r="FF269" i="2"/>
  <c r="FG269" i="2" s="1"/>
  <c r="MS268" i="2"/>
  <c r="LJ268" i="2"/>
  <c r="LU267" i="2"/>
  <c r="DM267" i="2"/>
  <c r="IN267" i="2"/>
  <c r="LX267" i="2"/>
  <c r="MT266" i="2"/>
  <c r="DX266" i="2"/>
  <c r="DZ266" i="2" s="1"/>
  <c r="DD263" i="2"/>
  <c r="LP263" i="2"/>
  <c r="IA263" i="2"/>
  <c r="LX263" i="2"/>
  <c r="IW263" i="2"/>
  <c r="FE263" i="2"/>
  <c r="FI259" i="2"/>
  <c r="FJ259" i="2"/>
  <c r="FO259" i="2"/>
  <c r="EZ257" i="2"/>
  <c r="LH256" i="2"/>
  <c r="DB256" i="2"/>
  <c r="F256" i="2"/>
  <c r="DK256" i="2"/>
  <c r="DL256" i="2"/>
  <c r="MF255" i="2"/>
  <c r="KJ255" i="2"/>
  <c r="DY255" i="2"/>
  <c r="MP255" i="2"/>
  <c r="MM255" i="2"/>
  <c r="MU255" i="2"/>
  <c r="MG255" i="2"/>
  <c r="DX255" i="2"/>
  <c r="DZ255" i="2" s="1"/>
  <c r="MH255" i="2"/>
  <c r="IW253" i="2"/>
  <c r="IA253" i="2"/>
  <c r="DF253" i="2"/>
  <c r="MC253" i="2"/>
  <c r="LH251" i="2"/>
  <c r="MB251" i="2"/>
  <c r="FI251" i="2"/>
  <c r="FO251" i="2"/>
  <c r="DJ247" i="2"/>
  <c r="DL247" i="2"/>
  <c r="DR247" i="2"/>
  <c r="KT246" i="2"/>
  <c r="KV246" i="2"/>
  <c r="DF28" i="2"/>
  <c r="DD28" i="2"/>
  <c r="DF20" i="2"/>
  <c r="LT33" i="2"/>
  <c r="DD20" i="2"/>
  <c r="IQ29" i="2"/>
  <c r="HV29" i="2"/>
  <c r="IE28" i="2"/>
  <c r="IA28" i="2"/>
  <c r="HC43" i="2"/>
  <c r="HF43" i="2"/>
  <c r="KU58" i="2"/>
  <c r="EQ256" i="2"/>
  <c r="KW196" i="2"/>
  <c r="MO295" i="2"/>
  <c r="MO275" i="2"/>
  <c r="DS38" i="2"/>
  <c r="FK186" i="2"/>
  <c r="KO132" i="2"/>
  <c r="KU112" i="2"/>
  <c r="DG167" i="2"/>
  <c r="HU204" i="2"/>
  <c r="LH320" i="2"/>
  <c r="DS237" i="2"/>
  <c r="LE204" i="2"/>
  <c r="LE151" i="2"/>
  <c r="LM138" i="2"/>
  <c r="KK152" i="2"/>
  <c r="KM153" i="2"/>
  <c r="LK148" i="2"/>
  <c r="LI148" i="2"/>
  <c r="LK325" i="2"/>
  <c r="KY326" i="2"/>
  <c r="HL121" i="2"/>
  <c r="EB39" i="2"/>
  <c r="LK294" i="2"/>
  <c r="KM182" i="2"/>
  <c r="LK326" i="2"/>
  <c r="KK188" i="2"/>
  <c r="HU156" i="2"/>
  <c r="LI47" i="2"/>
  <c r="LE254" i="2"/>
  <c r="LL337" i="2"/>
  <c r="KV337" i="2"/>
  <c r="KW325" i="2" s="1"/>
  <c r="LV329" i="2"/>
  <c r="KT316" i="2"/>
  <c r="EC313" i="2"/>
  <c r="LN282" i="2"/>
  <c r="KX282" i="2"/>
  <c r="FP166" i="2"/>
  <c r="FO166" i="2"/>
  <c r="MI159" i="2"/>
  <c r="EA159" i="2"/>
  <c r="KV140" i="2"/>
  <c r="KW140" i="2" s="1"/>
  <c r="F127" i="2"/>
  <c r="LN104" i="2"/>
  <c r="LO104" i="2" s="1"/>
  <c r="HD88" i="2"/>
  <c r="MA73" i="2"/>
  <c r="LX73" i="2"/>
  <c r="LI109" i="2"/>
  <c r="LI155" i="2"/>
  <c r="KW163" i="2"/>
  <c r="KW184" i="2"/>
  <c r="DQ203" i="2"/>
  <c r="LG74" i="2"/>
  <c r="KS192" i="2"/>
  <c r="DD286" i="2"/>
  <c r="MR304" i="2"/>
  <c r="EM326" i="2"/>
  <c r="MG289" i="2"/>
  <c r="EP319" i="2"/>
  <c r="MK289" i="2"/>
  <c r="MK290" i="2"/>
  <c r="DB302" i="2"/>
  <c r="MC302" i="2"/>
  <c r="MU342" i="2"/>
  <c r="DX244" i="2"/>
  <c r="FB229" i="2"/>
  <c r="F227" i="2"/>
  <c r="FO164" i="2"/>
  <c r="LH323" i="2"/>
  <c r="KR323" i="2"/>
  <c r="KS311" i="2" s="1"/>
  <c r="KW136" i="2"/>
  <c r="KW73" i="2"/>
  <c r="KV329" i="2"/>
  <c r="MK293" i="2"/>
  <c r="LZ287" i="2"/>
  <c r="LY302" i="2"/>
  <c r="DI289" i="2"/>
  <c r="DJ289" i="2" s="1"/>
  <c r="DZ283" i="2"/>
  <c r="LT322" i="2"/>
  <c r="DX292" i="2"/>
  <c r="DZ292" i="2" s="1"/>
  <c r="DK200" i="2"/>
  <c r="MP306" i="2"/>
  <c r="MD313" i="2"/>
  <c r="EP219" i="2"/>
  <c r="LE132" i="2"/>
  <c r="MM230" i="2"/>
  <c r="KK268" i="2"/>
  <c r="KW127" i="2"/>
  <c r="LI123" i="2"/>
  <c r="CM82" i="2"/>
  <c r="LU302" i="2"/>
  <c r="ML329" i="2"/>
  <c r="LB295" i="2"/>
  <c r="MS289" i="2"/>
  <c r="EF220" i="2"/>
  <c r="MD298" i="2"/>
  <c r="LR302" i="2"/>
  <c r="MA97" i="2"/>
  <c r="MU306" i="2"/>
  <c r="MB298" i="2"/>
  <c r="LB312" i="2"/>
  <c r="LC312" i="2" s="1"/>
  <c r="LQ302" i="2"/>
  <c r="DA298" i="2"/>
  <c r="MU289" i="2"/>
  <c r="ML307" i="2"/>
  <c r="MT291" i="2"/>
  <c r="LV298" i="2"/>
  <c r="DZ174" i="2"/>
  <c r="DZ178" i="2"/>
  <c r="MO292" i="2"/>
  <c r="MG292" i="2"/>
  <c r="MO291" i="2"/>
  <c r="MG291" i="2"/>
  <c r="EA290" i="2"/>
  <c r="EB290" i="2" s="1"/>
  <c r="MU252" i="2"/>
  <c r="MJ244" i="2"/>
  <c r="FP243" i="2"/>
  <c r="LV343" i="2"/>
  <c r="ML306" i="2"/>
  <c r="LR304" i="2"/>
  <c r="LX293" i="2"/>
  <c r="LP293" i="2"/>
  <c r="KT280" i="2"/>
  <c r="KV278" i="2"/>
  <c r="LN273" i="2"/>
  <c r="LO273" i="2" s="1"/>
  <c r="KR271" i="2"/>
  <c r="MI231" i="2"/>
  <c r="KZ228" i="2"/>
  <c r="LW227" i="2"/>
  <c r="ML215" i="2"/>
  <c r="LN192" i="2"/>
  <c r="ID179" i="2"/>
  <c r="LX176" i="2"/>
  <c r="ID176" i="2"/>
  <c r="KZ175" i="2"/>
  <c r="LA162" i="2" s="1"/>
  <c r="LX174" i="2"/>
  <c r="ET174" i="2"/>
  <c r="LR172" i="2"/>
  <c r="KR172" i="2"/>
  <c r="LZ170" i="2"/>
  <c r="LZ169" i="2"/>
  <c r="FE168" i="2"/>
  <c r="FE167" i="2"/>
  <c r="IL165" i="2"/>
  <c r="LR163" i="2"/>
  <c r="MK158" i="2"/>
  <c r="MS156" i="2"/>
  <c r="MK156" i="2"/>
  <c r="MS153" i="2"/>
  <c r="KT150" i="2"/>
  <c r="IZ150" i="2"/>
  <c r="KT149" i="2"/>
  <c r="KU149" i="2" s="1"/>
  <c r="LS303" i="2"/>
  <c r="MT294" i="2"/>
  <c r="ME293" i="2"/>
  <c r="MM291" i="2"/>
  <c r="MM290" i="2"/>
  <c r="MM289" i="2"/>
  <c r="MM288" i="2"/>
  <c r="KR280" i="2"/>
  <c r="MC279" i="2"/>
  <c r="LU279" i="2"/>
  <c r="MC278" i="2"/>
  <c r="MS277" i="2"/>
  <c r="LL275" i="2"/>
  <c r="LM263" i="2" s="1"/>
  <c r="LV275" i="2"/>
  <c r="LS271" i="2"/>
  <c r="MS270" i="2"/>
  <c r="MK270" i="2"/>
  <c r="MS266" i="2"/>
  <c r="MK266" i="2"/>
  <c r="MS262" i="2"/>
  <c r="MP259" i="2"/>
  <c r="KV244" i="2"/>
  <c r="KZ243" i="2"/>
  <c r="FG243" i="2"/>
  <c r="LH237" i="2"/>
  <c r="KR237" i="2"/>
  <c r="LV235" i="2"/>
  <c r="LJ234" i="2"/>
  <c r="LH233" i="2"/>
  <c r="KR233" i="2"/>
  <c r="LW231" i="2"/>
  <c r="MG230" i="2"/>
  <c r="MD227" i="2"/>
  <c r="KV227" i="2"/>
  <c r="EX227" i="2"/>
  <c r="MC226" i="2"/>
  <c r="IL226" i="2"/>
  <c r="IN226" i="2" s="1"/>
  <c r="MC223" i="2"/>
  <c r="EZ222" i="2"/>
  <c r="MS221" i="2"/>
  <c r="KT219" i="2"/>
  <c r="LU216" i="2"/>
  <c r="IZ216" i="2"/>
  <c r="IZ212" i="2" s="1"/>
  <c r="EZ216" i="2"/>
  <c r="FF211" i="2"/>
  <c r="IS210" i="2"/>
  <c r="LL209" i="2"/>
  <c r="MS207" i="2"/>
  <c r="IZ207" i="2"/>
  <c r="MS206" i="2"/>
  <c r="FG206" i="2"/>
  <c r="MC205" i="2"/>
  <c r="IZ205" i="2"/>
  <c r="MS202" i="2"/>
  <c r="MK202" i="2"/>
  <c r="LL198" i="2"/>
  <c r="IM198" i="2"/>
  <c r="FE198" i="2"/>
  <c r="MT197" i="2"/>
  <c r="IZ197" i="2"/>
  <c r="MT196" i="2"/>
  <c r="IZ196" i="2"/>
  <c r="MD195" i="2"/>
  <c r="ML195" i="2"/>
  <c r="ML194" i="2"/>
  <c r="MT193" i="2"/>
  <c r="FF193" i="2"/>
  <c r="FG193" i="2" s="1"/>
  <c r="MT192" i="2"/>
  <c r="ML192" i="2"/>
  <c r="IS190" i="2"/>
  <c r="KV188" i="2"/>
  <c r="LV187" i="2"/>
  <c r="IZ187" i="2"/>
  <c r="HW185" i="2"/>
  <c r="LW184" i="2"/>
  <c r="HW184" i="2"/>
  <c r="LN181" i="2"/>
  <c r="IP19" i="2"/>
  <c r="IQ19" i="2" s="1"/>
  <c r="LW27" i="2"/>
  <c r="LV339" i="2"/>
  <c r="MP329" i="2"/>
  <c r="LQ316" i="2"/>
  <c r="KP315" i="2"/>
  <c r="LF302" i="2"/>
  <c r="KP302" i="2"/>
  <c r="KQ302" i="2" s="1"/>
  <c r="MS301" i="2"/>
  <c r="DF300" i="2"/>
  <c r="MG299" i="2"/>
  <c r="ES299" i="2"/>
  <c r="LF298" i="2"/>
  <c r="KP298" i="2"/>
  <c r="KQ286" i="2" s="1"/>
  <c r="MS297" i="2"/>
  <c r="LJ295" i="2"/>
  <c r="MK295" i="2"/>
  <c r="FE295" i="2"/>
  <c r="LT235" i="2"/>
  <c r="MA226" i="2"/>
  <c r="LS227" i="2"/>
  <c r="HW216" i="2"/>
  <c r="MA208" i="2"/>
  <c r="ED335" i="2"/>
  <c r="DT32" i="2"/>
  <c r="DT37" i="2"/>
  <c r="DT38" i="2"/>
  <c r="DM30" i="2"/>
  <c r="DR30" i="2"/>
  <c r="DT31" i="2"/>
  <c r="H20" i="2"/>
  <c r="I20" i="2"/>
  <c r="J20" i="2" s="1"/>
  <c r="EM20" i="2"/>
  <c r="ES20" i="2"/>
  <c r="EN20" i="2"/>
  <c r="EO20" i="2" s="1"/>
  <c r="EP20" i="2"/>
  <c r="ER20" i="2"/>
  <c r="DQ134" i="2"/>
  <c r="EK86" i="2"/>
  <c r="JS58" i="2"/>
  <c r="EF273" i="2"/>
  <c r="EU308" i="2"/>
  <c r="DC212" i="2"/>
  <c r="EO134" i="2"/>
  <c r="EI310" i="2"/>
  <c r="JB140" i="2"/>
  <c r="DS287" i="2"/>
  <c r="EH115" i="2"/>
  <c r="MJ30" i="2"/>
  <c r="DT41" i="2"/>
  <c r="EQ35" i="2"/>
  <c r="JO33" i="2"/>
  <c r="LG173" i="2"/>
  <c r="LG147" i="2"/>
  <c r="IX223" i="2"/>
  <c r="IB223" i="2"/>
  <c r="JR72" i="2"/>
  <c r="NC72" i="2"/>
  <c r="NE72" i="2" s="1"/>
  <c r="H18" i="2"/>
  <c r="I18" i="2"/>
  <c r="J18" i="2" s="1"/>
  <c r="EN18" i="2"/>
  <c r="EQ18" i="2" s="1"/>
  <c r="ES18" i="2"/>
  <c r="EM18" i="2"/>
  <c r="EP18" i="2"/>
  <c r="ER18" i="2"/>
  <c r="FB19" i="2"/>
  <c r="EW19" i="2"/>
  <c r="MA19" i="2"/>
  <c r="MQ19" i="2"/>
  <c r="LF19" i="2"/>
  <c r="MH20" i="2"/>
  <c r="KN20" i="2"/>
  <c r="LD20" i="2"/>
  <c r="MP20" i="2"/>
  <c r="LZ20" i="2"/>
  <c r="CT21" i="2"/>
  <c r="DL21" i="2"/>
  <c r="CH21" i="2"/>
  <c r="KJ21" i="2"/>
  <c r="HP21" i="2"/>
  <c r="HF21" i="2"/>
  <c r="HI21" i="2"/>
  <c r="GZ21" i="2"/>
  <c r="HJ21" i="2"/>
  <c r="LH21" i="2"/>
  <c r="CE21" i="2"/>
  <c r="HB21" i="2"/>
  <c r="LN21" i="2"/>
  <c r="CP21" i="2"/>
  <c r="CM21" i="2"/>
  <c r="CX21" i="2"/>
  <c r="KV21" i="2"/>
  <c r="KW21" i="2" s="1"/>
  <c r="KX21" i="2"/>
  <c r="HR21" i="2"/>
  <c r="AD21" i="2"/>
  <c r="CL21" i="2"/>
  <c r="CU21" i="2"/>
  <c r="HC21" i="2"/>
  <c r="HA21" i="2"/>
  <c r="EE21" i="2"/>
  <c r="EH21" i="2" s="1"/>
  <c r="KZ21" i="2"/>
  <c r="HK21" i="2"/>
  <c r="DK21" i="2"/>
  <c r="EX21" i="2"/>
  <c r="HQ21" i="2"/>
  <c r="CN21" i="2"/>
  <c r="CV21" i="2"/>
  <c r="ML21" i="2"/>
  <c r="MM21" i="2"/>
  <c r="EA21" i="2"/>
  <c r="MS21" i="2"/>
  <c r="MN21" i="2"/>
  <c r="MU21" i="2"/>
  <c r="MF21" i="2"/>
  <c r="DX21" i="2"/>
  <c r="DZ21" i="2" s="1"/>
  <c r="MP21" i="2"/>
  <c r="DY21" i="2"/>
  <c r="HD21" i="2"/>
  <c r="HL21" i="2"/>
  <c r="HT21" i="2"/>
  <c r="KL21" i="2"/>
  <c r="MG21" i="2"/>
  <c r="JM45" i="2"/>
  <c r="Z27" i="7"/>
  <c r="EU260" i="2"/>
  <c r="EE335" i="2"/>
  <c r="NC39" i="2"/>
  <c r="NE39" i="2" s="1"/>
  <c r="V11" i="7"/>
  <c r="DS121" i="2"/>
  <c r="LK272" i="2"/>
  <c r="EH73" i="2"/>
  <c r="EI273" i="2"/>
  <c r="EO320" i="2"/>
  <c r="EI274" i="2"/>
  <c r="IB67" i="2"/>
  <c r="ED334" i="2"/>
  <c r="JB66" i="2"/>
  <c r="EI335" i="2"/>
  <c r="EJ298" i="2"/>
  <c r="X10" i="7"/>
  <c r="S25" i="7"/>
  <c r="IX161" i="2"/>
  <c r="EH168" i="2"/>
  <c r="ED302" i="2"/>
  <c r="JS72" i="2"/>
  <c r="EJ331" i="2"/>
  <c r="EH221" i="2"/>
  <c r="DS275" i="2"/>
  <c r="EG262" i="2"/>
  <c r="LT30" i="2"/>
  <c r="HU33" i="2"/>
  <c r="DL30" i="2"/>
  <c r="DJ30" i="2"/>
  <c r="EU35" i="2"/>
  <c r="JM230" i="2"/>
  <c r="JM244" i="2"/>
  <c r="IW56" i="2"/>
  <c r="JR50" i="2"/>
  <c r="JS50" i="2" s="1"/>
  <c r="EG273" i="2"/>
  <c r="ED274" i="2"/>
  <c r="JB67" i="2"/>
  <c r="EF334" i="2"/>
  <c r="LK147" i="2"/>
  <c r="EF310" i="2"/>
  <c r="JB220" i="2"/>
  <c r="DT35" i="2"/>
  <c r="DT34" i="2"/>
  <c r="AL39" i="2"/>
  <c r="LI99" i="2"/>
  <c r="IO170" i="2"/>
  <c r="IB170" i="2"/>
  <c r="EK150" i="2"/>
  <c r="EH150" i="2"/>
  <c r="DQ121" i="2"/>
  <c r="NB55" i="2"/>
  <c r="ND55" i="2" s="1"/>
  <c r="IX67" i="2"/>
  <c r="EI334" i="2"/>
  <c r="EE310" i="2"/>
  <c r="EE293" i="2"/>
  <c r="IO220" i="2"/>
  <c r="C8" i="7"/>
  <c r="IW33" i="2"/>
  <c r="DT40" i="2"/>
  <c r="DT39" i="2"/>
  <c r="ED41" i="2"/>
  <c r="DT36" i="2"/>
  <c r="KK43" i="2"/>
  <c r="EK176" i="2"/>
  <c r="EH176" i="2"/>
  <c r="JM304" i="2"/>
  <c r="JM292" i="2"/>
  <c r="EH47" i="2"/>
  <c r="NB64" i="2"/>
  <c r="ND64" i="2" s="1"/>
  <c r="DT42" i="2"/>
  <c r="F4" i="7"/>
  <c r="V3" i="7" s="1"/>
  <c r="EJ41" i="2"/>
  <c r="JR49" i="2"/>
  <c r="JS49" i="2" s="1"/>
  <c r="NC49" i="2"/>
  <c r="NE49" i="2" s="1"/>
  <c r="EE121" i="2"/>
  <c r="EI121" i="2"/>
  <c r="ED121" i="2"/>
  <c r="LM27" i="2"/>
  <c r="LM40" i="2"/>
  <c r="KO319" i="2"/>
  <c r="KO307" i="2"/>
  <c r="EO105" i="2"/>
  <c r="EU92" i="2"/>
  <c r="EQ105" i="2"/>
  <c r="EQ92" i="2"/>
  <c r="EU105" i="2"/>
  <c r="J91" i="2"/>
  <c r="L78" i="2"/>
  <c r="HZ90" i="2"/>
  <c r="IE103" i="2"/>
  <c r="IA103" i="2"/>
  <c r="HU103" i="2"/>
  <c r="LI227" i="2"/>
  <c r="LI215" i="2"/>
  <c r="KM77" i="2"/>
  <c r="KM90" i="2"/>
  <c r="ED273" i="2"/>
  <c r="EH60" i="2"/>
  <c r="EF274" i="2"/>
  <c r="IF67" i="2"/>
  <c r="JM211" i="2"/>
  <c r="IF220" i="2"/>
  <c r="IX220" i="2"/>
  <c r="JB239" i="2"/>
  <c r="J56" i="2"/>
  <c r="EH76" i="2"/>
  <c r="C7" i="7"/>
  <c r="DO31" i="2"/>
  <c r="DO32" i="2"/>
  <c r="DP30" i="2"/>
  <c r="AM41" i="2"/>
  <c r="EK235" i="2"/>
  <c r="DN300" i="2"/>
  <c r="DO300" i="2"/>
  <c r="EF293" i="2"/>
  <c r="EJ281" i="2"/>
  <c r="ED293" i="2"/>
  <c r="LG18" i="2"/>
  <c r="LG31" i="2"/>
  <c r="KW34" i="2"/>
  <c r="IV20" i="2"/>
  <c r="JA33" i="2"/>
  <c r="JN33" i="2"/>
  <c r="NB33" i="2" s="1"/>
  <c r="ND33" i="2" s="1"/>
  <c r="LL30" i="2"/>
  <c r="MD30" i="2"/>
  <c r="AL26" i="2"/>
  <c r="AJ39" i="2"/>
  <c r="AM39" i="2" s="1"/>
  <c r="AK39" i="2"/>
  <c r="AH30" i="2"/>
  <c r="IH33" i="2"/>
  <c r="HV33" i="2"/>
  <c r="EE41" i="2"/>
  <c r="EI41" i="2"/>
  <c r="EG41" i="2"/>
  <c r="EQ37" i="2"/>
  <c r="EO37" i="2"/>
  <c r="LI26" i="2"/>
  <c r="LI39" i="2"/>
  <c r="LO26" i="2"/>
  <c r="LO39" i="2"/>
  <c r="IA31" i="2"/>
  <c r="HW30" i="2"/>
  <c r="IE31" i="2"/>
  <c r="KU198" i="2"/>
  <c r="KU185" i="2"/>
  <c r="KM295" i="2"/>
  <c r="KM283" i="2"/>
  <c r="KU327" i="2"/>
  <c r="KU315" i="2"/>
  <c r="AI119" i="2"/>
  <c r="AK119" i="2"/>
  <c r="AL106" i="2"/>
  <c r="AJ119" i="2"/>
  <c r="FC105" i="2"/>
  <c r="FA92" i="2"/>
  <c r="FC92" i="2"/>
  <c r="FA105" i="2"/>
  <c r="LE97" i="2"/>
  <c r="LE110" i="2"/>
  <c r="FC118" i="2"/>
  <c r="FA118" i="2"/>
  <c r="IX33" i="2"/>
  <c r="JQ45" i="2"/>
  <c r="EJ261" i="2"/>
  <c r="EK60" i="2"/>
  <c r="NB58" i="2"/>
  <c r="ND58" i="2" s="1"/>
  <c r="EI293" i="2"/>
  <c r="JQ107" i="2"/>
  <c r="JR79" i="2"/>
  <c r="JS79" i="2" s="1"/>
  <c r="EJ273" i="2"/>
  <c r="EU320" i="2"/>
  <c r="L43" i="2"/>
  <c r="DS56" i="2"/>
  <c r="DG199" i="2"/>
  <c r="Z26" i="7"/>
  <c r="DS311" i="2"/>
  <c r="EG298" i="2"/>
  <c r="IB140" i="2"/>
  <c r="JQ72" i="2"/>
  <c r="EH319" i="2"/>
  <c r="JQ62" i="2"/>
  <c r="IF50" i="2"/>
  <c r="JM47" i="2"/>
  <c r="IX239" i="2"/>
  <c r="EE274" i="2"/>
  <c r="JM117" i="2"/>
  <c r="EH198" i="2"/>
  <c r="IO140" i="2"/>
  <c r="FA95" i="2"/>
  <c r="EH108" i="2"/>
  <c r="EJ293" i="2"/>
  <c r="JB157" i="2"/>
  <c r="DT33" i="2"/>
  <c r="AF42" i="2"/>
  <c r="LA296" i="2"/>
  <c r="Y18" i="7"/>
  <c r="Z6" i="7"/>
  <c r="KQ284" i="2"/>
  <c r="LM108" i="2"/>
  <c r="EK145" i="2"/>
  <c r="EG22" i="2"/>
  <c r="EJ22" i="2"/>
  <c r="EU20" i="2"/>
  <c r="JM203" i="2"/>
  <c r="FA304" i="2"/>
  <c r="FC304" i="2"/>
  <c r="JA114" i="2"/>
  <c r="IS108" i="2"/>
  <c r="EQ97" i="2"/>
  <c r="EO110" i="2"/>
  <c r="EU97" i="2"/>
  <c r="EI142" i="2"/>
  <c r="EE142" i="2"/>
  <c r="EF142" i="2"/>
  <c r="EI143" i="2"/>
  <c r="ED143" i="2"/>
  <c r="EE143" i="2"/>
  <c r="EG143" i="2"/>
  <c r="JA161" i="2"/>
  <c r="IV148" i="2"/>
  <c r="IB277" i="2"/>
  <c r="HU277" i="2"/>
  <c r="IO277" i="2" s="1"/>
  <c r="EC341" i="2"/>
  <c r="DK341" i="2"/>
  <c r="DC149" i="2"/>
  <c r="DE149" i="2"/>
  <c r="DC155" i="2"/>
  <c r="DE155" i="2"/>
  <c r="KK177" i="2"/>
  <c r="KK164" i="2"/>
  <c r="DN172" i="2"/>
  <c r="LM163" i="2"/>
  <c r="LM150" i="2"/>
  <c r="MQ284" i="2"/>
  <c r="MA284" i="2"/>
  <c r="IH44" i="2"/>
  <c r="HV44" i="2"/>
  <c r="IH62" i="2"/>
  <c r="HV62" i="2"/>
  <c r="HV56" i="2" s="1"/>
  <c r="LA284" i="2"/>
  <c r="EK128" i="2"/>
  <c r="IA54" i="2"/>
  <c r="HZ41" i="2"/>
  <c r="IE54" i="2"/>
  <c r="DC157" i="2"/>
  <c r="DE157" i="2"/>
  <c r="DO210" i="2"/>
  <c r="DN210" i="2"/>
  <c r="EK53" i="2"/>
  <c r="DO23" i="2"/>
  <c r="DN23" i="2"/>
  <c r="IQ54" i="2"/>
  <c r="HV54" i="2"/>
  <c r="JM263" i="2"/>
  <c r="EU236" i="2"/>
  <c r="AM96" i="2"/>
  <c r="KY95" i="2"/>
  <c r="AM97" i="2"/>
  <c r="AI41" i="2"/>
  <c r="LK35" i="2"/>
  <c r="LF56" i="2"/>
  <c r="HJ56" i="2"/>
  <c r="CM56" i="2"/>
  <c r="CG56" i="2"/>
  <c r="HO56" i="2"/>
  <c r="EH295" i="2"/>
  <c r="JM40" i="2"/>
  <c r="KM30" i="2"/>
  <c r="LA121" i="2"/>
  <c r="DO69" i="2"/>
  <c r="Y21" i="7"/>
  <c r="C11" i="7"/>
  <c r="KW308" i="2"/>
  <c r="EU173" i="2"/>
  <c r="DQ108" i="2"/>
  <c r="KS46" i="2"/>
  <c r="AL60" i="2"/>
  <c r="IE32" i="2"/>
  <c r="KU39" i="2"/>
  <c r="FE30" i="2"/>
  <c r="EF160" i="2"/>
  <c r="FE56" i="2"/>
  <c r="IV27" i="2"/>
  <c r="JA40" i="2"/>
  <c r="KK36" i="2"/>
  <c r="DC89" i="2"/>
  <c r="DG89" i="2"/>
  <c r="LG19" i="2"/>
  <c r="LA21" i="2"/>
  <c r="LI20" i="2"/>
  <c r="LM39" i="2"/>
  <c r="LI38" i="2"/>
  <c r="JI97" i="2"/>
  <c r="JM84" i="2" s="1"/>
  <c r="JO97" i="2"/>
  <c r="KK280" i="2"/>
  <c r="KK292" i="2"/>
  <c r="KM96" i="2"/>
  <c r="LI21" i="2"/>
  <c r="KK21" i="2"/>
  <c r="KO20" i="2"/>
  <c r="KM21" i="2"/>
  <c r="EF140" i="2"/>
  <c r="EE140" i="2"/>
  <c r="IE42" i="2"/>
  <c r="HZ29" i="2"/>
  <c r="LG235" i="2"/>
  <c r="FA66" i="2"/>
  <c r="DN59" i="2"/>
  <c r="LE20" i="2"/>
  <c r="DQ21" i="2"/>
  <c r="LM50" i="2"/>
  <c r="KT145" i="2"/>
  <c r="HE145" i="2"/>
  <c r="HF145" i="2"/>
  <c r="HE143" i="2"/>
  <c r="LF143" i="2"/>
  <c r="LG130" i="2" s="1"/>
  <c r="EM181" i="2"/>
  <c r="ET181" i="2"/>
  <c r="EM179" i="2"/>
  <c r="ES166" i="2"/>
  <c r="ET179" i="2"/>
  <c r="EP166" i="2"/>
  <c r="MN178" i="2"/>
  <c r="KZ178" i="2"/>
  <c r="LP178" i="2"/>
  <c r="KJ178" i="2"/>
  <c r="MF178" i="2"/>
  <c r="EM177" i="2"/>
  <c r="EP177" i="2"/>
  <c r="ES164" i="2"/>
  <c r="ET177" i="2"/>
  <c r="JG176" i="2"/>
  <c r="LP176" i="2"/>
  <c r="ES163" i="2"/>
  <c r="EP163" i="2"/>
  <c r="ET176" i="2"/>
  <c r="EM176" i="2"/>
  <c r="ES176" i="2"/>
  <c r="EM175" i="2"/>
  <c r="EN175" i="2"/>
  <c r="DY171" i="2"/>
  <c r="LJ171" i="2"/>
  <c r="KT171" i="2"/>
  <c r="KX170" i="2"/>
  <c r="KL170" i="2"/>
  <c r="EX170" i="2"/>
  <c r="LL170" i="2"/>
  <c r="EY170" i="2"/>
  <c r="F170" i="2"/>
  <c r="KP169" i="2"/>
  <c r="KQ156" i="2" s="1"/>
  <c r="LF169" i="2"/>
  <c r="LN169" i="2"/>
  <c r="LD168" i="2"/>
  <c r="LE155" i="2" s="1"/>
  <c r="LZ168" i="2"/>
  <c r="KP168" i="2"/>
  <c r="LJ168" i="2"/>
  <c r="KR168" i="2"/>
  <c r="KS168" i="2" s="1"/>
  <c r="KT168" i="2"/>
  <c r="LD167" i="2"/>
  <c r="LE167" i="2" s="1"/>
  <c r="LZ167" i="2"/>
  <c r="LF167" i="2"/>
  <c r="KP167" i="2"/>
  <c r="KQ154" i="2" s="1"/>
  <c r="LN167" i="2"/>
  <c r="LH166" i="2"/>
  <c r="DL166" i="2"/>
  <c r="LN166" i="2"/>
  <c r="LO166" i="2" s="1"/>
  <c r="LG26" i="2"/>
  <c r="KY21" i="2"/>
  <c r="KQ34" i="2"/>
  <c r="LO21" i="2"/>
  <c r="AF21" i="2"/>
  <c r="EB21" i="2"/>
  <c r="KK323" i="2"/>
  <c r="EW282" i="2"/>
  <c r="FB270" i="2"/>
  <c r="EX282" i="2"/>
  <c r="IL280" i="2"/>
  <c r="FF280" i="2"/>
  <c r="FG280" i="2" s="1"/>
  <c r="IL278" i="2"/>
  <c r="DI278" i="2"/>
  <c r="IB276" i="2"/>
  <c r="IX276" i="2"/>
  <c r="HU276" i="2"/>
  <c r="IO276" i="2" s="1"/>
  <c r="IN276" i="2"/>
  <c r="EW271" i="2"/>
  <c r="FB259" i="2"/>
  <c r="FF271" i="2"/>
  <c r="FG271" i="2" s="1"/>
  <c r="FI270" i="2"/>
  <c r="FJ270" i="2"/>
  <c r="ET269" i="2"/>
  <c r="FJ269" i="2"/>
  <c r="LS269" i="2"/>
  <c r="DX268" i="2"/>
  <c r="DZ268" i="2" s="1"/>
  <c r="MK268" i="2"/>
  <c r="MR268" i="2"/>
  <c r="MQ268" i="2"/>
  <c r="MA267" i="2"/>
  <c r="LF267" i="2"/>
  <c r="LG255" i="2" s="1"/>
  <c r="EZ255" i="2"/>
  <c r="EX267" i="2"/>
  <c r="FB255" i="2"/>
  <c r="IN265" i="2"/>
  <c r="LV265" i="2"/>
  <c r="DA265" i="2"/>
  <c r="ET265" i="2"/>
  <c r="IA265" i="2"/>
  <c r="LT265" i="2"/>
  <c r="MA265" i="2"/>
  <c r="FE265" i="2"/>
  <c r="DD253" i="2"/>
  <c r="LQ265" i="2"/>
  <c r="DX264" i="2"/>
  <c r="DZ264" i="2" s="1"/>
  <c r="MN264" i="2"/>
  <c r="ML264" i="2"/>
  <c r="MJ264" i="2"/>
  <c r="MS264" i="2"/>
  <c r="MK264" i="2"/>
  <c r="ME261" i="2"/>
  <c r="LN261" i="2"/>
  <c r="LO249" i="2" s="1"/>
  <c r="IN261" i="2"/>
  <c r="LX261" i="2"/>
  <c r="DM261" i="2"/>
  <c r="LP261" i="2"/>
  <c r="LZ261" i="2"/>
  <c r="DA261" i="2"/>
  <c r="LR261" i="2"/>
  <c r="ET261" i="2"/>
  <c r="JG257" i="2"/>
  <c r="LQ257" i="2"/>
  <c r="LR257" i="2"/>
  <c r="EC254" i="2"/>
  <c r="DK254" i="2"/>
  <c r="ET242" i="2"/>
  <c r="EP242" i="2"/>
  <c r="DY240" i="2"/>
  <c r="KR240" i="2"/>
  <c r="EN240" i="2"/>
  <c r="MF239" i="2"/>
  <c r="KJ239" i="2"/>
  <c r="MH237" i="2"/>
  <c r="DY237" i="2"/>
  <c r="MN237" i="2"/>
  <c r="MS237" i="2"/>
  <c r="MK233" i="2"/>
  <c r="DY233" i="2"/>
  <c r="EA233" i="2"/>
  <c r="MP225" i="2"/>
  <c r="ML225" i="2"/>
  <c r="MF225" i="2"/>
  <c r="MU225" i="2"/>
  <c r="DX225" i="2"/>
  <c r="DZ225" i="2" s="1"/>
  <c r="LU223" i="2"/>
  <c r="KT223" i="2"/>
  <c r="FF210" i="2"/>
  <c r="FE210" i="2"/>
  <c r="IS208" i="2"/>
  <c r="IZ208" i="2"/>
  <c r="JG207" i="2"/>
  <c r="MK207" i="2"/>
  <c r="JG200" i="2"/>
  <c r="EY200" i="2"/>
  <c r="EX200" i="2"/>
  <c r="EZ187" i="2"/>
  <c r="KV198" i="2"/>
  <c r="LV198" i="2"/>
  <c r="JG196" i="2"/>
  <c r="IM194" i="2"/>
  <c r="IL194" i="2"/>
  <c r="IM192" i="2"/>
  <c r="IS192" i="2"/>
  <c r="IZ192" i="2"/>
  <c r="IS191" i="2"/>
  <c r="IZ191" i="2"/>
  <c r="IS189" i="2"/>
  <c r="IZ189" i="2"/>
  <c r="IM188" i="2"/>
  <c r="IS188" i="2"/>
  <c r="MT187" i="2"/>
  <c r="MD187" i="2"/>
  <c r="DX185" i="2"/>
  <c r="MQ185" i="2"/>
  <c r="MN185" i="2"/>
  <c r="MR185" i="2"/>
  <c r="MJ185" i="2"/>
  <c r="MT185" i="2"/>
  <c r="DX184" i="2"/>
  <c r="MP184" i="2"/>
  <c r="MF184" i="2"/>
  <c r="MK184" i="2"/>
  <c r="ML184" i="2"/>
  <c r="MN184" i="2"/>
  <c r="MU183" i="2"/>
  <c r="ME183" i="2"/>
  <c r="LN183" i="2"/>
  <c r="KX183" i="2"/>
  <c r="KY183" i="2" s="1"/>
  <c r="LW183" i="2"/>
  <c r="MN183" i="2"/>
  <c r="ML183" i="2"/>
  <c r="DX183" i="2"/>
  <c r="MQ183" i="2"/>
  <c r="DY183" i="2"/>
  <c r="MK183" i="2"/>
  <c r="EA183" i="2"/>
  <c r="HW182" i="2"/>
  <c r="ID182" i="2"/>
  <c r="MT182" i="2"/>
  <c r="MK182" i="2"/>
  <c r="MJ182" i="2"/>
  <c r="MI182" i="2"/>
  <c r="MP182" i="2"/>
  <c r="KO171" i="2"/>
  <c r="LJ139" i="2"/>
  <c r="LK139" i="2" s="1"/>
  <c r="HO139" i="2"/>
  <c r="BD108" i="2"/>
  <c r="CG108" i="2" s="1"/>
  <c r="DZ169" i="2"/>
  <c r="ID89" i="2"/>
  <c r="ID82" i="2" s="1"/>
  <c r="AC69" i="2"/>
  <c r="CI88" i="2"/>
  <c r="HQ104" i="2"/>
  <c r="FB58" i="2"/>
  <c r="CH104" i="2"/>
  <c r="KQ315" i="2"/>
  <c r="FG252" i="2"/>
  <c r="HR139" i="2"/>
  <c r="DZ244" i="2"/>
  <c r="EY90" i="2"/>
  <c r="KL98" i="2"/>
  <c r="LZ105" i="2"/>
  <c r="MU101" i="2"/>
  <c r="DJ93" i="2"/>
  <c r="MM88" i="2"/>
  <c r="LT84" i="2"/>
  <c r="LJ140" i="2"/>
  <c r="LK140" i="2" s="1"/>
  <c r="HC141" i="2"/>
  <c r="DY141" i="2"/>
  <c r="F91" i="2"/>
  <c r="DZ104" i="2"/>
  <c r="LJ104" i="2"/>
  <c r="LN141" i="2"/>
  <c r="CW88" i="2"/>
  <c r="CY104" i="2"/>
  <c r="CX88" i="2"/>
  <c r="LH88" i="2"/>
  <c r="LI88" i="2" s="1"/>
  <c r="DM84" i="2"/>
  <c r="HW71" i="2"/>
  <c r="FJ84" i="2"/>
  <c r="LN140" i="2"/>
  <c r="LR99" i="2"/>
  <c r="KV88" i="2"/>
  <c r="LL88" i="2"/>
  <c r="IE98" i="2"/>
  <c r="CV104" i="2"/>
  <c r="CG88" i="2"/>
  <c r="HM104" i="2"/>
  <c r="HD140" i="2"/>
  <c r="DZ164" i="2"/>
  <c r="DZ170" i="2"/>
  <c r="F128" i="2"/>
  <c r="GZ141" i="2"/>
  <c r="LL141" i="2"/>
  <c r="HM141" i="2"/>
  <c r="KV141" i="2"/>
  <c r="HK141" i="2"/>
  <c r="HF141" i="2"/>
  <c r="KJ139" i="2"/>
  <c r="F139" i="2"/>
  <c r="GY138" i="2"/>
  <c r="HG138" i="2"/>
  <c r="CO111" i="2"/>
  <c r="CT111" i="2"/>
  <c r="CX111" i="2"/>
  <c r="CI111" i="2"/>
  <c r="HN111" i="2"/>
  <c r="DM114" i="2"/>
  <c r="MB114" i="2"/>
  <c r="CJ119" i="2"/>
  <c r="KJ119" i="2"/>
  <c r="EW96" i="2"/>
  <c r="EZ83" i="2"/>
  <c r="EY96" i="2"/>
  <c r="DA97" i="2"/>
  <c r="LU97" i="2"/>
  <c r="FE97" i="2"/>
  <c r="LT97" i="2"/>
  <c r="EA97" i="2"/>
  <c r="EB84" i="2" s="1"/>
  <c r="FJ97" i="2"/>
  <c r="LP97" i="2"/>
  <c r="KJ97" i="2"/>
  <c r="LX97" i="2"/>
  <c r="DJ98" i="2"/>
  <c r="DM98" i="2"/>
  <c r="MP101" i="2"/>
  <c r="MG101" i="2"/>
  <c r="MJ101" i="2"/>
  <c r="MR101" i="2"/>
  <c r="HH104" i="2"/>
  <c r="HO104" i="2"/>
  <c r="CP104" i="2"/>
  <c r="HN104" i="2"/>
  <c r="HJ104" i="2"/>
  <c r="CX104" i="2"/>
  <c r="GY104" i="2"/>
  <c r="CE104" i="2"/>
  <c r="CW104" i="2"/>
  <c r="CM104" i="2"/>
  <c r="CU104" i="2"/>
  <c r="HB104" i="2"/>
  <c r="KT104" i="2"/>
  <c r="KU104" i="2" s="1"/>
  <c r="DL104" i="2"/>
  <c r="HR104" i="2"/>
  <c r="HI104" i="2"/>
  <c r="HK104" i="2"/>
  <c r="EY104" i="2"/>
  <c r="CN104" i="2"/>
  <c r="HT104" i="2"/>
  <c r="HP104" i="2"/>
  <c r="CF104" i="2"/>
  <c r="HE104" i="2"/>
  <c r="HL104" i="2"/>
  <c r="LS105" i="2"/>
  <c r="MA105" i="2"/>
  <c r="ET105" i="2"/>
  <c r="FJ105" i="2"/>
  <c r="LP105" i="2"/>
  <c r="FP106" i="2"/>
  <c r="FO106" i="2"/>
  <c r="H102" i="2"/>
  <c r="AG102" i="2"/>
  <c r="K102" i="2"/>
  <c r="AE98" i="2"/>
  <c r="AE85" i="2"/>
  <c r="AE106" i="2"/>
  <c r="AD106" i="2"/>
  <c r="AG115" i="2"/>
  <c r="CU111" i="2"/>
  <c r="IP114" i="2"/>
  <c r="DJ85" i="2"/>
  <c r="DP85" i="2"/>
  <c r="EC85" i="2"/>
  <c r="DR85" i="2"/>
  <c r="FQ85" i="2"/>
  <c r="AE73" i="2"/>
  <c r="AE86" i="2"/>
  <c r="AG86" i="2"/>
  <c r="F75" i="2"/>
  <c r="CQ88" i="2"/>
  <c r="CM88" i="2"/>
  <c r="KX88" i="2"/>
  <c r="KR88" i="2"/>
  <c r="HF88" i="2"/>
  <c r="DK88" i="2"/>
  <c r="AD88" i="2"/>
  <c r="HE88" i="2"/>
  <c r="HC88" i="2"/>
  <c r="CU88" i="2"/>
  <c r="HN88" i="2"/>
  <c r="CL88" i="2"/>
  <c r="HM88" i="2"/>
  <c r="HK88" i="2"/>
  <c r="HA88" i="2"/>
  <c r="HH88" i="2"/>
  <c r="HQ88" i="2"/>
  <c r="LJ88" i="2"/>
  <c r="CE88" i="2"/>
  <c r="GZ88" i="2"/>
  <c r="HI88" i="2"/>
  <c r="HP88" i="2"/>
  <c r="CH88" i="2"/>
  <c r="KJ88" i="2"/>
  <c r="LN88" i="2"/>
  <c r="CP88" i="2"/>
  <c r="CK88" i="2"/>
  <c r="CO88" i="2"/>
  <c r="HG88" i="2"/>
  <c r="CF88" i="2"/>
  <c r="CN88" i="2"/>
  <c r="CV88" i="2"/>
  <c r="MK88" i="2"/>
  <c r="DX88" i="2"/>
  <c r="DZ88" i="2" s="1"/>
  <c r="DY88" i="2"/>
  <c r="MU88" i="2"/>
  <c r="MJ88" i="2"/>
  <c r="MF88" i="2"/>
  <c r="HL88" i="2"/>
  <c r="H89" i="2"/>
  <c r="K89" i="2"/>
  <c r="I89" i="2"/>
  <c r="EM89" i="2"/>
  <c r="EN89" i="2"/>
  <c r="ES76" i="2"/>
  <c r="ES89" i="2"/>
  <c r="EW90" i="2"/>
  <c r="FF90" i="2"/>
  <c r="FG90" i="2" s="1"/>
  <c r="EZ90" i="2"/>
  <c r="DA92" i="2"/>
  <c r="LS92" i="2"/>
  <c r="LW92" i="2"/>
  <c r="FO93" i="2"/>
  <c r="FQ93" i="2"/>
  <c r="FP93" i="2"/>
  <c r="KP83" i="2"/>
  <c r="MI83" i="2"/>
  <c r="KT85" i="2"/>
  <c r="MK85" i="2"/>
  <c r="KZ88" i="2"/>
  <c r="MN88" i="2"/>
  <c r="MG89" i="2"/>
  <c r="LQ89" i="2"/>
  <c r="LT92" i="2"/>
  <c r="KR92" i="2"/>
  <c r="LH92" i="2"/>
  <c r="LI92" i="2" s="1"/>
  <c r="MR92" i="2"/>
  <c r="LJ93" i="2"/>
  <c r="MC93" i="2"/>
  <c r="MS93" i="2"/>
  <c r="KJ89" i="2"/>
  <c r="KK89" i="2" s="1"/>
  <c r="MF89" i="2"/>
  <c r="AE70" i="2"/>
  <c r="AD70" i="2"/>
  <c r="AF70" i="2" s="1"/>
  <c r="EW71" i="2"/>
  <c r="EX71" i="2"/>
  <c r="FF71" i="2"/>
  <c r="FG71" i="2" s="1"/>
  <c r="EY71" i="2"/>
  <c r="DB73" i="2"/>
  <c r="LS73" i="2"/>
  <c r="FE73" i="2"/>
  <c r="LT73" i="2"/>
  <c r="MB73" i="2"/>
  <c r="LQ73" i="2"/>
  <c r="EA73" i="2"/>
  <c r="FJ73" i="2"/>
  <c r="FI73" i="2"/>
  <c r="LU73" i="2"/>
  <c r="MK73" i="2"/>
  <c r="MC73" i="2"/>
  <c r="MS73" i="2"/>
  <c r="EM74" i="2"/>
  <c r="EN74" i="2"/>
  <c r="HW74" i="2"/>
  <c r="ID74" i="2"/>
  <c r="ID69" i="2" s="1"/>
  <c r="MH74" i="2"/>
  <c r="KN74" i="2"/>
  <c r="MP74" i="2"/>
  <c r="LD74" i="2"/>
  <c r="H75" i="2"/>
  <c r="I75" i="2"/>
  <c r="AG75" i="2"/>
  <c r="ML77" i="2"/>
  <c r="MS77" i="2"/>
  <c r="MF77" i="2"/>
  <c r="MK77" i="2"/>
  <c r="EA77" i="2"/>
  <c r="MG77" i="2"/>
  <c r="LD78" i="2"/>
  <c r="LE78" i="2" s="1"/>
  <c r="HO78" i="2"/>
  <c r="CH78" i="2"/>
  <c r="HL78" i="2"/>
  <c r="CN78" i="2"/>
  <c r="HM78" i="2"/>
  <c r="CX78" i="2"/>
  <c r="CR78" i="2"/>
  <c r="HF78" i="2"/>
  <c r="CJ78" i="2"/>
  <c r="DB78" i="2"/>
  <c r="DG78" i="2" s="1"/>
  <c r="HN78" i="2"/>
  <c r="HP78" i="2"/>
  <c r="KP78" i="2"/>
  <c r="KQ78" i="2" s="1"/>
  <c r="CQ78" i="2"/>
  <c r="CM78" i="2"/>
  <c r="DJ78" i="2"/>
  <c r="DP78" i="2"/>
  <c r="DR65" i="2"/>
  <c r="HA78" i="2"/>
  <c r="HI78" i="2"/>
  <c r="EW79" i="2"/>
  <c r="FB79" i="2"/>
  <c r="FB66" i="2"/>
  <c r="EY79" i="2"/>
  <c r="EZ66" i="2"/>
  <c r="HW79" i="2"/>
  <c r="IL79" i="2"/>
  <c r="DF68" i="2"/>
  <c r="MB81" i="2"/>
  <c r="LP81" i="2"/>
  <c r="LT81" i="2"/>
  <c r="FE81" i="2"/>
  <c r="DA81" i="2"/>
  <c r="LR81" i="2"/>
  <c r="FI81" i="2"/>
  <c r="FJ81" i="2"/>
  <c r="FK81" i="2"/>
  <c r="LU81" i="2"/>
  <c r="MC81" i="2"/>
  <c r="CE35" i="2"/>
  <c r="HK35" i="2"/>
  <c r="CM35" i="2"/>
  <c r="CV35" i="2"/>
  <c r="HS35" i="2"/>
  <c r="CW35" i="2"/>
  <c r="LJ141" i="2"/>
  <c r="HH140" i="2"/>
  <c r="HG140" i="2"/>
  <c r="LU105" i="2"/>
  <c r="CL104" i="2"/>
  <c r="KB69" i="2"/>
  <c r="EN104" i="2"/>
  <c r="EU91" i="2" s="1"/>
  <c r="FO84" i="2"/>
  <c r="DR72" i="2"/>
  <c r="HB88" i="2"/>
  <c r="MD105" i="2"/>
  <c r="CS88" i="2"/>
  <c r="LH104" i="2"/>
  <c r="CG111" i="2"/>
  <c r="LX81" i="2"/>
  <c r="IH75" i="2"/>
  <c r="KX331" i="2"/>
  <c r="KY319" i="2" s="1"/>
  <c r="FP257" i="2"/>
  <c r="MT112" i="2"/>
  <c r="F21" i="2"/>
  <c r="EZ19" i="2"/>
  <c r="K20" i="2"/>
  <c r="MC265" i="2"/>
  <c r="LU261" i="2"/>
  <c r="DZ215" i="2"/>
  <c r="ML201" i="2"/>
  <c r="ES178" i="2"/>
  <c r="MB190" i="2"/>
  <c r="ES175" i="2"/>
  <c r="CI18" i="2"/>
  <c r="CQ18" i="2"/>
  <c r="GY18" i="2"/>
  <c r="HG18" i="2"/>
  <c r="CJ19" i="2"/>
  <c r="LR19" i="2"/>
  <c r="LJ19" i="2"/>
  <c r="LK19" i="2" s="1"/>
  <c r="IZ29" i="2"/>
  <c r="LP343" i="2"/>
  <c r="IL243" i="2"/>
  <c r="IN243" i="2" s="1"/>
  <c r="LW242" i="2"/>
  <c r="MQ34" i="2"/>
  <c r="K18" i="2"/>
  <c r="EF21" i="2"/>
  <c r="CR18" i="2"/>
  <c r="MU18" i="2"/>
  <c r="HI19" i="2"/>
  <c r="MT19" i="2"/>
  <c r="CR20" i="2"/>
  <c r="LQ20" i="2"/>
  <c r="GZ20" i="2"/>
  <c r="HH20" i="2"/>
  <c r="KT20" i="2"/>
  <c r="KU20" i="2" s="1"/>
  <c r="LJ20" i="2"/>
  <c r="LK20" i="2" s="1"/>
  <c r="MA22" i="2"/>
  <c r="ET23" i="2"/>
  <c r="LR23" i="2"/>
  <c r="MR24" i="2"/>
  <c r="IE70" i="2"/>
  <c r="MT275" i="2"/>
  <c r="LH243" i="2"/>
  <c r="MN241" i="2"/>
  <c r="MH209" i="2"/>
  <c r="IS174" i="2"/>
  <c r="FO174" i="2"/>
  <c r="DK174" i="2"/>
  <c r="KV172" i="2"/>
  <c r="LL171" i="2"/>
  <c r="LV171" i="2"/>
  <c r="JC80" i="2"/>
  <c r="LH80" i="2"/>
  <c r="LI80" i="2" s="1"/>
  <c r="CF81" i="2"/>
  <c r="HD81" i="2"/>
  <c r="HL81" i="2"/>
  <c r="IZ81" i="2"/>
  <c r="IZ69" i="2" s="1"/>
  <c r="AP69" i="2"/>
  <c r="AR69" i="2"/>
  <c r="AR95" i="2"/>
  <c r="AW69" i="2"/>
  <c r="AT69" i="2"/>
  <c r="AS69" i="2"/>
  <c r="MF57" i="2"/>
  <c r="CO58" i="2"/>
  <c r="CW58" i="2"/>
  <c r="MH58" i="2"/>
  <c r="MB59" i="2"/>
  <c r="DP60" i="2"/>
  <c r="LX342" i="2"/>
  <c r="LP342" i="2"/>
  <c r="LL250" i="2"/>
  <c r="KV250" i="2"/>
  <c r="KW238" i="2" s="1"/>
  <c r="EP249" i="2"/>
  <c r="MM245" i="2"/>
  <c r="IM245" i="2"/>
  <c r="FB233" i="2"/>
  <c r="MC244" i="2"/>
  <c r="LU244" i="2"/>
  <c r="LF175" i="2"/>
  <c r="CF35" i="2"/>
  <c r="CN35" i="2"/>
  <c r="DP128" i="2"/>
  <c r="JA84" i="2"/>
  <c r="KS271" i="2"/>
  <c r="LP265" i="2"/>
  <c r="EC265" i="2"/>
  <c r="EG265" i="2" s="1"/>
  <c r="MH264" i="2"/>
  <c r="DM231" i="2"/>
  <c r="LD230" i="2"/>
  <c r="HW183" i="2"/>
  <c r="EK273" i="2"/>
  <c r="JH30" i="2"/>
  <c r="NB42" i="2"/>
  <c r="ND42" i="2" s="1"/>
  <c r="IF39" i="2"/>
  <c r="DN147" i="2"/>
  <c r="EH325" i="2"/>
  <c r="JS73" i="2"/>
  <c r="LE56" i="2"/>
  <c r="V5" i="7"/>
  <c r="LE236" i="2"/>
  <c r="KQ248" i="2"/>
  <c r="KM320" i="2"/>
  <c r="IB152" i="2"/>
  <c r="IF152" i="2"/>
  <c r="IO152" i="2"/>
  <c r="JI108" i="2"/>
  <c r="JM95" i="2" s="1"/>
  <c r="JO108" i="2"/>
  <c r="JR108" i="2" s="1"/>
  <c r="JN108" i="2"/>
  <c r="JP108" i="2" s="1"/>
  <c r="DQ30" i="2"/>
  <c r="KY308" i="2"/>
  <c r="KY296" i="2"/>
  <c r="IW243" i="2"/>
  <c r="JA243" i="2"/>
  <c r="LG121" i="2"/>
  <c r="JS130" i="2"/>
  <c r="JM130" i="2"/>
  <c r="EH287" i="2"/>
  <c r="JM267" i="2"/>
  <c r="EK307" i="2"/>
  <c r="JL30" i="2"/>
  <c r="EG147" i="2"/>
  <c r="EH35" i="2"/>
  <c r="KK209" i="2"/>
  <c r="KK196" i="2"/>
  <c r="JI30" i="2"/>
  <c r="G4" i="7"/>
  <c r="R4" i="7" s="1"/>
  <c r="AA3" i="7" s="1"/>
  <c r="U26" i="7"/>
  <c r="IX147" i="2"/>
  <c r="EH328" i="2"/>
  <c r="MW30" i="2"/>
  <c r="IB39" i="2"/>
  <c r="DO264" i="2"/>
  <c r="IF151" i="2"/>
  <c r="JS71" i="2"/>
  <c r="NB36" i="2"/>
  <c r="ND36" i="2" s="1"/>
  <c r="JP36" i="2"/>
  <c r="JQ36" i="2" s="1"/>
  <c r="JM32" i="2"/>
  <c r="EU224" i="2"/>
  <c r="KO147" i="2"/>
  <c r="JS145" i="2"/>
  <c r="JM192" i="2"/>
  <c r="JQ206" i="2"/>
  <c r="EG21" i="2"/>
  <c r="KQ290" i="2"/>
  <c r="JG80" i="2"/>
  <c r="Z69" i="2"/>
  <c r="BK69" i="2"/>
  <c r="CN69" i="2" s="1"/>
  <c r="BS69" i="2"/>
  <c r="CV69" i="2" s="1"/>
  <c r="DF25" i="2"/>
  <c r="EP27" i="2"/>
  <c r="AQ17" i="2"/>
  <c r="MD339" i="2"/>
  <c r="LP336" i="2"/>
  <c r="LU331" i="2"/>
  <c r="MS326" i="2"/>
  <c r="MP303" i="2"/>
  <c r="MM292" i="2"/>
  <c r="LN291" i="2"/>
  <c r="LH280" i="2"/>
  <c r="MC270" i="2"/>
  <c r="JA210" i="2"/>
  <c r="LW208" i="2"/>
  <c r="DZ185" i="2"/>
  <c r="DK184" i="2"/>
  <c r="LH182" i="2"/>
  <c r="FP177" i="2"/>
  <c r="ML168" i="2"/>
  <c r="EP83" i="2"/>
  <c r="I97" i="2"/>
  <c r="ME98" i="2"/>
  <c r="GY98" i="2"/>
  <c r="GZ99" i="2"/>
  <c r="HF105" i="2"/>
  <c r="FF105" i="2"/>
  <c r="FG105" i="2" s="1"/>
  <c r="EC107" i="2"/>
  <c r="CP83" i="2"/>
  <c r="CX83" i="2"/>
  <c r="FF75" i="2"/>
  <c r="CH32" i="2"/>
  <c r="CP32" i="2"/>
  <c r="CX32" i="2"/>
  <c r="HD32" i="2"/>
  <c r="HL32" i="2"/>
  <c r="HT32" i="2"/>
  <c r="CO33" i="2"/>
  <c r="HK33" i="2"/>
  <c r="HS33" i="2"/>
  <c r="JC18" i="2"/>
  <c r="JD18" i="2" s="1"/>
  <c r="S19" i="2"/>
  <c r="IE19" i="2"/>
  <c r="CH20" i="2"/>
  <c r="CP20" i="2"/>
  <c r="CX20" i="2"/>
  <c r="HF20" i="2"/>
  <c r="HN20" i="2"/>
  <c r="CW21" i="2"/>
  <c r="HM21" i="2"/>
  <c r="W22" i="2"/>
  <c r="LX23" i="2"/>
  <c r="AH25" i="2"/>
  <c r="JC25" i="2"/>
  <c r="JD25" i="2" s="1"/>
  <c r="CI26" i="2"/>
  <c r="AH28" i="2"/>
  <c r="LK206" i="2"/>
  <c r="ME325" i="2"/>
  <c r="ME242" i="2"/>
  <c r="MH239" i="2"/>
  <c r="LJ192" i="2"/>
  <c r="FO188" i="2"/>
  <c r="HQ111" i="2"/>
  <c r="MU104" i="2"/>
  <c r="HQ107" i="2"/>
  <c r="MQ85" i="2"/>
  <c r="HE70" i="2"/>
  <c r="CN71" i="2"/>
  <c r="DL48" i="2"/>
  <c r="LV18" i="2"/>
  <c r="MD18" i="2"/>
  <c r="IG19" i="2"/>
  <c r="IH19" i="2" s="1"/>
  <c r="GY20" i="2"/>
  <c r="KR20" i="2"/>
  <c r="KS20" i="2" s="1"/>
  <c r="MB20" i="2"/>
  <c r="AH21" i="2"/>
  <c r="HN21" i="2"/>
  <c r="MQ21" i="2"/>
  <c r="CL25" i="2"/>
  <c r="CT25" i="2"/>
  <c r="IL25" i="2"/>
  <c r="IN25" i="2" s="1"/>
  <c r="DQ116" i="2"/>
  <c r="KZ302" i="2"/>
  <c r="LA302" i="2" s="1"/>
  <c r="MC285" i="2"/>
  <c r="LF279" i="2"/>
  <c r="LX185" i="2"/>
  <c r="KX123" i="2"/>
  <c r="ET18" i="2"/>
  <c r="CI21" i="2"/>
  <c r="CQ21" i="2"/>
  <c r="CY21" i="2"/>
  <c r="HG21" i="2"/>
  <c r="HO21" i="2"/>
  <c r="MM25" i="2"/>
  <c r="CS26" i="2"/>
  <c r="IG27" i="2"/>
  <c r="KQ303" i="2"/>
  <c r="LY333" i="2"/>
  <c r="LZ327" i="2"/>
  <c r="DY327" i="2"/>
  <c r="KP325" i="2"/>
  <c r="ES321" i="2"/>
  <c r="KL319" i="2"/>
  <c r="LH310" i="2"/>
  <c r="LN298" i="2"/>
  <c r="KX298" i="2"/>
  <c r="KY298" i="2" s="1"/>
  <c r="LD294" i="2"/>
  <c r="LP271" i="2"/>
  <c r="DM271" i="2"/>
  <c r="LZ270" i="2"/>
  <c r="MH270" i="2"/>
  <c r="EX266" i="2"/>
  <c r="MM263" i="2"/>
  <c r="EZ226" i="2"/>
  <c r="MA231" i="2"/>
  <c r="ID207" i="2"/>
  <c r="MR207" i="2"/>
  <c r="MQ206" i="2"/>
  <c r="EP206" i="2"/>
  <c r="MR203" i="2"/>
  <c r="MJ203" i="2"/>
  <c r="MR201" i="2"/>
  <c r="MJ201" i="2"/>
  <c r="JY199" i="2"/>
  <c r="IS198" i="2"/>
  <c r="IS196" i="2"/>
  <c r="FF196" i="2"/>
  <c r="FG196" i="2" s="1"/>
  <c r="IU186" i="2"/>
  <c r="ES161" i="2"/>
  <c r="LS170" i="2"/>
  <c r="DD133" i="2"/>
  <c r="LF145" i="2"/>
  <c r="MC142" i="2"/>
  <c r="MC141" i="2"/>
  <c r="MN77" i="2"/>
  <c r="FO78" i="2"/>
  <c r="HI18" i="2"/>
  <c r="HQ18" i="2"/>
  <c r="AG19" i="2"/>
  <c r="CK20" i="2"/>
  <c r="CS20" i="2"/>
  <c r="DM20" i="2"/>
  <c r="DN20" i="2" s="1"/>
  <c r="CJ21" i="2"/>
  <c r="CR21" i="2"/>
  <c r="DB21" i="2"/>
  <c r="DG21" i="2" s="1"/>
  <c r="HH21" i="2"/>
  <c r="JC22" i="2"/>
  <c r="JD22" i="2" s="1"/>
  <c r="MA23" i="2"/>
  <c r="ID24" i="2"/>
  <c r="HO25" i="2"/>
  <c r="MQ25" i="2"/>
  <c r="IS25" i="2"/>
  <c r="IP28" i="2"/>
  <c r="HV28" i="2" s="1"/>
  <c r="JM319" i="2"/>
  <c r="JM310" i="2"/>
  <c r="JQ139" i="2"/>
  <c r="HU121" i="2"/>
  <c r="FC212" i="2"/>
  <c r="AM47" i="2"/>
  <c r="LG38" i="2"/>
  <c r="JQ99" i="2"/>
  <c r="ER27" i="2"/>
  <c r="EQ29" i="2"/>
  <c r="KQ32" i="2"/>
  <c r="LE39" i="2"/>
  <c r="CF56" i="2"/>
  <c r="MI304" i="2"/>
  <c r="JT224" i="2"/>
  <c r="LN219" i="2"/>
  <c r="LD211" i="2"/>
  <c r="LE198" i="2" s="1"/>
  <c r="LD209" i="2"/>
  <c r="ID209" i="2"/>
  <c r="IZ155" i="2"/>
  <c r="IZ154" i="2"/>
  <c r="MD152" i="2"/>
  <c r="MD150" i="2"/>
  <c r="AG18" i="2"/>
  <c r="CL18" i="2"/>
  <c r="CT18" i="2"/>
  <c r="HB18" i="2"/>
  <c r="KL18" i="2"/>
  <c r="KM18" i="2" s="1"/>
  <c r="KZ19" i="2"/>
  <c r="LA19" i="2" s="1"/>
  <c r="KX20" i="2"/>
  <c r="KY20" i="2" s="1"/>
  <c r="LN20" i="2"/>
  <c r="LO20" i="2" s="1"/>
  <c r="CK21" i="2"/>
  <c r="CS21" i="2"/>
  <c r="LL21" i="2"/>
  <c r="LM21" i="2" s="1"/>
  <c r="FP22" i="2"/>
  <c r="Q4" i="7"/>
  <c r="X3" i="7" s="1"/>
  <c r="JM33" i="2"/>
  <c r="LO260" i="2"/>
  <c r="EU134" i="2"/>
  <c r="JS141" i="2"/>
  <c r="KK186" i="2"/>
  <c r="LG296" i="2"/>
  <c r="LG37" i="2"/>
  <c r="LA37" i="2"/>
  <c r="IS236" i="2"/>
  <c r="LR287" i="2"/>
  <c r="HW206" i="2"/>
  <c r="HR40" i="2"/>
  <c r="ML42" i="2"/>
  <c r="JS52" i="2"/>
  <c r="JQ141" i="2"/>
  <c r="EG275" i="2"/>
  <c r="KS44" i="2"/>
  <c r="KS259" i="2"/>
  <c r="LO298" i="2"/>
  <c r="LY317" i="2"/>
  <c r="IE238" i="2"/>
  <c r="LN83" i="2"/>
  <c r="FO74" i="2"/>
  <c r="MV82" i="2"/>
  <c r="MX82" i="2" s="1"/>
  <c r="JH82" i="2"/>
  <c r="JL82" i="2"/>
  <c r="MW82" i="2"/>
  <c r="AM73" i="2"/>
  <c r="AM86" i="2"/>
  <c r="IO59" i="2"/>
  <c r="IX59" i="2"/>
  <c r="IF59" i="2"/>
  <c r="IB59" i="2"/>
  <c r="EK121" i="2"/>
  <c r="EH121" i="2"/>
  <c r="KW284" i="2"/>
  <c r="KW272" i="2"/>
  <c r="EF147" i="2"/>
  <c r="EI147" i="2"/>
  <c r="EG134" i="2"/>
  <c r="ED147" i="2"/>
  <c r="Y9" i="7"/>
  <c r="Z10" i="7"/>
  <c r="EK75" i="2"/>
  <c r="EK62" i="2"/>
  <c r="EH62" i="2"/>
  <c r="EH75" i="2"/>
  <c r="IX32" i="2"/>
  <c r="IB32" i="2"/>
  <c r="IF32" i="2"/>
  <c r="JB32" i="2"/>
  <c r="IO32" i="2"/>
  <c r="KW56" i="2"/>
  <c r="KW43" i="2"/>
  <c r="EK160" i="2"/>
  <c r="JH296" i="2"/>
  <c r="JI296" i="2"/>
  <c r="EH160" i="2"/>
  <c r="KQ236" i="2"/>
  <c r="IB47" i="2"/>
  <c r="EH262" i="2"/>
  <c r="LA224" i="2"/>
  <c r="Z7" i="7"/>
  <c r="HU56" i="2"/>
  <c r="IX56" i="2" s="1"/>
  <c r="DN160" i="2"/>
  <c r="L15" i="7"/>
  <c r="DS298" i="2"/>
  <c r="DN298" i="2"/>
  <c r="DO298" i="2"/>
  <c r="JM275" i="2"/>
  <c r="JM287" i="2"/>
  <c r="DC296" i="2"/>
  <c r="DE284" i="2"/>
  <c r="DG296" i="2"/>
  <c r="DE296" i="2"/>
  <c r="JM297" i="2"/>
  <c r="JM285" i="2"/>
  <c r="KM272" i="2"/>
  <c r="X7" i="7"/>
  <c r="IX68" i="2"/>
  <c r="JB68" i="2"/>
  <c r="DH43" i="2"/>
  <c r="KO43" i="2"/>
  <c r="J95" i="2"/>
  <c r="L82" i="2"/>
  <c r="EG186" i="2"/>
  <c r="EJ186" i="2"/>
  <c r="JP37" i="2"/>
  <c r="NB37" i="2"/>
  <c r="ND37" i="2" s="1"/>
  <c r="IB38" i="2"/>
  <c r="L30" i="2"/>
  <c r="NB48" i="2"/>
  <c r="ND48" i="2" s="1"/>
  <c r="NB60" i="2"/>
  <c r="ND60" i="2" s="1"/>
  <c r="JO43" i="2"/>
  <c r="JR43" i="2" s="1"/>
  <c r="IV43" i="2"/>
  <c r="IF68" i="2"/>
  <c r="EO248" i="2"/>
  <c r="IB36" i="2"/>
  <c r="DN69" i="2"/>
  <c r="JQ128" i="2"/>
  <c r="DQ261" i="2"/>
  <c r="DO311" i="2"/>
  <c r="JH56" i="2"/>
  <c r="JM233" i="2"/>
  <c r="EQ236" i="2"/>
  <c r="DO147" i="2"/>
  <c r="FC308" i="2"/>
  <c r="JQ46" i="2"/>
  <c r="LA134" i="2"/>
  <c r="EQ173" i="2"/>
  <c r="EE199" i="2"/>
  <c r="EK186" i="2" s="1"/>
  <c r="IX58" i="2"/>
  <c r="EK211" i="2"/>
  <c r="EH145" i="2"/>
  <c r="IO65" i="2"/>
  <c r="IX65" i="2"/>
  <c r="EK95" i="2"/>
  <c r="JQ55" i="2"/>
  <c r="IB68" i="2"/>
  <c r="JR54" i="2"/>
  <c r="T26" i="7"/>
  <c r="IF48" i="2"/>
  <c r="IF58" i="2"/>
  <c r="EG323" i="2"/>
  <c r="JM281" i="2"/>
  <c r="DN323" i="2"/>
  <c r="JS42" i="2"/>
  <c r="U25" i="7"/>
  <c r="C23" i="7"/>
  <c r="EK52" i="2"/>
  <c r="JM274" i="2"/>
  <c r="S12" i="7"/>
  <c r="O23" i="7"/>
  <c r="JM50" i="2"/>
  <c r="DO173" i="2"/>
  <c r="EQ160" i="2"/>
  <c r="LK33" i="2"/>
  <c r="EG19" i="2"/>
  <c r="ER26" i="2"/>
  <c r="ER21" i="2"/>
  <c r="ER29" i="2"/>
  <c r="KY237" i="2"/>
  <c r="KY249" i="2"/>
  <c r="LG49" i="2"/>
  <c r="LG62" i="2"/>
  <c r="EB134" i="2"/>
  <c r="FC43" i="2"/>
  <c r="JQ222" i="2"/>
  <c r="EB320" i="2"/>
  <c r="LA30" i="2"/>
  <c r="JQ170" i="2"/>
  <c r="LE272" i="2"/>
  <c r="JM265" i="2"/>
  <c r="JS119" i="2"/>
  <c r="EB68" i="2"/>
  <c r="EH298" i="2"/>
  <c r="EK314" i="2"/>
  <c r="NC36" i="2"/>
  <c r="NE36" i="2" s="1"/>
  <c r="KW320" i="2"/>
  <c r="EQ43" i="2"/>
  <c r="JS60" i="2"/>
  <c r="DG121" i="2"/>
  <c r="LE121" i="2"/>
  <c r="JM205" i="2"/>
  <c r="LE147" i="2"/>
  <c r="LG51" i="2"/>
  <c r="DJ252" i="2"/>
  <c r="DL252" i="2"/>
  <c r="IL244" i="2"/>
  <c r="IM244" i="2"/>
  <c r="DJ175" i="2"/>
  <c r="DP175" i="2"/>
  <c r="S81" i="2"/>
  <c r="S69" i="2" s="1"/>
  <c r="P69" i="2"/>
  <c r="MM81" i="2"/>
  <c r="MQ81" i="2"/>
  <c r="DX81" i="2"/>
  <c r="DZ81" i="2" s="1"/>
  <c r="MR81" i="2"/>
  <c r="MK81" i="2"/>
  <c r="MS81" i="2"/>
  <c r="MJ81" i="2"/>
  <c r="EA81" i="2"/>
  <c r="EB81" i="2" s="1"/>
  <c r="MI81" i="2"/>
  <c r="MP81" i="2"/>
  <c r="MG81" i="2"/>
  <c r="EN58" i="2"/>
  <c r="EP58" i="2"/>
  <c r="LH224" i="2"/>
  <c r="LI224" i="2" s="1"/>
  <c r="MQ298" i="2"/>
  <c r="EN299" i="2"/>
  <c r="EN244" i="2"/>
  <c r="MC300" i="2"/>
  <c r="JU69" i="2"/>
  <c r="DR175" i="2"/>
  <c r="IL174" i="2"/>
  <c r="EP287" i="2"/>
  <c r="DA300" i="2"/>
  <c r="LH174" i="2"/>
  <c r="DY81" i="2"/>
  <c r="CN81" i="2"/>
  <c r="JA247" i="2"/>
  <c r="JX173" i="2"/>
  <c r="KR173" i="2" s="1"/>
  <c r="MN81" i="2"/>
  <c r="MN293" i="2"/>
  <c r="BC69" i="2"/>
  <c r="CF69" i="2" s="1"/>
  <c r="ES58" i="2"/>
  <c r="DP240" i="2"/>
  <c r="DX254" i="2"/>
  <c r="DZ254" i="2" s="1"/>
  <c r="MR254" i="2"/>
  <c r="DY254" i="2"/>
  <c r="JH342" i="2"/>
  <c r="KQ127" i="2"/>
  <c r="KS241" i="2"/>
  <c r="JN116" i="2"/>
  <c r="JP116" i="2" s="1"/>
  <c r="JQ116" i="2" s="1"/>
  <c r="DN119" i="2"/>
  <c r="LE266" i="2"/>
  <c r="IL212" i="2"/>
  <c r="IN212" i="2" s="1"/>
  <c r="LR250" i="2"/>
  <c r="FP250" i="2"/>
  <c r="LT247" i="2"/>
  <c r="DK252" i="2"/>
  <c r="JV248" i="2"/>
  <c r="FJ246" i="2"/>
  <c r="MC301" i="2"/>
  <c r="LZ251" i="2"/>
  <c r="MJ82" i="2"/>
  <c r="LI165" i="2"/>
  <c r="KQ201" i="2"/>
  <c r="ES287" i="2"/>
  <c r="DB300" i="2"/>
  <c r="LT174" i="2"/>
  <c r="EF218" i="2"/>
  <c r="FB294" i="2"/>
  <c r="EW306" i="2"/>
  <c r="EZ294" i="2"/>
  <c r="IN257" i="2"/>
  <c r="IA257" i="2"/>
  <c r="LU257" i="2"/>
  <c r="DA257" i="2"/>
  <c r="DB191" i="2"/>
  <c r="EX191" i="2"/>
  <c r="KX191" i="2"/>
  <c r="EN191" i="2"/>
  <c r="LJ191" i="2"/>
  <c r="LD190" i="2"/>
  <c r="LL190" i="2"/>
  <c r="LJ190" i="2"/>
  <c r="LN189" i="2"/>
  <c r="KV189" i="2"/>
  <c r="KW176" i="2" s="1"/>
  <c r="EX189" i="2"/>
  <c r="IN300" i="2"/>
  <c r="DM174" i="2"/>
  <c r="MD172" i="2"/>
  <c r="MK297" i="2"/>
  <c r="DK175" i="2"/>
  <c r="KX192" i="2"/>
  <c r="KA186" i="2"/>
  <c r="LA152" i="2"/>
  <c r="KQ311" i="2"/>
  <c r="HU100" i="2"/>
  <c r="LS300" i="2"/>
  <c r="DP174" i="2"/>
  <c r="DR60" i="2"/>
  <c r="JG172" i="2"/>
  <c r="IZ174" i="2"/>
  <c r="IZ173" i="2" s="1"/>
  <c r="DL175" i="2"/>
  <c r="MB243" i="2"/>
  <c r="MU293" i="2"/>
  <c r="MF293" i="2"/>
  <c r="MF81" i="2"/>
  <c r="KR80" i="2"/>
  <c r="KS80" i="2" s="1"/>
  <c r="EN341" i="2"/>
  <c r="ES329" i="2"/>
  <c r="IW268" i="2"/>
  <c r="EA268" i="2"/>
  <c r="MQ267" i="2"/>
  <c r="MN267" i="2"/>
  <c r="LW259" i="2"/>
  <c r="LX259" i="2"/>
  <c r="ET259" i="2"/>
  <c r="MI207" i="2"/>
  <c r="LS207" i="2"/>
  <c r="ML207" i="2"/>
  <c r="MM207" i="2"/>
  <c r="MJ207" i="2"/>
  <c r="EM206" i="2"/>
  <c r="ES206" i="2"/>
  <c r="EP205" i="2"/>
  <c r="ES192" i="2"/>
  <c r="EM205" i="2"/>
  <c r="MR204" i="2"/>
  <c r="MB204" i="2"/>
  <c r="MJ204" i="2"/>
  <c r="LT204" i="2"/>
  <c r="EP191" i="2"/>
  <c r="ES191" i="2"/>
  <c r="EM204" i="2"/>
  <c r="EP204" i="2"/>
  <c r="EP203" i="2"/>
  <c r="ES203" i="2"/>
  <c r="ES189" i="2"/>
  <c r="EP189" i="2"/>
  <c r="EM202" i="2"/>
  <c r="EP202" i="2"/>
  <c r="IS200" i="2"/>
  <c r="IT199" i="2"/>
  <c r="EW200" i="2"/>
  <c r="FF200" i="2"/>
  <c r="FG200" i="2" s="1"/>
  <c r="KH186" i="2"/>
  <c r="JZ186" i="2"/>
  <c r="KV193" i="2"/>
  <c r="KW180" i="2" s="1"/>
  <c r="JX69" i="2"/>
  <c r="IA300" i="2"/>
  <c r="DR174" i="2"/>
  <c r="MT81" i="2"/>
  <c r="CV81" i="2"/>
  <c r="MA298" i="2"/>
  <c r="EC174" i="2"/>
  <c r="FP174" i="2"/>
  <c r="LN245" i="2"/>
  <c r="LS298" i="2"/>
  <c r="MH81" i="2"/>
  <c r="DM247" i="2"/>
  <c r="LQ81" i="2"/>
  <c r="MN223" i="2"/>
  <c r="LX223" i="2"/>
  <c r="JG221" i="2"/>
  <c r="EX221" i="2"/>
  <c r="LF221" i="2"/>
  <c r="LP215" i="2"/>
  <c r="JG215" i="2"/>
  <c r="LR215" i="2"/>
  <c r="LZ215" i="2"/>
  <c r="MB214" i="2"/>
  <c r="LV214" i="2"/>
  <c r="EA214" i="2"/>
  <c r="DD214" i="2"/>
  <c r="DA214" i="2"/>
  <c r="LS214" i="2"/>
  <c r="LQ213" i="2"/>
  <c r="JU212" i="2"/>
  <c r="MG212" i="2" s="1"/>
  <c r="HX212" i="2"/>
  <c r="ET213" i="2"/>
  <c r="MB213" i="2"/>
  <c r="DA213" i="2"/>
  <c r="LT213" i="2"/>
  <c r="ME213" i="2"/>
  <c r="FE213" i="2"/>
  <c r="LS213" i="2"/>
  <c r="FP213" i="2"/>
  <c r="MA213" i="2"/>
  <c r="DR211" i="2"/>
  <c r="DP211" i="2"/>
  <c r="DR210" i="2"/>
  <c r="DP210" i="2"/>
  <c r="DL210" i="2"/>
  <c r="MR209" i="2"/>
  <c r="MS209" i="2"/>
  <c r="DM208" i="2"/>
  <c r="EC208" i="2"/>
  <c r="KU120" i="2"/>
  <c r="DD288" i="2"/>
  <c r="FJ298" i="2"/>
  <c r="LZ300" i="2"/>
  <c r="DL174" i="2"/>
  <c r="FQ174" i="2"/>
  <c r="KX281" i="2"/>
  <c r="KO52" i="2"/>
  <c r="LE156" i="2"/>
  <c r="MA302" i="2"/>
  <c r="LT300" i="2"/>
  <c r="LN252" i="2"/>
  <c r="KX245" i="2"/>
  <c r="MB300" i="2"/>
  <c r="DD300" i="2"/>
  <c r="MR243" i="2"/>
  <c r="KW268" i="2"/>
  <c r="FO253" i="2"/>
  <c r="KQ77" i="2"/>
  <c r="FJ302" i="2"/>
  <c r="LV247" i="2"/>
  <c r="EC175" i="2"/>
  <c r="KL81" i="2"/>
  <c r="LS325" i="2"/>
  <c r="LV172" i="2"/>
  <c r="EP232" i="2"/>
  <c r="KV343" i="2"/>
  <c r="KW331" i="2" s="1"/>
  <c r="DZ219" i="2"/>
  <c r="MG207" i="2"/>
  <c r="IA293" i="2"/>
  <c r="ET293" i="2"/>
  <c r="EA293" i="2"/>
  <c r="IW293" i="2"/>
  <c r="LZ293" i="2"/>
  <c r="EM239" i="2"/>
  <c r="ES239" i="2"/>
  <c r="DJ238" i="2"/>
  <c r="DM238" i="2"/>
  <c r="DP226" i="2"/>
  <c r="MQ234" i="2"/>
  <c r="KK225" i="2"/>
  <c r="LF331" i="2"/>
  <c r="LN328" i="2"/>
  <c r="LO328" i="2" s="1"/>
  <c r="MG311" i="2"/>
  <c r="KP310" i="2"/>
  <c r="LF309" i="2"/>
  <c r="EN306" i="2"/>
  <c r="LX303" i="2"/>
  <c r="LD302" i="2"/>
  <c r="KN302" i="2"/>
  <c r="LB287" i="2"/>
  <c r="LC287" i="2" s="1"/>
  <c r="MU249" i="2"/>
  <c r="FP247" i="2"/>
  <c r="LP246" i="2"/>
  <c r="ML245" i="2"/>
  <c r="F225" i="2"/>
  <c r="LD233" i="2"/>
  <c r="KX220" i="2"/>
  <c r="MR200" i="2"/>
  <c r="EN177" i="2"/>
  <c r="EN176" i="2"/>
  <c r="DD175" i="2"/>
  <c r="X17" i="2"/>
  <c r="CB17" i="2"/>
  <c r="DZ182" i="2"/>
  <c r="KX333" i="2"/>
  <c r="KY321" i="2" s="1"/>
  <c r="MU276" i="2"/>
  <c r="ES182" i="2"/>
  <c r="EF222" i="2"/>
  <c r="LF304" i="2"/>
  <c r="KJ302" i="2"/>
  <c r="MJ226" i="2"/>
  <c r="LQ201" i="2"/>
  <c r="KT191" i="2"/>
  <c r="DZ184" i="2"/>
  <c r="EC165" i="2"/>
  <c r="IE178" i="2"/>
  <c r="MF324" i="2"/>
  <c r="MI254" i="2"/>
  <c r="KZ242" i="2"/>
  <c r="MK227" i="2"/>
  <c r="FG211" i="2"/>
  <c r="FG210" i="2"/>
  <c r="KK189" i="2"/>
  <c r="KR190" i="2"/>
  <c r="EN189" i="2"/>
  <c r="DF330" i="2"/>
  <c r="FF279" i="2"/>
  <c r="FG279" i="2" s="1"/>
  <c r="DF257" i="2"/>
  <c r="KX242" i="2"/>
  <c r="FF232" i="2"/>
  <c r="FG232" i="2" s="1"/>
  <c r="MO304" i="2"/>
  <c r="MI268" i="2"/>
  <c r="MD257" i="2"/>
  <c r="LV257" i="2"/>
  <c r="DP205" i="2"/>
  <c r="KJ170" i="2"/>
  <c r="KL168" i="2"/>
  <c r="KM168" i="2" s="1"/>
  <c r="EX168" i="2"/>
  <c r="KL167" i="2"/>
  <c r="FF166" i="2"/>
  <c r="IE208" i="2"/>
  <c r="DM307" i="2"/>
  <c r="DZ220" i="2"/>
  <c r="JA187" i="2"/>
  <c r="DZ217" i="2"/>
  <c r="DZ183" i="2"/>
  <c r="LD312" i="2"/>
  <c r="ME309" i="2"/>
  <c r="MH306" i="2"/>
  <c r="MH303" i="2"/>
  <c r="MD265" i="2"/>
  <c r="LJ243" i="2"/>
  <c r="HW222" i="2"/>
  <c r="MP214" i="2"/>
  <c r="LR214" i="2"/>
  <c r="HW213" i="2"/>
  <c r="MR210" i="2"/>
  <c r="MQ207" i="2"/>
  <c r="IZ206" i="2"/>
  <c r="FB192" i="2"/>
  <c r="JG204" i="2"/>
  <c r="FF204" i="2"/>
  <c r="FG204" i="2" s="1"/>
  <c r="MC202" i="2"/>
  <c r="LU202" i="2"/>
  <c r="FF201" i="2"/>
  <c r="FG201" i="2" s="1"/>
  <c r="LL200" i="2"/>
  <c r="ES66" i="2"/>
  <c r="HJ24" i="2"/>
  <c r="MM24" i="2"/>
  <c r="HI25" i="2"/>
  <c r="HQ25" i="2"/>
  <c r="MK25" i="2"/>
  <c r="LJ25" i="2"/>
  <c r="LK25" i="2" s="1"/>
  <c r="CH27" i="2"/>
  <c r="CP27" i="2"/>
  <c r="CX27" i="2"/>
  <c r="HF27" i="2"/>
  <c r="HN27" i="2"/>
  <c r="CV29" i="2"/>
  <c r="FK146" i="2"/>
  <c r="MS143" i="2"/>
  <c r="MK142" i="2"/>
  <c r="MK141" i="2"/>
  <c r="FF91" i="2"/>
  <c r="IG91" i="2"/>
  <c r="LV78" i="2"/>
  <c r="AE46" i="2"/>
  <c r="AU56" i="2"/>
  <c r="CF34" i="2"/>
  <c r="HJ34" i="2"/>
  <c r="HR34" i="2"/>
  <c r="DM19" i="2"/>
  <c r="FP19" i="2"/>
  <c r="MB21" i="2"/>
  <c r="EW22" i="2"/>
  <c r="HW22" i="2"/>
  <c r="CU24" i="2"/>
  <c r="W25" i="2"/>
  <c r="HJ25" i="2"/>
  <c r="HR25" i="2"/>
  <c r="S26" i="2"/>
  <c r="HH26" i="2"/>
  <c r="CI27" i="2"/>
  <c r="CQ27" i="2"/>
  <c r="CY27" i="2"/>
  <c r="GY27" i="2"/>
  <c r="HO27" i="2"/>
  <c r="IS106" i="2"/>
  <c r="IS94" i="2"/>
  <c r="MC21" i="2"/>
  <c r="IH23" i="2"/>
  <c r="HL24" i="2"/>
  <c r="MG24" i="2"/>
  <c r="CJ27" i="2"/>
  <c r="HP27" i="2"/>
  <c r="CX29" i="2"/>
  <c r="HQ145" i="2"/>
  <c r="IL135" i="2"/>
  <c r="HU135" i="2" s="1"/>
  <c r="DM21" i="2"/>
  <c r="DO21" i="2" s="1"/>
  <c r="FO21" i="2"/>
  <c r="LV21" i="2"/>
  <c r="MB22" i="2"/>
  <c r="CO24" i="2"/>
  <c r="KN24" i="2"/>
  <c r="KO24" i="2" s="1"/>
  <c r="MP24" i="2"/>
  <c r="MN25" i="2"/>
  <c r="HB26" i="2"/>
  <c r="ME161" i="2"/>
  <c r="FE159" i="2"/>
  <c r="FE156" i="2"/>
  <c r="LW150" i="2"/>
  <c r="IZ148" i="2"/>
  <c r="IZ147" i="2" s="1"/>
  <c r="MP143" i="2"/>
  <c r="MH143" i="2"/>
  <c r="FE143" i="2"/>
  <c r="LZ142" i="2"/>
  <c r="IS136" i="2"/>
  <c r="FP101" i="2"/>
  <c r="HH74" i="2"/>
  <c r="AD18" i="2"/>
  <c r="AF18" i="2" s="1"/>
  <c r="LU170" i="2"/>
  <c r="LL167" i="2"/>
  <c r="ID157" i="2"/>
  <c r="ID147" i="2" s="1"/>
  <c r="HJ79" i="2"/>
  <c r="LN79" i="2"/>
  <c r="AG80" i="2"/>
  <c r="EP63" i="2"/>
  <c r="MY40" i="2"/>
  <c r="DJ19" i="2"/>
  <c r="MR20" i="2"/>
  <c r="LL18" i="2"/>
  <c r="LM18" i="2" s="1"/>
  <c r="LX21" i="2"/>
  <c r="FE114" i="2"/>
  <c r="LZ114" i="2"/>
  <c r="MK115" i="2"/>
  <c r="ES116" i="2"/>
  <c r="HW97" i="2"/>
  <c r="LW97" i="2"/>
  <c r="ME97" i="2"/>
  <c r="HE97" i="2"/>
  <c r="IZ101" i="2"/>
  <c r="IZ95" i="2" s="1"/>
  <c r="MQ101" i="2"/>
  <c r="MJ102" i="2"/>
  <c r="HO102" i="2"/>
  <c r="KV104" i="2"/>
  <c r="KW91" i="2" s="1"/>
  <c r="HF104" i="2"/>
  <c r="LW105" i="2"/>
  <c r="S102" i="2"/>
  <c r="S106" i="2"/>
  <c r="AG97" i="2"/>
  <c r="AD105" i="2"/>
  <c r="CS99" i="2"/>
  <c r="CF100" i="2"/>
  <c r="CI101" i="2"/>
  <c r="CY101" i="2"/>
  <c r="CO103" i="2"/>
  <c r="CW103" i="2"/>
  <c r="CJ104" i="2"/>
  <c r="CX106" i="2"/>
  <c r="W118" i="2"/>
  <c r="W108" i="2" s="1"/>
  <c r="AD118" i="2"/>
  <c r="CL111" i="2"/>
  <c r="CE112" i="2"/>
  <c r="CU112" i="2"/>
  <c r="CW114" i="2"/>
  <c r="CU120" i="2"/>
  <c r="IP100" i="2"/>
  <c r="IG113" i="2"/>
  <c r="JC96" i="2"/>
  <c r="JC100" i="2"/>
  <c r="JD100" i="2" s="1"/>
  <c r="JC104" i="2"/>
  <c r="JC109" i="2"/>
  <c r="JC113" i="2"/>
  <c r="JD113" i="2" s="1"/>
  <c r="JC117" i="2"/>
  <c r="IG83" i="2"/>
  <c r="CI84" i="2"/>
  <c r="CY84" i="2"/>
  <c r="HG84" i="2"/>
  <c r="CJ85" i="2"/>
  <c r="DD86" i="2"/>
  <c r="CS87" i="2"/>
  <c r="HA87" i="2"/>
  <c r="MH91" i="2"/>
  <c r="JC92" i="2"/>
  <c r="JD92" i="2" s="1"/>
  <c r="S94" i="2"/>
  <c r="MN83" i="2"/>
  <c r="MS88" i="2"/>
  <c r="MM90" i="2"/>
  <c r="AQ82" i="2"/>
  <c r="CN70" i="2"/>
  <c r="DY70" i="2"/>
  <c r="KJ71" i="2"/>
  <c r="LR73" i="2"/>
  <c r="LZ73" i="2"/>
  <c r="HB74" i="2"/>
  <c r="HJ74" i="2"/>
  <c r="HR74" i="2"/>
  <c r="CY75" i="2"/>
  <c r="FG75" i="2"/>
  <c r="GY75" i="2"/>
  <c r="LH75" i="2"/>
  <c r="FF78" i="2"/>
  <c r="CU79" i="2"/>
  <c r="MI80" i="2"/>
  <c r="CH63" i="2"/>
  <c r="LS19" i="2"/>
  <c r="MJ20" i="2"/>
  <c r="LQ21" i="2"/>
  <c r="JQ211" i="2"/>
  <c r="IF56" i="2"/>
  <c r="JR37" i="2"/>
  <c r="JS37" i="2" s="1"/>
  <c r="AL30" i="2"/>
  <c r="JI82" i="2"/>
  <c r="JS45" i="2"/>
  <c r="JM124" i="2"/>
  <c r="JS63" i="2"/>
  <c r="W5" i="7"/>
  <c r="LM212" i="2"/>
  <c r="Y7" i="7"/>
  <c r="EK84" i="2"/>
  <c r="EU121" i="2"/>
  <c r="IX230" i="2"/>
  <c r="NC46" i="2"/>
  <c r="NE46" i="2" s="1"/>
  <c r="EQ224" i="2"/>
  <c r="JM269" i="2"/>
  <c r="R16" i="7"/>
  <c r="DE160" i="2"/>
  <c r="DG160" i="2"/>
  <c r="C15" i="7"/>
  <c r="P16" i="7"/>
  <c r="U16" i="7" s="1"/>
  <c r="Q16" i="7"/>
  <c r="X15" i="7" s="1"/>
  <c r="O16" i="7"/>
  <c r="EH41" i="2"/>
  <c r="EK41" i="2"/>
  <c r="KO30" i="2"/>
  <c r="LA212" i="2"/>
  <c r="NB38" i="2"/>
  <c r="ND38" i="2" s="1"/>
  <c r="EU30" i="2"/>
  <c r="JQ48" i="2"/>
  <c r="JQ68" i="2"/>
  <c r="T5" i="7"/>
  <c r="IB230" i="2"/>
  <c r="EU212" i="2"/>
  <c r="Y19" i="7"/>
  <c r="T6" i="7"/>
  <c r="P24" i="7"/>
  <c r="U24" i="7" s="1"/>
  <c r="Z11" i="7"/>
  <c r="FA43" i="2"/>
  <c r="DO261" i="2"/>
  <c r="DE134" i="2"/>
  <c r="NC60" i="2"/>
  <c r="NE60" i="2" s="1"/>
  <c r="KK199" i="2"/>
  <c r="W4" i="7"/>
  <c r="IB37" i="2"/>
  <c r="IX37" i="2"/>
  <c r="IO37" i="2"/>
  <c r="AM32" i="2"/>
  <c r="EH305" i="2"/>
  <c r="S5" i="7"/>
  <c r="EQ212" i="2"/>
  <c r="Z19" i="7"/>
  <c r="N6" i="7"/>
  <c r="O6" i="7" s="1"/>
  <c r="JP78" i="2"/>
  <c r="AJ43" i="2"/>
  <c r="G22" i="7"/>
  <c r="R22" i="7" s="1"/>
  <c r="DN273" i="2"/>
  <c r="DG134" i="2"/>
  <c r="EH134" i="2"/>
  <c r="AM45" i="2"/>
  <c r="EK311" i="2"/>
  <c r="V4" i="7"/>
  <c r="Q6" i="7"/>
  <c r="X6" i="7" s="1"/>
  <c r="DE147" i="2"/>
  <c r="EO43" i="2"/>
  <c r="C16" i="7"/>
  <c r="EK305" i="2"/>
  <c r="Z18" i="7"/>
  <c r="U9" i="7"/>
  <c r="DN173" i="2"/>
  <c r="X9" i="7"/>
  <c r="EB108" i="2"/>
  <c r="JM41" i="2"/>
  <c r="Z20" i="7"/>
  <c r="JS228" i="2"/>
  <c r="KS308" i="2"/>
  <c r="LO43" i="2"/>
  <c r="DG108" i="2"/>
  <c r="IW34" i="2"/>
  <c r="AF44" i="2"/>
  <c r="KK55" i="2"/>
  <c r="LG32" i="2"/>
  <c r="KM39" i="2"/>
  <c r="KK259" i="2"/>
  <c r="DH38" i="2"/>
  <c r="E4" i="7"/>
  <c r="T3" i="7" s="1"/>
  <c r="EK247" i="2"/>
  <c r="JM255" i="2"/>
  <c r="JQ111" i="2"/>
  <c r="FA21" i="2"/>
  <c r="FC21" i="2"/>
  <c r="DO20" i="2"/>
  <c r="EU160" i="2"/>
  <c r="HI43" i="2"/>
  <c r="JS99" i="2"/>
  <c r="DS276" i="2"/>
  <c r="KY43" i="2"/>
  <c r="KQ173" i="2"/>
  <c r="AL33" i="2"/>
  <c r="EH326" i="2"/>
  <c r="LA236" i="2"/>
  <c r="DG272" i="2"/>
  <c r="LI160" i="2"/>
  <c r="FA108" i="2"/>
  <c r="LA108" i="2"/>
  <c r="LA173" i="2"/>
  <c r="EI283" i="2"/>
  <c r="JS168" i="2"/>
  <c r="X14" i="7"/>
  <c r="EH327" i="2"/>
  <c r="EQ248" i="2"/>
  <c r="L28" i="7"/>
  <c r="DC121" i="2"/>
  <c r="HZ18" i="2"/>
  <c r="EG29" i="2"/>
  <c r="EE42" i="2"/>
  <c r="LE264" i="2"/>
  <c r="LO153" i="2"/>
  <c r="EA278" i="2"/>
  <c r="ML278" i="2"/>
  <c r="MU278" i="2"/>
  <c r="IE241" i="2"/>
  <c r="ME241" i="2"/>
  <c r="DJ215" i="2"/>
  <c r="EC215" i="2"/>
  <c r="EG202" i="2" s="1"/>
  <c r="DM215" i="2"/>
  <c r="ID214" i="2"/>
  <c r="HW214" i="2"/>
  <c r="EC214" i="2"/>
  <c r="DJ214" i="2"/>
  <c r="DR214" i="2"/>
  <c r="DP214" i="2"/>
  <c r="DM214" i="2"/>
  <c r="MP213" i="2"/>
  <c r="LZ213" i="2"/>
  <c r="LR213" i="2"/>
  <c r="MH213" i="2"/>
  <c r="DM213" i="2"/>
  <c r="DP213" i="2"/>
  <c r="DJ213" i="2"/>
  <c r="DX211" i="2"/>
  <c r="DZ211" i="2" s="1"/>
  <c r="MR211" i="2"/>
  <c r="MJ211" i="2"/>
  <c r="MT211" i="2"/>
  <c r="MP211" i="2"/>
  <c r="MS211" i="2"/>
  <c r="IC199" i="2"/>
  <c r="EM209" i="2"/>
  <c r="ES196" i="2"/>
  <c r="EP196" i="2"/>
  <c r="EP209" i="2"/>
  <c r="MP208" i="2"/>
  <c r="MN208" i="2"/>
  <c r="EL199" i="2"/>
  <c r="EM207" i="2"/>
  <c r="EP194" i="2"/>
  <c r="ES207" i="2"/>
  <c r="KF199" i="2"/>
  <c r="JG199" i="2" s="1"/>
  <c r="MJ206" i="2"/>
  <c r="KR206" i="2"/>
  <c r="EV199" i="2"/>
  <c r="FF199" i="2" s="1"/>
  <c r="FB202" i="2"/>
  <c r="IZ201" i="2"/>
  <c r="IS201" i="2"/>
  <c r="F153" i="2"/>
  <c r="EN166" i="2"/>
  <c r="KX166" i="2"/>
  <c r="DZ166" i="2"/>
  <c r="LF166" i="2"/>
  <c r="LG166" i="2" s="1"/>
  <c r="KN165" i="2"/>
  <c r="KO152" i="2" s="1"/>
  <c r="LR165" i="2"/>
  <c r="JZ147" i="2"/>
  <c r="DX136" i="2"/>
  <c r="DZ136" i="2" s="1"/>
  <c r="MK136" i="2"/>
  <c r="EW18" i="2"/>
  <c r="EY18" i="2"/>
  <c r="FB18" i="2"/>
  <c r="EX18" i="2"/>
  <c r="KT18" i="2"/>
  <c r="KU18" i="2" s="1"/>
  <c r="LU18" i="2"/>
  <c r="MS18" i="2"/>
  <c r="LJ18" i="2"/>
  <c r="LK18" i="2" s="1"/>
  <c r="MC18" i="2"/>
  <c r="FE19" i="2"/>
  <c r="FF19" i="2"/>
  <c r="JD19" i="2"/>
  <c r="KR19" i="2"/>
  <c r="LT19" i="2"/>
  <c r="MJ19" i="2"/>
  <c r="MR19" i="2"/>
  <c r="MB19" i="2"/>
  <c r="EW20" i="2"/>
  <c r="FF20" i="2"/>
  <c r="FG20" i="2" s="1"/>
  <c r="EX20" i="2"/>
  <c r="FA20" i="2" s="1"/>
  <c r="EY20" i="2"/>
  <c r="EZ20" i="2"/>
  <c r="ID20" i="2"/>
  <c r="HW20" i="2"/>
  <c r="IM20" i="2"/>
  <c r="IZ20" i="2"/>
  <c r="JA20" i="2"/>
  <c r="LS20" i="2"/>
  <c r="KP20" i="2"/>
  <c r="KQ20" i="2" s="1"/>
  <c r="MI20" i="2"/>
  <c r="MQ20" i="2"/>
  <c r="LF20" i="2"/>
  <c r="LG20" i="2" s="1"/>
  <c r="MA20" i="2"/>
  <c r="H21" i="2"/>
  <c r="AG21" i="2"/>
  <c r="I21" i="2"/>
  <c r="IQ21" i="2"/>
  <c r="K21" i="2"/>
  <c r="CG21" i="2"/>
  <c r="BD17" i="2"/>
  <c r="CO21" i="2"/>
  <c r="BL17" i="2"/>
  <c r="EM21" i="2"/>
  <c r="ET21" i="2"/>
  <c r="EN21" i="2"/>
  <c r="EP21" i="2"/>
  <c r="ES21" i="2"/>
  <c r="HE21" i="2"/>
  <c r="GA17" i="2"/>
  <c r="IS21" i="2"/>
  <c r="IL21" i="2"/>
  <c r="IN21" i="2" s="1"/>
  <c r="MH21" i="2"/>
  <c r="LR21" i="2"/>
  <c r="KN21" i="2"/>
  <c r="KO21" i="2" s="1"/>
  <c r="LD21" i="2"/>
  <c r="LE21" i="2" s="1"/>
  <c r="LZ21" i="2"/>
  <c r="CE22" i="2"/>
  <c r="HR22" i="2"/>
  <c r="HA22" i="2"/>
  <c r="CU22" i="2"/>
  <c r="LJ22" i="2"/>
  <c r="LK22" i="2" s="1"/>
  <c r="HI22" i="2"/>
  <c r="HQ22" i="2"/>
  <c r="CK22" i="2"/>
  <c r="CI22" i="2"/>
  <c r="GZ22" i="2"/>
  <c r="CS22" i="2"/>
  <c r="CL22" i="2"/>
  <c r="LF22" i="2"/>
  <c r="LG22" i="2" s="1"/>
  <c r="CM22" i="2"/>
  <c r="CT22" i="2"/>
  <c r="HO22" i="2"/>
  <c r="CQ22" i="2"/>
  <c r="CW22" i="2"/>
  <c r="HD22" i="2"/>
  <c r="HB22" i="2"/>
  <c r="HG22" i="2"/>
  <c r="EX22" i="2"/>
  <c r="KL22" i="2"/>
  <c r="KM22" i="2" s="1"/>
  <c r="HN22" i="2"/>
  <c r="DK22" i="2"/>
  <c r="DS22" i="2" s="1"/>
  <c r="KT22" i="2"/>
  <c r="KU22" i="2" s="1"/>
  <c r="KX22" i="2"/>
  <c r="KY22" i="2" s="1"/>
  <c r="CY22" i="2"/>
  <c r="DL22" i="2"/>
  <c r="KR22" i="2"/>
  <c r="KS22" i="2" s="1"/>
  <c r="GY22" i="2"/>
  <c r="LN22" i="2"/>
  <c r="LO22" i="2" s="1"/>
  <c r="HH22" i="2"/>
  <c r="AD22" i="2"/>
  <c r="AF22" i="2" s="1"/>
  <c r="LH22" i="2"/>
  <c r="LI22" i="2" s="1"/>
  <c r="DB22" i="2"/>
  <c r="LL22" i="2"/>
  <c r="LM22" i="2" s="1"/>
  <c r="EY22" i="2"/>
  <c r="HF22" i="2"/>
  <c r="EF22" i="2"/>
  <c r="KP22" i="2"/>
  <c r="KQ22" i="2" s="1"/>
  <c r="EE22" i="2"/>
  <c r="CF22" i="2"/>
  <c r="CN22" i="2"/>
  <c r="CV22" i="2"/>
  <c r="DY22" i="2"/>
  <c r="MM22" i="2"/>
  <c r="MS22" i="2"/>
  <c r="MI22" i="2"/>
  <c r="MQ22" i="2"/>
  <c r="MK22" i="2"/>
  <c r="MR22" i="2"/>
  <c r="MU22" i="2"/>
  <c r="MJ22" i="2"/>
  <c r="DX22" i="2"/>
  <c r="DZ22" i="2" s="1"/>
  <c r="MT22" i="2"/>
  <c r="EA22" i="2"/>
  <c r="EB22" i="2" s="1"/>
  <c r="ML22" i="2"/>
  <c r="HC22" i="2"/>
  <c r="HK22" i="2"/>
  <c r="HS22" i="2"/>
  <c r="IP22" i="2"/>
  <c r="IR17" i="2"/>
  <c r="MF22" i="2"/>
  <c r="LP22" i="2"/>
  <c r="LX22" i="2"/>
  <c r="MN22" i="2"/>
  <c r="IL23" i="2"/>
  <c r="IN23" i="2" s="1"/>
  <c r="IM23" i="2"/>
  <c r="DM24" i="2"/>
  <c r="DO24" i="2" s="1"/>
  <c r="DL24" i="2"/>
  <c r="DK24" i="2"/>
  <c r="DQ24" i="2" s="1"/>
  <c r="DP24" i="2"/>
  <c r="DR24" i="2"/>
  <c r="FP24" i="2"/>
  <c r="FO24" i="2"/>
  <c r="KV24" i="2"/>
  <c r="LV24" i="2"/>
  <c r="EC25" i="2"/>
  <c r="EG25" i="2" s="1"/>
  <c r="IA25" i="2"/>
  <c r="IW25" i="2"/>
  <c r="IE25" i="2"/>
  <c r="DD25" i="2"/>
  <c r="FI25" i="2"/>
  <c r="FH17" i="2"/>
  <c r="FI17" i="2" s="1"/>
  <c r="FO25" i="2"/>
  <c r="HV25" i="2"/>
  <c r="IH25" i="2"/>
  <c r="MJ25" i="2"/>
  <c r="KR25" i="2"/>
  <c r="KS25" i="2" s="1"/>
  <c r="MR25" i="2"/>
  <c r="LH25" i="2"/>
  <c r="AK26" i="2"/>
  <c r="AI26" i="2"/>
  <c r="EW26" i="2"/>
  <c r="FF26" i="2"/>
  <c r="FG26" i="2" s="1"/>
  <c r="EY26" i="2"/>
  <c r="FB26" i="2"/>
  <c r="EZ26" i="2"/>
  <c r="HW26" i="2"/>
  <c r="ID26" i="2"/>
  <c r="IM26" i="2"/>
  <c r="IL26" i="2"/>
  <c r="IN26" i="2" s="1"/>
  <c r="IZ26" i="2"/>
  <c r="JA26" i="2"/>
  <c r="KP26" i="2"/>
  <c r="KQ26" i="2" s="1"/>
  <c r="MI26" i="2"/>
  <c r="H27" i="2"/>
  <c r="I27" i="2"/>
  <c r="K27" i="2"/>
  <c r="IQ27" i="2"/>
  <c r="ET27" i="2"/>
  <c r="EM27" i="2"/>
  <c r="EN27" i="2"/>
  <c r="LR27" i="2"/>
  <c r="MH27" i="2"/>
  <c r="KN27" i="2"/>
  <c r="KO27" i="2" s="1"/>
  <c r="LZ27" i="2"/>
  <c r="LD27" i="2"/>
  <c r="LE27" i="2" s="1"/>
  <c r="MP27" i="2"/>
  <c r="HN28" i="2"/>
  <c r="CL28" i="2"/>
  <c r="KT28" i="2"/>
  <c r="HC28" i="2"/>
  <c r="HG28" i="2"/>
  <c r="KZ28" i="2"/>
  <c r="LA28" i="2" s="1"/>
  <c r="DY28" i="2"/>
  <c r="HH28" i="2"/>
  <c r="CT28" i="2"/>
  <c r="EX28" i="2"/>
  <c r="FC28" i="2" s="1"/>
  <c r="HO28" i="2"/>
  <c r="KV28" i="2"/>
  <c r="KW28" i="2" s="1"/>
  <c r="HJ28" i="2"/>
  <c r="DL28" i="2"/>
  <c r="LF28" i="2"/>
  <c r="LG28" i="2" s="1"/>
  <c r="HK28" i="2"/>
  <c r="CJ28" i="2"/>
  <c r="DK28" i="2"/>
  <c r="CK28" i="2"/>
  <c r="CV28" i="2"/>
  <c r="CU28" i="2"/>
  <c r="CN28" i="2"/>
  <c r="GZ28" i="2"/>
  <c r="HA28" i="2"/>
  <c r="AD28" i="2"/>
  <c r="AF28" i="2" s="1"/>
  <c r="HQ28" i="2"/>
  <c r="LN28" i="2"/>
  <c r="LO28" i="2" s="1"/>
  <c r="CS28" i="2"/>
  <c r="HE28" i="2"/>
  <c r="LJ28" i="2"/>
  <c r="LK28" i="2" s="1"/>
  <c r="CM28" i="2"/>
  <c r="GY28" i="2"/>
  <c r="HF28" i="2"/>
  <c r="KX28" i="2"/>
  <c r="KY28" i="2" s="1"/>
  <c r="CE28" i="2"/>
  <c r="HB28" i="2"/>
  <c r="HI28" i="2"/>
  <c r="HR28" i="2"/>
  <c r="HS28" i="2"/>
  <c r="KN28" i="2"/>
  <c r="KO28" i="2" s="1"/>
  <c r="KJ28" i="2"/>
  <c r="KK28" i="2" s="1"/>
  <c r="EN28" i="2"/>
  <c r="EO28" i="2" s="1"/>
  <c r="LD28" i="2"/>
  <c r="CI28" i="2"/>
  <c r="LH28" i="2"/>
  <c r="LI28" i="2" s="1"/>
  <c r="KR28" i="2"/>
  <c r="KS28" i="2" s="1"/>
  <c r="CQ28" i="2"/>
  <c r="LL28" i="2"/>
  <c r="LM28" i="2" s="1"/>
  <c r="KP28" i="2"/>
  <c r="KQ28" i="2" s="1"/>
  <c r="HM28" i="2"/>
  <c r="CY28" i="2"/>
  <c r="CG28" i="2"/>
  <c r="CO28" i="2"/>
  <c r="CW28" i="2"/>
  <c r="HD28" i="2"/>
  <c r="HL28" i="2"/>
  <c r="HT28" i="2"/>
  <c r="LI40" i="2"/>
  <c r="LK34" i="2"/>
  <c r="LO300" i="2"/>
  <c r="MU211" i="2"/>
  <c r="IM214" i="2"/>
  <c r="IM212" i="2" s="1"/>
  <c r="MN211" i="2"/>
  <c r="MT278" i="2"/>
  <c r="ET312" i="2"/>
  <c r="MT173" i="2"/>
  <c r="MR206" i="2"/>
  <c r="ID213" i="2"/>
  <c r="EC213" i="2"/>
  <c r="MI285" i="2"/>
  <c r="DX285" i="2"/>
  <c r="DZ285" i="2" s="1"/>
  <c r="ML285" i="2"/>
  <c r="LF281" i="2"/>
  <c r="KN281" i="2"/>
  <c r="LZ241" i="2"/>
  <c r="FP241" i="2"/>
  <c r="DB216" i="2"/>
  <c r="DE203" i="2" s="1"/>
  <c r="KV216" i="2"/>
  <c r="LX170" i="2"/>
  <c r="KZ170" i="2"/>
  <c r="MN170" i="2"/>
  <c r="EX169" i="2"/>
  <c r="EY169" i="2"/>
  <c r="FB169" i="2"/>
  <c r="EX167" i="2"/>
  <c r="FF167" i="2"/>
  <c r="FG167" i="2" s="1"/>
  <c r="FG166" i="2"/>
  <c r="DN225" i="2"/>
  <c r="LE96" i="2"/>
  <c r="EB113" i="2"/>
  <c r="KW92" i="2"/>
  <c r="MH211" i="2"/>
  <c r="HP28" i="2"/>
  <c r="HJ22" i="2"/>
  <c r="DP202" i="2"/>
  <c r="LZ165" i="2"/>
  <c r="FE165" i="2"/>
  <c r="DE123" i="2"/>
  <c r="LA306" i="2"/>
  <c r="IZ134" i="2"/>
  <c r="DR202" i="2"/>
  <c r="KY323" i="2"/>
  <c r="FB320" i="2"/>
  <c r="HT43" i="2"/>
  <c r="ID56" i="2"/>
  <c r="HJ134" i="2"/>
  <c r="KK291" i="2"/>
  <c r="EB125" i="2"/>
  <c r="HL134" i="2"/>
  <c r="EB62" i="2"/>
  <c r="MK211" i="2"/>
  <c r="FB191" i="2"/>
  <c r="JO116" i="2"/>
  <c r="JR116" i="2" s="1"/>
  <c r="GZ43" i="2"/>
  <c r="DY278" i="2"/>
  <c r="DK215" i="2"/>
  <c r="LK77" i="2"/>
  <c r="KQ177" i="2"/>
  <c r="LA238" i="2"/>
  <c r="DZ307" i="2"/>
  <c r="FG281" i="2"/>
  <c r="IA336" i="2"/>
  <c r="CQ97" i="2"/>
  <c r="HH105" i="2"/>
  <c r="CS97" i="2"/>
  <c r="HR105" i="2"/>
  <c r="LL325" i="2"/>
  <c r="HA105" i="2"/>
  <c r="KJ105" i="2"/>
  <c r="DB331" i="2"/>
  <c r="MA330" i="2"/>
  <c r="EM245" i="2"/>
  <c r="ES233" i="2"/>
  <c r="FC319" i="2"/>
  <c r="W69" i="2"/>
  <c r="LX330" i="2"/>
  <c r="DA331" i="2"/>
  <c r="FO187" i="2"/>
  <c r="FI187" i="2"/>
  <c r="MD331" i="2"/>
  <c r="EV186" i="2"/>
  <c r="FF186" i="2" s="1"/>
  <c r="LW79" i="2"/>
  <c r="MM79" i="2"/>
  <c r="DR22" i="2"/>
  <c r="DP22" i="2"/>
  <c r="EW334" i="2"/>
  <c r="FB322" i="2"/>
  <c r="DB330" i="2"/>
  <c r="IN330" i="2"/>
  <c r="IW330" i="2"/>
  <c r="CF97" i="2"/>
  <c r="LH97" i="2"/>
  <c r="HM97" i="2"/>
  <c r="DB97" i="2"/>
  <c r="CV97" i="2"/>
  <c r="CI97" i="2"/>
  <c r="HG97" i="2"/>
  <c r="CY97" i="2"/>
  <c r="CO97" i="2"/>
  <c r="CN97" i="2"/>
  <c r="KZ97" i="2"/>
  <c r="HL97" i="2"/>
  <c r="DF98" i="2"/>
  <c r="LV98" i="2"/>
  <c r="LQ98" i="2"/>
  <c r="EC98" i="2"/>
  <c r="EF98" i="2" s="1"/>
  <c r="FP98" i="2"/>
  <c r="LT98" i="2"/>
  <c r="FI98" i="2"/>
  <c r="FO98" i="2"/>
  <c r="LP98" i="2"/>
  <c r="LX98" i="2"/>
  <c r="DJ99" i="2"/>
  <c r="DP86" i="2"/>
  <c r="DL99" i="2"/>
  <c r="MK102" i="2"/>
  <c r="MF102" i="2"/>
  <c r="MP102" i="2"/>
  <c r="EZ91" i="2"/>
  <c r="EW104" i="2"/>
  <c r="DL105" i="2"/>
  <c r="CF105" i="2"/>
  <c r="CY105" i="2"/>
  <c r="HB105" i="2"/>
  <c r="HC105" i="2"/>
  <c r="DB105" i="2"/>
  <c r="KZ105" i="2"/>
  <c r="CN105" i="2"/>
  <c r="CV105" i="2"/>
  <c r="LN105" i="2"/>
  <c r="HL105" i="2"/>
  <c r="LQ106" i="2"/>
  <c r="EC106" i="2"/>
  <c r="FJ106" i="2"/>
  <c r="LX106" i="2"/>
  <c r="CU97" i="2"/>
  <c r="CU105" i="2"/>
  <c r="AE97" i="2"/>
  <c r="EW83" i="2"/>
  <c r="EX83" i="2"/>
  <c r="FB70" i="2"/>
  <c r="EZ70" i="2"/>
  <c r="FE84" i="2"/>
  <c r="FF84" i="2"/>
  <c r="FG84" i="2" s="1"/>
  <c r="LP85" i="2"/>
  <c r="LU85" i="2"/>
  <c r="LN91" i="2"/>
  <c r="HQ91" i="2"/>
  <c r="HH91" i="2"/>
  <c r="CO91" i="2"/>
  <c r="HF91" i="2"/>
  <c r="LF91" i="2"/>
  <c r="HN91" i="2"/>
  <c r="HD91" i="2"/>
  <c r="HL91" i="2"/>
  <c r="EW93" i="2"/>
  <c r="FB93" i="2"/>
  <c r="MQ70" i="2"/>
  <c r="LV72" i="2"/>
  <c r="LX72" i="2"/>
  <c r="LW72" i="2"/>
  <c r="MR76" i="2"/>
  <c r="MI76" i="2"/>
  <c r="MQ76" i="2"/>
  <c r="CE77" i="2"/>
  <c r="HC77" i="2"/>
  <c r="I77" i="2"/>
  <c r="DP64" i="2"/>
  <c r="EC77" i="2"/>
  <c r="HI77" i="2"/>
  <c r="HQ77" i="2"/>
  <c r="KV77" i="2"/>
  <c r="KW189" i="2"/>
  <c r="KL330" i="2"/>
  <c r="IN269" i="2"/>
  <c r="DA269" i="2"/>
  <c r="FG28" i="2"/>
  <c r="LM318" i="2"/>
  <c r="LG143" i="2"/>
  <c r="LR331" i="2"/>
  <c r="EC318" i="2"/>
  <c r="ES217" i="2"/>
  <c r="HN97" i="2"/>
  <c r="EY105" i="2"/>
  <c r="CI105" i="2"/>
  <c r="HT97" i="2"/>
  <c r="HD97" i="2"/>
  <c r="CJ105" i="2"/>
  <c r="CH105" i="2"/>
  <c r="KN97" i="2"/>
  <c r="LW331" i="2"/>
  <c r="ES90" i="2"/>
  <c r="FB83" i="2"/>
  <c r="CK105" i="2"/>
  <c r="LP330" i="2"/>
  <c r="F28" i="2"/>
  <c r="IW98" i="2"/>
  <c r="MM324" i="2"/>
  <c r="FJ300" i="2"/>
  <c r="MH277" i="2"/>
  <c r="KC236" i="2"/>
  <c r="EP233" i="2"/>
  <c r="HW227" i="2"/>
  <c r="HU227" i="2" s="1"/>
  <c r="IS101" i="2"/>
  <c r="FF104" i="2"/>
  <c r="FG104" i="2" s="1"/>
  <c r="HW105" i="2"/>
  <c r="IA105" i="2" s="1"/>
  <c r="GY105" i="2"/>
  <c r="HG105" i="2"/>
  <c r="HM105" i="2"/>
  <c r="GS17" i="2"/>
  <c r="I22" i="2"/>
  <c r="J22" i="2" s="1"/>
  <c r="CO22" i="2"/>
  <c r="HT22" i="2"/>
  <c r="MG22" i="2"/>
  <c r="F303" i="2"/>
  <c r="KV286" i="2"/>
  <c r="MF261" i="2"/>
  <c r="ML249" i="2"/>
  <c r="IA243" i="2"/>
  <c r="MF241" i="2"/>
  <c r="MP228" i="2"/>
  <c r="HW228" i="2"/>
  <c r="KK214" i="2"/>
  <c r="DZ203" i="2"/>
  <c r="KZ196" i="2"/>
  <c r="LA183" i="2" s="1"/>
  <c r="FO172" i="2"/>
  <c r="KX167" i="2"/>
  <c r="KY167" i="2" s="1"/>
  <c r="MH167" i="2"/>
  <c r="MM166" i="2"/>
  <c r="W103" i="2"/>
  <c r="W95" i="2" s="1"/>
  <c r="IG92" i="2"/>
  <c r="HS32" i="2"/>
  <c r="LW336" i="2"/>
  <c r="KJ328" i="2"/>
  <c r="DY310" i="2"/>
  <c r="EZ304" i="2"/>
  <c r="LJ249" i="2"/>
  <c r="IL233" i="2"/>
  <c r="IL232" i="2"/>
  <c r="HW229" i="2"/>
  <c r="KP200" i="2"/>
  <c r="IM170" i="2"/>
  <c r="ID161" i="2"/>
  <c r="ID160" i="2" s="1"/>
  <c r="MJ148" i="2"/>
  <c r="IM145" i="2"/>
  <c r="IM141" i="2"/>
  <c r="MA136" i="2"/>
  <c r="FQ24" i="2"/>
  <c r="IP18" i="2"/>
  <c r="IQ18" i="2" s="1"/>
  <c r="FG22" i="2"/>
  <c r="IH27" i="2"/>
  <c r="JD81" i="2"/>
  <c r="KA332" i="2"/>
  <c r="LQ326" i="2"/>
  <c r="MN257" i="2"/>
  <c r="DP235" i="2"/>
  <c r="MI218" i="2"/>
  <c r="MQ217" i="2"/>
  <c r="LD172" i="2"/>
  <c r="FB156" i="2"/>
  <c r="KL155" i="2"/>
  <c r="FF155" i="2"/>
  <c r="FG155" i="2" s="1"/>
  <c r="IL20" i="2"/>
  <c r="CJ22" i="2"/>
  <c r="CR22" i="2"/>
  <c r="MQ309" i="2"/>
  <c r="IN278" i="2"/>
  <c r="KJ250" i="2"/>
  <c r="EZ201" i="2"/>
  <c r="CF101" i="2"/>
  <c r="CX87" i="2"/>
  <c r="MY53" i="2"/>
  <c r="MP42" i="2"/>
  <c r="AE23" i="2"/>
  <c r="MB336" i="2"/>
  <c r="MR279" i="2"/>
  <c r="EX246" i="2"/>
  <c r="MF245" i="2"/>
  <c r="DR240" i="2"/>
  <c r="LZ222" i="2"/>
  <c r="KZ188" i="2"/>
  <c r="LA175" i="2" s="1"/>
  <c r="FQ176" i="2"/>
  <c r="KP166" i="2"/>
  <c r="DZ141" i="2"/>
  <c r="CJ111" i="2"/>
  <c r="CR111" i="2"/>
  <c r="IG98" i="2"/>
  <c r="IG106" i="2"/>
  <c r="CX72" i="2"/>
  <c r="EZ59" i="2"/>
  <c r="CM73" i="2"/>
  <c r="LP73" i="2"/>
  <c r="JC74" i="2"/>
  <c r="HV74" i="2" s="1"/>
  <c r="MY51" i="2"/>
  <c r="NA51" i="2" s="1"/>
  <c r="MZ53" i="2"/>
  <c r="MY35" i="2"/>
  <c r="IA85" i="2"/>
  <c r="MG324" i="2"/>
  <c r="MH317" i="2"/>
  <c r="MI278" i="2"/>
  <c r="MU245" i="2"/>
  <c r="LS241" i="2"/>
  <c r="LF239" i="2"/>
  <c r="IZ231" i="2"/>
  <c r="EN219" i="2"/>
  <c r="KT183" i="2"/>
  <c r="LD170" i="2"/>
  <c r="LE170" i="2" s="1"/>
  <c r="KN166" i="2"/>
  <c r="MU149" i="2"/>
  <c r="CG114" i="2"/>
  <c r="CX101" i="2"/>
  <c r="CQ104" i="2"/>
  <c r="CQ85" i="2"/>
  <c r="JC93" i="2"/>
  <c r="HR71" i="2"/>
  <c r="CS81" i="2"/>
  <c r="HR53" i="2"/>
  <c r="IS31" i="2"/>
  <c r="IV18" i="2" s="1"/>
  <c r="FF18" i="2"/>
  <c r="FG18" i="2" s="1"/>
  <c r="IZ21" i="2"/>
  <c r="CG22" i="2"/>
  <c r="EN22" i="2"/>
  <c r="IZ27" i="2"/>
  <c r="CH28" i="2"/>
  <c r="CP28" i="2"/>
  <c r="CX28" i="2"/>
  <c r="Z17" i="2"/>
  <c r="FD17" i="2"/>
  <c r="MY21" i="2"/>
  <c r="AH22" i="2"/>
  <c r="CX22" i="2"/>
  <c r="HE22" i="2"/>
  <c r="HM22" i="2"/>
  <c r="BK17" i="2"/>
  <c r="W24" i="2"/>
  <c r="CM24" i="2"/>
  <c r="HC24" i="2"/>
  <c r="HS24" i="2"/>
  <c r="KJ24" i="2"/>
  <c r="KK24" i="2" s="1"/>
  <c r="LL25" i="2"/>
  <c r="LM25" i="2" s="1"/>
  <c r="FV17" i="2"/>
  <c r="JC26" i="2"/>
  <c r="JD26" i="2" s="1"/>
  <c r="IH21" i="2"/>
  <c r="AB17" i="2"/>
  <c r="FO18" i="2"/>
  <c r="JC27" i="2"/>
  <c r="LN18" i="2"/>
  <c r="LO18" i="2" s="1"/>
  <c r="FO19" i="2"/>
  <c r="HT25" i="2"/>
  <c r="EC18" i="2"/>
  <c r="EJ18" i="2" s="1"/>
  <c r="FJ22" i="2"/>
  <c r="JD24" i="2"/>
  <c r="CH25" i="2"/>
  <c r="I24" i="2"/>
  <c r="J24" i="2" s="1"/>
  <c r="KX24" i="2"/>
  <c r="KY24" i="2" s="1"/>
  <c r="HW24" i="2"/>
  <c r="MQ24" i="2"/>
  <c r="LR20" i="2"/>
  <c r="MY23" i="2"/>
  <c r="W27" i="2"/>
  <c r="CT27" i="2"/>
  <c r="MZ35" i="2"/>
  <c r="HI40" i="2"/>
  <c r="HP40" i="2"/>
  <c r="MZ40" i="2"/>
  <c r="F22" i="2"/>
  <c r="ES27" i="2"/>
  <c r="FB21" i="2"/>
  <c r="DF19" i="2"/>
  <c r="DA21" i="2"/>
  <c r="EM23" i="2"/>
  <c r="MA18" i="2"/>
  <c r="DM22" i="2"/>
  <c r="DO22" i="2" s="1"/>
  <c r="LH24" i="2"/>
  <c r="LI24" i="2" s="1"/>
  <c r="MI24" i="2"/>
  <c r="ME18" i="2"/>
  <c r="IZ24" i="2"/>
  <c r="FJ18" i="2"/>
  <c r="EN25" i="2"/>
  <c r="EO25" i="2" s="1"/>
  <c r="LT20" i="2"/>
  <c r="LW21" i="2"/>
  <c r="CP25" i="2"/>
  <c r="CQ24" i="2"/>
  <c r="CX24" i="2"/>
  <c r="ET20" i="2"/>
  <c r="MZ19" i="2"/>
  <c r="IG22" i="2"/>
  <c r="MY24" i="2"/>
  <c r="CF40" i="2"/>
  <c r="CN40" i="2"/>
  <c r="CV40" i="2"/>
  <c r="FK25" i="2"/>
  <c r="FK19" i="2"/>
  <c r="DD18" i="2"/>
  <c r="KZ25" i="2"/>
  <c r="LA25" i="2" s="1"/>
  <c r="MC20" i="2"/>
  <c r="LQ24" i="2"/>
  <c r="MR21" i="2"/>
  <c r="FG24" i="2"/>
  <c r="DZ28" i="2"/>
  <c r="JQ140" i="2"/>
  <c r="JQ127" i="2"/>
  <c r="JQ37" i="2"/>
  <c r="JQ50" i="2"/>
  <c r="NC43" i="2"/>
  <c r="NE43" i="2" s="1"/>
  <c r="JS62" i="2"/>
  <c r="E51" i="7"/>
  <c r="EK331" i="2"/>
  <c r="EK298" i="2"/>
  <c r="EK316" i="2"/>
  <c r="JP39" i="2"/>
  <c r="JS55" i="2"/>
  <c r="EK325" i="2"/>
  <c r="EH307" i="2"/>
  <c r="EK328" i="2"/>
  <c r="EH34" i="2"/>
  <c r="IB50" i="2"/>
  <c r="DS264" i="2"/>
  <c r="JM277" i="2"/>
  <c r="JI43" i="2"/>
  <c r="JM30" i="2" s="1"/>
  <c r="NB44" i="2"/>
  <c r="ND44" i="2" s="1"/>
  <c r="Q20" i="7"/>
  <c r="DC272" i="2"/>
  <c r="JB60" i="2"/>
  <c r="NB51" i="2"/>
  <c r="ND51" i="2" s="1"/>
  <c r="EH61" i="2"/>
  <c r="AK43" i="2"/>
  <c r="LA199" i="2"/>
  <c r="IO284" i="2"/>
  <c r="L8" i="7"/>
  <c r="U22" i="7"/>
  <c r="JM54" i="2"/>
  <c r="LO56" i="2"/>
  <c r="JM38" i="2"/>
  <c r="KK320" i="2"/>
  <c r="EK48" i="2"/>
  <c r="KU260" i="2"/>
  <c r="KU248" i="2"/>
  <c r="DC82" i="2"/>
  <c r="DE69" i="2"/>
  <c r="DE82" i="2"/>
  <c r="DG308" i="2"/>
  <c r="DE308" i="2"/>
  <c r="DG320" i="2"/>
  <c r="LA272" i="2"/>
  <c r="LA260" i="2"/>
  <c r="LM308" i="2"/>
  <c r="LM320" i="2"/>
  <c r="EI43" i="2"/>
  <c r="EE43" i="2"/>
  <c r="ED260" i="2"/>
  <c r="EI260" i="2"/>
  <c r="JM253" i="2"/>
  <c r="EK262" i="2"/>
  <c r="E43" i="2"/>
  <c r="KM43" i="2"/>
  <c r="NC40" i="2"/>
  <c r="NE40" i="2" s="1"/>
  <c r="JR40" i="2"/>
  <c r="EH314" i="2"/>
  <c r="X16" i="7"/>
  <c r="EK39" i="2"/>
  <c r="DQ264" i="2"/>
  <c r="JH43" i="2"/>
  <c r="T22" i="7"/>
  <c r="EU248" i="2"/>
  <c r="IE56" i="2"/>
  <c r="IA147" i="2"/>
  <c r="EH48" i="2"/>
  <c r="EE260" i="2"/>
  <c r="IF60" i="2"/>
  <c r="EK134" i="2"/>
  <c r="C5" i="7"/>
  <c r="JM136" i="2"/>
  <c r="S28" i="7"/>
  <c r="JM127" i="2"/>
  <c r="EJ56" i="2"/>
  <c r="JQ125" i="2"/>
  <c r="KW30" i="2"/>
  <c r="NB54" i="2"/>
  <c r="ND54" i="2" s="1"/>
  <c r="JP54" i="2"/>
  <c r="JQ54" i="2" s="1"/>
  <c r="IF65" i="2"/>
  <c r="JB65" i="2"/>
  <c r="IB65" i="2"/>
  <c r="JQ38" i="2"/>
  <c r="EK35" i="2"/>
  <c r="EH33" i="2"/>
  <c r="KU212" i="2"/>
  <c r="O5" i="7"/>
  <c r="T27" i="7"/>
  <c r="JS125" i="2"/>
  <c r="DQ276" i="2"/>
  <c r="MV43" i="2"/>
  <c r="MX43" i="2" s="1"/>
  <c r="EH52" i="2"/>
  <c r="IW121" i="2"/>
  <c r="KM260" i="2"/>
  <c r="Q5" i="7"/>
  <c r="IX41" i="2"/>
  <c r="IE147" i="2"/>
  <c r="EJ43" i="2"/>
  <c r="NB50" i="2"/>
  <c r="ND50" i="2" s="1"/>
  <c r="IB60" i="2"/>
  <c r="DG69" i="2"/>
  <c r="LC272" i="2"/>
  <c r="DG82" i="2"/>
  <c r="DN82" i="2"/>
  <c r="EG56" i="2"/>
  <c r="JS39" i="2"/>
  <c r="AK69" i="2"/>
  <c r="AA12" i="7"/>
  <c r="EK326" i="2"/>
  <c r="JP33" i="2"/>
  <c r="NC52" i="2"/>
  <c r="NE52" i="2" s="1"/>
  <c r="IV108" i="2"/>
  <c r="G5" i="7"/>
  <c r="R5" i="7" s="1"/>
  <c r="AA4" i="7" s="1"/>
  <c r="I13" i="7"/>
  <c r="DE320" i="2"/>
  <c r="IN284" i="2"/>
  <c r="DO82" i="2"/>
  <c r="EK147" i="2"/>
  <c r="Y20" i="7"/>
  <c r="IB53" i="2"/>
  <c r="IX53" i="2"/>
  <c r="IF53" i="2"/>
  <c r="JB53" i="2"/>
  <c r="JI284" i="2"/>
  <c r="JM284" i="2" s="1"/>
  <c r="JH284" i="2"/>
  <c r="DO275" i="2"/>
  <c r="DS283" i="2"/>
  <c r="EK275" i="2"/>
  <c r="P6" i="7"/>
  <c r="U6" i="7" s="1"/>
  <c r="EJ134" i="2"/>
  <c r="S16" i="7"/>
  <c r="KY38" i="2"/>
  <c r="KK279" i="2"/>
  <c r="DC304" i="2"/>
  <c r="DE292" i="2"/>
  <c r="DG292" i="2"/>
  <c r="DC309" i="2"/>
  <c r="DG297" i="2"/>
  <c r="DE297" i="2"/>
  <c r="DG309" i="2"/>
  <c r="EJ124" i="2"/>
  <c r="ED124" i="2"/>
  <c r="EJ111" i="2"/>
  <c r="EG111" i="2"/>
  <c r="EI124" i="2"/>
  <c r="DO135" i="2"/>
  <c r="DO122" i="2"/>
  <c r="KM156" i="2"/>
  <c r="KM169" i="2"/>
  <c r="ID225" i="2"/>
  <c r="HU225" i="2"/>
  <c r="DG117" i="2"/>
  <c r="JG173" i="2"/>
  <c r="MU173" i="2"/>
  <c r="HZ193" i="2"/>
  <c r="IE193" i="2"/>
  <c r="KY36" i="2"/>
  <c r="DE20" i="2"/>
  <c r="DG20" i="2"/>
  <c r="DG33" i="2"/>
  <c r="MF332" i="2"/>
  <c r="LP332" i="2"/>
  <c r="IN60" i="2"/>
  <c r="IL56" i="2"/>
  <c r="IN56" i="2" s="1"/>
  <c r="EU46" i="2"/>
  <c r="EO59" i="2"/>
  <c r="EQ46" i="2"/>
  <c r="EU59" i="2"/>
  <c r="LG33" i="2"/>
  <c r="LG46" i="2"/>
  <c r="EB50" i="2"/>
  <c r="EB37" i="2"/>
  <c r="MT56" i="2"/>
  <c r="MD56" i="2"/>
  <c r="DE190" i="2"/>
  <c r="LI207" i="2"/>
  <c r="LI194" i="2"/>
  <c r="W56" i="2"/>
  <c r="LG126" i="2"/>
  <c r="LG113" i="2"/>
  <c r="KO110" i="2"/>
  <c r="KO123" i="2"/>
  <c r="DJ338" i="2"/>
  <c r="DK338" i="2"/>
  <c r="LO299" i="2"/>
  <c r="LO311" i="2"/>
  <c r="DQ100" i="2"/>
  <c r="DQ113" i="2"/>
  <c r="LA228" i="2"/>
  <c r="LA240" i="2"/>
  <c r="LE24" i="2"/>
  <c r="LE37" i="2"/>
  <c r="LA38" i="2"/>
  <c r="IE39" i="2"/>
  <c r="HZ26" i="2"/>
  <c r="JQ52" i="2"/>
  <c r="AM54" i="2"/>
  <c r="DO283" i="2"/>
  <c r="DE108" i="2"/>
  <c r="G17" i="7"/>
  <c r="R17" i="7" s="1"/>
  <c r="O11" i="7"/>
  <c r="EH187" i="2"/>
  <c r="AA9" i="7"/>
  <c r="DO134" i="2"/>
  <c r="LO284" i="2"/>
  <c r="LG41" i="2"/>
  <c r="KO18" i="2"/>
  <c r="KO31" i="2"/>
  <c r="U10" i="7"/>
  <c r="DO287" i="2"/>
  <c r="X8" i="7"/>
  <c r="R11" i="7"/>
  <c r="AA10" i="7" s="1"/>
  <c r="DG24" i="2"/>
  <c r="DE24" i="2"/>
  <c r="C10" i="7"/>
  <c r="EK155" i="2"/>
  <c r="LM95" i="2"/>
  <c r="EH300" i="2"/>
  <c r="AM48" i="2"/>
  <c r="LM260" i="2"/>
  <c r="IF239" i="2"/>
  <c r="KM160" i="2"/>
  <c r="JQ117" i="2"/>
  <c r="AI118" i="2"/>
  <c r="AL105" i="2"/>
  <c r="DP249" i="2"/>
  <c r="DJ249" i="2"/>
  <c r="DR249" i="2"/>
  <c r="DP237" i="2"/>
  <c r="DI248" i="2"/>
  <c r="DM249" i="2"/>
  <c r="DR237" i="2"/>
  <c r="DL249" i="2"/>
  <c r="EC249" i="2"/>
  <c r="MG247" i="2"/>
  <c r="LQ247" i="2"/>
  <c r="JG247" i="2"/>
  <c r="JU236" i="2"/>
  <c r="FI247" i="2"/>
  <c r="FH236" i="2"/>
  <c r="FJ247" i="2"/>
  <c r="FO247" i="2"/>
  <c r="LN246" i="2"/>
  <c r="KI236" i="2"/>
  <c r="MU246" i="2"/>
  <c r="KX246" i="2"/>
  <c r="LW246" i="2"/>
  <c r="KA236" i="2"/>
  <c r="MM246" i="2"/>
  <c r="JG246" i="2"/>
  <c r="IM246" i="2"/>
  <c r="IM236" i="2" s="1"/>
  <c r="JB246" i="2"/>
  <c r="IY236" i="2"/>
  <c r="LR227" i="2"/>
  <c r="JG227" i="2"/>
  <c r="KN227" i="2"/>
  <c r="MH227" i="2"/>
  <c r="IA227" i="2"/>
  <c r="DR215" i="2"/>
  <c r="DP215" i="2"/>
  <c r="DK227" i="2"/>
  <c r="DJ227" i="2"/>
  <c r="EC227" i="2"/>
  <c r="DL227" i="2"/>
  <c r="DM227" i="2"/>
  <c r="DP227" i="2"/>
  <c r="DR227" i="2"/>
  <c r="MP226" i="2"/>
  <c r="LD226" i="2"/>
  <c r="KD224" i="2"/>
  <c r="JV224" i="2"/>
  <c r="LR226" i="2"/>
  <c r="MH226" i="2"/>
  <c r="KN226" i="2"/>
  <c r="HW226" i="2"/>
  <c r="HX224" i="2"/>
  <c r="LF225" i="2"/>
  <c r="MQ225" i="2"/>
  <c r="JG225" i="2"/>
  <c r="MA225" i="2"/>
  <c r="KE224" i="2"/>
  <c r="IW28" i="2"/>
  <c r="JA28" i="2"/>
  <c r="LQ28" i="2"/>
  <c r="MG28" i="2"/>
  <c r="KL28" i="2"/>
  <c r="IL29" i="2"/>
  <c r="IM29" i="2"/>
  <c r="KX29" i="2"/>
  <c r="LW29" i="2"/>
  <c r="MM29" i="2"/>
  <c r="ME29" i="2"/>
  <c r="LN29" i="2"/>
  <c r="LO29" i="2" s="1"/>
  <c r="MU29" i="2"/>
  <c r="LE73" i="2"/>
  <c r="LE86" i="2"/>
  <c r="LC298" i="2"/>
  <c r="LC310" i="2"/>
  <c r="DK309" i="2"/>
  <c r="DQ309" i="2" s="1"/>
  <c r="DR297" i="2"/>
  <c r="DJ309" i="2"/>
  <c r="DM309" i="2"/>
  <c r="DL309" i="2"/>
  <c r="EC309" i="2"/>
  <c r="EQ25" i="2"/>
  <c r="EU25" i="2"/>
  <c r="DT120" i="2"/>
  <c r="DJ108" i="2"/>
  <c r="DT115" i="2"/>
  <c r="DT112" i="2"/>
  <c r="DT118" i="2"/>
  <c r="JA192" i="2"/>
  <c r="IW192" i="2"/>
  <c r="DK289" i="2"/>
  <c r="J89" i="2"/>
  <c r="L89" i="2"/>
  <c r="L76" i="2"/>
  <c r="IN244" i="2"/>
  <c r="HU244" i="2"/>
  <c r="IW136" i="2"/>
  <c r="JO136" i="2"/>
  <c r="JR136" i="2" s="1"/>
  <c r="JS123" i="2" s="1"/>
  <c r="KL247" i="2"/>
  <c r="LO306" i="2"/>
  <c r="LO318" i="2"/>
  <c r="MJ212" i="2"/>
  <c r="MF212" i="2"/>
  <c r="MH212" i="2"/>
  <c r="MM212" i="2"/>
  <c r="DX212" i="2"/>
  <c r="DZ212" i="2" s="1"/>
  <c r="MK212" i="2"/>
  <c r="MR212" i="2"/>
  <c r="FC22" i="2"/>
  <c r="FA22" i="2"/>
  <c r="JG226" i="2"/>
  <c r="JH241" i="2"/>
  <c r="JO241" i="2"/>
  <c r="JR241" i="2" s="1"/>
  <c r="JI241" i="2"/>
  <c r="JM229" i="2" s="1"/>
  <c r="JN241" i="2"/>
  <c r="JP241" i="2" s="1"/>
  <c r="JQ229" i="2" s="1"/>
  <c r="AK118" i="2"/>
  <c r="DI224" i="2"/>
  <c r="DS323" i="2"/>
  <c r="JQ142" i="2"/>
  <c r="EU108" i="2"/>
  <c r="DQ147" i="2"/>
  <c r="JQ113" i="2"/>
  <c r="EB173" i="2"/>
  <c r="EU26" i="2"/>
  <c r="AJ118" i="2"/>
  <c r="AM105" i="2" s="1"/>
  <c r="DS297" i="2"/>
  <c r="DE27" i="2"/>
  <c r="DG27" i="2"/>
  <c r="JH298" i="2"/>
  <c r="JI298" i="2"/>
  <c r="IN77" i="2"/>
  <c r="HU77" i="2"/>
  <c r="JI156" i="2"/>
  <c r="JM143" i="2" s="1"/>
  <c r="JH156" i="2"/>
  <c r="JN156" i="2"/>
  <c r="JP156" i="2" s="1"/>
  <c r="DG94" i="2"/>
  <c r="DE94" i="2"/>
  <c r="JH73" i="2"/>
  <c r="JN73" i="2"/>
  <c r="MW73" i="2"/>
  <c r="DS83" i="2"/>
  <c r="DQ96" i="2"/>
  <c r="DS96" i="2"/>
  <c r="DQ83" i="2"/>
  <c r="AK72" i="2"/>
  <c r="AL72" i="2"/>
  <c r="AI72" i="2"/>
  <c r="KU284" i="2"/>
  <c r="JQ126" i="2"/>
  <c r="EB43" i="2"/>
  <c r="EU272" i="2"/>
  <c r="O22" i="7"/>
  <c r="JS154" i="2"/>
  <c r="JM86" i="2"/>
  <c r="IN136" i="2"/>
  <c r="HU136" i="2"/>
  <c r="EG58" i="2"/>
  <c r="EJ58" i="2"/>
  <c r="EO58" i="2"/>
  <c r="EQ58" i="2"/>
  <c r="JD75" i="2"/>
  <c r="HV75" i="2"/>
  <c r="AJ88" i="2"/>
  <c r="AL75" i="2"/>
  <c r="AI88" i="2"/>
  <c r="DE42" i="2"/>
  <c r="HA43" i="2"/>
  <c r="FD248" i="2"/>
  <c r="FF250" i="2"/>
  <c r="FG250" i="2" s="1"/>
  <c r="JA246" i="2"/>
  <c r="IW246" i="2"/>
  <c r="MR232" i="2"/>
  <c r="LH232" i="2"/>
  <c r="JX224" i="2"/>
  <c r="KR232" i="2"/>
  <c r="MS232" i="2"/>
  <c r="DX232" i="2"/>
  <c r="DZ232" i="2" s="1"/>
  <c r="MH232" i="2"/>
  <c r="EA232" i="2"/>
  <c r="DW224" i="2"/>
  <c r="MT232" i="2"/>
  <c r="MF232" i="2"/>
  <c r="MK232" i="2"/>
  <c r="MU232" i="2"/>
  <c r="MG232" i="2"/>
  <c r="DJ229" i="2"/>
  <c r="DR229" i="2"/>
  <c r="DP229" i="2"/>
  <c r="MH228" i="2"/>
  <c r="KN228" i="2"/>
  <c r="ET228" i="2"/>
  <c r="DD216" i="2"/>
  <c r="MA228" i="2"/>
  <c r="DF216" i="2"/>
  <c r="FJ228" i="2"/>
  <c r="IW228" i="2"/>
  <c r="EA228" i="2"/>
  <c r="IE23" i="2"/>
  <c r="IA23" i="2"/>
  <c r="EX27" i="2"/>
  <c r="EY27" i="2"/>
  <c r="FB27" i="2"/>
  <c r="EW27" i="2"/>
  <c r="EZ27" i="2"/>
  <c r="FF27" i="2"/>
  <c r="FG27" i="2" s="1"/>
  <c r="ID27" i="2"/>
  <c r="IM27" i="2"/>
  <c r="HW27" i="2"/>
  <c r="KP27" i="2"/>
  <c r="KQ27" i="2" s="1"/>
  <c r="MI27" i="2"/>
  <c r="JG27" i="2"/>
  <c r="JL27" i="2" s="1"/>
  <c r="LS27" i="2"/>
  <c r="MQ27" i="2"/>
  <c r="MA27" i="2"/>
  <c r="LF27" i="2"/>
  <c r="LG27" i="2" s="1"/>
  <c r="AK28" i="2"/>
  <c r="AJ28" i="2"/>
  <c r="AM28" i="2" s="1"/>
  <c r="AI28" i="2"/>
  <c r="DA237" i="2"/>
  <c r="DB237" i="2"/>
  <c r="DF225" i="2"/>
  <c r="IW237" i="2"/>
  <c r="ET237" i="2"/>
  <c r="MC237" i="2"/>
  <c r="MB237" i="2"/>
  <c r="LU237" i="2"/>
  <c r="MD237" i="2"/>
  <c r="CZ236" i="2"/>
  <c r="LS237" i="2"/>
  <c r="LW237" i="2"/>
  <c r="EC237" i="2"/>
  <c r="MA237" i="2"/>
  <c r="LV237" i="2"/>
  <c r="FJ237" i="2"/>
  <c r="LT237" i="2"/>
  <c r="JA237" i="2"/>
  <c r="DX235" i="2"/>
  <c r="DZ235" i="2" s="1"/>
  <c r="MP235" i="2"/>
  <c r="MK235" i="2"/>
  <c r="ML235" i="2"/>
  <c r="MS235" i="2"/>
  <c r="MT235" i="2"/>
  <c r="MU234" i="2"/>
  <c r="ML234" i="2"/>
  <c r="JG232" i="2"/>
  <c r="DL232" i="2"/>
  <c r="DP232" i="2"/>
  <c r="EC232" i="2"/>
  <c r="DK232" i="2"/>
  <c r="MP231" i="2"/>
  <c r="LD231" i="2"/>
  <c r="LE219" i="2" s="1"/>
  <c r="DP218" i="2"/>
  <c r="DJ230" i="2"/>
  <c r="DR218" i="2"/>
  <c r="DP230" i="2"/>
  <c r="DM230" i="2"/>
  <c r="DL230" i="2"/>
  <c r="MP229" i="2"/>
  <c r="LD229" i="2"/>
  <c r="LZ229" i="2"/>
  <c r="KN229" i="2"/>
  <c r="MH229" i="2"/>
  <c r="LR229" i="2"/>
  <c r="LS171" i="2"/>
  <c r="MI171" i="2"/>
  <c r="JW160" i="2"/>
  <c r="JG171" i="2"/>
  <c r="IM171" i="2"/>
  <c r="IM160" i="2" s="1"/>
  <c r="IZ171" i="2"/>
  <c r="IZ160" i="2" s="1"/>
  <c r="FO171" i="2"/>
  <c r="FL160" i="2"/>
  <c r="FQ171" i="2"/>
  <c r="FP171" i="2"/>
  <c r="MC170" i="2"/>
  <c r="MS170" i="2"/>
  <c r="MD169" i="2"/>
  <c r="MT169" i="2"/>
  <c r="LL169" i="2"/>
  <c r="KV169" i="2"/>
  <c r="LV169" i="2"/>
  <c r="JG169" i="2"/>
  <c r="ML169" i="2"/>
  <c r="JZ160" i="2"/>
  <c r="LV167" i="2"/>
  <c r="KV167" i="2"/>
  <c r="JG166" i="2"/>
  <c r="LL166" i="2"/>
  <c r="MT166" i="2"/>
  <c r="KH160" i="2"/>
  <c r="MP162" i="2"/>
  <c r="MI162" i="2"/>
  <c r="MK162" i="2"/>
  <c r="ML162" i="2"/>
  <c r="MR162" i="2"/>
  <c r="MT162" i="2"/>
  <c r="MS162" i="2"/>
  <c r="EA162" i="2"/>
  <c r="MH162" i="2"/>
  <c r="JG161" i="2"/>
  <c r="DW160" i="2"/>
  <c r="MT161" i="2"/>
  <c r="EA161" i="2"/>
  <c r="MQ161" i="2"/>
  <c r="LJ159" i="2"/>
  <c r="DL159" i="2"/>
  <c r="EX159" i="2"/>
  <c r="KP159" i="2"/>
  <c r="F146" i="2"/>
  <c r="LN159" i="2"/>
  <c r="DK159" i="2"/>
  <c r="F159" i="2"/>
  <c r="EN159" i="2"/>
  <c r="EY159" i="2"/>
  <c r="MH158" i="2"/>
  <c r="LR158" i="2"/>
  <c r="FE158" i="2"/>
  <c r="FF158" i="2"/>
  <c r="FG158" i="2" s="1"/>
  <c r="DL149" i="2"/>
  <c r="EC149" i="2"/>
  <c r="LX146" i="2"/>
  <c r="KZ146" i="2"/>
  <c r="JT134" i="2"/>
  <c r="LP146" i="2"/>
  <c r="IL146" i="2"/>
  <c r="HW146" i="2"/>
  <c r="ID146" i="2"/>
  <c r="EP133" i="2"/>
  <c r="ES133" i="2"/>
  <c r="EM146" i="2"/>
  <c r="ET146" i="2"/>
  <c r="EN146" i="2"/>
  <c r="ES146" i="2"/>
  <c r="LQ145" i="2"/>
  <c r="KL145" i="2"/>
  <c r="FB145" i="2"/>
  <c r="FF145" i="2"/>
  <c r="FG145" i="2" s="1"/>
  <c r="EZ132" i="2"/>
  <c r="KC134" i="2"/>
  <c r="JU134" i="2"/>
  <c r="MG144" i="2"/>
  <c r="KL144" i="2"/>
  <c r="ID144" i="2"/>
  <c r="ID134" i="2" s="1"/>
  <c r="IC134" i="2"/>
  <c r="HT144" i="2"/>
  <c r="HK144" i="2"/>
  <c r="EY144" i="2"/>
  <c r="KX144" i="2"/>
  <c r="HF144" i="2"/>
  <c r="HP144" i="2"/>
  <c r="DB144" i="2"/>
  <c r="HM144" i="2"/>
  <c r="HO144" i="2"/>
  <c r="LL144" i="2"/>
  <c r="HA144" i="2"/>
  <c r="HN144" i="2"/>
  <c r="EN144" i="2"/>
  <c r="HJ144" i="2"/>
  <c r="KV144" i="2"/>
  <c r="GY144" i="2"/>
  <c r="F144" i="2"/>
  <c r="KR144" i="2"/>
  <c r="HG144" i="2"/>
  <c r="HB144" i="2"/>
  <c r="HD144" i="2"/>
  <c r="DY144" i="2"/>
  <c r="LD144" i="2"/>
  <c r="HC144" i="2"/>
  <c r="HL144" i="2"/>
  <c r="F131" i="2"/>
  <c r="HI144" i="2"/>
  <c r="GY143" i="2"/>
  <c r="LJ143" i="2"/>
  <c r="KV143" i="2"/>
  <c r="F130" i="2"/>
  <c r="F143" i="2"/>
  <c r="LL143" i="2"/>
  <c r="DY143" i="2"/>
  <c r="HM143" i="2"/>
  <c r="HK143" i="2"/>
  <c r="KP143" i="2"/>
  <c r="DB143" i="2"/>
  <c r="HA143" i="2"/>
  <c r="HF143" i="2"/>
  <c r="HG143" i="2"/>
  <c r="HP143" i="2"/>
  <c r="EN143" i="2"/>
  <c r="HL143" i="2"/>
  <c r="HN143" i="2"/>
  <c r="KR143" i="2"/>
  <c r="KL143" i="2"/>
  <c r="HD143" i="2"/>
  <c r="EX143" i="2"/>
  <c r="DL143" i="2"/>
  <c r="DK143" i="2"/>
  <c r="HO143" i="2"/>
  <c r="HR143" i="2"/>
  <c r="EY143" i="2"/>
  <c r="KN142" i="2"/>
  <c r="KO142" i="2" s="1"/>
  <c r="LR142" i="2"/>
  <c r="LL142" i="2"/>
  <c r="LM142" i="2" s="1"/>
  <c r="KX142" i="2"/>
  <c r="KY142" i="2" s="1"/>
  <c r="HC142" i="2"/>
  <c r="HP142" i="2"/>
  <c r="GZ142" i="2"/>
  <c r="HN142" i="2"/>
  <c r="KN141" i="2"/>
  <c r="KO141" i="2" s="1"/>
  <c r="JV134" i="2"/>
  <c r="FE141" i="2"/>
  <c r="FD134" i="2"/>
  <c r="FI137" i="2"/>
  <c r="FK124" i="2"/>
  <c r="FK137" i="2"/>
  <c r="FJ137" i="2"/>
  <c r="DD124" i="2"/>
  <c r="DD137" i="2"/>
  <c r="DF124" i="2"/>
  <c r="MB137" i="2"/>
  <c r="LZ137" i="2"/>
  <c r="LQ137" i="2"/>
  <c r="ET137" i="2"/>
  <c r="DF137" i="2"/>
  <c r="LT137" i="2"/>
  <c r="LV137" i="2"/>
  <c r="DM137" i="2"/>
  <c r="FP137" i="2"/>
  <c r="KP136" i="2"/>
  <c r="LS136" i="2"/>
  <c r="MI136" i="2"/>
  <c r="FI136" i="2"/>
  <c r="FJ136" i="2"/>
  <c r="FO136" i="2"/>
  <c r="DJ136" i="2"/>
  <c r="DP123" i="2"/>
  <c r="DK136" i="2"/>
  <c r="MB135" i="2"/>
  <c r="JG135" i="2"/>
  <c r="FO135" i="2"/>
  <c r="FP135" i="2"/>
  <c r="FQ122" i="2"/>
  <c r="LO60" i="2"/>
  <c r="DR230" i="2"/>
  <c r="MQ162" i="2"/>
  <c r="LT228" i="2"/>
  <c r="JG337" i="2"/>
  <c r="EY334" i="2"/>
  <c r="LL334" i="2"/>
  <c r="LM322" i="2" s="1"/>
  <c r="LJ334" i="2"/>
  <c r="LK322" i="2" s="1"/>
  <c r="LF334" i="2"/>
  <c r="LG322" i="2" s="1"/>
  <c r="KR334" i="2"/>
  <c r="KS322" i="2" s="1"/>
  <c r="KT334" i="2"/>
  <c r="KU322" i="2" s="1"/>
  <c r="KP334" i="2"/>
  <c r="KQ322" i="2" s="1"/>
  <c r="EX334" i="2"/>
  <c r="DZ334" i="2"/>
  <c r="DB334" i="2"/>
  <c r="MN333" i="2"/>
  <c r="LX333" i="2"/>
  <c r="MF333" i="2"/>
  <c r="KJ333" i="2"/>
  <c r="KK321" i="2" s="1"/>
  <c r="MO333" i="2"/>
  <c r="EA333" i="2"/>
  <c r="EB321" i="2" s="1"/>
  <c r="MP333" i="2"/>
  <c r="DI333" i="2"/>
  <c r="LS331" i="2"/>
  <c r="KP331" i="2"/>
  <c r="JW320" i="2"/>
  <c r="MK330" i="2"/>
  <c r="KT330" i="2"/>
  <c r="LU330" i="2"/>
  <c r="LJ329" i="2"/>
  <c r="MS329" i="2"/>
  <c r="KG320" i="2"/>
  <c r="MC329" i="2"/>
  <c r="MK329" i="2"/>
  <c r="JY320" i="2"/>
  <c r="FI277" i="2"/>
  <c r="FJ277" i="2"/>
  <c r="LW276" i="2"/>
  <c r="KA272" i="2"/>
  <c r="KX276" i="2"/>
  <c r="MM276" i="2"/>
  <c r="KK39" i="2"/>
  <c r="KY164" i="2"/>
  <c r="FE147" i="2"/>
  <c r="EB231" i="2"/>
  <c r="LK40" i="2"/>
  <c r="DM229" i="2"/>
  <c r="KJ144" i="2"/>
  <c r="MI235" i="2"/>
  <c r="EW338" i="2"/>
  <c r="EW332" i="2" s="1"/>
  <c r="EZ326" i="2"/>
  <c r="EY338" i="2"/>
  <c r="LK36" i="2"/>
  <c r="JS193" i="2"/>
  <c r="EJ29" i="2"/>
  <c r="FE137" i="2"/>
  <c r="HQ144" i="2"/>
  <c r="DR123" i="2"/>
  <c r="KI160" i="2"/>
  <c r="DN28" i="2"/>
  <c r="AF40" i="2"/>
  <c r="IV28" i="2"/>
  <c r="KK41" i="2"/>
  <c r="DD228" i="2"/>
  <c r="LR137" i="2"/>
  <c r="EX144" i="2"/>
  <c r="LH144" i="2"/>
  <c r="LX228" i="2"/>
  <c r="KV168" i="2"/>
  <c r="HQ143" i="2"/>
  <c r="HE144" i="2"/>
  <c r="EC136" i="2"/>
  <c r="EX145" i="2"/>
  <c r="FO137" i="2"/>
  <c r="DR220" i="2"/>
  <c r="LV168" i="2"/>
  <c r="FG144" i="2"/>
  <c r="DA291" i="2"/>
  <c r="LX291" i="2"/>
  <c r="MQ288" i="2"/>
  <c r="MI288" i="2"/>
  <c r="KZ282" i="2"/>
  <c r="LA270" i="2" s="1"/>
  <c r="EW279" i="2"/>
  <c r="KT277" i="2"/>
  <c r="LU277" i="2"/>
  <c r="DA238" i="2"/>
  <c r="EC238" i="2"/>
  <c r="DF226" i="2"/>
  <c r="DD226" i="2"/>
  <c r="EA238" i="2"/>
  <c r="EB226" i="2" s="1"/>
  <c r="FP237" i="2"/>
  <c r="FO237" i="2"/>
  <c r="MQ235" i="2"/>
  <c r="MA235" i="2"/>
  <c r="MP234" i="2"/>
  <c r="KN234" i="2"/>
  <c r="LR234" i="2"/>
  <c r="HW234" i="2"/>
  <c r="EW158" i="2"/>
  <c r="EZ158" i="2"/>
  <c r="FB158" i="2"/>
  <c r="EW157" i="2"/>
  <c r="FB144" i="2"/>
  <c r="EZ144" i="2"/>
  <c r="FB157" i="2"/>
  <c r="EX150" i="2"/>
  <c r="KV150" i="2"/>
  <c r="EY150" i="2"/>
  <c r="KL150" i="2"/>
  <c r="KP150" i="2"/>
  <c r="KX150" i="2"/>
  <c r="LH150" i="2"/>
  <c r="LJ150" i="2"/>
  <c r="IN228" i="2"/>
  <c r="DX297" i="2"/>
  <c r="DZ297" i="2" s="1"/>
  <c r="MN297" i="2"/>
  <c r="MR297" i="2"/>
  <c r="DX294" i="2"/>
  <c r="DZ294" i="2" s="1"/>
  <c r="ML294" i="2"/>
  <c r="DY294" i="2"/>
  <c r="MU294" i="2"/>
  <c r="DI294" i="2"/>
  <c r="MP285" i="2"/>
  <c r="LZ285" i="2"/>
  <c r="FO238" i="2"/>
  <c r="FP238" i="2"/>
  <c r="KL238" i="2"/>
  <c r="LF238" i="2"/>
  <c r="LX237" i="2"/>
  <c r="DX216" i="2"/>
  <c r="DZ216" i="2" s="1"/>
  <c r="MJ216" i="2"/>
  <c r="MQ215" i="2"/>
  <c r="KE212" i="2"/>
  <c r="ID215" i="2"/>
  <c r="IC212" i="2"/>
  <c r="KZ245" i="2"/>
  <c r="MN245" i="2"/>
  <c r="FB232" i="2"/>
  <c r="EW244" i="2"/>
  <c r="DA218" i="2"/>
  <c r="LQ218" i="2"/>
  <c r="DR204" i="2"/>
  <c r="DR217" i="2"/>
  <c r="KD212" i="2"/>
  <c r="MP216" i="2"/>
  <c r="MH216" i="2"/>
  <c r="LR216" i="2"/>
  <c r="LT306" i="2"/>
  <c r="LZ306" i="2"/>
  <c r="ET302" i="2"/>
  <c r="EN302" i="2"/>
  <c r="KM28" i="2"/>
  <c r="DX302" i="2"/>
  <c r="DZ302" i="2" s="1"/>
  <c r="ML302" i="2"/>
  <c r="DB247" i="2"/>
  <c r="KJ247" i="2"/>
  <c r="KZ246" i="2"/>
  <c r="KJ246" i="2"/>
  <c r="IY212" i="2"/>
  <c r="JA212" i="2" s="1"/>
  <c r="DZ301" i="2"/>
  <c r="LQ314" i="2"/>
  <c r="LN297" i="2"/>
  <c r="LO285" i="2" s="1"/>
  <c r="LW257" i="2"/>
  <c r="MR244" i="2"/>
  <c r="MH235" i="2"/>
  <c r="FR17" i="2"/>
  <c r="MK244" i="2"/>
  <c r="MA166" i="2"/>
  <c r="MQ166" i="2"/>
  <c r="LZ74" i="2"/>
  <c r="EA74" i="2"/>
  <c r="EB74" i="2" s="1"/>
  <c r="IW269" i="2"/>
  <c r="EA269" i="2"/>
  <c r="EM193" i="2"/>
  <c r="EP180" i="2"/>
  <c r="EM185" i="2"/>
  <c r="EN185" i="2"/>
  <c r="EP185" i="2"/>
  <c r="DI324" i="2"/>
  <c r="MP324" i="2"/>
  <c r="DX324" i="2"/>
  <c r="DZ324" i="2" s="1"/>
  <c r="IA318" i="2"/>
  <c r="DD318" i="2"/>
  <c r="EC257" i="2"/>
  <c r="DD257" i="2"/>
  <c r="IW257" i="2"/>
  <c r="ME257" i="2"/>
  <c r="LR243" i="2"/>
  <c r="LZ243" i="2"/>
  <c r="DB243" i="2"/>
  <c r="DX218" i="2"/>
  <c r="DZ218" i="2" s="1"/>
  <c r="HW207" i="2"/>
  <c r="KI186" i="2"/>
  <c r="IT186" i="2"/>
  <c r="FF187" i="2"/>
  <c r="FG187" i="2" s="1"/>
  <c r="MU184" i="2"/>
  <c r="MM184" i="2"/>
  <c r="MU148" i="2"/>
  <c r="MM148" i="2"/>
  <c r="MO329" i="2"/>
  <c r="DX329" i="2"/>
  <c r="DZ329" i="2" s="1"/>
  <c r="DI329" i="2"/>
  <c r="MK285" i="2"/>
  <c r="MH276" i="2"/>
  <c r="MQ276" i="2"/>
  <c r="KN243" i="2"/>
  <c r="KO231" i="2" s="1"/>
  <c r="KP243" i="2"/>
  <c r="DK243" i="2"/>
  <c r="LF243" i="2"/>
  <c r="LL241" i="2"/>
  <c r="ES110" i="2"/>
  <c r="EP97" i="2"/>
  <c r="FI111" i="2"/>
  <c r="FJ111" i="2"/>
  <c r="DX101" i="2"/>
  <c r="DZ101" i="2" s="1"/>
  <c r="MI101" i="2"/>
  <c r="MN101" i="2"/>
  <c r="DY101" i="2"/>
  <c r="EM102" i="2"/>
  <c r="EP89" i="2"/>
  <c r="MS102" i="2"/>
  <c r="MC102" i="2"/>
  <c r="EW103" i="2"/>
  <c r="FB90" i="2"/>
  <c r="CK104" i="2"/>
  <c r="CS104" i="2"/>
  <c r="LL104" i="2"/>
  <c r="EX104" i="2"/>
  <c r="HC104" i="2"/>
  <c r="KR104" i="2"/>
  <c r="CR104" i="2"/>
  <c r="HA104" i="2"/>
  <c r="HD104" i="2"/>
  <c r="KX104" i="2"/>
  <c r="FE105" i="2"/>
  <c r="ME105" i="2"/>
  <c r="FI105" i="2"/>
  <c r="FK92" i="2"/>
  <c r="LX105" i="2"/>
  <c r="DR93" i="2"/>
  <c r="DM106" i="2"/>
  <c r="DP93" i="2"/>
  <c r="DP106" i="2"/>
  <c r="MU329" i="2"/>
  <c r="MM329" i="2"/>
  <c r="LW329" i="2"/>
  <c r="MP288" i="2"/>
  <c r="MH288" i="2"/>
  <c r="LW262" i="2"/>
  <c r="MG261" i="2"/>
  <c r="LQ261" i="2"/>
  <c r="EW242" i="2"/>
  <c r="FF242" i="2"/>
  <c r="FG242" i="2" s="1"/>
  <c r="LR237" i="2"/>
  <c r="DX227" i="2"/>
  <c r="DZ227" i="2" s="1"/>
  <c r="MQ227" i="2"/>
  <c r="LQ220" i="2"/>
  <c r="MG218" i="2"/>
  <c r="HW218" i="2"/>
  <c r="MQ216" i="2"/>
  <c r="MI216" i="2"/>
  <c r="S21" i="2"/>
  <c r="P17" i="2"/>
  <c r="FU17" i="2"/>
  <c r="GY21" i="2"/>
  <c r="ID21" i="2"/>
  <c r="IC17" i="2"/>
  <c r="KR21" i="2"/>
  <c r="KS21" i="2" s="1"/>
  <c r="LT21" i="2"/>
  <c r="CH22" i="2"/>
  <c r="BE17" i="2"/>
  <c r="CP22" i="2"/>
  <c r="BM17" i="2"/>
  <c r="IU17" i="2"/>
  <c r="IM22" i="2"/>
  <c r="IL22" i="2"/>
  <c r="KN22" i="2"/>
  <c r="KO22" i="2" s="1"/>
  <c r="LR22" i="2"/>
  <c r="JV17" i="2"/>
  <c r="MH22" i="2"/>
  <c r="LZ22" i="2"/>
  <c r="MP22" i="2"/>
  <c r="LD22" i="2"/>
  <c r="LE22" i="2" s="1"/>
  <c r="CS23" i="2"/>
  <c r="EN23" i="2"/>
  <c r="EQ23" i="2" s="1"/>
  <c r="CM23" i="2"/>
  <c r="LF23" i="2"/>
  <c r="LG23" i="2" s="1"/>
  <c r="CW23" i="2"/>
  <c r="D17" i="2"/>
  <c r="E27" i="2" s="1"/>
  <c r="CR23" i="2"/>
  <c r="LH23" i="2"/>
  <c r="LI23" i="2" s="1"/>
  <c r="HO23" i="2"/>
  <c r="KP23" i="2"/>
  <c r="KQ23" i="2" s="1"/>
  <c r="KX23" i="2"/>
  <c r="KY23" i="2" s="1"/>
  <c r="HJ23" i="2"/>
  <c r="CO23" i="2"/>
  <c r="KN23" i="2"/>
  <c r="KO23" i="2" s="1"/>
  <c r="HK23" i="2"/>
  <c r="CL23" i="2"/>
  <c r="HF23" i="2"/>
  <c r="LN23" i="2"/>
  <c r="LO23" i="2" s="1"/>
  <c r="KZ23" i="2"/>
  <c r="LA23" i="2" s="1"/>
  <c r="I23" i="2"/>
  <c r="J23" i="2" s="1"/>
  <c r="CK23" i="2"/>
  <c r="KT23" i="2"/>
  <c r="KU23" i="2" s="1"/>
  <c r="HI23" i="2"/>
  <c r="HA23" i="2"/>
  <c r="CH23" i="2"/>
  <c r="DK23" i="2"/>
  <c r="DQ23" i="2" s="1"/>
  <c r="KJ23" i="2"/>
  <c r="KK23" i="2" s="1"/>
  <c r="HQ23" i="2"/>
  <c r="CT23" i="2"/>
  <c r="LL23" i="2"/>
  <c r="LM23" i="2" s="1"/>
  <c r="CE23" i="2"/>
  <c r="CP23" i="2"/>
  <c r="HN23" i="2"/>
  <c r="CI23" i="2"/>
  <c r="CJ23" i="2"/>
  <c r="CU23" i="2"/>
  <c r="HS23" i="2"/>
  <c r="LD23" i="2"/>
  <c r="LE23" i="2" s="1"/>
  <c r="KR23" i="2"/>
  <c r="KS23" i="2" s="1"/>
  <c r="LJ23" i="2"/>
  <c r="LK23" i="2" s="1"/>
  <c r="CY23" i="2"/>
  <c r="HH23" i="2"/>
  <c r="HE23" i="2"/>
  <c r="HC23" i="2"/>
  <c r="HG23" i="2"/>
  <c r="DL23" i="2"/>
  <c r="CX23" i="2"/>
  <c r="EY23" i="2"/>
  <c r="HP23" i="2"/>
  <c r="HM23" i="2"/>
  <c r="AH23" i="2"/>
  <c r="W23" i="2"/>
  <c r="V17" i="2"/>
  <c r="CF23" i="2"/>
  <c r="MM23" i="2"/>
  <c r="MP23" i="2"/>
  <c r="MJ23" i="2"/>
  <c r="MT23" i="2"/>
  <c r="EA23" i="2"/>
  <c r="EB23" i="2" s="1"/>
  <c r="MI23" i="2"/>
  <c r="MN23" i="2"/>
  <c r="DX23" i="2"/>
  <c r="DZ23" i="2" s="1"/>
  <c r="ML23" i="2"/>
  <c r="MU23" i="2"/>
  <c r="MK23" i="2"/>
  <c r="DW17" i="2"/>
  <c r="MS23" i="2"/>
  <c r="MR23" i="2"/>
  <c r="HD23" i="2"/>
  <c r="HL23" i="2"/>
  <c r="HT23" i="2"/>
  <c r="IS23" i="2"/>
  <c r="IZ23" i="2"/>
  <c r="JG23" i="2"/>
  <c r="LQ23" i="2"/>
  <c r="MG23" i="2"/>
  <c r="HK24" i="2"/>
  <c r="GG17" i="2"/>
  <c r="HK17" i="2" s="1"/>
  <c r="MN24" i="2"/>
  <c r="KZ24" i="2"/>
  <c r="LA24" i="2" s="1"/>
  <c r="AG25" i="2"/>
  <c r="AE25" i="2"/>
  <c r="AD25" i="2"/>
  <c r="AF25" i="2" s="1"/>
  <c r="ML25" i="2"/>
  <c r="KV25" i="2"/>
  <c r="KW25" i="2" s="1"/>
  <c r="JG25" i="2"/>
  <c r="DA26" i="2"/>
  <c r="ET26" i="2"/>
  <c r="LS26" i="2"/>
  <c r="DF26" i="2"/>
  <c r="LV26" i="2"/>
  <c r="EC26" i="2"/>
  <c r="ME26" i="2"/>
  <c r="DM26" i="2"/>
  <c r="DN26" i="2" s="1"/>
  <c r="LR26" i="2"/>
  <c r="MD26" i="2"/>
  <c r="MA26" i="2"/>
  <c r="LQ26" i="2"/>
  <c r="FP26" i="2"/>
  <c r="FE26" i="2"/>
  <c r="DB26" i="2"/>
  <c r="LX26" i="2"/>
  <c r="LT26" i="2"/>
  <c r="FJ26" i="2"/>
  <c r="IG26" i="2"/>
  <c r="II17" i="2"/>
  <c r="LU26" i="2"/>
  <c r="JG26" i="2"/>
  <c r="KT26" i="2"/>
  <c r="KU26" i="2" s="1"/>
  <c r="MC26" i="2"/>
  <c r="R17" i="2"/>
  <c r="S18" i="2"/>
  <c r="AH18" i="2"/>
  <c r="CK18" i="2"/>
  <c r="BH17" i="2"/>
  <c r="BP17" i="2"/>
  <c r="CS18" i="2"/>
  <c r="DJ18" i="2"/>
  <c r="DL18" i="2"/>
  <c r="DM18" i="2"/>
  <c r="DN18" i="2" s="1"/>
  <c r="DK18" i="2"/>
  <c r="LP18" i="2"/>
  <c r="KJ18" i="2"/>
  <c r="KK18" i="2" s="1"/>
  <c r="MF18" i="2"/>
  <c r="MN18" i="2"/>
  <c r="LX18" i="2"/>
  <c r="KZ18" i="2"/>
  <c r="LA18" i="2" s="1"/>
  <c r="T17" i="2"/>
  <c r="FX17" i="2"/>
  <c r="GF17" i="2"/>
  <c r="GN17" i="2"/>
  <c r="IK17" i="2"/>
  <c r="KA17" i="2"/>
  <c r="MM19" i="2"/>
  <c r="LW19" i="2"/>
  <c r="KI17" i="2"/>
  <c r="ME19" i="2"/>
  <c r="S20" i="2"/>
  <c r="AH20" i="2"/>
  <c r="FW17" i="2"/>
  <c r="GE17" i="2"/>
  <c r="HI17" i="2" s="1"/>
  <c r="GM17" i="2"/>
  <c r="HQ17" i="2" s="1"/>
  <c r="GU17" i="2"/>
  <c r="LV20" i="2"/>
  <c r="KV20" i="2"/>
  <c r="KW20" i="2" s="1"/>
  <c r="ML20" i="2"/>
  <c r="LL20" i="2"/>
  <c r="LM20" i="2" s="1"/>
  <c r="MT20" i="2"/>
  <c r="IH113" i="2"/>
  <c r="DZ239" i="2"/>
  <c r="MH326" i="2"/>
  <c r="MK307" i="2"/>
  <c r="MH280" i="2"/>
  <c r="MI273" i="2"/>
  <c r="MN254" i="2"/>
  <c r="KR243" i="2"/>
  <c r="LL239" i="2"/>
  <c r="ML239" i="2"/>
  <c r="IW232" i="2"/>
  <c r="KJ194" i="2"/>
  <c r="MA149" i="2"/>
  <c r="DY23" i="2"/>
  <c r="GY23" i="2"/>
  <c r="IM25" i="2"/>
  <c r="MF24" i="2"/>
  <c r="IW74" i="2"/>
  <c r="MI329" i="2"/>
  <c r="MP277" i="2"/>
  <c r="LR274" i="2"/>
  <c r="KZ202" i="2"/>
  <c r="LT198" i="2"/>
  <c r="MA165" i="2"/>
  <c r="KN149" i="2"/>
  <c r="KO149" i="2" s="1"/>
  <c r="DB23" i="2"/>
  <c r="EX23" i="2"/>
  <c r="FA23" i="2" s="1"/>
  <c r="JA163" i="2"/>
  <c r="LQ278" i="2"/>
  <c r="LV254" i="2"/>
  <c r="FB241" i="2"/>
  <c r="IA241" i="2"/>
  <c r="MR208" i="2"/>
  <c r="ES138" i="2"/>
  <c r="GZ26" i="2"/>
  <c r="CQ23" i="2"/>
  <c r="CG23" i="2"/>
  <c r="DZ213" i="2"/>
  <c r="KV335" i="2"/>
  <c r="KW323" i="2" s="1"/>
  <c r="LZ335" i="2"/>
  <c r="MP318" i="2"/>
  <c r="LJ301" i="2"/>
  <c r="MQ299" i="2"/>
  <c r="KV270" i="2"/>
  <c r="KW270" i="2" s="1"/>
  <c r="DR257" i="2"/>
  <c r="LL261" i="2"/>
  <c r="KJ187" i="2"/>
  <c r="KK174" i="2" s="1"/>
  <c r="MM140" i="2"/>
  <c r="DP18" i="2"/>
  <c r="MF23" i="2"/>
  <c r="MT25" i="2"/>
  <c r="FQ99" i="2"/>
  <c r="GT95" i="2"/>
  <c r="JC72" i="2"/>
  <c r="MY55" i="2"/>
  <c r="LP38" i="2"/>
  <c r="LX38" i="2"/>
  <c r="LR37" i="2"/>
  <c r="B17" i="2"/>
  <c r="CL20" i="2"/>
  <c r="BQ17" i="2"/>
  <c r="BY17" i="2"/>
  <c r="MY27" i="2"/>
  <c r="AS17" i="2"/>
  <c r="BA17" i="2"/>
  <c r="AP17" i="2"/>
  <c r="AY17" i="2"/>
  <c r="AZ17" i="2"/>
  <c r="AR17" i="2"/>
  <c r="AX17" i="2"/>
  <c r="AW17" i="2"/>
  <c r="AO17" i="2"/>
  <c r="AV17" i="2"/>
  <c r="CM106" i="2"/>
  <c r="CU106" i="2"/>
  <c r="HC93" i="2"/>
  <c r="HK93" i="2"/>
  <c r="JA94" i="2"/>
  <c r="BU30" i="2"/>
  <c r="CX30" i="2" s="1"/>
  <c r="IL42" i="2"/>
  <c r="JG18" i="2"/>
  <c r="JN18" i="2" s="1"/>
  <c r="W19" i="2"/>
  <c r="CA17" i="2"/>
  <c r="LQ19" i="2"/>
  <c r="KC17" i="2"/>
  <c r="U17" i="2"/>
  <c r="CE20" i="2"/>
  <c r="BJ17" i="2"/>
  <c r="BR17" i="2"/>
  <c r="CU17" i="2" s="1"/>
  <c r="BZ17" i="2"/>
  <c r="CR28" i="2"/>
  <c r="EY28" i="2"/>
  <c r="IZ28" i="2"/>
  <c r="MQ28" i="2"/>
  <c r="HD29" i="2"/>
  <c r="HT29" i="2"/>
  <c r="K100" i="2"/>
  <c r="AE103" i="2"/>
  <c r="FP77" i="2"/>
  <c r="MZ46" i="2"/>
  <c r="FQ18" i="2"/>
  <c r="IY17" i="2"/>
  <c r="IL19" i="2"/>
  <c r="IN19" i="2" s="1"/>
  <c r="GW17" i="2"/>
  <c r="IP26" i="2"/>
  <c r="IQ26" i="2" s="1"/>
  <c r="LP26" i="2"/>
  <c r="KZ26" i="2"/>
  <c r="LA26" i="2" s="1"/>
  <c r="BX17" i="2"/>
  <c r="F23" i="2"/>
  <c r="JA27" i="2"/>
  <c r="G17" i="2"/>
  <c r="BT17" i="2"/>
  <c r="KV22" i="2"/>
  <c r="KW22" i="2" s="1"/>
  <c r="MR229" i="2"/>
  <c r="LQ223" i="2"/>
  <c r="MI205" i="2"/>
  <c r="MU154" i="2"/>
  <c r="CC82" i="2"/>
  <c r="MY49" i="2"/>
  <c r="MY38" i="2"/>
  <c r="NA38" i="2" s="1"/>
  <c r="HS40" i="2"/>
  <c r="HA41" i="2"/>
  <c r="MZ18" i="2"/>
  <c r="CF21" i="2"/>
  <c r="CJ24" i="2"/>
  <c r="HP24" i="2"/>
  <c r="IG24" i="2"/>
  <c r="IH24" i="2" s="1"/>
  <c r="MS24" i="2"/>
  <c r="BV17" i="2"/>
  <c r="CY17" i="2" s="1"/>
  <c r="CD17" i="2"/>
  <c r="FF25" i="2"/>
  <c r="FG25" i="2" s="1"/>
  <c r="GY25" i="2"/>
  <c r="GK17" i="2"/>
  <c r="ID25" i="2"/>
  <c r="MY25" i="2"/>
  <c r="NA25" i="2" s="1"/>
  <c r="EP207" i="2"/>
  <c r="KZ216" i="2"/>
  <c r="MQ211" i="2"/>
  <c r="LQ198" i="2"/>
  <c r="MU176" i="2"/>
  <c r="FK84" i="2"/>
  <c r="GQ95" i="2"/>
  <c r="MY44" i="2"/>
  <c r="MY47" i="2"/>
  <c r="CO32" i="2"/>
  <c r="CG32" i="2"/>
  <c r="HC32" i="2"/>
  <c r="HK32" i="2"/>
  <c r="FQ20" i="2"/>
  <c r="MY34" i="2"/>
  <c r="CM37" i="2"/>
  <c r="KV37" i="2"/>
  <c r="AE19" i="2"/>
  <c r="FG23" i="2"/>
  <c r="IQ22" i="2"/>
  <c r="KZ22" i="2"/>
  <c r="LA22" i="2" s="1"/>
  <c r="AD23" i="2"/>
  <c r="AF23" i="2" s="1"/>
  <c r="HB23" i="2"/>
  <c r="HR23" i="2"/>
  <c r="GV17" i="2"/>
  <c r="CF28" i="2"/>
  <c r="MQ202" i="2"/>
  <c r="KZ198" i="2"/>
  <c r="LA185" i="2" s="1"/>
  <c r="LS168" i="2"/>
  <c r="MM141" i="2"/>
  <c r="IY121" i="2"/>
  <c r="JA121" i="2" s="1"/>
  <c r="FF115" i="2"/>
  <c r="FG115" i="2" s="1"/>
  <c r="IW106" i="2"/>
  <c r="LT106" i="2"/>
  <c r="MB106" i="2"/>
  <c r="GR95" i="2"/>
  <c r="I104" i="2"/>
  <c r="Q95" i="2"/>
  <c r="FG91" i="2"/>
  <c r="CJ92" i="2"/>
  <c r="CR92" i="2"/>
  <c r="S93" i="2"/>
  <c r="S82" i="2" s="1"/>
  <c r="LU93" i="2"/>
  <c r="LQ77" i="2"/>
  <c r="KX78" i="2"/>
  <c r="FQ81" i="2"/>
  <c r="IP81" i="2"/>
  <c r="MZ44" i="2"/>
  <c r="KJ32" i="2"/>
  <c r="KK32" i="2" s="1"/>
  <c r="MZ34" i="2"/>
  <c r="IW26" i="2"/>
  <c r="HL22" i="2"/>
  <c r="IS22" i="2"/>
  <c r="JQ145" i="2"/>
  <c r="JQ182" i="2"/>
  <c r="EB272" i="2"/>
  <c r="EB260" i="2"/>
  <c r="EH31" i="2"/>
  <c r="EH44" i="2"/>
  <c r="EK31" i="2"/>
  <c r="EE30" i="2"/>
  <c r="ED30" i="2"/>
  <c r="EJ30" i="2"/>
  <c r="EG30" i="2"/>
  <c r="EF30" i="2"/>
  <c r="JB139" i="2"/>
  <c r="IB139" i="2"/>
  <c r="IF139" i="2"/>
  <c r="IO139" i="2"/>
  <c r="IX139" i="2"/>
  <c r="IF138" i="2"/>
  <c r="IB138" i="2"/>
  <c r="IO138" i="2"/>
  <c r="JB138" i="2"/>
  <c r="JM109" i="2"/>
  <c r="KO284" i="2"/>
  <c r="KO272" i="2"/>
  <c r="JS146" i="2"/>
  <c r="ED288" i="2"/>
  <c r="EE288" i="2"/>
  <c r="EG288" i="2"/>
  <c r="EJ288" i="2"/>
  <c r="EJ276" i="2"/>
  <c r="EF288" i="2"/>
  <c r="IF34" i="2"/>
  <c r="JB34" i="2"/>
  <c r="IB34" i="2"/>
  <c r="JP32" i="2"/>
  <c r="JQ32" i="2" s="1"/>
  <c r="NB32" i="2"/>
  <c r="ND32" i="2" s="1"/>
  <c r="JM82" i="2"/>
  <c r="JR51" i="2"/>
  <c r="NC51" i="2"/>
  <c r="NE51" i="2" s="1"/>
  <c r="LE248" i="2"/>
  <c r="LE260" i="2"/>
  <c r="JQ47" i="2"/>
  <c r="IX34" i="2"/>
  <c r="NB40" i="2"/>
  <c r="ND40" i="2" s="1"/>
  <c r="JP40" i="2"/>
  <c r="U11" i="7"/>
  <c r="IO56" i="2"/>
  <c r="C24" i="7"/>
  <c r="JS57" i="2"/>
  <c r="FG272" i="2"/>
  <c r="C4" i="7"/>
  <c r="EK293" i="2"/>
  <c r="EK268" i="2"/>
  <c r="AM31" i="2"/>
  <c r="JB33" i="2"/>
  <c r="IF33" i="2"/>
  <c r="EH148" i="2"/>
  <c r="EH135" i="2"/>
  <c r="EK148" i="2"/>
  <c r="FA134" i="2"/>
  <c r="FA147" i="2"/>
  <c r="FC134" i="2"/>
  <c r="Y24" i="7"/>
  <c r="Z24" i="7"/>
  <c r="KW212" i="2"/>
  <c r="KW211" i="2"/>
  <c r="EH323" i="2"/>
  <c r="EK323" i="2"/>
  <c r="AL56" i="2"/>
  <c r="AK56" i="2"/>
  <c r="AJ56" i="2"/>
  <c r="HV43" i="2"/>
  <c r="IO55" i="2"/>
  <c r="JB55" i="2"/>
  <c r="LG248" i="2"/>
  <c r="LG260" i="2"/>
  <c r="JS132" i="2"/>
  <c r="X13" i="7"/>
  <c r="JM279" i="2"/>
  <c r="JM291" i="2"/>
  <c r="LM56" i="2"/>
  <c r="LM43" i="2"/>
  <c r="JM52" i="2"/>
  <c r="JM65" i="2"/>
  <c r="L12" i="7"/>
  <c r="DN134" i="2"/>
  <c r="IO49" i="2"/>
  <c r="IB49" i="2"/>
  <c r="JS86" i="2"/>
  <c r="DQ43" i="2"/>
  <c r="DS30" i="2"/>
  <c r="DS43" i="2"/>
  <c r="LO212" i="2"/>
  <c r="T13" i="7"/>
  <c r="P13" i="7"/>
  <c r="N13" i="7"/>
  <c r="O13" i="7" s="1"/>
  <c r="DQ262" i="2"/>
  <c r="DS262" i="2"/>
  <c r="JQ164" i="2"/>
  <c r="JQ151" i="2"/>
  <c r="IB51" i="2"/>
  <c r="JB51" i="2"/>
  <c r="AM42" i="2"/>
  <c r="T28" i="7"/>
  <c r="S27" i="7"/>
  <c r="P28" i="7"/>
  <c r="JM46" i="2"/>
  <c r="JM59" i="2"/>
  <c r="EQ56" i="2"/>
  <c r="EO56" i="2"/>
  <c r="JM146" i="2"/>
  <c r="DG56" i="2"/>
  <c r="DE56" i="2"/>
  <c r="DE43" i="2"/>
  <c r="DC56" i="2"/>
  <c r="LG308" i="2"/>
  <c r="LG320" i="2"/>
  <c r="DO262" i="2"/>
  <c r="DN262" i="2"/>
  <c r="IF47" i="2"/>
  <c r="JB47" i="2"/>
  <c r="EH273" i="2"/>
  <c r="JS47" i="2"/>
  <c r="NB43" i="2"/>
  <c r="ND43" i="2" s="1"/>
  <c r="EK302" i="2"/>
  <c r="JS40" i="2"/>
  <c r="IX121" i="2"/>
  <c r="JQ39" i="2"/>
  <c r="DG43" i="2"/>
  <c r="JQ219" i="2"/>
  <c r="HU43" i="2"/>
  <c r="IO43" i="2" s="1"/>
  <c r="IF51" i="2"/>
  <c r="Z12" i="7"/>
  <c r="AL43" i="2"/>
  <c r="IX49" i="2"/>
  <c r="IX51" i="2"/>
  <c r="LI272" i="2"/>
  <c r="NC78" i="2"/>
  <c r="NE78" i="2" s="1"/>
  <c r="JS85" i="2"/>
  <c r="EH39" i="2"/>
  <c r="M30" i="2"/>
  <c r="JR41" i="2"/>
  <c r="JS41" i="2" s="1"/>
  <c r="NC41" i="2"/>
  <c r="NE41" i="2" s="1"/>
  <c r="IZ224" i="2"/>
  <c r="JA224" i="2"/>
  <c r="JM318" i="2"/>
  <c r="JM330" i="2"/>
  <c r="DE212" i="2"/>
  <c r="JO56" i="2"/>
  <c r="IV56" i="2"/>
  <c r="EG43" i="2"/>
  <c r="ED43" i="2"/>
  <c r="EK108" i="2"/>
  <c r="EH263" i="2"/>
  <c r="JM321" i="2"/>
  <c r="IO47" i="2"/>
  <c r="JM322" i="2"/>
  <c r="JB49" i="2"/>
  <c r="LA308" i="2"/>
  <c r="DC147" i="2"/>
  <c r="EU56" i="2"/>
  <c r="LO211" i="2"/>
  <c r="S13" i="7"/>
  <c r="E30" i="2"/>
  <c r="NB41" i="2"/>
  <c r="ND41" i="2" s="1"/>
  <c r="JP41" i="2"/>
  <c r="JQ41" i="2" s="1"/>
  <c r="JQ109" i="2"/>
  <c r="ED56" i="2"/>
  <c r="EE56" i="2"/>
  <c r="EH43" i="2" s="1"/>
  <c r="G6" i="7"/>
  <c r="R6" i="7" s="1"/>
  <c r="AA5" i="7" s="1"/>
  <c r="EU43" i="2"/>
  <c r="EQ30" i="2"/>
  <c r="JM42" i="2"/>
  <c r="EH147" i="2"/>
  <c r="EI69" i="2"/>
  <c r="EH128" i="2"/>
  <c r="EJ271" i="2"/>
  <c r="EJ275" i="2"/>
  <c r="JQ63" i="2"/>
  <c r="Y6" i="7"/>
  <c r="Y5" i="7"/>
  <c r="LA248" i="2"/>
  <c r="JS233" i="2"/>
  <c r="JM37" i="2"/>
  <c r="JS120" i="2"/>
  <c r="T12" i="7"/>
  <c r="EK73" i="2"/>
  <c r="EQ284" i="2"/>
  <c r="EG121" i="2"/>
  <c r="EI134" i="2"/>
  <c r="IB45" i="2"/>
  <c r="EE69" i="2"/>
  <c r="JS218" i="2"/>
  <c r="U14" i="7"/>
  <c r="EE283" i="2"/>
  <c r="EI287" i="2"/>
  <c r="JM106" i="2"/>
  <c r="LA186" i="2"/>
  <c r="LO272" i="2"/>
  <c r="JM35" i="2"/>
  <c r="EK19" i="2"/>
  <c r="EH19" i="2"/>
  <c r="JQ228" i="2"/>
  <c r="DO276" i="2"/>
  <c r="IX45" i="2"/>
  <c r="JM317" i="2"/>
  <c r="EO186" i="2"/>
  <c r="JM39" i="2"/>
  <c r="EB308" i="2"/>
  <c r="G7" i="7"/>
  <c r="R7" i="7" s="1"/>
  <c r="ED283" i="2"/>
  <c r="EF287" i="2"/>
  <c r="T16" i="7"/>
  <c r="KU43" i="2"/>
  <c r="JQ33" i="2"/>
  <c r="EU284" i="2"/>
  <c r="U23" i="7"/>
  <c r="JQ65" i="2"/>
  <c r="IF45" i="2"/>
  <c r="JM55" i="2"/>
  <c r="EQ272" i="2"/>
  <c r="ED69" i="2"/>
  <c r="EF199" i="2"/>
  <c r="EQ108" i="2"/>
  <c r="DN186" i="2"/>
  <c r="JQ83" i="2"/>
  <c r="AA13" i="7"/>
  <c r="IF145" i="2"/>
  <c r="IB145" i="2"/>
  <c r="KM147" i="2"/>
  <c r="JA18" i="2"/>
  <c r="IW18" i="2"/>
  <c r="DJ20" i="2"/>
  <c r="DL20" i="2"/>
  <c r="DK20" i="2"/>
  <c r="DQ20" i="2" s="1"/>
  <c r="DI17" i="2"/>
  <c r="DT28" i="2" s="1"/>
  <c r="EC20" i="2"/>
  <c r="DR20" i="2"/>
  <c r="DP20" i="2"/>
  <c r="EH95" i="2"/>
  <c r="AM40" i="2"/>
  <c r="LI30" i="2"/>
  <c r="JS36" i="2"/>
  <c r="JM228" i="2"/>
  <c r="LM30" i="2"/>
  <c r="KQ260" i="2"/>
  <c r="JQ61" i="2"/>
  <c r="JS114" i="2"/>
  <c r="LI37" i="2"/>
  <c r="AL28" i="2"/>
  <c r="KK26" i="2"/>
  <c r="EF34" i="2"/>
  <c r="DE29" i="2"/>
  <c r="AL25" i="2"/>
  <c r="DM270" i="2"/>
  <c r="DJ270" i="2"/>
  <c r="DK270" i="2"/>
  <c r="EC270" i="2"/>
  <c r="KJ264" i="2"/>
  <c r="JT260" i="2"/>
  <c r="JG264" i="2"/>
  <c r="MD252" i="2"/>
  <c r="MT252" i="2"/>
  <c r="LL252" i="2"/>
  <c r="KH248" i="2"/>
  <c r="JZ248" i="2"/>
  <c r="JG252" i="2"/>
  <c r="ML252" i="2"/>
  <c r="DA252" i="2"/>
  <c r="LU252" i="2"/>
  <c r="LT252" i="2"/>
  <c r="LZ252" i="2"/>
  <c r="DF252" i="2"/>
  <c r="DB252" i="2"/>
  <c r="EA252" i="2"/>
  <c r="LW252" i="2"/>
  <c r="LR252" i="2"/>
  <c r="DD240" i="2"/>
  <c r="EC252" i="2"/>
  <c r="IW252" i="2"/>
  <c r="DM252" i="2"/>
  <c r="ET252" i="2"/>
  <c r="IA252" i="2"/>
  <c r="FJ252" i="2"/>
  <c r="IN252" i="2"/>
  <c r="LQ252" i="2"/>
  <c r="ME252" i="2"/>
  <c r="MB252" i="2"/>
  <c r="MC252" i="2"/>
  <c r="DD252" i="2"/>
  <c r="MA252" i="2"/>
  <c r="FP252" i="2"/>
  <c r="DF240" i="2"/>
  <c r="LP252" i="2"/>
  <c r="LS252" i="2"/>
  <c r="KL251" i="2"/>
  <c r="MG251" i="2"/>
  <c r="JG251" i="2"/>
  <c r="JU248" i="2"/>
  <c r="LQ251" i="2"/>
  <c r="EW251" i="2"/>
  <c r="EY251" i="2"/>
  <c r="FF251" i="2"/>
  <c r="FG251" i="2" s="1"/>
  <c r="FB239" i="2"/>
  <c r="EZ239" i="2"/>
  <c r="MC250" i="2"/>
  <c r="MS250" i="2"/>
  <c r="KG248" i="2"/>
  <c r="LU250" i="2"/>
  <c r="JG250" i="2"/>
  <c r="KT250" i="2"/>
  <c r="FL248" i="2"/>
  <c r="FO250" i="2"/>
  <c r="LT250" i="2"/>
  <c r="DD238" i="2"/>
  <c r="DF250" i="2"/>
  <c r="FE250" i="2"/>
  <c r="DD250" i="2"/>
  <c r="DB250" i="2"/>
  <c r="IW250" i="2"/>
  <c r="LQ250" i="2"/>
  <c r="LV250" i="2"/>
  <c r="EA250" i="2"/>
  <c r="IN250" i="2"/>
  <c r="IA250" i="2"/>
  <c r="LW250" i="2"/>
  <c r="ME250" i="2"/>
  <c r="CZ248" i="2"/>
  <c r="DM250" i="2"/>
  <c r="LS250" i="2"/>
  <c r="EC250" i="2"/>
  <c r="ET250" i="2"/>
  <c r="FJ250" i="2"/>
  <c r="LZ250" i="2"/>
  <c r="MD250" i="2"/>
  <c r="MB250" i="2"/>
  <c r="DA250" i="2"/>
  <c r="MH249" i="2"/>
  <c r="JG249" i="2"/>
  <c r="LR249" i="2"/>
  <c r="FF249" i="2"/>
  <c r="FG249" i="2" s="1"/>
  <c r="FB249" i="2"/>
  <c r="EZ237" i="2"/>
  <c r="FB237" i="2"/>
  <c r="EY249" i="2"/>
  <c r="EX249" i="2"/>
  <c r="EV248" i="2"/>
  <c r="LJ247" i="2"/>
  <c r="LK247" i="2" s="1"/>
  <c r="MC247" i="2"/>
  <c r="KG236" i="2"/>
  <c r="MS247" i="2"/>
  <c r="KT247" i="2"/>
  <c r="MK247" i="2"/>
  <c r="LU247" i="2"/>
  <c r="JY236" i="2"/>
  <c r="LO30" i="2"/>
  <c r="KY30" i="2"/>
  <c r="DQ288" i="2"/>
  <c r="LK43" i="2"/>
  <c r="DO323" i="2"/>
  <c r="JS206" i="2"/>
  <c r="JS167" i="2"/>
  <c r="KS38" i="2"/>
  <c r="KQ39" i="2"/>
  <c r="LA34" i="2"/>
  <c r="KM38" i="2"/>
  <c r="HZ28" i="2"/>
  <c r="EQ28" i="2"/>
  <c r="LK92" i="2"/>
  <c r="LK105" i="2"/>
  <c r="JS203" i="2"/>
  <c r="LM31" i="2"/>
  <c r="DN22" i="2"/>
  <c r="EG23" i="2"/>
  <c r="EJ23" i="2"/>
  <c r="DE18" i="2"/>
  <c r="DN24" i="2"/>
  <c r="MZ43" i="2"/>
  <c r="EI50" i="2"/>
  <c r="DN285" i="2"/>
  <c r="MS288" i="2"/>
  <c r="MC288" i="2"/>
  <c r="LL287" i="2"/>
  <c r="MT287" i="2"/>
  <c r="ML287" i="2"/>
  <c r="KV287" i="2"/>
  <c r="MU286" i="2"/>
  <c r="ME286" i="2"/>
  <c r="LN286" i="2"/>
  <c r="LW286" i="2"/>
  <c r="KX286" i="2"/>
  <c r="EQ24" i="2"/>
  <c r="ME341" i="2"/>
  <c r="MU341" i="2"/>
  <c r="EW317" i="2"/>
  <c r="FB317" i="2"/>
  <c r="JG301" i="2"/>
  <c r="EC301" i="2"/>
  <c r="MB301" i="2"/>
  <c r="LS301" i="2"/>
  <c r="DF289" i="2"/>
  <c r="MA301" i="2"/>
  <c r="LZ301" i="2"/>
  <c r="LW301" i="2"/>
  <c r="IA301" i="2"/>
  <c r="DB301" i="2"/>
  <c r="ME301" i="2"/>
  <c r="DA301" i="2"/>
  <c r="LX301" i="2"/>
  <c r="DD289" i="2"/>
  <c r="MD301" i="2"/>
  <c r="ET301" i="2"/>
  <c r="IW301" i="2"/>
  <c r="FJ301" i="2"/>
  <c r="LP301" i="2"/>
  <c r="DF301" i="2"/>
  <c r="LQ301" i="2"/>
  <c r="LY301" i="2"/>
  <c r="EA301" i="2"/>
  <c r="LT301" i="2"/>
  <c r="LB300" i="2"/>
  <c r="LC300" i="2" s="1"/>
  <c r="LY300" i="2"/>
  <c r="LQ300" i="2"/>
  <c r="KL300" i="2"/>
  <c r="EP300" i="2"/>
  <c r="ET300" i="2"/>
  <c r="FI293" i="2"/>
  <c r="FJ293" i="2"/>
  <c r="LN292" i="2"/>
  <c r="MU292" i="2"/>
  <c r="LQ292" i="2"/>
  <c r="DA292" i="2"/>
  <c r="IA292" i="2"/>
  <c r="MA292" i="2"/>
  <c r="EA292" i="2"/>
  <c r="LS292" i="2"/>
  <c r="MC292" i="2"/>
  <c r="DD280" i="2"/>
  <c r="FJ292" i="2"/>
  <c r="LZ292" i="2"/>
  <c r="LV292" i="2"/>
  <c r="DF292" i="2"/>
  <c r="LP292" i="2"/>
  <c r="ET292" i="2"/>
  <c r="LR292" i="2"/>
  <c r="MY43" i="2"/>
  <c r="DQ25" i="2"/>
  <c r="KQ235" i="2"/>
  <c r="MD270" i="2"/>
  <c r="LL270" i="2"/>
  <c r="LM258" i="2" s="1"/>
  <c r="DJ324" i="2"/>
  <c r="DM324" i="2"/>
  <c r="MH290" i="2"/>
  <c r="MS290" i="2"/>
  <c r="DX290" i="2"/>
  <c r="DZ290" i="2" s="1"/>
  <c r="MP289" i="2"/>
  <c r="MQ283" i="2"/>
  <c r="MI283" i="2"/>
  <c r="KT270" i="2"/>
  <c r="F270" i="2"/>
  <c r="DA246" i="2"/>
  <c r="FP246" i="2"/>
  <c r="LX246" i="2"/>
  <c r="ME246" i="2"/>
  <c r="HY212" i="2"/>
  <c r="HW217" i="2"/>
  <c r="DJ217" i="2"/>
  <c r="EC217" i="2"/>
  <c r="DP204" i="2"/>
  <c r="DI212" i="2"/>
  <c r="DP217" i="2"/>
  <c r="DJ207" i="2"/>
  <c r="DR207" i="2"/>
  <c r="EC207" i="2"/>
  <c r="DP207" i="2"/>
  <c r="MM168" i="2"/>
  <c r="DY168" i="2"/>
  <c r="DX159" i="2"/>
  <c r="DZ159" i="2" s="1"/>
  <c r="MM159" i="2"/>
  <c r="MM116" i="2"/>
  <c r="H111" i="2"/>
  <c r="AG111" i="2"/>
  <c r="H118" i="2"/>
  <c r="AG118" i="2"/>
  <c r="EM73" i="2"/>
  <c r="ET73" i="2"/>
  <c r="BQ69" i="2"/>
  <c r="CT69" i="2" s="1"/>
  <c r="CT74" i="2"/>
  <c r="LJ59" i="2"/>
  <c r="HA59" i="2"/>
  <c r="CU59" i="2"/>
  <c r="CF59" i="2"/>
  <c r="KV59" i="2"/>
  <c r="HK59" i="2"/>
  <c r="EW59" i="2"/>
  <c r="FB59" i="2"/>
  <c r="DA60" i="2"/>
  <c r="DD60" i="2"/>
  <c r="MA60" i="2"/>
  <c r="DF60" i="2"/>
  <c r="K42" i="2"/>
  <c r="K29" i="2"/>
  <c r="DI342" i="2"/>
  <c r="DR330" i="2" s="1"/>
  <c r="MO342" i="2"/>
  <c r="MH342" i="2"/>
  <c r="DB336" i="2"/>
  <c r="LY336" i="2"/>
  <c r="LQ336" i="2"/>
  <c r="KV281" i="2"/>
  <c r="DJ221" i="2"/>
  <c r="DM221" i="2"/>
  <c r="DP209" i="2"/>
  <c r="DX209" i="2"/>
  <c r="DZ209" i="2" s="1"/>
  <c r="MP209" i="2"/>
  <c r="DW199" i="2"/>
  <c r="MJ209" i="2"/>
  <c r="DJ203" i="2"/>
  <c r="DP203" i="2"/>
  <c r="EP181" i="2"/>
  <c r="ES181" i="2"/>
  <c r="EC78" i="2"/>
  <c r="HE78" i="2"/>
  <c r="JD74" i="2"/>
  <c r="ET92" i="2"/>
  <c r="CW78" i="2"/>
  <c r="LT93" i="2"/>
  <c r="JD73" i="2"/>
  <c r="HK91" i="2"/>
  <c r="GZ77" i="2"/>
  <c r="IA222" i="2"/>
  <c r="IW92" i="2"/>
  <c r="ET93" i="2"/>
  <c r="CO78" i="2"/>
  <c r="EP86" i="2"/>
  <c r="HB78" i="2"/>
  <c r="EN78" i="2"/>
  <c r="ES79" i="2"/>
  <c r="HG78" i="2"/>
  <c r="DL306" i="2"/>
  <c r="MF259" i="2"/>
  <c r="GY78" i="2"/>
  <c r="EY78" i="2"/>
  <c r="KV78" i="2"/>
  <c r="KW78" i="2" s="1"/>
  <c r="DX77" i="2"/>
  <c r="DZ77" i="2" s="1"/>
  <c r="MB92" i="2"/>
  <c r="LJ78" i="2"/>
  <c r="DA93" i="2"/>
  <c r="CG78" i="2"/>
  <c r="DL78" i="2"/>
  <c r="MG329" i="2"/>
  <c r="LQ317" i="2"/>
  <c r="LP298" i="2"/>
  <c r="KZ294" i="2"/>
  <c r="LQ286" i="2"/>
  <c r="JA242" i="2"/>
  <c r="JD42" i="2"/>
  <c r="CY78" i="2"/>
  <c r="CP78" i="2"/>
  <c r="DM93" i="2"/>
  <c r="KT78" i="2"/>
  <c r="HH78" i="2"/>
  <c r="CF78" i="2"/>
  <c r="DD92" i="2"/>
  <c r="MO321" i="2"/>
  <c r="LN302" i="2"/>
  <c r="LO302" i="2" s="1"/>
  <c r="MP295" i="2"/>
  <c r="MH295" i="2"/>
  <c r="MH278" i="2"/>
  <c r="KA121" i="2"/>
  <c r="DM78" i="2"/>
  <c r="FG78" i="2"/>
  <c r="LP304" i="2"/>
  <c r="MP291" i="2"/>
  <c r="KV262" i="2"/>
  <c r="KW262" i="2" s="1"/>
  <c r="IZ230" i="2"/>
  <c r="LZ226" i="2"/>
  <c r="MM183" i="2"/>
  <c r="JY121" i="2"/>
  <c r="K105" i="2"/>
  <c r="MZ51" i="2"/>
  <c r="MY31" i="2"/>
  <c r="KJ19" i="2"/>
  <c r="JT17" i="2"/>
  <c r="LX19" i="2"/>
  <c r="KB17" i="2"/>
  <c r="MN19" i="2"/>
  <c r="AG20" i="2"/>
  <c r="AD20" i="2"/>
  <c r="AF20" i="2" s="1"/>
  <c r="KJ29" i="2"/>
  <c r="KK29" i="2" s="1"/>
  <c r="LP29" i="2"/>
  <c r="MN29" i="2"/>
  <c r="KZ29" i="2"/>
  <c r="LA29" i="2" s="1"/>
  <c r="LQ214" i="2"/>
  <c r="MQ214" i="2"/>
  <c r="MI190" i="2"/>
  <c r="MQ189" i="2"/>
  <c r="MU159" i="2"/>
  <c r="LZ156" i="2"/>
  <c r="MA143" i="2"/>
  <c r="MA142" i="2"/>
  <c r="MP70" i="2"/>
  <c r="MZ31" i="2"/>
  <c r="LD18" i="2"/>
  <c r="LE18" i="2" s="1"/>
  <c r="MP18" i="2"/>
  <c r="KD17" i="2"/>
  <c r="LZ18" i="2"/>
  <c r="LL19" i="2"/>
  <c r="LM19" i="2" s="1"/>
  <c r="HP19" i="2"/>
  <c r="CI19" i="2"/>
  <c r="CT19" i="2"/>
  <c r="CX19" i="2"/>
  <c r="HG19" i="2"/>
  <c r="DK19" i="2"/>
  <c r="HJ19" i="2"/>
  <c r="I19" i="2"/>
  <c r="CU19" i="2"/>
  <c r="CQ19" i="2"/>
  <c r="DB19" i="2"/>
  <c r="AD19" i="2"/>
  <c r="AF19" i="2" s="1"/>
  <c r="CL19" i="2"/>
  <c r="CM19" i="2"/>
  <c r="CO19" i="2"/>
  <c r="CY19" i="2"/>
  <c r="HB19" i="2"/>
  <c r="HA19" i="2"/>
  <c r="LH19" i="2"/>
  <c r="LI19" i="2" s="1"/>
  <c r="KT19" i="2"/>
  <c r="KU19" i="2" s="1"/>
  <c r="EX19" i="2"/>
  <c r="KP19" i="2"/>
  <c r="KQ19" i="2" s="1"/>
  <c r="CR19" i="2"/>
  <c r="LD19" i="2"/>
  <c r="LE19" i="2" s="1"/>
  <c r="EY19" i="2"/>
  <c r="KV19" i="2"/>
  <c r="KW19" i="2" s="1"/>
  <c r="HR19" i="2"/>
  <c r="HQ19" i="2"/>
  <c r="CS19" i="2"/>
  <c r="KX19" i="2"/>
  <c r="KY19" i="2" s="1"/>
  <c r="CF19" i="2"/>
  <c r="BC17" i="2"/>
  <c r="CN19" i="2"/>
  <c r="CV19" i="2"/>
  <c r="ML19" i="2"/>
  <c r="EA19" i="2"/>
  <c r="EB19" i="2" s="1"/>
  <c r="MU19" i="2"/>
  <c r="MH19" i="2"/>
  <c r="HD19" i="2"/>
  <c r="HL19" i="2"/>
  <c r="FI27" i="2"/>
  <c r="FJ27" i="2"/>
  <c r="LU27" i="2"/>
  <c r="MK27" i="2"/>
  <c r="KT27" i="2"/>
  <c r="KU27" i="2" s="1"/>
  <c r="MS27" i="2"/>
  <c r="MC27" i="2"/>
  <c r="LU28" i="2"/>
  <c r="LW28" i="2"/>
  <c r="ET28" i="2"/>
  <c r="DA28" i="2"/>
  <c r="LX28" i="2"/>
  <c r="LT28" i="2"/>
  <c r="DB28" i="2"/>
  <c r="EC28" i="2"/>
  <c r="FJ28" i="2"/>
  <c r="FP28" i="2"/>
  <c r="MD28" i="2"/>
  <c r="EA28" i="2"/>
  <c r="EB28" i="2" s="1"/>
  <c r="LZ28" i="2"/>
  <c r="ID28" i="2"/>
  <c r="IM28" i="2"/>
  <c r="IL28" i="2"/>
  <c r="MI28" i="2"/>
  <c r="JG28" i="2"/>
  <c r="JL28" i="2" s="1"/>
  <c r="LS28" i="2"/>
  <c r="H29" i="2"/>
  <c r="MY29" i="2"/>
  <c r="ET29" i="2"/>
  <c r="EM29" i="2"/>
  <c r="LS175" i="2"/>
  <c r="LD143" i="2"/>
  <c r="LE130" i="2" s="1"/>
  <c r="GV95" i="2"/>
  <c r="MF19" i="2"/>
  <c r="CT20" i="2"/>
  <c r="DX18" i="2"/>
  <c r="DZ18" i="2" s="1"/>
  <c r="MG18" i="2"/>
  <c r="EA18" i="2"/>
  <c r="MQ18" i="2"/>
  <c r="MT18" i="2"/>
  <c r="MI18" i="2"/>
  <c r="MM18" i="2"/>
  <c r="HD18" i="2"/>
  <c r="FZ17" i="2"/>
  <c r="HD17" i="2" s="1"/>
  <c r="HL18" i="2"/>
  <c r="GH17" i="2"/>
  <c r="HL17" i="2" s="1"/>
  <c r="GP17" i="2"/>
  <c r="HT18" i="2"/>
  <c r="GX17" i="2"/>
  <c r="HC26" i="2"/>
  <c r="FY17" i="2"/>
  <c r="HS26" i="2"/>
  <c r="GO17" i="2"/>
  <c r="HS17" i="2" s="1"/>
  <c r="AD27" i="2"/>
  <c r="AF27" i="2" s="1"/>
  <c r="AG27" i="2"/>
  <c r="DL27" i="2"/>
  <c r="DM27" i="2"/>
  <c r="DK27" i="2"/>
  <c r="EC27" i="2"/>
  <c r="DJ27" i="2"/>
  <c r="ML26" i="2"/>
  <c r="EA26" i="2"/>
  <c r="MS26" i="2"/>
  <c r="MM26" i="2"/>
  <c r="MK26" i="2"/>
  <c r="MG26" i="2"/>
  <c r="MQ26" i="2"/>
  <c r="MT26" i="2"/>
  <c r="MH26" i="2"/>
  <c r="KL232" i="2"/>
  <c r="KM232" i="2" s="1"/>
  <c r="KZ222" i="2"/>
  <c r="MQ205" i="2"/>
  <c r="MM185" i="2"/>
  <c r="KN174" i="2"/>
  <c r="KO174" i="2" s="1"/>
  <c r="FJ166" i="2"/>
  <c r="IC121" i="2"/>
  <c r="MZ39" i="2"/>
  <c r="CW32" i="2"/>
  <c r="LP19" i="2"/>
  <c r="AC17" i="2"/>
  <c r="HK19" i="2"/>
  <c r="KV23" i="2"/>
  <c r="KW23" i="2" s="1"/>
  <c r="LV23" i="2"/>
  <c r="ME24" i="2"/>
  <c r="LR24" i="2"/>
  <c r="LP24" i="2"/>
  <c r="EA24" i="2"/>
  <c r="EB24" i="2" s="1"/>
  <c r="LX24" i="2"/>
  <c r="LZ24" i="2"/>
  <c r="EC24" i="2"/>
  <c r="LT24" i="2"/>
  <c r="MZ24" i="2"/>
  <c r="NA24" i="2" s="1"/>
  <c r="IP24" i="2"/>
  <c r="LU24" i="2"/>
  <c r="MK24" i="2"/>
  <c r="BN17" i="2"/>
  <c r="CQ25" i="2"/>
  <c r="HG25" i="2"/>
  <c r="GC17" i="2"/>
  <c r="MI25" i="2"/>
  <c r="KP25" i="2"/>
  <c r="KQ25" i="2" s="1"/>
  <c r="MZ26" i="2"/>
  <c r="AG26" i="2"/>
  <c r="H26" i="2"/>
  <c r="LL264" i="2"/>
  <c r="LM264" i="2" s="1"/>
  <c r="LZ237" i="2"/>
  <c r="MJ235" i="2"/>
  <c r="IW233" i="2"/>
  <c r="MQ218" i="2"/>
  <c r="MI193" i="2"/>
  <c r="JU121" i="2"/>
  <c r="MY50" i="2"/>
  <c r="MY33" i="2"/>
  <c r="HN19" i="2"/>
  <c r="MK19" i="2"/>
  <c r="HC19" i="2"/>
  <c r="MK18" i="2"/>
  <c r="JG22" i="2"/>
  <c r="JL22" i="2" s="1"/>
  <c r="KJ22" i="2"/>
  <c r="KK22" i="2" s="1"/>
  <c r="LW265" i="2"/>
  <c r="KV261" i="2"/>
  <c r="MN259" i="2"/>
  <c r="KN247" i="2"/>
  <c r="KO247" i="2" s="1"/>
  <c r="MS239" i="2"/>
  <c r="MR226" i="2"/>
  <c r="LQ216" i="2"/>
  <c r="MQ201" i="2"/>
  <c r="LQ194" i="2"/>
  <c r="LD166" i="2"/>
  <c r="LE166" i="2" s="1"/>
  <c r="MZ45" i="2"/>
  <c r="MY46" i="2"/>
  <c r="MZ48" i="2"/>
  <c r="MZ50" i="2"/>
  <c r="MZ33" i="2"/>
  <c r="MZ42" i="2"/>
  <c r="CK42" i="2"/>
  <c r="AE20" i="2"/>
  <c r="BI17" i="2"/>
  <c r="HF19" i="2"/>
  <c r="LN19" i="2"/>
  <c r="LO19" i="2" s="1"/>
  <c r="HH19" i="2"/>
  <c r="CK19" i="2"/>
  <c r="FI20" i="2"/>
  <c r="FJ20" i="2"/>
  <c r="GD17" i="2"/>
  <c r="GT17" i="2"/>
  <c r="MZ20" i="2"/>
  <c r="JC20" i="2"/>
  <c r="JD20" i="2" s="1"/>
  <c r="EV17" i="2"/>
  <c r="FF21" i="2"/>
  <c r="FG21" i="2" s="1"/>
  <c r="EY21" i="2"/>
  <c r="EW21" i="2"/>
  <c r="HW21" i="2"/>
  <c r="IM21" i="2"/>
  <c r="LS21" i="2"/>
  <c r="KP21" i="2"/>
  <c r="KQ21" i="2" s="1"/>
  <c r="JW17" i="2"/>
  <c r="MA21" i="2"/>
  <c r="KE17" i="2"/>
  <c r="LF21" i="2"/>
  <c r="H22" i="2"/>
  <c r="AG22" i="2"/>
  <c r="FG19" i="2"/>
  <c r="MY18" i="2"/>
  <c r="NA18" i="2" s="1"/>
  <c r="FS17" i="2"/>
  <c r="HM19" i="2"/>
  <c r="GQ17" i="2"/>
  <c r="HX17" i="2"/>
  <c r="FO20" i="2"/>
  <c r="IG20" i="2"/>
  <c r="IH20" i="2" s="1"/>
  <c r="CC17" i="2"/>
  <c r="Q17" i="2"/>
  <c r="BO17" i="2"/>
  <c r="CR17" i="2" s="1"/>
  <c r="JG29" i="2"/>
  <c r="O17" i="2"/>
  <c r="AT17" i="2"/>
  <c r="AN17" i="2"/>
  <c r="FT17" i="2"/>
  <c r="HF18" i="2"/>
  <c r="HN18" i="2"/>
  <c r="GR17" i="2"/>
  <c r="IM18" i="2"/>
  <c r="LH18" i="2"/>
  <c r="LI18" i="2" s="1"/>
  <c r="AH19" i="2"/>
  <c r="Y17" i="2"/>
  <c r="CH19" i="2"/>
  <c r="CP19" i="2"/>
  <c r="BU17" i="2"/>
  <c r="CX17" i="2" s="1"/>
  <c r="E20" i="2"/>
  <c r="MZ21" i="2"/>
  <c r="NA21" i="2" s="1"/>
  <c r="JY17" i="2"/>
  <c r="KG17" i="2"/>
  <c r="MY19" i="2"/>
  <c r="NA19" i="2" s="1"/>
  <c r="LZ23" i="2"/>
  <c r="AH24" i="2"/>
  <c r="MY26" i="2"/>
  <c r="HS21" i="2"/>
  <c r="MZ22" i="2"/>
  <c r="S27" i="2"/>
  <c r="BF17" i="2"/>
  <c r="IL27" i="2"/>
  <c r="GL17" i="2"/>
  <c r="HP17" i="2" s="1"/>
  <c r="MZ23" i="2"/>
  <c r="NA23" i="2" s="1"/>
  <c r="JS44" i="2"/>
  <c r="JS217" i="2"/>
  <c r="JS229" i="2"/>
  <c r="JS78" i="2"/>
  <c r="JS65" i="2"/>
  <c r="JS53" i="2"/>
  <c r="JS66" i="2"/>
  <c r="S7" i="7"/>
  <c r="S8" i="7"/>
  <c r="T8" i="7"/>
  <c r="T7" i="7"/>
  <c r="EG69" i="2"/>
  <c r="G8" i="7"/>
  <c r="R8" i="7" s="1"/>
  <c r="AA8" i="7" s="1"/>
  <c r="EI82" i="2"/>
  <c r="EE82" i="2"/>
  <c r="NB79" i="2"/>
  <c r="ND79" i="2" s="1"/>
  <c r="JP79" i="2"/>
  <c r="JQ79" i="2" s="1"/>
  <c r="LM121" i="2"/>
  <c r="LM134" i="2"/>
  <c r="JS151" i="2"/>
  <c r="JS164" i="2"/>
  <c r="EK54" i="2"/>
  <c r="EK67" i="2"/>
  <c r="EH54" i="2"/>
  <c r="EH67" i="2"/>
  <c r="IO147" i="2"/>
  <c r="IF147" i="2"/>
  <c r="AA14" i="7"/>
  <c r="EK38" i="2"/>
  <c r="EJ82" i="2"/>
  <c r="DN261" i="2"/>
  <c r="EJ69" i="2"/>
  <c r="DT30" i="2"/>
  <c r="JB41" i="2"/>
  <c r="AM37" i="2"/>
  <c r="EH51" i="2"/>
  <c r="V12" i="7"/>
  <c r="Q12" i="7"/>
  <c r="W12" i="7"/>
  <c r="JP66" i="2"/>
  <c r="NB66" i="2"/>
  <c r="ND66" i="2" s="1"/>
  <c r="JS139" i="2"/>
  <c r="JS126" i="2"/>
  <c r="JM280" i="2"/>
  <c r="JM268" i="2"/>
  <c r="JM282" i="2"/>
  <c r="JM294" i="2"/>
  <c r="IX150" i="2"/>
  <c r="JB150" i="2"/>
  <c r="IB150" i="2"/>
  <c r="IF150" i="2"/>
  <c r="FA272" i="2"/>
  <c r="FC260" i="2"/>
  <c r="ED82" i="2"/>
  <c r="KQ272" i="2"/>
  <c r="EK22" i="2"/>
  <c r="EH22" i="2"/>
  <c r="LK30" i="2"/>
  <c r="EK32" i="2"/>
  <c r="EH32" i="2"/>
  <c r="KK30" i="2"/>
  <c r="JQ149" i="2"/>
  <c r="JQ157" i="2"/>
  <c r="JQ144" i="2"/>
  <c r="JS150" i="2"/>
  <c r="JS137" i="2"/>
  <c r="EG82" i="2"/>
  <c r="EH299" i="2"/>
  <c r="AM27" i="2"/>
  <c r="S17" i="7"/>
  <c r="N18" i="7"/>
  <c r="O18" i="7" s="1"/>
  <c r="EB56" i="2"/>
  <c r="EB69" i="2"/>
  <c r="JQ124" i="2"/>
  <c r="JQ137" i="2"/>
  <c r="EH186" i="2"/>
  <c r="EF82" i="2"/>
  <c r="JS149" i="2"/>
  <c r="IA43" i="2"/>
  <c r="IE43" i="2"/>
  <c r="HZ30" i="2"/>
  <c r="EK290" i="2"/>
  <c r="DH30" i="2"/>
  <c r="KS30" i="2"/>
  <c r="KS43" i="2"/>
  <c r="JQ44" i="2"/>
  <c r="EK261" i="2"/>
  <c r="JS32" i="2"/>
  <c r="EH275" i="2"/>
  <c r="EK263" i="2"/>
  <c r="JQ42" i="2"/>
  <c r="NC38" i="2"/>
  <c r="NE38" i="2" s="1"/>
  <c r="DN121" i="2"/>
  <c r="AM44" i="2"/>
  <c r="EK46" i="2"/>
  <c r="P18" i="7"/>
  <c r="U18" i="7" s="1"/>
  <c r="HZ43" i="2"/>
  <c r="N8" i="7"/>
  <c r="O8" i="7" s="1"/>
  <c r="L26" i="7"/>
  <c r="JQ233" i="2"/>
  <c r="JQ130" i="2"/>
  <c r="EK71" i="2"/>
  <c r="EB30" i="2"/>
  <c r="IO40" i="2"/>
  <c r="IX40" i="2"/>
  <c r="IF40" i="2"/>
  <c r="JS144" i="2"/>
  <c r="JS131" i="2"/>
  <c r="E56" i="2"/>
  <c r="JR59" i="2"/>
  <c r="NC59" i="2"/>
  <c r="NE59" i="2" s="1"/>
  <c r="MV56" i="2"/>
  <c r="MX56" i="2" s="1"/>
  <c r="MW56" i="2"/>
  <c r="JL43" i="2"/>
  <c r="JI56" i="2"/>
  <c r="JN56" i="2"/>
  <c r="JQ51" i="2"/>
  <c r="JS54" i="2"/>
  <c r="JQ78" i="2"/>
  <c r="JB147" i="2"/>
  <c r="EH290" i="2"/>
  <c r="EH46" i="2"/>
  <c r="EK299" i="2"/>
  <c r="JM66" i="2"/>
  <c r="DO121" i="2"/>
  <c r="EK51" i="2"/>
  <c r="EH59" i="2"/>
  <c r="P8" i="7"/>
  <c r="LI43" i="2"/>
  <c r="KK236" i="2"/>
  <c r="NB61" i="2"/>
  <c r="ND61" i="2" s="1"/>
  <c r="IB41" i="2"/>
  <c r="JS222" i="2"/>
  <c r="EK36" i="2"/>
  <c r="EH36" i="2"/>
  <c r="IX151" i="2"/>
  <c r="IB151" i="2"/>
  <c r="IO151" i="2"/>
  <c r="EG276" i="2"/>
  <c r="EF276" i="2"/>
  <c r="EG264" i="2"/>
  <c r="ED276" i="2"/>
  <c r="EE276" i="2"/>
  <c r="AM66" i="2"/>
  <c r="AM79" i="2"/>
  <c r="M43" i="2"/>
  <c r="JS128" i="2"/>
  <c r="KU30" i="2"/>
  <c r="JB44" i="2"/>
  <c r="IX44" i="2"/>
  <c r="IF44" i="2"/>
  <c r="JS111" i="2"/>
  <c r="JS124" i="2"/>
  <c r="JQ146" i="2"/>
  <c r="JQ152" i="2"/>
  <c r="JQ165" i="2"/>
  <c r="JM323" i="2"/>
  <c r="JS165" i="2"/>
  <c r="JQ181" i="2"/>
  <c r="JQ168" i="2"/>
  <c r="JM144" i="2"/>
  <c r="JM131" i="2"/>
  <c r="EJ323" i="2"/>
  <c r="JQ133" i="2"/>
  <c r="DT43" i="2"/>
  <c r="DN276" i="2"/>
  <c r="EF56" i="2"/>
  <c r="EI56" i="2"/>
  <c r="MZ30" i="2"/>
  <c r="EU24" i="2"/>
  <c r="FA28" i="2"/>
  <c r="EJ25" i="2"/>
  <c r="DS21" i="2"/>
  <c r="MY30" i="2"/>
  <c r="LI29" i="2"/>
  <c r="EQ20" i="2"/>
  <c r="DG29" i="2"/>
  <c r="FC23" i="2"/>
  <c r="FC29" i="2"/>
  <c r="LK37" i="2"/>
  <c r="FA25" i="2"/>
  <c r="EO228" i="2"/>
  <c r="EU228" i="2"/>
  <c r="DX190" i="2"/>
  <c r="DZ190" i="2" s="1"/>
  <c r="KC121" i="2"/>
  <c r="LD243" i="2"/>
  <c r="MR235" i="2"/>
  <c r="LZ225" i="2"/>
  <c r="MP317" i="2"/>
  <c r="MO306" i="2"/>
  <c r="MH294" i="2"/>
  <c r="LV252" i="2"/>
  <c r="LY292" i="2"/>
  <c r="MP290" i="2"/>
  <c r="LQ276" i="2"/>
  <c r="LR225" i="2"/>
  <c r="LD174" i="2"/>
  <c r="LE174" i="2" s="1"/>
  <c r="GW95" i="2"/>
  <c r="ME269" i="2"/>
  <c r="MU185" i="2"/>
  <c r="LS167" i="2"/>
  <c r="MA154" i="2"/>
  <c r="FJ154" i="2"/>
  <c r="LS164" i="2"/>
  <c r="MA164" i="2"/>
  <c r="DX144" i="2"/>
  <c r="DZ144" i="2" s="1"/>
  <c r="MM144" i="2"/>
  <c r="MU144" i="2"/>
  <c r="MN135" i="2"/>
  <c r="IS90" i="2"/>
  <c r="DX139" i="2"/>
  <c r="DZ139" i="2" s="1"/>
  <c r="MU139" i="2"/>
  <c r="HX121" i="2"/>
  <c r="FE72" i="2"/>
  <c r="DM25" i="2"/>
  <c r="LX25" i="2"/>
  <c r="MA25" i="2"/>
  <c r="ES19" i="2"/>
  <c r="HQ20" i="2"/>
  <c r="ID19" i="2"/>
  <c r="GI17" i="2"/>
  <c r="HM17" i="2" s="1"/>
  <c r="LU25" i="2"/>
  <c r="ML24" i="2"/>
  <c r="IP20" i="2"/>
  <c r="FL17" i="2"/>
  <c r="JG19" i="2"/>
  <c r="BG17" i="2"/>
  <c r="CJ17" i="2" s="1"/>
  <c r="KR18" i="2"/>
  <c r="KS18" i="2" s="1"/>
  <c r="LT18" i="2"/>
  <c r="KL29" i="2"/>
  <c r="KM29" i="2" s="1"/>
  <c r="ME25" i="2"/>
  <c r="HI20" i="2"/>
  <c r="EA25" i="2"/>
  <c r="EB25" i="2" s="1"/>
  <c r="LQ25" i="2"/>
  <c r="ID22" i="2"/>
  <c r="BB17" i="2"/>
  <c r="CE17" i="2" s="1"/>
  <c r="MB18" i="2"/>
  <c r="MB25" i="2"/>
  <c r="W20" i="2"/>
  <c r="FJ25" i="2"/>
  <c r="FP25" i="2"/>
  <c r="AA17" i="2"/>
  <c r="BW17" i="2"/>
  <c r="LW18" i="2"/>
  <c r="CZ17" i="2"/>
  <c r="FP18" i="2"/>
  <c r="LX29" i="2"/>
  <c r="DM29" i="2"/>
  <c r="MD29" i="2"/>
  <c r="NA44" i="2"/>
  <c r="NA53" i="2"/>
  <c r="MY36" i="2"/>
  <c r="HA20" i="2"/>
  <c r="LQ29" i="2"/>
  <c r="LR25" i="2"/>
  <c r="KT21" i="2"/>
  <c r="LJ21" i="2"/>
  <c r="LK21" i="2" s="1"/>
  <c r="KH17" i="2"/>
  <c r="IZ19" i="2"/>
  <c r="KF17" i="2"/>
  <c r="IT17" i="2"/>
  <c r="N17" i="2"/>
  <c r="EN19" i="2"/>
  <c r="FP20" i="2"/>
  <c r="JC21" i="2"/>
  <c r="HR24" i="2"/>
  <c r="HG24" i="2"/>
  <c r="EX24" i="2"/>
  <c r="KT24" i="2"/>
  <c r="KU24" i="2" s="1"/>
  <c r="CF24" i="2"/>
  <c r="MZ36" i="2"/>
  <c r="MY41" i="2"/>
  <c r="LP25" i="2"/>
  <c r="LS25" i="2"/>
  <c r="LU21" i="2"/>
  <c r="GJ17" i="2"/>
  <c r="HN17" i="2" s="1"/>
  <c r="LT25" i="2"/>
  <c r="IJ17" i="2"/>
  <c r="ID18" i="2"/>
  <c r="EL17" i="2"/>
  <c r="ET25" i="2"/>
  <c r="LL24" i="2"/>
  <c r="LM24" i="2" s="1"/>
  <c r="IM19" i="2"/>
  <c r="HH24" i="2"/>
  <c r="LN24" i="2"/>
  <c r="LO24" i="2" s="1"/>
  <c r="CL24" i="2"/>
  <c r="GZ24" i="2"/>
  <c r="KP24" i="2"/>
  <c r="KQ24" i="2" s="1"/>
  <c r="FE25" i="2"/>
  <c r="E21" i="2"/>
  <c r="E25" i="2"/>
  <c r="E28" i="2"/>
  <c r="MZ47" i="2"/>
  <c r="MZ49" i="2"/>
  <c r="MZ55" i="2"/>
  <c r="MY32" i="2"/>
  <c r="MZ41" i="2"/>
  <c r="S25" i="2"/>
  <c r="DB25" i="2"/>
  <c r="GB17" i="2"/>
  <c r="HF17" i="2" s="1"/>
  <c r="KL19" i="2"/>
  <c r="KM19" i="2" s="1"/>
  <c r="IL18" i="2"/>
  <c r="CR25" i="2"/>
  <c r="JF17" i="2"/>
  <c r="MD24" i="2"/>
  <c r="MD25" i="2"/>
  <c r="IS19" i="2"/>
  <c r="MK21" i="2"/>
  <c r="MG29" i="2"/>
  <c r="HY17" i="2"/>
  <c r="DA25" i="2"/>
  <c r="HW18" i="2"/>
  <c r="BS17" i="2"/>
  <c r="CV17" i="2" s="1"/>
  <c r="MT21" i="2"/>
  <c r="MI21" i="2"/>
  <c r="FJ23" i="2"/>
  <c r="LL26" i="2"/>
  <c r="LM26" i="2" s="1"/>
  <c r="MY52" i="2"/>
  <c r="MY54" i="2"/>
  <c r="MZ32" i="2"/>
  <c r="MY37" i="2"/>
  <c r="MY39" i="2"/>
  <c r="NA40" i="2"/>
  <c r="JX17" i="2"/>
  <c r="IZ22" i="2"/>
  <c r="MG19" i="2"/>
  <c r="CM20" i="2"/>
  <c r="MC25" i="2"/>
  <c r="JZ17" i="2"/>
  <c r="CU20" i="2"/>
  <c r="LV25" i="2"/>
  <c r="CI24" i="2"/>
  <c r="CE24" i="2"/>
  <c r="HA24" i="2"/>
  <c r="CG24" i="2"/>
  <c r="LW25" i="2"/>
  <c r="MR18" i="2"/>
  <c r="E18" i="2"/>
  <c r="JE17" i="2"/>
  <c r="MY17" i="2" s="1"/>
  <c r="MY20" i="2"/>
  <c r="LZ25" i="2"/>
  <c r="HM26" i="2"/>
  <c r="LJ26" i="2"/>
  <c r="LK26" i="2" s="1"/>
  <c r="EX26" i="2"/>
  <c r="CQ26" i="2"/>
  <c r="HA26" i="2"/>
  <c r="CT26" i="2"/>
  <c r="DK26" i="2"/>
  <c r="LD26" i="2"/>
  <c r="LE26" i="2" s="1"/>
  <c r="CJ26" i="2"/>
  <c r="HP26" i="2"/>
  <c r="E26" i="2"/>
  <c r="CV26" i="2"/>
  <c r="E29" i="2"/>
  <c r="MY45" i="2"/>
  <c r="MY48" i="2"/>
  <c r="MZ52" i="2"/>
  <c r="MZ54" i="2"/>
  <c r="MZ37" i="2"/>
  <c r="MY42" i="2"/>
  <c r="JG21" i="2"/>
  <c r="JL8" i="2" s="1"/>
  <c r="ET19" i="2"/>
  <c r="JG20" i="2"/>
  <c r="JG24" i="2"/>
  <c r="MJ21" i="2"/>
  <c r="MZ27" i="2"/>
  <c r="MZ29" i="2"/>
  <c r="MY22" i="2"/>
  <c r="DJ24" i="2"/>
  <c r="IG18" i="2"/>
  <c r="HV18" i="2" s="1"/>
  <c r="JD28" i="2"/>
  <c r="AG28" i="2"/>
  <c r="MZ28" i="2"/>
  <c r="MY28" i="2"/>
  <c r="K17" i="2"/>
  <c r="K28" i="2"/>
  <c r="I28" i="2"/>
  <c r="H28" i="2"/>
  <c r="IH28" i="2"/>
  <c r="IQ28" i="2"/>
  <c r="M21" i="2"/>
  <c r="M26" i="2"/>
  <c r="KM15" i="2" l="1"/>
  <c r="KM13" i="2"/>
  <c r="KM16" i="2"/>
  <c r="KM9" i="2"/>
  <c r="KM5" i="2"/>
  <c r="KM8" i="2"/>
  <c r="KM6" i="2"/>
  <c r="DT12" i="2"/>
  <c r="DH9" i="2"/>
  <c r="DT9" i="2"/>
  <c r="DH5" i="2"/>
  <c r="M6" i="2"/>
  <c r="DT10" i="2"/>
  <c r="CK4" i="2"/>
  <c r="CE4" i="2"/>
  <c r="M11" i="2"/>
  <c r="IS4" i="2"/>
  <c r="HM4" i="2"/>
  <c r="HB4" i="2"/>
  <c r="LU4" i="2"/>
  <c r="DH10" i="2"/>
  <c r="DH16" i="2"/>
  <c r="W4" i="2"/>
  <c r="CQ4" i="2"/>
  <c r="HK4" i="2"/>
  <c r="M5" i="2"/>
  <c r="DH11" i="2"/>
  <c r="DH6" i="2"/>
  <c r="E10" i="2"/>
  <c r="E16" i="2"/>
  <c r="CT4" i="2"/>
  <c r="E11" i="2"/>
  <c r="E13" i="2"/>
  <c r="IW10" i="2"/>
  <c r="HL4" i="2"/>
  <c r="HR4" i="2"/>
  <c r="HQ4" i="2"/>
  <c r="HC4" i="2"/>
  <c r="LH4" i="2"/>
  <c r="LI4" i="2" s="1"/>
  <c r="DH12" i="2"/>
  <c r="DT11" i="2"/>
  <c r="M9" i="2"/>
  <c r="DT15" i="2"/>
  <c r="DT16" i="2"/>
  <c r="M15" i="2"/>
  <c r="EQ12" i="2"/>
  <c r="LL4" i="2"/>
  <c r="LM4" i="2" s="1"/>
  <c r="HD4" i="2"/>
  <c r="LT4" i="2"/>
  <c r="CW4" i="2"/>
  <c r="CY4" i="2"/>
  <c r="CR4" i="2"/>
  <c r="HG4" i="2"/>
  <c r="DT14" i="2"/>
  <c r="DT13" i="2"/>
  <c r="LJ4" i="2"/>
  <c r="LK4" i="2" s="1"/>
  <c r="FE4" i="2"/>
  <c r="DH15" i="2"/>
  <c r="E6" i="2"/>
  <c r="M10" i="2"/>
  <c r="DT6" i="2"/>
  <c r="E14" i="2"/>
  <c r="DH8" i="2"/>
  <c r="DS13" i="2"/>
  <c r="HA4" i="2"/>
  <c r="IM4" i="2"/>
  <c r="CI4" i="2"/>
  <c r="CJ4" i="2"/>
  <c r="DZ4" i="2"/>
  <c r="DH7" i="2"/>
  <c r="E7" i="2"/>
  <c r="E9" i="2"/>
  <c r="M12" i="2"/>
  <c r="E5" i="2"/>
  <c r="M8" i="2"/>
  <c r="DT7" i="2"/>
  <c r="IP4" i="2"/>
  <c r="IQ4" i="2" s="1"/>
  <c r="NA9" i="2"/>
  <c r="CM4" i="2"/>
  <c r="CO4" i="2"/>
  <c r="GY4" i="2"/>
  <c r="HN4" i="2"/>
  <c r="CS4" i="2"/>
  <c r="HE4" i="2"/>
  <c r="DY4" i="2"/>
  <c r="E15" i="2"/>
  <c r="DH14" i="2"/>
  <c r="E12" i="2"/>
  <c r="DT8" i="2"/>
  <c r="DH13" i="2"/>
  <c r="HF4" i="2"/>
  <c r="KT4" i="2"/>
  <c r="KU4" i="2" s="1"/>
  <c r="CV4" i="2"/>
  <c r="HS4" i="2"/>
  <c r="CU4" i="2"/>
  <c r="MZ4" i="2"/>
  <c r="M14" i="2"/>
  <c r="M13" i="2"/>
  <c r="M16" i="2"/>
  <c r="E8" i="2"/>
  <c r="IO12" i="2"/>
  <c r="IB12" i="2"/>
  <c r="IF12" i="2"/>
  <c r="AK4" i="2"/>
  <c r="AJ4" i="2"/>
  <c r="AM4" i="2" s="1"/>
  <c r="AI4" i="2"/>
  <c r="AL4" i="2"/>
  <c r="IX8" i="2"/>
  <c r="IF8" i="2"/>
  <c r="JB8" i="2"/>
  <c r="IB8" i="2"/>
  <c r="IH16" i="2"/>
  <c r="HV16" i="2"/>
  <c r="DE12" i="2"/>
  <c r="DC12" i="2"/>
  <c r="DG12" i="2"/>
  <c r="DQ14" i="2"/>
  <c r="DS14" i="2"/>
  <c r="FC9" i="2"/>
  <c r="FA9" i="2"/>
  <c r="L14" i="2"/>
  <c r="J14" i="2"/>
  <c r="DC16" i="2"/>
  <c r="DG16" i="2"/>
  <c r="DE16" i="2"/>
  <c r="MW11" i="2"/>
  <c r="JI11" i="2"/>
  <c r="MV11" i="2"/>
  <c r="MX11" i="2" s="1"/>
  <c r="JH11" i="2"/>
  <c r="JN11" i="2"/>
  <c r="JO11" i="2"/>
  <c r="JL11" i="2"/>
  <c r="IX14" i="2"/>
  <c r="IW14" i="2"/>
  <c r="JB14" i="2"/>
  <c r="JA14" i="2"/>
  <c r="IV14" i="2"/>
  <c r="DE11" i="2"/>
  <c r="DC11" i="2"/>
  <c r="DG11" i="2"/>
  <c r="JN7" i="2"/>
  <c r="MW7" i="2"/>
  <c r="JI7" i="2"/>
  <c r="MV7" i="2"/>
  <c r="MX7" i="2" s="1"/>
  <c r="JO7" i="2"/>
  <c r="JL7" i="2"/>
  <c r="JH7" i="2"/>
  <c r="FC10" i="2"/>
  <c r="FA10" i="2"/>
  <c r="L13" i="2"/>
  <c r="J13" i="2"/>
  <c r="J12" i="2"/>
  <c r="L12" i="2"/>
  <c r="JP8" i="2"/>
  <c r="NB8" i="2"/>
  <c r="ND8" i="2" s="1"/>
  <c r="ID4" i="2"/>
  <c r="HZ7" i="2"/>
  <c r="HU7" i="2"/>
  <c r="IB7" i="2" s="1"/>
  <c r="IF7" i="2"/>
  <c r="IE7" i="2"/>
  <c r="IA7" i="2"/>
  <c r="KX4" i="2"/>
  <c r="KY4" i="2" s="1"/>
  <c r="MM4" i="2"/>
  <c r="LW4" i="2"/>
  <c r="IG4" i="2"/>
  <c r="IH4" i="2" s="1"/>
  <c r="DO5" i="2"/>
  <c r="DN5" i="2"/>
  <c r="J16" i="2"/>
  <c r="L16" i="2"/>
  <c r="DS15" i="2"/>
  <c r="DQ15" i="2"/>
  <c r="EO14" i="2"/>
  <c r="EQ14" i="2"/>
  <c r="EU14" i="2"/>
  <c r="IA13" i="2"/>
  <c r="HU13" i="2"/>
  <c r="IO13" i="2" s="1"/>
  <c r="IE13" i="2"/>
  <c r="IH12" i="2"/>
  <c r="HV12" i="2"/>
  <c r="JB11" i="2"/>
  <c r="JA11" i="2"/>
  <c r="IX11" i="2"/>
  <c r="IW11" i="2"/>
  <c r="IV11" i="2"/>
  <c r="DN13" i="2"/>
  <c r="DO13" i="2"/>
  <c r="MW9" i="2"/>
  <c r="JI9" i="2"/>
  <c r="JN9" i="2"/>
  <c r="JL9" i="2"/>
  <c r="JH9" i="2"/>
  <c r="JO9" i="2"/>
  <c r="MV9" i="2"/>
  <c r="MX9" i="2" s="1"/>
  <c r="LS4" i="2"/>
  <c r="MI4" i="2"/>
  <c r="KP4" i="2"/>
  <c r="KQ4" i="2" s="1"/>
  <c r="EQ6" i="2"/>
  <c r="EO6" i="2"/>
  <c r="EU6" i="2"/>
  <c r="IZ4" i="2"/>
  <c r="KZ4" i="2"/>
  <c r="LA4" i="2" s="1"/>
  <c r="LX4" i="2"/>
  <c r="MN4" i="2"/>
  <c r="IL4" i="2"/>
  <c r="IN5" i="2"/>
  <c r="JR8" i="2"/>
  <c r="NC8" i="2"/>
  <c r="NE8" i="2" s="1"/>
  <c r="IE5" i="2"/>
  <c r="HU5" i="2"/>
  <c r="IO5" i="2" s="1"/>
  <c r="IB5" i="2"/>
  <c r="HW4" i="2"/>
  <c r="IA5" i="2"/>
  <c r="IF5" i="2"/>
  <c r="FJ4" i="2"/>
  <c r="FI4" i="2"/>
  <c r="J2" i="7"/>
  <c r="FK4" i="2"/>
  <c r="L7" i="2"/>
  <c r="J7" i="2"/>
  <c r="B2" i="7"/>
  <c r="C2" i="7" s="1"/>
  <c r="LF4" i="2"/>
  <c r="LG4" i="2" s="1"/>
  <c r="HH4" i="2"/>
  <c r="CL4" i="2"/>
  <c r="GZ4" i="2"/>
  <c r="KV4" i="2"/>
  <c r="KW4" i="2" s="1"/>
  <c r="HI4" i="2"/>
  <c r="FC6" i="2"/>
  <c r="FA6" i="2"/>
  <c r="DN15" i="2"/>
  <c r="DO15" i="2"/>
  <c r="EG14" i="2"/>
  <c r="EI14" i="2"/>
  <c r="EF14" i="2"/>
  <c r="EE14" i="2"/>
  <c r="ED14" i="2"/>
  <c r="EJ14" i="2"/>
  <c r="IF14" i="2"/>
  <c r="ED13" i="2"/>
  <c r="EJ13" i="2"/>
  <c r="EG13" i="2"/>
  <c r="EI13" i="2"/>
  <c r="EF13" i="2"/>
  <c r="EE13" i="2"/>
  <c r="DO11" i="2"/>
  <c r="DN11" i="2"/>
  <c r="NA13" i="2"/>
  <c r="EG9" i="2"/>
  <c r="EJ9" i="2"/>
  <c r="EI9" i="2"/>
  <c r="EF9" i="2"/>
  <c r="ED9" i="2"/>
  <c r="EE9" i="2"/>
  <c r="S4" i="2"/>
  <c r="MW10" i="2"/>
  <c r="JI10" i="2"/>
  <c r="MV10" i="2"/>
  <c r="MX10" i="2" s="1"/>
  <c r="JO10" i="2"/>
  <c r="JN10" i="2"/>
  <c r="JL10" i="2"/>
  <c r="JH10" i="2"/>
  <c r="LQ4" i="2"/>
  <c r="FA8" i="2"/>
  <c r="FC8" i="2"/>
  <c r="EK7" i="2"/>
  <c r="EH7" i="2"/>
  <c r="MB4" i="2"/>
  <c r="J6" i="2"/>
  <c r="L6" i="2"/>
  <c r="CX4" i="2"/>
  <c r="LD4" i="2"/>
  <c r="LE4" i="2" s="1"/>
  <c r="LZ4" i="2"/>
  <c r="MP4" i="2"/>
  <c r="J8" i="2"/>
  <c r="L8" i="2"/>
  <c r="DE8" i="2"/>
  <c r="DG8" i="2"/>
  <c r="DC8" i="2"/>
  <c r="EN4" i="2"/>
  <c r="ET4" i="2"/>
  <c r="ES4" i="2"/>
  <c r="ER4" i="2"/>
  <c r="EM4" i="2"/>
  <c r="H2" i="7"/>
  <c r="EP4" i="2"/>
  <c r="FC5" i="2"/>
  <c r="FA5" i="2"/>
  <c r="EE5" i="2"/>
  <c r="ED5" i="2"/>
  <c r="EJ5" i="2"/>
  <c r="EI5" i="2"/>
  <c r="EG5" i="2"/>
  <c r="EF5" i="2"/>
  <c r="IW4" i="2"/>
  <c r="JA4" i="2"/>
  <c r="IV4" i="2"/>
  <c r="MW15" i="2"/>
  <c r="JI15" i="2"/>
  <c r="JO15" i="2"/>
  <c r="MV15" i="2"/>
  <c r="MX15" i="2" s="1"/>
  <c r="JN15" i="2"/>
  <c r="JL15" i="2"/>
  <c r="JH15" i="2"/>
  <c r="EJ11" i="2"/>
  <c r="EI11" i="2"/>
  <c r="EG11" i="2"/>
  <c r="EE11" i="2"/>
  <c r="ED11" i="2"/>
  <c r="EF11" i="2"/>
  <c r="DS16" i="2"/>
  <c r="DQ16" i="2"/>
  <c r="JA15" i="2"/>
  <c r="IW15" i="2"/>
  <c r="IV15" i="2"/>
  <c r="ED15" i="2"/>
  <c r="EI15" i="2"/>
  <c r="EJ15" i="2"/>
  <c r="EG15" i="2"/>
  <c r="EF15" i="2"/>
  <c r="EE15" i="2"/>
  <c r="FC16" i="2"/>
  <c r="FA16" i="2"/>
  <c r="FA14" i="2"/>
  <c r="FC14" i="2"/>
  <c r="FA12" i="2"/>
  <c r="FC12" i="2"/>
  <c r="L10" i="2"/>
  <c r="J10" i="2"/>
  <c r="IX12" i="2"/>
  <c r="IW12" i="2"/>
  <c r="IV12" i="2"/>
  <c r="JB12" i="2"/>
  <c r="JA12" i="2"/>
  <c r="DE13" i="2"/>
  <c r="DG13" i="2"/>
  <c r="DC13" i="2"/>
  <c r="FA11" i="2"/>
  <c r="FC11" i="2"/>
  <c r="DO10" i="2"/>
  <c r="DN10" i="2"/>
  <c r="IQ8" i="2"/>
  <c r="HV8" i="2"/>
  <c r="LR4" i="2"/>
  <c r="MH4" i="2"/>
  <c r="KN4" i="2"/>
  <c r="KO4" i="2" s="1"/>
  <c r="IE10" i="2"/>
  <c r="HU10" i="2"/>
  <c r="IF10" i="2" s="1"/>
  <c r="IA10" i="2"/>
  <c r="ED8" i="2"/>
  <c r="EG8" i="2"/>
  <c r="EF8" i="2"/>
  <c r="EE8" i="2"/>
  <c r="EJ8" i="2"/>
  <c r="EI8" i="2"/>
  <c r="AE4" i="2"/>
  <c r="AD4" i="2"/>
  <c r="AF4" i="2" s="1"/>
  <c r="AG4" i="2"/>
  <c r="MW5" i="2"/>
  <c r="JI5" i="2"/>
  <c r="MV5" i="2"/>
  <c r="MX5" i="2" s="1"/>
  <c r="JH5" i="2"/>
  <c r="JO5" i="2"/>
  <c r="JN5" i="2"/>
  <c r="NB5" i="2" s="1"/>
  <c r="JL5" i="2"/>
  <c r="EG10" i="2"/>
  <c r="EE10" i="2"/>
  <c r="ED10" i="2"/>
  <c r="EJ10" i="2"/>
  <c r="EI10" i="2"/>
  <c r="EF10" i="2"/>
  <c r="MU4" i="2"/>
  <c r="LN4" i="2"/>
  <c r="LO4" i="2" s="1"/>
  <c r="ME4" i="2"/>
  <c r="IN6" i="2"/>
  <c r="HU6" i="2"/>
  <c r="IO6" i="2" s="1"/>
  <c r="IN15" i="2"/>
  <c r="MW16" i="2"/>
  <c r="JO16" i="2"/>
  <c r="JN16" i="2"/>
  <c r="JL16" i="2"/>
  <c r="MV16" i="2"/>
  <c r="MX16" i="2" s="1"/>
  <c r="JI16" i="2"/>
  <c r="JM16" i="2" s="1"/>
  <c r="JH16" i="2"/>
  <c r="DO14" i="2"/>
  <c r="DN14" i="2"/>
  <c r="HV15" i="2"/>
  <c r="IO14" i="2"/>
  <c r="IH7" i="2"/>
  <c r="HV7" i="2"/>
  <c r="JA9" i="2"/>
  <c r="IW9" i="2"/>
  <c r="IV9" i="2"/>
  <c r="EU11" i="2"/>
  <c r="EQ11" i="2"/>
  <c r="EO11" i="2"/>
  <c r="HU9" i="2"/>
  <c r="IO9" i="2" s="1"/>
  <c r="IE9" i="2"/>
  <c r="IA9" i="2"/>
  <c r="IF9" i="2"/>
  <c r="NA12" i="2"/>
  <c r="DN9" i="2"/>
  <c r="DO9" i="2"/>
  <c r="DG9" i="2"/>
  <c r="DE9" i="2"/>
  <c r="DC9" i="2"/>
  <c r="NA11" i="2"/>
  <c r="NA4" i="2"/>
  <c r="KJ4" i="2"/>
  <c r="KK4" i="2" s="1"/>
  <c r="LP4" i="2"/>
  <c r="JG4" i="2"/>
  <c r="MF4" i="2"/>
  <c r="FQ4" i="2"/>
  <c r="FP4" i="2"/>
  <c r="FO4" i="2"/>
  <c r="DS6" i="2"/>
  <c r="DQ6" i="2"/>
  <c r="MC4" i="2"/>
  <c r="D2" i="7"/>
  <c r="K4" i="2"/>
  <c r="I4" i="2"/>
  <c r="DS5" i="2"/>
  <c r="DQ5" i="2"/>
  <c r="JN14" i="2"/>
  <c r="JL14" i="2"/>
  <c r="JI14" i="2"/>
  <c r="JH14" i="2"/>
  <c r="MW14" i="2"/>
  <c r="MV14" i="2"/>
  <c r="MX14" i="2" s="1"/>
  <c r="JO14" i="2"/>
  <c r="EI16" i="2"/>
  <c r="EG16" i="2"/>
  <c r="EE16" i="2"/>
  <c r="EJ16" i="2"/>
  <c r="EF16" i="2"/>
  <c r="ED16" i="2"/>
  <c r="IW13" i="2"/>
  <c r="IV13" i="2"/>
  <c r="JA13" i="2"/>
  <c r="EG12" i="2"/>
  <c r="EF12" i="2"/>
  <c r="ED12" i="2"/>
  <c r="EI12" i="2"/>
  <c r="EE12" i="2"/>
  <c r="EJ12" i="2"/>
  <c r="IO11" i="2"/>
  <c r="IF11" i="2"/>
  <c r="IO8" i="2"/>
  <c r="IN8" i="2"/>
  <c r="JN12" i="2"/>
  <c r="JL12" i="2"/>
  <c r="MW12" i="2"/>
  <c r="JI12" i="2"/>
  <c r="JH12" i="2"/>
  <c r="JO12" i="2"/>
  <c r="MV12" i="2"/>
  <c r="MX12" i="2" s="1"/>
  <c r="AK11" i="2"/>
  <c r="AI11" i="2"/>
  <c r="AL11" i="2"/>
  <c r="AJ11" i="2"/>
  <c r="AM11" i="2" s="1"/>
  <c r="NA8" i="2"/>
  <c r="EO10" i="2"/>
  <c r="EU10" i="2"/>
  <c r="EQ10" i="2"/>
  <c r="EO9" i="2"/>
  <c r="EQ9" i="2"/>
  <c r="EU9" i="2"/>
  <c r="EO8" i="2"/>
  <c r="EU8" i="2"/>
  <c r="EQ8" i="2"/>
  <c r="J11" i="2"/>
  <c r="L11" i="2"/>
  <c r="HV6" i="2"/>
  <c r="JC4" i="2"/>
  <c r="JD4" i="2" s="1"/>
  <c r="JD5" i="2"/>
  <c r="MA4" i="2"/>
  <c r="DG5" i="2"/>
  <c r="DE5" i="2"/>
  <c r="DC5" i="2"/>
  <c r="EO7" i="2"/>
  <c r="EQ7" i="2"/>
  <c r="EU7" i="2"/>
  <c r="DP4" i="2"/>
  <c r="F2" i="7"/>
  <c r="DM4" i="2"/>
  <c r="DL4" i="2"/>
  <c r="DK4" i="2"/>
  <c r="DR4" i="2"/>
  <c r="DJ4" i="2"/>
  <c r="HJ4" i="2"/>
  <c r="IH14" i="2"/>
  <c r="HV14" i="2"/>
  <c r="NA14" i="2"/>
  <c r="DO16" i="2"/>
  <c r="DN16" i="2"/>
  <c r="MW13" i="2"/>
  <c r="MV13" i="2"/>
  <c r="MX13" i="2" s="1"/>
  <c r="JH13" i="2"/>
  <c r="JO13" i="2"/>
  <c r="JN13" i="2"/>
  <c r="JI13" i="2"/>
  <c r="JL13" i="2"/>
  <c r="HU15" i="2"/>
  <c r="DN12" i="2"/>
  <c r="DO12" i="2"/>
  <c r="FC13" i="2"/>
  <c r="FA13" i="2"/>
  <c r="DQ12" i="2"/>
  <c r="DS12" i="2"/>
  <c r="MW6" i="2"/>
  <c r="JO6" i="2"/>
  <c r="JN6" i="2"/>
  <c r="MV6" i="2"/>
  <c r="MX6" i="2" s="1"/>
  <c r="JL6" i="2"/>
  <c r="JI6" i="2"/>
  <c r="JH6" i="2"/>
  <c r="DQ10" i="2"/>
  <c r="DS10" i="2"/>
  <c r="J9" i="2"/>
  <c r="L9" i="2"/>
  <c r="FC7" i="2"/>
  <c r="FA7" i="2"/>
  <c r="EW4" i="2"/>
  <c r="FB4" i="2"/>
  <c r="EZ4" i="2"/>
  <c r="FF4" i="2"/>
  <c r="EY4" i="2"/>
  <c r="EX4" i="2"/>
  <c r="EH6" i="2"/>
  <c r="EK6" i="2"/>
  <c r="EC4" i="2"/>
  <c r="DD4" i="2"/>
  <c r="EA4" i="2"/>
  <c r="EB4" i="2" s="1"/>
  <c r="E2" i="7"/>
  <c r="DF4" i="2"/>
  <c r="LV4" i="2"/>
  <c r="DA4" i="2"/>
  <c r="DB4" i="2"/>
  <c r="DG10" i="2"/>
  <c r="DE10" i="2"/>
  <c r="DC10" i="2"/>
  <c r="NA7" i="2"/>
  <c r="DC6" i="2"/>
  <c r="DG6" i="2"/>
  <c r="DE6" i="2"/>
  <c r="CH4" i="2"/>
  <c r="AA16" i="7"/>
  <c r="W3" i="7"/>
  <c r="S3" i="7"/>
  <c r="DM289" i="2"/>
  <c r="IN135" i="2"/>
  <c r="EK21" i="2"/>
  <c r="LO261" i="2"/>
  <c r="AM26" i="2"/>
  <c r="DC315" i="2"/>
  <c r="KW70" i="2"/>
  <c r="KW57" i="2"/>
  <c r="AK106" i="2"/>
  <c r="AJ106" i="2"/>
  <c r="AM93" i="2" s="1"/>
  <c r="AI106" i="2"/>
  <c r="AL93" i="2"/>
  <c r="EB239" i="2"/>
  <c r="EB227" i="2"/>
  <c r="LM89" i="2"/>
  <c r="LM76" i="2"/>
  <c r="IE91" i="2"/>
  <c r="HZ78" i="2"/>
  <c r="IA91" i="2"/>
  <c r="HW82" i="2"/>
  <c r="IA82" i="2" s="1"/>
  <c r="HU91" i="2"/>
  <c r="MW100" i="2"/>
  <c r="JI100" i="2"/>
  <c r="MV100" i="2"/>
  <c r="MX100" i="2" s="1"/>
  <c r="JO100" i="2"/>
  <c r="JN100" i="2"/>
  <c r="JL87" i="2"/>
  <c r="JH100" i="2"/>
  <c r="IA172" i="2"/>
  <c r="HZ159" i="2"/>
  <c r="HU172" i="2"/>
  <c r="IE172" i="2"/>
  <c r="LA119" i="2"/>
  <c r="LA132" i="2"/>
  <c r="EE102" i="2"/>
  <c r="EF102" i="2"/>
  <c r="EJ102" i="2"/>
  <c r="ED102" i="2"/>
  <c r="EI102" i="2"/>
  <c r="EG102" i="2"/>
  <c r="EG89" i="2"/>
  <c r="EJ89" i="2"/>
  <c r="LK300" i="2"/>
  <c r="KM165" i="2"/>
  <c r="KM152" i="2"/>
  <c r="AF85" i="2"/>
  <c r="LE285" i="2"/>
  <c r="HU23" i="2"/>
  <c r="HZ20" i="2"/>
  <c r="KS110" i="2"/>
  <c r="KS97" i="2"/>
  <c r="LO218" i="2"/>
  <c r="LO230" i="2"/>
  <c r="J105" i="2"/>
  <c r="L105" i="2"/>
  <c r="L92" i="2"/>
  <c r="LK66" i="2"/>
  <c r="LK79" i="2"/>
  <c r="IV22" i="2"/>
  <c r="IE82" i="2"/>
  <c r="HZ165" i="2"/>
  <c r="IA178" i="2"/>
  <c r="HU178" i="2"/>
  <c r="IF178" i="2" s="1"/>
  <c r="JD32" i="2"/>
  <c r="HV32" i="2"/>
  <c r="HV30" i="2" s="1"/>
  <c r="JC30" i="2"/>
  <c r="JD30" i="2" s="1"/>
  <c r="IH118" i="2"/>
  <c r="HV118" i="2"/>
  <c r="IH94" i="2"/>
  <c r="HV94" i="2"/>
  <c r="IW110" i="2"/>
  <c r="JO110" i="2"/>
  <c r="JR110" i="2" s="1"/>
  <c r="JS110" i="2" s="1"/>
  <c r="JA110" i="2"/>
  <c r="IV97" i="2"/>
  <c r="HU110" i="2"/>
  <c r="IV110" i="2"/>
  <c r="JN110" i="2"/>
  <c r="JP110" i="2" s="1"/>
  <c r="IX110" i="2"/>
  <c r="LG229" i="2"/>
  <c r="LG241" i="2"/>
  <c r="DC74" i="2"/>
  <c r="DG61" i="2"/>
  <c r="DG74" i="2"/>
  <c r="DE61" i="2"/>
  <c r="DE74" i="2"/>
  <c r="FA183" i="2"/>
  <c r="FA196" i="2"/>
  <c r="FC183" i="2"/>
  <c r="FC196" i="2"/>
  <c r="HU248" i="2"/>
  <c r="IO248" i="2" s="1"/>
  <c r="IB248" i="2"/>
  <c r="AA15" i="7"/>
  <c r="AM88" i="2"/>
  <c r="KM313" i="2"/>
  <c r="IN247" i="2"/>
  <c r="HU247" i="2"/>
  <c r="KU298" i="2"/>
  <c r="KU310" i="2"/>
  <c r="KQ157" i="2"/>
  <c r="KQ144" i="2"/>
  <c r="EO70" i="2"/>
  <c r="EU70" i="2"/>
  <c r="EQ57" i="2"/>
  <c r="EQ70" i="2"/>
  <c r="EU57" i="2"/>
  <c r="EO85" i="2"/>
  <c r="EU72" i="2"/>
  <c r="EU85" i="2"/>
  <c r="EQ85" i="2"/>
  <c r="EQ72" i="2"/>
  <c r="LG93" i="2"/>
  <c r="HU260" i="2"/>
  <c r="IO260" i="2" s="1"/>
  <c r="IA260" i="2"/>
  <c r="KM105" i="2"/>
  <c r="KM118" i="2"/>
  <c r="IW260" i="2"/>
  <c r="DT22" i="2"/>
  <c r="EG18" i="2"/>
  <c r="LI25" i="2"/>
  <c r="KS19" i="2"/>
  <c r="IV25" i="2"/>
  <c r="FC161" i="2"/>
  <c r="FC148" i="2"/>
  <c r="FA148" i="2"/>
  <c r="FA161" i="2"/>
  <c r="LI172" i="2"/>
  <c r="LI185" i="2"/>
  <c r="J74" i="2"/>
  <c r="L61" i="2"/>
  <c r="L74" i="2"/>
  <c r="IA162" i="2"/>
  <c r="IE162" i="2"/>
  <c r="IB162" i="2"/>
  <c r="HZ162" i="2"/>
  <c r="HZ149" i="2"/>
  <c r="HU162" i="2"/>
  <c r="HW160" i="2"/>
  <c r="KO58" i="2"/>
  <c r="IO261" i="2"/>
  <c r="IB261" i="2"/>
  <c r="IX261" i="2"/>
  <c r="DT29" i="2"/>
  <c r="E24" i="2"/>
  <c r="KU21" i="2"/>
  <c r="DS20" i="2"/>
  <c r="LG21" i="2"/>
  <c r="CW17" i="2"/>
  <c r="CM17" i="2"/>
  <c r="HA17" i="2"/>
  <c r="CS17" i="2"/>
  <c r="DL289" i="2"/>
  <c r="LE28" i="2"/>
  <c r="KU28" i="2"/>
  <c r="HV19" i="2"/>
  <c r="ID173" i="2"/>
  <c r="KQ71" i="2"/>
  <c r="KQ58" i="2"/>
  <c r="KQ100" i="2"/>
  <c r="KQ87" i="2"/>
  <c r="AI101" i="2"/>
  <c r="AJ101" i="2"/>
  <c r="AM101" i="2" s="1"/>
  <c r="AL88" i="2"/>
  <c r="AL101" i="2"/>
  <c r="AK101" i="2"/>
  <c r="IA163" i="2"/>
  <c r="HU163" i="2"/>
  <c r="JI184" i="2"/>
  <c r="JM184" i="2" s="1"/>
  <c r="JH184" i="2"/>
  <c r="JN184" i="2"/>
  <c r="JP184" i="2" s="1"/>
  <c r="JQ184" i="2" s="1"/>
  <c r="JO184" i="2"/>
  <c r="JR184" i="2" s="1"/>
  <c r="JS184" i="2" s="1"/>
  <c r="JL184" i="2"/>
  <c r="KW293" i="2"/>
  <c r="KW305" i="2"/>
  <c r="LE57" i="2"/>
  <c r="KU285" i="2"/>
  <c r="KU297" i="2"/>
  <c r="AM57" i="2"/>
  <c r="EF156" i="2"/>
  <c r="EG156" i="2"/>
  <c r="EE156" i="2"/>
  <c r="EJ143" i="2"/>
  <c r="ED156" i="2"/>
  <c r="EJ156" i="2"/>
  <c r="EI156" i="2"/>
  <c r="JL100" i="2"/>
  <c r="DT20" i="2"/>
  <c r="DT24" i="2"/>
  <c r="DT18" i="2"/>
  <c r="DT26" i="2"/>
  <c r="HT17" i="2"/>
  <c r="M27" i="2"/>
  <c r="AL23" i="2"/>
  <c r="KY29" i="2"/>
  <c r="DP289" i="2"/>
  <c r="AJ90" i="2"/>
  <c r="AK90" i="2"/>
  <c r="AL77" i="2"/>
  <c r="AI90" i="2"/>
  <c r="AL90" i="2"/>
  <c r="KS331" i="2"/>
  <c r="KS319" i="2"/>
  <c r="HZ152" i="2"/>
  <c r="IE165" i="2"/>
  <c r="IA165" i="2"/>
  <c r="JI307" i="2"/>
  <c r="JH307" i="2"/>
  <c r="FA174" i="2"/>
  <c r="FC174" i="2"/>
  <c r="KK70" i="2"/>
  <c r="KK57" i="2"/>
  <c r="AI98" i="2"/>
  <c r="AL98" i="2"/>
  <c r="AH95" i="2"/>
  <c r="AK98" i="2"/>
  <c r="AJ98" i="2"/>
  <c r="AM98" i="2" s="1"/>
  <c r="LM265" i="2"/>
  <c r="FC115" i="2"/>
  <c r="FA115" i="2"/>
  <c r="FC128" i="2"/>
  <c r="FA128" i="2"/>
  <c r="EJ19" i="2"/>
  <c r="DH18" i="2"/>
  <c r="NA45" i="2"/>
  <c r="EB26" i="2"/>
  <c r="EB18" i="2"/>
  <c r="JO18" i="2"/>
  <c r="JR18" i="2" s="1"/>
  <c r="ID212" i="2"/>
  <c r="X5" i="7"/>
  <c r="IV21" i="2"/>
  <c r="AM106" i="2"/>
  <c r="EQ26" i="2"/>
  <c r="L26" i="2"/>
  <c r="KQ215" i="2"/>
  <c r="KQ227" i="2"/>
  <c r="LI331" i="2"/>
  <c r="LI319" i="2"/>
  <c r="IE166" i="2"/>
  <c r="HZ153" i="2"/>
  <c r="IA166" i="2"/>
  <c r="HU166" i="2"/>
  <c r="IF166" i="2"/>
  <c r="J70" i="2"/>
  <c r="L57" i="2"/>
  <c r="DS71" i="2"/>
  <c r="DQ58" i="2"/>
  <c r="DQ71" i="2"/>
  <c r="DS58" i="2"/>
  <c r="KK120" i="2"/>
  <c r="KK133" i="2"/>
  <c r="ED152" i="2"/>
  <c r="EF152" i="2"/>
  <c r="EE152" i="2"/>
  <c r="EI152" i="2"/>
  <c r="EG139" i="2"/>
  <c r="EJ139" i="2"/>
  <c r="IO265" i="2"/>
  <c r="IX265" i="2"/>
  <c r="EO238" i="2"/>
  <c r="EQ226" i="2"/>
  <c r="EU226" i="2"/>
  <c r="EU238" i="2"/>
  <c r="EQ238" i="2"/>
  <c r="M24" i="2"/>
  <c r="M18" i="2"/>
  <c r="E22" i="2"/>
  <c r="E17" i="2" s="1"/>
  <c r="NA47" i="2"/>
  <c r="CQ17" i="2"/>
  <c r="CF17" i="2"/>
  <c r="DQ22" i="2"/>
  <c r="KS317" i="2"/>
  <c r="KS305" i="2"/>
  <c r="LO149" i="2"/>
  <c r="EB219" i="2"/>
  <c r="EB206" i="2"/>
  <c r="LK216" i="2"/>
  <c r="LK228" i="2"/>
  <c r="KY94" i="2"/>
  <c r="KY107" i="2"/>
  <c r="IW118" i="2"/>
  <c r="JB118" i="2"/>
  <c r="JN118" i="2"/>
  <c r="JP118" i="2" s="1"/>
  <c r="JA118" i="2"/>
  <c r="IV118" i="2"/>
  <c r="IV105" i="2"/>
  <c r="JO118" i="2"/>
  <c r="JR118" i="2" s="1"/>
  <c r="KY155" i="2"/>
  <c r="KY168" i="2"/>
  <c r="LU173" i="2"/>
  <c r="MK173" i="2"/>
  <c r="KT173" i="2"/>
  <c r="KR199" i="2"/>
  <c r="LT199" i="2"/>
  <c r="KW229" i="2"/>
  <c r="KW241" i="2"/>
  <c r="KY317" i="2"/>
  <c r="KY305" i="2"/>
  <c r="AL85" i="2"/>
  <c r="AJ85" i="2"/>
  <c r="AI85" i="2"/>
  <c r="AK85" i="2"/>
  <c r="AH82" i="2"/>
  <c r="J120" i="2"/>
  <c r="L107" i="2"/>
  <c r="DQ107" i="2"/>
  <c r="DS94" i="2"/>
  <c r="DQ94" i="2"/>
  <c r="LK84" i="2"/>
  <c r="LK97" i="2"/>
  <c r="IN118" i="2"/>
  <c r="IL108" i="2"/>
  <c r="HU118" i="2"/>
  <c r="IO118" i="2"/>
  <c r="KM136" i="2"/>
  <c r="KM149" i="2"/>
  <c r="MS173" i="2"/>
  <c r="MC173" i="2"/>
  <c r="LJ173" i="2"/>
  <c r="DC225" i="2"/>
  <c r="DE213" i="2"/>
  <c r="DG213" i="2"/>
  <c r="LM254" i="2"/>
  <c r="LM242" i="2"/>
  <c r="FA233" i="2"/>
  <c r="FC245" i="2"/>
  <c r="FA245" i="2"/>
  <c r="FC233" i="2"/>
  <c r="IA107" i="2"/>
  <c r="IE107" i="2"/>
  <c r="HZ107" i="2"/>
  <c r="HZ94" i="2"/>
  <c r="HU107" i="2"/>
  <c r="IF107" i="2" s="1"/>
  <c r="LO99" i="2"/>
  <c r="LO86" i="2"/>
  <c r="DY212" i="2"/>
  <c r="MN212" i="2"/>
  <c r="MT212" i="2"/>
  <c r="ML212" i="2"/>
  <c r="MU212" i="2"/>
  <c r="MS212" i="2"/>
  <c r="EA212" i="2"/>
  <c r="EO245" i="2"/>
  <c r="EU245" i="2"/>
  <c r="EU233" i="2"/>
  <c r="EQ245" i="2"/>
  <c r="LG206" i="2"/>
  <c r="LG219" i="2"/>
  <c r="DS107" i="2"/>
  <c r="DS29" i="2"/>
  <c r="KY61" i="2"/>
  <c r="EQ233" i="2"/>
  <c r="LI284" i="2"/>
  <c r="KK245" i="2"/>
  <c r="KK233" i="2"/>
  <c r="DM291" i="2"/>
  <c r="DR291" i="2"/>
  <c r="DL291" i="2"/>
  <c r="EC291" i="2"/>
  <c r="DK291" i="2"/>
  <c r="DP279" i="2"/>
  <c r="DP291" i="2"/>
  <c r="DR279" i="2"/>
  <c r="DJ291" i="2"/>
  <c r="LM93" i="2"/>
  <c r="LM106" i="2"/>
  <c r="DN100" i="2"/>
  <c r="DO87" i="2"/>
  <c r="DN87" i="2"/>
  <c r="DO100" i="2"/>
  <c r="KY99" i="2"/>
  <c r="KY86" i="2"/>
  <c r="LA86" i="2"/>
  <c r="LA99" i="2"/>
  <c r="EO196" i="2"/>
  <c r="EQ183" i="2"/>
  <c r="EU196" i="2"/>
  <c r="EQ196" i="2"/>
  <c r="EU183" i="2"/>
  <c r="EE234" i="2"/>
  <c r="EI234" i="2"/>
  <c r="EG234" i="2"/>
  <c r="EG222" i="2"/>
  <c r="EF234" i="2"/>
  <c r="ED234" i="2"/>
  <c r="EJ234" i="2"/>
  <c r="EJ222" i="2"/>
  <c r="KW243" i="2"/>
  <c r="KW231" i="2"/>
  <c r="DL303" i="2"/>
  <c r="DK303" i="2"/>
  <c r="DP303" i="2"/>
  <c r="DM303" i="2"/>
  <c r="DI296" i="2"/>
  <c r="EC303" i="2"/>
  <c r="DR303" i="2"/>
  <c r="DJ303" i="2"/>
  <c r="LC329" i="2"/>
  <c r="AK29" i="2"/>
  <c r="AJ29" i="2"/>
  <c r="AM29" i="2" s="1"/>
  <c r="AI29" i="2"/>
  <c r="KO245" i="2"/>
  <c r="KO303" i="2"/>
  <c r="JS48" i="2"/>
  <c r="JA35" i="2"/>
  <c r="IV35" i="2"/>
  <c r="IW35" i="2"/>
  <c r="JO35" i="2"/>
  <c r="JN35" i="2"/>
  <c r="HU35" i="2"/>
  <c r="LO74" i="2"/>
  <c r="LO87" i="2"/>
  <c r="LE94" i="2"/>
  <c r="LE107" i="2"/>
  <c r="LM94" i="2"/>
  <c r="LM107" i="2"/>
  <c r="IE99" i="2"/>
  <c r="HU99" i="2"/>
  <c r="HZ86" i="2"/>
  <c r="IA99" i="2"/>
  <c r="LM86" i="2"/>
  <c r="LM99" i="2"/>
  <c r="LG86" i="2"/>
  <c r="LG99" i="2"/>
  <c r="KQ148" i="2"/>
  <c r="KQ135" i="2"/>
  <c r="LK183" i="2"/>
  <c r="LK170" i="2"/>
  <c r="EE23" i="2"/>
  <c r="ED23" i="2"/>
  <c r="EI23" i="2"/>
  <c r="EF23" i="2"/>
  <c r="AL29" i="2"/>
  <c r="DG18" i="2"/>
  <c r="I17" i="2"/>
  <c r="AA11" i="7"/>
  <c r="HG17" i="2"/>
  <c r="HC17" i="2"/>
  <c r="HR17" i="2"/>
  <c r="CK17" i="2"/>
  <c r="KO129" i="2"/>
  <c r="JA25" i="2"/>
  <c r="IL236" i="2"/>
  <c r="HU236" i="2" s="1"/>
  <c r="LE168" i="2"/>
  <c r="IE231" i="2"/>
  <c r="ID231" i="2"/>
  <c r="IA231" i="2"/>
  <c r="HU231" i="2"/>
  <c r="IB231" i="2" s="1"/>
  <c r="LG70" i="2"/>
  <c r="LG83" i="2"/>
  <c r="AI113" i="2"/>
  <c r="AK113" i="2"/>
  <c r="AL100" i="2"/>
  <c r="AJ113" i="2"/>
  <c r="AM100" i="2" s="1"/>
  <c r="KO107" i="2"/>
  <c r="KO94" i="2"/>
  <c r="LK174" i="2"/>
  <c r="LK161" i="2"/>
  <c r="EC286" i="2"/>
  <c r="DM286" i="2"/>
  <c r="DK286" i="2"/>
  <c r="DL286" i="2"/>
  <c r="DJ286" i="2"/>
  <c r="DP286" i="2"/>
  <c r="DR286" i="2"/>
  <c r="DP274" i="2"/>
  <c r="DR274" i="2"/>
  <c r="LE90" i="2"/>
  <c r="LA94" i="2"/>
  <c r="LA107" i="2"/>
  <c r="IW104" i="2"/>
  <c r="IV104" i="2"/>
  <c r="HU104" i="2"/>
  <c r="JB104" i="2" s="1"/>
  <c r="JO104" i="2"/>
  <c r="IV91" i="2"/>
  <c r="JA104" i="2"/>
  <c r="ID95" i="2"/>
  <c r="AF99" i="2"/>
  <c r="AF86" i="2"/>
  <c r="KO99" i="2"/>
  <c r="KO86" i="2"/>
  <c r="DQ305" i="2"/>
  <c r="DS305" i="2"/>
  <c r="KW148" i="2"/>
  <c r="E19" i="2"/>
  <c r="CI17" i="2"/>
  <c r="E23" i="2"/>
  <c r="CL17" i="2"/>
  <c r="EK30" i="2"/>
  <c r="DN21" i="2"/>
  <c r="KS323" i="2"/>
  <c r="KU323" i="2"/>
  <c r="DJ292" i="2"/>
  <c r="DR292" i="2"/>
  <c r="DL292" i="2"/>
  <c r="DK292" i="2"/>
  <c r="DR280" i="2"/>
  <c r="DM292" i="2"/>
  <c r="EC292" i="2"/>
  <c r="DP292" i="2"/>
  <c r="DP280" i="2"/>
  <c r="JA89" i="2"/>
  <c r="HU89" i="2"/>
  <c r="JB89" i="2" s="1"/>
  <c r="IW89" i="2"/>
  <c r="JN89" i="2"/>
  <c r="IV76" i="2"/>
  <c r="IV89" i="2"/>
  <c r="JO89" i="2"/>
  <c r="L70" i="2"/>
  <c r="J83" i="2"/>
  <c r="L83" i="2"/>
  <c r="EB192" i="2"/>
  <c r="EB205" i="2"/>
  <c r="EE304" i="2"/>
  <c r="EI304" i="2"/>
  <c r="EF304" i="2"/>
  <c r="ED304" i="2"/>
  <c r="EJ304" i="2"/>
  <c r="EG304" i="2"/>
  <c r="J112" i="2"/>
  <c r="L99" i="2"/>
  <c r="FA106" i="2"/>
  <c r="FC93" i="2"/>
  <c r="FA93" i="2"/>
  <c r="FC106" i="2"/>
  <c r="EI100" i="2"/>
  <c r="EJ100" i="2"/>
  <c r="EE100" i="2"/>
  <c r="EF100" i="2"/>
  <c r="ED100" i="2"/>
  <c r="EG87" i="2"/>
  <c r="EJ87" i="2"/>
  <c r="KU99" i="2"/>
  <c r="KU86" i="2"/>
  <c r="KQ206" i="2"/>
  <c r="KQ219" i="2"/>
  <c r="FA302" i="2"/>
  <c r="FC290" i="2"/>
  <c r="FA290" i="2"/>
  <c r="IB187" i="2"/>
  <c r="JB187" i="2"/>
  <c r="IO187" i="2"/>
  <c r="IF187" i="2"/>
  <c r="IX187" i="2"/>
  <c r="ED29" i="2"/>
  <c r="EF29" i="2"/>
  <c r="EI29" i="2"/>
  <c r="EE29" i="2"/>
  <c r="LO94" i="2"/>
  <c r="HH17" i="2"/>
  <c r="KQ167" i="2"/>
  <c r="L20" i="2"/>
  <c r="MK296" i="2"/>
  <c r="LG187" i="2"/>
  <c r="LG200" i="2"/>
  <c r="AI35" i="2"/>
  <c r="AK35" i="2"/>
  <c r="AJ35" i="2"/>
  <c r="AM35" i="2" s="1"/>
  <c r="KY297" i="2"/>
  <c r="KY309" i="2"/>
  <c r="EB331" i="2"/>
  <c r="EB319" i="2"/>
  <c r="MI212" i="2"/>
  <c r="KP212" i="2"/>
  <c r="LS212" i="2"/>
  <c r="JA103" i="2"/>
  <c r="JO103" i="2"/>
  <c r="IV103" i="2"/>
  <c r="IW103" i="2"/>
  <c r="LI120" i="2"/>
  <c r="LI107" i="2"/>
  <c r="KS136" i="2"/>
  <c r="KS149" i="2"/>
  <c r="EO195" i="2"/>
  <c r="EQ195" i="2"/>
  <c r="EU182" i="2"/>
  <c r="EQ182" i="2"/>
  <c r="LM243" i="2"/>
  <c r="LM231" i="2"/>
  <c r="LO229" i="2"/>
  <c r="LO241" i="2"/>
  <c r="EB164" i="2"/>
  <c r="KQ245" i="2"/>
  <c r="KQ233" i="2"/>
  <c r="EG100" i="2"/>
  <c r="ED22" i="2"/>
  <c r="EI22" i="2"/>
  <c r="KK99" i="2"/>
  <c r="FC20" i="2"/>
  <c r="KU206" i="2"/>
  <c r="KU219" i="2"/>
  <c r="LI225" i="2"/>
  <c r="LI237" i="2"/>
  <c r="ED313" i="2"/>
  <c r="EI313" i="2"/>
  <c r="EF313" i="2"/>
  <c r="EE313" i="2"/>
  <c r="EG313" i="2"/>
  <c r="EJ313" i="2"/>
  <c r="KW234" i="2"/>
  <c r="KW246" i="2"/>
  <c r="LI251" i="2"/>
  <c r="LI239" i="2"/>
  <c r="KO263" i="2"/>
  <c r="KO275" i="2"/>
  <c r="MU308" i="2"/>
  <c r="JG308" i="2"/>
  <c r="LN308" i="2"/>
  <c r="ME308" i="2"/>
  <c r="DJ313" i="2"/>
  <c r="DM313" i="2"/>
  <c r="DL313" i="2"/>
  <c r="DR313" i="2"/>
  <c r="DP313" i="2"/>
  <c r="DI308" i="2"/>
  <c r="DR301" i="2"/>
  <c r="DP301" i="2"/>
  <c r="DG315" i="2"/>
  <c r="DG303" i="2"/>
  <c r="DE303" i="2"/>
  <c r="FA311" i="2"/>
  <c r="FC311" i="2"/>
  <c r="FA323" i="2"/>
  <c r="FC323" i="2"/>
  <c r="FC325" i="2"/>
  <c r="FA325" i="2"/>
  <c r="KW271" i="2"/>
  <c r="JM85" i="2"/>
  <c r="JM98" i="2"/>
  <c r="KN332" i="2"/>
  <c r="KO320" i="2" s="1"/>
  <c r="MH332" i="2"/>
  <c r="LR332" i="2"/>
  <c r="KO95" i="2"/>
  <c r="KO82" i="2"/>
  <c r="KU82" i="2"/>
  <c r="KU95" i="2"/>
  <c r="KW82" i="2"/>
  <c r="KW95" i="2"/>
  <c r="DN269" i="2"/>
  <c r="DN281" i="2"/>
  <c r="DO269" i="2"/>
  <c r="DO281" i="2"/>
  <c r="LM198" i="2"/>
  <c r="LM185" i="2"/>
  <c r="DS187" i="2"/>
  <c r="DQ187" i="2"/>
  <c r="DS200" i="2"/>
  <c r="DQ200" i="2"/>
  <c r="KW317" i="2"/>
  <c r="KW329" i="2"/>
  <c r="KU304" i="2"/>
  <c r="KU316" i="2"/>
  <c r="LI308" i="2"/>
  <c r="KU246" i="2"/>
  <c r="KU234" i="2"/>
  <c r="DC256" i="2"/>
  <c r="DG256" i="2"/>
  <c r="DE256" i="2"/>
  <c r="DE244" i="2"/>
  <c r="DG244" i="2"/>
  <c r="DN255" i="2"/>
  <c r="DO255" i="2"/>
  <c r="DN267" i="2"/>
  <c r="DO267" i="2"/>
  <c r="LM303" i="2"/>
  <c r="LM315" i="2"/>
  <c r="KM316" i="2"/>
  <c r="KM304" i="2"/>
  <c r="DL322" i="2"/>
  <c r="DJ322" i="2"/>
  <c r="DM322" i="2"/>
  <c r="DR310" i="2"/>
  <c r="DR322" i="2"/>
  <c r="DP310" i="2"/>
  <c r="EC322" i="2"/>
  <c r="DK322" i="2"/>
  <c r="DP322" i="2"/>
  <c r="MS332" i="2"/>
  <c r="MC332" i="2"/>
  <c r="LJ332" i="2"/>
  <c r="EZ320" i="2"/>
  <c r="I28" i="7"/>
  <c r="EX332" i="2"/>
  <c r="DQ95" i="2"/>
  <c r="DS95" i="2"/>
  <c r="DS82" i="2"/>
  <c r="DQ82" i="2"/>
  <c r="DC95" i="2"/>
  <c r="DG95" i="2"/>
  <c r="DE95" i="2"/>
  <c r="EK111" i="2"/>
  <c r="EH111" i="2"/>
  <c r="JP102" i="2"/>
  <c r="NB102" i="2"/>
  <c r="ND102" i="2" s="1"/>
  <c r="EE281" i="2"/>
  <c r="EF281" i="2"/>
  <c r="ED281" i="2"/>
  <c r="EI281" i="2"/>
  <c r="EG269" i="2"/>
  <c r="EJ269" i="2"/>
  <c r="KW188" i="2"/>
  <c r="KW175" i="2"/>
  <c r="LM196" i="2"/>
  <c r="LM209" i="2"/>
  <c r="LA243" i="2"/>
  <c r="LA231" i="2"/>
  <c r="KS268" i="2"/>
  <c r="KS280" i="2"/>
  <c r="IN165" i="2"/>
  <c r="HU165" i="2"/>
  <c r="IO165" i="2" s="1"/>
  <c r="IL160" i="2"/>
  <c r="EB146" i="2"/>
  <c r="EB159" i="2"/>
  <c r="IF204" i="2"/>
  <c r="IB204" i="2"/>
  <c r="JB204" i="2"/>
  <c r="IX204" i="2"/>
  <c r="IO204" i="2"/>
  <c r="LI256" i="2"/>
  <c r="LI244" i="2"/>
  <c r="EO282" i="2"/>
  <c r="EU270" i="2"/>
  <c r="EQ270" i="2"/>
  <c r="EQ282" i="2"/>
  <c r="EU282" i="2"/>
  <c r="LK315" i="2"/>
  <c r="LK303" i="2"/>
  <c r="LI316" i="2"/>
  <c r="LI304" i="2"/>
  <c r="NB98" i="2"/>
  <c r="ND98" i="2" s="1"/>
  <c r="JP98" i="2"/>
  <c r="JH341" i="2"/>
  <c r="JI341" i="2"/>
  <c r="JM329" i="2" s="1"/>
  <c r="LO82" i="2"/>
  <c r="LO95" i="2"/>
  <c r="KO311" i="2"/>
  <c r="IW190" i="2"/>
  <c r="JA190" i="2"/>
  <c r="HU190" i="2"/>
  <c r="IX190" i="2" s="1"/>
  <c r="IV190" i="2"/>
  <c r="IV177" i="2"/>
  <c r="JO190" i="2"/>
  <c r="JR190" i="2" s="1"/>
  <c r="JN190" i="2"/>
  <c r="JP190" i="2" s="1"/>
  <c r="IW210" i="2"/>
  <c r="HU210" i="2"/>
  <c r="JB210" i="2" s="1"/>
  <c r="JO210" i="2"/>
  <c r="JR210" i="2" s="1"/>
  <c r="IV197" i="2"/>
  <c r="JN210" i="2"/>
  <c r="JP210" i="2" s="1"/>
  <c r="IV210" i="2"/>
  <c r="KS221" i="2"/>
  <c r="KS233" i="2"/>
  <c r="KW244" i="2"/>
  <c r="KW232" i="2"/>
  <c r="LK268" i="2"/>
  <c r="LK256" i="2"/>
  <c r="LO283" i="2"/>
  <c r="LO271" i="2"/>
  <c r="EB309" i="2"/>
  <c r="EB297" i="2"/>
  <c r="KK322" i="2"/>
  <c r="NB103" i="2"/>
  <c r="ND103" i="2" s="1"/>
  <c r="JP103" i="2"/>
  <c r="LN332" i="2"/>
  <c r="LO320" i="2" s="1"/>
  <c r="MU332" i="2"/>
  <c r="ME332" i="2"/>
  <c r="FC330" i="2"/>
  <c r="FA330" i="2"/>
  <c r="LK295" i="2"/>
  <c r="LK283" i="2"/>
  <c r="LO168" i="2"/>
  <c r="LO181" i="2"/>
  <c r="LI233" i="2"/>
  <c r="LI221" i="2"/>
  <c r="KU137" i="2"/>
  <c r="KU150" i="2"/>
  <c r="DS313" i="2"/>
  <c r="DQ313" i="2"/>
  <c r="DS301" i="2"/>
  <c r="KK243" i="2"/>
  <c r="KK255" i="2"/>
  <c r="KY271" i="2"/>
  <c r="KY259" i="2"/>
  <c r="LI315" i="2"/>
  <c r="LI303" i="2"/>
  <c r="JI340" i="2"/>
  <c r="JM328" i="2" s="1"/>
  <c r="JH340" i="2"/>
  <c r="MR332" i="2"/>
  <c r="MB332" i="2"/>
  <c r="LH332" i="2"/>
  <c r="LI320" i="2" s="1"/>
  <c r="EH191" i="2"/>
  <c r="EK191" i="2"/>
  <c r="M20" i="2"/>
  <c r="M23" i="2"/>
  <c r="L18" i="2"/>
  <c r="LG302" i="2"/>
  <c r="LG290" i="2"/>
  <c r="IE184" i="2"/>
  <c r="IA184" i="2"/>
  <c r="HU184" i="2"/>
  <c r="IB184" i="2" s="1"/>
  <c r="HZ171" i="2"/>
  <c r="IF184" i="2"/>
  <c r="LK234" i="2"/>
  <c r="LK222" i="2"/>
  <c r="LC283" i="2"/>
  <c r="LC295" i="2"/>
  <c r="DR289" i="2"/>
  <c r="EC289" i="2"/>
  <c r="DR277" i="2"/>
  <c r="DP277" i="2"/>
  <c r="DC302" i="2"/>
  <c r="DG290" i="2"/>
  <c r="DE290" i="2"/>
  <c r="DE302" i="2"/>
  <c r="DG302" i="2"/>
  <c r="LG273" i="2"/>
  <c r="LG285" i="2"/>
  <c r="DX296" i="2"/>
  <c r="DZ296" i="2" s="1"/>
  <c r="DY296" i="2"/>
  <c r="MJ296" i="2"/>
  <c r="MG296" i="2"/>
  <c r="MM296" i="2"/>
  <c r="MQ296" i="2"/>
  <c r="MI296" i="2"/>
  <c r="MS296" i="2"/>
  <c r="ML296" i="2"/>
  <c r="MP296" i="2"/>
  <c r="MU296" i="2"/>
  <c r="MR296" i="2"/>
  <c r="MT296" i="2"/>
  <c r="MN296" i="2"/>
  <c r="EA296" i="2"/>
  <c r="MO296" i="2"/>
  <c r="MF296" i="2"/>
  <c r="KM303" i="2"/>
  <c r="KM291" i="2"/>
  <c r="LC303" i="2"/>
  <c r="LC315" i="2"/>
  <c r="FJ332" i="2"/>
  <c r="FI332" i="2"/>
  <c r="J28" i="7"/>
  <c r="FA331" i="2"/>
  <c r="FC331" i="2"/>
  <c r="LD332" i="2"/>
  <c r="LE320" i="2" s="1"/>
  <c r="MP332" i="2"/>
  <c r="LZ332" i="2"/>
  <c r="EH153" i="2"/>
  <c r="EK166" i="2"/>
  <c r="EH166" i="2"/>
  <c r="EK153" i="2"/>
  <c r="EH30" i="2"/>
  <c r="IE216" i="2"/>
  <c r="IA216" i="2"/>
  <c r="HU216" i="2"/>
  <c r="IB216" i="2" s="1"/>
  <c r="HZ203" i="2"/>
  <c r="FC227" i="2"/>
  <c r="FA227" i="2"/>
  <c r="FA215" i="2"/>
  <c r="FC215" i="2"/>
  <c r="KW278" i="2"/>
  <c r="KW266" i="2"/>
  <c r="LI311" i="2"/>
  <c r="LI323" i="2"/>
  <c r="KY270" i="2"/>
  <c r="KY282" i="2"/>
  <c r="LG303" i="2"/>
  <c r="LG291" i="2"/>
  <c r="LO303" i="2"/>
  <c r="LO315" i="2"/>
  <c r="JM104" i="2"/>
  <c r="JH339" i="2"/>
  <c r="JI339" i="2"/>
  <c r="JM327" i="2" s="1"/>
  <c r="KU136" i="2"/>
  <c r="LG82" i="2"/>
  <c r="LG95" i="2"/>
  <c r="LG298" i="2"/>
  <c r="LG286" i="2"/>
  <c r="HZ172" i="2"/>
  <c r="IE185" i="2"/>
  <c r="HU185" i="2"/>
  <c r="IF185" i="2" s="1"/>
  <c r="HZ185" i="2"/>
  <c r="IA185" i="2"/>
  <c r="KW215" i="2"/>
  <c r="KW227" i="2"/>
  <c r="KS225" i="2"/>
  <c r="KS237" i="2"/>
  <c r="KS172" i="2"/>
  <c r="KS159" i="2"/>
  <c r="LO192" i="2"/>
  <c r="LO179" i="2"/>
  <c r="KU268" i="2"/>
  <c r="KU280" i="2"/>
  <c r="LO270" i="2"/>
  <c r="LO282" i="2"/>
  <c r="IX156" i="2"/>
  <c r="JB156" i="2"/>
  <c r="IB156" i="2"/>
  <c r="IF156" i="2"/>
  <c r="IO156" i="2"/>
  <c r="DS256" i="2"/>
  <c r="DQ244" i="2"/>
  <c r="DQ256" i="2"/>
  <c r="DS244" i="2"/>
  <c r="EO287" i="2"/>
  <c r="EU275" i="2"/>
  <c r="EQ275" i="2"/>
  <c r="KW315" i="2"/>
  <c r="KW303" i="2"/>
  <c r="LG311" i="2"/>
  <c r="LG323" i="2"/>
  <c r="JP104" i="2"/>
  <c r="NB104" i="2"/>
  <c r="ND104" i="2" s="1"/>
  <c r="LT332" i="2"/>
  <c r="MJ332" i="2"/>
  <c r="KR332" i="2"/>
  <c r="KS320" i="2" s="1"/>
  <c r="JI343" i="2"/>
  <c r="JM331" i="2" s="1"/>
  <c r="JH343" i="2"/>
  <c r="KK19" i="2"/>
  <c r="DO219" i="2"/>
  <c r="DN231" i="2"/>
  <c r="DO231" i="2"/>
  <c r="DN219" i="2"/>
  <c r="KW159" i="2"/>
  <c r="KW172" i="2"/>
  <c r="FA71" i="2"/>
  <c r="FC71" i="2"/>
  <c r="FC58" i="2"/>
  <c r="FA58" i="2"/>
  <c r="LK80" i="2"/>
  <c r="LK93" i="2"/>
  <c r="LA75" i="2"/>
  <c r="LA88" i="2"/>
  <c r="EO89" i="2"/>
  <c r="EQ89" i="2"/>
  <c r="EU76" i="2"/>
  <c r="EU89" i="2"/>
  <c r="EQ76" i="2"/>
  <c r="KS75" i="2"/>
  <c r="KS88" i="2"/>
  <c r="AF93" i="2"/>
  <c r="AF106" i="2"/>
  <c r="KK119" i="2"/>
  <c r="KK106" i="2"/>
  <c r="IE71" i="2"/>
  <c r="IA71" i="2"/>
  <c r="HZ71" i="2"/>
  <c r="HW69" i="2"/>
  <c r="HU71" i="2"/>
  <c r="HZ58" i="2"/>
  <c r="IN280" i="2"/>
  <c r="IX280" i="2"/>
  <c r="IB280" i="2"/>
  <c r="HU280" i="2"/>
  <c r="IO280" i="2" s="1"/>
  <c r="FC157" i="2"/>
  <c r="FA157" i="2"/>
  <c r="FA170" i="2"/>
  <c r="FC170" i="2"/>
  <c r="KQ169" i="2"/>
  <c r="KU145" i="2"/>
  <c r="KU132" i="2"/>
  <c r="EK140" i="2"/>
  <c r="EH127" i="2"/>
  <c r="EH140" i="2"/>
  <c r="EK127" i="2"/>
  <c r="LI67" i="2"/>
  <c r="EB97" i="2"/>
  <c r="AI30" i="2"/>
  <c r="AK30" i="2"/>
  <c r="AJ30" i="2"/>
  <c r="AM30" i="2" s="1"/>
  <c r="JR33" i="2"/>
  <c r="JS33" i="2" s="1"/>
  <c r="NC33" i="2"/>
  <c r="NE33" i="2" s="1"/>
  <c r="LG162" i="2"/>
  <c r="LG175" i="2"/>
  <c r="LM238" i="2"/>
  <c r="LM250" i="2"/>
  <c r="DQ174" i="2"/>
  <c r="DS161" i="2"/>
  <c r="DS174" i="2"/>
  <c r="DQ161" i="2"/>
  <c r="LK141" i="2"/>
  <c r="LK128" i="2"/>
  <c r="EB64" i="2"/>
  <c r="EB77" i="2"/>
  <c r="LE74" i="2"/>
  <c r="LE61" i="2"/>
  <c r="KY88" i="2"/>
  <c r="KY75" i="2"/>
  <c r="LM141" i="2"/>
  <c r="LM128" i="2"/>
  <c r="DO71" i="2"/>
  <c r="DN71" i="2"/>
  <c r="DN84" i="2"/>
  <c r="IE182" i="2"/>
  <c r="HZ169" i="2"/>
  <c r="IA182" i="2"/>
  <c r="HW173" i="2"/>
  <c r="HU182" i="2"/>
  <c r="IW191" i="2"/>
  <c r="JA191" i="2"/>
  <c r="IV191" i="2"/>
  <c r="HU191" i="2"/>
  <c r="JN191" i="2"/>
  <c r="JP191" i="2" s="1"/>
  <c r="JQ178" i="2" s="1"/>
  <c r="JO191" i="2"/>
  <c r="JR191" i="2" s="1"/>
  <c r="JS178" i="2" s="1"/>
  <c r="IV178" i="2"/>
  <c r="KW198" i="2"/>
  <c r="KW185" i="2"/>
  <c r="JA208" i="2"/>
  <c r="IW208" i="2"/>
  <c r="JN208" i="2"/>
  <c r="JP208" i="2" s="1"/>
  <c r="JQ195" i="2" s="1"/>
  <c r="IV195" i="2"/>
  <c r="JO208" i="2"/>
  <c r="JR208" i="2" s="1"/>
  <c r="JS195" i="2" s="1"/>
  <c r="HU208" i="2"/>
  <c r="JB208" i="2" s="1"/>
  <c r="DS242" i="2"/>
  <c r="DQ242" i="2"/>
  <c r="DQ254" i="2"/>
  <c r="DS254" i="2"/>
  <c r="FC255" i="2"/>
  <c r="FC267" i="2"/>
  <c r="FA255" i="2"/>
  <c r="FA267" i="2"/>
  <c r="FA270" i="2"/>
  <c r="FA282" i="2"/>
  <c r="FC282" i="2"/>
  <c r="FC270" i="2"/>
  <c r="LG167" i="2"/>
  <c r="LG154" i="2"/>
  <c r="KM170" i="2"/>
  <c r="KM157" i="2"/>
  <c r="KY331" i="2"/>
  <c r="DO84" i="2"/>
  <c r="KU91" i="2"/>
  <c r="LK126" i="2"/>
  <c r="NA55" i="2"/>
  <c r="EF265" i="2"/>
  <c r="EE265" i="2"/>
  <c r="EI265" i="2"/>
  <c r="ED265" i="2"/>
  <c r="EJ253" i="2"/>
  <c r="EJ265" i="2"/>
  <c r="EG253" i="2"/>
  <c r="KU85" i="2"/>
  <c r="KU72" i="2"/>
  <c r="LK88" i="2"/>
  <c r="LK75" i="2"/>
  <c r="EE85" i="2"/>
  <c r="EI85" i="2"/>
  <c r="EG72" i="2"/>
  <c r="EJ72" i="2"/>
  <c r="EF85" i="2"/>
  <c r="ED85" i="2"/>
  <c r="DO98" i="2"/>
  <c r="DN85" i="2"/>
  <c r="DO85" i="2"/>
  <c r="DN98" i="2"/>
  <c r="KM85" i="2"/>
  <c r="KM98" i="2"/>
  <c r="EB170" i="2"/>
  <c r="EB183" i="2"/>
  <c r="KK227" i="2"/>
  <c r="KK239" i="2"/>
  <c r="EF254" i="2"/>
  <c r="EG242" i="2"/>
  <c r="ED254" i="2"/>
  <c r="EI254" i="2"/>
  <c r="EG254" i="2"/>
  <c r="EE254" i="2"/>
  <c r="EJ254" i="2"/>
  <c r="EJ242" i="2"/>
  <c r="LO156" i="2"/>
  <c r="LO169" i="2"/>
  <c r="KY170" i="2"/>
  <c r="KY157" i="2"/>
  <c r="KK76" i="2"/>
  <c r="LE65" i="2"/>
  <c r="LK127" i="2"/>
  <c r="EK130" i="2"/>
  <c r="EH130" i="2"/>
  <c r="EH143" i="2"/>
  <c r="EK143" i="2"/>
  <c r="IB33" i="2"/>
  <c r="IO33" i="2"/>
  <c r="JO174" i="2"/>
  <c r="JR174" i="2" s="1"/>
  <c r="JS174" i="2" s="1"/>
  <c r="IV174" i="2"/>
  <c r="IS173" i="2"/>
  <c r="IV161" i="2"/>
  <c r="IW174" i="2"/>
  <c r="JA174" i="2"/>
  <c r="EO104" i="2"/>
  <c r="EQ104" i="2"/>
  <c r="EU104" i="2"/>
  <c r="KO74" i="2"/>
  <c r="KO61" i="2"/>
  <c r="KS92" i="2"/>
  <c r="KS79" i="2"/>
  <c r="LO88" i="2"/>
  <c r="LO75" i="2"/>
  <c r="DO101" i="2"/>
  <c r="DO114" i="2"/>
  <c r="DN114" i="2"/>
  <c r="DN101" i="2"/>
  <c r="LM75" i="2"/>
  <c r="LM88" i="2"/>
  <c r="LO170" i="2"/>
  <c r="LO183" i="2"/>
  <c r="HU192" i="2"/>
  <c r="IV179" i="2"/>
  <c r="JN192" i="2"/>
  <c r="JP192" i="2" s="1"/>
  <c r="JO192" i="2"/>
  <c r="JR192" i="2" s="1"/>
  <c r="FA187" i="2"/>
  <c r="FC187" i="2"/>
  <c r="FC200" i="2"/>
  <c r="FA200" i="2"/>
  <c r="EB221" i="2"/>
  <c r="EB233" i="2"/>
  <c r="LG156" i="2"/>
  <c r="LG169" i="2"/>
  <c r="KU158" i="2"/>
  <c r="KU171" i="2"/>
  <c r="KQ65" i="2"/>
  <c r="LE154" i="2"/>
  <c r="JA108" i="2"/>
  <c r="IW108" i="2"/>
  <c r="EQ91" i="2"/>
  <c r="IE30" i="2"/>
  <c r="IA30" i="2"/>
  <c r="L4" i="7"/>
  <c r="DN30" i="2"/>
  <c r="DO30" i="2"/>
  <c r="KZ69" i="2"/>
  <c r="LX69" i="2"/>
  <c r="MN69" i="2"/>
  <c r="IN79" i="2"/>
  <c r="IL69" i="2"/>
  <c r="IN69" i="2" s="1"/>
  <c r="KQ83" i="2"/>
  <c r="KQ70" i="2"/>
  <c r="KK75" i="2"/>
  <c r="KK88" i="2"/>
  <c r="KK126" i="2"/>
  <c r="KK139" i="2"/>
  <c r="KW75" i="2"/>
  <c r="KW88" i="2"/>
  <c r="AE69" i="2"/>
  <c r="AD69" i="2"/>
  <c r="AG69" i="2"/>
  <c r="K7" i="7" s="1"/>
  <c r="AE56" i="2"/>
  <c r="IW188" i="2"/>
  <c r="JA188" i="2"/>
  <c r="JO188" i="2"/>
  <c r="JR188" i="2" s="1"/>
  <c r="JS175" i="2" s="1"/>
  <c r="JN188" i="2"/>
  <c r="JP188" i="2" s="1"/>
  <c r="JQ175" i="2" s="1"/>
  <c r="HU188" i="2"/>
  <c r="IV175" i="2"/>
  <c r="KU210" i="2"/>
  <c r="KU223" i="2"/>
  <c r="EO240" i="2"/>
  <c r="EU240" i="2"/>
  <c r="EQ228" i="2"/>
  <c r="EQ240" i="2"/>
  <c r="KU155" i="2"/>
  <c r="KU168" i="2"/>
  <c r="LK158" i="2"/>
  <c r="LK171" i="2"/>
  <c r="KK165" i="2"/>
  <c r="KK178" i="2"/>
  <c r="JR97" i="2"/>
  <c r="NC97" i="2"/>
  <c r="NE97" i="2" s="1"/>
  <c r="ED341" i="2"/>
  <c r="EI341" i="2"/>
  <c r="EE341" i="2"/>
  <c r="EF341" i="2"/>
  <c r="JM97" i="2"/>
  <c r="IF103" i="2"/>
  <c r="JB103" i="2"/>
  <c r="IO103" i="2"/>
  <c r="IX103" i="2"/>
  <c r="IE227" i="2"/>
  <c r="JN174" i="2"/>
  <c r="JP174" i="2" s="1"/>
  <c r="JQ174" i="2" s="1"/>
  <c r="JD80" i="2"/>
  <c r="HV80" i="2"/>
  <c r="LI91" i="2"/>
  <c r="LI104" i="2"/>
  <c r="IE79" i="2"/>
  <c r="HZ66" i="2"/>
  <c r="IA79" i="2"/>
  <c r="HU79" i="2"/>
  <c r="IB79" i="2" s="1"/>
  <c r="DC78" i="2"/>
  <c r="DE78" i="2"/>
  <c r="DG65" i="2"/>
  <c r="DE65" i="2"/>
  <c r="DC73" i="2"/>
  <c r="DE73" i="2"/>
  <c r="DE60" i="2"/>
  <c r="DG60" i="2"/>
  <c r="DG73" i="2"/>
  <c r="AF75" i="2"/>
  <c r="AF88" i="2"/>
  <c r="IQ114" i="2"/>
  <c r="IP108" i="2"/>
  <c r="IQ108" i="2" s="1"/>
  <c r="HV114" i="2"/>
  <c r="KK84" i="2"/>
  <c r="KK97" i="2"/>
  <c r="IM186" i="2"/>
  <c r="IN194" i="2"/>
  <c r="IL186" i="2"/>
  <c r="IN186" i="2" s="1"/>
  <c r="HU194" i="2"/>
  <c r="IO194" i="2" s="1"/>
  <c r="JH200" i="2"/>
  <c r="JI200" i="2"/>
  <c r="KS240" i="2"/>
  <c r="KS228" i="2"/>
  <c r="JI257" i="2"/>
  <c r="JH257" i="2"/>
  <c r="DK278" i="2"/>
  <c r="DP266" i="2"/>
  <c r="DL278" i="2"/>
  <c r="DR278" i="2"/>
  <c r="DJ278" i="2"/>
  <c r="DR266" i="2"/>
  <c r="DM278" i="2"/>
  <c r="DP278" i="2"/>
  <c r="EC278" i="2"/>
  <c r="DI272" i="2"/>
  <c r="IB103" i="2"/>
  <c r="EH293" i="2"/>
  <c r="EO18" i="2"/>
  <c r="EU18" i="2"/>
  <c r="NA39" i="2"/>
  <c r="IA183" i="2"/>
  <c r="HZ170" i="2"/>
  <c r="HU183" i="2"/>
  <c r="IF183" i="2" s="1"/>
  <c r="IE183" i="2"/>
  <c r="HZ183" i="2"/>
  <c r="LI243" i="2"/>
  <c r="LI231" i="2"/>
  <c r="HZ61" i="2"/>
  <c r="IA74" i="2"/>
  <c r="IE74" i="2"/>
  <c r="HU74" i="2"/>
  <c r="IF74" i="2" s="1"/>
  <c r="IB74" i="2"/>
  <c r="DQ88" i="2"/>
  <c r="DQ75" i="2"/>
  <c r="DS75" i="2"/>
  <c r="DS88" i="2"/>
  <c r="LO140" i="2"/>
  <c r="LO127" i="2"/>
  <c r="LO141" i="2"/>
  <c r="LO128" i="2"/>
  <c r="IZ186" i="2"/>
  <c r="IX278" i="2"/>
  <c r="IB278" i="2"/>
  <c r="HU278" i="2"/>
  <c r="IO278" i="2" s="1"/>
  <c r="LI166" i="2"/>
  <c r="LI153" i="2"/>
  <c r="LK155" i="2"/>
  <c r="LK168" i="2"/>
  <c r="EO175" i="2"/>
  <c r="EU162" i="2"/>
  <c r="EU175" i="2"/>
  <c r="EQ162" i="2"/>
  <c r="EQ175" i="2"/>
  <c r="JI176" i="2"/>
  <c r="JH176" i="2"/>
  <c r="JO176" i="2"/>
  <c r="JR176" i="2" s="1"/>
  <c r="JL163" i="2"/>
  <c r="JL176" i="2"/>
  <c r="JN176" i="2"/>
  <c r="JP176" i="2" s="1"/>
  <c r="LA165" i="2"/>
  <c r="LA178" i="2"/>
  <c r="LI79" i="2"/>
  <c r="LG43" i="2"/>
  <c r="LG56" i="2"/>
  <c r="AF57" i="2"/>
  <c r="KS155" i="2"/>
  <c r="EK142" i="2"/>
  <c r="EH142" i="2"/>
  <c r="EH129" i="2"/>
  <c r="EK129" i="2"/>
  <c r="LA290" i="2"/>
  <c r="HU243" i="2"/>
  <c r="IX243" i="2" s="1"/>
  <c r="LE230" i="2"/>
  <c r="LE218" i="2"/>
  <c r="LM171" i="2"/>
  <c r="LM158" i="2"/>
  <c r="J75" i="2"/>
  <c r="L75" i="2"/>
  <c r="L62" i="2"/>
  <c r="EO74" i="2"/>
  <c r="EQ74" i="2"/>
  <c r="EU61" i="2"/>
  <c r="EU74" i="2"/>
  <c r="EQ61" i="2"/>
  <c r="EB60" i="2"/>
  <c r="EB73" i="2"/>
  <c r="KW128" i="2"/>
  <c r="KW141" i="2"/>
  <c r="LK91" i="2"/>
  <c r="LK104" i="2"/>
  <c r="IW189" i="2"/>
  <c r="JA189" i="2"/>
  <c r="JN189" i="2"/>
  <c r="JP189" i="2" s="1"/>
  <c r="JQ189" i="2" s="1"/>
  <c r="JO189" i="2"/>
  <c r="JR189" i="2" s="1"/>
  <c r="JS189" i="2" s="1"/>
  <c r="HU189" i="2"/>
  <c r="JB189" i="2" s="1"/>
  <c r="IV189" i="2"/>
  <c r="IV176" i="2"/>
  <c r="JL183" i="2"/>
  <c r="JI196" i="2"/>
  <c r="JH196" i="2"/>
  <c r="JI207" i="2"/>
  <c r="JN207" i="2"/>
  <c r="JP207" i="2" s="1"/>
  <c r="JO207" i="2"/>
  <c r="JR207" i="2" s="1"/>
  <c r="JH207" i="2"/>
  <c r="LO154" i="2"/>
  <c r="LO167" i="2"/>
  <c r="KQ168" i="2"/>
  <c r="KQ155" i="2"/>
  <c r="LM157" i="2"/>
  <c r="LM170" i="2"/>
  <c r="NA49" i="2"/>
  <c r="AG17" i="2"/>
  <c r="KM307" i="2"/>
  <c r="KM319" i="2"/>
  <c r="HU25" i="2"/>
  <c r="IO25" i="2" s="1"/>
  <c r="LI169" i="2"/>
  <c r="LI182" i="2"/>
  <c r="MW80" i="2"/>
  <c r="JH80" i="2"/>
  <c r="JO80" i="2"/>
  <c r="JL80" i="2"/>
  <c r="JI80" i="2"/>
  <c r="MV80" i="2"/>
  <c r="MX80" i="2" s="1"/>
  <c r="JN80" i="2"/>
  <c r="JL67" i="2"/>
  <c r="JA196" i="2"/>
  <c r="IV196" i="2"/>
  <c r="IW196" i="2"/>
  <c r="HU196" i="2"/>
  <c r="IS186" i="2"/>
  <c r="IV183" i="2"/>
  <c r="JO196" i="2"/>
  <c r="JR196" i="2" s="1"/>
  <c r="JN196" i="2"/>
  <c r="JP196" i="2" s="1"/>
  <c r="KY110" i="2"/>
  <c r="KY123" i="2"/>
  <c r="DS184" i="2"/>
  <c r="DQ184" i="2"/>
  <c r="DS171" i="2"/>
  <c r="DQ171" i="2"/>
  <c r="LE209" i="2"/>
  <c r="LE196" i="2"/>
  <c r="IO121" i="2"/>
  <c r="IB121" i="2"/>
  <c r="IW198" i="2"/>
  <c r="HU198" i="2"/>
  <c r="IX198" i="2" s="1"/>
  <c r="JA198" i="2"/>
  <c r="JO198" i="2"/>
  <c r="JR198" i="2" s="1"/>
  <c r="IV185" i="2"/>
  <c r="JN198" i="2"/>
  <c r="JP198" i="2" s="1"/>
  <c r="IV198" i="2"/>
  <c r="DO271" i="2"/>
  <c r="DN271" i="2"/>
  <c r="DN259" i="2"/>
  <c r="DO259" i="2"/>
  <c r="KQ325" i="2"/>
  <c r="KQ313" i="2"/>
  <c r="LG145" i="2"/>
  <c r="LG132" i="2"/>
  <c r="KT199" i="2"/>
  <c r="LU199" i="2"/>
  <c r="ID199" i="2"/>
  <c r="LG279" i="2"/>
  <c r="LG267" i="2"/>
  <c r="LO206" i="2"/>
  <c r="LO219" i="2"/>
  <c r="LE294" i="2"/>
  <c r="LE282" i="2"/>
  <c r="LK179" i="2"/>
  <c r="LK192" i="2"/>
  <c r="J97" i="2"/>
  <c r="L97" i="2"/>
  <c r="L84" i="2"/>
  <c r="DT25" i="2"/>
  <c r="S95" i="2"/>
  <c r="IA206" i="2"/>
  <c r="IE206" i="2"/>
  <c r="HU206" i="2"/>
  <c r="IF206" i="2" s="1"/>
  <c r="HZ206" i="2"/>
  <c r="KJ224" i="2"/>
  <c r="LP224" i="2"/>
  <c r="AI21" i="2"/>
  <c r="AK21" i="2"/>
  <c r="AJ21" i="2"/>
  <c r="AM21" i="2" s="1"/>
  <c r="AK25" i="2"/>
  <c r="AJ25" i="2"/>
  <c r="AM25" i="2" s="1"/>
  <c r="AI25" i="2"/>
  <c r="NA48" i="2"/>
  <c r="DT23" i="2"/>
  <c r="DT19" i="2"/>
  <c r="M28" i="2"/>
  <c r="DT27" i="2"/>
  <c r="JQ103" i="2"/>
  <c r="LO70" i="2"/>
  <c r="LO83" i="2"/>
  <c r="DC21" i="2"/>
  <c r="DE21" i="2"/>
  <c r="EJ94" i="2"/>
  <c r="EF107" i="2"/>
  <c r="ED107" i="2"/>
  <c r="EI107" i="2"/>
  <c r="EE107" i="2"/>
  <c r="EG94" i="2"/>
  <c r="EJ107" i="2"/>
  <c r="EG107" i="2"/>
  <c r="LI268" i="2"/>
  <c r="LI280" i="2"/>
  <c r="DH23" i="2"/>
  <c r="H17" i="2"/>
  <c r="M19" i="2"/>
  <c r="M25" i="2"/>
  <c r="MZ17" i="2"/>
  <c r="DT21" i="2"/>
  <c r="W17" i="2"/>
  <c r="NA43" i="2"/>
  <c r="IZ199" i="2"/>
  <c r="FA254" i="2"/>
  <c r="FC254" i="2"/>
  <c r="FC266" i="2"/>
  <c r="FA266" i="2"/>
  <c r="LI310" i="2"/>
  <c r="LI298" i="2"/>
  <c r="AL21" i="2"/>
  <c r="LO279" i="2"/>
  <c r="LO291" i="2"/>
  <c r="KS173" i="2"/>
  <c r="KS160" i="2"/>
  <c r="IH18" i="2"/>
  <c r="JD109" i="2"/>
  <c r="HV109" i="2"/>
  <c r="JC108" i="2"/>
  <c r="JD108" i="2" s="1"/>
  <c r="EO189" i="2"/>
  <c r="EU189" i="2"/>
  <c r="EQ189" i="2"/>
  <c r="LG304" i="2"/>
  <c r="LG292" i="2"/>
  <c r="LG309" i="2"/>
  <c r="LG297" i="2"/>
  <c r="DO226" i="2"/>
  <c r="DN226" i="2"/>
  <c r="EF175" i="2"/>
  <c r="ED175" i="2"/>
  <c r="EJ175" i="2"/>
  <c r="EG162" i="2"/>
  <c r="EI175" i="2"/>
  <c r="EE175" i="2"/>
  <c r="EG175" i="2"/>
  <c r="EJ162" i="2"/>
  <c r="LG221" i="2"/>
  <c r="LG208" i="2"/>
  <c r="JA200" i="2"/>
  <c r="JN200" i="2"/>
  <c r="JP200" i="2" s="1"/>
  <c r="IW200" i="2"/>
  <c r="HU200" i="2"/>
  <c r="IX200" i="2" s="1"/>
  <c r="JO200" i="2"/>
  <c r="JR200" i="2" s="1"/>
  <c r="IV187" i="2"/>
  <c r="IV200" i="2"/>
  <c r="LW186" i="2"/>
  <c r="MM186" i="2"/>
  <c r="KX186" i="2"/>
  <c r="FA189" i="2"/>
  <c r="FC189" i="2"/>
  <c r="FA176" i="2"/>
  <c r="FC176" i="2"/>
  <c r="KY178" i="2"/>
  <c r="KY191" i="2"/>
  <c r="KS67" i="2"/>
  <c r="LI161" i="2"/>
  <c r="LI174" i="2"/>
  <c r="EO299" i="2"/>
  <c r="EQ287" i="2"/>
  <c r="EQ299" i="2"/>
  <c r="EU287" i="2"/>
  <c r="EU299" i="2"/>
  <c r="JD104" i="2"/>
  <c r="HV104" i="2"/>
  <c r="IA22" i="2"/>
  <c r="IE22" i="2"/>
  <c r="IE213" i="2"/>
  <c r="HZ200" i="2"/>
  <c r="IA213" i="2"/>
  <c r="HU213" i="2"/>
  <c r="IF213" i="2" s="1"/>
  <c r="KS190" i="2"/>
  <c r="KS177" i="2"/>
  <c r="EO176" i="2"/>
  <c r="EQ176" i="2"/>
  <c r="EU176" i="2"/>
  <c r="EQ163" i="2"/>
  <c r="EU163" i="2"/>
  <c r="KQ298" i="2"/>
  <c r="KQ310" i="2"/>
  <c r="KY233" i="2"/>
  <c r="KY245" i="2"/>
  <c r="EE208" i="2"/>
  <c r="EJ195" i="2"/>
  <c r="EF208" i="2"/>
  <c r="EG195" i="2"/>
  <c r="EB214" i="2"/>
  <c r="EB201" i="2"/>
  <c r="FC221" i="2"/>
  <c r="FC209" i="2"/>
  <c r="FA221" i="2"/>
  <c r="FA209" i="2"/>
  <c r="LO245" i="2"/>
  <c r="LO233" i="2"/>
  <c r="LT69" i="2"/>
  <c r="KR69" i="2"/>
  <c r="MJ69" i="2"/>
  <c r="EO341" i="2"/>
  <c r="EQ329" i="2"/>
  <c r="EU329" i="2"/>
  <c r="JL172" i="2"/>
  <c r="JN172" i="2"/>
  <c r="JP172" i="2" s="1"/>
  <c r="JI172" i="2"/>
  <c r="JH172" i="2"/>
  <c r="JO172" i="2"/>
  <c r="JR172" i="2" s="1"/>
  <c r="JL159" i="2"/>
  <c r="KY192" i="2"/>
  <c r="KY179" i="2"/>
  <c r="FA178" i="2"/>
  <c r="FA191" i="2"/>
  <c r="FC191" i="2"/>
  <c r="FC178" i="2"/>
  <c r="JB56" i="2"/>
  <c r="IB56" i="2"/>
  <c r="LM154" i="2"/>
  <c r="LM167" i="2"/>
  <c r="LE312" i="2"/>
  <c r="LE300" i="2"/>
  <c r="KM154" i="2"/>
  <c r="KM167" i="2"/>
  <c r="EI165" i="2"/>
  <c r="EF165" i="2"/>
  <c r="EG165" i="2"/>
  <c r="EE165" i="2"/>
  <c r="ED165" i="2"/>
  <c r="EJ165" i="2"/>
  <c r="EJ152" i="2"/>
  <c r="EG152" i="2"/>
  <c r="EO177" i="2"/>
  <c r="EU177" i="2"/>
  <c r="EQ177" i="2"/>
  <c r="EU164" i="2"/>
  <c r="EQ164" i="2"/>
  <c r="LO252" i="2"/>
  <c r="LO240" i="2"/>
  <c r="DN195" i="2"/>
  <c r="DO195" i="2"/>
  <c r="JI221" i="2"/>
  <c r="JN221" i="2"/>
  <c r="JP221" i="2" s="1"/>
  <c r="JH221" i="2"/>
  <c r="JO221" i="2"/>
  <c r="JR221" i="2" s="1"/>
  <c r="DS175" i="2"/>
  <c r="DQ162" i="2"/>
  <c r="DQ175" i="2"/>
  <c r="DS162" i="2"/>
  <c r="LO176" i="2"/>
  <c r="LO189" i="2"/>
  <c r="DC191" i="2"/>
  <c r="DG178" i="2"/>
  <c r="DE178" i="2"/>
  <c r="DE191" i="2"/>
  <c r="DG191" i="2"/>
  <c r="LI211" i="2"/>
  <c r="LI212" i="2"/>
  <c r="DS24" i="2"/>
  <c r="LI75" i="2"/>
  <c r="LI62" i="2"/>
  <c r="JD96" i="2"/>
  <c r="JC95" i="2"/>
  <c r="JD95" i="2" s="1"/>
  <c r="HV96" i="2"/>
  <c r="IA97" i="2"/>
  <c r="HU97" i="2"/>
  <c r="IE97" i="2"/>
  <c r="HZ84" i="2"/>
  <c r="HZ97" i="2"/>
  <c r="IB97" i="2"/>
  <c r="IO135" i="2"/>
  <c r="IX135" i="2"/>
  <c r="JB135" i="2"/>
  <c r="IF135" i="2"/>
  <c r="IB135" i="2"/>
  <c r="FA155" i="2"/>
  <c r="FC168" i="2"/>
  <c r="FC155" i="2"/>
  <c r="FA168" i="2"/>
  <c r="EJ161" i="2"/>
  <c r="EG174" i="2"/>
  <c r="ED174" i="2"/>
  <c r="EG161" i="2"/>
  <c r="EI174" i="2"/>
  <c r="EF174" i="2"/>
  <c r="EE174" i="2"/>
  <c r="EJ174" i="2"/>
  <c r="ML186" i="2"/>
  <c r="KV186" i="2"/>
  <c r="LV186" i="2"/>
  <c r="LK177" i="2"/>
  <c r="LK190" i="2"/>
  <c r="IN174" i="2"/>
  <c r="HU174" i="2"/>
  <c r="IO174" i="2" s="1"/>
  <c r="IL173" i="2"/>
  <c r="KK58" i="2"/>
  <c r="KK71" i="2"/>
  <c r="HV113" i="2"/>
  <c r="IG108" i="2"/>
  <c r="IH108" i="2" s="1"/>
  <c r="IV81" i="2"/>
  <c r="IV94" i="2"/>
  <c r="IW94" i="2"/>
  <c r="HU94" i="2"/>
  <c r="JB94" i="2" s="1"/>
  <c r="JN94" i="2"/>
  <c r="JO94" i="2"/>
  <c r="IH91" i="2"/>
  <c r="HV91" i="2"/>
  <c r="JI204" i="2"/>
  <c r="JN204" i="2"/>
  <c r="JP204" i="2" s="1"/>
  <c r="JO204" i="2"/>
  <c r="JR204" i="2" s="1"/>
  <c r="JH204" i="2"/>
  <c r="HZ210" i="2"/>
  <c r="HU222" i="2"/>
  <c r="IF222" i="2" s="1"/>
  <c r="IE222" i="2"/>
  <c r="KY230" i="2"/>
  <c r="KY242" i="2"/>
  <c r="KU178" i="2"/>
  <c r="KU191" i="2"/>
  <c r="KY220" i="2"/>
  <c r="KY207" i="2"/>
  <c r="KO302" i="2"/>
  <c r="KO290" i="2"/>
  <c r="LG331" i="2"/>
  <c r="LG319" i="2"/>
  <c r="LQ212" i="2"/>
  <c r="KL212" i="2"/>
  <c r="LL186" i="2"/>
  <c r="MT186" i="2"/>
  <c r="MD186" i="2"/>
  <c r="LM190" i="2"/>
  <c r="LM177" i="2"/>
  <c r="DC300" i="2"/>
  <c r="DE288" i="2"/>
  <c r="DE300" i="2"/>
  <c r="DG300" i="2"/>
  <c r="DG288" i="2"/>
  <c r="MJ173" i="2"/>
  <c r="LT173" i="2"/>
  <c r="EU58" i="2"/>
  <c r="EU45" i="2"/>
  <c r="EQ45" i="2"/>
  <c r="M22" i="2"/>
  <c r="M17" i="2" s="1"/>
  <c r="NA31" i="2"/>
  <c r="KO165" i="2"/>
  <c r="IH83" i="2"/>
  <c r="HV83" i="2"/>
  <c r="IQ100" i="2"/>
  <c r="HV100" i="2"/>
  <c r="IP95" i="2"/>
  <c r="IQ95" i="2" s="1"/>
  <c r="AF92" i="2"/>
  <c r="AF105" i="2"/>
  <c r="IV106" i="2"/>
  <c r="JO106" i="2"/>
  <c r="IV93" i="2"/>
  <c r="JA106" i="2"/>
  <c r="JN106" i="2"/>
  <c r="HU106" i="2"/>
  <c r="IX106" i="2" s="1"/>
  <c r="DN19" i="2"/>
  <c r="DO19" i="2"/>
  <c r="LK243" i="2"/>
  <c r="LK231" i="2"/>
  <c r="KK170" i="2"/>
  <c r="KK157" i="2"/>
  <c r="LE233" i="2"/>
  <c r="LE221" i="2"/>
  <c r="LE290" i="2"/>
  <c r="LE302" i="2"/>
  <c r="LC275" i="2"/>
  <c r="IO100" i="2"/>
  <c r="IB100" i="2"/>
  <c r="IF100" i="2"/>
  <c r="IX100" i="2"/>
  <c r="JB100" i="2"/>
  <c r="DN174" i="2"/>
  <c r="DN161" i="2"/>
  <c r="DO161" i="2"/>
  <c r="DO174" i="2"/>
  <c r="LE190" i="2"/>
  <c r="LE177" i="2"/>
  <c r="MH248" i="2"/>
  <c r="KN248" i="2"/>
  <c r="KL69" i="2"/>
  <c r="LQ69" i="2"/>
  <c r="MG69" i="2"/>
  <c r="JG69" i="2"/>
  <c r="M29" i="2"/>
  <c r="NA27" i="2"/>
  <c r="KW258" i="2"/>
  <c r="JD117" i="2"/>
  <c r="HV117" i="2"/>
  <c r="LA242" i="2"/>
  <c r="LA230" i="2"/>
  <c r="EB293" i="2"/>
  <c r="EB281" i="2"/>
  <c r="JI215" i="2"/>
  <c r="JM202" i="2" s="1"/>
  <c r="JO215" i="2"/>
  <c r="JR215" i="2" s="1"/>
  <c r="JS202" i="2" s="1"/>
  <c r="JN215" i="2"/>
  <c r="JP215" i="2" s="1"/>
  <c r="JQ202" i="2" s="1"/>
  <c r="JH215" i="2"/>
  <c r="DN235" i="2"/>
  <c r="DN247" i="2"/>
  <c r="DO247" i="2"/>
  <c r="DO235" i="2"/>
  <c r="EB268" i="2"/>
  <c r="EB256" i="2"/>
  <c r="LK191" i="2"/>
  <c r="LK178" i="2"/>
  <c r="KW193" i="2"/>
  <c r="DS252" i="2"/>
  <c r="DS240" i="2"/>
  <c r="DQ252" i="2"/>
  <c r="DQ240" i="2"/>
  <c r="AA7" i="7"/>
  <c r="NA46" i="2"/>
  <c r="EY332" i="2"/>
  <c r="LG153" i="2"/>
  <c r="LO66" i="2"/>
  <c r="LO79" i="2"/>
  <c r="IS134" i="2"/>
  <c r="IV136" i="2"/>
  <c r="IV123" i="2"/>
  <c r="JA136" i="2"/>
  <c r="JN136" i="2"/>
  <c r="JP136" i="2" s="1"/>
  <c r="LM187" i="2"/>
  <c r="LM200" i="2"/>
  <c r="DN307" i="2"/>
  <c r="DN295" i="2"/>
  <c r="DO307" i="2"/>
  <c r="KK302" i="2"/>
  <c r="KK290" i="2"/>
  <c r="EO306" i="2"/>
  <c r="EU294" i="2"/>
  <c r="EU306" i="2"/>
  <c r="EQ306" i="2"/>
  <c r="EQ294" i="2"/>
  <c r="KM68" i="2"/>
  <c r="KM81" i="2"/>
  <c r="KY269" i="2"/>
  <c r="KY281" i="2"/>
  <c r="LO316" i="2"/>
  <c r="KW104" i="2"/>
  <c r="EO191" i="2"/>
  <c r="EU178" i="2"/>
  <c r="EQ191" i="2"/>
  <c r="EQ178" i="2"/>
  <c r="EU191" i="2"/>
  <c r="EU244" i="2"/>
  <c r="EO244" i="2"/>
  <c r="EQ244" i="2"/>
  <c r="EU232" i="2"/>
  <c r="EQ232" i="2"/>
  <c r="DO295" i="2"/>
  <c r="NA42" i="2"/>
  <c r="JB121" i="2"/>
  <c r="IA24" i="2"/>
  <c r="HU24" i="2"/>
  <c r="IF24" i="2" s="1"/>
  <c r="IE24" i="2"/>
  <c r="KO153" i="2"/>
  <c r="KO166" i="2"/>
  <c r="KK250" i="2"/>
  <c r="KK238" i="2"/>
  <c r="LK249" i="2"/>
  <c r="LK237" i="2"/>
  <c r="IE105" i="2"/>
  <c r="HW95" i="2"/>
  <c r="HU105" i="2"/>
  <c r="IB105" i="2" s="1"/>
  <c r="HZ105" i="2"/>
  <c r="HZ92" i="2"/>
  <c r="KO84" i="2"/>
  <c r="KO97" i="2"/>
  <c r="KM318" i="2"/>
  <c r="KM330" i="2"/>
  <c r="DC330" i="2"/>
  <c r="DE330" i="2"/>
  <c r="DG330" i="2"/>
  <c r="DG318" i="2"/>
  <c r="DE318" i="2"/>
  <c r="EW186" i="2"/>
  <c r="EZ186" i="2"/>
  <c r="EY186" i="2"/>
  <c r="FB173" i="2"/>
  <c r="FB186" i="2"/>
  <c r="EZ173" i="2"/>
  <c r="EX186" i="2"/>
  <c r="LM325" i="2"/>
  <c r="LM313" i="2"/>
  <c r="LA196" i="2"/>
  <c r="KW216" i="2"/>
  <c r="KW203" i="2"/>
  <c r="J27" i="2"/>
  <c r="L27" i="2"/>
  <c r="EI25" i="2"/>
  <c r="ED25" i="2"/>
  <c r="EE25" i="2"/>
  <c r="EF25" i="2"/>
  <c r="EO166" i="2"/>
  <c r="EU153" i="2"/>
  <c r="EQ153" i="2"/>
  <c r="EU166" i="2"/>
  <c r="EQ166" i="2"/>
  <c r="LH199" i="2"/>
  <c r="MB199" i="2"/>
  <c r="DO202" i="2"/>
  <c r="DN202" i="2"/>
  <c r="IH22" i="2"/>
  <c r="HV22" i="2"/>
  <c r="KQ153" i="2"/>
  <c r="KQ166" i="2"/>
  <c r="LE172" i="2"/>
  <c r="LE159" i="2"/>
  <c r="ED318" i="2"/>
  <c r="EJ306" i="2"/>
  <c r="EF318" i="2"/>
  <c r="EI318" i="2"/>
  <c r="EG306" i="2"/>
  <c r="EE318" i="2"/>
  <c r="EG318" i="2"/>
  <c r="EJ318" i="2"/>
  <c r="LA105" i="2"/>
  <c r="LA92" i="2"/>
  <c r="JS116" i="2"/>
  <c r="FC167" i="2"/>
  <c r="FC154" i="2"/>
  <c r="FA154" i="2"/>
  <c r="FA167" i="2"/>
  <c r="DC216" i="2"/>
  <c r="DG216" i="2"/>
  <c r="DG203" i="2"/>
  <c r="DE216" i="2"/>
  <c r="ED213" i="2"/>
  <c r="EE213" i="2"/>
  <c r="EJ213" i="2"/>
  <c r="EG213" i="2"/>
  <c r="EF213" i="2"/>
  <c r="EI213" i="2"/>
  <c r="EG200" i="2"/>
  <c r="EJ200" i="2"/>
  <c r="IE26" i="2"/>
  <c r="IA26" i="2"/>
  <c r="HU26" i="2"/>
  <c r="IB26" i="2" s="1"/>
  <c r="DO201" i="2"/>
  <c r="DN214" i="2"/>
  <c r="DN201" i="2"/>
  <c r="DO214" i="2"/>
  <c r="ED215" i="2"/>
  <c r="EJ202" i="2"/>
  <c r="EF215" i="2"/>
  <c r="EI215" i="2"/>
  <c r="EE215" i="2"/>
  <c r="LE157" i="2"/>
  <c r="KW250" i="2"/>
  <c r="IV23" i="2"/>
  <c r="JD27" i="2"/>
  <c r="HV27" i="2"/>
  <c r="AK22" i="2"/>
  <c r="AI22" i="2"/>
  <c r="AJ22" i="2"/>
  <c r="AM22" i="2" s="1"/>
  <c r="AL22" i="2"/>
  <c r="EO22" i="2"/>
  <c r="EU22" i="2"/>
  <c r="EQ22" i="2"/>
  <c r="JD93" i="2"/>
  <c r="HV93" i="2"/>
  <c r="JC82" i="2"/>
  <c r="JD82" i="2" s="1"/>
  <c r="KU170" i="2"/>
  <c r="KU183" i="2"/>
  <c r="IW101" i="2"/>
  <c r="JA101" i="2"/>
  <c r="HU101" i="2"/>
  <c r="IS95" i="2"/>
  <c r="IV101" i="2"/>
  <c r="IV88" i="2"/>
  <c r="JN101" i="2"/>
  <c r="JO101" i="2"/>
  <c r="KW77" i="2"/>
  <c r="KW64" i="2"/>
  <c r="EI106" i="2"/>
  <c r="EJ93" i="2"/>
  <c r="EG106" i="2"/>
  <c r="EG93" i="2"/>
  <c r="EE106" i="2"/>
  <c r="EJ106" i="2"/>
  <c r="ED106" i="2"/>
  <c r="EF106" i="2"/>
  <c r="DC105" i="2"/>
  <c r="DG105" i="2"/>
  <c r="DG92" i="2"/>
  <c r="DE92" i="2"/>
  <c r="DE105" i="2"/>
  <c r="DC97" i="2"/>
  <c r="DE84" i="2"/>
  <c r="DG97" i="2"/>
  <c r="DG84" i="2"/>
  <c r="DE97" i="2"/>
  <c r="EO21" i="2"/>
  <c r="EU21" i="2"/>
  <c r="ML147" i="2"/>
  <c r="KV147" i="2"/>
  <c r="KW134" i="2" s="1"/>
  <c r="JG147" i="2"/>
  <c r="LV147" i="2"/>
  <c r="IW201" i="2"/>
  <c r="IV201" i="2"/>
  <c r="IS199" i="2"/>
  <c r="JO201" i="2"/>
  <c r="JR201" i="2" s="1"/>
  <c r="HU201" i="2"/>
  <c r="IX201" i="2" s="1"/>
  <c r="IV188" i="2"/>
  <c r="JN201" i="2"/>
  <c r="JP201" i="2" s="1"/>
  <c r="JA201" i="2"/>
  <c r="LE143" i="2"/>
  <c r="EO219" i="2"/>
  <c r="EU206" i="2"/>
  <c r="EQ206" i="2"/>
  <c r="EQ219" i="2"/>
  <c r="EU219" i="2"/>
  <c r="KK316" i="2"/>
  <c r="KK328" i="2"/>
  <c r="FA83" i="2"/>
  <c r="FC70" i="2"/>
  <c r="FA70" i="2"/>
  <c r="FC83" i="2"/>
  <c r="LA97" i="2"/>
  <c r="LA84" i="2"/>
  <c r="I16" i="7"/>
  <c r="FG186" i="2"/>
  <c r="DS28" i="2"/>
  <c r="DQ28" i="2"/>
  <c r="EO27" i="2"/>
  <c r="EU27" i="2"/>
  <c r="EQ27" i="2"/>
  <c r="DC22" i="2"/>
  <c r="DG22" i="2"/>
  <c r="J21" i="2"/>
  <c r="L21" i="2"/>
  <c r="EH42" i="2"/>
  <c r="EK42" i="2"/>
  <c r="EU28" i="2"/>
  <c r="LA198" i="2"/>
  <c r="NA35" i="2"/>
  <c r="IH106" i="2"/>
  <c r="HV106" i="2"/>
  <c r="KQ200" i="2"/>
  <c r="KQ187" i="2"/>
  <c r="LO78" i="2"/>
  <c r="LO91" i="2"/>
  <c r="LI97" i="2"/>
  <c r="LI84" i="2"/>
  <c r="DQ202" i="2"/>
  <c r="DS202" i="2"/>
  <c r="FA156" i="2"/>
  <c r="FA169" i="2"/>
  <c r="FC156" i="2"/>
  <c r="FC169" i="2"/>
  <c r="KO269" i="2"/>
  <c r="KO281" i="2"/>
  <c r="FC18" i="2"/>
  <c r="FA18" i="2"/>
  <c r="ER211" i="2"/>
  <c r="ER202" i="2"/>
  <c r="EM199" i="2"/>
  <c r="ES199" i="2"/>
  <c r="ER199" i="2"/>
  <c r="ER205" i="2"/>
  <c r="ER201" i="2"/>
  <c r="EN199" i="2"/>
  <c r="ER210" i="2"/>
  <c r="ER207" i="2"/>
  <c r="EP186" i="2"/>
  <c r="ET199" i="2"/>
  <c r="H17" i="7"/>
  <c r="EP199" i="2"/>
  <c r="ER200" i="2"/>
  <c r="ES186" i="2"/>
  <c r="ER206" i="2"/>
  <c r="ER203" i="2"/>
  <c r="ER204" i="2"/>
  <c r="ER209" i="2"/>
  <c r="DO213" i="2"/>
  <c r="DN200" i="2"/>
  <c r="DN213" i="2"/>
  <c r="DO200" i="2"/>
  <c r="FK17" i="2"/>
  <c r="LG227" i="2"/>
  <c r="LG239" i="2"/>
  <c r="IH98" i="2"/>
  <c r="IG95" i="2"/>
  <c r="IH95" i="2" s="1"/>
  <c r="HV98" i="2"/>
  <c r="IN20" i="2"/>
  <c r="IA229" i="2"/>
  <c r="ID229" i="2"/>
  <c r="IE229" i="2"/>
  <c r="HU229" i="2"/>
  <c r="KW286" i="2"/>
  <c r="KW274" i="2"/>
  <c r="EE77" i="2"/>
  <c r="EI77" i="2"/>
  <c r="EF77" i="2"/>
  <c r="EJ77" i="2"/>
  <c r="ED77" i="2"/>
  <c r="EG77" i="2"/>
  <c r="EG64" i="2"/>
  <c r="EJ64" i="2"/>
  <c r="LO105" i="2"/>
  <c r="LO92" i="2"/>
  <c r="DC331" i="2"/>
  <c r="DG319" i="2"/>
  <c r="DG331" i="2"/>
  <c r="DE319" i="2"/>
  <c r="DE331" i="2"/>
  <c r="LG269" i="2"/>
  <c r="LG281" i="2"/>
  <c r="L24" i="2"/>
  <c r="JA21" i="2"/>
  <c r="IW21" i="2"/>
  <c r="EW199" i="2"/>
  <c r="EY199" i="2"/>
  <c r="EX199" i="2"/>
  <c r="EZ199" i="2"/>
  <c r="FB199" i="2"/>
  <c r="EI214" i="2"/>
  <c r="EJ201" i="2"/>
  <c r="ED214" i="2"/>
  <c r="EG201" i="2"/>
  <c r="EF214" i="2"/>
  <c r="EE214" i="2"/>
  <c r="EJ214" i="2"/>
  <c r="EG214" i="2"/>
  <c r="N4" i="7"/>
  <c r="O4" i="7" s="1"/>
  <c r="T4" i="7"/>
  <c r="P4" i="7"/>
  <c r="U4" i="7" s="1"/>
  <c r="S4" i="7"/>
  <c r="U15" i="7"/>
  <c r="IM17" i="2"/>
  <c r="JQ66" i="2"/>
  <c r="AA6" i="7"/>
  <c r="ID227" i="2"/>
  <c r="EF18" i="2"/>
  <c r="EE18" i="2"/>
  <c r="ED18" i="2"/>
  <c r="EI18" i="2"/>
  <c r="JA31" i="2"/>
  <c r="IV31" i="2"/>
  <c r="IW31" i="2"/>
  <c r="JN31" i="2"/>
  <c r="HU31" i="2"/>
  <c r="IX31" i="2" s="1"/>
  <c r="IS30" i="2"/>
  <c r="IN232" i="2"/>
  <c r="HU232" i="2"/>
  <c r="IO232" i="2" s="1"/>
  <c r="IL224" i="2"/>
  <c r="IN224" i="2" s="1"/>
  <c r="IH92" i="2"/>
  <c r="IG82" i="2"/>
  <c r="IH82" i="2" s="1"/>
  <c r="HV92" i="2"/>
  <c r="EG98" i="2"/>
  <c r="EI98" i="2"/>
  <c r="EJ85" i="2"/>
  <c r="ED98" i="2"/>
  <c r="EG85" i="2"/>
  <c r="EE98" i="2"/>
  <c r="EJ98" i="2"/>
  <c r="LA188" i="2"/>
  <c r="KK105" i="2"/>
  <c r="KK92" i="2"/>
  <c r="DE22" i="2"/>
  <c r="LA170" i="2"/>
  <c r="LA157" i="2"/>
  <c r="KS193" i="2"/>
  <c r="KS206" i="2"/>
  <c r="IA214" i="2"/>
  <c r="HU214" i="2"/>
  <c r="IB214" i="2" s="1"/>
  <c r="HZ201" i="2"/>
  <c r="IE214" i="2"/>
  <c r="L22" i="2"/>
  <c r="KO128" i="2"/>
  <c r="FA246" i="2"/>
  <c r="FA234" i="2"/>
  <c r="FC246" i="2"/>
  <c r="FC234" i="2"/>
  <c r="KM142" i="2"/>
  <c r="KM155" i="2"/>
  <c r="KX332" i="2"/>
  <c r="KY320" i="2" s="1"/>
  <c r="LW332" i="2"/>
  <c r="MM332" i="2"/>
  <c r="JG332" i="2"/>
  <c r="IM134" i="2"/>
  <c r="IN233" i="2"/>
  <c r="HU233" i="2"/>
  <c r="HU228" i="2"/>
  <c r="IA228" i="2"/>
  <c r="ID228" i="2"/>
  <c r="IE228" i="2"/>
  <c r="J77" i="2"/>
  <c r="L77" i="2"/>
  <c r="L64" i="2"/>
  <c r="LG91" i="2"/>
  <c r="LG78" i="2"/>
  <c r="KY154" i="2"/>
  <c r="IA20" i="2"/>
  <c r="HU20" i="2"/>
  <c r="IO20" i="2" s="1"/>
  <c r="IE20" i="2"/>
  <c r="KY166" i="2"/>
  <c r="KY153" i="2"/>
  <c r="EB278" i="2"/>
  <c r="EB266" i="2"/>
  <c r="JO31" i="2"/>
  <c r="EQ21" i="2"/>
  <c r="JG121" i="2"/>
  <c r="LK289" i="2"/>
  <c r="LK301" i="2"/>
  <c r="LM91" i="2"/>
  <c r="LM104" i="2"/>
  <c r="DL324" i="2"/>
  <c r="EC324" i="2"/>
  <c r="DK324" i="2"/>
  <c r="DR312" i="2"/>
  <c r="DP312" i="2"/>
  <c r="DP324" i="2"/>
  <c r="DR324" i="2"/>
  <c r="DI320" i="2"/>
  <c r="DT329" i="2" s="1"/>
  <c r="LA234" i="2"/>
  <c r="LA246" i="2"/>
  <c r="KO136" i="2"/>
  <c r="MQ212" i="2"/>
  <c r="JG212" i="2"/>
  <c r="LF212" i="2"/>
  <c r="MA212" i="2"/>
  <c r="KQ150" i="2"/>
  <c r="KQ137" i="2"/>
  <c r="LI144" i="2"/>
  <c r="LI131" i="2"/>
  <c r="KQ331" i="2"/>
  <c r="KQ319" i="2"/>
  <c r="KS130" i="2"/>
  <c r="KS143" i="2"/>
  <c r="DC143" i="2"/>
  <c r="DG143" i="2"/>
  <c r="DE130" i="2"/>
  <c r="DE143" i="2"/>
  <c r="KW130" i="2"/>
  <c r="KW143" i="2"/>
  <c r="KM144" i="2"/>
  <c r="KM131" i="2"/>
  <c r="HZ133" i="2"/>
  <c r="IA146" i="2"/>
  <c r="IE146" i="2"/>
  <c r="HU146" i="2"/>
  <c r="IB146" i="2" s="1"/>
  <c r="HZ146" i="2"/>
  <c r="HW134" i="2"/>
  <c r="LO146" i="2"/>
  <c r="LO159" i="2"/>
  <c r="KW167" i="2"/>
  <c r="KW154" i="2"/>
  <c r="KO229" i="2"/>
  <c r="KO217" i="2"/>
  <c r="JH232" i="2"/>
  <c r="JI232" i="2"/>
  <c r="JN232" i="2"/>
  <c r="JP232" i="2" s="1"/>
  <c r="JO232" i="2"/>
  <c r="JR232" i="2" s="1"/>
  <c r="IA27" i="2"/>
  <c r="IE27" i="2"/>
  <c r="HZ27" i="2"/>
  <c r="FC27" i="2"/>
  <c r="FA27" i="2"/>
  <c r="JP73" i="2"/>
  <c r="NB73" i="2"/>
  <c r="ND73" i="2" s="1"/>
  <c r="LF224" i="2"/>
  <c r="MQ224" i="2"/>
  <c r="MA224" i="2"/>
  <c r="DO215" i="2"/>
  <c r="DN215" i="2"/>
  <c r="DO227" i="2"/>
  <c r="DN227" i="2"/>
  <c r="JI246" i="2"/>
  <c r="JH246" i="2"/>
  <c r="JN246" i="2"/>
  <c r="JP246" i="2" s="1"/>
  <c r="JQ234" i="2" s="1"/>
  <c r="JO246" i="2"/>
  <c r="JR246" i="2" s="1"/>
  <c r="JS234" i="2" s="1"/>
  <c r="EJ249" i="2"/>
  <c r="EF249" i="2"/>
  <c r="ED249" i="2"/>
  <c r="EI249" i="2"/>
  <c r="EG249" i="2"/>
  <c r="EE249" i="2"/>
  <c r="DG130" i="2"/>
  <c r="LA216" i="2"/>
  <c r="LA203" i="2"/>
  <c r="MV18" i="2"/>
  <c r="MX18" i="2" s="1"/>
  <c r="JH18" i="2"/>
  <c r="JI18" i="2"/>
  <c r="JL18" i="2"/>
  <c r="MW18" i="2"/>
  <c r="DC23" i="2"/>
  <c r="DE23" i="2"/>
  <c r="JN25" i="2"/>
  <c r="MW25" i="2"/>
  <c r="JH25" i="2"/>
  <c r="JO25" i="2"/>
  <c r="JI25" i="2"/>
  <c r="MV25" i="2"/>
  <c r="MX25" i="2" s="1"/>
  <c r="JL25" i="2"/>
  <c r="CO17" i="2"/>
  <c r="CN17" i="2"/>
  <c r="CG17" i="2"/>
  <c r="HE17" i="2"/>
  <c r="F17" i="2"/>
  <c r="GZ17" i="2"/>
  <c r="CP17" i="2"/>
  <c r="DN106" i="2"/>
  <c r="DO106" i="2"/>
  <c r="KY91" i="2"/>
  <c r="KY104" i="2"/>
  <c r="LM229" i="2"/>
  <c r="LM241" i="2"/>
  <c r="DJ329" i="2"/>
  <c r="DM329" i="2"/>
  <c r="EC329" i="2"/>
  <c r="DK329" i="2"/>
  <c r="DL329" i="2"/>
  <c r="DR329" i="2"/>
  <c r="DR317" i="2"/>
  <c r="DP317" i="2"/>
  <c r="DP329" i="2"/>
  <c r="KK235" i="2"/>
  <c r="KK247" i="2"/>
  <c r="EO302" i="2"/>
  <c r="EQ290" i="2"/>
  <c r="EQ302" i="2"/>
  <c r="EU302" i="2"/>
  <c r="EU290" i="2"/>
  <c r="KM137" i="2"/>
  <c r="KM150" i="2"/>
  <c r="FA144" i="2"/>
  <c r="FC144" i="2"/>
  <c r="FA131" i="2"/>
  <c r="FC131" i="2"/>
  <c r="KY276" i="2"/>
  <c r="KY264" i="2"/>
  <c r="MS320" i="2"/>
  <c r="MC320" i="2"/>
  <c r="LJ320" i="2"/>
  <c r="JH135" i="2"/>
  <c r="JN135" i="2"/>
  <c r="JP135" i="2" s="1"/>
  <c r="JI135" i="2"/>
  <c r="JL135" i="2"/>
  <c r="JO135" i="2"/>
  <c r="JR135" i="2" s="1"/>
  <c r="JL122" i="2"/>
  <c r="KQ143" i="2"/>
  <c r="KQ130" i="2"/>
  <c r="LK130" i="2"/>
  <c r="LK143" i="2"/>
  <c r="EU131" i="2"/>
  <c r="EU144" i="2"/>
  <c r="EQ131" i="2"/>
  <c r="EO144" i="2"/>
  <c r="EQ144" i="2"/>
  <c r="IN146" i="2"/>
  <c r="IL134" i="2"/>
  <c r="IN134" i="2" s="1"/>
  <c r="IO146" i="2"/>
  <c r="DX160" i="2"/>
  <c r="DZ160" i="2" s="1"/>
  <c r="MM160" i="2"/>
  <c r="MR160" i="2"/>
  <c r="MN160" i="2"/>
  <c r="MF160" i="2"/>
  <c r="MJ160" i="2"/>
  <c r="MG160" i="2"/>
  <c r="MQ160" i="2"/>
  <c r="MS160" i="2"/>
  <c r="EA160" i="2"/>
  <c r="MH160" i="2"/>
  <c r="MP160" i="2"/>
  <c r="DY160" i="2"/>
  <c r="MK160" i="2"/>
  <c r="E20" i="7"/>
  <c r="DH241" i="2"/>
  <c r="FE236" i="2"/>
  <c r="DH244" i="2"/>
  <c r="MD236" i="2"/>
  <c r="DD224" i="2"/>
  <c r="DM236" i="2"/>
  <c r="L20" i="7" s="1"/>
  <c r="DH240" i="2"/>
  <c r="EA236" i="2"/>
  <c r="ET236" i="2"/>
  <c r="DH236" i="2"/>
  <c r="DH242" i="2"/>
  <c r="DH239" i="2"/>
  <c r="IW236" i="2"/>
  <c r="LZ236" i="2"/>
  <c r="LS236" i="2"/>
  <c r="FP236" i="2"/>
  <c r="DH243" i="2"/>
  <c r="DA236" i="2"/>
  <c r="DH238" i="2"/>
  <c r="MB236" i="2"/>
  <c r="DH247" i="2"/>
  <c r="DB236" i="2"/>
  <c r="LP236" i="2"/>
  <c r="DH246" i="2"/>
  <c r="DH237" i="2"/>
  <c r="DH245" i="2"/>
  <c r="MA236" i="2"/>
  <c r="LT236" i="2"/>
  <c r="LV236" i="2"/>
  <c r="DF224" i="2"/>
  <c r="IE236" i="2"/>
  <c r="LR236" i="2"/>
  <c r="FG236" i="2"/>
  <c r="IA236" i="2"/>
  <c r="EC236" i="2"/>
  <c r="LX236" i="2"/>
  <c r="DC237" i="2"/>
  <c r="DG225" i="2"/>
  <c r="DE225" i="2"/>
  <c r="DE237" i="2"/>
  <c r="DG237" i="2"/>
  <c r="IF23" i="2"/>
  <c r="IB23" i="2"/>
  <c r="IO23" i="2"/>
  <c r="IF136" i="2"/>
  <c r="IO136" i="2"/>
  <c r="IX136" i="2"/>
  <c r="JB136" i="2"/>
  <c r="IB136" i="2"/>
  <c r="JM298" i="2"/>
  <c r="JM286" i="2"/>
  <c r="EC224" i="2"/>
  <c r="DT235" i="2"/>
  <c r="DJ224" i="2"/>
  <c r="DT230" i="2"/>
  <c r="DP224" i="2"/>
  <c r="F19" i="7"/>
  <c r="DT226" i="2"/>
  <c r="DK224" i="2"/>
  <c r="DT233" i="2"/>
  <c r="DT224" i="2"/>
  <c r="DM224" i="2"/>
  <c r="DT228" i="2"/>
  <c r="DT225" i="2"/>
  <c r="DT234" i="2"/>
  <c r="DT229" i="2"/>
  <c r="DL224" i="2"/>
  <c r="DR224" i="2"/>
  <c r="DT227" i="2"/>
  <c r="DT232" i="2"/>
  <c r="DT231" i="2"/>
  <c r="IF227" i="2"/>
  <c r="IO227" i="2"/>
  <c r="IX227" i="2"/>
  <c r="IB227" i="2"/>
  <c r="JB227" i="2"/>
  <c r="L23" i="2"/>
  <c r="DO18" i="2"/>
  <c r="DQ326" i="2"/>
  <c r="DS326" i="2"/>
  <c r="JI199" i="2"/>
  <c r="JH199" i="2"/>
  <c r="IX225" i="2"/>
  <c r="IF225" i="2"/>
  <c r="JB225" i="2"/>
  <c r="IO225" i="2"/>
  <c r="IB225" i="2"/>
  <c r="JM241" i="2"/>
  <c r="X4" i="7"/>
  <c r="KW24" i="2"/>
  <c r="KW37" i="2"/>
  <c r="IN42" i="2"/>
  <c r="HU42" i="2"/>
  <c r="IL30" i="2"/>
  <c r="IN30" i="2" s="1"/>
  <c r="LM239" i="2"/>
  <c r="LM227" i="2"/>
  <c r="KX17" i="2"/>
  <c r="KY17" i="2" s="1"/>
  <c r="MM17" i="2"/>
  <c r="DC26" i="2"/>
  <c r="DE26" i="2"/>
  <c r="DG26" i="2"/>
  <c r="GY17" i="2"/>
  <c r="LG231" i="2"/>
  <c r="LG243" i="2"/>
  <c r="ME186" i="2"/>
  <c r="MU186" i="2"/>
  <c r="JG186" i="2"/>
  <c r="LN186" i="2"/>
  <c r="DC247" i="2"/>
  <c r="DE235" i="2"/>
  <c r="DE247" i="2"/>
  <c r="DG235" i="2"/>
  <c r="DG247" i="2"/>
  <c r="KU265" i="2"/>
  <c r="KU277" i="2"/>
  <c r="KK131" i="2"/>
  <c r="KK144" i="2"/>
  <c r="KX272" i="2"/>
  <c r="LW272" i="2"/>
  <c r="MM272" i="2"/>
  <c r="JG272" i="2"/>
  <c r="DL333" i="2"/>
  <c r="EC333" i="2"/>
  <c r="DM333" i="2"/>
  <c r="DJ333" i="2"/>
  <c r="DK333" i="2"/>
  <c r="DR321" i="2"/>
  <c r="DP321" i="2"/>
  <c r="DC334" i="2"/>
  <c r="DE322" i="2"/>
  <c r="DG322" i="2"/>
  <c r="KY131" i="2"/>
  <c r="KY144" i="2"/>
  <c r="LQ134" i="2"/>
  <c r="KL134" i="2"/>
  <c r="KM134" i="2" s="1"/>
  <c r="MG134" i="2"/>
  <c r="EO146" i="2"/>
  <c r="EU133" i="2"/>
  <c r="EU146" i="2"/>
  <c r="EQ133" i="2"/>
  <c r="EQ146" i="2"/>
  <c r="KQ159" i="2"/>
  <c r="KQ146" i="2"/>
  <c r="JN161" i="2"/>
  <c r="JP161" i="2" s="1"/>
  <c r="JL148" i="2"/>
  <c r="JI161" i="2"/>
  <c r="JH161" i="2"/>
  <c r="JO161" i="2"/>
  <c r="JR161" i="2" s="1"/>
  <c r="JL161" i="2"/>
  <c r="LV160" i="2"/>
  <c r="KV160" i="2"/>
  <c r="ML160" i="2"/>
  <c r="JL171" i="2"/>
  <c r="JH171" i="2"/>
  <c r="JN171" i="2"/>
  <c r="JP171" i="2" s="1"/>
  <c r="JO171" i="2"/>
  <c r="JR171" i="2" s="1"/>
  <c r="JI171" i="2"/>
  <c r="JL158" i="2"/>
  <c r="LE229" i="2"/>
  <c r="LE217" i="2"/>
  <c r="KS232" i="2"/>
  <c r="KS220" i="2"/>
  <c r="EE309" i="2"/>
  <c r="EJ297" i="2"/>
  <c r="EG297" i="2"/>
  <c r="EF309" i="2"/>
  <c r="ED309" i="2"/>
  <c r="EJ309" i="2"/>
  <c r="EG309" i="2"/>
  <c r="EI309" i="2"/>
  <c r="HU29" i="2"/>
  <c r="IN29" i="2"/>
  <c r="JO225" i="2"/>
  <c r="JR225" i="2" s="1"/>
  <c r="JI225" i="2"/>
  <c r="JH225" i="2"/>
  <c r="JN225" i="2"/>
  <c r="JP225" i="2" s="1"/>
  <c r="MH224" i="2"/>
  <c r="KN224" i="2"/>
  <c r="LR224" i="2"/>
  <c r="JG224" i="2"/>
  <c r="EF227" i="2"/>
  <c r="EI227" i="2"/>
  <c r="ED227" i="2"/>
  <c r="EE227" i="2"/>
  <c r="EG215" i="2"/>
  <c r="EJ215" i="2"/>
  <c r="EJ227" i="2"/>
  <c r="EG227" i="2"/>
  <c r="KO227" i="2"/>
  <c r="KO215" i="2"/>
  <c r="MM236" i="2"/>
  <c r="LW236" i="2"/>
  <c r="KX236" i="2"/>
  <c r="J20" i="7"/>
  <c r="FJ236" i="2"/>
  <c r="FO236" i="2"/>
  <c r="FI236" i="2"/>
  <c r="I17" i="7"/>
  <c r="FG199" i="2"/>
  <c r="KS243" i="2"/>
  <c r="KS231" i="2"/>
  <c r="JH26" i="2"/>
  <c r="MW26" i="2"/>
  <c r="MV26" i="2"/>
  <c r="MX26" i="2" s="1"/>
  <c r="JI26" i="2"/>
  <c r="JN26" i="2"/>
  <c r="JO26" i="2"/>
  <c r="JL26" i="2"/>
  <c r="ED26" i="2"/>
  <c r="EI26" i="2"/>
  <c r="EF26" i="2"/>
  <c r="EE26" i="2"/>
  <c r="EJ26" i="2"/>
  <c r="KN17" i="2"/>
  <c r="KO17" i="2" s="1"/>
  <c r="MH17" i="2"/>
  <c r="CH17" i="2"/>
  <c r="DS231" i="2"/>
  <c r="DQ231" i="2"/>
  <c r="DQ243" i="2"/>
  <c r="DS243" i="2"/>
  <c r="HW199" i="2"/>
  <c r="IA207" i="2"/>
  <c r="HZ194" i="2"/>
  <c r="IE207" i="2"/>
  <c r="HU207" i="2"/>
  <c r="IB207" i="2" s="1"/>
  <c r="HZ207" i="2"/>
  <c r="EF257" i="2"/>
  <c r="EI257" i="2"/>
  <c r="EG245" i="2"/>
  <c r="EJ257" i="2"/>
  <c r="EE257" i="2"/>
  <c r="EJ245" i="2"/>
  <c r="ED257" i="2"/>
  <c r="EG257" i="2"/>
  <c r="EO185" i="2"/>
  <c r="EU172" i="2"/>
  <c r="EU185" i="2"/>
  <c r="EQ185" i="2"/>
  <c r="EQ172" i="2"/>
  <c r="LD212" i="2"/>
  <c r="MP212" i="2"/>
  <c r="LZ212" i="2"/>
  <c r="LA233" i="2"/>
  <c r="LA245" i="2"/>
  <c r="DL294" i="2"/>
  <c r="DK294" i="2"/>
  <c r="EC294" i="2"/>
  <c r="DR282" i="2"/>
  <c r="DR294" i="2"/>
  <c r="DP282" i="2"/>
  <c r="DP294" i="2"/>
  <c r="DJ294" i="2"/>
  <c r="DM294" i="2"/>
  <c r="DI284" i="2"/>
  <c r="KW150" i="2"/>
  <c r="KW137" i="2"/>
  <c r="EG26" i="2"/>
  <c r="DN217" i="2"/>
  <c r="DO229" i="2"/>
  <c r="DO217" i="2"/>
  <c r="DN229" i="2"/>
  <c r="LK329" i="2"/>
  <c r="LK317" i="2"/>
  <c r="DQ123" i="2"/>
  <c r="DQ136" i="2"/>
  <c r="DS123" i="2"/>
  <c r="DS136" i="2"/>
  <c r="KQ123" i="2"/>
  <c r="KQ136" i="2"/>
  <c r="DS130" i="2"/>
  <c r="DQ130" i="2"/>
  <c r="DS143" i="2"/>
  <c r="DQ143" i="2"/>
  <c r="EO143" i="2"/>
  <c r="EQ130" i="2"/>
  <c r="EU143" i="2"/>
  <c r="EQ143" i="2"/>
  <c r="MF134" i="2"/>
  <c r="LP134" i="2"/>
  <c r="KJ134" i="2"/>
  <c r="JG134" i="2"/>
  <c r="FC146" i="2"/>
  <c r="FA146" i="2"/>
  <c r="FC159" i="2"/>
  <c r="FA159" i="2"/>
  <c r="MI160" i="2"/>
  <c r="LS160" i="2"/>
  <c r="KP160" i="2"/>
  <c r="JG160" i="2"/>
  <c r="KO216" i="2"/>
  <c r="KO228" i="2"/>
  <c r="MJ224" i="2"/>
  <c r="LT224" i="2"/>
  <c r="KR224" i="2"/>
  <c r="JB244" i="2"/>
  <c r="IB244" i="2"/>
  <c r="IO244" i="2"/>
  <c r="IX244" i="2"/>
  <c r="IF244" i="2"/>
  <c r="DO289" i="2"/>
  <c r="DO277" i="2"/>
  <c r="DN289" i="2"/>
  <c r="DN277" i="2"/>
  <c r="MP224" i="2"/>
  <c r="LD224" i="2"/>
  <c r="LZ224" i="2"/>
  <c r="JI227" i="2"/>
  <c r="JO227" i="2"/>
  <c r="JR227" i="2" s="1"/>
  <c r="JN227" i="2"/>
  <c r="JP227" i="2" s="1"/>
  <c r="JH227" i="2"/>
  <c r="DN237" i="2"/>
  <c r="DN249" i="2"/>
  <c r="DO237" i="2"/>
  <c r="DO249" i="2"/>
  <c r="DO26" i="2"/>
  <c r="U5" i="7"/>
  <c r="IQ81" i="2"/>
  <c r="HV81" i="2"/>
  <c r="IP69" i="2"/>
  <c r="IQ69" i="2" s="1"/>
  <c r="NA34" i="2"/>
  <c r="JD72" i="2"/>
  <c r="HV72" i="2"/>
  <c r="JC69" i="2"/>
  <c r="JD69" i="2" s="1"/>
  <c r="LM261" i="2"/>
  <c r="LM249" i="2"/>
  <c r="AK20" i="2"/>
  <c r="AJ20" i="2"/>
  <c r="AM20" i="2" s="1"/>
  <c r="AI20" i="2"/>
  <c r="AL20" i="2"/>
  <c r="AI23" i="2"/>
  <c r="AK23" i="2"/>
  <c r="AJ23" i="2"/>
  <c r="AM23" i="2" s="1"/>
  <c r="KQ243" i="2"/>
  <c r="KQ231" i="2"/>
  <c r="FC137" i="2"/>
  <c r="FA137" i="2"/>
  <c r="FC150" i="2"/>
  <c r="FA150" i="2"/>
  <c r="IA234" i="2"/>
  <c r="IE234" i="2"/>
  <c r="ID234" i="2"/>
  <c r="HU234" i="2"/>
  <c r="IB234" i="2" s="1"/>
  <c r="FA322" i="2"/>
  <c r="FC322" i="2"/>
  <c r="JI337" i="2"/>
  <c r="JM325" i="2" s="1"/>
  <c r="JH337" i="2"/>
  <c r="FF134" i="2"/>
  <c r="FE134" i="2"/>
  <c r="KS131" i="2"/>
  <c r="KS144" i="2"/>
  <c r="LM131" i="2"/>
  <c r="LM144" i="2"/>
  <c r="LA133" i="2"/>
  <c r="LA146" i="2"/>
  <c r="EB162" i="2"/>
  <c r="EB149" i="2"/>
  <c r="LL160" i="2"/>
  <c r="MT160" i="2"/>
  <c r="MD160" i="2"/>
  <c r="JO169" i="2"/>
  <c r="JR169" i="2" s="1"/>
  <c r="JL169" i="2"/>
  <c r="JI169" i="2"/>
  <c r="JL156" i="2"/>
  <c r="JH169" i="2"/>
  <c r="JN169" i="2"/>
  <c r="JP169" i="2" s="1"/>
  <c r="JQ169" i="2" s="1"/>
  <c r="DQ232" i="2"/>
  <c r="DS232" i="2"/>
  <c r="DQ220" i="2"/>
  <c r="DS220" i="2"/>
  <c r="KK187" i="2"/>
  <c r="EB228" i="2"/>
  <c r="EB216" i="2"/>
  <c r="LI220" i="2"/>
  <c r="LI232" i="2"/>
  <c r="DQ289" i="2"/>
  <c r="DS289" i="2"/>
  <c r="DS277" i="2"/>
  <c r="DQ277" i="2"/>
  <c r="DO297" i="2"/>
  <c r="DN297" i="2"/>
  <c r="DN309" i="2"/>
  <c r="DO309" i="2"/>
  <c r="KY129" i="2"/>
  <c r="LG225" i="2"/>
  <c r="LG213" i="2"/>
  <c r="LE226" i="2"/>
  <c r="LE214" i="2"/>
  <c r="DS215" i="2"/>
  <c r="DQ215" i="2"/>
  <c r="DS227" i="2"/>
  <c r="DQ227" i="2"/>
  <c r="KY234" i="2"/>
  <c r="KY246" i="2"/>
  <c r="KL236" i="2"/>
  <c r="KM224" i="2" s="1"/>
  <c r="MG236" i="2"/>
  <c r="LQ236" i="2"/>
  <c r="DT249" i="2"/>
  <c r="DT257" i="2"/>
  <c r="DT259" i="2"/>
  <c r="DR248" i="2"/>
  <c r="DL248" i="2"/>
  <c r="DT254" i="2"/>
  <c r="DT248" i="2"/>
  <c r="DT250" i="2"/>
  <c r="DT258" i="2"/>
  <c r="DJ248" i="2"/>
  <c r="DT256" i="2"/>
  <c r="F21" i="7"/>
  <c r="DT252" i="2"/>
  <c r="DT255" i="2"/>
  <c r="DT251" i="2"/>
  <c r="DP248" i="2"/>
  <c r="DR236" i="2"/>
  <c r="DT253" i="2"/>
  <c r="DP236" i="2"/>
  <c r="DK248" i="2"/>
  <c r="LM129" i="2"/>
  <c r="JQ143" i="2"/>
  <c r="NA20" i="2"/>
  <c r="NA33" i="2"/>
  <c r="HO17" i="2"/>
  <c r="CT17" i="2"/>
  <c r="LA189" i="2"/>
  <c r="LA202" i="2"/>
  <c r="HJ17" i="2"/>
  <c r="JO23" i="2"/>
  <c r="JN23" i="2"/>
  <c r="MW23" i="2"/>
  <c r="JI23" i="2"/>
  <c r="JH23" i="2"/>
  <c r="JL23" i="2"/>
  <c r="MV23" i="2"/>
  <c r="MX23" i="2" s="1"/>
  <c r="DX17" i="2"/>
  <c r="DZ17" i="2" s="1"/>
  <c r="DY17" i="2"/>
  <c r="EO23" i="2"/>
  <c r="EU23" i="2"/>
  <c r="KS91" i="2"/>
  <c r="KS104" i="2"/>
  <c r="DC243" i="2"/>
  <c r="DG243" i="2"/>
  <c r="DE231" i="2"/>
  <c r="DE243" i="2"/>
  <c r="DG231" i="2"/>
  <c r="LG238" i="2"/>
  <c r="LG226" i="2"/>
  <c r="LK150" i="2"/>
  <c r="LK137" i="2"/>
  <c r="FA145" i="2"/>
  <c r="FC132" i="2"/>
  <c r="FA132" i="2"/>
  <c r="FC145" i="2"/>
  <c r="LO297" i="2"/>
  <c r="ME160" i="2"/>
  <c r="LN160" i="2"/>
  <c r="MU160" i="2"/>
  <c r="KU318" i="2"/>
  <c r="KU330" i="2"/>
  <c r="DN124" i="2"/>
  <c r="DO124" i="2"/>
  <c r="DO137" i="2"/>
  <c r="DN137" i="2"/>
  <c r="FC130" i="2"/>
  <c r="FC143" i="2"/>
  <c r="FA130" i="2"/>
  <c r="FA143" i="2"/>
  <c r="LM143" i="2"/>
  <c r="LM130" i="2"/>
  <c r="EQ159" i="2"/>
  <c r="EO159" i="2"/>
  <c r="EU159" i="2"/>
  <c r="LK159" i="2"/>
  <c r="LK146" i="2"/>
  <c r="DO218" i="2"/>
  <c r="DN230" i="2"/>
  <c r="DN218" i="2"/>
  <c r="DO230" i="2"/>
  <c r="ED232" i="2"/>
  <c r="EG220" i="2"/>
  <c r="EJ220" i="2"/>
  <c r="EJ232" i="2"/>
  <c r="EG232" i="2"/>
  <c r="EI232" i="2"/>
  <c r="EF232" i="2"/>
  <c r="EE232" i="2"/>
  <c r="EB61" i="2"/>
  <c r="MV27" i="2"/>
  <c r="MX27" i="2" s="1"/>
  <c r="JI27" i="2"/>
  <c r="JH27" i="2"/>
  <c r="MW27" i="2"/>
  <c r="JN27" i="2"/>
  <c r="JO27" i="2"/>
  <c r="MF224" i="2"/>
  <c r="MT224" i="2"/>
  <c r="EA224" i="2"/>
  <c r="MK224" i="2"/>
  <c r="MG224" i="2"/>
  <c r="DX224" i="2"/>
  <c r="DZ224" i="2" s="1"/>
  <c r="MI224" i="2"/>
  <c r="DY224" i="2"/>
  <c r="MR224" i="2"/>
  <c r="MN224" i="2"/>
  <c r="MM224" i="2"/>
  <c r="MS224" i="2"/>
  <c r="ML224" i="2"/>
  <c r="MU224" i="2"/>
  <c r="DS23" i="2"/>
  <c r="KM235" i="2"/>
  <c r="KM247" i="2"/>
  <c r="JA236" i="2"/>
  <c r="JI247" i="2"/>
  <c r="JH247" i="2"/>
  <c r="JO247" i="2"/>
  <c r="JR247" i="2" s="1"/>
  <c r="JS235" i="2" s="1"/>
  <c r="JN247" i="2"/>
  <c r="JP247" i="2" s="1"/>
  <c r="JQ235" i="2" s="1"/>
  <c r="NA22" i="2"/>
  <c r="NA26" i="2"/>
  <c r="JA22" i="2"/>
  <c r="IW22" i="2"/>
  <c r="KY78" i="2"/>
  <c r="KY65" i="2"/>
  <c r="J104" i="2"/>
  <c r="L91" i="2"/>
  <c r="L104" i="2"/>
  <c r="HB17" i="2"/>
  <c r="DQ18" i="2"/>
  <c r="DS18" i="2"/>
  <c r="AK18" i="2"/>
  <c r="AJ18" i="2"/>
  <c r="AM18" i="2" s="1"/>
  <c r="AI18" i="2"/>
  <c r="IH26" i="2"/>
  <c r="HV26" i="2"/>
  <c r="IN22" i="2"/>
  <c r="HU22" i="2"/>
  <c r="JB22" i="2" s="1"/>
  <c r="KM238" i="2"/>
  <c r="KM226" i="2"/>
  <c r="LI137" i="2"/>
  <c r="LI150" i="2"/>
  <c r="KO222" i="2"/>
  <c r="KO234" i="2"/>
  <c r="EE136" i="2"/>
  <c r="EG123" i="2"/>
  <c r="EI136" i="2"/>
  <c r="EJ123" i="2"/>
  <c r="ED136" i="2"/>
  <c r="EG136" i="2"/>
  <c r="EF136" i="2"/>
  <c r="EJ136" i="2"/>
  <c r="KW155" i="2"/>
  <c r="KW168" i="2"/>
  <c r="DG23" i="2"/>
  <c r="LU320" i="2"/>
  <c r="KT320" i="2"/>
  <c r="MK320" i="2"/>
  <c r="LR134" i="2"/>
  <c r="MH134" i="2"/>
  <c r="KN134" i="2"/>
  <c r="EJ149" i="2"/>
  <c r="EF149" i="2"/>
  <c r="EG149" i="2"/>
  <c r="EE149" i="2"/>
  <c r="EI149" i="2"/>
  <c r="ED149" i="2"/>
  <c r="LM166" i="2"/>
  <c r="LM153" i="2"/>
  <c r="KW169" i="2"/>
  <c r="KW156" i="2"/>
  <c r="FQ147" i="2"/>
  <c r="FP160" i="2"/>
  <c r="FQ160" i="2"/>
  <c r="FO160" i="2"/>
  <c r="ED237" i="2"/>
  <c r="EJ237" i="2"/>
  <c r="EE237" i="2"/>
  <c r="EG225" i="2"/>
  <c r="EF237" i="2"/>
  <c r="EI237" i="2"/>
  <c r="EJ225" i="2"/>
  <c r="EG237" i="2"/>
  <c r="EB232" i="2"/>
  <c r="EB220" i="2"/>
  <c r="ID226" i="2"/>
  <c r="IE226" i="2"/>
  <c r="IA226" i="2"/>
  <c r="HU226" i="2"/>
  <c r="IF226" i="2" s="1"/>
  <c r="HW224" i="2"/>
  <c r="LN236" i="2"/>
  <c r="ME236" i="2"/>
  <c r="MU236" i="2"/>
  <c r="JN173" i="2"/>
  <c r="JP173" i="2" s="1"/>
  <c r="JO173" i="2"/>
  <c r="JR173" i="2" s="1"/>
  <c r="JI173" i="2"/>
  <c r="JH173" i="2"/>
  <c r="NA29" i="2"/>
  <c r="LK235" i="2"/>
  <c r="KK181" i="2"/>
  <c r="KK194" i="2"/>
  <c r="MU17" i="2"/>
  <c r="LN17" i="2"/>
  <c r="LO17" i="2" s="1"/>
  <c r="IW23" i="2"/>
  <c r="IX23" i="2"/>
  <c r="JB23" i="2"/>
  <c r="JA23" i="2"/>
  <c r="HZ205" i="2"/>
  <c r="IE218" i="2"/>
  <c r="IA218" i="2"/>
  <c r="HU218" i="2"/>
  <c r="IB218" i="2" s="1"/>
  <c r="FA91" i="2"/>
  <c r="FC104" i="2"/>
  <c r="FA104" i="2"/>
  <c r="FC91" i="2"/>
  <c r="EB257" i="2"/>
  <c r="EB269" i="2"/>
  <c r="KK246" i="2"/>
  <c r="KK234" i="2"/>
  <c r="KO243" i="2"/>
  <c r="KY150" i="2"/>
  <c r="KY137" i="2"/>
  <c r="ED238" i="2"/>
  <c r="EI238" i="2"/>
  <c r="EF238" i="2"/>
  <c r="EJ226" i="2"/>
  <c r="EE238" i="2"/>
  <c r="EG226" i="2"/>
  <c r="AM75" i="2"/>
  <c r="MI320" i="2"/>
  <c r="KP320" i="2"/>
  <c r="LS320" i="2"/>
  <c r="JG320" i="2"/>
  <c r="KM130" i="2"/>
  <c r="KM143" i="2"/>
  <c r="LE144" i="2"/>
  <c r="LE131" i="2"/>
  <c r="KW144" i="2"/>
  <c r="KW131" i="2"/>
  <c r="DG131" i="2"/>
  <c r="DC144" i="2"/>
  <c r="DE131" i="2"/>
  <c r="DG144" i="2"/>
  <c r="DE144" i="2"/>
  <c r="KM145" i="2"/>
  <c r="KM132" i="2"/>
  <c r="DQ159" i="2"/>
  <c r="DS159" i="2"/>
  <c r="DQ146" i="2"/>
  <c r="DS146" i="2"/>
  <c r="EB161" i="2"/>
  <c r="EB148" i="2"/>
  <c r="JL166" i="2"/>
  <c r="JN166" i="2"/>
  <c r="JP166" i="2" s="1"/>
  <c r="JH166" i="2"/>
  <c r="JO166" i="2"/>
  <c r="JR166" i="2" s="1"/>
  <c r="JL153" i="2"/>
  <c r="JI166" i="2"/>
  <c r="LM156" i="2"/>
  <c r="LM169" i="2"/>
  <c r="AL18" i="2"/>
  <c r="JS136" i="2"/>
  <c r="IO77" i="2"/>
  <c r="IX77" i="2"/>
  <c r="IB77" i="2"/>
  <c r="IF77" i="2"/>
  <c r="JB77" i="2"/>
  <c r="JI226" i="2"/>
  <c r="JH226" i="2"/>
  <c r="JO226" i="2"/>
  <c r="JR226" i="2" s="1"/>
  <c r="JN226" i="2"/>
  <c r="JP226" i="2" s="1"/>
  <c r="EU130" i="2"/>
  <c r="DS309" i="2"/>
  <c r="DQ297" i="2"/>
  <c r="KO214" i="2"/>
  <c r="KO226" i="2"/>
  <c r="LO234" i="2"/>
  <c r="LO246" i="2"/>
  <c r="DH25" i="2"/>
  <c r="DH28" i="2"/>
  <c r="DH26" i="2"/>
  <c r="DH19" i="2"/>
  <c r="KP17" i="2"/>
  <c r="KQ17" i="2" s="1"/>
  <c r="MI17" i="2"/>
  <c r="EX17" i="2"/>
  <c r="FF17" i="2"/>
  <c r="FG17" i="2" s="1"/>
  <c r="EW17" i="2"/>
  <c r="EY17" i="2"/>
  <c r="FB17" i="2"/>
  <c r="EZ17" i="2"/>
  <c r="IQ24" i="2"/>
  <c r="HV24" i="2"/>
  <c r="DC28" i="2"/>
  <c r="DG28" i="2"/>
  <c r="DE28" i="2"/>
  <c r="DQ19" i="2"/>
  <c r="DS19" i="2"/>
  <c r="LD17" i="2"/>
  <c r="LE17" i="2" s="1"/>
  <c r="MP17" i="2"/>
  <c r="KW281" i="2"/>
  <c r="KW269" i="2"/>
  <c r="KM220" i="2"/>
  <c r="DC301" i="2"/>
  <c r="DE301" i="2"/>
  <c r="DG301" i="2"/>
  <c r="DE289" i="2"/>
  <c r="DG289" i="2"/>
  <c r="EF301" i="2"/>
  <c r="EJ301" i="2"/>
  <c r="EI301" i="2"/>
  <c r="EE301" i="2"/>
  <c r="ED301" i="2"/>
  <c r="EG289" i="2"/>
  <c r="EG301" i="2"/>
  <c r="EJ289" i="2"/>
  <c r="KW287" i="2"/>
  <c r="KW275" i="2"/>
  <c r="FC249" i="2"/>
  <c r="FC237" i="2"/>
  <c r="FA249" i="2"/>
  <c r="FA237" i="2"/>
  <c r="JH251" i="2"/>
  <c r="JI251" i="2"/>
  <c r="DG240" i="2"/>
  <c r="DC252" i="2"/>
  <c r="DE252" i="2"/>
  <c r="DG252" i="2"/>
  <c r="DE240" i="2"/>
  <c r="KV248" i="2"/>
  <c r="ML248" i="2"/>
  <c r="LV248" i="2"/>
  <c r="ED270" i="2"/>
  <c r="EJ258" i="2"/>
  <c r="EG258" i="2"/>
  <c r="EI270" i="2"/>
  <c r="EF270" i="2"/>
  <c r="EE270" i="2"/>
  <c r="EG270" i="2"/>
  <c r="EJ270" i="2"/>
  <c r="EH271" i="2"/>
  <c r="EK271" i="2"/>
  <c r="EH283" i="2"/>
  <c r="EK283" i="2"/>
  <c r="IE121" i="2"/>
  <c r="IF121" i="2"/>
  <c r="FA19" i="2"/>
  <c r="FC19" i="2"/>
  <c r="DT218" i="2"/>
  <c r="F18" i="7"/>
  <c r="DT213" i="2"/>
  <c r="DT217" i="2"/>
  <c r="DT212" i="2"/>
  <c r="DT214" i="2"/>
  <c r="DT223" i="2"/>
  <c r="DT221" i="2"/>
  <c r="DJ212" i="2"/>
  <c r="DT215" i="2"/>
  <c r="DT216" i="2"/>
  <c r="DP199" i="2"/>
  <c r="DT219" i="2"/>
  <c r="DT222" i="2"/>
  <c r="DT220" i="2"/>
  <c r="DR199" i="2"/>
  <c r="DL212" i="2"/>
  <c r="DP212" i="2"/>
  <c r="DK212" i="2"/>
  <c r="DR212" i="2"/>
  <c r="DM212" i="2"/>
  <c r="EC212" i="2"/>
  <c r="LO280" i="2"/>
  <c r="LO292" i="2"/>
  <c r="JI301" i="2"/>
  <c r="JH301" i="2"/>
  <c r="DO238" i="2"/>
  <c r="DN238" i="2"/>
  <c r="DN250" i="2"/>
  <c r="DO250" i="2"/>
  <c r="DO240" i="2"/>
  <c r="DN240" i="2"/>
  <c r="DO252" i="2"/>
  <c r="DN252" i="2"/>
  <c r="LL248" i="2"/>
  <c r="MD248" i="2"/>
  <c r="MT248" i="2"/>
  <c r="DQ258" i="2"/>
  <c r="DS258" i="2"/>
  <c r="DS270" i="2"/>
  <c r="DQ270" i="2"/>
  <c r="EK288" i="2"/>
  <c r="EH288" i="2"/>
  <c r="MS17" i="2"/>
  <c r="LJ17" i="2"/>
  <c r="LK17" i="2" s="1"/>
  <c r="AI19" i="2"/>
  <c r="AH17" i="2"/>
  <c r="AJ19" i="2"/>
  <c r="AM19" i="2" s="1"/>
  <c r="AK19" i="2"/>
  <c r="AL19" i="2"/>
  <c r="ED27" i="2"/>
  <c r="EF27" i="2"/>
  <c r="EE27" i="2"/>
  <c r="EI27" i="2"/>
  <c r="EJ27" i="2"/>
  <c r="DX199" i="2"/>
  <c r="DZ199" i="2" s="1"/>
  <c r="MJ199" i="2"/>
  <c r="MF199" i="2"/>
  <c r="MT199" i="2"/>
  <c r="MU199" i="2"/>
  <c r="MK199" i="2"/>
  <c r="MR199" i="2"/>
  <c r="DY199" i="2"/>
  <c r="MH199" i="2"/>
  <c r="MS199" i="2"/>
  <c r="ML199" i="2"/>
  <c r="MM199" i="2"/>
  <c r="MN199" i="2"/>
  <c r="MQ199" i="2"/>
  <c r="MP199" i="2"/>
  <c r="EA199" i="2"/>
  <c r="MG199" i="2"/>
  <c r="MI199" i="2"/>
  <c r="KW46" i="2"/>
  <c r="KW59" i="2"/>
  <c r="KO161" i="2"/>
  <c r="LO290" i="2"/>
  <c r="KU235" i="2"/>
  <c r="KU247" i="2"/>
  <c r="DH259" i="2"/>
  <c r="LX248" i="2"/>
  <c r="DD236" i="2"/>
  <c r="LR248" i="2"/>
  <c r="EA248" i="2"/>
  <c r="MB248" i="2"/>
  <c r="DH254" i="2"/>
  <c r="FE248" i="2"/>
  <c r="DH257" i="2"/>
  <c r="DM248" i="2"/>
  <c r="FJ248" i="2"/>
  <c r="LW248" i="2"/>
  <c r="DH251" i="2"/>
  <c r="DH248" i="2"/>
  <c r="LT248" i="2"/>
  <c r="ME248" i="2"/>
  <c r="DH249" i="2"/>
  <c r="E21" i="7"/>
  <c r="MA248" i="2"/>
  <c r="ET248" i="2"/>
  <c r="EC248" i="2"/>
  <c r="DF236" i="2"/>
  <c r="LP248" i="2"/>
  <c r="LZ248" i="2"/>
  <c r="DD248" i="2"/>
  <c r="DF248" i="2"/>
  <c r="DH250" i="2"/>
  <c r="DH255" i="2"/>
  <c r="DB248" i="2"/>
  <c r="DH252" i="2"/>
  <c r="DH256" i="2"/>
  <c r="IW248" i="2"/>
  <c r="IN248" i="2"/>
  <c r="IA248" i="2"/>
  <c r="DH258" i="2"/>
  <c r="LU248" i="2"/>
  <c r="DA248" i="2"/>
  <c r="DH253" i="2"/>
  <c r="LS248" i="2"/>
  <c r="FO248" i="2"/>
  <c r="FP248" i="2"/>
  <c r="KM239" i="2"/>
  <c r="KM251" i="2"/>
  <c r="LM252" i="2"/>
  <c r="LM240" i="2"/>
  <c r="EK56" i="2"/>
  <c r="EH56" i="2"/>
  <c r="AM56" i="2"/>
  <c r="AM43" i="2"/>
  <c r="MK17" i="2"/>
  <c r="KT17" i="2"/>
  <c r="KU17" i="2" s="1"/>
  <c r="EI24" i="2"/>
  <c r="EF24" i="2"/>
  <c r="EE24" i="2"/>
  <c r="ED24" i="2"/>
  <c r="EG24" i="2"/>
  <c r="EJ24" i="2"/>
  <c r="DS27" i="2"/>
  <c r="DQ27" i="2"/>
  <c r="DC19" i="2"/>
  <c r="DE19" i="2"/>
  <c r="KT121" i="2"/>
  <c r="LU121" i="2"/>
  <c r="MK121" i="2"/>
  <c r="DO78" i="2"/>
  <c r="DN78" i="2"/>
  <c r="DN65" i="2"/>
  <c r="DO65" i="2"/>
  <c r="LK78" i="2"/>
  <c r="LK65" i="2"/>
  <c r="EF217" i="2"/>
  <c r="EE217" i="2"/>
  <c r="ED217" i="2"/>
  <c r="EI217" i="2"/>
  <c r="EJ204" i="2"/>
  <c r="EJ217" i="2"/>
  <c r="EG204" i="2"/>
  <c r="EG217" i="2"/>
  <c r="DO312" i="2"/>
  <c r="DN324" i="2"/>
  <c r="DO324" i="2"/>
  <c r="DN312" i="2"/>
  <c r="EB280" i="2"/>
  <c r="EB292" i="2"/>
  <c r="EB301" i="2"/>
  <c r="EB289" i="2"/>
  <c r="KY286" i="2"/>
  <c r="KY274" i="2"/>
  <c r="LM275" i="2"/>
  <c r="LM287" i="2"/>
  <c r="DG238" i="2"/>
  <c r="DE238" i="2"/>
  <c r="DC250" i="2"/>
  <c r="DG250" i="2"/>
  <c r="DE250" i="2"/>
  <c r="KU238" i="2"/>
  <c r="KU250" i="2"/>
  <c r="EI252" i="2"/>
  <c r="EF252" i="2"/>
  <c r="EG240" i="2"/>
  <c r="EJ240" i="2"/>
  <c r="ED252" i="2"/>
  <c r="EE252" i="2"/>
  <c r="EG252" i="2"/>
  <c r="EJ252" i="2"/>
  <c r="DN258" i="2"/>
  <c r="DO270" i="2"/>
  <c r="DO258" i="2"/>
  <c r="DN270" i="2"/>
  <c r="DH29" i="2"/>
  <c r="JN29" i="2"/>
  <c r="JO29" i="2"/>
  <c r="MW29" i="2"/>
  <c r="MV29" i="2"/>
  <c r="MX29" i="2" s="1"/>
  <c r="JI29" i="2"/>
  <c r="JH29" i="2"/>
  <c r="IA21" i="2"/>
  <c r="IE21" i="2"/>
  <c r="HU21" i="2"/>
  <c r="IB21" i="2" s="1"/>
  <c r="KW261" i="2"/>
  <c r="KW249" i="2"/>
  <c r="DN27" i="2"/>
  <c r="DO27" i="2"/>
  <c r="MN17" i="2"/>
  <c r="KZ17" i="2"/>
  <c r="LA17" i="2" s="1"/>
  <c r="LW121" i="2"/>
  <c r="MM121" i="2"/>
  <c r="KX121" i="2"/>
  <c r="LA282" i="2"/>
  <c r="LA294" i="2"/>
  <c r="EE78" i="2"/>
  <c r="ED78" i="2"/>
  <c r="EJ78" i="2"/>
  <c r="EI78" i="2"/>
  <c r="EJ65" i="2"/>
  <c r="EF78" i="2"/>
  <c r="EG78" i="2"/>
  <c r="EG65" i="2"/>
  <c r="DC336" i="2"/>
  <c r="DE324" i="2"/>
  <c r="DG324" i="2"/>
  <c r="KU258" i="2"/>
  <c r="KU270" i="2"/>
  <c r="LJ236" i="2"/>
  <c r="MC236" i="2"/>
  <c r="MS236" i="2"/>
  <c r="JI250" i="2"/>
  <c r="JH250" i="2"/>
  <c r="LC288" i="2"/>
  <c r="S17" i="2"/>
  <c r="AJ24" i="2"/>
  <c r="AM24" i="2" s="1"/>
  <c r="AK24" i="2"/>
  <c r="AI24" i="2"/>
  <c r="AL24" i="2"/>
  <c r="NA50" i="2"/>
  <c r="AD17" i="2"/>
  <c r="AF17" i="2" s="1"/>
  <c r="AE17" i="2"/>
  <c r="MW28" i="2"/>
  <c r="JO28" i="2"/>
  <c r="MV28" i="2"/>
  <c r="MX28" i="2" s="1"/>
  <c r="JI28" i="2"/>
  <c r="JN28" i="2"/>
  <c r="JH28" i="2"/>
  <c r="KU65" i="2"/>
  <c r="KU78" i="2"/>
  <c r="EO78" i="2"/>
  <c r="EQ78" i="2"/>
  <c r="EQ65" i="2"/>
  <c r="EU65" i="2"/>
  <c r="EU78" i="2"/>
  <c r="ED207" i="2"/>
  <c r="EG194" i="2"/>
  <c r="EF207" i="2"/>
  <c r="EE207" i="2"/>
  <c r="EI207" i="2"/>
  <c r="EG207" i="2"/>
  <c r="EJ207" i="2"/>
  <c r="EJ194" i="2"/>
  <c r="HZ204" i="2"/>
  <c r="IE217" i="2"/>
  <c r="HU217" i="2"/>
  <c r="IF217" i="2" s="1"/>
  <c r="IA217" i="2"/>
  <c r="HW212" i="2"/>
  <c r="LM270" i="2"/>
  <c r="LO286" i="2"/>
  <c r="LO274" i="2"/>
  <c r="JI264" i="2"/>
  <c r="JH264" i="2"/>
  <c r="LE153" i="2"/>
  <c r="EK43" i="2"/>
  <c r="JS51" i="2"/>
  <c r="JS38" i="2"/>
  <c r="DH21" i="2"/>
  <c r="NA17" i="2"/>
  <c r="DH27" i="2"/>
  <c r="DH20" i="2"/>
  <c r="LF17" i="2"/>
  <c r="LG17" i="2" s="1"/>
  <c r="MQ17" i="2"/>
  <c r="LQ121" i="2"/>
  <c r="KL121" i="2"/>
  <c r="MG121" i="2"/>
  <c r="LA222" i="2"/>
  <c r="LA209" i="2"/>
  <c r="J19" i="2"/>
  <c r="L19" i="2"/>
  <c r="MF17" i="2"/>
  <c r="KJ17" i="2"/>
  <c r="KK17" i="2" s="1"/>
  <c r="DN93" i="2"/>
  <c r="DO93" i="2"/>
  <c r="DO80" i="2"/>
  <c r="DN80" i="2"/>
  <c r="DO209" i="2"/>
  <c r="DO221" i="2"/>
  <c r="DN209" i="2"/>
  <c r="DN221" i="2"/>
  <c r="LK46" i="2"/>
  <c r="LK59" i="2"/>
  <c r="KM300" i="2"/>
  <c r="KM288" i="2"/>
  <c r="KW65" i="2"/>
  <c r="MC248" i="2"/>
  <c r="LJ248" i="2"/>
  <c r="LK248" i="2" s="1"/>
  <c r="MS248" i="2"/>
  <c r="LP260" i="2"/>
  <c r="KJ260" i="2"/>
  <c r="MF260" i="2"/>
  <c r="JG260" i="2"/>
  <c r="EE20" i="2"/>
  <c r="ED20" i="2"/>
  <c r="EI20" i="2"/>
  <c r="EF20" i="2"/>
  <c r="EJ20" i="2"/>
  <c r="EG20" i="2"/>
  <c r="U28" i="7"/>
  <c r="U27" i="7"/>
  <c r="NA54" i="2"/>
  <c r="NA52" i="2"/>
  <c r="NA36" i="2"/>
  <c r="DH22" i="2"/>
  <c r="IN27" i="2"/>
  <c r="HU27" i="2"/>
  <c r="IO27" i="2" s="1"/>
  <c r="MW22" i="2"/>
  <c r="JI22" i="2"/>
  <c r="JH22" i="2"/>
  <c r="MV22" i="2"/>
  <c r="MX22" i="2" s="1"/>
  <c r="JO22" i="2"/>
  <c r="JN22" i="2"/>
  <c r="HU28" i="2"/>
  <c r="IN28" i="2"/>
  <c r="EF28" i="2"/>
  <c r="EE28" i="2"/>
  <c r="ED28" i="2"/>
  <c r="EI28" i="2"/>
  <c r="EJ28" i="2"/>
  <c r="EG28" i="2"/>
  <c r="DL342" i="2"/>
  <c r="DM342" i="2"/>
  <c r="DK342" i="2"/>
  <c r="EC342" i="2"/>
  <c r="DJ342" i="2"/>
  <c r="DP330" i="2"/>
  <c r="DI332" i="2"/>
  <c r="DT342" i="2" s="1"/>
  <c r="DG19" i="2"/>
  <c r="KO235" i="2"/>
  <c r="JL29" i="2"/>
  <c r="LU236" i="2"/>
  <c r="KT236" i="2"/>
  <c r="MK236" i="2"/>
  <c r="JG236" i="2"/>
  <c r="FB248" i="2"/>
  <c r="FB236" i="2"/>
  <c r="FF248" i="2"/>
  <c r="EY248" i="2"/>
  <c r="EZ248" i="2"/>
  <c r="EZ236" i="2"/>
  <c r="EW248" i="2"/>
  <c r="EX248" i="2"/>
  <c r="JI249" i="2"/>
  <c r="JH249" i="2"/>
  <c r="EG238" i="2"/>
  <c r="ED250" i="2"/>
  <c r="EJ238" i="2"/>
  <c r="EI250" i="2"/>
  <c r="EF250" i="2"/>
  <c r="EE250" i="2"/>
  <c r="EG250" i="2"/>
  <c r="EJ250" i="2"/>
  <c r="EB250" i="2"/>
  <c r="EB238" i="2"/>
  <c r="MG248" i="2"/>
  <c r="LQ248" i="2"/>
  <c r="KL248" i="2"/>
  <c r="JG248" i="2"/>
  <c r="EB240" i="2"/>
  <c r="EB252" i="2"/>
  <c r="JH252" i="2"/>
  <c r="JI252" i="2"/>
  <c r="JM240" i="2" s="1"/>
  <c r="KK252" i="2"/>
  <c r="KK264" i="2"/>
  <c r="EG27" i="2"/>
  <c r="DL17" i="2"/>
  <c r="DK17" i="2"/>
  <c r="DJ17" i="2"/>
  <c r="DP17" i="2"/>
  <c r="DR17" i="2"/>
  <c r="JP18" i="2"/>
  <c r="NB18" i="2"/>
  <c r="ND18" i="2" s="1"/>
  <c r="NC56" i="2"/>
  <c r="NE56" i="2" s="1"/>
  <c r="JR56" i="2"/>
  <c r="IX43" i="2"/>
  <c r="JB43" i="2"/>
  <c r="IF43" i="2"/>
  <c r="IB43" i="2"/>
  <c r="U13" i="7"/>
  <c r="U12" i="7"/>
  <c r="JQ40" i="2"/>
  <c r="EO19" i="2"/>
  <c r="EU19" i="2"/>
  <c r="EQ19" i="2"/>
  <c r="NB56" i="2"/>
  <c r="ND56" i="2" s="1"/>
  <c r="JP56" i="2"/>
  <c r="U17" i="7"/>
  <c r="JA19" i="2"/>
  <c r="HU19" i="2"/>
  <c r="IX19" i="2" s="1"/>
  <c r="IW19" i="2"/>
  <c r="IS17" i="2"/>
  <c r="IV19" i="2"/>
  <c r="FA24" i="2"/>
  <c r="FC24" i="2"/>
  <c r="DO25" i="2"/>
  <c r="DN25" i="2"/>
  <c r="KL17" i="2"/>
  <c r="KM17" i="2" s="1"/>
  <c r="LQ17" i="2"/>
  <c r="MG17" i="2"/>
  <c r="JG17" i="2"/>
  <c r="DN29" i="2"/>
  <c r="DO29" i="2"/>
  <c r="JM43" i="2"/>
  <c r="MV20" i="2"/>
  <c r="MX20" i="2" s="1"/>
  <c r="MW20" i="2"/>
  <c r="JI20" i="2"/>
  <c r="JH20" i="2"/>
  <c r="JN20" i="2"/>
  <c r="JO20" i="2"/>
  <c r="JL20" i="2"/>
  <c r="JO21" i="2"/>
  <c r="JI21" i="2"/>
  <c r="JM8" i="2" s="1"/>
  <c r="JH21" i="2"/>
  <c r="MV21" i="2"/>
  <c r="MX21" i="2" s="1"/>
  <c r="JN21" i="2"/>
  <c r="MW21" i="2"/>
  <c r="JL21" i="2"/>
  <c r="MB17" i="2"/>
  <c r="MR17" i="2"/>
  <c r="LH17" i="2"/>
  <c r="LI17" i="2" s="1"/>
  <c r="LE161" i="2"/>
  <c r="EH264" i="2"/>
  <c r="EH276" i="2"/>
  <c r="EK276" i="2"/>
  <c r="EK264" i="2"/>
  <c r="U8" i="7"/>
  <c r="U7" i="7"/>
  <c r="EH82" i="2"/>
  <c r="EK82" i="2"/>
  <c r="EH69" i="2"/>
  <c r="EK69" i="2"/>
  <c r="MJ17" i="2"/>
  <c r="LT17" i="2"/>
  <c r="KR17" i="2"/>
  <c r="KS17" i="2" s="1"/>
  <c r="IG17" i="2"/>
  <c r="IH17" i="2" s="1"/>
  <c r="KV17" i="2"/>
  <c r="KW17" i="2" s="1"/>
  <c r="LV17" i="2"/>
  <c r="ML17" i="2"/>
  <c r="IN18" i="2"/>
  <c r="IL17" i="2"/>
  <c r="ET17" i="2"/>
  <c r="EN17" i="2"/>
  <c r="EM17" i="2"/>
  <c r="EP17" i="2"/>
  <c r="ER17" i="2"/>
  <c r="ES17" i="2"/>
  <c r="DT17" i="2"/>
  <c r="MD17" i="2"/>
  <c r="MT17" i="2"/>
  <c r="LL17" i="2"/>
  <c r="LM17" i="2" s="1"/>
  <c r="JN19" i="2"/>
  <c r="JO19" i="2"/>
  <c r="JH19" i="2"/>
  <c r="JI19" i="2"/>
  <c r="MW19" i="2"/>
  <c r="MV19" i="2"/>
  <c r="MX19" i="2" s="1"/>
  <c r="JL19" i="2"/>
  <c r="NA30" i="2"/>
  <c r="X12" i="7"/>
  <c r="X11" i="7"/>
  <c r="DQ26" i="2"/>
  <c r="DS26" i="2"/>
  <c r="IA18" i="2"/>
  <c r="HU18" i="2"/>
  <c r="IB18" i="2" s="1"/>
  <c r="HW17" i="2"/>
  <c r="IE18" i="2"/>
  <c r="FC26" i="2"/>
  <c r="FA26" i="2"/>
  <c r="IZ17" i="2"/>
  <c r="ID17" i="2"/>
  <c r="NA41" i="2"/>
  <c r="JD21" i="2"/>
  <c r="HV21" i="2"/>
  <c r="JC17" i="2"/>
  <c r="JD17" i="2" s="1"/>
  <c r="FP17" i="2"/>
  <c r="FO17" i="2"/>
  <c r="FQ17" i="2"/>
  <c r="JA90" i="2"/>
  <c r="IW90" i="2"/>
  <c r="HU90" i="2"/>
  <c r="JB90" i="2" s="1"/>
  <c r="IV77" i="2"/>
  <c r="JN90" i="2"/>
  <c r="IV90" i="2"/>
  <c r="JO90" i="2"/>
  <c r="IS82" i="2"/>
  <c r="LE243" i="2"/>
  <c r="LE231" i="2"/>
  <c r="JS59" i="2"/>
  <c r="JS46" i="2"/>
  <c r="DC25" i="2"/>
  <c r="DG25" i="2"/>
  <c r="DE25" i="2"/>
  <c r="NA32" i="2"/>
  <c r="JH24" i="2"/>
  <c r="JO24" i="2"/>
  <c r="MW24" i="2"/>
  <c r="JI24" i="2"/>
  <c r="MV24" i="2"/>
  <c r="MX24" i="2" s="1"/>
  <c r="JN24" i="2"/>
  <c r="JL24" i="2"/>
  <c r="NA37" i="2"/>
  <c r="DH24" i="2"/>
  <c r="DB17" i="2"/>
  <c r="FE17" i="2"/>
  <c r="LZ17" i="2"/>
  <c r="LS17" i="2"/>
  <c r="LR17" i="2"/>
  <c r="LP17" i="2"/>
  <c r="EA17" i="2"/>
  <c r="LU17" i="2"/>
  <c r="ME17" i="2"/>
  <c r="DM17" i="2"/>
  <c r="MC17" i="2"/>
  <c r="LX17" i="2"/>
  <c r="DA17" i="2"/>
  <c r="LW17" i="2"/>
  <c r="EC17" i="2"/>
  <c r="MA17" i="2"/>
  <c r="FJ17" i="2"/>
  <c r="DF17" i="2"/>
  <c r="DD17" i="2"/>
  <c r="IP17" i="2"/>
  <c r="IQ17" i="2" s="1"/>
  <c r="IQ20" i="2"/>
  <c r="HV20" i="2"/>
  <c r="JH121" i="2"/>
  <c r="JL121" i="2"/>
  <c r="JI121" i="2"/>
  <c r="JO121" i="2"/>
  <c r="JR121" i="2" s="1"/>
  <c r="JN121" i="2"/>
  <c r="JP121" i="2" s="1"/>
  <c r="JL108" i="2"/>
  <c r="JQ53" i="2"/>
  <c r="NA28" i="2"/>
  <c r="L17" i="2"/>
  <c r="L28" i="2"/>
  <c r="J28" i="2"/>
  <c r="JM9" i="2" l="1"/>
  <c r="JM13" i="2"/>
  <c r="JM12" i="2"/>
  <c r="KM4" i="2"/>
  <c r="JM6" i="2"/>
  <c r="JM15" i="2"/>
  <c r="JM14" i="2"/>
  <c r="NC18" i="2"/>
  <c r="NE18" i="2" s="1"/>
  <c r="JM10" i="2"/>
  <c r="JM7" i="2"/>
  <c r="JM11" i="2"/>
  <c r="JM5" i="2"/>
  <c r="DT4" i="2"/>
  <c r="E4" i="2"/>
  <c r="DH4" i="2"/>
  <c r="IB13" i="2"/>
  <c r="IX13" i="2"/>
  <c r="JB9" i="2"/>
  <c r="IB9" i="2"/>
  <c r="IX9" i="2"/>
  <c r="HV4" i="2"/>
  <c r="IF13" i="2"/>
  <c r="M4" i="2"/>
  <c r="JB13" i="2"/>
  <c r="K3" i="7"/>
  <c r="K2" i="7"/>
  <c r="JP6" i="2"/>
  <c r="NB6" i="2"/>
  <c r="ND6" i="2" s="1"/>
  <c r="EK11" i="2"/>
  <c r="EH11" i="2"/>
  <c r="NC6" i="2"/>
  <c r="NE6" i="2" s="1"/>
  <c r="JR6" i="2"/>
  <c r="IB15" i="2"/>
  <c r="IF15" i="2"/>
  <c r="DS4" i="2"/>
  <c r="DQ4" i="2"/>
  <c r="JR12" i="2"/>
  <c r="NC12" i="2"/>
  <c r="NE12" i="2" s="1"/>
  <c r="EH16" i="2"/>
  <c r="EK16" i="2"/>
  <c r="EK10" i="2"/>
  <c r="EH10" i="2"/>
  <c r="EK15" i="2"/>
  <c r="EH15" i="2"/>
  <c r="IX15" i="2"/>
  <c r="Z2" i="7"/>
  <c r="Y2" i="7"/>
  <c r="EK13" i="2"/>
  <c r="EH13" i="2"/>
  <c r="JP11" i="2"/>
  <c r="NB11" i="2"/>
  <c r="ND11" i="2" s="1"/>
  <c r="JR11" i="2"/>
  <c r="NC11" i="2"/>
  <c r="NE11" i="2" s="1"/>
  <c r="N2" i="7"/>
  <c r="O2" i="7" s="1"/>
  <c r="S2" i="7"/>
  <c r="P2" i="7"/>
  <c r="U2" i="7" s="1"/>
  <c r="T2" i="7"/>
  <c r="FG4" i="2"/>
  <c r="I2" i="7"/>
  <c r="NB14" i="2"/>
  <c r="ND14" i="2" s="1"/>
  <c r="JP14" i="2"/>
  <c r="NB16" i="2"/>
  <c r="ND16" i="2" s="1"/>
  <c r="JP16" i="2"/>
  <c r="JP10" i="2"/>
  <c r="NB10" i="2"/>
  <c r="ND10" i="2" s="1"/>
  <c r="EH14" i="2"/>
  <c r="EK14" i="2"/>
  <c r="JR7" i="2"/>
  <c r="NC7" i="2"/>
  <c r="NE7" i="2" s="1"/>
  <c r="DO4" i="2"/>
  <c r="L2" i="7"/>
  <c r="DN4" i="2"/>
  <c r="NC16" i="2"/>
  <c r="NE16" i="2" s="1"/>
  <c r="JR16" i="2"/>
  <c r="JB15" i="2"/>
  <c r="JR10" i="2"/>
  <c r="NC10" i="2"/>
  <c r="NE10" i="2" s="1"/>
  <c r="HZ4" i="2"/>
  <c r="IE4" i="2"/>
  <c r="IA4" i="2"/>
  <c r="IN4" i="2"/>
  <c r="NB9" i="2"/>
  <c r="ND9" i="2" s="1"/>
  <c r="JP9" i="2"/>
  <c r="JP13" i="2"/>
  <c r="NB13" i="2"/>
  <c r="ND13" i="2" s="1"/>
  <c r="Q2" i="7"/>
  <c r="X2" i="7" s="1"/>
  <c r="V2" i="7"/>
  <c r="W2" i="7"/>
  <c r="EH12" i="2"/>
  <c r="EK12" i="2"/>
  <c r="NC14" i="2"/>
  <c r="NE14" i="2" s="1"/>
  <c r="JR14" i="2"/>
  <c r="JP5" i="2"/>
  <c r="JQ5" i="2" s="1"/>
  <c r="ND5" i="2"/>
  <c r="IB10" i="2"/>
  <c r="EG4" i="2"/>
  <c r="G2" i="7"/>
  <c r="R2" i="7" s="1"/>
  <c r="AA2" i="7" s="1"/>
  <c r="EF4" i="2"/>
  <c r="ED4" i="2"/>
  <c r="EJ4" i="2"/>
  <c r="EI4" i="2"/>
  <c r="EE4" i="2"/>
  <c r="NC13" i="2"/>
  <c r="NE13" i="2" s="1"/>
  <c r="JR13" i="2"/>
  <c r="L4" i="2"/>
  <c r="J4" i="2"/>
  <c r="JR5" i="2"/>
  <c r="JS5" i="2" s="1"/>
  <c r="NC5" i="2"/>
  <c r="NE5" i="2" s="1"/>
  <c r="EK5" i="2"/>
  <c r="EH5" i="2"/>
  <c r="HU4" i="2"/>
  <c r="IF4" i="2" s="1"/>
  <c r="JB5" i="2"/>
  <c r="IX5" i="2"/>
  <c r="IO7" i="2"/>
  <c r="IX7" i="2"/>
  <c r="JB7" i="2"/>
  <c r="FA4" i="2"/>
  <c r="FC4" i="2"/>
  <c r="JO4" i="2"/>
  <c r="JN4" i="2"/>
  <c r="JL4" i="2"/>
  <c r="JI4" i="2"/>
  <c r="MW4" i="2"/>
  <c r="JH4" i="2"/>
  <c r="MV4" i="2"/>
  <c r="MX4" i="2" s="1"/>
  <c r="JR15" i="2"/>
  <c r="JS15" i="2" s="1"/>
  <c r="NC15" i="2"/>
  <c r="NE15" i="2" s="1"/>
  <c r="EH9" i="2"/>
  <c r="EK9" i="2"/>
  <c r="NC9" i="2"/>
  <c r="NE9" i="2" s="1"/>
  <c r="JR9" i="2"/>
  <c r="DG4" i="2"/>
  <c r="DE4" i="2"/>
  <c r="DC4" i="2"/>
  <c r="NB12" i="2"/>
  <c r="ND12" i="2" s="1"/>
  <c r="JP12" i="2"/>
  <c r="IO15" i="2"/>
  <c r="IX10" i="2"/>
  <c r="JB10" i="2"/>
  <c r="IO10" i="2"/>
  <c r="JP15" i="2"/>
  <c r="NB15" i="2"/>
  <c r="ND15" i="2" s="1"/>
  <c r="EO4" i="2"/>
  <c r="EU4" i="2"/>
  <c r="EQ4" i="2"/>
  <c r="NB7" i="2"/>
  <c r="ND7" i="2" s="1"/>
  <c r="JP7" i="2"/>
  <c r="IB6" i="2"/>
  <c r="IF6" i="2"/>
  <c r="IX6" i="2"/>
  <c r="JB6" i="2"/>
  <c r="EK8" i="2"/>
  <c r="EH8" i="2"/>
  <c r="U3" i="7"/>
  <c r="J17" i="2"/>
  <c r="EB17" i="2"/>
  <c r="JM20" i="2"/>
  <c r="JM18" i="2"/>
  <c r="IF163" i="2"/>
  <c r="IO163" i="2"/>
  <c r="IX163" i="2"/>
  <c r="JB163" i="2"/>
  <c r="K4" i="7"/>
  <c r="EK89" i="2"/>
  <c r="EH102" i="2"/>
  <c r="EK102" i="2"/>
  <c r="EH89" i="2"/>
  <c r="IB172" i="2"/>
  <c r="JB172" i="2"/>
  <c r="IO172" i="2"/>
  <c r="IX172" i="2"/>
  <c r="IN236" i="2"/>
  <c r="IB163" i="2"/>
  <c r="IX260" i="2"/>
  <c r="JQ110" i="2"/>
  <c r="JQ97" i="2"/>
  <c r="JM100" i="2"/>
  <c r="JM87" i="2"/>
  <c r="JM21" i="2"/>
  <c r="JM22" i="2"/>
  <c r="IX208" i="2"/>
  <c r="JM295" i="2"/>
  <c r="JM307" i="2"/>
  <c r="IF172" i="2"/>
  <c r="JB166" i="2"/>
  <c r="IX166" i="2"/>
  <c r="IO166" i="2"/>
  <c r="IO110" i="2"/>
  <c r="IF110" i="2"/>
  <c r="IB110" i="2"/>
  <c r="IO178" i="2"/>
  <c r="JB178" i="2"/>
  <c r="IX178" i="2"/>
  <c r="IB178" i="2"/>
  <c r="IB91" i="2"/>
  <c r="IO91" i="2"/>
  <c r="IX91" i="2"/>
  <c r="JB91" i="2"/>
  <c r="JM25" i="2"/>
  <c r="IF243" i="2"/>
  <c r="EK139" i="2"/>
  <c r="EH139" i="2"/>
  <c r="AI95" i="2"/>
  <c r="AJ95" i="2"/>
  <c r="AM95" i="2" s="1"/>
  <c r="AK95" i="2"/>
  <c r="AL95" i="2"/>
  <c r="AM90" i="2"/>
  <c r="AM77" i="2"/>
  <c r="EH156" i="2"/>
  <c r="EK156" i="2"/>
  <c r="IA160" i="2"/>
  <c r="IE160" i="2"/>
  <c r="HZ147" i="2"/>
  <c r="IO247" i="2"/>
  <c r="IF247" i="2"/>
  <c r="IB247" i="2"/>
  <c r="JB247" i="2"/>
  <c r="IX247" i="2"/>
  <c r="IX248" i="2"/>
  <c r="JM19" i="2"/>
  <c r="NC100" i="2"/>
  <c r="NE100" i="2" s="1"/>
  <c r="JR100" i="2"/>
  <c r="JM27" i="2"/>
  <c r="IB166" i="2"/>
  <c r="IX162" i="2"/>
  <c r="JB162" i="2"/>
  <c r="IO162" i="2"/>
  <c r="JM24" i="2"/>
  <c r="JM29" i="2"/>
  <c r="JM28" i="2"/>
  <c r="JM23" i="2"/>
  <c r="JM26" i="2"/>
  <c r="IF162" i="2"/>
  <c r="IB260" i="2"/>
  <c r="JB110" i="2"/>
  <c r="NB100" i="2"/>
  <c r="ND100" i="2" s="1"/>
  <c r="JP100" i="2"/>
  <c r="IF91" i="2"/>
  <c r="JR103" i="2"/>
  <c r="JS103" i="2" s="1"/>
  <c r="NC103" i="2"/>
  <c r="NE103" i="2" s="1"/>
  <c r="DQ280" i="2"/>
  <c r="DS292" i="2"/>
  <c r="DQ292" i="2"/>
  <c r="DS280" i="2"/>
  <c r="NC104" i="2"/>
  <c r="NE104" i="2" s="1"/>
  <c r="JR104" i="2"/>
  <c r="LK173" i="2"/>
  <c r="LK160" i="2"/>
  <c r="AK82" i="2"/>
  <c r="AJ82" i="2"/>
  <c r="AL82" i="2"/>
  <c r="AL69" i="2"/>
  <c r="AI82" i="2"/>
  <c r="JS105" i="2"/>
  <c r="JS118" i="2"/>
  <c r="IX89" i="2"/>
  <c r="IO89" i="2"/>
  <c r="IF89" i="2"/>
  <c r="IB89" i="2"/>
  <c r="IO104" i="2"/>
  <c r="IB104" i="2"/>
  <c r="IF104" i="2"/>
  <c r="EH234" i="2"/>
  <c r="EH222" i="2"/>
  <c r="EK222" i="2"/>
  <c r="EK234" i="2"/>
  <c r="DN279" i="2"/>
  <c r="DO291" i="2"/>
  <c r="DO279" i="2"/>
  <c r="IX107" i="2"/>
  <c r="IO107" i="2"/>
  <c r="JB107" i="2"/>
  <c r="IO99" i="2"/>
  <c r="IX99" i="2"/>
  <c r="JB99" i="2"/>
  <c r="EI303" i="2"/>
  <c r="ED303" i="2"/>
  <c r="EG303" i="2"/>
  <c r="EJ303" i="2"/>
  <c r="EE303" i="2"/>
  <c r="EF303" i="2"/>
  <c r="KS186" i="2"/>
  <c r="KS199" i="2"/>
  <c r="KQ199" i="2"/>
  <c r="KQ212" i="2"/>
  <c r="EK29" i="2"/>
  <c r="EH29" i="2"/>
  <c r="IF231" i="2"/>
  <c r="JB231" i="2"/>
  <c r="IO231" i="2"/>
  <c r="IX231" i="2"/>
  <c r="JB35" i="2"/>
  <c r="IF35" i="2"/>
  <c r="IB35" i="2"/>
  <c r="IO35" i="2"/>
  <c r="IX35" i="2"/>
  <c r="EC296" i="2"/>
  <c r="DT296" i="2"/>
  <c r="DT300" i="2"/>
  <c r="DT302" i="2"/>
  <c r="DJ296" i="2"/>
  <c r="DT301" i="2"/>
  <c r="DT307" i="2"/>
  <c r="DT299" i="2"/>
  <c r="F25" i="7"/>
  <c r="Q25" i="7" s="1"/>
  <c r="DT306" i="2"/>
  <c r="DK296" i="2"/>
  <c r="DL296" i="2"/>
  <c r="DT305" i="2"/>
  <c r="DT304" i="2"/>
  <c r="DT303" i="2"/>
  <c r="DM296" i="2"/>
  <c r="DT297" i="2"/>
  <c r="DT298" i="2"/>
  <c r="AM72" i="2"/>
  <c r="AM85" i="2"/>
  <c r="KU173" i="2"/>
  <c r="KU160" i="2"/>
  <c r="JR89" i="2"/>
  <c r="NC89" i="2"/>
  <c r="NE89" i="2" s="1"/>
  <c r="IF99" i="2"/>
  <c r="NB35" i="2"/>
  <c r="ND35" i="2" s="1"/>
  <c r="JP35" i="2"/>
  <c r="JQ35" i="2" s="1"/>
  <c r="DN291" i="2"/>
  <c r="DN303" i="2"/>
  <c r="DO303" i="2"/>
  <c r="JQ118" i="2"/>
  <c r="JQ105" i="2"/>
  <c r="IB183" i="2"/>
  <c r="EK304" i="2"/>
  <c r="EH304" i="2"/>
  <c r="EG292" i="2"/>
  <c r="EJ280" i="2"/>
  <c r="EF292" i="2"/>
  <c r="ED292" i="2"/>
  <c r="EJ292" i="2"/>
  <c r="EE292" i="2"/>
  <c r="EI292" i="2"/>
  <c r="EG280" i="2"/>
  <c r="IX104" i="2"/>
  <c r="DS286" i="2"/>
  <c r="DQ286" i="2"/>
  <c r="DS274" i="2"/>
  <c r="DQ274" i="2"/>
  <c r="NC35" i="2"/>
  <c r="NE35" i="2" s="1"/>
  <c r="JR35" i="2"/>
  <c r="JS35" i="2" s="1"/>
  <c r="DS291" i="2"/>
  <c r="DQ291" i="2"/>
  <c r="DS279" i="2"/>
  <c r="DQ279" i="2"/>
  <c r="IB107" i="2"/>
  <c r="IB226" i="2"/>
  <c r="IX210" i="2"/>
  <c r="JB190" i="2"/>
  <c r="DN292" i="2"/>
  <c r="DO292" i="2"/>
  <c r="DN280" i="2"/>
  <c r="DO280" i="2"/>
  <c r="DN286" i="2"/>
  <c r="DO286" i="2"/>
  <c r="DO274" i="2"/>
  <c r="DN274" i="2"/>
  <c r="EH23" i="2"/>
  <c r="EK23" i="2"/>
  <c r="DQ303" i="2"/>
  <c r="DS303" i="2"/>
  <c r="EI291" i="2"/>
  <c r="EJ291" i="2"/>
  <c r="EE291" i="2"/>
  <c r="EG279" i="2"/>
  <c r="EF291" i="2"/>
  <c r="EG291" i="2"/>
  <c r="ED291" i="2"/>
  <c r="EJ279" i="2"/>
  <c r="IB118" i="2"/>
  <c r="HU108" i="2"/>
  <c r="IO108" i="2" s="1"/>
  <c r="IF118" i="2"/>
  <c r="IX118" i="2"/>
  <c r="EK87" i="2"/>
  <c r="EH100" i="2"/>
  <c r="EK100" i="2"/>
  <c r="EH87" i="2"/>
  <c r="NB89" i="2"/>
  <c r="ND89" i="2" s="1"/>
  <c r="JP89" i="2"/>
  <c r="JQ76" i="2" s="1"/>
  <c r="EE286" i="2"/>
  <c r="ED286" i="2"/>
  <c r="EG286" i="2"/>
  <c r="EI286" i="2"/>
  <c r="EJ286" i="2"/>
  <c r="EF286" i="2"/>
  <c r="EJ274" i="2"/>
  <c r="EG274" i="2"/>
  <c r="IB99" i="2"/>
  <c r="IN108" i="2"/>
  <c r="FC320" i="2"/>
  <c r="FA320" i="2"/>
  <c r="ED322" i="2"/>
  <c r="EE322" i="2"/>
  <c r="EI322" i="2"/>
  <c r="EJ322" i="2"/>
  <c r="EG310" i="2"/>
  <c r="EF322" i="2"/>
  <c r="EJ310" i="2"/>
  <c r="EG322" i="2"/>
  <c r="JQ104" i="2"/>
  <c r="JQ91" i="2"/>
  <c r="IX185" i="2"/>
  <c r="IO185" i="2"/>
  <c r="JB185" i="2"/>
  <c r="DO301" i="2"/>
  <c r="DN313" i="2"/>
  <c r="DO313" i="2"/>
  <c r="DN301" i="2"/>
  <c r="IF26" i="2"/>
  <c r="JB106" i="2"/>
  <c r="JQ177" i="2"/>
  <c r="JQ190" i="2"/>
  <c r="JS177" i="2"/>
  <c r="JS190" i="2"/>
  <c r="IN160" i="2"/>
  <c r="HU160" i="2"/>
  <c r="IO160" i="2" s="1"/>
  <c r="L25" i="7"/>
  <c r="EB284" i="2"/>
  <c r="EB296" i="2"/>
  <c r="EE289" i="2"/>
  <c r="EF289" i="2"/>
  <c r="EG277" i="2"/>
  <c r="ED289" i="2"/>
  <c r="EI289" i="2"/>
  <c r="EJ277" i="2"/>
  <c r="JQ210" i="2"/>
  <c r="JQ197" i="2"/>
  <c r="EK269" i="2"/>
  <c r="EH269" i="2"/>
  <c r="EH281" i="2"/>
  <c r="DO322" i="2"/>
  <c r="DN310" i="2"/>
  <c r="DN322" i="2"/>
  <c r="DO310" i="2"/>
  <c r="LO308" i="2"/>
  <c r="LO296" i="2"/>
  <c r="IO243" i="2"/>
  <c r="IX216" i="2"/>
  <c r="IO216" i="2"/>
  <c r="JB216" i="2"/>
  <c r="JB184" i="2"/>
  <c r="IO184" i="2"/>
  <c r="IX184" i="2"/>
  <c r="JB165" i="2"/>
  <c r="IB165" i="2"/>
  <c r="IX165" i="2"/>
  <c r="IF165" i="2"/>
  <c r="DT317" i="2"/>
  <c r="DT312" i="2"/>
  <c r="DT309" i="2"/>
  <c r="DT315" i="2"/>
  <c r="DT308" i="2"/>
  <c r="DT314" i="2"/>
  <c r="DR296" i="2"/>
  <c r="DT310" i="2"/>
  <c r="DT318" i="2"/>
  <c r="DT319" i="2"/>
  <c r="DK308" i="2"/>
  <c r="DT316" i="2"/>
  <c r="DP296" i="2"/>
  <c r="DT311" i="2"/>
  <c r="DT313" i="2"/>
  <c r="DL308" i="2"/>
  <c r="DM308" i="2"/>
  <c r="EC308" i="2"/>
  <c r="DJ308" i="2"/>
  <c r="F26" i="7"/>
  <c r="JH308" i="2"/>
  <c r="JI308" i="2"/>
  <c r="JM296" i="2" s="1"/>
  <c r="IX25" i="2"/>
  <c r="IB243" i="2"/>
  <c r="IB185" i="2"/>
  <c r="IF216" i="2"/>
  <c r="EK281" i="2"/>
  <c r="JS210" i="2"/>
  <c r="JS197" i="2"/>
  <c r="JQ102" i="2"/>
  <c r="JB25" i="2"/>
  <c r="JB243" i="2"/>
  <c r="IB210" i="2"/>
  <c r="IO210" i="2"/>
  <c r="IF210" i="2"/>
  <c r="IO190" i="2"/>
  <c r="IB190" i="2"/>
  <c r="IF190" i="2"/>
  <c r="JQ85" i="2"/>
  <c r="JQ98" i="2"/>
  <c r="DS310" i="2"/>
  <c r="DS322" i="2"/>
  <c r="DQ322" i="2"/>
  <c r="DQ310" i="2"/>
  <c r="EH313" i="2"/>
  <c r="EK313" i="2"/>
  <c r="JQ163" i="2"/>
  <c r="JQ176" i="2"/>
  <c r="DT280" i="2"/>
  <c r="DJ272" i="2"/>
  <c r="DT281" i="2"/>
  <c r="DP260" i="2"/>
  <c r="F23" i="7"/>
  <c r="DT279" i="2"/>
  <c r="DT278" i="2"/>
  <c r="DT274" i="2"/>
  <c r="DR260" i="2"/>
  <c r="DT282" i="2"/>
  <c r="DT272" i="2"/>
  <c r="DM272" i="2"/>
  <c r="DT275" i="2"/>
  <c r="DT277" i="2"/>
  <c r="DK272" i="2"/>
  <c r="DT276" i="2"/>
  <c r="DL272" i="2"/>
  <c r="EC272" i="2"/>
  <c r="DT283" i="2"/>
  <c r="DT273" i="2"/>
  <c r="IX194" i="2"/>
  <c r="IB194" i="2"/>
  <c r="JB194" i="2"/>
  <c r="IF194" i="2"/>
  <c r="AF56" i="2"/>
  <c r="K6" i="7" s="1"/>
  <c r="AF69" i="2"/>
  <c r="IX192" i="2"/>
  <c r="IO192" i="2"/>
  <c r="IB192" i="2"/>
  <c r="IF192" i="2"/>
  <c r="EJ266" i="2"/>
  <c r="EF278" i="2"/>
  <c r="EG266" i="2"/>
  <c r="EJ278" i="2"/>
  <c r="EI278" i="2"/>
  <c r="ED278" i="2"/>
  <c r="EG278" i="2"/>
  <c r="EE278" i="2"/>
  <c r="DQ266" i="2"/>
  <c r="DS266" i="2"/>
  <c r="DQ278" i="2"/>
  <c r="DS278" i="2"/>
  <c r="IB188" i="2"/>
  <c r="IO188" i="2"/>
  <c r="JB188" i="2"/>
  <c r="IF188" i="2"/>
  <c r="IF71" i="2"/>
  <c r="IO71" i="2"/>
  <c r="IX71" i="2"/>
  <c r="JB71" i="2"/>
  <c r="HU69" i="2"/>
  <c r="JS207" i="2"/>
  <c r="JS194" i="2"/>
  <c r="IO236" i="2"/>
  <c r="IB236" i="2"/>
  <c r="IF236" i="2"/>
  <c r="IX236" i="2"/>
  <c r="JB236" i="2"/>
  <c r="JS97" i="2"/>
  <c r="JS84" i="2"/>
  <c r="IB191" i="2"/>
  <c r="IO191" i="2"/>
  <c r="IF191" i="2"/>
  <c r="IX191" i="2"/>
  <c r="JB191" i="2"/>
  <c r="IA69" i="2"/>
  <c r="HZ69" i="2"/>
  <c r="IE69" i="2"/>
  <c r="HZ56" i="2"/>
  <c r="JQ194" i="2"/>
  <c r="JQ207" i="2"/>
  <c r="IO189" i="2"/>
  <c r="IB189" i="2"/>
  <c r="IF189" i="2"/>
  <c r="JS176" i="2"/>
  <c r="JS163" i="2"/>
  <c r="DO266" i="2"/>
  <c r="DO278" i="2"/>
  <c r="DN266" i="2"/>
  <c r="DN278" i="2"/>
  <c r="JM257" i="2"/>
  <c r="JM245" i="2"/>
  <c r="JM194" i="2"/>
  <c r="JM207" i="2"/>
  <c r="JS192" i="2"/>
  <c r="JS179" i="2"/>
  <c r="EH72" i="2"/>
  <c r="EK72" i="2"/>
  <c r="IF214" i="2"/>
  <c r="IX189" i="2"/>
  <c r="JM176" i="2"/>
  <c r="JM163" i="2"/>
  <c r="IX74" i="2"/>
  <c r="JB74" i="2"/>
  <c r="IO74" i="2"/>
  <c r="JB192" i="2"/>
  <c r="IW173" i="2"/>
  <c r="JA173" i="2"/>
  <c r="IV160" i="2"/>
  <c r="IB213" i="2"/>
  <c r="JM183" i="2"/>
  <c r="JM196" i="2"/>
  <c r="JM187" i="2"/>
  <c r="JM200" i="2"/>
  <c r="IF79" i="2"/>
  <c r="JB79" i="2"/>
  <c r="IX79" i="2"/>
  <c r="IO79" i="2"/>
  <c r="LA69" i="2"/>
  <c r="LA56" i="2"/>
  <c r="JQ192" i="2"/>
  <c r="JQ179" i="2"/>
  <c r="EK253" i="2"/>
  <c r="EH253" i="2"/>
  <c r="EK265" i="2"/>
  <c r="EH265" i="2"/>
  <c r="IB182" i="2"/>
  <c r="IF182" i="2"/>
  <c r="IX182" i="2"/>
  <c r="JB182" i="2"/>
  <c r="IO182" i="2"/>
  <c r="IX183" i="2"/>
  <c r="JB183" i="2"/>
  <c r="IO183" i="2"/>
  <c r="IX188" i="2"/>
  <c r="EK242" i="2"/>
  <c r="EH254" i="2"/>
  <c r="EH242" i="2"/>
  <c r="EK254" i="2"/>
  <c r="IF208" i="2"/>
  <c r="IB208" i="2"/>
  <c r="IO208" i="2"/>
  <c r="IA173" i="2"/>
  <c r="IE173" i="2"/>
  <c r="HZ173" i="2"/>
  <c r="HZ160" i="2"/>
  <c r="IB71" i="2"/>
  <c r="KK211" i="2"/>
  <c r="KK224" i="2"/>
  <c r="KK212" i="2"/>
  <c r="JQ183" i="2"/>
  <c r="JQ196" i="2"/>
  <c r="JS183" i="2"/>
  <c r="JS196" i="2"/>
  <c r="JP80" i="2"/>
  <c r="NB80" i="2"/>
  <c r="ND80" i="2" s="1"/>
  <c r="IB20" i="2"/>
  <c r="EK94" i="2"/>
  <c r="EK107" i="2"/>
  <c r="EH94" i="2"/>
  <c r="EH107" i="2"/>
  <c r="JQ185" i="2"/>
  <c r="JQ198" i="2"/>
  <c r="IO206" i="2"/>
  <c r="JB206" i="2"/>
  <c r="IX206" i="2"/>
  <c r="IW186" i="2"/>
  <c r="IV173" i="2"/>
  <c r="JA186" i="2"/>
  <c r="HU186" i="2"/>
  <c r="JB186" i="2" s="1"/>
  <c r="JM80" i="2"/>
  <c r="JM67" i="2"/>
  <c r="IF25" i="2"/>
  <c r="IB25" i="2"/>
  <c r="HV82" i="2"/>
  <c r="JS198" i="2"/>
  <c r="JS185" i="2"/>
  <c r="IB196" i="2"/>
  <c r="IO196" i="2"/>
  <c r="IF196" i="2"/>
  <c r="IB206" i="2"/>
  <c r="JR80" i="2"/>
  <c r="NC80" i="2"/>
  <c r="NE80" i="2" s="1"/>
  <c r="IX94" i="2"/>
  <c r="KU186" i="2"/>
  <c r="KU199" i="2"/>
  <c r="IF198" i="2"/>
  <c r="IO198" i="2"/>
  <c r="IB198" i="2"/>
  <c r="IX196" i="2"/>
  <c r="JB198" i="2"/>
  <c r="JB196" i="2"/>
  <c r="IF105" i="2"/>
  <c r="JR106" i="2"/>
  <c r="NC106" i="2"/>
  <c r="NE106" i="2" s="1"/>
  <c r="JQ123" i="2"/>
  <c r="JQ136" i="2"/>
  <c r="KM69" i="2"/>
  <c r="KM56" i="2"/>
  <c r="IF174" i="2"/>
  <c r="IX174" i="2"/>
  <c r="IB174" i="2"/>
  <c r="JB174" i="2"/>
  <c r="EK161" i="2"/>
  <c r="EH161" i="2"/>
  <c r="EH174" i="2"/>
  <c r="EK174" i="2"/>
  <c r="JS172" i="2"/>
  <c r="JS159" i="2"/>
  <c r="KO248" i="2"/>
  <c r="KO236" i="2"/>
  <c r="LM186" i="2"/>
  <c r="LM173" i="2"/>
  <c r="IX222" i="2"/>
  <c r="IO222" i="2"/>
  <c r="JB222" i="2"/>
  <c r="JS221" i="2"/>
  <c r="JS209" i="2"/>
  <c r="KS69" i="2"/>
  <c r="KS56" i="2"/>
  <c r="JS200" i="2"/>
  <c r="JS187" i="2"/>
  <c r="KM212" i="2"/>
  <c r="KM199" i="2"/>
  <c r="EK165" i="2"/>
  <c r="EH152" i="2"/>
  <c r="EH165" i="2"/>
  <c r="EK152" i="2"/>
  <c r="JM172" i="2"/>
  <c r="JM159" i="2"/>
  <c r="KY186" i="2"/>
  <c r="KY173" i="2"/>
  <c r="IO200" i="2"/>
  <c r="IF200" i="2"/>
  <c r="IB200" i="2"/>
  <c r="EH175" i="2"/>
  <c r="EK175" i="2"/>
  <c r="EK162" i="2"/>
  <c r="EH162" i="2"/>
  <c r="HV108" i="2"/>
  <c r="IB106" i="2"/>
  <c r="IF106" i="2"/>
  <c r="IO106" i="2"/>
  <c r="NC94" i="2"/>
  <c r="NE94" i="2" s="1"/>
  <c r="JR94" i="2"/>
  <c r="JQ209" i="2"/>
  <c r="JQ221" i="2"/>
  <c r="JQ172" i="2"/>
  <c r="JQ159" i="2"/>
  <c r="IB24" i="2"/>
  <c r="IV121" i="2"/>
  <c r="IV134" i="2"/>
  <c r="JA134" i="2"/>
  <c r="IW134" i="2"/>
  <c r="JP106" i="2"/>
  <c r="NB106" i="2"/>
  <c r="ND106" i="2" s="1"/>
  <c r="JS204" i="2"/>
  <c r="JS191" i="2"/>
  <c r="NB94" i="2"/>
  <c r="ND94" i="2" s="1"/>
  <c r="JP94" i="2"/>
  <c r="IF97" i="2"/>
  <c r="JB97" i="2"/>
  <c r="IX97" i="2"/>
  <c r="IO97" i="2"/>
  <c r="JM209" i="2"/>
  <c r="JM221" i="2"/>
  <c r="JB213" i="2"/>
  <c r="IX213" i="2"/>
  <c r="IO213" i="2"/>
  <c r="JQ187" i="2"/>
  <c r="JQ200" i="2"/>
  <c r="JH69" i="2"/>
  <c r="MW69" i="2"/>
  <c r="JI69" i="2"/>
  <c r="JO69" i="2"/>
  <c r="JL56" i="2"/>
  <c r="JL69" i="2"/>
  <c r="JN69" i="2"/>
  <c r="MV69" i="2"/>
  <c r="MX69" i="2" s="1"/>
  <c r="JQ204" i="2"/>
  <c r="JQ191" i="2"/>
  <c r="IB94" i="2"/>
  <c r="IF94" i="2"/>
  <c r="IO94" i="2"/>
  <c r="KW186" i="2"/>
  <c r="KW173" i="2"/>
  <c r="JB200" i="2"/>
  <c r="IF207" i="2"/>
  <c r="IB222" i="2"/>
  <c r="JM191" i="2"/>
  <c r="JM204" i="2"/>
  <c r="IN173" i="2"/>
  <c r="HU173" i="2"/>
  <c r="IO173" i="2" s="1"/>
  <c r="EK195" i="2"/>
  <c r="EH195" i="2"/>
  <c r="JQ156" i="2"/>
  <c r="JS188" i="2"/>
  <c r="JS201" i="2"/>
  <c r="JP101" i="2"/>
  <c r="NB101" i="2"/>
  <c r="ND101" i="2" s="1"/>
  <c r="EK202" i="2"/>
  <c r="EH202" i="2"/>
  <c r="IF234" i="2"/>
  <c r="JO30" i="2"/>
  <c r="JA30" i="2"/>
  <c r="IV30" i="2"/>
  <c r="JN30" i="2"/>
  <c r="IW30" i="2"/>
  <c r="EK18" i="2"/>
  <c r="EH18" i="2"/>
  <c r="JA199" i="2"/>
  <c r="IV186" i="2"/>
  <c r="IW199" i="2"/>
  <c r="JN199" i="2"/>
  <c r="JP199" i="2" s="1"/>
  <c r="JO199" i="2"/>
  <c r="JR199" i="2" s="1"/>
  <c r="IV199" i="2"/>
  <c r="HZ82" i="2"/>
  <c r="IA95" i="2"/>
  <c r="IE95" i="2"/>
  <c r="HZ95" i="2"/>
  <c r="EK85" i="2"/>
  <c r="EH85" i="2"/>
  <c r="EH98" i="2"/>
  <c r="EK98" i="2"/>
  <c r="IF31" i="2"/>
  <c r="IB31" i="2"/>
  <c r="IO31" i="2"/>
  <c r="EH25" i="2"/>
  <c r="EK25" i="2"/>
  <c r="IF228" i="2"/>
  <c r="IO228" i="2"/>
  <c r="IX228" i="2"/>
  <c r="JB228" i="2"/>
  <c r="NB31" i="2"/>
  <c r="ND31" i="2" s="1"/>
  <c r="JP31" i="2"/>
  <c r="JQ31" i="2" s="1"/>
  <c r="EO199" i="2"/>
  <c r="EQ186" i="2"/>
  <c r="EU199" i="2"/>
  <c r="EU186" i="2"/>
  <c r="EQ199" i="2"/>
  <c r="IW95" i="2"/>
  <c r="JA95" i="2"/>
  <c r="IV95" i="2"/>
  <c r="JO95" i="2"/>
  <c r="JN95" i="2"/>
  <c r="IO26" i="2"/>
  <c r="IX26" i="2"/>
  <c r="JB26" i="2"/>
  <c r="LI186" i="2"/>
  <c r="LI199" i="2"/>
  <c r="IX233" i="2"/>
  <c r="IO233" i="2"/>
  <c r="IF233" i="2"/>
  <c r="JB233" i="2"/>
  <c r="IB233" i="2"/>
  <c r="EK77" i="2"/>
  <c r="EH77" i="2"/>
  <c r="EH64" i="2"/>
  <c r="EK64" i="2"/>
  <c r="IX101" i="2"/>
  <c r="HU95" i="2"/>
  <c r="IF101" i="2"/>
  <c r="IB101" i="2"/>
  <c r="IO101" i="2"/>
  <c r="EK213" i="2"/>
  <c r="EH213" i="2"/>
  <c r="EK200" i="2"/>
  <c r="EH200" i="2"/>
  <c r="EH306" i="2"/>
  <c r="EK306" i="2"/>
  <c r="EK318" i="2"/>
  <c r="EH318" i="2"/>
  <c r="FC186" i="2"/>
  <c r="FA186" i="2"/>
  <c r="FC173" i="2"/>
  <c r="FA173" i="2"/>
  <c r="IO24" i="2"/>
  <c r="IX24" i="2"/>
  <c r="JB24" i="2"/>
  <c r="IF232" i="2"/>
  <c r="IX232" i="2"/>
  <c r="IB232" i="2"/>
  <c r="JB232" i="2"/>
  <c r="HV95" i="2"/>
  <c r="JQ201" i="2"/>
  <c r="JQ188" i="2"/>
  <c r="JI147" i="2"/>
  <c r="JN147" i="2"/>
  <c r="JP147" i="2" s="1"/>
  <c r="JO147" i="2"/>
  <c r="JR147" i="2" s="1"/>
  <c r="JH147" i="2"/>
  <c r="JB20" i="2"/>
  <c r="IX20" i="2"/>
  <c r="EK214" i="2"/>
  <c r="EK201" i="2"/>
  <c r="EH201" i="2"/>
  <c r="EH214" i="2"/>
  <c r="FC199" i="2"/>
  <c r="FA199" i="2"/>
  <c r="Z17" i="7"/>
  <c r="Y16" i="7"/>
  <c r="Z16" i="7"/>
  <c r="Y17" i="7"/>
  <c r="JB101" i="2"/>
  <c r="HV69" i="2"/>
  <c r="NC31" i="2"/>
  <c r="NE31" i="2" s="1"/>
  <c r="JR31" i="2"/>
  <c r="JS31" i="2" s="1"/>
  <c r="IF20" i="2"/>
  <c r="IB228" i="2"/>
  <c r="JH332" i="2"/>
  <c r="JI332" i="2"/>
  <c r="IX214" i="2"/>
  <c r="IO214" i="2"/>
  <c r="JB214" i="2"/>
  <c r="JB31" i="2"/>
  <c r="IB229" i="2"/>
  <c r="IO229" i="2"/>
  <c r="JB229" i="2"/>
  <c r="IF229" i="2"/>
  <c r="IX229" i="2"/>
  <c r="JB201" i="2"/>
  <c r="IO201" i="2"/>
  <c r="IF201" i="2"/>
  <c r="IB201" i="2"/>
  <c r="EK93" i="2"/>
  <c r="EK106" i="2"/>
  <c r="EH106" i="2"/>
  <c r="EH93" i="2"/>
  <c r="JR101" i="2"/>
  <c r="NC101" i="2"/>
  <c r="NE101" i="2" s="1"/>
  <c r="IO105" i="2"/>
  <c r="JB105" i="2"/>
  <c r="IX105" i="2"/>
  <c r="DH17" i="2"/>
  <c r="JQ214" i="2"/>
  <c r="JQ226" i="2"/>
  <c r="KQ320" i="2"/>
  <c r="KQ308" i="2"/>
  <c r="EK237" i="2"/>
  <c r="EH225" i="2"/>
  <c r="EK225" i="2"/>
  <c r="IO22" i="2"/>
  <c r="JM156" i="2"/>
  <c r="JM169" i="2"/>
  <c r="JQ215" i="2"/>
  <c r="JQ227" i="2"/>
  <c r="DN294" i="2"/>
  <c r="DO282" i="2"/>
  <c r="DO294" i="2"/>
  <c r="DN282" i="2"/>
  <c r="JR26" i="2"/>
  <c r="JS26" i="2" s="1"/>
  <c r="NC26" i="2"/>
  <c r="NE26" i="2" s="1"/>
  <c r="JS171" i="2"/>
  <c r="JS158" i="2"/>
  <c r="JS161" i="2"/>
  <c r="JS148" i="2"/>
  <c r="DN321" i="2"/>
  <c r="DO321" i="2"/>
  <c r="LO173" i="2"/>
  <c r="LO186" i="2"/>
  <c r="JB42" i="2"/>
  <c r="IX42" i="2"/>
  <c r="IB42" i="2"/>
  <c r="IF42" i="2"/>
  <c r="HU30" i="2"/>
  <c r="DN224" i="2"/>
  <c r="L19" i="7"/>
  <c r="DO224" i="2"/>
  <c r="LK308" i="2"/>
  <c r="LK320" i="2"/>
  <c r="DS317" i="2"/>
  <c r="DQ317" i="2"/>
  <c r="DQ329" i="2"/>
  <c r="DS329" i="2"/>
  <c r="DS324" i="2"/>
  <c r="DS312" i="2"/>
  <c r="DQ324" i="2"/>
  <c r="DQ312" i="2"/>
  <c r="JS214" i="2"/>
  <c r="JS226" i="2"/>
  <c r="JQ153" i="2"/>
  <c r="JQ166" i="2"/>
  <c r="LO236" i="2"/>
  <c r="LO224" i="2"/>
  <c r="KO121" i="2"/>
  <c r="KO134" i="2"/>
  <c r="EH123" i="2"/>
  <c r="EH136" i="2"/>
  <c r="EK136" i="2"/>
  <c r="EK123" i="2"/>
  <c r="IB22" i="2"/>
  <c r="IF22" i="2"/>
  <c r="IX22" i="2"/>
  <c r="DS236" i="2"/>
  <c r="DS248" i="2"/>
  <c r="DQ236" i="2"/>
  <c r="DQ248" i="2"/>
  <c r="V21" i="7"/>
  <c r="W21" i="7"/>
  <c r="W20" i="7"/>
  <c r="V20" i="7"/>
  <c r="Q21" i="7"/>
  <c r="JS215" i="2"/>
  <c r="JS227" i="2"/>
  <c r="JP26" i="2"/>
  <c r="JQ26" i="2" s="1"/>
  <c r="NB26" i="2"/>
  <c r="ND26" i="2" s="1"/>
  <c r="KO224" i="2"/>
  <c r="KO211" i="2"/>
  <c r="KO212" i="2"/>
  <c r="IF29" i="2"/>
  <c r="IX29" i="2"/>
  <c r="JB29" i="2"/>
  <c r="IB29" i="2"/>
  <c r="EK309" i="2"/>
  <c r="EH309" i="2"/>
  <c r="EK297" i="2"/>
  <c r="EH297" i="2"/>
  <c r="JQ171" i="2"/>
  <c r="JQ158" i="2"/>
  <c r="EG321" i="2"/>
  <c r="EI333" i="2"/>
  <c r="EF333" i="2"/>
  <c r="EE333" i="2"/>
  <c r="EJ321" i="2"/>
  <c r="ED333" i="2"/>
  <c r="JI186" i="2"/>
  <c r="JM173" i="2" s="1"/>
  <c r="JN186" i="2"/>
  <c r="JP186" i="2" s="1"/>
  <c r="JO186" i="2"/>
  <c r="JR186" i="2" s="1"/>
  <c r="JH186" i="2"/>
  <c r="JL173" i="2"/>
  <c r="DC236" i="2"/>
  <c r="DE224" i="2"/>
  <c r="DG224" i="2"/>
  <c r="EI329" i="2"/>
  <c r="EF329" i="2"/>
  <c r="EG317" i="2"/>
  <c r="EJ329" i="2"/>
  <c r="EG329" i="2"/>
  <c r="EE329" i="2"/>
  <c r="ED329" i="2"/>
  <c r="EJ317" i="2"/>
  <c r="EI324" i="2"/>
  <c r="EG312" i="2"/>
  <c r="EJ324" i="2"/>
  <c r="EE324" i="2"/>
  <c r="ED324" i="2"/>
  <c r="EF324" i="2"/>
  <c r="EG324" i="2"/>
  <c r="EJ312" i="2"/>
  <c r="JS156" i="2"/>
  <c r="JS169" i="2"/>
  <c r="JM215" i="2"/>
  <c r="JM227" i="2"/>
  <c r="IE199" i="2"/>
  <c r="IA199" i="2"/>
  <c r="HZ186" i="2"/>
  <c r="HU199" i="2"/>
  <c r="KY224" i="2"/>
  <c r="KY236" i="2"/>
  <c r="JM148" i="2"/>
  <c r="JM161" i="2"/>
  <c r="EG224" i="2"/>
  <c r="ED224" i="2"/>
  <c r="EE224" i="2"/>
  <c r="EF224" i="2"/>
  <c r="EJ224" i="2"/>
  <c r="G19" i="7"/>
  <c r="R19" i="7" s="1"/>
  <c r="EI224" i="2"/>
  <c r="DO317" i="2"/>
  <c r="DN329" i="2"/>
  <c r="DN317" i="2"/>
  <c r="DO329" i="2"/>
  <c r="EH237" i="2"/>
  <c r="EK249" i="2"/>
  <c r="EH249" i="2"/>
  <c r="LG211" i="2"/>
  <c r="LG224" i="2"/>
  <c r="JS220" i="2"/>
  <c r="JS232" i="2"/>
  <c r="DT322" i="2"/>
  <c r="DM320" i="2"/>
  <c r="DT331" i="2"/>
  <c r="DT320" i="2"/>
  <c r="DT325" i="2"/>
  <c r="DT327" i="2"/>
  <c r="DP308" i="2"/>
  <c r="DJ320" i="2"/>
  <c r="DT326" i="2"/>
  <c r="EC320" i="2"/>
  <c r="DT330" i="2"/>
  <c r="F27" i="7"/>
  <c r="DK320" i="2"/>
  <c r="DT321" i="2"/>
  <c r="DT323" i="2"/>
  <c r="DL320" i="2"/>
  <c r="DT328" i="2"/>
  <c r="DR308" i="2"/>
  <c r="JM214" i="2"/>
  <c r="JM226" i="2"/>
  <c r="JM235" i="2"/>
  <c r="JM247" i="2"/>
  <c r="EB224" i="2"/>
  <c r="EB212" i="2"/>
  <c r="LO160" i="2"/>
  <c r="LO147" i="2"/>
  <c r="EK26" i="2"/>
  <c r="EH26" i="2"/>
  <c r="EK215" i="2"/>
  <c r="EH227" i="2"/>
  <c r="EK227" i="2"/>
  <c r="EH215" i="2"/>
  <c r="JQ213" i="2"/>
  <c r="JQ225" i="2"/>
  <c r="JI272" i="2"/>
  <c r="JM272" i="2" s="1"/>
  <c r="JH272" i="2"/>
  <c r="DS224" i="2"/>
  <c r="DQ224" i="2"/>
  <c r="G20" i="7"/>
  <c r="R20" i="7" s="1"/>
  <c r="EE236" i="2"/>
  <c r="ED236" i="2"/>
  <c r="EI236" i="2"/>
  <c r="EF236" i="2"/>
  <c r="JS135" i="2"/>
  <c r="JS122" i="2"/>
  <c r="JM234" i="2"/>
  <c r="JM246" i="2"/>
  <c r="JQ220" i="2"/>
  <c r="JQ232" i="2"/>
  <c r="DT324" i="2"/>
  <c r="EK226" i="2"/>
  <c r="EH226" i="2"/>
  <c r="HU224" i="2"/>
  <c r="IF224" i="2" s="1"/>
  <c r="ID224" i="2"/>
  <c r="IA224" i="2"/>
  <c r="IE224" i="2"/>
  <c r="LE211" i="2"/>
  <c r="LE224" i="2"/>
  <c r="JO160" i="2"/>
  <c r="JR160" i="2" s="1"/>
  <c r="JL160" i="2"/>
  <c r="JH160" i="2"/>
  <c r="JI160" i="2"/>
  <c r="JM147" i="2" s="1"/>
  <c r="JN160" i="2"/>
  <c r="JP160" i="2" s="1"/>
  <c r="JL147" i="2"/>
  <c r="JI134" i="2"/>
  <c r="JM134" i="2" s="1"/>
  <c r="JO134" i="2"/>
  <c r="JR134" i="2" s="1"/>
  <c r="JL134" i="2"/>
  <c r="JH134" i="2"/>
  <c r="JN134" i="2"/>
  <c r="JP134" i="2" s="1"/>
  <c r="JQ134" i="2" s="1"/>
  <c r="JQ161" i="2"/>
  <c r="JQ148" i="2"/>
  <c r="EB147" i="2"/>
  <c r="EB160" i="2"/>
  <c r="NC25" i="2"/>
  <c r="NE25" i="2" s="1"/>
  <c r="JR25" i="2"/>
  <c r="JS25" i="2" s="1"/>
  <c r="JQ73" i="2"/>
  <c r="JQ60" i="2"/>
  <c r="JM232" i="2"/>
  <c r="JM220" i="2"/>
  <c r="HU134" i="2"/>
  <c r="IF134" i="2" s="1"/>
  <c r="IE134" i="2"/>
  <c r="HZ121" i="2"/>
  <c r="HZ134" i="2"/>
  <c r="IA134" i="2"/>
  <c r="LG199" i="2"/>
  <c r="LG212" i="2"/>
  <c r="HV17" i="2"/>
  <c r="JM166" i="2"/>
  <c r="JM153" i="2"/>
  <c r="IF218" i="2"/>
  <c r="JB218" i="2"/>
  <c r="IO218" i="2"/>
  <c r="IX218" i="2"/>
  <c r="IX226" i="2"/>
  <c r="JB226" i="2"/>
  <c r="IO226" i="2"/>
  <c r="EH149" i="2"/>
  <c r="EK149" i="2"/>
  <c r="KU308" i="2"/>
  <c r="KU320" i="2"/>
  <c r="EH220" i="2"/>
  <c r="EK232" i="2"/>
  <c r="EH232" i="2"/>
  <c r="EK220" i="2"/>
  <c r="LM147" i="2"/>
  <c r="LM160" i="2"/>
  <c r="KQ147" i="2"/>
  <c r="KQ160" i="2"/>
  <c r="KK134" i="2"/>
  <c r="KK121" i="2"/>
  <c r="LE199" i="2"/>
  <c r="LE212" i="2"/>
  <c r="IO207" i="2"/>
  <c r="IX207" i="2"/>
  <c r="JB207" i="2"/>
  <c r="JM213" i="2"/>
  <c r="JM225" i="2"/>
  <c r="KW147" i="2"/>
  <c r="KW160" i="2"/>
  <c r="Q19" i="7"/>
  <c r="X19" i="7" s="1"/>
  <c r="V19" i="7"/>
  <c r="W19" i="7"/>
  <c r="JM135" i="2"/>
  <c r="JM122" i="2"/>
  <c r="JI212" i="2"/>
  <c r="JM199" i="2" s="1"/>
  <c r="JH212" i="2"/>
  <c r="JN212" i="2"/>
  <c r="JP212" i="2" s="1"/>
  <c r="JQ199" i="2" s="1"/>
  <c r="JO212" i="2"/>
  <c r="JR212" i="2" s="1"/>
  <c r="JS199" i="2" s="1"/>
  <c r="JH320" i="2"/>
  <c r="JI320" i="2"/>
  <c r="JQ173" i="2"/>
  <c r="JR27" i="2"/>
  <c r="JS27" i="2" s="1"/>
  <c r="NC27" i="2"/>
  <c r="NE27" i="2" s="1"/>
  <c r="NB23" i="2"/>
  <c r="ND23" i="2" s="1"/>
  <c r="JP23" i="2"/>
  <c r="JQ23" i="2" s="1"/>
  <c r="IO234" i="2"/>
  <c r="IX234" i="2"/>
  <c r="JB234" i="2"/>
  <c r="EG294" i="2"/>
  <c r="EJ294" i="2"/>
  <c r="EI294" i="2"/>
  <c r="EG282" i="2"/>
  <c r="EF294" i="2"/>
  <c r="ED294" i="2"/>
  <c r="EE294" i="2"/>
  <c r="EJ282" i="2"/>
  <c r="EK257" i="2"/>
  <c r="EH257" i="2"/>
  <c r="EK245" i="2"/>
  <c r="EH245" i="2"/>
  <c r="JS213" i="2"/>
  <c r="JS225" i="2"/>
  <c r="DS321" i="2"/>
  <c r="DQ321" i="2"/>
  <c r="KY272" i="2"/>
  <c r="KY260" i="2"/>
  <c r="IO42" i="2"/>
  <c r="JQ135" i="2"/>
  <c r="JQ122" i="2"/>
  <c r="JS153" i="2"/>
  <c r="JS166" i="2"/>
  <c r="NB27" i="2"/>
  <c r="ND27" i="2" s="1"/>
  <c r="JP27" i="2"/>
  <c r="JQ27" i="2" s="1"/>
  <c r="JR23" i="2"/>
  <c r="JS23" i="2" s="1"/>
  <c r="NC23" i="2"/>
  <c r="NE23" i="2" s="1"/>
  <c r="FG134" i="2"/>
  <c r="I12" i="7"/>
  <c r="KS211" i="2"/>
  <c r="KS224" i="2"/>
  <c r="KS212" i="2"/>
  <c r="DR284" i="2"/>
  <c r="DP284" i="2"/>
  <c r="DK284" i="2"/>
  <c r="DJ284" i="2"/>
  <c r="DT291" i="2"/>
  <c r="DT292" i="2"/>
  <c r="DT284" i="2"/>
  <c r="DT295" i="2"/>
  <c r="DT293" i="2"/>
  <c r="DT285" i="2"/>
  <c r="DR272" i="2"/>
  <c r="DT287" i="2"/>
  <c r="DT294" i="2"/>
  <c r="DT289" i="2"/>
  <c r="F24" i="7"/>
  <c r="DT290" i="2"/>
  <c r="DL284" i="2"/>
  <c r="DT288" i="2"/>
  <c r="DM284" i="2"/>
  <c r="DT286" i="2"/>
  <c r="EC284" i="2"/>
  <c r="DP272" i="2"/>
  <c r="DQ294" i="2"/>
  <c r="DS282" i="2"/>
  <c r="DQ282" i="2"/>
  <c r="DS294" i="2"/>
  <c r="JI224" i="2"/>
  <c r="JM212" i="2" s="1"/>
  <c r="JH224" i="2"/>
  <c r="JO224" i="2"/>
  <c r="JR224" i="2" s="1"/>
  <c r="JN224" i="2"/>
  <c r="JP224" i="2" s="1"/>
  <c r="IO29" i="2"/>
  <c r="JM158" i="2"/>
  <c r="JM171" i="2"/>
  <c r="P20" i="7"/>
  <c r="U19" i="7" s="1"/>
  <c r="N20" i="7"/>
  <c r="O20" i="7" s="1"/>
  <c r="T19" i="7"/>
  <c r="S19" i="7"/>
  <c r="NB25" i="2"/>
  <c r="ND25" i="2" s="1"/>
  <c r="JP25" i="2"/>
  <c r="JQ25" i="2" s="1"/>
  <c r="IF146" i="2"/>
  <c r="IX146" i="2"/>
  <c r="JB146" i="2"/>
  <c r="JR28" i="2"/>
  <c r="JS28" i="2" s="1"/>
  <c r="NC28" i="2"/>
  <c r="NE28" i="2" s="1"/>
  <c r="S21" i="7"/>
  <c r="T21" i="7"/>
  <c r="N21" i="7"/>
  <c r="O21" i="7" s="1"/>
  <c r="P21" i="7"/>
  <c r="T20" i="7"/>
  <c r="S20" i="7"/>
  <c r="DN236" i="2"/>
  <c r="DO236" i="2"/>
  <c r="L21" i="7"/>
  <c r="DO248" i="2"/>
  <c r="DN248" i="2"/>
  <c r="JM301" i="2"/>
  <c r="JM289" i="2"/>
  <c r="DS17" i="2"/>
  <c r="DQ17" i="2"/>
  <c r="JM249" i="2"/>
  <c r="JM237" i="2"/>
  <c r="IB28" i="2"/>
  <c r="IF28" i="2"/>
  <c r="IX28" i="2"/>
  <c r="JB28" i="2"/>
  <c r="JB27" i="2"/>
  <c r="IX27" i="2"/>
  <c r="IB27" i="2"/>
  <c r="IF27" i="2"/>
  <c r="EK207" i="2"/>
  <c r="EH207" i="2"/>
  <c r="EK194" i="2"/>
  <c r="EH194" i="2"/>
  <c r="LK224" i="2"/>
  <c r="LK236" i="2"/>
  <c r="KY108" i="2"/>
  <c r="KY121" i="2"/>
  <c r="FC17" i="2"/>
  <c r="FA17" i="2"/>
  <c r="JS43" i="2"/>
  <c r="JH248" i="2"/>
  <c r="JI248" i="2"/>
  <c r="EK238" i="2"/>
  <c r="EH250" i="2"/>
  <c r="EK250" i="2"/>
  <c r="EH238" i="2"/>
  <c r="FC248" i="2"/>
  <c r="FC236" i="2"/>
  <c r="FA248" i="2"/>
  <c r="FA236" i="2"/>
  <c r="JH236" i="2"/>
  <c r="JI236" i="2"/>
  <c r="JN236" i="2"/>
  <c r="JP236" i="2" s="1"/>
  <c r="JO236" i="2"/>
  <c r="JR236" i="2" s="1"/>
  <c r="DT335" i="2"/>
  <c r="DT341" i="2"/>
  <c r="DT333" i="2"/>
  <c r="DL332" i="2"/>
  <c r="F28" i="7"/>
  <c r="DM332" i="2"/>
  <c r="DT334" i="2"/>
  <c r="DT332" i="2"/>
  <c r="DT343" i="2"/>
  <c r="DK332" i="2"/>
  <c r="DT337" i="2"/>
  <c r="DJ332" i="2"/>
  <c r="DT339" i="2"/>
  <c r="DT338" i="2"/>
  <c r="DR320" i="2"/>
  <c r="DP320" i="2"/>
  <c r="DT340" i="2"/>
  <c r="EC332" i="2"/>
  <c r="DT336" i="2"/>
  <c r="NB22" i="2"/>
  <c r="ND22" i="2" s="1"/>
  <c r="JP22" i="2"/>
  <c r="JQ22" i="2" s="1"/>
  <c r="JM264" i="2"/>
  <c r="JM252" i="2"/>
  <c r="IX217" i="2"/>
  <c r="JB217" i="2"/>
  <c r="IO217" i="2"/>
  <c r="NC29" i="2"/>
  <c r="NE29" i="2" s="1"/>
  <c r="JR29" i="2"/>
  <c r="JS29" i="2" s="1"/>
  <c r="EH204" i="2"/>
  <c r="EH217" i="2"/>
  <c r="EK217" i="2"/>
  <c r="EK204" i="2"/>
  <c r="EB186" i="2"/>
  <c r="EB199" i="2"/>
  <c r="AI17" i="2"/>
  <c r="AK17" i="2"/>
  <c r="AJ17" i="2"/>
  <c r="AM17" i="2" s="1"/>
  <c r="AL17" i="2"/>
  <c r="KM248" i="2"/>
  <c r="KM236" i="2"/>
  <c r="JR22" i="2"/>
  <c r="JS22" i="2" s="1"/>
  <c r="NC22" i="2"/>
  <c r="NE22" i="2" s="1"/>
  <c r="EK20" i="2"/>
  <c r="EH20" i="2"/>
  <c r="IF21" i="2"/>
  <c r="IO21" i="2"/>
  <c r="JB21" i="2"/>
  <c r="IX21" i="2"/>
  <c r="JP29" i="2"/>
  <c r="JQ29" i="2" s="1"/>
  <c r="NB29" i="2"/>
  <c r="ND29" i="2" s="1"/>
  <c r="EK240" i="2"/>
  <c r="EH240" i="2"/>
  <c r="EK252" i="2"/>
  <c r="EH252" i="2"/>
  <c r="G18" i="7"/>
  <c r="R18" i="7" s="1"/>
  <c r="EF212" i="2"/>
  <c r="ED212" i="2"/>
  <c r="EG212" i="2"/>
  <c r="EJ199" i="2"/>
  <c r="EJ212" i="2"/>
  <c r="EI212" i="2"/>
  <c r="EG199" i="2"/>
  <c r="EE212" i="2"/>
  <c r="JM251" i="2"/>
  <c r="JM239" i="2"/>
  <c r="KU224" i="2"/>
  <c r="KU236" i="2"/>
  <c r="JI260" i="2"/>
  <c r="JH260" i="2"/>
  <c r="KU108" i="2"/>
  <c r="KU121" i="2"/>
  <c r="EK24" i="2"/>
  <c r="EH24" i="2"/>
  <c r="EH27" i="2"/>
  <c r="EK27" i="2"/>
  <c r="DN199" i="2"/>
  <c r="DO199" i="2"/>
  <c r="L18" i="7"/>
  <c r="DO212" i="2"/>
  <c r="DN212" i="2"/>
  <c r="EF342" i="2"/>
  <c r="EE342" i="2"/>
  <c r="ED342" i="2"/>
  <c r="EI342" i="2"/>
  <c r="EG330" i="2"/>
  <c r="EJ330" i="2"/>
  <c r="EH28" i="2"/>
  <c r="EK28" i="2"/>
  <c r="JP28" i="2"/>
  <c r="JQ28" i="2" s="1"/>
  <c r="NB28" i="2"/>
  <c r="ND28" i="2" s="1"/>
  <c r="DE236" i="2"/>
  <c r="DG248" i="2"/>
  <c r="DC248" i="2"/>
  <c r="DG236" i="2"/>
  <c r="DE248" i="2"/>
  <c r="EE248" i="2"/>
  <c r="G21" i="7"/>
  <c r="R21" i="7" s="1"/>
  <c r="ED248" i="2"/>
  <c r="EF248" i="2"/>
  <c r="EJ236" i="2"/>
  <c r="EJ248" i="2"/>
  <c r="EG248" i="2"/>
  <c r="EI248" i="2"/>
  <c r="EG236" i="2"/>
  <c r="EB248" i="2"/>
  <c r="EB236" i="2"/>
  <c r="EK270" i="2"/>
  <c r="EK258" i="2"/>
  <c r="EH258" i="2"/>
  <c r="EH270" i="2"/>
  <c r="KW248" i="2"/>
  <c r="KW236" i="2"/>
  <c r="IO18" i="2"/>
  <c r="DS330" i="2"/>
  <c r="DQ330" i="2"/>
  <c r="KK260" i="2"/>
  <c r="KK248" i="2"/>
  <c r="IB217" i="2"/>
  <c r="JM238" i="2"/>
  <c r="JM250" i="2"/>
  <c r="EH78" i="2"/>
  <c r="EK78" i="2"/>
  <c r="EH65" i="2"/>
  <c r="EK65" i="2"/>
  <c r="LM248" i="2"/>
  <c r="LM236" i="2"/>
  <c r="DQ199" i="2"/>
  <c r="DS199" i="2"/>
  <c r="DS212" i="2"/>
  <c r="DQ212" i="2"/>
  <c r="I21" i="7"/>
  <c r="FG248" i="2"/>
  <c r="DO330" i="2"/>
  <c r="DN330" i="2"/>
  <c r="IO28" i="2"/>
  <c r="KM108" i="2"/>
  <c r="KM121" i="2"/>
  <c r="IA212" i="2"/>
  <c r="HZ199" i="2"/>
  <c r="IE212" i="2"/>
  <c r="HU212" i="2"/>
  <c r="W18" i="7"/>
  <c r="Q18" i="7"/>
  <c r="V18" i="7"/>
  <c r="W17" i="7"/>
  <c r="V17" i="7"/>
  <c r="EK289" i="2"/>
  <c r="EH289" i="2"/>
  <c r="EK301" i="2"/>
  <c r="EH301" i="2"/>
  <c r="JA82" i="2"/>
  <c r="IV82" i="2"/>
  <c r="IV69" i="2"/>
  <c r="IW82" i="2"/>
  <c r="JO82" i="2"/>
  <c r="JN82" i="2"/>
  <c r="IF90" i="2"/>
  <c r="IO90" i="2"/>
  <c r="IB90" i="2"/>
  <c r="HU82" i="2"/>
  <c r="IX82" i="2" s="1"/>
  <c r="EO17" i="2"/>
  <c r="EQ17" i="2"/>
  <c r="EU17" i="2"/>
  <c r="NB20" i="2"/>
  <c r="ND20" i="2" s="1"/>
  <c r="JP20" i="2"/>
  <c r="JQ20" i="2" s="1"/>
  <c r="IO19" i="2"/>
  <c r="IB19" i="2"/>
  <c r="IF19" i="2"/>
  <c r="JP21" i="2"/>
  <c r="JQ21" i="2" s="1"/>
  <c r="NB21" i="2"/>
  <c r="ND21" i="2" s="1"/>
  <c r="EI17" i="2"/>
  <c r="EE17" i="2"/>
  <c r="EF17" i="2"/>
  <c r="ED17" i="2"/>
  <c r="EG17" i="2"/>
  <c r="EJ17" i="2"/>
  <c r="JQ43" i="2"/>
  <c r="IA17" i="2"/>
  <c r="IE17" i="2"/>
  <c r="HZ17" i="2"/>
  <c r="IN17" i="2"/>
  <c r="JO17" i="2"/>
  <c r="MW17" i="2"/>
  <c r="MV17" i="2"/>
  <c r="MX17" i="2" s="1"/>
  <c r="JN17" i="2"/>
  <c r="JH17" i="2"/>
  <c r="JI17" i="2"/>
  <c r="JL17" i="2"/>
  <c r="JR90" i="2"/>
  <c r="NC90" i="2"/>
  <c r="NE90" i="2" s="1"/>
  <c r="IX90" i="2"/>
  <c r="JQ108" i="2"/>
  <c r="JQ121" i="2"/>
  <c r="JS108" i="2"/>
  <c r="JS121" i="2"/>
  <c r="NC21" i="2"/>
  <c r="NE21" i="2" s="1"/>
  <c r="JR21" i="2"/>
  <c r="JS21" i="2" s="1"/>
  <c r="JB19" i="2"/>
  <c r="JP24" i="2"/>
  <c r="JQ24" i="2" s="1"/>
  <c r="NB24" i="2"/>
  <c r="ND24" i="2" s="1"/>
  <c r="JM108" i="2"/>
  <c r="DN17" i="2"/>
  <c r="DO17" i="2"/>
  <c r="NB90" i="2"/>
  <c r="ND90" i="2" s="1"/>
  <c r="JP90" i="2"/>
  <c r="NC19" i="2"/>
  <c r="NE19" i="2" s="1"/>
  <c r="JR19" i="2"/>
  <c r="JS19" i="2" s="1"/>
  <c r="JA17" i="2"/>
  <c r="IW17" i="2"/>
  <c r="IV17" i="2"/>
  <c r="IX18" i="2"/>
  <c r="HU17" i="2"/>
  <c r="IB17" i="2" s="1"/>
  <c r="JB18" i="2"/>
  <c r="DC17" i="2"/>
  <c r="DE17" i="2"/>
  <c r="DG17" i="2"/>
  <c r="NC24" i="2"/>
  <c r="NE24" i="2" s="1"/>
  <c r="JR24" i="2"/>
  <c r="JS24" i="2" s="1"/>
  <c r="IF18" i="2"/>
  <c r="JP19" i="2"/>
  <c r="JQ19" i="2" s="1"/>
  <c r="NB19" i="2"/>
  <c r="ND19" i="2" s="1"/>
  <c r="NC20" i="2"/>
  <c r="NE20" i="2" s="1"/>
  <c r="JR20" i="2"/>
  <c r="JS20" i="2" s="1"/>
  <c r="JQ15" i="2" l="1"/>
  <c r="JQ14" i="2"/>
  <c r="JS12" i="2"/>
  <c r="JS14" i="2"/>
  <c r="JQ13" i="2"/>
  <c r="JS10" i="2"/>
  <c r="JS7" i="2"/>
  <c r="JS11" i="2"/>
  <c r="JS8" i="2"/>
  <c r="JQ7" i="2"/>
  <c r="JS9" i="2"/>
  <c r="JQ9" i="2"/>
  <c r="JQ6" i="2"/>
  <c r="JQ8" i="2"/>
  <c r="JM4" i="2"/>
  <c r="JS16" i="2"/>
  <c r="JQ11" i="2"/>
  <c r="JQ12" i="2"/>
  <c r="JS13" i="2"/>
  <c r="JQ10" i="2"/>
  <c r="JS6" i="2"/>
  <c r="JQ16" i="2"/>
  <c r="EK4" i="2"/>
  <c r="EH4" i="2"/>
  <c r="IB4" i="2"/>
  <c r="NC4" i="2"/>
  <c r="NE4" i="2" s="1"/>
  <c r="JR4" i="2"/>
  <c r="IX4" i="2"/>
  <c r="JB4" i="2"/>
  <c r="ND4" i="2"/>
  <c r="JP4" i="2"/>
  <c r="IO4" i="2"/>
  <c r="JQ89" i="2"/>
  <c r="JQ100" i="2"/>
  <c r="JQ87" i="2"/>
  <c r="JS87" i="2"/>
  <c r="JS100" i="2"/>
  <c r="JM17" i="2"/>
  <c r="JS91" i="2"/>
  <c r="JS104" i="2"/>
  <c r="AM82" i="2"/>
  <c r="AM69" i="2"/>
  <c r="JS134" i="2"/>
  <c r="EH274" i="2"/>
  <c r="EK286" i="2"/>
  <c r="EH286" i="2"/>
  <c r="EK274" i="2"/>
  <c r="EH279" i="2"/>
  <c r="EH291" i="2"/>
  <c r="EK291" i="2"/>
  <c r="EK279" i="2"/>
  <c r="EH292" i="2"/>
  <c r="EH280" i="2"/>
  <c r="EK292" i="2"/>
  <c r="EK280" i="2"/>
  <c r="EF296" i="2"/>
  <c r="G25" i="7"/>
  <c r="R25" i="7" s="1"/>
  <c r="EI296" i="2"/>
  <c r="ED296" i="2"/>
  <c r="EE296" i="2"/>
  <c r="IB108" i="2"/>
  <c r="IX108" i="2"/>
  <c r="IF108" i="2"/>
  <c r="JB108" i="2"/>
  <c r="EK303" i="2"/>
  <c r="EH303" i="2"/>
  <c r="JS89" i="2"/>
  <c r="JS76" i="2"/>
  <c r="JM121" i="2"/>
  <c r="EH277" i="2"/>
  <c r="EK277" i="2"/>
  <c r="Q26" i="7"/>
  <c r="X25" i="7" s="1"/>
  <c r="V25" i="7"/>
  <c r="W25" i="7"/>
  <c r="DS296" i="2"/>
  <c r="DQ296" i="2"/>
  <c r="EI308" i="2"/>
  <c r="ED308" i="2"/>
  <c r="G26" i="7"/>
  <c r="R26" i="7" s="1"/>
  <c r="EF308" i="2"/>
  <c r="EG296" i="2"/>
  <c r="EJ296" i="2"/>
  <c r="EE308" i="2"/>
  <c r="DN296" i="2"/>
  <c r="DO296" i="2"/>
  <c r="EK310" i="2"/>
  <c r="EK322" i="2"/>
  <c r="EH322" i="2"/>
  <c r="EH310" i="2"/>
  <c r="JB160" i="2"/>
  <c r="IX160" i="2"/>
  <c r="IB160" i="2"/>
  <c r="IF160" i="2"/>
  <c r="EH266" i="2"/>
  <c r="EH278" i="2"/>
  <c r="EK266" i="2"/>
  <c r="EK278" i="2"/>
  <c r="Q23" i="7"/>
  <c r="X22" i="7" s="1"/>
  <c r="W22" i="7"/>
  <c r="V22" i="7"/>
  <c r="DO260" i="2"/>
  <c r="L23" i="7"/>
  <c r="DN260" i="2"/>
  <c r="IO69" i="2"/>
  <c r="JB69" i="2"/>
  <c r="IX69" i="2"/>
  <c r="IB69" i="2"/>
  <c r="IF69" i="2"/>
  <c r="EF272" i="2"/>
  <c r="G23" i="7"/>
  <c r="R23" i="7" s="1"/>
  <c r="AA22" i="7" s="1"/>
  <c r="EG260" i="2"/>
  <c r="EE272" i="2"/>
  <c r="EI272" i="2"/>
  <c r="EJ260" i="2"/>
  <c r="ED272" i="2"/>
  <c r="DQ260" i="2"/>
  <c r="DS260" i="2"/>
  <c r="JQ80" i="2"/>
  <c r="JQ67" i="2"/>
  <c r="IF186" i="2"/>
  <c r="IB186" i="2"/>
  <c r="IO186" i="2"/>
  <c r="JS80" i="2"/>
  <c r="JS67" i="2"/>
  <c r="JQ224" i="2"/>
  <c r="IX186" i="2"/>
  <c r="JQ106" i="2"/>
  <c r="JQ93" i="2"/>
  <c r="NB69" i="2"/>
  <c r="ND69" i="2" s="1"/>
  <c r="JP69" i="2"/>
  <c r="JQ56" i="2" s="1"/>
  <c r="IF173" i="2"/>
  <c r="IB173" i="2"/>
  <c r="JB173" i="2"/>
  <c r="IX173" i="2"/>
  <c r="JS94" i="2"/>
  <c r="JS81" i="2"/>
  <c r="JQ94" i="2"/>
  <c r="JQ81" i="2"/>
  <c r="JR69" i="2"/>
  <c r="JS56" i="2" s="1"/>
  <c r="NC69" i="2"/>
  <c r="NE69" i="2" s="1"/>
  <c r="JM69" i="2"/>
  <c r="JM56" i="2"/>
  <c r="JS106" i="2"/>
  <c r="JS93" i="2"/>
  <c r="JQ186" i="2"/>
  <c r="IF95" i="2"/>
  <c r="IO95" i="2"/>
  <c r="IX95" i="2"/>
  <c r="JP95" i="2"/>
  <c r="JQ95" i="2" s="1"/>
  <c r="NB95" i="2"/>
  <c r="ND95" i="2" s="1"/>
  <c r="JM160" i="2"/>
  <c r="JR95" i="2"/>
  <c r="JS95" i="2" s="1"/>
  <c r="NC95" i="2"/>
  <c r="NE95" i="2" s="1"/>
  <c r="NB30" i="2"/>
  <c r="ND30" i="2" s="1"/>
  <c r="JP30" i="2"/>
  <c r="JQ30" i="2" s="1"/>
  <c r="JQ101" i="2"/>
  <c r="JQ88" i="2"/>
  <c r="AA19" i="7"/>
  <c r="JS18" i="2"/>
  <c r="JB95" i="2"/>
  <c r="JM224" i="2"/>
  <c r="JS212" i="2"/>
  <c r="JM186" i="2"/>
  <c r="JS101" i="2"/>
  <c r="JS88" i="2"/>
  <c r="NC30" i="2"/>
  <c r="NE30" i="2" s="1"/>
  <c r="JR30" i="2"/>
  <c r="JS30" i="2" s="1"/>
  <c r="IB95" i="2"/>
  <c r="JQ18" i="2"/>
  <c r="JB82" i="2"/>
  <c r="JQ212" i="2"/>
  <c r="JS160" i="2"/>
  <c r="JS147" i="2"/>
  <c r="JB224" i="2"/>
  <c r="IX224" i="2"/>
  <c r="IO224" i="2"/>
  <c r="EK312" i="2"/>
  <c r="EH312" i="2"/>
  <c r="EH324" i="2"/>
  <c r="EK324" i="2"/>
  <c r="IX30" i="2"/>
  <c r="IB30" i="2"/>
  <c r="IO30" i="2"/>
  <c r="JB30" i="2"/>
  <c r="IF30" i="2"/>
  <c r="EI284" i="2"/>
  <c r="EG284" i="2"/>
  <c r="EJ284" i="2"/>
  <c r="EF284" i="2"/>
  <c r="G24" i="7"/>
  <c r="R24" i="7" s="1"/>
  <c r="ED284" i="2"/>
  <c r="EJ272" i="2"/>
  <c r="EE284" i="2"/>
  <c r="EG272" i="2"/>
  <c r="DQ308" i="2"/>
  <c r="DS308" i="2"/>
  <c r="JS173" i="2"/>
  <c r="JS186" i="2"/>
  <c r="Q27" i="7"/>
  <c r="X26" i="7" s="1"/>
  <c r="V26" i="7"/>
  <c r="W26" i="7"/>
  <c r="DN284" i="2"/>
  <c r="DN272" i="2"/>
  <c r="DO284" i="2"/>
  <c r="DO272" i="2"/>
  <c r="L24" i="7"/>
  <c r="DQ284" i="2"/>
  <c r="DS284" i="2"/>
  <c r="DS272" i="2"/>
  <c r="DQ272" i="2"/>
  <c r="IO134" i="2"/>
  <c r="JB134" i="2"/>
  <c r="IX134" i="2"/>
  <c r="X21" i="7"/>
  <c r="X20" i="7"/>
  <c r="JQ160" i="2"/>
  <c r="JQ147" i="2"/>
  <c r="EF320" i="2"/>
  <c r="G27" i="7"/>
  <c r="R27" i="7" s="1"/>
  <c r="EI320" i="2"/>
  <c r="EE320" i="2"/>
  <c r="EG308" i="2"/>
  <c r="ED320" i="2"/>
  <c r="EJ308" i="2"/>
  <c r="DN308" i="2"/>
  <c r="DO308" i="2"/>
  <c r="JB199" i="2"/>
  <c r="IX199" i="2"/>
  <c r="IO199" i="2"/>
  <c r="IF199" i="2"/>
  <c r="IB199" i="2"/>
  <c r="IB134" i="2"/>
  <c r="IB224" i="2"/>
  <c r="EH224" i="2"/>
  <c r="EK224" i="2"/>
  <c r="JM308" i="2"/>
  <c r="JM320" i="2"/>
  <c r="EK317" i="2"/>
  <c r="EH317" i="2"/>
  <c r="EK329" i="2"/>
  <c r="EH329" i="2"/>
  <c r="EH321" i="2"/>
  <c r="EK321" i="2"/>
  <c r="JS224" i="2"/>
  <c r="W24" i="7"/>
  <c r="V24" i="7"/>
  <c r="Q24" i="7"/>
  <c r="W23" i="7"/>
  <c r="V23" i="7"/>
  <c r="EH294" i="2"/>
  <c r="EK294" i="2"/>
  <c r="EK282" i="2"/>
  <c r="EH282" i="2"/>
  <c r="AA21" i="7"/>
  <c r="AA20" i="7"/>
  <c r="EH248" i="2"/>
  <c r="EK248" i="2"/>
  <c r="EK236" i="2"/>
  <c r="EH236" i="2"/>
  <c r="EI332" i="2"/>
  <c r="ED332" i="2"/>
  <c r="G28" i="7"/>
  <c r="R28" i="7" s="1"/>
  <c r="EF332" i="2"/>
  <c r="EE332" i="2"/>
  <c r="EJ320" i="2"/>
  <c r="EG320" i="2"/>
  <c r="DQ320" i="2"/>
  <c r="DS320" i="2"/>
  <c r="JB212" i="2"/>
  <c r="IO212" i="2"/>
  <c r="IX212" i="2"/>
  <c r="EH212" i="2"/>
  <c r="EH199" i="2"/>
  <c r="EK199" i="2"/>
  <c r="EK212" i="2"/>
  <c r="AA18" i="7"/>
  <c r="AA17" i="7"/>
  <c r="U21" i="7"/>
  <c r="U20" i="7"/>
  <c r="X17" i="7"/>
  <c r="X18" i="7"/>
  <c r="IF212" i="2"/>
  <c r="JM248" i="2"/>
  <c r="JM260" i="2"/>
  <c r="DN320" i="2"/>
  <c r="DO320" i="2"/>
  <c r="IB212" i="2"/>
  <c r="Q28" i="7"/>
  <c r="W27" i="7"/>
  <c r="V27" i="7"/>
  <c r="W28" i="7"/>
  <c r="V28" i="7"/>
  <c r="EH330" i="2"/>
  <c r="EK330" i="2"/>
  <c r="JM236" i="2"/>
  <c r="EH17" i="2"/>
  <c r="EK17" i="2"/>
  <c r="NB82" i="2"/>
  <c r="ND82" i="2" s="1"/>
  <c r="JP82" i="2"/>
  <c r="NC82" i="2"/>
  <c r="NE82" i="2" s="1"/>
  <c r="JR82" i="2"/>
  <c r="JQ77" i="2"/>
  <c r="JQ90" i="2"/>
  <c r="IB82" i="2"/>
  <c r="IO82" i="2"/>
  <c r="IF82" i="2"/>
  <c r="IO17" i="2"/>
  <c r="IF17" i="2"/>
  <c r="JR17" i="2"/>
  <c r="JS17" i="2" s="1"/>
  <c r="NC17" i="2"/>
  <c r="NE17" i="2" s="1"/>
  <c r="IX17" i="2"/>
  <c r="JS77" i="2"/>
  <c r="JS90" i="2"/>
  <c r="JB17" i="2"/>
  <c r="NB17" i="2"/>
  <c r="ND17" i="2" s="1"/>
  <c r="JP17" i="2"/>
  <c r="JQ17" i="2" s="1"/>
  <c r="JQ4" i="2" l="1"/>
  <c r="JS4" i="2"/>
  <c r="AA26" i="7"/>
  <c r="AA25" i="7"/>
  <c r="EH296" i="2"/>
  <c r="EK296" i="2"/>
  <c r="EK260" i="2"/>
  <c r="EH260" i="2"/>
  <c r="EH272" i="2"/>
  <c r="EH284" i="2"/>
  <c r="EK284" i="2"/>
  <c r="EK272" i="2"/>
  <c r="X24" i="7"/>
  <c r="X23" i="7"/>
  <c r="AA24" i="7"/>
  <c r="AA23" i="7"/>
  <c r="EK308" i="2"/>
  <c r="EH308" i="2"/>
  <c r="EH320" i="2"/>
  <c r="EK320" i="2"/>
  <c r="X28" i="7"/>
  <c r="X27" i="7"/>
  <c r="AA28" i="7"/>
  <c r="AA27" i="7"/>
  <c r="JQ69" i="2"/>
  <c r="JQ82" i="2"/>
  <c r="JS82" i="2"/>
  <c r="JS6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tc={3188B355-CD25-4B15-B883-B2CF93AC6F1F}</author>
    <author>tc={B527C008-151B-43B1-8A2F-1278186D0883}</author>
    <author>tc={398389FE-5231-4981-986F-1088E4E80DBC}</author>
    <author>tc={F991D8ED-5F05-4AC6-95C9-D721F7086B93}</author>
    <author>tc={17D7D404-21C1-4E6C-99BC-17C67CFAA732}</author>
    <author>tc={91768D59-F445-48E4-B8F1-698C8A3797A9}</author>
    <author>tc={0DE791F7-2C7F-44E4-84D1-72AB15CBA423}</author>
    <author>tc={E4A55D0A-8063-4476-8CB5-AB85B22A79DA}</author>
    <author>LOMBARDI MATTEO</author>
    <author>tc={98DF0EEA-8083-46F6-B5F1-757F2E31542A}</author>
    <author>tc={7F72ACFD-DCA5-45FE-926A-64EE5DFB180B}</author>
  </authors>
  <commentList>
    <comment ref="N3" authorId="0" shapeId="0" xr:uid="{3188B355-CD25-4B15-B883-B2CF93AC6F1F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in questa colonna sono ricompresi anche gli RSA RU NON Diff</t>
      </text>
    </comment>
    <comment ref="AN3" authorId="1" shapeId="0" xr:uid="{B527C008-151B-43B1-8A2F-1278186D0883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questa colonna comprende la sommatoria di Imballaggi in Carta + Carta e cartone come da indicazioni L-quater</t>
      </text>
    </comment>
    <comment ref="AO3" authorId="2" shapeId="0" xr:uid="{398389FE-5231-4981-986F-1088E4E80DBC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questa colonna comprende la sommatoria di Imballaggi in Legno + Legno come da indicazioni L-quater</t>
      </text>
    </comment>
    <comment ref="AP3" authorId="3" shapeId="0" xr:uid="{F991D8ED-5F05-4AC6-95C9-D721F7086B93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questa colonna comprende la sommatoria di Imballaggi in Metallo + Metallo come da indicazioni L-quater</t>
      </text>
    </comment>
    <comment ref="AQ3" authorId="4" shapeId="0" xr:uid="{17D7D404-21C1-4E6C-99BC-17C67CFAA732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questa colonna comprende la sommatoria di Imballaggi in materiali misti + multimateriale + imball in materiali compositi come da indicazioni L-quater</t>
      </text>
    </comment>
    <comment ref="AR3" authorId="5" shapeId="0" xr:uid="{91768D59-F445-48E4-B8F1-698C8A3797A9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questa colonna comprende la sommatoria di Imballaggi in Plastica + Plastica come da indicazioni L-quater</t>
      </text>
    </comment>
    <comment ref="AW3" authorId="6" shapeId="0" xr:uid="{0DE791F7-2C7F-44E4-84D1-72AB15CBA423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questa colonna comprende la sommatoria di Imballaggi in Vetro + Vetro come da indicazioni L-quater</t>
      </text>
    </comment>
    <comment ref="AX3" authorId="7" shapeId="0" xr:uid="{E4A55D0A-8063-4476-8CB5-AB85B22A79DA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questa colonna comprende la sommatoria di Imballaggi in materiale Tessile + Abbigliamento + Prodotti tessili 
come da indicazioni L-quater</t>
      </text>
    </comment>
    <comment ref="IP3" authorId="8" shapeId="0" xr:uid="{2C6E5A2E-AAF7-47DE-8AB6-A9A66A322176}">
      <text>
        <r>
          <rPr>
            <b/>
            <sz val="8"/>
            <color indexed="81"/>
            <rFont val="Tahoma"/>
            <family val="2"/>
          </rPr>
          <t>LOMBARDI MATTEO:</t>
        </r>
        <r>
          <rPr>
            <sz val="8"/>
            <color indexed="81"/>
            <rFont val="Tahoma"/>
            <family val="2"/>
          </rPr>
          <t xml:space="preserve">
vengono sottratti l'intero quantitativo di ing e ss se invati a recupero (non solo ingrec come calcolo precedente)</t>
        </r>
      </text>
    </comment>
    <comment ref="N4" authorId="9" shapeId="0" xr:uid="{98DF0EEA-8083-46F6-B5F1-757F2E31542A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in questa colonna sono ricompresi anche gli RSA RU NON Diff</t>
      </text>
    </comment>
    <comment ref="N30" authorId="10" shapeId="0" xr:uid="{7F72ACFD-DCA5-45FE-926A-64EE5DFB180B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Dai dati 2022 in questa colonna sono ricompresi anche gli RSA RU NON Diff</t>
      </text>
    </comment>
  </commentList>
</comments>
</file>

<file path=xl/sharedStrings.xml><?xml version="1.0" encoding="utf-8"?>
<sst xmlns="http://schemas.openxmlformats.org/spreadsheetml/2006/main" count="40158" uniqueCount="1607">
  <si>
    <t>DATI STATISTICI</t>
  </si>
  <si>
    <t>PRODUZIONE TOTALE E RACCOLTA DIFFERENZIATA DM 26 MAGGIO 2016</t>
  </si>
  <si>
    <t>DETTAGLIO "RSA" DM 26 MAGGIO 2016 (tonnellate)</t>
  </si>
  <si>
    <t>QUANTITATIVI RACCOLTA DIFFERENZIATA DM 26 MAGGIO 2016
(tonnellate)</t>
  </si>
  <si>
    <t>DETTAGLIO "ALTRO" DM 26 MAGGIO 2016
(tonnellate)</t>
  </si>
  <si>
    <t>PRO-CAPITE RACCOLTA DIFFERENZIATA 26 MAGGIO 2016
(kg*abitante/anno)</t>
  </si>
  <si>
    <t>PRODUZIONE TOTALE</t>
  </si>
  <si>
    <t>RACCOLTE DIFFERENZIATE</t>
  </si>
  <si>
    <t>INDIFFERENZIATI (RUindiff+ING a smaltimento+SS)</t>
  </si>
  <si>
    <t>RU NON DIFFERENZIATI (fraz. residuale)</t>
  </si>
  <si>
    <t>INGOMBRANTI</t>
  </si>
  <si>
    <t>SPAZZ. STRADE</t>
  </si>
  <si>
    <t>NON RU</t>
  </si>
  <si>
    <t>QUANTITATIVI RACCOLTA DIFFERENZIATA (tonnellate)</t>
  </si>
  <si>
    <t>DETTAGLIO "ALTRO" (tonnellate)</t>
  </si>
  <si>
    <t>PRO-CAPITE RACCOLTA DIFFERENZIATA (kg*abitante/anno)</t>
  </si>
  <si>
    <t>DESTINO INDIFFERENZIATI</t>
  </si>
  <si>
    <t>RECUPERO DI MATERIA</t>
  </si>
  <si>
    <t>RECUPERO COMPLESSIVO</t>
  </si>
  <si>
    <t>QUANTITATIVI FRAZIONI</t>
  </si>
  <si>
    <t>PRO-CAPITE FRAZIONI E INCREMENTO</t>
  </si>
  <si>
    <t>% FRAZIONI SUL TOTALE</t>
  </si>
  <si>
    <t>% FRAZIONI SULLA RACCOLTA DIFFERENZIATA</t>
  </si>
  <si>
    <t>RECUPERO DI MATERIA
DM 26 MAGGIO 2016</t>
  </si>
  <si>
    <t>RECUPERO COMPLESSIVO
DM 26 MAGGIO 2016</t>
  </si>
  <si>
    <t>Produzione totale</t>
  </si>
  <si>
    <t>Raccolta differenziata</t>
  </si>
  <si>
    <t>Indifferenziati</t>
  </si>
  <si>
    <t>Raccolte differenziate + ingombranti a recupero</t>
  </si>
  <si>
    <t>Solo raccolte differenziate</t>
  </si>
  <si>
    <t>ING a recupero</t>
  </si>
  <si>
    <t>ING a smaltimento</t>
  </si>
  <si>
    <t>DISCARICA</t>
  </si>
  <si>
    <t>TRATTAMENTO (TMB-TM-STOCCAGGI-ALTRO)</t>
  </si>
  <si>
    <t>INCENERIMENTO</t>
  </si>
  <si>
    <t>Carta(*)</t>
  </si>
  <si>
    <t>Vetro(*)</t>
  </si>
  <si>
    <t>Plastica(*)</t>
  </si>
  <si>
    <t>Umido(*)</t>
  </si>
  <si>
    <t>Verde(*)</t>
  </si>
  <si>
    <t>Legno(*)</t>
  </si>
  <si>
    <t>Ferro(*)</t>
  </si>
  <si>
    <t>Alluminio(*)</t>
  </si>
  <si>
    <t>Raee(*)</t>
  </si>
  <si>
    <t>Elettronici(*)</t>
  </si>
  <si>
    <t>Pile portatili(*)</t>
  </si>
  <si>
    <t>Accumulatori veicoli(*)</t>
  </si>
  <si>
    <t>Oliominerale(*)</t>
  </si>
  <si>
    <t>Olivegetali(*)</t>
  </si>
  <si>
    <t>Tessili(*)</t>
  </si>
  <si>
    <t>Altre(*)</t>
  </si>
  <si>
    <t>Rup(*)</t>
  </si>
  <si>
    <t>Provincia</t>
  </si>
  <si>
    <t>comuni</t>
  </si>
  <si>
    <t>% schede chiuse</t>
  </si>
  <si>
    <t>abitanti</t>
  </si>
  <si>
    <t>% sul totale</t>
  </si>
  <si>
    <t>INCREMENTO
abitanti</t>
  </si>
  <si>
    <t>RSA
Carta e cartone</t>
  </si>
  <si>
    <t>RSA
Legno</t>
  </si>
  <si>
    <t>RSA
Metalli</t>
  </si>
  <si>
    <t>RSA
Multimateriale</t>
  </si>
  <si>
    <t>RSA
Plastica</t>
  </si>
  <si>
    <t>RSA
Toner</t>
  </si>
  <si>
    <t>RSA
Ingombranti</t>
  </si>
  <si>
    <t>RSA
Vetro</t>
  </si>
  <si>
    <t>RSA
Raee</t>
  </si>
  <si>
    <t>RSA
Verde</t>
  </si>
  <si>
    <t>RD
Accumulatori per vecoli</t>
  </si>
  <si>
    <t>RD
Altri metalli o leghe</t>
  </si>
  <si>
    <t>RD
Altro</t>
  </si>
  <si>
    <t>RD
Carta e cartone</t>
  </si>
  <si>
    <t>RD
Farmaci</t>
  </si>
  <si>
    <t>RD
Legno</t>
  </si>
  <si>
    <t>RD
Metalli</t>
  </si>
  <si>
    <t>Multimateriale</t>
  </si>
  <si>
    <t>RD
Oli e grassi commestibili</t>
  </si>
  <si>
    <t>RD
Oli e grassi minerali</t>
  </si>
  <si>
    <t>RD
Pile e batterie portatili</t>
  </si>
  <si>
    <t>RD
Plastica</t>
  </si>
  <si>
    <t>RD
Pneumatici fuori uso</t>
  </si>
  <si>
    <t>RD
Raee</t>
  </si>
  <si>
    <t>RD
Tessili</t>
  </si>
  <si>
    <t>RD
Toner</t>
  </si>
  <si>
    <t>RD
Umido</t>
  </si>
  <si>
    <t>RD
Verde</t>
  </si>
  <si>
    <t>RD
Contenitori TFC</t>
  </si>
  <si>
    <t>RD
Vernici, inchiostri, adesivi e resine</t>
  </si>
  <si>
    <t>RD
Vetro</t>
  </si>
  <si>
    <t>Altri rifiuti</t>
  </si>
  <si>
    <t>Acidi</t>
  </si>
  <si>
    <t>Detergenti</t>
  </si>
  <si>
    <t>Imballaggi compositi</t>
  </si>
  <si>
    <t>Pesticidi</t>
  </si>
  <si>
    <t>Prodotti fotochimici</t>
  </si>
  <si>
    <t>Solventi</t>
  </si>
  <si>
    <t>Sostanze alcaline</t>
  </si>
  <si>
    <t>PC anno RD
Accumulatori per veicoli</t>
  </si>
  <si>
    <t>PC anno RD
Altri metalli o leghe</t>
  </si>
  <si>
    <t>PC anno RD
Altro</t>
  </si>
  <si>
    <t>PC anno RD
Carta e cartone</t>
  </si>
  <si>
    <t>PC anno RD
Farmaci</t>
  </si>
  <si>
    <t>PC anno RD
Legno</t>
  </si>
  <si>
    <t>PC anno RD
Metalli</t>
  </si>
  <si>
    <t>PC anno RD
Multimateriale</t>
  </si>
  <si>
    <t>PC anno RD
Oli e grassi commestibili</t>
  </si>
  <si>
    <t>PC anno RD
Oli e grassi minerali</t>
  </si>
  <si>
    <t>PC anno RD
Pile e batterie portatili</t>
  </si>
  <si>
    <t>PC anno RD
Plastica</t>
  </si>
  <si>
    <t>PC anno RD
Pneumatici fuori uso</t>
  </si>
  <si>
    <t>PC anno RD
Raee</t>
  </si>
  <si>
    <t>PC anno RD
Tessili</t>
  </si>
  <si>
    <t>PC anno RD
Toner</t>
  </si>
  <si>
    <t>PC anno RD
Umido</t>
  </si>
  <si>
    <t>PC anno RD
Verde</t>
  </si>
  <si>
    <t>PC anno RD
Contenitori TFC</t>
  </si>
  <si>
    <t>PC anno RD
Vernici, inchiostri, adesivi e resine</t>
  </si>
  <si>
    <t>PC anno RD
Vetro</t>
  </si>
  <si>
    <t>PROD TOT
t</t>
  </si>
  <si>
    <t>DIFF. anno prec.
%</t>
  </si>
  <si>
    <t>INCR pc
%</t>
  </si>
  <si>
    <t>DIFF. anno prec.
t</t>
  </si>
  <si>
    <t>INCR pc
kg</t>
  </si>
  <si>
    <t>PRODUZ
% sul Totale regione</t>
  </si>
  <si>
    <t>RD TOT + ing rec
t</t>
  </si>
  <si>
    <t>% RD con ING</t>
  </si>
  <si>
    <t>INCR % RD con ing</t>
  </si>
  <si>
    <t>VARIAZIONE RD anno prec.</t>
  </si>
  <si>
    <t>RD
% sul RD totale regione</t>
  </si>
  <si>
    <t>RD TOT
t</t>
  </si>
  <si>
    <t>%</t>
  </si>
  <si>
    <t>INCR %RD</t>
  </si>
  <si>
    <t>INDIFFERENZIATI
t</t>
  </si>
  <si>
    <t>DIFF TOT anno prec.
%</t>
  </si>
  <si>
    <t>DIFF PC anno prec.
%</t>
  </si>
  <si>
    <t>RU NON DIFF
t</t>
  </si>
  <si>
    <t>RU NON DIFF PC annua
kg/anno</t>
  </si>
  <si>
    <t>RU NON DIFF PC die
kg/die</t>
  </si>
  <si>
    <t>RU NON DIFF
% sul RU non diff totale</t>
  </si>
  <si>
    <t>INCR pc (kg)</t>
  </si>
  <si>
    <t>INGOMBRANTI
t</t>
  </si>
  <si>
    <t>ING die
t/die</t>
  </si>
  <si>
    <t>ING PC annua
kg/anno</t>
  </si>
  <si>
    <t>ING PC die
kg/die</t>
  </si>
  <si>
    <t>ING stima materiale</t>
  </si>
  <si>
    <t>SPAZZ. STRADE
t</t>
  </si>
  <si>
    <t>% sul Totale</t>
  </si>
  <si>
    <t>Recupero da spazz.
t</t>
  </si>
  <si>
    <t>% recupero ss
sul totale ss</t>
  </si>
  <si>
    <t>% recupero ss
sul totale RU</t>
  </si>
  <si>
    <t>DIFF. recupero
anno prec. %</t>
  </si>
  <si>
    <t>NON RU
t</t>
  </si>
  <si>
    <t>di cui Cimiteriali
t</t>
  </si>
  <si>
    <t>di cui Inerti
t</t>
  </si>
  <si>
    <t>RD
Multimateriale</t>
  </si>
  <si>
    <t>RD
Siringhe</t>
  </si>
  <si>
    <t>PC anno RD
Siringhe</t>
  </si>
  <si>
    <t>TOTALE
CALCOLATO</t>
  </si>
  <si>
    <t>Quantità TOTALE
(+daTrasf) (t)</t>
  </si>
  <si>
    <t>da trasferimento</t>
  </si>
  <si>
    <t>% su totale</t>
  </si>
  <si>
    <t>% su indiff</t>
  </si>
  <si>
    <t>da selez.meccanica
(2doDestino)</t>
  </si>
  <si>
    <t>Quantità TOTALE
(diretto+daTrasf+2do dest) (t)</t>
  </si>
  <si>
    <t>Quantità TOTALE DM
(+daTrasf) (t)</t>
  </si>
  <si>
    <t>% su totale DM</t>
  </si>
  <si>
    <t>Quantità senza ING a REC (t)</t>
  </si>
  <si>
    <t>Quantità senza IngRec e senza Qtrasf (t)</t>
  </si>
  <si>
    <t>Quantità senza IngRec e senza Qtrasf e 2doDest (t)</t>
  </si>
  <si>
    <t>Quantità senza IngRec, SsRec e Qtrasf DM (t)</t>
  </si>
  <si>
    <t>Quantità TOTALE
(+daTrasf+2do dest) (t)</t>
  </si>
  <si>
    <t>INCR RM</t>
  </si>
  <si>
    <t>INCR %RM</t>
  </si>
  <si>
    <t>%RC</t>
  </si>
  <si>
    <t>INCR %RC</t>
  </si>
  <si>
    <t>%RC
con 2do dest</t>
  </si>
  <si>
    <t>INCR %RC
2do dest</t>
  </si>
  <si>
    <t>-</t>
  </si>
  <si>
    <t>BG</t>
  </si>
  <si>
    <t>BS</t>
  </si>
  <si>
    <t>CO</t>
  </si>
  <si>
    <t>CR</t>
  </si>
  <si>
    <t>LC</t>
  </si>
  <si>
    <t>LO</t>
  </si>
  <si>
    <t>MN</t>
  </si>
  <si>
    <t>MI</t>
  </si>
  <si>
    <t>MB</t>
  </si>
  <si>
    <t>PV</t>
  </si>
  <si>
    <t>SO</t>
  </si>
  <si>
    <t>VA</t>
  </si>
  <si>
    <t>Idn_pro</t>
  </si>
  <si>
    <t>Anno</t>
  </si>
  <si>
    <t>TotNcomuni</t>
  </si>
  <si>
    <t>nSchede</t>
  </si>
  <si>
    <t>TotCh</t>
  </si>
  <si>
    <t>AbTotali</t>
  </si>
  <si>
    <t>TotRU_DM(t)</t>
  </si>
  <si>
    <t>TotRUind_DM(t)</t>
  </si>
  <si>
    <t>TotIng_DM(t)</t>
  </si>
  <si>
    <t>TotIngRec_DM(t)</t>
  </si>
  <si>
    <t>TotIngSma_DM(t)</t>
  </si>
  <si>
    <t>TotSs_DM(t)</t>
  </si>
  <si>
    <t>TotSsRec_DM(t)</t>
  </si>
  <si>
    <t>TotSsSma_DM(t)</t>
  </si>
  <si>
    <t>TotRD_DM(t)</t>
  </si>
  <si>
    <t>TotInertiTotale_DM(t)</t>
  </si>
  <si>
    <t>TotInerti_DM(t)</t>
  </si>
  <si>
    <t>TotSi_comp</t>
  </si>
  <si>
    <t>TotQuanti_comp</t>
  </si>
  <si>
    <t>TotCD_DM(t)</t>
  </si>
  <si>
    <t>TotRSA_DM(t)</t>
  </si>
  <si>
    <t>TotTotRD_DM(t)</t>
  </si>
  <si>
    <t>TotCIMIT_DM(t)</t>
  </si>
  <si>
    <t>TotNonRU_DM(t)</t>
  </si>
  <si>
    <t>TotRDaInd_DM(t)</t>
  </si>
  <si>
    <t>TotRU(t)</t>
  </si>
  <si>
    <t>TotRD(t)</t>
  </si>
  <si>
    <t>Indiff(t)</t>
  </si>
  <si>
    <t>RUind(t)</t>
  </si>
  <si>
    <t>Ing(t)</t>
  </si>
  <si>
    <t>Spazz(t)</t>
  </si>
  <si>
    <t>IngRec(t)</t>
  </si>
  <si>
    <t>IngSma(t)</t>
  </si>
  <si>
    <t>%CopRecIng_N</t>
  </si>
  <si>
    <t>TrattIng(kg)_OK</t>
  </si>
  <si>
    <t>TrattIng(kg)_Tot</t>
  </si>
  <si>
    <t>SsRec(t)</t>
  </si>
  <si>
    <t>%CopRecSs_N</t>
  </si>
  <si>
    <t>TrattSs(kg)_OK</t>
  </si>
  <si>
    <t>TrattSs(kg)_Tot</t>
  </si>
  <si>
    <t>NonRU(t)</t>
  </si>
  <si>
    <t>Cimit(t)</t>
  </si>
  <si>
    <t>Inerti(t)</t>
  </si>
  <si>
    <t>Accumulatori per veicoli</t>
  </si>
  <si>
    <t>Altri metalli o leghe</t>
  </si>
  <si>
    <t>Altro</t>
  </si>
  <si>
    <t>Carta e cartone</t>
  </si>
  <si>
    <t>Farmaci</t>
  </si>
  <si>
    <t>Legno</t>
  </si>
  <si>
    <t>Metalli</t>
  </si>
  <si>
    <t>Oli e grassi commestibili</t>
  </si>
  <si>
    <t>Oli e grassi minerali</t>
  </si>
  <si>
    <t>Pile e batterie portatili</t>
  </si>
  <si>
    <t>Plastica</t>
  </si>
  <si>
    <t>Pneumatici fuori uso</t>
  </si>
  <si>
    <t>Raee</t>
  </si>
  <si>
    <t>Siringhe</t>
  </si>
  <si>
    <t>Tessili</t>
  </si>
  <si>
    <t>Toner</t>
  </si>
  <si>
    <t>Umido</t>
  </si>
  <si>
    <t>Verde</t>
  </si>
  <si>
    <t>Contenitori TFC</t>
  </si>
  <si>
    <t>Vernici, inchiostri, adesivi e resine</t>
  </si>
  <si>
    <t>Vetro</t>
  </si>
  <si>
    <t>Carta(t)</t>
  </si>
  <si>
    <t>Vetro(t)</t>
  </si>
  <si>
    <t>Plastica(t)</t>
  </si>
  <si>
    <t>Umido(t)</t>
  </si>
  <si>
    <t>Verde(t)</t>
  </si>
  <si>
    <t>Legno(t)</t>
  </si>
  <si>
    <t>Ferro(t)</t>
  </si>
  <si>
    <t>Alluminio(t)</t>
  </si>
  <si>
    <t>Raee(t)</t>
  </si>
  <si>
    <t>Elettronici(t)</t>
  </si>
  <si>
    <t>Rup(t)</t>
  </si>
  <si>
    <t>AccumulatoriVeicoli(t)</t>
  </si>
  <si>
    <t>OliMinerali(t)</t>
  </si>
  <si>
    <t>OliVegetali(t)</t>
  </si>
  <si>
    <t>Tessili(t)</t>
  </si>
  <si>
    <t>Altre(t)</t>
  </si>
  <si>
    <t>Scarto(t)</t>
  </si>
  <si>
    <t>%CopRecMulti_N</t>
  </si>
  <si>
    <t>TrattMulti(kg)_OK</t>
  </si>
  <si>
    <t>TrattMulti(kg)_Tot</t>
  </si>
  <si>
    <t>TotDISCARICA(t)</t>
  </si>
  <si>
    <t>TotINCENERIMENTO(t)</t>
  </si>
  <si>
    <t>TotPRETRATTAMENTO(t)</t>
  </si>
  <si>
    <t>TotDISCdaTrasf(t)</t>
  </si>
  <si>
    <t>TotINCdaTrasf(t)</t>
  </si>
  <si>
    <t>TotDISC2doDES(t)</t>
  </si>
  <si>
    <t>TotINC2doDES(t)</t>
  </si>
  <si>
    <t>TotDISCARICA_DM(t)</t>
  </si>
  <si>
    <t>TotINCENERIMENTO_DM(t)</t>
  </si>
  <si>
    <t>TotPRETRATTAMENTO_DM(t)</t>
  </si>
  <si>
    <t>TotDISCdaTrasf_DM(t)</t>
  </si>
  <si>
    <t>TotINCdaTrasf_DM(t)</t>
  </si>
  <si>
    <t>TotDISC2doDES_DM(t)</t>
  </si>
  <si>
    <t>TotINC2doDES_DM(t)</t>
  </si>
  <si>
    <t>RSA_Carta e cartone</t>
  </si>
  <si>
    <t>RSA_Legno</t>
  </si>
  <si>
    <t>RSA_Metalli</t>
  </si>
  <si>
    <t>RSA_Multimateriale</t>
  </si>
  <si>
    <t>RSA_Plastica</t>
  </si>
  <si>
    <t>RSA_Toner</t>
  </si>
  <si>
    <t>RSA_Ingombranti</t>
  </si>
  <si>
    <t>RSA_Vetro</t>
  </si>
  <si>
    <t>RSA_Raee</t>
  </si>
  <si>
    <t>RSA_Verde</t>
  </si>
  <si>
    <t>016</t>
  </si>
  <si>
    <t>BERGAMO</t>
  </si>
  <si>
    <t>17/17</t>
  </si>
  <si>
    <t>7/7</t>
  </si>
  <si>
    <t>15/32</t>
  </si>
  <si>
    <t>017</t>
  </si>
  <si>
    <t>BRESCIA</t>
  </si>
  <si>
    <t>13/15</t>
  </si>
  <si>
    <t>10/12</t>
  </si>
  <si>
    <t>013</t>
  </si>
  <si>
    <t>COMO</t>
  </si>
  <si>
    <t>19/19</t>
  </si>
  <si>
    <t>8/8</t>
  </si>
  <si>
    <t>14/16</t>
  </si>
  <si>
    <t>019</t>
  </si>
  <si>
    <t>CREMONA</t>
  </si>
  <si>
    <t>15/18</t>
  </si>
  <si>
    <t>097</t>
  </si>
  <si>
    <t>LECCO</t>
  </si>
  <si>
    <t>2/2</t>
  </si>
  <si>
    <t>1/1</t>
  </si>
  <si>
    <t>098</t>
  </si>
  <si>
    <t>LODI</t>
  </si>
  <si>
    <t>6/6</t>
  </si>
  <si>
    <t>7/8</t>
  </si>
  <si>
    <t>020</t>
  </si>
  <si>
    <t>MANTOVA</t>
  </si>
  <si>
    <t>9/9</t>
  </si>
  <si>
    <t>5/5</t>
  </si>
  <si>
    <t>7/10</t>
  </si>
  <si>
    <t>015</t>
  </si>
  <si>
    <t>MILANO</t>
  </si>
  <si>
    <t>31/32</t>
  </si>
  <si>
    <t>16/16</t>
  </si>
  <si>
    <t>24/38</t>
  </si>
  <si>
    <t>MONZA E BRIANZA</t>
  </si>
  <si>
    <t>6/9</t>
  </si>
  <si>
    <t>018</t>
  </si>
  <si>
    <t>PAVIA</t>
  </si>
  <si>
    <t>15/16</t>
  </si>
  <si>
    <t>13/13</t>
  </si>
  <si>
    <t>12/15</t>
  </si>
  <si>
    <t>014</t>
  </si>
  <si>
    <t>SONDRIO</t>
  </si>
  <si>
    <t>012</t>
  </si>
  <si>
    <t>VARESE</t>
  </si>
  <si>
    <t>14/15</t>
  </si>
  <si>
    <t>10/10</t>
  </si>
  <si>
    <t>5/8</t>
  </si>
  <si>
    <t>21/21</t>
  </si>
  <si>
    <t>13/29</t>
  </si>
  <si>
    <t>15/15</t>
  </si>
  <si>
    <t>22/22</t>
  </si>
  <si>
    <t>14/19</t>
  </si>
  <si>
    <t>18/18</t>
  </si>
  <si>
    <t>8/9</t>
  </si>
  <si>
    <t>17/18</t>
  </si>
  <si>
    <t>6/7</t>
  </si>
  <si>
    <t>9/10</t>
  </si>
  <si>
    <t>37/37</t>
  </si>
  <si>
    <t>20/29</t>
  </si>
  <si>
    <t>5/7</t>
  </si>
  <si>
    <t>20/20</t>
  </si>
  <si>
    <t>14/14</t>
  </si>
  <si>
    <t>10/15</t>
  </si>
  <si>
    <t>4/4</t>
  </si>
  <si>
    <t>11/11</t>
  </si>
  <si>
    <t>6/8</t>
  </si>
  <si>
    <t>6/22</t>
  </si>
  <si>
    <t>26/26</t>
  </si>
  <si>
    <t>13/18</t>
  </si>
  <si>
    <t>4/6</t>
  </si>
  <si>
    <t>8/12</t>
  </si>
  <si>
    <t>39/39</t>
  </si>
  <si>
    <t>11/28</t>
  </si>
  <si>
    <t>6/11</t>
  </si>
  <si>
    <t>4/5</t>
  </si>
  <si>
    <t>3/3</t>
  </si>
  <si>
    <t>12/16</t>
  </si>
  <si>
    <t>5/9</t>
  </si>
  <si>
    <t>23/27</t>
  </si>
  <si>
    <t>12/18</t>
  </si>
  <si>
    <t>16/18</t>
  </si>
  <si>
    <t>9/11</t>
  </si>
  <si>
    <t>8/13</t>
  </si>
  <si>
    <t>32/33</t>
  </si>
  <si>
    <t>14/20</t>
  </si>
  <si>
    <t>11/15</t>
  </si>
  <si>
    <t>6/10</t>
  </si>
  <si>
    <t>18/20</t>
  </si>
  <si>
    <t>17/20</t>
  </si>
  <si>
    <t>9/16</t>
  </si>
  <si>
    <t>7/11</t>
  </si>
  <si>
    <t>Accumulatori per auto</t>
  </si>
  <si>
    <t>Farmaci e medicinali</t>
  </si>
  <si>
    <t>Raccolta multimateriale</t>
  </si>
  <si>
    <t>Oli e grassi vegetali</t>
  </si>
  <si>
    <t>Oli, filtri e grassi minerali</t>
  </si>
  <si>
    <t>Pile e batterie</t>
  </si>
  <si>
    <t>Stracci e indumenti smessi</t>
  </si>
  <si>
    <t>Cartucce e toner per stampa</t>
  </si>
  <si>
    <t>Organico</t>
  </si>
  <si>
    <t>Prodotti e sostanze varie e relativi contenitori</t>
  </si>
  <si>
    <t>Organico(t)</t>
  </si>
  <si>
    <t>AccumulatoriAuto(t)</t>
  </si>
  <si>
    <t>OlioMinerale(t)</t>
  </si>
  <si>
    <t>Stracci(t)</t>
  </si>
  <si>
    <t>ScartoServizi(t)</t>
  </si>
  <si>
    <t>5/11</t>
  </si>
  <si>
    <t/>
  </si>
  <si>
    <t>11/13</t>
  </si>
  <si>
    <t>11/12</t>
  </si>
  <si>
    <t>17/21</t>
  </si>
  <si>
    <t>7/13</t>
  </si>
  <si>
    <t>31/35</t>
  </si>
  <si>
    <t>24/24</t>
  </si>
  <si>
    <t>12/20</t>
  </si>
  <si>
    <t>8/10</t>
  </si>
  <si>
    <t>6/12</t>
  </si>
  <si>
    <t>9/18</t>
  </si>
  <si>
    <t>4/8</t>
  </si>
  <si>
    <t>13/14</t>
  </si>
  <si>
    <t>13/20</t>
  </si>
  <si>
    <t>5/10</t>
  </si>
  <si>
    <t>10/16</t>
  </si>
  <si>
    <t>25/35</t>
  </si>
  <si>
    <t>20/21</t>
  </si>
  <si>
    <t>11/25</t>
  </si>
  <si>
    <t>2/7</t>
  </si>
  <si>
    <t>16/20</t>
  </si>
  <si>
    <t>7/17</t>
  </si>
  <si>
    <t>3/4</t>
  </si>
  <si>
    <t>2/4</t>
  </si>
  <si>
    <t>2/6</t>
  </si>
  <si>
    <t>10/11</t>
  </si>
  <si>
    <t>15/19</t>
  </si>
  <si>
    <t>10/14</t>
  </si>
  <si>
    <t>1/2</t>
  </si>
  <si>
    <t>3/11</t>
  </si>
  <si>
    <t>25/33</t>
  </si>
  <si>
    <t>8/21</t>
  </si>
  <si>
    <t>7/9</t>
  </si>
  <si>
    <t>4/10</t>
  </si>
  <si>
    <t>15/22</t>
  </si>
  <si>
    <t>16/17</t>
  </si>
  <si>
    <t>6/16</t>
  </si>
  <si>
    <t>2/3</t>
  </si>
  <si>
    <t>1/4</t>
  </si>
  <si>
    <t>12/12</t>
  </si>
  <si>
    <t>3/10</t>
  </si>
  <si>
    <t>9/14</t>
  </si>
  <si>
    <t>3/8</t>
  </si>
  <si>
    <t>3/9</t>
  </si>
  <si>
    <t>31/36</t>
  </si>
  <si>
    <t>25/25</t>
  </si>
  <si>
    <t>8/17</t>
  </si>
  <si>
    <t>3/7</t>
  </si>
  <si>
    <t>4/18</t>
  </si>
  <si>
    <t>1/5</t>
  </si>
  <si>
    <t>4/11</t>
  </si>
  <si>
    <t>5/6</t>
  </si>
  <si>
    <t>23/31</t>
  </si>
  <si>
    <t>20/22</t>
  </si>
  <si>
    <t>7/20</t>
  </si>
  <si>
    <t>4/9</t>
  </si>
  <si>
    <t>0/4</t>
  </si>
  <si>
    <t>0/6</t>
  </si>
  <si>
    <t>12/14</t>
  </si>
  <si>
    <t>0/5</t>
  </si>
  <si>
    <t>2/9</t>
  </si>
  <si>
    <t>26/30</t>
  </si>
  <si>
    <t>21/22</t>
  </si>
  <si>
    <t>7/24</t>
  </si>
  <si>
    <t>5/12</t>
  </si>
  <si>
    <t>0/3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</si>
  <si>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</si>
  <si>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</si>
  <si>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</si>
  <si>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</si>
  <si>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</si>
  <si>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</si>
  <si>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</si>
  <si>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</si>
  <si>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Pavia</t>
  </si>
  <si>
    <t>Sondrio</t>
  </si>
  <si>
    <t>Varese</t>
  </si>
  <si>
    <t>SmCarta(*)</t>
  </si>
  <si>
    <t>SmVetro(*)</t>
  </si>
  <si>
    <t>SmPlastica(*)</t>
  </si>
  <si>
    <t>SmOrganico(*)</t>
  </si>
  <si>
    <t>SmVerde(*)</t>
  </si>
  <si>
    <t>SmLegno(*)</t>
  </si>
  <si>
    <t>SmFerro(*)</t>
  </si>
  <si>
    <t>SmAlluminio(*)</t>
  </si>
  <si>
    <t>SmRaee(*)</t>
  </si>
  <si>
    <t>SmElettronici(*)</t>
  </si>
  <si>
    <t>SmRup(*)</t>
  </si>
  <si>
    <t>SmAccumulatoriAuto(*)</t>
  </si>
  <si>
    <t>SmOliominerale(*)</t>
  </si>
  <si>
    <t>SmOlivegetali(*)</t>
  </si>
  <si>
    <t>SmStracci(*)</t>
  </si>
  <si>
    <t>SmAltre(*)</t>
  </si>
  <si>
    <t>ANNO</t>
  </si>
  <si>
    <t>Abitanti</t>
  </si>
  <si>
    <t>incremento
abitanti</t>
  </si>
  <si>
    <t>new RD</t>
  </si>
  <si>
    <t>old RD</t>
  </si>
  <si>
    <t>decremento % annuo
RSU indiff</t>
  </si>
  <si>
    <t>PIL Lombardia
(mld di lire)</t>
  </si>
  <si>
    <t>PIL pro-capite Lombardia
(milioni di lire)</t>
  </si>
  <si>
    <t>Raccolta</t>
  </si>
  <si>
    <t>Gruppo</t>
  </si>
  <si>
    <t>%Carta</t>
  </si>
  <si>
    <t>%Vetro</t>
  </si>
  <si>
    <t>%Plastica</t>
  </si>
  <si>
    <t>%Organico</t>
  </si>
  <si>
    <t>%Verde</t>
  </si>
  <si>
    <t>%Ferro</t>
  </si>
  <si>
    <t>%Alluminio</t>
  </si>
  <si>
    <t>%Durevoli</t>
  </si>
  <si>
    <t>%Legno</t>
  </si>
  <si>
    <t>%Elettronici</t>
  </si>
  <si>
    <t>%Stracci</t>
  </si>
  <si>
    <t>%OliVegetali</t>
  </si>
  <si>
    <t>%Rup(1)</t>
  </si>
  <si>
    <t>%Rup(2)</t>
  </si>
  <si>
    <t>%OlioMinerale</t>
  </si>
  <si>
    <t>%Altre</t>
  </si>
  <si>
    <t>ACCUMULATORI AL PIOMBO</t>
  </si>
  <si>
    <t>M</t>
  </si>
  <si>
    <t>ALLUMINIO</t>
  </si>
  <si>
    <t>ALTRI METALLI O LEGHE</t>
  </si>
  <si>
    <t>BATTERIE E PILE</t>
  </si>
  <si>
    <t>BENI DUREVOLI</t>
  </si>
  <si>
    <t>CARTA E CARTONE</t>
  </si>
  <si>
    <t>CARTUCCE ESAUSTE DI TONER</t>
  </si>
  <si>
    <t>CASSETTE DI PLASTICA</t>
  </si>
  <si>
    <t>COMPONENTI DI IMPIANTI ELETTRICI DISMESSI</t>
  </si>
  <si>
    <t>COMPONENTI ELETTRONICI</t>
  </si>
  <si>
    <t>CONTENITORI ETICHETTATI "T" E/O "F"</t>
  </si>
  <si>
    <t>CONTENITORI SPRAY</t>
  </si>
  <si>
    <t>FARMACI</t>
  </si>
  <si>
    <t>FERRO-ALLUMINIO</t>
  </si>
  <si>
    <t>X</t>
  </si>
  <si>
    <t>FOGLI DI POLIETILENE</t>
  </si>
  <si>
    <t>LAMPADE A SCARICA E TUBI CATODICI</t>
  </si>
  <si>
    <t>LEGNO</t>
  </si>
  <si>
    <t>MATERIALI FERROSI</t>
  </si>
  <si>
    <t>OLI E GRASSI VEGETALI ED ANIMALI</t>
  </si>
  <si>
    <t>OLIO MINERALE ESAUSTO</t>
  </si>
  <si>
    <t>ORGANICO</t>
  </si>
  <si>
    <t>PLASTICA</t>
  </si>
  <si>
    <t>PNEUMATICI</t>
  </si>
  <si>
    <t>POLISTIROLO</t>
  </si>
  <si>
    <t>SACCO MULTIMATERIALE</t>
  </si>
  <si>
    <t>SIRINGHE</t>
  </si>
  <si>
    <t>STRACCI ED INDUMENTI SMESSI</t>
  </si>
  <si>
    <t>SUGHERO</t>
  </si>
  <si>
    <t>VERDE</t>
  </si>
  <si>
    <t>VERNICI E BARATTOLI</t>
  </si>
  <si>
    <t>VETRO</t>
  </si>
  <si>
    <t>VETRO E ALLUMINIO</t>
  </si>
  <si>
    <t>VETRO-FERRO</t>
  </si>
  <si>
    <t>VETRO-FERRO-ALLUMINIO</t>
  </si>
  <si>
    <t>RSA_Altri rifiuti</t>
  </si>
  <si>
    <t>23/23</t>
  </si>
  <si>
    <t>38/39</t>
  </si>
  <si>
    <t>29/39</t>
  </si>
  <si>
    <t>23/42</t>
  </si>
  <si>
    <t>RSA_Umido</t>
  </si>
  <si>
    <t>37/64</t>
  </si>
  <si>
    <t>26/37</t>
  </si>
  <si>
    <t>36/36</t>
  </si>
  <si>
    <t>41/52</t>
  </si>
  <si>
    <t>16/19</t>
  </si>
  <si>
    <t>11/16</t>
  </si>
  <si>
    <t>11/17</t>
  </si>
  <si>
    <t>RSA_Abbigliamento</t>
  </si>
  <si>
    <t>RSA_Imballaggi in legno</t>
  </si>
  <si>
    <t>RSA_Imballaggi in materiali compositi</t>
  </si>
  <si>
    <t>RSA_Imballaggi in materiali misti</t>
  </si>
  <si>
    <t>RSA_Tessili</t>
  </si>
  <si>
    <t>RSA
Organicon (ex Umido)</t>
  </si>
  <si>
    <t>RD
Organico (ex Umido)</t>
  </si>
  <si>
    <t>PC anno RD
Organico (ex Umido)</t>
  </si>
  <si>
    <t>RSA 
Tessile</t>
  </si>
  <si>
    <t>RSA
Altri</t>
  </si>
  <si>
    <t>RSA
Imballaggi Compositi</t>
  </si>
  <si>
    <t>totale
(materiali_old + ingrec_old + ssrec_old + 98%Inerti + CD + recen2do) t</t>
  </si>
  <si>
    <t>22/23</t>
  </si>
  <si>
    <t>55/66</t>
  </si>
  <si>
    <t>23/24</t>
  </si>
  <si>
    <t>38/45</t>
  </si>
  <si>
    <t>26/28</t>
  </si>
  <si>
    <t>19/20</t>
  </si>
  <si>
    <t>15/20</t>
  </si>
  <si>
    <t>15/25</t>
  </si>
  <si>
    <t>38/38</t>
  </si>
  <si>
    <t>58/66</t>
  </si>
  <si>
    <t>21/23</t>
  </si>
  <si>
    <t>19/21</t>
  </si>
  <si>
    <t>Aprire query COMUNI Tutti i Rifiuti &gt; Rifiuti e CER Comuni</t>
  </si>
  <si>
    <t>Sigla</t>
  </si>
  <si>
    <t>Comune</t>
  </si>
  <si>
    <t>C</t>
  </si>
  <si>
    <t>V</t>
  </si>
  <si>
    <t>Rifiuto</t>
  </si>
  <si>
    <t>CER</t>
  </si>
  <si>
    <t>P</t>
  </si>
  <si>
    <t>Idn_reg</t>
  </si>
  <si>
    <t>Idn_com</t>
  </si>
  <si>
    <t>U</t>
  </si>
  <si>
    <t>cheU</t>
  </si>
  <si>
    <t>nuovoDal</t>
  </si>
  <si>
    <t>Per</t>
  </si>
  <si>
    <t>Regione</t>
  </si>
  <si>
    <t>UtD</t>
  </si>
  <si>
    <t>UtND</t>
  </si>
  <si>
    <t>iRif</t>
  </si>
  <si>
    <t>Macro</t>
  </si>
  <si>
    <t>RifiutoCompleto</t>
  </si>
  <si>
    <t>Sottotitolo</t>
  </si>
  <si>
    <t>Bac</t>
  </si>
  <si>
    <t>Mov</t>
  </si>
  <si>
    <t>Dett</t>
  </si>
  <si>
    <t>d_sem(kg)</t>
  </si>
  <si>
    <t>s_sem(kg)</t>
  </si>
  <si>
    <t>c_sem(kg)</t>
  </si>
  <si>
    <t>e_sem(kg)</t>
  </si>
  <si>
    <t>o_sem(kg)</t>
  </si>
  <si>
    <t>ds_sem(kg)</t>
  </si>
  <si>
    <t>aa_sem(kg)</t>
  </si>
  <si>
    <t>tot_sem(kg)</t>
  </si>
  <si>
    <t>D(kg)</t>
  </si>
  <si>
    <t>S(kg)</t>
  </si>
  <si>
    <t>C(kg)</t>
  </si>
  <si>
    <t>E(kg)</t>
  </si>
  <si>
    <t>O(kg)</t>
  </si>
  <si>
    <t>DS(kg)</t>
  </si>
  <si>
    <t>AA(kg)</t>
  </si>
  <si>
    <t>TOT(kg)</t>
  </si>
  <si>
    <t>TOTcalc(kg)</t>
  </si>
  <si>
    <t>TOTdie(kg)</t>
  </si>
  <si>
    <t>PCanno(kg)</t>
  </si>
  <si>
    <t>PCdie(kg)</t>
  </si>
  <si>
    <t>PCannoProv</t>
  </si>
  <si>
    <t>PCdieProv</t>
  </si>
  <si>
    <t>NoteRIF</t>
  </si>
  <si>
    <t>PP</t>
  </si>
  <si>
    <t>PPfreq</t>
  </si>
  <si>
    <t>PPfreq2</t>
  </si>
  <si>
    <t>PPnutD</t>
  </si>
  <si>
    <t>PPnutND</t>
  </si>
  <si>
    <t>CON</t>
  </si>
  <si>
    <t>CONfreq</t>
  </si>
  <si>
    <t>CONfreq2</t>
  </si>
  <si>
    <t>SPAZ</t>
  </si>
  <si>
    <t>SPAZFreq</t>
  </si>
  <si>
    <t>SPAZfreq2</t>
  </si>
  <si>
    <t>AA</t>
  </si>
  <si>
    <t>CHIA</t>
  </si>
  <si>
    <t>CHIAgratis</t>
  </si>
  <si>
    <t>CHIApag</t>
  </si>
  <si>
    <t>CHIAeuro</t>
  </si>
  <si>
    <t>ECO</t>
  </si>
  <si>
    <t>ECOfreq</t>
  </si>
  <si>
    <t>ECOfreq2</t>
  </si>
  <si>
    <t>ALTRO</t>
  </si>
  <si>
    <t>ALTROfreq</t>
  </si>
  <si>
    <t>ALTROfreq2</t>
  </si>
  <si>
    <t>cheALTRO</t>
  </si>
  <si>
    <t>NoteMODALITA</t>
  </si>
  <si>
    <t>eMulti?</t>
  </si>
  <si>
    <t>MULTIfrazioni</t>
  </si>
  <si>
    <t>MULTIfrazioni_MUD</t>
  </si>
  <si>
    <t>Multiscarto</t>
  </si>
  <si>
    <t>Split</t>
  </si>
  <si>
    <t>MUDdefault</t>
  </si>
  <si>
    <t>cheMUD</t>
  </si>
  <si>
    <t>RU</t>
  </si>
  <si>
    <t>Ind</t>
  </si>
  <si>
    <t>Ing</t>
  </si>
  <si>
    <t>Ss</t>
  </si>
  <si>
    <t>RD</t>
  </si>
  <si>
    <t>ALTRERD</t>
  </si>
  <si>
    <t>RSA</t>
  </si>
  <si>
    <t>Cimit</t>
  </si>
  <si>
    <t>Inerti</t>
  </si>
  <si>
    <t>ModRaccolta</t>
  </si>
  <si>
    <t>UD rif</t>
  </si>
  <si>
    <t>UND rif</t>
  </si>
  <si>
    <t>UD 200108 (Kg)</t>
  </si>
  <si>
    <t>Conai (flag)</t>
  </si>
  <si>
    <t>Qta Conai (Kg)</t>
  </si>
  <si>
    <t>Besozzo</t>
  </si>
  <si>
    <t>150101</t>
  </si>
  <si>
    <t>03</t>
  </si>
  <si>
    <t>Lombardia</t>
  </si>
  <si>
    <t>RACCOLTA DIFFERENZIATA RSA ART. 238 c.10 (DM 26/05/16)</t>
  </si>
  <si>
    <t>Imballaggi in carta e cartone - RSA art.238, c.10 DLgs 152/06</t>
  </si>
  <si>
    <t xml:space="preserve"> 0</t>
  </si>
  <si>
    <t>150102</t>
  </si>
  <si>
    <t>Imballaggi in plastica - RSA art.238, c.10 DLgs 152/06</t>
  </si>
  <si>
    <t>Imballaggi in plastica, bottiglie, contenitori, sacchetti in plastica, piatti, bicchieri - RSA art.238, c.10 DLgs 152/06</t>
  </si>
  <si>
    <t>150107</t>
  </si>
  <si>
    <t>Imballaggi in vetro - RSA art.238, c.10 DLgs 152/06</t>
  </si>
  <si>
    <t>Biandronno</t>
  </si>
  <si>
    <t>150103</t>
  </si>
  <si>
    <t>Imballaggi in legno - RSA art.238, c.10 DLgs 152/06</t>
  </si>
  <si>
    <t>Cassette della frutta, pedane da imballaggio, ecc. - RSA art.238, c.10 DLgs 152/06</t>
  </si>
  <si>
    <t>080318</t>
  </si>
  <si>
    <t>Cartucce e toner per stampa - RSA art.238, c.10 DLgs 152/06</t>
  </si>
  <si>
    <t>Castelseprio</t>
  </si>
  <si>
    <t>044</t>
  </si>
  <si>
    <t>Gestore servizi S.IECO. srl</t>
  </si>
  <si>
    <t>1|a</t>
  </si>
  <si>
    <t>072</t>
  </si>
  <si>
    <t>076</t>
  </si>
  <si>
    <t>Ambito Valli del Verbano</t>
  </si>
  <si>
    <t>Lavena Ponte Tresa</t>
  </si>
  <si>
    <t>086</t>
  </si>
  <si>
    <t>Ingombranti</t>
  </si>
  <si>
    <t>200307</t>
  </si>
  <si>
    <t>Rifiuti ingombranti - RSA art.238, c.10 DLgs 152/06</t>
  </si>
  <si>
    <t>Rifiuti ingombranti misti (poltrone, mobili, materassi, ecc.) provenienti da raccolta differenziata - RSA art.238, c.10 DLgs 152/06.
SPECIFICARE I TIPI DI MATERIALE NELL'APPOSITA CASELLA</t>
  </si>
  <si>
    <t>150104</t>
  </si>
  <si>
    <t>Imballaggi metallici - RSA art.238, c.10 DLgs 152/06</t>
  </si>
  <si>
    <t>Scatolame in materiale ferroso e/o lattine di alluminio - RSA art.238, c.10 DLgs 152/06</t>
  </si>
  <si>
    <t>NO</t>
  </si>
  <si>
    <t>Rifiuti indifferenziati</t>
  </si>
  <si>
    <t>200301</t>
  </si>
  <si>
    <t>rifiuti indifferenziati</t>
  </si>
  <si>
    <t>Luino</t>
  </si>
  <si>
    <t>200101</t>
  </si>
  <si>
    <t>092</t>
  </si>
  <si>
    <t>Carta e cartone - RSA art.238, c.10 DLgs 152/06</t>
  </si>
  <si>
    <t>Giornali, riviste, confezioni cartacee - RSA art.238, c.10 DLgs 152/06</t>
  </si>
  <si>
    <t>Olgiate Olona</t>
  </si>
  <si>
    <t>108</t>
  </si>
  <si>
    <t>150106</t>
  </si>
  <si>
    <t>Raccolta multimateriale di imballaggi in materiali misti - RSA art.238, c.10 DLgs 152/06</t>
  </si>
  <si>
    <t>Raccolta multimateriale di imballaggi in materiali misti da raccolta differenziata (es. vetro, metalli, lattine, plastica, tetra-pak, ecc.) - RSA art.238, c.10 DLgs 152/06.
SPECIFICARE I TIPI DI MATERIALE NELL'APPOSITA CASELLA</t>
  </si>
  <si>
    <t>Somma Lombardo</t>
  </si>
  <si>
    <t>123</t>
  </si>
  <si>
    <t>200201</t>
  </si>
  <si>
    <t>Scarti vegetali derivanti dalla manutenzione del verde - RSA art.238, c.10 DLgs 152/06</t>
  </si>
  <si>
    <t>Sfalci, potature, erba e altro materiale vegetale - RSA art.238, c.10 DLgs 152/06</t>
  </si>
  <si>
    <t>133</t>
  </si>
  <si>
    <t>998</t>
  </si>
  <si>
    <t>Appiano Gentile</t>
  </si>
  <si>
    <t>010</t>
  </si>
  <si>
    <t>1|s</t>
  </si>
  <si>
    <t xml:space="preserve"> 1</t>
  </si>
  <si>
    <t>1|m</t>
  </si>
  <si>
    <t>024</t>
  </si>
  <si>
    <t>Cantù</t>
  </si>
  <si>
    <t>041</t>
  </si>
  <si>
    <t>trattasi di rifiuti raccolti da soggetti privati c/o utenze NON domestiche che hanno scelto di conferire i propri rifiuti urbani al di fuori del servizio pubblico ai sensi del DL 116/2020</t>
  </si>
  <si>
    <t>2|m</t>
  </si>
  <si>
    <t>non nota</t>
  </si>
  <si>
    <t>200108</t>
  </si>
  <si>
    <t>Frazione organica umida - RSA art.238, c.10 DLgs 152/06</t>
  </si>
  <si>
    <t>Organico o frazione umida raccolta separatamente all'origine - RSA art.238, c.10 DLgs 152/06</t>
  </si>
  <si>
    <t>Carbonate</t>
  </si>
  <si>
    <t>045</t>
  </si>
  <si>
    <t>Claino con Osteno</t>
  </si>
  <si>
    <t>071</t>
  </si>
  <si>
    <t>Corrido</t>
  </si>
  <si>
    <t>077</t>
  </si>
  <si>
    <t>4|a</t>
  </si>
  <si>
    <t>Montano Lucino</t>
  </si>
  <si>
    <t>154</t>
  </si>
  <si>
    <t>DITTE</t>
  </si>
  <si>
    <t>201</t>
  </si>
  <si>
    <t>Cellophane;Plastica;Polistirolo</t>
  </si>
  <si>
    <t>Fenegrò-Cirimido</t>
  </si>
  <si>
    <t>003</t>
  </si>
  <si>
    <t>Chiavenna</t>
  </si>
  <si>
    <t>5|a</t>
  </si>
  <si>
    <t>Villa di Tirano</t>
  </si>
  <si>
    <t>078</t>
  </si>
  <si>
    <t>036</t>
  </si>
  <si>
    <t>2|s</t>
  </si>
  <si>
    <t>3|m</t>
  </si>
  <si>
    <t>Cesano Boscone</t>
  </si>
  <si>
    <t>074</t>
  </si>
  <si>
    <t>6|a</t>
  </si>
  <si>
    <t>4|m</t>
  </si>
  <si>
    <t>Cesate</t>
  </si>
  <si>
    <t>Garbagnate Milanese</t>
  </si>
  <si>
    <t>105</t>
  </si>
  <si>
    <t>Magenta</t>
  </si>
  <si>
    <t>130</t>
  </si>
  <si>
    <t>raccolta PET tramite Ecocompattatore Coripet</t>
  </si>
  <si>
    <t>146</t>
  </si>
  <si>
    <t>RIFIUTI AVVIATI A RECUPERO DIRETTAMENTE DAI PRODUTTORI PRIVATI</t>
  </si>
  <si>
    <t>3|a</t>
  </si>
  <si>
    <t>200138</t>
  </si>
  <si>
    <t>Legno da raccolta differenziata privata</t>
  </si>
  <si>
    <t>Legno da raccolta differenziata privata RSA art. 238</t>
  </si>
  <si>
    <t>Pero</t>
  </si>
  <si>
    <t>170</t>
  </si>
  <si>
    <t>non precisate</t>
  </si>
  <si>
    <t>2|a</t>
  </si>
  <si>
    <t>Pioltello</t>
  </si>
  <si>
    <t>175</t>
  </si>
  <si>
    <t>200139</t>
  </si>
  <si>
    <t>Plastica - RSA art. 238, c.10 DLgs 152/06</t>
  </si>
  <si>
    <t>Plastica 
NO imballaggi</t>
  </si>
  <si>
    <t>189</t>
  </si>
  <si>
    <t>0|a</t>
  </si>
  <si>
    <t>San Giuliano Milanese</t>
  </si>
  <si>
    <t>195</t>
  </si>
  <si>
    <t>IFIUTI AVVIATI A RECUPERO DIRETTAMENTE DAI PRODUTTORI PRIVATI</t>
  </si>
  <si>
    <t>Abbigliamento</t>
  </si>
  <si>
    <t>200110</t>
  </si>
  <si>
    <t>Abbigliamento - RSA art.238, c.10 DLgs 152/06</t>
  </si>
  <si>
    <t>200111</t>
  </si>
  <si>
    <t>Prodotti tessili - RSA art.238, c.10 DLgs 152/06</t>
  </si>
  <si>
    <t>200102</t>
  </si>
  <si>
    <t>vetro</t>
  </si>
  <si>
    <t>209</t>
  </si>
  <si>
    <t>220</t>
  </si>
  <si>
    <t>Baranzate</t>
  </si>
  <si>
    <t>250</t>
  </si>
  <si>
    <t>Albino</t>
  </si>
  <si>
    <t>004</t>
  </si>
  <si>
    <t>Almenno San Bartolomeo</t>
  </si>
  <si>
    <t>006</t>
  </si>
  <si>
    <t>produttorI: supermercato LA SPERTINA e CIESSECI spa</t>
  </si>
  <si>
    <t>a riempimento</t>
  </si>
  <si>
    <t>produttore: supermercato LA SPERTINA</t>
  </si>
  <si>
    <t>produttore: CIESSECI spa</t>
  </si>
  <si>
    <t>dato non noto</t>
  </si>
  <si>
    <t>200140</t>
  </si>
  <si>
    <t>Metalli - RSA art.238, c.10 DLgs 152/06</t>
  </si>
  <si>
    <t>Rottami di acciaio, ferro e alluminio da raccolta differenziata - RSA art.238, c.10 DLgs 152/06</t>
  </si>
  <si>
    <t>Ambivere</t>
  </si>
  <si>
    <t>009</t>
  </si>
  <si>
    <t>Antegnate</t>
  </si>
  <si>
    <t>0|m</t>
  </si>
  <si>
    <t>A RIEMPIMENTO</t>
  </si>
  <si>
    <t>produttore: Bennet</t>
  </si>
  <si>
    <t>Azzano San Paolo</t>
  </si>
  <si>
    <t>12|m</t>
  </si>
  <si>
    <t>Barzana</t>
  </si>
  <si>
    <t>021</t>
  </si>
  <si>
    <t>societa' CO.P.IND. srl</t>
  </si>
  <si>
    <t>a chiamata</t>
  </si>
  <si>
    <t>027</t>
  </si>
  <si>
    <t>Bolgare</t>
  </si>
  <si>
    <t>028</t>
  </si>
  <si>
    <t>Bonate Sotto</t>
  </si>
  <si>
    <t>031</t>
  </si>
  <si>
    <t>Produttore rifiuti: Monzani Ambiente Srl - Via Cascina Sega 1 - Bonate Sotto</t>
  </si>
  <si>
    <t>Bottanuco</t>
  </si>
  <si>
    <t>034</t>
  </si>
  <si>
    <t>produttori: FILBOFLEX, POSA, GREIF ITALY</t>
  </si>
  <si>
    <t>PRODUTTORE: RIALTO SPA SUPERMERCATO</t>
  </si>
  <si>
    <t>Brembate</t>
  </si>
  <si>
    <t>037</t>
  </si>
  <si>
    <t>NON NOTO</t>
  </si>
  <si>
    <t>produttore: Penny Market</t>
  </si>
  <si>
    <t>Brembate di Sopra</t>
  </si>
  <si>
    <t>038</t>
  </si>
  <si>
    <t>Alluminio;Cellophane;Metalli;Plastica;Polistirolo</t>
  </si>
  <si>
    <t>Calusco d'Adda</t>
  </si>
  <si>
    <t>046</t>
  </si>
  <si>
    <t>PRODUTTORE: UNICREDIT</t>
  </si>
  <si>
    <t>NON NOTA</t>
  </si>
  <si>
    <t>PRODUTTORE: LIDL</t>
  </si>
  <si>
    <t>Calvenzano</t>
  </si>
  <si>
    <t>047</t>
  </si>
  <si>
    <t>049</t>
  </si>
  <si>
    <t>Capriate San Gervasio</t>
  </si>
  <si>
    <t>051</t>
  </si>
  <si>
    <t>Cellophane;Metalli;Plastica;Polistirolo</t>
  </si>
  <si>
    <t>058</t>
  </si>
  <si>
    <t>Caravaggio</t>
  </si>
  <si>
    <t>053</t>
  </si>
  <si>
    <t>Alluminio;Carta;Cellophane;Plastica;Polistirolo;Vetro</t>
  </si>
  <si>
    <t>Carobbio degli Angeli</t>
  </si>
  <si>
    <t>055</t>
  </si>
  <si>
    <t>utenze non domestiche</t>
  </si>
  <si>
    <t>utenza non domestica</t>
  </si>
  <si>
    <t>Carvico</t>
  </si>
  <si>
    <t>057</t>
  </si>
  <si>
    <t>Casnigo</t>
  </si>
  <si>
    <t>060</t>
  </si>
  <si>
    <t>Castelli Calepio</t>
  </si>
  <si>
    <t>062</t>
  </si>
  <si>
    <t>067</t>
  </si>
  <si>
    <t>A CHIAMATA</t>
  </si>
  <si>
    <t>Chiuduno</t>
  </si>
  <si>
    <t>073</t>
  </si>
  <si>
    <t>Cologno al Serio</t>
  </si>
  <si>
    <t>079</t>
  </si>
  <si>
    <t>10|a</t>
  </si>
  <si>
    <t>Comun Nuovo</t>
  </si>
  <si>
    <t>081</t>
  </si>
  <si>
    <t>12|a</t>
  </si>
  <si>
    <t>Costa Volpino</t>
  </si>
  <si>
    <t>UNICREDIT</t>
  </si>
  <si>
    <t>Carta;Cellophane;Polistirolo</t>
  </si>
  <si>
    <t>Covo</t>
  </si>
  <si>
    <t>087</t>
  </si>
  <si>
    <t>Curno</t>
  </si>
  <si>
    <t>089</t>
  </si>
  <si>
    <t>UTENZE NON DOMESTICHE</t>
  </si>
  <si>
    <t>utenza non domestiche</t>
  </si>
  <si>
    <t>Dalmine</t>
  </si>
  <si>
    <t>091</t>
  </si>
  <si>
    <t>rifiuti assimilati avviati a recupero da parte dei produttori degli stessi</t>
  </si>
  <si>
    <t>documenti probanti derivati da istanze per riduzione TARI</t>
  </si>
  <si>
    <t>rifiuti assimilati avviati a recupero da parte dei produttori degli stessi + CORIPET</t>
  </si>
  <si>
    <t>documenti probanti derivati da istanze per riduzione TARI + CORIPET (recupero plastica in un supermercato)</t>
  </si>
  <si>
    <t>Filago</t>
  </si>
  <si>
    <t>Fontanella</t>
  </si>
  <si>
    <t>101</t>
  </si>
  <si>
    <t>SU CHIAMATA
RIFIUTI PRODOTTI DA INNOVA GROUP - STABILIMENTO DI FONTANELLA</t>
  </si>
  <si>
    <t>Carta;Cellophane;Plastica;Polistirolo</t>
  </si>
  <si>
    <t>Gandino</t>
  </si>
  <si>
    <t>Cellophane;Legno;Plastica;Polistirolo</t>
  </si>
  <si>
    <t>113</t>
  </si>
  <si>
    <t>Grassobbio</t>
  </si>
  <si>
    <t>117</t>
  </si>
  <si>
    <t>Grumello del Monte</t>
  </si>
  <si>
    <t>120</t>
  </si>
  <si>
    <t>Leffe</t>
  </si>
  <si>
    <t>124</t>
  </si>
  <si>
    <t>Levate</t>
  </si>
  <si>
    <t>126</t>
  </si>
  <si>
    <t>Madone</t>
  </si>
  <si>
    <t>131</t>
  </si>
  <si>
    <t>Mozzanica</t>
  </si>
  <si>
    <t>142</t>
  </si>
  <si>
    <t>Mozzo</t>
  </si>
  <si>
    <t>143</t>
  </si>
  <si>
    <t>Nembro</t>
  </si>
  <si>
    <t>144</t>
  </si>
  <si>
    <t>Rifiuti raccolti presso le utenze non domestiche ai sensi dell'art.198 comma 2/bis</t>
  </si>
  <si>
    <t>Onore</t>
  </si>
  <si>
    <t>149</t>
  </si>
  <si>
    <t>produttore: EMMECI</t>
  </si>
  <si>
    <t>Orio al Serio</t>
  </si>
  <si>
    <t>150</t>
  </si>
  <si>
    <t>Osio Sopra</t>
  </si>
  <si>
    <t>152</t>
  </si>
  <si>
    <t>Palazzago</t>
  </si>
  <si>
    <t>156</t>
  </si>
  <si>
    <t>DITTE: EMMECI SPA</t>
  </si>
  <si>
    <t>Palosco</t>
  </si>
  <si>
    <t>157</t>
  </si>
  <si>
    <t>7|a</t>
  </si>
  <si>
    <t>Pedrengo</t>
  </si>
  <si>
    <t>160</t>
  </si>
  <si>
    <t>Ponte San Pietro</t>
  </si>
  <si>
    <t>Produttori: MEI SRL, UNICREDIT SPA</t>
  </si>
  <si>
    <t>Produttori: EMMECI SPA, PENNY MARKET SRL, MAXI-DI SRL, ELESOLUTIONS SRL</t>
  </si>
  <si>
    <t>Produttore: MAXI-DI SRL, ELESOLUTIONS SRL</t>
  </si>
  <si>
    <t>Pontirolo Nuovo</t>
  </si>
  <si>
    <t>172</t>
  </si>
  <si>
    <t>Ranica</t>
  </si>
  <si>
    <t>178</t>
  </si>
  <si>
    <t>Carta;Cellophane;Plastica</t>
  </si>
  <si>
    <t>San Giovanni Bianco</t>
  </si>
  <si>
    <t>188</t>
  </si>
  <si>
    <t>Carta;Cellophane</t>
  </si>
  <si>
    <t>Scanzorosciate</t>
  </si>
  <si>
    <t>194</t>
  </si>
  <si>
    <t>Carta;Plastica;Alluminio;Cellophane;Ferro;Metalli;Polistirolo;Scarto;Stracci;Tetra-pak;Vetro</t>
  </si>
  <si>
    <t>Seriate</t>
  </si>
  <si>
    <t>198</t>
  </si>
  <si>
    <t>Stezzano</t>
  </si>
  <si>
    <t>207</t>
  </si>
  <si>
    <t>Suisio</t>
  </si>
  <si>
    <t>Telgate</t>
  </si>
  <si>
    <t>212</t>
  </si>
  <si>
    <t>Terno d'Isola</t>
  </si>
  <si>
    <t>213</t>
  </si>
  <si>
    <t>SPESA INTELLIGENTE</t>
  </si>
  <si>
    <t>Trescore Balneario</t>
  </si>
  <si>
    <t>218</t>
  </si>
  <si>
    <t>Treviglio</t>
  </si>
  <si>
    <t>219</t>
  </si>
  <si>
    <t>Treviolo</t>
  </si>
  <si>
    <t>Urgnano</t>
  </si>
  <si>
    <t>222</t>
  </si>
  <si>
    <t>produttore: UNICREDIT SPA</t>
  </si>
  <si>
    <t>*produttore: CONAD SI.RO SRL , UNES MAXI SPA, PRIX QUALITY</t>
  </si>
  <si>
    <t>*produttori: GOAL SPA ; UNES MAXI SPA ; PRIX QUALITY
**trasportatore altro: CUSINATO RENATO SRL</t>
  </si>
  <si>
    <t>*produttore: UNES MAXI SPA ; PRIX QUALITY
**trasportatore altro: CUSINATO RENATO SRL</t>
  </si>
  <si>
    <t>PRODUTTORE: Unicredit Spa;</t>
  </si>
  <si>
    <t>Verdello</t>
  </si>
  <si>
    <t>233</t>
  </si>
  <si>
    <t>PRODUTTORE: VERNICIATURA PADANA FORESI</t>
  </si>
  <si>
    <t>Vertova</t>
  </si>
  <si>
    <t>234</t>
  </si>
  <si>
    <t>A chiamata</t>
  </si>
  <si>
    <t>non noto</t>
  </si>
  <si>
    <t>Villa d'Ogna</t>
  </si>
  <si>
    <t>241</t>
  </si>
  <si>
    <t>Zanica</t>
  </si>
  <si>
    <t>245</t>
  </si>
  <si>
    <t>Utenze non domestiche</t>
  </si>
  <si>
    <t>Medolago</t>
  </si>
  <si>
    <t>Azzano Mella</t>
  </si>
  <si>
    <t>008</t>
  </si>
  <si>
    <t>SU CHIAMATA</t>
  </si>
  <si>
    <t>Bagnolo Mella</t>
  </si>
  <si>
    <t>1) a chiamata 
2) i quantitativi inseriti sono stati trasmessi dalle UND si fa presente che sul territorio sono presenti parecchi (supermarcati)</t>
  </si>
  <si>
    <t>Scarto</t>
  </si>
  <si>
    <t>Borgo San Giacomo</t>
  </si>
  <si>
    <t>Imballaggi in materiali misti</t>
  </si>
  <si>
    <t>Imballaggi in materiali misti - RSA art.238, c.10 DLgs 152/06</t>
  </si>
  <si>
    <t>Borgosatollo</t>
  </si>
  <si>
    <t>Botticino</t>
  </si>
  <si>
    <t>023</t>
  </si>
  <si>
    <t>Bovezzo</t>
  </si>
  <si>
    <t>025</t>
  </si>
  <si>
    <t>029</t>
  </si>
  <si>
    <t>Imballaggi in materiali compositi</t>
  </si>
  <si>
    <t>150105</t>
  </si>
  <si>
    <t>Imballaggi compositi - RSA art.238, c.10 DLgs 152/06</t>
  </si>
  <si>
    <t>Castegnato</t>
  </si>
  <si>
    <t>040</t>
  </si>
  <si>
    <t>Capriolo</t>
  </si>
  <si>
    <t>Castenedolo</t>
  </si>
  <si>
    <t>043</t>
  </si>
  <si>
    <t>Imballaggi in legno</t>
  </si>
  <si>
    <t>Cazzago San Martino</t>
  </si>
  <si>
    <t>Chiari</t>
  </si>
  <si>
    <t>052</t>
  </si>
  <si>
    <t>065</t>
  </si>
  <si>
    <t>Concesio</t>
  </si>
  <si>
    <t>061</t>
  </si>
  <si>
    <t>Dello</t>
  </si>
  <si>
    <t>066</t>
  </si>
  <si>
    <t>Desenzano del Garda</t>
  </si>
  <si>
    <t>0|s</t>
  </si>
  <si>
    <t>Erbusco</t>
  </si>
  <si>
    <t>069</t>
  </si>
  <si>
    <t>Fiesse</t>
  </si>
  <si>
    <t>Gussago</t>
  </si>
  <si>
    <t>Gambara</t>
  </si>
  <si>
    <t>Gavardo</t>
  </si>
  <si>
    <t>Rifiuti autosmaltiti da utenze non domestiche</t>
  </si>
  <si>
    <t>Vetro - RSA art.238, c.10 DLgs 152/06</t>
  </si>
  <si>
    <t>Ghedi</t>
  </si>
  <si>
    <t>Gottolengo</t>
  </si>
  <si>
    <t>080</t>
  </si>
  <si>
    <t>Isorella</t>
  </si>
  <si>
    <t>Lonato del Garda</t>
  </si>
  <si>
    <t>Lograto</t>
  </si>
  <si>
    <t>Lumezzane</t>
  </si>
  <si>
    <t>096</t>
  </si>
  <si>
    <t>Mazzano</t>
  </si>
  <si>
    <t>107</t>
  </si>
  <si>
    <t>Monte Isola</t>
  </si>
  <si>
    <t>111</t>
  </si>
  <si>
    <t>Montichiari</t>
  </si>
  <si>
    <t>Montirone</t>
  </si>
  <si>
    <t>114</t>
  </si>
  <si>
    <t>Orzinuovi</t>
  </si>
  <si>
    <t>125</t>
  </si>
  <si>
    <t>Palazzolo sull'Oglio</t>
  </si>
  <si>
    <t>Pontevico</t>
  </si>
  <si>
    <t>rifiuti assimilati gestiti da soggetto diverso dal comune</t>
  </si>
  <si>
    <t>Pontoglio</t>
  </si>
  <si>
    <t>Pralboino</t>
  </si>
  <si>
    <t>Remedello</t>
  </si>
  <si>
    <t>161</t>
  </si>
  <si>
    <t>Rovato</t>
  </si>
  <si>
    <t>166</t>
  </si>
  <si>
    <t>su chiamata</t>
  </si>
  <si>
    <t>Sale Marasino</t>
  </si>
  <si>
    <t>169</t>
  </si>
  <si>
    <t>San Zeno Naviglio</t>
  </si>
  <si>
    <t>173</t>
  </si>
  <si>
    <t>Soiano del Lago</t>
  </si>
  <si>
    <t>180</t>
  </si>
  <si>
    <t>Toscolano-Maderno</t>
  </si>
  <si>
    <t>187</t>
  </si>
  <si>
    <t>Travagliato</t>
  </si>
  <si>
    <t>Tremosine sul Garda</t>
  </si>
  <si>
    <t>Verolanuova</t>
  </si>
  <si>
    <t>Villanuova sul Clisi</t>
  </si>
  <si>
    <t>Vobarno</t>
  </si>
  <si>
    <t>204</t>
  </si>
  <si>
    <t>Filighera</t>
  </si>
  <si>
    <t>063</t>
  </si>
  <si>
    <t>Vigevano</t>
  </si>
  <si>
    <t>177</t>
  </si>
  <si>
    <t>Pizzighettone</t>
  </si>
  <si>
    <t>Bozzolo</t>
  </si>
  <si>
    <t>007</t>
  </si>
  <si>
    <t>Canneto sull'Oglio</t>
  </si>
  <si>
    <t>Curtatone</t>
  </si>
  <si>
    <t>Gazoldo degli Ippoliti</t>
  </si>
  <si>
    <t>Guidizzolo</t>
  </si>
  <si>
    <t>Suzzara</t>
  </si>
  <si>
    <t>Borgo Virgilio</t>
  </si>
  <si>
    <t>S CHIAMATA</t>
  </si>
  <si>
    <t>Barzanò</t>
  </si>
  <si>
    <t>Bulciago</t>
  </si>
  <si>
    <t>011</t>
  </si>
  <si>
    <t>Utenza non domestica</t>
  </si>
  <si>
    <t>Calolziocorte</t>
  </si>
  <si>
    <t>Casatenovo</t>
  </si>
  <si>
    <t>Colico</t>
  </si>
  <si>
    <t>Civate</t>
  </si>
  <si>
    <t>022</t>
  </si>
  <si>
    <t>container presso centro commerciale</t>
  </si>
  <si>
    <t>dato dei quantitativi dei singoli materiali non disponibile</t>
  </si>
  <si>
    <t>Alluminio;Cellophane;Ferro;Metalli;Plastica;Scarto</t>
  </si>
  <si>
    <t>Dervio</t>
  </si>
  <si>
    <t>030</t>
  </si>
  <si>
    <t>042</t>
  </si>
  <si>
    <t>Malgrate</t>
  </si>
  <si>
    <t>IMBALLAGGI IN MATERIALI MISTI</t>
  </si>
  <si>
    <t>Monte Marenzo</t>
  </si>
  <si>
    <t>ZINCO - DERIVANTE DA RIFIUTI CIMITERIALI</t>
  </si>
  <si>
    <t>Monticello Brianza</t>
  </si>
  <si>
    <t>054</t>
  </si>
  <si>
    <t>Olginate</t>
  </si>
  <si>
    <t>059</t>
  </si>
  <si>
    <t>Carta;Legno;Plastica</t>
  </si>
  <si>
    <t>Osnago</t>
  </si>
  <si>
    <t>Paderno d'Adda</t>
  </si>
  <si>
    <t>Pescate</t>
  </si>
  <si>
    <t>068</t>
  </si>
  <si>
    <t>Codogno</t>
  </si>
  <si>
    <t>Massalengo</t>
  </si>
  <si>
    <t>Monza e Brianza</t>
  </si>
  <si>
    <t>Monza</t>
  </si>
  <si>
    <t>033</t>
  </si>
  <si>
    <t>rifiuti assimilati avviati al recupero dai produttori stessi tramite CORIPET</t>
  </si>
  <si>
    <r>
      <t xml:space="preserve">Questa tabella serve per valorizare la colonna </t>
    </r>
    <r>
      <rPr>
        <b/>
        <sz val="10"/>
        <rFont val="Aptos"/>
        <family val="2"/>
      </rPr>
      <t>RSA RU Indifferenziati</t>
    </r>
    <r>
      <rPr>
        <sz val="10"/>
        <rFont val="Aptos"/>
        <family val="2"/>
      </rPr>
      <t xml:space="preserve"> dato che dalla query di Macina questo dato al momento  non esce (iRif 23288)</t>
    </r>
  </si>
  <si>
    <t>RSA RU Indifferenziati (Kg)</t>
  </si>
  <si>
    <t>%RE
con 2do dest</t>
  </si>
  <si>
    <t>REC. DI ENERGIA 200301 DM</t>
  </si>
  <si>
    <t>%RE 1 destino su totale</t>
  </si>
  <si>
    <t>somma</t>
  </si>
  <si>
    <t>rifiuti raccolti presso le utenze non domestiche conferite al di fuori del servizio pubblico</t>
  </si>
  <si>
    <t>PIATTAFORMA ECOLOGICA DI PORLEZZA</t>
  </si>
  <si>
    <t>Bedizzole</t>
  </si>
  <si>
    <t>Rifiuti avviati al recupero direttamente dalle utenze non domestiche</t>
  </si>
  <si>
    <t>Novate Milanese</t>
  </si>
  <si>
    <t>RIFIUTI AVVIATI A RECUPERO DIRETTAMENTE DA PRODUTTORI PRIVATI</t>
  </si>
  <si>
    <t>ELSY SRL  - 4 KG 
LGL ELECTRONICS SRL - 16 KG</t>
  </si>
  <si>
    <t>Brienno</t>
  </si>
  <si>
    <t>dal 1 aprile 2024 presa in carico dei rifiuti solo nell'area attrezzata sovraccomunale di Cernobbio</t>
  </si>
  <si>
    <t>Rifiuti raccolti da utenze non domestiche: GENNAIO Simea srl, FEBBRAIO Unicredit, MARZO LP grafica srl, APRILE Matest</t>
  </si>
  <si>
    <t>Rifiuti prodotti dalla Socieyà Mappy Italia conferiti al di fuori dal servizio pubblico</t>
  </si>
  <si>
    <t>raccolta a chiamata</t>
  </si>
  <si>
    <t>Valsolda</t>
  </si>
  <si>
    <t>consegna diretta dell'utente al centro di raccolta di Porlezza</t>
  </si>
  <si>
    <t>rifiuti raccolti e avviati a recupero da Unicredit, F.lli Zappettini, Tecnoinox e IPER Montebello, inseriti una tantum nel mese di dicembre</t>
  </si>
  <si>
    <t>produttore C.O.S.P.A. di Andreoletti</t>
  </si>
  <si>
    <t>Luisago</t>
  </si>
  <si>
    <t>135</t>
  </si>
  <si>
    <t>Locate Varesino</t>
  </si>
  <si>
    <t>Produttore: SIAC SPA</t>
  </si>
  <si>
    <t>Induno Olona</t>
  </si>
  <si>
    <t>083</t>
  </si>
  <si>
    <t>Cislago</t>
  </si>
  <si>
    <t>050</t>
  </si>
  <si>
    <t>Produttori: BANCO BPM, PE.TRA (VIA OROBIE)</t>
  </si>
  <si>
    <t>produttore: Textela Creative; Onda Blu Textile</t>
  </si>
  <si>
    <t>produttore: MARR SPA</t>
  </si>
  <si>
    <t>Produttori del rifiuto: kg. 10 Monzani Ambiente Srl - Via Cascina Sega 1 - Bonate Sotto
kg. 1 Promix Srl - Via I Maggio 8 - Bonate Sotto
kg. 20 Record SpA - Via V. Veneto 65 - Bonate Sotto</t>
  </si>
  <si>
    <t>Salò</t>
  </si>
  <si>
    <t>Dato su frequenza inserito in quanto obbligatorio ma non disponibile</t>
  </si>
  <si>
    <t>Longhena</t>
  </si>
  <si>
    <t>093</t>
  </si>
  <si>
    <t>KG 23 CONFERIMENTO PRESSO L'AREA ATTREZZATA DEL COMUNE DI BRANDICO (BS) CHE PROVVEDE ALLO SMALTIMENTO. IL QUANTITATIVO INDICATO E' STATO CALCOLATO IN BASE AGLI ABITANTI DI CIASUN COMUNE</t>
  </si>
  <si>
    <t>Presso la sede del cliente</t>
  </si>
  <si>
    <t>Cergnago</t>
  </si>
  <si>
    <t>Manerbio</t>
  </si>
  <si>
    <t>103</t>
  </si>
  <si>
    <t>Soresina</t>
  </si>
  <si>
    <t>Ostiglia</t>
  </si>
  <si>
    <t>Quantità raccolte e smaltite dalle UND (Banco BPM)</t>
  </si>
  <si>
    <t>Santa Maria Hoè</t>
  </si>
  <si>
    <t>Lazzate</t>
  </si>
  <si>
    <t>Muscoline</t>
  </si>
  <si>
    <t>116</t>
  </si>
  <si>
    <t>Orzivecchi</t>
  </si>
  <si>
    <t>Ospitaletto</t>
  </si>
  <si>
    <t>127</t>
  </si>
  <si>
    <t>Livraga</t>
  </si>
  <si>
    <t>23|a</t>
  </si>
  <si>
    <t>RIFIUTI AVVIATA A RECUPERO E/O SMALTIMENTO NELL’ANNO SOLARE 2024 (AI SENSI DELL’ART. 8 DEL REGOLAMENTO TARI DEL COMUNE DI CARAVAGGIO) - CENTRO VERDE</t>
  </si>
  <si>
    <t>rifiuti raccolti e avviati a recupero da IPER Montebello - VIA BRUSAPORTO, 41, inseriti una tantum nel mese di dicembre</t>
  </si>
  <si>
    <t>PRODUTTORE "INIZIATIVA TREDICI SRL", BENNET</t>
  </si>
  <si>
    <t>Lacchiarella</t>
  </si>
  <si>
    <t>115</t>
  </si>
  <si>
    <t>Almè</t>
  </si>
  <si>
    <t>005</t>
  </si>
  <si>
    <t>TRAMVIE ELETTRICHE BERGAMASCHE - 780KG</t>
  </si>
  <si>
    <t>PRODUTTORI:  IPERAL, EMMEBI spa,</t>
  </si>
  <si>
    <t>Produttore: Iperal; Onda Blu Textile; Plast Italia Engineering, MD</t>
  </si>
  <si>
    <t>IPERAL SUPERMERCATI</t>
  </si>
  <si>
    <t>Traona</t>
  </si>
  <si>
    <t>Da parte del produttore</t>
  </si>
  <si>
    <t>Conferimento utenze non domestiche RSA Art. 238 c. 10 DLGS 152/06</t>
  </si>
  <si>
    <t>Calcio</t>
  </si>
  <si>
    <t>Calcinate</t>
  </si>
  <si>
    <t>produttori: FILBOFLEX, RIALTO, MARR</t>
  </si>
  <si>
    <t>Produttori: STELLI SRL, BCUBE, CERRO SRL, CORNA QUADRI SRL, ALDI SRL, SDA EXPRESS COURIER SPA, MAXI-DI SRL, GLS ENTERPRISE SRL, ITALMARK SRL, ESSELUNGA SPA
* Trasportatore ALTRO: KG 160 (trasportatore HSH TRANSPORT SRL)</t>
  </si>
  <si>
    <t>Spirano</t>
  </si>
  <si>
    <t>206</t>
  </si>
  <si>
    <t>ditte</t>
  </si>
  <si>
    <t>Rifiuti prodotti dalla Socieyà Coop Lombardia e Mappy Italia conferiti al di fuori dal servizio pubblico</t>
  </si>
  <si>
    <t>SERVIZIO PRESSO SOCIETA' COOP LOMBARDIA E MAPPY ITALIA</t>
  </si>
  <si>
    <t>produttore: Lidl</t>
  </si>
  <si>
    <t>Quantità raccolte dalle utenze non domestiche uscite dal servizio o che hanno richiesto una riduzione</t>
  </si>
  <si>
    <t>San Vittore Olona</t>
  </si>
  <si>
    <t>IPERAL
ITALMARK SPA
LIDL ITALIA SRL
MD SPA 
SPESA INTELLIGENTE SPA</t>
  </si>
  <si>
    <t>CO. INGROS. TEX.  - 9800 KG
DONATO MARTINELLI - 60140 KG
LE TERRE DELLA VALGANDINO - 45680 KG
ALMATEX SRL - 160 KG</t>
  </si>
  <si>
    <t>Albano Sant'Alessandro</t>
  </si>
  <si>
    <t>Gorlago</t>
  </si>
  <si>
    <t>8|s</t>
  </si>
  <si>
    <t>Bagnatica</t>
  </si>
  <si>
    <t>ELSY - 5120 KG
LGL ELECTRONIC SPA - 3020 KG
CARROZZERIA NICOLI - 1560KG
BOSIFIL - 80300KG</t>
  </si>
  <si>
    <t>Produttori: TRASPORTI F.LLI RONDI S.R.L.</t>
  </si>
  <si>
    <t>non specificata</t>
  </si>
  <si>
    <t>Rho</t>
  </si>
  <si>
    <t>182</t>
  </si>
  <si>
    <t>dato annuale</t>
  </si>
  <si>
    <t>Rifiuti raccolti al di fuori del servizio pubblico</t>
  </si>
  <si>
    <t>Produttori rifiuto: Kg. 9.590 Bonifaccio Srl - Via delle Regioni 6 - Bonate Sotto
- Kg. 240 Monzani Ambiente srl - Via Cascina Sega 1 - Bonate Sotto
- Kg. 5.080 Record SpA - Via V. Veneto 65 - Bonate Sotto
- Kg. 22.000 Unes Maxi SpA - Via V. Veneto 2 - Bo</t>
  </si>
  <si>
    <t>Produttori: MIGROSS SPA; PRATESI HOTEL DIVISION SRL, CISALFA SPORT SPA</t>
  </si>
  <si>
    <t>Progetto Orio Center</t>
  </si>
  <si>
    <t>Gravedona ed Uniti</t>
  </si>
  <si>
    <t>249</t>
  </si>
  <si>
    <t>PENNY MARKET VIA REGINA 71</t>
  </si>
  <si>
    <t>a richiesta</t>
  </si>
  <si>
    <t>Produttori: Iperal e C.o.s.p.a. di Andreoletti srl</t>
  </si>
  <si>
    <t>Berlingo</t>
  </si>
  <si>
    <t>Villongo</t>
  </si>
  <si>
    <t>242</t>
  </si>
  <si>
    <t>DITTA ALCAS SU CHIAMATA</t>
  </si>
  <si>
    <t>A  CHIAMATA</t>
  </si>
  <si>
    <t>Piateda</t>
  </si>
  <si>
    <t>Castione Andevenno</t>
  </si>
  <si>
    <t>Rifiuti raccolti da utenze non domestiche: APRILE Matest Spa, GIUGNO Oscartielle, LUGLIO Prix Quality, OTTOBRE Veraflex, NOVEMBRE MD Spa, DICEMBRE Iperal Supermercati</t>
  </si>
  <si>
    <t>Tremezzina</t>
  </si>
  <si>
    <t>252</t>
  </si>
  <si>
    <t>Malnate</t>
  </si>
  <si>
    <t>Brebbia</t>
  </si>
  <si>
    <t>Solbiate con Cagno</t>
  </si>
  <si>
    <t>255</t>
  </si>
  <si>
    <t>Punto vendita Esselunga via Roma, 19</t>
  </si>
  <si>
    <t>Capriano del Colle</t>
  </si>
  <si>
    <t>Fino Mornasco</t>
  </si>
  <si>
    <t>102</t>
  </si>
  <si>
    <t>Carlazzo</t>
  </si>
  <si>
    <t>IPERAL VIA IV ALPINI N.59L</t>
  </si>
  <si>
    <t>Lavenone</t>
  </si>
  <si>
    <t>Quantità raccolte e smaltite dalle UND (Aldi, Ciesseci, Iperal, MD Spa, Cartotecnica Prebo)</t>
  </si>
  <si>
    <t>Lentate sul Seveso</t>
  </si>
  <si>
    <t>Quantità raccolte dalle non domestiche (Iperal, DisGau Center e Lidl Italia)</t>
  </si>
  <si>
    <t>Dosolo</t>
  </si>
  <si>
    <t>presso il cliente</t>
  </si>
  <si>
    <t>Limbiate</t>
  </si>
  <si>
    <t>Piubega</t>
  </si>
  <si>
    <t>Gazzuolo</t>
  </si>
  <si>
    <t>Sarezzo</t>
  </si>
  <si>
    <t>174</t>
  </si>
  <si>
    <t>Offlaga</t>
  </si>
  <si>
    <t>122</t>
  </si>
  <si>
    <t>Rifiuti raccolti da utenze non domestiche (Costacurta Spa, EMMECI Spa e Penny Market)</t>
  </si>
  <si>
    <t>Soncino</t>
  </si>
  <si>
    <t>Crema</t>
  </si>
  <si>
    <t>035</t>
  </si>
  <si>
    <t>Pandino</t>
  </si>
  <si>
    <t>San Rocco al Porto</t>
  </si>
  <si>
    <t>Provaglio d'Iseo</t>
  </si>
  <si>
    <t>AL bisogno</t>
  </si>
  <si>
    <t>ELSY SRL - 973 KG
BOSIFIL SPA - 1944 KG 
BOSIFIL SPA - 2287 KG</t>
  </si>
  <si>
    <t>produttore: Textela Creative</t>
  </si>
  <si>
    <t>Conferimento utenze non domestiche RSA art. 238 c.10 DLGS 152/06</t>
  </si>
  <si>
    <t>4|s</t>
  </si>
  <si>
    <t>LIDL ITALIA SRL
MD SPA
SPESA INTELLIGENTE SPA</t>
  </si>
  <si>
    <t>Produttori del rifiuto: Kg. 1.190 Bonifaccio Srl - Via delle Regioni 6 - Bonate Sotto
- kg. 90 Monzani Ambiente Srl - Via Cascina Sega n. 1 - Bonate Sotto
- kg. 17.760 Promix Srl - Via I Maggio 8 - Bonate Sotto
- Kg. 40 Unes Maxi SpA - Via V. Veneto 2 - B</t>
  </si>
  <si>
    <t>produttore: C.O.S.P.A. di Andreoletti srl</t>
  </si>
  <si>
    <t>CASA DI RIPOSO RSA FONDAZIONE P. PICCINELLI</t>
  </si>
  <si>
    <t>rifiuti raccolti e avviati a recupero da Bergel, Iper Montebello, inseriti una tantum nel mese di dicembre</t>
  </si>
  <si>
    <t>Corsico</t>
  </si>
  <si>
    <t>In funzione dell'accordo sottoscritto il 26/07/24 tra il Comune di Corsico e il Comune di Milano per l'utilizzo condiviso della piattaforma ecologica comunale di via Monferrato in Corsico, i pesi complessivi dei rifiuti conferiti vanno ripartiti, a far da</t>
  </si>
  <si>
    <t>Rifiuti prodotti dalla Società Coop Lombardia conferiti al di fuori dal servizio pubblico</t>
  </si>
  <si>
    <t>SERVIZIO PRESSO SOCIETA' COOP LOMBARDIA</t>
  </si>
  <si>
    <t>RACCOLTA PRESSO PUNTI VENDITA</t>
  </si>
  <si>
    <t>produttore: B&amp;F ITALIA</t>
  </si>
  <si>
    <t>Produttori: CERRO SRL, MAXI-DI SRL, ESSELUNGA SPA</t>
  </si>
  <si>
    <t>Rifiuti raccolti da utenze non domestiche: GENNAIO Bolognini Srl, LUGLIO Prix Quality, OTTOBRE Veraflex Srl, NOVEMBRE MD Spa</t>
  </si>
  <si>
    <t>CO. INGROS. TEX. - 620 KG
DONATO MARTINELLI - 13784 KG</t>
  </si>
  <si>
    <t>Sedriano</t>
  </si>
  <si>
    <t>trasporti organizzati dal produttore</t>
  </si>
  <si>
    <t>A richiesta</t>
  </si>
  <si>
    <t>SU RICHIESTA</t>
  </si>
  <si>
    <t>41|a</t>
  </si>
  <si>
    <t>Sono inclusi i quantitativi di contenitori per liquidi pet intercettati e avviati a riciclo tramite eco-compattatori CORIPET.</t>
  </si>
  <si>
    <t>SU RICHHIESTA</t>
  </si>
  <si>
    <t>Corte Franca</t>
  </si>
  <si>
    <t>RIFIUTI IN CONVENZIONE</t>
  </si>
  <si>
    <t>Quantità raccolte e smaltite dall'UND (Paper Board Alliance)</t>
  </si>
  <si>
    <t>Quantità raccolte dalle non domestiche (Lidl Italia) inserite a dicembre. Le quantità raccolte da Bennet inserite a novembre</t>
  </si>
  <si>
    <t>Produttori: PE.TRA SRL
**PE.TRA VIA DELLE IMPRESE 2640 KG
**PE.TRA VIA OROBIE 2160 KG</t>
  </si>
  <si>
    <t>Rifiuti prodotti dalla Società Mappy Italia conferiti al di fuori del servizio pubblico</t>
  </si>
  <si>
    <t>Casorate Sempione</t>
  </si>
  <si>
    <t>039</t>
  </si>
  <si>
    <t>raccolta rifiuti urbani da utenze non domestiche, al di fuori dal servizio pubblico.</t>
  </si>
  <si>
    <t>Parabiago</t>
  </si>
  <si>
    <t>168</t>
  </si>
  <si>
    <t>Produttori dei rifiuti:
- Kg. 2.640 Promix Srl - Via I Maggio 8 - Bonate Sotto
- Kg. 25 Unes Maxi SpA - Via V. Veneto 2 - Bonate Sotto</t>
  </si>
  <si>
    <t>SERVIZIO PRESSO SOCIETA' MAPPY ITALIA</t>
  </si>
  <si>
    <t>OFFICINA TIRONI SRL</t>
  </si>
  <si>
    <t>Fornovo San Giovanni</t>
  </si>
  <si>
    <t>Produttore: LEIDA PAVIMENTI DI A. LEIDA &amp; C. SRL</t>
  </si>
  <si>
    <t>TRAMVIE ELETTRICHE BERGAMASCHE SPA - 1890 KG</t>
  </si>
  <si>
    <t>rifiuti raccolti e avviati a recupero da METRO, IPER Montebello e IPERSTATION, inseriti una tantum nel mese di dicembre</t>
  </si>
  <si>
    <t>Produttori:  MAXI-DI SRL</t>
  </si>
  <si>
    <t>produttori: B&amp;F ITALIA</t>
  </si>
  <si>
    <t>Rifiuti raccolti da utenze non domestiche: APRILE Matest Spa, GIUGNO Oscartielle Spa, LUGLIO Prix Quality</t>
  </si>
  <si>
    <t>Produttori: BCUBE, CERRO SRL, CORNA QUADRI SRL, SDA EXPRESS COURIER SPA, MAXI-DI SRL,GLS ENTERPRISE SRL, BRT SPA</t>
  </si>
  <si>
    <t>Conferimento utenze non domestiche RSA art. 238 c. 10 DLGS 152/06</t>
  </si>
  <si>
    <t>produttore: Emmebi spa</t>
  </si>
  <si>
    <t>LIDL ITALIA SRL</t>
  </si>
  <si>
    <t>Quantità raccolte dalle non domestiche (Lidl Italia)</t>
  </si>
  <si>
    <t>Rifiuti raccolti da utenze non domestiche (Costacurta Spa e M.M.P Srl)</t>
  </si>
  <si>
    <t>DITTA USCITA DAL SERVIZIO PUBBLICO (LACTO SIERO)</t>
  </si>
  <si>
    <t>DA TERRITORIO UND  E DITTE USCITE DAL SERVIZIO(COOP ALLEANZA 3.0)</t>
  </si>
  <si>
    <t>Raccolta presso la sede del cliente</t>
  </si>
  <si>
    <t>11|a</t>
  </si>
  <si>
    <t>Quantità raccolte e smaltite dalle UND (Ciesseci e Paper Board Alliance)</t>
  </si>
  <si>
    <t>DONATO MARTINELLI  - 9220 KG</t>
  </si>
  <si>
    <t>Produttore del rifiuto: Bonifaccio Srl - Via Delle Regioni 6 - Bonate Sotto</t>
  </si>
  <si>
    <t>Quantità raccolte e smaltite dalle UND (Paper Board Alliance)</t>
  </si>
  <si>
    <t>dati identificativi dell'utente:
SARCO R.E. SPA
VIA CARLO CERESA, 10
24015 SAN GIOVANNI BIANCO (BG)
UNITA' LOCALE: VIA RONCAGLIA ENTRO, SN - 24015 SAN GIOVANNI BIANCO (BG) P.I. 04471940165
C.F. 03643830163</t>
  </si>
  <si>
    <t>Pedesina</t>
  </si>
  <si>
    <t>Cellophane;Polistirolo;Tetra-pak</t>
  </si>
  <si>
    <t>Carta;Cellophane;Legno;Plastica;Scarto</t>
  </si>
  <si>
    <t>Rifiuti raccolte da utenze non domestiche: GENNAIO Europa Ceramiche Srl, FEBBRAIO Ge.Ne srl, MARZO LP grafica srl, GIUGNO Oscartielle, OTTOBRE Veraflex srl, DICEMBRE Iperal supermercati</t>
  </si>
  <si>
    <t>Carta;Plastica;Metalli</t>
  </si>
  <si>
    <t>Pumenengo</t>
  </si>
  <si>
    <t>PRODUTTORE
STARBOX SRL PER KG 4720
EDIL DUE SRL PER KG 3070</t>
  </si>
  <si>
    <t>aemme colori srl  6780 KG
TRAMVIE ELETTRICHE BERGAMASCHE SPA 8040 KG</t>
  </si>
  <si>
    <t>Produttori: STELLI SRL, BCUBE, CERRO SRL, CORNA QUADRI SRL, WUERTH SRL, ALDI SRL, SDA EXPRESS COURIER SPA, MEDIAMARKET SPA, GLS ENTERPRISE SRL, ITALMARK SRL, BRT SPA</t>
  </si>
  <si>
    <t>OFFICINA TIRONI SRL
ACCIAI TUBI SPA</t>
  </si>
  <si>
    <t>a chimata</t>
  </si>
  <si>
    <t>Polistirolo;Alluminio;Carta;Cellophane;Metalli;Plastica</t>
  </si>
  <si>
    <t>rifiuti raccolti e avviati a recupero da Bergel, F.lli Zappettini, Gruppo Dimensione Comunità, METRO, Iper Montebello e IPERSTATION, inseriti una tantum nel mese di dicembre</t>
  </si>
  <si>
    <t>Alluminio;Carta;Plastica;Vetro</t>
  </si>
  <si>
    <t>Alluminio;Cellophane;Plastica;Polistirolo</t>
  </si>
  <si>
    <t>Moltrasio</t>
  </si>
  <si>
    <t>Cellophane;Plastica</t>
  </si>
  <si>
    <t>Alluminio;Vetro;Cellophane;Plastica;Polistirolo;Scarto;Stracci</t>
  </si>
  <si>
    <t>produttori. Iperal e C.O.S.P.A. di Andreoletti srl</t>
  </si>
  <si>
    <t>150102|8687</t>
  </si>
  <si>
    <t>Alluminio;Polistirolo;Vetro;Cellophane;Plastica</t>
  </si>
  <si>
    <t>trattandosi di rifiuti raccolti da soggetti privati c/o utenze NON domestiche che hanno scelto di conferire i propri rifiuti urbani al di fuori del servizio pubblico ai sensi del DL 116/2020 il dettaglio dei rifiuti contenuti è stato IPOTIZZATO</t>
  </si>
  <si>
    <t>Cellophane;Legno;Plastica;Polistirolo;Scarto;Stracci</t>
  </si>
  <si>
    <t>Monvalle</t>
  </si>
  <si>
    <t>104</t>
  </si>
  <si>
    <t>Oltrona di San Mamette</t>
  </si>
  <si>
    <t>a chia
mata</t>
  </si>
  <si>
    <t>Carta;Cellophane;Metalli;Plastica;Polistirolo</t>
  </si>
  <si>
    <t>Alluminio;Cellophane;Plastica;Polistirolo;Vetro</t>
  </si>
  <si>
    <t>Alluminio;Plastica;Polistirolo</t>
  </si>
  <si>
    <t>PRODUTTORI: Centro Commerciale Ramonda Spa; Goal Spa;</t>
  </si>
  <si>
    <t>Cellophane;Legno;Plastica;Vetro</t>
  </si>
  <si>
    <t>IPERAL VIA IV ALPINI N.59L
BRICO IO STRADA STATALE REGINA</t>
  </si>
  <si>
    <t>Alluminio;Carta;Cellophane;Plastica;Polistirolo</t>
  </si>
  <si>
    <t>Produttori: ITALMARK SRL</t>
  </si>
  <si>
    <t>PRODUTTORE: IPERAL, EMMEBI spa</t>
  </si>
  <si>
    <t>non specificato</t>
  </si>
  <si>
    <t>PRODUTTORE: MARR; RIALTO</t>
  </si>
  <si>
    <t>Non noto</t>
  </si>
  <si>
    <t>EREDI PEZZOLI ANDREA SNC - 2260 KG</t>
  </si>
  <si>
    <t>CENTRO NAUTICO
IPERAL
ITALMARK SPA</t>
  </si>
  <si>
    <t>Produttori dei rifiuti: 
- Kg. 410 Monzani Ambiente Srl - Via Cascina Sega 1 - Bonate Sotto
- Kg. 7.190 Promix Srl - Via I Maggio 8 - Bonate Sotto
- Kg. 4.390 Record S.p.A. - Via V. Veneto n. 65 - Bonate Sotto
- Kg. 28.720 Zima Srl (Conad) Via V. Veneto 8</t>
  </si>
  <si>
    <t>Alluminio;Carta;Cellophane;Ferro;Legno;Metalli;Plastica;Polistirolo;Scarto;Stracci;Tetra-pak;Vetro</t>
  </si>
  <si>
    <t>Carta;Plastica</t>
  </si>
  <si>
    <t>Produttore: PRATESI HOTEL DIVISION SRL, CISALFA SPORT SPA</t>
  </si>
  <si>
    <t>non è possibile risalire alla esatta composizione qualitativa della raccolta multimateriale</t>
  </si>
  <si>
    <t>dato annuale - frazioni merceologiche non disponibili</t>
  </si>
  <si>
    <t>IMBALLAGGI MISTI</t>
  </si>
  <si>
    <t>ELSY SRL - 3470 KG
LGL ELECTRONICS SPA - 15030 KG
GP IMBALLAGGI SAS 3920 KG
FINI.COP - 8720 KG</t>
  </si>
  <si>
    <t>Alluminio;Cellophane;Metalli;Polistirolo</t>
  </si>
  <si>
    <t>PRODUTTORE : CIESSECI SPA</t>
  </si>
  <si>
    <t>Metalli;Vetro</t>
  </si>
  <si>
    <t>Alluminio;Ferro;Metalli;Vetro</t>
  </si>
  <si>
    <t>Produttori: FLOW METER, B-METAL DI BAGINI CRISTIAN, TRASPORTI F.LLI RONDI S.R.L.</t>
  </si>
  <si>
    <t>PRODUTTORE "INIZIATIVA TREDICI SRL"; BENNET</t>
  </si>
  <si>
    <t>Alluminio;Vetro</t>
  </si>
  <si>
    <t>Alluminio;Cellophane;Metalli</t>
  </si>
  <si>
    <t>IMBALLAGGI IN PIU' MATERIALI</t>
  </si>
  <si>
    <t>Metalli;Carta;Legno;Plastica</t>
  </si>
  <si>
    <t>Produttori: EMMECI SPA, MEI SRL, ELESOLUTIONS SRL, BOLIS spa</t>
  </si>
  <si>
    <t>Produttori: A&amp;V SRL, VITTORIA SPA, PE.TRA 
*trasportatore ALTRO: 2460 KG MERICART DI MERLO FULVIO E C. SAS
**PE.TRA VIA DELLE IMPRESE: 37870 KG
**PE.TRA VIA OROBIE: 41030 KG</t>
  </si>
  <si>
    <t>150102|53880</t>
  </si>
  <si>
    <t>Alluminio;Cellophane;Legno;Plastica;Vetro</t>
  </si>
  <si>
    <t>150102|98010</t>
  </si>
  <si>
    <t>Quantità raccolte dalle non domestiche (Iperal)</t>
  </si>
  <si>
    <t>Alluminio;Carta;Plastica</t>
  </si>
  <si>
    <t>Quantità raccolte e smaltite dalle UND (Aldi, Ciesseci e Paper Board Alliance)</t>
  </si>
  <si>
    <t>150102|120735</t>
  </si>
  <si>
    <t>No analisi merceologica</t>
  </si>
  <si>
    <t>Ceretto Lomellina</t>
  </si>
  <si>
    <t>Alluminio;Plastica</t>
  </si>
  <si>
    <t>Alluminio;Carta;Cellophane;Polistirolo;Vetro</t>
  </si>
  <si>
    <t>Alluminio;Carta;Cellophane;Metalli;Plastica;Polistirolo</t>
  </si>
  <si>
    <t>Torricella Verzate</t>
  </si>
  <si>
    <t>30|a</t>
  </si>
  <si>
    <t>Cellophane;Legno;Metalli;Plastica;Polistirolo</t>
  </si>
  <si>
    <t>Carta;Cellophane;Legno</t>
  </si>
  <si>
    <t>Alluminio;Carta;Legno;Metalli;Plastica;Vetro</t>
  </si>
  <si>
    <t>Plastica;Cellophane;Polistirolo</t>
  </si>
  <si>
    <t>150102|28550</t>
  </si>
  <si>
    <t>Plastica;Polistirolo;Cellophane</t>
  </si>
  <si>
    <t>150102|126000</t>
  </si>
  <si>
    <t>Poncarale</t>
  </si>
  <si>
    <t>147</t>
  </si>
  <si>
    <t>Cellophane;Scarto;cartone plastificato</t>
  </si>
  <si>
    <t>Alluminio;Cellophane;Legno;Metalli;Plastica;Vetro</t>
  </si>
  <si>
    <t>Alluminio;Cellophane;Legno;Plastica;Polistirolo;Vetro</t>
  </si>
  <si>
    <t>al bisogno</t>
  </si>
  <si>
    <t>Rifiuti raccolti da utenze non domestiche (Arlem Srl e Officina Sala e Panzeri Srl)</t>
  </si>
  <si>
    <t>Carta;Cellophane;Legno;Metalli</t>
  </si>
  <si>
    <t>RIF</t>
  </si>
  <si>
    <t>rifiuti raccolti e avviati a recupero da Iper Montebello, inseriti una tantum nel mese di dicembre</t>
  </si>
  <si>
    <t>Servizio c/o TIGROS
a chiamata</t>
  </si>
  <si>
    <t>Senna Lodigiana</t>
  </si>
  <si>
    <t>Stradella</t>
  </si>
  <si>
    <t>153</t>
  </si>
  <si>
    <t>Raccolto presso il cliente</t>
  </si>
  <si>
    <t>PRODUTTORE: Tipolitografia Gamba</t>
  </si>
  <si>
    <t>rifiuti raccolti e avviati a recupero da Unicredit e F.lli Zappettini inseriti una tantum nel mese di dicembre</t>
  </si>
  <si>
    <t>Produttori: MEDIAMARKET SPA</t>
  </si>
  <si>
    <t>TRAMVIE ELETTRICHE BERGAMASCHE SPA 1470 KG</t>
  </si>
  <si>
    <t>Produttori: BANCO BPM</t>
  </si>
  <si>
    <t>GP IMBALLAGGI SAS - 391380 KG</t>
  </si>
  <si>
    <t>Rifiuti raccolti da utenze non domestiche:  GENNAIO Simea Srl, FEBBRAIO Unicredit</t>
  </si>
  <si>
    <t>Presso la ditta</t>
  </si>
  <si>
    <t>Quantità raccolte e smaltite da UND (4BSoft e BANCO BPM)</t>
  </si>
  <si>
    <t>Costa di Mezzate</t>
  </si>
  <si>
    <t>084</t>
  </si>
  <si>
    <t>Castellanza</t>
  </si>
  <si>
    <t>GESTORE SIECO DAL 01/01/2024 AL 31/04/2024 - NUOVO GESTORE AEMME LINEA AMBIENTE DAL 01/05/2024</t>
  </si>
  <si>
    <t>Rocca Susella</t>
  </si>
  <si>
    <t>Stima calcolata su UD/UND</t>
  </si>
  <si>
    <t>Produttori rifiuto: ZIMA Srl (Conad) Via V. Veneto 82 - Bonate Sotto</t>
  </si>
  <si>
    <t>Orio Center</t>
  </si>
  <si>
    <t>SPOT</t>
  </si>
  <si>
    <t>Il totale della quantità è riferita all'utenza non domestica. Indicato kg. 1 (dato obbligatorio) per confermare la scheda è non bloccare il trasferimento.</t>
  </si>
  <si>
    <t>Quantità proveniente da utenze domestiche stima UD/UND</t>
  </si>
  <si>
    <t>Teglio</t>
  </si>
  <si>
    <t>Servizio di raccolta a chiamata</t>
  </si>
  <si>
    <t>Piantedo</t>
  </si>
  <si>
    <t>048</t>
  </si>
  <si>
    <t>spot</t>
  </si>
  <si>
    <t>Valbrona</t>
  </si>
  <si>
    <t>229</t>
  </si>
  <si>
    <t>Vescovato</t>
  </si>
  <si>
    <t>Borgoratto Mormorolo</t>
  </si>
  <si>
    <t>Rifiuti raccolti da utenze non domestiche: MAGGIO Mondoflex</t>
  </si>
  <si>
    <t>SERVIZIO PRESSO LA SOCIETA' MAPPY ITALIA</t>
  </si>
  <si>
    <t>Rifiuti raccolti dall'utenza non domestica (Officina Sala e Panzeri Srl)</t>
  </si>
  <si>
    <t>Rifiuti raccolti dalle utenze non domestiche: GENNAIO F.lli Ghislandi</t>
  </si>
  <si>
    <t>Giussago</t>
  </si>
  <si>
    <t>Collio</t>
  </si>
  <si>
    <t>Brissago-Valtravaglia</t>
  </si>
  <si>
    <t>SERVIZIO PRESSO LA SOCIETA'MAPPY ITALIA</t>
  </si>
  <si>
    <t>SERVIZIO PRESSO COOP LOMBARDIA</t>
  </si>
  <si>
    <t>produttore: Elesolutions srl</t>
  </si>
  <si>
    <t>Rifiuti raccolti dalle utenze non domestiche: APRILE Matest, MAGGIO Mondoflex</t>
  </si>
  <si>
    <t>Produttore: BRT SPA - Esselunga</t>
  </si>
  <si>
    <t>Colonna1</t>
  </si>
  <si>
    <t>Colonna2</t>
  </si>
  <si>
    <t>Colonna3</t>
  </si>
  <si>
    <t>fare filtro su periodo 126 e nella colonna Macro filtro per contiene RSA; copiare i dati e incollarli qui sotto</t>
  </si>
  <si>
    <t>PRIMA di copiare i dati da Macina assicurarsi di aver fatto trasformato i dati presenti nelle colonne EY FA del foglio DATI in numeri (togliendo quindi le formule) in modo da conservare i dati dell'anno precedente. Il blocco con le formule dovrà invece sempre essere presente nell'anno corrente dei dati per poter effettuare i conteggi corretti</t>
  </si>
  <si>
    <t>66/73</t>
  </si>
  <si>
    <t>34/34</t>
  </si>
  <si>
    <t>53/60</t>
  </si>
  <si>
    <t>30/32</t>
  </si>
  <si>
    <t>18/22</t>
  </si>
  <si>
    <t>32/35</t>
  </si>
  <si>
    <t>32/40</t>
  </si>
  <si>
    <t>40/40</t>
  </si>
  <si>
    <t>67/73</t>
  </si>
  <si>
    <t>15/17</t>
  </si>
  <si>
    <t>17/22</t>
  </si>
  <si>
    <t>22/25</t>
  </si>
  <si>
    <r>
      <t xml:space="preserve">la </t>
    </r>
    <r>
      <rPr>
        <b/>
        <i/>
        <sz val="8"/>
        <color rgb="FFFF0000"/>
        <rFont val="Aptos"/>
        <family val="2"/>
      </rPr>
      <t>colonna FF</t>
    </r>
    <r>
      <rPr>
        <i/>
        <sz val="8"/>
        <color rgb="FFFF0000"/>
        <rFont val="Aptos"/>
        <family val="2"/>
      </rPr>
      <t xml:space="preserve"> si aggiona in base ai dati del foglio RSA</t>
    </r>
  </si>
  <si>
    <t>RSA INDIFF (t)</t>
  </si>
  <si>
    <r>
      <t xml:space="preserve">PROD TOT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</si>
  <si>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PROD TOT die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indexed="8"/>
        <rFont val="Aptos"/>
        <family val="2"/>
      </rPr>
      <t>t/die</t>
    </r>
  </si>
  <si>
    <r>
      <t xml:space="preserve">PROD PC annua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indexed="8"/>
        <rFont val="Aptos"/>
        <family val="2"/>
      </rPr>
      <t>kg/anno</t>
    </r>
  </si>
  <si>
    <r>
      <t xml:space="preserve">PROD PC die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indexed="8"/>
        <rFont val="Aptos"/>
        <family val="2"/>
      </rPr>
      <t>kg/die</t>
    </r>
  </si>
  <si>
    <r>
      <t xml:space="preserve">INCR Tot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%</t>
    </r>
  </si>
  <si>
    <r>
      <t xml:space="preserve">INCR pc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%</t>
    </r>
  </si>
  <si>
    <r>
      <t xml:space="preserve">PRODUZ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% sul Totale regione</t>
    </r>
  </si>
  <si>
    <r>
      <t xml:space="preserve">RU NON DIFF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</si>
  <si>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 di cui </t>
    </r>
    <r>
      <rPr>
        <b/>
        <i/>
        <sz val="5"/>
        <rFont val="Aptos"/>
        <family val="2"/>
      </rPr>
      <t>RSA</t>
    </r>
    <r>
      <rPr>
        <i/>
        <sz val="5"/>
        <rFont val="Aptos"/>
        <family val="2"/>
      </rPr>
      <t xml:space="preserve"> - RU NON INDIFF (200301) (t)</t>
    </r>
  </si>
  <si>
    <r>
      <t xml:space="preserve">INGOMBRANTI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</si>
  <si>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Ing rec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</si>
  <si>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Ing sma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</si>
  <si>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Ing </t>
    </r>
    <r>
      <rPr>
        <u/>
        <sz val="5"/>
        <color theme="9" tint="-0.499984740745262"/>
        <rFont val="Aptos"/>
        <family val="2"/>
      </rPr>
      <t>in giacenza</t>
    </r>
    <r>
      <rPr>
        <sz val="5"/>
        <color theme="9" tint="-0.499984740745262"/>
        <rFont val="Aptos"/>
        <family val="2"/>
      </rPr>
      <t xml:space="preserve"> </t>
    </r>
    <r>
      <rPr>
        <b/>
        <sz val="5"/>
        <color theme="9" tint="-0.499984740745262"/>
        <rFont val="Aptos"/>
        <family val="2"/>
      </rPr>
      <t>DM</t>
    </r>
    <r>
      <rPr>
        <sz val="5"/>
        <color theme="9" tint="-0.499984740745262"/>
        <rFont val="Aptos"/>
        <family val="2"/>
      </rPr>
      <t xml:space="preserve">
</t>
    </r>
    <r>
      <rPr>
        <b/>
        <sz val="5"/>
        <color theme="9" tint="-0.499984740745262"/>
        <rFont val="Aptos"/>
        <family val="2"/>
      </rPr>
      <t>t</t>
    </r>
  </si>
  <si>
    <r>
      <t xml:space="preserve">SPAZZAMENTO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</si>
  <si>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Ss rec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</si>
  <si>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Ss sma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</si>
  <si>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Ss </t>
    </r>
    <r>
      <rPr>
        <u/>
        <sz val="5"/>
        <color theme="9" tint="-0.499984740745262"/>
        <rFont val="Aptos"/>
        <family val="2"/>
      </rPr>
      <t>in giacenza</t>
    </r>
    <r>
      <rPr>
        <sz val="5"/>
        <color theme="9" tint="-0.499984740745262"/>
        <rFont val="Aptos"/>
        <family val="2"/>
      </rPr>
      <t xml:space="preserve"> </t>
    </r>
    <r>
      <rPr>
        <b/>
        <sz val="5"/>
        <color theme="9" tint="-0.499984740745262"/>
        <rFont val="Aptos"/>
        <family val="2"/>
      </rPr>
      <t>DM</t>
    </r>
    <r>
      <rPr>
        <sz val="5"/>
        <color theme="9" tint="-0.499984740745262"/>
        <rFont val="Aptos"/>
        <family val="2"/>
      </rPr>
      <t xml:space="preserve">
</t>
    </r>
    <r>
      <rPr>
        <b/>
        <sz val="5"/>
        <color theme="9" tint="-0.499984740745262"/>
        <rFont val="Aptos"/>
        <family val="2"/>
      </rPr>
      <t>t</t>
    </r>
  </si>
  <si>
    <r>
      <t xml:space="preserve">SOLO RD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</si>
  <si>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Inerti totale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</si>
  <si>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INERTI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</si>
  <si>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COMP. DOM.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</si>
  <si>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RSA </t>
    </r>
    <r>
      <rPr>
        <b/>
        <sz val="5"/>
        <color rgb="FF000000"/>
        <rFont val="Aptos"/>
        <family val="2"/>
      </rPr>
      <t>DM a rec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</si>
  <si>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TOT RD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rgb="FF000000"/>
        <rFont val="Aptos"/>
        <family val="2"/>
      </rPr>
      <t>t</t>
    </r>
  </si>
  <si>
    <r>
      <t xml:space="preserve">RD PC annua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indexed="8"/>
        <rFont val="Aptos"/>
        <family val="2"/>
      </rPr>
      <t>kg/anno</t>
    </r>
  </si>
  <si>
    <r>
      <t xml:space="preserve">INCR Tot RD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%</t>
    </r>
  </si>
  <si>
    <r>
      <t xml:space="preserve">% TOT RD </t>
    </r>
    <r>
      <rPr>
        <b/>
        <sz val="5"/>
        <color rgb="FF000000"/>
        <rFont val="Aptos"/>
        <family val="2"/>
      </rPr>
      <t>DM</t>
    </r>
  </si>
  <si>
    <r>
      <t xml:space="preserve">INDIFFERENZIATI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t</t>
    </r>
  </si>
  <si>
    <r>
      <t xml:space="preserve">INDIFF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 die
t/die</t>
    </r>
  </si>
  <si>
    <r>
      <t xml:space="preserve">INDIFF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 PC annua
kg/anno</t>
    </r>
  </si>
  <si>
    <r>
      <t xml:space="preserve">INDIFF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 PC die
kg/die</t>
    </r>
  </si>
  <si>
    <r>
      <t xml:space="preserve">INDIFF TOT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 anno prec. %</t>
    </r>
  </si>
  <si>
    <r>
      <t xml:space="preserve">INDIFF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 PC anno prec. %</t>
    </r>
  </si>
  <si>
    <r>
      <t xml:space="preserve">PROD TOT die
</t>
    </r>
    <r>
      <rPr>
        <b/>
        <sz val="5"/>
        <color indexed="8"/>
        <rFont val="Aptos"/>
        <family val="2"/>
      </rPr>
      <t>t/die</t>
    </r>
  </si>
  <si>
    <r>
      <t xml:space="preserve">PROD PC annua
</t>
    </r>
    <r>
      <rPr>
        <b/>
        <sz val="5"/>
        <color indexed="8"/>
        <rFont val="Aptos"/>
        <family val="2"/>
      </rPr>
      <t>kg/anno</t>
    </r>
  </si>
  <si>
    <r>
      <t xml:space="preserve">PROD PC die
</t>
    </r>
    <r>
      <rPr>
        <b/>
        <sz val="5"/>
        <color indexed="8"/>
        <rFont val="Aptos"/>
        <family val="2"/>
      </rPr>
      <t>kg/die</t>
    </r>
  </si>
  <si>
    <r>
      <t xml:space="preserve">RD TOT die
</t>
    </r>
    <r>
      <rPr>
        <b/>
        <sz val="5"/>
        <color indexed="8"/>
        <rFont val="Aptos"/>
        <family val="2"/>
      </rPr>
      <t>t/die</t>
    </r>
  </si>
  <si>
    <r>
      <t>RD+INGrec PC anno</t>
    </r>
    <r>
      <rPr>
        <b/>
        <sz val="5"/>
        <color indexed="8"/>
        <rFont val="Aptos"/>
        <family val="2"/>
      </rPr>
      <t xml:space="preserve">
kg/anno</t>
    </r>
  </si>
  <si>
    <r>
      <t>RD+INGrec PC die</t>
    </r>
    <r>
      <rPr>
        <b/>
        <sz val="5"/>
        <color indexed="8"/>
        <rFont val="Aptos"/>
        <family val="2"/>
      </rPr>
      <t xml:space="preserve">
kg/die</t>
    </r>
  </si>
  <si>
    <r>
      <t xml:space="preserve">DIFF TOT anno prec.
</t>
    </r>
    <r>
      <rPr>
        <b/>
        <sz val="5"/>
        <color indexed="8"/>
        <rFont val="Aptos"/>
        <family val="2"/>
      </rPr>
      <t>%</t>
    </r>
  </si>
  <si>
    <r>
      <t xml:space="preserve">DIFF PC anno prec.
</t>
    </r>
    <r>
      <rPr>
        <b/>
        <sz val="5"/>
        <color indexed="8"/>
        <rFont val="Aptos"/>
        <family val="2"/>
      </rPr>
      <t>%</t>
    </r>
  </si>
  <si>
    <r>
      <t xml:space="preserve">DIFF TOT anno prec.
</t>
    </r>
    <r>
      <rPr>
        <b/>
        <sz val="5"/>
        <color indexed="8"/>
        <rFont val="Aptos"/>
        <family val="2"/>
      </rPr>
      <t>t</t>
    </r>
  </si>
  <si>
    <r>
      <t>DIFF PC (</t>
    </r>
    <r>
      <rPr>
        <b/>
        <sz val="5"/>
        <color indexed="8"/>
        <rFont val="Aptos"/>
        <family val="2"/>
      </rPr>
      <t>Kg)</t>
    </r>
  </si>
  <si>
    <r>
      <t>% Cop dati impianti RecIng (</t>
    </r>
    <r>
      <rPr>
        <b/>
        <sz val="5"/>
        <color indexed="8"/>
        <rFont val="Aptos"/>
        <family val="2"/>
      </rPr>
      <t>n. impianti</t>
    </r>
    <r>
      <rPr>
        <sz val="5"/>
        <color indexed="8"/>
        <rFont val="Aptos"/>
        <family val="2"/>
      </rPr>
      <t>)</t>
    </r>
  </si>
  <si>
    <r>
      <t>% Cop dati impianti RecIng (</t>
    </r>
    <r>
      <rPr>
        <b/>
        <sz val="5"/>
        <color indexed="8"/>
        <rFont val="Aptos"/>
        <family val="2"/>
      </rPr>
      <t>% quantità</t>
    </r>
    <r>
      <rPr>
        <sz val="5"/>
        <color indexed="8"/>
        <rFont val="Aptos"/>
        <family val="2"/>
      </rPr>
      <t>)</t>
    </r>
  </si>
  <si>
    <r>
      <t xml:space="preserve">RD PC anno
</t>
    </r>
    <r>
      <rPr>
        <b/>
        <sz val="5"/>
        <color indexed="8"/>
        <rFont val="Aptos"/>
        <family val="2"/>
      </rPr>
      <t>kg/anno</t>
    </r>
  </si>
  <si>
    <r>
      <t xml:space="preserve">RD PC die
</t>
    </r>
    <r>
      <rPr>
        <b/>
        <sz val="5"/>
        <color indexed="8"/>
        <rFont val="Aptos"/>
        <family val="2"/>
      </rPr>
      <t>kg/die</t>
    </r>
  </si>
  <si>
    <r>
      <t xml:space="preserve">INDIFF die
</t>
    </r>
    <r>
      <rPr>
        <b/>
        <sz val="5"/>
        <color indexed="8"/>
        <rFont val="Aptos"/>
        <family val="2"/>
      </rPr>
      <t>t/die</t>
    </r>
  </si>
  <si>
    <r>
      <t xml:space="preserve">INDIFF PC annua
</t>
    </r>
    <r>
      <rPr>
        <b/>
        <sz val="5"/>
        <color indexed="8"/>
        <rFont val="Aptos"/>
        <family val="2"/>
      </rPr>
      <t>kg/anno</t>
    </r>
  </si>
  <si>
    <r>
      <t xml:space="preserve">INDIFF PC die
</t>
    </r>
    <r>
      <rPr>
        <b/>
        <sz val="5"/>
        <color indexed="8"/>
        <rFont val="Aptos"/>
        <family val="2"/>
      </rPr>
      <t>kg/die</t>
    </r>
  </si>
  <si>
    <r>
      <t xml:space="preserve">RU NON DIFF die
</t>
    </r>
    <r>
      <rPr>
        <b/>
        <sz val="5"/>
        <color indexed="8"/>
        <rFont val="Aptos"/>
        <family val="2"/>
      </rPr>
      <t>t/die</t>
    </r>
  </si>
  <si>
    <r>
      <t xml:space="preserve">DIFF. anno prec.
</t>
    </r>
    <r>
      <rPr>
        <b/>
        <sz val="5"/>
        <color indexed="8"/>
        <rFont val="Aptos"/>
        <family val="2"/>
      </rPr>
      <t>%</t>
    </r>
  </si>
  <si>
    <r>
      <t xml:space="preserve">DIFF. anno prec.
</t>
    </r>
    <r>
      <rPr>
        <b/>
        <sz val="5"/>
        <color indexed="8"/>
        <rFont val="Aptos"/>
        <family val="2"/>
      </rPr>
      <t>t</t>
    </r>
  </si>
  <si>
    <r>
      <t xml:space="preserve">ING stima materiale
</t>
    </r>
    <r>
      <rPr>
        <sz val="4"/>
        <color indexed="10"/>
        <rFont val="Aptos"/>
        <family val="2"/>
      </rPr>
      <t>(dal 2015 calcolato rispetto a trattato)</t>
    </r>
  </si>
  <si>
    <r>
      <t xml:space="preserve">SS die
</t>
    </r>
    <r>
      <rPr>
        <b/>
        <sz val="5"/>
        <color indexed="8"/>
        <rFont val="Aptos"/>
        <family val="2"/>
      </rPr>
      <t>t/die</t>
    </r>
  </si>
  <si>
    <r>
      <t>% Cop dati impianti RecSs (</t>
    </r>
    <r>
      <rPr>
        <b/>
        <sz val="5"/>
        <color indexed="8"/>
        <rFont val="Aptos"/>
        <family val="2"/>
      </rPr>
      <t>n. impianti</t>
    </r>
    <r>
      <rPr>
        <sz val="5"/>
        <color indexed="8"/>
        <rFont val="Aptos"/>
        <family val="2"/>
      </rPr>
      <t>)</t>
    </r>
  </si>
  <si>
    <r>
      <t>% Cop dati impianti RecSs (</t>
    </r>
    <r>
      <rPr>
        <b/>
        <sz val="5"/>
        <color indexed="8"/>
        <rFont val="Aptos"/>
        <family val="2"/>
      </rPr>
      <t>% quantità</t>
    </r>
    <r>
      <rPr>
        <sz val="5"/>
        <color indexed="8"/>
        <rFont val="Aptos"/>
        <family val="2"/>
      </rPr>
      <t>)</t>
    </r>
  </si>
  <si>
    <r>
      <t xml:space="preserve">TOTALE
CALCOLATO
</t>
    </r>
    <r>
      <rPr>
        <b/>
        <sz val="5"/>
        <color rgb="FF000000"/>
        <rFont val="Aptos"/>
        <family val="2"/>
      </rPr>
      <t>DM</t>
    </r>
  </si>
  <si>
    <r>
      <t xml:space="preserve">Quantità 1° destino
</t>
    </r>
    <r>
      <rPr>
        <b/>
        <sz val="5"/>
        <color indexed="8"/>
        <rFont val="Aptos"/>
        <family val="2"/>
      </rPr>
      <t>t</t>
    </r>
  </si>
  <si>
    <r>
      <t xml:space="preserve">DIFF.  </t>
    </r>
    <r>
      <rPr>
        <b/>
        <sz val="5"/>
        <color indexed="8"/>
        <rFont val="Aptos"/>
        <family val="2"/>
      </rPr>
      <t>Q</t>
    </r>
    <r>
      <rPr>
        <sz val="5"/>
        <color indexed="8"/>
        <rFont val="Aptos"/>
        <family val="2"/>
      </rPr>
      <t xml:space="preserve"> anno prec.
(+daTrasf) %</t>
    </r>
  </si>
  <si>
    <r>
      <t xml:space="preserve">Quantità 1° destino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
</t>
    </r>
    <r>
      <rPr>
        <b/>
        <sz val="5"/>
        <color indexed="8"/>
        <rFont val="Aptos"/>
        <family val="2"/>
      </rPr>
      <t>t</t>
    </r>
  </si>
  <si>
    <r>
      <t xml:space="preserve">da trasferimento </t>
    </r>
    <r>
      <rPr>
        <b/>
        <sz val="5"/>
        <color rgb="FF000000"/>
        <rFont val="Aptos"/>
        <family val="2"/>
      </rPr>
      <t>DM</t>
    </r>
  </si>
  <si>
    <r>
      <t xml:space="preserve">Quantità senza IngRec e SsRec </t>
    </r>
    <r>
      <rPr>
        <b/>
        <sz val="5"/>
        <color rgb="FF000000"/>
        <rFont val="Aptos"/>
        <family val="2"/>
      </rPr>
      <t>DM</t>
    </r>
    <r>
      <rPr>
        <sz val="5"/>
        <color indexed="8"/>
        <rFont val="Aptos"/>
        <family val="2"/>
      </rPr>
      <t xml:space="preserve"> (t)</t>
    </r>
  </si>
  <si>
    <r>
      <t xml:space="preserve">DIFF. </t>
    </r>
    <r>
      <rPr>
        <b/>
        <sz val="5"/>
        <color indexed="8"/>
        <rFont val="Aptos"/>
        <family val="2"/>
      </rPr>
      <t>Q</t>
    </r>
    <r>
      <rPr>
        <sz val="5"/>
        <color indexed="8"/>
        <rFont val="Aptos"/>
        <family val="2"/>
      </rPr>
      <t xml:space="preserve"> anno prec.
%</t>
    </r>
  </si>
  <si>
    <r>
      <t xml:space="preserve">totale (materiali+ingrec+ssrec-dal 2005)
</t>
    </r>
    <r>
      <rPr>
        <b/>
        <sz val="5"/>
        <color indexed="8"/>
        <rFont val="Aptos"/>
        <family val="2"/>
      </rPr>
      <t>t</t>
    </r>
  </si>
  <si>
    <r>
      <t xml:space="preserve">PC RM
</t>
    </r>
    <r>
      <rPr>
        <b/>
        <sz val="5"/>
        <color indexed="8"/>
        <rFont val="Aptos"/>
        <family val="2"/>
      </rPr>
      <t>kg/ab.anno</t>
    </r>
  </si>
  <si>
    <r>
      <t>% Cop dati impianti RecMat (</t>
    </r>
    <r>
      <rPr>
        <b/>
        <sz val="5"/>
        <color indexed="8"/>
        <rFont val="Aptos"/>
        <family val="2"/>
      </rPr>
      <t>n. impianti</t>
    </r>
    <r>
      <rPr>
        <sz val="5"/>
        <color indexed="8"/>
        <rFont val="Aptos"/>
        <family val="2"/>
      </rPr>
      <t>)</t>
    </r>
  </si>
  <si>
    <r>
      <t>% Cop dati impianti Sel.Multi (</t>
    </r>
    <r>
      <rPr>
        <b/>
        <sz val="5"/>
        <color indexed="8"/>
        <rFont val="Aptos"/>
        <family val="2"/>
      </rPr>
      <t>% quantità</t>
    </r>
    <r>
      <rPr>
        <sz val="5"/>
        <color indexed="8"/>
        <rFont val="Aptos"/>
        <family val="2"/>
      </rPr>
      <t>)</t>
    </r>
  </si>
  <si>
    <r>
      <t xml:space="preserve">totale
(materiali+ingrec+ssrec-dal 2005)
</t>
    </r>
    <r>
      <rPr>
        <b/>
        <sz val="5"/>
        <color indexed="8"/>
        <rFont val="Aptos"/>
        <family val="2"/>
      </rPr>
      <t>t</t>
    </r>
  </si>
  <si>
    <r>
      <t xml:space="preserve">totale+2do dest
(materiali+ingrec+ssrec-dal 2005)
</t>
    </r>
    <r>
      <rPr>
        <b/>
        <sz val="5"/>
        <color indexed="10"/>
        <rFont val="Aptos"/>
        <family val="2"/>
      </rPr>
      <t>t</t>
    </r>
  </si>
  <si>
    <r>
      <t xml:space="preserve">Carta
</t>
    </r>
    <r>
      <rPr>
        <b/>
        <sz val="5"/>
        <color indexed="8"/>
        <rFont val="Aptos"/>
        <family val="2"/>
      </rPr>
      <t>t</t>
    </r>
  </si>
  <si>
    <r>
      <t xml:space="preserve">Vetro
</t>
    </r>
    <r>
      <rPr>
        <b/>
        <sz val="5"/>
        <color indexed="8"/>
        <rFont val="Aptos"/>
        <family val="2"/>
      </rPr>
      <t>t</t>
    </r>
  </si>
  <si>
    <r>
      <t xml:space="preserve">Plastica
</t>
    </r>
    <r>
      <rPr>
        <b/>
        <sz val="5"/>
        <color indexed="8"/>
        <rFont val="Aptos"/>
        <family val="2"/>
      </rPr>
      <t>t</t>
    </r>
  </si>
  <si>
    <r>
      <t xml:space="preserve">Umido
</t>
    </r>
    <r>
      <rPr>
        <b/>
        <sz val="5"/>
        <color indexed="8"/>
        <rFont val="Aptos"/>
        <family val="2"/>
      </rPr>
      <t>t</t>
    </r>
  </si>
  <si>
    <r>
      <t xml:space="preserve">Verde
</t>
    </r>
    <r>
      <rPr>
        <b/>
        <sz val="5"/>
        <color indexed="8"/>
        <rFont val="Aptos"/>
        <family val="2"/>
      </rPr>
      <t>t</t>
    </r>
  </si>
  <si>
    <r>
      <t xml:space="preserve">Legno
</t>
    </r>
    <r>
      <rPr>
        <b/>
        <sz val="5"/>
        <color indexed="8"/>
        <rFont val="Aptos"/>
        <family val="2"/>
      </rPr>
      <t>t</t>
    </r>
  </si>
  <si>
    <r>
      <t xml:space="preserve">Ferro
</t>
    </r>
    <r>
      <rPr>
        <b/>
        <sz val="5"/>
        <color indexed="8"/>
        <rFont val="Aptos"/>
        <family val="2"/>
      </rPr>
      <t>t</t>
    </r>
  </si>
  <si>
    <r>
      <t xml:space="preserve">Alluminio
</t>
    </r>
    <r>
      <rPr>
        <b/>
        <sz val="5"/>
        <color indexed="8"/>
        <rFont val="Aptos"/>
        <family val="2"/>
      </rPr>
      <t>t</t>
    </r>
  </si>
  <si>
    <r>
      <t xml:space="preserve">Raee
</t>
    </r>
    <r>
      <rPr>
        <b/>
        <sz val="5"/>
        <color indexed="8"/>
        <rFont val="Aptos"/>
        <family val="2"/>
      </rPr>
      <t>t</t>
    </r>
  </si>
  <si>
    <r>
      <t xml:space="preserve">C. elettronici
</t>
    </r>
    <r>
      <rPr>
        <b/>
        <sz val="5"/>
        <color indexed="8"/>
        <rFont val="Aptos"/>
        <family val="2"/>
      </rPr>
      <t>t</t>
    </r>
  </si>
  <si>
    <r>
      <t xml:space="preserve">RUP
</t>
    </r>
    <r>
      <rPr>
        <b/>
        <sz val="5"/>
        <color rgb="FFFF0000"/>
        <rFont val="Aptos"/>
        <family val="2"/>
      </rPr>
      <t>t</t>
    </r>
  </si>
  <si>
    <r>
      <t xml:space="preserve">Accumulatori Veicoli
</t>
    </r>
    <r>
      <rPr>
        <b/>
        <sz val="5"/>
        <color indexed="8"/>
        <rFont val="Aptos"/>
        <family val="2"/>
      </rPr>
      <t>t</t>
    </r>
  </si>
  <si>
    <r>
      <t xml:space="preserve">Olio minerale
</t>
    </r>
    <r>
      <rPr>
        <b/>
        <sz val="5"/>
        <color indexed="8"/>
        <rFont val="Aptos"/>
        <family val="2"/>
      </rPr>
      <t>t</t>
    </r>
  </si>
  <si>
    <r>
      <t xml:space="preserve">Olio vegetale
</t>
    </r>
    <r>
      <rPr>
        <b/>
        <sz val="5"/>
        <color indexed="8"/>
        <rFont val="Aptos"/>
        <family val="2"/>
      </rPr>
      <t>t</t>
    </r>
  </si>
  <si>
    <r>
      <t xml:space="preserve">Tessili
</t>
    </r>
    <r>
      <rPr>
        <b/>
        <sz val="5"/>
        <color indexed="8"/>
        <rFont val="Aptos"/>
        <family val="2"/>
      </rPr>
      <t>t</t>
    </r>
  </si>
  <si>
    <r>
      <t xml:space="preserve">Altre
</t>
    </r>
    <r>
      <rPr>
        <b/>
        <sz val="5"/>
        <color indexed="8"/>
        <rFont val="Aptos"/>
        <family val="2"/>
      </rPr>
      <t>t</t>
    </r>
  </si>
  <si>
    <r>
      <t xml:space="preserve">PC
</t>
    </r>
    <r>
      <rPr>
        <b/>
        <sz val="5"/>
        <color indexed="8"/>
        <rFont val="Aptos"/>
        <family val="2"/>
      </rPr>
      <t>kg/ab.anno</t>
    </r>
  </si>
  <si>
    <r>
      <t xml:space="preserve">incremento PC
</t>
    </r>
    <r>
      <rPr>
        <b/>
        <sz val="5"/>
        <color indexed="8"/>
        <rFont val="Aptos"/>
        <family val="2"/>
      </rPr>
      <t>%</t>
    </r>
  </si>
  <si>
    <r>
      <t xml:space="preserve">PC
</t>
    </r>
    <r>
      <rPr>
        <b/>
        <sz val="5"/>
        <color rgb="FFFF0000"/>
        <rFont val="Aptos"/>
        <family val="2"/>
      </rPr>
      <t>kg/ab.anno</t>
    </r>
  </si>
  <si>
    <r>
      <t xml:space="preserve">incremento PC
</t>
    </r>
    <r>
      <rPr>
        <b/>
        <sz val="5"/>
        <color rgb="FFFF0000"/>
        <rFont val="Aptos"/>
        <family val="2"/>
      </rPr>
      <t>%</t>
    </r>
  </si>
  <si>
    <r>
      <t xml:space="preserve">totale
(materiali_old + ingrec_old + ssrec_old + 98%Inerti + CD) </t>
    </r>
    <r>
      <rPr>
        <b/>
        <sz val="5"/>
        <color indexed="8"/>
        <rFont val="Aptos"/>
        <family val="2"/>
      </rPr>
      <t>t</t>
    </r>
  </si>
  <si>
    <r>
      <t xml:space="preserve">totale
(materiali_old + ingrec_old + ssrec_old + 98%Inerti + CD + recen)  </t>
    </r>
    <r>
      <rPr>
        <b/>
        <sz val="5"/>
        <color indexed="8"/>
        <rFont val="Aptos"/>
        <family val="2"/>
      </rPr>
      <t>t</t>
    </r>
  </si>
  <si>
    <r>
      <t xml:space="preserve">new Totale </t>
    </r>
    <r>
      <rPr>
        <b/>
        <i/>
        <sz val="8"/>
        <rFont val="Aptos"/>
        <family val="2"/>
      </rPr>
      <t>(t)</t>
    </r>
  </si>
  <si>
    <r>
      <t xml:space="preserve">old Totale </t>
    </r>
    <r>
      <rPr>
        <b/>
        <i/>
        <sz val="8"/>
        <rFont val="Aptos"/>
        <family val="2"/>
      </rPr>
      <t>(t)</t>
    </r>
  </si>
  <si>
    <r>
      <t xml:space="preserve">Differenziata compresi ing a recupero </t>
    </r>
    <r>
      <rPr>
        <b/>
        <i/>
        <sz val="8"/>
        <rFont val="Aptos"/>
        <family val="2"/>
      </rPr>
      <t>(t)</t>
    </r>
  </si>
  <si>
    <r>
      <t xml:space="preserve">RSU
Indifferenziati </t>
    </r>
    <r>
      <rPr>
        <b/>
        <i/>
        <sz val="8"/>
        <rFont val="Aptos"/>
        <family val="2"/>
      </rPr>
      <t>(t)</t>
    </r>
  </si>
  <si>
    <r>
      <t xml:space="preserve">Ingombranti a smaltimento </t>
    </r>
    <r>
      <rPr>
        <b/>
        <i/>
        <sz val="8"/>
        <rFont val="Aptos"/>
        <family val="2"/>
      </rPr>
      <t>(t)</t>
    </r>
  </si>
  <si>
    <r>
      <t xml:space="preserve">Fino 97 assim
dal 98 spazzam. </t>
    </r>
    <r>
      <rPr>
        <b/>
        <i/>
        <sz val="8"/>
        <rFont val="Aptos"/>
        <family val="2"/>
      </rPr>
      <t>(t)</t>
    </r>
  </si>
  <si>
    <r>
      <t xml:space="preserve">produzione
giornaliera </t>
    </r>
    <r>
      <rPr>
        <b/>
        <i/>
        <sz val="8"/>
        <rFont val="Aptos"/>
        <family val="2"/>
      </rPr>
      <t>(t)</t>
    </r>
  </si>
  <si>
    <r>
      <t xml:space="preserve">produzione giornaliera
pro-capite </t>
    </r>
    <r>
      <rPr>
        <b/>
        <i/>
        <sz val="8"/>
        <rFont val="Aptos"/>
        <family val="2"/>
      </rPr>
      <t>(kg.ab)</t>
    </r>
  </si>
  <si>
    <r>
      <t xml:space="preserve">produzione annua
pro-capite </t>
    </r>
    <r>
      <rPr>
        <b/>
        <i/>
        <sz val="8"/>
        <rFont val="Aptos"/>
        <family val="2"/>
      </rPr>
      <t>(kg.ab)</t>
    </r>
  </si>
  <si>
    <r>
      <t xml:space="preserve">RD
pro-capite </t>
    </r>
    <r>
      <rPr>
        <b/>
        <i/>
        <sz val="8"/>
        <rFont val="Aptos"/>
        <family val="2"/>
      </rPr>
      <t>(kg.ab)</t>
    </r>
  </si>
  <si>
    <r>
      <t xml:space="preserve">indifferenziato (RU+ing a smalt+ss)
pro-capite </t>
    </r>
    <r>
      <rPr>
        <b/>
        <i/>
        <sz val="8"/>
        <rFont val="Aptos"/>
        <family val="2"/>
      </rPr>
      <t>(kg.ab)</t>
    </r>
  </si>
  <si>
    <r>
      <t xml:space="preserve">incremento annuo
produzione </t>
    </r>
    <r>
      <rPr>
        <b/>
        <i/>
        <sz val="8"/>
        <rFont val="Aptos"/>
        <family val="2"/>
      </rPr>
      <t>(t)</t>
    </r>
  </si>
  <si>
    <r>
      <t xml:space="preserve">incremento </t>
    </r>
    <r>
      <rPr>
        <b/>
        <i/>
        <sz val="8"/>
        <rFont val="Aptos"/>
        <family val="2"/>
      </rPr>
      <t xml:space="preserve">% </t>
    </r>
    <r>
      <rPr>
        <i/>
        <sz val="8"/>
        <rFont val="Aptos"/>
        <family val="2"/>
      </rPr>
      <t>annuo
produzione</t>
    </r>
  </si>
  <si>
    <r>
      <t xml:space="preserve">incremento </t>
    </r>
    <r>
      <rPr>
        <b/>
        <i/>
        <sz val="8"/>
        <rFont val="Aptos"/>
        <family val="2"/>
      </rPr>
      <t xml:space="preserve">% </t>
    </r>
    <r>
      <rPr>
        <i/>
        <sz val="8"/>
        <rFont val="Aptos"/>
        <family val="2"/>
      </rPr>
      <t>annuo
pro-capite</t>
    </r>
  </si>
  <si>
    <r>
      <t xml:space="preserve">incremento
annuo RD </t>
    </r>
    <r>
      <rPr>
        <b/>
        <i/>
        <sz val="8"/>
        <rFont val="Aptos"/>
        <family val="2"/>
      </rPr>
      <t>(t)</t>
    </r>
  </si>
  <si>
    <r>
      <t xml:space="preserve">incremento </t>
    </r>
    <r>
      <rPr>
        <b/>
        <i/>
        <sz val="8"/>
        <rFont val="Aptos"/>
        <family val="2"/>
      </rPr>
      <t>%</t>
    </r>
    <r>
      <rPr>
        <i/>
        <sz val="8"/>
        <rFont val="Aptos"/>
        <family val="2"/>
      </rPr>
      <t xml:space="preserve">
annuo RD</t>
    </r>
  </si>
  <si>
    <r>
      <t xml:space="preserve">incremento </t>
    </r>
    <r>
      <rPr>
        <b/>
        <i/>
        <sz val="8"/>
        <rFont val="Aptos"/>
        <family val="2"/>
      </rPr>
      <t xml:space="preserve">% </t>
    </r>
    <r>
      <rPr>
        <i/>
        <sz val="8"/>
        <rFont val="Aptos"/>
        <family val="2"/>
      </rPr>
      <t>annuo
RD pro-capite</t>
    </r>
  </si>
  <si>
    <r>
      <t xml:space="preserve">decremento annuo
RSU indiff </t>
    </r>
    <r>
      <rPr>
        <b/>
        <i/>
        <sz val="8"/>
        <rFont val="Aptos"/>
        <family val="2"/>
      </rPr>
      <t>(t)</t>
    </r>
  </si>
  <si>
    <r>
      <t xml:space="preserve">decremento </t>
    </r>
    <r>
      <rPr>
        <b/>
        <i/>
        <sz val="8"/>
        <rFont val="Aptos"/>
        <family val="2"/>
      </rPr>
      <t xml:space="preserve">% </t>
    </r>
    <r>
      <rPr>
        <i/>
        <sz val="8"/>
        <rFont val="Aptos"/>
        <family val="2"/>
      </rPr>
      <t>annuo
indiff pro-capite</t>
    </r>
  </si>
  <si>
    <r>
      <t xml:space="preserve">incremento </t>
    </r>
    <r>
      <rPr>
        <b/>
        <i/>
        <sz val="8"/>
        <rFont val="Aptos"/>
        <family val="2"/>
      </rPr>
      <t>%</t>
    </r>
    <r>
      <rPr>
        <i/>
        <sz val="8"/>
        <rFont val="Aptos"/>
        <family val="2"/>
      </rPr>
      <t xml:space="preserve">
annuo PIL Lombardia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</si>
</sst>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0.0"/>
    <numFmt numFmtId="165" formatCode="0.0%"/>
    <numFmt numFmtId="166" formatCode="#,##0.0"/>
    <numFmt numFmtId="167" formatCode="&quot;L. &quot;#,##0.00;[Red]\-&quot;L. &quot;#,##0.00"/>
    <numFmt numFmtId="168" formatCode="_-* #,##0.0_-;\-* #,##0.0_-;_-* &quot;-&quot;??_-;_-@_-"/>
    <numFmt numFmtId="169" formatCode="_-* #,##0.000_-;\-* #,##0.000_-;_-* &quot;-&quot;??_-;_-@_-"/>
    <numFmt numFmtId="170" formatCode="0.000%"/>
    <numFmt numFmtId="173" formatCode="_(&quot;$&quot;* #,##0.00_);_(&quot;$&quot;* \(#,##0.00\);_(&quot;$&quot;* &quot;-&quot;??_);_(@_)"/>
  </numFmts>
  <fonts count="6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6"/>
      <color indexed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ptos"/>
      <family val="2"/>
    </font>
    <font>
      <sz val="8"/>
      <color indexed="8"/>
      <name val="Aptos"/>
      <family val="2"/>
    </font>
    <font>
      <b/>
      <sz val="10"/>
      <name val="Aptos"/>
      <family val="2"/>
    </font>
    <font>
      <sz val="18"/>
      <color theme="3"/>
      <name val="Cambria"/>
      <family val="2"/>
      <scheme val="major"/>
    </font>
    <font>
      <sz val="8"/>
      <name val="Arial"/>
    </font>
    <font>
      <i/>
      <sz val="10"/>
      <color rgb="FFFF0000"/>
      <name val="Aptos"/>
      <family val="2"/>
    </font>
    <font>
      <sz val="8"/>
      <color indexed="8"/>
      <name val="Arial"/>
    </font>
    <font>
      <sz val="7"/>
      <color indexed="8"/>
      <name val="Aptos"/>
      <family val="2"/>
    </font>
    <font>
      <b/>
      <sz val="8"/>
      <name val="Aptos"/>
      <family val="2"/>
    </font>
    <font>
      <sz val="8"/>
      <name val="Aptos"/>
      <family val="2"/>
    </font>
    <font>
      <sz val="7"/>
      <name val="Aptos"/>
      <family val="2"/>
    </font>
    <font>
      <i/>
      <sz val="8"/>
      <color rgb="FFFF0000"/>
      <name val="Aptos"/>
      <family val="2"/>
    </font>
    <font>
      <b/>
      <i/>
      <sz val="8"/>
      <color rgb="FFFF0000"/>
      <name val="Aptos"/>
      <family val="2"/>
    </font>
    <font>
      <sz val="10"/>
      <color indexed="8"/>
      <name val="Aptos"/>
      <family val="2"/>
    </font>
    <font>
      <sz val="8"/>
      <color rgb="FFFF0000"/>
      <name val="Aptos"/>
      <family val="2"/>
    </font>
    <font>
      <sz val="8"/>
      <color indexed="10"/>
      <name val="Aptos"/>
      <family val="2"/>
    </font>
    <font>
      <b/>
      <sz val="6"/>
      <color indexed="9"/>
      <name val="Aptos"/>
      <family val="2"/>
    </font>
    <font>
      <sz val="6"/>
      <name val="Aptos"/>
      <family val="2"/>
    </font>
    <font>
      <i/>
      <sz val="6"/>
      <name val="Aptos"/>
      <family val="2"/>
    </font>
    <font>
      <b/>
      <sz val="6"/>
      <name val="Aptos"/>
      <family val="2"/>
    </font>
    <font>
      <sz val="5"/>
      <name val="Aptos"/>
      <family val="2"/>
    </font>
    <font>
      <b/>
      <i/>
      <sz val="6"/>
      <name val="Aptos"/>
      <family val="2"/>
    </font>
    <font>
      <b/>
      <i/>
      <sz val="5.5"/>
      <name val="Aptos"/>
      <family val="2"/>
    </font>
    <font>
      <sz val="5"/>
      <color rgb="FFFF0000"/>
      <name val="Aptos"/>
      <family val="2"/>
    </font>
    <font>
      <sz val="5"/>
      <color indexed="8"/>
      <name val="Aptos"/>
      <family val="2"/>
    </font>
    <font>
      <b/>
      <sz val="5"/>
      <color indexed="8"/>
      <name val="Aptos"/>
      <family val="2"/>
    </font>
    <font>
      <b/>
      <sz val="5"/>
      <color rgb="FF000000"/>
      <name val="Aptos"/>
      <family val="2"/>
    </font>
    <font>
      <i/>
      <sz val="5"/>
      <name val="Aptos"/>
      <family val="2"/>
    </font>
    <font>
      <b/>
      <i/>
      <sz val="5"/>
      <name val="Aptos"/>
      <family val="2"/>
    </font>
    <font>
      <sz val="5"/>
      <color theme="9" tint="-0.499984740745262"/>
      <name val="Aptos"/>
      <family val="2"/>
    </font>
    <font>
      <u/>
      <sz val="5"/>
      <color theme="9" tint="-0.499984740745262"/>
      <name val="Aptos"/>
      <family val="2"/>
    </font>
    <font>
      <b/>
      <sz val="5"/>
      <color theme="9" tint="-0.499984740745262"/>
      <name val="Aptos"/>
      <family val="2"/>
    </font>
    <font>
      <sz val="4"/>
      <color indexed="10"/>
      <name val="Aptos"/>
      <family val="2"/>
    </font>
    <font>
      <sz val="5"/>
      <color indexed="10"/>
      <name val="Aptos"/>
      <family val="2"/>
    </font>
    <font>
      <b/>
      <sz val="5"/>
      <color indexed="10"/>
      <name val="Aptos"/>
      <family val="2"/>
    </font>
    <font>
      <b/>
      <sz val="5"/>
      <color rgb="FFFF0000"/>
      <name val="Aptos"/>
      <family val="2"/>
    </font>
    <font>
      <b/>
      <i/>
      <sz val="6"/>
      <color indexed="9"/>
      <name val="Aptos"/>
      <family val="2"/>
    </font>
    <font>
      <b/>
      <sz val="5"/>
      <color indexed="9"/>
      <name val="Aptos"/>
      <family val="2"/>
    </font>
    <font>
      <i/>
      <sz val="6"/>
      <color indexed="9"/>
      <name val="Aptos"/>
      <family val="2"/>
    </font>
    <font>
      <sz val="6"/>
      <color indexed="9"/>
      <name val="Aptos"/>
      <family val="2"/>
    </font>
    <font>
      <b/>
      <i/>
      <sz val="5"/>
      <color indexed="9"/>
      <name val="Aptos"/>
      <family val="2"/>
    </font>
    <font>
      <b/>
      <sz val="6"/>
      <color indexed="48"/>
      <name val="Aptos"/>
      <family val="2"/>
    </font>
    <font>
      <i/>
      <sz val="6"/>
      <color indexed="48"/>
      <name val="Aptos"/>
      <family val="2"/>
    </font>
    <font>
      <b/>
      <i/>
      <sz val="6"/>
      <color theme="0"/>
      <name val="Aptos"/>
      <family val="2"/>
    </font>
    <font>
      <b/>
      <sz val="6"/>
      <color theme="0"/>
      <name val="Aptos"/>
      <family val="2"/>
    </font>
    <font>
      <sz val="6"/>
      <color theme="0"/>
      <name val="Aptos"/>
      <family val="2"/>
    </font>
    <font>
      <sz val="6"/>
      <color indexed="48"/>
      <name val="Aptos"/>
      <family val="2"/>
    </font>
    <font>
      <b/>
      <i/>
      <sz val="6"/>
      <color indexed="48"/>
      <name val="Aptos"/>
      <family val="2"/>
    </font>
    <font>
      <i/>
      <sz val="8"/>
      <name val="Aptos"/>
      <family val="2"/>
    </font>
    <font>
      <b/>
      <i/>
      <sz val="8"/>
      <name val="Aptos"/>
      <family val="2"/>
    </font>
    <font>
      <i/>
      <sz val="5"/>
      <color indexed="9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5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0"/>
      </patternFill>
    </fill>
    <fill>
      <patternFill patternType="solid">
        <fgColor rgb="FFCCCCFF"/>
        <bgColor indexed="0"/>
      </patternFill>
    </fill>
    <fill>
      <patternFill patternType="solid">
        <fgColor rgb="FF00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0"/>
      </patternFill>
    </fill>
    <fill>
      <patternFill patternType="solid">
        <fgColor rgb="FFFF9999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38" fontId="4" fillId="0" borderId="0" applyFont="0" applyFill="0" applyProtection="0"/>
    <xf numFmtId="41" fontId="1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67" fontId="4" fillId="0" borderId="0" applyFont="0" applyFill="0" applyProtection="0"/>
    <xf numFmtId="0" fontId="8" fillId="0" borderId="0"/>
    <xf numFmtId="0" fontId="9" fillId="0" borderId="0"/>
    <xf numFmtId="0" fontId="10" fillId="0" borderId="0"/>
    <xf numFmtId="0" fontId="11" fillId="0" borderId="0"/>
    <xf numFmtId="0" fontId="14" fillId="0" borderId="0"/>
    <xf numFmtId="0" fontId="15" fillId="0" borderId="0"/>
    <xf numFmtId="0" fontId="16" fillId="0" borderId="0"/>
    <xf numFmtId="0" fontId="2" fillId="0" borderId="0"/>
    <xf numFmtId="0" fontId="20" fillId="0" borderId="0" applyNumberFormat="0" applyFill="0" applyBorder="0" applyAlignment="0" applyProtection="0"/>
    <xf numFmtId="173" fontId="23" fillId="0" borderId="0" applyFont="0" applyFill="0" applyBorder="0" applyAlignment="0" applyProtection="0"/>
  </cellStyleXfs>
  <cellXfs count="1534">
    <xf numFmtId="0" fontId="0" fillId="0" borderId="0" xfId="0"/>
    <xf numFmtId="165" fontId="3" fillId="0" borderId="1" xfId="10" applyNumberFormat="1" applyFont="1" applyBorder="1" applyAlignment="1">
      <alignment horizontal="center" textRotation="90"/>
    </xf>
    <xf numFmtId="0" fontId="0" fillId="0" borderId="0" xfId="0" applyAlignment="1">
      <alignment horizontal="center" vertical="center"/>
    </xf>
    <xf numFmtId="0" fontId="3" fillId="0" borderId="1" xfId="0" applyFont="1" applyBorder="1"/>
    <xf numFmtId="165" fontId="3" fillId="0" borderId="1" xfId="1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textRotation="90"/>
    </xf>
    <xf numFmtId="0" fontId="17" fillId="0" borderId="0" xfId="0" applyFont="1" applyAlignment="1">
      <alignment vertical="center"/>
    </xf>
    <xf numFmtId="0" fontId="18" fillId="11" borderId="104" xfId="19" applyFont="1" applyFill="1" applyBorder="1" applyAlignment="1">
      <alignment horizontal="center" vertical="center"/>
    </xf>
    <xf numFmtId="0" fontId="18" fillId="28" borderId="104" xfId="19" applyFont="1" applyFill="1" applyBorder="1" applyAlignment="1">
      <alignment horizontal="center" vertical="center"/>
    </xf>
    <xf numFmtId="0" fontId="18" fillId="30" borderId="104" xfId="19" applyFont="1" applyFill="1" applyBorder="1" applyAlignment="1">
      <alignment horizontal="center" vertical="center"/>
    </xf>
    <xf numFmtId="0" fontId="18" fillId="11" borderId="104" xfId="2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11" borderId="66" xfId="16" applyFont="1" applyFill="1" applyBorder="1" applyAlignment="1">
      <alignment horizontal="center" vertical="center"/>
    </xf>
    <xf numFmtId="43" fontId="18" fillId="28" borderId="102" xfId="1" applyFont="1" applyFill="1" applyBorder="1" applyAlignment="1">
      <alignment horizontal="center" vertical="center"/>
    </xf>
    <xf numFmtId="0" fontId="18" fillId="28" borderId="102" xfId="4" applyFont="1" applyFill="1" applyBorder="1" applyAlignment="1">
      <alignment horizontal="center" vertical="center"/>
    </xf>
    <xf numFmtId="0" fontId="25" fillId="29" borderId="0" xfId="0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31" borderId="0" xfId="0" applyFont="1" applyFill="1" applyAlignment="1">
      <alignment horizontal="center" vertical="center"/>
    </xf>
    <xf numFmtId="0" fontId="28" fillId="0" borderId="0" xfId="0" applyFont="1" applyAlignment="1">
      <alignment vertical="center"/>
    </xf>
    <xf numFmtId="0" fontId="18" fillId="17" borderId="74" xfId="4" applyFont="1" applyFill="1" applyBorder="1" applyAlignment="1">
      <alignment horizontal="left" vertical="center" wrapText="1"/>
    </xf>
    <xf numFmtId="0" fontId="18" fillId="17" borderId="74" xfId="4" applyFont="1" applyFill="1" applyBorder="1" applyAlignment="1">
      <alignment horizontal="center" vertical="center" wrapText="1"/>
    </xf>
    <xf numFmtId="43" fontId="26" fillId="17" borderId="98" xfId="1" applyFont="1" applyFill="1" applyBorder="1" applyAlignment="1">
      <alignment vertical="center"/>
    </xf>
    <xf numFmtId="0" fontId="26" fillId="17" borderId="98" xfId="0" applyFont="1" applyFill="1" applyBorder="1" applyAlignment="1">
      <alignment vertical="center"/>
    </xf>
    <xf numFmtId="43" fontId="26" fillId="0" borderId="0" xfId="1" applyFont="1"/>
    <xf numFmtId="43" fontId="26" fillId="0" borderId="0" xfId="1" applyFont="1" applyAlignment="1">
      <alignment vertical="center"/>
    </xf>
    <xf numFmtId="0" fontId="28" fillId="0" borderId="0" xfId="0" applyFont="1"/>
    <xf numFmtId="0" fontId="18" fillId="17" borderId="98" xfId="4" applyFont="1" applyFill="1" applyBorder="1" applyAlignment="1">
      <alignment horizontal="left" vertical="center" wrapText="1"/>
    </xf>
    <xf numFmtId="0" fontId="18" fillId="17" borderId="73" xfId="4" applyFont="1" applyFill="1" applyBorder="1" applyAlignment="1">
      <alignment horizontal="left" vertical="center" wrapText="1"/>
    </xf>
    <xf numFmtId="0" fontId="18" fillId="17" borderId="99" xfId="4" applyFont="1" applyFill="1" applyBorder="1" applyAlignment="1">
      <alignment horizontal="left" vertical="center" wrapText="1"/>
    </xf>
    <xf numFmtId="43" fontId="26" fillId="17" borderId="73" xfId="1" applyFont="1" applyFill="1" applyBorder="1" applyAlignment="1">
      <alignment vertical="center"/>
    </xf>
    <xf numFmtId="0" fontId="26" fillId="17" borderId="73" xfId="0" applyFont="1" applyFill="1" applyBorder="1" applyAlignment="1">
      <alignment vertical="center"/>
    </xf>
    <xf numFmtId="0" fontId="18" fillId="11" borderId="105" xfId="5" applyFont="1" applyFill="1" applyBorder="1" applyAlignment="1">
      <alignment horizontal="center" vertical="center"/>
    </xf>
    <xf numFmtId="0" fontId="18" fillId="11" borderId="105" xfId="16" applyFont="1" applyFill="1" applyBorder="1" applyAlignment="1">
      <alignment horizontal="center" vertical="center"/>
    </xf>
    <xf numFmtId="0" fontId="18" fillId="21" borderId="105" xfId="16" applyFont="1" applyFill="1" applyBorder="1" applyAlignment="1">
      <alignment horizontal="center" vertical="center"/>
    </xf>
    <xf numFmtId="0" fontId="18" fillId="21" borderId="105" xfId="8" applyFont="1" applyFill="1" applyBorder="1" applyAlignment="1">
      <alignment horizontal="center" vertical="center"/>
    </xf>
    <xf numFmtId="0" fontId="18" fillId="21" borderId="105" xfId="17" applyFont="1" applyFill="1" applyBorder="1" applyAlignment="1">
      <alignment horizontal="center" vertical="center"/>
    </xf>
    <xf numFmtId="0" fontId="18" fillId="21" borderId="105" xfId="13" applyFont="1" applyFill="1" applyBorder="1" applyAlignment="1">
      <alignment horizontal="center" vertical="center"/>
    </xf>
    <xf numFmtId="0" fontId="18" fillId="28" borderId="105" xfId="4" applyFont="1" applyFill="1" applyBorder="1" applyAlignment="1">
      <alignment horizontal="center" vertical="center"/>
    </xf>
    <xf numFmtId="0" fontId="24" fillId="28" borderId="105" xfId="4" applyFont="1" applyFill="1" applyBorder="1" applyAlignment="1">
      <alignment horizontal="center" vertical="center"/>
    </xf>
    <xf numFmtId="0" fontId="17" fillId="0" borderId="0" xfId="0" applyFont="1"/>
    <xf numFmtId="0" fontId="18" fillId="15" borderId="74" xfId="4" applyFont="1" applyFill="1" applyBorder="1" applyAlignment="1">
      <alignment horizontal="left" vertical="center" wrapText="1"/>
    </xf>
    <xf numFmtId="0" fontId="18" fillId="15" borderId="74" xfId="4" applyFont="1" applyFill="1" applyBorder="1" applyAlignment="1">
      <alignment horizontal="center" vertical="center" wrapText="1"/>
    </xf>
    <xf numFmtId="4" fontId="18" fillId="15" borderId="74" xfId="16" applyNumberFormat="1" applyFont="1" applyFill="1" applyBorder="1" applyAlignment="1">
      <alignment horizontal="right" vertical="center" wrapText="1"/>
    </xf>
    <xf numFmtId="4" fontId="18" fillId="15" borderId="106" xfId="16" applyNumberFormat="1" applyFont="1" applyFill="1" applyBorder="1" applyAlignment="1">
      <alignment vertical="center"/>
    </xf>
    <xf numFmtId="0" fontId="18" fillId="15" borderId="98" xfId="4" applyFont="1" applyFill="1" applyBorder="1" applyAlignment="1">
      <alignment horizontal="left" vertical="center" wrapText="1"/>
    </xf>
    <xf numFmtId="0" fontId="18" fillId="15" borderId="98" xfId="4" applyFont="1" applyFill="1" applyBorder="1" applyAlignment="1">
      <alignment horizontal="center" vertical="center" wrapText="1"/>
    </xf>
    <xf numFmtId="4" fontId="18" fillId="15" borderId="98" xfId="16" applyNumberFormat="1" applyFont="1" applyFill="1" applyBorder="1" applyAlignment="1">
      <alignment horizontal="right" vertical="center" wrapText="1"/>
    </xf>
    <xf numFmtId="0" fontId="18" fillId="15" borderId="73" xfId="4" applyFont="1" applyFill="1" applyBorder="1" applyAlignment="1">
      <alignment horizontal="left" vertical="center" wrapText="1"/>
    </xf>
    <xf numFmtId="0" fontId="18" fillId="15" borderId="73" xfId="4" applyFont="1" applyFill="1" applyBorder="1" applyAlignment="1">
      <alignment horizontal="center" vertical="center" wrapText="1"/>
    </xf>
    <xf numFmtId="0" fontId="18" fillId="15" borderId="99" xfId="4" applyFont="1" applyFill="1" applyBorder="1" applyAlignment="1">
      <alignment horizontal="left" vertical="center" wrapText="1"/>
    </xf>
    <xf numFmtId="4" fontId="31" fillId="15" borderId="98" xfId="16" applyNumberFormat="1" applyFont="1" applyFill="1" applyBorder="1" applyAlignment="1">
      <alignment horizontal="right" vertical="center" wrapText="1"/>
    </xf>
    <xf numFmtId="0" fontId="18" fillId="21" borderId="1" xfId="8" applyFont="1" applyFill="1" applyBorder="1" applyAlignment="1">
      <alignment horizontal="center" vertical="center"/>
    </xf>
    <xf numFmtId="0" fontId="18" fillId="21" borderId="66" xfId="16" applyFont="1" applyFill="1" applyBorder="1" applyAlignment="1">
      <alignment horizontal="center" vertical="center"/>
    </xf>
    <xf numFmtId="0" fontId="18" fillId="21" borderId="103" xfId="16" applyFont="1" applyFill="1" applyBorder="1" applyAlignment="1">
      <alignment horizontal="center" vertical="center"/>
    </xf>
    <xf numFmtId="0" fontId="18" fillId="21" borderId="66" xfId="17" applyFont="1" applyFill="1" applyBorder="1" applyAlignment="1">
      <alignment horizontal="center" vertical="center"/>
    </xf>
    <xf numFmtId="0" fontId="18" fillId="21" borderId="66" xfId="18" applyFont="1" applyFill="1" applyBorder="1" applyAlignment="1">
      <alignment horizontal="center" vertical="center"/>
    </xf>
    <xf numFmtId="0" fontId="18" fillId="21" borderId="1" xfId="13" applyFont="1" applyFill="1" applyBorder="1" applyAlignment="1">
      <alignment horizontal="center" vertical="center"/>
    </xf>
    <xf numFmtId="0" fontId="18" fillId="21" borderId="2" xfId="13" applyFont="1" applyFill="1" applyBorder="1" applyAlignment="1">
      <alignment horizontal="center" vertical="center"/>
    </xf>
    <xf numFmtId="4" fontId="18" fillId="17" borderId="98" xfId="18" applyNumberFormat="1" applyFont="1" applyFill="1" applyBorder="1" applyAlignment="1">
      <alignment horizontal="right" vertical="center" wrapText="1"/>
    </xf>
    <xf numFmtId="0" fontId="18" fillId="17" borderId="98" xfId="18" applyFont="1" applyFill="1" applyBorder="1" applyAlignment="1">
      <alignment vertical="center" wrapText="1"/>
    </xf>
    <xf numFmtId="0" fontId="30" fillId="17" borderId="98" xfId="18" applyFont="1" applyFill="1" applyBorder="1" applyAlignment="1">
      <alignment vertical="center"/>
    </xf>
    <xf numFmtId="4" fontId="18" fillId="17" borderId="74" xfId="15" applyNumberFormat="1" applyFont="1" applyFill="1" applyBorder="1" applyAlignment="1">
      <alignment horizontal="right" vertical="center" wrapText="1"/>
    </xf>
    <xf numFmtId="0" fontId="18" fillId="17" borderId="98" xfId="4" applyFont="1" applyFill="1" applyBorder="1" applyAlignment="1">
      <alignment horizontal="center" vertical="center" wrapText="1"/>
    </xf>
    <xf numFmtId="4" fontId="18" fillId="17" borderId="98" xfId="15" applyNumberFormat="1" applyFont="1" applyFill="1" applyBorder="1" applyAlignment="1">
      <alignment horizontal="right" vertical="center" wrapText="1"/>
    </xf>
    <xf numFmtId="4" fontId="18" fillId="17" borderId="98" xfId="15" applyNumberFormat="1" applyFont="1" applyFill="1" applyBorder="1" applyAlignment="1">
      <alignment vertical="center"/>
    </xf>
    <xf numFmtId="0" fontId="30" fillId="17" borderId="0" xfId="18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18" fillId="17" borderId="73" xfId="4" applyFont="1" applyFill="1" applyBorder="1" applyAlignment="1">
      <alignment horizontal="center" vertical="center" wrapText="1"/>
    </xf>
    <xf numFmtId="4" fontId="18" fillId="17" borderId="99" xfId="15" applyNumberFormat="1" applyFont="1" applyFill="1" applyBorder="1" applyAlignment="1">
      <alignment vertical="center"/>
    </xf>
    <xf numFmtId="0" fontId="18" fillId="21" borderId="105" xfId="4" applyFont="1" applyFill="1" applyBorder="1" applyAlignment="1">
      <alignment horizontal="center" vertical="center"/>
    </xf>
    <xf numFmtId="0" fontId="18" fillId="15" borderId="74" xfId="16" applyFont="1" applyFill="1" applyBorder="1" applyAlignment="1">
      <alignment vertical="center" wrapText="1"/>
    </xf>
    <xf numFmtId="4" fontId="18" fillId="15" borderId="74" xfId="16" applyNumberFormat="1" applyFont="1" applyFill="1" applyBorder="1" applyAlignment="1">
      <alignment vertical="center"/>
    </xf>
    <xf numFmtId="0" fontId="18" fillId="15" borderId="98" xfId="16" applyFont="1" applyFill="1" applyBorder="1" applyAlignment="1">
      <alignment vertical="center" wrapText="1"/>
    </xf>
    <xf numFmtId="4" fontId="18" fillId="15" borderId="98" xfId="16" applyNumberFormat="1" applyFont="1" applyFill="1" applyBorder="1" applyAlignment="1">
      <alignment vertical="center"/>
    </xf>
    <xf numFmtId="4" fontId="18" fillId="15" borderId="73" xfId="16" applyNumberFormat="1" applyFont="1" applyFill="1" applyBorder="1" applyAlignment="1">
      <alignment vertical="center"/>
    </xf>
    <xf numFmtId="0" fontId="18" fillId="21" borderId="101" xfId="4" applyFont="1" applyFill="1" applyBorder="1" applyAlignment="1">
      <alignment horizontal="center" vertical="center"/>
    </xf>
    <xf numFmtId="0" fontId="18" fillId="21" borderId="1" xfId="4" applyFont="1" applyFill="1" applyBorder="1" applyAlignment="1">
      <alignment horizontal="center" vertical="center"/>
    </xf>
    <xf numFmtId="0" fontId="18" fillId="11" borderId="1" xfId="5" applyFont="1" applyFill="1" applyBorder="1" applyAlignment="1">
      <alignment horizontal="center" vertical="center"/>
    </xf>
    <xf numFmtId="0" fontId="18" fillId="11" borderId="104" xfId="16" applyFont="1" applyFill="1" applyBorder="1" applyAlignment="1">
      <alignment horizontal="center" vertical="center"/>
    </xf>
    <xf numFmtId="0" fontId="18" fillId="11" borderId="66" xfId="17" applyFont="1" applyFill="1" applyBorder="1" applyAlignment="1">
      <alignment horizontal="center" vertical="center"/>
    </xf>
    <xf numFmtId="0" fontId="18" fillId="22" borderId="1" xfId="4" applyFont="1" applyFill="1" applyBorder="1" applyAlignment="1">
      <alignment horizontal="center" vertical="center"/>
    </xf>
    <xf numFmtId="4" fontId="18" fillId="15" borderId="97" xfId="16" applyNumberFormat="1" applyFont="1" applyFill="1" applyBorder="1" applyAlignment="1">
      <alignment horizontal="right" vertical="center" wrapText="1"/>
    </xf>
    <xf numFmtId="0" fontId="18" fillId="11" borderId="1" xfId="15" applyFont="1" applyFill="1" applyBorder="1" applyAlignment="1">
      <alignment horizontal="center" vertical="center"/>
    </xf>
    <xf numFmtId="0" fontId="18" fillId="17" borderId="97" xfId="4" applyFont="1" applyFill="1" applyBorder="1" applyAlignment="1">
      <alignment horizontal="left" vertical="center" wrapText="1"/>
    </xf>
    <xf numFmtId="0" fontId="18" fillId="17" borderId="97" xfId="4" applyFont="1" applyFill="1" applyBorder="1" applyAlignment="1">
      <alignment horizontal="center" vertical="center" wrapText="1"/>
    </xf>
    <xf numFmtId="4" fontId="18" fillId="17" borderId="97" xfId="15" applyNumberFormat="1" applyFont="1" applyFill="1" applyBorder="1" applyAlignment="1">
      <alignment horizontal="right" vertical="center" wrapText="1"/>
    </xf>
    <xf numFmtId="0" fontId="18" fillId="17" borderId="97" xfId="15" applyFont="1" applyFill="1" applyBorder="1" applyAlignment="1">
      <alignment vertical="center" wrapText="1"/>
    </xf>
    <xf numFmtId="0" fontId="18" fillId="17" borderId="97" xfId="15" applyFont="1" applyFill="1" applyBorder="1" applyAlignment="1">
      <alignment vertical="center"/>
    </xf>
    <xf numFmtId="0" fontId="18" fillId="17" borderId="98" xfId="15" applyFont="1" applyFill="1" applyBorder="1" applyAlignment="1">
      <alignment vertical="center" wrapText="1"/>
    </xf>
    <xf numFmtId="0" fontId="18" fillId="17" borderId="98" xfId="15" applyFont="1" applyFill="1" applyBorder="1" applyAlignment="1">
      <alignment vertical="center"/>
    </xf>
    <xf numFmtId="0" fontId="18" fillId="17" borderId="99" xfId="4" applyFont="1" applyFill="1" applyBorder="1" applyAlignment="1">
      <alignment horizontal="center" vertical="center" wrapText="1"/>
    </xf>
    <xf numFmtId="4" fontId="18" fillId="17" borderId="99" xfId="15" applyNumberFormat="1" applyFont="1" applyFill="1" applyBorder="1" applyAlignment="1">
      <alignment horizontal="right" vertical="center" wrapText="1"/>
    </xf>
    <xf numFmtId="0" fontId="18" fillId="17" borderId="99" xfId="15" applyFont="1" applyFill="1" applyBorder="1" applyAlignment="1">
      <alignment vertical="center" wrapText="1"/>
    </xf>
    <xf numFmtId="0" fontId="18" fillId="17" borderId="99" xfId="15" applyFont="1" applyFill="1" applyBorder="1" applyAlignment="1">
      <alignment vertical="center"/>
    </xf>
    <xf numFmtId="0" fontId="18" fillId="11" borderId="66" xfId="8" applyFont="1" applyFill="1" applyBorder="1" applyAlignment="1">
      <alignment horizontal="center" vertical="center"/>
    </xf>
    <xf numFmtId="4" fontId="18" fillId="15" borderId="74" xfId="15" applyNumberFormat="1" applyFont="1" applyFill="1" applyBorder="1" applyAlignment="1">
      <alignment horizontal="right" vertical="center" wrapText="1"/>
    </xf>
    <xf numFmtId="0" fontId="18" fillId="15" borderId="74" xfId="15" applyFont="1" applyFill="1" applyBorder="1" applyAlignment="1">
      <alignment vertical="center" wrapText="1"/>
    </xf>
    <xf numFmtId="0" fontId="18" fillId="15" borderId="74" xfId="15" applyFont="1" applyFill="1" applyBorder="1" applyAlignment="1">
      <alignment vertical="center"/>
    </xf>
    <xf numFmtId="0" fontId="26" fillId="15" borderId="74" xfId="0" applyFont="1" applyFill="1" applyBorder="1" applyAlignment="1">
      <alignment vertical="center"/>
    </xf>
    <xf numFmtId="4" fontId="18" fillId="15" borderId="98" xfId="15" applyNumberFormat="1" applyFont="1" applyFill="1" applyBorder="1" applyAlignment="1">
      <alignment horizontal="right" vertical="center" wrapText="1"/>
    </xf>
    <xf numFmtId="0" fontId="18" fillId="15" borderId="98" xfId="15" applyFont="1" applyFill="1" applyBorder="1" applyAlignment="1">
      <alignment vertical="center" wrapText="1"/>
    </xf>
    <xf numFmtId="0" fontId="18" fillId="15" borderId="98" xfId="15" applyFont="1" applyFill="1" applyBorder="1" applyAlignment="1">
      <alignment vertical="center"/>
    </xf>
    <xf numFmtId="0" fontId="26" fillId="15" borderId="98" xfId="0" applyFont="1" applyFill="1" applyBorder="1" applyAlignment="1">
      <alignment vertical="center"/>
    </xf>
    <xf numFmtId="4" fontId="18" fillId="15" borderId="99" xfId="15" applyNumberFormat="1" applyFont="1" applyFill="1" applyBorder="1" applyAlignment="1">
      <alignment horizontal="right" vertical="center" wrapText="1"/>
    </xf>
    <xf numFmtId="0" fontId="18" fillId="15" borderId="99" xfId="15" applyFont="1" applyFill="1" applyBorder="1" applyAlignment="1">
      <alignment vertical="center" wrapText="1"/>
    </xf>
    <xf numFmtId="0" fontId="18" fillId="15" borderId="99" xfId="15" applyFont="1" applyFill="1" applyBorder="1" applyAlignment="1">
      <alignment vertical="center"/>
    </xf>
    <xf numFmtId="0" fontId="26" fillId="15" borderId="99" xfId="0" applyFont="1" applyFill="1" applyBorder="1" applyAlignment="1">
      <alignment vertical="center"/>
    </xf>
    <xf numFmtId="0" fontId="18" fillId="21" borderId="1" xfId="14" applyFont="1" applyFill="1" applyBorder="1" applyAlignment="1">
      <alignment horizontal="center" vertical="center"/>
    </xf>
    <xf numFmtId="0" fontId="18" fillId="11" borderId="1" xfId="5" applyFont="1" applyFill="1" applyBorder="1" applyAlignment="1">
      <alignment horizontal="center" vertical="center"/>
    </xf>
    <xf numFmtId="0" fontId="18" fillId="11" borderId="1" xfId="14" applyFont="1" applyFill="1" applyBorder="1" applyAlignment="1">
      <alignment horizontal="center" vertical="center"/>
    </xf>
    <xf numFmtId="4" fontId="18" fillId="17" borderId="97" xfId="12" applyNumberFormat="1" applyFont="1" applyFill="1" applyBorder="1" applyAlignment="1">
      <alignment horizontal="right" vertical="center" wrapText="1"/>
    </xf>
    <xf numFmtId="4" fontId="18" fillId="17" borderId="97" xfId="14" applyNumberFormat="1" applyFont="1" applyFill="1" applyBorder="1" applyAlignment="1">
      <alignment horizontal="right" vertical="center" wrapText="1"/>
    </xf>
    <xf numFmtId="0" fontId="18" fillId="17" borderId="97" xfId="12" applyFont="1" applyFill="1" applyBorder="1" applyAlignment="1">
      <alignment vertical="center" wrapText="1"/>
    </xf>
    <xf numFmtId="0" fontId="26" fillId="17" borderId="97" xfId="0" applyFont="1" applyFill="1" applyBorder="1" applyAlignment="1">
      <alignment vertical="center"/>
    </xf>
    <xf numFmtId="0" fontId="18" fillId="17" borderId="97" xfId="14" applyFont="1" applyFill="1" applyBorder="1" applyAlignment="1">
      <alignment horizontal="right" vertical="center" wrapText="1"/>
    </xf>
    <xf numFmtId="0" fontId="26" fillId="17" borderId="0" xfId="0" applyFont="1" applyFill="1" applyAlignment="1">
      <alignment vertical="center"/>
    </xf>
    <xf numFmtId="4" fontId="18" fillId="17" borderId="98" xfId="12" applyNumberFormat="1" applyFont="1" applyFill="1" applyBorder="1" applyAlignment="1">
      <alignment horizontal="right" vertical="center" wrapText="1"/>
    </xf>
    <xf numFmtId="4" fontId="18" fillId="17" borderId="98" xfId="14" applyNumberFormat="1" applyFont="1" applyFill="1" applyBorder="1" applyAlignment="1">
      <alignment horizontal="right" vertical="center" wrapText="1"/>
    </xf>
    <xf numFmtId="0" fontId="18" fillId="17" borderId="98" xfId="12" applyFont="1" applyFill="1" applyBorder="1" applyAlignment="1">
      <alignment vertical="center" wrapText="1"/>
    </xf>
    <xf numFmtId="0" fontId="18" fillId="17" borderId="98" xfId="14" applyFont="1" applyFill="1" applyBorder="1" applyAlignment="1">
      <alignment vertical="center"/>
    </xf>
    <xf numFmtId="0" fontId="18" fillId="17" borderId="98" xfId="14" applyFont="1" applyFill="1" applyBorder="1" applyAlignment="1">
      <alignment horizontal="right" vertical="center" wrapText="1"/>
    </xf>
    <xf numFmtId="0" fontId="18" fillId="17" borderId="98" xfId="12" applyFont="1" applyFill="1" applyBorder="1" applyAlignment="1">
      <alignment vertical="center"/>
    </xf>
    <xf numFmtId="4" fontId="18" fillId="15" borderId="98" xfId="6" applyNumberFormat="1" applyFont="1" applyFill="1" applyBorder="1" applyAlignment="1">
      <alignment horizontal="right" vertical="center" wrapText="1"/>
    </xf>
    <xf numFmtId="0" fontId="18" fillId="15" borderId="98" xfId="6" applyFont="1" applyFill="1" applyBorder="1" applyAlignment="1">
      <alignment vertical="center" wrapText="1"/>
    </xf>
    <xf numFmtId="0" fontId="26" fillId="15" borderId="0" xfId="0" applyFont="1" applyFill="1" applyAlignment="1">
      <alignment vertical="center"/>
    </xf>
    <xf numFmtId="0" fontId="18" fillId="15" borderId="0" xfId="6" applyFont="1" applyFill="1" applyAlignment="1">
      <alignment vertical="center"/>
    </xf>
    <xf numFmtId="0" fontId="32" fillId="0" borderId="98" xfId="4" applyFont="1" applyBorder="1" applyAlignment="1">
      <alignment horizontal="left" vertical="center" wrapText="1"/>
    </xf>
    <xf numFmtId="0" fontId="32" fillId="0" borderId="98" xfId="4" applyFont="1" applyBorder="1" applyAlignment="1">
      <alignment horizontal="center" vertical="center" wrapText="1"/>
    </xf>
    <xf numFmtId="4" fontId="32" fillId="0" borderId="98" xfId="8" applyNumberFormat="1" applyFont="1" applyBorder="1" applyAlignment="1">
      <alignment horizontal="right" vertical="center" wrapText="1"/>
    </xf>
    <xf numFmtId="0" fontId="32" fillId="0" borderId="98" xfId="8" applyFont="1" applyBorder="1" applyAlignment="1">
      <alignment vertical="center" wrapText="1"/>
    </xf>
    <xf numFmtId="0" fontId="18" fillId="12" borderId="98" xfId="4" applyFont="1" applyFill="1" applyBorder="1" applyAlignment="1">
      <alignment horizontal="left" vertical="center" wrapText="1"/>
    </xf>
    <xf numFmtId="0" fontId="18" fillId="12" borderId="98" xfId="4" applyFont="1" applyFill="1" applyBorder="1" applyAlignment="1">
      <alignment horizontal="center" vertical="center" wrapText="1"/>
    </xf>
    <xf numFmtId="4" fontId="18" fillId="12" borderId="98" xfId="6" applyNumberFormat="1" applyFont="1" applyFill="1" applyBorder="1" applyAlignment="1">
      <alignment horizontal="right" vertical="center" wrapText="1"/>
    </xf>
    <xf numFmtId="0" fontId="18" fillId="12" borderId="98" xfId="6" applyFont="1" applyFill="1" applyBorder="1" applyAlignment="1">
      <alignment vertical="center" wrapText="1"/>
    </xf>
    <xf numFmtId="0" fontId="26" fillId="12" borderId="0" xfId="0" applyFont="1" applyFill="1" applyAlignment="1">
      <alignment vertical="center"/>
    </xf>
    <xf numFmtId="0" fontId="18" fillId="12" borderId="0" xfId="6" applyFont="1" applyFill="1" applyAlignment="1">
      <alignment vertical="center"/>
    </xf>
    <xf numFmtId="0" fontId="18" fillId="5" borderId="98" xfId="4" applyFont="1" applyFill="1" applyBorder="1" applyAlignment="1">
      <alignment horizontal="left" vertical="center" wrapText="1"/>
    </xf>
    <xf numFmtId="0" fontId="18" fillId="5" borderId="98" xfId="4" applyFont="1" applyFill="1" applyBorder="1" applyAlignment="1">
      <alignment horizontal="center" vertical="center" wrapText="1"/>
    </xf>
    <xf numFmtId="4" fontId="18" fillId="5" borderId="98" xfId="4" applyNumberFormat="1" applyFont="1" applyFill="1" applyBorder="1" applyAlignment="1">
      <alignment horizontal="right" vertical="center" wrapText="1"/>
    </xf>
    <xf numFmtId="0" fontId="18" fillId="5" borderId="98" xfId="4" applyFont="1" applyFill="1" applyBorder="1" applyAlignment="1">
      <alignment vertical="center" wrapText="1"/>
    </xf>
    <xf numFmtId="0" fontId="26" fillId="5" borderId="0" xfId="0" applyFont="1" applyFill="1" applyAlignment="1">
      <alignment vertical="center"/>
    </xf>
    <xf numFmtId="0" fontId="18" fillId="3" borderId="98" xfId="4" applyFont="1" applyFill="1" applyBorder="1" applyAlignment="1">
      <alignment horizontal="left" vertical="center" wrapText="1"/>
    </xf>
    <xf numFmtId="0" fontId="18" fillId="3" borderId="98" xfId="4" applyFont="1" applyFill="1" applyBorder="1" applyAlignment="1">
      <alignment horizontal="center" vertical="center" wrapText="1"/>
    </xf>
    <xf numFmtId="4" fontId="18" fillId="6" borderId="98" xfId="7" applyNumberFormat="1" applyFont="1" applyFill="1" applyBorder="1" applyAlignment="1">
      <alignment horizontal="right" vertical="center" wrapText="1"/>
    </xf>
    <xf numFmtId="4" fontId="18" fillId="13" borderId="98" xfId="7" applyNumberFormat="1" applyFont="1" applyFill="1" applyBorder="1" applyAlignment="1">
      <alignment horizontal="right" vertical="center" wrapText="1"/>
    </xf>
    <xf numFmtId="0" fontId="18" fillId="6" borderId="98" xfId="7" applyFont="1" applyFill="1" applyBorder="1" applyAlignment="1">
      <alignment vertical="center" wrapText="1"/>
    </xf>
    <xf numFmtId="0" fontId="26" fillId="3" borderId="0" xfId="0" applyFont="1" applyFill="1" applyAlignment="1">
      <alignment vertical="center"/>
    </xf>
    <xf numFmtId="4" fontId="18" fillId="4" borderId="98" xfId="8" applyNumberFormat="1" applyFont="1" applyFill="1" applyBorder="1" applyAlignment="1">
      <alignment horizontal="right" vertical="center" wrapText="1"/>
    </xf>
    <xf numFmtId="0" fontId="18" fillId="4" borderId="98" xfId="8" applyFont="1" applyFill="1" applyBorder="1" applyAlignment="1">
      <alignment vertical="center" wrapText="1"/>
    </xf>
    <xf numFmtId="4" fontId="18" fillId="6" borderId="98" xfId="5" applyNumberFormat="1" applyFont="1" applyFill="1" applyBorder="1" applyAlignment="1">
      <alignment horizontal="right" vertical="center" wrapText="1"/>
    </xf>
    <xf numFmtId="4" fontId="18" fillId="4" borderId="98" xfId="5" applyNumberFormat="1" applyFont="1" applyFill="1" applyBorder="1" applyAlignment="1">
      <alignment horizontal="right" vertical="center" wrapText="1"/>
    </xf>
    <xf numFmtId="0" fontId="18" fillId="3" borderId="98" xfId="5" applyFont="1" applyFill="1" applyBorder="1" applyAlignment="1">
      <alignment vertical="center" wrapText="1"/>
    </xf>
    <xf numFmtId="0" fontId="18" fillId="3" borderId="98" xfId="5" applyFont="1" applyFill="1" applyBorder="1" applyAlignment="1">
      <alignment horizontal="center" vertical="center" wrapText="1"/>
    </xf>
    <xf numFmtId="0" fontId="18" fillId="6" borderId="98" xfId="5" applyFont="1" applyFill="1" applyBorder="1" applyAlignment="1">
      <alignment vertical="center" wrapText="1"/>
    </xf>
    <xf numFmtId="0" fontId="18" fillId="6" borderId="98" xfId="5" applyFont="1" applyFill="1" applyBorder="1" applyAlignment="1">
      <alignment horizontal="right" vertical="center" wrapText="1"/>
    </xf>
    <xf numFmtId="4" fontId="18" fillId="6" borderId="98" xfId="8" applyNumberFormat="1" applyFont="1" applyFill="1" applyBorder="1" applyAlignment="1">
      <alignment horizontal="right" vertical="center" wrapText="1"/>
    </xf>
    <xf numFmtId="4" fontId="18" fillId="4" borderId="98" xfId="4" applyNumberFormat="1" applyFont="1" applyFill="1" applyBorder="1" applyAlignment="1">
      <alignment horizontal="right" vertical="center" wrapText="1"/>
    </xf>
    <xf numFmtId="4" fontId="18" fillId="4" borderId="0" xfId="4" applyNumberFormat="1" applyFont="1" applyFill="1" applyAlignment="1">
      <alignment horizontal="right" vertical="center" wrapText="1"/>
    </xf>
    <xf numFmtId="4" fontId="18" fillId="6" borderId="98" xfId="4" applyNumberFormat="1" applyFont="1" applyFill="1" applyBorder="1" applyAlignment="1">
      <alignment horizontal="right" vertical="center" wrapText="1"/>
    </xf>
    <xf numFmtId="4" fontId="18" fillId="6" borderId="0" xfId="4" applyNumberFormat="1" applyFont="1" applyFill="1" applyAlignment="1">
      <alignment horizontal="right" vertical="center" wrapText="1"/>
    </xf>
    <xf numFmtId="3" fontId="18" fillId="4" borderId="98" xfId="8" applyNumberFormat="1" applyFont="1" applyFill="1" applyBorder="1" applyAlignment="1">
      <alignment horizontal="right" vertical="center" wrapText="1"/>
    </xf>
    <xf numFmtId="4" fontId="18" fillId="4" borderId="98" xfId="9" applyNumberFormat="1" applyFont="1" applyFill="1" applyBorder="1" applyAlignment="1">
      <alignment horizontal="right" vertical="center" wrapText="1"/>
    </xf>
    <xf numFmtId="4" fontId="18" fillId="4" borderId="0" xfId="9" applyNumberFormat="1" applyFont="1" applyFill="1" applyAlignment="1">
      <alignment horizontal="right" vertical="center" wrapText="1"/>
    </xf>
    <xf numFmtId="3" fontId="18" fillId="5" borderId="98" xfId="8" applyNumberFormat="1" applyFont="1" applyFill="1" applyBorder="1" applyAlignment="1">
      <alignment horizontal="right" vertical="center" wrapText="1"/>
    </xf>
    <xf numFmtId="3" fontId="18" fillId="6" borderId="98" xfId="8" applyNumberFormat="1" applyFont="1" applyFill="1" applyBorder="1" applyAlignment="1">
      <alignment horizontal="right" vertical="center" wrapText="1"/>
    </xf>
    <xf numFmtId="4" fontId="18" fillId="6" borderId="0" xfId="8" applyNumberFormat="1" applyFont="1" applyFill="1" applyAlignment="1">
      <alignment horizontal="right" vertical="center" wrapText="1"/>
    </xf>
    <xf numFmtId="0" fontId="18" fillId="4" borderId="98" xfId="4" applyFont="1" applyFill="1" applyBorder="1" applyAlignment="1">
      <alignment horizontal="left" vertical="center" wrapText="1"/>
    </xf>
    <xf numFmtId="3" fontId="18" fillId="4" borderId="98" xfId="4" applyNumberFormat="1" applyFont="1" applyFill="1" applyBorder="1" applyAlignment="1">
      <alignment horizontal="right" vertical="center" wrapText="1"/>
    </xf>
    <xf numFmtId="0" fontId="18" fillId="6" borderId="98" xfId="4" applyFont="1" applyFill="1" applyBorder="1" applyAlignment="1">
      <alignment horizontal="left" vertical="center" wrapText="1"/>
    </xf>
    <xf numFmtId="3" fontId="18" fillId="6" borderId="98" xfId="4" applyNumberFormat="1" applyFont="1" applyFill="1" applyBorder="1" applyAlignment="1">
      <alignment horizontal="right" vertical="center" wrapText="1"/>
    </xf>
    <xf numFmtId="0" fontId="18" fillId="11" borderId="66" xfId="5" applyFont="1" applyFill="1" applyBorder="1" applyAlignment="1">
      <alignment horizontal="center" vertical="center"/>
    </xf>
    <xf numFmtId="0" fontId="32" fillId="11" borderId="66" xfId="5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3" fontId="26" fillId="0" borderId="0" xfId="0" applyNumberFormat="1" applyFont="1" applyAlignment="1">
      <alignment vertical="center"/>
    </xf>
    <xf numFmtId="0" fontId="33" fillId="14" borderId="72" xfId="0" applyFont="1" applyFill="1" applyBorder="1" applyAlignment="1">
      <alignment horizontal="left" vertical="center"/>
    </xf>
    <xf numFmtId="0" fontId="33" fillId="14" borderId="40" xfId="0" applyFont="1" applyFill="1" applyBorder="1" applyAlignment="1">
      <alignment horizontal="center" vertical="center"/>
    </xf>
    <xf numFmtId="0" fontId="33" fillId="14" borderId="34" xfId="0" applyFont="1" applyFill="1" applyBorder="1" applyAlignment="1">
      <alignment horizontal="center" vertical="center"/>
    </xf>
    <xf numFmtId="0" fontId="33" fillId="14" borderId="48" xfId="0" applyFont="1" applyFill="1" applyBorder="1" applyAlignment="1">
      <alignment horizontal="center" vertical="center"/>
    </xf>
    <xf numFmtId="0" fontId="33" fillId="19" borderId="40" xfId="0" applyFont="1" applyFill="1" applyBorder="1" applyAlignment="1">
      <alignment horizontal="center" vertical="center"/>
    </xf>
    <xf numFmtId="0" fontId="33" fillId="19" borderId="34" xfId="0" applyFont="1" applyFill="1" applyBorder="1" applyAlignment="1">
      <alignment horizontal="center" vertical="center"/>
    </xf>
    <xf numFmtId="0" fontId="33" fillId="19" borderId="48" xfId="0" applyFont="1" applyFill="1" applyBorder="1" applyAlignment="1">
      <alignment horizontal="center" vertical="center"/>
    </xf>
    <xf numFmtId="0" fontId="33" fillId="20" borderId="40" xfId="0" applyFont="1" applyFill="1" applyBorder="1" applyAlignment="1">
      <alignment horizontal="center" vertical="center" wrapText="1"/>
    </xf>
    <xf numFmtId="0" fontId="33" fillId="20" borderId="34" xfId="0" applyFont="1" applyFill="1" applyBorder="1" applyAlignment="1">
      <alignment horizontal="center" vertical="center"/>
    </xf>
    <xf numFmtId="0" fontId="33" fillId="20" borderId="34" xfId="0" applyFont="1" applyFill="1" applyBorder="1" applyAlignment="1">
      <alignment horizontal="center" vertical="center"/>
    </xf>
    <xf numFmtId="0" fontId="33" fillId="19" borderId="40" xfId="0" applyFont="1" applyFill="1" applyBorder="1" applyAlignment="1">
      <alignment horizontal="center" vertical="center" wrapText="1"/>
    </xf>
    <xf numFmtId="0" fontId="33" fillId="18" borderId="40" xfId="0" applyFont="1" applyFill="1" applyBorder="1" applyAlignment="1">
      <alignment horizontal="center" vertical="center" wrapText="1"/>
    </xf>
    <xf numFmtId="0" fontId="33" fillId="18" borderId="34" xfId="0" applyFont="1" applyFill="1" applyBorder="1" applyAlignment="1">
      <alignment horizontal="center" vertical="center"/>
    </xf>
    <xf numFmtId="0" fontId="33" fillId="18" borderId="48" xfId="0" applyFont="1" applyFill="1" applyBorder="1" applyAlignment="1">
      <alignment horizontal="center" vertical="center"/>
    </xf>
    <xf numFmtId="0" fontId="33" fillId="16" borderId="40" xfId="0" applyFont="1" applyFill="1" applyBorder="1" applyAlignment="1">
      <alignment horizontal="center" vertical="center"/>
    </xf>
    <xf numFmtId="0" fontId="33" fillId="16" borderId="34" xfId="0" applyFont="1" applyFill="1" applyBorder="1" applyAlignment="1">
      <alignment horizontal="center" vertical="center"/>
    </xf>
    <xf numFmtId="0" fontId="33" fillId="16" borderId="48" xfId="0" applyFont="1" applyFill="1" applyBorder="1" applyAlignment="1">
      <alignment horizontal="center" vertical="center"/>
    </xf>
    <xf numFmtId="0" fontId="33" fillId="24" borderId="40" xfId="0" applyFont="1" applyFill="1" applyBorder="1" applyAlignment="1">
      <alignment horizontal="center" vertical="center"/>
    </xf>
    <xf numFmtId="0" fontId="33" fillId="24" borderId="34" xfId="0" applyFont="1" applyFill="1" applyBorder="1" applyAlignment="1">
      <alignment horizontal="center" vertical="center"/>
    </xf>
    <xf numFmtId="0" fontId="33" fillId="24" borderId="48" xfId="0" applyFont="1" applyFill="1" applyBorder="1" applyAlignment="1">
      <alignment horizontal="center" vertical="center"/>
    </xf>
    <xf numFmtId="0" fontId="33" fillId="25" borderId="40" xfId="0" applyFont="1" applyFill="1" applyBorder="1" applyAlignment="1">
      <alignment horizontal="center" vertical="center"/>
    </xf>
    <xf numFmtId="0" fontId="33" fillId="25" borderId="34" xfId="0" applyFont="1" applyFill="1" applyBorder="1" applyAlignment="1">
      <alignment horizontal="center" vertical="center"/>
    </xf>
    <xf numFmtId="0" fontId="33" fillId="25" borderId="48" xfId="0" applyFont="1" applyFill="1" applyBorder="1" applyAlignment="1">
      <alignment horizontal="center" vertical="center"/>
    </xf>
    <xf numFmtId="3" fontId="33" fillId="25" borderId="40" xfId="0" applyNumberFormat="1" applyFont="1" applyFill="1" applyBorder="1" applyAlignment="1">
      <alignment horizontal="center" vertical="center"/>
    </xf>
    <xf numFmtId="3" fontId="33" fillId="25" borderId="34" xfId="0" applyNumberFormat="1" applyFont="1" applyFill="1" applyBorder="1" applyAlignment="1">
      <alignment horizontal="center" vertical="center"/>
    </xf>
    <xf numFmtId="3" fontId="33" fillId="25" borderId="48" xfId="0" applyNumberFormat="1" applyFont="1" applyFill="1" applyBorder="1" applyAlignment="1">
      <alignment horizontal="center" vertical="center"/>
    </xf>
    <xf numFmtId="0" fontId="33" fillId="25" borderId="40" xfId="0" applyFont="1" applyFill="1" applyBorder="1" applyAlignment="1">
      <alignment horizontal="center" vertical="center" wrapText="1"/>
    </xf>
    <xf numFmtId="0" fontId="33" fillId="25" borderId="34" xfId="0" applyFont="1" applyFill="1" applyBorder="1" applyAlignment="1">
      <alignment horizontal="center" vertical="center" wrapText="1"/>
    </xf>
    <xf numFmtId="0" fontId="33" fillId="25" borderId="4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4" fillId="0" borderId="88" xfId="0" applyFont="1" applyBorder="1" applyAlignment="1">
      <alignment horizontal="left" vertical="center"/>
    </xf>
    <xf numFmtId="0" fontId="34" fillId="0" borderId="54" xfId="0" applyFont="1" applyBorder="1" applyAlignment="1">
      <alignment horizontal="left" vertical="center"/>
    </xf>
    <xf numFmtId="0" fontId="34" fillId="0" borderId="55" xfId="0" applyFont="1" applyBorder="1" applyAlignment="1">
      <alignment horizontal="left" vertical="center"/>
    </xf>
    <xf numFmtId="0" fontId="35" fillId="0" borderId="56" xfId="0" applyFont="1" applyBorder="1" applyAlignment="1">
      <alignment horizontal="left" vertical="center"/>
    </xf>
    <xf numFmtId="0" fontId="34" fillId="0" borderId="57" xfId="0" applyFont="1" applyBorder="1" applyAlignment="1">
      <alignment horizontal="left" vertical="center"/>
    </xf>
    <xf numFmtId="0" fontId="36" fillId="0" borderId="58" xfId="0" applyFont="1" applyBorder="1" applyAlignment="1">
      <alignment horizontal="left" vertical="center"/>
    </xf>
    <xf numFmtId="0" fontId="34" fillId="0" borderId="59" xfId="0" applyFont="1" applyBorder="1" applyAlignment="1">
      <alignment horizontal="left" vertical="center"/>
    </xf>
    <xf numFmtId="0" fontId="34" fillId="0" borderId="56" xfId="0" applyFont="1" applyBorder="1" applyAlignment="1">
      <alignment horizontal="left" vertical="center"/>
    </xf>
    <xf numFmtId="0" fontId="34" fillId="0" borderId="100" xfId="0" applyFont="1" applyBorder="1" applyAlignment="1">
      <alignment horizontal="left" vertical="center"/>
    </xf>
    <xf numFmtId="0" fontId="36" fillId="0" borderId="76" xfId="0" applyFont="1" applyBorder="1" applyAlignment="1">
      <alignment horizontal="left" vertical="center"/>
    </xf>
    <xf numFmtId="0" fontId="34" fillId="0" borderId="75" xfId="0" applyFont="1" applyBorder="1" applyAlignment="1">
      <alignment horizontal="left" vertical="center"/>
    </xf>
    <xf numFmtId="0" fontId="37" fillId="0" borderId="61" xfId="0" applyFont="1" applyBorder="1" applyAlignment="1">
      <alignment horizontal="left" vertical="center"/>
    </xf>
    <xf numFmtId="0" fontId="37" fillId="0" borderId="55" xfId="0" applyFont="1" applyBorder="1" applyAlignment="1">
      <alignment horizontal="left" vertical="center"/>
    </xf>
    <xf numFmtId="0" fontId="37" fillId="0" borderId="54" xfId="0" applyFont="1" applyBorder="1" applyAlignment="1">
      <alignment horizontal="left" vertical="center"/>
    </xf>
    <xf numFmtId="0" fontId="37" fillId="0" borderId="57" xfId="0" applyFont="1" applyBorder="1" applyAlignment="1">
      <alignment horizontal="left" vertical="center"/>
    </xf>
    <xf numFmtId="0" fontId="34" fillId="0" borderId="58" xfId="0" applyFont="1" applyBorder="1" applyAlignment="1">
      <alignment horizontal="left" vertical="center"/>
    </xf>
    <xf numFmtId="0" fontId="34" fillId="0" borderId="60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4" fillId="0" borderId="59" xfId="0" applyFont="1" applyBorder="1" applyAlignment="1">
      <alignment horizontal="center" vertical="center"/>
    </xf>
    <xf numFmtId="0" fontId="38" fillId="0" borderId="56" xfId="0" applyFont="1" applyBorder="1" applyAlignment="1">
      <alignment horizontal="left" vertical="center"/>
    </xf>
    <xf numFmtId="168" fontId="34" fillId="0" borderId="59" xfId="1" applyNumberFormat="1" applyFont="1" applyFill="1" applyBorder="1" applyAlignment="1">
      <alignment horizontal="left" vertical="center"/>
    </xf>
    <xf numFmtId="0" fontId="17" fillId="0" borderId="59" xfId="0" applyFont="1" applyBorder="1" applyAlignment="1">
      <alignment horizontal="left" vertical="center"/>
    </xf>
    <xf numFmtId="3" fontId="17" fillId="0" borderId="59" xfId="1" applyNumberFormat="1" applyFont="1" applyFill="1" applyBorder="1" applyAlignment="1">
      <alignment horizontal="left" vertical="center"/>
    </xf>
    <xf numFmtId="0" fontId="38" fillId="0" borderId="54" xfId="0" applyFont="1" applyBorder="1" applyAlignment="1">
      <alignment horizontal="left" vertical="center"/>
    </xf>
    <xf numFmtId="0" fontId="39" fillId="0" borderId="56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34" fillId="0" borderId="58" xfId="0" applyFont="1" applyBorder="1" applyAlignment="1">
      <alignment horizontal="left" vertical="center"/>
    </xf>
    <xf numFmtId="0" fontId="34" fillId="0" borderId="59" xfId="0" applyFont="1" applyBorder="1" applyAlignment="1">
      <alignment horizontal="left" vertical="center"/>
    </xf>
    <xf numFmtId="0" fontId="34" fillId="0" borderId="60" xfId="0" applyFont="1" applyBorder="1" applyAlignment="1">
      <alignment horizontal="left" vertical="center"/>
    </xf>
    <xf numFmtId="0" fontId="34" fillId="0" borderId="61" xfId="0" applyFont="1" applyBorder="1" applyAlignment="1">
      <alignment horizontal="left" vertical="center"/>
    </xf>
    <xf numFmtId="0" fontId="36" fillId="0" borderId="56" xfId="0" applyFont="1" applyBorder="1" applyAlignment="1">
      <alignment horizontal="left" vertical="center"/>
    </xf>
    <xf numFmtId="0" fontId="36" fillId="0" borderId="59" xfId="0" applyFont="1" applyBorder="1" applyAlignment="1">
      <alignment horizontal="left" vertical="center"/>
    </xf>
    <xf numFmtId="0" fontId="36" fillId="0" borderId="54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3" fontId="37" fillId="0" borderId="58" xfId="0" applyNumberFormat="1" applyFont="1" applyBorder="1" applyAlignment="1">
      <alignment horizontal="left" vertical="center" wrapText="1"/>
    </xf>
    <xf numFmtId="3" fontId="37" fillId="0" borderId="59" xfId="0" applyNumberFormat="1" applyFont="1" applyBorder="1" applyAlignment="1">
      <alignment horizontal="left" vertical="center"/>
    </xf>
    <xf numFmtId="0" fontId="34" fillId="0" borderId="60" xfId="0" applyFont="1" applyBorder="1" applyAlignment="1">
      <alignment horizontal="center" vertical="center"/>
    </xf>
    <xf numFmtId="3" fontId="37" fillId="0" borderId="58" xfId="0" applyNumberFormat="1" applyFont="1" applyBorder="1" applyAlignment="1">
      <alignment horizontal="left" vertical="center"/>
    </xf>
    <xf numFmtId="3" fontId="37" fillId="0" borderId="56" xfId="0" applyNumberFormat="1" applyFont="1" applyBorder="1" applyAlignment="1">
      <alignment horizontal="left" vertical="center"/>
    </xf>
    <xf numFmtId="3" fontId="37" fillId="0" borderId="58" xfId="0" applyNumberFormat="1" applyFont="1" applyBorder="1" applyAlignment="1">
      <alignment horizontal="center" vertical="center"/>
    </xf>
    <xf numFmtId="3" fontId="37" fillId="0" borderId="54" xfId="0" applyNumberFormat="1" applyFont="1" applyBorder="1" applyAlignment="1">
      <alignment horizontal="center" vertical="center"/>
    </xf>
    <xf numFmtId="3" fontId="37" fillId="0" borderId="59" xfId="0" applyNumberFormat="1" applyFont="1" applyBorder="1" applyAlignment="1">
      <alignment horizontal="center" vertical="center"/>
    </xf>
    <xf numFmtId="3" fontId="37" fillId="0" borderId="56" xfId="0" applyNumberFormat="1" applyFont="1" applyBorder="1" applyAlignment="1">
      <alignment horizontal="center" vertical="center"/>
    </xf>
    <xf numFmtId="3" fontId="40" fillId="0" borderId="56" xfId="0" applyNumberFormat="1" applyFont="1" applyBorder="1" applyAlignment="1">
      <alignment horizontal="center" vertical="center"/>
    </xf>
    <xf numFmtId="3" fontId="40" fillId="0" borderId="54" xfId="0" applyNumberFormat="1" applyFont="1" applyBorder="1" applyAlignment="1">
      <alignment horizontal="center" vertical="center"/>
    </xf>
    <xf numFmtId="3" fontId="37" fillId="0" borderId="60" xfId="0" applyNumberFormat="1" applyFont="1" applyBorder="1" applyAlignment="1">
      <alignment horizontal="center" vertical="center"/>
    </xf>
    <xf numFmtId="0" fontId="37" fillId="0" borderId="56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1" fillId="0" borderId="89" xfId="0" applyFont="1" applyBorder="1" applyAlignment="1">
      <alignment horizontal="center" vertical="center" textRotation="90"/>
    </xf>
    <xf numFmtId="0" fontId="41" fillId="0" borderId="49" xfId="0" applyFont="1" applyBorder="1" applyAlignment="1">
      <alignment horizontal="center" vertical="center" textRotation="90"/>
    </xf>
    <xf numFmtId="0" fontId="41" fillId="9" borderId="51" xfId="0" applyFont="1" applyFill="1" applyBorder="1" applyAlignment="1">
      <alignment horizontal="center" vertical="center" textRotation="90"/>
    </xf>
    <xf numFmtId="0" fontId="42" fillId="0" borderId="50" xfId="0" applyFont="1" applyBorder="1" applyAlignment="1">
      <alignment horizontal="center" vertical="center" textRotation="90"/>
    </xf>
    <xf numFmtId="0" fontId="41" fillId="26" borderId="39" xfId="0" applyFont="1" applyFill="1" applyBorder="1" applyAlignment="1">
      <alignment horizontal="center" vertical="center" textRotation="90" wrapText="1"/>
    </xf>
    <xf numFmtId="0" fontId="41" fillId="0" borderId="50" xfId="0" applyFont="1" applyBorder="1" applyAlignment="1">
      <alignment horizontal="center" vertical="center" textRotation="90" wrapText="1"/>
    </xf>
    <xf numFmtId="0" fontId="41" fillId="19" borderId="38" xfId="0" applyFont="1" applyFill="1" applyBorder="1" applyAlignment="1">
      <alignment horizontal="center" vertical="center" textRotation="90" wrapText="1"/>
    </xf>
    <xf numFmtId="0" fontId="41" fillId="0" borderId="39" xfId="0" applyFont="1" applyBorder="1" applyAlignment="1">
      <alignment horizontal="center" vertical="center" textRotation="90" wrapText="1"/>
    </xf>
    <xf numFmtId="0" fontId="41" fillId="0" borderId="51" xfId="0" applyFont="1" applyBorder="1" applyAlignment="1">
      <alignment horizontal="center" vertical="center" textRotation="90" wrapText="1"/>
    </xf>
    <xf numFmtId="0" fontId="41" fillId="19" borderId="39" xfId="0" applyFont="1" applyFill="1" applyBorder="1" applyAlignment="1">
      <alignment horizontal="center" vertical="center" textRotation="90" wrapText="1"/>
    </xf>
    <xf numFmtId="0" fontId="44" fillId="20" borderId="39" xfId="0" applyFont="1" applyFill="1" applyBorder="1" applyAlignment="1">
      <alignment horizontal="center" vertical="center" textRotation="90" wrapText="1"/>
    </xf>
    <xf numFmtId="0" fontId="46" fillId="0" borderId="39" xfId="0" applyFont="1" applyBorder="1" applyAlignment="1">
      <alignment horizontal="center" vertical="center" textRotation="90" wrapText="1"/>
    </xf>
    <xf numFmtId="0" fontId="41" fillId="19" borderId="78" xfId="0" applyFont="1" applyFill="1" applyBorder="1" applyAlignment="1">
      <alignment horizontal="center" vertical="center" textRotation="90" wrapText="1"/>
    </xf>
    <xf numFmtId="0" fontId="41" fillId="20" borderId="39" xfId="0" applyFont="1" applyFill="1" applyBorder="1" applyAlignment="1">
      <alignment horizontal="center" vertical="center" textRotation="90" wrapText="1"/>
    </xf>
    <xf numFmtId="0" fontId="41" fillId="19" borderId="77" xfId="0" applyFont="1" applyFill="1" applyBorder="1" applyAlignment="1">
      <alignment horizontal="center" vertical="center" textRotation="90" wrapText="1"/>
    </xf>
    <xf numFmtId="3" fontId="41" fillId="20" borderId="38" xfId="0" applyNumberFormat="1" applyFont="1" applyFill="1" applyBorder="1" applyAlignment="1">
      <alignment horizontal="center" vertical="center" textRotation="90" wrapText="1"/>
    </xf>
    <xf numFmtId="3" fontId="41" fillId="20" borderId="39" xfId="0" applyNumberFormat="1" applyFont="1" applyFill="1" applyBorder="1" applyAlignment="1">
      <alignment horizontal="center" vertical="center" textRotation="90" wrapText="1"/>
    </xf>
    <xf numFmtId="3" fontId="41" fillId="20" borderId="49" xfId="0" applyNumberFormat="1" applyFont="1" applyFill="1" applyBorder="1" applyAlignment="1">
      <alignment horizontal="center" vertical="center" textRotation="90" wrapText="1"/>
    </xf>
    <xf numFmtId="3" fontId="41" fillId="0" borderId="38" xfId="0" applyNumberFormat="1" applyFont="1" applyBorder="1" applyAlignment="1">
      <alignment horizontal="center" vertical="center" textRotation="90" wrapText="1"/>
    </xf>
    <xf numFmtId="3" fontId="41" fillId="0" borderId="39" xfId="0" applyNumberFormat="1" applyFont="1" applyBorder="1" applyAlignment="1">
      <alignment horizontal="center" vertical="center" textRotation="90" wrapText="1"/>
    </xf>
    <xf numFmtId="3" fontId="41" fillId="0" borderId="65" xfId="0" applyNumberFormat="1" applyFont="1" applyBorder="1" applyAlignment="1">
      <alignment horizontal="center" vertical="center" textRotation="90" wrapText="1"/>
    </xf>
    <xf numFmtId="0" fontId="42" fillId="0" borderId="38" xfId="0" applyFont="1" applyBorder="1" applyAlignment="1">
      <alignment horizontal="center" vertical="center" textRotation="90" wrapText="1"/>
    </xf>
    <xf numFmtId="0" fontId="41" fillId="0" borderId="49" xfId="0" applyFont="1" applyBorder="1" applyAlignment="1">
      <alignment horizontal="center" vertical="center" textRotation="90" wrapText="1"/>
    </xf>
    <xf numFmtId="0" fontId="41" fillId="26" borderId="65" xfId="0" applyFont="1" applyFill="1" applyBorder="1" applyAlignment="1">
      <alignment horizontal="center" vertical="center" textRotation="90" wrapText="1"/>
    </xf>
    <xf numFmtId="2" fontId="41" fillId="0" borderId="50" xfId="0" applyNumberFormat="1" applyFont="1" applyBorder="1" applyAlignment="1">
      <alignment horizontal="center" vertical="center" textRotation="90" wrapText="1"/>
    </xf>
    <xf numFmtId="0" fontId="42" fillId="0" borderId="39" xfId="0" applyFont="1" applyBorder="1" applyAlignment="1">
      <alignment horizontal="center" vertical="center" textRotation="90" wrapText="1"/>
    </xf>
    <xf numFmtId="0" fontId="41" fillId="9" borderId="39" xfId="0" applyFont="1" applyFill="1" applyBorder="1" applyAlignment="1">
      <alignment horizontal="center" vertical="center" textRotation="90" wrapText="1"/>
    </xf>
    <xf numFmtId="168" fontId="41" fillId="0" borderId="39" xfId="1" applyNumberFormat="1" applyFont="1" applyFill="1" applyBorder="1" applyAlignment="1">
      <alignment horizontal="center" vertical="center" textRotation="90" wrapText="1"/>
    </xf>
    <xf numFmtId="0" fontId="41" fillId="0" borderId="65" xfId="0" applyFont="1" applyBorder="1" applyAlignment="1">
      <alignment horizontal="center" vertical="center" textRotation="90"/>
    </xf>
    <xf numFmtId="3" fontId="41" fillId="0" borderId="39" xfId="1" applyNumberFormat="1" applyFont="1" applyFill="1" applyBorder="1" applyAlignment="1">
      <alignment horizontal="center" vertical="center" textRotation="90" wrapText="1"/>
    </xf>
    <xf numFmtId="3" fontId="41" fillId="0" borderId="49" xfId="1" applyNumberFormat="1" applyFont="1" applyFill="1" applyBorder="1" applyAlignment="1">
      <alignment horizontal="center" vertical="center" textRotation="90" wrapText="1"/>
    </xf>
    <xf numFmtId="0" fontId="41" fillId="0" borderId="39" xfId="0" applyFont="1" applyBorder="1" applyAlignment="1">
      <alignment horizontal="center" vertical="center" textRotation="90"/>
    </xf>
    <xf numFmtId="0" fontId="41" fillId="0" borderId="67" xfId="0" applyFont="1" applyBorder="1" applyAlignment="1">
      <alignment horizontal="center" vertical="center" textRotation="90" wrapText="1"/>
    </xf>
    <xf numFmtId="0" fontId="42" fillId="0" borderId="49" xfId="0" applyFont="1" applyBorder="1" applyAlignment="1">
      <alignment horizontal="center" vertical="center" textRotation="90" wrapText="1"/>
    </xf>
    <xf numFmtId="0" fontId="42" fillId="0" borderId="51" xfId="0" applyFont="1" applyBorder="1" applyAlignment="1">
      <alignment horizontal="center" vertical="center" textRotation="90" wrapText="1"/>
    </xf>
    <xf numFmtId="0" fontId="50" fillId="0" borderId="49" xfId="0" applyFont="1" applyBorder="1" applyAlignment="1">
      <alignment horizontal="center" vertical="center" textRotation="90" wrapText="1"/>
    </xf>
    <xf numFmtId="0" fontId="51" fillId="0" borderId="49" xfId="0" applyFont="1" applyBorder="1" applyAlignment="1">
      <alignment horizontal="center" vertical="center" textRotation="90" wrapText="1"/>
    </xf>
    <xf numFmtId="0" fontId="51" fillId="0" borderId="51" xfId="0" applyFont="1" applyBorder="1" applyAlignment="1">
      <alignment horizontal="center" vertical="center" textRotation="90" wrapText="1"/>
    </xf>
    <xf numFmtId="0" fontId="42" fillId="19" borderId="49" xfId="0" applyFont="1" applyFill="1" applyBorder="1" applyAlignment="1">
      <alignment horizontal="center" vertical="center" textRotation="90" wrapText="1"/>
    </xf>
    <xf numFmtId="0" fontId="42" fillId="19" borderId="50" xfId="0" applyFont="1" applyFill="1" applyBorder="1" applyAlignment="1">
      <alignment horizontal="center" vertical="center" textRotation="90" wrapText="1"/>
    </xf>
    <xf numFmtId="0" fontId="41" fillId="19" borderId="49" xfId="0" applyFont="1" applyFill="1" applyBorder="1" applyAlignment="1">
      <alignment horizontal="center" vertical="center" textRotation="90" wrapText="1"/>
    </xf>
    <xf numFmtId="0" fontId="51" fillId="0" borderId="39" xfId="0" applyFont="1" applyBorder="1" applyAlignment="1">
      <alignment horizontal="center" vertical="center" textRotation="90" wrapText="1"/>
    </xf>
    <xf numFmtId="0" fontId="42" fillId="0" borderId="50" xfId="0" applyFont="1" applyBorder="1" applyAlignment="1">
      <alignment horizontal="center" vertical="center" textRotation="90" wrapText="1"/>
    </xf>
    <xf numFmtId="0" fontId="51" fillId="0" borderId="50" xfId="0" applyFont="1" applyBorder="1" applyAlignment="1">
      <alignment horizontal="center" vertical="center" textRotation="90" wrapText="1"/>
    </xf>
    <xf numFmtId="0" fontId="42" fillId="19" borderId="39" xfId="0" applyFont="1" applyFill="1" applyBorder="1" applyAlignment="1">
      <alignment horizontal="center" vertical="center" textRotation="90" wrapText="1"/>
    </xf>
    <xf numFmtId="0" fontId="41" fillId="0" borderId="38" xfId="0" applyFont="1" applyBorder="1" applyAlignment="1">
      <alignment horizontal="center" vertical="center" textRotation="90" wrapText="1"/>
    </xf>
    <xf numFmtId="2" fontId="41" fillId="0" borderId="49" xfId="0" applyNumberFormat="1" applyFont="1" applyBorder="1" applyAlignment="1">
      <alignment horizontal="center" vertical="center" textRotation="90" wrapText="1"/>
    </xf>
    <xf numFmtId="0" fontId="50" fillId="0" borderId="39" xfId="0" applyFont="1" applyBorder="1" applyAlignment="1">
      <alignment horizontal="center" vertical="center" textRotation="90" wrapText="1"/>
    </xf>
    <xf numFmtId="0" fontId="41" fillId="0" borderId="65" xfId="0" applyFont="1" applyBorder="1" applyAlignment="1">
      <alignment horizontal="center" vertical="center" textRotation="90" wrapText="1"/>
    </xf>
    <xf numFmtId="3" fontId="40" fillId="0" borderId="39" xfId="0" applyNumberFormat="1" applyFont="1" applyBorder="1" applyAlignment="1">
      <alignment horizontal="center" vertical="center" textRotation="90" wrapText="1"/>
    </xf>
    <xf numFmtId="2" fontId="41" fillId="0" borderId="38" xfId="0" applyNumberFormat="1" applyFont="1" applyBorder="1" applyAlignment="1">
      <alignment horizontal="center" vertical="center" textRotation="90" wrapText="1"/>
    </xf>
    <xf numFmtId="3" fontId="41" fillId="0" borderId="49" xfId="0" applyNumberFormat="1" applyFont="1" applyBorder="1" applyAlignment="1">
      <alignment horizontal="center" vertical="center" textRotation="90" wrapText="1"/>
    </xf>
    <xf numFmtId="2" fontId="40" fillId="0" borderId="49" xfId="0" applyNumberFormat="1" applyFont="1" applyBorder="1" applyAlignment="1">
      <alignment horizontal="center" vertical="center" textRotation="90" wrapText="1"/>
    </xf>
    <xf numFmtId="3" fontId="40" fillId="0" borderId="49" xfId="0" applyNumberFormat="1" applyFont="1" applyBorder="1" applyAlignment="1">
      <alignment horizontal="center" vertical="center" textRotation="90" wrapText="1"/>
    </xf>
    <xf numFmtId="165" fontId="41" fillId="0" borderId="38" xfId="0" applyNumberFormat="1" applyFont="1" applyBorder="1" applyAlignment="1">
      <alignment horizontal="center" vertical="center" textRotation="90" wrapText="1"/>
    </xf>
    <xf numFmtId="165" fontId="41" fillId="0" borderId="39" xfId="0" applyNumberFormat="1" applyFont="1" applyBorder="1" applyAlignment="1">
      <alignment horizontal="center" vertical="center" textRotation="90" wrapText="1"/>
    </xf>
    <xf numFmtId="165" fontId="41" fillId="0" borderId="50" xfId="0" applyNumberFormat="1" applyFont="1" applyBorder="1" applyAlignment="1">
      <alignment horizontal="center" vertical="center" textRotation="90" wrapText="1"/>
    </xf>
    <xf numFmtId="165" fontId="40" fillId="0" borderId="50" xfId="0" applyNumberFormat="1" applyFont="1" applyBorder="1" applyAlignment="1">
      <alignment horizontal="center" vertical="center" textRotation="90" wrapText="1"/>
    </xf>
    <xf numFmtId="2" fontId="41" fillId="19" borderId="49" xfId="0" applyNumberFormat="1" applyFont="1" applyFill="1" applyBorder="1" applyAlignment="1">
      <alignment horizontal="center" vertical="center" textRotation="90" wrapText="1"/>
    </xf>
    <xf numFmtId="0" fontId="42" fillId="19" borderId="38" xfId="0" applyFont="1" applyFill="1" applyBorder="1" applyAlignment="1">
      <alignment horizontal="center" vertical="center" textRotation="90" wrapText="1"/>
    </xf>
    <xf numFmtId="0" fontId="42" fillId="19" borderId="65" xfId="0" applyFont="1" applyFill="1" applyBorder="1" applyAlignment="1">
      <alignment horizontal="center" vertical="center" textRotation="90" wrapText="1"/>
    </xf>
    <xf numFmtId="0" fontId="41" fillId="19" borderId="65" xfId="0" applyFont="1" applyFill="1" applyBorder="1" applyAlignment="1">
      <alignment horizontal="center" vertical="center" textRotation="90" wrapText="1"/>
    </xf>
    <xf numFmtId="0" fontId="50" fillId="19" borderId="39" xfId="0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textRotation="90"/>
    </xf>
    <xf numFmtId="0" fontId="33" fillId="8" borderId="72" xfId="0" applyFont="1" applyFill="1" applyBorder="1" applyAlignment="1">
      <alignment horizontal="center" vertical="center"/>
    </xf>
    <xf numFmtId="3" fontId="33" fillId="8" borderId="30" xfId="0" applyNumberFormat="1" applyFont="1" applyFill="1" applyBorder="1" applyAlignment="1">
      <alignment vertical="center"/>
    </xf>
    <xf numFmtId="3" fontId="33" fillId="8" borderId="13" xfId="0" applyNumberFormat="1" applyFont="1" applyFill="1" applyBorder="1" applyAlignment="1">
      <alignment vertical="center"/>
    </xf>
    <xf numFmtId="165" fontId="53" fillId="8" borderId="13" xfId="0" applyNumberFormat="1" applyFont="1" applyFill="1" applyBorder="1" applyAlignment="1">
      <alignment vertical="center"/>
    </xf>
    <xf numFmtId="10" fontId="53" fillId="8" borderId="15" xfId="0" applyNumberFormat="1" applyFont="1" applyFill="1" applyBorder="1" applyAlignment="1">
      <alignment vertical="center"/>
    </xf>
    <xf numFmtId="3" fontId="33" fillId="8" borderId="14" xfId="0" applyNumberFormat="1" applyFont="1" applyFill="1" applyBorder="1" applyAlignment="1">
      <alignment vertical="center"/>
    </xf>
    <xf numFmtId="3" fontId="53" fillId="8" borderId="12" xfId="0" applyNumberFormat="1" applyFont="1" applyFill="1" applyBorder="1" applyAlignment="1">
      <alignment vertical="center"/>
    </xf>
    <xf numFmtId="166" fontId="53" fillId="8" borderId="12" xfId="0" applyNumberFormat="1" applyFont="1" applyFill="1" applyBorder="1" applyAlignment="1">
      <alignment vertical="center"/>
    </xf>
    <xf numFmtId="2" fontId="53" fillId="8" borderId="12" xfId="0" applyNumberFormat="1" applyFont="1" applyFill="1" applyBorder="1" applyAlignment="1">
      <alignment vertical="center"/>
    </xf>
    <xf numFmtId="165" fontId="53" fillId="8" borderId="12" xfId="10" applyNumberFormat="1" applyFont="1" applyFill="1" applyBorder="1" applyAlignment="1">
      <alignment vertical="center"/>
    </xf>
    <xf numFmtId="3" fontId="53" fillId="8" borderId="79" xfId="0" applyNumberFormat="1" applyFont="1" applyFill="1" applyBorder="1" applyAlignment="1">
      <alignment vertical="center"/>
    </xf>
    <xf numFmtId="3" fontId="53" fillId="8" borderId="80" xfId="0" applyNumberFormat="1" applyFont="1" applyFill="1" applyBorder="1" applyAlignment="1">
      <alignment vertical="center"/>
    </xf>
    <xf numFmtId="165" fontId="53" fillId="8" borderId="79" xfId="10" applyNumberFormat="1" applyFont="1" applyFill="1" applyBorder="1" applyAlignment="1">
      <alignment vertical="center"/>
    </xf>
    <xf numFmtId="3" fontId="33" fillId="8" borderId="80" xfId="0" applyNumberFormat="1" applyFont="1" applyFill="1" applyBorder="1" applyAlignment="1">
      <alignment vertical="center"/>
    </xf>
    <xf numFmtId="166" fontId="54" fillId="8" borderId="14" xfId="0" applyNumberFormat="1" applyFont="1" applyFill="1" applyBorder="1" applyAlignment="1">
      <alignment vertical="center"/>
    </xf>
    <xf numFmtId="166" fontId="54" fillId="8" borderId="12" xfId="0" applyNumberFormat="1" applyFont="1" applyFill="1" applyBorder="1" applyAlignment="1">
      <alignment vertical="center"/>
    </xf>
    <xf numFmtId="4" fontId="54" fillId="8" borderId="30" xfId="0" applyNumberFormat="1" applyFont="1" applyFill="1" applyBorder="1" applyAlignment="1">
      <alignment vertical="center"/>
    </xf>
    <xf numFmtId="166" fontId="54" fillId="8" borderId="30" xfId="0" applyNumberFormat="1" applyFont="1" applyFill="1" applyBorder="1" applyAlignment="1">
      <alignment vertical="center"/>
    </xf>
    <xf numFmtId="3" fontId="54" fillId="8" borderId="14" xfId="0" applyNumberFormat="1" applyFont="1" applyFill="1" applyBorder="1" applyAlignment="1">
      <alignment vertical="center"/>
    </xf>
    <xf numFmtId="3" fontId="54" fillId="8" borderId="12" xfId="0" applyNumberFormat="1" applyFont="1" applyFill="1" applyBorder="1" applyAlignment="1">
      <alignment vertical="center"/>
    </xf>
    <xf numFmtId="3" fontId="54" fillId="8" borderId="15" xfId="0" applyNumberFormat="1" applyFont="1" applyFill="1" applyBorder="1" applyAlignment="1">
      <alignment vertical="center"/>
    </xf>
    <xf numFmtId="4" fontId="54" fillId="8" borderId="14" xfId="0" applyNumberFormat="1" applyFont="1" applyFill="1" applyBorder="1" applyAlignment="1">
      <alignment vertical="center"/>
    </xf>
    <xf numFmtId="4" fontId="54" fillId="8" borderId="12" xfId="0" applyNumberFormat="1" applyFont="1" applyFill="1" applyBorder="1" applyAlignment="1">
      <alignment vertical="center"/>
    </xf>
    <xf numFmtId="4" fontId="54" fillId="8" borderId="15" xfId="0" applyNumberFormat="1" applyFont="1" applyFill="1" applyBorder="1" applyAlignment="1">
      <alignment vertical="center"/>
    </xf>
    <xf numFmtId="165" fontId="53" fillId="8" borderId="12" xfId="0" applyNumberFormat="1" applyFont="1" applyFill="1" applyBorder="1" applyAlignment="1">
      <alignment vertical="center"/>
    </xf>
    <xf numFmtId="165" fontId="53" fillId="8" borderId="34" xfId="0" applyNumberFormat="1" applyFont="1" applyFill="1" applyBorder="1" applyAlignment="1">
      <alignment vertical="center"/>
    </xf>
    <xf numFmtId="1" fontId="53" fillId="8" borderId="12" xfId="0" applyNumberFormat="1" applyFont="1" applyFill="1" applyBorder="1" applyAlignment="1">
      <alignment vertical="center"/>
    </xf>
    <xf numFmtId="165" fontId="53" fillId="8" borderId="15" xfId="0" applyNumberFormat="1" applyFont="1" applyFill="1" applyBorder="1" applyAlignment="1">
      <alignment vertical="center"/>
    </xf>
    <xf numFmtId="164" fontId="53" fillId="8" borderId="13" xfId="0" applyNumberFormat="1" applyFont="1" applyFill="1" applyBorder="1" applyAlignment="1">
      <alignment vertical="center"/>
    </xf>
    <xf numFmtId="2" fontId="53" fillId="8" borderId="13" xfId="0" applyNumberFormat="1" applyFont="1" applyFill="1" applyBorder="1" applyAlignment="1">
      <alignment vertical="center"/>
    </xf>
    <xf numFmtId="165" fontId="55" fillId="8" borderId="13" xfId="0" applyNumberFormat="1" applyFont="1" applyFill="1" applyBorder="1" applyAlignment="1">
      <alignment vertical="center"/>
    </xf>
    <xf numFmtId="3" fontId="55" fillId="8" borderId="13" xfId="0" applyNumberFormat="1" applyFont="1" applyFill="1" applyBorder="1" applyAlignment="1">
      <alignment vertical="center"/>
    </xf>
    <xf numFmtId="9" fontId="55" fillId="8" borderId="13" xfId="0" applyNumberFormat="1" applyFont="1" applyFill="1" applyBorder="1" applyAlignment="1">
      <alignment vertical="center"/>
    </xf>
    <xf numFmtId="9" fontId="55" fillId="8" borderId="13" xfId="0" applyNumberFormat="1" applyFont="1" applyFill="1" applyBorder="1" applyAlignment="1">
      <alignment horizontal="center" vertical="center"/>
    </xf>
    <xf numFmtId="9" fontId="55" fillId="8" borderId="13" xfId="10" applyFont="1" applyFill="1" applyBorder="1" applyAlignment="1">
      <alignment vertical="center"/>
    </xf>
    <xf numFmtId="3" fontId="33" fillId="8" borderId="12" xfId="0" applyNumberFormat="1" applyFont="1" applyFill="1" applyBorder="1" applyAlignment="1">
      <alignment vertical="center"/>
    </xf>
    <xf numFmtId="168" fontId="53" fillId="8" borderId="12" xfId="1" applyNumberFormat="1" applyFont="1" applyFill="1" applyBorder="1" applyAlignment="1">
      <alignment vertical="center"/>
    </xf>
    <xf numFmtId="165" fontId="55" fillId="8" borderId="15" xfId="0" applyNumberFormat="1" applyFont="1" applyFill="1" applyBorder="1" applyAlignment="1">
      <alignment vertical="center"/>
    </xf>
    <xf numFmtId="166" fontId="53" fillId="8" borderId="13" xfId="0" applyNumberFormat="1" applyFont="1" applyFill="1" applyBorder="1" applyAlignment="1">
      <alignment vertical="center"/>
    </xf>
    <xf numFmtId="4" fontId="53" fillId="8" borderId="13" xfId="0" applyNumberFormat="1" applyFont="1" applyFill="1" applyBorder="1" applyAlignment="1">
      <alignment vertical="center"/>
    </xf>
    <xf numFmtId="165" fontId="53" fillId="8" borderId="13" xfId="10" applyNumberFormat="1" applyFont="1" applyFill="1" applyBorder="1" applyAlignment="1">
      <alignment vertical="center"/>
    </xf>
    <xf numFmtId="3" fontId="53" fillId="8" borderId="13" xfId="1" applyNumberFormat="1" applyFont="1" applyFill="1" applyBorder="1" applyAlignment="1">
      <alignment vertical="center"/>
    </xf>
    <xf numFmtId="165" fontId="55" fillId="8" borderId="12" xfId="0" applyNumberFormat="1" applyFont="1" applyFill="1" applyBorder="1" applyAlignment="1">
      <alignment vertical="center"/>
    </xf>
    <xf numFmtId="41" fontId="55" fillId="8" borderId="12" xfId="3" applyFont="1" applyFill="1" applyBorder="1" applyAlignment="1">
      <alignment vertical="center"/>
    </xf>
    <xf numFmtId="41" fontId="55" fillId="8" borderId="12" xfId="3" applyFont="1" applyFill="1" applyBorder="1" applyAlignment="1">
      <alignment horizontal="center" vertical="center"/>
    </xf>
    <xf numFmtId="9" fontId="55" fillId="8" borderId="12" xfId="10" applyFont="1" applyFill="1" applyBorder="1" applyAlignment="1">
      <alignment vertical="center"/>
    </xf>
    <xf numFmtId="165" fontId="55" fillId="8" borderId="12" xfId="10" applyNumberFormat="1" applyFont="1" applyFill="1" applyBorder="1" applyAlignment="1">
      <alignment vertical="center"/>
    </xf>
    <xf numFmtId="10" fontId="55" fillId="8" borderId="12" xfId="10" applyNumberFormat="1" applyFont="1" applyFill="1" applyBorder="1" applyAlignment="1">
      <alignment vertical="center"/>
    </xf>
    <xf numFmtId="3" fontId="53" fillId="8" borderId="14" xfId="0" applyNumberFormat="1" applyFont="1" applyFill="1" applyBorder="1" applyAlignment="1">
      <alignment vertical="center"/>
    </xf>
    <xf numFmtId="3" fontId="55" fillId="8" borderId="30" xfId="10" applyNumberFormat="1" applyFont="1" applyFill="1" applyBorder="1" applyAlignment="1">
      <alignment vertical="center"/>
    </xf>
    <xf numFmtId="3" fontId="53" fillId="8" borderId="30" xfId="0" applyNumberFormat="1" applyFont="1" applyFill="1" applyBorder="1" applyAlignment="1">
      <alignment vertical="center"/>
    </xf>
    <xf numFmtId="3" fontId="56" fillId="8" borderId="30" xfId="0" applyNumberFormat="1" applyFont="1" applyFill="1" applyBorder="1" applyAlignment="1">
      <alignment vertical="center"/>
    </xf>
    <xf numFmtId="165" fontId="53" fillId="8" borderId="30" xfId="0" applyNumberFormat="1" applyFont="1" applyFill="1" applyBorder="1" applyAlignment="1">
      <alignment vertical="center"/>
    </xf>
    <xf numFmtId="41" fontId="53" fillId="8" borderId="30" xfId="3" applyFont="1" applyFill="1" applyBorder="1" applyAlignment="1">
      <alignment vertical="center"/>
    </xf>
    <xf numFmtId="165" fontId="56" fillId="8" borderId="30" xfId="10" applyNumberFormat="1" applyFont="1" applyFill="1" applyBorder="1" applyAlignment="1">
      <alignment vertical="center"/>
    </xf>
    <xf numFmtId="170" fontId="53" fillId="8" borderId="30" xfId="0" applyNumberFormat="1" applyFont="1" applyFill="1" applyBorder="1" applyAlignment="1">
      <alignment vertical="center"/>
    </xf>
    <xf numFmtId="10" fontId="53" fillId="8" borderId="30" xfId="0" applyNumberFormat="1" applyFont="1" applyFill="1" applyBorder="1" applyAlignment="1">
      <alignment vertical="center"/>
    </xf>
    <xf numFmtId="3" fontId="56" fillId="8" borderId="12" xfId="0" applyNumberFormat="1" applyFont="1" applyFill="1" applyBorder="1" applyAlignment="1">
      <alignment vertical="center"/>
    </xf>
    <xf numFmtId="41" fontId="56" fillId="8" borderId="30" xfId="3" applyFont="1" applyFill="1" applyBorder="1" applyAlignment="1">
      <alignment vertical="center"/>
    </xf>
    <xf numFmtId="165" fontId="56" fillId="8" borderId="12" xfId="10" applyNumberFormat="1" applyFont="1" applyFill="1" applyBorder="1" applyAlignment="1">
      <alignment vertical="center"/>
    </xf>
    <xf numFmtId="165" fontId="55" fillId="8" borderId="13" xfId="10" applyNumberFormat="1" applyFont="1" applyFill="1" applyBorder="1" applyAlignment="1">
      <alignment vertical="center"/>
    </xf>
    <xf numFmtId="165" fontId="55" fillId="8" borderId="15" xfId="0" applyNumberFormat="1" applyFont="1" applyFill="1" applyBorder="1" applyAlignment="1">
      <alignment horizontal="center" vertical="center"/>
    </xf>
    <xf numFmtId="41" fontId="33" fillId="8" borderId="40" xfId="3" applyFont="1" applyFill="1" applyBorder="1" applyAlignment="1">
      <alignment vertical="center"/>
    </xf>
    <xf numFmtId="41" fontId="33" fillId="8" borderId="12" xfId="3" applyFont="1" applyFill="1" applyBorder="1" applyAlignment="1">
      <alignment vertical="center"/>
    </xf>
    <xf numFmtId="2" fontId="57" fillId="8" borderId="14" xfId="0" applyNumberFormat="1" applyFont="1" applyFill="1" applyBorder="1" applyAlignment="1">
      <alignment vertical="center"/>
    </xf>
    <xf numFmtId="165" fontId="57" fillId="8" borderId="12" xfId="0" applyNumberFormat="1" applyFont="1" applyFill="1" applyBorder="1" applyAlignment="1">
      <alignment vertical="center"/>
    </xf>
    <xf numFmtId="2" fontId="57" fillId="8" borderId="12" xfId="0" applyNumberFormat="1" applyFont="1" applyFill="1" applyBorder="1" applyAlignment="1">
      <alignment vertical="center"/>
    </xf>
    <xf numFmtId="2" fontId="57" fillId="8" borderId="12" xfId="0" applyNumberFormat="1" applyFont="1" applyFill="1" applyBorder="1" applyAlignment="1">
      <alignment horizontal="center" vertical="center"/>
    </xf>
    <xf numFmtId="165" fontId="57" fillId="8" borderId="12" xfId="0" applyNumberFormat="1" applyFont="1" applyFill="1" applyBorder="1" applyAlignment="1">
      <alignment horizontal="center" vertical="center"/>
    </xf>
    <xf numFmtId="165" fontId="57" fillId="8" borderId="15" xfId="0" applyNumberFormat="1" applyFont="1" applyFill="1" applyBorder="1" applyAlignment="1">
      <alignment vertical="center"/>
    </xf>
    <xf numFmtId="10" fontId="57" fillId="8" borderId="40" xfId="0" applyNumberFormat="1" applyFont="1" applyFill="1" applyBorder="1" applyAlignment="1">
      <alignment vertical="center"/>
    </xf>
    <xf numFmtId="10" fontId="57" fillId="8" borderId="12" xfId="0" applyNumberFormat="1" applyFont="1" applyFill="1" applyBorder="1" applyAlignment="1">
      <alignment vertical="center"/>
    </xf>
    <xf numFmtId="10" fontId="57" fillId="8" borderId="13" xfId="0" applyNumberFormat="1" applyFont="1" applyFill="1" applyBorder="1" applyAlignment="1">
      <alignment vertical="center"/>
    </xf>
    <xf numFmtId="10" fontId="57" fillId="8" borderId="13" xfId="0" applyNumberFormat="1" applyFont="1" applyFill="1" applyBorder="1" applyAlignment="1">
      <alignment horizontal="center" vertical="center"/>
    </xf>
    <xf numFmtId="10" fontId="57" fillId="8" borderId="14" xfId="0" applyNumberFormat="1" applyFont="1" applyFill="1" applyBorder="1" applyAlignment="1">
      <alignment vertical="center"/>
    </xf>
    <xf numFmtId="165" fontId="53" fillId="8" borderId="40" xfId="0" applyNumberFormat="1" applyFont="1" applyFill="1" applyBorder="1" applyAlignment="1">
      <alignment vertical="center"/>
    </xf>
    <xf numFmtId="165" fontId="53" fillId="8" borderId="48" xfId="0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3" fontId="36" fillId="0" borderId="90" xfId="0" applyNumberFormat="1" applyFont="1" applyBorder="1" applyAlignment="1">
      <alignment horizontal="center" vertical="center"/>
    </xf>
    <xf numFmtId="3" fontId="34" fillId="0" borderId="68" xfId="0" applyNumberFormat="1" applyFont="1" applyBorder="1" applyAlignment="1">
      <alignment vertical="center"/>
    </xf>
    <xf numFmtId="3" fontId="36" fillId="0" borderId="42" xfId="0" applyNumberFormat="1" applyFont="1" applyBorder="1" applyAlignment="1">
      <alignment vertical="center"/>
    </xf>
    <xf numFmtId="165" fontId="35" fillId="0" borderId="42" xfId="0" applyNumberFormat="1" applyFont="1" applyBorder="1" applyAlignment="1">
      <alignment vertical="center"/>
    </xf>
    <xf numFmtId="10" fontId="35" fillId="0" borderId="41" xfId="0" applyNumberFormat="1" applyFont="1" applyBorder="1" applyAlignment="1">
      <alignment vertical="center"/>
    </xf>
    <xf numFmtId="3" fontId="36" fillId="0" borderId="27" xfId="0" applyNumberFormat="1" applyFont="1" applyBorder="1" applyAlignment="1">
      <alignment vertical="center"/>
    </xf>
    <xf numFmtId="3" fontId="35" fillId="0" borderId="22" xfId="0" applyNumberFormat="1" applyFont="1" applyBorder="1" applyAlignment="1">
      <alignment vertical="center"/>
    </xf>
    <xf numFmtId="166" fontId="35" fillId="0" borderId="22" xfId="0" applyNumberFormat="1" applyFont="1" applyBorder="1" applyAlignment="1">
      <alignment vertical="center"/>
    </xf>
    <xf numFmtId="2" fontId="35" fillId="0" borderId="22" xfId="0" applyNumberFormat="1" applyFont="1" applyBorder="1" applyAlignment="1">
      <alignment vertical="center"/>
    </xf>
    <xf numFmtId="165" fontId="35" fillId="0" borderId="22" xfId="10" applyNumberFormat="1" applyFont="1" applyFill="1" applyBorder="1" applyAlignment="1">
      <alignment vertical="center"/>
    </xf>
    <xf numFmtId="3" fontId="38" fillId="0" borderId="22" xfId="0" applyNumberFormat="1" applyFont="1" applyBorder="1" applyAlignment="1">
      <alignment vertical="center"/>
    </xf>
    <xf numFmtId="3" fontId="35" fillId="0" borderId="81" xfId="0" applyNumberFormat="1" applyFont="1" applyBorder="1" applyAlignment="1">
      <alignment vertical="center"/>
    </xf>
    <xf numFmtId="3" fontId="38" fillId="0" borderId="82" xfId="0" applyNumberFormat="1" applyFont="1" applyBorder="1" applyAlignment="1">
      <alignment vertical="center"/>
    </xf>
    <xf numFmtId="165" fontId="35" fillId="0" borderId="81" xfId="10" applyNumberFormat="1" applyFont="1" applyFill="1" applyBorder="1" applyAlignment="1">
      <alignment vertical="center"/>
    </xf>
    <xf numFmtId="3" fontId="36" fillId="0" borderId="82" xfId="0" applyNumberFormat="1" applyFont="1" applyBorder="1" applyAlignment="1">
      <alignment vertical="center"/>
    </xf>
    <xf numFmtId="166" fontId="37" fillId="0" borderId="27" xfId="0" applyNumberFormat="1" applyFont="1" applyBorder="1" applyAlignment="1">
      <alignment vertical="center"/>
    </xf>
    <xf numFmtId="166" fontId="37" fillId="0" borderId="22" xfId="0" applyNumberFormat="1" applyFont="1" applyBorder="1" applyAlignment="1">
      <alignment vertical="center"/>
    </xf>
    <xf numFmtId="166" fontId="37" fillId="0" borderId="68" xfId="0" applyNumberFormat="1" applyFont="1" applyBorder="1" applyAlignment="1">
      <alignment vertical="center"/>
    </xf>
    <xf numFmtId="3" fontId="37" fillId="0" borderId="27" xfId="0" applyNumberFormat="1" applyFont="1" applyBorder="1" applyAlignment="1">
      <alignment vertical="center"/>
    </xf>
    <xf numFmtId="3" fontId="37" fillId="0" borderId="22" xfId="0" applyNumberFormat="1" applyFont="1" applyBorder="1" applyAlignment="1">
      <alignment vertical="center"/>
    </xf>
    <xf numFmtId="3" fontId="37" fillId="0" borderId="41" xfId="0" applyNumberFormat="1" applyFont="1" applyBorder="1" applyAlignment="1">
      <alignment vertical="center"/>
    </xf>
    <xf numFmtId="4" fontId="37" fillId="0" borderId="27" xfId="0" applyNumberFormat="1" applyFont="1" applyBorder="1" applyAlignment="1">
      <alignment vertical="center"/>
    </xf>
    <xf numFmtId="4" fontId="37" fillId="0" borderId="22" xfId="0" applyNumberFormat="1" applyFont="1" applyBorder="1" applyAlignment="1">
      <alignment vertical="center"/>
    </xf>
    <xf numFmtId="4" fontId="37" fillId="0" borderId="41" xfId="0" applyNumberFormat="1" applyFont="1" applyBorder="1" applyAlignment="1">
      <alignment vertical="center"/>
    </xf>
    <xf numFmtId="165" fontId="35" fillId="0" borderId="22" xfId="0" applyNumberFormat="1" applyFont="1" applyBorder="1" applyAlignment="1">
      <alignment vertical="center"/>
    </xf>
    <xf numFmtId="165" fontId="35" fillId="0" borderId="69" xfId="0" applyNumberFormat="1" applyFont="1" applyBorder="1" applyAlignment="1">
      <alignment vertical="center"/>
    </xf>
    <xf numFmtId="1" fontId="35" fillId="0" borderId="22" xfId="0" applyNumberFormat="1" applyFont="1" applyBorder="1" applyAlignment="1">
      <alignment vertical="center"/>
    </xf>
    <xf numFmtId="165" fontId="35" fillId="0" borderId="41" xfId="0" applyNumberFormat="1" applyFont="1" applyBorder="1" applyAlignment="1">
      <alignment vertical="center"/>
    </xf>
    <xf numFmtId="164" fontId="35" fillId="0" borderId="42" xfId="0" applyNumberFormat="1" applyFont="1" applyBorder="1" applyAlignment="1">
      <alignment vertical="center"/>
    </xf>
    <xf numFmtId="2" fontId="35" fillId="0" borderId="42" xfId="0" applyNumberFormat="1" applyFont="1" applyBorder="1" applyAlignment="1">
      <alignment vertical="center"/>
    </xf>
    <xf numFmtId="165" fontId="38" fillId="0" borderId="22" xfId="0" applyNumberFormat="1" applyFont="1" applyBorder="1" applyAlignment="1">
      <alignment vertical="center"/>
    </xf>
    <xf numFmtId="3" fontId="35" fillId="0" borderId="42" xfId="0" applyNumberFormat="1" applyFont="1" applyBorder="1" applyAlignment="1">
      <alignment vertical="center"/>
    </xf>
    <xf numFmtId="9" fontId="35" fillId="0" borderId="42" xfId="0" applyNumberFormat="1" applyFont="1" applyBorder="1" applyAlignment="1">
      <alignment vertical="center"/>
    </xf>
    <xf numFmtId="9" fontId="35" fillId="0" borderId="42" xfId="0" applyNumberFormat="1" applyFont="1" applyBorder="1" applyAlignment="1">
      <alignment horizontal="center" vertical="center"/>
    </xf>
    <xf numFmtId="3" fontId="36" fillId="0" borderId="22" xfId="0" applyNumberFormat="1" applyFont="1" applyBorder="1" applyAlignment="1">
      <alignment vertical="center"/>
    </xf>
    <xf numFmtId="168" fontId="35" fillId="0" borderId="22" xfId="1" applyNumberFormat="1" applyFont="1" applyFill="1" applyBorder="1" applyAlignment="1">
      <alignment vertical="center"/>
    </xf>
    <xf numFmtId="3" fontId="58" fillId="0" borderId="27" xfId="0" applyNumberFormat="1" applyFont="1" applyBorder="1" applyAlignment="1">
      <alignment vertical="center"/>
    </xf>
    <xf numFmtId="3" fontId="59" fillId="0" borderId="22" xfId="0" applyNumberFormat="1" applyFont="1" applyBorder="1" applyAlignment="1">
      <alignment vertical="center"/>
    </xf>
    <xf numFmtId="166" fontId="59" fillId="0" borderId="42" xfId="0" applyNumberFormat="1" applyFont="1" applyBorder="1" applyAlignment="1">
      <alignment vertical="center"/>
    </xf>
    <xf numFmtId="4" fontId="59" fillId="0" borderId="42" xfId="0" applyNumberFormat="1" applyFont="1" applyBorder="1" applyAlignment="1">
      <alignment vertical="center"/>
    </xf>
    <xf numFmtId="165" fontId="59" fillId="0" borderId="42" xfId="10" applyNumberFormat="1" applyFont="1" applyFill="1" applyBorder="1" applyAlignment="1">
      <alignment vertical="center"/>
    </xf>
    <xf numFmtId="3" fontId="59" fillId="0" borderId="42" xfId="1" applyNumberFormat="1" applyFont="1" applyFill="1" applyBorder="1" applyAlignment="1">
      <alignment vertical="center"/>
    </xf>
    <xf numFmtId="41" fontId="35" fillId="0" borderId="22" xfId="3" applyFont="1" applyFill="1" applyBorder="1" applyAlignment="1">
      <alignment vertical="center"/>
    </xf>
    <xf numFmtId="41" fontId="35" fillId="0" borderId="22" xfId="3" applyFont="1" applyFill="1" applyBorder="1" applyAlignment="1">
      <alignment horizontal="center" vertical="center"/>
    </xf>
    <xf numFmtId="9" fontId="35" fillId="0" borderId="22" xfId="10" applyFont="1" applyFill="1" applyBorder="1" applyAlignment="1">
      <alignment vertical="center"/>
    </xf>
    <xf numFmtId="10" fontId="35" fillId="0" borderId="22" xfId="10" applyNumberFormat="1" applyFont="1" applyFill="1" applyBorder="1" applyAlignment="1">
      <alignment vertical="center"/>
    </xf>
    <xf numFmtId="3" fontId="35" fillId="0" borderId="68" xfId="10" applyNumberFormat="1" applyFont="1" applyFill="1" applyBorder="1" applyAlignment="1">
      <alignment vertical="center"/>
    </xf>
    <xf numFmtId="3" fontId="35" fillId="0" borderId="27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6" fillId="0" borderId="68" xfId="0" applyNumberFormat="1" applyFont="1" applyBorder="1" applyAlignment="1">
      <alignment vertical="center"/>
    </xf>
    <xf numFmtId="165" fontId="35" fillId="0" borderId="68" xfId="0" applyNumberFormat="1" applyFont="1" applyBorder="1" applyAlignment="1">
      <alignment vertical="center"/>
    </xf>
    <xf numFmtId="41" fontId="35" fillId="0" borderId="68" xfId="3" applyFont="1" applyFill="1" applyBorder="1" applyAlignment="1">
      <alignment vertical="center"/>
    </xf>
    <xf numFmtId="165" fontId="34" fillId="0" borderId="68" xfId="10" applyNumberFormat="1" applyFont="1" applyFill="1" applyBorder="1" applyAlignment="1">
      <alignment vertical="center"/>
    </xf>
    <xf numFmtId="170" fontId="35" fillId="0" borderId="42" xfId="0" applyNumberFormat="1" applyFont="1" applyBorder="1" applyAlignment="1">
      <alignment vertical="center"/>
    </xf>
    <xf numFmtId="3" fontId="34" fillId="0" borderId="22" xfId="0" applyNumberFormat="1" applyFont="1" applyBorder="1" applyAlignment="1">
      <alignment vertical="center"/>
    </xf>
    <xf numFmtId="10" fontId="35" fillId="0" borderId="42" xfId="0" applyNumberFormat="1" applyFont="1" applyBorder="1" applyAlignment="1">
      <alignment vertical="center"/>
    </xf>
    <xf numFmtId="3" fontId="34" fillId="0" borderId="42" xfId="0" applyNumberFormat="1" applyFont="1" applyBorder="1" applyAlignment="1">
      <alignment vertical="center"/>
    </xf>
    <xf numFmtId="41" fontId="34" fillId="0" borderId="22" xfId="3" applyFont="1" applyFill="1" applyBorder="1" applyAlignment="1">
      <alignment vertical="center"/>
    </xf>
    <xf numFmtId="165" fontId="34" fillId="0" borderId="22" xfId="10" applyNumberFormat="1" applyFont="1" applyFill="1" applyBorder="1" applyAlignment="1">
      <alignment vertical="center"/>
    </xf>
    <xf numFmtId="165" fontId="35" fillId="0" borderId="42" xfId="10" applyNumberFormat="1" applyFont="1" applyFill="1" applyBorder="1" applyAlignment="1">
      <alignment vertical="center"/>
    </xf>
    <xf numFmtId="165" fontId="35" fillId="0" borderId="41" xfId="0" applyNumberFormat="1" applyFont="1" applyBorder="1" applyAlignment="1">
      <alignment horizontal="center" vertical="center"/>
    </xf>
    <xf numFmtId="3" fontId="36" fillId="0" borderId="62" xfId="0" applyNumberFormat="1" applyFont="1" applyBorder="1" applyAlignment="1">
      <alignment vertical="center"/>
    </xf>
    <xf numFmtId="165" fontId="38" fillId="0" borderId="42" xfId="0" applyNumberFormat="1" applyFont="1" applyBorder="1" applyAlignment="1">
      <alignment vertical="center"/>
    </xf>
    <xf numFmtId="2" fontId="44" fillId="0" borderId="27" xfId="0" applyNumberFormat="1" applyFont="1" applyBorder="1" applyAlignment="1">
      <alignment vertical="center"/>
    </xf>
    <xf numFmtId="165" fontId="44" fillId="0" borderId="22" xfId="0" applyNumberFormat="1" applyFont="1" applyBorder="1" applyAlignment="1">
      <alignment vertical="center"/>
    </xf>
    <xf numFmtId="2" fontId="44" fillId="0" borderId="22" xfId="0" applyNumberFormat="1" applyFont="1" applyBorder="1" applyAlignment="1">
      <alignment vertical="center"/>
    </xf>
    <xf numFmtId="2" fontId="44" fillId="0" borderId="22" xfId="0" applyNumberFormat="1" applyFont="1" applyBorder="1" applyAlignment="1">
      <alignment horizontal="center" vertical="center"/>
    </xf>
    <xf numFmtId="165" fontId="44" fillId="0" borderId="22" xfId="0" applyNumberFormat="1" applyFont="1" applyBorder="1" applyAlignment="1">
      <alignment horizontal="center" vertical="center"/>
    </xf>
    <xf numFmtId="165" fontId="44" fillId="0" borderId="41" xfId="0" applyNumberFormat="1" applyFont="1" applyBorder="1" applyAlignment="1">
      <alignment vertical="center"/>
    </xf>
    <xf numFmtId="10" fontId="44" fillId="0" borderId="27" xfId="0" applyNumberFormat="1" applyFont="1" applyBorder="1" applyAlignment="1">
      <alignment vertical="center"/>
    </xf>
    <xf numFmtId="10" fontId="44" fillId="0" borderId="22" xfId="0" applyNumberFormat="1" applyFont="1" applyBorder="1" applyAlignment="1">
      <alignment vertical="center"/>
    </xf>
    <xf numFmtId="10" fontId="44" fillId="0" borderId="42" xfId="0" applyNumberFormat="1" applyFont="1" applyBorder="1" applyAlignment="1">
      <alignment vertical="center"/>
    </xf>
    <xf numFmtId="10" fontId="44" fillId="0" borderId="42" xfId="0" applyNumberFormat="1" applyFont="1" applyBorder="1" applyAlignment="1">
      <alignment horizontal="center" vertical="center"/>
    </xf>
    <xf numFmtId="165" fontId="38" fillId="0" borderId="62" xfId="0" applyNumberFormat="1" applyFont="1" applyBorder="1" applyAlignment="1">
      <alignment vertical="center"/>
    </xf>
    <xf numFmtId="165" fontId="38" fillId="0" borderId="69" xfId="0" applyNumberFormat="1" applyFont="1" applyBorder="1" applyAlignment="1">
      <alignment vertical="center"/>
    </xf>
    <xf numFmtId="165" fontId="38" fillId="0" borderId="107" xfId="0" applyNumberFormat="1" applyFont="1" applyBorder="1" applyAlignment="1">
      <alignment vertical="center"/>
    </xf>
    <xf numFmtId="165" fontId="38" fillId="0" borderId="41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3" fontId="36" fillId="3" borderId="91" xfId="0" applyNumberFormat="1" applyFont="1" applyFill="1" applyBorder="1" applyAlignment="1">
      <alignment horizontal="center" vertical="center"/>
    </xf>
    <xf numFmtId="3" fontId="34" fillId="3" borderId="47" xfId="0" applyNumberFormat="1" applyFont="1" applyFill="1" applyBorder="1" applyAlignment="1">
      <alignment vertical="center"/>
    </xf>
    <xf numFmtId="3" fontId="36" fillId="3" borderId="25" xfId="0" applyNumberFormat="1" applyFont="1" applyFill="1" applyBorder="1" applyAlignment="1">
      <alignment vertical="center"/>
    </xf>
    <xf numFmtId="165" fontId="35" fillId="3" borderId="24" xfId="0" applyNumberFormat="1" applyFont="1" applyFill="1" applyBorder="1" applyAlignment="1">
      <alignment vertical="center"/>
    </xf>
    <xf numFmtId="10" fontId="35" fillId="3" borderId="16" xfId="0" applyNumberFormat="1" applyFont="1" applyFill="1" applyBorder="1" applyAlignment="1">
      <alignment vertical="center"/>
    </xf>
    <xf numFmtId="3" fontId="36" fillId="3" borderId="26" xfId="0" applyNumberFormat="1" applyFont="1" applyFill="1" applyBorder="1" applyAlignment="1">
      <alignment vertical="center"/>
    </xf>
    <xf numFmtId="3" fontId="35" fillId="3" borderId="19" xfId="0" applyNumberFormat="1" applyFont="1" applyFill="1" applyBorder="1" applyAlignment="1">
      <alignment vertical="center"/>
    </xf>
    <xf numFmtId="166" fontId="35" fillId="3" borderId="19" xfId="0" applyNumberFormat="1" applyFont="1" applyFill="1" applyBorder="1" applyAlignment="1">
      <alignment vertical="center"/>
    </xf>
    <xf numFmtId="2" fontId="35" fillId="3" borderId="19" xfId="0" applyNumberFormat="1" applyFont="1" applyFill="1" applyBorder="1" applyAlignment="1">
      <alignment vertical="center"/>
    </xf>
    <xf numFmtId="165" fontId="35" fillId="3" borderId="19" xfId="10" applyNumberFormat="1" applyFont="1" applyFill="1" applyBorder="1" applyAlignment="1">
      <alignment vertical="center"/>
    </xf>
    <xf numFmtId="3" fontId="38" fillId="3" borderId="19" xfId="0" applyNumberFormat="1" applyFont="1" applyFill="1" applyBorder="1" applyAlignment="1">
      <alignment vertical="center"/>
    </xf>
    <xf numFmtId="3" fontId="35" fillId="3" borderId="83" xfId="0" applyNumberFormat="1" applyFont="1" applyFill="1" applyBorder="1" applyAlignment="1">
      <alignment vertical="center"/>
    </xf>
    <xf numFmtId="3" fontId="38" fillId="3" borderId="94" xfId="0" applyNumberFormat="1" applyFont="1" applyFill="1" applyBorder="1" applyAlignment="1">
      <alignment vertical="center"/>
    </xf>
    <xf numFmtId="165" fontId="35" fillId="3" borderId="83" xfId="10" applyNumberFormat="1" applyFont="1" applyFill="1" applyBorder="1" applyAlignment="1">
      <alignment vertical="center"/>
    </xf>
    <xf numFmtId="3" fontId="36" fillId="3" borderId="84" xfId="0" applyNumberFormat="1" applyFont="1" applyFill="1" applyBorder="1" applyAlignment="1">
      <alignment vertical="center"/>
    </xf>
    <xf numFmtId="166" fontId="37" fillId="3" borderId="28" xfId="0" applyNumberFormat="1" applyFont="1" applyFill="1" applyBorder="1" applyAlignment="1">
      <alignment vertical="center"/>
    </xf>
    <xf numFmtId="166" fontId="37" fillId="3" borderId="19" xfId="0" applyNumberFormat="1" applyFont="1" applyFill="1" applyBorder="1" applyAlignment="1">
      <alignment vertical="center"/>
    </xf>
    <xf numFmtId="166" fontId="37" fillId="3" borderId="47" xfId="0" applyNumberFormat="1" applyFont="1" applyFill="1" applyBorder="1" applyAlignment="1">
      <alignment vertical="center"/>
    </xf>
    <xf numFmtId="3" fontId="37" fillId="3" borderId="28" xfId="0" applyNumberFormat="1" applyFont="1" applyFill="1" applyBorder="1" applyAlignment="1">
      <alignment vertical="center"/>
    </xf>
    <xf numFmtId="3" fontId="37" fillId="3" borderId="19" xfId="0" applyNumberFormat="1" applyFont="1" applyFill="1" applyBorder="1" applyAlignment="1">
      <alignment vertical="center"/>
    </xf>
    <xf numFmtId="3" fontId="37" fillId="3" borderId="43" xfId="0" applyNumberFormat="1" applyFont="1" applyFill="1" applyBorder="1" applyAlignment="1">
      <alignment vertical="center"/>
    </xf>
    <xf numFmtId="4" fontId="37" fillId="3" borderId="28" xfId="0" applyNumberFormat="1" applyFont="1" applyFill="1" applyBorder="1" applyAlignment="1">
      <alignment vertical="center"/>
    </xf>
    <xf numFmtId="4" fontId="37" fillId="3" borderId="19" xfId="0" applyNumberFormat="1" applyFont="1" applyFill="1" applyBorder="1" applyAlignment="1">
      <alignment vertical="center"/>
    </xf>
    <xf numFmtId="4" fontId="37" fillId="3" borderId="43" xfId="0" applyNumberFormat="1" applyFont="1" applyFill="1" applyBorder="1" applyAlignment="1">
      <alignment vertical="center"/>
    </xf>
    <xf numFmtId="165" fontId="35" fillId="3" borderId="19" xfId="0" applyNumberFormat="1" applyFont="1" applyFill="1" applyBorder="1" applyAlignment="1">
      <alignment vertical="center"/>
    </xf>
    <xf numFmtId="165" fontId="35" fillId="3" borderId="36" xfId="0" applyNumberFormat="1" applyFont="1" applyFill="1" applyBorder="1" applyAlignment="1">
      <alignment vertical="center"/>
    </xf>
    <xf numFmtId="1" fontId="35" fillId="3" borderId="19" xfId="0" applyNumberFormat="1" applyFont="1" applyFill="1" applyBorder="1" applyAlignment="1">
      <alignment vertical="center"/>
    </xf>
    <xf numFmtId="165" fontId="35" fillId="3" borderId="43" xfId="0" applyNumberFormat="1" applyFont="1" applyFill="1" applyBorder="1" applyAlignment="1">
      <alignment vertical="center"/>
    </xf>
    <xf numFmtId="3" fontId="36" fillId="3" borderId="28" xfId="0" applyNumberFormat="1" applyFont="1" applyFill="1" applyBorder="1" applyAlignment="1">
      <alignment vertical="center"/>
    </xf>
    <xf numFmtId="164" fontId="35" fillId="3" borderId="25" xfId="0" applyNumberFormat="1" applyFont="1" applyFill="1" applyBorder="1" applyAlignment="1">
      <alignment vertical="center"/>
    </xf>
    <xf numFmtId="2" fontId="35" fillId="3" borderId="25" xfId="0" applyNumberFormat="1" applyFont="1" applyFill="1" applyBorder="1" applyAlignment="1">
      <alignment vertical="center"/>
    </xf>
    <xf numFmtId="165" fontId="38" fillId="3" borderId="19" xfId="0" applyNumberFormat="1" applyFont="1" applyFill="1" applyBorder="1" applyAlignment="1">
      <alignment vertical="center"/>
    </xf>
    <xf numFmtId="165" fontId="35" fillId="3" borderId="25" xfId="0" applyNumberFormat="1" applyFont="1" applyFill="1" applyBorder="1" applyAlignment="1">
      <alignment vertical="center"/>
    </xf>
    <xf numFmtId="3" fontId="35" fillId="3" borderId="25" xfId="0" applyNumberFormat="1" applyFont="1" applyFill="1" applyBorder="1" applyAlignment="1">
      <alignment vertical="center"/>
    </xf>
    <xf numFmtId="9" fontId="35" fillId="3" borderId="25" xfId="0" applyNumberFormat="1" applyFont="1" applyFill="1" applyBorder="1" applyAlignment="1">
      <alignment vertical="center"/>
    </xf>
    <xf numFmtId="9" fontId="35" fillId="3" borderId="25" xfId="0" applyNumberFormat="1" applyFont="1" applyFill="1" applyBorder="1" applyAlignment="1">
      <alignment horizontal="center" vertical="center"/>
    </xf>
    <xf numFmtId="3" fontId="36" fillId="3" borderId="19" xfId="0" applyNumberFormat="1" applyFont="1" applyFill="1" applyBorder="1" applyAlignment="1">
      <alignment vertical="center"/>
    </xf>
    <xf numFmtId="168" fontId="35" fillId="3" borderId="19" xfId="1" applyNumberFormat="1" applyFont="1" applyFill="1" applyBorder="1" applyAlignment="1">
      <alignment vertical="center"/>
    </xf>
    <xf numFmtId="3" fontId="58" fillId="3" borderId="26" xfId="0" applyNumberFormat="1" applyFont="1" applyFill="1" applyBorder="1" applyAlignment="1">
      <alignment vertical="center"/>
    </xf>
    <xf numFmtId="3" fontId="59" fillId="3" borderId="19" xfId="0" applyNumberFormat="1" applyFont="1" applyFill="1" applyBorder="1" applyAlignment="1">
      <alignment vertical="center"/>
    </xf>
    <xf numFmtId="166" fontId="59" fillId="3" borderId="24" xfId="0" applyNumberFormat="1" applyFont="1" applyFill="1" applyBorder="1" applyAlignment="1">
      <alignment vertical="center"/>
    </xf>
    <xf numFmtId="4" fontId="59" fillId="3" borderId="24" xfId="0" applyNumberFormat="1" applyFont="1" applyFill="1" applyBorder="1" applyAlignment="1">
      <alignment vertical="center"/>
    </xf>
    <xf numFmtId="165" fontId="59" fillId="3" borderId="24" xfId="10" applyNumberFormat="1" applyFont="1" applyFill="1" applyBorder="1" applyAlignment="1">
      <alignment vertical="center"/>
    </xf>
    <xf numFmtId="3" fontId="59" fillId="3" borderId="24" xfId="1" applyNumberFormat="1" applyFont="1" applyFill="1" applyBorder="1" applyAlignment="1">
      <alignment vertical="center"/>
    </xf>
    <xf numFmtId="41" fontId="35" fillId="3" borderId="19" xfId="3" applyFont="1" applyFill="1" applyBorder="1" applyAlignment="1">
      <alignment vertical="center"/>
    </xf>
    <xf numFmtId="41" fontId="35" fillId="3" borderId="19" xfId="3" applyFont="1" applyFill="1" applyBorder="1" applyAlignment="1">
      <alignment horizontal="center" vertical="center"/>
    </xf>
    <xf numFmtId="9" fontId="35" fillId="3" borderId="19" xfId="10" applyFont="1" applyFill="1" applyBorder="1" applyAlignment="1">
      <alignment vertical="center"/>
    </xf>
    <xf numFmtId="10" fontId="35" fillId="3" borderId="19" xfId="10" applyNumberFormat="1" applyFont="1" applyFill="1" applyBorder="1" applyAlignment="1">
      <alignment vertical="center"/>
    </xf>
    <xf numFmtId="3" fontId="35" fillId="3" borderId="32" xfId="10" applyNumberFormat="1" applyFont="1" applyFill="1" applyBorder="1" applyAlignment="1">
      <alignment vertical="center"/>
    </xf>
    <xf numFmtId="3" fontId="35" fillId="3" borderId="26" xfId="0" applyNumberFormat="1" applyFont="1" applyFill="1" applyBorder="1" applyAlignment="1">
      <alignment vertical="center"/>
    </xf>
    <xf numFmtId="3" fontId="35" fillId="3" borderId="32" xfId="0" applyNumberFormat="1" applyFont="1" applyFill="1" applyBorder="1" applyAlignment="1">
      <alignment vertical="center"/>
    </xf>
    <xf numFmtId="3" fontId="36" fillId="3" borderId="32" xfId="0" applyNumberFormat="1" applyFont="1" applyFill="1" applyBorder="1" applyAlignment="1">
      <alignment vertical="center"/>
    </xf>
    <xf numFmtId="3" fontId="34" fillId="3" borderId="32" xfId="0" applyNumberFormat="1" applyFont="1" applyFill="1" applyBorder="1" applyAlignment="1">
      <alignment vertical="center"/>
    </xf>
    <xf numFmtId="165" fontId="35" fillId="3" borderId="32" xfId="0" applyNumberFormat="1" applyFont="1" applyFill="1" applyBorder="1" applyAlignment="1">
      <alignment vertical="center"/>
    </xf>
    <xf numFmtId="41" fontId="35" fillId="3" borderId="32" xfId="3" applyFont="1" applyFill="1" applyBorder="1" applyAlignment="1">
      <alignment vertical="center"/>
    </xf>
    <xf numFmtId="165" fontId="34" fillId="3" borderId="32" xfId="10" applyNumberFormat="1" applyFont="1" applyFill="1" applyBorder="1" applyAlignment="1">
      <alignment vertical="center"/>
    </xf>
    <xf numFmtId="170" fontId="35" fillId="3" borderId="25" xfId="0" applyNumberFormat="1" applyFont="1" applyFill="1" applyBorder="1" applyAlignment="1">
      <alignment vertical="center"/>
    </xf>
    <xf numFmtId="3" fontId="34" fillId="3" borderId="19" xfId="0" applyNumberFormat="1" applyFont="1" applyFill="1" applyBorder="1" applyAlignment="1">
      <alignment vertical="center"/>
    </xf>
    <xf numFmtId="10" fontId="35" fillId="3" borderId="25" xfId="0" applyNumberFormat="1" applyFont="1" applyFill="1" applyBorder="1" applyAlignment="1">
      <alignment vertical="center"/>
    </xf>
    <xf numFmtId="3" fontId="34" fillId="3" borderId="25" xfId="0" applyNumberFormat="1" applyFont="1" applyFill="1" applyBorder="1" applyAlignment="1">
      <alignment vertical="center"/>
    </xf>
    <xf numFmtId="41" fontId="34" fillId="3" borderId="19" xfId="3" applyFont="1" applyFill="1" applyBorder="1" applyAlignment="1">
      <alignment vertical="center"/>
    </xf>
    <xf numFmtId="165" fontId="34" fillId="3" borderId="19" xfId="10" applyNumberFormat="1" applyFont="1" applyFill="1" applyBorder="1" applyAlignment="1">
      <alignment vertical="center"/>
    </xf>
    <xf numFmtId="3" fontId="36" fillId="3" borderId="18" xfId="0" applyNumberFormat="1" applyFont="1" applyFill="1" applyBorder="1" applyAlignment="1">
      <alignment vertical="center"/>
    </xf>
    <xf numFmtId="165" fontId="35" fillId="3" borderId="25" xfId="10" applyNumberFormat="1" applyFont="1" applyFill="1" applyBorder="1" applyAlignment="1">
      <alignment vertical="center"/>
    </xf>
    <xf numFmtId="165" fontId="35" fillId="3" borderId="43" xfId="0" applyNumberFormat="1" applyFont="1" applyFill="1" applyBorder="1" applyAlignment="1">
      <alignment horizontal="center" vertical="center"/>
    </xf>
    <xf numFmtId="3" fontId="36" fillId="3" borderId="63" xfId="0" applyNumberFormat="1" applyFont="1" applyFill="1" applyBorder="1" applyAlignment="1">
      <alignment vertical="center"/>
    </xf>
    <xf numFmtId="165" fontId="38" fillId="3" borderId="25" xfId="0" applyNumberFormat="1" applyFont="1" applyFill="1" applyBorder="1" applyAlignment="1">
      <alignment vertical="center"/>
    </xf>
    <xf numFmtId="2" fontId="44" fillId="3" borderId="28" xfId="0" applyNumberFormat="1" applyFont="1" applyFill="1" applyBorder="1" applyAlignment="1">
      <alignment vertical="center"/>
    </xf>
    <xf numFmtId="165" fontId="44" fillId="3" borderId="19" xfId="0" applyNumberFormat="1" applyFont="1" applyFill="1" applyBorder="1" applyAlignment="1">
      <alignment vertical="center"/>
    </xf>
    <xf numFmtId="2" fontId="44" fillId="3" borderId="19" xfId="0" applyNumberFormat="1" applyFont="1" applyFill="1" applyBorder="1" applyAlignment="1">
      <alignment vertical="center"/>
    </xf>
    <xf numFmtId="2" fontId="44" fillId="3" borderId="19" xfId="0" applyNumberFormat="1" applyFont="1" applyFill="1" applyBorder="1" applyAlignment="1">
      <alignment horizontal="center" vertical="center"/>
    </xf>
    <xf numFmtId="165" fontId="44" fillId="3" borderId="19" xfId="0" applyNumberFormat="1" applyFont="1" applyFill="1" applyBorder="1" applyAlignment="1">
      <alignment horizontal="center" vertical="center"/>
    </xf>
    <xf numFmtId="165" fontId="44" fillId="3" borderId="43" xfId="0" applyNumberFormat="1" applyFont="1" applyFill="1" applyBorder="1" applyAlignment="1">
      <alignment vertical="center"/>
    </xf>
    <xf numFmtId="10" fontId="44" fillId="3" borderId="28" xfId="0" applyNumberFormat="1" applyFont="1" applyFill="1" applyBorder="1" applyAlignment="1">
      <alignment vertical="center"/>
    </xf>
    <xf numFmtId="10" fontId="44" fillId="3" borderId="19" xfId="0" applyNumberFormat="1" applyFont="1" applyFill="1" applyBorder="1" applyAlignment="1">
      <alignment vertical="center"/>
    </xf>
    <xf numFmtId="10" fontId="44" fillId="3" borderId="25" xfId="0" applyNumberFormat="1" applyFont="1" applyFill="1" applyBorder="1" applyAlignment="1">
      <alignment vertical="center"/>
    </xf>
    <xf numFmtId="10" fontId="44" fillId="3" borderId="25" xfId="0" applyNumberFormat="1" applyFont="1" applyFill="1" applyBorder="1" applyAlignment="1">
      <alignment horizontal="center" vertical="center"/>
    </xf>
    <xf numFmtId="165" fontId="38" fillId="3" borderId="63" xfId="0" applyNumberFormat="1" applyFont="1" applyFill="1" applyBorder="1" applyAlignment="1">
      <alignment vertical="center"/>
    </xf>
    <xf numFmtId="165" fontId="38" fillId="3" borderId="36" xfId="0" applyNumberFormat="1" applyFont="1" applyFill="1" applyBorder="1" applyAlignment="1">
      <alignment vertical="center"/>
    </xf>
    <xf numFmtId="165" fontId="38" fillId="3" borderId="108" xfId="0" applyNumberFormat="1" applyFont="1" applyFill="1" applyBorder="1" applyAlignment="1">
      <alignment vertical="center"/>
    </xf>
    <xf numFmtId="165" fontId="38" fillId="3" borderId="43" xfId="0" applyNumberFormat="1" applyFont="1" applyFill="1" applyBorder="1" applyAlignment="1">
      <alignment vertical="center"/>
    </xf>
    <xf numFmtId="3" fontId="36" fillId="0" borderId="91" xfId="0" applyNumberFormat="1" applyFont="1" applyBorder="1" applyAlignment="1">
      <alignment horizontal="center" vertical="center"/>
    </xf>
    <xf numFmtId="3" fontId="34" fillId="0" borderId="47" xfId="0" applyNumberFormat="1" applyFont="1" applyBorder="1" applyAlignment="1">
      <alignment vertical="center"/>
    </xf>
    <xf numFmtId="3" fontId="36" fillId="0" borderId="25" xfId="0" applyNumberFormat="1" applyFont="1" applyBorder="1" applyAlignment="1">
      <alignment vertical="center"/>
    </xf>
    <xf numFmtId="165" fontId="35" fillId="0" borderId="24" xfId="0" applyNumberFormat="1" applyFont="1" applyBorder="1" applyAlignment="1">
      <alignment vertical="center"/>
    </xf>
    <xf numFmtId="10" fontId="35" fillId="0" borderId="16" xfId="0" applyNumberFormat="1" applyFont="1" applyBorder="1" applyAlignment="1">
      <alignment vertical="center"/>
    </xf>
    <xf numFmtId="3" fontId="36" fillId="0" borderId="26" xfId="0" applyNumberFormat="1" applyFont="1" applyBorder="1" applyAlignment="1">
      <alignment vertical="center"/>
    </xf>
    <xf numFmtId="3" fontId="35" fillId="0" borderId="19" xfId="0" applyNumberFormat="1" applyFont="1" applyBorder="1" applyAlignment="1">
      <alignment vertical="center"/>
    </xf>
    <xf numFmtId="166" fontId="35" fillId="0" borderId="19" xfId="0" applyNumberFormat="1" applyFont="1" applyBorder="1" applyAlignment="1">
      <alignment vertical="center"/>
    </xf>
    <xf numFmtId="2" fontId="35" fillId="0" borderId="19" xfId="0" applyNumberFormat="1" applyFont="1" applyBorder="1" applyAlignment="1">
      <alignment vertical="center"/>
    </xf>
    <xf numFmtId="165" fontId="35" fillId="0" borderId="19" xfId="10" applyNumberFormat="1" applyFont="1" applyFill="1" applyBorder="1" applyAlignment="1">
      <alignment vertical="center"/>
    </xf>
    <xf numFmtId="3" fontId="38" fillId="0" borderId="19" xfId="0" applyNumberFormat="1" applyFont="1" applyBorder="1" applyAlignment="1">
      <alignment vertical="center"/>
    </xf>
    <xf numFmtId="3" fontId="35" fillId="0" borderId="83" xfId="0" applyNumberFormat="1" applyFont="1" applyBorder="1" applyAlignment="1">
      <alignment vertical="center"/>
    </xf>
    <xf numFmtId="3" fontId="38" fillId="0" borderId="94" xfId="0" applyNumberFormat="1" applyFont="1" applyBorder="1" applyAlignment="1">
      <alignment vertical="center"/>
    </xf>
    <xf numFmtId="165" fontId="35" fillId="0" borderId="83" xfId="10" applyNumberFormat="1" applyFont="1" applyFill="1" applyBorder="1" applyAlignment="1">
      <alignment vertical="center"/>
    </xf>
    <xf numFmtId="3" fontId="36" fillId="0" borderId="84" xfId="0" applyNumberFormat="1" applyFont="1" applyBorder="1" applyAlignment="1">
      <alignment vertical="center"/>
    </xf>
    <xf numFmtId="166" fontId="37" fillId="0" borderId="28" xfId="0" applyNumberFormat="1" applyFont="1" applyBorder="1" applyAlignment="1">
      <alignment vertical="center"/>
    </xf>
    <xf numFmtId="166" fontId="37" fillId="0" borderId="19" xfId="0" applyNumberFormat="1" applyFont="1" applyBorder="1" applyAlignment="1">
      <alignment vertical="center"/>
    </xf>
    <xf numFmtId="166" fontId="37" fillId="0" borderId="47" xfId="0" applyNumberFormat="1" applyFont="1" applyBorder="1" applyAlignment="1">
      <alignment vertical="center"/>
    </xf>
    <xf numFmtId="3" fontId="37" fillId="0" borderId="28" xfId="0" applyNumberFormat="1" applyFont="1" applyBorder="1" applyAlignment="1">
      <alignment vertical="center"/>
    </xf>
    <xf numFmtId="3" fontId="37" fillId="0" borderId="19" xfId="0" applyNumberFormat="1" applyFont="1" applyBorder="1" applyAlignment="1">
      <alignment vertical="center"/>
    </xf>
    <xf numFmtId="3" fontId="37" fillId="0" borderId="43" xfId="0" applyNumberFormat="1" applyFont="1" applyBorder="1" applyAlignment="1">
      <alignment vertical="center"/>
    </xf>
    <xf numFmtId="4" fontId="37" fillId="0" borderId="28" xfId="0" applyNumberFormat="1" applyFont="1" applyBorder="1" applyAlignment="1">
      <alignment vertical="center"/>
    </xf>
    <xf numFmtId="4" fontId="37" fillId="0" borderId="19" xfId="0" applyNumberFormat="1" applyFont="1" applyBorder="1" applyAlignment="1">
      <alignment vertical="center"/>
    </xf>
    <xf numFmtId="4" fontId="37" fillId="0" borderId="43" xfId="0" applyNumberFormat="1" applyFont="1" applyBorder="1" applyAlignment="1">
      <alignment vertical="center"/>
    </xf>
    <xf numFmtId="165" fontId="35" fillId="0" borderId="19" xfId="0" applyNumberFormat="1" applyFont="1" applyBorder="1" applyAlignment="1">
      <alignment vertical="center"/>
    </xf>
    <xf numFmtId="165" fontId="35" fillId="0" borderId="36" xfId="0" applyNumberFormat="1" applyFont="1" applyBorder="1" applyAlignment="1">
      <alignment vertical="center"/>
    </xf>
    <xf numFmtId="1" fontId="35" fillId="0" borderId="19" xfId="0" applyNumberFormat="1" applyFont="1" applyBorder="1" applyAlignment="1">
      <alignment vertical="center"/>
    </xf>
    <xf numFmtId="165" fontId="35" fillId="0" borderId="43" xfId="0" applyNumberFormat="1" applyFont="1" applyBorder="1" applyAlignment="1">
      <alignment vertical="center"/>
    </xf>
    <xf numFmtId="3" fontId="36" fillId="0" borderId="28" xfId="0" applyNumberFormat="1" applyFont="1" applyBorder="1" applyAlignment="1">
      <alignment vertical="center"/>
    </xf>
    <xf numFmtId="164" fontId="35" fillId="0" borderId="25" xfId="0" applyNumberFormat="1" applyFont="1" applyBorder="1" applyAlignment="1">
      <alignment vertical="center"/>
    </xf>
    <xf numFmtId="2" fontId="35" fillId="0" borderId="25" xfId="0" applyNumberFormat="1" applyFont="1" applyBorder="1" applyAlignment="1">
      <alignment vertical="center"/>
    </xf>
    <xf numFmtId="165" fontId="38" fillId="0" borderId="19" xfId="0" applyNumberFormat="1" applyFont="1" applyBorder="1" applyAlignment="1">
      <alignment vertical="center"/>
    </xf>
    <xf numFmtId="165" fontId="35" fillId="0" borderId="25" xfId="0" applyNumberFormat="1" applyFont="1" applyBorder="1" applyAlignment="1">
      <alignment vertical="center"/>
    </xf>
    <xf numFmtId="3" fontId="35" fillId="0" borderId="25" xfId="0" applyNumberFormat="1" applyFont="1" applyBorder="1" applyAlignment="1">
      <alignment vertical="center"/>
    </xf>
    <xf numFmtId="9" fontId="35" fillId="0" borderId="25" xfId="0" applyNumberFormat="1" applyFont="1" applyBorder="1" applyAlignment="1">
      <alignment vertical="center"/>
    </xf>
    <xf numFmtId="9" fontId="35" fillId="0" borderId="25" xfId="0" applyNumberFormat="1" applyFont="1" applyBorder="1" applyAlignment="1">
      <alignment horizontal="center" vertical="center"/>
    </xf>
    <xf numFmtId="3" fontId="36" fillId="0" borderId="19" xfId="0" applyNumberFormat="1" applyFont="1" applyBorder="1" applyAlignment="1">
      <alignment vertical="center"/>
    </xf>
    <xf numFmtId="168" fontId="35" fillId="0" borderId="19" xfId="1" applyNumberFormat="1" applyFont="1" applyFill="1" applyBorder="1" applyAlignment="1">
      <alignment vertical="center"/>
    </xf>
    <xf numFmtId="3" fontId="58" fillId="0" borderId="26" xfId="0" applyNumberFormat="1" applyFont="1" applyBorder="1" applyAlignment="1">
      <alignment vertical="center"/>
    </xf>
    <xf numFmtId="3" fontId="59" fillId="0" borderId="19" xfId="0" applyNumberFormat="1" applyFont="1" applyBorder="1" applyAlignment="1">
      <alignment vertical="center"/>
    </xf>
    <xf numFmtId="166" fontId="59" fillId="0" borderId="24" xfId="0" applyNumberFormat="1" applyFont="1" applyBorder="1" applyAlignment="1">
      <alignment vertical="center"/>
    </xf>
    <xf numFmtId="4" fontId="59" fillId="0" borderId="24" xfId="0" applyNumberFormat="1" applyFont="1" applyBorder="1" applyAlignment="1">
      <alignment vertical="center"/>
    </xf>
    <xf numFmtId="165" fontId="59" fillId="0" borderId="24" xfId="10" applyNumberFormat="1" applyFont="1" applyFill="1" applyBorder="1" applyAlignment="1">
      <alignment vertical="center"/>
    </xf>
    <xf numFmtId="3" fontId="59" fillId="0" borderId="24" xfId="1" applyNumberFormat="1" applyFont="1" applyFill="1" applyBorder="1" applyAlignment="1">
      <alignment vertical="center"/>
    </xf>
    <xf numFmtId="41" fontId="35" fillId="0" borderId="19" xfId="3" applyFont="1" applyFill="1" applyBorder="1" applyAlignment="1">
      <alignment vertical="center"/>
    </xf>
    <xf numFmtId="41" fontId="35" fillId="0" borderId="19" xfId="3" applyFont="1" applyFill="1" applyBorder="1" applyAlignment="1">
      <alignment horizontal="center" vertical="center"/>
    </xf>
    <xf numFmtId="9" fontId="35" fillId="0" borderId="19" xfId="10" applyFont="1" applyFill="1" applyBorder="1" applyAlignment="1">
      <alignment vertical="center"/>
    </xf>
    <xf numFmtId="10" fontId="35" fillId="0" borderId="19" xfId="10" applyNumberFormat="1" applyFont="1" applyFill="1" applyBorder="1" applyAlignment="1">
      <alignment vertical="center"/>
    </xf>
    <xf numFmtId="3" fontId="35" fillId="0" borderId="32" xfId="10" applyNumberFormat="1" applyFont="1" applyFill="1" applyBorder="1" applyAlignment="1">
      <alignment vertical="center"/>
    </xf>
    <xf numFmtId="3" fontId="35" fillId="0" borderId="26" xfId="0" applyNumberFormat="1" applyFont="1" applyBorder="1" applyAlignment="1">
      <alignment vertical="center"/>
    </xf>
    <xf numFmtId="3" fontId="35" fillId="0" borderId="32" xfId="0" applyNumberFormat="1" applyFont="1" applyBorder="1" applyAlignment="1">
      <alignment vertical="center"/>
    </xf>
    <xf numFmtId="3" fontId="36" fillId="0" borderId="32" xfId="0" applyNumberFormat="1" applyFont="1" applyBorder="1" applyAlignment="1">
      <alignment vertical="center"/>
    </xf>
    <xf numFmtId="3" fontId="34" fillId="0" borderId="32" xfId="0" applyNumberFormat="1" applyFont="1" applyBorder="1" applyAlignment="1">
      <alignment vertical="center"/>
    </xf>
    <xf numFmtId="165" fontId="35" fillId="0" borderId="32" xfId="0" applyNumberFormat="1" applyFont="1" applyBorder="1" applyAlignment="1">
      <alignment vertical="center"/>
    </xf>
    <xf numFmtId="41" fontId="35" fillId="0" borderId="32" xfId="3" applyFont="1" applyFill="1" applyBorder="1" applyAlignment="1">
      <alignment vertical="center"/>
    </xf>
    <xf numFmtId="165" fontId="34" fillId="0" borderId="32" xfId="10" applyNumberFormat="1" applyFont="1" applyFill="1" applyBorder="1" applyAlignment="1">
      <alignment vertical="center"/>
    </xf>
    <xf numFmtId="170" fontId="35" fillId="0" borderId="25" xfId="0" applyNumberFormat="1" applyFont="1" applyBorder="1" applyAlignment="1">
      <alignment vertical="center"/>
    </xf>
    <xf numFmtId="3" fontId="34" fillId="0" borderId="19" xfId="0" applyNumberFormat="1" applyFont="1" applyBorder="1" applyAlignment="1">
      <alignment vertical="center"/>
    </xf>
    <xf numFmtId="10" fontId="35" fillId="0" borderId="25" xfId="0" applyNumberFormat="1" applyFont="1" applyBorder="1" applyAlignment="1">
      <alignment vertical="center"/>
    </xf>
    <xf numFmtId="3" fontId="34" fillId="0" borderId="25" xfId="0" applyNumberFormat="1" applyFont="1" applyBorder="1" applyAlignment="1">
      <alignment vertical="center"/>
    </xf>
    <xf numFmtId="41" fontId="34" fillId="0" borderId="19" xfId="3" applyFont="1" applyFill="1" applyBorder="1" applyAlignment="1">
      <alignment vertical="center"/>
    </xf>
    <xf numFmtId="165" fontId="34" fillId="0" borderId="19" xfId="10" applyNumberFormat="1" applyFont="1" applyFill="1" applyBorder="1" applyAlignment="1">
      <alignment vertical="center"/>
    </xf>
    <xf numFmtId="3" fontId="36" fillId="0" borderId="18" xfId="0" applyNumberFormat="1" applyFont="1" applyBorder="1" applyAlignment="1">
      <alignment vertical="center"/>
    </xf>
    <xf numFmtId="165" fontId="35" fillId="0" borderId="25" xfId="10" applyNumberFormat="1" applyFont="1" applyFill="1" applyBorder="1" applyAlignment="1">
      <alignment vertical="center"/>
    </xf>
    <xf numFmtId="165" fontId="35" fillId="0" borderId="43" xfId="0" applyNumberFormat="1" applyFont="1" applyBorder="1" applyAlignment="1">
      <alignment horizontal="center" vertical="center"/>
    </xf>
    <xf numFmtId="3" fontId="36" fillId="0" borderId="63" xfId="0" applyNumberFormat="1" applyFont="1" applyBorder="1" applyAlignment="1">
      <alignment vertical="center"/>
    </xf>
    <xf numFmtId="165" fontId="38" fillId="0" borderId="25" xfId="0" applyNumberFormat="1" applyFont="1" applyBorder="1" applyAlignment="1">
      <alignment vertical="center"/>
    </xf>
    <xf numFmtId="2" fontId="44" fillId="0" borderId="28" xfId="0" applyNumberFormat="1" applyFont="1" applyBorder="1" applyAlignment="1">
      <alignment vertical="center"/>
    </xf>
    <xf numFmtId="165" fontId="44" fillId="0" borderId="19" xfId="0" applyNumberFormat="1" applyFont="1" applyBorder="1" applyAlignment="1">
      <alignment vertical="center"/>
    </xf>
    <xf numFmtId="2" fontId="44" fillId="0" borderId="19" xfId="0" applyNumberFormat="1" applyFont="1" applyBorder="1" applyAlignment="1">
      <alignment vertical="center"/>
    </xf>
    <xf numFmtId="2" fontId="44" fillId="0" borderId="19" xfId="0" applyNumberFormat="1" applyFont="1" applyBorder="1" applyAlignment="1">
      <alignment horizontal="center" vertical="center"/>
    </xf>
    <xf numFmtId="165" fontId="44" fillId="0" borderId="19" xfId="0" applyNumberFormat="1" applyFont="1" applyBorder="1" applyAlignment="1">
      <alignment horizontal="center" vertical="center"/>
    </xf>
    <xf numFmtId="165" fontId="44" fillId="0" borderId="43" xfId="0" applyNumberFormat="1" applyFont="1" applyBorder="1" applyAlignment="1">
      <alignment vertical="center"/>
    </xf>
    <xf numFmtId="10" fontId="44" fillId="0" borderId="28" xfId="0" applyNumberFormat="1" applyFont="1" applyBorder="1" applyAlignment="1">
      <alignment vertical="center"/>
    </xf>
    <xf numFmtId="10" fontId="44" fillId="0" borderId="19" xfId="0" applyNumberFormat="1" applyFont="1" applyBorder="1" applyAlignment="1">
      <alignment vertical="center"/>
    </xf>
    <xf numFmtId="10" fontId="44" fillId="0" borderId="25" xfId="0" applyNumberFormat="1" applyFont="1" applyBorder="1" applyAlignment="1">
      <alignment vertical="center"/>
    </xf>
    <xf numFmtId="10" fontId="44" fillId="0" borderId="25" xfId="0" applyNumberFormat="1" applyFont="1" applyBorder="1" applyAlignment="1">
      <alignment horizontal="center" vertical="center"/>
    </xf>
    <xf numFmtId="165" fontId="38" fillId="0" borderId="63" xfId="0" applyNumberFormat="1" applyFont="1" applyBorder="1" applyAlignment="1">
      <alignment vertical="center"/>
    </xf>
    <xf numFmtId="165" fontId="38" fillId="0" borderId="36" xfId="0" applyNumberFormat="1" applyFont="1" applyBorder="1" applyAlignment="1">
      <alignment vertical="center"/>
    </xf>
    <xf numFmtId="165" fontId="38" fillId="0" borderId="108" xfId="0" applyNumberFormat="1" applyFont="1" applyBorder="1" applyAlignment="1">
      <alignment vertical="center"/>
    </xf>
    <xf numFmtId="165" fontId="38" fillId="0" borderId="43" xfId="0" applyNumberFormat="1" applyFont="1" applyBorder="1" applyAlignment="1">
      <alignment vertical="center"/>
    </xf>
    <xf numFmtId="9" fontId="35" fillId="0" borderId="19" xfId="0" applyNumberFormat="1" applyFont="1" applyBorder="1" applyAlignment="1">
      <alignment vertical="center"/>
    </xf>
    <xf numFmtId="4" fontId="37" fillId="3" borderId="47" xfId="0" applyNumberFormat="1" applyFont="1" applyFill="1" applyBorder="1" applyAlignment="1">
      <alignment vertical="center"/>
    </xf>
    <xf numFmtId="3" fontId="36" fillId="3" borderId="92" xfId="0" applyNumberFormat="1" applyFont="1" applyFill="1" applyBorder="1" applyAlignment="1">
      <alignment horizontal="center" vertical="center"/>
    </xf>
    <xf numFmtId="3" fontId="34" fillId="3" borderId="70" xfId="0" applyNumberFormat="1" applyFont="1" applyFill="1" applyBorder="1" applyAlignment="1">
      <alignment vertical="center"/>
    </xf>
    <xf numFmtId="3" fontId="36" fillId="3" borderId="45" xfId="0" applyNumberFormat="1" applyFont="1" applyFill="1" applyBorder="1" applyAlignment="1">
      <alignment vertical="center"/>
    </xf>
    <xf numFmtId="165" fontId="35" fillId="3" borderId="50" xfId="0" applyNumberFormat="1" applyFont="1" applyFill="1" applyBorder="1" applyAlignment="1">
      <alignment vertical="center"/>
    </xf>
    <xf numFmtId="10" fontId="35" fillId="3" borderId="65" xfId="0" applyNumberFormat="1" applyFont="1" applyFill="1" applyBorder="1" applyAlignment="1">
      <alignment vertical="center"/>
    </xf>
    <xf numFmtId="3" fontId="36" fillId="3" borderId="38" xfId="0" applyNumberFormat="1" applyFont="1" applyFill="1" applyBorder="1" applyAlignment="1">
      <alignment vertical="center"/>
    </xf>
    <xf numFmtId="3" fontId="35" fillId="3" borderId="23" xfId="0" applyNumberFormat="1" applyFont="1" applyFill="1" applyBorder="1" applyAlignment="1">
      <alignment vertical="center"/>
    </xf>
    <xf numFmtId="166" fontId="35" fillId="3" borderId="23" xfId="0" applyNumberFormat="1" applyFont="1" applyFill="1" applyBorder="1" applyAlignment="1">
      <alignment vertical="center"/>
    </xf>
    <xf numFmtId="2" fontId="35" fillId="3" borderId="23" xfId="0" applyNumberFormat="1" applyFont="1" applyFill="1" applyBorder="1" applyAlignment="1">
      <alignment vertical="center"/>
    </xf>
    <xf numFmtId="165" fontId="35" fillId="3" borderId="23" xfId="10" applyNumberFormat="1" applyFont="1" applyFill="1" applyBorder="1" applyAlignment="1">
      <alignment vertical="center"/>
    </xf>
    <xf numFmtId="3" fontId="38" fillId="3" borderId="23" xfId="0" applyNumberFormat="1" applyFont="1" applyFill="1" applyBorder="1" applyAlignment="1">
      <alignment vertical="center"/>
    </xf>
    <xf numFmtId="3" fontId="35" fillId="3" borderId="85" xfId="0" applyNumberFormat="1" applyFont="1" applyFill="1" applyBorder="1" applyAlignment="1">
      <alignment vertical="center"/>
    </xf>
    <xf numFmtId="3" fontId="38" fillId="3" borderId="95" xfId="0" applyNumberFormat="1" applyFont="1" applyFill="1" applyBorder="1" applyAlignment="1">
      <alignment vertical="center"/>
    </xf>
    <xf numFmtId="165" fontId="35" fillId="3" borderId="85" xfId="10" applyNumberFormat="1" applyFont="1" applyFill="1" applyBorder="1" applyAlignment="1">
      <alignment vertical="center"/>
    </xf>
    <xf numFmtId="3" fontId="36" fillId="3" borderId="78" xfId="0" applyNumberFormat="1" applyFont="1" applyFill="1" applyBorder="1" applyAlignment="1">
      <alignment vertical="center"/>
    </xf>
    <xf numFmtId="166" fontId="37" fillId="3" borderId="29" xfId="0" applyNumberFormat="1" applyFont="1" applyFill="1" applyBorder="1" applyAlignment="1">
      <alignment vertical="center"/>
    </xf>
    <xf numFmtId="166" fontId="37" fillId="3" borderId="23" xfId="0" applyNumberFormat="1" applyFont="1" applyFill="1" applyBorder="1" applyAlignment="1">
      <alignment vertical="center"/>
    </xf>
    <xf numFmtId="166" fontId="37" fillId="3" borderId="70" xfId="0" applyNumberFormat="1" applyFont="1" applyFill="1" applyBorder="1" applyAlignment="1">
      <alignment vertical="center"/>
    </xf>
    <xf numFmtId="3" fontId="37" fillId="3" borderId="29" xfId="0" applyNumberFormat="1" applyFont="1" applyFill="1" applyBorder="1" applyAlignment="1">
      <alignment vertical="center"/>
    </xf>
    <xf numFmtId="3" fontId="37" fillId="3" borderId="23" xfId="0" applyNumberFormat="1" applyFont="1" applyFill="1" applyBorder="1" applyAlignment="1">
      <alignment vertical="center"/>
    </xf>
    <xf numFmtId="3" fontId="37" fillId="3" borderId="44" xfId="0" applyNumberFormat="1" applyFont="1" applyFill="1" applyBorder="1" applyAlignment="1">
      <alignment vertical="center"/>
    </xf>
    <xf numFmtId="4" fontId="37" fillId="3" borderId="29" xfId="0" applyNumberFormat="1" applyFont="1" applyFill="1" applyBorder="1" applyAlignment="1">
      <alignment vertical="center"/>
    </xf>
    <xf numFmtId="4" fontId="37" fillId="3" borderId="23" xfId="0" applyNumberFormat="1" applyFont="1" applyFill="1" applyBorder="1" applyAlignment="1">
      <alignment vertical="center"/>
    </xf>
    <xf numFmtId="4" fontId="37" fillId="3" borderId="44" xfId="0" applyNumberFormat="1" applyFont="1" applyFill="1" applyBorder="1" applyAlignment="1">
      <alignment vertical="center"/>
    </xf>
    <xf numFmtId="165" fontId="35" fillId="3" borderId="23" xfId="0" applyNumberFormat="1" applyFont="1" applyFill="1" applyBorder="1" applyAlignment="1">
      <alignment vertical="center"/>
    </xf>
    <xf numFmtId="165" fontId="35" fillId="3" borderId="71" xfId="0" applyNumberFormat="1" applyFont="1" applyFill="1" applyBorder="1" applyAlignment="1">
      <alignment vertical="center"/>
    </xf>
    <xf numFmtId="1" fontId="35" fillId="3" borderId="23" xfId="0" applyNumberFormat="1" applyFont="1" applyFill="1" applyBorder="1" applyAlignment="1">
      <alignment vertical="center"/>
    </xf>
    <xf numFmtId="165" fontId="35" fillId="3" borderId="44" xfId="0" applyNumberFormat="1" applyFont="1" applyFill="1" applyBorder="1" applyAlignment="1">
      <alignment vertical="center"/>
    </xf>
    <xf numFmtId="3" fontId="36" fillId="3" borderId="29" xfId="0" applyNumberFormat="1" applyFont="1" applyFill="1" applyBorder="1" applyAlignment="1">
      <alignment vertical="center"/>
    </xf>
    <xf numFmtId="164" fontId="35" fillId="3" borderId="45" xfId="0" applyNumberFormat="1" applyFont="1" applyFill="1" applyBorder="1" applyAlignment="1">
      <alignment vertical="center"/>
    </xf>
    <xf numFmtId="2" fontId="35" fillId="3" borderId="45" xfId="0" applyNumberFormat="1" applyFont="1" applyFill="1" applyBorder="1" applyAlignment="1">
      <alignment vertical="center"/>
    </xf>
    <xf numFmtId="165" fontId="38" fillId="3" borderId="23" xfId="0" applyNumberFormat="1" applyFont="1" applyFill="1" applyBorder="1" applyAlignment="1">
      <alignment vertical="center"/>
    </xf>
    <xf numFmtId="165" fontId="35" fillId="3" borderId="45" xfId="0" applyNumberFormat="1" applyFont="1" applyFill="1" applyBorder="1" applyAlignment="1">
      <alignment vertical="center"/>
    </xf>
    <xf numFmtId="3" fontId="35" fillId="3" borderId="45" xfId="0" applyNumberFormat="1" applyFont="1" applyFill="1" applyBorder="1" applyAlignment="1">
      <alignment vertical="center"/>
    </xf>
    <xf numFmtId="9" fontId="35" fillId="3" borderId="45" xfId="0" applyNumberFormat="1" applyFont="1" applyFill="1" applyBorder="1" applyAlignment="1">
      <alignment vertical="center"/>
    </xf>
    <xf numFmtId="9" fontId="35" fillId="3" borderId="45" xfId="0" applyNumberFormat="1" applyFont="1" applyFill="1" applyBorder="1" applyAlignment="1">
      <alignment horizontal="center" vertical="center"/>
    </xf>
    <xf numFmtId="3" fontId="36" fillId="3" borderId="23" xfId="0" applyNumberFormat="1" applyFont="1" applyFill="1" applyBorder="1" applyAlignment="1">
      <alignment vertical="center"/>
    </xf>
    <xf numFmtId="168" fontId="35" fillId="3" borderId="23" xfId="1" applyNumberFormat="1" applyFont="1" applyFill="1" applyBorder="1" applyAlignment="1">
      <alignment vertical="center"/>
    </xf>
    <xf numFmtId="3" fontId="58" fillId="3" borderId="38" xfId="0" applyNumberFormat="1" applyFont="1" applyFill="1" applyBorder="1" applyAlignment="1">
      <alignment vertical="center"/>
    </xf>
    <xf numFmtId="3" fontId="59" fillId="3" borderId="23" xfId="0" applyNumberFormat="1" applyFont="1" applyFill="1" applyBorder="1" applyAlignment="1">
      <alignment vertical="center"/>
    </xf>
    <xf numFmtId="166" fontId="59" fillId="3" borderId="50" xfId="0" applyNumberFormat="1" applyFont="1" applyFill="1" applyBorder="1" applyAlignment="1">
      <alignment vertical="center"/>
    </xf>
    <xf numFmtId="4" fontId="59" fillId="3" borderId="50" xfId="0" applyNumberFormat="1" applyFont="1" applyFill="1" applyBorder="1" applyAlignment="1">
      <alignment vertical="center"/>
    </xf>
    <xf numFmtId="165" fontId="59" fillId="3" borderId="50" xfId="10" applyNumberFormat="1" applyFont="1" applyFill="1" applyBorder="1" applyAlignment="1">
      <alignment vertical="center"/>
    </xf>
    <xf numFmtId="3" fontId="59" fillId="3" borderId="50" xfId="1" applyNumberFormat="1" applyFont="1" applyFill="1" applyBorder="1" applyAlignment="1">
      <alignment vertical="center"/>
    </xf>
    <xf numFmtId="41" fontId="35" fillId="3" borderId="23" xfId="3" applyFont="1" applyFill="1" applyBorder="1" applyAlignment="1">
      <alignment vertical="center"/>
    </xf>
    <xf numFmtId="41" fontId="35" fillId="3" borderId="23" xfId="3" applyFont="1" applyFill="1" applyBorder="1" applyAlignment="1">
      <alignment horizontal="center" vertical="center"/>
    </xf>
    <xf numFmtId="9" fontId="35" fillId="3" borderId="23" xfId="10" applyFont="1" applyFill="1" applyBorder="1" applyAlignment="1">
      <alignment vertical="center"/>
    </xf>
    <xf numFmtId="10" fontId="35" fillId="3" borderId="23" xfId="10" applyNumberFormat="1" applyFont="1" applyFill="1" applyBorder="1" applyAlignment="1">
      <alignment vertical="center"/>
    </xf>
    <xf numFmtId="3" fontId="35" fillId="3" borderId="49" xfId="10" applyNumberFormat="1" applyFont="1" applyFill="1" applyBorder="1" applyAlignment="1">
      <alignment vertical="center"/>
    </xf>
    <xf numFmtId="3" fontId="35" fillId="3" borderId="38" xfId="0" applyNumberFormat="1" applyFont="1" applyFill="1" applyBorder="1" applyAlignment="1">
      <alignment vertical="center"/>
    </xf>
    <xf numFmtId="3" fontId="35" fillId="3" borderId="49" xfId="0" applyNumberFormat="1" applyFont="1" applyFill="1" applyBorder="1" applyAlignment="1">
      <alignment vertical="center"/>
    </xf>
    <xf numFmtId="3" fontId="36" fillId="3" borderId="49" xfId="0" applyNumberFormat="1" applyFont="1" applyFill="1" applyBorder="1" applyAlignment="1">
      <alignment vertical="center"/>
    </xf>
    <xf numFmtId="3" fontId="34" fillId="3" borderId="49" xfId="0" applyNumberFormat="1" applyFont="1" applyFill="1" applyBorder="1" applyAlignment="1">
      <alignment vertical="center"/>
    </xf>
    <xf numFmtId="165" fontId="35" fillId="3" borderId="49" xfId="0" applyNumberFormat="1" applyFont="1" applyFill="1" applyBorder="1" applyAlignment="1">
      <alignment vertical="center"/>
    </xf>
    <xf numFmtId="41" fontId="35" fillId="3" borderId="49" xfId="3" applyFont="1" applyFill="1" applyBorder="1" applyAlignment="1">
      <alignment vertical="center"/>
    </xf>
    <xf numFmtId="165" fontId="34" fillId="3" borderId="49" xfId="10" applyNumberFormat="1" applyFont="1" applyFill="1" applyBorder="1" applyAlignment="1">
      <alignment vertical="center"/>
    </xf>
    <xf numFmtId="170" fontId="35" fillId="3" borderId="45" xfId="0" applyNumberFormat="1" applyFont="1" applyFill="1" applyBorder="1" applyAlignment="1">
      <alignment vertical="center"/>
    </xf>
    <xf numFmtId="3" fontId="34" fillId="3" borderId="23" xfId="0" applyNumberFormat="1" applyFont="1" applyFill="1" applyBorder="1" applyAlignment="1">
      <alignment vertical="center"/>
    </xf>
    <xf numFmtId="10" fontId="35" fillId="3" borderId="45" xfId="0" applyNumberFormat="1" applyFont="1" applyFill="1" applyBorder="1" applyAlignment="1">
      <alignment vertical="center"/>
    </xf>
    <xf numFmtId="3" fontId="34" fillId="3" borderId="45" xfId="0" applyNumberFormat="1" applyFont="1" applyFill="1" applyBorder="1" applyAlignment="1">
      <alignment vertical="center"/>
    </xf>
    <xf numFmtId="41" fontId="34" fillId="3" borderId="23" xfId="3" applyFont="1" applyFill="1" applyBorder="1" applyAlignment="1">
      <alignment vertical="center"/>
    </xf>
    <xf numFmtId="165" fontId="34" fillId="3" borderId="23" xfId="10" applyNumberFormat="1" applyFont="1" applyFill="1" applyBorder="1" applyAlignment="1">
      <alignment vertical="center"/>
    </xf>
    <xf numFmtId="3" fontId="36" fillId="3" borderId="39" xfId="0" applyNumberFormat="1" applyFont="1" applyFill="1" applyBorder="1" applyAlignment="1">
      <alignment vertical="center"/>
    </xf>
    <xf numFmtId="165" fontId="35" fillId="3" borderId="45" xfId="10" applyNumberFormat="1" applyFont="1" applyFill="1" applyBorder="1" applyAlignment="1">
      <alignment vertical="center"/>
    </xf>
    <xf numFmtId="165" fontId="35" fillId="3" borderId="44" xfId="0" applyNumberFormat="1" applyFont="1" applyFill="1" applyBorder="1" applyAlignment="1">
      <alignment horizontal="center" vertical="center"/>
    </xf>
    <xf numFmtId="3" fontId="36" fillId="3" borderId="64" xfId="0" applyNumberFormat="1" applyFont="1" applyFill="1" applyBorder="1" applyAlignment="1">
      <alignment vertical="center"/>
    </xf>
    <xf numFmtId="165" fontId="38" fillId="3" borderId="45" xfId="0" applyNumberFormat="1" applyFont="1" applyFill="1" applyBorder="1" applyAlignment="1">
      <alignment vertical="center"/>
    </xf>
    <xf numFmtId="2" fontId="44" fillId="3" borderId="29" xfId="0" applyNumberFormat="1" applyFont="1" applyFill="1" applyBorder="1" applyAlignment="1">
      <alignment vertical="center"/>
    </xf>
    <xf numFmtId="165" fontId="44" fillId="3" borderId="23" xfId="0" applyNumberFormat="1" applyFont="1" applyFill="1" applyBorder="1" applyAlignment="1">
      <alignment vertical="center"/>
    </xf>
    <xf numFmtId="2" fontId="44" fillId="3" borderId="23" xfId="0" applyNumberFormat="1" applyFont="1" applyFill="1" applyBorder="1" applyAlignment="1">
      <alignment vertical="center"/>
    </xf>
    <xf numFmtId="2" fontId="44" fillId="3" borderId="23" xfId="0" applyNumberFormat="1" applyFont="1" applyFill="1" applyBorder="1" applyAlignment="1">
      <alignment horizontal="center" vertical="center"/>
    </xf>
    <xf numFmtId="165" fontId="44" fillId="3" borderId="23" xfId="0" applyNumberFormat="1" applyFont="1" applyFill="1" applyBorder="1" applyAlignment="1">
      <alignment horizontal="center" vertical="center"/>
    </xf>
    <xf numFmtId="165" fontId="44" fillId="3" borderId="44" xfId="0" applyNumberFormat="1" applyFont="1" applyFill="1" applyBorder="1" applyAlignment="1">
      <alignment vertical="center"/>
    </xf>
    <xf numFmtId="10" fontId="44" fillId="3" borderId="29" xfId="0" applyNumberFormat="1" applyFont="1" applyFill="1" applyBorder="1" applyAlignment="1">
      <alignment vertical="center"/>
    </xf>
    <xf numFmtId="10" fontId="44" fillId="3" borderId="23" xfId="0" applyNumberFormat="1" applyFont="1" applyFill="1" applyBorder="1" applyAlignment="1">
      <alignment vertical="center"/>
    </xf>
    <xf numFmtId="10" fontId="44" fillId="3" borderId="45" xfId="0" applyNumberFormat="1" applyFont="1" applyFill="1" applyBorder="1" applyAlignment="1">
      <alignment vertical="center"/>
    </xf>
    <xf numFmtId="10" fontId="44" fillId="3" borderId="45" xfId="0" applyNumberFormat="1" applyFont="1" applyFill="1" applyBorder="1" applyAlignment="1">
      <alignment horizontal="center" vertical="center"/>
    </xf>
    <xf numFmtId="165" fontId="38" fillId="3" borderId="44" xfId="0" applyNumberFormat="1" applyFont="1" applyFill="1" applyBorder="1" applyAlignment="1">
      <alignment vertical="center"/>
    </xf>
    <xf numFmtId="0" fontId="33" fillId="27" borderId="72" xfId="0" applyFont="1" applyFill="1" applyBorder="1" applyAlignment="1">
      <alignment horizontal="center" vertical="center"/>
    </xf>
    <xf numFmtId="3" fontId="33" fillId="27" borderId="30" xfId="0" applyNumberFormat="1" applyFont="1" applyFill="1" applyBorder="1" applyAlignment="1">
      <alignment vertical="center"/>
    </xf>
    <xf numFmtId="3" fontId="33" fillId="27" borderId="13" xfId="0" applyNumberFormat="1" applyFont="1" applyFill="1" applyBorder="1" applyAlignment="1">
      <alignment vertical="center"/>
    </xf>
    <xf numFmtId="165" fontId="53" fillId="27" borderId="13" xfId="0" applyNumberFormat="1" applyFont="1" applyFill="1" applyBorder="1" applyAlignment="1">
      <alignment vertical="center"/>
    </xf>
    <xf numFmtId="10" fontId="53" fillId="27" borderId="15" xfId="0" applyNumberFormat="1" applyFont="1" applyFill="1" applyBorder="1" applyAlignment="1">
      <alignment vertical="center"/>
    </xf>
    <xf numFmtId="3" fontId="33" fillId="27" borderId="14" xfId="0" applyNumberFormat="1" applyFont="1" applyFill="1" applyBorder="1" applyAlignment="1">
      <alignment vertical="center"/>
    </xf>
    <xf numFmtId="3" fontId="53" fillId="27" borderId="12" xfId="0" applyNumberFormat="1" applyFont="1" applyFill="1" applyBorder="1" applyAlignment="1">
      <alignment vertical="center"/>
    </xf>
    <xf numFmtId="166" fontId="53" fillId="27" borderId="12" xfId="0" applyNumberFormat="1" applyFont="1" applyFill="1" applyBorder="1" applyAlignment="1">
      <alignment vertical="center"/>
    </xf>
    <xf numFmtId="2" fontId="53" fillId="27" borderId="12" xfId="0" applyNumberFormat="1" applyFont="1" applyFill="1" applyBorder="1" applyAlignment="1">
      <alignment vertical="center"/>
    </xf>
    <xf numFmtId="165" fontId="53" fillId="27" borderId="12" xfId="10" applyNumberFormat="1" applyFont="1" applyFill="1" applyBorder="1" applyAlignment="1">
      <alignment vertical="center"/>
    </xf>
    <xf numFmtId="165" fontId="53" fillId="27" borderId="12" xfId="0" applyNumberFormat="1" applyFont="1" applyFill="1" applyBorder="1" applyAlignment="1">
      <alignment vertical="center"/>
    </xf>
    <xf numFmtId="3" fontId="53" fillId="27" borderId="79" xfId="0" applyNumberFormat="1" applyFont="1" applyFill="1" applyBorder="1" applyAlignment="1">
      <alignment vertical="center"/>
    </xf>
    <xf numFmtId="3" fontId="53" fillId="27" borderId="80" xfId="0" applyNumberFormat="1" applyFont="1" applyFill="1" applyBorder="1" applyAlignment="1">
      <alignment vertical="center"/>
    </xf>
    <xf numFmtId="165" fontId="53" fillId="27" borderId="79" xfId="10" applyNumberFormat="1" applyFont="1" applyFill="1" applyBorder="1" applyAlignment="1">
      <alignment vertical="center"/>
    </xf>
    <xf numFmtId="3" fontId="33" fillId="27" borderId="80" xfId="0" applyNumberFormat="1" applyFont="1" applyFill="1" applyBorder="1" applyAlignment="1">
      <alignment vertical="center"/>
    </xf>
    <xf numFmtId="4" fontId="54" fillId="27" borderId="14" xfId="0" applyNumberFormat="1" applyFont="1" applyFill="1" applyBorder="1" applyAlignment="1">
      <alignment vertical="center"/>
    </xf>
    <xf numFmtId="4" fontId="54" fillId="27" borderId="12" xfId="0" applyNumberFormat="1" applyFont="1" applyFill="1" applyBorder="1" applyAlignment="1">
      <alignment vertical="center"/>
    </xf>
    <xf numFmtId="3" fontId="54" fillId="27" borderId="14" xfId="0" applyNumberFormat="1" applyFont="1" applyFill="1" applyBorder="1" applyAlignment="1">
      <alignment vertical="center"/>
    </xf>
    <xf numFmtId="3" fontId="54" fillId="27" borderId="12" xfId="0" applyNumberFormat="1" applyFont="1" applyFill="1" applyBorder="1" applyAlignment="1">
      <alignment vertical="center"/>
    </xf>
    <xf numFmtId="3" fontId="54" fillId="27" borderId="15" xfId="0" applyNumberFormat="1" applyFont="1" applyFill="1" applyBorder="1" applyAlignment="1">
      <alignment vertical="center"/>
    </xf>
    <xf numFmtId="4" fontId="54" fillId="27" borderId="15" xfId="0" applyNumberFormat="1" applyFont="1" applyFill="1" applyBorder="1" applyAlignment="1">
      <alignment vertical="center"/>
    </xf>
    <xf numFmtId="165" fontId="53" fillId="27" borderId="34" xfId="0" applyNumberFormat="1" applyFont="1" applyFill="1" applyBorder="1" applyAlignment="1">
      <alignment vertical="center"/>
    </xf>
    <xf numFmtId="1" fontId="53" fillId="27" borderId="12" xfId="0" applyNumberFormat="1" applyFont="1" applyFill="1" applyBorder="1" applyAlignment="1">
      <alignment vertical="center"/>
    </xf>
    <xf numFmtId="165" fontId="53" fillId="27" borderId="15" xfId="0" applyNumberFormat="1" applyFont="1" applyFill="1" applyBorder="1" applyAlignment="1">
      <alignment vertical="center"/>
    </xf>
    <xf numFmtId="164" fontId="53" fillId="27" borderId="13" xfId="0" applyNumberFormat="1" applyFont="1" applyFill="1" applyBorder="1" applyAlignment="1">
      <alignment vertical="center"/>
    </xf>
    <xf numFmtId="2" fontId="53" fillId="27" borderId="13" xfId="0" applyNumberFormat="1" applyFont="1" applyFill="1" applyBorder="1" applyAlignment="1">
      <alignment vertical="center"/>
    </xf>
    <xf numFmtId="165" fontId="55" fillId="27" borderId="13" xfId="0" applyNumberFormat="1" applyFont="1" applyFill="1" applyBorder="1" applyAlignment="1">
      <alignment vertical="center"/>
    </xf>
    <xf numFmtId="3" fontId="55" fillId="27" borderId="13" xfId="0" applyNumberFormat="1" applyFont="1" applyFill="1" applyBorder="1" applyAlignment="1">
      <alignment vertical="center"/>
    </xf>
    <xf numFmtId="9" fontId="55" fillId="27" borderId="13" xfId="0" applyNumberFormat="1" applyFont="1" applyFill="1" applyBorder="1" applyAlignment="1">
      <alignment vertical="center"/>
    </xf>
    <xf numFmtId="9" fontId="55" fillId="27" borderId="13" xfId="0" applyNumberFormat="1" applyFont="1" applyFill="1" applyBorder="1" applyAlignment="1">
      <alignment horizontal="center" vertical="center"/>
    </xf>
    <xf numFmtId="9" fontId="55" fillId="27" borderId="13" xfId="10" applyFont="1" applyFill="1" applyBorder="1" applyAlignment="1">
      <alignment vertical="center"/>
    </xf>
    <xf numFmtId="3" fontId="33" fillId="27" borderId="12" xfId="0" applyNumberFormat="1" applyFont="1" applyFill="1" applyBorder="1" applyAlignment="1">
      <alignment vertical="center"/>
    </xf>
    <xf numFmtId="168" fontId="53" fillId="27" borderId="12" xfId="1" applyNumberFormat="1" applyFont="1" applyFill="1" applyBorder="1" applyAlignment="1">
      <alignment vertical="center"/>
    </xf>
    <xf numFmtId="165" fontId="55" fillId="27" borderId="15" xfId="0" applyNumberFormat="1" applyFont="1" applyFill="1" applyBorder="1" applyAlignment="1">
      <alignment vertical="center"/>
    </xf>
    <xf numFmtId="166" fontId="53" fillId="27" borderId="13" xfId="0" applyNumberFormat="1" applyFont="1" applyFill="1" applyBorder="1" applyAlignment="1">
      <alignment vertical="center"/>
    </xf>
    <xf numFmtId="4" fontId="53" fillId="27" borderId="13" xfId="0" applyNumberFormat="1" applyFont="1" applyFill="1" applyBorder="1" applyAlignment="1">
      <alignment vertical="center"/>
    </xf>
    <xf numFmtId="165" fontId="53" fillId="27" borderId="13" xfId="10" applyNumberFormat="1" applyFont="1" applyFill="1" applyBorder="1" applyAlignment="1">
      <alignment vertical="center"/>
    </xf>
    <xf numFmtId="3" fontId="53" fillId="27" borderId="13" xfId="1" applyNumberFormat="1" applyFont="1" applyFill="1" applyBorder="1" applyAlignment="1">
      <alignment vertical="center"/>
    </xf>
    <xf numFmtId="165" fontId="55" fillId="27" borderId="12" xfId="0" applyNumberFormat="1" applyFont="1" applyFill="1" applyBorder="1" applyAlignment="1">
      <alignment vertical="center"/>
    </xf>
    <xf numFmtId="41" fontId="55" fillId="27" borderId="12" xfId="3" applyFont="1" applyFill="1" applyBorder="1" applyAlignment="1">
      <alignment vertical="center"/>
    </xf>
    <xf numFmtId="41" fontId="55" fillId="27" borderId="12" xfId="3" applyFont="1" applyFill="1" applyBorder="1" applyAlignment="1">
      <alignment horizontal="center" vertical="center"/>
    </xf>
    <xf numFmtId="9" fontId="55" fillId="27" borderId="12" xfId="10" applyFont="1" applyFill="1" applyBorder="1" applyAlignment="1">
      <alignment vertical="center"/>
    </xf>
    <xf numFmtId="165" fontId="55" fillId="27" borderId="12" xfId="10" applyNumberFormat="1" applyFont="1" applyFill="1" applyBorder="1" applyAlignment="1">
      <alignment vertical="center"/>
    </xf>
    <xf numFmtId="10" fontId="55" fillId="27" borderId="12" xfId="10" applyNumberFormat="1" applyFont="1" applyFill="1" applyBorder="1" applyAlignment="1">
      <alignment vertical="center"/>
    </xf>
    <xf numFmtId="3" fontId="60" fillId="27" borderId="14" xfId="0" applyNumberFormat="1" applyFont="1" applyFill="1" applyBorder="1" applyAlignment="1">
      <alignment vertical="center"/>
    </xf>
    <xf numFmtId="3" fontId="60" fillId="27" borderId="30" xfId="0" applyNumberFormat="1" applyFont="1" applyFill="1" applyBorder="1" applyAlignment="1">
      <alignment vertical="center"/>
    </xf>
    <xf numFmtId="3" fontId="61" fillId="27" borderId="30" xfId="0" applyNumberFormat="1" applyFont="1" applyFill="1" applyBorder="1" applyAlignment="1">
      <alignment vertical="center"/>
    </xf>
    <xf numFmtId="3" fontId="62" fillId="27" borderId="30" xfId="0" applyNumberFormat="1" applyFont="1" applyFill="1" applyBorder="1" applyAlignment="1">
      <alignment vertical="center"/>
    </xf>
    <xf numFmtId="165" fontId="60" fillId="27" borderId="30" xfId="0" applyNumberFormat="1" applyFont="1" applyFill="1" applyBorder="1" applyAlignment="1">
      <alignment vertical="center"/>
    </xf>
    <xf numFmtId="165" fontId="60" fillId="27" borderId="12" xfId="0" applyNumberFormat="1" applyFont="1" applyFill="1" applyBorder="1" applyAlignment="1">
      <alignment vertical="center"/>
    </xf>
    <xf numFmtId="41" fontId="60" fillId="27" borderId="30" xfId="3" applyFont="1" applyFill="1" applyBorder="1" applyAlignment="1">
      <alignment vertical="center"/>
    </xf>
    <xf numFmtId="165" fontId="62" fillId="27" borderId="30" xfId="10" applyNumberFormat="1" applyFont="1" applyFill="1" applyBorder="1" applyAlignment="1">
      <alignment vertical="center"/>
    </xf>
    <xf numFmtId="170" fontId="60" fillId="27" borderId="30" xfId="0" applyNumberFormat="1" applyFont="1" applyFill="1" applyBorder="1" applyAlignment="1">
      <alignment vertical="center"/>
    </xf>
    <xf numFmtId="3" fontId="61" fillId="27" borderId="12" xfId="0" applyNumberFormat="1" applyFont="1" applyFill="1" applyBorder="1" applyAlignment="1">
      <alignment vertical="center"/>
    </xf>
    <xf numFmtId="10" fontId="60" fillId="27" borderId="30" xfId="0" applyNumberFormat="1" applyFont="1" applyFill="1" applyBorder="1" applyAlignment="1">
      <alignment vertical="center"/>
    </xf>
    <xf numFmtId="3" fontId="62" fillId="27" borderId="12" xfId="0" applyNumberFormat="1" applyFont="1" applyFill="1" applyBorder="1" applyAlignment="1">
      <alignment vertical="center"/>
    </xf>
    <xf numFmtId="41" fontId="62" fillId="27" borderId="30" xfId="3" applyFont="1" applyFill="1" applyBorder="1" applyAlignment="1">
      <alignment vertical="center"/>
    </xf>
    <xf numFmtId="165" fontId="62" fillId="27" borderId="12" xfId="10" applyNumberFormat="1" applyFont="1" applyFill="1" applyBorder="1" applyAlignment="1">
      <alignment vertical="center"/>
    </xf>
    <xf numFmtId="165" fontId="55" fillId="27" borderId="13" xfId="10" applyNumberFormat="1" applyFont="1" applyFill="1" applyBorder="1" applyAlignment="1">
      <alignment vertical="center"/>
    </xf>
    <xf numFmtId="165" fontId="55" fillId="27" borderId="15" xfId="0" applyNumberFormat="1" applyFont="1" applyFill="1" applyBorder="1" applyAlignment="1">
      <alignment horizontal="center" vertical="center"/>
    </xf>
    <xf numFmtId="41" fontId="33" fillId="27" borderId="40" xfId="3" applyFont="1" applyFill="1" applyBorder="1" applyAlignment="1">
      <alignment vertical="center"/>
    </xf>
    <xf numFmtId="41" fontId="33" fillId="27" borderId="12" xfId="3" applyFont="1" applyFill="1" applyBorder="1" applyAlignment="1">
      <alignment vertical="center"/>
    </xf>
    <xf numFmtId="10" fontId="53" fillId="27" borderId="13" xfId="0" applyNumberFormat="1" applyFont="1" applyFill="1" applyBorder="1" applyAlignment="1">
      <alignment vertical="center"/>
    </xf>
    <xf numFmtId="2" fontId="57" fillId="27" borderId="14" xfId="0" applyNumberFormat="1" applyFont="1" applyFill="1" applyBorder="1" applyAlignment="1">
      <alignment vertical="center"/>
    </xf>
    <xf numFmtId="165" fontId="57" fillId="27" borderId="12" xfId="0" applyNumberFormat="1" applyFont="1" applyFill="1" applyBorder="1" applyAlignment="1">
      <alignment vertical="center"/>
    </xf>
    <xf numFmtId="2" fontId="57" fillId="27" borderId="12" xfId="0" applyNumberFormat="1" applyFont="1" applyFill="1" applyBorder="1" applyAlignment="1">
      <alignment vertical="center"/>
    </xf>
    <xf numFmtId="2" fontId="57" fillId="27" borderId="12" xfId="0" applyNumberFormat="1" applyFont="1" applyFill="1" applyBorder="1" applyAlignment="1">
      <alignment horizontal="center" vertical="center"/>
    </xf>
    <xf numFmtId="165" fontId="57" fillId="27" borderId="12" xfId="0" applyNumberFormat="1" applyFont="1" applyFill="1" applyBorder="1" applyAlignment="1">
      <alignment horizontal="center" vertical="center"/>
    </xf>
    <xf numFmtId="165" fontId="57" fillId="27" borderId="15" xfId="0" applyNumberFormat="1" applyFont="1" applyFill="1" applyBorder="1" applyAlignment="1">
      <alignment vertical="center"/>
    </xf>
    <xf numFmtId="10" fontId="57" fillId="27" borderId="40" xfId="0" applyNumberFormat="1" applyFont="1" applyFill="1" applyBorder="1" applyAlignment="1">
      <alignment vertical="center"/>
    </xf>
    <xf numFmtId="10" fontId="57" fillId="27" borderId="12" xfId="0" applyNumberFormat="1" applyFont="1" applyFill="1" applyBorder="1" applyAlignment="1">
      <alignment vertical="center"/>
    </xf>
    <xf numFmtId="10" fontId="57" fillId="27" borderId="13" xfId="0" applyNumberFormat="1" applyFont="1" applyFill="1" applyBorder="1" applyAlignment="1">
      <alignment vertical="center"/>
    </xf>
    <xf numFmtId="10" fontId="57" fillId="27" borderId="13" xfId="0" applyNumberFormat="1" applyFont="1" applyFill="1" applyBorder="1" applyAlignment="1">
      <alignment horizontal="center" vertical="center"/>
    </xf>
    <xf numFmtId="10" fontId="57" fillId="27" borderId="14" xfId="0" applyNumberFormat="1" applyFont="1" applyFill="1" applyBorder="1" applyAlignment="1">
      <alignment vertical="center"/>
    </xf>
    <xf numFmtId="165" fontId="53" fillId="27" borderId="110" xfId="0" applyNumberFormat="1" applyFont="1" applyFill="1" applyBorder="1" applyAlignment="1">
      <alignment vertical="center"/>
    </xf>
    <xf numFmtId="165" fontId="53" fillId="27" borderId="48" xfId="0" applyNumberFormat="1" applyFont="1" applyFill="1" applyBorder="1" applyAlignment="1">
      <alignment vertical="center"/>
    </xf>
    <xf numFmtId="0" fontId="36" fillId="0" borderId="90" xfId="0" applyFont="1" applyBorder="1" applyAlignment="1">
      <alignment horizontal="center" vertical="center"/>
    </xf>
    <xf numFmtId="4" fontId="35" fillId="0" borderId="22" xfId="0" applyNumberFormat="1" applyFont="1" applyBorder="1" applyAlignment="1">
      <alignment vertical="center"/>
    </xf>
    <xf numFmtId="165" fontId="38" fillId="0" borderId="81" xfId="10" applyNumberFormat="1" applyFont="1" applyFill="1" applyBorder="1" applyAlignment="1">
      <alignment vertical="center"/>
    </xf>
    <xf numFmtId="3" fontId="37" fillId="0" borderId="22" xfId="1" applyNumberFormat="1" applyFont="1" applyFill="1" applyBorder="1" applyAlignment="1">
      <alignment vertical="center"/>
    </xf>
    <xf numFmtId="165" fontId="35" fillId="0" borderId="111" xfId="0" applyNumberFormat="1" applyFont="1" applyBorder="1" applyAlignment="1">
      <alignment vertical="center"/>
    </xf>
    <xf numFmtId="0" fontId="36" fillId="5" borderId="91" xfId="0" applyFont="1" applyFill="1" applyBorder="1" applyAlignment="1">
      <alignment horizontal="center" vertical="center"/>
    </xf>
    <xf numFmtId="3" fontId="34" fillId="5" borderId="47" xfId="0" applyNumberFormat="1" applyFont="1" applyFill="1" applyBorder="1" applyAlignment="1">
      <alignment vertical="center"/>
    </xf>
    <xf numFmtId="3" fontId="36" fillId="5" borderId="25" xfId="0" applyNumberFormat="1" applyFont="1" applyFill="1" applyBorder="1" applyAlignment="1">
      <alignment vertical="center"/>
    </xf>
    <xf numFmtId="165" fontId="35" fillId="5" borderId="24" xfId="0" applyNumberFormat="1" applyFont="1" applyFill="1" applyBorder="1" applyAlignment="1">
      <alignment vertical="center"/>
    </xf>
    <xf numFmtId="10" fontId="35" fillId="5" borderId="16" xfId="0" applyNumberFormat="1" applyFont="1" applyFill="1" applyBorder="1" applyAlignment="1">
      <alignment vertical="center"/>
    </xf>
    <xf numFmtId="3" fontId="36" fillId="5" borderId="26" xfId="0" applyNumberFormat="1" applyFont="1" applyFill="1" applyBorder="1" applyAlignment="1">
      <alignment vertical="center"/>
    </xf>
    <xf numFmtId="3" fontId="35" fillId="5" borderId="19" xfId="0" applyNumberFormat="1" applyFont="1" applyFill="1" applyBorder="1" applyAlignment="1">
      <alignment vertical="center"/>
    </xf>
    <xf numFmtId="4" fontId="35" fillId="5" borderId="19" xfId="0" applyNumberFormat="1" applyFont="1" applyFill="1" applyBorder="1" applyAlignment="1">
      <alignment vertical="center"/>
    </xf>
    <xf numFmtId="2" fontId="35" fillId="5" borderId="19" xfId="0" applyNumberFormat="1" applyFont="1" applyFill="1" applyBorder="1" applyAlignment="1">
      <alignment vertical="center"/>
    </xf>
    <xf numFmtId="165" fontId="35" fillId="5" borderId="19" xfId="10" applyNumberFormat="1" applyFont="1" applyFill="1" applyBorder="1" applyAlignment="1">
      <alignment vertical="center"/>
    </xf>
    <xf numFmtId="3" fontId="38" fillId="5" borderId="19" xfId="0" applyNumberFormat="1" applyFont="1" applyFill="1" applyBorder="1" applyAlignment="1">
      <alignment vertical="center"/>
    </xf>
    <xf numFmtId="3" fontId="35" fillId="5" borderId="83" xfId="0" applyNumberFormat="1" applyFont="1" applyFill="1" applyBorder="1" applyAlignment="1">
      <alignment vertical="center"/>
    </xf>
    <xf numFmtId="3" fontId="38" fillId="5" borderId="94" xfId="0" applyNumberFormat="1" applyFont="1" applyFill="1" applyBorder="1" applyAlignment="1">
      <alignment vertical="center"/>
    </xf>
    <xf numFmtId="166" fontId="35" fillId="5" borderId="19" xfId="0" applyNumberFormat="1" applyFont="1" applyFill="1" applyBorder="1" applyAlignment="1">
      <alignment vertical="center"/>
    </xf>
    <xf numFmtId="165" fontId="38" fillId="5" borderId="83" xfId="10" applyNumberFormat="1" applyFont="1" applyFill="1" applyBorder="1" applyAlignment="1">
      <alignment vertical="center"/>
    </xf>
    <xf numFmtId="3" fontId="36" fillId="5" borderId="84" xfId="0" applyNumberFormat="1" applyFont="1" applyFill="1" applyBorder="1" applyAlignment="1">
      <alignment vertical="center"/>
    </xf>
    <xf numFmtId="4" fontId="37" fillId="5" borderId="28" xfId="0" applyNumberFormat="1" applyFont="1" applyFill="1" applyBorder="1" applyAlignment="1">
      <alignment vertical="center"/>
    </xf>
    <xf numFmtId="4" fontId="37" fillId="5" borderId="19" xfId="0" applyNumberFormat="1" applyFont="1" applyFill="1" applyBorder="1" applyAlignment="1">
      <alignment vertical="center"/>
    </xf>
    <xf numFmtId="3" fontId="37" fillId="5" borderId="28" xfId="0" applyNumberFormat="1" applyFont="1" applyFill="1" applyBorder="1" applyAlignment="1">
      <alignment vertical="center"/>
    </xf>
    <xf numFmtId="3" fontId="37" fillId="5" borderId="19" xfId="0" applyNumberFormat="1" applyFont="1" applyFill="1" applyBorder="1" applyAlignment="1">
      <alignment vertical="center"/>
    </xf>
    <xf numFmtId="3" fontId="37" fillId="5" borderId="43" xfId="0" applyNumberFormat="1" applyFont="1" applyFill="1" applyBorder="1" applyAlignment="1">
      <alignment vertical="center"/>
    </xf>
    <xf numFmtId="4" fontId="37" fillId="5" borderId="43" xfId="0" applyNumberFormat="1" applyFont="1" applyFill="1" applyBorder="1" applyAlignment="1">
      <alignment vertical="center"/>
    </xf>
    <xf numFmtId="165" fontId="35" fillId="5" borderId="19" xfId="0" applyNumberFormat="1" applyFont="1" applyFill="1" applyBorder="1" applyAlignment="1">
      <alignment vertical="center"/>
    </xf>
    <xf numFmtId="165" fontId="35" fillId="5" borderId="36" xfId="0" applyNumberFormat="1" applyFont="1" applyFill="1" applyBorder="1" applyAlignment="1">
      <alignment vertical="center"/>
    </xf>
    <xf numFmtId="1" fontId="35" fillId="5" borderId="19" xfId="0" applyNumberFormat="1" applyFont="1" applyFill="1" applyBorder="1" applyAlignment="1">
      <alignment vertical="center"/>
    </xf>
    <xf numFmtId="165" fontId="35" fillId="5" borderId="43" xfId="0" applyNumberFormat="1" applyFont="1" applyFill="1" applyBorder="1" applyAlignment="1">
      <alignment vertical="center"/>
    </xf>
    <xf numFmtId="3" fontId="36" fillId="5" borderId="28" xfId="0" applyNumberFormat="1" applyFont="1" applyFill="1" applyBorder="1" applyAlignment="1">
      <alignment vertical="center"/>
    </xf>
    <xf numFmtId="164" fontId="35" fillId="5" borderId="25" xfId="0" applyNumberFormat="1" applyFont="1" applyFill="1" applyBorder="1" applyAlignment="1">
      <alignment vertical="center"/>
    </xf>
    <xf numFmtId="2" fontId="35" fillId="5" borderId="25" xfId="0" applyNumberFormat="1" applyFont="1" applyFill="1" applyBorder="1" applyAlignment="1">
      <alignment vertical="center"/>
    </xf>
    <xf numFmtId="165" fontId="38" fillId="5" borderId="19" xfId="0" applyNumberFormat="1" applyFont="1" applyFill="1" applyBorder="1" applyAlignment="1">
      <alignment vertical="center"/>
    </xf>
    <xf numFmtId="165" fontId="35" fillId="5" borderId="25" xfId="0" applyNumberFormat="1" applyFont="1" applyFill="1" applyBorder="1" applyAlignment="1">
      <alignment vertical="center"/>
    </xf>
    <xf numFmtId="3" fontId="35" fillId="5" borderId="25" xfId="0" applyNumberFormat="1" applyFont="1" applyFill="1" applyBorder="1" applyAlignment="1">
      <alignment vertical="center"/>
    </xf>
    <xf numFmtId="9" fontId="35" fillId="5" borderId="25" xfId="0" applyNumberFormat="1" applyFont="1" applyFill="1" applyBorder="1" applyAlignment="1">
      <alignment vertical="center"/>
    </xf>
    <xf numFmtId="9" fontId="35" fillId="5" borderId="25" xfId="0" applyNumberFormat="1" applyFont="1" applyFill="1" applyBorder="1" applyAlignment="1">
      <alignment horizontal="center" vertical="center"/>
    </xf>
    <xf numFmtId="3" fontId="36" fillId="5" borderId="19" xfId="0" applyNumberFormat="1" applyFont="1" applyFill="1" applyBorder="1" applyAlignment="1">
      <alignment vertical="center"/>
    </xf>
    <xf numFmtId="168" fontId="35" fillId="5" borderId="19" xfId="1" applyNumberFormat="1" applyFont="1" applyFill="1" applyBorder="1" applyAlignment="1">
      <alignment vertical="center"/>
    </xf>
    <xf numFmtId="3" fontId="58" fillId="5" borderId="26" xfId="0" applyNumberFormat="1" applyFont="1" applyFill="1" applyBorder="1" applyAlignment="1">
      <alignment vertical="center"/>
    </xf>
    <xf numFmtId="3" fontId="59" fillId="5" borderId="19" xfId="0" applyNumberFormat="1" applyFont="1" applyFill="1" applyBorder="1" applyAlignment="1">
      <alignment vertical="center"/>
    </xf>
    <xf numFmtId="166" fontId="59" fillId="5" borderId="24" xfId="0" applyNumberFormat="1" applyFont="1" applyFill="1" applyBorder="1" applyAlignment="1">
      <alignment vertical="center"/>
    </xf>
    <xf numFmtId="4" fontId="59" fillId="5" borderId="24" xfId="0" applyNumberFormat="1" applyFont="1" applyFill="1" applyBorder="1" applyAlignment="1">
      <alignment vertical="center"/>
    </xf>
    <xf numFmtId="165" fontId="59" fillId="5" borderId="24" xfId="10" applyNumberFormat="1" applyFont="1" applyFill="1" applyBorder="1" applyAlignment="1">
      <alignment vertical="center"/>
    </xf>
    <xf numFmtId="3" fontId="59" fillId="5" borderId="24" xfId="1" applyNumberFormat="1" applyFont="1" applyFill="1" applyBorder="1" applyAlignment="1">
      <alignment vertical="center"/>
    </xf>
    <xf numFmtId="41" fontId="35" fillId="5" borderId="19" xfId="3" applyFont="1" applyFill="1" applyBorder="1" applyAlignment="1">
      <alignment vertical="center"/>
    </xf>
    <xf numFmtId="41" fontId="35" fillId="5" borderId="19" xfId="3" applyFont="1" applyFill="1" applyBorder="1" applyAlignment="1">
      <alignment horizontal="center" vertical="center"/>
    </xf>
    <xf numFmtId="9" fontId="35" fillId="5" borderId="19" xfId="10" applyFont="1" applyFill="1" applyBorder="1" applyAlignment="1">
      <alignment vertical="center"/>
    </xf>
    <xf numFmtId="10" fontId="35" fillId="5" borderId="19" xfId="10" applyNumberFormat="1" applyFont="1" applyFill="1" applyBorder="1" applyAlignment="1">
      <alignment vertical="center"/>
    </xf>
    <xf numFmtId="3" fontId="35" fillId="5" borderId="26" xfId="0" applyNumberFormat="1" applyFont="1" applyFill="1" applyBorder="1" applyAlignment="1">
      <alignment vertical="center"/>
    </xf>
    <xf numFmtId="3" fontId="35" fillId="5" borderId="32" xfId="0" applyNumberFormat="1" applyFont="1" applyFill="1" applyBorder="1" applyAlignment="1">
      <alignment vertical="center"/>
    </xf>
    <xf numFmtId="3" fontId="36" fillId="5" borderId="32" xfId="0" applyNumberFormat="1" applyFont="1" applyFill="1" applyBorder="1" applyAlignment="1">
      <alignment vertical="center"/>
    </xf>
    <xf numFmtId="3" fontId="34" fillId="5" borderId="32" xfId="0" applyNumberFormat="1" applyFont="1" applyFill="1" applyBorder="1" applyAlignment="1">
      <alignment vertical="center"/>
    </xf>
    <xf numFmtId="165" fontId="35" fillId="5" borderId="32" xfId="0" applyNumberFormat="1" applyFont="1" applyFill="1" applyBorder="1" applyAlignment="1">
      <alignment vertical="center"/>
    </xf>
    <xf numFmtId="41" fontId="35" fillId="5" borderId="32" xfId="3" applyFont="1" applyFill="1" applyBorder="1" applyAlignment="1">
      <alignment vertical="center"/>
    </xf>
    <xf numFmtId="165" fontId="34" fillId="5" borderId="32" xfId="10" applyNumberFormat="1" applyFont="1" applyFill="1" applyBorder="1" applyAlignment="1">
      <alignment vertical="center"/>
    </xf>
    <xf numFmtId="10" fontId="35" fillId="5" borderId="25" xfId="0" applyNumberFormat="1" applyFont="1" applyFill="1" applyBorder="1" applyAlignment="1">
      <alignment vertical="center"/>
    </xf>
    <xf numFmtId="3" fontId="34" fillId="5" borderId="19" xfId="0" applyNumberFormat="1" applyFont="1" applyFill="1" applyBorder="1" applyAlignment="1">
      <alignment vertical="center"/>
    </xf>
    <xf numFmtId="3" fontId="34" fillId="5" borderId="25" xfId="0" applyNumberFormat="1" applyFont="1" applyFill="1" applyBorder="1" applyAlignment="1">
      <alignment vertical="center"/>
    </xf>
    <xf numFmtId="41" fontId="34" fillId="5" borderId="19" xfId="3" applyFont="1" applyFill="1" applyBorder="1" applyAlignment="1">
      <alignment vertical="center"/>
    </xf>
    <xf numFmtId="165" fontId="34" fillId="5" borderId="19" xfId="10" applyNumberFormat="1" applyFont="1" applyFill="1" applyBorder="1" applyAlignment="1">
      <alignment vertical="center"/>
    </xf>
    <xf numFmtId="3" fontId="36" fillId="5" borderId="18" xfId="0" applyNumberFormat="1" applyFont="1" applyFill="1" applyBorder="1" applyAlignment="1">
      <alignment vertical="center"/>
    </xf>
    <xf numFmtId="165" fontId="35" fillId="5" borderId="25" xfId="10" applyNumberFormat="1" applyFont="1" applyFill="1" applyBorder="1" applyAlignment="1">
      <alignment vertical="center"/>
    </xf>
    <xf numFmtId="165" fontId="35" fillId="5" borderId="43" xfId="0" applyNumberFormat="1" applyFont="1" applyFill="1" applyBorder="1" applyAlignment="1">
      <alignment horizontal="center" vertical="center"/>
    </xf>
    <xf numFmtId="3" fontId="36" fillId="5" borderId="63" xfId="0" applyNumberFormat="1" applyFont="1" applyFill="1" applyBorder="1" applyAlignment="1">
      <alignment vertical="center"/>
    </xf>
    <xf numFmtId="165" fontId="38" fillId="5" borderId="25" xfId="0" applyNumberFormat="1" applyFont="1" applyFill="1" applyBorder="1" applyAlignment="1">
      <alignment vertical="center"/>
    </xf>
    <xf numFmtId="2" fontId="44" fillId="5" borderId="28" xfId="0" applyNumberFormat="1" applyFont="1" applyFill="1" applyBorder="1" applyAlignment="1">
      <alignment vertical="center"/>
    </xf>
    <xf numFmtId="165" fontId="44" fillId="5" borderId="19" xfId="0" applyNumberFormat="1" applyFont="1" applyFill="1" applyBorder="1" applyAlignment="1">
      <alignment vertical="center"/>
    </xf>
    <xf numFmtId="2" fontId="44" fillId="5" borderId="19" xfId="0" applyNumberFormat="1" applyFont="1" applyFill="1" applyBorder="1" applyAlignment="1">
      <alignment vertical="center"/>
    </xf>
    <xf numFmtId="2" fontId="44" fillId="5" borderId="19" xfId="0" applyNumberFormat="1" applyFont="1" applyFill="1" applyBorder="1" applyAlignment="1">
      <alignment horizontal="center" vertical="center"/>
    </xf>
    <xf numFmtId="165" fontId="44" fillId="5" borderId="19" xfId="0" applyNumberFormat="1" applyFont="1" applyFill="1" applyBorder="1" applyAlignment="1">
      <alignment horizontal="center" vertical="center"/>
    </xf>
    <xf numFmtId="165" fontId="44" fillId="5" borderId="43" xfId="0" applyNumberFormat="1" applyFont="1" applyFill="1" applyBorder="1" applyAlignment="1">
      <alignment vertical="center"/>
    </xf>
    <xf numFmtId="10" fontId="44" fillId="5" borderId="28" xfId="0" applyNumberFormat="1" applyFont="1" applyFill="1" applyBorder="1" applyAlignment="1">
      <alignment vertical="center"/>
    </xf>
    <xf numFmtId="10" fontId="44" fillId="5" borderId="19" xfId="0" applyNumberFormat="1" applyFont="1" applyFill="1" applyBorder="1" applyAlignment="1">
      <alignment vertical="center"/>
    </xf>
    <xf numFmtId="10" fontId="44" fillId="5" borderId="25" xfId="0" applyNumberFormat="1" applyFont="1" applyFill="1" applyBorder="1" applyAlignment="1">
      <alignment vertical="center"/>
    </xf>
    <xf numFmtId="10" fontId="44" fillId="5" borderId="25" xfId="0" applyNumberFormat="1" applyFont="1" applyFill="1" applyBorder="1" applyAlignment="1">
      <alignment horizontal="center" vertical="center"/>
    </xf>
    <xf numFmtId="165" fontId="35" fillId="5" borderId="112" xfId="0" applyNumberFormat="1" applyFont="1" applyFill="1" applyBorder="1" applyAlignment="1">
      <alignment vertical="center"/>
    </xf>
    <xf numFmtId="165" fontId="38" fillId="5" borderId="108" xfId="0" applyNumberFormat="1" applyFont="1" applyFill="1" applyBorder="1" applyAlignment="1">
      <alignment vertical="center"/>
    </xf>
    <xf numFmtId="165" fontId="38" fillId="5" borderId="43" xfId="0" applyNumberFormat="1" applyFont="1" applyFill="1" applyBorder="1" applyAlignment="1">
      <alignment vertical="center"/>
    </xf>
    <xf numFmtId="0" fontId="36" fillId="0" borderId="91" xfId="0" applyFont="1" applyBorder="1" applyAlignment="1">
      <alignment horizontal="center" vertical="center"/>
    </xf>
    <xf numFmtId="4" fontId="35" fillId="0" borderId="19" xfId="0" applyNumberFormat="1" applyFont="1" applyBorder="1" applyAlignment="1">
      <alignment vertical="center"/>
    </xf>
    <xf numFmtId="165" fontId="38" fillId="0" borderId="83" xfId="10" applyNumberFormat="1" applyFont="1" applyFill="1" applyBorder="1" applyAlignment="1">
      <alignment vertical="center"/>
    </xf>
    <xf numFmtId="165" fontId="35" fillId="0" borderId="112" xfId="0" applyNumberFormat="1" applyFont="1" applyBorder="1" applyAlignment="1">
      <alignment vertical="center"/>
    </xf>
    <xf numFmtId="0" fontId="36" fillId="5" borderId="92" xfId="0" applyFont="1" applyFill="1" applyBorder="1" applyAlignment="1">
      <alignment horizontal="center" vertical="center"/>
    </xf>
    <xf numFmtId="3" fontId="34" fillId="5" borderId="70" xfId="0" applyNumberFormat="1" applyFont="1" applyFill="1" applyBorder="1" applyAlignment="1">
      <alignment vertical="center"/>
    </xf>
    <xf numFmtId="3" fontId="36" fillId="5" borderId="45" xfId="0" applyNumberFormat="1" applyFont="1" applyFill="1" applyBorder="1" applyAlignment="1">
      <alignment vertical="center"/>
    </xf>
    <xf numFmtId="165" fontId="35" fillId="5" borderId="50" xfId="0" applyNumberFormat="1" applyFont="1" applyFill="1" applyBorder="1" applyAlignment="1">
      <alignment vertical="center"/>
    </xf>
    <xf numFmtId="10" fontId="35" fillId="5" borderId="65" xfId="0" applyNumberFormat="1" applyFont="1" applyFill="1" applyBorder="1" applyAlignment="1">
      <alignment vertical="center"/>
    </xf>
    <xf numFmtId="3" fontId="36" fillId="5" borderId="38" xfId="0" applyNumberFormat="1" applyFont="1" applyFill="1" applyBorder="1" applyAlignment="1">
      <alignment vertical="center"/>
    </xf>
    <xf numFmtId="3" fontId="35" fillId="5" borderId="23" xfId="0" applyNumberFormat="1" applyFont="1" applyFill="1" applyBorder="1" applyAlignment="1">
      <alignment vertical="center"/>
    </xf>
    <xf numFmtId="4" fontId="35" fillId="5" borderId="23" xfId="0" applyNumberFormat="1" applyFont="1" applyFill="1" applyBorder="1" applyAlignment="1">
      <alignment vertical="center"/>
    </xf>
    <xf numFmtId="2" fontId="35" fillId="5" borderId="23" xfId="0" applyNumberFormat="1" applyFont="1" applyFill="1" applyBorder="1" applyAlignment="1">
      <alignment vertical="center"/>
    </xf>
    <xf numFmtId="165" fontId="35" fillId="5" borderId="23" xfId="10" applyNumberFormat="1" applyFont="1" applyFill="1" applyBorder="1" applyAlignment="1">
      <alignment vertical="center"/>
    </xf>
    <xf numFmtId="3" fontId="38" fillId="5" borderId="23" xfId="0" applyNumberFormat="1" applyFont="1" applyFill="1" applyBorder="1" applyAlignment="1">
      <alignment vertical="center"/>
    </xf>
    <xf numFmtId="3" fontId="35" fillId="5" borderId="85" xfId="0" applyNumberFormat="1" applyFont="1" applyFill="1" applyBorder="1" applyAlignment="1">
      <alignment vertical="center"/>
    </xf>
    <xf numFmtId="3" fontId="38" fillId="5" borderId="95" xfId="0" applyNumberFormat="1" applyFont="1" applyFill="1" applyBorder="1" applyAlignment="1">
      <alignment vertical="center"/>
    </xf>
    <xf numFmtId="166" fontId="35" fillId="5" borderId="23" xfId="0" applyNumberFormat="1" applyFont="1" applyFill="1" applyBorder="1" applyAlignment="1">
      <alignment vertical="center"/>
    </xf>
    <xf numFmtId="165" fontId="38" fillId="5" borderId="85" xfId="10" applyNumberFormat="1" applyFont="1" applyFill="1" applyBorder="1" applyAlignment="1">
      <alignment vertical="center"/>
    </xf>
    <xf numFmtId="3" fontId="36" fillId="5" borderId="78" xfId="0" applyNumberFormat="1" applyFont="1" applyFill="1" applyBorder="1" applyAlignment="1">
      <alignment vertical="center"/>
    </xf>
    <xf numFmtId="4" fontId="37" fillId="5" borderId="29" xfId="0" applyNumberFormat="1" applyFont="1" applyFill="1" applyBorder="1" applyAlignment="1">
      <alignment vertical="center"/>
    </xf>
    <xf numFmtId="4" fontId="37" fillId="5" borderId="23" xfId="0" applyNumberFormat="1" applyFont="1" applyFill="1" applyBorder="1" applyAlignment="1">
      <alignment vertical="center"/>
    </xf>
    <xf numFmtId="3" fontId="37" fillId="5" borderId="29" xfId="0" applyNumberFormat="1" applyFont="1" applyFill="1" applyBorder="1" applyAlignment="1">
      <alignment vertical="center"/>
    </xf>
    <xf numFmtId="3" fontId="37" fillId="5" borderId="23" xfId="0" applyNumberFormat="1" applyFont="1" applyFill="1" applyBorder="1" applyAlignment="1">
      <alignment vertical="center"/>
    </xf>
    <xf numFmtId="3" fontId="37" fillId="5" borderId="44" xfId="0" applyNumberFormat="1" applyFont="1" applyFill="1" applyBorder="1" applyAlignment="1">
      <alignment vertical="center"/>
    </xf>
    <xf numFmtId="4" fontId="37" fillId="5" borderId="44" xfId="0" applyNumberFormat="1" applyFont="1" applyFill="1" applyBorder="1" applyAlignment="1">
      <alignment vertical="center"/>
    </xf>
    <xf numFmtId="165" fontId="35" fillId="5" borderId="23" xfId="0" applyNumberFormat="1" applyFont="1" applyFill="1" applyBorder="1" applyAlignment="1">
      <alignment vertical="center"/>
    </xf>
    <xf numFmtId="165" fontId="35" fillId="5" borderId="71" xfId="0" applyNumberFormat="1" applyFont="1" applyFill="1" applyBorder="1" applyAlignment="1">
      <alignment vertical="center"/>
    </xf>
    <xf numFmtId="1" fontId="35" fillId="5" borderId="23" xfId="0" applyNumberFormat="1" applyFont="1" applyFill="1" applyBorder="1" applyAlignment="1">
      <alignment vertical="center"/>
    </xf>
    <xf numFmtId="165" fontId="35" fillId="5" borderId="44" xfId="0" applyNumberFormat="1" applyFont="1" applyFill="1" applyBorder="1" applyAlignment="1">
      <alignment vertical="center"/>
    </xf>
    <xf numFmtId="3" fontId="36" fillId="5" borderId="29" xfId="0" applyNumberFormat="1" applyFont="1" applyFill="1" applyBorder="1" applyAlignment="1">
      <alignment vertical="center"/>
    </xf>
    <xf numFmtId="164" fontId="35" fillId="5" borderId="45" xfId="0" applyNumberFormat="1" applyFont="1" applyFill="1" applyBorder="1" applyAlignment="1">
      <alignment vertical="center"/>
    </xf>
    <xf numFmtId="2" fontId="35" fillId="5" borderId="45" xfId="0" applyNumberFormat="1" applyFont="1" applyFill="1" applyBorder="1" applyAlignment="1">
      <alignment vertical="center"/>
    </xf>
    <xf numFmtId="165" fontId="38" fillId="5" borderId="23" xfId="0" applyNumberFormat="1" applyFont="1" applyFill="1" applyBorder="1" applyAlignment="1">
      <alignment vertical="center"/>
    </xf>
    <xf numFmtId="165" fontId="35" fillId="5" borderId="45" xfId="0" applyNumberFormat="1" applyFont="1" applyFill="1" applyBorder="1" applyAlignment="1">
      <alignment vertical="center"/>
    </xf>
    <xf numFmtId="3" fontId="35" fillId="5" borderId="45" xfId="0" applyNumberFormat="1" applyFont="1" applyFill="1" applyBorder="1" applyAlignment="1">
      <alignment vertical="center"/>
    </xf>
    <xf numFmtId="9" fontId="35" fillId="5" borderId="45" xfId="0" applyNumberFormat="1" applyFont="1" applyFill="1" applyBorder="1" applyAlignment="1">
      <alignment vertical="center"/>
    </xf>
    <xf numFmtId="9" fontId="35" fillId="5" borderId="45" xfId="0" applyNumberFormat="1" applyFont="1" applyFill="1" applyBorder="1" applyAlignment="1">
      <alignment horizontal="center" vertical="center"/>
    </xf>
    <xf numFmtId="3" fontId="36" fillId="5" borderId="23" xfId="0" applyNumberFormat="1" applyFont="1" applyFill="1" applyBorder="1" applyAlignment="1">
      <alignment vertical="center"/>
    </xf>
    <xf numFmtId="168" fontId="35" fillId="5" borderId="23" xfId="1" applyNumberFormat="1" applyFont="1" applyFill="1" applyBorder="1" applyAlignment="1">
      <alignment vertical="center"/>
    </xf>
    <xf numFmtId="3" fontId="58" fillId="5" borderId="38" xfId="0" applyNumberFormat="1" applyFont="1" applyFill="1" applyBorder="1" applyAlignment="1">
      <alignment vertical="center"/>
    </xf>
    <xf numFmtId="3" fontId="59" fillId="5" borderId="23" xfId="0" applyNumberFormat="1" applyFont="1" applyFill="1" applyBorder="1" applyAlignment="1">
      <alignment vertical="center"/>
    </xf>
    <xf numFmtId="166" fontId="59" fillId="5" borderId="50" xfId="0" applyNumberFormat="1" applyFont="1" applyFill="1" applyBorder="1" applyAlignment="1">
      <alignment vertical="center"/>
    </xf>
    <xf numFmtId="4" fontId="59" fillId="5" borderId="50" xfId="0" applyNumberFormat="1" applyFont="1" applyFill="1" applyBorder="1" applyAlignment="1">
      <alignment vertical="center"/>
    </xf>
    <xf numFmtId="165" fontId="59" fillId="5" borderId="50" xfId="10" applyNumberFormat="1" applyFont="1" applyFill="1" applyBorder="1" applyAlignment="1">
      <alignment vertical="center"/>
    </xf>
    <xf numFmtId="3" fontId="59" fillId="5" borderId="50" xfId="1" applyNumberFormat="1" applyFont="1" applyFill="1" applyBorder="1" applyAlignment="1">
      <alignment vertical="center"/>
    </xf>
    <xf numFmtId="41" fontId="35" fillId="5" borderId="23" xfId="3" applyFont="1" applyFill="1" applyBorder="1" applyAlignment="1">
      <alignment vertical="center"/>
    </xf>
    <xf numFmtId="41" fontId="35" fillId="5" borderId="23" xfId="3" applyFont="1" applyFill="1" applyBorder="1" applyAlignment="1">
      <alignment horizontal="center" vertical="center"/>
    </xf>
    <xf numFmtId="9" fontId="35" fillId="5" borderId="23" xfId="10" applyFont="1" applyFill="1" applyBorder="1" applyAlignment="1">
      <alignment vertical="center"/>
    </xf>
    <xf numFmtId="10" fontId="35" fillId="5" borderId="23" xfId="10" applyNumberFormat="1" applyFont="1" applyFill="1" applyBorder="1" applyAlignment="1">
      <alignment vertical="center"/>
    </xf>
    <xf numFmtId="3" fontId="35" fillId="5" borderId="38" xfId="0" applyNumberFormat="1" applyFont="1" applyFill="1" applyBorder="1" applyAlignment="1">
      <alignment vertical="center"/>
    </xf>
    <xf numFmtId="3" fontId="35" fillId="5" borderId="49" xfId="0" applyNumberFormat="1" applyFont="1" applyFill="1" applyBorder="1" applyAlignment="1">
      <alignment vertical="center"/>
    </xf>
    <xf numFmtId="3" fontId="36" fillId="5" borderId="49" xfId="0" applyNumberFormat="1" applyFont="1" applyFill="1" applyBorder="1" applyAlignment="1">
      <alignment vertical="center"/>
    </xf>
    <xf numFmtId="3" fontId="34" fillId="5" borderId="49" xfId="0" applyNumberFormat="1" applyFont="1" applyFill="1" applyBorder="1" applyAlignment="1">
      <alignment vertical="center"/>
    </xf>
    <xf numFmtId="165" fontId="35" fillId="5" borderId="49" xfId="0" applyNumberFormat="1" applyFont="1" applyFill="1" applyBorder="1" applyAlignment="1">
      <alignment vertical="center"/>
    </xf>
    <xf numFmtId="41" fontId="35" fillId="5" borderId="49" xfId="3" applyFont="1" applyFill="1" applyBorder="1" applyAlignment="1">
      <alignment vertical="center"/>
    </xf>
    <xf numFmtId="165" fontId="34" fillId="5" borderId="49" xfId="10" applyNumberFormat="1" applyFont="1" applyFill="1" applyBorder="1" applyAlignment="1">
      <alignment vertical="center"/>
    </xf>
    <xf numFmtId="10" fontId="35" fillId="5" borderId="45" xfId="0" applyNumberFormat="1" applyFont="1" applyFill="1" applyBorder="1" applyAlignment="1">
      <alignment vertical="center"/>
    </xf>
    <xf numFmtId="3" fontId="34" fillId="5" borderId="23" xfId="0" applyNumberFormat="1" applyFont="1" applyFill="1" applyBorder="1" applyAlignment="1">
      <alignment vertical="center"/>
    </xf>
    <xf numFmtId="3" fontId="34" fillId="5" borderId="45" xfId="0" applyNumberFormat="1" applyFont="1" applyFill="1" applyBorder="1" applyAlignment="1">
      <alignment vertical="center"/>
    </xf>
    <xf numFmtId="41" fontId="34" fillId="5" borderId="23" xfId="3" applyFont="1" applyFill="1" applyBorder="1" applyAlignment="1">
      <alignment vertical="center"/>
    </xf>
    <xf numFmtId="165" fontId="34" fillId="5" borderId="23" xfId="10" applyNumberFormat="1" applyFont="1" applyFill="1" applyBorder="1" applyAlignment="1">
      <alignment vertical="center"/>
    </xf>
    <xf numFmtId="3" fontId="36" fillId="5" borderId="39" xfId="0" applyNumberFormat="1" applyFont="1" applyFill="1" applyBorder="1" applyAlignment="1">
      <alignment vertical="center"/>
    </xf>
    <xf numFmtId="165" fontId="35" fillId="5" borderId="45" xfId="10" applyNumberFormat="1" applyFont="1" applyFill="1" applyBorder="1" applyAlignment="1">
      <alignment vertical="center"/>
    </xf>
    <xf numFmtId="165" fontId="35" fillId="5" borderId="44" xfId="0" applyNumberFormat="1" applyFont="1" applyFill="1" applyBorder="1" applyAlignment="1">
      <alignment horizontal="center" vertical="center"/>
    </xf>
    <xf numFmtId="3" fontId="36" fillId="5" borderId="64" xfId="0" applyNumberFormat="1" applyFont="1" applyFill="1" applyBorder="1" applyAlignment="1">
      <alignment vertical="center"/>
    </xf>
    <xf numFmtId="165" fontId="38" fillId="5" borderId="45" xfId="0" applyNumberFormat="1" applyFont="1" applyFill="1" applyBorder="1" applyAlignment="1">
      <alignment vertical="center"/>
    </xf>
    <xf numFmtId="2" fontId="44" fillId="5" borderId="29" xfId="0" applyNumberFormat="1" applyFont="1" applyFill="1" applyBorder="1" applyAlignment="1">
      <alignment vertical="center"/>
    </xf>
    <xf numFmtId="165" fontId="44" fillId="5" borderId="23" xfId="0" applyNumberFormat="1" applyFont="1" applyFill="1" applyBorder="1" applyAlignment="1">
      <alignment vertical="center"/>
    </xf>
    <xf numFmtId="2" fontId="44" fillId="5" borderId="23" xfId="0" applyNumberFormat="1" applyFont="1" applyFill="1" applyBorder="1" applyAlignment="1">
      <alignment vertical="center"/>
    </xf>
    <xf numFmtId="2" fontId="44" fillId="5" borderId="23" xfId="0" applyNumberFormat="1" applyFont="1" applyFill="1" applyBorder="1" applyAlignment="1">
      <alignment horizontal="center" vertical="center"/>
    </xf>
    <xf numFmtId="165" fontId="44" fillId="5" borderId="23" xfId="0" applyNumberFormat="1" applyFont="1" applyFill="1" applyBorder="1" applyAlignment="1">
      <alignment horizontal="center" vertical="center"/>
    </xf>
    <xf numFmtId="165" fontId="44" fillId="5" borderId="44" xfId="0" applyNumberFormat="1" applyFont="1" applyFill="1" applyBorder="1" applyAlignment="1">
      <alignment vertical="center"/>
    </xf>
    <xf numFmtId="10" fontId="44" fillId="5" borderId="29" xfId="0" applyNumberFormat="1" applyFont="1" applyFill="1" applyBorder="1" applyAlignment="1">
      <alignment vertical="center"/>
    </xf>
    <xf numFmtId="10" fontId="44" fillId="5" borderId="23" xfId="0" applyNumberFormat="1" applyFont="1" applyFill="1" applyBorder="1" applyAlignment="1">
      <alignment vertical="center"/>
    </xf>
    <xf numFmtId="10" fontId="44" fillId="5" borderId="45" xfId="0" applyNumberFormat="1" applyFont="1" applyFill="1" applyBorder="1" applyAlignment="1">
      <alignment vertical="center"/>
    </xf>
    <xf numFmtId="10" fontId="44" fillId="5" borderId="45" xfId="0" applyNumberFormat="1" applyFont="1" applyFill="1" applyBorder="1" applyAlignment="1">
      <alignment horizontal="center" vertical="center"/>
    </xf>
    <xf numFmtId="165" fontId="35" fillId="5" borderId="113" xfId="0" applyNumberFormat="1" applyFont="1" applyFill="1" applyBorder="1" applyAlignment="1">
      <alignment vertical="center"/>
    </xf>
    <xf numFmtId="165" fontId="38" fillId="5" borderId="44" xfId="0" applyNumberFormat="1" applyFont="1" applyFill="1" applyBorder="1" applyAlignment="1">
      <alignment vertical="center"/>
    </xf>
    <xf numFmtId="165" fontId="38" fillId="5" borderId="63" xfId="0" applyNumberFormat="1" applyFont="1" applyFill="1" applyBorder="1" applyAlignment="1">
      <alignment vertical="center"/>
    </xf>
    <xf numFmtId="165" fontId="38" fillId="5" borderId="36" xfId="0" applyNumberFormat="1" applyFont="1" applyFill="1" applyBorder="1" applyAlignment="1">
      <alignment vertical="center"/>
    </xf>
    <xf numFmtId="0" fontId="33" fillId="7" borderId="72" xfId="0" applyFont="1" applyFill="1" applyBorder="1" applyAlignment="1">
      <alignment horizontal="center" vertical="center"/>
    </xf>
    <xf numFmtId="3" fontId="33" fillId="7" borderId="30" xfId="0" applyNumberFormat="1" applyFont="1" applyFill="1" applyBorder="1" applyAlignment="1">
      <alignment vertical="center"/>
    </xf>
    <xf numFmtId="3" fontId="33" fillId="7" borderId="13" xfId="0" applyNumberFormat="1" applyFont="1" applyFill="1" applyBorder="1" applyAlignment="1">
      <alignment vertical="center"/>
    </xf>
    <xf numFmtId="165" fontId="53" fillId="7" borderId="13" xfId="0" applyNumberFormat="1" applyFont="1" applyFill="1" applyBorder="1" applyAlignment="1">
      <alignment vertical="center"/>
    </xf>
    <xf numFmtId="165" fontId="53" fillId="7" borderId="15" xfId="0" applyNumberFormat="1" applyFont="1" applyFill="1" applyBorder="1" applyAlignment="1">
      <alignment vertical="center"/>
    </xf>
    <xf numFmtId="3" fontId="33" fillId="7" borderId="14" xfId="0" applyNumberFormat="1" applyFont="1" applyFill="1" applyBorder="1" applyAlignment="1">
      <alignment vertical="center"/>
    </xf>
    <xf numFmtId="3" fontId="53" fillId="7" borderId="12" xfId="0" applyNumberFormat="1" applyFont="1" applyFill="1" applyBorder="1" applyAlignment="1">
      <alignment vertical="center"/>
    </xf>
    <xf numFmtId="166" fontId="53" fillId="7" borderId="12" xfId="0" applyNumberFormat="1" applyFont="1" applyFill="1" applyBorder="1" applyAlignment="1">
      <alignment vertical="center"/>
    </xf>
    <xf numFmtId="2" fontId="53" fillId="7" borderId="12" xfId="0" applyNumberFormat="1" applyFont="1" applyFill="1" applyBorder="1" applyAlignment="1">
      <alignment vertical="center"/>
    </xf>
    <xf numFmtId="165" fontId="53" fillId="7" borderId="12" xfId="10" applyNumberFormat="1" applyFont="1" applyFill="1" applyBorder="1" applyAlignment="1">
      <alignment vertical="center"/>
    </xf>
    <xf numFmtId="165" fontId="53" fillId="7" borderId="12" xfId="0" applyNumberFormat="1" applyFont="1" applyFill="1" applyBorder="1" applyAlignment="1">
      <alignment vertical="center"/>
    </xf>
    <xf numFmtId="3" fontId="53" fillId="7" borderId="79" xfId="0" applyNumberFormat="1" applyFont="1" applyFill="1" applyBorder="1" applyAlignment="1">
      <alignment vertical="center"/>
    </xf>
    <xf numFmtId="3" fontId="53" fillId="7" borderId="80" xfId="0" applyNumberFormat="1" applyFont="1" applyFill="1" applyBorder="1" applyAlignment="1">
      <alignment vertical="center"/>
    </xf>
    <xf numFmtId="165" fontId="53" fillId="7" borderId="79" xfId="10" applyNumberFormat="1" applyFont="1" applyFill="1" applyBorder="1" applyAlignment="1">
      <alignment vertical="center"/>
    </xf>
    <xf numFmtId="3" fontId="33" fillId="7" borderId="80" xfId="0" applyNumberFormat="1" applyFont="1" applyFill="1" applyBorder="1" applyAlignment="1">
      <alignment vertical="center"/>
    </xf>
    <xf numFmtId="4" fontId="54" fillId="7" borderId="14" xfId="0" applyNumberFormat="1" applyFont="1" applyFill="1" applyBorder="1" applyAlignment="1">
      <alignment vertical="center"/>
    </xf>
    <xf numFmtId="4" fontId="54" fillId="7" borderId="12" xfId="0" applyNumberFormat="1" applyFont="1" applyFill="1" applyBorder="1" applyAlignment="1">
      <alignment vertical="center"/>
    </xf>
    <xf numFmtId="4" fontId="54" fillId="7" borderId="30" xfId="0" applyNumberFormat="1" applyFont="1" applyFill="1" applyBorder="1" applyAlignment="1">
      <alignment vertical="center"/>
    </xf>
    <xf numFmtId="3" fontId="54" fillId="7" borderId="14" xfId="0" applyNumberFormat="1" applyFont="1" applyFill="1" applyBorder="1" applyAlignment="1">
      <alignment vertical="center"/>
    </xf>
    <xf numFmtId="3" fontId="54" fillId="7" borderId="12" xfId="0" applyNumberFormat="1" applyFont="1" applyFill="1" applyBorder="1" applyAlignment="1">
      <alignment vertical="center"/>
    </xf>
    <xf numFmtId="166" fontId="54" fillId="7" borderId="12" xfId="0" applyNumberFormat="1" applyFont="1" applyFill="1" applyBorder="1" applyAlignment="1">
      <alignment vertical="center"/>
    </xf>
    <xf numFmtId="3" fontId="54" fillId="7" borderId="15" xfId="0" applyNumberFormat="1" applyFont="1" applyFill="1" applyBorder="1" applyAlignment="1">
      <alignment vertical="center"/>
    </xf>
    <xf numFmtId="4" fontId="54" fillId="7" borderId="15" xfId="0" applyNumberFormat="1" applyFont="1" applyFill="1" applyBorder="1" applyAlignment="1">
      <alignment vertical="center"/>
    </xf>
    <xf numFmtId="165" fontId="53" fillId="7" borderId="34" xfId="0" applyNumberFormat="1" applyFont="1" applyFill="1" applyBorder="1" applyAlignment="1">
      <alignment vertical="center"/>
    </xf>
    <xf numFmtId="1" fontId="53" fillId="7" borderId="12" xfId="0" applyNumberFormat="1" applyFont="1" applyFill="1" applyBorder="1" applyAlignment="1">
      <alignment vertical="center"/>
    </xf>
    <xf numFmtId="164" fontId="53" fillId="7" borderId="13" xfId="0" applyNumberFormat="1" applyFont="1" applyFill="1" applyBorder="1" applyAlignment="1">
      <alignment vertical="center"/>
    </xf>
    <xf numFmtId="2" fontId="53" fillId="7" borderId="13" xfId="0" applyNumberFormat="1" applyFont="1" applyFill="1" applyBorder="1" applyAlignment="1">
      <alignment vertical="center"/>
    </xf>
    <xf numFmtId="165" fontId="55" fillId="7" borderId="13" xfId="0" applyNumberFormat="1" applyFont="1" applyFill="1" applyBorder="1" applyAlignment="1">
      <alignment vertical="center"/>
    </xf>
    <xf numFmtId="3" fontId="55" fillId="7" borderId="13" xfId="0" applyNumberFormat="1" applyFont="1" applyFill="1" applyBorder="1" applyAlignment="1">
      <alignment vertical="center"/>
    </xf>
    <xf numFmtId="9" fontId="55" fillId="7" borderId="13" xfId="0" applyNumberFormat="1" applyFont="1" applyFill="1" applyBorder="1" applyAlignment="1">
      <alignment vertical="center"/>
    </xf>
    <xf numFmtId="9" fontId="55" fillId="7" borderId="13" xfId="0" applyNumberFormat="1" applyFont="1" applyFill="1" applyBorder="1" applyAlignment="1">
      <alignment horizontal="center" vertical="center"/>
    </xf>
    <xf numFmtId="9" fontId="55" fillId="7" borderId="13" xfId="10" applyFont="1" applyFill="1" applyBorder="1" applyAlignment="1">
      <alignment vertical="center"/>
    </xf>
    <xf numFmtId="3" fontId="33" fillId="7" borderId="12" xfId="0" applyNumberFormat="1" applyFont="1" applyFill="1" applyBorder="1" applyAlignment="1">
      <alignment vertical="center"/>
    </xf>
    <xf numFmtId="168" fontId="53" fillId="7" borderId="12" xfId="1" applyNumberFormat="1" applyFont="1" applyFill="1" applyBorder="1" applyAlignment="1">
      <alignment vertical="center"/>
    </xf>
    <xf numFmtId="165" fontId="55" fillId="7" borderId="15" xfId="0" applyNumberFormat="1" applyFont="1" applyFill="1" applyBorder="1" applyAlignment="1">
      <alignment vertical="center"/>
    </xf>
    <xf numFmtId="166" fontId="53" fillId="7" borderId="13" xfId="0" applyNumberFormat="1" applyFont="1" applyFill="1" applyBorder="1" applyAlignment="1">
      <alignment vertical="center"/>
    </xf>
    <xf numFmtId="4" fontId="53" fillId="7" borderId="13" xfId="0" applyNumberFormat="1" applyFont="1" applyFill="1" applyBorder="1" applyAlignment="1">
      <alignment vertical="center"/>
    </xf>
    <xf numFmtId="165" fontId="53" fillId="7" borderId="13" xfId="10" applyNumberFormat="1" applyFont="1" applyFill="1" applyBorder="1" applyAlignment="1">
      <alignment vertical="center"/>
    </xf>
    <xf numFmtId="3" fontId="53" fillId="7" borderId="13" xfId="1" applyNumberFormat="1" applyFont="1" applyFill="1" applyBorder="1" applyAlignment="1">
      <alignment vertical="center"/>
    </xf>
    <xf numFmtId="165" fontId="55" fillId="7" borderId="12" xfId="0" applyNumberFormat="1" applyFont="1" applyFill="1" applyBorder="1" applyAlignment="1">
      <alignment vertical="center"/>
    </xf>
    <xf numFmtId="41" fontId="55" fillId="7" borderId="12" xfId="3" applyFont="1" applyFill="1" applyBorder="1" applyAlignment="1">
      <alignment vertical="center"/>
    </xf>
    <xf numFmtId="41" fontId="55" fillId="7" borderId="12" xfId="3" applyFont="1" applyFill="1" applyBorder="1" applyAlignment="1">
      <alignment horizontal="center" vertical="center"/>
    </xf>
    <xf numFmtId="9" fontId="55" fillId="7" borderId="12" xfId="10" applyFont="1" applyFill="1" applyBorder="1" applyAlignment="1">
      <alignment vertical="center"/>
    </xf>
    <xf numFmtId="165" fontId="55" fillId="7" borderId="12" xfId="10" applyNumberFormat="1" applyFont="1" applyFill="1" applyBorder="1" applyAlignment="1">
      <alignment vertical="center"/>
    </xf>
    <xf numFmtId="10" fontId="55" fillId="7" borderId="12" xfId="10" applyNumberFormat="1" applyFont="1" applyFill="1" applyBorder="1" applyAlignment="1">
      <alignment vertical="center"/>
    </xf>
    <xf numFmtId="3" fontId="60" fillId="7" borderId="14" xfId="0" applyNumberFormat="1" applyFont="1" applyFill="1" applyBorder="1" applyAlignment="1">
      <alignment vertical="center"/>
    </xf>
    <xf numFmtId="3" fontId="60" fillId="7" borderId="30" xfId="0" applyNumberFormat="1" applyFont="1" applyFill="1" applyBorder="1" applyAlignment="1">
      <alignment vertical="center"/>
    </xf>
    <xf numFmtId="3" fontId="61" fillId="7" borderId="30" xfId="0" applyNumberFormat="1" applyFont="1" applyFill="1" applyBorder="1" applyAlignment="1">
      <alignment vertical="center"/>
    </xf>
    <xf numFmtId="3" fontId="62" fillId="7" borderId="30" xfId="0" applyNumberFormat="1" applyFont="1" applyFill="1" applyBorder="1" applyAlignment="1">
      <alignment vertical="center"/>
    </xf>
    <xf numFmtId="165" fontId="60" fillId="7" borderId="30" xfId="0" applyNumberFormat="1" applyFont="1" applyFill="1" applyBorder="1" applyAlignment="1">
      <alignment vertical="center"/>
    </xf>
    <xf numFmtId="165" fontId="60" fillId="7" borderId="12" xfId="0" applyNumberFormat="1" applyFont="1" applyFill="1" applyBorder="1" applyAlignment="1">
      <alignment vertical="center"/>
    </xf>
    <xf numFmtId="41" fontId="60" fillId="7" borderId="30" xfId="3" applyFont="1" applyFill="1" applyBorder="1" applyAlignment="1">
      <alignment vertical="center"/>
    </xf>
    <xf numFmtId="165" fontId="62" fillId="7" borderId="30" xfId="10" applyNumberFormat="1" applyFont="1" applyFill="1" applyBorder="1" applyAlignment="1">
      <alignment vertical="center"/>
    </xf>
    <xf numFmtId="10" fontId="60" fillId="7" borderId="30" xfId="0" applyNumberFormat="1" applyFont="1" applyFill="1" applyBorder="1" applyAlignment="1">
      <alignment vertical="center"/>
    </xf>
    <xf numFmtId="3" fontId="61" fillId="7" borderId="12" xfId="0" applyNumberFormat="1" applyFont="1" applyFill="1" applyBorder="1" applyAlignment="1">
      <alignment vertical="center"/>
    </xf>
    <xf numFmtId="3" fontId="62" fillId="7" borderId="12" xfId="0" applyNumberFormat="1" applyFont="1" applyFill="1" applyBorder="1" applyAlignment="1">
      <alignment vertical="center"/>
    </xf>
    <xf numFmtId="41" fontId="62" fillId="7" borderId="30" xfId="3" applyFont="1" applyFill="1" applyBorder="1" applyAlignment="1">
      <alignment vertical="center"/>
    </xf>
    <xf numFmtId="165" fontId="62" fillId="7" borderId="12" xfId="10" applyNumberFormat="1" applyFont="1" applyFill="1" applyBorder="1" applyAlignment="1">
      <alignment vertical="center"/>
    </xf>
    <xf numFmtId="165" fontId="55" fillId="7" borderId="13" xfId="10" applyNumberFormat="1" applyFont="1" applyFill="1" applyBorder="1" applyAlignment="1">
      <alignment vertical="center"/>
    </xf>
    <xf numFmtId="165" fontId="55" fillId="7" borderId="15" xfId="0" applyNumberFormat="1" applyFont="1" applyFill="1" applyBorder="1" applyAlignment="1">
      <alignment horizontal="center" vertical="center"/>
    </xf>
    <xf numFmtId="41" fontId="33" fillId="7" borderId="40" xfId="3" applyFont="1" applyFill="1" applyBorder="1" applyAlignment="1">
      <alignment vertical="center"/>
    </xf>
    <xf numFmtId="41" fontId="33" fillId="7" borderId="12" xfId="3" applyFont="1" applyFill="1" applyBorder="1" applyAlignment="1">
      <alignment vertical="center"/>
    </xf>
    <xf numFmtId="2" fontId="57" fillId="7" borderId="14" xfId="0" applyNumberFormat="1" applyFont="1" applyFill="1" applyBorder="1" applyAlignment="1">
      <alignment vertical="center"/>
    </xf>
    <xf numFmtId="165" fontId="57" fillId="7" borderId="12" xfId="0" applyNumberFormat="1" applyFont="1" applyFill="1" applyBorder="1" applyAlignment="1">
      <alignment vertical="center"/>
    </xf>
    <xf numFmtId="2" fontId="57" fillId="7" borderId="12" xfId="0" applyNumberFormat="1" applyFont="1" applyFill="1" applyBorder="1" applyAlignment="1">
      <alignment vertical="center"/>
    </xf>
    <xf numFmtId="2" fontId="57" fillId="7" borderId="12" xfId="0" applyNumberFormat="1" applyFont="1" applyFill="1" applyBorder="1" applyAlignment="1">
      <alignment horizontal="center" vertical="center"/>
    </xf>
    <xf numFmtId="165" fontId="57" fillId="7" borderId="12" xfId="0" applyNumberFormat="1" applyFont="1" applyFill="1" applyBorder="1" applyAlignment="1">
      <alignment horizontal="center" vertical="center"/>
    </xf>
    <xf numFmtId="165" fontId="57" fillId="7" borderId="15" xfId="0" applyNumberFormat="1" applyFont="1" applyFill="1" applyBorder="1" applyAlignment="1">
      <alignment vertical="center"/>
    </xf>
    <xf numFmtId="10" fontId="57" fillId="7" borderId="40" xfId="0" applyNumberFormat="1" applyFont="1" applyFill="1" applyBorder="1" applyAlignment="1">
      <alignment vertical="center"/>
    </xf>
    <xf numFmtId="10" fontId="57" fillId="7" borderId="12" xfId="0" applyNumberFormat="1" applyFont="1" applyFill="1" applyBorder="1" applyAlignment="1">
      <alignment vertical="center"/>
    </xf>
    <xf numFmtId="10" fontId="57" fillId="7" borderId="13" xfId="0" applyNumberFormat="1" applyFont="1" applyFill="1" applyBorder="1" applyAlignment="1">
      <alignment vertical="center"/>
    </xf>
    <xf numFmtId="10" fontId="57" fillId="7" borderId="13" xfId="0" applyNumberFormat="1" applyFont="1" applyFill="1" applyBorder="1" applyAlignment="1">
      <alignment horizontal="center" vertical="center"/>
    </xf>
    <xf numFmtId="10" fontId="57" fillId="7" borderId="14" xfId="0" applyNumberFormat="1" applyFont="1" applyFill="1" applyBorder="1" applyAlignment="1">
      <alignment vertical="center"/>
    </xf>
    <xf numFmtId="165" fontId="53" fillId="7" borderId="40" xfId="0" applyNumberFormat="1" applyFont="1" applyFill="1" applyBorder="1" applyAlignment="1">
      <alignment vertical="center"/>
    </xf>
    <xf numFmtId="165" fontId="53" fillId="7" borderId="48" xfId="0" applyNumberFormat="1" applyFont="1" applyFill="1" applyBorder="1" applyAlignment="1">
      <alignment vertical="center"/>
    </xf>
    <xf numFmtId="4" fontId="37" fillId="0" borderId="68" xfId="0" applyNumberFormat="1" applyFont="1" applyBorder="1" applyAlignment="1">
      <alignment vertical="center"/>
    </xf>
    <xf numFmtId="165" fontId="35" fillId="5" borderId="16" xfId="0" applyNumberFormat="1" applyFont="1" applyFill="1" applyBorder="1" applyAlignment="1">
      <alignment vertical="center"/>
    </xf>
    <xf numFmtId="4" fontId="37" fillId="5" borderId="47" xfId="0" applyNumberFormat="1" applyFont="1" applyFill="1" applyBorder="1" applyAlignment="1">
      <alignment vertical="center"/>
    </xf>
    <xf numFmtId="165" fontId="35" fillId="0" borderId="16" xfId="0" applyNumberFormat="1" applyFont="1" applyBorder="1" applyAlignment="1">
      <alignment vertical="center"/>
    </xf>
    <xf numFmtId="4" fontId="37" fillId="0" borderId="47" xfId="0" applyNumberFormat="1" applyFont="1" applyBorder="1" applyAlignment="1">
      <alignment vertical="center"/>
    </xf>
    <xf numFmtId="165" fontId="35" fillId="5" borderId="65" xfId="0" applyNumberFormat="1" applyFont="1" applyFill="1" applyBorder="1" applyAlignment="1">
      <alignment vertical="center"/>
    </xf>
    <xf numFmtId="4" fontId="37" fillId="5" borderId="70" xfId="0" applyNumberFormat="1" applyFont="1" applyFill="1" applyBorder="1" applyAlignment="1">
      <alignment vertical="center"/>
    </xf>
    <xf numFmtId="165" fontId="35" fillId="3" borderId="16" xfId="0" applyNumberFormat="1" applyFont="1" applyFill="1" applyBorder="1" applyAlignment="1">
      <alignment vertical="center"/>
    </xf>
    <xf numFmtId="165" fontId="35" fillId="3" borderId="65" xfId="0" applyNumberFormat="1" applyFont="1" applyFill="1" applyBorder="1" applyAlignment="1">
      <alignment vertical="center"/>
    </xf>
    <xf numFmtId="3" fontId="53" fillId="7" borderId="14" xfId="0" applyNumberFormat="1" applyFont="1" applyFill="1" applyBorder="1" applyAlignment="1">
      <alignment vertical="center"/>
    </xf>
    <xf numFmtId="3" fontId="53" fillId="7" borderId="30" xfId="0" applyNumberFormat="1" applyFont="1" applyFill="1" applyBorder="1" applyAlignment="1">
      <alignment vertical="center"/>
    </xf>
    <xf numFmtId="3" fontId="56" fillId="7" borderId="30" xfId="0" applyNumberFormat="1" applyFont="1" applyFill="1" applyBorder="1" applyAlignment="1">
      <alignment vertical="center"/>
    </xf>
    <xf numFmtId="165" fontId="53" fillId="7" borderId="30" xfId="0" applyNumberFormat="1" applyFont="1" applyFill="1" applyBorder="1" applyAlignment="1">
      <alignment vertical="center"/>
    </xf>
    <xf numFmtId="41" fontId="53" fillId="7" borderId="30" xfId="3" applyFont="1" applyFill="1" applyBorder="1" applyAlignment="1">
      <alignment vertical="center"/>
    </xf>
    <xf numFmtId="165" fontId="56" fillId="7" borderId="30" xfId="10" applyNumberFormat="1" applyFont="1" applyFill="1" applyBorder="1" applyAlignment="1">
      <alignment vertical="center"/>
    </xf>
    <xf numFmtId="3" fontId="56" fillId="7" borderId="12" xfId="0" applyNumberFormat="1" applyFont="1" applyFill="1" applyBorder="1" applyAlignment="1">
      <alignment vertical="center"/>
    </xf>
    <xf numFmtId="41" fontId="56" fillId="7" borderId="30" xfId="3" applyFont="1" applyFill="1" applyBorder="1" applyAlignment="1">
      <alignment vertical="center"/>
    </xf>
    <xf numFmtId="165" fontId="56" fillId="7" borderId="12" xfId="10" applyNumberFormat="1" applyFont="1" applyFill="1" applyBorder="1" applyAlignment="1">
      <alignment vertical="center"/>
    </xf>
    <xf numFmtId="169" fontId="37" fillId="0" borderId="22" xfId="1" applyNumberFormat="1" applyFont="1" applyFill="1" applyBorder="1" applyAlignment="1">
      <alignment vertical="center"/>
    </xf>
    <xf numFmtId="166" fontId="37" fillId="5" borderId="19" xfId="0" applyNumberFormat="1" applyFont="1" applyFill="1" applyBorder="1" applyAlignment="1">
      <alignment vertical="center"/>
    </xf>
    <xf numFmtId="166" fontId="37" fillId="5" borderId="23" xfId="0" applyNumberFormat="1" applyFont="1" applyFill="1" applyBorder="1" applyAlignment="1">
      <alignment vertical="center"/>
    </xf>
    <xf numFmtId="3" fontId="54" fillId="8" borderId="30" xfId="0" applyNumberFormat="1" applyFont="1" applyFill="1" applyBorder="1" applyAlignment="1">
      <alignment vertical="center"/>
    </xf>
    <xf numFmtId="3" fontId="54" fillId="8" borderId="13" xfId="0" applyNumberFormat="1" applyFont="1" applyFill="1" applyBorder="1" applyAlignment="1">
      <alignment horizontal="center" vertical="center"/>
    </xf>
    <xf numFmtId="3" fontId="54" fillId="8" borderId="30" xfId="0" applyNumberFormat="1" applyFont="1" applyFill="1" applyBorder="1" applyAlignment="1">
      <alignment horizontal="center" vertical="center"/>
    </xf>
    <xf numFmtId="4" fontId="54" fillId="8" borderId="13" xfId="0" applyNumberFormat="1" applyFont="1" applyFill="1" applyBorder="1" applyAlignment="1">
      <alignment horizontal="center" vertical="center"/>
    </xf>
    <xf numFmtId="4" fontId="54" fillId="8" borderId="30" xfId="0" applyNumberFormat="1" applyFont="1" applyFill="1" applyBorder="1" applyAlignment="1">
      <alignment horizontal="center" vertical="center"/>
    </xf>
    <xf numFmtId="3" fontId="37" fillId="0" borderId="68" xfId="0" applyNumberFormat="1" applyFont="1" applyBorder="1" applyAlignment="1">
      <alignment vertical="center"/>
    </xf>
    <xf numFmtId="3" fontId="37" fillId="0" borderId="42" xfId="0" applyNumberFormat="1" applyFont="1" applyBorder="1" applyAlignment="1">
      <alignment horizontal="center" vertical="center"/>
    </xf>
    <xf numFmtId="3" fontId="37" fillId="0" borderId="68" xfId="0" applyNumberFormat="1" applyFont="1" applyBorder="1" applyAlignment="1">
      <alignment horizontal="center" vertical="center"/>
    </xf>
    <xf numFmtId="4" fontId="37" fillId="0" borderId="42" xfId="0" applyNumberFormat="1" applyFont="1" applyBorder="1" applyAlignment="1">
      <alignment horizontal="center" vertical="center"/>
    </xf>
    <xf numFmtId="4" fontId="37" fillId="0" borderId="68" xfId="0" applyNumberFormat="1" applyFont="1" applyBorder="1" applyAlignment="1">
      <alignment horizontal="center" vertical="center"/>
    </xf>
    <xf numFmtId="3" fontId="34" fillId="0" borderId="27" xfId="0" applyNumberFormat="1" applyFont="1" applyBorder="1" applyAlignment="1">
      <alignment vertical="center"/>
    </xf>
    <xf numFmtId="3" fontId="34" fillId="0" borderId="62" xfId="0" applyNumberFormat="1" applyFont="1" applyBorder="1" applyAlignment="1">
      <alignment vertical="center"/>
    </xf>
    <xf numFmtId="3" fontId="37" fillId="3" borderId="47" xfId="0" applyNumberFormat="1" applyFont="1" applyFill="1" applyBorder="1" applyAlignment="1">
      <alignment vertical="center"/>
    </xf>
    <xf numFmtId="3" fontId="37" fillId="3" borderId="25" xfId="0" applyNumberFormat="1" applyFont="1" applyFill="1" applyBorder="1" applyAlignment="1">
      <alignment horizontal="center" vertical="center"/>
    </xf>
    <xf numFmtId="3" fontId="37" fillId="3" borderId="47" xfId="0" applyNumberFormat="1" applyFont="1" applyFill="1" applyBorder="1" applyAlignment="1">
      <alignment horizontal="center" vertical="center"/>
    </xf>
    <xf numFmtId="4" fontId="37" fillId="3" borderId="25" xfId="0" applyNumberFormat="1" applyFont="1" applyFill="1" applyBorder="1" applyAlignment="1">
      <alignment horizontal="center" vertical="center"/>
    </xf>
    <xf numFmtId="4" fontId="37" fillId="3" borderId="47" xfId="0" applyNumberFormat="1" applyFont="1" applyFill="1" applyBorder="1" applyAlignment="1">
      <alignment horizontal="center" vertical="center"/>
    </xf>
    <xf numFmtId="3" fontId="34" fillId="3" borderId="28" xfId="0" applyNumberFormat="1" applyFont="1" applyFill="1" applyBorder="1" applyAlignment="1">
      <alignment vertical="center"/>
    </xf>
    <xf numFmtId="3" fontId="34" fillId="3" borderId="63" xfId="0" applyNumberFormat="1" applyFont="1" applyFill="1" applyBorder="1" applyAlignment="1">
      <alignment vertical="center"/>
    </xf>
    <xf numFmtId="3" fontId="37" fillId="0" borderId="47" xfId="0" applyNumberFormat="1" applyFont="1" applyBorder="1" applyAlignment="1">
      <alignment vertical="center"/>
    </xf>
    <xf numFmtId="3" fontId="37" fillId="0" borderId="25" xfId="0" applyNumberFormat="1" applyFont="1" applyBorder="1" applyAlignment="1">
      <alignment horizontal="center" vertical="center"/>
    </xf>
    <xf numFmtId="3" fontId="37" fillId="0" borderId="47" xfId="0" applyNumberFormat="1" applyFont="1" applyBorder="1" applyAlignment="1">
      <alignment horizontal="center" vertical="center"/>
    </xf>
    <xf numFmtId="4" fontId="37" fillId="0" borderId="25" xfId="0" applyNumberFormat="1" applyFont="1" applyBorder="1" applyAlignment="1">
      <alignment horizontal="center" vertical="center"/>
    </xf>
    <xf numFmtId="4" fontId="37" fillId="0" borderId="47" xfId="0" applyNumberFormat="1" applyFont="1" applyBorder="1" applyAlignment="1">
      <alignment horizontal="center" vertical="center"/>
    </xf>
    <xf numFmtId="3" fontId="34" fillId="0" borderId="28" xfId="0" applyNumberFormat="1" applyFont="1" applyBorder="1" applyAlignment="1">
      <alignment vertical="center"/>
    </xf>
    <xf numFmtId="3" fontId="34" fillId="0" borderId="63" xfId="0" applyNumberFormat="1" applyFont="1" applyBorder="1" applyAlignment="1">
      <alignment vertical="center"/>
    </xf>
    <xf numFmtId="3" fontId="37" fillId="3" borderId="70" xfId="0" applyNumberFormat="1" applyFont="1" applyFill="1" applyBorder="1" applyAlignment="1">
      <alignment vertical="center"/>
    </xf>
    <xf numFmtId="3" fontId="37" fillId="3" borderId="45" xfId="0" applyNumberFormat="1" applyFont="1" applyFill="1" applyBorder="1" applyAlignment="1">
      <alignment horizontal="center" vertical="center"/>
    </xf>
    <xf numFmtId="3" fontId="37" fillId="3" borderId="70" xfId="0" applyNumberFormat="1" applyFont="1" applyFill="1" applyBorder="1" applyAlignment="1">
      <alignment horizontal="center" vertical="center"/>
    </xf>
    <xf numFmtId="4" fontId="37" fillId="3" borderId="45" xfId="0" applyNumberFormat="1" applyFont="1" applyFill="1" applyBorder="1" applyAlignment="1">
      <alignment horizontal="center" vertical="center"/>
    </xf>
    <xf numFmtId="4" fontId="37" fillId="3" borderId="70" xfId="0" applyNumberFormat="1" applyFont="1" applyFill="1" applyBorder="1" applyAlignment="1">
      <alignment horizontal="center" vertical="center"/>
    </xf>
    <xf numFmtId="3" fontId="34" fillId="3" borderId="29" xfId="0" applyNumberFormat="1" applyFont="1" applyFill="1" applyBorder="1" applyAlignment="1">
      <alignment vertical="center"/>
    </xf>
    <xf numFmtId="3" fontId="34" fillId="3" borderId="64" xfId="0" applyNumberFormat="1" applyFont="1" applyFill="1" applyBorder="1" applyAlignment="1">
      <alignment vertical="center"/>
    </xf>
    <xf numFmtId="3" fontId="54" fillId="7" borderId="30" xfId="0" applyNumberFormat="1" applyFont="1" applyFill="1" applyBorder="1" applyAlignment="1">
      <alignment vertical="center"/>
    </xf>
    <xf numFmtId="3" fontId="54" fillId="7" borderId="13" xfId="0" applyNumberFormat="1" applyFont="1" applyFill="1" applyBorder="1" applyAlignment="1">
      <alignment horizontal="center" vertical="center"/>
    </xf>
    <xf numFmtId="3" fontId="54" fillId="7" borderId="30" xfId="0" applyNumberFormat="1" applyFont="1" applyFill="1" applyBorder="1" applyAlignment="1">
      <alignment horizontal="center" vertical="center"/>
    </xf>
    <xf numFmtId="4" fontId="54" fillId="7" borderId="13" xfId="0" applyNumberFormat="1" applyFont="1" applyFill="1" applyBorder="1" applyAlignment="1">
      <alignment horizontal="center" vertical="center"/>
    </xf>
    <xf numFmtId="4" fontId="54" fillId="7" borderId="30" xfId="0" applyNumberFormat="1" applyFont="1" applyFill="1" applyBorder="1" applyAlignment="1">
      <alignment horizontal="center" vertical="center"/>
    </xf>
    <xf numFmtId="3" fontId="35" fillId="0" borderId="82" xfId="0" applyNumberFormat="1" applyFont="1" applyBorder="1" applyAlignment="1">
      <alignment vertical="center"/>
    </xf>
    <xf numFmtId="3" fontId="35" fillId="5" borderId="94" xfId="0" applyNumberFormat="1" applyFont="1" applyFill="1" applyBorder="1" applyAlignment="1">
      <alignment vertical="center"/>
    </xf>
    <xf numFmtId="3" fontId="37" fillId="5" borderId="47" xfId="0" applyNumberFormat="1" applyFont="1" applyFill="1" applyBorder="1" applyAlignment="1">
      <alignment vertical="center"/>
    </xf>
    <xf numFmtId="3" fontId="37" fillId="5" borderId="25" xfId="0" applyNumberFormat="1" applyFont="1" applyFill="1" applyBorder="1" applyAlignment="1">
      <alignment horizontal="center" vertical="center"/>
    </xf>
    <xf numFmtId="3" fontId="37" fillId="5" borderId="47" xfId="0" applyNumberFormat="1" applyFont="1" applyFill="1" applyBorder="1" applyAlignment="1">
      <alignment horizontal="center" vertical="center"/>
    </xf>
    <xf numFmtId="4" fontId="37" fillId="5" borderId="25" xfId="0" applyNumberFormat="1" applyFont="1" applyFill="1" applyBorder="1" applyAlignment="1">
      <alignment horizontal="center" vertical="center"/>
    </xf>
    <xf numFmtId="4" fontId="37" fillId="5" borderId="47" xfId="0" applyNumberFormat="1" applyFont="1" applyFill="1" applyBorder="1" applyAlignment="1">
      <alignment horizontal="center" vertical="center"/>
    </xf>
    <xf numFmtId="3" fontId="34" fillId="5" borderId="28" xfId="0" applyNumberFormat="1" applyFont="1" applyFill="1" applyBorder="1" applyAlignment="1">
      <alignment vertical="center"/>
    </xf>
    <xf numFmtId="3" fontId="34" fillId="5" borderId="63" xfId="0" applyNumberFormat="1" applyFont="1" applyFill="1" applyBorder="1" applyAlignment="1">
      <alignment vertical="center"/>
    </xf>
    <xf numFmtId="3" fontId="35" fillId="0" borderId="94" xfId="0" applyNumberFormat="1" applyFont="1" applyBorder="1" applyAlignment="1">
      <alignment vertical="center"/>
    </xf>
    <xf numFmtId="3" fontId="35" fillId="5" borderId="95" xfId="0" applyNumberFormat="1" applyFont="1" applyFill="1" applyBorder="1" applyAlignment="1">
      <alignment vertical="center"/>
    </xf>
    <xf numFmtId="3" fontId="37" fillId="5" borderId="70" xfId="0" applyNumberFormat="1" applyFont="1" applyFill="1" applyBorder="1" applyAlignment="1">
      <alignment vertical="center"/>
    </xf>
    <xf numFmtId="3" fontId="37" fillId="5" borderId="45" xfId="0" applyNumberFormat="1" applyFont="1" applyFill="1" applyBorder="1" applyAlignment="1">
      <alignment horizontal="center" vertical="center"/>
    </xf>
    <xf numFmtId="3" fontId="37" fillId="5" borderId="70" xfId="0" applyNumberFormat="1" applyFont="1" applyFill="1" applyBorder="1" applyAlignment="1">
      <alignment horizontal="center" vertical="center"/>
    </xf>
    <xf numFmtId="4" fontId="37" fillId="5" borderId="45" xfId="0" applyNumberFormat="1" applyFont="1" applyFill="1" applyBorder="1" applyAlignment="1">
      <alignment horizontal="center" vertical="center"/>
    </xf>
    <xf numFmtId="4" fontId="37" fillId="5" borderId="70" xfId="0" applyNumberFormat="1" applyFont="1" applyFill="1" applyBorder="1" applyAlignment="1">
      <alignment horizontal="center" vertical="center"/>
    </xf>
    <xf numFmtId="3" fontId="34" fillId="5" borderId="29" xfId="0" applyNumberFormat="1" applyFont="1" applyFill="1" applyBorder="1" applyAlignment="1">
      <alignment vertical="center"/>
    </xf>
    <xf numFmtId="3" fontId="34" fillId="5" borderId="64" xfId="0" applyNumberFormat="1" applyFont="1" applyFill="1" applyBorder="1" applyAlignment="1">
      <alignment vertical="center"/>
    </xf>
    <xf numFmtId="165" fontId="55" fillId="8" borderId="30" xfId="10" applyNumberFormat="1" applyFont="1" applyFill="1" applyBorder="1" applyAlignment="1">
      <alignment vertical="center"/>
    </xf>
    <xf numFmtId="165" fontId="35" fillId="0" borderId="68" xfId="10" applyNumberFormat="1" applyFont="1" applyFill="1" applyBorder="1" applyAlignment="1">
      <alignment vertical="center"/>
    </xf>
    <xf numFmtId="3" fontId="35" fillId="3" borderId="94" xfId="0" applyNumberFormat="1" applyFont="1" applyFill="1" applyBorder="1" applyAlignment="1">
      <alignment vertical="center"/>
    </xf>
    <xf numFmtId="165" fontId="35" fillId="3" borderId="32" xfId="10" applyNumberFormat="1" applyFont="1" applyFill="1" applyBorder="1" applyAlignment="1">
      <alignment vertical="center"/>
    </xf>
    <xf numFmtId="165" fontId="35" fillId="0" borderId="32" xfId="10" applyNumberFormat="1" applyFont="1" applyFill="1" applyBorder="1" applyAlignment="1">
      <alignment vertical="center"/>
    </xf>
    <xf numFmtId="3" fontId="35" fillId="3" borderId="95" xfId="0" applyNumberFormat="1" applyFont="1" applyFill="1" applyBorder="1" applyAlignment="1">
      <alignment vertical="center"/>
    </xf>
    <xf numFmtId="165" fontId="35" fillId="3" borderId="49" xfId="10" applyNumberFormat="1" applyFont="1" applyFill="1" applyBorder="1" applyAlignment="1">
      <alignment vertical="center"/>
    </xf>
    <xf numFmtId="165" fontId="55" fillId="7" borderId="30" xfId="10" applyNumberFormat="1" applyFont="1" applyFill="1" applyBorder="1" applyAlignment="1">
      <alignment vertical="center"/>
    </xf>
    <xf numFmtId="165" fontId="35" fillId="5" borderId="32" xfId="10" applyNumberFormat="1" applyFont="1" applyFill="1" applyBorder="1" applyAlignment="1">
      <alignment vertical="center"/>
    </xf>
    <xf numFmtId="165" fontId="35" fillId="5" borderId="49" xfId="10" applyNumberFormat="1" applyFont="1" applyFill="1" applyBorder="1" applyAlignment="1">
      <alignment vertical="center"/>
    </xf>
    <xf numFmtId="165" fontId="55" fillId="8" borderId="12" xfId="3" applyNumberFormat="1" applyFont="1" applyFill="1" applyBorder="1" applyAlignment="1">
      <alignment vertical="center"/>
    </xf>
    <xf numFmtId="10" fontId="55" fillId="8" borderId="12" xfId="3" applyNumberFormat="1" applyFont="1" applyFill="1" applyBorder="1" applyAlignment="1">
      <alignment vertical="center"/>
    </xf>
    <xf numFmtId="41" fontId="33" fillId="8" borderId="30" xfId="3" applyFont="1" applyFill="1" applyBorder="1" applyAlignment="1">
      <alignment vertical="center"/>
    </xf>
    <xf numFmtId="41" fontId="55" fillId="8" borderId="13" xfId="3" applyFont="1" applyFill="1" applyBorder="1" applyAlignment="1">
      <alignment vertical="center"/>
    </xf>
    <xf numFmtId="165" fontId="35" fillId="0" borderId="22" xfId="3" applyNumberFormat="1" applyFont="1" applyFill="1" applyBorder="1" applyAlignment="1">
      <alignment vertical="center"/>
    </xf>
    <xf numFmtId="10" fontId="35" fillId="0" borderId="22" xfId="3" applyNumberFormat="1" applyFont="1" applyFill="1" applyBorder="1" applyAlignment="1">
      <alignment vertical="center"/>
    </xf>
    <xf numFmtId="41" fontId="35" fillId="0" borderId="42" xfId="3" applyFont="1" applyFill="1" applyBorder="1" applyAlignment="1">
      <alignment vertical="center"/>
    </xf>
    <xf numFmtId="165" fontId="35" fillId="3" borderId="19" xfId="3" applyNumberFormat="1" applyFont="1" applyFill="1" applyBorder="1" applyAlignment="1">
      <alignment vertical="center"/>
    </xf>
    <xf numFmtId="10" fontId="35" fillId="3" borderId="19" xfId="3" applyNumberFormat="1" applyFont="1" applyFill="1" applyBorder="1" applyAlignment="1">
      <alignment vertical="center"/>
    </xf>
    <xf numFmtId="41" fontId="35" fillId="3" borderId="25" xfId="3" applyFont="1" applyFill="1" applyBorder="1" applyAlignment="1">
      <alignment vertical="center"/>
    </xf>
    <xf numFmtId="165" fontId="35" fillId="0" borderId="19" xfId="3" applyNumberFormat="1" applyFont="1" applyFill="1" applyBorder="1" applyAlignment="1">
      <alignment vertical="center"/>
    </xf>
    <xf numFmtId="10" fontId="35" fillId="0" borderId="19" xfId="3" applyNumberFormat="1" applyFont="1" applyFill="1" applyBorder="1" applyAlignment="1">
      <alignment vertical="center"/>
    </xf>
    <xf numFmtId="41" fontId="35" fillId="0" borderId="25" xfId="3" applyFont="1" applyFill="1" applyBorder="1" applyAlignment="1">
      <alignment vertical="center"/>
    </xf>
    <xf numFmtId="165" fontId="35" fillId="3" borderId="23" xfId="3" applyNumberFormat="1" applyFont="1" applyFill="1" applyBorder="1" applyAlignment="1">
      <alignment vertical="center"/>
    </xf>
    <xf numFmtId="10" fontId="35" fillId="3" borderId="23" xfId="3" applyNumberFormat="1" applyFont="1" applyFill="1" applyBorder="1" applyAlignment="1">
      <alignment vertical="center"/>
    </xf>
    <xf numFmtId="41" fontId="35" fillId="3" borderId="45" xfId="3" applyFont="1" applyFill="1" applyBorder="1" applyAlignment="1">
      <alignment vertical="center"/>
    </xf>
    <xf numFmtId="165" fontId="55" fillId="7" borderId="12" xfId="3" applyNumberFormat="1" applyFont="1" applyFill="1" applyBorder="1" applyAlignment="1">
      <alignment vertical="center"/>
    </xf>
    <xf numFmtId="10" fontId="55" fillId="7" borderId="12" xfId="3" applyNumberFormat="1" applyFont="1" applyFill="1" applyBorder="1" applyAlignment="1">
      <alignment vertical="center"/>
    </xf>
    <xf numFmtId="41" fontId="55" fillId="7" borderId="13" xfId="3" applyFont="1" applyFill="1" applyBorder="1" applyAlignment="1">
      <alignment vertical="center"/>
    </xf>
    <xf numFmtId="165" fontId="35" fillId="5" borderId="19" xfId="3" applyNumberFormat="1" applyFont="1" applyFill="1" applyBorder="1" applyAlignment="1">
      <alignment vertical="center"/>
    </xf>
    <xf numFmtId="10" fontId="35" fillId="5" borderId="19" xfId="3" applyNumberFormat="1" applyFont="1" applyFill="1" applyBorder="1" applyAlignment="1">
      <alignment vertical="center"/>
    </xf>
    <xf numFmtId="41" fontId="35" fillId="5" borderId="25" xfId="3" applyFont="1" applyFill="1" applyBorder="1" applyAlignment="1">
      <alignment vertical="center"/>
    </xf>
    <xf numFmtId="165" fontId="35" fillId="5" borderId="23" xfId="3" applyNumberFormat="1" applyFont="1" applyFill="1" applyBorder="1" applyAlignment="1">
      <alignment vertical="center"/>
    </xf>
    <xf numFmtId="10" fontId="35" fillId="5" borderId="23" xfId="3" applyNumberFormat="1" applyFont="1" applyFill="1" applyBorder="1" applyAlignment="1">
      <alignment vertical="center"/>
    </xf>
    <xf numFmtId="41" fontId="35" fillId="5" borderId="45" xfId="3" applyFont="1" applyFill="1" applyBorder="1" applyAlignment="1">
      <alignment vertical="center"/>
    </xf>
    <xf numFmtId="165" fontId="56" fillId="8" borderId="30" xfId="0" applyNumberFormat="1" applyFont="1" applyFill="1" applyBorder="1" applyAlignment="1">
      <alignment vertical="center"/>
    </xf>
    <xf numFmtId="3" fontId="33" fillId="8" borderId="40" xfId="0" applyNumberFormat="1" applyFont="1" applyFill="1" applyBorder="1" applyAlignment="1">
      <alignment vertical="center"/>
    </xf>
    <xf numFmtId="165" fontId="34" fillId="3" borderId="35" xfId="10" applyNumberFormat="1" applyFont="1" applyFill="1" applyBorder="1" applyAlignment="1">
      <alignment vertical="center"/>
    </xf>
    <xf numFmtId="3" fontId="36" fillId="0" borderId="92" xfId="0" applyNumberFormat="1" applyFont="1" applyBorder="1" applyAlignment="1">
      <alignment horizontal="center" vertical="center"/>
    </xf>
    <xf numFmtId="3" fontId="34" fillId="0" borderId="70" xfId="0" applyNumberFormat="1" applyFont="1" applyBorder="1" applyAlignment="1">
      <alignment vertical="center"/>
    </xf>
    <xf numFmtId="3" fontId="36" fillId="0" borderId="45" xfId="0" applyNumberFormat="1" applyFont="1" applyBorder="1" applyAlignment="1">
      <alignment vertical="center"/>
    </xf>
    <xf numFmtId="165" fontId="35" fillId="0" borderId="50" xfId="0" applyNumberFormat="1" applyFont="1" applyBorder="1" applyAlignment="1">
      <alignment vertical="center"/>
    </xf>
    <xf numFmtId="165" fontId="35" fillId="0" borderId="65" xfId="0" applyNumberFormat="1" applyFont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5" fillId="0" borderId="23" xfId="0" applyNumberFormat="1" applyFont="1" applyBorder="1" applyAlignment="1">
      <alignment vertical="center"/>
    </xf>
    <xf numFmtId="166" fontId="35" fillId="0" borderId="23" xfId="0" applyNumberFormat="1" applyFont="1" applyBorder="1" applyAlignment="1">
      <alignment vertical="center"/>
    </xf>
    <xf numFmtId="2" fontId="35" fillId="0" borderId="23" xfId="0" applyNumberFormat="1" applyFont="1" applyBorder="1" applyAlignment="1">
      <alignment vertical="center"/>
    </xf>
    <xf numFmtId="3" fontId="35" fillId="0" borderId="85" xfId="0" applyNumberFormat="1" applyFont="1" applyBorder="1" applyAlignment="1">
      <alignment vertical="center"/>
    </xf>
    <xf numFmtId="3" fontId="35" fillId="0" borderId="95" xfId="0" applyNumberFormat="1" applyFont="1" applyBorder="1" applyAlignment="1">
      <alignment vertical="center"/>
    </xf>
    <xf numFmtId="3" fontId="36" fillId="0" borderId="78" xfId="0" applyNumberFormat="1" applyFont="1" applyBorder="1" applyAlignment="1">
      <alignment vertical="center"/>
    </xf>
    <xf numFmtId="3" fontId="37" fillId="0" borderId="29" xfId="0" applyNumberFormat="1" applyFont="1" applyBorder="1" applyAlignment="1">
      <alignment vertical="center"/>
    </xf>
    <xf numFmtId="3" fontId="37" fillId="0" borderId="23" xfId="0" applyNumberFormat="1" applyFont="1" applyBorder="1" applyAlignment="1">
      <alignment vertical="center"/>
    </xf>
    <xf numFmtId="3" fontId="37" fillId="0" borderId="70" xfId="0" applyNumberFormat="1" applyFont="1" applyBorder="1" applyAlignment="1">
      <alignment vertical="center"/>
    </xf>
    <xf numFmtId="3" fontId="37" fillId="0" borderId="44" xfId="0" applyNumberFormat="1" applyFont="1" applyBorder="1" applyAlignment="1">
      <alignment vertical="center"/>
    </xf>
    <xf numFmtId="165" fontId="35" fillId="0" borderId="23" xfId="0" applyNumberFormat="1" applyFont="1" applyBorder="1" applyAlignment="1">
      <alignment vertical="center"/>
    </xf>
    <xf numFmtId="165" fontId="35" fillId="0" borderId="71" xfId="0" applyNumberFormat="1" applyFont="1" applyBorder="1" applyAlignment="1">
      <alignment vertical="center"/>
    </xf>
    <xf numFmtId="1" fontId="35" fillId="0" borderId="23" xfId="0" applyNumberFormat="1" applyFont="1" applyBorder="1" applyAlignment="1">
      <alignment vertical="center"/>
    </xf>
    <xf numFmtId="165" fontId="35" fillId="0" borderId="44" xfId="0" applyNumberFormat="1" applyFont="1" applyBorder="1" applyAlignment="1">
      <alignment vertical="center"/>
    </xf>
    <xf numFmtId="3" fontId="36" fillId="0" borderId="29" xfId="0" applyNumberFormat="1" applyFont="1" applyBorder="1" applyAlignment="1">
      <alignment vertical="center"/>
    </xf>
    <xf numFmtId="164" fontId="35" fillId="0" borderId="45" xfId="0" applyNumberFormat="1" applyFont="1" applyBorder="1" applyAlignment="1">
      <alignment vertical="center"/>
    </xf>
    <xf numFmtId="2" fontId="35" fillId="0" borderId="45" xfId="0" applyNumberFormat="1" applyFont="1" applyBorder="1" applyAlignment="1">
      <alignment vertical="center"/>
    </xf>
    <xf numFmtId="165" fontId="38" fillId="0" borderId="23" xfId="0" applyNumberFormat="1" applyFont="1" applyBorder="1" applyAlignment="1">
      <alignment vertical="center"/>
    </xf>
    <xf numFmtId="165" fontId="35" fillId="0" borderId="45" xfId="0" applyNumberFormat="1" applyFont="1" applyBorder="1" applyAlignment="1">
      <alignment vertical="center"/>
    </xf>
    <xf numFmtId="3" fontId="35" fillId="0" borderId="45" xfId="0" applyNumberFormat="1" applyFont="1" applyBorder="1" applyAlignment="1">
      <alignment vertical="center"/>
    </xf>
    <xf numFmtId="9" fontId="35" fillId="0" borderId="45" xfId="0" applyNumberFormat="1" applyFont="1" applyBorder="1" applyAlignment="1">
      <alignment vertical="center"/>
    </xf>
    <xf numFmtId="9" fontId="35" fillId="0" borderId="45" xfId="0" applyNumberFormat="1" applyFont="1" applyBorder="1" applyAlignment="1">
      <alignment horizontal="center" vertical="center"/>
    </xf>
    <xf numFmtId="3" fontId="36" fillId="0" borderId="23" xfId="0" applyNumberFormat="1" applyFont="1" applyBorder="1" applyAlignment="1">
      <alignment vertical="center"/>
    </xf>
    <xf numFmtId="168" fontId="35" fillId="0" borderId="23" xfId="1" applyNumberFormat="1" applyFont="1" applyFill="1" applyBorder="1" applyAlignment="1">
      <alignment vertical="center"/>
    </xf>
    <xf numFmtId="3" fontId="58" fillId="0" borderId="38" xfId="0" applyNumberFormat="1" applyFont="1" applyBorder="1" applyAlignment="1">
      <alignment vertical="center"/>
    </xf>
    <xf numFmtId="3" fontId="59" fillId="0" borderId="23" xfId="0" applyNumberFormat="1" applyFont="1" applyBorder="1" applyAlignment="1">
      <alignment vertical="center"/>
    </xf>
    <xf numFmtId="166" fontId="59" fillId="0" borderId="50" xfId="0" applyNumberFormat="1" applyFont="1" applyBorder="1" applyAlignment="1">
      <alignment vertical="center"/>
    </xf>
    <xf numFmtId="4" fontId="59" fillId="0" borderId="50" xfId="0" applyNumberFormat="1" applyFont="1" applyBorder="1" applyAlignment="1">
      <alignment vertical="center"/>
    </xf>
    <xf numFmtId="165" fontId="59" fillId="0" borderId="50" xfId="10" applyNumberFormat="1" applyFont="1" applyFill="1" applyBorder="1" applyAlignment="1">
      <alignment vertical="center"/>
    </xf>
    <xf numFmtId="3" fontId="59" fillId="0" borderId="50" xfId="1" applyNumberFormat="1" applyFont="1" applyFill="1" applyBorder="1" applyAlignment="1">
      <alignment vertical="center"/>
    </xf>
    <xf numFmtId="41" fontId="35" fillId="0" borderId="23" xfId="3" applyFont="1" applyFill="1" applyBorder="1" applyAlignment="1">
      <alignment vertical="center"/>
    </xf>
    <xf numFmtId="41" fontId="35" fillId="0" borderId="23" xfId="3" applyFont="1" applyFill="1" applyBorder="1" applyAlignment="1">
      <alignment horizontal="center" vertical="center"/>
    </xf>
    <xf numFmtId="165" fontId="35" fillId="0" borderId="23" xfId="3" applyNumberFormat="1" applyFont="1" applyFill="1" applyBorder="1" applyAlignment="1">
      <alignment vertical="center"/>
    </xf>
    <xf numFmtId="10" fontId="35" fillId="0" borderId="23" xfId="3" applyNumberFormat="1" applyFont="1" applyFill="1" applyBorder="1" applyAlignment="1">
      <alignment vertical="center"/>
    </xf>
    <xf numFmtId="165" fontId="35" fillId="0" borderId="23" xfId="10" applyNumberFormat="1" applyFont="1" applyFill="1" applyBorder="1" applyAlignment="1">
      <alignment vertical="center"/>
    </xf>
    <xf numFmtId="3" fontId="35" fillId="0" borderId="38" xfId="0" applyNumberFormat="1" applyFont="1" applyBorder="1" applyAlignment="1">
      <alignment vertical="center"/>
    </xf>
    <xf numFmtId="165" fontId="35" fillId="0" borderId="49" xfId="10" applyNumberFormat="1" applyFont="1" applyFill="1" applyBorder="1" applyAlignment="1">
      <alignment vertical="center"/>
    </xf>
    <xf numFmtId="3" fontId="35" fillId="0" borderId="49" xfId="0" applyNumberFormat="1" applyFont="1" applyBorder="1" applyAlignment="1">
      <alignment vertical="center"/>
    </xf>
    <xf numFmtId="3" fontId="36" fillId="0" borderId="49" xfId="0" applyNumberFormat="1" applyFont="1" applyBorder="1" applyAlignment="1">
      <alignment vertical="center"/>
    </xf>
    <xf numFmtId="3" fontId="34" fillId="0" borderId="49" xfId="0" applyNumberFormat="1" applyFont="1" applyBorder="1" applyAlignment="1">
      <alignment vertical="center"/>
    </xf>
    <xf numFmtId="165" fontId="35" fillId="0" borderId="49" xfId="0" applyNumberFormat="1" applyFont="1" applyBorder="1" applyAlignment="1">
      <alignment vertical="center"/>
    </xf>
    <xf numFmtId="165" fontId="34" fillId="0" borderId="49" xfId="10" applyNumberFormat="1" applyFont="1" applyFill="1" applyBorder="1" applyAlignment="1">
      <alignment vertical="center"/>
    </xf>
    <xf numFmtId="3" fontId="34" fillId="0" borderId="23" xfId="0" applyNumberFormat="1" applyFont="1" applyBorder="1" applyAlignment="1">
      <alignment vertical="center"/>
    </xf>
    <xf numFmtId="3" fontId="34" fillId="0" borderId="45" xfId="0" applyNumberFormat="1" applyFont="1" applyBorder="1" applyAlignment="1">
      <alignment vertical="center"/>
    </xf>
    <xf numFmtId="165" fontId="34" fillId="0" borderId="23" xfId="10" applyNumberFormat="1" applyFont="1" applyFill="1" applyBorder="1" applyAlignment="1">
      <alignment vertical="center"/>
    </xf>
    <xf numFmtId="3" fontId="36" fillId="0" borderId="39" xfId="0" applyNumberFormat="1" applyFont="1" applyBorder="1" applyAlignment="1">
      <alignment vertical="center"/>
    </xf>
    <xf numFmtId="41" fontId="35" fillId="0" borderId="45" xfId="3" applyFont="1" applyFill="1" applyBorder="1" applyAlignment="1">
      <alignment vertical="center"/>
    </xf>
    <xf numFmtId="165" fontId="35" fillId="0" borderId="44" xfId="0" applyNumberFormat="1" applyFont="1" applyBorder="1" applyAlignment="1">
      <alignment horizontal="center" vertical="center"/>
    </xf>
    <xf numFmtId="3" fontId="36" fillId="0" borderId="64" xfId="0" applyNumberFormat="1" applyFont="1" applyBorder="1" applyAlignment="1">
      <alignment vertical="center"/>
    </xf>
    <xf numFmtId="165" fontId="38" fillId="0" borderId="45" xfId="0" applyNumberFormat="1" applyFont="1" applyBorder="1" applyAlignment="1">
      <alignment vertical="center"/>
    </xf>
    <xf numFmtId="2" fontId="44" fillId="0" borderId="29" xfId="0" applyNumberFormat="1" applyFont="1" applyBorder="1" applyAlignment="1">
      <alignment vertical="center"/>
    </xf>
    <xf numFmtId="165" fontId="44" fillId="0" borderId="23" xfId="0" applyNumberFormat="1" applyFont="1" applyBorder="1" applyAlignment="1">
      <alignment vertical="center"/>
    </xf>
    <xf numFmtId="2" fontId="44" fillId="0" borderId="23" xfId="0" applyNumberFormat="1" applyFont="1" applyBorder="1" applyAlignment="1">
      <alignment vertical="center"/>
    </xf>
    <xf numFmtId="2" fontId="44" fillId="0" borderId="23" xfId="0" applyNumberFormat="1" applyFont="1" applyBorder="1" applyAlignment="1">
      <alignment horizontal="center" vertical="center"/>
    </xf>
    <xf numFmtId="165" fontId="44" fillId="0" borderId="23" xfId="0" applyNumberFormat="1" applyFont="1" applyBorder="1" applyAlignment="1">
      <alignment horizontal="center" vertical="center"/>
    </xf>
    <xf numFmtId="165" fontId="44" fillId="0" borderId="44" xfId="0" applyNumberFormat="1" applyFont="1" applyBorder="1" applyAlignment="1">
      <alignment vertical="center"/>
    </xf>
    <xf numFmtId="10" fontId="44" fillId="0" borderId="29" xfId="0" applyNumberFormat="1" applyFont="1" applyBorder="1" applyAlignment="1">
      <alignment vertical="center"/>
    </xf>
    <xf numFmtId="10" fontId="44" fillId="0" borderId="23" xfId="0" applyNumberFormat="1" applyFont="1" applyBorder="1" applyAlignment="1">
      <alignment vertical="center"/>
    </xf>
    <xf numFmtId="10" fontId="44" fillId="0" borderId="45" xfId="0" applyNumberFormat="1" applyFont="1" applyBorder="1" applyAlignment="1">
      <alignment vertical="center"/>
    </xf>
    <xf numFmtId="10" fontId="44" fillId="0" borderId="45" xfId="0" applyNumberFormat="1" applyFont="1" applyBorder="1" applyAlignment="1">
      <alignment horizontal="center" vertical="center"/>
    </xf>
    <xf numFmtId="3" fontId="34" fillId="0" borderId="29" xfId="0" applyNumberFormat="1" applyFont="1" applyBorder="1" applyAlignment="1">
      <alignment vertical="center"/>
    </xf>
    <xf numFmtId="165" fontId="38" fillId="0" borderId="64" xfId="0" applyNumberFormat="1" applyFont="1" applyBorder="1" applyAlignment="1">
      <alignment vertical="center"/>
    </xf>
    <xf numFmtId="165" fontId="38" fillId="0" borderId="71" xfId="0" applyNumberFormat="1" applyFont="1" applyBorder="1" applyAlignment="1">
      <alignment vertical="center"/>
    </xf>
    <xf numFmtId="165" fontId="38" fillId="0" borderId="109" xfId="0" applyNumberFormat="1" applyFont="1" applyBorder="1" applyAlignment="1">
      <alignment vertical="center"/>
    </xf>
    <xf numFmtId="3" fontId="34" fillId="0" borderId="64" xfId="0" applyNumberFormat="1" applyFont="1" applyBorder="1" applyAlignment="1">
      <alignment vertical="center"/>
    </xf>
    <xf numFmtId="165" fontId="38" fillId="0" borderId="44" xfId="0" applyNumberFormat="1" applyFont="1" applyBorder="1" applyAlignment="1">
      <alignment vertical="center"/>
    </xf>
    <xf numFmtId="0" fontId="36" fillId="0" borderId="92" xfId="0" applyFont="1" applyBorder="1" applyAlignment="1">
      <alignment horizontal="center" vertical="center"/>
    </xf>
    <xf numFmtId="41" fontId="35" fillId="0" borderId="49" xfId="3" applyFont="1" applyFill="1" applyBorder="1" applyAlignment="1">
      <alignment vertical="center"/>
    </xf>
    <xf numFmtId="41" fontId="34" fillId="0" borderId="23" xfId="3" applyFont="1" applyFill="1" applyBorder="1" applyAlignment="1">
      <alignment vertical="center"/>
    </xf>
    <xf numFmtId="3" fontId="36" fillId="0" borderId="93" xfId="0" applyNumberFormat="1" applyFont="1" applyBorder="1" applyAlignment="1">
      <alignment horizontal="center" vertical="center"/>
    </xf>
    <xf numFmtId="3" fontId="36" fillId="0" borderId="24" xfId="0" applyNumberFormat="1" applyFont="1" applyBorder="1" applyAlignment="1">
      <alignment vertical="center"/>
    </xf>
    <xf numFmtId="3" fontId="35" fillId="0" borderId="18" xfId="0" applyNumberFormat="1" applyFont="1" applyBorder="1" applyAlignment="1">
      <alignment vertical="center"/>
    </xf>
    <xf numFmtId="166" fontId="35" fillId="0" borderId="18" xfId="0" applyNumberFormat="1" applyFont="1" applyBorder="1" applyAlignment="1">
      <alignment vertical="center"/>
    </xf>
    <xf numFmtId="2" fontId="35" fillId="0" borderId="18" xfId="0" applyNumberFormat="1" applyFont="1" applyBorder="1" applyAlignment="1">
      <alignment vertical="center"/>
    </xf>
    <xf numFmtId="3" fontId="35" fillId="0" borderId="86" xfId="0" applyNumberFormat="1" applyFont="1" applyBorder="1" applyAlignment="1">
      <alignment vertical="center"/>
    </xf>
    <xf numFmtId="3" fontId="35" fillId="0" borderId="84" xfId="0" applyNumberFormat="1" applyFont="1" applyBorder="1" applyAlignment="1">
      <alignment vertical="center"/>
    </xf>
    <xf numFmtId="165" fontId="35" fillId="0" borderId="18" xfId="0" applyNumberFormat="1" applyFont="1" applyBorder="1" applyAlignment="1">
      <alignment vertical="center"/>
    </xf>
    <xf numFmtId="165" fontId="35" fillId="0" borderId="35" xfId="0" applyNumberFormat="1" applyFont="1" applyBorder="1" applyAlignment="1">
      <alignment vertical="center"/>
    </xf>
    <xf numFmtId="1" fontId="35" fillId="0" borderId="18" xfId="0" applyNumberFormat="1" applyFont="1" applyBorder="1" applyAlignment="1">
      <alignment vertical="center"/>
    </xf>
    <xf numFmtId="3" fontId="59" fillId="0" borderId="18" xfId="0" applyNumberFormat="1" applyFont="1" applyBorder="1" applyAlignment="1">
      <alignment vertical="center"/>
    </xf>
    <xf numFmtId="168" fontId="35" fillId="0" borderId="18" xfId="1" applyNumberFormat="1" applyFont="1" applyFill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3" fontId="34" fillId="0" borderId="24" xfId="0" applyNumberFormat="1" applyFont="1" applyBorder="1" applyAlignment="1">
      <alignment vertical="center"/>
    </xf>
    <xf numFmtId="3" fontId="34" fillId="0" borderId="33" xfId="0" applyNumberFormat="1" applyFont="1" applyBorder="1" applyAlignment="1">
      <alignment vertical="center"/>
    </xf>
    <xf numFmtId="3" fontId="36" fillId="0" borderId="21" xfId="0" applyNumberFormat="1" applyFont="1" applyBorder="1" applyAlignment="1">
      <alignment vertical="center"/>
    </xf>
    <xf numFmtId="165" fontId="35" fillId="0" borderId="53" xfId="0" applyNumberFormat="1" applyFont="1" applyBorder="1" applyAlignment="1">
      <alignment vertical="center"/>
    </xf>
    <xf numFmtId="165" fontId="35" fillId="0" borderId="17" xfId="0" applyNumberFormat="1" applyFont="1" applyBorder="1" applyAlignment="1">
      <alignment vertical="center"/>
    </xf>
    <xf numFmtId="3" fontId="35" fillId="0" borderId="20" xfId="0" applyNumberFormat="1" applyFont="1" applyBorder="1" applyAlignment="1">
      <alignment vertical="center"/>
    </xf>
    <xf numFmtId="166" fontId="35" fillId="0" borderId="20" xfId="0" applyNumberFormat="1" applyFont="1" applyBorder="1" applyAlignment="1">
      <alignment vertical="center"/>
    </xf>
    <xf numFmtId="2" fontId="35" fillId="0" borderId="20" xfId="0" applyNumberFormat="1" applyFont="1" applyBorder="1" applyAlignment="1">
      <alignment vertical="center"/>
    </xf>
    <xf numFmtId="3" fontId="35" fillId="0" borderId="87" xfId="0" applyNumberFormat="1" applyFont="1" applyBorder="1" applyAlignment="1">
      <alignment vertical="center"/>
    </xf>
    <xf numFmtId="3" fontId="35" fillId="0" borderId="96" xfId="0" applyNumberFormat="1" applyFont="1" applyBorder="1" applyAlignment="1">
      <alignment vertical="center"/>
    </xf>
    <xf numFmtId="165" fontId="35" fillId="0" borderId="20" xfId="0" applyNumberFormat="1" applyFont="1" applyBorder="1" applyAlignment="1">
      <alignment vertical="center"/>
    </xf>
    <xf numFmtId="165" fontId="35" fillId="0" borderId="37" xfId="0" applyNumberFormat="1" applyFont="1" applyBorder="1" applyAlignment="1">
      <alignment vertical="center"/>
    </xf>
    <xf numFmtId="1" fontId="35" fillId="0" borderId="20" xfId="0" applyNumberFormat="1" applyFont="1" applyBorder="1" applyAlignment="1">
      <alignment vertical="center"/>
    </xf>
    <xf numFmtId="165" fontId="35" fillId="0" borderId="46" xfId="0" applyNumberFormat="1" applyFont="1" applyBorder="1" applyAlignment="1">
      <alignment vertical="center"/>
    </xf>
    <xf numFmtId="3" fontId="58" fillId="0" borderId="52" xfId="0" applyNumberFormat="1" applyFont="1" applyBorder="1" applyAlignment="1">
      <alignment vertical="center"/>
    </xf>
    <xf numFmtId="3" fontId="59" fillId="0" borderId="20" xfId="0" applyNumberFormat="1" applyFont="1" applyBorder="1" applyAlignment="1">
      <alignment vertical="center"/>
    </xf>
    <xf numFmtId="166" fontId="59" fillId="0" borderId="53" xfId="0" applyNumberFormat="1" applyFont="1" applyBorder="1" applyAlignment="1">
      <alignment vertical="center"/>
    </xf>
    <xf numFmtId="4" fontId="59" fillId="0" borderId="53" xfId="0" applyNumberFormat="1" applyFont="1" applyBorder="1" applyAlignment="1">
      <alignment vertical="center"/>
    </xf>
    <xf numFmtId="165" fontId="59" fillId="0" borderId="53" xfId="10" applyNumberFormat="1" applyFont="1" applyFill="1" applyBorder="1" applyAlignment="1">
      <alignment vertical="center"/>
    </xf>
    <xf numFmtId="3" fontId="59" fillId="0" borderId="53" xfId="1" applyNumberFormat="1" applyFont="1" applyFill="1" applyBorder="1" applyAlignment="1">
      <alignment vertical="center"/>
    </xf>
    <xf numFmtId="168" fontId="35" fillId="0" borderId="20" xfId="1" applyNumberFormat="1" applyFont="1" applyFill="1" applyBorder="1" applyAlignment="1">
      <alignment vertical="center"/>
    </xf>
    <xf numFmtId="3" fontId="35" fillId="0" borderId="52" xfId="0" applyNumberFormat="1" applyFont="1" applyBorder="1" applyAlignment="1">
      <alignment vertical="center"/>
    </xf>
    <xf numFmtId="165" fontId="35" fillId="0" borderId="31" xfId="10" applyNumberFormat="1" applyFont="1" applyFill="1" applyBorder="1" applyAlignment="1">
      <alignment vertical="center"/>
    </xf>
    <xf numFmtId="3" fontId="35" fillId="0" borderId="31" xfId="0" applyNumberFormat="1" applyFont="1" applyBorder="1" applyAlignment="1">
      <alignment vertical="center"/>
    </xf>
    <xf numFmtId="3" fontId="34" fillId="0" borderId="31" xfId="0" applyNumberFormat="1" applyFont="1" applyBorder="1" applyAlignment="1">
      <alignment vertical="center"/>
    </xf>
    <xf numFmtId="165" fontId="35" fillId="0" borderId="31" xfId="0" applyNumberFormat="1" applyFont="1" applyBorder="1" applyAlignment="1">
      <alignment vertical="center"/>
    </xf>
    <xf numFmtId="165" fontId="34" fillId="0" borderId="31" xfId="10" applyNumberFormat="1" applyFont="1" applyFill="1" applyBorder="1" applyAlignment="1">
      <alignment vertical="center"/>
    </xf>
    <xf numFmtId="165" fontId="35" fillId="0" borderId="21" xfId="0" applyNumberFormat="1" applyFont="1" applyBorder="1" applyAlignment="1">
      <alignment vertical="center"/>
    </xf>
    <xf numFmtId="3" fontId="34" fillId="0" borderId="20" xfId="0" applyNumberFormat="1" applyFont="1" applyBorder="1" applyAlignment="1">
      <alignment vertical="center"/>
    </xf>
    <xf numFmtId="3" fontId="36" fillId="0" borderId="20" xfId="0" applyNumberFormat="1" applyFont="1" applyBorder="1" applyAlignment="1">
      <alignment vertical="center"/>
    </xf>
    <xf numFmtId="3" fontId="34" fillId="0" borderId="21" xfId="0" applyNumberFormat="1" applyFont="1" applyBorder="1" applyAlignment="1">
      <alignment vertical="center"/>
    </xf>
    <xf numFmtId="165" fontId="53" fillId="7" borderId="14" xfId="0" applyNumberFormat="1" applyFont="1" applyFill="1" applyBorder="1" applyAlignment="1">
      <alignment vertical="center"/>
    </xf>
    <xf numFmtId="0" fontId="36" fillId="0" borderId="93" xfId="0" applyFont="1" applyBorder="1" applyAlignment="1">
      <alignment horizontal="center" vertical="center"/>
    </xf>
    <xf numFmtId="165" fontId="38" fillId="0" borderId="27" xfId="0" applyNumberFormat="1" applyFont="1" applyBorder="1" applyAlignment="1">
      <alignment vertical="center"/>
    </xf>
    <xf numFmtId="165" fontId="38" fillId="5" borderId="28" xfId="0" applyNumberFormat="1" applyFont="1" applyFill="1" applyBorder="1" applyAlignment="1">
      <alignment vertical="center"/>
    </xf>
    <xf numFmtId="165" fontId="38" fillId="0" borderId="28" xfId="0" applyNumberFormat="1" applyFont="1" applyBorder="1" applyAlignment="1">
      <alignment vertical="center"/>
    </xf>
    <xf numFmtId="3" fontId="36" fillId="0" borderId="31" xfId="0" applyNumberFormat="1" applyFont="1" applyBorder="1" applyAlignment="1">
      <alignment vertical="center"/>
    </xf>
    <xf numFmtId="165" fontId="38" fillId="0" borderId="29" xfId="0" applyNumberFormat="1" applyFont="1" applyBorder="1" applyAlignment="1">
      <alignment vertical="center"/>
    </xf>
    <xf numFmtId="3" fontId="53" fillId="8" borderId="12" xfId="0" applyNumberFormat="1" applyFont="1" applyFill="1" applyBorder="1" applyAlignment="1">
      <alignment horizontal="center" vertical="center"/>
    </xf>
    <xf numFmtId="41" fontId="55" fillId="8" borderId="30" xfId="3" applyFont="1" applyFill="1" applyBorder="1" applyAlignment="1">
      <alignment vertical="center"/>
    </xf>
    <xf numFmtId="3" fontId="53" fillId="8" borderId="13" xfId="0" applyNumberFormat="1" applyFont="1" applyFill="1" applyBorder="1" applyAlignment="1">
      <alignment vertical="center"/>
    </xf>
    <xf numFmtId="165" fontId="53" fillId="8" borderId="14" xfId="0" applyNumberFormat="1" applyFont="1" applyFill="1" applyBorder="1" applyAlignment="1">
      <alignment vertical="center"/>
    </xf>
    <xf numFmtId="3" fontId="35" fillId="0" borderId="18" xfId="0" applyNumberFormat="1" applyFont="1" applyBorder="1" applyAlignment="1">
      <alignment horizontal="center" vertical="center"/>
    </xf>
    <xf numFmtId="3" fontId="35" fillId="0" borderId="24" xfId="0" applyNumberFormat="1" applyFont="1" applyBorder="1" applyAlignment="1">
      <alignment vertical="center"/>
    </xf>
    <xf numFmtId="3" fontId="35" fillId="3" borderId="19" xfId="0" applyNumberFormat="1" applyFont="1" applyFill="1" applyBorder="1" applyAlignment="1">
      <alignment horizontal="center" vertical="center"/>
    </xf>
    <xf numFmtId="165" fontId="38" fillId="3" borderId="28" xfId="0" applyNumberFormat="1" applyFont="1" applyFill="1" applyBorder="1" applyAlignment="1">
      <alignment vertical="center"/>
    </xf>
    <xf numFmtId="3" fontId="35" fillId="0" borderId="19" xfId="0" applyNumberFormat="1" applyFont="1" applyBorder="1" applyAlignment="1">
      <alignment horizontal="center" vertical="center"/>
    </xf>
    <xf numFmtId="3" fontId="35" fillId="0" borderId="20" xfId="0" applyNumberFormat="1" applyFont="1" applyBorder="1" applyAlignment="1">
      <alignment horizontal="center" vertical="center"/>
    </xf>
    <xf numFmtId="41" fontId="35" fillId="0" borderId="31" xfId="3" applyFont="1" applyFill="1" applyBorder="1" applyAlignment="1">
      <alignment vertical="center"/>
    </xf>
    <xf numFmtId="3" fontId="35" fillId="0" borderId="21" xfId="0" applyNumberFormat="1" applyFont="1" applyBorder="1" applyAlignment="1">
      <alignment vertical="center"/>
    </xf>
    <xf numFmtId="3" fontId="53" fillId="7" borderId="12" xfId="0" applyNumberFormat="1" applyFont="1" applyFill="1" applyBorder="1" applyAlignment="1">
      <alignment horizontal="center" vertical="center"/>
    </xf>
    <xf numFmtId="41" fontId="55" fillId="7" borderId="30" xfId="3" applyFont="1" applyFill="1" applyBorder="1" applyAlignment="1">
      <alignment vertical="center"/>
    </xf>
    <xf numFmtId="3" fontId="53" fillId="7" borderId="13" xfId="0" applyNumberFormat="1" applyFont="1" applyFill="1" applyBorder="1" applyAlignment="1">
      <alignment vertical="center"/>
    </xf>
    <xf numFmtId="0" fontId="36" fillId="0" borderId="0" xfId="0" applyFont="1" applyAlignment="1">
      <alignment vertical="center"/>
    </xf>
    <xf numFmtId="3" fontId="59" fillId="0" borderId="26" xfId="0" applyNumberFormat="1" applyFont="1" applyBorder="1" applyAlignment="1">
      <alignment vertical="center"/>
    </xf>
    <xf numFmtId="3" fontId="59" fillId="0" borderId="32" xfId="0" applyNumberFormat="1" applyFont="1" applyBorder="1" applyAlignment="1">
      <alignment vertical="center"/>
    </xf>
    <xf numFmtId="3" fontId="58" fillId="0" borderId="32" xfId="0" applyNumberFormat="1" applyFont="1" applyBorder="1" applyAlignment="1">
      <alignment vertical="center"/>
    </xf>
    <xf numFmtId="3" fontId="63" fillId="0" borderId="32" xfId="0" applyNumberFormat="1" applyFont="1" applyBorder="1" applyAlignment="1">
      <alignment vertical="center"/>
    </xf>
    <xf numFmtId="165" fontId="59" fillId="0" borderId="32" xfId="0" applyNumberFormat="1" applyFont="1" applyBorder="1" applyAlignment="1">
      <alignment vertical="center"/>
    </xf>
    <xf numFmtId="165" fontId="59" fillId="0" borderId="18" xfId="0" applyNumberFormat="1" applyFont="1" applyBorder="1" applyAlignment="1">
      <alignment vertical="center"/>
    </xf>
    <xf numFmtId="165" fontId="59" fillId="0" borderId="24" xfId="0" applyNumberFormat="1" applyFont="1" applyBorder="1" applyAlignment="1">
      <alignment vertical="center"/>
    </xf>
    <xf numFmtId="3" fontId="63" fillId="0" borderId="18" xfId="0" applyNumberFormat="1" applyFont="1" applyBorder="1" applyAlignment="1">
      <alignment vertical="center"/>
    </xf>
    <xf numFmtId="3" fontId="58" fillId="0" borderId="18" xfId="0" applyNumberFormat="1" applyFont="1" applyBorder="1" applyAlignment="1">
      <alignment vertical="center"/>
    </xf>
    <xf numFmtId="3" fontId="63" fillId="0" borderId="24" xfId="0" applyNumberFormat="1" applyFont="1" applyBorder="1" applyAlignment="1">
      <alignment vertical="center"/>
    </xf>
    <xf numFmtId="3" fontId="58" fillId="0" borderId="22" xfId="0" applyNumberFormat="1" applyFont="1" applyBorder="1" applyAlignment="1">
      <alignment vertical="center"/>
    </xf>
    <xf numFmtId="3" fontId="35" fillId="5" borderId="19" xfId="0" applyNumberFormat="1" applyFont="1" applyFill="1" applyBorder="1" applyAlignment="1">
      <alignment horizontal="center" vertical="center"/>
    </xf>
    <xf numFmtId="3" fontId="59" fillId="5" borderId="26" xfId="0" applyNumberFormat="1" applyFont="1" applyFill="1" applyBorder="1" applyAlignment="1">
      <alignment vertical="center"/>
    </xf>
    <xf numFmtId="3" fontId="59" fillId="5" borderId="32" xfId="0" applyNumberFormat="1" applyFont="1" applyFill="1" applyBorder="1" applyAlignment="1">
      <alignment vertical="center"/>
    </xf>
    <xf numFmtId="3" fontId="58" fillId="5" borderId="32" xfId="0" applyNumberFormat="1" applyFont="1" applyFill="1" applyBorder="1" applyAlignment="1">
      <alignment vertical="center"/>
    </xf>
    <xf numFmtId="3" fontId="63" fillId="5" borderId="32" xfId="0" applyNumberFormat="1" applyFont="1" applyFill="1" applyBorder="1" applyAlignment="1">
      <alignment vertical="center"/>
    </xf>
    <xf numFmtId="165" fontId="59" fillId="5" borderId="32" xfId="0" applyNumberFormat="1" applyFont="1" applyFill="1" applyBorder="1" applyAlignment="1">
      <alignment vertical="center"/>
    </xf>
    <xf numFmtId="165" fontId="59" fillId="5" borderId="19" xfId="0" applyNumberFormat="1" applyFont="1" applyFill="1" applyBorder="1" applyAlignment="1">
      <alignment vertical="center"/>
    </xf>
    <xf numFmtId="165" fontId="59" fillId="5" borderId="25" xfId="0" applyNumberFormat="1" applyFont="1" applyFill="1" applyBorder="1" applyAlignment="1">
      <alignment vertical="center"/>
    </xf>
    <xf numFmtId="3" fontId="63" fillId="5" borderId="19" xfId="0" applyNumberFormat="1" applyFont="1" applyFill="1" applyBorder="1" applyAlignment="1">
      <alignment vertical="center"/>
    </xf>
    <xf numFmtId="3" fontId="58" fillId="5" borderId="19" xfId="0" applyNumberFormat="1" applyFont="1" applyFill="1" applyBorder="1" applyAlignment="1">
      <alignment vertical="center"/>
    </xf>
    <xf numFmtId="3" fontId="63" fillId="5" borderId="25" xfId="0" applyNumberFormat="1" applyFont="1" applyFill="1" applyBorder="1" applyAlignment="1">
      <alignment vertical="center"/>
    </xf>
    <xf numFmtId="3" fontId="58" fillId="5" borderId="18" xfId="0" applyNumberFormat="1" applyFont="1" applyFill="1" applyBorder="1" applyAlignment="1">
      <alignment vertical="center"/>
    </xf>
    <xf numFmtId="165" fontId="59" fillId="0" borderId="19" xfId="0" applyNumberFormat="1" applyFont="1" applyBorder="1" applyAlignment="1">
      <alignment vertical="center"/>
    </xf>
    <xf numFmtId="165" fontId="59" fillId="0" borderId="25" xfId="0" applyNumberFormat="1" applyFont="1" applyBorder="1" applyAlignment="1">
      <alignment vertical="center"/>
    </xf>
    <xf numFmtId="3" fontId="63" fillId="0" borderId="19" xfId="0" applyNumberFormat="1" applyFont="1" applyBorder="1" applyAlignment="1">
      <alignment vertical="center"/>
    </xf>
    <xf numFmtId="3" fontId="58" fillId="0" borderId="19" xfId="0" applyNumberFormat="1" applyFont="1" applyBorder="1" applyAlignment="1">
      <alignment vertical="center"/>
    </xf>
    <xf numFmtId="3" fontId="63" fillId="0" borderId="25" xfId="0" applyNumberFormat="1" applyFont="1" applyBorder="1" applyAlignment="1">
      <alignment vertical="center"/>
    </xf>
    <xf numFmtId="9" fontId="59" fillId="0" borderId="19" xfId="0" applyNumberFormat="1" applyFont="1" applyBorder="1" applyAlignment="1">
      <alignment vertical="center"/>
    </xf>
    <xf numFmtId="3" fontId="59" fillId="0" borderId="52" xfId="0" applyNumberFormat="1" applyFont="1" applyBorder="1" applyAlignment="1">
      <alignment vertical="center"/>
    </xf>
    <xf numFmtId="3" fontId="59" fillId="0" borderId="31" xfId="0" applyNumberFormat="1" applyFont="1" applyBorder="1" applyAlignment="1">
      <alignment vertical="center"/>
    </xf>
    <xf numFmtId="3" fontId="63" fillId="0" borderId="31" xfId="0" applyNumberFormat="1" applyFont="1" applyBorder="1" applyAlignment="1">
      <alignment vertical="center"/>
    </xf>
    <xf numFmtId="165" fontId="59" fillId="0" borderId="31" xfId="0" applyNumberFormat="1" applyFont="1" applyBorder="1" applyAlignment="1">
      <alignment vertical="center"/>
    </xf>
    <xf numFmtId="165" fontId="59" fillId="0" borderId="20" xfId="0" applyNumberFormat="1" applyFont="1" applyBorder="1" applyAlignment="1">
      <alignment vertical="center"/>
    </xf>
    <xf numFmtId="3" fontId="58" fillId="0" borderId="31" xfId="0" applyNumberFormat="1" applyFont="1" applyBorder="1" applyAlignment="1">
      <alignment vertical="center"/>
    </xf>
    <xf numFmtId="165" fontId="59" fillId="0" borderId="21" xfId="0" applyNumberFormat="1" applyFont="1" applyBorder="1" applyAlignment="1">
      <alignment vertical="center"/>
    </xf>
    <xf numFmtId="3" fontId="63" fillId="0" borderId="20" xfId="0" applyNumberFormat="1" applyFont="1" applyBorder="1" applyAlignment="1">
      <alignment vertical="center"/>
    </xf>
    <xf numFmtId="3" fontId="58" fillId="0" borderId="20" xfId="0" applyNumberFormat="1" applyFont="1" applyBorder="1" applyAlignment="1">
      <alignment vertical="center"/>
    </xf>
    <xf numFmtId="3" fontId="63" fillId="0" borderId="21" xfId="0" applyNumberFormat="1" applyFont="1" applyBorder="1" applyAlignment="1">
      <alignment vertical="center"/>
    </xf>
    <xf numFmtId="3" fontId="58" fillId="0" borderId="23" xfId="0" applyNumberFormat="1" applyFont="1" applyBorder="1" applyAlignment="1">
      <alignment vertical="center"/>
    </xf>
    <xf numFmtId="3" fontId="59" fillId="3" borderId="26" xfId="0" applyNumberFormat="1" applyFont="1" applyFill="1" applyBorder="1" applyAlignment="1">
      <alignment vertical="center"/>
    </xf>
    <xf numFmtId="3" fontId="59" fillId="3" borderId="32" xfId="0" applyNumberFormat="1" applyFont="1" applyFill="1" applyBorder="1" applyAlignment="1">
      <alignment vertical="center"/>
    </xf>
    <xf numFmtId="3" fontId="58" fillId="3" borderId="32" xfId="0" applyNumberFormat="1" applyFont="1" applyFill="1" applyBorder="1" applyAlignment="1">
      <alignment vertical="center"/>
    </xf>
    <xf numFmtId="3" fontId="63" fillId="3" borderId="32" xfId="0" applyNumberFormat="1" applyFont="1" applyFill="1" applyBorder="1" applyAlignment="1">
      <alignment vertical="center"/>
    </xf>
    <xf numFmtId="165" fontId="59" fillId="3" borderId="32" xfId="0" applyNumberFormat="1" applyFont="1" applyFill="1" applyBorder="1" applyAlignment="1">
      <alignment vertical="center"/>
    </xf>
    <xf numFmtId="165" fontId="59" fillId="3" borderId="19" xfId="0" applyNumberFormat="1" applyFont="1" applyFill="1" applyBorder="1" applyAlignment="1">
      <alignment vertical="center"/>
    </xf>
    <xf numFmtId="165" fontId="59" fillId="3" borderId="25" xfId="0" applyNumberFormat="1" applyFont="1" applyFill="1" applyBorder="1" applyAlignment="1">
      <alignment vertical="center"/>
    </xf>
    <xf numFmtId="3" fontId="63" fillId="3" borderId="19" xfId="0" applyNumberFormat="1" applyFont="1" applyFill="1" applyBorder="1" applyAlignment="1">
      <alignment vertical="center"/>
    </xf>
    <xf numFmtId="3" fontId="58" fillId="3" borderId="19" xfId="0" applyNumberFormat="1" applyFont="1" applyFill="1" applyBorder="1" applyAlignment="1">
      <alignment vertical="center"/>
    </xf>
    <xf numFmtId="3" fontId="63" fillId="3" borderId="25" xfId="0" applyNumberFormat="1" applyFont="1" applyFill="1" applyBorder="1" applyAlignment="1">
      <alignment vertical="center"/>
    </xf>
    <xf numFmtId="3" fontId="58" fillId="3" borderId="18" xfId="0" applyNumberFormat="1" applyFont="1" applyFill="1" applyBorder="1" applyAlignment="1">
      <alignment vertical="center"/>
    </xf>
    <xf numFmtId="3" fontId="53" fillId="7" borderId="40" xfId="0" applyNumberFormat="1" applyFont="1" applyFill="1" applyBorder="1" applyAlignment="1">
      <alignment vertical="center"/>
    </xf>
    <xf numFmtId="0" fontId="55" fillId="7" borderId="13" xfId="0" applyFont="1" applyFill="1" applyBorder="1" applyAlignment="1">
      <alignment vertical="center"/>
    </xf>
    <xf numFmtId="2" fontId="55" fillId="7" borderId="13" xfId="0" applyNumberFormat="1" applyFont="1" applyFill="1" applyBorder="1" applyAlignment="1">
      <alignment vertical="center"/>
    </xf>
    <xf numFmtId="3" fontId="38" fillId="0" borderId="62" xfId="0" applyNumberFormat="1" applyFont="1" applyBorder="1" applyAlignment="1">
      <alignment vertical="center"/>
    </xf>
    <xf numFmtId="0" fontId="35" fillId="0" borderId="42" xfId="0" applyFont="1" applyBorder="1" applyAlignment="1">
      <alignment vertical="center"/>
    </xf>
    <xf numFmtId="3" fontId="64" fillId="0" borderId="26" xfId="0" applyNumberFormat="1" applyFont="1" applyBorder="1" applyAlignment="1">
      <alignment vertical="center"/>
    </xf>
    <xf numFmtId="3" fontId="38" fillId="5" borderId="63" xfId="0" applyNumberFormat="1" applyFont="1" applyFill="1" applyBorder="1" applyAlignment="1">
      <alignment vertical="center"/>
    </xf>
    <xf numFmtId="0" fontId="35" fillId="5" borderId="25" xfId="0" applyFont="1" applyFill="1" applyBorder="1" applyAlignment="1">
      <alignment vertical="center"/>
    </xf>
    <xf numFmtId="3" fontId="64" fillId="5" borderId="26" xfId="0" applyNumberFormat="1" applyFont="1" applyFill="1" applyBorder="1" applyAlignment="1">
      <alignment vertical="center"/>
    </xf>
    <xf numFmtId="3" fontId="38" fillId="0" borderId="63" xfId="0" applyNumberFormat="1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3" fontId="38" fillId="0" borderId="64" xfId="0" applyNumberFormat="1" applyFont="1" applyBorder="1" applyAlignment="1">
      <alignment vertical="center"/>
    </xf>
    <xf numFmtId="0" fontId="35" fillId="0" borderId="45" xfId="0" applyFont="1" applyBorder="1" applyAlignment="1">
      <alignment vertical="center"/>
    </xf>
    <xf numFmtId="3" fontId="64" fillId="0" borderId="52" xfId="0" applyNumberFormat="1" applyFont="1" applyBorder="1" applyAlignment="1">
      <alignment vertical="center"/>
    </xf>
    <xf numFmtId="3" fontId="53" fillId="8" borderId="40" xfId="0" applyNumberFormat="1" applyFont="1" applyFill="1" applyBorder="1" applyAlignment="1">
      <alignment vertical="center"/>
    </xf>
    <xf numFmtId="0" fontId="55" fillId="8" borderId="13" xfId="0" applyFont="1" applyFill="1" applyBorder="1" applyAlignment="1">
      <alignment vertical="center"/>
    </xf>
    <xf numFmtId="2" fontId="55" fillId="8" borderId="13" xfId="0" applyNumberFormat="1" applyFont="1" applyFill="1" applyBorder="1" applyAlignment="1">
      <alignment vertical="center"/>
    </xf>
    <xf numFmtId="3" fontId="38" fillId="3" borderId="63" xfId="0" applyNumberFormat="1" applyFont="1" applyFill="1" applyBorder="1" applyAlignment="1">
      <alignment vertical="center"/>
    </xf>
    <xf numFmtId="0" fontId="35" fillId="3" borderId="25" xfId="0" applyFont="1" applyFill="1" applyBorder="1" applyAlignment="1">
      <alignment vertical="center"/>
    </xf>
    <xf numFmtId="3" fontId="64" fillId="3" borderId="26" xfId="0" applyNumberFormat="1" applyFont="1" applyFill="1" applyBorder="1" applyAlignment="1">
      <alignment vertical="center"/>
    </xf>
    <xf numFmtId="3" fontId="37" fillId="0" borderId="20" xfId="0" applyNumberFormat="1" applyFont="1" applyBorder="1" applyAlignment="1">
      <alignment vertical="center"/>
    </xf>
    <xf numFmtId="2" fontId="44" fillId="0" borderId="20" xfId="0" applyNumberFormat="1" applyFont="1" applyBorder="1" applyAlignment="1">
      <alignment vertical="center"/>
    </xf>
    <xf numFmtId="3" fontId="57" fillId="8" borderId="12" xfId="0" applyNumberFormat="1" applyFont="1" applyFill="1" applyBorder="1" applyAlignment="1">
      <alignment vertical="center"/>
    </xf>
    <xf numFmtId="3" fontId="57" fillId="8" borderId="15" xfId="0" applyNumberFormat="1" applyFont="1" applyFill="1" applyBorder="1" applyAlignment="1">
      <alignment vertical="center"/>
    </xf>
    <xf numFmtId="3" fontId="44" fillId="0" borderId="22" xfId="0" applyNumberFormat="1" applyFont="1" applyBorder="1" applyAlignment="1">
      <alignment vertical="center"/>
    </xf>
    <xf numFmtId="3" fontId="44" fillId="0" borderId="41" xfId="0" applyNumberFormat="1" applyFont="1" applyBorder="1" applyAlignment="1">
      <alignment vertical="center"/>
    </xf>
    <xf numFmtId="3" fontId="44" fillId="3" borderId="19" xfId="0" applyNumberFormat="1" applyFont="1" applyFill="1" applyBorder="1" applyAlignment="1">
      <alignment vertical="center"/>
    </xf>
    <xf numFmtId="3" fontId="44" fillId="3" borderId="43" xfId="0" applyNumberFormat="1" applyFont="1" applyFill="1" applyBorder="1" applyAlignment="1">
      <alignment vertical="center"/>
    </xf>
    <xf numFmtId="3" fontId="44" fillId="0" borderId="19" xfId="0" applyNumberFormat="1" applyFont="1" applyBorder="1" applyAlignment="1">
      <alignment vertical="center"/>
    </xf>
    <xf numFmtId="3" fontId="44" fillId="0" borderId="43" xfId="0" applyNumberFormat="1" applyFont="1" applyBorder="1" applyAlignment="1">
      <alignment vertical="center"/>
    </xf>
    <xf numFmtId="3" fontId="36" fillId="0" borderId="95" xfId="0" applyNumberFormat="1" applyFont="1" applyBorder="1" applyAlignment="1">
      <alignment vertical="center"/>
    </xf>
    <xf numFmtId="3" fontId="64" fillId="0" borderId="29" xfId="0" applyNumberFormat="1" applyFont="1" applyBorder="1" applyAlignment="1">
      <alignment vertical="center"/>
    </xf>
    <xf numFmtId="166" fontId="59" fillId="0" borderId="45" xfId="0" applyNumberFormat="1" applyFont="1" applyBorder="1" applyAlignment="1">
      <alignment vertical="center"/>
    </xf>
    <xf numFmtId="4" fontId="59" fillId="0" borderId="45" xfId="0" applyNumberFormat="1" applyFont="1" applyBorder="1" applyAlignment="1">
      <alignment vertical="center"/>
    </xf>
    <xf numFmtId="3" fontId="59" fillId="0" borderId="45" xfId="1" applyNumberFormat="1" applyFont="1" applyFill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1" xfId="0" applyNumberFormat="1" applyFont="1" applyBorder="1" applyAlignment="1">
      <alignment vertical="center"/>
    </xf>
    <xf numFmtId="3" fontId="35" fillId="0" borderId="71" xfId="0" applyNumberFormat="1" applyFont="1" applyBorder="1" applyAlignment="1">
      <alignment horizontal="center" vertical="center"/>
    </xf>
    <xf numFmtId="41" fontId="35" fillId="0" borderId="44" xfId="3" applyFont="1" applyFill="1" applyBorder="1" applyAlignment="1">
      <alignment vertical="center"/>
    </xf>
    <xf numFmtId="3" fontId="59" fillId="0" borderId="29" xfId="0" applyNumberFormat="1" applyFont="1" applyBorder="1" applyAlignment="1">
      <alignment vertical="center"/>
    </xf>
    <xf numFmtId="41" fontId="35" fillId="0" borderId="71" xfId="3" applyFont="1" applyFill="1" applyBorder="1" applyAlignment="1">
      <alignment vertical="center"/>
    </xf>
    <xf numFmtId="3" fontId="59" fillId="0" borderId="70" xfId="0" applyNumberFormat="1" applyFont="1" applyBorder="1" applyAlignment="1">
      <alignment vertical="center"/>
    </xf>
    <xf numFmtId="3" fontId="58" fillId="0" borderId="70" xfId="0" applyNumberFormat="1" applyFont="1" applyBorder="1" applyAlignment="1">
      <alignment vertical="center"/>
    </xf>
    <xf numFmtId="3" fontId="63" fillId="0" borderId="70" xfId="0" applyNumberFormat="1" applyFont="1" applyBorder="1" applyAlignment="1">
      <alignment vertical="center"/>
    </xf>
    <xf numFmtId="3" fontId="63" fillId="0" borderId="49" xfId="0" applyNumberFormat="1" applyFont="1" applyBorder="1" applyAlignment="1">
      <alignment vertical="center"/>
    </xf>
    <xf numFmtId="165" fontId="59" fillId="0" borderId="49" xfId="0" applyNumberFormat="1" applyFont="1" applyBorder="1" applyAlignment="1">
      <alignment vertical="center"/>
    </xf>
    <xf numFmtId="165" fontId="59" fillId="0" borderId="23" xfId="0" applyNumberFormat="1" applyFont="1" applyBorder="1" applyAlignment="1">
      <alignment vertical="center"/>
    </xf>
    <xf numFmtId="3" fontId="58" fillId="0" borderId="49" xfId="0" applyNumberFormat="1" applyFont="1" applyBorder="1" applyAlignment="1">
      <alignment vertical="center"/>
    </xf>
    <xf numFmtId="165" fontId="59" fillId="0" borderId="45" xfId="0" applyNumberFormat="1" applyFont="1" applyBorder="1" applyAlignment="1">
      <alignment vertical="center"/>
    </xf>
    <xf numFmtId="3" fontId="63" fillId="0" borderId="23" xfId="0" applyNumberFormat="1" applyFont="1" applyBorder="1" applyAlignment="1">
      <alignment vertical="center"/>
    </xf>
    <xf numFmtId="3" fontId="63" fillId="0" borderId="45" xfId="0" applyNumberFormat="1" applyFont="1" applyBorder="1" applyAlignment="1">
      <alignment vertical="center"/>
    </xf>
    <xf numFmtId="3" fontId="44" fillId="0" borderId="23" xfId="0" applyNumberFormat="1" applyFont="1" applyBorder="1" applyAlignment="1">
      <alignment vertical="center"/>
    </xf>
    <xf numFmtId="3" fontId="44" fillId="0" borderId="44" xfId="0" applyNumberFormat="1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31" xfId="0" applyFont="1" applyBorder="1" applyAlignment="1">
      <alignment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vertical="center"/>
    </xf>
    <xf numFmtId="3" fontId="37" fillId="0" borderId="0" xfId="0" applyNumberFormat="1" applyFont="1" applyAlignment="1">
      <alignment vertical="center"/>
    </xf>
    <xf numFmtId="3" fontId="37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168" fontId="34" fillId="0" borderId="0" xfId="1" applyNumberFormat="1" applyFont="1" applyFill="1" applyBorder="1" applyAlignment="1">
      <alignment vertical="center"/>
    </xf>
    <xf numFmtId="2" fontId="34" fillId="0" borderId="0" xfId="0" applyNumberFormat="1" applyFont="1" applyAlignment="1">
      <alignment vertical="center"/>
    </xf>
    <xf numFmtId="3" fontId="34" fillId="0" borderId="0" xfId="1" applyNumberFormat="1" applyFont="1" applyFill="1" applyBorder="1" applyAlignment="1">
      <alignment vertical="center"/>
    </xf>
    <xf numFmtId="0" fontId="34" fillId="0" borderId="53" xfId="0" applyFont="1" applyBorder="1" applyAlignment="1">
      <alignment vertical="center"/>
    </xf>
    <xf numFmtId="0" fontId="18" fillId="0" borderId="106" xfId="19" applyFont="1" applyBorder="1" applyAlignment="1">
      <alignment horizontal="right" vertical="center"/>
    </xf>
    <xf numFmtId="0" fontId="18" fillId="0" borderId="106" xfId="19" applyFont="1" applyBorder="1" applyAlignment="1">
      <alignment vertical="center"/>
    </xf>
    <xf numFmtId="4" fontId="18" fillId="0" borderId="106" xfId="19" applyNumberFormat="1" applyFont="1" applyBorder="1" applyAlignment="1">
      <alignment horizontal="right" vertical="center"/>
    </xf>
    <xf numFmtId="0" fontId="18" fillId="0" borderId="106" xfId="19" applyFont="1" applyBorder="1" applyAlignment="1">
      <alignment horizontal="center" vertical="center"/>
    </xf>
    <xf numFmtId="0" fontId="30" fillId="0" borderId="0" xfId="19" applyFont="1" applyAlignment="1">
      <alignment vertical="center"/>
    </xf>
    <xf numFmtId="3" fontId="18" fillId="0" borderId="106" xfId="19" applyNumberFormat="1" applyFont="1" applyBorder="1" applyAlignment="1">
      <alignment horizontal="right" vertical="center"/>
    </xf>
    <xf numFmtId="0" fontId="65" fillId="2" borderId="1" xfId="0" applyFont="1" applyFill="1" applyBorder="1" applyAlignment="1">
      <alignment horizontal="center" textRotation="90" wrapText="1"/>
    </xf>
    <xf numFmtId="0" fontId="65" fillId="0" borderId="1" xfId="0" applyFont="1" applyBorder="1" applyAlignment="1">
      <alignment horizontal="center" textRotation="90" wrapText="1"/>
    </xf>
    <xf numFmtId="0" fontId="65" fillId="19" borderId="1" xfId="0" applyFont="1" applyFill="1" applyBorder="1" applyAlignment="1">
      <alignment horizontal="center" textRotation="90" wrapText="1"/>
    </xf>
    <xf numFmtId="0" fontId="65" fillId="0" borderId="2" xfId="0" applyFont="1" applyBorder="1" applyAlignment="1">
      <alignment horizontal="center" textRotation="90" wrapText="1"/>
    </xf>
    <xf numFmtId="0" fontId="65" fillId="0" borderId="3" xfId="0" applyFont="1" applyBorder="1" applyAlignment="1">
      <alignment horizontal="center" textRotation="90" wrapText="1"/>
    </xf>
    <xf numFmtId="0" fontId="65" fillId="0" borderId="4" xfId="0" applyFont="1" applyBorder="1" applyAlignment="1">
      <alignment horizontal="center" textRotation="90" wrapText="1"/>
    </xf>
    <xf numFmtId="0" fontId="65" fillId="0" borderId="0" xfId="0" applyFont="1" applyAlignment="1">
      <alignment horizontal="center" textRotation="90" wrapText="1"/>
    </xf>
    <xf numFmtId="0" fontId="25" fillId="2" borderId="1" xfId="0" applyFont="1" applyFill="1" applyBorder="1"/>
    <xf numFmtId="3" fontId="26" fillId="0" borderId="1" xfId="0" applyNumberFormat="1" applyFont="1" applyBorder="1"/>
    <xf numFmtId="165" fontId="26" fillId="0" borderId="1" xfId="0" applyNumberFormat="1" applyFont="1" applyBorder="1"/>
    <xf numFmtId="3" fontId="25" fillId="3" borderId="1" xfId="0" applyNumberFormat="1" applyFont="1" applyFill="1" applyBorder="1"/>
    <xf numFmtId="3" fontId="25" fillId="10" borderId="1" xfId="0" applyNumberFormat="1" applyFont="1" applyFill="1" applyBorder="1"/>
    <xf numFmtId="10" fontId="25" fillId="3" borderId="1" xfId="0" applyNumberFormat="1" applyFont="1" applyFill="1" applyBorder="1"/>
    <xf numFmtId="10" fontId="25" fillId="23" borderId="1" xfId="0" applyNumberFormat="1" applyFont="1" applyFill="1" applyBorder="1"/>
    <xf numFmtId="3" fontId="26" fillId="3" borderId="1" xfId="0" applyNumberFormat="1" applyFont="1" applyFill="1" applyBorder="1"/>
    <xf numFmtId="2" fontId="26" fillId="3" borderId="1" xfId="0" applyNumberFormat="1" applyFont="1" applyFill="1" applyBorder="1"/>
    <xf numFmtId="164" fontId="26" fillId="3" borderId="2" xfId="0" applyNumberFormat="1" applyFont="1" applyFill="1" applyBorder="1"/>
    <xf numFmtId="3" fontId="26" fillId="3" borderId="6" xfId="0" applyNumberFormat="1" applyFont="1" applyFill="1" applyBorder="1"/>
    <xf numFmtId="165" fontId="26" fillId="3" borderId="1" xfId="0" applyNumberFormat="1" applyFont="1" applyFill="1" applyBorder="1"/>
    <xf numFmtId="10" fontId="26" fillId="3" borderId="2" xfId="0" applyNumberFormat="1" applyFont="1" applyFill="1" applyBorder="1"/>
    <xf numFmtId="3" fontId="26" fillId="0" borderId="6" xfId="0" applyNumberFormat="1" applyFont="1" applyBorder="1"/>
    <xf numFmtId="10" fontId="26" fillId="0" borderId="1" xfId="0" applyNumberFormat="1" applyFont="1" applyBorder="1"/>
    <xf numFmtId="10" fontId="26" fillId="0" borderId="2" xfId="0" applyNumberFormat="1" applyFont="1" applyBorder="1"/>
    <xf numFmtId="0" fontId="26" fillId="0" borderId="0" xfId="0" applyFont="1"/>
    <xf numFmtId="10" fontId="26" fillId="23" borderId="1" xfId="0" applyNumberFormat="1" applyFont="1" applyFill="1" applyBorder="1"/>
    <xf numFmtId="165" fontId="25" fillId="3" borderId="1" xfId="0" applyNumberFormat="1" applyFont="1" applyFill="1" applyBorder="1"/>
    <xf numFmtId="3" fontId="25" fillId="23" borderId="1" xfId="0" applyNumberFormat="1" applyFont="1" applyFill="1" applyBorder="1"/>
    <xf numFmtId="10" fontId="26" fillId="3" borderId="1" xfId="0" applyNumberFormat="1" applyFont="1" applyFill="1" applyBorder="1"/>
    <xf numFmtId="3" fontId="25" fillId="9" borderId="1" xfId="0" applyNumberFormat="1" applyFont="1" applyFill="1" applyBorder="1"/>
    <xf numFmtId="165" fontId="25" fillId="9" borderId="1" xfId="0" applyNumberFormat="1" applyFont="1" applyFill="1" applyBorder="1"/>
    <xf numFmtId="10" fontId="25" fillId="9" borderId="1" xfId="0" applyNumberFormat="1" applyFont="1" applyFill="1" applyBorder="1"/>
    <xf numFmtId="3" fontId="26" fillId="9" borderId="1" xfId="0" applyNumberFormat="1" applyFont="1" applyFill="1" applyBorder="1"/>
    <xf numFmtId="2" fontId="26" fillId="9" borderId="1" xfId="0" applyNumberFormat="1" applyFont="1" applyFill="1" applyBorder="1"/>
    <xf numFmtId="164" fontId="26" fillId="9" borderId="2" xfId="0" applyNumberFormat="1" applyFont="1" applyFill="1" applyBorder="1"/>
    <xf numFmtId="3" fontId="26" fillId="9" borderId="6" xfId="0" applyNumberFormat="1" applyFont="1" applyFill="1" applyBorder="1"/>
    <xf numFmtId="165" fontId="26" fillId="9" borderId="1" xfId="0" applyNumberFormat="1" applyFont="1" applyFill="1" applyBorder="1"/>
    <xf numFmtId="10" fontId="26" fillId="9" borderId="2" xfId="0" applyNumberFormat="1" applyFont="1" applyFill="1" applyBorder="1"/>
    <xf numFmtId="10" fontId="26" fillId="9" borderId="1" xfId="0" applyNumberFormat="1" applyFont="1" applyFill="1" applyBorder="1"/>
    <xf numFmtId="3" fontId="25" fillId="0" borderId="1" xfId="0" applyNumberFormat="1" applyFont="1" applyBorder="1"/>
    <xf numFmtId="165" fontId="25" fillId="0" borderId="1" xfId="0" applyNumberFormat="1" applyFont="1" applyBorder="1"/>
    <xf numFmtId="10" fontId="25" fillId="0" borderId="1" xfId="0" applyNumberFormat="1" applyFont="1" applyBorder="1"/>
    <xf numFmtId="2" fontId="26" fillId="0" borderId="1" xfId="0" applyNumberFormat="1" applyFont="1" applyBorder="1"/>
    <xf numFmtId="0" fontId="26" fillId="0" borderId="2" xfId="0" applyFont="1" applyBorder="1"/>
    <xf numFmtId="164" fontId="26" fillId="0" borderId="2" xfId="0" applyNumberFormat="1" applyFont="1" applyBorder="1"/>
    <xf numFmtId="0" fontId="26" fillId="0" borderId="8" xfId="0" applyFont="1" applyBorder="1"/>
    <xf numFmtId="165" fontId="26" fillId="0" borderId="9" xfId="0" applyNumberFormat="1" applyFont="1" applyBorder="1"/>
    <xf numFmtId="165" fontId="26" fillId="0" borderId="11" xfId="0" applyNumberFormat="1" applyFont="1" applyBorder="1"/>
    <xf numFmtId="0" fontId="26" fillId="0" borderId="9" xfId="0" applyFont="1" applyBorder="1"/>
    <xf numFmtId="0" fontId="26" fillId="0" borderId="11" xfId="0" applyFont="1" applyBorder="1"/>
    <xf numFmtId="3" fontId="26" fillId="0" borderId="0" xfId="0" applyNumberFormat="1" applyFont="1"/>
    <xf numFmtId="0" fontId="65" fillId="0" borderId="3" xfId="0" applyFont="1" applyBorder="1" applyAlignment="1">
      <alignment textRotation="90" wrapText="1"/>
    </xf>
    <xf numFmtId="0" fontId="65" fillId="0" borderId="4" xfId="0" applyFont="1" applyBorder="1" applyAlignment="1">
      <alignment textRotation="90" wrapText="1"/>
    </xf>
    <xf numFmtId="0" fontId="65" fillId="0" borderId="5" xfId="0" applyFont="1" applyBorder="1" applyAlignment="1">
      <alignment textRotation="90" wrapText="1"/>
    </xf>
    <xf numFmtId="0" fontId="26" fillId="0" borderId="1" xfId="0" applyFont="1" applyBorder="1"/>
    <xf numFmtId="0" fontId="26" fillId="0" borderId="7" xfId="0" applyFont="1" applyBorder="1"/>
    <xf numFmtId="165" fontId="26" fillId="0" borderId="7" xfId="0" applyNumberFormat="1" applyFont="1" applyBorder="1"/>
    <xf numFmtId="0" fontId="26" fillId="0" borderId="10" xfId="0" applyFont="1" applyBorder="1"/>
    <xf numFmtId="165" fontId="35" fillId="0" borderId="62" xfId="0" applyNumberFormat="1" applyFont="1" applyBorder="1" applyAlignment="1">
      <alignment vertical="center"/>
    </xf>
    <xf numFmtId="165" fontId="35" fillId="0" borderId="107" xfId="0" applyNumberFormat="1" applyFont="1" applyBorder="1" applyAlignment="1">
      <alignment vertical="center"/>
    </xf>
    <xf numFmtId="165" fontId="35" fillId="3" borderId="63" xfId="0" applyNumberFormat="1" applyFont="1" applyFill="1" applyBorder="1" applyAlignment="1">
      <alignment vertical="center"/>
    </xf>
    <xf numFmtId="165" fontId="35" fillId="3" borderId="108" xfId="0" applyNumberFormat="1" applyFont="1" applyFill="1" applyBorder="1" applyAlignment="1">
      <alignment vertical="center"/>
    </xf>
    <xf numFmtId="165" fontId="35" fillId="0" borderId="63" xfId="0" applyNumberFormat="1" applyFont="1" applyBorder="1" applyAlignment="1">
      <alignment vertical="center"/>
    </xf>
    <xf numFmtId="165" fontId="35" fillId="0" borderId="108" xfId="0" applyNumberFormat="1" applyFont="1" applyBorder="1" applyAlignment="1">
      <alignment vertical="center"/>
    </xf>
    <xf numFmtId="165" fontId="35" fillId="3" borderId="64" xfId="0" applyNumberFormat="1" applyFont="1" applyFill="1" applyBorder="1" applyAlignment="1">
      <alignment vertical="center"/>
    </xf>
    <xf numFmtId="165" fontId="35" fillId="3" borderId="109" xfId="0" applyNumberFormat="1" applyFont="1" applyFill="1" applyBorder="1" applyAlignment="1">
      <alignment vertical="center"/>
    </xf>
    <xf numFmtId="165" fontId="55" fillId="8" borderId="40" xfId="0" applyNumberFormat="1" applyFont="1" applyFill="1" applyBorder="1" applyAlignment="1">
      <alignment vertical="center"/>
    </xf>
    <xf numFmtId="165" fontId="55" fillId="8" borderId="34" xfId="0" applyNumberFormat="1" applyFont="1" applyFill="1" applyBorder="1" applyAlignment="1">
      <alignment vertical="center"/>
    </xf>
    <xf numFmtId="165" fontId="55" fillId="8" borderId="48" xfId="0" applyNumberFormat="1" applyFont="1" applyFill="1" applyBorder="1" applyAlignment="1">
      <alignment vertical="center"/>
    </xf>
    <xf numFmtId="165" fontId="55" fillId="27" borderId="34" xfId="0" applyNumberFormat="1" applyFont="1" applyFill="1" applyBorder="1" applyAlignment="1">
      <alignment vertical="center"/>
    </xf>
    <xf numFmtId="165" fontId="55" fillId="27" borderId="48" xfId="0" applyNumberFormat="1" applyFont="1" applyFill="1" applyBorder="1" applyAlignment="1">
      <alignment vertical="center"/>
    </xf>
    <xf numFmtId="165" fontId="35" fillId="5" borderId="108" xfId="0" applyNumberFormat="1" applyFont="1" applyFill="1" applyBorder="1" applyAlignment="1">
      <alignment vertical="center"/>
    </xf>
    <xf numFmtId="165" fontId="35" fillId="5" borderId="109" xfId="0" applyNumberFormat="1" applyFont="1" applyFill="1" applyBorder="1" applyAlignment="1">
      <alignment vertical="center"/>
    </xf>
    <xf numFmtId="165" fontId="55" fillId="27" borderId="40" xfId="0" applyNumberFormat="1" applyFont="1" applyFill="1" applyBorder="1" applyAlignment="1">
      <alignment vertical="center"/>
    </xf>
    <xf numFmtId="165" fontId="35" fillId="5" borderId="63" xfId="0" applyNumberFormat="1" applyFont="1" applyFill="1" applyBorder="1" applyAlignment="1">
      <alignment vertical="center"/>
    </xf>
    <xf numFmtId="165" fontId="35" fillId="5" borderId="64" xfId="0" applyNumberFormat="1" applyFont="1" applyFill="1" applyBorder="1" applyAlignment="1">
      <alignment vertical="center"/>
    </xf>
    <xf numFmtId="165" fontId="55" fillId="7" borderId="40" xfId="0" applyNumberFormat="1" applyFont="1" applyFill="1" applyBorder="1" applyAlignment="1">
      <alignment vertical="center"/>
    </xf>
    <xf numFmtId="165" fontId="55" fillId="7" borderId="34" xfId="0" applyNumberFormat="1" applyFont="1" applyFill="1" applyBorder="1" applyAlignment="1">
      <alignment vertical="center"/>
    </xf>
    <xf numFmtId="165" fontId="55" fillId="7" borderId="48" xfId="0" applyNumberFormat="1" applyFont="1" applyFill="1" applyBorder="1" applyAlignment="1">
      <alignment vertical="center"/>
    </xf>
    <xf numFmtId="165" fontId="67" fillId="8" borderId="40" xfId="0" applyNumberFormat="1" applyFont="1" applyFill="1" applyBorder="1" applyAlignment="1">
      <alignment vertical="center"/>
    </xf>
    <xf numFmtId="165" fontId="67" fillId="8" borderId="34" xfId="0" applyNumberFormat="1" applyFont="1" applyFill="1" applyBorder="1" applyAlignment="1">
      <alignment vertical="center"/>
    </xf>
    <xf numFmtId="165" fontId="67" fillId="8" borderId="48" xfId="0" applyNumberFormat="1" applyFont="1" applyFill="1" applyBorder="1" applyAlignment="1">
      <alignment vertical="center"/>
    </xf>
    <xf numFmtId="165" fontId="44" fillId="0" borderId="62" xfId="0" applyNumberFormat="1" applyFont="1" applyBorder="1" applyAlignment="1">
      <alignment vertical="center"/>
    </xf>
    <xf numFmtId="165" fontId="44" fillId="0" borderId="69" xfId="0" applyNumberFormat="1" applyFont="1" applyBorder="1" applyAlignment="1">
      <alignment vertical="center"/>
    </xf>
    <xf numFmtId="165" fontId="44" fillId="0" borderId="107" xfId="0" applyNumberFormat="1" applyFont="1" applyBorder="1" applyAlignment="1">
      <alignment vertical="center"/>
    </xf>
    <xf numFmtId="165" fontId="44" fillId="3" borderId="63" xfId="0" applyNumberFormat="1" applyFont="1" applyFill="1" applyBorder="1" applyAlignment="1">
      <alignment vertical="center"/>
    </xf>
    <xf numFmtId="165" fontId="44" fillId="3" borderId="36" xfId="0" applyNumberFormat="1" applyFont="1" applyFill="1" applyBorder="1" applyAlignment="1">
      <alignment vertical="center"/>
    </xf>
    <xf numFmtId="165" fontId="44" fillId="3" borderId="108" xfId="0" applyNumberFormat="1" applyFont="1" applyFill="1" applyBorder="1" applyAlignment="1">
      <alignment vertical="center"/>
    </xf>
    <xf numFmtId="165" fontId="44" fillId="0" borderId="63" xfId="0" applyNumberFormat="1" applyFont="1" applyBorder="1" applyAlignment="1">
      <alignment vertical="center"/>
    </xf>
    <xf numFmtId="165" fontId="44" fillId="0" borderId="36" xfId="0" applyNumberFormat="1" applyFont="1" applyBorder="1" applyAlignment="1">
      <alignment vertical="center"/>
    </xf>
    <xf numFmtId="165" fontId="44" fillId="0" borderId="108" xfId="0" applyNumberFormat="1" applyFont="1" applyBorder="1" applyAlignment="1">
      <alignment vertical="center"/>
    </xf>
    <xf numFmtId="165" fontId="44" fillId="3" borderId="64" xfId="0" applyNumberFormat="1" applyFont="1" applyFill="1" applyBorder="1" applyAlignment="1">
      <alignment vertical="center"/>
    </xf>
    <xf numFmtId="165" fontId="44" fillId="3" borderId="71" xfId="0" applyNumberFormat="1" applyFont="1" applyFill="1" applyBorder="1" applyAlignment="1">
      <alignment vertical="center"/>
    </xf>
    <xf numFmtId="165" fontId="44" fillId="3" borderId="109" xfId="0" applyNumberFormat="1" applyFont="1" applyFill="1" applyBorder="1" applyAlignment="1">
      <alignment vertical="center"/>
    </xf>
    <xf numFmtId="165" fontId="44" fillId="5" borderId="36" xfId="0" applyNumberFormat="1" applyFont="1" applyFill="1" applyBorder="1" applyAlignment="1">
      <alignment vertical="center"/>
    </xf>
    <xf numFmtId="165" fontId="44" fillId="5" borderId="108" xfId="0" applyNumberFormat="1" applyFont="1" applyFill="1" applyBorder="1" applyAlignment="1">
      <alignment vertical="center"/>
    </xf>
    <xf numFmtId="165" fontId="44" fillId="5" borderId="71" xfId="0" applyNumberFormat="1" applyFont="1" applyFill="1" applyBorder="1" applyAlignment="1">
      <alignment vertical="center"/>
    </xf>
    <xf numFmtId="165" fontId="44" fillId="5" borderId="109" xfId="0" applyNumberFormat="1" applyFont="1" applyFill="1" applyBorder="1" applyAlignment="1">
      <alignment vertical="center"/>
    </xf>
    <xf numFmtId="165" fontId="44" fillId="5" borderId="63" xfId="0" applyNumberFormat="1" applyFont="1" applyFill="1" applyBorder="1" applyAlignment="1">
      <alignment vertical="center"/>
    </xf>
    <xf numFmtId="165" fontId="44" fillId="5" borderId="64" xfId="0" applyNumberFormat="1" applyFont="1" applyFill="1" applyBorder="1" applyAlignment="1">
      <alignment vertical="center"/>
    </xf>
    <xf numFmtId="165" fontId="67" fillId="7" borderId="40" xfId="0" applyNumberFormat="1" applyFont="1" applyFill="1" applyBorder="1" applyAlignment="1">
      <alignment vertical="center"/>
    </xf>
    <xf numFmtId="165" fontId="67" fillId="7" borderId="34" xfId="0" applyNumberFormat="1" applyFont="1" applyFill="1" applyBorder="1" applyAlignment="1">
      <alignment vertical="center"/>
    </xf>
    <xf numFmtId="165" fontId="67" fillId="7" borderId="48" xfId="0" applyNumberFormat="1" applyFont="1" applyFill="1" applyBorder="1" applyAlignment="1">
      <alignment vertical="center"/>
    </xf>
    <xf numFmtId="0" fontId="37" fillId="0" borderId="54" xfId="0" applyFont="1" applyBorder="1" applyAlignment="1">
      <alignment horizontal="center" vertical="center"/>
    </xf>
    <xf numFmtId="165" fontId="54" fillId="8" borderId="34" xfId="10" applyNumberFormat="1" applyFont="1" applyFill="1" applyBorder="1" applyAlignment="1">
      <alignment horizontal="center" vertical="center"/>
    </xf>
    <xf numFmtId="165" fontId="37" fillId="0" borderId="69" xfId="10" applyNumberFormat="1" applyFont="1" applyFill="1" applyBorder="1" applyAlignment="1">
      <alignment horizontal="center" vertical="center"/>
    </xf>
    <xf numFmtId="165" fontId="37" fillId="3" borderId="36" xfId="10" applyNumberFormat="1" applyFont="1" applyFill="1" applyBorder="1" applyAlignment="1">
      <alignment horizontal="center" vertical="center"/>
    </xf>
    <xf numFmtId="165" fontId="37" fillId="0" borderId="36" xfId="10" applyNumberFormat="1" applyFont="1" applyFill="1" applyBorder="1" applyAlignment="1">
      <alignment horizontal="center" vertical="center"/>
    </xf>
    <xf numFmtId="165" fontId="37" fillId="3" borderId="71" xfId="10" applyNumberFormat="1" applyFont="1" applyFill="1" applyBorder="1" applyAlignment="1">
      <alignment horizontal="center" vertical="center"/>
    </xf>
    <xf numFmtId="165" fontId="54" fillId="27" borderId="34" xfId="10" applyNumberFormat="1" applyFont="1" applyFill="1" applyBorder="1" applyAlignment="1">
      <alignment horizontal="center" vertical="center"/>
    </xf>
    <xf numFmtId="165" fontId="37" fillId="5" borderId="36" xfId="10" applyNumberFormat="1" applyFont="1" applyFill="1" applyBorder="1" applyAlignment="1">
      <alignment horizontal="center" vertical="center"/>
    </xf>
    <xf numFmtId="165" fontId="37" fillId="5" borderId="71" xfId="10" applyNumberFormat="1" applyFont="1" applyFill="1" applyBorder="1" applyAlignment="1">
      <alignment horizontal="center" vertical="center"/>
    </xf>
    <xf numFmtId="165" fontId="54" fillId="7" borderId="34" xfId="10" applyNumberFormat="1" applyFont="1" applyFill="1" applyBorder="1" applyAlignment="1">
      <alignment horizontal="center" vertical="center"/>
    </xf>
    <xf numFmtId="3" fontId="54" fillId="8" borderId="34" xfId="0" applyNumberFormat="1" applyFont="1" applyFill="1" applyBorder="1" applyAlignment="1">
      <alignment horizontal="center" vertical="center"/>
    </xf>
    <xf numFmtId="3" fontId="37" fillId="0" borderId="69" xfId="0" applyNumberFormat="1" applyFont="1" applyBorder="1" applyAlignment="1">
      <alignment horizontal="center" vertical="center"/>
    </xf>
    <xf numFmtId="3" fontId="37" fillId="3" borderId="36" xfId="0" applyNumberFormat="1" applyFont="1" applyFill="1" applyBorder="1" applyAlignment="1">
      <alignment horizontal="center" vertical="center"/>
    </xf>
    <xf numFmtId="3" fontId="37" fillId="0" borderId="36" xfId="0" applyNumberFormat="1" applyFont="1" applyBorder="1" applyAlignment="1">
      <alignment horizontal="center" vertical="center"/>
    </xf>
    <xf numFmtId="3" fontId="37" fillId="3" borderId="71" xfId="0" applyNumberFormat="1" applyFont="1" applyFill="1" applyBorder="1" applyAlignment="1">
      <alignment horizontal="center" vertical="center"/>
    </xf>
    <xf numFmtId="3" fontId="54" fillId="7" borderId="34" xfId="0" applyNumberFormat="1" applyFont="1" applyFill="1" applyBorder="1" applyAlignment="1">
      <alignment horizontal="center" vertical="center"/>
    </xf>
    <xf numFmtId="3" fontId="37" fillId="5" borderId="36" xfId="0" applyNumberFormat="1" applyFont="1" applyFill="1" applyBorder="1" applyAlignment="1">
      <alignment horizontal="center" vertical="center"/>
    </xf>
    <xf numFmtId="3" fontId="37" fillId="5" borderId="71" xfId="0" applyNumberFormat="1" applyFont="1" applyFill="1" applyBorder="1" applyAlignment="1">
      <alignment horizontal="center" vertical="center"/>
    </xf>
    <xf numFmtId="3" fontId="37" fillId="0" borderId="71" xfId="0" applyNumberFormat="1" applyFont="1" applyBorder="1" applyAlignment="1">
      <alignment horizontal="center" vertical="center"/>
    </xf>
    <xf numFmtId="3" fontId="37" fillId="0" borderId="35" xfId="0" applyNumberFormat="1" applyFont="1" applyBorder="1" applyAlignment="1">
      <alignment horizontal="center" vertical="center"/>
    </xf>
    <xf numFmtId="3" fontId="37" fillId="0" borderId="37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</cellXfs>
  <cellStyles count="22">
    <cellStyle name="Migliaia" xfId="1" builtinId="3"/>
    <cellStyle name="Migliaia (0)_indice ISTAT" xfId="2" xr:uid="{00000000-0005-0000-0000-000001000000}"/>
    <cellStyle name="Migliaia [0]" xfId="3" builtinId="6"/>
    <cellStyle name="Normale" xfId="0" builtinId="0"/>
    <cellStyle name="Normale_DATI" xfId="4" xr:uid="{00000000-0005-0000-0000-000004000000}"/>
    <cellStyle name="Normale_DATI_1" xfId="5" xr:uid="{00000000-0005-0000-0000-000005000000}"/>
    <cellStyle name="Normale_DATI_2" xfId="6" xr:uid="{00000000-0005-0000-0000-000006000000}"/>
    <cellStyle name="Normale_DATI_3" xfId="7" xr:uid="{00000000-0005-0000-0000-000007000000}"/>
    <cellStyle name="Normale_DATI_4" xfId="12" xr:uid="{00000000-0005-0000-0000-000008000000}"/>
    <cellStyle name="Normale_DATI_5" xfId="13" xr:uid="{6C498977-F14D-40B3-8559-B5464E659413}"/>
    <cellStyle name="Normale_DATI_6" xfId="14" xr:uid="{FB48D065-C025-464C-BFEC-9CF3F5D11F6A}"/>
    <cellStyle name="Normale_DATI_7" xfId="15" xr:uid="{C2219DE5-532C-4EC6-AB76-3893D6070636}"/>
    <cellStyle name="Normale_DATI_8" xfId="17" xr:uid="{4917D71C-5C60-4AD0-80E5-DA4AB54150EE}"/>
    <cellStyle name="Normale_DATI_9" xfId="16" xr:uid="{5A86568A-5BF7-4AE2-BD20-28509C738941}"/>
    <cellStyle name="Normale_DATI_A" xfId="18" xr:uid="{BE2C9FBA-6897-4F51-974A-9DAA10F80D6D}"/>
    <cellStyle name="Normale_Foglio1" xfId="8" xr:uid="{00000000-0005-0000-0000-000009000000}"/>
    <cellStyle name="Normale_Foglio2" xfId="9" xr:uid="{00000000-0005-0000-0000-00000A000000}"/>
    <cellStyle name="Normale_RSA" xfId="19" xr:uid="{A3CE6AAD-6A95-4C43-A725-F4FD849F621D}"/>
    <cellStyle name="Percentuale" xfId="10" builtinId="5"/>
    <cellStyle name="Titolo" xfId="20" builtinId="15"/>
    <cellStyle name="Valuta (0)_indice ISTAT" xfId="11" xr:uid="{00000000-0005-0000-0000-00000C000000}"/>
    <cellStyle name="Valuta_DATI" xfId="21" xr:uid="{DA0F7952-BA17-423B-8EAE-532CE7459B37}"/>
  </cellStyles>
  <dxfs count="103"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ptos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horizontal="center" vertical="center" textRotation="0" wrapText="0" indent="0" justifyLastLine="0" shrinkToFit="0" readingOrder="0"/>
      <border outline="0">
        <left style="thin">
          <color indexed="22"/>
        </left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3" formatCode="#,##0"/>
      <alignment vertical="center" textRotation="0" wrapText="0" indent="0" justifyLastLine="0" shrinkToFit="0" readingOrder="0"/>
      <border outline="0">
        <left style="thin">
          <color indexed="22"/>
        </left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3" formatCode="#,##0"/>
      <alignment vertical="center" textRotation="0" wrapText="0" indent="0" justifyLastLine="0" shrinkToFit="0" readingOrder="0"/>
      <border outline="0">
        <left style="thin">
          <color indexed="22"/>
        </left>
        <right style="thin">
          <color indexed="22"/>
        </right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3" formatCode="#,##0"/>
      <alignment vertical="center" textRotation="0" wrapText="0" indent="0" justifyLastLine="0" shrinkToFit="0" readingOrder="0"/>
      <border outline="0">
        <right style="thin">
          <color indexed="22"/>
        </right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  <border outline="0">
        <right style="thin">
          <color indexed="22"/>
        </right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wrapText="0" indent="0" justifyLastLine="0" shrinkToFit="0" readingOrder="0"/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</dxfs>
  <tableStyles count="0" defaultTableStyle="TableStyleMedium2" defaultPivotStyle="PivotStyleLight16"/>
  <colors>
    <mruColors>
      <color rgb="FFCCCCFF"/>
      <color rgb="FFFF9999"/>
      <color rgb="FFCCFF99"/>
      <color rgb="FFCCFFFF"/>
      <color rgb="FFCCECFF"/>
      <color rgb="FF008000"/>
      <color rgb="FFFFCC99"/>
      <color rgb="FFCC99FF"/>
      <color rgb="FF99CC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Andamento produzione e RD</a:t>
            </a:r>
          </a:p>
        </c:rich>
      </c:tx>
      <c:layout>
        <c:manualLayout>
          <c:xMode val="edge"/>
          <c:yMode val="edge"/>
          <c:x val="2.994654682473117E-2"/>
          <c:y val="2.8828828828828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614973262032089E-2"/>
          <c:y val="0.16756786241529845"/>
          <c:w val="0.84705882352941175"/>
          <c:h val="0.7153165739663816"/>
        </c:manualLayout>
      </c:layout>
      <c:barChart>
        <c:barDir val="col"/>
        <c:grouping val="clustered"/>
        <c:varyColors val="0"/>
        <c:ser>
          <c:idx val="1"/>
          <c:order val="0"/>
          <c:tx>
            <c:v>Totale RSU prodotti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Storico!$A$13:$A$36</c:f>
              <c:numCache>
                <c:formatCode>General</c:formatCode>
                <c:ptCount val="2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  <c:pt idx="14">
                  <c:v>1999</c:v>
                </c:pt>
                <c:pt idx="15">
                  <c:v>1998</c:v>
                </c:pt>
                <c:pt idx="16">
                  <c:v>1997</c:v>
                </c:pt>
                <c:pt idx="17">
                  <c:v>1996</c:v>
                </c:pt>
                <c:pt idx="18">
                  <c:v>1995</c:v>
                </c:pt>
                <c:pt idx="19">
                  <c:v>1994</c:v>
                </c:pt>
                <c:pt idx="20">
                  <c:v>1993</c:v>
                </c:pt>
                <c:pt idx="21">
                  <c:v>1992</c:v>
                </c:pt>
                <c:pt idx="22">
                  <c:v>1991</c:v>
                </c:pt>
                <c:pt idx="23">
                  <c:v>1990</c:v>
                </c:pt>
              </c:numCache>
            </c:numRef>
          </c:cat>
          <c:val>
            <c:numRef>
              <c:f>Storico!$E$13:$E$36</c:f>
              <c:numCache>
                <c:formatCode>#,##0</c:formatCode>
                <c:ptCount val="24"/>
                <c:pt idx="0">
                  <c:v>4599249.8889999995</c:v>
                </c:pt>
                <c:pt idx="1">
                  <c:v>4628153.6239999998</c:v>
                </c:pt>
                <c:pt idx="2">
                  <c:v>4827507.5080000004</c:v>
                </c:pt>
                <c:pt idx="3">
                  <c:v>4960370.9719999991</c:v>
                </c:pt>
                <c:pt idx="4">
                  <c:v>4929885.2879999997</c:v>
                </c:pt>
                <c:pt idx="5">
                  <c:v>5029427.9929999998</c:v>
                </c:pt>
                <c:pt idx="6">
                  <c:v>4932316.27424936</c:v>
                </c:pt>
                <c:pt idx="7">
                  <c:v>4944926.3600000003</c:v>
                </c:pt>
                <c:pt idx="8">
                  <c:v>4773467.5769999996</c:v>
                </c:pt>
                <c:pt idx="9">
                  <c:v>4735102.7770000007</c:v>
                </c:pt>
                <c:pt idx="10">
                  <c:v>4615534.0499999989</c:v>
                </c:pt>
                <c:pt idx="11">
                  <c:v>4682553.0399999991</c:v>
                </c:pt>
                <c:pt idx="12">
                  <c:v>4615027.721596526</c:v>
                </c:pt>
                <c:pt idx="13">
                  <c:v>4447888.5279747276</c:v>
                </c:pt>
                <c:pt idx="14">
                  <c:v>4289560.6060069213</c:v>
                </c:pt>
                <c:pt idx="15">
                  <c:v>4071786.9798210901</c:v>
                </c:pt>
                <c:pt idx="16">
                  <c:v>3933158</c:v>
                </c:pt>
                <c:pt idx="17">
                  <c:v>3803133</c:v>
                </c:pt>
                <c:pt idx="18">
                  <c:v>3722820</c:v>
                </c:pt>
                <c:pt idx="19">
                  <c:v>3810781</c:v>
                </c:pt>
                <c:pt idx="20">
                  <c:v>3749956</c:v>
                </c:pt>
                <c:pt idx="21">
                  <c:v>3896550</c:v>
                </c:pt>
                <c:pt idx="22">
                  <c:v>4277838</c:v>
                </c:pt>
                <c:pt idx="23">
                  <c:v>4115350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9-47FA-8C63-B0B6E959A09A}"/>
            </c:ext>
          </c:extLst>
        </c:ser>
        <c:ser>
          <c:idx val="2"/>
          <c:order val="1"/>
          <c:tx>
            <c:v>Rifiuti indifferenziati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Storico!$A$13:$A$36</c:f>
              <c:numCache>
                <c:formatCode>General</c:formatCode>
                <c:ptCount val="2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  <c:pt idx="14">
                  <c:v>1999</c:v>
                </c:pt>
                <c:pt idx="15">
                  <c:v>1998</c:v>
                </c:pt>
                <c:pt idx="16">
                  <c:v>1997</c:v>
                </c:pt>
                <c:pt idx="17">
                  <c:v>1996</c:v>
                </c:pt>
                <c:pt idx="18">
                  <c:v>1995</c:v>
                </c:pt>
                <c:pt idx="19">
                  <c:v>1994</c:v>
                </c:pt>
                <c:pt idx="20">
                  <c:v>1993</c:v>
                </c:pt>
                <c:pt idx="21">
                  <c:v>1992</c:v>
                </c:pt>
                <c:pt idx="22">
                  <c:v>1991</c:v>
                </c:pt>
                <c:pt idx="23">
                  <c:v>1990</c:v>
                </c:pt>
              </c:numCache>
            </c:numRef>
          </c:cat>
          <c:val>
            <c:numRef>
              <c:f>Storico!$H$13:$H$36</c:f>
              <c:numCache>
                <c:formatCode>#,##0</c:formatCode>
                <c:ptCount val="24"/>
                <c:pt idx="0">
                  <c:v>1757370.3429999999</c:v>
                </c:pt>
                <c:pt idx="1">
                  <c:v>1878764.3740000003</c:v>
                </c:pt>
                <c:pt idx="2">
                  <c:v>2017295.5760000001</c:v>
                </c:pt>
                <c:pt idx="3">
                  <c:v>2133701.4380000001</c:v>
                </c:pt>
                <c:pt idx="4">
                  <c:v>2166901.7960000001</c:v>
                </c:pt>
                <c:pt idx="5">
                  <c:v>2268309.7429999998</c:v>
                </c:pt>
                <c:pt idx="6">
                  <c:v>2310668.5690000001</c:v>
                </c:pt>
                <c:pt idx="7">
                  <c:v>2339118.9419999998</c:v>
                </c:pt>
                <c:pt idx="8">
                  <c:v>2328130.892</c:v>
                </c:pt>
                <c:pt idx="9">
                  <c:v>2355464.395</c:v>
                </c:pt>
                <c:pt idx="10">
                  <c:v>2328734.7500000005</c:v>
                </c:pt>
                <c:pt idx="11">
                  <c:v>2425721.29</c:v>
                </c:pt>
                <c:pt idx="12">
                  <c:v>2457038.3187113367</c:v>
                </c:pt>
                <c:pt idx="13">
                  <c:v>2405816.2506726123</c:v>
                </c:pt>
                <c:pt idx="14">
                  <c:v>2386710.2915343242</c:v>
                </c:pt>
                <c:pt idx="15">
                  <c:v>2406726.8715152675</c:v>
                </c:pt>
                <c:pt idx="16">
                  <c:v>2543585</c:v>
                </c:pt>
                <c:pt idx="17">
                  <c:v>2622723</c:v>
                </c:pt>
                <c:pt idx="18">
                  <c:v>2883960</c:v>
                </c:pt>
                <c:pt idx="19">
                  <c:v>3440781</c:v>
                </c:pt>
                <c:pt idx="20">
                  <c:v>3488956</c:v>
                </c:pt>
                <c:pt idx="21">
                  <c:v>3712550</c:v>
                </c:pt>
                <c:pt idx="22">
                  <c:v>4104838</c:v>
                </c:pt>
                <c:pt idx="23">
                  <c:v>3952350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9-47FA-8C63-B0B6E959A09A}"/>
            </c:ext>
          </c:extLst>
        </c:ser>
        <c:ser>
          <c:idx val="3"/>
          <c:order val="2"/>
          <c:tx>
            <c:v>Raccolte differenziate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Storico!$A$13:$A$36</c:f>
              <c:numCache>
                <c:formatCode>General</c:formatCode>
                <c:ptCount val="2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  <c:pt idx="14">
                  <c:v>1999</c:v>
                </c:pt>
                <c:pt idx="15">
                  <c:v>1998</c:v>
                </c:pt>
                <c:pt idx="16">
                  <c:v>1997</c:v>
                </c:pt>
                <c:pt idx="17">
                  <c:v>1996</c:v>
                </c:pt>
                <c:pt idx="18">
                  <c:v>1995</c:v>
                </c:pt>
                <c:pt idx="19">
                  <c:v>1994</c:v>
                </c:pt>
                <c:pt idx="20">
                  <c:v>1993</c:v>
                </c:pt>
                <c:pt idx="21">
                  <c:v>1992</c:v>
                </c:pt>
                <c:pt idx="22">
                  <c:v>1991</c:v>
                </c:pt>
                <c:pt idx="23">
                  <c:v>1990</c:v>
                </c:pt>
              </c:numCache>
            </c:numRef>
          </c:cat>
          <c:val>
            <c:numRef>
              <c:f>Storico!$F$13:$F$36</c:f>
              <c:numCache>
                <c:formatCode>#,##0</c:formatCode>
                <c:ptCount val="24"/>
                <c:pt idx="0">
                  <c:v>2502608.6379607012</c:v>
                </c:pt>
                <c:pt idx="1">
                  <c:v>2427168.6052970607</c:v>
                </c:pt>
                <c:pt idx="2">
                  <c:v>2440650.2043413804</c:v>
                </c:pt>
                <c:pt idx="3">
                  <c:v>2434470.3087068642</c:v>
                </c:pt>
                <c:pt idx="4">
                  <c:v>2373312.9659177833</c:v>
                </c:pt>
                <c:pt idx="5">
                  <c:v>2365271.8642772087</c:v>
                </c:pt>
                <c:pt idx="6">
                  <c:v>2232218.3119329424</c:v>
                </c:pt>
                <c:pt idx="7">
                  <c:v>2169709.5241615186</c:v>
                </c:pt>
                <c:pt idx="8">
                  <c:v>2040449.670310152</c:v>
                </c:pt>
                <c:pt idx="9">
                  <c:v>1975938.8854420425</c:v>
                </c:pt>
                <c:pt idx="10">
                  <c:v>1881404.3315000003</c:v>
                </c:pt>
                <c:pt idx="11">
                  <c:v>1824147.165</c:v>
                </c:pt>
                <c:pt idx="12">
                  <c:v>1667887.2571937284</c:v>
                </c:pt>
                <c:pt idx="13">
                  <c:v>1560622.5557831186</c:v>
                </c:pt>
                <c:pt idx="14">
                  <c:v>1451556.306906054</c:v>
                </c:pt>
                <c:pt idx="15">
                  <c:v>1271324.2793353866</c:v>
                </c:pt>
                <c:pt idx="16">
                  <c:v>1069719</c:v>
                </c:pt>
                <c:pt idx="17">
                  <c:v>857375</c:v>
                </c:pt>
                <c:pt idx="18">
                  <c:v>509029</c:v>
                </c:pt>
                <c:pt idx="19">
                  <c:v>370000</c:v>
                </c:pt>
                <c:pt idx="20">
                  <c:v>261000</c:v>
                </c:pt>
                <c:pt idx="21">
                  <c:v>184000</c:v>
                </c:pt>
                <c:pt idx="22">
                  <c:v>173000</c:v>
                </c:pt>
                <c:pt idx="23">
                  <c:v>163000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9-47FA-8C63-B0B6E959A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39784"/>
        <c:axId val="1"/>
      </c:barChart>
      <c:catAx>
        <c:axId val="2253397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253397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098569157392689"/>
          <c:y val="1.8018018018018018E-2"/>
          <c:w val="0.170906200317965"/>
          <c:h val="0.131531531531531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Andamento % RD</a:t>
            </a:r>
          </a:p>
        </c:rich>
      </c:tx>
      <c:layout>
        <c:manualLayout>
          <c:xMode val="edge"/>
          <c:yMode val="edge"/>
          <c:x val="4.8128387767109398E-2"/>
          <c:y val="3.6144578313253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515497553017946E-2"/>
          <c:y val="0.14257056070093008"/>
          <c:w val="0.92006525285481244"/>
          <c:h val="0.72690905596812239"/>
        </c:manualLayout>
      </c:layout>
      <c:bar3DChart>
        <c:barDir val="col"/>
        <c:grouping val="stacked"/>
        <c:varyColors val="0"/>
        <c:ser>
          <c:idx val="1"/>
          <c:order val="0"/>
          <c:tx>
            <c:v>RD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Storico!$A$13:$A$36</c:f>
              <c:numCache>
                <c:formatCode>General</c:formatCode>
                <c:ptCount val="2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  <c:pt idx="14">
                  <c:v>1999</c:v>
                </c:pt>
                <c:pt idx="15">
                  <c:v>1998</c:v>
                </c:pt>
                <c:pt idx="16">
                  <c:v>1997</c:v>
                </c:pt>
                <c:pt idx="17">
                  <c:v>1996</c:v>
                </c:pt>
                <c:pt idx="18">
                  <c:v>1995</c:v>
                </c:pt>
                <c:pt idx="19">
                  <c:v>1994</c:v>
                </c:pt>
                <c:pt idx="20">
                  <c:v>1993</c:v>
                </c:pt>
                <c:pt idx="21">
                  <c:v>1992</c:v>
                </c:pt>
                <c:pt idx="22">
                  <c:v>1991</c:v>
                </c:pt>
                <c:pt idx="23">
                  <c:v>1990</c:v>
                </c:pt>
              </c:numCache>
            </c:numRef>
          </c:cat>
          <c:val>
            <c:numRef>
              <c:f>Storico!$F$13:$F$36</c:f>
              <c:numCache>
                <c:formatCode>#,##0</c:formatCode>
                <c:ptCount val="24"/>
                <c:pt idx="0">
                  <c:v>2502608.6379607012</c:v>
                </c:pt>
                <c:pt idx="1">
                  <c:v>2427168.6052970607</c:v>
                </c:pt>
                <c:pt idx="2">
                  <c:v>2440650.2043413804</c:v>
                </c:pt>
                <c:pt idx="3">
                  <c:v>2434470.3087068642</c:v>
                </c:pt>
                <c:pt idx="4">
                  <c:v>2373312.9659177833</c:v>
                </c:pt>
                <c:pt idx="5">
                  <c:v>2365271.8642772087</c:v>
                </c:pt>
                <c:pt idx="6">
                  <c:v>2232218.3119329424</c:v>
                </c:pt>
                <c:pt idx="7">
                  <c:v>2169709.5241615186</c:v>
                </c:pt>
                <c:pt idx="8">
                  <c:v>2040449.670310152</c:v>
                </c:pt>
                <c:pt idx="9">
                  <c:v>1975938.8854420425</c:v>
                </c:pt>
                <c:pt idx="10">
                  <c:v>1881404.3315000003</c:v>
                </c:pt>
                <c:pt idx="11">
                  <c:v>1824147.165</c:v>
                </c:pt>
                <c:pt idx="12">
                  <c:v>1667887.2571937284</c:v>
                </c:pt>
                <c:pt idx="13">
                  <c:v>1560622.5557831186</c:v>
                </c:pt>
                <c:pt idx="14">
                  <c:v>1451556.306906054</c:v>
                </c:pt>
                <c:pt idx="15">
                  <c:v>1271324.2793353866</c:v>
                </c:pt>
                <c:pt idx="16">
                  <c:v>1069719</c:v>
                </c:pt>
                <c:pt idx="17">
                  <c:v>857375</c:v>
                </c:pt>
                <c:pt idx="18">
                  <c:v>509029</c:v>
                </c:pt>
                <c:pt idx="19">
                  <c:v>370000</c:v>
                </c:pt>
                <c:pt idx="20">
                  <c:v>261000</c:v>
                </c:pt>
                <c:pt idx="21">
                  <c:v>184000</c:v>
                </c:pt>
                <c:pt idx="22">
                  <c:v>173000</c:v>
                </c:pt>
                <c:pt idx="23">
                  <c:v>163000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3-45AC-97A0-6A5CAF28C0F2}"/>
            </c:ext>
          </c:extLst>
        </c:ser>
        <c:ser>
          <c:idx val="0"/>
          <c:order val="1"/>
          <c:tx>
            <c:v>Rifiuti indifferenziati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Storico!$A$13:$A$36</c:f>
              <c:numCache>
                <c:formatCode>General</c:formatCode>
                <c:ptCount val="2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  <c:pt idx="14">
                  <c:v>1999</c:v>
                </c:pt>
                <c:pt idx="15">
                  <c:v>1998</c:v>
                </c:pt>
                <c:pt idx="16">
                  <c:v>1997</c:v>
                </c:pt>
                <c:pt idx="17">
                  <c:v>1996</c:v>
                </c:pt>
                <c:pt idx="18">
                  <c:v>1995</c:v>
                </c:pt>
                <c:pt idx="19">
                  <c:v>1994</c:v>
                </c:pt>
                <c:pt idx="20">
                  <c:v>1993</c:v>
                </c:pt>
                <c:pt idx="21">
                  <c:v>1992</c:v>
                </c:pt>
                <c:pt idx="22">
                  <c:v>1991</c:v>
                </c:pt>
                <c:pt idx="23">
                  <c:v>1990</c:v>
                </c:pt>
              </c:numCache>
            </c:numRef>
          </c:cat>
          <c:val>
            <c:numRef>
              <c:f>Storico!$G$13:$G$36</c:f>
              <c:numCache>
                <c:formatCode>#,##0</c:formatCode>
                <c:ptCount val="24"/>
                <c:pt idx="0">
                  <c:v>2096641.2510392983</c:v>
                </c:pt>
                <c:pt idx="1">
                  <c:v>2200985.0187029392</c:v>
                </c:pt>
                <c:pt idx="2">
                  <c:v>2386857.30365862</c:v>
                </c:pt>
                <c:pt idx="3">
                  <c:v>2525900.6632931349</c:v>
                </c:pt>
                <c:pt idx="4">
                  <c:v>2556572.3220822164</c:v>
                </c:pt>
                <c:pt idx="5">
                  <c:v>2664156.1287227911</c:v>
                </c:pt>
                <c:pt idx="6">
                  <c:v>2700097.9623164176</c:v>
                </c:pt>
                <c:pt idx="7">
                  <c:v>2775216.8358384818</c:v>
                </c:pt>
                <c:pt idx="8">
                  <c:v>2733017.9066898478</c:v>
                </c:pt>
                <c:pt idx="9">
                  <c:v>2759163.891557958</c:v>
                </c:pt>
                <c:pt idx="10">
                  <c:v>2734129.7184999986</c:v>
                </c:pt>
                <c:pt idx="11">
                  <c:v>2858405.8749999991</c:v>
                </c:pt>
                <c:pt idx="12">
                  <c:v>2947140.4644027976</c:v>
                </c:pt>
                <c:pt idx="13">
                  <c:v>2887265.972191609</c:v>
                </c:pt>
                <c:pt idx="14">
                  <c:v>2838004.2991008675</c:v>
                </c:pt>
                <c:pt idx="15">
                  <c:v>2800462.7004857035</c:v>
                </c:pt>
                <c:pt idx="16">
                  <c:v>2863439</c:v>
                </c:pt>
                <c:pt idx="17">
                  <c:v>2945758</c:v>
                </c:pt>
                <c:pt idx="18">
                  <c:v>3213791</c:v>
                </c:pt>
                <c:pt idx="19">
                  <c:v>3440781</c:v>
                </c:pt>
                <c:pt idx="20">
                  <c:v>3488956</c:v>
                </c:pt>
                <c:pt idx="21">
                  <c:v>3712550</c:v>
                </c:pt>
                <c:pt idx="22">
                  <c:v>4104838</c:v>
                </c:pt>
                <c:pt idx="23">
                  <c:v>3952350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03-45AC-97A0-6A5CAF28C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shape val="cylinder"/>
        <c:axId val="225544216"/>
        <c:axId val="1"/>
        <c:axId val="0"/>
      </c:bar3DChart>
      <c:catAx>
        <c:axId val="22554421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25544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016315528126558"/>
          <c:y val="2.6104417670682729E-2"/>
          <c:w val="0.14600327979670269"/>
          <c:h val="9.83937851142101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38100</xdr:rowOff>
    </xdr:from>
    <xdr:to>
      <xdr:col>26</xdr:col>
      <xdr:colOff>0</xdr:colOff>
      <xdr:row>104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CAA4313-9C6C-4069-8007-CA8D7D34B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104</xdr:row>
      <xdr:rowOff>66675</xdr:rowOff>
    </xdr:from>
    <xdr:to>
      <xdr:col>26</xdr:col>
      <xdr:colOff>0</xdr:colOff>
      <xdr:row>137</xdr:row>
      <xdr:rowOff>95250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F6056D0-5C7A-4F90-9F21-904C61E20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IZZITOLA CRISTINA" id="{0EA79D32-47DB-4DA9-8FF6-EB1B9E4C1951}" userId="S::C.PIZZITOLA@arpalombardia.it::b168be9b-f959-4d81-b3fa-7722e3f5e86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BCAD4D-3741-43A6-8FEA-81C5C0E8592D}" name="Dati_RSA" displayName="Dati_RSA" ref="A5:CU963" totalsRowShown="0" headerRowDxfId="1" dataDxfId="0" headerRowBorderDxfId="102" tableBorderDxfId="101">
  <autoFilter ref="A5:CU963" xr:uid="{6ABCAD4D-3741-43A6-8FEA-81C5C0E8592D}">
    <filterColumn colId="6">
      <filters>
        <filter val="200301"/>
      </filters>
    </filterColumn>
  </autoFilter>
  <tableColumns count="99">
    <tableColumn id="1" xr3:uid="{7A06A965-9050-4A91-9EBD-191A0F97691D}" name="Anno" dataDxfId="100"/>
    <tableColumn id="2" xr3:uid="{DBAF8874-3F07-4B47-89C3-1CC21798CCA8}" name="Sigla" dataDxfId="99"/>
    <tableColumn id="3" xr3:uid="{374F9954-5CBE-4C22-B868-A22E3EF0B19B}" name="Comune" dataDxfId="98"/>
    <tableColumn id="4" xr3:uid="{08B2D5FB-5B26-449D-A726-0D712F297A83}" name="C" dataDxfId="97"/>
    <tableColumn id="5" xr3:uid="{74F7270F-EEB8-4F46-86CA-2FE15750196F}" name="V" dataDxfId="96"/>
    <tableColumn id="6" xr3:uid="{D3C5B66F-16D0-4432-B530-CDC242FAABF4}" name="Rifiuto" dataDxfId="95"/>
    <tableColumn id="7" xr3:uid="{12331B13-ACFD-41D5-912D-B56F50799DEF}" name="CER" dataDxfId="94"/>
    <tableColumn id="8" xr3:uid="{9F84FDD8-8916-461C-BB51-80B5DCFFE021}" name="P" dataDxfId="93"/>
    <tableColumn id="9" xr3:uid="{42FC45C7-C8AA-4BFB-AA25-0D0A155E0985}" name="Idn_reg" dataDxfId="92"/>
    <tableColumn id="10" xr3:uid="{C0D5B6C9-AD95-469A-B9E6-4A40B3AD859A}" name="Idn_pro" dataDxfId="91"/>
    <tableColumn id="11" xr3:uid="{7C1A35CE-C081-4D6A-B666-ECB1F3C80D4F}" name="Idn_com" dataDxfId="90"/>
    <tableColumn id="12" xr3:uid="{A0962781-7AB0-400D-9484-0ACB276189F4}" name="U" dataDxfId="89"/>
    <tableColumn id="13" xr3:uid="{AF29D5C9-4169-48A3-BD0D-5C26404FAE3D}" name="cheU" dataDxfId="88"/>
    <tableColumn id="14" xr3:uid="{51E02C44-503F-441B-8D25-09F84068FAB5}" name="nuovoDal" dataDxfId="87"/>
    <tableColumn id="15" xr3:uid="{BF4A17F8-8459-4E16-A9F6-8B04FE7B5336}" name="Per" dataDxfId="86"/>
    <tableColumn id="16" xr3:uid="{7B8AAF77-DF92-4BEE-BDE0-A62CCAACB286}" name="Regione" dataDxfId="85"/>
    <tableColumn id="17" xr3:uid="{C4E6D026-0453-4D2B-8EB7-4E50CF2D52BE}" name="Provincia" dataDxfId="84"/>
    <tableColumn id="18" xr3:uid="{44660120-BCAD-472D-BD3E-0F5DAC5A181D}" name="Abitanti" dataDxfId="83"/>
    <tableColumn id="19" xr3:uid="{3C09AAAE-FBEE-4498-8963-C1C978441741}" name="UtD" dataDxfId="82"/>
    <tableColumn id="20" xr3:uid="{2405DF36-C7F4-4898-9553-A3FCF37AB485}" name="UtND" dataDxfId="81"/>
    <tableColumn id="21" xr3:uid="{D622B73A-A7DB-4C02-9ED2-5EA3E6CFEB0D}" name="iRif" dataDxfId="80"/>
    <tableColumn id="22" xr3:uid="{75400E8D-3B21-4541-A4F3-C1BC6C7CAC14}" name="Macro" dataDxfId="79"/>
    <tableColumn id="23" xr3:uid="{A4C7A8D8-6B89-4BD4-AA51-1C1010057CAB}" name="RifiutoCompleto" dataDxfId="78"/>
    <tableColumn id="24" xr3:uid="{A36DA639-8491-4478-8908-CAF91F91B935}" name="Sottotitolo" dataDxfId="77"/>
    <tableColumn id="25" xr3:uid="{188CB944-E5C5-4CD4-9A46-F8C0A32B7720}" name="Bac" dataDxfId="76"/>
    <tableColumn id="26" xr3:uid="{A1982F38-CC3D-46E6-BB22-60DD7AF57459}" name="Mov" dataDxfId="75"/>
    <tableColumn id="27" xr3:uid="{1EAB23C3-14DD-4825-B3A1-34DA2F5A30E5}" name="Dett" dataDxfId="74"/>
    <tableColumn id="28" xr3:uid="{6CB65454-CBE6-47DC-AD21-2F5024D7F55E}" name="d_sem(kg)" dataDxfId="73"/>
    <tableColumn id="29" xr3:uid="{75EC2D67-13F3-4C3C-8E7F-D922ECD0975D}" name="s_sem(kg)" dataDxfId="72"/>
    <tableColumn id="30" xr3:uid="{DFD18223-5A7C-47A4-BA9C-3B3154A4E935}" name="c_sem(kg)" dataDxfId="71"/>
    <tableColumn id="31" xr3:uid="{0DE4585D-22D3-4C12-94E4-5F69CD1C1924}" name="e_sem(kg)" dataDxfId="70"/>
    <tableColumn id="32" xr3:uid="{1730888F-C0AF-4B9B-A33B-4B151EF1515C}" name="o_sem(kg)" dataDxfId="69"/>
    <tableColumn id="33" xr3:uid="{5BC3AEE4-AE33-487F-8F32-572132423697}" name="ds_sem(kg)" dataDxfId="68"/>
    <tableColumn id="34" xr3:uid="{C07337C0-88FB-4BF9-B016-C78181CABEAF}" name="aa_sem(kg)" dataDxfId="67"/>
    <tableColumn id="35" xr3:uid="{B2663B8D-1749-4667-8DAC-88A2FD0317F9}" name="tot_sem(kg)" dataDxfId="66"/>
    <tableColumn id="36" xr3:uid="{13700372-134C-4C9F-A5B0-7481227FE004}" name="D(kg)" dataDxfId="65"/>
    <tableColumn id="37" xr3:uid="{A5DA2046-D81D-4A3A-A8CB-79EDDAD151A1}" name="S(kg)" dataDxfId="64"/>
    <tableColumn id="38" xr3:uid="{415A8E07-B259-48DB-9F97-2AA3B5B1E027}" name="C(kg)" dataDxfId="63"/>
    <tableColumn id="39" xr3:uid="{0D5EACBF-A6E2-45F6-AA6A-8F9CBE13C05B}" name="E(kg)" dataDxfId="62"/>
    <tableColumn id="40" xr3:uid="{3805107A-F353-48F6-B28B-538EAC299CA9}" name="O(kg)" dataDxfId="61"/>
    <tableColumn id="41" xr3:uid="{E1FE4605-31BC-4528-B86A-5512D809D420}" name="DS(kg)" dataDxfId="60"/>
    <tableColumn id="42" xr3:uid="{FD81B89B-E7A0-4D2C-ACF3-5CE241FFAFD7}" name="AA(kg)" dataDxfId="59"/>
    <tableColumn id="43" xr3:uid="{584D0B55-0B88-4A38-87C4-E208885C34E2}" name="TOT(kg)" dataDxfId="58"/>
    <tableColumn id="44" xr3:uid="{3C051B2B-801D-417F-9484-036DCA8E20C4}" name="TOTcalc(kg)" dataDxfId="57"/>
    <tableColumn id="45" xr3:uid="{494281B9-0639-4184-A0C5-FC1180832D66}" name="TOTdie(kg)" dataDxfId="56"/>
    <tableColumn id="46" xr3:uid="{9E6E25ED-A288-4673-B472-517F8E5BB6F0}" name="PCanno(kg)" dataDxfId="55"/>
    <tableColumn id="47" xr3:uid="{4E99653D-D4AF-4C7D-A3F8-775C836923CC}" name="PCdie(kg)" dataDxfId="54"/>
    <tableColumn id="48" xr3:uid="{1FACFA73-492C-440E-8DB4-F8E78E27CF64}" name="PCannoProv" dataDxfId="53"/>
    <tableColumn id="49" xr3:uid="{0D2C9C06-12D3-449A-BC62-0409AEA4FF79}" name="PCdieProv" dataDxfId="52"/>
    <tableColumn id="50" xr3:uid="{A4302D59-FDD0-4CE0-8283-E5BCA40D7C1B}" name="NoteRIF" dataDxfId="51"/>
    <tableColumn id="51" xr3:uid="{EB0417CD-3234-4A87-818C-31CE1C8B4838}" name="PP" dataDxfId="50"/>
    <tableColumn id="52" xr3:uid="{833C446F-B2A1-4123-9AF2-890508ACE0B5}" name="PPfreq" dataDxfId="49"/>
    <tableColumn id="53" xr3:uid="{0AD4D717-0ADD-4427-B378-7BEF8D59C31A}" name="PPfreq2" dataDxfId="48"/>
    <tableColumn id="54" xr3:uid="{7C123602-B56B-44C1-8C49-3638B6D40B24}" name="PPnutD" dataDxfId="47"/>
    <tableColumn id="55" xr3:uid="{269902A8-CB09-4C63-928D-0B9E18502A9F}" name="PPnutND" dataDxfId="46"/>
    <tableColumn id="56" xr3:uid="{E47F3A1D-A69F-45F0-84E1-3CD0F3BA1D58}" name="CON" dataDxfId="45"/>
    <tableColumn id="57" xr3:uid="{D7AE17B9-E60B-4047-9E1A-36186ABBFD26}" name="CONfreq" dataDxfId="44"/>
    <tableColumn id="58" xr3:uid="{14AE37C3-D1D5-40F5-8A36-E8AF8B89F354}" name="CONfreq2" dataDxfId="43"/>
    <tableColumn id="59" xr3:uid="{5615E908-A813-444C-953B-A5F52D1751AC}" name="SPAZ" dataDxfId="42"/>
    <tableColumn id="60" xr3:uid="{0769DD42-ECD7-4260-8290-213AE8E57993}" name="SPAZFreq" dataDxfId="41"/>
    <tableColumn id="61" xr3:uid="{8FCB6F72-89F8-40B3-8860-1D5D593089A4}" name="SPAZfreq2" dataDxfId="40"/>
    <tableColumn id="62" xr3:uid="{4EBCFE0F-8A4C-47CB-B00C-3B8651EA7531}" name="AA" dataDxfId="39"/>
    <tableColumn id="63" xr3:uid="{A04BAE21-6A15-4BEA-9991-7B570C37120D}" name="CHIA" dataDxfId="38"/>
    <tableColumn id="64" xr3:uid="{DBFCA22D-678C-494D-8608-C1FD371EDEC6}" name="CHIAgratis" dataDxfId="37"/>
    <tableColumn id="65" xr3:uid="{509F6C0F-C54B-4F71-8593-824D80C3CA7F}" name="CHIApag" dataDxfId="36"/>
    <tableColumn id="66" xr3:uid="{8AC8041A-6B1F-4211-AD3A-7D9CFB267BF5}" name="CHIAeuro" dataDxfId="35"/>
    <tableColumn id="67" xr3:uid="{E164C435-BD69-4503-98BB-3D5F4C9A4BBF}" name="ECO" dataDxfId="34"/>
    <tableColumn id="68" xr3:uid="{8752895A-BF8A-470D-ADDA-007B7C7EC95E}" name="ECOfreq" dataDxfId="33"/>
    <tableColumn id="69" xr3:uid="{15EB002F-7CA0-4663-8D0C-FCFA2A2CD800}" name="ECOfreq2" dataDxfId="32"/>
    <tableColumn id="70" xr3:uid="{8126C05B-18E1-4FD4-AFFE-DE58DA94E42B}" name="ALTRO" dataDxfId="31"/>
    <tableColumn id="71" xr3:uid="{5642D230-B132-413F-969E-FFEFA68E321A}" name="ALTROfreq" dataDxfId="30"/>
    <tableColumn id="72" xr3:uid="{44908ABC-292D-457E-80DD-5729D19B3E93}" name="ALTROfreq2" dataDxfId="29"/>
    <tableColumn id="73" xr3:uid="{AC2F18E9-F9D9-4F4B-9BEF-91C8DEAB05EC}" name="cheALTRO" dataDxfId="28"/>
    <tableColumn id="74" xr3:uid="{BAE3D519-AE34-4916-999C-8A2D34873DB4}" name="NoteMODALITA" dataDxfId="27"/>
    <tableColumn id="75" xr3:uid="{C7870D53-FBAA-4AD5-9457-CCF62D9538BF}" name="eMulti?" dataDxfId="26"/>
    <tableColumn id="76" xr3:uid="{E9C3549C-A04E-405B-A8E1-94321CDD33B0}" name="MULTIfrazioni" dataDxfId="25"/>
    <tableColumn id="77" xr3:uid="{824CB1F2-377E-4698-9EF0-59B76A374DDF}" name="MULTIfrazioni_MUD" dataDxfId="24"/>
    <tableColumn id="78" xr3:uid="{5FACB012-A75F-44B0-9983-833A1D984027}" name="Multiscarto" dataDxfId="23"/>
    <tableColumn id="79" xr3:uid="{3336865C-2213-4CCD-BD16-BBF593B1A32E}" name="Split" dataDxfId="22"/>
    <tableColumn id="80" xr3:uid="{524ADEBC-544E-43BC-9237-31940B214CE0}" name="MUDdefault" dataDxfId="21"/>
    <tableColumn id="81" xr3:uid="{6BF589ED-F23B-4E6C-8790-747687F35A53}" name="cheMUD" dataDxfId="20"/>
    <tableColumn id="82" xr3:uid="{469D14C8-1DEF-42D5-B116-76A3C7D4BCBB}" name="RU" dataDxfId="19"/>
    <tableColumn id="83" xr3:uid="{BB628BDD-DA3E-4F3E-9145-F59173E40FD1}" name="Ind" dataDxfId="18"/>
    <tableColumn id="84" xr3:uid="{ABE3E0CC-B613-4E7F-BB6B-201AE12E9B71}" name="Ing" dataDxfId="17"/>
    <tableColumn id="85" xr3:uid="{BFE3E1F3-D560-4B4A-A42D-5D44962B24D0}" name="Ss" dataDxfId="16"/>
    <tableColumn id="86" xr3:uid="{F27297F7-664F-489A-A402-430C322A0B54}" name="RD" dataDxfId="15"/>
    <tableColumn id="87" xr3:uid="{C376B587-51FB-4B92-8F0F-ADD63EF7F76D}" name="ALTRERD" dataDxfId="14"/>
    <tableColumn id="88" xr3:uid="{D83549DE-ADEE-4FAA-996E-FC00459D759F}" name="RSA" dataDxfId="13"/>
    <tableColumn id="89" xr3:uid="{7B5C4D58-BB2A-4895-9CA7-EF14AF09B5B5}" name="Cimit" dataDxfId="12"/>
    <tableColumn id="90" xr3:uid="{6D15D125-83DD-4807-B373-1BFD1B414C89}" name="Inerti" dataDxfId="11"/>
    <tableColumn id="91" xr3:uid="{DCAC4072-80E3-496A-BEC8-1DD786E0DF83}" name="ModRaccolta" dataDxfId="10"/>
    <tableColumn id="92" xr3:uid="{E3392599-CE66-490C-B9B9-170C17681ECB}" name="UD rif" dataDxfId="9"/>
    <tableColumn id="93" xr3:uid="{91F2467C-758A-4D2C-85E5-325CA017DF34}" name="UND rif" dataDxfId="8"/>
    <tableColumn id="94" xr3:uid="{F30948A1-EECF-44B2-9CEA-768CECFB4D61}" name="UD 200108 (Kg)" dataDxfId="7"/>
    <tableColumn id="95" xr3:uid="{905A6EDE-DACA-4CC9-B67F-2AE9B8F0719C}" name="Conai (flag)" dataDxfId="6"/>
    <tableColumn id="96" xr3:uid="{15078359-E701-4EE8-BCCF-2E07374F7EF3}" name="Qta Conai (Kg)" dataDxfId="5"/>
    <tableColumn id="97" xr3:uid="{611EC8E2-339E-4FDA-923D-1FA46FB8FBCD}" name="Colonna1" dataDxfId="4" dataCellStyle="Valuta_DATI"/>
    <tableColumn id="98" xr3:uid="{4E8BC618-8C49-41D4-A8C9-BCD232290387}" name="Colonna2" dataDxfId="3" dataCellStyle="Valuta_DATI"/>
    <tableColumn id="99" xr3:uid="{30DF21A8-AD23-41E9-BC59-5BFCF3E21CC8}" name="Colonna3" dataDxfId="2" dataCellStyle="Valuta_DAT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3" dT="2023-10-20T09:06:20.85" personId="{0EA79D32-47DB-4DA9-8FF6-EB1B9E4C1951}" id="{3188B355-CD25-4B15-B883-B2CF93AC6F1F}">
    <text>Dai dati 2022 in questa colonna sono ricompresi anche gli RSA RU NON Diff</text>
  </threadedComment>
  <threadedComment ref="AN3" dT="2023-10-20T09:40:49.85" personId="{0EA79D32-47DB-4DA9-8FF6-EB1B9E4C1951}" id="{B527C008-151B-43B1-8A2F-1278186D0883}">
    <text>Dai dati 2022 questa colonna comprende la sommatoria di Imballaggi in Carta + Carta e cartone come da indicazioni L-quater</text>
  </threadedComment>
  <threadedComment ref="AO3" dT="2023-10-20T09:41:17.47" personId="{0EA79D32-47DB-4DA9-8FF6-EB1B9E4C1951}" id="{398389FE-5231-4981-986F-1088E4E80DBC}">
    <text>Dai dati 2022 questa colonna comprende la sommatoria di Imballaggi in Legno + Legno come da indicazioni L-quater</text>
  </threadedComment>
  <threadedComment ref="AP3" dT="2023-10-20T09:41:55.36" personId="{0EA79D32-47DB-4DA9-8FF6-EB1B9E4C1951}" id="{F991D8ED-5F05-4AC6-95C9-D721F7086B93}">
    <text>Dai dati 2022 questa colonna comprende la sommatoria di Imballaggi in Metallo + Metallo come da indicazioni L-quater</text>
  </threadedComment>
  <threadedComment ref="AQ3" dT="2023-10-20T09:51:03.23" personId="{0EA79D32-47DB-4DA9-8FF6-EB1B9E4C1951}" id="{17D7D404-21C1-4E6C-99BC-17C67CFAA732}">
    <text>Dai dati 2022 questa colonna comprende la sommatoria di Imballaggi in materiali misti + multimateriale + imball in materiali compositi come da indicazioni L-quater</text>
  </threadedComment>
  <threadedComment ref="AR3" dT="2023-10-20T09:42:21.69" personId="{0EA79D32-47DB-4DA9-8FF6-EB1B9E4C1951}" id="{91768D59-F445-48E4-B8F1-698C8A3797A9}">
    <text>Dai dati 2022 questa colonna comprende la sommatoria di Imballaggi in Plastica + Plastica come da indicazioni L-quater</text>
  </threadedComment>
  <threadedComment ref="AW3" dT="2023-10-20T09:42:48.72" personId="{0EA79D32-47DB-4DA9-8FF6-EB1B9E4C1951}" id="{0DE791F7-2C7F-44E4-84D1-72AB15CBA423}">
    <text>Dai dati 2022 questa colonna comprende la sommatoria di Imballaggi in Vetro + Vetro come da indicazioni L-quater</text>
  </threadedComment>
  <threadedComment ref="AX3" dT="2023-10-20T09:47:16.32" personId="{0EA79D32-47DB-4DA9-8FF6-EB1B9E4C1951}" id="{E4A55D0A-8063-4476-8CB5-AB85B22A79DA}">
    <text>Dai dati 2022 questa colonna comprende la sommatoria di Imballaggi in materiale Tessile + Abbigliamento + Prodotti tessili 
come da indicazioni L-quater</text>
  </threadedComment>
  <threadedComment ref="N4" dT="2023-10-20T09:06:51.40" personId="{0EA79D32-47DB-4DA9-8FF6-EB1B9E4C1951}" id="{98DF0EEA-8083-46F6-B5F1-757F2E31542A}">
    <text>Dai dati 2022 in questa colonna sono ricompresi anche gli RSA RU NON Diff</text>
  </threadedComment>
  <threadedComment ref="N30" dT="2023-10-20T09:06:51.40" personId="{0EA79D32-47DB-4DA9-8FF6-EB1B9E4C1951}" id="{7F72ACFD-DCA5-45FE-926A-64EE5DFB180B}">
    <text>Dai dati 2022 in questa colonna sono ricompresi anche gli RSA RU NON Diff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E345"/>
  <sheetViews>
    <sheetView tabSelected="1" zoomScale="160" zoomScaleNormal="160" zoomScaleSheetLayoutView="15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2" sqref="C12"/>
    </sheetView>
  </sheetViews>
  <sheetFormatPr defaultColWidth="9.140625" defaultRowHeight="8.25" outlineLevelRow="1" x14ac:dyDescent="0.2"/>
  <cols>
    <col min="1" max="1" width="3.7109375" style="1393" customWidth="1"/>
    <col min="2" max="2" width="4.28515625" style="476" customWidth="1"/>
    <col min="3" max="3" width="9" style="1533" customWidth="1"/>
    <col min="4" max="4" width="7.140625" style="476" customWidth="1"/>
    <col min="5" max="5" width="6.140625" style="1399" customWidth="1"/>
    <col min="6" max="6" width="5.140625" style="476" customWidth="1"/>
    <col min="7" max="7" width="7" style="476" customWidth="1"/>
    <col min="8" max="8" width="5.42578125" style="476" customWidth="1"/>
    <col min="9" max="9" width="4.7109375" style="476" customWidth="1"/>
    <col min="10" max="10" width="3.7109375" style="476" customWidth="1"/>
    <col min="11" max="12" width="4.5703125" style="476" customWidth="1"/>
    <col min="13" max="13" width="5.5703125" style="476" customWidth="1"/>
    <col min="14" max="14" width="6.42578125" style="476" customWidth="1"/>
    <col min="15" max="15" width="4" style="476" customWidth="1"/>
    <col min="16" max="16" width="5.28515625" style="476" customWidth="1"/>
    <col min="17" max="17" width="5.42578125" style="476" customWidth="1"/>
    <col min="18" max="18" width="4.42578125" style="476" customWidth="1"/>
    <col min="19" max="19" width="4.28515625" style="476" bestFit="1" customWidth="1"/>
    <col min="20" max="20" width="5.28515625" style="476" customWidth="1"/>
    <col min="21" max="21" width="5.42578125" style="476" customWidth="1"/>
    <col min="22" max="22" width="4.42578125" style="476" customWidth="1"/>
    <col min="23" max="23" width="4" style="476" customWidth="1"/>
    <col min="24" max="24" width="6.5703125" style="476" customWidth="1"/>
    <col min="25" max="25" width="4.42578125" style="476" customWidth="1"/>
    <col min="26" max="26" width="4.7109375" style="476" customWidth="1"/>
    <col min="27" max="27" width="4.140625" style="476" customWidth="1"/>
    <col min="28" max="28" width="5.140625" style="476" customWidth="1"/>
    <col min="29" max="29" width="6.5703125" style="476" customWidth="1"/>
    <col min="30" max="30" width="4.7109375" style="476" customWidth="1"/>
    <col min="31" max="31" width="4.42578125" style="476" customWidth="1"/>
    <col min="32" max="32" width="3.85546875" style="476" customWidth="1"/>
    <col min="33" max="33" width="5.140625" style="476" customWidth="1"/>
    <col min="34" max="34" width="5.7109375" style="476" customWidth="1"/>
    <col min="35" max="35" width="4" style="476" customWidth="1"/>
    <col min="36" max="36" width="5" style="476" customWidth="1"/>
    <col min="37" max="37" width="4.28515625" style="476" customWidth="1"/>
    <col min="38" max="38" width="4.42578125" style="476" customWidth="1"/>
    <col min="39" max="39" width="4.85546875" style="476" customWidth="1"/>
    <col min="40" max="41" width="5.85546875" style="1395" customWidth="1"/>
    <col min="42" max="42" width="4.42578125" style="1395" customWidth="1"/>
    <col min="43" max="43" width="5.7109375" style="1395" customWidth="1"/>
    <col min="44" max="44" width="6" style="1395" customWidth="1"/>
    <col min="45" max="45" width="4.42578125" style="1395" bestFit="1" customWidth="1"/>
    <col min="46" max="46" width="5.28515625" style="1395" customWidth="1"/>
    <col min="47" max="47" width="4.85546875" style="1395" customWidth="1"/>
    <col min="48" max="48" width="5.140625" style="1395" bestFit="1" customWidth="1"/>
    <col min="49" max="49" width="4.28515625" style="1395" customWidth="1"/>
    <col min="50" max="50" width="4" style="1395" bestFit="1" customWidth="1"/>
    <col min="51" max="51" width="5.7109375" style="1395" bestFit="1" customWidth="1"/>
    <col min="52" max="53" width="4" style="1395" bestFit="1" customWidth="1"/>
    <col min="54" max="54" width="5.42578125" style="1395" bestFit="1" customWidth="1"/>
    <col min="55" max="56" width="4.7109375" style="1395" bestFit="1" customWidth="1"/>
    <col min="57" max="57" width="6.140625" style="1395" bestFit="1" customWidth="1"/>
    <col min="58" max="58" width="4.5703125" style="1395" bestFit="1" customWidth="1"/>
    <col min="59" max="59" width="6.140625" style="1395" bestFit="1" customWidth="1"/>
    <col min="60" max="60" width="5.42578125" style="1395" bestFit="1" customWidth="1"/>
    <col min="61" max="61" width="6.140625" style="1395" bestFit="1" customWidth="1"/>
    <col min="62" max="62" width="5.42578125" style="1395" bestFit="1" customWidth="1"/>
    <col min="63" max="63" width="5.28515625" style="1395" bestFit="1" customWidth="1"/>
    <col min="64" max="64" width="5.42578125" style="1395" bestFit="1" customWidth="1"/>
    <col min="65" max="65" width="6" style="1395" bestFit="1" customWidth="1"/>
    <col min="66" max="68" width="5.42578125" style="1395" bestFit="1" customWidth="1"/>
    <col min="69" max="69" width="4" style="1395" customWidth="1"/>
    <col min="70" max="71" width="6.140625" style="1395" bestFit="1" customWidth="1"/>
    <col min="72" max="72" width="4.5703125" style="1395" bestFit="1" customWidth="1"/>
    <col min="73" max="73" width="5.42578125" style="1395" bestFit="1" customWidth="1"/>
    <col min="74" max="74" width="6.140625" style="476" bestFit="1" customWidth="1"/>
    <col min="75" max="75" width="5.5703125" style="1395" customWidth="1"/>
    <col min="76" max="76" width="4" style="1395" bestFit="1" customWidth="1"/>
    <col min="77" max="77" width="4.42578125" style="1395" bestFit="1" customWidth="1"/>
    <col min="78" max="78" width="5.42578125" style="1395" bestFit="1" customWidth="1"/>
    <col min="79" max="81" width="4" style="1395" bestFit="1" customWidth="1"/>
    <col min="82" max="82" width="4" style="476" bestFit="1" customWidth="1"/>
    <col min="83" max="83" width="4.7109375" style="476" customWidth="1"/>
    <col min="84" max="85" width="4" style="476" bestFit="1" customWidth="1"/>
    <col min="86" max="86" width="4.7109375" style="476" bestFit="1" customWidth="1"/>
    <col min="87" max="87" width="3.85546875" style="476" bestFit="1" customWidth="1"/>
    <col min="88" max="88" width="4.7109375" style="476" bestFit="1" customWidth="1"/>
    <col min="89" max="89" width="4" style="476" bestFit="1" customWidth="1"/>
    <col min="90" max="90" width="4.7109375" style="476" bestFit="1" customWidth="1"/>
    <col min="91" max="91" width="4.5703125" style="476" customWidth="1"/>
    <col min="92" max="92" width="4" style="476" bestFit="1" customWidth="1"/>
    <col min="93" max="93" width="5.42578125" style="476" bestFit="1" customWidth="1"/>
    <col min="94" max="94" width="4.5703125" style="476" bestFit="1" customWidth="1"/>
    <col min="95" max="95" width="5.42578125" style="476" bestFit="1" customWidth="1"/>
    <col min="96" max="98" width="4" style="476" bestFit="1" customWidth="1"/>
    <col min="99" max="99" width="5.42578125" style="476" bestFit="1" customWidth="1"/>
    <col min="100" max="100" width="4.7109375" style="476" bestFit="1" customWidth="1"/>
    <col min="101" max="101" width="4" style="476" bestFit="1" customWidth="1"/>
    <col min="102" max="102" width="5.42578125" style="476" bestFit="1" customWidth="1"/>
    <col min="103" max="103" width="4.7109375" style="476" bestFit="1" customWidth="1"/>
    <col min="104" max="104" width="6.28515625" style="476" customWidth="1"/>
    <col min="105" max="105" width="5" style="476" customWidth="1"/>
    <col min="106" max="106" width="4.85546875" style="476" customWidth="1"/>
    <col min="107" max="107" width="4.140625" style="476" customWidth="1"/>
    <col min="108" max="109" width="4.28515625" style="476" customWidth="1"/>
    <col min="110" max="110" width="5.7109375" style="476" customWidth="1"/>
    <col min="111" max="111" width="3.5703125" style="476" customWidth="1"/>
    <col min="112" max="112" width="5.28515625" style="476" customWidth="1"/>
    <col min="113" max="113" width="6.140625" style="476" customWidth="1"/>
    <col min="114" max="114" width="4.5703125" style="476" customWidth="1"/>
    <col min="115" max="115" width="4.7109375" style="476" customWidth="1"/>
    <col min="116" max="116" width="4.5703125" style="476" customWidth="1"/>
    <col min="117" max="117" width="5.42578125" style="476" customWidth="1"/>
    <col min="118" max="118" width="5.42578125" style="476" bestFit="1" customWidth="1"/>
    <col min="119" max="119" width="5.140625" style="476" bestFit="1" customWidth="1"/>
    <col min="120" max="120" width="5.85546875" style="476" bestFit="1" customWidth="1"/>
    <col min="121" max="121" width="5.42578125" style="476" bestFit="1" customWidth="1"/>
    <col min="122" max="122" width="5.42578125" style="476" customWidth="1"/>
    <col min="123" max="123" width="3.140625" style="476" customWidth="1"/>
    <col min="124" max="124" width="5.42578125" style="476" bestFit="1" customWidth="1"/>
    <col min="125" max="125" width="4.5703125" style="1393" customWidth="1"/>
    <col min="126" max="126" width="4.85546875" style="476" customWidth="1"/>
    <col min="127" max="127" width="5.7109375" style="476" customWidth="1"/>
    <col min="128" max="128" width="4.140625" style="476" customWidth="1"/>
    <col min="129" max="129" width="4.7109375" style="1400" customWidth="1"/>
    <col min="130" max="130" width="4.42578125" style="476" customWidth="1"/>
    <col min="131" max="131" width="4.7109375" style="1401" customWidth="1"/>
    <col min="132" max="132" width="4.28515625" style="476" customWidth="1"/>
    <col min="133" max="133" width="6.140625" style="476" customWidth="1"/>
    <col min="134" max="134" width="4.42578125" style="476" customWidth="1"/>
    <col min="135" max="135" width="5.28515625" style="476" customWidth="1"/>
    <col min="136" max="136" width="4.42578125" style="476" customWidth="1"/>
    <col min="137" max="137" width="4.85546875" style="476" customWidth="1"/>
    <col min="138" max="139" width="4.7109375" style="476" customWidth="1"/>
    <col min="140" max="140" width="4.28515625" style="1402" customWidth="1"/>
    <col min="141" max="141" width="3.42578125" style="1402" customWidth="1"/>
    <col min="142" max="142" width="5.42578125" style="476" customWidth="1"/>
    <col min="143" max="143" width="4.5703125" style="476" customWidth="1"/>
    <col min="144" max="144" width="4.5703125" style="1400" customWidth="1"/>
    <col min="145" max="145" width="4" style="476" customWidth="1"/>
    <col min="146" max="146" width="5.28515625" style="476" customWidth="1"/>
    <col min="147" max="147" width="4.42578125" style="476" customWidth="1"/>
    <col min="148" max="148" width="6.140625" style="1403" customWidth="1"/>
    <col min="149" max="149" width="4.85546875" style="476" customWidth="1"/>
    <col min="150" max="150" width="4.7109375" style="476" customWidth="1"/>
    <col min="151" max="151" width="4.5703125" style="476" bestFit="1" customWidth="1"/>
    <col min="152" max="152" width="5.140625" style="476" customWidth="1"/>
    <col min="153" max="153" width="4" style="476" customWidth="1"/>
    <col min="154" max="154" width="5.5703125" style="1400" customWidth="1"/>
    <col min="155" max="155" width="4.140625" style="476" customWidth="1"/>
    <col min="156" max="157" width="5" style="476" customWidth="1"/>
    <col min="158" max="158" width="4.5703125" style="476" customWidth="1"/>
    <col min="159" max="159" width="4" style="476" bestFit="1" customWidth="1"/>
    <col min="160" max="160" width="4.42578125" style="476" customWidth="1"/>
    <col min="161" max="161" width="4.7109375" style="476" bestFit="1" customWidth="1"/>
    <col min="162" max="162" width="6" style="476" customWidth="1"/>
    <col min="163" max="163" width="4.7109375" style="476" bestFit="1" customWidth="1"/>
    <col min="164" max="164" width="5.42578125" style="476" customWidth="1"/>
    <col min="165" max="165" width="4" style="476" customWidth="1"/>
    <col min="166" max="166" width="4.7109375" style="476" bestFit="1" customWidth="1"/>
    <col min="167" max="167" width="5.85546875" style="476" bestFit="1" customWidth="1"/>
    <col min="168" max="168" width="5.28515625" style="476" customWidth="1"/>
    <col min="169" max="169" width="4.7109375" style="1393" customWidth="1"/>
    <col min="170" max="170" width="4.7109375" style="476" customWidth="1"/>
    <col min="171" max="172" width="5.42578125" style="476" bestFit="1" customWidth="1"/>
    <col min="173" max="173" width="6" style="476" bestFit="1" customWidth="1"/>
    <col min="174" max="174" width="5.7109375" style="1394" customWidth="1"/>
    <col min="175" max="175" width="4" style="476" customWidth="1"/>
    <col min="176" max="176" width="6" style="476" customWidth="1"/>
    <col min="177" max="177" width="4.85546875" style="1395" customWidth="1"/>
    <col min="178" max="178" width="4.28515625" style="1395" customWidth="1"/>
    <col min="179" max="179" width="4.5703125" style="1395" bestFit="1" customWidth="1"/>
    <col min="180" max="180" width="6.140625" style="1395" bestFit="1" customWidth="1"/>
    <col min="181" max="181" width="4.5703125" style="1395" bestFit="1" customWidth="1"/>
    <col min="182" max="182" width="6.140625" style="1395" bestFit="1" customWidth="1"/>
    <col min="183" max="183" width="5.42578125" style="1395" bestFit="1" customWidth="1"/>
    <col min="184" max="184" width="6.140625" style="1395" bestFit="1" customWidth="1"/>
    <col min="185" max="185" width="5.42578125" style="1395" bestFit="1" customWidth="1"/>
    <col min="186" max="186" width="4.5703125" style="1395" bestFit="1" customWidth="1"/>
    <col min="187" max="187" width="4.7109375" style="1395" customWidth="1"/>
    <col min="188" max="188" width="6" style="1395" bestFit="1" customWidth="1"/>
    <col min="189" max="190" width="5.42578125" style="1395" bestFit="1" customWidth="1"/>
    <col min="191" max="191" width="3.85546875" style="1395" bestFit="1" customWidth="1"/>
    <col min="192" max="192" width="5.42578125" style="1395" bestFit="1" customWidth="1"/>
    <col min="193" max="193" width="4.5703125" style="1395" bestFit="1" customWidth="1"/>
    <col min="194" max="195" width="6.140625" style="1395" bestFit="1" customWidth="1"/>
    <col min="196" max="196" width="3.85546875" style="1395" bestFit="1" customWidth="1"/>
    <col min="197" max="197" width="5.42578125" style="1395" bestFit="1" customWidth="1"/>
    <col min="198" max="198" width="6.140625" style="476" bestFit="1" customWidth="1"/>
    <col min="199" max="199" width="5.42578125" style="1395" bestFit="1" customWidth="1"/>
    <col min="200" max="200" width="4" style="1395" bestFit="1" customWidth="1"/>
    <col min="201" max="201" width="4.42578125" style="1395" bestFit="1" customWidth="1"/>
    <col min="202" max="202" width="5.42578125" style="1395" bestFit="1" customWidth="1"/>
    <col min="203" max="205" width="4" style="1395" bestFit="1" customWidth="1"/>
    <col min="206" max="206" width="4" style="476" bestFit="1" customWidth="1"/>
    <col min="207" max="207" width="5.42578125" style="476" bestFit="1" customWidth="1"/>
    <col min="208" max="209" width="4" style="476" bestFit="1" customWidth="1"/>
    <col min="210" max="210" width="4.7109375" style="476" bestFit="1" customWidth="1"/>
    <col min="211" max="211" width="3.85546875" style="476" bestFit="1" customWidth="1"/>
    <col min="212" max="212" width="4.7109375" style="476" bestFit="1" customWidth="1"/>
    <col min="213" max="213" width="4" style="476" bestFit="1" customWidth="1"/>
    <col min="214" max="214" width="4.7109375" style="476" bestFit="1" customWidth="1"/>
    <col min="215" max="215" width="5.42578125" style="476" bestFit="1" customWidth="1"/>
    <col min="216" max="216" width="3.85546875" style="476" bestFit="1" customWidth="1"/>
    <col min="217" max="217" width="5.42578125" style="476" bestFit="1" customWidth="1"/>
    <col min="218" max="218" width="4.5703125" style="476" bestFit="1" customWidth="1"/>
    <col min="219" max="219" width="5.42578125" style="476" bestFit="1" customWidth="1"/>
    <col min="220" max="223" width="4" style="476" bestFit="1" customWidth="1"/>
    <col min="224" max="225" width="4.7109375" style="476" bestFit="1" customWidth="1"/>
    <col min="226" max="226" width="4" style="476" bestFit="1" customWidth="1"/>
    <col min="227" max="227" width="5.42578125" style="476" bestFit="1" customWidth="1"/>
    <col min="228" max="228" width="4.7109375" style="476" bestFit="1" customWidth="1"/>
    <col min="229" max="229" width="6.42578125" style="1394" customWidth="1"/>
    <col min="230" max="230" width="7.28515625" style="476" customWidth="1"/>
    <col min="231" max="232" width="5.140625" style="476" customWidth="1"/>
    <col min="233" max="233" width="3.5703125" style="476" customWidth="1"/>
    <col min="234" max="234" width="5.28515625" style="476" customWidth="1"/>
    <col min="235" max="235" width="4.28515625" style="476" customWidth="1"/>
    <col min="236" max="236" width="4.140625" style="476" customWidth="1"/>
    <col min="237" max="237" width="5.5703125" style="476" bestFit="1" customWidth="1"/>
    <col min="238" max="238" width="7.140625" style="476" customWidth="1"/>
    <col min="239" max="240" width="4.28515625" style="476" bestFit="1" customWidth="1"/>
    <col min="241" max="241" width="5.7109375" style="476" customWidth="1"/>
    <col min="242" max="242" width="6.7109375" style="476" customWidth="1"/>
    <col min="243" max="243" width="4.140625" style="476" customWidth="1"/>
    <col min="244" max="244" width="4.28515625" style="476" bestFit="1" customWidth="1"/>
    <col min="245" max="245" width="5.28515625" style="476" customWidth="1"/>
    <col min="246" max="246" width="5.7109375" style="476" customWidth="1"/>
    <col min="247" max="247" width="7.42578125" style="476" bestFit="1" customWidth="1"/>
    <col min="248" max="248" width="4.7109375" style="476" customWidth="1"/>
    <col min="249" max="249" width="4.85546875" style="476" customWidth="1"/>
    <col min="250" max="250" width="6.42578125" style="476" customWidth="1"/>
    <col min="251" max="251" width="5.85546875" style="476" customWidth="1"/>
    <col min="252" max="252" width="5.7109375" style="476" bestFit="1" customWidth="1"/>
    <col min="253" max="253" width="5.85546875" style="476" customWidth="1"/>
    <col min="254" max="254" width="5.7109375" style="476" customWidth="1"/>
    <col min="255" max="255" width="5.42578125" style="476" bestFit="1" customWidth="1"/>
    <col min="256" max="256" width="5.42578125" style="476" customWidth="1"/>
    <col min="257" max="257" width="4.5703125" style="476" customWidth="1"/>
    <col min="258" max="258" width="4.42578125" style="476" customWidth="1"/>
    <col min="259" max="259" width="5.5703125" style="476" customWidth="1"/>
    <col min="260" max="260" width="7" style="476" customWidth="1"/>
    <col min="261" max="261" width="4.140625" style="476" customWidth="1"/>
    <col min="262" max="262" width="4.28515625" style="476" bestFit="1" customWidth="1"/>
    <col min="263" max="263" width="7" style="476" customWidth="1"/>
    <col min="264" max="264" width="5.42578125" style="476" customWidth="1"/>
    <col min="265" max="265" width="5.140625" style="476" customWidth="1"/>
    <col min="266" max="266" width="5.42578125" style="476" bestFit="1" customWidth="1"/>
    <col min="267" max="267" width="7.42578125" style="1396" customWidth="1"/>
    <col min="268" max="268" width="5.140625" style="1397" customWidth="1"/>
    <col min="269" max="269" width="5.28515625" style="476" customWidth="1"/>
    <col min="270" max="270" width="5" style="476" customWidth="1"/>
    <col min="271" max="271" width="4.42578125" style="476" customWidth="1"/>
    <col min="272" max="272" width="4.85546875" style="476" customWidth="1"/>
    <col min="273" max="273" width="4.5703125" style="1398" customWidth="1"/>
    <col min="274" max="274" width="7.140625" style="1396" customWidth="1"/>
    <col min="275" max="275" width="7.28515625" style="1397" customWidth="1"/>
    <col min="276" max="276" width="4.85546875" style="476" customWidth="1"/>
    <col min="277" max="277" width="4.5703125" style="476" customWidth="1"/>
    <col min="278" max="278" width="5.140625" style="476" customWidth="1"/>
    <col min="279" max="279" width="4.140625" style="1397" customWidth="1"/>
    <col min="280" max="285" width="6.140625" style="1397" bestFit="1" customWidth="1"/>
    <col min="286" max="286" width="5.42578125" style="1397" bestFit="1" customWidth="1"/>
    <col min="287" max="287" width="5.7109375" style="1397" customWidth="1"/>
    <col min="288" max="288" width="5.42578125" style="1397" bestFit="1" customWidth="1"/>
    <col min="289" max="289" width="4.7109375" style="1397" customWidth="1"/>
    <col min="290" max="290" width="4.5703125" style="1397" customWidth="1"/>
    <col min="291" max="291" width="4.7109375" style="1397" customWidth="1"/>
    <col min="292" max="292" width="4.42578125" style="1397" customWidth="1"/>
    <col min="293" max="293" width="4.7109375" style="1397" customWidth="1"/>
    <col min="294" max="294" width="5.42578125" style="1397" bestFit="1" customWidth="1"/>
    <col min="295" max="295" width="5.42578125" style="1396" bestFit="1" customWidth="1"/>
    <col min="296" max="296" width="5.5703125" style="1397" bestFit="1" customWidth="1"/>
    <col min="297" max="297" width="5.5703125" style="1396" bestFit="1" customWidth="1"/>
    <col min="298" max="298" width="5.5703125" style="1397" bestFit="1" customWidth="1"/>
    <col min="299" max="299" width="6.7109375" style="1396" customWidth="1"/>
    <col min="300" max="300" width="5.5703125" style="1397" bestFit="1" customWidth="1"/>
    <col min="301" max="301" width="5.5703125" style="1396" bestFit="1" customWidth="1"/>
    <col min="302" max="302" width="5.5703125" style="1397" bestFit="1" customWidth="1"/>
    <col min="303" max="303" width="5.7109375" style="1396" bestFit="1" customWidth="1"/>
    <col min="304" max="304" width="5.5703125" style="1397" bestFit="1" customWidth="1"/>
    <col min="305" max="305" width="6.140625" style="1396" bestFit="1" customWidth="1"/>
    <col min="306" max="306" width="5.5703125" style="1397" bestFit="1" customWidth="1"/>
    <col min="307" max="307" width="5.7109375" style="1396" bestFit="1" customWidth="1"/>
    <col min="308" max="308" width="4.85546875" style="1397" bestFit="1" customWidth="1"/>
    <col min="309" max="309" width="6.28515625" style="1396" bestFit="1" customWidth="1"/>
    <col min="310" max="310" width="4.85546875" style="1397" bestFit="1" customWidth="1"/>
    <col min="311" max="311" width="6.28515625" style="1396" bestFit="1" customWidth="1"/>
    <col min="312" max="312" width="4.85546875" style="1397" bestFit="1" customWidth="1"/>
    <col min="313" max="313" width="6.28515625" style="1396" bestFit="1" customWidth="1"/>
    <col min="314" max="314" width="4.85546875" style="1397" bestFit="1" customWidth="1"/>
    <col min="315" max="315" width="6.28515625" style="1396" bestFit="1" customWidth="1"/>
    <col min="316" max="316" width="4.85546875" style="1397" bestFit="1" customWidth="1"/>
    <col min="317" max="317" width="6.28515625" style="1396" bestFit="1" customWidth="1"/>
    <col min="318" max="318" width="4.85546875" style="1397" bestFit="1" customWidth="1"/>
    <col min="319" max="319" width="6.85546875" style="1396" bestFit="1" customWidth="1"/>
    <col min="320" max="320" width="4.85546875" style="1397" bestFit="1" customWidth="1"/>
    <col min="321" max="321" width="6.140625" style="1396" bestFit="1" customWidth="1"/>
    <col min="322" max="322" width="4.85546875" style="1397" bestFit="1" customWidth="1"/>
    <col min="323" max="323" width="6.140625" style="1396" bestFit="1" customWidth="1"/>
    <col min="324" max="324" width="4.85546875" style="1397" bestFit="1" customWidth="1"/>
    <col min="325" max="325" width="6" style="1396" bestFit="1" customWidth="1"/>
    <col min="326" max="326" width="4.85546875" style="1397" bestFit="1" customWidth="1"/>
    <col min="327" max="328" width="6.28515625" style="1395" bestFit="1" customWidth="1"/>
    <col min="329" max="330" width="5.7109375" style="1395" bestFit="1" customWidth="1"/>
    <col min="331" max="332" width="6.28515625" style="1395" bestFit="1" customWidth="1"/>
    <col min="333" max="333" width="5.7109375" style="1395" bestFit="1" customWidth="1"/>
    <col min="334" max="334" width="5.5703125" style="1395" bestFit="1" customWidth="1"/>
    <col min="335" max="336" width="5.7109375" style="1395" bestFit="1" customWidth="1"/>
    <col min="337" max="337" width="4.140625" style="1395" customWidth="1"/>
    <col min="338" max="338" width="4.7109375" style="1395" customWidth="1"/>
    <col min="339" max="339" width="4.28515625" style="1395" customWidth="1"/>
    <col min="340" max="340" width="4.42578125" style="1395" customWidth="1"/>
    <col min="341" max="342" width="4.140625" style="1395" customWidth="1"/>
    <col min="343" max="343" width="4.28515625" style="1395" customWidth="1"/>
    <col min="344" max="344" width="4.85546875" style="1395" customWidth="1"/>
    <col min="345" max="345" width="5" style="1395" customWidth="1"/>
    <col min="346" max="346" width="4.42578125" style="1395" customWidth="1"/>
    <col min="347" max="348" width="4.85546875" style="1395" customWidth="1"/>
    <col min="349" max="349" width="4.5703125" style="1395" customWidth="1"/>
    <col min="350" max="350" width="4.7109375" style="1395" customWidth="1"/>
    <col min="351" max="351" width="5" style="1395" customWidth="1"/>
    <col min="352" max="352" width="4.5703125" style="1395" customWidth="1"/>
    <col min="353" max="353" width="4.28515625" style="1395" customWidth="1"/>
    <col min="354" max="358" width="5.7109375" style="1395" bestFit="1" customWidth="1"/>
    <col min="359" max="359" width="5.7109375" style="476" bestFit="1" customWidth="1"/>
    <col min="360" max="360" width="8.140625" style="1396" hidden="1" customWidth="1"/>
    <col min="361" max="361" width="4.42578125" style="1397" hidden="1" customWidth="1"/>
    <col min="362" max="362" width="5.140625" style="476" hidden="1" customWidth="1"/>
    <col min="363" max="363" width="5.5703125" style="476" customWidth="1"/>
    <col min="364" max="364" width="5" style="476" customWidth="1"/>
    <col min="365" max="365" width="6" style="476" customWidth="1"/>
    <col min="366" max="366" width="9.140625" style="1396" hidden="1" customWidth="1"/>
    <col min="367" max="367" width="8.28515625" style="1397" hidden="1" customWidth="1"/>
    <col min="368" max="368" width="5.140625" style="476" hidden="1" customWidth="1"/>
    <col min="369" max="369" width="5.85546875" style="476" hidden="1" customWidth="1"/>
    <col min="370" max="16384" width="9.140625" style="476"/>
  </cols>
  <sheetData>
    <row r="1" spans="1:369" s="208" customFormat="1" ht="18" customHeight="1" thickBot="1" x14ac:dyDescent="0.25">
      <c r="A1" s="179"/>
      <c r="B1" s="180" t="s">
        <v>0</v>
      </c>
      <c r="C1" s="181"/>
      <c r="D1" s="181"/>
      <c r="E1" s="181"/>
      <c r="F1" s="182"/>
      <c r="G1" s="183" t="s">
        <v>1</v>
      </c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5"/>
      <c r="AN1" s="186" t="s">
        <v>2</v>
      </c>
      <c r="AO1" s="187"/>
      <c r="AP1" s="187"/>
      <c r="AQ1" s="187"/>
      <c r="AR1" s="187"/>
      <c r="AS1" s="187"/>
      <c r="AT1" s="188"/>
      <c r="AU1" s="188"/>
      <c r="AV1" s="188"/>
      <c r="AW1" s="188"/>
      <c r="AX1" s="188"/>
      <c r="AY1" s="188"/>
      <c r="AZ1" s="188"/>
      <c r="BA1" s="188"/>
      <c r="BB1" s="189" t="s">
        <v>3</v>
      </c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5"/>
      <c r="BW1" s="190" t="s">
        <v>4</v>
      </c>
      <c r="BX1" s="191"/>
      <c r="BY1" s="191"/>
      <c r="BZ1" s="191"/>
      <c r="CA1" s="191"/>
      <c r="CB1" s="191"/>
      <c r="CC1" s="191"/>
      <c r="CD1" s="192"/>
      <c r="CE1" s="189" t="s">
        <v>5</v>
      </c>
      <c r="CF1" s="184"/>
      <c r="CG1" s="184"/>
      <c r="CH1" s="184"/>
      <c r="CI1" s="184"/>
      <c r="CJ1" s="184"/>
      <c r="CK1" s="184"/>
      <c r="CL1" s="184"/>
      <c r="CM1" s="184"/>
      <c r="CN1" s="184"/>
      <c r="CO1" s="184"/>
      <c r="CP1" s="184"/>
      <c r="CQ1" s="184"/>
      <c r="CR1" s="184"/>
      <c r="CS1" s="184"/>
      <c r="CT1" s="184"/>
      <c r="CU1" s="184"/>
      <c r="CV1" s="184"/>
      <c r="CW1" s="184"/>
      <c r="CX1" s="184"/>
      <c r="CY1" s="185"/>
      <c r="CZ1" s="180" t="s">
        <v>6</v>
      </c>
      <c r="DA1" s="181"/>
      <c r="DB1" s="181"/>
      <c r="DC1" s="181"/>
      <c r="DD1" s="181"/>
      <c r="DE1" s="181"/>
      <c r="DF1" s="181"/>
      <c r="DG1" s="181"/>
      <c r="DH1" s="182"/>
      <c r="DI1" s="180" t="s">
        <v>7</v>
      </c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2"/>
      <c r="EC1" s="180" t="s">
        <v>8</v>
      </c>
      <c r="ED1" s="181"/>
      <c r="EE1" s="181"/>
      <c r="EF1" s="181"/>
      <c r="EG1" s="181"/>
      <c r="EH1" s="181"/>
      <c r="EI1" s="181"/>
      <c r="EJ1" s="181"/>
      <c r="EK1" s="182"/>
      <c r="EL1" s="180" t="s">
        <v>9</v>
      </c>
      <c r="EM1" s="181"/>
      <c r="EN1" s="181"/>
      <c r="EO1" s="181"/>
      <c r="EP1" s="181"/>
      <c r="EQ1" s="181"/>
      <c r="ER1" s="181"/>
      <c r="ES1" s="181"/>
      <c r="ET1" s="181"/>
      <c r="EU1" s="182"/>
      <c r="EV1" s="180" t="s">
        <v>10</v>
      </c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2"/>
      <c r="FH1" s="180" t="s">
        <v>11</v>
      </c>
      <c r="FI1" s="181"/>
      <c r="FJ1" s="181"/>
      <c r="FK1" s="181"/>
      <c r="FL1" s="181"/>
      <c r="FM1" s="181"/>
      <c r="FN1" s="181"/>
      <c r="FO1" s="181"/>
      <c r="FP1" s="181"/>
      <c r="FQ1" s="182"/>
      <c r="FR1" s="180" t="s">
        <v>12</v>
      </c>
      <c r="FS1" s="181"/>
      <c r="FT1" s="182"/>
      <c r="FU1" s="180" t="s">
        <v>13</v>
      </c>
      <c r="FV1" s="181"/>
      <c r="FW1" s="181"/>
      <c r="FX1" s="181"/>
      <c r="FY1" s="181"/>
      <c r="FZ1" s="181"/>
      <c r="GA1" s="181"/>
      <c r="GB1" s="181"/>
      <c r="GC1" s="181"/>
      <c r="GD1" s="181"/>
      <c r="GE1" s="181"/>
      <c r="GF1" s="181"/>
      <c r="GG1" s="181"/>
      <c r="GH1" s="181"/>
      <c r="GI1" s="181"/>
      <c r="GJ1" s="181"/>
      <c r="GK1" s="181"/>
      <c r="GL1" s="181"/>
      <c r="GM1" s="181"/>
      <c r="GN1" s="181"/>
      <c r="GO1" s="181"/>
      <c r="GP1" s="182"/>
      <c r="GQ1" s="193" t="s">
        <v>14</v>
      </c>
      <c r="GR1" s="194"/>
      <c r="GS1" s="194"/>
      <c r="GT1" s="194"/>
      <c r="GU1" s="194"/>
      <c r="GV1" s="194"/>
      <c r="GW1" s="194"/>
      <c r="GX1" s="195"/>
      <c r="GY1" s="180" t="s">
        <v>15</v>
      </c>
      <c r="GZ1" s="181"/>
      <c r="HA1" s="181"/>
      <c r="HB1" s="181"/>
      <c r="HC1" s="181"/>
      <c r="HD1" s="181"/>
      <c r="HE1" s="181"/>
      <c r="HF1" s="181"/>
      <c r="HG1" s="181"/>
      <c r="HH1" s="181"/>
      <c r="HI1" s="181"/>
      <c r="HJ1" s="181"/>
      <c r="HK1" s="181"/>
      <c r="HL1" s="181"/>
      <c r="HM1" s="181"/>
      <c r="HN1" s="181"/>
      <c r="HO1" s="181"/>
      <c r="HP1" s="181"/>
      <c r="HQ1" s="181"/>
      <c r="HR1" s="181"/>
      <c r="HS1" s="181"/>
      <c r="HT1" s="182"/>
      <c r="HU1" s="196" t="s">
        <v>16</v>
      </c>
      <c r="HV1" s="197"/>
      <c r="HW1" s="197"/>
      <c r="HX1" s="197"/>
      <c r="HY1" s="197"/>
      <c r="HZ1" s="197"/>
      <c r="IA1" s="197"/>
      <c r="IB1" s="197"/>
      <c r="IC1" s="197"/>
      <c r="ID1" s="197"/>
      <c r="IE1" s="197"/>
      <c r="IF1" s="197"/>
      <c r="IG1" s="197"/>
      <c r="IH1" s="197"/>
      <c r="II1" s="197"/>
      <c r="IJ1" s="197"/>
      <c r="IK1" s="197"/>
      <c r="IL1" s="197"/>
      <c r="IM1" s="197"/>
      <c r="IN1" s="197"/>
      <c r="IO1" s="197"/>
      <c r="IP1" s="197"/>
      <c r="IQ1" s="197"/>
      <c r="IR1" s="197"/>
      <c r="IS1" s="197"/>
      <c r="IT1" s="197"/>
      <c r="IU1" s="197"/>
      <c r="IV1" s="197"/>
      <c r="IW1" s="197"/>
      <c r="IX1" s="197"/>
      <c r="IY1" s="197"/>
      <c r="IZ1" s="197"/>
      <c r="JA1" s="197"/>
      <c r="JB1" s="197"/>
      <c r="JC1" s="197"/>
      <c r="JD1" s="197"/>
      <c r="JE1" s="197"/>
      <c r="JF1" s="198"/>
      <c r="JG1" s="199" t="s">
        <v>17</v>
      </c>
      <c r="JH1" s="200"/>
      <c r="JI1" s="200"/>
      <c r="JJ1" s="200"/>
      <c r="JK1" s="200"/>
      <c r="JL1" s="200"/>
      <c r="JM1" s="201"/>
      <c r="JN1" s="199" t="s">
        <v>18</v>
      </c>
      <c r="JO1" s="200"/>
      <c r="JP1" s="200"/>
      <c r="JQ1" s="200"/>
      <c r="JR1" s="200"/>
      <c r="JS1" s="201"/>
      <c r="JT1" s="202" t="s">
        <v>19</v>
      </c>
      <c r="JU1" s="203"/>
      <c r="JV1" s="203"/>
      <c r="JW1" s="203"/>
      <c r="JX1" s="203"/>
      <c r="JY1" s="203"/>
      <c r="JZ1" s="203"/>
      <c r="KA1" s="203"/>
      <c r="KB1" s="203"/>
      <c r="KC1" s="203"/>
      <c r="KD1" s="203"/>
      <c r="KE1" s="203"/>
      <c r="KF1" s="203"/>
      <c r="KG1" s="203"/>
      <c r="KH1" s="203"/>
      <c r="KI1" s="204"/>
      <c r="KJ1" s="199" t="s">
        <v>20</v>
      </c>
      <c r="KK1" s="200"/>
      <c r="KL1" s="200"/>
      <c r="KM1" s="200"/>
      <c r="KN1" s="200"/>
      <c r="KO1" s="200"/>
      <c r="KP1" s="200"/>
      <c r="KQ1" s="200"/>
      <c r="KR1" s="200"/>
      <c r="KS1" s="200"/>
      <c r="KT1" s="200"/>
      <c r="KU1" s="200"/>
      <c r="KV1" s="200"/>
      <c r="KW1" s="200"/>
      <c r="KX1" s="200"/>
      <c r="KY1" s="200"/>
      <c r="KZ1" s="200"/>
      <c r="LA1" s="200"/>
      <c r="LB1" s="200"/>
      <c r="LC1" s="200"/>
      <c r="LD1" s="200"/>
      <c r="LE1" s="200"/>
      <c r="LF1" s="200"/>
      <c r="LG1" s="200"/>
      <c r="LH1" s="200"/>
      <c r="LI1" s="200"/>
      <c r="LJ1" s="200"/>
      <c r="LK1" s="200"/>
      <c r="LL1" s="200"/>
      <c r="LM1" s="200"/>
      <c r="LN1" s="200"/>
      <c r="LO1" s="201"/>
      <c r="LP1" s="199" t="s">
        <v>21</v>
      </c>
      <c r="LQ1" s="200"/>
      <c r="LR1" s="200"/>
      <c r="LS1" s="200"/>
      <c r="LT1" s="200"/>
      <c r="LU1" s="200"/>
      <c r="LV1" s="200"/>
      <c r="LW1" s="200"/>
      <c r="LX1" s="200"/>
      <c r="LY1" s="200"/>
      <c r="LZ1" s="200"/>
      <c r="MA1" s="200"/>
      <c r="MB1" s="200"/>
      <c r="MC1" s="200"/>
      <c r="MD1" s="200"/>
      <c r="ME1" s="201"/>
      <c r="MF1" s="199" t="s">
        <v>22</v>
      </c>
      <c r="MG1" s="200"/>
      <c r="MH1" s="200"/>
      <c r="MI1" s="200"/>
      <c r="MJ1" s="200"/>
      <c r="MK1" s="200"/>
      <c r="ML1" s="200"/>
      <c r="MM1" s="200"/>
      <c r="MN1" s="200"/>
      <c r="MO1" s="200"/>
      <c r="MP1" s="200"/>
      <c r="MQ1" s="200"/>
      <c r="MR1" s="200"/>
      <c r="MS1" s="200"/>
      <c r="MT1" s="200"/>
      <c r="MU1" s="201"/>
      <c r="MV1" s="205" t="s">
        <v>23</v>
      </c>
      <c r="MW1" s="200"/>
      <c r="MX1" s="200"/>
      <c r="MY1" s="205" t="s">
        <v>1138</v>
      </c>
      <c r="MZ1" s="206"/>
      <c r="NA1" s="207"/>
      <c r="NB1" s="205" t="s">
        <v>24</v>
      </c>
      <c r="NC1" s="200"/>
      <c r="ND1" s="200"/>
      <c r="NE1" s="201"/>
    </row>
    <row r="2" spans="1:369" s="256" customFormat="1" ht="9.6" customHeight="1" x14ac:dyDescent="0.2">
      <c r="A2" s="209"/>
      <c r="B2" s="210"/>
      <c r="C2" s="1512"/>
      <c r="D2" s="211"/>
      <c r="E2" s="212"/>
      <c r="F2" s="213"/>
      <c r="G2" s="214" t="s">
        <v>25</v>
      </c>
      <c r="H2" s="215"/>
      <c r="I2" s="216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0"/>
      <c r="W2" s="217"/>
      <c r="X2" s="218" t="s">
        <v>26</v>
      </c>
      <c r="Y2" s="215"/>
      <c r="Z2" s="215"/>
      <c r="AA2" s="215"/>
      <c r="AB2" s="215"/>
      <c r="AC2" s="215"/>
      <c r="AD2" s="216"/>
      <c r="AE2" s="215"/>
      <c r="AF2" s="215"/>
      <c r="AG2" s="219"/>
      <c r="AH2" s="218" t="s">
        <v>27</v>
      </c>
      <c r="AI2" s="215"/>
      <c r="AJ2" s="216"/>
      <c r="AK2" s="215"/>
      <c r="AL2" s="215"/>
      <c r="AM2" s="215"/>
      <c r="AN2" s="220"/>
      <c r="AO2" s="221"/>
      <c r="AP2" s="221"/>
      <c r="AQ2" s="221"/>
      <c r="AR2" s="221"/>
      <c r="AS2" s="221"/>
      <c r="AT2" s="221"/>
      <c r="AU2" s="222"/>
      <c r="AV2" s="222"/>
      <c r="AW2" s="221"/>
      <c r="AX2" s="222"/>
      <c r="AY2" s="222"/>
      <c r="AZ2" s="222"/>
      <c r="BA2" s="222"/>
      <c r="BB2" s="220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3"/>
      <c r="BW2" s="220"/>
      <c r="BX2" s="221"/>
      <c r="BY2" s="221"/>
      <c r="BZ2" s="221"/>
      <c r="CA2" s="221"/>
      <c r="CB2" s="221"/>
      <c r="CC2" s="221"/>
      <c r="CD2" s="223"/>
      <c r="CE2" s="220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3"/>
      <c r="CZ2" s="224"/>
      <c r="DA2" s="215"/>
      <c r="DB2" s="216"/>
      <c r="DC2" s="215"/>
      <c r="DD2" s="215"/>
      <c r="DE2" s="215"/>
      <c r="DF2" s="215"/>
      <c r="DG2" s="215"/>
      <c r="DH2" s="225"/>
      <c r="DI2" s="226" t="s">
        <v>28</v>
      </c>
      <c r="DJ2" s="215"/>
      <c r="DK2" s="215"/>
      <c r="DL2" s="215"/>
      <c r="DM2" s="215"/>
      <c r="DN2" s="215"/>
      <c r="DO2" s="215"/>
      <c r="DP2" s="215"/>
      <c r="DQ2" s="215"/>
      <c r="DR2" s="215"/>
      <c r="DS2" s="215"/>
      <c r="DT2" s="215"/>
      <c r="DU2" s="227"/>
      <c r="DV2" s="215"/>
      <c r="DW2" s="228" t="s">
        <v>29</v>
      </c>
      <c r="DX2" s="215"/>
      <c r="DY2" s="229"/>
      <c r="DZ2" s="215"/>
      <c r="EA2" s="215"/>
      <c r="EB2" s="225"/>
      <c r="EC2" s="224"/>
      <c r="ED2" s="215"/>
      <c r="EE2" s="230"/>
      <c r="EF2" s="230"/>
      <c r="EG2" s="230"/>
      <c r="EH2" s="230"/>
      <c r="EI2" s="215"/>
      <c r="EJ2" s="231"/>
      <c r="EK2" s="231"/>
      <c r="EL2" s="224"/>
      <c r="EM2" s="215"/>
      <c r="EN2" s="229"/>
      <c r="EO2" s="215"/>
      <c r="EP2" s="215"/>
      <c r="EQ2" s="215"/>
      <c r="ER2" s="216"/>
      <c r="ES2" s="215"/>
      <c r="ET2" s="215"/>
      <c r="EU2" s="215"/>
      <c r="EV2" s="224"/>
      <c r="EW2" s="215"/>
      <c r="EX2" s="229"/>
      <c r="EY2" s="215"/>
      <c r="EZ2" s="210"/>
      <c r="FA2" s="215"/>
      <c r="FB2" s="215"/>
      <c r="FC2" s="215"/>
      <c r="FD2" s="228" t="s">
        <v>30</v>
      </c>
      <c r="FE2" s="232"/>
      <c r="FF2" s="233" t="s">
        <v>31</v>
      </c>
      <c r="FG2" s="234"/>
      <c r="FH2" s="235"/>
      <c r="FI2" s="236"/>
      <c r="FJ2" s="236"/>
      <c r="FK2" s="215"/>
      <c r="FL2" s="236"/>
      <c r="FM2" s="236"/>
      <c r="FN2" s="236"/>
      <c r="FO2" s="236"/>
      <c r="FP2" s="236"/>
      <c r="FQ2" s="237"/>
      <c r="FR2" s="238"/>
      <c r="FS2" s="215"/>
      <c r="FT2" s="215"/>
      <c r="FU2" s="220"/>
      <c r="FV2" s="221"/>
      <c r="FW2" s="221"/>
      <c r="FX2" s="221"/>
      <c r="FY2" s="221"/>
      <c r="FZ2" s="221"/>
      <c r="GA2" s="221"/>
      <c r="GB2" s="221"/>
      <c r="GC2" s="221"/>
      <c r="GD2" s="221"/>
      <c r="GE2" s="221"/>
      <c r="GF2" s="221"/>
      <c r="GG2" s="221"/>
      <c r="GH2" s="221"/>
      <c r="GI2" s="221"/>
      <c r="GJ2" s="221"/>
      <c r="GK2" s="221"/>
      <c r="GL2" s="221"/>
      <c r="GM2" s="221"/>
      <c r="GN2" s="221"/>
      <c r="GO2" s="221"/>
      <c r="GP2" s="223"/>
      <c r="GQ2" s="220"/>
      <c r="GR2" s="221"/>
      <c r="GS2" s="221"/>
      <c r="GT2" s="221"/>
      <c r="GU2" s="221"/>
      <c r="GV2" s="221"/>
      <c r="GW2" s="221"/>
      <c r="GX2" s="223"/>
      <c r="GY2" s="220"/>
      <c r="GZ2" s="221"/>
      <c r="HA2" s="221"/>
      <c r="HB2" s="221"/>
      <c r="HC2" s="221"/>
      <c r="HD2" s="221"/>
      <c r="HE2" s="221"/>
      <c r="HF2" s="221"/>
      <c r="HG2" s="221"/>
      <c r="HH2" s="221"/>
      <c r="HI2" s="221"/>
      <c r="HJ2" s="221"/>
      <c r="HK2" s="221"/>
      <c r="HL2" s="221"/>
      <c r="HM2" s="221"/>
      <c r="HN2" s="221"/>
      <c r="HO2" s="221"/>
      <c r="HP2" s="221"/>
      <c r="HQ2" s="221"/>
      <c r="HR2" s="221"/>
      <c r="HS2" s="221"/>
      <c r="HT2" s="223"/>
      <c r="HU2" s="238"/>
      <c r="HV2" s="215"/>
      <c r="HW2" s="239" t="s">
        <v>32</v>
      </c>
      <c r="HX2" s="240"/>
      <c r="HY2" s="240"/>
      <c r="HZ2" s="240"/>
      <c r="IA2" s="240"/>
      <c r="IB2" s="240"/>
      <c r="IC2" s="240"/>
      <c r="ID2" s="240"/>
      <c r="IE2" s="240"/>
      <c r="IF2" s="240"/>
      <c r="IG2" s="240"/>
      <c r="IH2" s="240"/>
      <c r="II2" s="240"/>
      <c r="IJ2" s="241"/>
      <c r="IK2" s="239" t="s">
        <v>33</v>
      </c>
      <c r="IL2" s="240"/>
      <c r="IM2" s="240"/>
      <c r="IN2" s="240"/>
      <c r="IO2" s="240"/>
      <c r="IP2" s="240"/>
      <c r="IQ2" s="240"/>
      <c r="IR2" s="240"/>
      <c r="IS2" s="239" t="s">
        <v>34</v>
      </c>
      <c r="IT2" s="240"/>
      <c r="IU2" s="240"/>
      <c r="IV2" s="240"/>
      <c r="IW2" s="240"/>
      <c r="IX2" s="240"/>
      <c r="IY2" s="240"/>
      <c r="IZ2" s="240"/>
      <c r="JA2" s="240"/>
      <c r="JB2" s="240"/>
      <c r="JC2" s="240"/>
      <c r="JD2" s="240"/>
      <c r="JE2" s="240"/>
      <c r="JF2" s="242"/>
      <c r="JG2" s="243"/>
      <c r="JH2" s="244"/>
      <c r="JI2" s="216"/>
      <c r="JJ2" s="215"/>
      <c r="JK2" s="215"/>
      <c r="JL2" s="215"/>
      <c r="JM2" s="245"/>
      <c r="JN2" s="243"/>
      <c r="JO2" s="244"/>
      <c r="JP2" s="216"/>
      <c r="JQ2" s="215"/>
      <c r="JR2" s="215"/>
      <c r="JS2" s="225"/>
      <c r="JT2" s="246" t="s">
        <v>35</v>
      </c>
      <c r="JU2" s="244" t="s">
        <v>36</v>
      </c>
      <c r="JV2" s="247" t="s">
        <v>37</v>
      </c>
      <c r="JW2" s="247" t="s">
        <v>38</v>
      </c>
      <c r="JX2" s="247" t="s">
        <v>39</v>
      </c>
      <c r="JY2" s="247" t="s">
        <v>40</v>
      </c>
      <c r="JZ2" s="247" t="s">
        <v>41</v>
      </c>
      <c r="KA2" s="247" t="s">
        <v>42</v>
      </c>
      <c r="KB2" s="247" t="s">
        <v>43</v>
      </c>
      <c r="KC2" s="247" t="s">
        <v>44</v>
      </c>
      <c r="KD2" s="247" t="s">
        <v>45</v>
      </c>
      <c r="KE2" s="247" t="s">
        <v>46</v>
      </c>
      <c r="KF2" s="247" t="s">
        <v>47</v>
      </c>
      <c r="KG2" s="247" t="s">
        <v>48</v>
      </c>
      <c r="KH2" s="247" t="s">
        <v>49</v>
      </c>
      <c r="KI2" s="247" t="s">
        <v>50</v>
      </c>
      <c r="KJ2" s="248" t="s">
        <v>35</v>
      </c>
      <c r="KK2" s="249"/>
      <c r="KL2" s="250" t="s">
        <v>36</v>
      </c>
      <c r="KM2" s="249"/>
      <c r="KN2" s="251" t="s">
        <v>37</v>
      </c>
      <c r="KO2" s="249"/>
      <c r="KP2" s="251" t="s">
        <v>38</v>
      </c>
      <c r="KQ2" s="249"/>
      <c r="KR2" s="251" t="s">
        <v>39</v>
      </c>
      <c r="KS2" s="249"/>
      <c r="KT2" s="251" t="s">
        <v>40</v>
      </c>
      <c r="KU2" s="249"/>
      <c r="KV2" s="251" t="s">
        <v>41</v>
      </c>
      <c r="KW2" s="249"/>
      <c r="KX2" s="251" t="s">
        <v>42</v>
      </c>
      <c r="KY2" s="249"/>
      <c r="KZ2" s="251" t="s">
        <v>43</v>
      </c>
      <c r="LA2" s="249"/>
      <c r="LB2" s="251" t="s">
        <v>44</v>
      </c>
      <c r="LC2" s="249"/>
      <c r="LD2" s="252" t="s">
        <v>51</v>
      </c>
      <c r="LE2" s="253"/>
      <c r="LF2" s="251" t="s">
        <v>46</v>
      </c>
      <c r="LG2" s="249"/>
      <c r="LH2" s="251" t="s">
        <v>47</v>
      </c>
      <c r="LI2" s="249"/>
      <c r="LJ2" s="251" t="s">
        <v>48</v>
      </c>
      <c r="LK2" s="249"/>
      <c r="LL2" s="251" t="s">
        <v>49</v>
      </c>
      <c r="LM2" s="249"/>
      <c r="LN2" s="251" t="s">
        <v>50</v>
      </c>
      <c r="LO2" s="254"/>
      <c r="LP2" s="220"/>
      <c r="LQ2" s="221"/>
      <c r="LR2" s="221"/>
      <c r="LS2" s="221"/>
      <c r="LT2" s="221"/>
      <c r="LU2" s="221"/>
      <c r="LV2" s="221"/>
      <c r="LW2" s="221"/>
      <c r="LX2" s="221"/>
      <c r="LY2" s="221"/>
      <c r="LZ2" s="221"/>
      <c r="MA2" s="221"/>
      <c r="MB2" s="221"/>
      <c r="MC2" s="221"/>
      <c r="MD2" s="221"/>
      <c r="ME2" s="223"/>
      <c r="MF2" s="220"/>
      <c r="MG2" s="221"/>
      <c r="MH2" s="221"/>
      <c r="MI2" s="221"/>
      <c r="MJ2" s="221"/>
      <c r="MK2" s="221"/>
      <c r="ML2" s="221"/>
      <c r="MM2" s="221"/>
      <c r="MN2" s="221"/>
      <c r="MO2" s="221"/>
      <c r="MP2" s="221"/>
      <c r="MQ2" s="221"/>
      <c r="MR2" s="221"/>
      <c r="MS2" s="221"/>
      <c r="MT2" s="221"/>
      <c r="MU2" s="255"/>
      <c r="MV2" s="243"/>
      <c r="MW2" s="244"/>
      <c r="MX2" s="216"/>
      <c r="MY2" s="224"/>
      <c r="MZ2" s="215"/>
      <c r="NA2" s="225"/>
      <c r="NB2" s="243"/>
      <c r="NC2" s="244"/>
      <c r="ND2" s="216"/>
      <c r="NE2" s="225"/>
    </row>
    <row r="3" spans="1:369" s="320" customFormat="1" ht="63.75" customHeight="1" thickBot="1" x14ac:dyDescent="0.25">
      <c r="A3" s="257" t="s">
        <v>52</v>
      </c>
      <c r="B3" s="258" t="s">
        <v>53</v>
      </c>
      <c r="C3" s="259" t="s">
        <v>54</v>
      </c>
      <c r="D3" s="260" t="s">
        <v>55</v>
      </c>
      <c r="E3" s="261" t="s">
        <v>56</v>
      </c>
      <c r="F3" s="262" t="s">
        <v>57</v>
      </c>
      <c r="G3" s="263" t="s">
        <v>1496</v>
      </c>
      <c r="H3" s="264" t="s">
        <v>1497</v>
      </c>
      <c r="I3" s="264" t="s">
        <v>1498</v>
      </c>
      <c r="J3" s="264" t="s">
        <v>1499</v>
      </c>
      <c r="K3" s="265" t="s">
        <v>1500</v>
      </c>
      <c r="L3" s="265" t="s">
        <v>1501</v>
      </c>
      <c r="M3" s="261" t="s">
        <v>1502</v>
      </c>
      <c r="N3" s="266" t="s">
        <v>1503</v>
      </c>
      <c r="O3" s="267" t="s">
        <v>1504</v>
      </c>
      <c r="P3" s="266" t="s">
        <v>1505</v>
      </c>
      <c r="Q3" s="264" t="s">
        <v>1506</v>
      </c>
      <c r="R3" s="264" t="s">
        <v>1507</v>
      </c>
      <c r="S3" s="268" t="s">
        <v>1508</v>
      </c>
      <c r="T3" s="266" t="s">
        <v>1509</v>
      </c>
      <c r="U3" s="264" t="s">
        <v>1510</v>
      </c>
      <c r="V3" s="264" t="s">
        <v>1511</v>
      </c>
      <c r="W3" s="268" t="s">
        <v>1512</v>
      </c>
      <c r="X3" s="269" t="s">
        <v>1513</v>
      </c>
      <c r="Y3" s="264" t="s">
        <v>1514</v>
      </c>
      <c r="Z3" s="266" t="s">
        <v>1515</v>
      </c>
      <c r="AA3" s="266" t="s">
        <v>1516</v>
      </c>
      <c r="AB3" s="270" t="s">
        <v>1517</v>
      </c>
      <c r="AC3" s="266" t="s">
        <v>1518</v>
      </c>
      <c r="AD3" s="264" t="s">
        <v>1519</v>
      </c>
      <c r="AE3" s="265" t="s">
        <v>1520</v>
      </c>
      <c r="AF3" s="265" t="s">
        <v>1501</v>
      </c>
      <c r="AG3" s="271" t="s">
        <v>1521</v>
      </c>
      <c r="AH3" s="269" t="s">
        <v>1522</v>
      </c>
      <c r="AI3" s="264" t="s">
        <v>1523</v>
      </c>
      <c r="AJ3" s="264" t="s">
        <v>1524</v>
      </c>
      <c r="AK3" s="264" t="s">
        <v>1525</v>
      </c>
      <c r="AL3" s="265" t="s">
        <v>1526</v>
      </c>
      <c r="AM3" s="265" t="s">
        <v>1527</v>
      </c>
      <c r="AN3" s="272" t="s">
        <v>58</v>
      </c>
      <c r="AO3" s="273" t="s">
        <v>59</v>
      </c>
      <c r="AP3" s="273" t="s">
        <v>60</v>
      </c>
      <c r="AQ3" s="273" t="s">
        <v>61</v>
      </c>
      <c r="AR3" s="273" t="s">
        <v>62</v>
      </c>
      <c r="AS3" s="273" t="s">
        <v>63</v>
      </c>
      <c r="AT3" s="273" t="s">
        <v>64</v>
      </c>
      <c r="AU3" s="274" t="s">
        <v>580</v>
      </c>
      <c r="AV3" s="274" t="s">
        <v>67</v>
      </c>
      <c r="AW3" s="273" t="s">
        <v>65</v>
      </c>
      <c r="AX3" s="274" t="s">
        <v>583</v>
      </c>
      <c r="AY3" s="274" t="s">
        <v>585</v>
      </c>
      <c r="AZ3" s="274" t="s">
        <v>66</v>
      </c>
      <c r="BA3" s="274" t="s">
        <v>584</v>
      </c>
      <c r="BB3" s="275" t="s">
        <v>68</v>
      </c>
      <c r="BC3" s="276" t="s">
        <v>69</v>
      </c>
      <c r="BD3" s="276" t="s">
        <v>70</v>
      </c>
      <c r="BE3" s="276" t="s">
        <v>71</v>
      </c>
      <c r="BF3" s="276" t="s">
        <v>72</v>
      </c>
      <c r="BG3" s="276" t="s">
        <v>73</v>
      </c>
      <c r="BH3" s="276" t="s">
        <v>74</v>
      </c>
      <c r="BI3" s="276" t="s">
        <v>75</v>
      </c>
      <c r="BJ3" s="276" t="s">
        <v>76</v>
      </c>
      <c r="BK3" s="276" t="s">
        <v>77</v>
      </c>
      <c r="BL3" s="276" t="s">
        <v>78</v>
      </c>
      <c r="BM3" s="276" t="s">
        <v>79</v>
      </c>
      <c r="BN3" s="276" t="s">
        <v>80</v>
      </c>
      <c r="BO3" s="276" t="s">
        <v>81</v>
      </c>
      <c r="BP3" s="276" t="s">
        <v>82</v>
      </c>
      <c r="BQ3" s="276" t="s">
        <v>83</v>
      </c>
      <c r="BR3" s="276" t="s">
        <v>581</v>
      </c>
      <c r="BS3" s="276" t="s">
        <v>85</v>
      </c>
      <c r="BT3" s="276" t="s">
        <v>86</v>
      </c>
      <c r="BU3" s="276" t="s">
        <v>87</v>
      </c>
      <c r="BV3" s="277" t="s">
        <v>88</v>
      </c>
      <c r="BW3" s="275" t="s">
        <v>89</v>
      </c>
      <c r="BX3" s="276" t="s">
        <v>90</v>
      </c>
      <c r="BY3" s="276" t="s">
        <v>91</v>
      </c>
      <c r="BZ3" s="276" t="s">
        <v>92</v>
      </c>
      <c r="CA3" s="276" t="s">
        <v>93</v>
      </c>
      <c r="CB3" s="276" t="s">
        <v>94</v>
      </c>
      <c r="CC3" s="276" t="s">
        <v>95</v>
      </c>
      <c r="CD3" s="277" t="s">
        <v>96</v>
      </c>
      <c r="CE3" s="275" t="s">
        <v>97</v>
      </c>
      <c r="CF3" s="276" t="s">
        <v>98</v>
      </c>
      <c r="CG3" s="276" t="s">
        <v>99</v>
      </c>
      <c r="CH3" s="276" t="s">
        <v>100</v>
      </c>
      <c r="CI3" s="276" t="s">
        <v>101</v>
      </c>
      <c r="CJ3" s="276" t="s">
        <v>102</v>
      </c>
      <c r="CK3" s="276" t="s">
        <v>103</v>
      </c>
      <c r="CL3" s="276" t="s">
        <v>104</v>
      </c>
      <c r="CM3" s="276" t="s">
        <v>105</v>
      </c>
      <c r="CN3" s="276" t="s">
        <v>106</v>
      </c>
      <c r="CO3" s="276" t="s">
        <v>107</v>
      </c>
      <c r="CP3" s="276" t="s">
        <v>108</v>
      </c>
      <c r="CQ3" s="276" t="s">
        <v>109</v>
      </c>
      <c r="CR3" s="276" t="s">
        <v>110</v>
      </c>
      <c r="CS3" s="276" t="s">
        <v>111</v>
      </c>
      <c r="CT3" s="276" t="s">
        <v>112</v>
      </c>
      <c r="CU3" s="276" t="s">
        <v>582</v>
      </c>
      <c r="CV3" s="276" t="s">
        <v>114</v>
      </c>
      <c r="CW3" s="276" t="s">
        <v>115</v>
      </c>
      <c r="CX3" s="276" t="s">
        <v>116</v>
      </c>
      <c r="CY3" s="277" t="s">
        <v>117</v>
      </c>
      <c r="CZ3" s="278" t="s">
        <v>118</v>
      </c>
      <c r="DA3" s="264" t="s">
        <v>1528</v>
      </c>
      <c r="DB3" s="264" t="s">
        <v>1529</v>
      </c>
      <c r="DC3" s="264" t="s">
        <v>1530</v>
      </c>
      <c r="DD3" s="264" t="s">
        <v>119</v>
      </c>
      <c r="DE3" s="265" t="s">
        <v>120</v>
      </c>
      <c r="DF3" s="264" t="s">
        <v>121</v>
      </c>
      <c r="DG3" s="279" t="s">
        <v>122</v>
      </c>
      <c r="DH3" s="280" t="s">
        <v>123</v>
      </c>
      <c r="DI3" s="278" t="s">
        <v>124</v>
      </c>
      <c r="DJ3" s="279" t="s">
        <v>1531</v>
      </c>
      <c r="DK3" s="262" t="s">
        <v>1532</v>
      </c>
      <c r="DL3" s="281" t="s">
        <v>1533</v>
      </c>
      <c r="DM3" s="282" t="s">
        <v>125</v>
      </c>
      <c r="DN3" s="262" t="s">
        <v>126</v>
      </c>
      <c r="DO3" s="262" t="s">
        <v>127</v>
      </c>
      <c r="DP3" s="262" t="s">
        <v>1534</v>
      </c>
      <c r="DQ3" s="262" t="s">
        <v>1535</v>
      </c>
      <c r="DR3" s="262" t="s">
        <v>1536</v>
      </c>
      <c r="DS3" s="262" t="s">
        <v>1537</v>
      </c>
      <c r="DT3" s="261" t="s">
        <v>128</v>
      </c>
      <c r="DU3" s="283" t="s">
        <v>1538</v>
      </c>
      <c r="DV3" s="283" t="s">
        <v>1539</v>
      </c>
      <c r="DW3" s="282" t="s">
        <v>129</v>
      </c>
      <c r="DX3" s="279" t="s">
        <v>1531</v>
      </c>
      <c r="DY3" s="284" t="s">
        <v>1540</v>
      </c>
      <c r="DZ3" s="264" t="s">
        <v>1541</v>
      </c>
      <c r="EA3" s="282" t="s">
        <v>130</v>
      </c>
      <c r="EB3" s="285" t="s">
        <v>131</v>
      </c>
      <c r="EC3" s="278" t="s">
        <v>132</v>
      </c>
      <c r="ED3" s="264" t="s">
        <v>1542</v>
      </c>
      <c r="EE3" s="262" t="s">
        <v>1543</v>
      </c>
      <c r="EF3" s="262" t="s">
        <v>1544</v>
      </c>
      <c r="EG3" s="262" t="s">
        <v>133</v>
      </c>
      <c r="EH3" s="262" t="s">
        <v>134</v>
      </c>
      <c r="EI3" s="264" t="s">
        <v>56</v>
      </c>
      <c r="EJ3" s="286" t="s">
        <v>121</v>
      </c>
      <c r="EK3" s="287" t="s">
        <v>122</v>
      </c>
      <c r="EL3" s="278" t="s">
        <v>135</v>
      </c>
      <c r="EM3" s="264" t="s">
        <v>1545</v>
      </c>
      <c r="EN3" s="284" t="s">
        <v>136</v>
      </c>
      <c r="EO3" s="264" t="s">
        <v>137</v>
      </c>
      <c r="EP3" s="264" t="s">
        <v>1546</v>
      </c>
      <c r="EQ3" s="265" t="s">
        <v>120</v>
      </c>
      <c r="ER3" s="264" t="s">
        <v>138</v>
      </c>
      <c r="ES3" s="264" t="s">
        <v>1547</v>
      </c>
      <c r="ET3" s="264" t="s">
        <v>56</v>
      </c>
      <c r="EU3" s="279" t="s">
        <v>139</v>
      </c>
      <c r="EV3" s="278" t="s">
        <v>140</v>
      </c>
      <c r="EW3" s="264" t="s">
        <v>141</v>
      </c>
      <c r="EX3" s="284" t="s">
        <v>142</v>
      </c>
      <c r="EY3" s="264" t="s">
        <v>143</v>
      </c>
      <c r="EZ3" s="264" t="s">
        <v>119</v>
      </c>
      <c r="FA3" s="279" t="s">
        <v>120</v>
      </c>
      <c r="FB3" s="264" t="s">
        <v>121</v>
      </c>
      <c r="FC3" s="279" t="s">
        <v>139</v>
      </c>
      <c r="FD3" s="264" t="s">
        <v>144</v>
      </c>
      <c r="FE3" s="288" t="s">
        <v>56</v>
      </c>
      <c r="FF3" s="264" t="s">
        <v>1548</v>
      </c>
      <c r="FG3" s="288" t="s">
        <v>56</v>
      </c>
      <c r="FH3" s="278" t="s">
        <v>145</v>
      </c>
      <c r="FI3" s="264" t="s">
        <v>1549</v>
      </c>
      <c r="FJ3" s="264" t="s">
        <v>146</v>
      </c>
      <c r="FK3" s="264" t="s">
        <v>119</v>
      </c>
      <c r="FL3" s="264" t="s">
        <v>147</v>
      </c>
      <c r="FM3" s="283" t="s">
        <v>1550</v>
      </c>
      <c r="FN3" s="283" t="s">
        <v>1551</v>
      </c>
      <c r="FO3" s="264" t="s">
        <v>148</v>
      </c>
      <c r="FP3" s="264" t="s">
        <v>149</v>
      </c>
      <c r="FQ3" s="264" t="s">
        <v>150</v>
      </c>
      <c r="FR3" s="278" t="s">
        <v>151</v>
      </c>
      <c r="FS3" s="279" t="s">
        <v>152</v>
      </c>
      <c r="FT3" s="279" t="s">
        <v>153</v>
      </c>
      <c r="FU3" s="275" t="s">
        <v>68</v>
      </c>
      <c r="FV3" s="276" t="s">
        <v>69</v>
      </c>
      <c r="FW3" s="276" t="s">
        <v>70</v>
      </c>
      <c r="FX3" s="276" t="s">
        <v>71</v>
      </c>
      <c r="FY3" s="276" t="s">
        <v>72</v>
      </c>
      <c r="FZ3" s="276" t="s">
        <v>73</v>
      </c>
      <c r="GA3" s="276" t="s">
        <v>74</v>
      </c>
      <c r="GB3" s="276" t="s">
        <v>154</v>
      </c>
      <c r="GC3" s="276" t="s">
        <v>76</v>
      </c>
      <c r="GD3" s="276" t="s">
        <v>77</v>
      </c>
      <c r="GE3" s="276" t="s">
        <v>78</v>
      </c>
      <c r="GF3" s="276" t="s">
        <v>79</v>
      </c>
      <c r="GG3" s="276" t="s">
        <v>80</v>
      </c>
      <c r="GH3" s="276" t="s">
        <v>81</v>
      </c>
      <c r="GI3" s="276" t="s">
        <v>155</v>
      </c>
      <c r="GJ3" s="276" t="s">
        <v>82</v>
      </c>
      <c r="GK3" s="276" t="s">
        <v>83</v>
      </c>
      <c r="GL3" s="276" t="s">
        <v>84</v>
      </c>
      <c r="GM3" s="276" t="s">
        <v>85</v>
      </c>
      <c r="GN3" s="276" t="s">
        <v>86</v>
      </c>
      <c r="GO3" s="276" t="s">
        <v>87</v>
      </c>
      <c r="GP3" s="277" t="s">
        <v>88</v>
      </c>
      <c r="GQ3" s="275" t="s">
        <v>89</v>
      </c>
      <c r="GR3" s="276" t="s">
        <v>90</v>
      </c>
      <c r="GS3" s="276" t="s">
        <v>91</v>
      </c>
      <c r="GT3" s="276" t="s">
        <v>92</v>
      </c>
      <c r="GU3" s="276" t="s">
        <v>93</v>
      </c>
      <c r="GV3" s="276" t="s">
        <v>94</v>
      </c>
      <c r="GW3" s="276" t="s">
        <v>95</v>
      </c>
      <c r="GX3" s="277" t="s">
        <v>96</v>
      </c>
      <c r="GY3" s="275" t="s">
        <v>97</v>
      </c>
      <c r="GZ3" s="276" t="s">
        <v>98</v>
      </c>
      <c r="HA3" s="276" t="s">
        <v>99</v>
      </c>
      <c r="HB3" s="276" t="s">
        <v>100</v>
      </c>
      <c r="HC3" s="276" t="s">
        <v>101</v>
      </c>
      <c r="HD3" s="276" t="s">
        <v>102</v>
      </c>
      <c r="HE3" s="276" t="s">
        <v>103</v>
      </c>
      <c r="HF3" s="276" t="s">
        <v>104</v>
      </c>
      <c r="HG3" s="276" t="s">
        <v>105</v>
      </c>
      <c r="HH3" s="276" t="s">
        <v>106</v>
      </c>
      <c r="HI3" s="276" t="s">
        <v>107</v>
      </c>
      <c r="HJ3" s="276" t="s">
        <v>108</v>
      </c>
      <c r="HK3" s="276" t="s">
        <v>109</v>
      </c>
      <c r="HL3" s="276" t="s">
        <v>110</v>
      </c>
      <c r="HM3" s="276" t="s">
        <v>156</v>
      </c>
      <c r="HN3" s="276" t="s">
        <v>111</v>
      </c>
      <c r="HO3" s="276" t="s">
        <v>112</v>
      </c>
      <c r="HP3" s="276" t="s">
        <v>113</v>
      </c>
      <c r="HQ3" s="276" t="s">
        <v>114</v>
      </c>
      <c r="HR3" s="276" t="s">
        <v>115</v>
      </c>
      <c r="HS3" s="276" t="s">
        <v>116</v>
      </c>
      <c r="HT3" s="277" t="s">
        <v>117</v>
      </c>
      <c r="HU3" s="289" t="s">
        <v>157</v>
      </c>
      <c r="HV3" s="266" t="s">
        <v>1552</v>
      </c>
      <c r="HW3" s="290" t="s">
        <v>158</v>
      </c>
      <c r="HX3" s="279" t="s">
        <v>1553</v>
      </c>
      <c r="HY3" s="279" t="s">
        <v>159</v>
      </c>
      <c r="HZ3" s="264" t="s">
        <v>1554</v>
      </c>
      <c r="IA3" s="290" t="s">
        <v>160</v>
      </c>
      <c r="IB3" s="291" t="s">
        <v>161</v>
      </c>
      <c r="IC3" s="292" t="s">
        <v>162</v>
      </c>
      <c r="ID3" s="293" t="s">
        <v>163</v>
      </c>
      <c r="IE3" s="293" t="s">
        <v>160</v>
      </c>
      <c r="IF3" s="294" t="s">
        <v>161</v>
      </c>
      <c r="IG3" s="295" t="s">
        <v>164</v>
      </c>
      <c r="IH3" s="296" t="s">
        <v>165</v>
      </c>
      <c r="II3" s="297" t="s">
        <v>1555</v>
      </c>
      <c r="IJ3" s="297" t="s">
        <v>1556</v>
      </c>
      <c r="IK3" s="264" t="s">
        <v>166</v>
      </c>
      <c r="IL3" s="282" t="s">
        <v>167</v>
      </c>
      <c r="IM3" s="298" t="s">
        <v>168</v>
      </c>
      <c r="IN3" s="290" t="s">
        <v>160</v>
      </c>
      <c r="IO3" s="291" t="s">
        <v>161</v>
      </c>
      <c r="IP3" s="295" t="s">
        <v>169</v>
      </c>
      <c r="IQ3" s="296" t="s">
        <v>165</v>
      </c>
      <c r="IR3" s="297" t="s">
        <v>1557</v>
      </c>
      <c r="IS3" s="282" t="s">
        <v>158</v>
      </c>
      <c r="IT3" s="264" t="s">
        <v>1553</v>
      </c>
      <c r="IU3" s="279" t="s">
        <v>159</v>
      </c>
      <c r="IV3" s="264" t="s">
        <v>1558</v>
      </c>
      <c r="IW3" s="299" t="s">
        <v>160</v>
      </c>
      <c r="IX3" s="282" t="s">
        <v>161</v>
      </c>
      <c r="IY3" s="292" t="s">
        <v>162</v>
      </c>
      <c r="IZ3" s="298" t="s">
        <v>170</v>
      </c>
      <c r="JA3" s="300" t="s">
        <v>160</v>
      </c>
      <c r="JB3" s="298" t="s">
        <v>161</v>
      </c>
      <c r="JC3" s="301" t="s">
        <v>164</v>
      </c>
      <c r="JD3" s="296" t="s">
        <v>165</v>
      </c>
      <c r="JE3" s="297" t="s">
        <v>1555</v>
      </c>
      <c r="JF3" s="297" t="s">
        <v>1556</v>
      </c>
      <c r="JG3" s="302" t="s">
        <v>1559</v>
      </c>
      <c r="JH3" s="303" t="s">
        <v>1560</v>
      </c>
      <c r="JI3" s="282" t="s">
        <v>130</v>
      </c>
      <c r="JJ3" s="283" t="s">
        <v>1561</v>
      </c>
      <c r="JK3" s="283" t="s">
        <v>1562</v>
      </c>
      <c r="JL3" s="262" t="s">
        <v>171</v>
      </c>
      <c r="JM3" s="285" t="s">
        <v>172</v>
      </c>
      <c r="JN3" s="289" t="s">
        <v>1563</v>
      </c>
      <c r="JO3" s="304" t="s">
        <v>1564</v>
      </c>
      <c r="JP3" s="282" t="s">
        <v>173</v>
      </c>
      <c r="JQ3" s="262" t="s">
        <v>174</v>
      </c>
      <c r="JR3" s="299" t="s">
        <v>175</v>
      </c>
      <c r="JS3" s="305" t="s">
        <v>176</v>
      </c>
      <c r="JT3" s="275" t="s">
        <v>1565</v>
      </c>
      <c r="JU3" s="276" t="s">
        <v>1566</v>
      </c>
      <c r="JV3" s="276" t="s">
        <v>1567</v>
      </c>
      <c r="JW3" s="276" t="s">
        <v>1568</v>
      </c>
      <c r="JX3" s="276" t="s">
        <v>1569</v>
      </c>
      <c r="JY3" s="276" t="s">
        <v>1570</v>
      </c>
      <c r="JZ3" s="276" t="s">
        <v>1571</v>
      </c>
      <c r="KA3" s="276" t="s">
        <v>1572</v>
      </c>
      <c r="KB3" s="276" t="s">
        <v>1573</v>
      </c>
      <c r="KC3" s="276" t="s">
        <v>1574</v>
      </c>
      <c r="KD3" s="306" t="s">
        <v>1575</v>
      </c>
      <c r="KE3" s="276" t="s">
        <v>1576</v>
      </c>
      <c r="KF3" s="276" t="s">
        <v>1577</v>
      </c>
      <c r="KG3" s="276" t="s">
        <v>1578</v>
      </c>
      <c r="KH3" s="276" t="s">
        <v>1579</v>
      </c>
      <c r="KI3" s="276" t="s">
        <v>1580</v>
      </c>
      <c r="KJ3" s="307" t="s">
        <v>1581</v>
      </c>
      <c r="KK3" s="308" t="s">
        <v>1582</v>
      </c>
      <c r="KL3" s="303" t="s">
        <v>1581</v>
      </c>
      <c r="KM3" s="308" t="s">
        <v>1582</v>
      </c>
      <c r="KN3" s="303" t="s">
        <v>1581</v>
      </c>
      <c r="KO3" s="308" t="s">
        <v>1582</v>
      </c>
      <c r="KP3" s="303" t="s">
        <v>1581</v>
      </c>
      <c r="KQ3" s="308" t="s">
        <v>1582</v>
      </c>
      <c r="KR3" s="303" t="s">
        <v>1581</v>
      </c>
      <c r="KS3" s="308" t="s">
        <v>1582</v>
      </c>
      <c r="KT3" s="303" t="s">
        <v>1581</v>
      </c>
      <c r="KU3" s="308" t="s">
        <v>1582</v>
      </c>
      <c r="KV3" s="303" t="s">
        <v>1581</v>
      </c>
      <c r="KW3" s="308" t="s">
        <v>1582</v>
      </c>
      <c r="KX3" s="303" t="s">
        <v>1581</v>
      </c>
      <c r="KY3" s="308" t="s">
        <v>1582</v>
      </c>
      <c r="KZ3" s="303" t="s">
        <v>1581</v>
      </c>
      <c r="LA3" s="308" t="s">
        <v>1582</v>
      </c>
      <c r="LB3" s="303" t="s">
        <v>1581</v>
      </c>
      <c r="LC3" s="308" t="s">
        <v>1582</v>
      </c>
      <c r="LD3" s="309" t="s">
        <v>1583</v>
      </c>
      <c r="LE3" s="310" t="s">
        <v>1584</v>
      </c>
      <c r="LF3" s="303" t="s">
        <v>1581</v>
      </c>
      <c r="LG3" s="308" t="s">
        <v>1582</v>
      </c>
      <c r="LH3" s="303" t="s">
        <v>1581</v>
      </c>
      <c r="LI3" s="308" t="s">
        <v>1582</v>
      </c>
      <c r="LJ3" s="303" t="s">
        <v>1581</v>
      </c>
      <c r="LK3" s="308" t="s">
        <v>1582</v>
      </c>
      <c r="LL3" s="303" t="s">
        <v>1581</v>
      </c>
      <c r="LM3" s="308" t="s">
        <v>1582</v>
      </c>
      <c r="LN3" s="303" t="s">
        <v>1581</v>
      </c>
      <c r="LO3" s="277" t="s">
        <v>1582</v>
      </c>
      <c r="LP3" s="311" t="s">
        <v>35</v>
      </c>
      <c r="LQ3" s="312" t="s">
        <v>36</v>
      </c>
      <c r="LR3" s="312" t="s">
        <v>37</v>
      </c>
      <c r="LS3" s="312" t="s">
        <v>38</v>
      </c>
      <c r="LT3" s="312" t="s">
        <v>39</v>
      </c>
      <c r="LU3" s="312" t="s">
        <v>40</v>
      </c>
      <c r="LV3" s="312" t="s">
        <v>41</v>
      </c>
      <c r="LW3" s="312" t="s">
        <v>42</v>
      </c>
      <c r="LX3" s="313" t="s">
        <v>43</v>
      </c>
      <c r="LY3" s="313" t="s">
        <v>44</v>
      </c>
      <c r="LZ3" s="314" t="s">
        <v>51</v>
      </c>
      <c r="MA3" s="313" t="s">
        <v>46</v>
      </c>
      <c r="MB3" s="313" t="s">
        <v>47</v>
      </c>
      <c r="MC3" s="313" t="s">
        <v>48</v>
      </c>
      <c r="MD3" s="313" t="s">
        <v>49</v>
      </c>
      <c r="ME3" s="313" t="s">
        <v>50</v>
      </c>
      <c r="MF3" s="311" t="s">
        <v>35</v>
      </c>
      <c r="MG3" s="312" t="s">
        <v>36</v>
      </c>
      <c r="MH3" s="312" t="s">
        <v>37</v>
      </c>
      <c r="MI3" s="312" t="s">
        <v>38</v>
      </c>
      <c r="MJ3" s="312" t="s">
        <v>39</v>
      </c>
      <c r="MK3" s="312" t="s">
        <v>40</v>
      </c>
      <c r="ML3" s="312" t="s">
        <v>41</v>
      </c>
      <c r="MM3" s="312" t="s">
        <v>42</v>
      </c>
      <c r="MN3" s="313" t="s">
        <v>43</v>
      </c>
      <c r="MO3" s="313" t="s">
        <v>44</v>
      </c>
      <c r="MP3" s="314" t="s">
        <v>51</v>
      </c>
      <c r="MQ3" s="313" t="s">
        <v>46</v>
      </c>
      <c r="MR3" s="313" t="s">
        <v>47</v>
      </c>
      <c r="MS3" s="313" t="s">
        <v>48</v>
      </c>
      <c r="MT3" s="313" t="s">
        <v>49</v>
      </c>
      <c r="MU3" s="313" t="s">
        <v>50</v>
      </c>
      <c r="MV3" s="263" t="s">
        <v>1585</v>
      </c>
      <c r="MW3" s="315" t="s">
        <v>1560</v>
      </c>
      <c r="MX3" s="296" t="s">
        <v>130</v>
      </c>
      <c r="MY3" s="316" t="s">
        <v>1139</v>
      </c>
      <c r="MZ3" s="301" t="s">
        <v>1137</v>
      </c>
      <c r="NA3" s="318" t="s">
        <v>1140</v>
      </c>
      <c r="NB3" s="263" t="s">
        <v>1586</v>
      </c>
      <c r="NC3" s="319" t="s">
        <v>586</v>
      </c>
      <c r="ND3" s="301" t="s">
        <v>173</v>
      </c>
      <c r="NE3" s="317" t="s">
        <v>175</v>
      </c>
    </row>
    <row r="4" spans="1:369" s="398" customFormat="1" ht="9" customHeight="1" thickBot="1" x14ac:dyDescent="0.25">
      <c r="A4" s="321">
        <v>2024</v>
      </c>
      <c r="B4" s="322">
        <f>SUM(B5:B16)</f>
        <v>1502</v>
      </c>
      <c r="C4" s="1513" t="str">
        <f>SUM(DATI!F2:F13) &amp; "/" &amp; SUM(DATI!E2:E13) &amp; " (" &amp; TEXT(SUM(DATI!F2:F13)/SUM(DATI!E2:E13),"0,0%") &amp; ")"</f>
        <v>1482/1497 (99,0%)</v>
      </c>
      <c r="D4" s="323">
        <f>SUM(D5:D16)</f>
        <v>10035481</v>
      </c>
      <c r="E4" s="324">
        <f>SUM(E5:E16)</f>
        <v>1</v>
      </c>
      <c r="F4" s="325">
        <f>+(D4-D17)/D17</f>
        <v>1.3049765914398565E-3</v>
      </c>
      <c r="G4" s="326">
        <f>SUM(G5:G16)</f>
        <v>4862308.2506740009</v>
      </c>
      <c r="H4" s="327">
        <f>+G4/365</f>
        <v>13321.392467600002</v>
      </c>
      <c r="I4" s="328">
        <f t="shared" ref="I4:I16" si="0">+(G4*1000)/D4</f>
        <v>484.51172900172907</v>
      </c>
      <c r="J4" s="329">
        <f t="shared" ref="J4:J16" si="1">+I4/365</f>
        <v>1.3274293945252851</v>
      </c>
      <c r="K4" s="330">
        <f t="shared" ref="K4:K16" si="2">+(G4-G17)/G17</f>
        <v>3.1299469115793184E-2</v>
      </c>
      <c r="L4" s="330">
        <f>+(I4-I17)/I17</f>
        <v>2.9955401426704265E-2</v>
      </c>
      <c r="M4" s="330">
        <f>SUM(M5:M16)</f>
        <v>0.99999999999999978</v>
      </c>
      <c r="N4" s="327">
        <f>SUM(N5:N16)</f>
        <v>1244257.9078480001</v>
      </c>
      <c r="O4" s="327">
        <f>SUM(O5:O16)</f>
        <v>612.64599999999996</v>
      </c>
      <c r="P4" s="327">
        <f t="shared" ref="P4:W4" si="3">SUM(P5:P16)</f>
        <v>241797.74646100003</v>
      </c>
      <c r="Q4" s="327">
        <f t="shared" si="3"/>
        <v>239383.81409100004</v>
      </c>
      <c r="R4" s="327">
        <f t="shared" si="3"/>
        <v>2413.93237</v>
      </c>
      <c r="S4" s="327">
        <f t="shared" si="3"/>
        <v>-3.9381831129503553E-12</v>
      </c>
      <c r="T4" s="327">
        <f t="shared" si="3"/>
        <v>114852.117499</v>
      </c>
      <c r="U4" s="327">
        <f t="shared" si="3"/>
        <v>114810.76349900001</v>
      </c>
      <c r="V4" s="327">
        <f t="shared" si="3"/>
        <v>41.353999999999999</v>
      </c>
      <c r="W4" s="331">
        <f t="shared" si="3"/>
        <v>2.6934010577406298E-13</v>
      </c>
      <c r="X4" s="332">
        <f>SUM(X5:X16)</f>
        <v>3014466.3178859991</v>
      </c>
      <c r="Y4" s="327">
        <f t="shared" ref="Y4:AB4" si="4">SUM(Y5:Y16)</f>
        <v>162099.01274400001</v>
      </c>
      <c r="Z4" s="327">
        <f t="shared" si="4"/>
        <v>110735.35688000001</v>
      </c>
      <c r="AA4" s="327">
        <f t="shared" si="4"/>
        <v>14596.900000000001</v>
      </c>
      <c r="AB4" s="327">
        <f t="shared" si="4"/>
        <v>121601.9041</v>
      </c>
      <c r="AC4" s="327">
        <f>SUM(AC5:AC16)</f>
        <v>3615595.0564560001</v>
      </c>
      <c r="AD4" s="328">
        <f t="shared" ref="AD4:AD16" si="5">+(AC4*1000)/D4</f>
        <v>360.28119194844771</v>
      </c>
      <c r="AE4" s="330">
        <f>+(AC4-AC17)/AC17</f>
        <v>3.8471791095993038E-2</v>
      </c>
      <c r="AF4" s="330">
        <f>+(AD4-AD17)/AD17</f>
        <v>3.7118375892900735E-2</v>
      </c>
      <c r="AG4" s="333">
        <f t="shared" ref="AG4:AG16" si="6">AC4/G4</f>
        <v>0.74359642993732766</v>
      </c>
      <c r="AH4" s="334">
        <f t="shared" ref="AH4" si="7">SUM(AH5:AH16)</f>
        <v>1246713.1942180002</v>
      </c>
      <c r="AI4" s="327">
        <f>AH4/365</f>
        <v>3415.6525868986305</v>
      </c>
      <c r="AJ4" s="328">
        <f t="shared" ref="AJ4:AJ16" si="8">(AH4*1000)/D4</f>
        <v>124.23053705328127</v>
      </c>
      <c r="AK4" s="329">
        <f t="shared" ref="AK4:AK16" si="9">(AH4*1000)/D4/365</f>
        <v>0.34035763576241446</v>
      </c>
      <c r="AL4" s="330">
        <f>(AH4-AH17)/AH17</f>
        <v>1.104829515886285E-2</v>
      </c>
      <c r="AM4" s="330">
        <f>(AJ4-AJ17)/AJ17</f>
        <v>9.7306203356647154E-3</v>
      </c>
      <c r="AN4" s="335">
        <f>SUM(AN5:AN16)</f>
        <v>72497.797999999981</v>
      </c>
      <c r="AO4" s="336">
        <f t="shared" ref="AO4:AT4" si="10">SUM(AO5:AO16)</f>
        <v>15053.450000000003</v>
      </c>
      <c r="AP4" s="336">
        <f t="shared" si="10"/>
        <v>755.49500000000012</v>
      </c>
      <c r="AQ4" s="336">
        <f t="shared" si="10"/>
        <v>23725.770700000001</v>
      </c>
      <c r="AR4" s="336">
        <f t="shared" si="10"/>
        <v>5481.9343999999992</v>
      </c>
      <c r="AS4" s="336">
        <f t="shared" si="10"/>
        <v>6.8890000000000002</v>
      </c>
      <c r="AT4" s="336">
        <f t="shared" si="10"/>
        <v>955.05600000000004</v>
      </c>
      <c r="AU4" s="337">
        <f>SUM(AU5:AU16)</f>
        <v>979.42</v>
      </c>
      <c r="AV4" s="338">
        <f>SUM(AV5:AV16)</f>
        <v>132.86099999999999</v>
      </c>
      <c r="AW4" s="336">
        <f>SUM(AW5:AW16)</f>
        <v>389.24900000000002</v>
      </c>
      <c r="AX4" s="338">
        <f t="shared" ref="AX4:BR4" si="11">SUM(AX5:AX16)</f>
        <v>87.350999999999999</v>
      </c>
      <c r="AY4" s="338">
        <f t="shared" si="11"/>
        <v>1536.63</v>
      </c>
      <c r="AZ4" s="337">
        <f t="shared" si="11"/>
        <v>0</v>
      </c>
      <c r="BA4" s="337">
        <f t="shared" si="11"/>
        <v>0</v>
      </c>
      <c r="BB4" s="339">
        <f t="shared" si="11"/>
        <v>1100.719918</v>
      </c>
      <c r="BC4" s="340">
        <f t="shared" si="11"/>
        <v>798.74099999999999</v>
      </c>
      <c r="BD4" s="340">
        <f t="shared" si="11"/>
        <v>1072.4809620000001</v>
      </c>
      <c r="BE4" s="340">
        <f t="shared" si="11"/>
        <v>573221.67740500008</v>
      </c>
      <c r="BF4" s="340">
        <f t="shared" si="11"/>
        <v>1051.113908</v>
      </c>
      <c r="BG4" s="340">
        <f t="shared" si="11"/>
        <v>250077.56616900003</v>
      </c>
      <c r="BH4" s="340">
        <f t="shared" si="11"/>
        <v>55858.29340200001</v>
      </c>
      <c r="BI4" s="340">
        <f t="shared" si="11"/>
        <v>240656.82106999998</v>
      </c>
      <c r="BJ4" s="340">
        <f t="shared" si="11"/>
        <v>2100.4751209999999</v>
      </c>
      <c r="BK4" s="340">
        <f t="shared" si="11"/>
        <v>1057.829309</v>
      </c>
      <c r="BL4" s="340">
        <f t="shared" si="11"/>
        <v>861.46609999999998</v>
      </c>
      <c r="BM4" s="340">
        <f t="shared" si="11"/>
        <v>232862.66110099998</v>
      </c>
      <c r="BN4" s="340">
        <f t="shared" si="11"/>
        <v>2762.4788089999997</v>
      </c>
      <c r="BO4" s="340">
        <f t="shared" si="11"/>
        <v>50893.287929000006</v>
      </c>
      <c r="BP4" s="340">
        <f t="shared" si="11"/>
        <v>32328.952047000006</v>
      </c>
      <c r="BQ4" s="340">
        <f t="shared" si="11"/>
        <v>346.23935400000005</v>
      </c>
      <c r="BR4" s="340">
        <f t="shared" si="11"/>
        <v>795481.39789999998</v>
      </c>
      <c r="BS4" s="340">
        <f>SUM(BS5:BS16)</f>
        <v>427281.29596299992</v>
      </c>
      <c r="BT4" s="340">
        <f t="shared" ref="BT4:CD4" si="12">SUM(BT5:BT16)</f>
        <v>138.11042999999998</v>
      </c>
      <c r="BU4" s="340">
        <f t="shared" si="12"/>
        <v>6646.45597</v>
      </c>
      <c r="BV4" s="341">
        <f t="shared" si="12"/>
        <v>337868.25401899999</v>
      </c>
      <c r="BW4" s="342">
        <f t="shared" si="12"/>
        <v>1047.222912</v>
      </c>
      <c r="BX4" s="343">
        <f t="shared" si="12"/>
        <v>2.5990000000000002</v>
      </c>
      <c r="BY4" s="343">
        <f t="shared" si="12"/>
        <v>19.018969999999999</v>
      </c>
      <c r="BZ4" s="343">
        <f t="shared" si="12"/>
        <v>0</v>
      </c>
      <c r="CA4" s="343">
        <f t="shared" si="12"/>
        <v>0.28599999999999998</v>
      </c>
      <c r="CB4" s="343">
        <f t="shared" si="12"/>
        <v>1.4720800000000001</v>
      </c>
      <c r="CC4" s="343">
        <f t="shared" si="12"/>
        <v>1.8820000000000001</v>
      </c>
      <c r="CD4" s="344">
        <f t="shared" si="12"/>
        <v>0</v>
      </c>
      <c r="CE4" s="342">
        <f t="shared" ref="CE4:CE16" si="13">BB4*1000/$D4</f>
        <v>0.1096828261644858</v>
      </c>
      <c r="CF4" s="343">
        <f t="shared" ref="CF4:CF16" si="14">BC4*1000/$D4</f>
        <v>7.9591700686793193E-2</v>
      </c>
      <c r="CG4" s="343">
        <f t="shared" ref="CG4:CG16" si="15">BD4*1000/$D4</f>
        <v>0.10686891460409323</v>
      </c>
      <c r="CH4" s="343">
        <f t="shared" ref="CH4:CH16" si="16">BE4*1000/$D4</f>
        <v>57.119502035328459</v>
      </c>
      <c r="CI4" s="343">
        <f t="shared" ref="CI4:CI16" si="17">BF4*1000/$D4</f>
        <v>0.10473976364461256</v>
      </c>
      <c r="CJ4" s="343">
        <f t="shared" ref="CJ4:CJ16" si="18">BG4*1000/$D4</f>
        <v>24.919340305561839</v>
      </c>
      <c r="CK4" s="343">
        <f t="shared" ref="CK4:CK16" si="19">BH4*1000/$D4</f>
        <v>5.5660803305790738</v>
      </c>
      <c r="CL4" s="343">
        <f t="shared" ref="CL4:CL16" si="20">BI4*1000/$D4</f>
        <v>23.980596552372525</v>
      </c>
      <c r="CM4" s="343">
        <f t="shared" ref="CM4:CM16" si="21">BJ4*1000/$D4</f>
        <v>0.20930487746426901</v>
      </c>
      <c r="CN4" s="343">
        <f t="shared" ref="CN4:CN16" si="22">BK4*1000/$D4</f>
        <v>0.1054089294773215</v>
      </c>
      <c r="CO4" s="343">
        <f t="shared" ref="CO4:CO16" si="23">BL4*1000/$D4</f>
        <v>8.5842033879591814E-2</v>
      </c>
      <c r="CP4" s="343">
        <f t="shared" ref="CP4:CP16" si="24">BM4*1000/$D4</f>
        <v>23.203936223983682</v>
      </c>
      <c r="CQ4" s="343">
        <f t="shared" ref="CQ4:CQ16" si="25">BN4*1000/$D4</f>
        <v>0.27527119118655097</v>
      </c>
      <c r="CR4" s="343">
        <f t="shared" ref="CR4:CR16" si="26">BO4*1000/$D4</f>
        <v>5.0713351885176214</v>
      </c>
      <c r="CS4" s="343">
        <f t="shared" ref="CS4:CS16" si="27">BP4*1000/$D4</f>
        <v>3.2214651242924983</v>
      </c>
      <c r="CT4" s="343">
        <f t="shared" ref="CT4:CT16" si="28">BQ4*1000/$D4</f>
        <v>3.4501520554919098E-2</v>
      </c>
      <c r="CU4" s="343">
        <f t="shared" ref="CU4:CU16" si="29">BR4*1000/$D4</f>
        <v>79.266892927204978</v>
      </c>
      <c r="CV4" s="343">
        <f t="shared" ref="CV4:CV16" si="30">BS4*1000/$D4</f>
        <v>42.577061922891382</v>
      </c>
      <c r="CW4" s="343">
        <f t="shared" ref="CW4:CW16" si="31">BT4*1000/$D4</f>
        <v>1.3762213291022124E-2</v>
      </c>
      <c r="CX4" s="343">
        <f t="shared" ref="CX4:CX16" si="32">BU4*1000/$D4</f>
        <v>0.66229570560693596</v>
      </c>
      <c r="CY4" s="344">
        <f t="shared" ref="CY4:CY16" si="33">BV4*1000/$D4</f>
        <v>33.667370205673251</v>
      </c>
      <c r="CZ4" s="326">
        <f>SUM(CZ5:CZ16)</f>
        <v>4617717.9523029998</v>
      </c>
      <c r="DA4" s="327">
        <f t="shared" ref="DA4:DA16" si="34">+CZ4/365</f>
        <v>12651.28206110411</v>
      </c>
      <c r="DB4" s="328">
        <f t="shared" ref="DB4:DB16" si="35">+(CZ4*1000)/D4</f>
        <v>460.13917542198521</v>
      </c>
      <c r="DC4" s="329">
        <f t="shared" ref="DC4:DC16" si="36">+DB4/365</f>
        <v>1.2606552751287265</v>
      </c>
      <c r="DD4" s="345">
        <f>+(CZ4-CZ17)/CZ17</f>
        <v>2.2588338787832875E-2</v>
      </c>
      <c r="DE4" s="346">
        <f>(DB4-DB17)/DB17</f>
        <v>2.1255624104500184E-2</v>
      </c>
      <c r="DF4" s="327">
        <f>+CZ4-CZ17</f>
        <v>102002.51027399953</v>
      </c>
      <c r="DG4" s="347">
        <f>+DB4-DB17</f>
        <v>9.5769806478182886</v>
      </c>
      <c r="DH4" s="348">
        <f>SUM(DH5:DH16)</f>
        <v>1</v>
      </c>
      <c r="DI4" s="326">
        <f>SUM(DI5:DI16)</f>
        <v>3081002.4721156508</v>
      </c>
      <c r="DJ4" s="327">
        <f>DI4/365</f>
        <v>8441.1026633305501</v>
      </c>
      <c r="DK4" s="349">
        <f t="shared" ref="DK4:DK16" si="37">(DI4*1000)/D4</f>
        <v>307.01094168935708</v>
      </c>
      <c r="DL4" s="350">
        <f t="shared" ref="DL4:DL16" si="38">+(DI4*1000)/365/D4</f>
        <v>0.84112586764207409</v>
      </c>
      <c r="DM4" s="345">
        <f>DI4/CZ4</f>
        <v>0.66721322175579367</v>
      </c>
      <c r="DN4" s="351">
        <f>(DM4-DM17)/DM17</f>
        <v>8.5118199570285089E-3</v>
      </c>
      <c r="DO4" s="351">
        <f>+ROUND(DM4,3)-ROUND(DM17,3)</f>
        <v>5.0000000000000044E-3</v>
      </c>
      <c r="DP4" s="351">
        <f>(DI4-DI17)/DI17</f>
        <v>3.1292426617751785E-2</v>
      </c>
      <c r="DQ4" s="351">
        <f>(DK4-DK17)/DK17</f>
        <v>2.9948368106980695E-2</v>
      </c>
      <c r="DR4" s="352">
        <f>DI4-DI17</f>
        <v>93486.620554352179</v>
      </c>
      <c r="DS4" s="352">
        <f>DK4-DK17</f>
        <v>8.9271239018348751</v>
      </c>
      <c r="DT4" s="353">
        <f>SUM(DT5:DT16)</f>
        <v>1</v>
      </c>
      <c r="DU4" s="354"/>
      <c r="DV4" s="355">
        <f>SUM(DATI!AJ2:AJ13)/SUM(DATI!AK2:AK13)</f>
        <v>0.99951820271871883</v>
      </c>
      <c r="DW4" s="356">
        <f>SUM(DW5:DW16)</f>
        <v>3014106.1404970004</v>
      </c>
      <c r="DX4" s="327">
        <f t="shared" ref="DX4:DX16" si="39">+DW4/365</f>
        <v>8257.8250424575363</v>
      </c>
      <c r="DY4" s="357">
        <f t="shared" ref="DY4:DY16" si="40">+(DW4*1000)/D4</f>
        <v>300.34496009678065</v>
      </c>
      <c r="DZ4" s="329">
        <f t="shared" ref="DZ4:DZ16" si="41">+DX4*1000/D4</f>
        <v>0.82286290437474152</v>
      </c>
      <c r="EA4" s="345">
        <f>+DW4/CZ4</f>
        <v>0.65272634050630396</v>
      </c>
      <c r="EB4" s="358">
        <f>+(EA4-EA17)/EA17</f>
        <v>3.9879329080300232E-3</v>
      </c>
      <c r="EC4" s="326">
        <f>CZ4-DI4</f>
        <v>1536715.480187349</v>
      </c>
      <c r="ED4" s="327">
        <f t="shared" ref="ED4:ED16" si="42">EC4/365</f>
        <v>4210.1793977735588</v>
      </c>
      <c r="EE4" s="359">
        <f t="shared" ref="EE4:EE16" si="43">+(EC4*1000)/D4</f>
        <v>153.12823373262816</v>
      </c>
      <c r="EF4" s="360">
        <f t="shared" ref="EF4:EF16" si="44">(EC4*1000)/D4/365</f>
        <v>0.41952940748665252</v>
      </c>
      <c r="EG4" s="361">
        <f>(EC4-EC17)/EC17</f>
        <v>5.5724983652436976E-3</v>
      </c>
      <c r="EH4" s="361">
        <f>(EE4-EE17)/EE17</f>
        <v>4.2619600157495783E-3</v>
      </c>
      <c r="EI4" s="345">
        <f t="shared" ref="EI4:EI16" si="45">EC4/CZ4</f>
        <v>0.33278677824420633</v>
      </c>
      <c r="EJ4" s="362">
        <f>(EC4-EC17)</f>
        <v>8515.8897196473554</v>
      </c>
      <c r="EK4" s="362">
        <f>(EE4-EE17)</f>
        <v>0.64985674598347032</v>
      </c>
      <c r="EL4" s="326">
        <f>SUM(EL5:EL16)</f>
        <v>1246961.9478459998</v>
      </c>
      <c r="EM4" s="327">
        <f t="shared" ref="EM4:EM16" si="46">+EL4/365</f>
        <v>3416.3341036876709</v>
      </c>
      <c r="EN4" s="357">
        <f t="shared" ref="EN4:EN16" si="47">+(EL4*1000)/D4</f>
        <v>124.2553244678556</v>
      </c>
      <c r="EO4" s="329">
        <f t="shared" ref="EO4:EO16" si="48">+EN4/365</f>
        <v>0.34042554648727563</v>
      </c>
      <c r="EP4" s="345">
        <f>+(EL4-EL17)/EL17</f>
        <v>9.4937473249244696E-3</v>
      </c>
      <c r="EQ4" s="346">
        <f>(EN4-EN17)/EN17</f>
        <v>8.1780985063713181E-3</v>
      </c>
      <c r="ER4" s="345">
        <f>+EL4/$EL$69</f>
        <v>0.92886113428479899</v>
      </c>
      <c r="ES4" s="327">
        <f>+EL4-EL17</f>
        <v>11727.008401999716</v>
      </c>
      <c r="ET4" s="345">
        <f t="shared" ref="ET4:ET16" si="49">+EL4/CZ4</f>
        <v>0.2700385689914433</v>
      </c>
      <c r="EU4" s="347">
        <f>+EN4-EN17</f>
        <v>1.00792933802542</v>
      </c>
      <c r="EV4" s="326">
        <f>SUM(EV5:EV16)</f>
        <v>241797.74646100003</v>
      </c>
      <c r="EW4" s="327">
        <f t="shared" ref="EW4:EW16" si="50">+EV4/365</f>
        <v>662.45957934520561</v>
      </c>
      <c r="EX4" s="357">
        <f t="shared" ref="EX4:EX16" si="51">+(EV4*1000)/D4</f>
        <v>24.094285710968915</v>
      </c>
      <c r="EY4" s="329">
        <f t="shared" ref="EY4:EY16" si="52">+(EV4*1000)/D4/365</f>
        <v>6.6011741673887445E-2</v>
      </c>
      <c r="EZ4" s="345">
        <f>(EV4-EV17)/EV17</f>
        <v>4.7323766346547606E-2</v>
      </c>
      <c r="FA4" s="346">
        <f>(EX4-EX17)/EX17</f>
        <v>4.5958814577913183E-2</v>
      </c>
      <c r="FB4" s="327">
        <f>+EV4-EV17</f>
        <v>10925.733211000043</v>
      </c>
      <c r="FC4" s="347">
        <f>+EX4-EX17</f>
        <v>1.0586887303249526</v>
      </c>
      <c r="FD4" s="327">
        <f>SUM(FD5:FD16)</f>
        <v>66896.331618651238</v>
      </c>
      <c r="FE4" s="363">
        <f t="shared" ref="FE4:FE16" si="53">+FD4/CZ4</f>
        <v>1.4486881249489903E-2</v>
      </c>
      <c r="FF4" s="327">
        <f>+EV4-FD4</f>
        <v>174901.41484234878</v>
      </c>
      <c r="FG4" s="363">
        <f>+FF4/CZ4</f>
        <v>3.7876158017645919E-2</v>
      </c>
      <c r="FH4" s="326">
        <f>SUM(FH5:FH16)</f>
        <v>114852.117499</v>
      </c>
      <c r="FI4" s="327">
        <f>+FH4/365</f>
        <v>314.66333561369862</v>
      </c>
      <c r="FJ4" s="351">
        <f t="shared" ref="FJ4:FJ16" si="54">FH4/CZ4</f>
        <v>2.487205123511705E-2</v>
      </c>
      <c r="FK4" s="351">
        <f>+(FH4-FH17)/FH17</f>
        <v>9.3347100898261808E-3</v>
      </c>
      <c r="FL4" s="364">
        <f>SUM(FL5:FL16)</f>
        <v>39559.764347720236</v>
      </c>
      <c r="FM4" s="365"/>
      <c r="FN4" s="366">
        <f>SUM(DATI!AN2:AN13)/SUM(DATI!AO2:AO13)</f>
        <v>1</v>
      </c>
      <c r="FO4" s="367">
        <f>FL4/FH4</f>
        <v>0.34444087936005774</v>
      </c>
      <c r="FP4" s="368">
        <f t="shared" ref="FP4:FP16" si="55">FL4/CZ4</f>
        <v>8.5669511989121278E-3</v>
      </c>
      <c r="FQ4" s="367">
        <f>(FL4-FL17)/FL17</f>
        <v>2.7302512571806662E-2</v>
      </c>
      <c r="FR4" s="369">
        <f>SUM(FR5:FR16)</f>
        <v>290648.32797299995</v>
      </c>
      <c r="FS4" s="370">
        <f>SUM(FS5:FS16)</f>
        <v>963.79399999999998</v>
      </c>
      <c r="FT4" s="370">
        <f>SUM(FT5:FT16)</f>
        <v>110745.85687999999</v>
      </c>
      <c r="FU4" s="339">
        <f t="shared" ref="FU4:GL4" si="56">SUM(FU5:FU16)</f>
        <v>1262.2659779999999</v>
      </c>
      <c r="FV4" s="340">
        <f t="shared" si="56"/>
        <v>875.19850000000008</v>
      </c>
      <c r="FW4" s="340">
        <f t="shared" si="56"/>
        <v>429.7662620000001</v>
      </c>
      <c r="FX4" s="340">
        <f t="shared" si="56"/>
        <v>573180.49040600006</v>
      </c>
      <c r="FY4" s="340">
        <f t="shared" si="56"/>
        <v>1051.113908</v>
      </c>
      <c r="FZ4" s="340">
        <f t="shared" si="56"/>
        <v>249713.56916900005</v>
      </c>
      <c r="GA4" s="340">
        <f t="shared" si="56"/>
        <v>55892.277402000007</v>
      </c>
      <c r="GB4" s="340">
        <f t="shared" si="56"/>
        <v>240597.10707</v>
      </c>
      <c r="GC4" s="340">
        <f t="shared" si="56"/>
        <v>2100.4751209999999</v>
      </c>
      <c r="GD4" s="340">
        <f t="shared" si="56"/>
        <v>1296.558309</v>
      </c>
      <c r="GE4" s="340">
        <f t="shared" si="56"/>
        <v>862.47809999999993</v>
      </c>
      <c r="GF4" s="340">
        <f t="shared" si="56"/>
        <v>232862.66110099998</v>
      </c>
      <c r="GG4" s="340">
        <f t="shared" si="56"/>
        <v>2762.4788089999997</v>
      </c>
      <c r="GH4" s="340">
        <f t="shared" si="56"/>
        <v>50893.287929000006</v>
      </c>
      <c r="GI4" s="340">
        <f t="shared" si="56"/>
        <v>2.8787500000000001</v>
      </c>
      <c r="GJ4" s="340">
        <f t="shared" si="56"/>
        <v>32330.172047000004</v>
      </c>
      <c r="GK4" s="340">
        <f t="shared" si="56"/>
        <v>353.25635399999999</v>
      </c>
      <c r="GL4" s="340">
        <f t="shared" si="56"/>
        <v>795239.29790000001</v>
      </c>
      <c r="GM4" s="340">
        <f>SUM(GM5:GM16)</f>
        <v>426992.01596299995</v>
      </c>
      <c r="GN4" s="340">
        <f t="shared" ref="GN4:GP4" si="57">SUM(GN5:GN16)</f>
        <v>138.11042999999998</v>
      </c>
      <c r="GO4" s="340">
        <f t="shared" si="57"/>
        <v>6630.9459700000007</v>
      </c>
      <c r="GP4" s="341">
        <f t="shared" si="57"/>
        <v>338639.62401899998</v>
      </c>
      <c r="GQ4" s="342">
        <f>SUM(GQ5:GQ16)</f>
        <v>404.50821200000001</v>
      </c>
      <c r="GR4" s="343">
        <f t="shared" ref="GR4:GX4" si="58">SUM(GR5:GR16)</f>
        <v>2.5990000000000002</v>
      </c>
      <c r="GS4" s="343">
        <f t="shared" si="58"/>
        <v>19.018969999999999</v>
      </c>
      <c r="GT4" s="343">
        <f t="shared" si="58"/>
        <v>0</v>
      </c>
      <c r="GU4" s="343">
        <f t="shared" si="58"/>
        <v>0.28599999999999998</v>
      </c>
      <c r="GV4" s="343">
        <f t="shared" si="58"/>
        <v>1.4720800000000001</v>
      </c>
      <c r="GW4" s="343">
        <f t="shared" si="58"/>
        <v>1.8820000000000001</v>
      </c>
      <c r="GX4" s="344">
        <f t="shared" si="58"/>
        <v>0</v>
      </c>
      <c r="GY4" s="342">
        <f t="shared" ref="GY4:GY16" si="59">FU4*1000/$D4</f>
        <v>0.12578031665846409</v>
      </c>
      <c r="GZ4" s="343">
        <f t="shared" ref="GZ4:GZ16" si="60">FV4*1000/$D4</f>
        <v>8.721041871336313E-2</v>
      </c>
      <c r="HA4" s="343">
        <f t="shared" ref="HA4:HA16" si="61">FW4*1000/$D4</f>
        <v>4.282467995305856E-2</v>
      </c>
      <c r="HB4" s="343">
        <f t="shared" ref="HB4:HB16" si="62">FX4*1000/$D4</f>
        <v>57.11539789732052</v>
      </c>
      <c r="HC4" s="343">
        <f t="shared" ref="HC4:HC16" si="63">FY4*1000/$D4</f>
        <v>0.10473976364461256</v>
      </c>
      <c r="HD4" s="343">
        <f t="shared" ref="HD4:HD16" si="64">FZ4*1000/$D4</f>
        <v>24.883069298721214</v>
      </c>
      <c r="HE4" s="343">
        <f t="shared" ref="HE4:HE16" si="65">GA4*1000/$D4</f>
        <v>5.5694667153472777</v>
      </c>
      <c r="HF4" s="343">
        <f t="shared" ref="HF4:HF16" si="66">GB4*1000/$D4</f>
        <v>23.974646264588614</v>
      </c>
      <c r="HG4" s="343">
        <f t="shared" ref="HG4:HG16" si="67">GC4*1000/$D4</f>
        <v>0.20930487746426901</v>
      </c>
      <c r="HH4" s="343">
        <f t="shared" ref="HH4:HH16" si="68">GD4*1000/$D4</f>
        <v>0.12919742551453187</v>
      </c>
      <c r="HI4" s="343">
        <f t="shared" ref="HI4:HI16" si="69">GE4*1000/$D4</f>
        <v>8.5942876081375671E-2</v>
      </c>
      <c r="HJ4" s="343">
        <f t="shared" ref="HJ4:HJ16" si="70">GF4*1000/$D4</f>
        <v>23.203936223983682</v>
      </c>
      <c r="HK4" s="343">
        <f t="shared" ref="HK4:HK16" si="71">GG4*1000/$D4</f>
        <v>0.27527119118655097</v>
      </c>
      <c r="HL4" s="343">
        <f t="shared" ref="HL4:HL16" si="72">GH4*1000/$D4</f>
        <v>5.0713351885176214</v>
      </c>
      <c r="HM4" s="343">
        <f t="shared" ref="HM4:HM16" si="73">GI4*1000/$D4</f>
        <v>2.868572019617196E-4</v>
      </c>
      <c r="HN4" s="343">
        <f t="shared" ref="HN4:HN16" si="74">GJ4*1000/$D4</f>
        <v>3.2215866929547277</v>
      </c>
      <c r="HO4" s="343">
        <f t="shared" ref="HO4:HO16" si="75">GK4*1000/$D4</f>
        <v>3.5200739655627866E-2</v>
      </c>
      <c r="HP4" s="343">
        <f t="shared" ref="HP4:HP7" si="76">GL4*1000/$D4</f>
        <v>79.242768523003534</v>
      </c>
      <c r="HQ4" s="343">
        <f t="shared" ref="HQ4:HQ16" si="77">GM4*1000/$D4</f>
        <v>42.548236199440758</v>
      </c>
      <c r="HR4" s="343">
        <f t="shared" ref="HR4:HR16" si="78">GN4*1000/$D4</f>
        <v>1.3762213291022124E-2</v>
      </c>
      <c r="HS4" s="343">
        <f t="shared" ref="HS4:HS16" si="79">GO4*1000/$D4</f>
        <v>0.6607501892535097</v>
      </c>
      <c r="HT4" s="344">
        <f t="shared" ref="HT4:HT16" si="80">GP4*1000/$D4</f>
        <v>33.744234483528992</v>
      </c>
      <c r="HU4" s="369">
        <f>SUM(HU5:HU16)</f>
        <v>1536715.4801853488</v>
      </c>
      <c r="HV4" s="371">
        <f>SUM(HV5:HV16)</f>
        <v>1249417.2342139997</v>
      </c>
      <c r="HW4" s="322">
        <f>SUM(HW5:HW16)</f>
        <v>90.674000000000007</v>
      </c>
      <c r="HX4" s="372">
        <f>SUM(HX5:HX16)</f>
        <v>90.674000000000007</v>
      </c>
      <c r="HY4" s="372">
        <f>SUM(HY5:HY16)</f>
        <v>0</v>
      </c>
      <c r="HZ4" s="373">
        <f>IF(HW17&gt;0,(HW4-HW17)/HW17,0)</f>
        <v>-0.94889080407615478</v>
      </c>
      <c r="IA4" s="373">
        <f t="shared" ref="IA4:IA16" si="81">+HW4/CZ4</f>
        <v>1.9636106175514262E-5</v>
      </c>
      <c r="IB4" s="345">
        <f t="shared" ref="IB4:IB16" si="82">HW4/HU4</f>
        <v>5.9005067085719401E-5</v>
      </c>
      <c r="IC4" s="372">
        <f>SUM(IC5:IC16)</f>
        <v>18508.123657802018</v>
      </c>
      <c r="ID4" s="374">
        <f>SUM(ID5:ID16)</f>
        <v>18598.797657802021</v>
      </c>
      <c r="IE4" s="375">
        <f t="shared" ref="IE4:IE14" si="83">+(HW4+IC4)/CZ4</f>
        <v>4.0277032616351585E-3</v>
      </c>
      <c r="IF4" s="375">
        <f t="shared" ref="IF4:IF16" si="84">+(HW4+IC4)/HU4</f>
        <v>1.210295457917737E-2</v>
      </c>
      <c r="IG4" s="322">
        <f>SUM(IG5:IG16)</f>
        <v>90.674000000000007</v>
      </c>
      <c r="IH4" s="376">
        <f t="shared" ref="IH4:IH16" si="85">IG4/G4</f>
        <v>1.8648344639077749E-5</v>
      </c>
      <c r="II4" s="372">
        <f t="shared" ref="II4:IJ4" si="86">SUM(II5:II16)</f>
        <v>90.674000000000007</v>
      </c>
      <c r="IJ4" s="372">
        <f t="shared" si="86"/>
        <v>0</v>
      </c>
      <c r="IK4" s="372">
        <f>SUM(IK5:IK16)</f>
        <v>765276.78848242352</v>
      </c>
      <c r="IL4" s="356">
        <f>SUM(IL5:IL16)</f>
        <v>518112.49049015238</v>
      </c>
      <c r="IM4" s="322">
        <f>SUM(IM5:IM16)</f>
        <v>308686.74113546283</v>
      </c>
      <c r="IN4" s="373">
        <f t="shared" ref="IN4:IN16" si="87">+IL4/CZ4</f>
        <v>0.11220098235574426</v>
      </c>
      <c r="IO4" s="345">
        <f t="shared" ref="IO4:IO16" si="88">+(IL4)/(HU4)</f>
        <v>0.33715576967290067</v>
      </c>
      <c r="IP4" s="322">
        <f t="shared" ref="IP4" si="89">SUM(IP5:IP16)</f>
        <v>240810.88575472869</v>
      </c>
      <c r="IQ4" s="377">
        <f t="shared" ref="IQ4:IQ16" si="90">IP4/G4</f>
        <v>4.9526042640621992E-2</v>
      </c>
      <c r="IR4" s="372">
        <f>SUM(IR5:IR16)</f>
        <v>487975.18374699994</v>
      </c>
      <c r="IS4" s="356">
        <f>SUM(IS5:IS16)</f>
        <v>1018512.3156951963</v>
      </c>
      <c r="IT4" s="378">
        <f>SUM(IT5:IT16)</f>
        <v>771348.01770292514</v>
      </c>
      <c r="IU4" s="372">
        <f>SUM(IU5:IU16)</f>
        <v>247164.29799227123</v>
      </c>
      <c r="IV4" s="373">
        <f>IF(IS17&gt;0,(IS4-IS17)/IS17,0)</f>
        <v>1.4212494110627983E-2</v>
      </c>
      <c r="IW4" s="373">
        <f t="shared" ref="IW4:IW16" si="91">+IS4/CZ4</f>
        <v>0.22056615978185337</v>
      </c>
      <c r="IX4" s="345">
        <f>IS4/HU4</f>
        <v>0.6627852252600136</v>
      </c>
      <c r="IY4" s="372">
        <f>SUM(IY5:IY16)</f>
        <v>190917.62569688749</v>
      </c>
      <c r="IZ4" s="379">
        <f>SUM(IZ5:IZ16)</f>
        <v>1209429.9413920839</v>
      </c>
      <c r="JA4" s="375">
        <f t="shared" ref="JA4:JA16" si="92">+(IS4+IY4)/CZ4</f>
        <v>0.26191074333349079</v>
      </c>
      <c r="JB4" s="380">
        <f t="shared" ref="JB4:JB16" si="93">+(IS4+IY4)/HU4</f>
        <v>0.7870226837606985</v>
      </c>
      <c r="JC4" s="356">
        <f>SUM(JC5:JC16)</f>
        <v>1008515.6744592709</v>
      </c>
      <c r="JD4" s="377">
        <f t="shared" ref="JD4:JD16" si="94">JC4/G4</f>
        <v>0.20741500177811084</v>
      </c>
      <c r="JE4" s="372">
        <f t="shared" ref="JE4:JF4" si="95">SUM(JE5:JE16)</f>
        <v>761351.37646699976</v>
      </c>
      <c r="JF4" s="372">
        <f t="shared" si="95"/>
        <v>247164.29799227123</v>
      </c>
      <c r="JG4" s="326">
        <f t="shared" ref="JG4:JG16" si="96">+JT4+JU4+JV4+JW4+JX4+JY4+JZ4+KA4+KB4+KC4+KE4+KF4+KG4+KH4+KI4+FD4+FL4</f>
        <v>2975380.1644069515</v>
      </c>
      <c r="JH4" s="329">
        <f t="shared" ref="JH4:JH16" si="97">+(JG4*1000)/D4</f>
        <v>296.48605427153433</v>
      </c>
      <c r="JI4" s="345">
        <f>+JG4/CZ4</f>
        <v>0.64433995214520123</v>
      </c>
      <c r="JJ4" s="365"/>
      <c r="JK4" s="366">
        <f>SUM(DATI!CO2:CO13)/SUM(DATI!CP2:CP13)</f>
        <v>0.9809482249649778</v>
      </c>
      <c r="JL4" s="381">
        <f>(JG4-JG17)/JG17</f>
        <v>3.8449839749967823E-2</v>
      </c>
      <c r="JM4" s="382">
        <f>IF(JI17&gt;0,(JI4-JI17)/JI17,0)</f>
        <v>1.5511130296026045E-2</v>
      </c>
      <c r="JN4" s="383">
        <f t="shared" ref="JN4:JN16" si="98">+JG4+IS4</f>
        <v>3993892.4801021479</v>
      </c>
      <c r="JO4" s="384">
        <f>+JG4+IS4+IY4</f>
        <v>4184810.1057990352</v>
      </c>
      <c r="JP4" s="345">
        <f>+JN4/CZ4</f>
        <v>0.86490611192705469</v>
      </c>
      <c r="JQ4" s="351">
        <f>JP4-JP17</f>
        <v>8.0202444832720987E-3</v>
      </c>
      <c r="JR4" s="324">
        <f>+JO4/CZ4</f>
        <v>0.90625069547869197</v>
      </c>
      <c r="JS4" s="358">
        <f>JR4-JR17</f>
        <v>-2.3900446495939143E-4</v>
      </c>
      <c r="JT4" s="339">
        <f t="shared" ref="JT4:KI4" si="99">SUM(JT5:JT16)</f>
        <v>552527.90606506518</v>
      </c>
      <c r="JU4" s="340">
        <f t="shared" si="99"/>
        <v>421314.55849242356</v>
      </c>
      <c r="JV4" s="340">
        <f t="shared" si="99"/>
        <v>276411.58523347805</v>
      </c>
      <c r="JW4" s="340">
        <f t="shared" si="99"/>
        <v>795239.29790000001</v>
      </c>
      <c r="JX4" s="340">
        <f t="shared" si="99"/>
        <v>426992.01596299995</v>
      </c>
      <c r="JY4" s="340">
        <f t="shared" si="99"/>
        <v>241310.28874496144</v>
      </c>
      <c r="JZ4" s="340">
        <f t="shared" si="99"/>
        <v>64517.337899406186</v>
      </c>
      <c r="KA4" s="340">
        <f t="shared" si="99"/>
        <v>1854.9572915271801</v>
      </c>
      <c r="KB4" s="340">
        <f t="shared" si="99"/>
        <v>45803.957922709465</v>
      </c>
      <c r="KC4" s="340">
        <f t="shared" si="99"/>
        <v>0</v>
      </c>
      <c r="KD4" s="340">
        <f t="shared" si="99"/>
        <v>8702.6612079999995</v>
      </c>
      <c r="KE4" s="340">
        <f t="shared" si="99"/>
        <v>0</v>
      </c>
      <c r="KF4" s="340">
        <f t="shared" si="99"/>
        <v>1270.6271675498872</v>
      </c>
      <c r="KG4" s="340">
        <f t="shared" si="99"/>
        <v>2058.4656586433834</v>
      </c>
      <c r="KH4" s="340">
        <f t="shared" si="99"/>
        <v>29261.143991943973</v>
      </c>
      <c r="KI4" s="340">
        <f t="shared" si="99"/>
        <v>10361.926109871825</v>
      </c>
      <c r="KJ4" s="385">
        <f t="shared" ref="KJ4:KJ16" si="100">+(JT4*1000)/D4</f>
        <v>55.057441299033414</v>
      </c>
      <c r="KK4" s="386">
        <f>+(KJ4-KJ17)/KJ17</f>
        <v>2.4142424997755218E-2</v>
      </c>
      <c r="KL4" s="387">
        <f t="shared" ref="KL4:KL16" si="101">+(JU4*1000)/D4</f>
        <v>41.982497748979199</v>
      </c>
      <c r="KM4" s="386">
        <f>+(KL4-KL17)/KL17</f>
        <v>-4.2073379429218599E-2</v>
      </c>
      <c r="KN4" s="387">
        <f t="shared" ref="KN4:KN16" si="102">+(JV4*1000)/D4</f>
        <v>27.543431673427321</v>
      </c>
      <c r="KO4" s="386">
        <f>+(KN4-KN17)/KN17</f>
        <v>0.15759102568647718</v>
      </c>
      <c r="KP4" s="387">
        <f t="shared" ref="KP4:KP16" si="103">+(JW4*1000)/D4</f>
        <v>79.242768523003534</v>
      </c>
      <c r="KQ4" s="386">
        <f>+(KP4-KP17)/KP17</f>
        <v>3.8140325059125312E-2</v>
      </c>
      <c r="KR4" s="387">
        <f t="shared" ref="KR4:KR16" si="104">+(JX4*1000)/D4</f>
        <v>42.548236199440758</v>
      </c>
      <c r="KS4" s="386">
        <f>+(KR4-KR17)/KR17</f>
        <v>1.7852311435474048E-2</v>
      </c>
      <c r="KT4" s="387">
        <f t="shared" ref="KT4:KT16" si="105">+(JY4*1000)/D4</f>
        <v>24.045712282745733</v>
      </c>
      <c r="KU4" s="386">
        <f>+(KT4-KT17)/KT17</f>
        <v>7.1418099529324375E-2</v>
      </c>
      <c r="KV4" s="387">
        <f t="shared" ref="KV4:KV16" si="106">+(JZ4*1000)/D4</f>
        <v>6.4289233270837931</v>
      </c>
      <c r="KW4" s="386">
        <f>+(KV4-KV17)/KV17</f>
        <v>1.0510754108686293E-2</v>
      </c>
      <c r="KX4" s="387">
        <f t="shared" ref="KX4:KX16" si="107">+(KA4*1000)/D4</f>
        <v>0.18483989870811177</v>
      </c>
      <c r="KY4" s="386">
        <f>+(KX4-KX17)/KX17</f>
        <v>0.31883180529371213</v>
      </c>
      <c r="KZ4" s="387">
        <f t="shared" ref="KZ4:KZ16" si="108">+(KB4*1000)/D4</f>
        <v>4.5642015487558059</v>
      </c>
      <c r="LA4" s="386">
        <f>+(KZ4-KZ17)/KZ17</f>
        <v>7.1462155815286574E-2</v>
      </c>
      <c r="LB4" s="388" t="s">
        <v>177</v>
      </c>
      <c r="LC4" s="389" t="s">
        <v>177</v>
      </c>
      <c r="LD4" s="387">
        <f t="shared" ref="LD4:LD16" si="109">+(KD4*1000)/D4</f>
        <v>0.86718924663401775</v>
      </c>
      <c r="LE4" s="386">
        <f>+(LD4-LD17)/LD17</f>
        <v>5.639767393968273E-2</v>
      </c>
      <c r="LF4" s="387">
        <f t="shared" ref="LF4:LF16" si="110">+(KE4*1000)/D4</f>
        <v>0</v>
      </c>
      <c r="LG4" s="386" t="e">
        <f>+(LF4-LF17)/LF17</f>
        <v>#DIV/0!</v>
      </c>
      <c r="LH4" s="387">
        <f t="shared" ref="LH4:LH16" si="111">+(KF4*1000)/D4</f>
        <v>0.12661347946848658</v>
      </c>
      <c r="LI4" s="386">
        <f>+(LH4-LH17)/LH17</f>
        <v>-0.13706815255419452</v>
      </c>
      <c r="LJ4" s="387">
        <f t="shared" ref="LJ4:LJ16" si="112">+(KG4*1000)/D4</f>
        <v>0.20511878390715738</v>
      </c>
      <c r="LK4" s="386">
        <f>+(LJ4-LJ17)/LJ17</f>
        <v>-6.3372116654966018E-2</v>
      </c>
      <c r="LL4" s="387">
        <f t="shared" ref="LL4:LL16" si="113">+(KH4*1000)/D4</f>
        <v>2.9157689593497285</v>
      </c>
      <c r="LM4" s="386">
        <f>+(LL4-LL17)/LL17</f>
        <v>0.1140587596734947</v>
      </c>
      <c r="LN4" s="387">
        <f t="shared" ref="LN4:LN16" si="114">+(KI4*1000)/D4</f>
        <v>1.0325290945069623</v>
      </c>
      <c r="LO4" s="390">
        <f>+(LN4-LN17)/LN17</f>
        <v>-0.12458022331870267</v>
      </c>
      <c r="LP4" s="391">
        <f t="shared" ref="LP4:LP16" si="115">+JT4/CZ4</f>
        <v>0.11965388786673346</v>
      </c>
      <c r="LQ4" s="392">
        <f t="shared" ref="LQ4:LQ16" si="116">+JU4/CZ4</f>
        <v>9.1238694706830437E-2</v>
      </c>
      <c r="LR4" s="392">
        <f t="shared" ref="LR4:LR16" si="117">+JV4/CZ4</f>
        <v>5.9858914747190871E-2</v>
      </c>
      <c r="LS4" s="392">
        <f t="shared" ref="LS4:LS16" si="118">+JW4/CZ4</f>
        <v>0.17221478360396381</v>
      </c>
      <c r="LT4" s="392">
        <f t="shared" ref="LT4:LT16" si="119">+JX4/CZ4</f>
        <v>9.2468188913540236E-2</v>
      </c>
      <c r="LU4" s="392">
        <f t="shared" ref="LU4:LU16" si="120">+JY4/CZ4</f>
        <v>5.2257476796436317E-2</v>
      </c>
      <c r="LV4" s="392">
        <f t="shared" ref="LV4:LV16" si="121">+JZ4/CZ4</f>
        <v>1.397169306696815E-2</v>
      </c>
      <c r="LW4" s="392">
        <f t="shared" ref="LW4:LW16" si="122">+KA4/CZ4</f>
        <v>4.0170432899697893E-4</v>
      </c>
      <c r="LX4" s="393">
        <f t="shared" ref="LX4:LX16" si="123">+KB4/CZ4</f>
        <v>9.9191761809240865E-3</v>
      </c>
      <c r="LY4" s="394" t="s">
        <v>177</v>
      </c>
      <c r="LZ4" s="393">
        <f t="shared" ref="LZ4:LZ16" si="124">+KD4/CZ4</f>
        <v>1.8846238115646954E-3</v>
      </c>
      <c r="MA4" s="393">
        <f t="shared" ref="MA4:MA16" si="125">+KE4/CZ4</f>
        <v>0</v>
      </c>
      <c r="MB4" s="393">
        <f t="shared" ref="MB4:MB16" si="126">+KF4/CZ4</f>
        <v>2.7516344234844095E-4</v>
      </c>
      <c r="MC4" s="393">
        <f t="shared" ref="MC4:MC16" si="127">+KG4/CZ4</f>
        <v>4.4577552806506133E-4</v>
      </c>
      <c r="MD4" s="393">
        <f t="shared" ref="MD4:MD16" si="128">+KH4/CZ4</f>
        <v>6.3367109672323165E-3</v>
      </c>
      <c r="ME4" s="393">
        <f t="shared" ref="ME4:ME16" si="129">+KI4/CZ4</f>
        <v>2.2439495475690564E-3</v>
      </c>
      <c r="MF4" s="395">
        <f t="shared" ref="MF4:MF16" si="130">+JT4/DW4</f>
        <v>0.1833140175926114</v>
      </c>
      <c r="MG4" s="392">
        <f t="shared" ref="MG4:MG16" si="131">+JU4/DW4</f>
        <v>0.1397809296864882</v>
      </c>
      <c r="MH4" s="392">
        <f t="shared" ref="MH4:MH16" si="132">+JV4/DW4</f>
        <v>9.1705989221700118E-2</v>
      </c>
      <c r="MI4" s="392">
        <f t="shared" ref="MI4:MI16" si="133">+JW4/DW4</f>
        <v>0.26383918177774318</v>
      </c>
      <c r="MJ4" s="392">
        <f t="shared" ref="MJ4:MJ16" si="134">+JX4/DW4</f>
        <v>0.14166455859865393</v>
      </c>
      <c r="MK4" s="392">
        <f t="shared" ref="MK4:MK16" si="135">+JY4/DW4</f>
        <v>8.0060315561804152E-2</v>
      </c>
      <c r="ML4" s="392">
        <f t="shared" ref="ML4:ML16" si="136">+JZ4/DW4</f>
        <v>2.1405131369649718E-2</v>
      </c>
      <c r="MM4" s="392">
        <f t="shared" ref="MM4:MM16" si="137">+KA4/DW4</f>
        <v>6.1542533841270548E-4</v>
      </c>
      <c r="MN4" s="393">
        <f>+KB4/DW4</f>
        <v>1.5196531172972158E-2</v>
      </c>
      <c r="MO4" s="394" t="s">
        <v>177</v>
      </c>
      <c r="MP4" s="393">
        <f t="shared" ref="MP4:MP16" si="138">+KD4/DW4</f>
        <v>2.8873107987381643E-3</v>
      </c>
      <c r="MQ4" s="393">
        <f t="shared" ref="MQ4:MQ16" si="139">+KE4/DW4</f>
        <v>0</v>
      </c>
      <c r="MR4" s="393">
        <f t="shared" ref="MR4:MR16" si="140">+KF4/DW4</f>
        <v>4.2156019341122857E-4</v>
      </c>
      <c r="MS4" s="393">
        <f t="shared" ref="MS4:MS16" si="141">+KG4/DW4</f>
        <v>6.8294398494671456E-4</v>
      </c>
      <c r="MT4" s="393">
        <f t="shared" ref="MT4:MT16" si="142">+KH4/DW4</f>
        <v>9.708066878865473E-3</v>
      </c>
      <c r="MU4" s="393">
        <f t="shared" ref="MU4:MU16" si="143">+KI4/DW4</f>
        <v>3.4378106234053299E-3</v>
      </c>
      <c r="MV4" s="326">
        <f t="shared" ref="MV4:MV16" si="144">JG4+Z4*0.98+AA4</f>
        <v>3098497.7141493512</v>
      </c>
      <c r="MW4" s="329">
        <f t="shared" ref="MW4:MW16" si="145">+(JG4*1000)/D4</f>
        <v>296.48605427153433</v>
      </c>
      <c r="MX4" s="324">
        <f t="shared" ref="MX4:MX16" si="146">+MV4/G4</f>
        <v>0.63724830973434177</v>
      </c>
      <c r="MY4" s="396">
        <f>JE4/G4</f>
        <v>0.15658229326811254</v>
      </c>
      <c r="MZ4" s="346">
        <f>JF4/G4</f>
        <v>5.0832708509998298E-2</v>
      </c>
      <c r="NA4" s="397">
        <f>MY4+MZ4</f>
        <v>0.20741500177811084</v>
      </c>
      <c r="NB4" s="383">
        <f>JN4+Z4*0.98+AA4</f>
        <v>4117010.0298445476</v>
      </c>
      <c r="NC4" s="384">
        <f>JO4+Z4*0.98+AA4</f>
        <v>4307927.6555414358</v>
      </c>
      <c r="ND4" s="345">
        <f t="shared" ref="ND4:ND16" si="147">+NB4/G4</f>
        <v>0.84671925710877294</v>
      </c>
      <c r="NE4" s="348">
        <f t="shared" ref="NE4:NE16" si="148">+NC4/G4</f>
        <v>0.88598407041435134</v>
      </c>
    </row>
    <row r="5" spans="1:369" ht="8.25" customHeight="1" outlineLevel="1" x14ac:dyDescent="0.2">
      <c r="A5" s="399" t="s">
        <v>178</v>
      </c>
      <c r="B5" s="400">
        <f>DATI!D2</f>
        <v>243</v>
      </c>
      <c r="C5" s="1514" t="str">
        <f>DATI!F2 &amp; "/" &amp; DATI!E2 &amp; " (" &amp; TEXT(DATI!F2/DATI!E2,"0,0%") &amp; ")"</f>
        <v>244/244 (100,0%)</v>
      </c>
      <c r="D5" s="401">
        <f>DATI!G2</f>
        <v>1115037</v>
      </c>
      <c r="E5" s="402">
        <f>D5/$D$4</f>
        <v>0.11110947248069127</v>
      </c>
      <c r="F5" s="403">
        <f t="shared" ref="F5:F16" si="149">+(D5-D18)/D18</f>
        <v>3.411485845618342E-3</v>
      </c>
      <c r="G5" s="404">
        <f>DATI!H2</f>
        <v>530715.32740999991</v>
      </c>
      <c r="H5" s="405">
        <f t="shared" ref="H4:H16" si="150">+G5/365</f>
        <v>1454.0145956438353</v>
      </c>
      <c r="I5" s="406">
        <f t="shared" si="0"/>
        <v>475.96207785929965</v>
      </c>
      <c r="J5" s="407">
        <f t="shared" si="1"/>
        <v>1.3040056927652046</v>
      </c>
      <c r="K5" s="408">
        <f t="shared" si="2"/>
        <v>3.4519693616154888E-2</v>
      </c>
      <c r="L5" s="408">
        <f t="shared" ref="L5:L16" si="151">+(I5-I18)/I18</f>
        <v>3.1002443373787308E-2</v>
      </c>
      <c r="M5" s="408">
        <f>G5/$G$4</f>
        <v>0.10914884455061719</v>
      </c>
      <c r="N5" s="409">
        <f>DATI!I2</f>
        <v>98775.863280000005</v>
      </c>
      <c r="O5" s="409">
        <f>DATI!EY2</f>
        <v>3.66</v>
      </c>
      <c r="P5" s="409">
        <f>DATI!J2</f>
        <v>28758.508840000002</v>
      </c>
      <c r="Q5" s="405">
        <f>DATI!K2</f>
        <v>28758.508840000002</v>
      </c>
      <c r="R5" s="405">
        <f>DATI!L2</f>
        <v>0</v>
      </c>
      <c r="S5" s="405">
        <f t="shared" ref="S5" si="152">P5-Q5-R5</f>
        <v>0</v>
      </c>
      <c r="T5" s="409">
        <f>DATI!M2</f>
        <v>11633.656000000001</v>
      </c>
      <c r="U5" s="405">
        <f>DATI!N2</f>
        <v>11633.656000000001</v>
      </c>
      <c r="V5" s="405">
        <f>DATI!O2</f>
        <v>0</v>
      </c>
      <c r="W5" s="410">
        <f>T5-U5-V5</f>
        <v>0</v>
      </c>
      <c r="X5" s="411">
        <f>DATI!P2</f>
        <v>341622.31904999999</v>
      </c>
      <c r="Y5" s="405">
        <f>DATI!Q2</f>
        <v>22678.71544</v>
      </c>
      <c r="Z5" s="409">
        <f>DATI!R2</f>
        <v>15384.616540000001</v>
      </c>
      <c r="AA5" s="409">
        <f>DATI!U2</f>
        <v>4845.2</v>
      </c>
      <c r="AB5" s="409">
        <f>DATI!V2</f>
        <v>29695.163700000001</v>
      </c>
      <c r="AC5" s="409">
        <f>DATI!W2</f>
        <v>431939.46413000004</v>
      </c>
      <c r="AD5" s="406">
        <f t="shared" si="5"/>
        <v>387.37679927213185</v>
      </c>
      <c r="AE5" s="408">
        <f>+(AC5-AC18)/AC18</f>
        <v>4.6500630030066818E-2</v>
      </c>
      <c r="AF5" s="408">
        <f>+(AD5-AD18)/AD18</f>
        <v>4.2942645955597561E-2</v>
      </c>
      <c r="AG5" s="412">
        <f t="shared" si="6"/>
        <v>0.81388164581180189</v>
      </c>
      <c r="AH5" s="413">
        <f t="shared" ref="AH5:AH16" si="153">N5+R5+V5</f>
        <v>98775.863280000005</v>
      </c>
      <c r="AI5" s="405">
        <f t="shared" ref="AI5:AI16" si="154">AH5/365</f>
        <v>270.6188035068493</v>
      </c>
      <c r="AJ5" s="406">
        <f t="shared" si="8"/>
        <v>88.585278587167963</v>
      </c>
      <c r="AK5" s="407">
        <f t="shared" si="9"/>
        <v>0.24269939338950128</v>
      </c>
      <c r="AL5" s="408">
        <f t="shared" ref="AL5:AL8" si="155">(AH5-AH18)/AH18</f>
        <v>-1.4802958324120586E-2</v>
      </c>
      <c r="AM5" s="408">
        <f t="shared" ref="AM5:AM16" si="156">(AJ5-AJ18)/AJ18</f>
        <v>-1.8152517114540294E-2</v>
      </c>
      <c r="AN5" s="414">
        <f>DATI!EH2/1000</f>
        <v>16987.778999999999</v>
      </c>
      <c r="AO5" s="415">
        <f>(DATI!EI2+DATI!ES2)/1000</f>
        <v>5732.1970000000001</v>
      </c>
      <c r="AP5" s="415">
        <f>DATI!EJ2/1000</f>
        <v>102.747</v>
      </c>
      <c r="AQ5" s="415">
        <f>(DATI!EK2+DATI!EU2)/1000</f>
        <v>4783.6496999999999</v>
      </c>
      <c r="AR5" s="415">
        <f>DATI!EL2/1000</f>
        <v>1425.5150000000001</v>
      </c>
      <c r="AS5" s="415">
        <f>DATI!EM2/1000</f>
        <v>1.0369999999999999</v>
      </c>
      <c r="AT5" s="415">
        <f>DATI!EN2/1000</f>
        <v>86.53</v>
      </c>
      <c r="AU5" s="416">
        <f>DATI!EO2/1000</f>
        <v>471.08</v>
      </c>
      <c r="AV5" s="416">
        <f>DATI!EP2/1000</f>
        <v>48</v>
      </c>
      <c r="AW5" s="415">
        <f>DATI!EQ2/1000</f>
        <v>56.628999999999998</v>
      </c>
      <c r="AX5" s="416">
        <f>(DATI!ER2+DATI!EW2)/1000</f>
        <v>0</v>
      </c>
      <c r="AY5" s="416">
        <f>DATI!ET2/1000</f>
        <v>0</v>
      </c>
      <c r="AZ5" s="416">
        <f>DATI!EV2/1000</f>
        <v>0</v>
      </c>
      <c r="BA5" s="416">
        <f>DATI!EX2/1000</f>
        <v>0</v>
      </c>
      <c r="BB5" s="417">
        <f>DATI!DE2/1000</f>
        <v>184.93400999999997</v>
      </c>
      <c r="BC5" s="418">
        <f>DATI!DF2/1000</f>
        <v>116.515</v>
      </c>
      <c r="BD5" s="415">
        <f>DATI!DG2/1000</f>
        <v>6.0023999999999997</v>
      </c>
      <c r="BE5" s="418">
        <f>DATI!DH2/1000</f>
        <v>69001.97815000001</v>
      </c>
      <c r="BF5" s="418">
        <f>DATI!DI2/1000</f>
        <v>122.18114</v>
      </c>
      <c r="BG5" s="418">
        <f>DATI!DJ2/1000</f>
        <v>30920.292280000001</v>
      </c>
      <c r="BH5" s="418">
        <f>DATI!DK2/1000</f>
        <v>8313.1561600000005</v>
      </c>
      <c r="BI5" s="418">
        <f>DATI!DL2/1000</f>
        <v>25261.636999999999</v>
      </c>
      <c r="BJ5" s="418">
        <f>DATI!DM2/1000</f>
        <v>276.45919999999995</v>
      </c>
      <c r="BK5" s="418">
        <f>DATI!DN2/1000</f>
        <v>188.71629000000001</v>
      </c>
      <c r="BL5" s="418">
        <f>DATI!DO2/1000</f>
        <v>133.27223000000001</v>
      </c>
      <c r="BM5" s="418">
        <f>DATI!DP2/1000</f>
        <v>33800.042059999992</v>
      </c>
      <c r="BN5" s="418">
        <f>DATI!DQ2/1000</f>
        <v>260.28136999999998</v>
      </c>
      <c r="BO5" s="418">
        <f>DATI!DR2/1000</f>
        <v>6211.8612100000009</v>
      </c>
      <c r="BP5" s="418">
        <f>DATI!DS2/1000</f>
        <v>3748.5393300000001</v>
      </c>
      <c r="BQ5" s="418">
        <f>DATI!DT2/1000</f>
        <v>58.751370000000001</v>
      </c>
      <c r="BR5" s="418">
        <f>DATI!DU2/1000</f>
        <v>86626.52</v>
      </c>
      <c r="BS5" s="418">
        <f>DATI!DV2/1000</f>
        <v>48772.727859999999</v>
      </c>
      <c r="BT5" s="418">
        <f>DATI!DW2/1000</f>
        <v>18.151220000000002</v>
      </c>
      <c r="BU5" s="418">
        <f>DATI!DX2/1000</f>
        <v>923.62438000000009</v>
      </c>
      <c r="BV5" s="419">
        <f>DATI!DY2/1000</f>
        <v>26676.676390000004</v>
      </c>
      <c r="BW5" s="420">
        <f>DATI!DZ2/1000</f>
        <v>6.0023999999999997</v>
      </c>
      <c r="BX5" s="421">
        <f>DATI!EA2/1000</f>
        <v>0</v>
      </c>
      <c r="BY5" s="421">
        <f>DATI!EB2/1000</f>
        <v>0</v>
      </c>
      <c r="BZ5" s="421">
        <f>DATI!EC2/1000</f>
        <v>0</v>
      </c>
      <c r="CA5" s="421">
        <f>DATI!ED2/1000</f>
        <v>0</v>
      </c>
      <c r="CB5" s="421">
        <f>DATI!EE2/1000</f>
        <v>0</v>
      </c>
      <c r="CC5" s="421">
        <f>DATI!EF2/1000</f>
        <v>0</v>
      </c>
      <c r="CD5" s="422">
        <f>DATI!EG2/1000</f>
        <v>0</v>
      </c>
      <c r="CE5" s="420">
        <f t="shared" si="13"/>
        <v>0.16585459495962912</v>
      </c>
      <c r="CF5" s="421">
        <f t="shared" si="14"/>
        <v>0.10449429032399822</v>
      </c>
      <c r="CG5" s="421">
        <f t="shared" si="15"/>
        <v>5.3831397523131513E-3</v>
      </c>
      <c r="CH5" s="421">
        <f t="shared" si="16"/>
        <v>61.883128676447512</v>
      </c>
      <c r="CI5" s="421">
        <f t="shared" si="17"/>
        <v>0.10957586160817982</v>
      </c>
      <c r="CJ5" s="421">
        <f t="shared" si="18"/>
        <v>27.730283640811919</v>
      </c>
      <c r="CK5" s="421">
        <f t="shared" si="19"/>
        <v>7.4554980328007057</v>
      </c>
      <c r="CL5" s="421">
        <f t="shared" si="20"/>
        <v>22.655424887245893</v>
      </c>
      <c r="CM5" s="421">
        <f t="shared" si="21"/>
        <v>0.2479372433381134</v>
      </c>
      <c r="CN5" s="421">
        <f t="shared" si="22"/>
        <v>0.16924666176996817</v>
      </c>
      <c r="CO5" s="421">
        <f t="shared" si="23"/>
        <v>0.11952269745308901</v>
      </c>
      <c r="CP5" s="421">
        <f t="shared" si="24"/>
        <v>30.312933167240185</v>
      </c>
      <c r="CQ5" s="421">
        <f t="shared" si="25"/>
        <v>0.23342846022149938</v>
      </c>
      <c r="CR5" s="421">
        <f t="shared" si="26"/>
        <v>5.5709911061247306</v>
      </c>
      <c r="CS5" s="421">
        <f t="shared" si="27"/>
        <v>3.3618071238891627</v>
      </c>
      <c r="CT5" s="421">
        <f t="shared" si="28"/>
        <v>5.2690063199696512E-2</v>
      </c>
      <c r="CU5" s="421">
        <f t="shared" si="29"/>
        <v>77.689368155496183</v>
      </c>
      <c r="CV5" s="421">
        <f t="shared" si="30"/>
        <v>43.740905333186255</v>
      </c>
      <c r="CW5" s="421">
        <f t="shared" si="31"/>
        <v>1.6278580890140865E-2</v>
      </c>
      <c r="CX5" s="421">
        <f t="shared" si="32"/>
        <v>0.82833518528981565</v>
      </c>
      <c r="CY5" s="422">
        <f t="shared" si="33"/>
        <v>23.924476398541039</v>
      </c>
      <c r="CZ5" s="404">
        <f>DATI!AA2</f>
        <v>480882.55867000006</v>
      </c>
      <c r="DA5" s="405">
        <f t="shared" si="34"/>
        <v>1317.4864621095892</v>
      </c>
      <c r="DB5" s="406">
        <f t="shared" si="35"/>
        <v>431.27049476385093</v>
      </c>
      <c r="DC5" s="407">
        <f t="shared" si="36"/>
        <v>1.1815629993530163</v>
      </c>
      <c r="DD5" s="423">
        <f>+(CZ5-CZ18)/CZ18</f>
        <v>8.726704729439554E-3</v>
      </c>
      <c r="DE5" s="424">
        <f t="shared" ref="DE5:DE16" si="157">(DB5-DB18)/DB18</f>
        <v>5.2971477392864466E-3</v>
      </c>
      <c r="DF5" s="405">
        <f>+CZ5-CZ18</f>
        <v>4160.215130000026</v>
      </c>
      <c r="DG5" s="425">
        <f>+DB5-DB18</f>
        <v>2.2724659385502832</v>
      </c>
      <c r="DH5" s="426">
        <f>+CZ5/$CZ$4</f>
        <v>0.10413857313008235</v>
      </c>
      <c r="DI5" s="404">
        <f>DATI!AB2+DATI!AG2</f>
        <v>357682.78580636327</v>
      </c>
      <c r="DJ5" s="405">
        <f t="shared" ref="DJ5:DJ16" si="158">DI5/365</f>
        <v>979.95283782565275</v>
      </c>
      <c r="DK5" s="427">
        <f t="shared" si="37"/>
        <v>320.78109139549923</v>
      </c>
      <c r="DL5" s="428">
        <f t="shared" si="38"/>
        <v>0.87885230519314861</v>
      </c>
      <c r="DM5" s="429">
        <f>DI5/CZ5</f>
        <v>0.74380486328226103</v>
      </c>
      <c r="DN5" s="402">
        <f>(DM5-DM18)/DM18</f>
        <v>8.4286326902770752E-3</v>
      </c>
      <c r="DO5" s="402">
        <f>+ROUND(DM5,3)-ROUND(DM18,3)</f>
        <v>6.0000000000000053E-3</v>
      </c>
      <c r="DP5" s="402">
        <f>(DI5-DI18)/DI18</f>
        <v>1.7228891608477653E-2</v>
      </c>
      <c r="DQ5" s="402">
        <f>(DK5-DK18)/DK18</f>
        <v>1.3770428142164309E-2</v>
      </c>
      <c r="DR5" s="430">
        <f>DI5-DI18</f>
        <v>6058.103537672665</v>
      </c>
      <c r="DS5" s="430">
        <f>DK5-DK18</f>
        <v>4.3572912030210773</v>
      </c>
      <c r="DT5" s="431">
        <f>DI5/$DI$4</f>
        <v>0.11609298890330037</v>
      </c>
      <c r="DU5" s="432" t="str">
        <f>DATI!AI2</f>
        <v>26/26</v>
      </c>
      <c r="DV5" s="431">
        <f>DATI!AJ2/DATI!AK2</f>
        <v>1</v>
      </c>
      <c r="DW5" s="433">
        <f>DATI!AB2</f>
        <v>341672.70555000001</v>
      </c>
      <c r="DX5" s="405">
        <f t="shared" si="39"/>
        <v>936.08960424657539</v>
      </c>
      <c r="DY5" s="434">
        <f t="shared" si="40"/>
        <v>306.42275148717039</v>
      </c>
      <c r="DZ5" s="407">
        <f t="shared" si="41"/>
        <v>0.83951438763608333</v>
      </c>
      <c r="EA5" s="429">
        <f>+DW5/CZ5</f>
        <v>0.71051174427074371</v>
      </c>
      <c r="EB5" s="426">
        <f>+(EA5-EA18)/EA18</f>
        <v>5.1251271676843639E-3</v>
      </c>
      <c r="EC5" s="435">
        <f>CZ5-DI5</f>
        <v>123199.77286363678</v>
      </c>
      <c r="ED5" s="436">
        <f t="shared" si="42"/>
        <v>337.53362428393638</v>
      </c>
      <c r="EE5" s="437">
        <f t="shared" si="43"/>
        <v>110.4894033683517</v>
      </c>
      <c r="EF5" s="438">
        <f t="shared" si="44"/>
        <v>0.30271069415986768</v>
      </c>
      <c r="EG5" s="439">
        <f t="shared" ref="EG5:EG16" si="159">(EC5-EC18)/EC18</f>
        <v>-1.5171254109671442E-2</v>
      </c>
      <c r="EH5" s="439">
        <f t="shared" ref="EH5:EH16" si="160">(EE5-EE18)/EE18</f>
        <v>-1.8519560735971982E-2</v>
      </c>
      <c r="EI5" s="423">
        <f t="shared" si="45"/>
        <v>0.25619513671773897</v>
      </c>
      <c r="EJ5" s="440">
        <f t="shared" ref="EJ5:EJ16" si="161">(EC5-EC18)</f>
        <v>-1897.888407672639</v>
      </c>
      <c r="EK5" s="440">
        <f t="shared" ref="EK5:EK16" si="162">(EE5-EE18)</f>
        <v>-2.0848252644707514</v>
      </c>
      <c r="EL5" s="404">
        <f>DATI!AD2</f>
        <v>98817.688280000002</v>
      </c>
      <c r="EM5" s="405">
        <f t="shared" si="46"/>
        <v>270.73339254794519</v>
      </c>
      <c r="EN5" s="434">
        <f t="shared" si="47"/>
        <v>88.622788553204956</v>
      </c>
      <c r="EO5" s="407">
        <f t="shared" si="48"/>
        <v>0.24280216041973959</v>
      </c>
      <c r="EP5" s="423">
        <f>+(EL5-EL18)/EL18</f>
        <v>-1.5299572518211667E-2</v>
      </c>
      <c r="EQ5" s="424">
        <f>(EN5-EN18)/EN18</f>
        <v>-1.8647442876400258E-2</v>
      </c>
      <c r="ER5" s="423">
        <f t="shared" ref="ER5:ER16" si="163">+EL5/$EL$69</f>
        <v>7.3609230964679223E-2</v>
      </c>
      <c r="ES5" s="405">
        <f>+EL5-EL18</f>
        <v>-1535.3587200000038</v>
      </c>
      <c r="ET5" s="423">
        <f t="shared" si="49"/>
        <v>0.2054923525471683</v>
      </c>
      <c r="EU5" s="425">
        <f>+EN5-EN18</f>
        <v>-1.683990503817526</v>
      </c>
      <c r="EV5" s="404">
        <f>DATI!AE2</f>
        <v>28758.508840000002</v>
      </c>
      <c r="EW5" s="405">
        <f t="shared" si="50"/>
        <v>78.790435178082191</v>
      </c>
      <c r="EX5" s="434">
        <f t="shared" si="51"/>
        <v>25.791528747476544</v>
      </c>
      <c r="EY5" s="407">
        <f t="shared" si="52"/>
        <v>7.0661722595826149E-2</v>
      </c>
      <c r="EZ5" s="423">
        <f>(EV5-EV18)/EV18</f>
        <v>3.4805524975424773E-2</v>
      </c>
      <c r="FA5" s="424">
        <f>(EX5-EX18)/EX18</f>
        <v>3.128730293868362E-2</v>
      </c>
      <c r="FB5" s="405">
        <f>+EV5-EV18</f>
        <v>967.28802999999971</v>
      </c>
      <c r="FC5" s="425">
        <f>+EX5-EX18</f>
        <v>0.78246611867967886</v>
      </c>
      <c r="FD5" s="405">
        <f>DATI!AG2</f>
        <v>16010.080256363235</v>
      </c>
      <c r="FE5" s="423">
        <f t="shared" si="53"/>
        <v>3.3293119011517242E-2</v>
      </c>
      <c r="FF5" s="405">
        <f>+EV5-FD5</f>
        <v>12748.428583636767</v>
      </c>
      <c r="FG5" s="423">
        <f t="shared" ref="FG5:FG16" si="164">+FF5/D5</f>
        <v>1.1433188839147729E-2</v>
      </c>
      <c r="FH5" s="404">
        <f>DATI!AF2</f>
        <v>11633.656000000001</v>
      </c>
      <c r="FI5" s="405">
        <f t="shared" ref="FI5:FI16" si="165">+FH5/365</f>
        <v>31.873030136986305</v>
      </c>
      <c r="FJ5" s="402">
        <f t="shared" si="54"/>
        <v>2.4192301821417191E-2</v>
      </c>
      <c r="FK5" s="402">
        <f t="shared" ref="FK5:FK16" si="166">+(FH5-FH18)/FH18</f>
        <v>3.9081433993245701E-3</v>
      </c>
      <c r="FL5" s="441">
        <f>DATI!AL2</f>
        <v>6307.1600469668656</v>
      </c>
      <c r="FM5" s="442" t="str">
        <f>DATI!AM2</f>
        <v>7/7</v>
      </c>
      <c r="FN5" s="443">
        <f>DATI!AN2/DATI!AO2</f>
        <v>1</v>
      </c>
      <c r="FO5" s="408">
        <f t="shared" ref="FO5:FO16" si="167">FL5/FH5</f>
        <v>0.54214771753323854</v>
      </c>
      <c r="FP5" s="444">
        <f t="shared" si="55"/>
        <v>1.3115801214356538E-2</v>
      </c>
      <c r="FQ5" s="408">
        <f t="shared" ref="FQ5:FQ16" si="168">(FL5-FL18)/FL18</f>
        <v>5.8963661781182002E-2</v>
      </c>
      <c r="FR5" s="404">
        <f>DATI!AP2</f>
        <v>53511.667269999969</v>
      </c>
      <c r="FS5" s="445">
        <f>DATI!AQ2</f>
        <v>292.58100000000002</v>
      </c>
      <c r="FT5" s="445">
        <f>DATI!AR2</f>
        <v>15384.616540000003</v>
      </c>
      <c r="FU5" s="417">
        <f>DATI!AS2/1000</f>
        <v>187.13400999999999</v>
      </c>
      <c r="FV5" s="418">
        <f>DATI!AT2/1000</f>
        <v>136.56950000000001</v>
      </c>
      <c r="FW5" s="418">
        <f>DATI!AU2/1000</f>
        <v>6.0423999999999998</v>
      </c>
      <c r="FX5" s="418">
        <f>DATI!AV2/1000</f>
        <v>69001.97815000001</v>
      </c>
      <c r="FY5" s="418">
        <f>DATI!AW2/1000</f>
        <v>122.18114</v>
      </c>
      <c r="FZ5" s="418">
        <f>DATI!AX2/1000</f>
        <v>30920.292280000001</v>
      </c>
      <c r="GA5" s="418">
        <f>DATI!AY2/1000</f>
        <v>8329.3161600000003</v>
      </c>
      <c r="GB5" s="418">
        <f>DATI!AZ2/1000</f>
        <v>25261.636999999999</v>
      </c>
      <c r="GC5" s="418">
        <f>DATI!BA2/1000</f>
        <v>276.45919999999995</v>
      </c>
      <c r="GD5" s="418">
        <f>DATI!BB2/1000</f>
        <v>200.61629000000002</v>
      </c>
      <c r="GE5" s="418">
        <f>DATI!BC2/1000</f>
        <v>133.27223000000001</v>
      </c>
      <c r="GF5" s="418">
        <f>DATI!BD2/1000</f>
        <v>33800.042059999992</v>
      </c>
      <c r="GG5" s="418">
        <f>DATI!BE2/1000</f>
        <v>260.28136999999998</v>
      </c>
      <c r="GH5" s="418">
        <f>DATI!BF2/1000</f>
        <v>6211.8612100000009</v>
      </c>
      <c r="GI5" s="418">
        <f>DATI!BG2/1000</f>
        <v>2.5999999999999999E-2</v>
      </c>
      <c r="GJ5" s="418">
        <f>DATI!BH2/1000</f>
        <v>3748.5393300000001</v>
      </c>
      <c r="GK5" s="418">
        <f>DATI!BI2/1000</f>
        <v>58.757370000000002</v>
      </c>
      <c r="GL5" s="418">
        <f>DATI!BJ2/1000</f>
        <v>86626.52</v>
      </c>
      <c r="GM5" s="418">
        <f>DATI!BK2/1000</f>
        <v>48772.727859999999</v>
      </c>
      <c r="GN5" s="418">
        <f>DATI!BL2/1000</f>
        <v>18.151220000000002</v>
      </c>
      <c r="GO5" s="418">
        <f>DATI!BM2/1000</f>
        <v>923.62438000000009</v>
      </c>
      <c r="GP5" s="419">
        <f>DATI!BN2/1000</f>
        <v>26676.676390000004</v>
      </c>
      <c r="GQ5" s="420">
        <f>DATI!BO2/1000</f>
        <v>6.0423999999999998</v>
      </c>
      <c r="GR5" s="421">
        <f>DATI!BP2/1000</f>
        <v>0</v>
      </c>
      <c r="GS5" s="421">
        <f>DATI!BQ2/1000</f>
        <v>0</v>
      </c>
      <c r="GT5" s="421">
        <f>DATI!BR2/1000</f>
        <v>0</v>
      </c>
      <c r="GU5" s="421">
        <f>DATI!BS2/1000</f>
        <v>0</v>
      </c>
      <c r="GV5" s="421">
        <f>DATI!BT2/1000</f>
        <v>0</v>
      </c>
      <c r="GW5" s="421">
        <f>DATI!BU2/1000</f>
        <v>0</v>
      </c>
      <c r="GX5" s="422">
        <f>DATI!BV2/1000</f>
        <v>0</v>
      </c>
      <c r="GY5" s="420">
        <f t="shared" si="59"/>
        <v>0.16782762365733153</v>
      </c>
      <c r="GZ5" s="421">
        <f t="shared" si="60"/>
        <v>0.12247979215039501</v>
      </c>
      <c r="HA5" s="421">
        <f t="shared" si="61"/>
        <v>5.4190130013622865E-3</v>
      </c>
      <c r="HB5" s="421">
        <f t="shared" si="62"/>
        <v>61.883128676447512</v>
      </c>
      <c r="HC5" s="421">
        <f t="shared" si="63"/>
        <v>0.10957586160817982</v>
      </c>
      <c r="HD5" s="421">
        <f t="shared" si="64"/>
        <v>27.730283640811919</v>
      </c>
      <c r="HE5" s="421">
        <f t="shared" si="65"/>
        <v>7.4699908254165557</v>
      </c>
      <c r="HF5" s="421">
        <f t="shared" si="66"/>
        <v>22.655424887245893</v>
      </c>
      <c r="HG5" s="421">
        <f t="shared" si="67"/>
        <v>0.2479372433381134</v>
      </c>
      <c r="HH5" s="421">
        <f t="shared" si="68"/>
        <v>0.17991895336208574</v>
      </c>
      <c r="HI5" s="421">
        <f t="shared" si="69"/>
        <v>0.11952269745308901</v>
      </c>
      <c r="HJ5" s="421">
        <f t="shared" si="70"/>
        <v>30.312933167240185</v>
      </c>
      <c r="HK5" s="421">
        <f t="shared" si="71"/>
        <v>0.23342846022149938</v>
      </c>
      <c r="HL5" s="421">
        <f t="shared" si="72"/>
        <v>5.5709911061247306</v>
      </c>
      <c r="HM5" s="421">
        <f t="shared" si="73"/>
        <v>2.3317611881937551E-5</v>
      </c>
      <c r="HN5" s="421">
        <f t="shared" si="74"/>
        <v>3.3618071238891627</v>
      </c>
      <c r="HO5" s="421">
        <f t="shared" si="75"/>
        <v>5.2695444187053887E-2</v>
      </c>
      <c r="HP5" s="421">
        <f t="shared" si="76"/>
        <v>77.689368155496183</v>
      </c>
      <c r="HQ5" s="421">
        <f t="shared" si="77"/>
        <v>43.740905333186255</v>
      </c>
      <c r="HR5" s="421">
        <f t="shared" si="78"/>
        <v>1.6278580890140865E-2</v>
      </c>
      <c r="HS5" s="421">
        <f t="shared" si="79"/>
        <v>0.82833518528981565</v>
      </c>
      <c r="HT5" s="422">
        <f t="shared" si="80"/>
        <v>23.924476398541039</v>
      </c>
      <c r="HU5" s="446">
        <f t="shared" ref="HU5:HU16" si="169">HW5+IL5+IS5</f>
        <v>123199.77286363678</v>
      </c>
      <c r="HV5" s="447">
        <f>IG5+IP5+JC5</f>
        <v>98817.688280000017</v>
      </c>
      <c r="HW5" s="448">
        <f>HX5+HY5</f>
        <v>0</v>
      </c>
      <c r="HX5" s="400">
        <f>DATI!CQ2</f>
        <v>0</v>
      </c>
      <c r="HY5" s="400">
        <f>DATI!CT2</f>
        <v>0</v>
      </c>
      <c r="HZ5" s="449">
        <f t="shared" ref="HZ5:HZ16" si="170">IF(HW18&gt;0,(HW5-HW18)/HW18,0)</f>
        <v>0</v>
      </c>
      <c r="IA5" s="449">
        <f t="shared" si="81"/>
        <v>0</v>
      </c>
      <c r="IB5" s="423">
        <f t="shared" si="82"/>
        <v>0</v>
      </c>
      <c r="IC5" s="400">
        <f>DATI!CV2</f>
        <v>0</v>
      </c>
      <c r="ID5" s="450">
        <f t="shared" ref="ID5:ID16" si="171">HX5+HY5+IC5</f>
        <v>0</v>
      </c>
      <c r="IE5" s="451">
        <f t="shared" si="83"/>
        <v>0</v>
      </c>
      <c r="IF5" s="451">
        <f t="shared" si="84"/>
        <v>0</v>
      </c>
      <c r="IG5" s="448">
        <f>II5+IJ5</f>
        <v>0</v>
      </c>
      <c r="IH5" s="452">
        <f t="shared" si="85"/>
        <v>0</v>
      </c>
      <c r="II5" s="400">
        <f>DATI!CX2</f>
        <v>0</v>
      </c>
      <c r="IJ5" s="400">
        <f>DATI!DA2</f>
        <v>0</v>
      </c>
      <c r="IK5" s="453">
        <f>DATI!CS2</f>
        <v>77241.409583636792</v>
      </c>
      <c r="IL5" s="433">
        <f t="shared" ref="IL5" si="172">IK5-HY5-IU5</f>
        <v>70503.256172826557</v>
      </c>
      <c r="IM5" s="433">
        <f>IK5-HY5-IU5-IC5-IY5</f>
        <v>24542.974522559758</v>
      </c>
      <c r="IN5" s="423">
        <f t="shared" si="87"/>
        <v>0.14661221311045422</v>
      </c>
      <c r="IO5" s="423">
        <f t="shared" si="88"/>
        <v>0.57226774476981246</v>
      </c>
      <c r="IP5" s="448">
        <f t="shared" ref="IP5:IP16" si="173">IR5-IJ5-JF5</f>
        <v>46121.171589189791</v>
      </c>
      <c r="IQ5" s="454">
        <f t="shared" si="90"/>
        <v>8.6903786657661852E-2</v>
      </c>
      <c r="IR5" s="400">
        <f>DATI!CZ2</f>
        <v>52859.325000000019</v>
      </c>
      <c r="IS5" s="433">
        <f>IT5+IU5</f>
        <v>52696.516690810226</v>
      </c>
      <c r="IT5" s="453">
        <f>DATI!CR2</f>
        <v>45958.363279999998</v>
      </c>
      <c r="IU5" s="455">
        <f>DATI!CU2</f>
        <v>6738.1534108102314</v>
      </c>
      <c r="IV5" s="423">
        <f t="shared" ref="IV5:IV14" si="174">IF(IS18&gt;0,(IS5-IS18)/IS18,0)</f>
        <v>7.4971484211411457E-3</v>
      </c>
      <c r="IW5" s="402">
        <f t="shared" si="91"/>
        <v>0.10958292360728471</v>
      </c>
      <c r="IX5" s="423">
        <f t="shared" ref="IX5:IX16" si="175">IS5/HU5</f>
        <v>0.4277322552301876</v>
      </c>
      <c r="IY5" s="453">
        <f>DATI!CW2</f>
        <v>45960.281650266799</v>
      </c>
      <c r="IZ5" s="456">
        <f>IT5+IU5+IY5</f>
        <v>98656.798341077025</v>
      </c>
      <c r="JA5" s="457">
        <f t="shared" si="92"/>
        <v>0.20515778034024953</v>
      </c>
      <c r="JB5" s="457">
        <f t="shared" si="93"/>
        <v>0.80078717718315062</v>
      </c>
      <c r="JC5" s="433">
        <f>JE5+JF5</f>
        <v>52696.516690810226</v>
      </c>
      <c r="JD5" s="454">
        <f t="shared" si="94"/>
        <v>9.9293376258756422E-2</v>
      </c>
      <c r="JE5" s="400">
        <f>DATI!CY2</f>
        <v>45958.363279999998</v>
      </c>
      <c r="JF5" s="400">
        <f>DATI!DB2</f>
        <v>6738.1534108102314</v>
      </c>
      <c r="JG5" s="404">
        <f t="shared" si="96"/>
        <v>350528.91276963067</v>
      </c>
      <c r="JH5" s="407">
        <f t="shared" si="97"/>
        <v>314.36527466768428</v>
      </c>
      <c r="JI5" s="429">
        <f t="shared" ref="JI5:JI16" si="176">+JG5/CZ5</f>
        <v>0.72892831409628434</v>
      </c>
      <c r="JJ5" s="442" t="str">
        <f>DATI!CN2</f>
        <v>66/73</v>
      </c>
      <c r="JK5" s="443">
        <f>DATI!CO2/DATI!CP2</f>
        <v>0.95814066862628322</v>
      </c>
      <c r="JL5" s="458">
        <f t="shared" ref="JL5:JL16" si="177">(JG5-JG18)/JG18</f>
        <v>2.9357552771152044E-2</v>
      </c>
      <c r="JM5" s="459">
        <f t="shared" ref="JM5:JM16" si="178">IF(JI18&gt;0,(JI5-JI18)/JI18,0)</f>
        <v>2.0452366280167118E-2</v>
      </c>
      <c r="JN5" s="460">
        <f t="shared" si="98"/>
        <v>403225.42946044088</v>
      </c>
      <c r="JO5" s="433">
        <f t="shared" ref="JO5:JO16" si="179">+JG5+IS5+IY5</f>
        <v>449185.71111070766</v>
      </c>
      <c r="JP5" s="429">
        <f t="shared" ref="JP5:JP16" si="180">+JN5/CZ5</f>
        <v>0.83851123770356895</v>
      </c>
      <c r="JQ5" s="402">
        <f t="shared" ref="JQ5:JQ16" si="181">JP5-JP18</f>
        <v>1.4475774087428173E-2</v>
      </c>
      <c r="JR5" s="461">
        <f t="shared" ref="JR5:JR16" si="182">+JO5/CZ5</f>
        <v>0.93408609443653379</v>
      </c>
      <c r="JS5" s="426">
        <f t="shared" ref="JS5:JS16" si="183">JR5-JR18</f>
        <v>9.7258816165889383E-3</v>
      </c>
      <c r="JT5" s="417">
        <f>DATI!BW2</f>
        <v>67327.909498539098</v>
      </c>
      <c r="JU5" s="418">
        <f>DATI!BX2</f>
        <v>44368.619174333224</v>
      </c>
      <c r="JV5" s="418">
        <f>DATI!BY2</f>
        <v>30202.632315418898</v>
      </c>
      <c r="JW5" s="418">
        <f>DATI!BZ2</f>
        <v>86626.52</v>
      </c>
      <c r="JX5" s="418">
        <f>DATI!CA2</f>
        <v>48772.727859999999</v>
      </c>
      <c r="JY5" s="418">
        <f>DATI!CB2</f>
        <v>30069.910493279425</v>
      </c>
      <c r="JZ5" s="418">
        <f>DATI!CC2</f>
        <v>10512.523806854721</v>
      </c>
      <c r="KA5" s="418">
        <f>DATI!CD2</f>
        <v>409.2929033511104</v>
      </c>
      <c r="KB5" s="418">
        <f>DATI!CE2</f>
        <v>5590.6749408976866</v>
      </c>
      <c r="KC5" s="418">
        <f>DATI!CF2</f>
        <v>0</v>
      </c>
      <c r="KD5" s="418">
        <f>DATI!CG2</f>
        <v>1196.5399699999998</v>
      </c>
      <c r="KE5" s="418">
        <f>DATI!CH2</f>
        <v>0</v>
      </c>
      <c r="KF5" s="418">
        <f>DATI!CI2</f>
        <v>196.60396802645207</v>
      </c>
      <c r="KG5" s="418">
        <f>DATI!CJ2</f>
        <v>270.93002127304078</v>
      </c>
      <c r="KH5" s="418">
        <f>DATI!CK2</f>
        <v>3382.2443448757053</v>
      </c>
      <c r="KI5" s="418">
        <f>DATI!CL2</f>
        <v>481.08313945120392</v>
      </c>
      <c r="KJ5" s="462">
        <f t="shared" si="100"/>
        <v>60.381771634967365</v>
      </c>
      <c r="KK5" s="463">
        <f t="shared" ref="KK5:KK16" si="184">+(KJ5-KJ18)/KJ18</f>
        <v>3.7378409968712792E-2</v>
      </c>
      <c r="KL5" s="464">
        <f t="shared" si="101"/>
        <v>39.791163140176714</v>
      </c>
      <c r="KM5" s="463">
        <f t="shared" ref="KM5:KM16" si="185">+(KL5-KL18)/KL18</f>
        <v>-6.6388684355364574E-2</v>
      </c>
      <c r="KN5" s="464">
        <f t="shared" si="102"/>
        <v>27.086663774761643</v>
      </c>
      <c r="KO5" s="463">
        <f t="shared" ref="KO5:KO16" si="186">+(KN5-KN18)/KN18</f>
        <v>5.8262656453291511E-2</v>
      </c>
      <c r="KP5" s="464">
        <f t="shared" si="103"/>
        <v>77.689368155496183</v>
      </c>
      <c r="KQ5" s="463">
        <f t="shared" ref="KQ5:KQ16" si="187">+(KP5-KP18)/KP18</f>
        <v>3.8366140100125797E-2</v>
      </c>
      <c r="KR5" s="464">
        <f t="shared" si="104"/>
        <v>43.740905333186255</v>
      </c>
      <c r="KS5" s="463">
        <f t="shared" ref="KS5:KS16" si="188">+(KR5-KR18)/KR18</f>
        <v>-2.2755821562212594E-3</v>
      </c>
      <c r="KT5" s="464">
        <f t="shared" si="105"/>
        <v>26.967634700265034</v>
      </c>
      <c r="KU5" s="463">
        <f t="shared" ref="KU5:KU16" si="189">+(KT5-KT18)/KT18</f>
        <v>6.5533233068527361E-2</v>
      </c>
      <c r="KV5" s="464">
        <f t="shared" si="106"/>
        <v>9.4279596164564232</v>
      </c>
      <c r="KW5" s="463">
        <f t="shared" ref="KW5:KW16" si="190">+(KV5-KV18)/KV18</f>
        <v>3.8608215874287588E-2</v>
      </c>
      <c r="KX5" s="464">
        <f t="shared" si="107"/>
        <v>0.36706665639894498</v>
      </c>
      <c r="KY5" s="463">
        <f t="shared" ref="KY5:KY16" si="191">+(KX5-KX18)/KX18</f>
        <v>9.6689213012215003</v>
      </c>
      <c r="KZ5" s="464">
        <f t="shared" si="108"/>
        <v>5.0138918626894773</v>
      </c>
      <c r="LA5" s="463">
        <f t="shared" ref="LA5:LA16" si="192">+(KZ5-KZ18)/KZ18</f>
        <v>6.7088564669993411E-2</v>
      </c>
      <c r="LB5" s="465" t="s">
        <v>177</v>
      </c>
      <c r="LC5" s="466" t="s">
        <v>177</v>
      </c>
      <c r="LD5" s="464">
        <f t="shared" si="109"/>
        <v>1.0730944085263536</v>
      </c>
      <c r="LE5" s="463">
        <f t="shared" ref="LE5:LE16" si="193">+(LD5-LD18)/LD18</f>
        <v>7.8698465946306381E-4</v>
      </c>
      <c r="LF5" s="464">
        <f t="shared" si="110"/>
        <v>0</v>
      </c>
      <c r="LG5" s="463" t="e">
        <f t="shared" ref="LG5:LG16" si="194">+(LF5-LF18)/LF18</f>
        <v>#DIV/0!</v>
      </c>
      <c r="LH5" s="464">
        <f t="shared" si="111"/>
        <v>0.17632057772652571</v>
      </c>
      <c r="LI5" s="463">
        <f t="shared" ref="LI5:LI16" si="195">+(LH5-LH18)/LH18</f>
        <v>5.2427099248811074E-2</v>
      </c>
      <c r="LJ5" s="464">
        <f t="shared" si="112"/>
        <v>0.24297850320037881</v>
      </c>
      <c r="LK5" s="463">
        <f t="shared" ref="LK5:LK16" si="196">+(LJ5-LJ18)/LJ18</f>
        <v>-7.5686612277098914E-2</v>
      </c>
      <c r="LL5" s="464">
        <f t="shared" si="113"/>
        <v>3.03330234321884</v>
      </c>
      <c r="LM5" s="463">
        <f t="shared" ref="LM5:LM16" si="197">+(LL5-LL18)/LL18</f>
        <v>8.7131175245044865E-2</v>
      </c>
      <c r="LN5" s="464">
        <f t="shared" si="114"/>
        <v>0.43145038187181584</v>
      </c>
      <c r="LO5" s="467">
        <f t="shared" ref="LO5:LO16" si="198">+(LN5-LN18)/LN18</f>
        <v>-0.11911449657188664</v>
      </c>
      <c r="LP5" s="468">
        <f t="shared" si="115"/>
        <v>0.14000904853931723</v>
      </c>
      <c r="LQ5" s="469">
        <f t="shared" si="116"/>
        <v>9.2264978994134536E-2</v>
      </c>
      <c r="LR5" s="469">
        <f t="shared" si="117"/>
        <v>6.2806670300024528E-2</v>
      </c>
      <c r="LS5" s="469">
        <f t="shared" si="118"/>
        <v>0.18014069846822292</v>
      </c>
      <c r="LT5" s="469">
        <f t="shared" si="119"/>
        <v>0.10142336622665848</v>
      </c>
      <c r="LU5" s="469">
        <f t="shared" si="120"/>
        <v>6.2530673968390987E-2</v>
      </c>
      <c r="LV5" s="469">
        <f t="shared" si="121"/>
        <v>2.1860896423296597E-2</v>
      </c>
      <c r="LW5" s="469">
        <f t="shared" si="122"/>
        <v>8.5112860920369285E-4</v>
      </c>
      <c r="LX5" s="470">
        <f t="shared" si="123"/>
        <v>1.1625863404903028E-2</v>
      </c>
      <c r="LY5" s="471" t="s">
        <v>177</v>
      </c>
      <c r="LZ5" s="470">
        <f t="shared" si="124"/>
        <v>2.4882166101206243E-3</v>
      </c>
      <c r="MA5" s="470">
        <f t="shared" si="125"/>
        <v>0</v>
      </c>
      <c r="MB5" s="470">
        <f t="shared" si="126"/>
        <v>4.0883988092687136E-4</v>
      </c>
      <c r="MC5" s="470">
        <f t="shared" si="127"/>
        <v>5.6340163806806577E-4</v>
      </c>
      <c r="MD5" s="470">
        <f t="shared" si="128"/>
        <v>7.0334103075606249E-3</v>
      </c>
      <c r="ME5" s="470">
        <f t="shared" si="129"/>
        <v>1.0004171097029565E-3</v>
      </c>
      <c r="MF5" s="468">
        <f t="shared" si="130"/>
        <v>0.19705381321039239</v>
      </c>
      <c r="MG5" s="469">
        <f t="shared" si="131"/>
        <v>0.12985707799782201</v>
      </c>
      <c r="MH5" s="469">
        <f t="shared" si="132"/>
        <v>8.8396385853534556E-2</v>
      </c>
      <c r="MI5" s="469">
        <f t="shared" si="133"/>
        <v>0.25353655294342253</v>
      </c>
      <c r="MJ5" s="469">
        <f t="shared" si="134"/>
        <v>0.14274692437456832</v>
      </c>
      <c r="MK5" s="469">
        <f t="shared" si="135"/>
        <v>8.8007938605675448E-2</v>
      </c>
      <c r="ML5" s="469">
        <f t="shared" si="136"/>
        <v>3.07678185470871E-2</v>
      </c>
      <c r="MM5" s="469">
        <f t="shared" si="137"/>
        <v>1.1979092760490196E-3</v>
      </c>
      <c r="MN5" s="470">
        <f t="shared" ref="MN5:MN16" si="199">+KB5/DW5</f>
        <v>1.6362661840073595E-2</v>
      </c>
      <c r="MO5" s="471" t="s">
        <v>177</v>
      </c>
      <c r="MP5" s="470">
        <f t="shared" si="138"/>
        <v>3.5020063076852928E-3</v>
      </c>
      <c r="MQ5" s="470">
        <f t="shared" si="139"/>
        <v>0</v>
      </c>
      <c r="MR5" s="470">
        <f t="shared" si="140"/>
        <v>5.7541607752943918E-4</v>
      </c>
      <c r="MS5" s="470">
        <f t="shared" si="141"/>
        <v>7.9295190067031325E-4</v>
      </c>
      <c r="MT5" s="470">
        <f t="shared" si="142"/>
        <v>9.8990767770905583E-3</v>
      </c>
      <c r="MU5" s="470">
        <f t="shared" si="143"/>
        <v>1.4080233265246957E-3</v>
      </c>
      <c r="MV5" s="404">
        <f t="shared" si="144"/>
        <v>370451.0369788307</v>
      </c>
      <c r="MW5" s="407">
        <f t="shared" si="145"/>
        <v>314.36527466768428</v>
      </c>
      <c r="MX5" s="461">
        <f t="shared" si="146"/>
        <v>0.69802211816023485</v>
      </c>
      <c r="MY5" s="1467">
        <f t="shared" ref="MY5:MY16" si="200">JE5/G5</f>
        <v>8.659701521018108E-2</v>
      </c>
      <c r="MZ5" s="424">
        <f t="shared" ref="MZ5:MZ16" si="201">JF5/G5</f>
        <v>1.269636104857534E-2</v>
      </c>
      <c r="NA5" s="1468">
        <f t="shared" ref="NA5:NA16" si="202">MY5+MZ5</f>
        <v>9.9293376258756422E-2</v>
      </c>
      <c r="NB5" s="460">
        <f>JN5</f>
        <v>403225.42946044088</v>
      </c>
      <c r="NC5" s="453">
        <f t="shared" ref="NC5:NC16" si="203">JO5</f>
        <v>449185.71111070766</v>
      </c>
      <c r="ND5" s="429">
        <f t="shared" si="147"/>
        <v>0.75977724522912127</v>
      </c>
      <c r="NE5" s="475">
        <f t="shared" si="148"/>
        <v>0.84637787512719187</v>
      </c>
    </row>
    <row r="6" spans="1:369" ht="8.25" customHeight="1" outlineLevel="1" x14ac:dyDescent="0.2">
      <c r="A6" s="477" t="s">
        <v>179</v>
      </c>
      <c r="B6" s="478">
        <f>DATI!D3</f>
        <v>205</v>
      </c>
      <c r="C6" s="1515" t="str">
        <f>DATI!F3 &amp; "/" &amp; DATI!E3 &amp; " (" &amp; TEXT(DATI!F3/DATI!E3,"0,0%") &amp; ")"</f>
        <v>204/205 (99,5%)</v>
      </c>
      <c r="D6" s="479">
        <f>DATI!G3</f>
        <v>1266138</v>
      </c>
      <c r="E6" s="480">
        <f t="shared" ref="E6:E16" si="204">D6/$D$4</f>
        <v>0.12616614988359801</v>
      </c>
      <c r="F6" s="481">
        <f t="shared" si="149"/>
        <v>3.0635259781774276E-3</v>
      </c>
      <c r="G6" s="482">
        <f>DATI!H3</f>
        <v>699513.18746999989</v>
      </c>
      <c r="H6" s="483">
        <f t="shared" si="150"/>
        <v>1916.4744862191778</v>
      </c>
      <c r="I6" s="484">
        <f t="shared" si="0"/>
        <v>552.47784006956579</v>
      </c>
      <c r="J6" s="485">
        <f t="shared" si="1"/>
        <v>1.5136379179988104</v>
      </c>
      <c r="K6" s="486">
        <f t="shared" si="2"/>
        <v>4.8431290815339631E-2</v>
      </c>
      <c r="L6" s="486">
        <f t="shared" si="151"/>
        <v>4.5229203995748833E-2</v>
      </c>
      <c r="M6" s="486">
        <f t="shared" ref="M6:M16" si="205">G6/$G$4</f>
        <v>0.14386442640139796</v>
      </c>
      <c r="N6" s="487">
        <f>DATI!I3</f>
        <v>156576.43400000001</v>
      </c>
      <c r="O6" s="487">
        <f>DATI!EY3</f>
        <v>541.31299999999999</v>
      </c>
      <c r="P6" s="487">
        <f>DATI!J3</f>
        <v>30942.550930000001</v>
      </c>
      <c r="Q6" s="483">
        <f>DATI!K3</f>
        <v>30942.550930000001</v>
      </c>
      <c r="R6" s="483">
        <f>DATI!L3</f>
        <v>0</v>
      </c>
      <c r="S6" s="483">
        <f>P6-Q6-R6</f>
        <v>0</v>
      </c>
      <c r="T6" s="487">
        <f>DATI!M3</f>
        <v>16544.79</v>
      </c>
      <c r="U6" s="483">
        <f>DATI!N3</f>
        <v>16543.09</v>
      </c>
      <c r="V6" s="483">
        <f>DATI!O3</f>
        <v>1.7</v>
      </c>
      <c r="W6" s="488">
        <f t="shared" ref="W6:W16" si="206">T6-U6-V6</f>
        <v>7.276401703393276E-13</v>
      </c>
      <c r="X6" s="489">
        <f>DATI!P3</f>
        <v>440443.96228000004</v>
      </c>
      <c r="Y6" s="483">
        <f>DATI!Q3</f>
        <v>26863.160159999999</v>
      </c>
      <c r="Z6" s="487">
        <f>DATI!R3</f>
        <v>17768.52216</v>
      </c>
      <c r="AA6" s="487">
        <f>DATI!U3</f>
        <v>3219.1</v>
      </c>
      <c r="AB6" s="487">
        <f>DATI!V3</f>
        <v>34017.828099999999</v>
      </c>
      <c r="AC6" s="487">
        <f>DATI!W3</f>
        <v>542935.05346999993</v>
      </c>
      <c r="AD6" s="484">
        <f t="shared" si="5"/>
        <v>428.81190949959631</v>
      </c>
      <c r="AE6" s="486">
        <f t="shared" ref="AE6:AE8" si="207">+(AC6-AC19)/AC19</f>
        <v>5.3956958283260928E-2</v>
      </c>
      <c r="AF6" s="486">
        <f t="shared" ref="AF6:AF16" si="208">+(AD6-AD19)/AD19</f>
        <v>5.073799513889482E-2</v>
      </c>
      <c r="AG6" s="490">
        <f t="shared" si="6"/>
        <v>0.77616128358307024</v>
      </c>
      <c r="AH6" s="491">
        <f t="shared" si="153"/>
        <v>156578.13400000002</v>
      </c>
      <c r="AI6" s="483">
        <f t="shared" si="154"/>
        <v>428.98118904109594</v>
      </c>
      <c r="AJ6" s="484">
        <f t="shared" si="8"/>
        <v>123.66593056996949</v>
      </c>
      <c r="AK6" s="485">
        <f t="shared" si="9"/>
        <v>0.33881076868484794</v>
      </c>
      <c r="AL6" s="486">
        <f t="shared" si="155"/>
        <v>2.9711787417288842E-2</v>
      </c>
      <c r="AM6" s="486">
        <f t="shared" si="156"/>
        <v>2.6566873133109185E-2</v>
      </c>
      <c r="AN6" s="492">
        <f>DATI!EH3/1000</f>
        <v>18171.178</v>
      </c>
      <c r="AO6" s="493">
        <f>(DATI!EI3+DATI!ES3)/1000</f>
        <v>4774.7929999999997</v>
      </c>
      <c r="AP6" s="493">
        <f>DATI!EJ3/1000</f>
        <v>278.50299999999999</v>
      </c>
      <c r="AQ6" s="493">
        <f>(DATI!EK3+DATI!EU3)/1000</f>
        <v>6532.2359999999999</v>
      </c>
      <c r="AR6" s="493">
        <f>DATI!EL3/1000</f>
        <v>2082.1901000000003</v>
      </c>
      <c r="AS6" s="493">
        <f>DATI!EM3/1000</f>
        <v>2.7989999999999999</v>
      </c>
      <c r="AT6" s="493">
        <f>DATI!EN3/1000</f>
        <v>331.51900000000001</v>
      </c>
      <c r="AU6" s="494">
        <f>DATI!EO3/1000</f>
        <v>188.2</v>
      </c>
      <c r="AV6" s="494">
        <f>DATI!EP3/1000</f>
        <v>50.655000000000001</v>
      </c>
      <c r="AW6" s="493">
        <f>DATI!EQ3/1000</f>
        <v>68.88</v>
      </c>
      <c r="AX6" s="494">
        <f>(DATI!ER3+DATI!EW3)/1000</f>
        <v>8.6850000000000005</v>
      </c>
      <c r="AY6" s="494">
        <f>DATI!ET3/1000</f>
        <v>1528.19</v>
      </c>
      <c r="AZ6" s="494">
        <f>DATI!EV3/1000</f>
        <v>0</v>
      </c>
      <c r="BA6" s="494">
        <f>DATI!EX3/1000</f>
        <v>0</v>
      </c>
      <c r="BB6" s="495">
        <f>DATI!DE3/1000</f>
        <v>343.91957999999994</v>
      </c>
      <c r="BC6" s="496">
        <f>DATI!DF3/1000</f>
        <v>0</v>
      </c>
      <c r="BD6" s="493">
        <f>DATI!DG3/1000</f>
        <v>812.90920000000006</v>
      </c>
      <c r="BE6" s="496">
        <f>DATI!DH3/1000</f>
        <v>83968.672310000009</v>
      </c>
      <c r="BF6" s="496">
        <f>DATI!DI3/1000</f>
        <v>95.853639999999999</v>
      </c>
      <c r="BG6" s="496">
        <f>DATI!DJ3/1000</f>
        <v>37302.414950000006</v>
      </c>
      <c r="BH6" s="496">
        <f>DATI!DK3/1000</f>
        <v>9562.6503300000004</v>
      </c>
      <c r="BI6" s="496">
        <f>DATI!DL3/1000</f>
        <v>57260.169000000002</v>
      </c>
      <c r="BJ6" s="496">
        <f>DATI!DM3/1000</f>
        <v>396.84249999999997</v>
      </c>
      <c r="BK6" s="496">
        <f>DATI!DN3/1000</f>
        <v>172.79839999999999</v>
      </c>
      <c r="BL6" s="496">
        <f>DATI!DO3/1000</f>
        <v>93.783000000000001</v>
      </c>
      <c r="BM6" s="496">
        <f>DATI!DP3/1000</f>
        <v>41318.287429999997</v>
      </c>
      <c r="BN6" s="496">
        <f>DATI!DQ3/1000</f>
        <v>243.69</v>
      </c>
      <c r="BO6" s="496">
        <f>DATI!DR3/1000</f>
        <v>8522.5100599999987</v>
      </c>
      <c r="BP6" s="496">
        <f>DATI!DS3/1000</f>
        <v>4888.9759999999997</v>
      </c>
      <c r="BQ6" s="496">
        <f>DATI!DT3/1000</f>
        <v>37.374340000000004</v>
      </c>
      <c r="BR6" s="496">
        <f>DATI!DU3/1000</f>
        <v>88639.207999999999</v>
      </c>
      <c r="BS6" s="496">
        <f>DATI!DV3/1000</f>
        <v>97313.339670000001</v>
      </c>
      <c r="BT6" s="496">
        <f>DATI!DW3/1000</f>
        <v>18.721209999999996</v>
      </c>
      <c r="BU6" s="496">
        <f>DATI!DX3/1000</f>
        <v>423.57766000000004</v>
      </c>
      <c r="BV6" s="497">
        <f>DATI!DY3/1000</f>
        <v>9028.2649999999994</v>
      </c>
      <c r="BW6" s="498">
        <f>DATI!DZ3/1000</f>
        <v>812.90920000000006</v>
      </c>
      <c r="BX6" s="499">
        <f>DATI!EA3/1000</f>
        <v>0</v>
      </c>
      <c r="BY6" s="499">
        <f>DATI!EB3/1000</f>
        <v>0</v>
      </c>
      <c r="BZ6" s="499">
        <f>DATI!EC3/1000</f>
        <v>0</v>
      </c>
      <c r="CA6" s="499">
        <f>DATI!ED3/1000</f>
        <v>0</v>
      </c>
      <c r="CB6" s="499">
        <f>DATI!EE3/1000</f>
        <v>0</v>
      </c>
      <c r="CC6" s="499">
        <f>DATI!EF3/1000</f>
        <v>0</v>
      </c>
      <c r="CD6" s="500">
        <f>DATI!EG3/1000</f>
        <v>0</v>
      </c>
      <c r="CE6" s="498">
        <f t="shared" si="13"/>
        <v>0.27162882718945325</v>
      </c>
      <c r="CF6" s="499">
        <f t="shared" si="14"/>
        <v>0</v>
      </c>
      <c r="CG6" s="499">
        <f t="shared" si="15"/>
        <v>0.64203838760071974</v>
      </c>
      <c r="CH6" s="499">
        <f t="shared" si="16"/>
        <v>66.318736433153418</v>
      </c>
      <c r="CI6" s="499">
        <f t="shared" si="17"/>
        <v>7.5705523410560305E-2</v>
      </c>
      <c r="CJ6" s="499">
        <f t="shared" si="18"/>
        <v>29.461571290017361</v>
      </c>
      <c r="CK6" s="499">
        <f t="shared" si="19"/>
        <v>7.5526130090084971</v>
      </c>
      <c r="CL6" s="499">
        <f t="shared" si="20"/>
        <v>45.224271761845863</v>
      </c>
      <c r="CM6" s="499">
        <f t="shared" si="21"/>
        <v>0.31342752527765538</v>
      </c>
      <c r="CN6" s="499">
        <f t="shared" si="22"/>
        <v>0.13647675055957564</v>
      </c>
      <c r="CO6" s="499">
        <f t="shared" si="23"/>
        <v>7.4070125057458192E-2</v>
      </c>
      <c r="CP6" s="499">
        <f t="shared" si="24"/>
        <v>32.633320720174261</v>
      </c>
      <c r="CQ6" s="499">
        <f t="shared" si="25"/>
        <v>0.19246717182487216</v>
      </c>
      <c r="CR6" s="499">
        <f t="shared" si="26"/>
        <v>6.7311067671928324</v>
      </c>
      <c r="CS6" s="499">
        <f t="shared" si="27"/>
        <v>3.8613294917299692</v>
      </c>
      <c r="CT6" s="499">
        <f t="shared" si="28"/>
        <v>2.9518377933526997E-2</v>
      </c>
      <c r="CU6" s="499">
        <f t="shared" si="29"/>
        <v>70.007541042129688</v>
      </c>
      <c r="CV6" s="499">
        <f t="shared" si="30"/>
        <v>76.85839906076589</v>
      </c>
      <c r="CW6" s="499">
        <f t="shared" si="31"/>
        <v>1.4786073871884419E-2</v>
      </c>
      <c r="CX6" s="499">
        <f t="shared" si="32"/>
        <v>0.33454304349130981</v>
      </c>
      <c r="CY6" s="500">
        <f t="shared" si="33"/>
        <v>7.1305536995177459</v>
      </c>
      <c r="CZ6" s="482">
        <f>DATI!AA3</f>
        <v>644578.64320999978</v>
      </c>
      <c r="DA6" s="483">
        <f t="shared" si="34"/>
        <v>1765.9688855068487</v>
      </c>
      <c r="DB6" s="484">
        <f t="shared" si="35"/>
        <v>509.09035445583328</v>
      </c>
      <c r="DC6" s="485">
        <f t="shared" si="36"/>
        <v>1.3947680943995433</v>
      </c>
      <c r="DD6" s="501">
        <f t="shared" ref="DD6:DD16" si="209">+(CZ6-CZ19)/CZ19</f>
        <v>3.3995889125205368E-2</v>
      </c>
      <c r="DE6" s="502">
        <f t="shared" si="157"/>
        <v>3.0837890468465787E-2</v>
      </c>
      <c r="DF6" s="483">
        <f t="shared" ref="DF6:DF16" si="210">+CZ6-CZ19</f>
        <v>21192.564029999776</v>
      </c>
      <c r="DG6" s="503">
        <f t="shared" ref="DG6:DG16" si="211">+DB6-DB19</f>
        <v>15.22962313902417</v>
      </c>
      <c r="DH6" s="504">
        <f t="shared" ref="DH6:DH16" si="212">+CZ6/$CZ$4</f>
        <v>0.13958813636257891</v>
      </c>
      <c r="DI6" s="505">
        <f>DATI!AB3+DATI!AG3</f>
        <v>442742.66587284743</v>
      </c>
      <c r="DJ6" s="483">
        <f t="shared" si="158"/>
        <v>1212.9936051310888</v>
      </c>
      <c r="DK6" s="506">
        <f t="shared" si="37"/>
        <v>349.6796288183811</v>
      </c>
      <c r="DL6" s="507">
        <f t="shared" si="38"/>
        <v>0.95802638032433174</v>
      </c>
      <c r="DM6" s="508">
        <f t="shared" ref="DM6:DM16" si="213">DI6/CZ6</f>
        <v>0.68687144778485099</v>
      </c>
      <c r="DN6" s="509">
        <f t="shared" ref="DN6:DN16" si="214">(DM6-DM19)/DM19</f>
        <v>-2.9493378198663022E-3</v>
      </c>
      <c r="DO6" s="509">
        <f t="shared" ref="DO6:DO16" si="215">+ROUND(DM6,3)-ROUND(DM19,3)</f>
        <v>-1.9999999999998908E-3</v>
      </c>
      <c r="DP6" s="509">
        <f t="shared" ref="DP6:DP16" si="216">(DI6-DI19)/DI19</f>
        <v>3.0946285943822063E-2</v>
      </c>
      <c r="DQ6" s="509">
        <f t="shared" ref="DQ6:DQ16" si="217">(DK6-DK19)/DK19</f>
        <v>2.7797601291955704E-2</v>
      </c>
      <c r="DR6" s="510">
        <f t="shared" ref="DR6:DR16" si="218">DI6-DI19</f>
        <v>13289.966048122325</v>
      </c>
      <c r="DS6" s="510">
        <f t="shared" ref="DS6:DS16" si="219">DK6-DK19</f>
        <v>9.4573628986815379</v>
      </c>
      <c r="DT6" s="511">
        <f t="shared" ref="DT6:DT16" si="220">DI6/$DI$4</f>
        <v>0.14370084733129948</v>
      </c>
      <c r="DU6" s="512" t="str">
        <f>DATI!AI3</f>
        <v>34/34</v>
      </c>
      <c r="DV6" s="511">
        <f>DATI!AJ3/DATI!AK3</f>
        <v>1</v>
      </c>
      <c r="DW6" s="513">
        <f>DATI!AB3</f>
        <v>439379.94628000003</v>
      </c>
      <c r="DX6" s="483">
        <f t="shared" si="39"/>
        <v>1203.780674739726</v>
      </c>
      <c r="DY6" s="514">
        <f t="shared" si="40"/>
        <v>347.02374170903965</v>
      </c>
      <c r="DZ6" s="485">
        <f t="shared" si="41"/>
        <v>0.95074997728504007</v>
      </c>
      <c r="EA6" s="508">
        <f t="shared" ref="EA6:EA16" si="221">+DW6/CZ6</f>
        <v>0.68165452099357371</v>
      </c>
      <c r="EB6" s="504">
        <f t="shared" ref="EB6:EB16" si="222">+(EA6-EA19)/EA19</f>
        <v>-3.7318994357023196E-3</v>
      </c>
      <c r="EC6" s="515">
        <f t="shared" ref="EC6:EC16" si="223">CZ6-DI6</f>
        <v>201835.97733715235</v>
      </c>
      <c r="ED6" s="516">
        <f t="shared" si="42"/>
        <v>552.97528037575989</v>
      </c>
      <c r="EE6" s="517">
        <f t="shared" si="43"/>
        <v>159.41072563745212</v>
      </c>
      <c r="EF6" s="518">
        <f t="shared" si="44"/>
        <v>0.43674171407521128</v>
      </c>
      <c r="EG6" s="519">
        <f t="shared" si="159"/>
        <v>4.0749034581614448E-2</v>
      </c>
      <c r="EH6" s="519">
        <f t="shared" si="160"/>
        <v>3.7570410674325448E-2</v>
      </c>
      <c r="EI6" s="501">
        <f t="shared" si="45"/>
        <v>0.31312855221514907</v>
      </c>
      <c r="EJ6" s="520">
        <f t="shared" si="161"/>
        <v>7902.5979818774504</v>
      </c>
      <c r="EK6" s="520">
        <f t="shared" si="162"/>
        <v>5.7722602403425469</v>
      </c>
      <c r="EL6" s="482">
        <f>DATI!AD3</f>
        <v>157711.356</v>
      </c>
      <c r="EM6" s="483">
        <f t="shared" si="46"/>
        <v>432.08590684931505</v>
      </c>
      <c r="EN6" s="514">
        <f t="shared" si="47"/>
        <v>124.56095307146614</v>
      </c>
      <c r="EO6" s="485">
        <f t="shared" si="48"/>
        <v>0.34126288512730452</v>
      </c>
      <c r="EP6" s="501">
        <f t="shared" ref="EP6:EP16" si="224">+(EL6-EL19)/EL19</f>
        <v>3.7158994001910826E-2</v>
      </c>
      <c r="EQ6" s="502">
        <f t="shared" ref="EQ6:EQ16" si="225">(EN6-EN19)/EN19</f>
        <v>3.3991334686887177E-2</v>
      </c>
      <c r="ER6" s="501">
        <f t="shared" si="163"/>
        <v>0.11747908528949397</v>
      </c>
      <c r="ES6" s="483">
        <f t="shared" ref="ES6:ES16" si="226">+EL6-EL19</f>
        <v>5650.4310000000114</v>
      </c>
      <c r="ET6" s="501">
        <f t="shared" si="49"/>
        <v>0.24467356723858846</v>
      </c>
      <c r="EU6" s="503">
        <f t="shared" ref="EU6:EU16" si="227">+EN6-EN19</f>
        <v>4.0948051523584468</v>
      </c>
      <c r="EV6" s="482">
        <f>DATI!AE3</f>
        <v>30942.550930000001</v>
      </c>
      <c r="EW6" s="483">
        <f t="shared" si="50"/>
        <v>84.774112136986304</v>
      </c>
      <c r="EX6" s="514">
        <f t="shared" si="51"/>
        <v>24.438529552070943</v>
      </c>
      <c r="EY6" s="485">
        <f t="shared" si="52"/>
        <v>6.6954875485125867E-2</v>
      </c>
      <c r="EZ6" s="501">
        <f t="shared" ref="EZ6:EZ16" si="228">(EV6-EV19)/EV19</f>
        <v>9.0369058441042496E-2</v>
      </c>
      <c r="FA6" s="502">
        <f t="shared" ref="FA6:FA16" si="229">(EX6-EX19)/EX19</f>
        <v>8.7038886572737839E-2</v>
      </c>
      <c r="FB6" s="483">
        <f t="shared" ref="FB6:FB16" si="230">+EV6-EV19</f>
        <v>2564.4979300000014</v>
      </c>
      <c r="FC6" s="503">
        <f t="shared" ref="FC6:FC16" si="231">+EX6-EX19</f>
        <v>1.9567859328322861</v>
      </c>
      <c r="FD6" s="483">
        <f>DATI!AG3</f>
        <v>3362.7195928474171</v>
      </c>
      <c r="FE6" s="501">
        <f t="shared" si="53"/>
        <v>5.2169267912772956E-3</v>
      </c>
      <c r="FF6" s="483">
        <f t="shared" ref="FF6:FF16" si="232">+EV6-FD6</f>
        <v>27579.831337152584</v>
      </c>
      <c r="FG6" s="501">
        <f t="shared" si="164"/>
        <v>2.1782642442729452E-2</v>
      </c>
      <c r="FH6" s="482">
        <f>DATI!AF3</f>
        <v>16544.79</v>
      </c>
      <c r="FI6" s="483">
        <f t="shared" si="165"/>
        <v>45.328191780821918</v>
      </c>
      <c r="FJ6" s="509">
        <f t="shared" si="54"/>
        <v>2.5667604991699684E-2</v>
      </c>
      <c r="FK6" s="509">
        <f t="shared" si="166"/>
        <v>7.5133007754328062E-3</v>
      </c>
      <c r="FL6" s="521">
        <f>DATI!AL3</f>
        <v>8990.9477176004657</v>
      </c>
      <c r="FM6" s="522" t="str">
        <f>DATI!AM3</f>
        <v>5/5</v>
      </c>
      <c r="FN6" s="523">
        <f>DATI!AN3/DATI!AO3</f>
        <v>1</v>
      </c>
      <c r="FO6" s="486">
        <f t="shared" si="167"/>
        <v>0.54343075479353109</v>
      </c>
      <c r="FP6" s="524">
        <f t="shared" si="55"/>
        <v>1.3948565954381566E-2</v>
      </c>
      <c r="FQ6" s="486">
        <f t="shared" si="168"/>
        <v>0.11664177656208125</v>
      </c>
      <c r="FR6" s="482">
        <f>DATI!AP3</f>
        <v>61541.024259999969</v>
      </c>
      <c r="FS6" s="525">
        <f>DATI!AQ3</f>
        <v>332.43699999999995</v>
      </c>
      <c r="FT6" s="525">
        <f>DATI!AR3</f>
        <v>17768.522159999997</v>
      </c>
      <c r="FU6" s="495">
        <f>DATI!AS3/1000</f>
        <v>345.01957999999996</v>
      </c>
      <c r="FV6" s="496">
        <f>DATI!AT3/1000</f>
        <v>22.335999999999999</v>
      </c>
      <c r="FW6" s="496">
        <f>DATI!AU3/1000</f>
        <v>25.889199999999992</v>
      </c>
      <c r="FX6" s="496">
        <f>DATI!AV3/1000</f>
        <v>83968.672310000009</v>
      </c>
      <c r="FY6" s="496">
        <f>DATI!AW3/1000</f>
        <v>95.853639999999999</v>
      </c>
      <c r="FZ6" s="496">
        <f>DATI!AX3/1000</f>
        <v>36980.902950000003</v>
      </c>
      <c r="GA6" s="496">
        <f>DATI!AY3/1000</f>
        <v>9562.6503300000004</v>
      </c>
      <c r="GB6" s="496">
        <f>DATI!AZ3/1000</f>
        <v>57277.076999999997</v>
      </c>
      <c r="GC6" s="496">
        <f>DATI!BA3/1000</f>
        <v>396.84249999999997</v>
      </c>
      <c r="GD6" s="496">
        <f>DATI!BB3/1000</f>
        <v>174.19839999999999</v>
      </c>
      <c r="GE6" s="496">
        <f>DATI!BC3/1000</f>
        <v>94.795000000000002</v>
      </c>
      <c r="GF6" s="496">
        <f>DATI!BD3/1000</f>
        <v>41318.287429999997</v>
      </c>
      <c r="GG6" s="496">
        <f>DATI!BE3/1000</f>
        <v>243.69</v>
      </c>
      <c r="GH6" s="496">
        <f>DATI!BF3/1000</f>
        <v>8522.5100599999987</v>
      </c>
      <c r="GI6" s="496">
        <f>DATI!BG3/1000</f>
        <v>5.5E-2</v>
      </c>
      <c r="GJ6" s="496">
        <f>DATI!BH3/1000</f>
        <v>4890.5159999999996</v>
      </c>
      <c r="GK6" s="496">
        <f>DATI!BI3/1000</f>
        <v>37.539340000000003</v>
      </c>
      <c r="GL6" s="496">
        <f>DATI!BJ3/1000</f>
        <v>88639.207999999999</v>
      </c>
      <c r="GM6" s="496">
        <f>DATI!BK3/1000</f>
        <v>97313.339670000001</v>
      </c>
      <c r="GN6" s="496">
        <f>DATI!BL3/1000</f>
        <v>18.721209999999996</v>
      </c>
      <c r="GO6" s="496">
        <f>DATI!BM3/1000</f>
        <v>423.57766000000004</v>
      </c>
      <c r="GP6" s="497">
        <f>DATI!BN3/1000</f>
        <v>9028.2649999999994</v>
      </c>
      <c r="GQ6" s="498">
        <f>DATI!BO3/1000</f>
        <v>25.889199999999992</v>
      </c>
      <c r="GR6" s="499">
        <f>DATI!BP3/1000</f>
        <v>0</v>
      </c>
      <c r="GS6" s="499">
        <f>DATI!BQ3/1000</f>
        <v>0</v>
      </c>
      <c r="GT6" s="499">
        <f>DATI!BR3/1000</f>
        <v>0</v>
      </c>
      <c r="GU6" s="499">
        <f>DATI!BS3/1000</f>
        <v>0</v>
      </c>
      <c r="GV6" s="499">
        <f>DATI!BT3/1000</f>
        <v>0</v>
      </c>
      <c r="GW6" s="499">
        <f>DATI!BU3/1000</f>
        <v>0</v>
      </c>
      <c r="GX6" s="500">
        <f>DATI!BV3/1000</f>
        <v>0</v>
      </c>
      <c r="GY6" s="498">
        <f t="shared" si="59"/>
        <v>0.27249761084494734</v>
      </c>
      <c r="GZ6" s="499">
        <f t="shared" si="60"/>
        <v>1.7641047026469469E-2</v>
      </c>
      <c r="HA6" s="499">
        <f t="shared" si="61"/>
        <v>2.0447376194380071E-2</v>
      </c>
      <c r="HB6" s="499">
        <f t="shared" si="62"/>
        <v>66.318736433153418</v>
      </c>
      <c r="HC6" s="499">
        <f t="shared" si="63"/>
        <v>7.5705523410560305E-2</v>
      </c>
      <c r="HD6" s="499">
        <f t="shared" si="64"/>
        <v>29.207640043976252</v>
      </c>
      <c r="HE6" s="499">
        <f t="shared" si="65"/>
        <v>7.5526130090084971</v>
      </c>
      <c r="HF6" s="499">
        <f t="shared" si="66"/>
        <v>45.237625756434134</v>
      </c>
      <c r="HG6" s="499">
        <f t="shared" si="67"/>
        <v>0.31342752527765538</v>
      </c>
      <c r="HH6" s="499">
        <f t="shared" si="68"/>
        <v>0.13758247521202269</v>
      </c>
      <c r="HI6" s="499">
        <f t="shared" si="69"/>
        <v>7.4869406020512771E-2</v>
      </c>
      <c r="HJ6" s="499">
        <f t="shared" si="70"/>
        <v>32.633320720174261</v>
      </c>
      <c r="HK6" s="499">
        <f t="shared" si="71"/>
        <v>0.19246717182487216</v>
      </c>
      <c r="HL6" s="499">
        <f t="shared" si="72"/>
        <v>6.7311067671928324</v>
      </c>
      <c r="HM6" s="499">
        <f t="shared" si="73"/>
        <v>4.3439182774705441E-5</v>
      </c>
      <c r="HN6" s="499">
        <f t="shared" si="74"/>
        <v>3.8625457888476613</v>
      </c>
      <c r="HO6" s="499">
        <f t="shared" si="75"/>
        <v>2.9648695481851114E-2</v>
      </c>
      <c r="HP6" s="499">
        <f t="shared" si="76"/>
        <v>70.007541042129688</v>
      </c>
      <c r="HQ6" s="499">
        <f t="shared" si="77"/>
        <v>76.85839906076589</v>
      </c>
      <c r="HR6" s="499">
        <f t="shared" si="78"/>
        <v>1.4786073871884419E-2</v>
      </c>
      <c r="HS6" s="499">
        <f t="shared" si="79"/>
        <v>0.33454304349130981</v>
      </c>
      <c r="HT6" s="500">
        <f t="shared" si="80"/>
        <v>7.1305536995177459</v>
      </c>
      <c r="HU6" s="526">
        <f t="shared" si="169"/>
        <v>201835.97733715246</v>
      </c>
      <c r="HV6" s="527">
        <f>IG6+IP6+JC6</f>
        <v>157713.05599999989</v>
      </c>
      <c r="HW6" s="528">
        <f t="shared" ref="HW6:HW16" si="233">HX6+HY6</f>
        <v>0</v>
      </c>
      <c r="HX6" s="529">
        <f>DATI!CQ3</f>
        <v>0</v>
      </c>
      <c r="HY6" s="529">
        <f>DATI!CT3</f>
        <v>0</v>
      </c>
      <c r="HZ6" s="530">
        <f t="shared" si="170"/>
        <v>0</v>
      </c>
      <c r="IA6" s="530">
        <f t="shared" si="81"/>
        <v>0</v>
      </c>
      <c r="IB6" s="501">
        <f t="shared" si="82"/>
        <v>0</v>
      </c>
      <c r="IC6" s="529">
        <f>DATI!CV3</f>
        <v>0</v>
      </c>
      <c r="ID6" s="531">
        <f t="shared" si="171"/>
        <v>0</v>
      </c>
      <c r="IE6" s="532">
        <f t="shared" si="83"/>
        <v>0</v>
      </c>
      <c r="IF6" s="532">
        <f t="shared" si="84"/>
        <v>0</v>
      </c>
      <c r="IG6" s="528">
        <f t="shared" ref="IG6" si="234">II6+IJ6</f>
        <v>0</v>
      </c>
      <c r="IH6" s="533">
        <f t="shared" si="85"/>
        <v>0</v>
      </c>
      <c r="II6" s="529">
        <f>DATI!CX3</f>
        <v>0</v>
      </c>
      <c r="IJ6" s="529">
        <f>DATI!DA3</f>
        <v>0</v>
      </c>
      <c r="IK6" s="534">
        <f>DATI!CS3</f>
        <v>50110.432337152582</v>
      </c>
      <c r="IL6" s="513">
        <f>IK6-HY6-IU6</f>
        <v>44709.155862657644</v>
      </c>
      <c r="IM6" s="513">
        <f t="shared" ref="IM6:IM16" si="235">IK6-HY6-IU6-IC6-IY6</f>
        <v>44682.083943919759</v>
      </c>
      <c r="IN6" s="501">
        <f t="shared" si="87"/>
        <v>6.9361832467805917E-2</v>
      </c>
      <c r="IO6" s="501">
        <f t="shared" si="88"/>
        <v>0.22151232130421536</v>
      </c>
      <c r="IP6" s="528">
        <f t="shared" si="173"/>
        <v>586.2345255050659</v>
      </c>
      <c r="IQ6" s="535">
        <f t="shared" si="90"/>
        <v>8.3806071994919722E-4</v>
      </c>
      <c r="IR6" s="529">
        <f>DATI!CZ3</f>
        <v>5987.5110000000004</v>
      </c>
      <c r="IS6" s="513">
        <f t="shared" ref="IS6:IS16" si="236">IT6+IU6</f>
        <v>157126.82147449482</v>
      </c>
      <c r="IT6" s="534">
        <f>DATI!CR3</f>
        <v>151725.5449999999</v>
      </c>
      <c r="IU6" s="536">
        <f>DATI!CU3</f>
        <v>5401.2764744949345</v>
      </c>
      <c r="IV6" s="501">
        <f t="shared" si="174"/>
        <v>3.5157713547117893E-2</v>
      </c>
      <c r="IW6" s="509">
        <f t="shared" si="91"/>
        <v>0.24376671974734332</v>
      </c>
      <c r="IX6" s="501">
        <f t="shared" si="175"/>
        <v>0.77848767869578461</v>
      </c>
      <c r="IY6" s="534">
        <f>DATI!CW3</f>
        <v>27.071918737888335</v>
      </c>
      <c r="IZ6" s="537">
        <f t="shared" ref="IZ6:IZ16" si="237">IT6+IU6+IY6</f>
        <v>157153.89339323272</v>
      </c>
      <c r="JA6" s="538">
        <f t="shared" si="92"/>
        <v>0.24380871915117569</v>
      </c>
      <c r="JB6" s="538">
        <f t="shared" si="93"/>
        <v>0.77862180700677786</v>
      </c>
      <c r="JC6" s="539">
        <f t="shared" ref="JC6:JC16" si="238">JE6+JF6</f>
        <v>157126.82147449482</v>
      </c>
      <c r="JD6" s="535">
        <f t="shared" si="94"/>
        <v>0.22462310116381265</v>
      </c>
      <c r="JE6" s="529">
        <f>DATI!CY3</f>
        <v>151725.5449999999</v>
      </c>
      <c r="JF6" s="529">
        <f>DATI!DB3</f>
        <v>5401.2764744949345</v>
      </c>
      <c r="JG6" s="505">
        <f t="shared" si="96"/>
        <v>435169.65455926146</v>
      </c>
      <c r="JH6" s="485">
        <f t="shared" si="97"/>
        <v>343.69843931645795</v>
      </c>
      <c r="JI6" s="508">
        <f t="shared" si="176"/>
        <v>0.67512266989194347</v>
      </c>
      <c r="JJ6" s="522" t="str">
        <f>DATI!CN3</f>
        <v>53/60</v>
      </c>
      <c r="JK6" s="523">
        <f>DATI!CO3/DATI!CP3</f>
        <v>0.9969157639358831</v>
      </c>
      <c r="JL6" s="540">
        <f t="shared" si="177"/>
        <v>3.3542160578887641E-2</v>
      </c>
      <c r="JM6" s="541">
        <f t="shared" si="178"/>
        <v>-4.3881078357230842E-4</v>
      </c>
      <c r="JN6" s="542">
        <f t="shared" si="98"/>
        <v>592296.47603375628</v>
      </c>
      <c r="JO6" s="513">
        <f t="shared" si="179"/>
        <v>592323.54795249412</v>
      </c>
      <c r="JP6" s="508">
        <f t="shared" si="180"/>
        <v>0.91888938963928679</v>
      </c>
      <c r="JQ6" s="509">
        <f t="shared" si="181"/>
        <v>-2.2786014636344554E-5</v>
      </c>
      <c r="JR6" s="543">
        <f t="shared" si="182"/>
        <v>0.918931389043119</v>
      </c>
      <c r="JS6" s="504">
        <f t="shared" si="183"/>
        <v>-3.115833517397526E-5</v>
      </c>
      <c r="JT6" s="495">
        <f>DATI!BW3</f>
        <v>80236.361199991516</v>
      </c>
      <c r="JU6" s="496">
        <f>DATI!BX3</f>
        <v>55106.026039060962</v>
      </c>
      <c r="JV6" s="496">
        <f>DATI!BY3</f>
        <v>40374.47179447794</v>
      </c>
      <c r="JW6" s="496">
        <f>DATI!BZ3</f>
        <v>88639.207999999999</v>
      </c>
      <c r="JX6" s="496">
        <f>DATI!CA3</f>
        <v>97313.339670000001</v>
      </c>
      <c r="JY6" s="496">
        <f>DATI!CB3</f>
        <v>35316.3720301906</v>
      </c>
      <c r="JZ6" s="496">
        <f>DATI!CC3</f>
        <v>11039.824248226812</v>
      </c>
      <c r="KA6" s="496">
        <f>DATI!CD3</f>
        <v>414.48190840608544</v>
      </c>
      <c r="KB6" s="496">
        <f>DATI!CE3</f>
        <v>7670.258850807526</v>
      </c>
      <c r="KC6" s="496">
        <f>DATI!CF3</f>
        <v>0</v>
      </c>
      <c r="KD6" s="496">
        <f>DATI!CG3</f>
        <v>632.16250999999977</v>
      </c>
      <c r="KE6" s="496">
        <f>DATI!CH3</f>
        <v>0</v>
      </c>
      <c r="KF6" s="496">
        <f>DATI!CI3</f>
        <v>170.71443532257078</v>
      </c>
      <c r="KG6" s="496">
        <f>DATI!CJ3</f>
        <v>388.90565756916999</v>
      </c>
      <c r="KH6" s="496">
        <f>DATI!CK3</f>
        <v>4547.0804339020515</v>
      </c>
      <c r="KI6" s="496">
        <f>DATI!CL3</f>
        <v>1598.9429808584657</v>
      </c>
      <c r="KJ6" s="544">
        <f t="shared" si="100"/>
        <v>63.370944715340279</v>
      </c>
      <c r="KK6" s="545">
        <f t="shared" si="184"/>
        <v>3.3311023241583887E-2</v>
      </c>
      <c r="KL6" s="546">
        <f t="shared" si="101"/>
        <v>43.522922492699031</v>
      </c>
      <c r="KM6" s="545">
        <f t="shared" si="185"/>
        <v>-4.1227851701441082E-2</v>
      </c>
      <c r="KN6" s="546">
        <f t="shared" si="102"/>
        <v>31.887891994773035</v>
      </c>
      <c r="KO6" s="545">
        <f t="shared" si="186"/>
        <v>4.5816975637939288E-2</v>
      </c>
      <c r="KP6" s="546">
        <f t="shared" si="103"/>
        <v>70.007541042129688</v>
      </c>
      <c r="KQ6" s="545">
        <f t="shared" si="187"/>
        <v>3.3408997178291364E-2</v>
      </c>
      <c r="KR6" s="546">
        <f t="shared" si="104"/>
        <v>76.85839906076589</v>
      </c>
      <c r="KS6" s="545">
        <f t="shared" si="188"/>
        <v>2.1551234500874372E-2</v>
      </c>
      <c r="KT6" s="546">
        <f t="shared" si="105"/>
        <v>27.892987991980814</v>
      </c>
      <c r="KU6" s="545">
        <f t="shared" si="189"/>
        <v>8.3004474781028806E-2</v>
      </c>
      <c r="KV6" s="546">
        <f t="shared" si="106"/>
        <v>8.7192898785336297</v>
      </c>
      <c r="KW6" s="545">
        <f t="shared" si="190"/>
        <v>7.5812218224593331E-2</v>
      </c>
      <c r="KX6" s="546">
        <f t="shared" si="107"/>
        <v>0.3273591886556485</v>
      </c>
      <c r="KY6" s="545">
        <f t="shared" si="191"/>
        <v>1.0302303436541564</v>
      </c>
      <c r="KZ6" s="546">
        <f t="shared" si="108"/>
        <v>6.057995929991459</v>
      </c>
      <c r="LA6" s="545">
        <f t="shared" si="192"/>
        <v>7.581058171661903E-2</v>
      </c>
      <c r="LB6" s="547" t="s">
        <v>177</v>
      </c>
      <c r="LC6" s="548" t="s">
        <v>177</v>
      </c>
      <c r="LD6" s="546">
        <f t="shared" si="109"/>
        <v>0.49928405118557362</v>
      </c>
      <c r="LE6" s="545">
        <f t="shared" si="193"/>
        <v>2.8529732254122576E-2</v>
      </c>
      <c r="LF6" s="546">
        <f t="shared" si="110"/>
        <v>0</v>
      </c>
      <c r="LG6" s="545" t="e">
        <f t="shared" si="194"/>
        <v>#DIV/0!</v>
      </c>
      <c r="LH6" s="546">
        <f t="shared" si="111"/>
        <v>0.1348308283319597</v>
      </c>
      <c r="LI6" s="545">
        <f t="shared" si="195"/>
        <v>-0.52744359634628446</v>
      </c>
      <c r="LJ6" s="546">
        <f t="shared" si="112"/>
        <v>0.30715898075025788</v>
      </c>
      <c r="LK6" s="545">
        <f t="shared" si="196"/>
        <v>-3.3461081825163497E-2</v>
      </c>
      <c r="LL6" s="546">
        <f t="shared" si="113"/>
        <v>3.5912992374465116</v>
      </c>
      <c r="LM6" s="545">
        <f t="shared" si="197"/>
        <v>0.180191873425606</v>
      </c>
      <c r="LN6" s="546">
        <f t="shared" si="114"/>
        <v>1.2628504798516953</v>
      </c>
      <c r="LO6" s="549">
        <f t="shared" si="198"/>
        <v>-7.9712415260882741E-2</v>
      </c>
      <c r="LP6" s="550">
        <f t="shared" si="115"/>
        <v>0.12447877701999971</v>
      </c>
      <c r="LQ6" s="551">
        <f t="shared" si="116"/>
        <v>8.5491548036145157E-2</v>
      </c>
      <c r="LR6" s="551">
        <f t="shared" si="117"/>
        <v>6.2636998944633329E-2</v>
      </c>
      <c r="LS6" s="551">
        <f t="shared" si="118"/>
        <v>0.13751496257861881</v>
      </c>
      <c r="LT6" s="551">
        <f t="shared" si="119"/>
        <v>0.1509720197761748</v>
      </c>
      <c r="LU6" s="551">
        <f t="shared" si="120"/>
        <v>5.4789857532845286E-2</v>
      </c>
      <c r="LV6" s="551">
        <f t="shared" si="121"/>
        <v>1.7127195206543797E-2</v>
      </c>
      <c r="LW6" s="551">
        <f t="shared" si="122"/>
        <v>6.4302767827051593E-4</v>
      </c>
      <c r="LX6" s="552">
        <f t="shared" si="123"/>
        <v>1.1899647826694441E-2</v>
      </c>
      <c r="LY6" s="553" t="s">
        <v>177</v>
      </c>
      <c r="LZ6" s="552">
        <f t="shared" si="124"/>
        <v>9.8073759759062496E-4</v>
      </c>
      <c r="MA6" s="552">
        <f t="shared" si="125"/>
        <v>0</v>
      </c>
      <c r="MB6" s="552">
        <f t="shared" si="126"/>
        <v>2.648465584779747E-4</v>
      </c>
      <c r="MC6" s="552">
        <f t="shared" si="127"/>
        <v>6.0334865522757768E-4</v>
      </c>
      <c r="MD6" s="552">
        <f t="shared" si="128"/>
        <v>7.05434547328097E-3</v>
      </c>
      <c r="ME6" s="552">
        <f t="shared" si="129"/>
        <v>2.480601859372402E-3</v>
      </c>
      <c r="MF6" s="550">
        <f t="shared" si="130"/>
        <v>0.18261270656367179</v>
      </c>
      <c r="MG6" s="551">
        <f t="shared" si="131"/>
        <v>0.12541770853589207</v>
      </c>
      <c r="MH6" s="551">
        <f t="shared" si="132"/>
        <v>9.1889655266034459E-2</v>
      </c>
      <c r="MI6" s="551">
        <f t="shared" si="133"/>
        <v>0.20173703590812864</v>
      </c>
      <c r="MJ6" s="551">
        <f t="shared" si="134"/>
        <v>0.22147879186089647</v>
      </c>
      <c r="MK6" s="551">
        <f t="shared" si="135"/>
        <v>8.0377751258781452E-2</v>
      </c>
      <c r="ML6" s="551">
        <f t="shared" si="136"/>
        <v>2.5125917424532514E-2</v>
      </c>
      <c r="MM6" s="551">
        <f t="shared" si="137"/>
        <v>9.4333369539344419E-4</v>
      </c>
      <c r="MN6" s="552">
        <f t="shared" si="199"/>
        <v>1.745700712048329E-2</v>
      </c>
      <c r="MO6" s="553" t="s">
        <v>177</v>
      </c>
      <c r="MP6" s="552">
        <f t="shared" si="138"/>
        <v>1.4387604972693651E-3</v>
      </c>
      <c r="MQ6" s="552">
        <f t="shared" si="139"/>
        <v>0</v>
      </c>
      <c r="MR6" s="552">
        <f t="shared" si="140"/>
        <v>3.8853488141168144E-4</v>
      </c>
      <c r="MS6" s="552">
        <f t="shared" si="141"/>
        <v>8.8512382247262443E-4</v>
      </c>
      <c r="MT6" s="552">
        <f t="shared" si="142"/>
        <v>1.0348857457878542E-2</v>
      </c>
      <c r="MU6" s="552">
        <f t="shared" si="143"/>
        <v>3.6390895724665606E-3</v>
      </c>
      <c r="MV6" s="505">
        <f t="shared" si="144"/>
        <v>455801.90627606143</v>
      </c>
      <c r="MW6" s="485">
        <f t="shared" si="145"/>
        <v>343.69843931645795</v>
      </c>
      <c r="MX6" s="543">
        <f t="shared" si="146"/>
        <v>0.65159873243363187</v>
      </c>
      <c r="MY6" s="1469">
        <f t="shared" si="200"/>
        <v>0.21690162203912269</v>
      </c>
      <c r="MZ6" s="502">
        <f t="shared" si="201"/>
        <v>7.7214791246899544E-3</v>
      </c>
      <c r="NA6" s="1470">
        <f t="shared" si="202"/>
        <v>0.22462310116381265</v>
      </c>
      <c r="NB6" s="542">
        <f t="shared" ref="NB6:NB16" si="239">JN6</f>
        <v>592296.47603375628</v>
      </c>
      <c r="NC6" s="534">
        <f t="shared" si="203"/>
        <v>592323.54795249412</v>
      </c>
      <c r="ND6" s="508">
        <f t="shared" si="147"/>
        <v>0.84672667598444407</v>
      </c>
      <c r="NE6" s="557">
        <f t="shared" si="148"/>
        <v>0.846765377068602</v>
      </c>
    </row>
    <row r="7" spans="1:369" ht="8.25" customHeight="1" outlineLevel="1" x14ac:dyDescent="0.2">
      <c r="A7" s="558" t="s">
        <v>180</v>
      </c>
      <c r="B7" s="559">
        <f>DATI!D4</f>
        <v>147</v>
      </c>
      <c r="C7" s="1516" t="str">
        <f>DATI!F4 &amp; "/" &amp; DATI!E4 &amp; " (" &amp; TEXT(DATI!F4/DATI!E4,"0,0%") &amp; ")"</f>
        <v>144/145 (99,3%)</v>
      </c>
      <c r="D7" s="560">
        <f>DATI!G4</f>
        <v>598333</v>
      </c>
      <c r="E7" s="561">
        <f t="shared" si="204"/>
        <v>5.9621756047368329E-2</v>
      </c>
      <c r="F7" s="562">
        <f t="shared" si="149"/>
        <v>-4.5605957842053036E-4</v>
      </c>
      <c r="G7" s="563">
        <f>DATI!H4</f>
        <v>287583.67246800003</v>
      </c>
      <c r="H7" s="564">
        <f t="shared" si="150"/>
        <v>787.9004725150686</v>
      </c>
      <c r="I7" s="565">
        <f t="shared" si="0"/>
        <v>480.64150308941686</v>
      </c>
      <c r="J7" s="566">
        <f t="shared" si="1"/>
        <v>1.3168260358614161</v>
      </c>
      <c r="K7" s="567">
        <f t="shared" si="2"/>
        <v>2.8865261660191134E-2</v>
      </c>
      <c r="L7" s="567">
        <f t="shared" si="151"/>
        <v>2.9334699609348799E-2</v>
      </c>
      <c r="M7" s="567">
        <f t="shared" si="205"/>
        <v>5.914550407784943E-2</v>
      </c>
      <c r="N7" s="568">
        <f>DATI!I4</f>
        <v>79440.491190000001</v>
      </c>
      <c r="O7" s="568">
        <f>DATI!EY4</f>
        <v>20.079999999999998</v>
      </c>
      <c r="P7" s="568">
        <f>DATI!J4</f>
        <v>17680.562330000004</v>
      </c>
      <c r="Q7" s="564">
        <f>DATI!K4</f>
        <v>17666.742330000005</v>
      </c>
      <c r="R7" s="564">
        <f>DATI!L4</f>
        <v>13.82</v>
      </c>
      <c r="S7" s="564">
        <f>P7-Q7-R7</f>
        <v>-2.9132252166164108E-13</v>
      </c>
      <c r="T7" s="568">
        <f>DATI!M4</f>
        <v>5068.3074889999998</v>
      </c>
      <c r="U7" s="564">
        <f>DATI!N4</f>
        <v>5037.973489</v>
      </c>
      <c r="V7" s="564">
        <f>DATI!O4</f>
        <v>30.334</v>
      </c>
      <c r="W7" s="569">
        <f t="shared" si="206"/>
        <v>-1.6697754290362354E-13</v>
      </c>
      <c r="X7" s="570">
        <f>DATI!P4</f>
        <v>174438.739279</v>
      </c>
      <c r="Y7" s="564">
        <f>DATI!Q4</f>
        <v>10915.943569999999</v>
      </c>
      <c r="Z7" s="568">
        <f>DATI!R4</f>
        <v>7096.2721800000008</v>
      </c>
      <c r="AA7" s="568">
        <f>DATI!U4</f>
        <v>723.54</v>
      </c>
      <c r="AB7" s="568">
        <f>DATI!V4</f>
        <v>3135.76</v>
      </c>
      <c r="AC7" s="568">
        <f>DATI!W4</f>
        <v>208099.02727799999</v>
      </c>
      <c r="AD7" s="565">
        <f t="shared" si="5"/>
        <v>347.79801093705345</v>
      </c>
      <c r="AE7" s="567">
        <f t="shared" si="207"/>
        <v>4.5535715724974481E-2</v>
      </c>
      <c r="AF7" s="567">
        <f t="shared" si="208"/>
        <v>4.6012759863260248E-2</v>
      </c>
      <c r="AG7" s="571">
        <f t="shared" si="6"/>
        <v>0.72361210736383363</v>
      </c>
      <c r="AH7" s="572">
        <f t="shared" si="153"/>
        <v>79484.64519000001</v>
      </c>
      <c r="AI7" s="564">
        <f t="shared" si="154"/>
        <v>217.76615120547947</v>
      </c>
      <c r="AJ7" s="565">
        <f t="shared" si="8"/>
        <v>132.84349215236332</v>
      </c>
      <c r="AK7" s="566">
        <f t="shared" si="9"/>
        <v>0.36395477302017348</v>
      </c>
      <c r="AL7" s="567">
        <f t="shared" si="155"/>
        <v>-1.2362789891483506E-2</v>
      </c>
      <c r="AM7" s="567">
        <f t="shared" si="156"/>
        <v>-1.1912162969084908E-2</v>
      </c>
      <c r="AN7" s="573">
        <f>DATI!EH4/1000</f>
        <v>2115.5810000000001</v>
      </c>
      <c r="AO7" s="574">
        <f>(DATI!EI4+DATI!ES4)/1000</f>
        <v>194.36500000000001</v>
      </c>
      <c r="AP7" s="574">
        <f>DATI!EJ4/1000</f>
        <v>0.52</v>
      </c>
      <c r="AQ7" s="574">
        <f>(DATI!EK4+DATI!EU4)/1000</f>
        <v>670.65099999999995</v>
      </c>
      <c r="AR7" s="574">
        <f>DATI!EL4/1000</f>
        <v>66.745000000000005</v>
      </c>
      <c r="AS7" s="574">
        <f>DATI!EM4/1000</f>
        <v>0.42</v>
      </c>
      <c r="AT7" s="574">
        <f>DATI!EN4/1000</f>
        <v>6.42</v>
      </c>
      <c r="AU7" s="575">
        <f>DATI!EO4/1000</f>
        <v>73.87</v>
      </c>
      <c r="AV7" s="575">
        <f>DATI!EP4/1000</f>
        <v>2.16</v>
      </c>
      <c r="AW7" s="574">
        <f>DATI!EQ4/1000</f>
        <v>0</v>
      </c>
      <c r="AX7" s="575">
        <f>(DATI!ER4+DATI!EW4)/1000</f>
        <v>5.0279999999999996</v>
      </c>
      <c r="AY7" s="575">
        <f>DATI!ET4/1000</f>
        <v>0</v>
      </c>
      <c r="AZ7" s="575">
        <f>DATI!EV4/1000</f>
        <v>0</v>
      </c>
      <c r="BA7" s="575">
        <f>DATI!EX4/1000</f>
        <v>0</v>
      </c>
      <c r="BB7" s="576">
        <f>DATI!DE4/1000</f>
        <v>71.8249</v>
      </c>
      <c r="BC7" s="577">
        <f>DATI!DF4/1000</f>
        <v>2.74</v>
      </c>
      <c r="BD7" s="574">
        <f>DATI!DG4/1000</f>
        <v>41.735980000000005</v>
      </c>
      <c r="BE7" s="577">
        <f>DATI!DH4/1000</f>
        <v>28838.571240999998</v>
      </c>
      <c r="BF7" s="577">
        <f>DATI!DI4/1000</f>
        <v>63.920949000000007</v>
      </c>
      <c r="BG7" s="577">
        <f>DATI!DJ4/1000</f>
        <v>17879.723049999997</v>
      </c>
      <c r="BH7" s="577">
        <f>DATI!DK4/1000</f>
        <v>3904.4663899999996</v>
      </c>
      <c r="BI7" s="577">
        <f>DATI!DL4/1000</f>
        <v>9380.9170699999995</v>
      </c>
      <c r="BJ7" s="577">
        <f>DATI!DM4/1000</f>
        <v>140.39798099999996</v>
      </c>
      <c r="BK7" s="577">
        <f>DATI!DN4/1000</f>
        <v>85.305960999999996</v>
      </c>
      <c r="BL7" s="577">
        <f>DATI!DO4/1000</f>
        <v>40.038630000000005</v>
      </c>
      <c r="BM7" s="577">
        <f>DATI!DP4/1000</f>
        <v>10717.535430000004</v>
      </c>
      <c r="BN7" s="577">
        <f>DATI!DQ4/1000</f>
        <v>249.07303799999997</v>
      </c>
      <c r="BO7" s="577">
        <f>DATI!DR4/1000</f>
        <v>2916.1999510000001</v>
      </c>
      <c r="BP7" s="577">
        <f>DATI!DS4/1000</f>
        <v>2337.7012200000004</v>
      </c>
      <c r="BQ7" s="577">
        <f>DATI!DT4/1000</f>
        <v>24.163610999999996</v>
      </c>
      <c r="BR7" s="577">
        <f>DATI!DU4/1000</f>
        <v>41206.131019000008</v>
      </c>
      <c r="BS7" s="577">
        <f>DATI!DV4/1000</f>
        <v>26614.501439000003</v>
      </c>
      <c r="BT7" s="577">
        <f>DATI!DW4/1000</f>
        <v>3.3839999999999999</v>
      </c>
      <c r="BU7" s="577">
        <f>DATI!DX4/1000</f>
        <v>572.0719600000001</v>
      </c>
      <c r="BV7" s="578">
        <f>DATI!DY4/1000</f>
        <v>29348.335459000005</v>
      </c>
      <c r="BW7" s="579">
        <f>DATI!DZ4/1000</f>
        <v>27.373010000000001</v>
      </c>
      <c r="BX7" s="580">
        <f>DATI!EA4/1000</f>
        <v>0</v>
      </c>
      <c r="BY7" s="580">
        <f>DATI!EB4/1000</f>
        <v>14.25497</v>
      </c>
      <c r="BZ7" s="580">
        <f>DATI!EC4/1000</f>
        <v>0</v>
      </c>
      <c r="CA7" s="580">
        <f>DATI!ED4/1000</f>
        <v>0</v>
      </c>
      <c r="CB7" s="580">
        <f>DATI!EE4/1000</f>
        <v>0</v>
      </c>
      <c r="CC7" s="580">
        <f>DATI!EF4/1000</f>
        <v>0.108</v>
      </c>
      <c r="CD7" s="581">
        <f>DATI!EG4/1000</f>
        <v>0</v>
      </c>
      <c r="CE7" s="579">
        <f t="shared" si="13"/>
        <v>0.1200416824744749</v>
      </c>
      <c r="CF7" s="580">
        <f t="shared" si="14"/>
        <v>4.5793897378215813E-3</v>
      </c>
      <c r="CG7" s="580">
        <f t="shared" si="15"/>
        <v>6.9753765879535315E-2</v>
      </c>
      <c r="CH7" s="580">
        <f t="shared" si="16"/>
        <v>48.198196056376631</v>
      </c>
      <c r="CI7" s="580">
        <f t="shared" si="17"/>
        <v>0.10683172915416667</v>
      </c>
      <c r="CJ7" s="580">
        <f t="shared" si="18"/>
        <v>29.882562135132105</v>
      </c>
      <c r="CK7" s="580">
        <f t="shared" si="19"/>
        <v>6.5255742036625088</v>
      </c>
      <c r="CL7" s="580">
        <f t="shared" si="20"/>
        <v>15.678421664858867</v>
      </c>
      <c r="CM7" s="580">
        <f t="shared" si="21"/>
        <v>0.23464856693513472</v>
      </c>
      <c r="CN7" s="580">
        <f t="shared" si="22"/>
        <v>0.14257271619649928</v>
      </c>
      <c r="CO7" s="580">
        <f t="shared" si="23"/>
        <v>6.6916967641764705E-2</v>
      </c>
      <c r="CP7" s="580">
        <f t="shared" si="24"/>
        <v>17.912325460905556</v>
      </c>
      <c r="CQ7" s="580">
        <f t="shared" si="25"/>
        <v>0.41627828984862941</v>
      </c>
      <c r="CR7" s="580">
        <f t="shared" si="26"/>
        <v>4.8738744996515315</v>
      </c>
      <c r="CS7" s="580">
        <f t="shared" si="27"/>
        <v>3.9070237142193398</v>
      </c>
      <c r="CT7" s="580">
        <f t="shared" si="28"/>
        <v>4.038488767960316E-2</v>
      </c>
      <c r="CU7" s="580">
        <f t="shared" si="29"/>
        <v>68.868223913773789</v>
      </c>
      <c r="CV7" s="580">
        <f t="shared" si="30"/>
        <v>44.481085681384783</v>
      </c>
      <c r="CW7" s="580">
        <f t="shared" si="31"/>
        <v>5.6557134572219813E-3</v>
      </c>
      <c r="CX7" s="580">
        <f t="shared" si="32"/>
        <v>0.95610965799980963</v>
      </c>
      <c r="CY7" s="581">
        <f t="shared" si="33"/>
        <v>49.050170154412356</v>
      </c>
      <c r="CZ7" s="563">
        <f>DATI!AA4</f>
        <v>276853.00039700005</v>
      </c>
      <c r="DA7" s="564">
        <f t="shared" si="34"/>
        <v>758.5013709506851</v>
      </c>
      <c r="DB7" s="565">
        <f t="shared" si="35"/>
        <v>462.70722222742199</v>
      </c>
      <c r="DC7" s="566">
        <f t="shared" si="36"/>
        <v>1.2676910198011562</v>
      </c>
      <c r="DD7" s="582">
        <f t="shared" si="209"/>
        <v>2.1502489496633966E-2</v>
      </c>
      <c r="DE7" s="583">
        <f t="shared" si="157"/>
        <v>2.1968568050938355E-2</v>
      </c>
      <c r="DF7" s="564">
        <f t="shared" si="210"/>
        <v>5827.7182820000453</v>
      </c>
      <c r="DG7" s="584">
        <f t="shared" si="211"/>
        <v>9.9465046352160584</v>
      </c>
      <c r="DH7" s="585">
        <f t="shared" si="212"/>
        <v>5.9954506372335896E-2</v>
      </c>
      <c r="DI7" s="586">
        <f>DATI!AB4+DATI!AG4</f>
        <v>177708.70668989723</v>
      </c>
      <c r="DJ7" s="564">
        <f t="shared" si="158"/>
        <v>486.87316901341705</v>
      </c>
      <c r="DK7" s="587">
        <f t="shared" si="37"/>
        <v>297.00636048805137</v>
      </c>
      <c r="DL7" s="588">
        <f t="shared" si="38"/>
        <v>0.81371605613164755</v>
      </c>
      <c r="DM7" s="589">
        <f t="shared" si="213"/>
        <v>0.6418883177537088</v>
      </c>
      <c r="DN7" s="590">
        <f t="shared" si="214"/>
        <v>1.3108005121001794E-2</v>
      </c>
      <c r="DO7" s="590">
        <f t="shared" si="215"/>
        <v>8.0000000000000071E-3</v>
      </c>
      <c r="DP7" s="590">
        <f t="shared" si="216"/>
        <v>3.489234936007183E-2</v>
      </c>
      <c r="DQ7" s="590">
        <f t="shared" si="217"/>
        <v>3.5364537274452934E-2</v>
      </c>
      <c r="DR7" s="591">
        <f t="shared" si="218"/>
        <v>5991.6128300538985</v>
      </c>
      <c r="DS7" s="591">
        <f t="shared" si="219"/>
        <v>10.144728864173032</v>
      </c>
      <c r="DT7" s="592">
        <f t="shared" si="220"/>
        <v>5.7678858844883982E-2</v>
      </c>
      <c r="DU7" s="593" t="str">
        <f>DATI!AI4</f>
        <v>21/21</v>
      </c>
      <c r="DV7" s="592">
        <f>DATI!AJ4/DATI!AK4</f>
        <v>1</v>
      </c>
      <c r="DW7" s="594">
        <f>DATI!AB4</f>
        <v>174208.14038999999</v>
      </c>
      <c r="DX7" s="564">
        <f t="shared" si="39"/>
        <v>477.28257641095888</v>
      </c>
      <c r="DY7" s="595">
        <f t="shared" si="40"/>
        <v>291.15582859377633</v>
      </c>
      <c r="DZ7" s="566">
        <f t="shared" si="41"/>
        <v>0.79768720162678453</v>
      </c>
      <c r="EA7" s="589">
        <f t="shared" si="221"/>
        <v>0.62924418424286543</v>
      </c>
      <c r="EB7" s="585">
        <f t="shared" si="222"/>
        <v>8.2569040533712629E-3</v>
      </c>
      <c r="EC7" s="596">
        <f t="shared" si="223"/>
        <v>99144.293707102828</v>
      </c>
      <c r="ED7" s="597">
        <f t="shared" si="42"/>
        <v>271.62820193726805</v>
      </c>
      <c r="EE7" s="598">
        <f t="shared" si="43"/>
        <v>165.70086173937062</v>
      </c>
      <c r="EF7" s="599">
        <f t="shared" si="44"/>
        <v>0.45397496366950857</v>
      </c>
      <c r="EG7" s="600">
        <f t="shared" si="159"/>
        <v>-1.6503628848081701E-3</v>
      </c>
      <c r="EH7" s="600">
        <f t="shared" si="160"/>
        <v>-1.1948482283667371E-3</v>
      </c>
      <c r="EI7" s="582">
        <f t="shared" si="45"/>
        <v>0.35811168224629125</v>
      </c>
      <c r="EJ7" s="601">
        <f t="shared" si="161"/>
        <v>-163.89454805385321</v>
      </c>
      <c r="EK7" s="601">
        <f t="shared" si="162"/>
        <v>-0.19822422895691716</v>
      </c>
      <c r="EL7" s="563">
        <f>DATI!AD4</f>
        <v>79895.990188000011</v>
      </c>
      <c r="EM7" s="564">
        <f t="shared" si="46"/>
        <v>218.89312380273975</v>
      </c>
      <c r="EN7" s="595">
        <f t="shared" si="47"/>
        <v>133.53097721168649</v>
      </c>
      <c r="EO7" s="566">
        <f t="shared" si="48"/>
        <v>0.36583829373064791</v>
      </c>
      <c r="EP7" s="582">
        <f t="shared" si="224"/>
        <v>2.9024202834028599E-3</v>
      </c>
      <c r="EQ7" s="583">
        <f t="shared" si="225"/>
        <v>3.3600122275833618E-3</v>
      </c>
      <c r="ER7" s="582">
        <f t="shared" si="163"/>
        <v>5.9514470508925346E-2</v>
      </c>
      <c r="ES7" s="564">
        <f t="shared" si="226"/>
        <v>231.22064300002239</v>
      </c>
      <c r="ET7" s="582">
        <f t="shared" si="49"/>
        <v>0.28858632586040689</v>
      </c>
      <c r="EU7" s="584">
        <f t="shared" si="227"/>
        <v>0.44716324223080051</v>
      </c>
      <c r="EV7" s="563">
        <f>DATI!AE4</f>
        <v>17680.562330000004</v>
      </c>
      <c r="EW7" s="564">
        <f t="shared" si="50"/>
        <v>48.439896794520557</v>
      </c>
      <c r="EX7" s="595">
        <f t="shared" si="51"/>
        <v>29.549702807633885</v>
      </c>
      <c r="EY7" s="566">
        <f t="shared" si="52"/>
        <v>8.0958089883928455E-2</v>
      </c>
      <c r="EZ7" s="582">
        <f t="shared" si="228"/>
        <v>2.7438069707076958E-2</v>
      </c>
      <c r="FA7" s="583">
        <f t="shared" si="229"/>
        <v>2.7906856474696328E-2</v>
      </c>
      <c r="FB7" s="564">
        <f t="shared" si="230"/>
        <v>472.1652000000031</v>
      </c>
      <c r="FC7" s="584">
        <f t="shared" si="231"/>
        <v>0.80225101129371623</v>
      </c>
      <c r="FD7" s="564">
        <f>DATI!AG4</f>
        <v>3500.5662998972471</v>
      </c>
      <c r="FE7" s="582">
        <f t="shared" si="53"/>
        <v>1.2644133510843392E-2</v>
      </c>
      <c r="FF7" s="564">
        <f t="shared" si="232"/>
        <v>14179.996030102757</v>
      </c>
      <c r="FG7" s="582">
        <f t="shared" si="164"/>
        <v>2.3699170913358877E-2</v>
      </c>
      <c r="FH7" s="563">
        <f>DATI!AF4</f>
        <v>5068.3074889999998</v>
      </c>
      <c r="FI7" s="564">
        <f t="shared" si="165"/>
        <v>13.885773942465752</v>
      </c>
      <c r="FJ7" s="590">
        <f t="shared" si="54"/>
        <v>1.8306854112948669E-2</v>
      </c>
      <c r="FK7" s="590">
        <f t="shared" si="166"/>
        <v>1.2114466668095064E-2</v>
      </c>
      <c r="FL7" s="602">
        <f>DATI!AL4</f>
        <v>1541.8867345224673</v>
      </c>
      <c r="FM7" s="603" t="str">
        <f>DATI!AM4</f>
        <v>9/9</v>
      </c>
      <c r="FN7" s="604">
        <f>DATI!AN4/DATI!AO4</f>
        <v>1</v>
      </c>
      <c r="FO7" s="567">
        <f t="shared" si="167"/>
        <v>0.30422122925037615</v>
      </c>
      <c r="FP7" s="605">
        <f t="shared" si="55"/>
        <v>5.569333661948549E-3</v>
      </c>
      <c r="FQ7" s="567">
        <f t="shared" si="168"/>
        <v>0.2273835191006521</v>
      </c>
      <c r="FR7" s="563">
        <f>DATI!AP4</f>
        <v>14740.117570999999</v>
      </c>
      <c r="FS7" s="606">
        <f>DATI!AQ4</f>
        <v>29.823999999999998</v>
      </c>
      <c r="FT7" s="606">
        <f>DATI!AR4</f>
        <v>7096.2721799999972</v>
      </c>
      <c r="FU7" s="576">
        <f>DATI!AS4/1000</f>
        <v>99.934960000000004</v>
      </c>
      <c r="FV7" s="577">
        <f>DATI!AT4/1000</f>
        <v>4.319</v>
      </c>
      <c r="FW7" s="577">
        <f>DATI!AU4/1000</f>
        <v>41.742280000000001</v>
      </c>
      <c r="FX7" s="577">
        <f>DATI!AV4/1000</f>
        <v>28828.999241999994</v>
      </c>
      <c r="FY7" s="577">
        <f>DATI!AW4/1000</f>
        <v>63.920949000000007</v>
      </c>
      <c r="FZ7" s="577">
        <f>DATI!AX4/1000</f>
        <v>17876.608049999995</v>
      </c>
      <c r="GA7" s="577">
        <f>DATI!AY4/1000</f>
        <v>3904.4663899999996</v>
      </c>
      <c r="GB7" s="577">
        <f>DATI!AZ4/1000</f>
        <v>9359.5250699999997</v>
      </c>
      <c r="GC7" s="577">
        <f>DATI!BA4/1000</f>
        <v>140.39798099999996</v>
      </c>
      <c r="GD7" s="577">
        <f>DATI!BB4/1000</f>
        <v>100.805961</v>
      </c>
      <c r="GE7" s="577">
        <f>DATI!BC4/1000</f>
        <v>40.038630000000005</v>
      </c>
      <c r="GF7" s="577">
        <f>DATI!BD4/1000</f>
        <v>10717.535430000004</v>
      </c>
      <c r="GG7" s="577">
        <f>DATI!BE4/1000</f>
        <v>249.07303799999997</v>
      </c>
      <c r="GH7" s="577">
        <f>DATI!BF4/1000</f>
        <v>2916.1999510000001</v>
      </c>
      <c r="GI7" s="577">
        <f>DATI!BG4/1000</f>
        <v>0.38474999999999998</v>
      </c>
      <c r="GJ7" s="577">
        <f>DATI!BH4/1000</f>
        <v>2337.7012200000004</v>
      </c>
      <c r="GK7" s="577">
        <f>DATI!BI4/1000</f>
        <v>24.163610999999996</v>
      </c>
      <c r="GL7" s="577">
        <f>DATI!BJ4/1000</f>
        <v>40964.031019000009</v>
      </c>
      <c r="GM7" s="577">
        <f>DATI!BK4/1000</f>
        <v>26614.501439000003</v>
      </c>
      <c r="GN7" s="577">
        <f>DATI!BL4/1000</f>
        <v>3.3839999999999999</v>
      </c>
      <c r="GO7" s="577">
        <f>DATI!BM4/1000</f>
        <v>572.0719600000001</v>
      </c>
      <c r="GP7" s="578">
        <f>DATI!BN4/1000</f>
        <v>29348.335459000005</v>
      </c>
      <c r="GQ7" s="579">
        <f>DATI!BO4/1000</f>
        <v>27.37931</v>
      </c>
      <c r="GR7" s="580">
        <f>DATI!BP4/1000</f>
        <v>0</v>
      </c>
      <c r="GS7" s="580">
        <f>DATI!BQ4/1000</f>
        <v>14.25497</v>
      </c>
      <c r="GT7" s="580">
        <f>DATI!BR4/1000</f>
        <v>0</v>
      </c>
      <c r="GU7" s="580">
        <f>DATI!BS4/1000</f>
        <v>0</v>
      </c>
      <c r="GV7" s="580">
        <f>DATI!BT4/1000</f>
        <v>0</v>
      </c>
      <c r="GW7" s="580">
        <f>DATI!BU4/1000</f>
        <v>0.108</v>
      </c>
      <c r="GX7" s="581">
        <f>DATI!BV4/1000</f>
        <v>0</v>
      </c>
      <c r="GY7" s="579">
        <f t="shared" si="59"/>
        <v>0.16702231031883585</v>
      </c>
      <c r="GZ7" s="580">
        <f t="shared" si="60"/>
        <v>7.2183884225005138E-3</v>
      </c>
      <c r="HA7" s="580">
        <f t="shared" si="61"/>
        <v>6.9764295133312046E-2</v>
      </c>
      <c r="HB7" s="580">
        <f t="shared" si="62"/>
        <v>48.182198277547776</v>
      </c>
      <c r="HC7" s="580">
        <f t="shared" si="63"/>
        <v>0.10683172915416667</v>
      </c>
      <c r="HD7" s="580">
        <f t="shared" si="64"/>
        <v>29.877356004098047</v>
      </c>
      <c r="HE7" s="580">
        <f t="shared" si="65"/>
        <v>6.5255742036625088</v>
      </c>
      <c r="HF7" s="580">
        <f t="shared" si="66"/>
        <v>15.642668998701392</v>
      </c>
      <c r="HG7" s="580">
        <f t="shared" si="67"/>
        <v>0.23464856693513472</v>
      </c>
      <c r="HH7" s="580">
        <f t="shared" si="68"/>
        <v>0.16847802310753376</v>
      </c>
      <c r="HI7" s="580">
        <f t="shared" si="69"/>
        <v>6.6916967641764705E-2</v>
      </c>
      <c r="HJ7" s="580">
        <f t="shared" si="70"/>
        <v>17.912325460905556</v>
      </c>
      <c r="HK7" s="580">
        <f t="shared" si="71"/>
        <v>0.41627828984862941</v>
      </c>
      <c r="HL7" s="580">
        <f t="shared" si="72"/>
        <v>4.8738744996515315</v>
      </c>
      <c r="HM7" s="580">
        <f t="shared" si="73"/>
        <v>6.4303656993680775E-4</v>
      </c>
      <c r="HN7" s="580">
        <f t="shared" si="74"/>
        <v>3.9070237142193398</v>
      </c>
      <c r="HO7" s="580">
        <f t="shared" si="75"/>
        <v>4.038488767960316E-2</v>
      </c>
      <c r="HP7" s="580">
        <f t="shared" si="76"/>
        <v>68.463599732924663</v>
      </c>
      <c r="HQ7" s="580">
        <f t="shared" si="77"/>
        <v>44.481085681384783</v>
      </c>
      <c r="HR7" s="580">
        <f t="shared" si="78"/>
        <v>5.6557134572219813E-3</v>
      </c>
      <c r="HS7" s="580">
        <f t="shared" si="79"/>
        <v>0.95610965799980963</v>
      </c>
      <c r="HT7" s="581">
        <f t="shared" si="80"/>
        <v>49.050170154412356</v>
      </c>
      <c r="HU7" s="607">
        <f t="shared" si="169"/>
        <v>99144.293705102697</v>
      </c>
      <c r="HV7" s="608">
        <f t="shared" ref="HV7:HV16" si="240">IG7+IP7+JC7</f>
        <v>79940.144185999947</v>
      </c>
      <c r="HW7" s="609">
        <f t="shared" si="233"/>
        <v>44.154000000000003</v>
      </c>
      <c r="HX7" s="610">
        <f>DATI!CQ4</f>
        <v>44.154000000000003</v>
      </c>
      <c r="HY7" s="610">
        <f>DATI!CT4</f>
        <v>0</v>
      </c>
      <c r="HZ7" s="611">
        <f t="shared" si="170"/>
        <v>-0.96461120332648598</v>
      </c>
      <c r="IA7" s="611">
        <f t="shared" si="81"/>
        <v>1.5948535842733982E-4</v>
      </c>
      <c r="IB7" s="582">
        <f t="shared" si="82"/>
        <v>4.4535089564844528E-4</v>
      </c>
      <c r="IC7" s="610">
        <f>DATI!CV4</f>
        <v>0.46698238655924795</v>
      </c>
      <c r="ID7" s="612">
        <f t="shared" si="171"/>
        <v>44.620982386559248</v>
      </c>
      <c r="IE7" s="613">
        <f t="shared" si="83"/>
        <v>1.6117211055171484E-4</v>
      </c>
      <c r="IF7" s="613">
        <f t="shared" si="84"/>
        <v>4.5006102438210948E-4</v>
      </c>
      <c r="IG7" s="609">
        <f>II7+IJ7</f>
        <v>44.154000000000003</v>
      </c>
      <c r="IH7" s="614">
        <f t="shared" si="85"/>
        <v>1.535344465875861E-4</v>
      </c>
      <c r="II7" s="610">
        <f>DATI!CX4</f>
        <v>44.154000000000003</v>
      </c>
      <c r="IJ7" s="610">
        <f>DATI!DA4</f>
        <v>0</v>
      </c>
      <c r="IK7" s="615">
        <f>DATI!CS4</f>
        <v>20447.813518102757</v>
      </c>
      <c r="IL7" s="594">
        <f t="shared" ref="IL7:IL16" si="241">IK7-HY7-IU7</f>
        <v>19411.319518102759</v>
      </c>
      <c r="IM7" s="594">
        <f t="shared" si="235"/>
        <v>19401.009517949129</v>
      </c>
      <c r="IN7" s="582">
        <f t="shared" si="87"/>
        <v>7.0114174273955596E-2</v>
      </c>
      <c r="IO7" s="582">
        <f t="shared" si="88"/>
        <v>0.19578857030178942</v>
      </c>
      <c r="IP7" s="609">
        <f t="shared" si="173"/>
        <v>207.16999899999996</v>
      </c>
      <c r="IQ7" s="616">
        <f t="shared" si="90"/>
        <v>7.2038164483434692E-4</v>
      </c>
      <c r="IR7" s="610">
        <f>DATI!CZ4</f>
        <v>1243.6639990000001</v>
      </c>
      <c r="IS7" s="594">
        <f t="shared" si="236"/>
        <v>79688.820186999947</v>
      </c>
      <c r="IT7" s="615">
        <f>DATI!CR4</f>
        <v>78652.326186999941</v>
      </c>
      <c r="IU7" s="617">
        <f>DATI!CU4</f>
        <v>1036.4940000000001</v>
      </c>
      <c r="IV7" s="582">
        <f t="shared" si="174"/>
        <v>2.4665223321904211E-3</v>
      </c>
      <c r="IW7" s="590">
        <f t="shared" si="91"/>
        <v>0.28783802260668384</v>
      </c>
      <c r="IX7" s="582">
        <f t="shared" si="175"/>
        <v>0.80376607880256223</v>
      </c>
      <c r="IY7" s="615">
        <f>DATI!CW4</f>
        <v>9.8430177670717249</v>
      </c>
      <c r="IZ7" s="618">
        <f t="shared" si="237"/>
        <v>79698.663204767014</v>
      </c>
      <c r="JA7" s="619">
        <f t="shared" si="92"/>
        <v>0.28787357583440015</v>
      </c>
      <c r="JB7" s="619">
        <f t="shared" si="93"/>
        <v>0.80386535852305063</v>
      </c>
      <c r="JC7" s="620">
        <f t="shared" si="238"/>
        <v>79688.820186999947</v>
      </c>
      <c r="JD7" s="616">
        <f t="shared" si="94"/>
        <v>0.27709785991368152</v>
      </c>
      <c r="JE7" s="610">
        <f>DATI!CY4</f>
        <v>78652.326186999941</v>
      </c>
      <c r="JF7" s="610">
        <f>DATI!DB4</f>
        <v>1036.4940000000001</v>
      </c>
      <c r="JG7" s="586">
        <f t="shared" si="96"/>
        <v>169454.77352078719</v>
      </c>
      <c r="JH7" s="566">
        <f t="shared" si="97"/>
        <v>283.21147842553756</v>
      </c>
      <c r="JI7" s="589">
        <f t="shared" si="176"/>
        <v>0.61207490356901828</v>
      </c>
      <c r="JJ7" s="603" t="str">
        <f>DATI!CN4</f>
        <v>30/32</v>
      </c>
      <c r="JK7" s="604">
        <f>DATI!CO4/DATI!CP4</f>
        <v>0.98585964665136627</v>
      </c>
      <c r="JL7" s="621">
        <f t="shared" si="177"/>
        <v>3.8680289808658092E-2</v>
      </c>
      <c r="JM7" s="622">
        <f t="shared" si="178"/>
        <v>1.6816209934533685E-2</v>
      </c>
      <c r="JN7" s="623">
        <f t="shared" si="98"/>
        <v>249143.59370778713</v>
      </c>
      <c r="JO7" s="594">
        <f t="shared" si="179"/>
        <v>249153.4367255542</v>
      </c>
      <c r="JP7" s="589">
        <f t="shared" si="180"/>
        <v>0.89991292617570207</v>
      </c>
      <c r="JQ7" s="590">
        <f t="shared" si="181"/>
        <v>4.6567633850546075E-3</v>
      </c>
      <c r="JR7" s="624">
        <f t="shared" si="182"/>
        <v>0.89994847940341849</v>
      </c>
      <c r="JS7" s="585">
        <f t="shared" si="183"/>
        <v>4.6554000650196325E-3</v>
      </c>
      <c r="JT7" s="576">
        <f>DATI!BW4</f>
        <v>27681.373822170517</v>
      </c>
      <c r="JU7" s="577">
        <f>DATI!BX4</f>
        <v>29179.986004641207</v>
      </c>
      <c r="JV7" s="577">
        <f>DATI!BY4</f>
        <v>13294.631963214191</v>
      </c>
      <c r="JW7" s="577">
        <f>DATI!BZ4</f>
        <v>40964.031019000009</v>
      </c>
      <c r="JX7" s="577">
        <f>DATI!CA4</f>
        <v>26614.501439000003</v>
      </c>
      <c r="JY7" s="577">
        <f>DATI!CB4</f>
        <v>17077.341442396366</v>
      </c>
      <c r="JZ7" s="577">
        <f>DATI!CC4</f>
        <v>4238.2665990366395</v>
      </c>
      <c r="KA7" s="577">
        <f>DATI!CD4</f>
        <v>43.491400647414238</v>
      </c>
      <c r="KB7" s="577">
        <f>DATI!CE4</f>
        <v>2624.5798863723753</v>
      </c>
      <c r="KC7" s="577">
        <f>DATI!CF4</f>
        <v>0</v>
      </c>
      <c r="KD7" s="577">
        <f>DATI!CG4</f>
        <v>694.16325900000004</v>
      </c>
      <c r="KE7" s="577">
        <f>DATI!CH4</f>
        <v>0</v>
      </c>
      <c r="KF7" s="577">
        <f>DATI!CI4</f>
        <v>98.789843702721114</v>
      </c>
      <c r="KG7" s="577">
        <f>DATI!CJ4</f>
        <v>137.59002405787896</v>
      </c>
      <c r="KH7" s="577">
        <f>DATI!CK4</f>
        <v>2105.1960508687098</v>
      </c>
      <c r="KI7" s="577">
        <f>DATI!CL4</f>
        <v>352.54099125942145</v>
      </c>
      <c r="KJ7" s="625">
        <f t="shared" si="100"/>
        <v>46.264160295638916</v>
      </c>
      <c r="KK7" s="626">
        <f t="shared" si="184"/>
        <v>-6.1888445098714454E-4</v>
      </c>
      <c r="KL7" s="627">
        <f t="shared" si="101"/>
        <v>48.768806007091712</v>
      </c>
      <c r="KM7" s="626">
        <f t="shared" si="185"/>
        <v>-5.476187244861529E-3</v>
      </c>
      <c r="KN7" s="627">
        <f t="shared" si="102"/>
        <v>22.219452985568555</v>
      </c>
      <c r="KO7" s="626">
        <f t="shared" si="186"/>
        <v>7.0468489670070328E-2</v>
      </c>
      <c r="KP7" s="627">
        <f t="shared" si="103"/>
        <v>68.463599732924663</v>
      </c>
      <c r="KQ7" s="626">
        <f t="shared" si="187"/>
        <v>4.4359354275368662E-2</v>
      </c>
      <c r="KR7" s="627">
        <f t="shared" si="104"/>
        <v>44.481085681384783</v>
      </c>
      <c r="KS7" s="626">
        <f t="shared" si="188"/>
        <v>3.3429917300251931E-2</v>
      </c>
      <c r="KT7" s="627">
        <f t="shared" si="105"/>
        <v>28.541533631600405</v>
      </c>
      <c r="KU7" s="626">
        <f t="shared" si="189"/>
        <v>5.5096943415258927E-2</v>
      </c>
      <c r="KV7" s="627">
        <f t="shared" si="106"/>
        <v>7.0834578721826134</v>
      </c>
      <c r="KW7" s="626">
        <f t="shared" si="190"/>
        <v>0.14070518843256138</v>
      </c>
      <c r="KX7" s="627">
        <f t="shared" si="107"/>
        <v>7.2687618178195482E-2</v>
      </c>
      <c r="KY7" s="626">
        <f t="shared" si="191"/>
        <v>-6.3850503177386539E-2</v>
      </c>
      <c r="KZ7" s="627">
        <f t="shared" si="108"/>
        <v>4.3864869334841554</v>
      </c>
      <c r="LA7" s="626">
        <f t="shared" si="192"/>
        <v>8.6484103930160108E-2</v>
      </c>
      <c r="LB7" s="628" t="s">
        <v>177</v>
      </c>
      <c r="LC7" s="629" t="s">
        <v>177</v>
      </c>
      <c r="LD7" s="627">
        <f t="shared" si="109"/>
        <v>1.1601620819844469</v>
      </c>
      <c r="LE7" s="626">
        <f t="shared" si="193"/>
        <v>7.9237799083956242E-2</v>
      </c>
      <c r="LF7" s="627">
        <f t="shared" si="110"/>
        <v>0</v>
      </c>
      <c r="LG7" s="626" t="e">
        <f t="shared" si="194"/>
        <v>#DIV/0!</v>
      </c>
      <c r="LH7" s="627">
        <f t="shared" si="111"/>
        <v>0.16510846585884636</v>
      </c>
      <c r="LI7" s="626">
        <f t="shared" si="195"/>
        <v>-9.5096834422904564E-2</v>
      </c>
      <c r="LJ7" s="627">
        <f t="shared" si="112"/>
        <v>0.22995560007199831</v>
      </c>
      <c r="LK7" s="626">
        <f t="shared" si="196"/>
        <v>-0.10361317293504968</v>
      </c>
      <c r="LL7" s="627">
        <f t="shared" si="113"/>
        <v>3.5184354713323676</v>
      </c>
      <c r="LM7" s="626">
        <f t="shared" si="197"/>
        <v>0.41161357339871607</v>
      </c>
      <c r="LN7" s="627">
        <f t="shared" si="114"/>
        <v>0.58920532756746069</v>
      </c>
      <c r="LO7" s="630">
        <f t="shared" si="198"/>
        <v>-0.48858745725486291</v>
      </c>
      <c r="LP7" s="631">
        <f t="shared" si="115"/>
        <v>9.9985818403543189E-2</v>
      </c>
      <c r="LQ7" s="632">
        <f t="shared" si="116"/>
        <v>0.10539884329517057</v>
      </c>
      <c r="LR7" s="632">
        <f t="shared" si="117"/>
        <v>4.8020544997345281E-2</v>
      </c>
      <c r="LS7" s="632">
        <f t="shared" si="118"/>
        <v>0.14796311024355396</v>
      </c>
      <c r="LT7" s="632">
        <f t="shared" si="119"/>
        <v>9.6132248524796543E-2</v>
      </c>
      <c r="LU7" s="632">
        <f t="shared" si="120"/>
        <v>6.1683786767374377E-2</v>
      </c>
      <c r="LV7" s="632">
        <f t="shared" si="121"/>
        <v>1.5308725543732865E-2</v>
      </c>
      <c r="LW7" s="632">
        <f t="shared" si="122"/>
        <v>1.5709203290211301E-4</v>
      </c>
      <c r="LX7" s="633">
        <f t="shared" si="123"/>
        <v>9.4800485550411064E-3</v>
      </c>
      <c r="LY7" s="634" t="s">
        <v>177</v>
      </c>
      <c r="LZ7" s="633">
        <f t="shared" si="124"/>
        <v>2.5073351489945488E-3</v>
      </c>
      <c r="MA7" s="633">
        <f t="shared" si="125"/>
        <v>0</v>
      </c>
      <c r="MB7" s="633">
        <f t="shared" si="126"/>
        <v>3.5683139991641422E-4</v>
      </c>
      <c r="MC7" s="633">
        <f t="shared" si="127"/>
        <v>4.9697862714356866E-4</v>
      </c>
      <c r="MD7" s="633">
        <f t="shared" si="128"/>
        <v>7.6040210792366813E-3</v>
      </c>
      <c r="ME7" s="633">
        <f t="shared" si="129"/>
        <v>1.2733869264695949E-3</v>
      </c>
      <c r="MF7" s="631">
        <f t="shared" si="130"/>
        <v>0.15889827972562126</v>
      </c>
      <c r="MG7" s="632">
        <f t="shared" si="131"/>
        <v>0.16750070312050824</v>
      </c>
      <c r="MH7" s="632">
        <f t="shared" si="132"/>
        <v>7.6314642550293466E-2</v>
      </c>
      <c r="MI7" s="632">
        <f t="shared" si="133"/>
        <v>0.23514418400479897</v>
      </c>
      <c r="MJ7" s="632">
        <f t="shared" si="134"/>
        <v>0.15277415498161043</v>
      </c>
      <c r="MK7" s="632">
        <f t="shared" si="135"/>
        <v>9.8028378031963945E-2</v>
      </c>
      <c r="ML7" s="632">
        <f t="shared" si="136"/>
        <v>2.4328751742303353E-2</v>
      </c>
      <c r="MM7" s="632">
        <f t="shared" si="137"/>
        <v>2.4965194249849623E-4</v>
      </c>
      <c r="MN7" s="633">
        <f t="shared" si="199"/>
        <v>1.5065770637908912E-2</v>
      </c>
      <c r="MO7" s="634" t="s">
        <v>177</v>
      </c>
      <c r="MP7" s="633">
        <f t="shared" si="138"/>
        <v>3.9846775095926969E-3</v>
      </c>
      <c r="MQ7" s="633">
        <f t="shared" si="139"/>
        <v>0</v>
      </c>
      <c r="MR7" s="633">
        <f t="shared" si="140"/>
        <v>5.6707937689685548E-4</v>
      </c>
      <c r="MS7" s="633">
        <f t="shared" si="141"/>
        <v>7.8980249573789142E-4</v>
      </c>
      <c r="MT7" s="633">
        <f t="shared" si="142"/>
        <v>1.2084372441814744E-2</v>
      </c>
      <c r="MU7" s="633">
        <f t="shared" si="143"/>
        <v>2.0236769101041286E-3</v>
      </c>
      <c r="MV7" s="586">
        <f t="shared" si="144"/>
        <v>177132.66025718721</v>
      </c>
      <c r="MW7" s="566">
        <f t="shared" si="145"/>
        <v>283.21147842553756</v>
      </c>
      <c r="MX7" s="624">
        <f t="shared" si="146"/>
        <v>0.6159343426456072</v>
      </c>
      <c r="MY7" s="1471">
        <f t="shared" si="200"/>
        <v>0.2734937123238515</v>
      </c>
      <c r="MZ7" s="583">
        <f t="shared" si="201"/>
        <v>3.604147589829992E-3</v>
      </c>
      <c r="NA7" s="1472">
        <f t="shared" si="202"/>
        <v>0.27709785991368147</v>
      </c>
      <c r="NB7" s="623">
        <f t="shared" si="239"/>
        <v>249143.59370778713</v>
      </c>
      <c r="NC7" s="615">
        <f t="shared" si="203"/>
        <v>249153.4367255542</v>
      </c>
      <c r="ND7" s="589">
        <f t="shared" si="147"/>
        <v>0.86633427958435227</v>
      </c>
      <c r="NE7" s="638">
        <f t="shared" si="148"/>
        <v>0.86636850620675609</v>
      </c>
    </row>
    <row r="8" spans="1:369" ht="8.25" customHeight="1" outlineLevel="1" x14ac:dyDescent="0.2">
      <c r="A8" s="477" t="s">
        <v>181</v>
      </c>
      <c r="B8" s="478">
        <f>DATI!D5</f>
        <v>113</v>
      </c>
      <c r="C8" s="1515" t="str">
        <f>DATI!F5 &amp; "/" &amp; DATI!E5 &amp; " (" &amp; TEXT(DATI!F5/DATI!E5,"0,0%") &amp; ")"</f>
        <v>112/113 (99,1%)</v>
      </c>
      <c r="D8" s="479">
        <f>DATI!G5</f>
        <v>353995</v>
      </c>
      <c r="E8" s="480">
        <f t="shared" si="204"/>
        <v>3.5274343103235413E-2</v>
      </c>
      <c r="F8" s="481">
        <f t="shared" si="149"/>
        <v>1.2954796810517712E-3</v>
      </c>
      <c r="G8" s="482">
        <f>DATI!H5</f>
        <v>177841.378</v>
      </c>
      <c r="H8" s="483">
        <f t="shared" si="150"/>
        <v>487.23665205479449</v>
      </c>
      <c r="I8" s="484">
        <f t="shared" si="0"/>
        <v>502.3838698286699</v>
      </c>
      <c r="J8" s="485">
        <f t="shared" si="1"/>
        <v>1.3763941639141641</v>
      </c>
      <c r="K8" s="486">
        <f t="shared" si="2"/>
        <v>6.1100584879432623E-2</v>
      </c>
      <c r="L8" s="486">
        <f t="shared" si="151"/>
        <v>5.9727729138886139E-2</v>
      </c>
      <c r="M8" s="486">
        <f t="shared" si="205"/>
        <v>3.6575504643365231E-2</v>
      </c>
      <c r="N8" s="487">
        <f>DATI!I5</f>
        <v>38047.017</v>
      </c>
      <c r="O8" s="487">
        <f>DATI!EY5</f>
        <v>0</v>
      </c>
      <c r="P8" s="487">
        <f>DATI!J5</f>
        <v>8931.6630000000005</v>
      </c>
      <c r="Q8" s="483">
        <f>DATI!K5</f>
        <v>8895.4429999999993</v>
      </c>
      <c r="R8" s="483">
        <f>DATI!L5</f>
        <v>36.22</v>
      </c>
      <c r="S8" s="483">
        <f t="shared" ref="S8:S13" si="242">P8-Q8-R8</f>
        <v>1.1652900866465643E-12</v>
      </c>
      <c r="T8" s="487">
        <f>DATI!M5</f>
        <v>5275.18</v>
      </c>
      <c r="U8" s="483">
        <f>DATI!N5</f>
        <v>5275.18</v>
      </c>
      <c r="V8" s="483">
        <f>DATI!O5</f>
        <v>0</v>
      </c>
      <c r="W8" s="488">
        <f t="shared" si="206"/>
        <v>0</v>
      </c>
      <c r="X8" s="489">
        <f>DATI!P5</f>
        <v>116491.43399999999</v>
      </c>
      <c r="Y8" s="483">
        <f>DATI!Q5</f>
        <v>6534.2950000000001</v>
      </c>
      <c r="Z8" s="487">
        <f>DATI!R5</f>
        <v>4070.9079999999999</v>
      </c>
      <c r="AA8" s="487">
        <f>DATI!U5</f>
        <v>187.68</v>
      </c>
      <c r="AB8" s="487">
        <f>DATI!V5</f>
        <v>4837.4960000000001</v>
      </c>
      <c r="AC8" s="487">
        <f>DATI!W5</f>
        <v>139758.141</v>
      </c>
      <c r="AD8" s="484">
        <f t="shared" si="5"/>
        <v>394.80258478227091</v>
      </c>
      <c r="AE8" s="486">
        <f t="shared" si="207"/>
        <v>6.8666211891250509E-2</v>
      </c>
      <c r="AF8" s="486">
        <f t="shared" si="208"/>
        <v>6.728356771535475E-2</v>
      </c>
      <c r="AG8" s="490">
        <f t="shared" si="6"/>
        <v>0.78585840129961204</v>
      </c>
      <c r="AH8" s="491">
        <f t="shared" si="153"/>
        <v>38083.237000000001</v>
      </c>
      <c r="AI8" s="483">
        <f t="shared" si="154"/>
        <v>104.33763561643836</v>
      </c>
      <c r="AJ8" s="484">
        <f t="shared" si="8"/>
        <v>107.58128504639896</v>
      </c>
      <c r="AK8" s="485">
        <f t="shared" si="9"/>
        <v>0.29474324670246288</v>
      </c>
      <c r="AL8" s="486">
        <f t="shared" si="155"/>
        <v>3.4230837050440839E-2</v>
      </c>
      <c r="AM8" s="486">
        <f t="shared" si="156"/>
        <v>3.2892745485957914E-2</v>
      </c>
      <c r="AN8" s="492">
        <f>DATI!EH5/1000</f>
        <v>3600.6979999999999</v>
      </c>
      <c r="AO8" s="493">
        <f>(DATI!EI5+DATI!ES5)/1000</f>
        <v>272.673</v>
      </c>
      <c r="AP8" s="493">
        <f>DATI!EJ5/1000</f>
        <v>0</v>
      </c>
      <c r="AQ8" s="493">
        <f>(DATI!EK5+DATI!EU5)/1000</f>
        <v>599.048</v>
      </c>
      <c r="AR8" s="493">
        <f>DATI!EL5/1000</f>
        <v>347.57299999999998</v>
      </c>
      <c r="AS8" s="493">
        <f>DATI!EM5/1000</f>
        <v>6.4000000000000001E-2</v>
      </c>
      <c r="AT8" s="493">
        <f>DATI!EN5/1000</f>
        <v>4.0199999999999996</v>
      </c>
      <c r="AU8" s="494">
        <f>DATI!EO5/1000</f>
        <v>0</v>
      </c>
      <c r="AV8" s="494">
        <f>DATI!EP5/1000</f>
        <v>0</v>
      </c>
      <c r="AW8" s="493">
        <f>DATI!EQ5/1000</f>
        <v>0.28000000000000003</v>
      </c>
      <c r="AX8" s="494">
        <f>(DATI!ER5+DATI!EW5)/1000</f>
        <v>13.14</v>
      </c>
      <c r="AY8" s="494">
        <f>DATI!ET5/1000</f>
        <v>0</v>
      </c>
      <c r="AZ8" s="494">
        <f>DATI!EV5/1000</f>
        <v>0</v>
      </c>
      <c r="BA8" s="494">
        <f>DATI!EX5/1000</f>
        <v>0</v>
      </c>
      <c r="BB8" s="495">
        <f>DATI!DE5/1000</f>
        <v>16.062000000000001</v>
      </c>
      <c r="BC8" s="496">
        <f>DATI!DF5/1000</f>
        <v>0</v>
      </c>
      <c r="BD8" s="493">
        <f>DATI!DG5/1000</f>
        <v>0.92500000000000004</v>
      </c>
      <c r="BE8" s="496">
        <f>DATI!DH5/1000</f>
        <v>20719.355</v>
      </c>
      <c r="BF8" s="496">
        <f>DATI!DI5/1000</f>
        <v>35.192500000000003</v>
      </c>
      <c r="BG8" s="496">
        <f>DATI!DJ5/1000</f>
        <v>9315.6910000000007</v>
      </c>
      <c r="BH8" s="496">
        <f>DATI!DK5/1000</f>
        <v>2270.7959999999998</v>
      </c>
      <c r="BI8" s="496">
        <f>DATI!DL5/1000</f>
        <v>9996.7900000000009</v>
      </c>
      <c r="BJ8" s="496">
        <f>DATI!DM5/1000</f>
        <v>85.590999999999994</v>
      </c>
      <c r="BK8" s="496">
        <f>DATI!DN5/1000</f>
        <v>40.584000000000003</v>
      </c>
      <c r="BL8" s="496">
        <f>DATI!DO5/1000</f>
        <v>39.936500000000002</v>
      </c>
      <c r="BM8" s="496">
        <f>DATI!DP5/1000</f>
        <v>11070.583000000001</v>
      </c>
      <c r="BN8" s="496">
        <f>DATI!DQ5/1000</f>
        <v>174.70400000000001</v>
      </c>
      <c r="BO8" s="496">
        <f>DATI!DR5/1000</f>
        <v>2069.7080000000001</v>
      </c>
      <c r="BP8" s="496">
        <f>DATI!DS5/1000</f>
        <v>1211.415</v>
      </c>
      <c r="BQ8" s="496">
        <f>DATI!DT5/1000</f>
        <v>13.058999999999999</v>
      </c>
      <c r="BR8" s="496">
        <f>DATI!DU5/1000</f>
        <v>27432.835999999999</v>
      </c>
      <c r="BS8" s="496">
        <f>DATI!DV5/1000</f>
        <v>22760.334999999999</v>
      </c>
      <c r="BT8" s="496">
        <f>DATI!DW5/1000</f>
        <v>3.8940000000000001</v>
      </c>
      <c r="BU8" s="496">
        <f>DATI!DX5/1000</f>
        <v>243.22499999999999</v>
      </c>
      <c r="BV8" s="497">
        <f>DATI!DY5/1000</f>
        <v>8990.7520000000004</v>
      </c>
      <c r="BW8" s="498">
        <f>DATI!DZ5/1000</f>
        <v>0.92500000000000004</v>
      </c>
      <c r="BX8" s="499">
        <f>DATI!EA5/1000</f>
        <v>0</v>
      </c>
      <c r="BY8" s="499">
        <f>DATI!EB5/1000</f>
        <v>0</v>
      </c>
      <c r="BZ8" s="499">
        <f>DATI!EC5/1000</f>
        <v>0</v>
      </c>
      <c r="CA8" s="499">
        <f>DATI!ED5/1000</f>
        <v>0</v>
      </c>
      <c r="CB8" s="499">
        <f>DATI!EE5/1000</f>
        <v>0</v>
      </c>
      <c r="CC8" s="499">
        <f>DATI!EF5/1000</f>
        <v>0</v>
      </c>
      <c r="CD8" s="500">
        <f>DATI!EG5/1000</f>
        <v>0</v>
      </c>
      <c r="CE8" s="498">
        <f t="shared" si="13"/>
        <v>4.5373522224890189E-2</v>
      </c>
      <c r="CF8" s="499">
        <f t="shared" si="14"/>
        <v>0</v>
      </c>
      <c r="CG8" s="499">
        <f t="shared" si="15"/>
        <v>2.6130312575036369E-3</v>
      </c>
      <c r="CH8" s="499">
        <f t="shared" si="16"/>
        <v>58.53007810844786</v>
      </c>
      <c r="CI8" s="499">
        <f t="shared" si="17"/>
        <v>9.9415245978050543E-2</v>
      </c>
      <c r="CJ8" s="499">
        <f t="shared" si="18"/>
        <v>26.315882992697638</v>
      </c>
      <c r="CK8" s="499">
        <f t="shared" si="19"/>
        <v>6.4147685701775448</v>
      </c>
      <c r="CL8" s="499">
        <f t="shared" si="20"/>
        <v>28.239918642918685</v>
      </c>
      <c r="CM8" s="499">
        <f t="shared" si="21"/>
        <v>0.2417859009308041</v>
      </c>
      <c r="CN8" s="499">
        <f t="shared" si="22"/>
        <v>0.11464568708597579</v>
      </c>
      <c r="CO8" s="499">
        <f t="shared" si="23"/>
        <v>0.11281656520572325</v>
      </c>
      <c r="CP8" s="499">
        <f t="shared" si="24"/>
        <v>31.273275046257716</v>
      </c>
      <c r="CQ8" s="499">
        <f t="shared" si="25"/>
        <v>0.49352109493071938</v>
      </c>
      <c r="CR8" s="499">
        <f t="shared" si="26"/>
        <v>5.8467153490868515</v>
      </c>
      <c r="CS8" s="499">
        <f t="shared" si="27"/>
        <v>3.4221246062797497</v>
      </c>
      <c r="CT8" s="499">
        <f t="shared" si="28"/>
        <v>3.6890351558637832E-2</v>
      </c>
      <c r="CU8" s="499">
        <f t="shared" si="29"/>
        <v>77.494981567536271</v>
      </c>
      <c r="CV8" s="499">
        <f t="shared" si="30"/>
        <v>64.295639768923294</v>
      </c>
      <c r="CW8" s="499">
        <f t="shared" si="31"/>
        <v>1.1000155369426123E-2</v>
      </c>
      <c r="CX8" s="499">
        <f t="shared" si="32"/>
        <v>0.68708597579061848</v>
      </c>
      <c r="CY8" s="500">
        <f t="shared" si="33"/>
        <v>25.397963248068475</v>
      </c>
      <c r="CZ8" s="482">
        <f>DATI!AA5</f>
        <v>169135.67</v>
      </c>
      <c r="DA8" s="483">
        <f t="shared" si="34"/>
        <v>463.38539726027403</v>
      </c>
      <c r="DB8" s="484">
        <f t="shared" si="35"/>
        <v>477.7911269933191</v>
      </c>
      <c r="DC8" s="485">
        <f t="shared" si="36"/>
        <v>1.3090167862830659</v>
      </c>
      <c r="DD8" s="501">
        <f t="shared" si="209"/>
        <v>4.7257467793547295E-2</v>
      </c>
      <c r="DE8" s="502">
        <f t="shared" si="157"/>
        <v>4.590252232751104E-2</v>
      </c>
      <c r="DF8" s="483">
        <f t="shared" si="210"/>
        <v>7632.2430000000168</v>
      </c>
      <c r="DG8" s="503">
        <f t="shared" si="211"/>
        <v>20.969275249371492</v>
      </c>
      <c r="DH8" s="504">
        <f t="shared" si="212"/>
        <v>3.6627544546250772E-2</v>
      </c>
      <c r="DI8" s="505">
        <f>DATI!AB5+DATI!AG5</f>
        <v>120998.71937466659</v>
      </c>
      <c r="DJ8" s="483">
        <f t="shared" si="158"/>
        <v>331.50334075251118</v>
      </c>
      <c r="DK8" s="506">
        <f t="shared" si="37"/>
        <v>341.80911983125918</v>
      </c>
      <c r="DL8" s="507">
        <f t="shared" si="38"/>
        <v>0.93646334200344972</v>
      </c>
      <c r="DM8" s="508">
        <f t="shared" si="213"/>
        <v>0.71539444857886325</v>
      </c>
      <c r="DN8" s="509">
        <f t="shared" si="214"/>
        <v>2.0057224772263928E-2</v>
      </c>
      <c r="DO8" s="509">
        <f t="shared" si="215"/>
        <v>1.4000000000000012E-2</v>
      </c>
      <c r="DP8" s="509">
        <f t="shared" si="216"/>
        <v>6.8262546219514386E-2</v>
      </c>
      <c r="DQ8" s="509">
        <f t="shared" si="217"/>
        <v>6.6880424307711975E-2</v>
      </c>
      <c r="DR8" s="510">
        <f t="shared" si="218"/>
        <v>7731.8826753268659</v>
      </c>
      <c r="DS8" s="510">
        <f t="shared" si="219"/>
        <v>21.427273802866921</v>
      </c>
      <c r="DT8" s="511">
        <f t="shared" si="220"/>
        <v>3.9272516159839253E-2</v>
      </c>
      <c r="DU8" s="512" t="str">
        <f>DATI!AI5</f>
        <v>19/20</v>
      </c>
      <c r="DV8" s="511">
        <f>DATI!AJ5/DATI!AK5</f>
        <v>0.99621741281556209</v>
      </c>
      <c r="DW8" s="513">
        <f>DATI!AB5</f>
        <v>116196.308</v>
      </c>
      <c r="DX8" s="483">
        <f t="shared" si="39"/>
        <v>318.34604931506851</v>
      </c>
      <c r="DY8" s="514">
        <f t="shared" si="40"/>
        <v>328.24279438975128</v>
      </c>
      <c r="DZ8" s="485">
        <f t="shared" si="41"/>
        <v>0.89929532709520899</v>
      </c>
      <c r="EA8" s="508">
        <f t="shared" si="221"/>
        <v>0.68700060726397927</v>
      </c>
      <c r="EB8" s="504">
        <f t="shared" si="222"/>
        <v>-1.0483340793554737E-2</v>
      </c>
      <c r="EC8" s="515">
        <f t="shared" si="223"/>
        <v>48136.950625333426</v>
      </c>
      <c r="ED8" s="516">
        <f t="shared" si="42"/>
        <v>131.8820565077628</v>
      </c>
      <c r="EE8" s="517">
        <f t="shared" si="43"/>
        <v>135.98200716206</v>
      </c>
      <c r="EF8" s="518">
        <f t="shared" si="44"/>
        <v>0.37255344427961645</v>
      </c>
      <c r="EG8" s="519">
        <f t="shared" si="159"/>
        <v>-2.06564507785048E-3</v>
      </c>
      <c r="EH8" s="519">
        <f t="shared" si="160"/>
        <v>-3.3567761236402496E-3</v>
      </c>
      <c r="EI8" s="501">
        <f t="shared" si="45"/>
        <v>0.2846055514211368</v>
      </c>
      <c r="EJ8" s="520">
        <f t="shared" si="161"/>
        <v>-99.639675326849101</v>
      </c>
      <c r="EK8" s="520">
        <f t="shared" si="162"/>
        <v>-0.45799855349531526</v>
      </c>
      <c r="EL8" s="482">
        <f>DATI!AD5</f>
        <v>38732.519</v>
      </c>
      <c r="EM8" s="483">
        <f t="shared" si="46"/>
        <v>106.1164904109589</v>
      </c>
      <c r="EN8" s="514">
        <f t="shared" si="47"/>
        <v>109.41544089605786</v>
      </c>
      <c r="EO8" s="485">
        <f t="shared" si="48"/>
        <v>0.2997683312220763</v>
      </c>
      <c r="EP8" s="501">
        <f t="shared" si="224"/>
        <v>0.10212678994678759</v>
      </c>
      <c r="EQ8" s="502">
        <f t="shared" si="225"/>
        <v>0.1007008543550542</v>
      </c>
      <c r="ER8" s="501">
        <f t="shared" si="163"/>
        <v>2.8851827911985903E-2</v>
      </c>
      <c r="ES8" s="483">
        <f t="shared" si="226"/>
        <v>3589.086000000003</v>
      </c>
      <c r="ET8" s="501">
        <f t="shared" si="49"/>
        <v>0.22900266395610103</v>
      </c>
      <c r="EU8" s="503">
        <f t="shared" si="227"/>
        <v>10.010193354782118</v>
      </c>
      <c r="EV8" s="482">
        <f>DATI!AE5</f>
        <v>8931.6630000000005</v>
      </c>
      <c r="EW8" s="483">
        <f t="shared" si="50"/>
        <v>24.470309589041097</v>
      </c>
      <c r="EX8" s="514">
        <f t="shared" si="51"/>
        <v>25.231042811339144</v>
      </c>
      <c r="EY8" s="485">
        <f t="shared" si="52"/>
        <v>6.9126144688600399E-2</v>
      </c>
      <c r="EZ8" s="501">
        <f t="shared" si="228"/>
        <v>-5.1874767590684864E-2</v>
      </c>
      <c r="FA8" s="502">
        <f t="shared" si="229"/>
        <v>-5.3101455415211912E-2</v>
      </c>
      <c r="FB8" s="483">
        <f t="shared" si="230"/>
        <v>-488.67799999999988</v>
      </c>
      <c r="FC8" s="503">
        <f t="shared" si="231"/>
        <v>-1.4149404945100308</v>
      </c>
      <c r="FD8" s="483">
        <f>DATI!AG5</f>
        <v>4802.4113746665807</v>
      </c>
      <c r="FE8" s="501">
        <f t="shared" si="53"/>
        <v>2.8393841314883966E-2</v>
      </c>
      <c r="FF8" s="483">
        <f t="shared" si="232"/>
        <v>4129.2516253334197</v>
      </c>
      <c r="FG8" s="501">
        <f t="shared" si="164"/>
        <v>1.1664717369831268E-2</v>
      </c>
      <c r="FH8" s="482">
        <f>DATI!AF5</f>
        <v>5275.18</v>
      </c>
      <c r="FI8" s="483">
        <f t="shared" si="165"/>
        <v>14.452547945205481</v>
      </c>
      <c r="FJ8" s="509">
        <f t="shared" si="54"/>
        <v>3.1189044865580395E-2</v>
      </c>
      <c r="FK8" s="509">
        <f t="shared" si="166"/>
        <v>9.6432921379608502E-2</v>
      </c>
      <c r="FL8" s="521">
        <f>DATI!AL5</f>
        <v>2207.9330517202616</v>
      </c>
      <c r="FM8" s="522" t="str">
        <f>DATI!AM5</f>
        <v>7/7</v>
      </c>
      <c r="FN8" s="523">
        <f>DATI!AN5/DATI!AO5</f>
        <v>1</v>
      </c>
      <c r="FO8" s="486">
        <f t="shared" si="167"/>
        <v>0.41855122511843412</v>
      </c>
      <c r="FP8" s="524">
        <f t="shared" si="55"/>
        <v>1.3054212938762482E-2</v>
      </c>
      <c r="FQ8" s="486">
        <f t="shared" si="168"/>
        <v>0.17502440341469414</v>
      </c>
      <c r="FR8" s="482">
        <f>DATI!AP5</f>
        <v>11594.047</v>
      </c>
      <c r="FS8" s="525">
        <f>DATI!AQ5</f>
        <v>83.425000000000011</v>
      </c>
      <c r="FT8" s="525">
        <f>DATI!AR5</f>
        <v>4070.9079999999994</v>
      </c>
      <c r="FU8" s="495">
        <f>DATI!AS5/1000</f>
        <v>30.271999999999998</v>
      </c>
      <c r="FV8" s="496">
        <f>DATI!AT5/1000</f>
        <v>7.5049999999999999</v>
      </c>
      <c r="FW8" s="496">
        <f>DATI!AU5/1000</f>
        <v>0.92500000000000004</v>
      </c>
      <c r="FX8" s="496">
        <f>DATI!AV5/1000</f>
        <v>20716.555</v>
      </c>
      <c r="FY8" s="496">
        <f>DATI!AW5/1000</f>
        <v>35.192500000000003</v>
      </c>
      <c r="FZ8" s="496">
        <f>DATI!AX5/1000</f>
        <v>9276.3209999999999</v>
      </c>
      <c r="GA8" s="496">
        <f>DATI!AY5/1000</f>
        <v>2270.7959999999998</v>
      </c>
      <c r="GB8" s="496">
        <f>DATI!AZ5/1000</f>
        <v>9996.7900000000009</v>
      </c>
      <c r="GC8" s="496">
        <f>DATI!BA5/1000</f>
        <v>85.590999999999994</v>
      </c>
      <c r="GD8" s="496">
        <f>DATI!BB5/1000</f>
        <v>55.494</v>
      </c>
      <c r="GE8" s="496">
        <f>DATI!BC5/1000</f>
        <v>39.936500000000002</v>
      </c>
      <c r="GF8" s="496">
        <f>DATI!BD5/1000</f>
        <v>11070.583000000001</v>
      </c>
      <c r="GG8" s="496">
        <f>DATI!BE5/1000</f>
        <v>174.70400000000001</v>
      </c>
      <c r="GH8" s="496">
        <f>DATI!BF5/1000</f>
        <v>2069.7080000000001</v>
      </c>
      <c r="GI8" s="496">
        <f>DATI!BG5/1000</f>
        <v>1.9E-2</v>
      </c>
      <c r="GJ8" s="496">
        <f>DATI!BH5/1000</f>
        <v>1211.095</v>
      </c>
      <c r="GK8" s="496">
        <f>DATI!BI5/1000</f>
        <v>13.058999999999999</v>
      </c>
      <c r="GL8" s="496">
        <f>DATI!BJ5/1000</f>
        <v>27432.835999999999</v>
      </c>
      <c r="GM8" s="496">
        <f>DATI!BK5/1000</f>
        <v>22471.055</v>
      </c>
      <c r="GN8" s="496">
        <f>DATI!BL5/1000</f>
        <v>3.8940000000000001</v>
      </c>
      <c r="GO8" s="496">
        <f>DATI!BM5/1000</f>
        <v>243.22499999999999</v>
      </c>
      <c r="GP8" s="497">
        <f>DATI!BN5/1000</f>
        <v>8990.7520000000004</v>
      </c>
      <c r="GQ8" s="498">
        <f>DATI!BO5/1000</f>
        <v>0.92500000000000004</v>
      </c>
      <c r="GR8" s="499">
        <f>DATI!BP5/1000</f>
        <v>0</v>
      </c>
      <c r="GS8" s="499">
        <f>DATI!BQ5/1000</f>
        <v>0</v>
      </c>
      <c r="GT8" s="499">
        <f>DATI!BR5/1000</f>
        <v>0</v>
      </c>
      <c r="GU8" s="499">
        <f>DATI!BS5/1000</f>
        <v>0</v>
      </c>
      <c r="GV8" s="499">
        <f>DATI!BT5/1000</f>
        <v>0</v>
      </c>
      <c r="GW8" s="499">
        <f>DATI!BU5/1000</f>
        <v>0</v>
      </c>
      <c r="GX8" s="500">
        <f>DATI!BV5/1000</f>
        <v>0</v>
      </c>
      <c r="GY8" s="498">
        <f t="shared" si="59"/>
        <v>8.5515332137459571E-2</v>
      </c>
      <c r="GZ8" s="499">
        <f t="shared" si="60"/>
        <v>2.1200864418988968E-2</v>
      </c>
      <c r="HA8" s="499">
        <f t="shared" si="61"/>
        <v>2.6130312575036369E-3</v>
      </c>
      <c r="HB8" s="499">
        <f t="shared" si="62"/>
        <v>58.522168392208933</v>
      </c>
      <c r="HC8" s="499">
        <f t="shared" si="63"/>
        <v>9.9415245978050543E-2</v>
      </c>
      <c r="HD8" s="499">
        <f t="shared" si="64"/>
        <v>26.204666732580968</v>
      </c>
      <c r="HE8" s="499">
        <f t="shared" si="65"/>
        <v>6.4147685701775448</v>
      </c>
      <c r="HF8" s="499">
        <f t="shared" si="66"/>
        <v>28.239918642918685</v>
      </c>
      <c r="HG8" s="499">
        <f t="shared" si="67"/>
        <v>0.2417859009308041</v>
      </c>
      <c r="HH8" s="499">
        <f t="shared" si="68"/>
        <v>0.15676492605827766</v>
      </c>
      <c r="HI8" s="499">
        <f t="shared" si="69"/>
        <v>0.11281656520572325</v>
      </c>
      <c r="HJ8" s="499">
        <f t="shared" si="70"/>
        <v>31.273275046257716</v>
      </c>
      <c r="HK8" s="499">
        <f t="shared" si="71"/>
        <v>0.49352109493071938</v>
      </c>
      <c r="HL8" s="499">
        <f t="shared" si="72"/>
        <v>5.8467153490868515</v>
      </c>
      <c r="HM8" s="499">
        <f t="shared" si="73"/>
        <v>5.3673074478453088E-5</v>
      </c>
      <c r="HN8" s="499">
        <f t="shared" si="74"/>
        <v>3.4212206387095865</v>
      </c>
      <c r="HO8" s="499">
        <f t="shared" si="75"/>
        <v>3.6890351558637832E-2</v>
      </c>
      <c r="HP8" s="499">
        <f>GL8*1000/$D8</f>
        <v>77.494981567536271</v>
      </c>
      <c r="HQ8" s="499">
        <f t="shared" si="77"/>
        <v>63.478453085495559</v>
      </c>
      <c r="HR8" s="499">
        <f t="shared" si="78"/>
        <v>1.1000155369426123E-2</v>
      </c>
      <c r="HS8" s="499">
        <f t="shared" si="79"/>
        <v>0.68708597579061848</v>
      </c>
      <c r="HT8" s="500">
        <f t="shared" si="80"/>
        <v>25.397963248068475</v>
      </c>
      <c r="HU8" s="526">
        <f t="shared" si="169"/>
        <v>48136.950625333426</v>
      </c>
      <c r="HV8" s="527">
        <f t="shared" si="240"/>
        <v>38768.739000000001</v>
      </c>
      <c r="HW8" s="528">
        <f t="shared" si="233"/>
        <v>0</v>
      </c>
      <c r="HX8" s="529">
        <f>DATI!CQ5</f>
        <v>0</v>
      </c>
      <c r="HY8" s="529">
        <f>DATI!CT5</f>
        <v>0</v>
      </c>
      <c r="HZ8" s="530">
        <f t="shared" si="170"/>
        <v>0</v>
      </c>
      <c r="IA8" s="530">
        <f t="shared" si="81"/>
        <v>0</v>
      </c>
      <c r="IB8" s="501">
        <f t="shared" si="82"/>
        <v>0</v>
      </c>
      <c r="IC8" s="529">
        <f>DATI!CV5</f>
        <v>0</v>
      </c>
      <c r="ID8" s="531">
        <f t="shared" si="171"/>
        <v>0</v>
      </c>
      <c r="IE8" s="532">
        <f t="shared" si="83"/>
        <v>0</v>
      </c>
      <c r="IF8" s="532">
        <f t="shared" si="84"/>
        <v>0</v>
      </c>
      <c r="IG8" s="528">
        <f t="shared" ref="IG8:IG16" si="243">II8+IJ8</f>
        <v>0</v>
      </c>
      <c r="IH8" s="533">
        <f t="shared" si="85"/>
        <v>0</v>
      </c>
      <c r="II8" s="529">
        <f>DATI!CX5</f>
        <v>0</v>
      </c>
      <c r="IJ8" s="529">
        <f>DATI!DA5</f>
        <v>0</v>
      </c>
      <c r="IK8" s="534">
        <f>DATI!CS5</f>
        <v>34818.490625333427</v>
      </c>
      <c r="IL8" s="513">
        <f t="shared" si="241"/>
        <v>9753.67792083514</v>
      </c>
      <c r="IM8" s="513">
        <f t="shared" si="235"/>
        <v>9753.67792083514</v>
      </c>
      <c r="IN8" s="501">
        <f t="shared" si="87"/>
        <v>5.7667775938896507E-2</v>
      </c>
      <c r="IO8" s="501">
        <f t="shared" si="88"/>
        <v>0.20262351050758068</v>
      </c>
      <c r="IP8" s="528">
        <f t="shared" si="173"/>
        <v>385.46629550171565</v>
      </c>
      <c r="IQ8" s="535">
        <f t="shared" si="90"/>
        <v>2.1674724962022934E-3</v>
      </c>
      <c r="IR8" s="529">
        <f>DATI!CZ5</f>
        <v>25450.279000000002</v>
      </c>
      <c r="IS8" s="513">
        <f t="shared" si="236"/>
        <v>38383.272704498289</v>
      </c>
      <c r="IT8" s="534">
        <f>DATI!CR5</f>
        <v>13318.460000000001</v>
      </c>
      <c r="IU8" s="536">
        <f>DATI!CU5</f>
        <v>25064.812704498287</v>
      </c>
      <c r="IV8" s="501">
        <f t="shared" si="174"/>
        <v>0.10779813747628647</v>
      </c>
      <c r="IW8" s="509">
        <f t="shared" si="91"/>
        <v>0.22693777548224031</v>
      </c>
      <c r="IX8" s="501">
        <f t="shared" si="175"/>
        <v>0.79737648949241935</v>
      </c>
      <c r="IY8" s="534">
        <f>DATI!CW5</f>
        <v>0</v>
      </c>
      <c r="IZ8" s="537">
        <f t="shared" si="237"/>
        <v>38383.272704498289</v>
      </c>
      <c r="JA8" s="538">
        <f t="shared" si="92"/>
        <v>0.22693777548224031</v>
      </c>
      <c r="JB8" s="538">
        <f t="shared" si="93"/>
        <v>0.79737648949241935</v>
      </c>
      <c r="JC8" s="539">
        <f t="shared" si="238"/>
        <v>38383.272704498289</v>
      </c>
      <c r="JD8" s="535">
        <f t="shared" si="94"/>
        <v>0.21582869597703122</v>
      </c>
      <c r="JE8" s="529">
        <f>DATI!CY5</f>
        <v>13318.460000000001</v>
      </c>
      <c r="JF8" s="529">
        <f>DATI!DB5</f>
        <v>25064.812704498287</v>
      </c>
      <c r="JG8" s="505">
        <f t="shared" si="96"/>
        <v>117847.34702031527</v>
      </c>
      <c r="JH8" s="485">
        <f t="shared" si="97"/>
        <v>332.90681230049938</v>
      </c>
      <c r="JI8" s="508">
        <f t="shared" si="176"/>
        <v>0.69676223247476576</v>
      </c>
      <c r="JJ8" s="522" t="str">
        <f>DATI!CN5</f>
        <v>18/22</v>
      </c>
      <c r="JK8" s="523">
        <f>DATI!CO5/DATI!CP5</f>
        <v>0.99008478612073914</v>
      </c>
      <c r="JL8" s="540">
        <f t="shared" si="177"/>
        <v>7.362588499223173E-2</v>
      </c>
      <c r="JM8" s="541">
        <f t="shared" si="178"/>
        <v>2.5178543013151953E-2</v>
      </c>
      <c r="JN8" s="542">
        <f t="shared" si="98"/>
        <v>156230.61972481356</v>
      </c>
      <c r="JO8" s="513">
        <f t="shared" si="179"/>
        <v>156230.61972481356</v>
      </c>
      <c r="JP8" s="508">
        <f t="shared" si="180"/>
        <v>0.92370000795700602</v>
      </c>
      <c r="JQ8" s="509">
        <f t="shared" si="181"/>
        <v>2.9514635115781562E-2</v>
      </c>
      <c r="JR8" s="543">
        <f t="shared" si="182"/>
        <v>0.92370000795700602</v>
      </c>
      <c r="JS8" s="504">
        <f t="shared" si="183"/>
        <v>2.7100613492685888E-2</v>
      </c>
      <c r="JT8" s="495">
        <f>DATI!BW5</f>
        <v>19879.536034047949</v>
      </c>
      <c r="JU8" s="496">
        <f>DATI!BX5</f>
        <v>13665.731558198013</v>
      </c>
      <c r="JV8" s="496">
        <f>DATI!BY5</f>
        <v>12216.841947696745</v>
      </c>
      <c r="JW8" s="496">
        <f>DATI!BZ5</f>
        <v>27432.835999999999</v>
      </c>
      <c r="JX8" s="496">
        <f>DATI!CA5</f>
        <v>22471.055</v>
      </c>
      <c r="JY8" s="496">
        <f>DATI!CB5</f>
        <v>8840.7485722744441</v>
      </c>
      <c r="JZ8" s="496">
        <f>DATI!CC5</f>
        <v>2852.2405006117215</v>
      </c>
      <c r="KA8" s="496">
        <f>DATI!CD5</f>
        <v>102.15905534672406</v>
      </c>
      <c r="KB8" s="496">
        <f>DATI!CE5</f>
        <v>1862.7371506543159</v>
      </c>
      <c r="KC8" s="496">
        <f>DATI!CF5</f>
        <v>0</v>
      </c>
      <c r="KD8" s="496">
        <f>DATI!CG5</f>
        <v>322.09899999999999</v>
      </c>
      <c r="KE8" s="496">
        <f>DATI!CH5</f>
        <v>0</v>
      </c>
      <c r="KF8" s="496">
        <f>DATI!CI5</f>
        <v>54.384121058464054</v>
      </c>
      <c r="KG8" s="496">
        <f>DATI!CJ5</f>
        <v>83.879181632518765</v>
      </c>
      <c r="KH8" s="496">
        <f>DATI!CK5</f>
        <v>1090.652621110333</v>
      </c>
      <c r="KI8" s="496">
        <f>DATI!CL5</f>
        <v>284.20085129718802</v>
      </c>
      <c r="KJ8" s="544">
        <f t="shared" si="100"/>
        <v>56.157674639607762</v>
      </c>
      <c r="KK8" s="545">
        <f t="shared" si="184"/>
        <v>2.849471882136129E-2</v>
      </c>
      <c r="KL8" s="546">
        <f t="shared" si="101"/>
        <v>38.604306722405717</v>
      </c>
      <c r="KM8" s="545">
        <f t="shared" si="185"/>
        <v>-5.8805319228090744E-3</v>
      </c>
      <c r="KN8" s="546">
        <f t="shared" si="102"/>
        <v>34.511340407906175</v>
      </c>
      <c r="KO8" s="545">
        <f t="shared" si="186"/>
        <v>8.9658984565596678E-2</v>
      </c>
      <c r="KP8" s="546">
        <f t="shared" si="103"/>
        <v>77.494981567536271</v>
      </c>
      <c r="KQ8" s="545">
        <f t="shared" si="187"/>
        <v>2.7073828406258802E-2</v>
      </c>
      <c r="KR8" s="546">
        <f t="shared" si="104"/>
        <v>63.478453085495559</v>
      </c>
      <c r="KS8" s="545">
        <f t="shared" si="188"/>
        <v>2.6453208340615684E-2</v>
      </c>
      <c r="KT8" s="546">
        <f t="shared" si="105"/>
        <v>24.974218766577057</v>
      </c>
      <c r="KU8" s="545">
        <f t="shared" si="189"/>
        <v>9.0308266322650044E-2</v>
      </c>
      <c r="KV8" s="546">
        <f t="shared" si="106"/>
        <v>8.0572903589364859</v>
      </c>
      <c r="KW8" s="545">
        <f t="shared" si="190"/>
        <v>4.1947651404730564E-2</v>
      </c>
      <c r="KX8" s="546">
        <f t="shared" si="107"/>
        <v>0.28858897822490165</v>
      </c>
      <c r="KY8" s="545">
        <f t="shared" si="191"/>
        <v>2.9976784718552051E-2</v>
      </c>
      <c r="KZ8" s="546">
        <f t="shared" si="108"/>
        <v>5.2620436747816095</v>
      </c>
      <c r="LA8" s="545">
        <f t="shared" si="192"/>
        <v>6.433121604893173E-2</v>
      </c>
      <c r="LB8" s="547" t="s">
        <v>177</v>
      </c>
      <c r="LC8" s="548" t="s">
        <v>177</v>
      </c>
      <c r="LD8" s="546">
        <f t="shared" si="109"/>
        <v>0.90989703244396103</v>
      </c>
      <c r="LE8" s="545">
        <f t="shared" si="193"/>
        <v>7.3451442278834683E-2</v>
      </c>
      <c r="LF8" s="546">
        <f t="shared" si="110"/>
        <v>0</v>
      </c>
      <c r="LG8" s="545" t="e">
        <f t="shared" si="194"/>
        <v>#DIV/0!</v>
      </c>
      <c r="LH8" s="546">
        <f t="shared" si="111"/>
        <v>0.15362963052716577</v>
      </c>
      <c r="LI8" s="545">
        <f t="shared" si="195"/>
        <v>-4.1105199767028186E-2</v>
      </c>
      <c r="LJ8" s="546">
        <f t="shared" si="112"/>
        <v>0.23695018752388811</v>
      </c>
      <c r="LK8" s="545">
        <f t="shared" si="196"/>
        <v>-0.1157519183058478</v>
      </c>
      <c r="LL8" s="546">
        <f t="shared" si="113"/>
        <v>3.0809831243671044</v>
      </c>
      <c r="LM8" s="545">
        <f t="shared" si="197"/>
        <v>0.24534278741073498</v>
      </c>
      <c r="LN8" s="546">
        <f t="shared" si="114"/>
        <v>0.8028386030796707</v>
      </c>
      <c r="LO8" s="549">
        <f t="shared" si="198"/>
        <v>3.2003246135585091E-2</v>
      </c>
      <c r="LP8" s="550">
        <f t="shared" si="115"/>
        <v>0.11753603503062333</v>
      </c>
      <c r="LQ8" s="551">
        <f t="shared" si="116"/>
        <v>8.0797454246038181E-2</v>
      </c>
      <c r="LR8" s="551">
        <f t="shared" si="117"/>
        <v>7.2231019912575176E-2</v>
      </c>
      <c r="LS8" s="551">
        <f t="shared" si="118"/>
        <v>0.16219426688645866</v>
      </c>
      <c r="LT8" s="551">
        <f t="shared" si="119"/>
        <v>0.13285816646482673</v>
      </c>
      <c r="LU8" s="551">
        <f t="shared" si="120"/>
        <v>5.2270160234529142E-2</v>
      </c>
      <c r="LV8" s="551">
        <f t="shared" si="121"/>
        <v>1.6863624926733205E-2</v>
      </c>
      <c r="LW8" s="551">
        <f t="shared" si="122"/>
        <v>6.0400656672081094E-4</v>
      </c>
      <c r="LX8" s="552">
        <f t="shared" si="123"/>
        <v>1.1013272071197729E-2</v>
      </c>
      <c r="LY8" s="553" t="s">
        <v>177</v>
      </c>
      <c r="LZ8" s="552">
        <f t="shared" si="124"/>
        <v>1.9043824404396776E-3</v>
      </c>
      <c r="MA8" s="552">
        <f t="shared" si="125"/>
        <v>0</v>
      </c>
      <c r="MB8" s="552">
        <f t="shared" si="126"/>
        <v>3.2154140553831165E-4</v>
      </c>
      <c r="MC8" s="552">
        <f t="shared" si="127"/>
        <v>4.9592839660917625E-4</v>
      </c>
      <c r="MD8" s="552">
        <f t="shared" si="128"/>
        <v>6.4483891606680775E-3</v>
      </c>
      <c r="ME8" s="552">
        <f t="shared" si="129"/>
        <v>1.6803129186007185E-3</v>
      </c>
      <c r="MF8" s="550">
        <f t="shared" si="130"/>
        <v>0.17108578040231665</v>
      </c>
      <c r="MG8" s="551">
        <f t="shared" si="131"/>
        <v>0.11760899974720378</v>
      </c>
      <c r="MH8" s="551">
        <f t="shared" si="132"/>
        <v>0.10513967403935712</v>
      </c>
      <c r="MI8" s="551">
        <f t="shared" si="133"/>
        <v>0.23609042724490006</v>
      </c>
      <c r="MJ8" s="551">
        <f t="shared" si="134"/>
        <v>0.19338871765185517</v>
      </c>
      <c r="MK8" s="551">
        <f t="shared" si="135"/>
        <v>7.6084591020520578E-2</v>
      </c>
      <c r="ML8" s="551">
        <f t="shared" si="136"/>
        <v>2.4546739476539316E-2</v>
      </c>
      <c r="MM8" s="551">
        <f t="shared" si="137"/>
        <v>8.7919364311234442E-4</v>
      </c>
      <c r="MN8" s="552">
        <f t="shared" si="199"/>
        <v>1.6030949543201629E-2</v>
      </c>
      <c r="MO8" s="553" t="s">
        <v>177</v>
      </c>
      <c r="MP8" s="552">
        <f t="shared" si="138"/>
        <v>2.7720243916872123E-3</v>
      </c>
      <c r="MQ8" s="552">
        <f t="shared" si="139"/>
        <v>0</v>
      </c>
      <c r="MR8" s="552">
        <f t="shared" si="140"/>
        <v>4.6803656669077689E-4</v>
      </c>
      <c r="MS8" s="552">
        <f t="shared" si="141"/>
        <v>7.2187475726439405E-4</v>
      </c>
      <c r="MT8" s="552">
        <f t="shared" si="142"/>
        <v>9.3862932470309898E-3</v>
      </c>
      <c r="MU8" s="552">
        <f t="shared" si="143"/>
        <v>2.445868170761398E-3</v>
      </c>
      <c r="MV8" s="505">
        <f t="shared" si="144"/>
        <v>122024.51686031526</v>
      </c>
      <c r="MW8" s="485">
        <f t="shared" si="145"/>
        <v>332.90681230049938</v>
      </c>
      <c r="MX8" s="543">
        <f t="shared" si="146"/>
        <v>0.68614243902403438</v>
      </c>
      <c r="MY8" s="1469">
        <f t="shared" si="200"/>
        <v>7.4889545671424126E-2</v>
      </c>
      <c r="MZ8" s="502">
        <f t="shared" si="201"/>
        <v>0.14093915030560711</v>
      </c>
      <c r="NA8" s="1470">
        <f t="shared" si="202"/>
        <v>0.21582869597703125</v>
      </c>
      <c r="NB8" s="542">
        <f t="shared" si="239"/>
        <v>156230.61972481356</v>
      </c>
      <c r="NC8" s="534">
        <f t="shared" si="203"/>
        <v>156230.61972481356</v>
      </c>
      <c r="ND8" s="508">
        <f t="shared" si="147"/>
        <v>0.87848295757589978</v>
      </c>
      <c r="NE8" s="557">
        <f t="shared" si="148"/>
        <v>0.87848295757589978</v>
      </c>
    </row>
    <row r="9" spans="1:369" ht="8.25" customHeight="1" outlineLevel="1" x14ac:dyDescent="0.2">
      <c r="A9" s="558" t="s">
        <v>182</v>
      </c>
      <c r="B9" s="559">
        <f>DATI!D6</f>
        <v>84</v>
      </c>
      <c r="C9" s="1516" t="str">
        <f>DATI!F6 &amp; "/" &amp; DATI!E6 &amp; " (" &amp; TEXT(DATI!F6/DATI!E6,"0,0%") &amp; ")"</f>
        <v>84/84 (100,0%)</v>
      </c>
      <c r="D9" s="560">
        <f>DATI!G6</f>
        <v>333804</v>
      </c>
      <c r="E9" s="561">
        <f t="shared" si="204"/>
        <v>3.3262381743336469E-2</v>
      </c>
      <c r="F9" s="562">
        <f t="shared" si="149"/>
        <v>6.7750271300865165E-4</v>
      </c>
      <c r="G9" s="563">
        <f>DATI!H6</f>
        <v>164554.68830000001</v>
      </c>
      <c r="H9" s="564">
        <f t="shared" si="150"/>
        <v>450.83476246575344</v>
      </c>
      <c r="I9" s="565">
        <f t="shared" si="0"/>
        <v>492.96799409234166</v>
      </c>
      <c r="J9" s="566">
        <f t="shared" si="1"/>
        <v>1.3505972440886074</v>
      </c>
      <c r="K9" s="567">
        <f t="shared" si="2"/>
        <v>1.1939040720010861E-2</v>
      </c>
      <c r="L9" s="567">
        <f t="shared" si="151"/>
        <v>1.1253913450107841E-2</v>
      </c>
      <c r="M9" s="567">
        <f t="shared" si="205"/>
        <v>3.3842915713373348E-2</v>
      </c>
      <c r="N9" s="568">
        <f>DATI!I6</f>
        <v>35610.525000000001</v>
      </c>
      <c r="O9" s="568">
        <f>DATI!EY6</f>
        <v>0</v>
      </c>
      <c r="P9" s="568">
        <f>DATI!J6</f>
        <v>13164.235000000001</v>
      </c>
      <c r="Q9" s="564">
        <f>DATI!K6</f>
        <v>13081.08</v>
      </c>
      <c r="R9" s="564">
        <f>DATI!L6</f>
        <v>83.155000000000001</v>
      </c>
      <c r="S9" s="564">
        <f t="shared" si="242"/>
        <v>6.5369931689929217E-13</v>
      </c>
      <c r="T9" s="568">
        <f>DATI!M6</f>
        <v>2944.2840000000001</v>
      </c>
      <c r="U9" s="564">
        <f>DATI!N6</f>
        <v>2944.2840000000001</v>
      </c>
      <c r="V9" s="564">
        <f>DATI!O6</f>
        <v>0</v>
      </c>
      <c r="W9" s="569">
        <f t="shared" si="206"/>
        <v>0</v>
      </c>
      <c r="X9" s="570">
        <f>DATI!P6</f>
        <v>102384.70729999999</v>
      </c>
      <c r="Y9" s="564">
        <f>DATI!Q6</f>
        <v>8054.66</v>
      </c>
      <c r="Z9" s="568">
        <f>DATI!R6</f>
        <v>4785.78</v>
      </c>
      <c r="AA9" s="568">
        <f>DATI!U6</f>
        <v>736.22</v>
      </c>
      <c r="AB9" s="568">
        <f>DATI!V6</f>
        <v>4928.9369999999999</v>
      </c>
      <c r="AC9" s="568">
        <f>DATI!W6</f>
        <v>128861.0083</v>
      </c>
      <c r="AD9" s="565">
        <f t="shared" si="5"/>
        <v>386.03793932966653</v>
      </c>
      <c r="AE9" s="567">
        <f>+(AC9-AC22)/AC22</f>
        <v>8.0998232767897707E-3</v>
      </c>
      <c r="AF9" s="567">
        <f t="shared" si="208"/>
        <v>7.4172953260746629E-3</v>
      </c>
      <c r="AG9" s="571">
        <f t="shared" si="6"/>
        <v>0.78308925519686934</v>
      </c>
      <c r="AH9" s="572">
        <f t="shared" si="153"/>
        <v>35693.68</v>
      </c>
      <c r="AI9" s="564">
        <f t="shared" si="154"/>
        <v>97.790904109589036</v>
      </c>
      <c r="AJ9" s="565">
        <f t="shared" si="8"/>
        <v>106.9300547626751</v>
      </c>
      <c r="AK9" s="566">
        <f t="shared" si="9"/>
        <v>0.29295905414431533</v>
      </c>
      <c r="AL9" s="567">
        <f>(AH9-AH22)/AH22</f>
        <v>2.6046091884639647E-2</v>
      </c>
      <c r="AM9" s="567">
        <f t="shared" si="156"/>
        <v>2.5351413520192483E-2</v>
      </c>
      <c r="AN9" s="573">
        <f>DATI!EH6/1000</f>
        <v>3112.6729999999998</v>
      </c>
      <c r="AO9" s="574">
        <f>(DATI!EI6+DATI!ES6)/1000</f>
        <v>365.62799999999999</v>
      </c>
      <c r="AP9" s="574">
        <f>DATI!EJ6/1000</f>
        <v>249.86500000000001</v>
      </c>
      <c r="AQ9" s="574">
        <f>(DATI!EK6+DATI!EU6)/1000</f>
        <v>1012.104</v>
      </c>
      <c r="AR9" s="574">
        <f>DATI!EL6/1000</f>
        <v>159.52699999999999</v>
      </c>
      <c r="AS9" s="574">
        <f>DATI!EM6/1000</f>
        <v>0.46300000000000002</v>
      </c>
      <c r="AT9" s="574">
        <f>DATI!EN6/1000</f>
        <v>3.7570000000000001</v>
      </c>
      <c r="AU9" s="575">
        <f>DATI!EO6/1000</f>
        <v>20.65</v>
      </c>
      <c r="AV9" s="575">
        <f>DATI!EP6/1000</f>
        <v>1.69</v>
      </c>
      <c r="AW9" s="574">
        <f>DATI!EQ6/1000</f>
        <v>0.44</v>
      </c>
      <c r="AX9" s="575">
        <f>(DATI!ER6+DATI!EW6)/1000</f>
        <v>0</v>
      </c>
      <c r="AY9" s="575">
        <f>DATI!ET6/1000</f>
        <v>2.14</v>
      </c>
      <c r="AZ9" s="575">
        <f>DATI!EV6/1000</f>
        <v>0</v>
      </c>
      <c r="BA9" s="575">
        <f>DATI!EX6/1000</f>
        <v>0</v>
      </c>
      <c r="BB9" s="576">
        <f>DATI!DE6/1000</f>
        <v>42.384</v>
      </c>
      <c r="BC9" s="577">
        <f>DATI!DF6/1000</f>
        <v>9.5000000000000001E-2</v>
      </c>
      <c r="BD9" s="574">
        <f>DATI!DG6/1000</f>
        <v>1.248</v>
      </c>
      <c r="BE9" s="577">
        <f>DATI!DH6/1000</f>
        <v>17592.602999999999</v>
      </c>
      <c r="BF9" s="577">
        <f>DATI!DI6/1000</f>
        <v>40.835999999999999</v>
      </c>
      <c r="BG9" s="577">
        <f>DATI!DJ6/1000</f>
        <v>10018.205</v>
      </c>
      <c r="BH9" s="577">
        <f>DATI!DK6/1000</f>
        <v>2486.3022999999998</v>
      </c>
      <c r="BI9" s="577">
        <f>DATI!DL6/1000</f>
        <v>10364.195</v>
      </c>
      <c r="BJ9" s="577">
        <f>DATI!DM6/1000</f>
        <v>125.61499999999999</v>
      </c>
      <c r="BK9" s="577">
        <f>DATI!DN6/1000</f>
        <v>35.545999999999999</v>
      </c>
      <c r="BL9" s="577">
        <f>DATI!DO6/1000</f>
        <v>42.161999999999999</v>
      </c>
      <c r="BM9" s="577">
        <f>DATI!DP6/1000</f>
        <v>324.35500000000002</v>
      </c>
      <c r="BN9" s="577">
        <f>DATI!DQ6/1000</f>
        <v>6.258</v>
      </c>
      <c r="BO9" s="577">
        <f>DATI!DR6/1000</f>
        <v>1707.972</v>
      </c>
      <c r="BP9" s="577">
        <f>DATI!DS6/1000</f>
        <v>1248.2159999999999</v>
      </c>
      <c r="BQ9" s="577">
        <f>DATI!DT6/1000</f>
        <v>14.68</v>
      </c>
      <c r="BR9" s="577">
        <f>DATI!DU6/1000</f>
        <v>23504.032999999999</v>
      </c>
      <c r="BS9" s="577">
        <f>DATI!DV6/1000</f>
        <v>20408.793000000001</v>
      </c>
      <c r="BT9" s="577">
        <f>DATI!DW6/1000</f>
        <v>12.145</v>
      </c>
      <c r="BU9" s="577">
        <f>DATI!DX6/1000</f>
        <v>110.193</v>
      </c>
      <c r="BV9" s="578">
        <f>DATI!DY6/1000</f>
        <v>14298.870999999999</v>
      </c>
      <c r="BW9" s="579">
        <f>DATI!DZ6/1000</f>
        <v>1.248</v>
      </c>
      <c r="BX9" s="580">
        <f>DATI!EA6/1000</f>
        <v>0</v>
      </c>
      <c r="BY9" s="580">
        <f>DATI!EB6/1000</f>
        <v>0</v>
      </c>
      <c r="BZ9" s="580">
        <f>DATI!EC6/1000</f>
        <v>0</v>
      </c>
      <c r="CA9" s="580">
        <f>DATI!ED6/1000</f>
        <v>0</v>
      </c>
      <c r="CB9" s="580">
        <f>DATI!EE6/1000</f>
        <v>0</v>
      </c>
      <c r="CC9" s="580">
        <f>DATI!EF6/1000</f>
        <v>0</v>
      </c>
      <c r="CD9" s="581">
        <f>DATI!EG6/1000</f>
        <v>0</v>
      </c>
      <c r="CE9" s="579">
        <f t="shared" si="13"/>
        <v>0.12697271452708775</v>
      </c>
      <c r="CF9" s="580">
        <f t="shared" si="14"/>
        <v>2.8459814741584884E-4</v>
      </c>
      <c r="CG9" s="580">
        <f t="shared" si="15"/>
        <v>3.7387209260524141E-3</v>
      </c>
      <c r="CH9" s="580">
        <f t="shared" si="16"/>
        <v>52.7033918107632</v>
      </c>
      <c r="CI9" s="580">
        <f t="shared" si="17"/>
        <v>0.12233526260919582</v>
      </c>
      <c r="CJ9" s="580">
        <f t="shared" si="18"/>
        <v>30.012237720338881</v>
      </c>
      <c r="CK9" s="580">
        <f t="shared" si="19"/>
        <v>7.4483897736396205</v>
      </c>
      <c r="CL9" s="580">
        <f t="shared" si="20"/>
        <v>31.048744173227401</v>
      </c>
      <c r="CM9" s="580">
        <f t="shared" si="21"/>
        <v>0.37631364513307208</v>
      </c>
      <c r="CN9" s="580">
        <f t="shared" si="22"/>
        <v>0.10648763945309224</v>
      </c>
      <c r="CO9" s="580">
        <f t="shared" si="23"/>
        <v>0.12630765359312651</v>
      </c>
      <c r="CP9" s="580">
        <f t="shared" si="24"/>
        <v>0.97169296952702788</v>
      </c>
      <c r="CQ9" s="580">
        <f t="shared" si="25"/>
        <v>1.8747528489772441E-2</v>
      </c>
      <c r="CR9" s="580">
        <f t="shared" si="26"/>
        <v>5.1166912319804432</v>
      </c>
      <c r="CS9" s="580">
        <f t="shared" si="27"/>
        <v>3.7393680123665383</v>
      </c>
      <c r="CT9" s="580">
        <f t="shared" si="28"/>
        <v>4.3977903200680638E-2</v>
      </c>
      <c r="CU9" s="580">
        <f t="shared" si="29"/>
        <v>70.412676301062902</v>
      </c>
      <c r="CV9" s="580">
        <f t="shared" si="30"/>
        <v>61.140049250458354</v>
      </c>
      <c r="CW9" s="580">
        <f t="shared" si="31"/>
        <v>3.6383626319636674E-2</v>
      </c>
      <c r="CX9" s="580">
        <f t="shared" si="32"/>
        <v>0.33011288061257504</v>
      </c>
      <c r="CY9" s="581">
        <f t="shared" si="33"/>
        <v>42.836128386717952</v>
      </c>
      <c r="CZ9" s="563">
        <f>DATI!AA6</f>
        <v>154129.94930000001</v>
      </c>
      <c r="DA9" s="564">
        <f t="shared" si="34"/>
        <v>422.27383369863014</v>
      </c>
      <c r="DB9" s="565">
        <f t="shared" si="35"/>
        <v>461.73787402188111</v>
      </c>
      <c r="DC9" s="566">
        <f t="shared" si="36"/>
        <v>1.265035271292825</v>
      </c>
      <c r="DD9" s="582">
        <f t="shared" si="209"/>
        <v>4.3885997862329979E-3</v>
      </c>
      <c r="DE9" s="583">
        <f t="shared" si="157"/>
        <v>3.7085844971659963E-3</v>
      </c>
      <c r="DF9" s="564">
        <f t="shared" si="210"/>
        <v>673.45912000001408</v>
      </c>
      <c r="DG9" s="584">
        <f t="shared" si="211"/>
        <v>1.7060668283611449</v>
      </c>
      <c r="DH9" s="585">
        <f t="shared" si="212"/>
        <v>3.3377947915404965E-2</v>
      </c>
      <c r="DI9" s="586">
        <f>DATI!AB6+DATI!AG6</f>
        <v>104309.71332656585</v>
      </c>
      <c r="DJ9" s="564">
        <f t="shared" si="158"/>
        <v>285.78003651113931</v>
      </c>
      <c r="DK9" s="587">
        <f t="shared" si="37"/>
        <v>312.48790705493599</v>
      </c>
      <c r="DL9" s="588">
        <f t="shared" si="38"/>
        <v>0.85613125220530406</v>
      </c>
      <c r="DM9" s="589">
        <f t="shared" si="213"/>
        <v>0.67676472872599491</v>
      </c>
      <c r="DN9" s="590">
        <f t="shared" si="214"/>
        <v>-1.7073253859007466E-2</v>
      </c>
      <c r="DO9" s="590">
        <f t="shared" si="215"/>
        <v>-1.19999999999999E-2</v>
      </c>
      <c r="DP9" s="590">
        <f t="shared" si="216"/>
        <v>-1.2759581751010461E-2</v>
      </c>
      <c r="DQ9" s="590">
        <f t="shared" si="217"/>
        <v>-1.3427986966418969E-2</v>
      </c>
      <c r="DR9" s="591">
        <f t="shared" si="218"/>
        <v>-1348.1501466232585</v>
      </c>
      <c r="DS9" s="591">
        <f t="shared" si="219"/>
        <v>-4.2531953954327264</v>
      </c>
      <c r="DT9" s="592">
        <f t="shared" si="220"/>
        <v>3.3855770733912736E-2</v>
      </c>
      <c r="DU9" s="593" t="str">
        <f>DATI!AI6</f>
        <v>10/11</v>
      </c>
      <c r="DV9" s="592">
        <f>DATI!AJ6/DATI!AK6</f>
        <v>0.99368506602980922</v>
      </c>
      <c r="DW9" s="594">
        <f>DATI!AB6</f>
        <v>102372.3003</v>
      </c>
      <c r="DX9" s="564">
        <f t="shared" si="39"/>
        <v>280.47205561643835</v>
      </c>
      <c r="DY9" s="595">
        <f t="shared" si="40"/>
        <v>306.68386328504153</v>
      </c>
      <c r="DZ9" s="566">
        <f t="shared" si="41"/>
        <v>0.84022976242477121</v>
      </c>
      <c r="EA9" s="589">
        <f t="shared" si="221"/>
        <v>0.66419473155565356</v>
      </c>
      <c r="EB9" s="585">
        <f t="shared" si="222"/>
        <v>-9.6593792297075438E-3</v>
      </c>
      <c r="EC9" s="596">
        <f t="shared" si="223"/>
        <v>49820.235973434159</v>
      </c>
      <c r="ED9" s="597">
        <f t="shared" si="42"/>
        <v>136.49379718749086</v>
      </c>
      <c r="EE9" s="598">
        <f t="shared" si="43"/>
        <v>149.24996696694515</v>
      </c>
      <c r="EF9" s="599">
        <f t="shared" si="44"/>
        <v>0.40890401908752094</v>
      </c>
      <c r="EG9" s="600">
        <f t="shared" si="159"/>
        <v>4.2294296006107034E-2</v>
      </c>
      <c r="EH9" s="600">
        <f t="shared" si="160"/>
        <v>4.1588616892323703E-2</v>
      </c>
      <c r="EI9" s="582">
        <f t="shared" si="45"/>
        <v>0.32323527127400514</v>
      </c>
      <c r="EJ9" s="601">
        <f t="shared" si="161"/>
        <v>2021.6092666232726</v>
      </c>
      <c r="EK9" s="601">
        <f t="shared" si="162"/>
        <v>5.959262223793985</v>
      </c>
      <c r="EL9" s="563">
        <f>DATI!AD6</f>
        <v>35649.129999999997</v>
      </c>
      <c r="EM9" s="564">
        <f t="shared" si="46"/>
        <v>97.668849315068485</v>
      </c>
      <c r="EN9" s="595">
        <f t="shared" si="47"/>
        <v>106.79659321038693</v>
      </c>
      <c r="EO9" s="566">
        <f t="shared" si="48"/>
        <v>0.2925934060558546</v>
      </c>
      <c r="EP9" s="582">
        <f t="shared" si="224"/>
        <v>2.3243287353044265E-2</v>
      </c>
      <c r="EQ9" s="583">
        <f t="shared" si="225"/>
        <v>2.2550506610627311E-2</v>
      </c>
      <c r="ER9" s="582">
        <f t="shared" si="163"/>
        <v>2.6555013475163182E-2</v>
      </c>
      <c r="ES9" s="564">
        <f t="shared" si="226"/>
        <v>809.7809999999954</v>
      </c>
      <c r="ET9" s="582">
        <f t="shared" si="49"/>
        <v>0.23129268621643539</v>
      </c>
      <c r="EU9" s="584">
        <f t="shared" si="227"/>
        <v>2.3552061884610254</v>
      </c>
      <c r="EV9" s="563">
        <f>DATI!AE6</f>
        <v>13164.235000000001</v>
      </c>
      <c r="EW9" s="564">
        <f t="shared" si="50"/>
        <v>36.066397260273973</v>
      </c>
      <c r="EX9" s="595">
        <f t="shared" si="51"/>
        <v>39.437019927861861</v>
      </c>
      <c r="EY9" s="566">
        <f t="shared" si="52"/>
        <v>0.10804662993934756</v>
      </c>
      <c r="EZ9" s="582">
        <f t="shared" si="228"/>
        <v>2.5081579120728732E-2</v>
      </c>
      <c r="FA9" s="583">
        <f t="shared" si="229"/>
        <v>2.4387553773874741E-2</v>
      </c>
      <c r="FB9" s="564">
        <f t="shared" si="230"/>
        <v>322.10100000000057</v>
      </c>
      <c r="FC9" s="584">
        <f t="shared" si="231"/>
        <v>0.93887556582360077</v>
      </c>
      <c r="FD9" s="564">
        <f>DATI!AG6</f>
        <v>1937.4130265658455</v>
      </c>
      <c r="FE9" s="582">
        <f t="shared" si="53"/>
        <v>1.2569997170341282E-2</v>
      </c>
      <c r="FF9" s="564">
        <f t="shared" si="232"/>
        <v>11226.821973434155</v>
      </c>
      <c r="FG9" s="582">
        <f t="shared" si="164"/>
        <v>3.3632976157967412E-2</v>
      </c>
      <c r="FH9" s="563">
        <f>DATI!AF6</f>
        <v>2944.2840000000001</v>
      </c>
      <c r="FI9" s="564">
        <f t="shared" si="165"/>
        <v>8.0665315068493157</v>
      </c>
      <c r="FJ9" s="590">
        <f t="shared" si="54"/>
        <v>1.9102607983534838E-2</v>
      </c>
      <c r="FK9" s="590">
        <f t="shared" si="166"/>
        <v>3.0955082146308665E-2</v>
      </c>
      <c r="FL9" s="602">
        <f>DATI!AL6</f>
        <v>1546.6324615745546</v>
      </c>
      <c r="FM9" s="603" t="str">
        <f>DATI!AM6</f>
        <v>1/1</v>
      </c>
      <c r="FN9" s="604">
        <f>DATI!AN6/DATI!AO6</f>
        <v>1</v>
      </c>
      <c r="FO9" s="567">
        <f t="shared" si="167"/>
        <v>0.52530002593994141</v>
      </c>
      <c r="FP9" s="605">
        <f t="shared" si="55"/>
        <v>1.0034600469271383E-2</v>
      </c>
      <c r="FQ9" s="567">
        <f t="shared" si="168"/>
        <v>0.32120204603173019</v>
      </c>
      <c r="FR9" s="563">
        <f>DATI!AP6</f>
        <v>13011.839000000002</v>
      </c>
      <c r="FS9" s="606">
        <f>DATI!AQ6</f>
        <v>18.963000000000005</v>
      </c>
      <c r="FT9" s="606">
        <f>DATI!AR6</f>
        <v>4785.7799999999988</v>
      </c>
      <c r="FU9" s="576">
        <f>DATI!AS6/1000</f>
        <v>42.384</v>
      </c>
      <c r="FV9" s="577">
        <f>DATI!AT6/1000</f>
        <v>2.085</v>
      </c>
      <c r="FW9" s="577">
        <f>DATI!AU6/1000</f>
        <v>1.248</v>
      </c>
      <c r="FX9" s="577">
        <f>DATI!AV6/1000</f>
        <v>17578.203000000001</v>
      </c>
      <c r="FY9" s="577">
        <f>DATI!AW6/1000</f>
        <v>40.835999999999999</v>
      </c>
      <c r="FZ9" s="577">
        <f>DATI!AX6/1000</f>
        <v>10018.205</v>
      </c>
      <c r="GA9" s="577">
        <f>DATI!AY6/1000</f>
        <v>2486.3022999999998</v>
      </c>
      <c r="GB9" s="577">
        <f>DATI!AZ6/1000</f>
        <v>10364.195</v>
      </c>
      <c r="GC9" s="577">
        <f>DATI!BA6/1000</f>
        <v>125.61499999999999</v>
      </c>
      <c r="GD9" s="577">
        <f>DATI!BB6/1000</f>
        <v>35.545999999999999</v>
      </c>
      <c r="GE9" s="577">
        <f>DATI!BC6/1000</f>
        <v>42.161999999999999</v>
      </c>
      <c r="GF9" s="577">
        <f>DATI!BD6/1000</f>
        <v>324.35500000000002</v>
      </c>
      <c r="GG9" s="577">
        <f>DATI!BE6/1000</f>
        <v>6.258</v>
      </c>
      <c r="GH9" s="577">
        <f>DATI!BF6/1000</f>
        <v>1707.972</v>
      </c>
      <c r="GI9" s="577">
        <f>DATI!BG6/1000</f>
        <v>3.0000000000000001E-3</v>
      </c>
      <c r="GJ9" s="577">
        <f>DATI!BH6/1000</f>
        <v>1248.2159999999999</v>
      </c>
      <c r="GK9" s="577">
        <f>DATI!BI6/1000</f>
        <v>14.68</v>
      </c>
      <c r="GL9" s="577">
        <f>DATI!BJ6/1000</f>
        <v>23504.032999999999</v>
      </c>
      <c r="GM9" s="577">
        <f>DATI!BK6/1000</f>
        <v>20408.793000000001</v>
      </c>
      <c r="GN9" s="577">
        <f>DATI!BL6/1000</f>
        <v>12.145</v>
      </c>
      <c r="GO9" s="577">
        <f>DATI!BM6/1000</f>
        <v>110.193</v>
      </c>
      <c r="GP9" s="578">
        <f>DATI!BN6/1000</f>
        <v>14298.870999999999</v>
      </c>
      <c r="GQ9" s="579">
        <f>DATI!BO6/1000</f>
        <v>1.248</v>
      </c>
      <c r="GR9" s="580">
        <f>DATI!BP6/1000</f>
        <v>0</v>
      </c>
      <c r="GS9" s="580">
        <f>DATI!BQ6/1000</f>
        <v>0</v>
      </c>
      <c r="GT9" s="580">
        <f>DATI!BR6/1000</f>
        <v>0</v>
      </c>
      <c r="GU9" s="580">
        <f>DATI!BS6/1000</f>
        <v>0</v>
      </c>
      <c r="GV9" s="580">
        <f>DATI!BT6/1000</f>
        <v>0</v>
      </c>
      <c r="GW9" s="580">
        <f>DATI!BU6/1000</f>
        <v>0</v>
      </c>
      <c r="GX9" s="581">
        <f>DATI!BV6/1000</f>
        <v>0</v>
      </c>
      <c r="GY9" s="579">
        <f t="shared" si="59"/>
        <v>0.12697271452708775</v>
      </c>
      <c r="GZ9" s="580">
        <f t="shared" si="60"/>
        <v>6.2461803932846822E-3</v>
      </c>
      <c r="HA9" s="580">
        <f t="shared" si="61"/>
        <v>3.7387209260524141E-3</v>
      </c>
      <c r="HB9" s="580">
        <f t="shared" si="62"/>
        <v>52.660252723154905</v>
      </c>
      <c r="HC9" s="580">
        <f t="shared" si="63"/>
        <v>0.12233526260919582</v>
      </c>
      <c r="HD9" s="580">
        <f t="shared" si="64"/>
        <v>30.012237720338881</v>
      </c>
      <c r="HE9" s="580">
        <f t="shared" si="65"/>
        <v>7.4483897736396205</v>
      </c>
      <c r="HF9" s="580">
        <f t="shared" si="66"/>
        <v>31.048744173227401</v>
      </c>
      <c r="HG9" s="580">
        <f t="shared" si="67"/>
        <v>0.37631364513307208</v>
      </c>
      <c r="HH9" s="580">
        <f t="shared" si="68"/>
        <v>0.10648763945309224</v>
      </c>
      <c r="HI9" s="580">
        <f t="shared" si="69"/>
        <v>0.12630765359312651</v>
      </c>
      <c r="HJ9" s="580">
        <f t="shared" si="70"/>
        <v>0.97169296952702788</v>
      </c>
      <c r="HK9" s="580">
        <f t="shared" si="71"/>
        <v>1.8747528489772441E-2</v>
      </c>
      <c r="HL9" s="580">
        <f t="shared" si="72"/>
        <v>5.1166912319804432</v>
      </c>
      <c r="HM9" s="580">
        <f t="shared" si="73"/>
        <v>8.9873099183952265E-6</v>
      </c>
      <c r="HN9" s="580">
        <f t="shared" si="74"/>
        <v>3.7393680123665383</v>
      </c>
      <c r="HO9" s="580">
        <f t="shared" si="75"/>
        <v>4.3977903200680638E-2</v>
      </c>
      <c r="HP9" s="580">
        <f t="shared" ref="HP9:HP16" si="244">GL9*1000/$D9</f>
        <v>70.412676301062902</v>
      </c>
      <c r="HQ9" s="580">
        <f t="shared" si="77"/>
        <v>61.140049250458354</v>
      </c>
      <c r="HR9" s="580">
        <f t="shared" si="78"/>
        <v>3.6383626319636674E-2</v>
      </c>
      <c r="HS9" s="580">
        <f t="shared" si="79"/>
        <v>0.33011288061257504</v>
      </c>
      <c r="HT9" s="581">
        <f t="shared" si="80"/>
        <v>42.836128386717952</v>
      </c>
      <c r="HU9" s="607">
        <f t="shared" si="169"/>
        <v>49820.235973434152</v>
      </c>
      <c r="HV9" s="608">
        <f t="shared" si="240"/>
        <v>35732.284999999996</v>
      </c>
      <c r="HW9" s="609">
        <f t="shared" si="233"/>
        <v>0</v>
      </c>
      <c r="HX9" s="610">
        <f>DATI!CQ6</f>
        <v>0</v>
      </c>
      <c r="HY9" s="610">
        <f>DATI!CT6</f>
        <v>0</v>
      </c>
      <c r="HZ9" s="611">
        <f t="shared" si="170"/>
        <v>0</v>
      </c>
      <c r="IA9" s="611">
        <f t="shared" si="81"/>
        <v>0</v>
      </c>
      <c r="IB9" s="582">
        <f t="shared" si="82"/>
        <v>0</v>
      </c>
      <c r="IC9" s="610">
        <f>DATI!CV6</f>
        <v>3.7867499291896818E-2</v>
      </c>
      <c r="ID9" s="612">
        <f t="shared" si="171"/>
        <v>3.7867499291896818E-2</v>
      </c>
      <c r="IE9" s="613">
        <f t="shared" si="83"/>
        <v>2.4568553654806672E-7</v>
      </c>
      <c r="IF9" s="613">
        <f t="shared" si="84"/>
        <v>7.6008269635834444E-7</v>
      </c>
      <c r="IG9" s="609">
        <f t="shared" si="243"/>
        <v>0</v>
      </c>
      <c r="IH9" s="614">
        <f t="shared" si="85"/>
        <v>0</v>
      </c>
      <c r="II9" s="610">
        <f>DATI!CX6</f>
        <v>0</v>
      </c>
      <c r="IJ9" s="610">
        <f>DATI!DA6</f>
        <v>0</v>
      </c>
      <c r="IK9" s="615">
        <f>DATI!CS6</f>
        <v>14112.155973434159</v>
      </c>
      <c r="IL9" s="594">
        <f t="shared" si="241"/>
        <v>14112.155973434159</v>
      </c>
      <c r="IM9" s="594">
        <f t="shared" si="235"/>
        <v>14111.66097343416</v>
      </c>
      <c r="IN9" s="582">
        <f t="shared" si="87"/>
        <v>9.1560115587698818E-2</v>
      </c>
      <c r="IO9" s="582">
        <f t="shared" si="88"/>
        <v>0.28326152411159278</v>
      </c>
      <c r="IP9" s="609">
        <f t="shared" si="173"/>
        <v>24.204999999999998</v>
      </c>
      <c r="IQ9" s="616">
        <f t="shared" si="90"/>
        <v>1.470939555114456E-4</v>
      </c>
      <c r="IR9" s="610">
        <f>DATI!CZ6</f>
        <v>24.204999999999998</v>
      </c>
      <c r="IS9" s="594">
        <f t="shared" si="236"/>
        <v>35708.079999999994</v>
      </c>
      <c r="IT9" s="615">
        <f>DATI!CR6</f>
        <v>35708.079999999994</v>
      </c>
      <c r="IU9" s="617">
        <f>DATI!CU6</f>
        <v>0</v>
      </c>
      <c r="IV9" s="639">
        <f t="shared" si="174"/>
        <v>3.0066847750097509E-2</v>
      </c>
      <c r="IW9" s="590">
        <f t="shared" si="91"/>
        <v>0.23167515568630628</v>
      </c>
      <c r="IX9" s="639">
        <f t="shared" si="175"/>
        <v>0.71673847588840722</v>
      </c>
      <c r="IY9" s="615">
        <f>DATI!CW6</f>
        <v>0.45713250070810318</v>
      </c>
      <c r="IZ9" s="618">
        <f t="shared" si="237"/>
        <v>35708.5371325007</v>
      </c>
      <c r="JA9" s="619">
        <f t="shared" si="92"/>
        <v>0.23167812157647091</v>
      </c>
      <c r="JB9" s="619">
        <f t="shared" si="93"/>
        <v>0.71674765152741771</v>
      </c>
      <c r="JC9" s="620">
        <f t="shared" si="238"/>
        <v>35708.079999999994</v>
      </c>
      <c r="JD9" s="616">
        <f t="shared" si="94"/>
        <v>0.21699825370457096</v>
      </c>
      <c r="JE9" s="610">
        <f>DATI!CY6</f>
        <v>35708.079999999994</v>
      </c>
      <c r="JF9" s="610">
        <f>DATI!DB6</f>
        <v>0</v>
      </c>
      <c r="JG9" s="586">
        <f t="shared" si="96"/>
        <v>101594.97656824882</v>
      </c>
      <c r="JH9" s="566">
        <f t="shared" si="97"/>
        <v>304.35518019031775</v>
      </c>
      <c r="JI9" s="589">
        <f t="shared" si="176"/>
        <v>0.65915143052764769</v>
      </c>
      <c r="JJ9" s="603" t="str">
        <f>DATI!CN6</f>
        <v>32/35</v>
      </c>
      <c r="JK9" s="604">
        <f>DATI!CO6/DATI!CP6</f>
        <v>0.99587915191047638</v>
      </c>
      <c r="JL9" s="621">
        <f t="shared" si="177"/>
        <v>-1.1808016700823064E-2</v>
      </c>
      <c r="JM9" s="622">
        <f t="shared" si="178"/>
        <v>-1.6125846600114041E-2</v>
      </c>
      <c r="JN9" s="623">
        <f t="shared" si="98"/>
        <v>137303.05656824881</v>
      </c>
      <c r="JO9" s="594">
        <f t="shared" si="179"/>
        <v>137303.51370074952</v>
      </c>
      <c r="JP9" s="589">
        <f t="shared" si="180"/>
        <v>0.89082658621395394</v>
      </c>
      <c r="JQ9" s="590">
        <f t="shared" si="181"/>
        <v>-5.0282268485370984E-3</v>
      </c>
      <c r="JR9" s="624">
        <f t="shared" si="182"/>
        <v>0.89082955210411863</v>
      </c>
      <c r="JS9" s="585">
        <f t="shared" si="183"/>
        <v>-5.0252609583724128E-3</v>
      </c>
      <c r="JT9" s="576">
        <f>DATI!BW6</f>
        <v>16819.563640262655</v>
      </c>
      <c r="JU9" s="577">
        <f>DATI!BX6</f>
        <v>13805.848617392558</v>
      </c>
      <c r="JV9" s="577">
        <f>DATI!BY6</f>
        <v>7710.3103179181044</v>
      </c>
      <c r="JW9" s="577">
        <f>DATI!BZ6</f>
        <v>23504.032999999999</v>
      </c>
      <c r="JX9" s="577">
        <f>DATI!CA6</f>
        <v>20408.793000000001</v>
      </c>
      <c r="JY9" s="577">
        <f>DATI!CB6</f>
        <v>9559.9039941302108</v>
      </c>
      <c r="JZ9" s="577">
        <f>DATI!CC6</f>
        <v>2462.2865550318229</v>
      </c>
      <c r="KA9" s="577">
        <f>DATI!CD6</f>
        <v>3.1492807914024161</v>
      </c>
      <c r="KB9" s="577">
        <f>DATI!CE6</f>
        <v>1537.1747592787742</v>
      </c>
      <c r="KC9" s="577">
        <f>DATI!CF6</f>
        <v>0</v>
      </c>
      <c r="KD9" s="577">
        <f>DATI!CG6</f>
        <v>204.82</v>
      </c>
      <c r="KE9" s="577">
        <f>DATI!CH6</f>
        <v>0</v>
      </c>
      <c r="KF9" s="577">
        <f>DATI!CI6</f>
        <v>34.835080677986141</v>
      </c>
      <c r="KG9" s="577">
        <f>DATI!CJ6</f>
        <v>123.10270239591598</v>
      </c>
      <c r="KH9" s="577">
        <f>DATI!CK6</f>
        <v>1124.0947027070911</v>
      </c>
      <c r="KI9" s="577">
        <f>DATI!CL6</f>
        <v>1017.835429521875</v>
      </c>
      <c r="KJ9" s="625">
        <f t="shared" si="100"/>
        <v>50.387543709070762</v>
      </c>
      <c r="KK9" s="626">
        <f t="shared" si="184"/>
        <v>5.9808222628838156E-2</v>
      </c>
      <c r="KL9" s="627">
        <f t="shared" si="101"/>
        <v>41.359146736985046</v>
      </c>
      <c r="KM9" s="626">
        <f t="shared" si="185"/>
        <v>-1.2032083209248789E-2</v>
      </c>
      <c r="KN9" s="627">
        <f t="shared" si="102"/>
        <v>23.098316131376809</v>
      </c>
      <c r="KO9" s="626">
        <f t="shared" si="186"/>
        <v>-1.147055825631523E-2</v>
      </c>
      <c r="KP9" s="627">
        <f t="shared" si="103"/>
        <v>70.412676301062902</v>
      </c>
      <c r="KQ9" s="626">
        <f t="shared" si="187"/>
        <v>1.5442960746289751E-2</v>
      </c>
      <c r="KR9" s="627">
        <f t="shared" si="104"/>
        <v>61.140049250458354</v>
      </c>
      <c r="KS9" s="626">
        <f t="shared" si="188"/>
        <v>-7.4995553039968979E-2</v>
      </c>
      <c r="KT9" s="627">
        <f t="shared" si="105"/>
        <v>28.639273328450859</v>
      </c>
      <c r="KU9" s="626">
        <f t="shared" si="189"/>
        <v>6.1401340155132636E-3</v>
      </c>
      <c r="KV9" s="627">
        <f t="shared" si="106"/>
        <v>7.3764441259895719</v>
      </c>
      <c r="KW9" s="626">
        <f t="shared" si="190"/>
        <v>-3.5745144603937219E-2</v>
      </c>
      <c r="KX9" s="627">
        <f t="shared" si="107"/>
        <v>9.4345208307941662E-3</v>
      </c>
      <c r="KY9" s="626">
        <f t="shared" si="191"/>
        <v>0.78199658239226</v>
      </c>
      <c r="KZ9" s="627">
        <f t="shared" si="108"/>
        <v>4.6050219867909741</v>
      </c>
      <c r="LA9" s="626">
        <f t="shared" si="192"/>
        <v>1.8689102001413604E-2</v>
      </c>
      <c r="LB9" s="628" t="s">
        <v>177</v>
      </c>
      <c r="LC9" s="629" t="s">
        <v>177</v>
      </c>
      <c r="LD9" s="627">
        <f t="shared" si="109"/>
        <v>0.61359360582857003</v>
      </c>
      <c r="LE9" s="626">
        <f t="shared" si="193"/>
        <v>-5.4794904362181311E-2</v>
      </c>
      <c r="LF9" s="627">
        <f t="shared" si="110"/>
        <v>0</v>
      </c>
      <c r="LG9" s="626" t="e">
        <f t="shared" si="194"/>
        <v>#DIV/0!</v>
      </c>
      <c r="LH9" s="627">
        <f t="shared" si="111"/>
        <v>0.10435788869512093</v>
      </c>
      <c r="LI9" s="626">
        <f t="shared" si="195"/>
        <v>-4.2819277478817565E-2</v>
      </c>
      <c r="LJ9" s="627">
        <f t="shared" si="112"/>
        <v>0.36878737940802381</v>
      </c>
      <c r="LK9" s="626">
        <f t="shared" si="196"/>
        <v>-6.7218871743847899E-2</v>
      </c>
      <c r="LL9" s="627">
        <f t="shared" si="113"/>
        <v>3.3675291569516577</v>
      </c>
      <c r="LM9" s="626">
        <f t="shared" si="197"/>
        <v>-7.3346906315020888E-2</v>
      </c>
      <c r="LN9" s="627">
        <f t="shared" si="114"/>
        <v>3.0492008170120042</v>
      </c>
      <c r="LO9" s="630">
        <f t="shared" si="198"/>
        <v>-0.12639841715290259</v>
      </c>
      <c r="LP9" s="631">
        <f t="shared" si="115"/>
        <v>0.10912586240799246</v>
      </c>
      <c r="LQ9" s="632">
        <f t="shared" si="116"/>
        <v>8.9572783745751589E-2</v>
      </c>
      <c r="LR9" s="632">
        <f t="shared" si="117"/>
        <v>5.0024737910674862E-2</v>
      </c>
      <c r="LS9" s="632">
        <f t="shared" si="118"/>
        <v>0.15249491164271731</v>
      </c>
      <c r="LT9" s="632">
        <f t="shared" si="119"/>
        <v>0.13241289634291731</v>
      </c>
      <c r="LU9" s="632">
        <f t="shared" si="120"/>
        <v>6.2024960350325703E-2</v>
      </c>
      <c r="LV9" s="632">
        <f t="shared" si="121"/>
        <v>1.597539327181121E-2</v>
      </c>
      <c r="LW9" s="632">
        <f t="shared" si="122"/>
        <v>2.0432633668571615E-5</v>
      </c>
      <c r="LX9" s="633">
        <f t="shared" si="123"/>
        <v>9.9732385967817496E-3</v>
      </c>
      <c r="LY9" s="634" t="s">
        <v>177</v>
      </c>
      <c r="LZ9" s="633">
        <f t="shared" si="124"/>
        <v>1.3288786568101466E-3</v>
      </c>
      <c r="MA9" s="633">
        <f t="shared" si="125"/>
        <v>0</v>
      </c>
      <c r="MB9" s="633">
        <f t="shared" si="126"/>
        <v>2.2601110839388396E-4</v>
      </c>
      <c r="MC9" s="633">
        <f t="shared" si="127"/>
        <v>7.9869423791418832E-4</v>
      </c>
      <c r="MD9" s="633">
        <f t="shared" si="128"/>
        <v>7.2931620870071295E-3</v>
      </c>
      <c r="ME9" s="633">
        <f t="shared" si="129"/>
        <v>6.6037485520789368E-3</v>
      </c>
      <c r="MF9" s="631">
        <f t="shared" si="130"/>
        <v>0.16429799458421132</v>
      </c>
      <c r="MG9" s="632">
        <f t="shared" si="131"/>
        <v>0.13485922048185683</v>
      </c>
      <c r="MH9" s="632">
        <f t="shared" si="132"/>
        <v>7.5316372644975177E-2</v>
      </c>
      <c r="MI9" s="632">
        <f t="shared" si="133"/>
        <v>0.22959367847671583</v>
      </c>
      <c r="MJ9" s="632">
        <f t="shared" si="134"/>
        <v>0.19935854660091096</v>
      </c>
      <c r="MK9" s="632">
        <f t="shared" si="135"/>
        <v>9.3383698189013056E-2</v>
      </c>
      <c r="ML9" s="632">
        <f t="shared" si="136"/>
        <v>2.4052273396379106E-2</v>
      </c>
      <c r="MM9" s="632">
        <f t="shared" si="137"/>
        <v>3.0763016774786845E-5</v>
      </c>
      <c r="MN9" s="633">
        <f t="shared" si="199"/>
        <v>1.5015534033855974E-2</v>
      </c>
      <c r="MO9" s="634" t="s">
        <v>177</v>
      </c>
      <c r="MP9" s="633">
        <f t="shared" si="138"/>
        <v>2.0007365214982863E-3</v>
      </c>
      <c r="MQ9" s="633">
        <f t="shared" si="139"/>
        <v>0</v>
      </c>
      <c r="MR9" s="633">
        <f t="shared" si="140"/>
        <v>3.4027838170972645E-4</v>
      </c>
      <c r="MS9" s="633">
        <f t="shared" si="141"/>
        <v>1.2025001102365185E-3</v>
      </c>
      <c r="MT9" s="633">
        <f t="shared" si="142"/>
        <v>1.0980457598519851E-2</v>
      </c>
      <c r="MU9" s="633">
        <f t="shared" si="143"/>
        <v>9.942488608140369E-3</v>
      </c>
      <c r="MV9" s="586">
        <f t="shared" si="144"/>
        <v>107021.26096824883</v>
      </c>
      <c r="MW9" s="566">
        <f t="shared" si="145"/>
        <v>304.35518019031775</v>
      </c>
      <c r="MX9" s="624">
        <f t="shared" si="146"/>
        <v>0.65036895681232809</v>
      </c>
      <c r="MY9" s="1471">
        <f t="shared" si="200"/>
        <v>0.21699825370457096</v>
      </c>
      <c r="MZ9" s="583">
        <f t="shared" si="201"/>
        <v>0</v>
      </c>
      <c r="NA9" s="1472">
        <f t="shared" si="202"/>
        <v>0.21699825370457096</v>
      </c>
      <c r="NB9" s="623">
        <f t="shared" si="239"/>
        <v>137303.05656824881</v>
      </c>
      <c r="NC9" s="615">
        <f t="shared" si="203"/>
        <v>137303.51370074952</v>
      </c>
      <c r="ND9" s="589">
        <f t="shared" si="147"/>
        <v>0.83439164199279037</v>
      </c>
      <c r="NE9" s="638">
        <f t="shared" si="148"/>
        <v>0.83439441999021735</v>
      </c>
    </row>
    <row r="10" spans="1:369" ht="8.25" customHeight="1" outlineLevel="1" x14ac:dyDescent="0.2">
      <c r="A10" s="477" t="s">
        <v>183</v>
      </c>
      <c r="B10" s="478">
        <f>DATI!D7</f>
        <v>60</v>
      </c>
      <c r="C10" s="1515" t="str">
        <f>DATI!F7 &amp; "/" &amp; DATI!E7 &amp; " (" &amp; TEXT(DATI!F7/DATI!E7,"0,0%") &amp; ")"</f>
        <v>57/57 (100,0%)</v>
      </c>
      <c r="D10" s="479">
        <f>DATI!G7</f>
        <v>230447</v>
      </c>
      <c r="E10" s="480">
        <f t="shared" si="204"/>
        <v>2.2963224184271786E-2</v>
      </c>
      <c r="F10" s="481">
        <f t="shared" si="149"/>
        <v>3.5666382148518473E-3</v>
      </c>
      <c r="G10" s="482">
        <f>DATI!H7</f>
        <v>103531.49249999999</v>
      </c>
      <c r="H10" s="483">
        <f t="shared" si="150"/>
        <v>283.64792465753425</v>
      </c>
      <c r="I10" s="484">
        <f t="shared" si="0"/>
        <v>449.26378950474515</v>
      </c>
      <c r="J10" s="485">
        <f t="shared" si="1"/>
        <v>1.2308596972732744</v>
      </c>
      <c r="K10" s="486">
        <f t="shared" si="2"/>
        <v>6.7195910018153296E-2</v>
      </c>
      <c r="L10" s="486">
        <f t="shared" si="151"/>
        <v>6.3403135756371548E-2</v>
      </c>
      <c r="M10" s="486">
        <f t="shared" si="205"/>
        <v>2.1292663311843447E-2</v>
      </c>
      <c r="N10" s="487">
        <f>DATI!I7</f>
        <v>25974.305</v>
      </c>
      <c r="O10" s="487">
        <f>DATI!EY7</f>
        <v>0</v>
      </c>
      <c r="P10" s="487">
        <f>DATI!J7</f>
        <v>4663.268</v>
      </c>
      <c r="Q10" s="483">
        <f>DATI!K7</f>
        <v>4436.3779999999997</v>
      </c>
      <c r="R10" s="483">
        <f>DATI!L7</f>
        <v>226.89</v>
      </c>
      <c r="S10" s="483">
        <f t="shared" si="242"/>
        <v>3.4106051316484809E-13</v>
      </c>
      <c r="T10" s="487">
        <f>DATI!M7</f>
        <v>2985</v>
      </c>
      <c r="U10" s="483">
        <f>DATI!N7</f>
        <v>2985</v>
      </c>
      <c r="V10" s="483">
        <f>DATI!O7</f>
        <v>0</v>
      </c>
      <c r="W10" s="488">
        <f t="shared" si="206"/>
        <v>0</v>
      </c>
      <c r="X10" s="489">
        <f>DATI!P7</f>
        <v>63959.773500000003</v>
      </c>
      <c r="Y10" s="483">
        <f>DATI!Q7</f>
        <v>4043.94</v>
      </c>
      <c r="Z10" s="487">
        <f>DATI!R7</f>
        <v>2447.5500000000002</v>
      </c>
      <c r="AA10" s="487">
        <f>DATI!U7</f>
        <v>154.32</v>
      </c>
      <c r="AB10" s="487">
        <f>DATI!V7</f>
        <v>3347.2759999999998</v>
      </c>
      <c r="AC10" s="487">
        <f>DATI!W7</f>
        <v>77330.297500000001</v>
      </c>
      <c r="AD10" s="484">
        <f t="shared" si="5"/>
        <v>335.56651854873354</v>
      </c>
      <c r="AE10" s="486">
        <f t="shared" ref="AE10" si="245">+(AC10-AC23)/AC23</f>
        <v>6.3884624277530264E-2</v>
      </c>
      <c r="AF10" s="486">
        <f t="shared" si="208"/>
        <v>6.0103618201151357E-2</v>
      </c>
      <c r="AG10" s="490">
        <f t="shared" si="6"/>
        <v>0.74692536186513492</v>
      </c>
      <c r="AH10" s="491">
        <f t="shared" si="153"/>
        <v>26201.195</v>
      </c>
      <c r="AI10" s="483">
        <f t="shared" si="154"/>
        <v>71.784095890410953</v>
      </c>
      <c r="AJ10" s="484">
        <f t="shared" si="8"/>
        <v>113.69727095601158</v>
      </c>
      <c r="AK10" s="485">
        <f t="shared" si="9"/>
        <v>0.31149937248222348</v>
      </c>
      <c r="AL10" s="486">
        <f t="shared" ref="AL10:AL16" si="246">(AH10-AH23)/AH23</f>
        <v>7.7090157419412997E-2</v>
      </c>
      <c r="AM10" s="486">
        <f t="shared" si="156"/>
        <v>7.3262219373239651E-2</v>
      </c>
      <c r="AN10" s="492">
        <f>DATI!EH7/1000</f>
        <v>1251.376</v>
      </c>
      <c r="AO10" s="493">
        <f>(DATI!EI7+DATI!ES7)/1000</f>
        <v>336.57400000000001</v>
      </c>
      <c r="AP10" s="493">
        <f>DATI!EJ7/1000</f>
        <v>31.07</v>
      </c>
      <c r="AQ10" s="493">
        <f>(DATI!EK7+DATI!EU7)/1000</f>
        <v>1496.88</v>
      </c>
      <c r="AR10" s="493">
        <f>DATI!EL7/1000</f>
        <v>57.375999999999998</v>
      </c>
      <c r="AS10" s="493">
        <f>DATI!EM7/1000</f>
        <v>0.01</v>
      </c>
      <c r="AT10" s="493">
        <f>DATI!EN7/1000</f>
        <v>30.94</v>
      </c>
      <c r="AU10" s="494">
        <f>DATI!EO7/1000</f>
        <v>0</v>
      </c>
      <c r="AV10" s="494">
        <f>DATI!EP7/1000</f>
        <v>0</v>
      </c>
      <c r="AW10" s="493">
        <f>DATI!EQ7/1000</f>
        <v>143.05000000000001</v>
      </c>
      <c r="AX10" s="494">
        <f>(DATI!ER7+DATI!EW7)/1000</f>
        <v>0</v>
      </c>
      <c r="AY10" s="494">
        <f>DATI!ET7/1000</f>
        <v>0</v>
      </c>
      <c r="AZ10" s="494">
        <f>DATI!EV7/1000</f>
        <v>0</v>
      </c>
      <c r="BA10" s="494">
        <f>DATI!EX7/1000</f>
        <v>0</v>
      </c>
      <c r="BB10" s="495">
        <f>DATI!DE7/1000</f>
        <v>10.824999999999999</v>
      </c>
      <c r="BC10" s="496">
        <f>DATI!DF7/1000</f>
        <v>4.4999999999999998E-2</v>
      </c>
      <c r="BD10" s="493">
        <f>DATI!DG7/1000</f>
        <v>1.736</v>
      </c>
      <c r="BE10" s="496">
        <f>DATI!DH7/1000</f>
        <v>11550.307000000001</v>
      </c>
      <c r="BF10" s="496">
        <f>DATI!DI7/1000</f>
        <v>16.916499999999999</v>
      </c>
      <c r="BG10" s="496">
        <f>DATI!DJ7/1000</f>
        <v>5402.13</v>
      </c>
      <c r="BH10" s="496">
        <f>DATI!DK7/1000</f>
        <v>1226.2819999999999</v>
      </c>
      <c r="BI10" s="496">
        <f>DATI!DL7/1000</f>
        <v>5978.01</v>
      </c>
      <c r="BJ10" s="496">
        <f>DATI!DM7/1000</f>
        <v>39.491999999999997</v>
      </c>
      <c r="BK10" s="496">
        <f>DATI!DN7/1000</f>
        <v>35.704999999999998</v>
      </c>
      <c r="BL10" s="496">
        <f>DATI!DO7/1000</f>
        <v>14.97</v>
      </c>
      <c r="BM10" s="496">
        <f>DATI!DP7/1000</f>
        <v>4567.2049999999999</v>
      </c>
      <c r="BN10" s="496">
        <f>DATI!DQ7/1000</f>
        <v>77.150000000000006</v>
      </c>
      <c r="BO10" s="496">
        <f>DATI!DR7/1000</f>
        <v>1141.376</v>
      </c>
      <c r="BP10" s="496">
        <f>DATI!DS7/1000</f>
        <v>715.69449999999995</v>
      </c>
      <c r="BQ10" s="496">
        <f>DATI!DT7/1000</f>
        <v>6.3125</v>
      </c>
      <c r="BR10" s="496">
        <f>DATI!DU7/1000</f>
        <v>15756.29</v>
      </c>
      <c r="BS10" s="496">
        <f>DATI!DV7/1000</f>
        <v>11043.8</v>
      </c>
      <c r="BT10" s="496">
        <f>DATI!DW7/1000</f>
        <v>13.644</v>
      </c>
      <c r="BU10" s="496">
        <f>DATI!DX7/1000</f>
        <v>167.483</v>
      </c>
      <c r="BV10" s="497">
        <f>DATI!DY7/1000</f>
        <v>6194.4</v>
      </c>
      <c r="BW10" s="498">
        <f>DATI!DZ7/1000</f>
        <v>1.736</v>
      </c>
      <c r="BX10" s="499">
        <f>DATI!EA7/1000</f>
        <v>0</v>
      </c>
      <c r="BY10" s="499">
        <f>DATI!EB7/1000</f>
        <v>0</v>
      </c>
      <c r="BZ10" s="499">
        <f>DATI!EC7/1000</f>
        <v>0</v>
      </c>
      <c r="CA10" s="499">
        <f>DATI!ED7/1000</f>
        <v>0</v>
      </c>
      <c r="CB10" s="499">
        <f>DATI!EE7/1000</f>
        <v>0</v>
      </c>
      <c r="CC10" s="499">
        <f>DATI!EF7/1000</f>
        <v>0</v>
      </c>
      <c r="CD10" s="500">
        <f>DATI!EG7/1000</f>
        <v>0</v>
      </c>
      <c r="CE10" s="498">
        <f t="shared" si="13"/>
        <v>4.6973924590035888E-2</v>
      </c>
      <c r="CF10" s="499">
        <f t="shared" si="14"/>
        <v>1.9527266573225079E-4</v>
      </c>
      <c r="CG10" s="499">
        <f t="shared" si="15"/>
        <v>7.5331855046930534E-3</v>
      </c>
      <c r="CH10" s="499">
        <f t="shared" si="16"/>
        <v>50.121316398130588</v>
      </c>
      <c r="CI10" s="499">
        <f t="shared" si="17"/>
        <v>7.3407334441324898E-2</v>
      </c>
      <c r="CJ10" s="499">
        <f t="shared" si="18"/>
        <v>23.441962794048088</v>
      </c>
      <c r="CK10" s="499">
        <f t="shared" si="19"/>
        <v>5.3213190017661329</v>
      </c>
      <c r="CL10" s="499">
        <f t="shared" si="20"/>
        <v>25.940932188312281</v>
      </c>
      <c r="CM10" s="499">
        <f t="shared" si="21"/>
        <v>0.1713712914466233</v>
      </c>
      <c r="CN10" s="499">
        <f t="shared" si="22"/>
        <v>0.15493801177711145</v>
      </c>
      <c r="CO10" s="499">
        <f t="shared" si="23"/>
        <v>6.49607068002621E-2</v>
      </c>
      <c r="CP10" s="499">
        <f t="shared" si="24"/>
        <v>19.818895451014768</v>
      </c>
      <c r="CQ10" s="499">
        <f t="shared" si="25"/>
        <v>0.33478413691651443</v>
      </c>
      <c r="CR10" s="499">
        <f t="shared" si="26"/>
        <v>4.9528785360625216</v>
      </c>
      <c r="CS10" s="499">
        <f t="shared" si="27"/>
        <v>3.1056793969980081</v>
      </c>
      <c r="CT10" s="499">
        <f t="shared" si="28"/>
        <v>2.7392415609662959E-2</v>
      </c>
      <c r="CU10" s="499">
        <f t="shared" si="29"/>
        <v>68.372727785564578</v>
      </c>
      <c r="CV10" s="499">
        <f t="shared" si="30"/>
        <v>47.923383684751812</v>
      </c>
      <c r="CW10" s="499">
        <f t="shared" si="31"/>
        <v>5.9206672250018445E-2</v>
      </c>
      <c r="CX10" s="499">
        <f t="shared" si="32"/>
        <v>0.72677448610743467</v>
      </c>
      <c r="CY10" s="500">
        <f t="shared" si="33"/>
        <v>26.879933346930098</v>
      </c>
      <c r="CZ10" s="482">
        <f>DATI!AA7</f>
        <v>97585.256500000003</v>
      </c>
      <c r="DA10" s="483">
        <f t="shared" si="34"/>
        <v>267.35686712328766</v>
      </c>
      <c r="DB10" s="484">
        <f t="shared" si="35"/>
        <v>423.46073717601013</v>
      </c>
      <c r="DC10" s="485">
        <f t="shared" si="36"/>
        <v>1.1601664032219456</v>
      </c>
      <c r="DD10" s="501">
        <f t="shared" si="209"/>
        <v>3.3968612574651134E-2</v>
      </c>
      <c r="DE10" s="502">
        <f t="shared" si="157"/>
        <v>3.0293926882502136E-2</v>
      </c>
      <c r="DF10" s="483">
        <f t="shared" si="210"/>
        <v>3205.9346200000145</v>
      </c>
      <c r="DG10" s="503">
        <f t="shared" si="211"/>
        <v>12.451096017266423</v>
      </c>
      <c r="DH10" s="504">
        <f t="shared" si="212"/>
        <v>2.1132788426658063E-2</v>
      </c>
      <c r="DI10" s="505">
        <f>DATI!AB7+DATI!AG7</f>
        <v>66571.932623161556</v>
      </c>
      <c r="DJ10" s="483">
        <f t="shared" si="158"/>
        <v>182.38885650181248</v>
      </c>
      <c r="DK10" s="506">
        <f t="shared" si="37"/>
        <v>288.88174991716772</v>
      </c>
      <c r="DL10" s="507">
        <f t="shared" si="38"/>
        <v>0.79145684908813074</v>
      </c>
      <c r="DM10" s="508">
        <f t="shared" si="213"/>
        <v>0.68219252590847623</v>
      </c>
      <c r="DN10" s="509">
        <f t="shared" si="214"/>
        <v>1.8104370141188583E-2</v>
      </c>
      <c r="DO10" s="509">
        <f t="shared" si="215"/>
        <v>1.2000000000000011E-2</v>
      </c>
      <c r="DP10" s="509">
        <f t="shared" si="216"/>
        <v>5.2687963051073948E-2</v>
      </c>
      <c r="DQ10" s="509">
        <f t="shared" si="217"/>
        <v>4.8946749489001781E-2</v>
      </c>
      <c r="DR10" s="510">
        <f t="shared" si="218"/>
        <v>3331.9840725846152</v>
      </c>
      <c r="DS10" s="510">
        <f t="shared" si="219"/>
        <v>13.480019507213626</v>
      </c>
      <c r="DT10" s="511">
        <f t="shared" si="220"/>
        <v>2.1607231161177291E-2</v>
      </c>
      <c r="DU10" s="512" t="str">
        <f>DATI!AI7</f>
        <v>13/13</v>
      </c>
      <c r="DV10" s="511">
        <f>DATI!AJ7/DATI!AK7</f>
        <v>1</v>
      </c>
      <c r="DW10" s="513">
        <f>DATI!AB7</f>
        <v>63962.683499999999</v>
      </c>
      <c r="DX10" s="483">
        <f t="shared" si="39"/>
        <v>175.24022876712328</v>
      </c>
      <c r="DY10" s="514">
        <f t="shared" si="40"/>
        <v>277.55919365407232</v>
      </c>
      <c r="DZ10" s="485">
        <f t="shared" si="41"/>
        <v>0.76043614699745832</v>
      </c>
      <c r="EA10" s="508">
        <f t="shared" si="221"/>
        <v>0.65545437696318398</v>
      </c>
      <c r="EB10" s="504">
        <f t="shared" si="222"/>
        <v>-1.038988546596563E-2</v>
      </c>
      <c r="EC10" s="515">
        <f t="shared" si="223"/>
        <v>31013.323876838447</v>
      </c>
      <c r="ED10" s="516">
        <f t="shared" si="42"/>
        <v>84.968010621475202</v>
      </c>
      <c r="EE10" s="517">
        <f t="shared" si="43"/>
        <v>134.57898725884237</v>
      </c>
      <c r="EF10" s="518">
        <f t="shared" si="44"/>
        <v>0.36870955413381473</v>
      </c>
      <c r="EG10" s="519">
        <f t="shared" si="159"/>
        <v>-4.0479123086750992E-3</v>
      </c>
      <c r="EH10" s="519">
        <f t="shared" si="160"/>
        <v>-7.587488696387569E-3</v>
      </c>
      <c r="EI10" s="501">
        <f t="shared" si="45"/>
        <v>0.31780747409152371</v>
      </c>
      <c r="EJ10" s="520">
        <f t="shared" si="161"/>
        <v>-126.04945258460066</v>
      </c>
      <c r="EK10" s="520">
        <f t="shared" si="162"/>
        <v>-1.0289234899471751</v>
      </c>
      <c r="EL10" s="482">
        <f>DATI!AD7</f>
        <v>25974.305</v>
      </c>
      <c r="EM10" s="483">
        <f t="shared" si="46"/>
        <v>71.162479452054797</v>
      </c>
      <c r="EN10" s="514">
        <f t="shared" si="47"/>
        <v>112.71270617538957</v>
      </c>
      <c r="EO10" s="485">
        <f t="shared" si="48"/>
        <v>0.30880193472709472</v>
      </c>
      <c r="EP10" s="501">
        <f t="shared" si="224"/>
        <v>7.2911524419025098E-2</v>
      </c>
      <c r="EQ10" s="502">
        <f t="shared" si="225"/>
        <v>6.909843707790464E-2</v>
      </c>
      <c r="ER10" s="501">
        <f t="shared" si="163"/>
        <v>1.9348242699976086E-2</v>
      </c>
      <c r="ES10" s="483">
        <f t="shared" si="226"/>
        <v>1765.1280000000006</v>
      </c>
      <c r="ET10" s="501">
        <f t="shared" si="49"/>
        <v>0.26617038199822735</v>
      </c>
      <c r="EU10" s="503">
        <f t="shared" si="227"/>
        <v>7.2848968490008019</v>
      </c>
      <c r="EV10" s="482">
        <f>DATI!AE7</f>
        <v>4663.268</v>
      </c>
      <c r="EW10" s="483">
        <f t="shared" si="50"/>
        <v>12.776076712328766</v>
      </c>
      <c r="EX10" s="514">
        <f t="shared" si="51"/>
        <v>20.235750519642259</v>
      </c>
      <c r="EY10" s="485">
        <f t="shared" si="52"/>
        <v>5.544041238258153E-2</v>
      </c>
      <c r="EZ10" s="501">
        <f t="shared" si="228"/>
        <v>-2.2005601700433745E-2</v>
      </c>
      <c r="FA10" s="502">
        <f t="shared" si="229"/>
        <v>-2.5481357133168195E-2</v>
      </c>
      <c r="FB10" s="483">
        <f t="shared" si="230"/>
        <v>-104.92699999999968</v>
      </c>
      <c r="FC10" s="503">
        <f t="shared" si="231"/>
        <v>-0.52911700522404459</v>
      </c>
      <c r="FD10" s="483">
        <f>DATI!AG7</f>
        <v>2609.2491231615545</v>
      </c>
      <c r="FE10" s="501">
        <f t="shared" si="53"/>
        <v>2.6738148945292309E-2</v>
      </c>
      <c r="FF10" s="483">
        <f t="shared" si="232"/>
        <v>2054.0188768384455</v>
      </c>
      <c r="FG10" s="501">
        <f t="shared" si="164"/>
        <v>8.913194256546823E-3</v>
      </c>
      <c r="FH10" s="482">
        <f>DATI!AF7</f>
        <v>2985</v>
      </c>
      <c r="FI10" s="483">
        <f t="shared" si="165"/>
        <v>8.1780821917808222</v>
      </c>
      <c r="FJ10" s="509">
        <f t="shared" si="54"/>
        <v>3.0588637126756951E-2</v>
      </c>
      <c r="FK10" s="509">
        <f t="shared" si="166"/>
        <v>3.246827365078702E-2</v>
      </c>
      <c r="FL10" s="521">
        <f>DATI!AL7</f>
        <v>1152.450503484318</v>
      </c>
      <c r="FM10" s="522" t="str">
        <f>DATI!AM7</f>
        <v>6/6</v>
      </c>
      <c r="FN10" s="523">
        <f>DATI!AN7/DATI!AO7</f>
        <v>1</v>
      </c>
      <c r="FO10" s="486">
        <f t="shared" si="167"/>
        <v>0.38608057068151358</v>
      </c>
      <c r="FP10" s="524">
        <f t="shared" si="55"/>
        <v>1.1809678478268056E-2</v>
      </c>
      <c r="FQ10" s="486">
        <f t="shared" si="168"/>
        <v>0.13058545790927201</v>
      </c>
      <c r="FR10" s="482">
        <f>DATI!AP7</f>
        <v>7397.1639999999989</v>
      </c>
      <c r="FS10" s="525">
        <f>DATI!AQ7</f>
        <v>5.0179999999999998</v>
      </c>
      <c r="FT10" s="525">
        <f>DATI!AR7</f>
        <v>2447.5500000000006</v>
      </c>
      <c r="FU10" s="495">
        <f>DATI!AS7/1000</f>
        <v>11.145</v>
      </c>
      <c r="FV10" s="496">
        <f>DATI!AT7/1000</f>
        <v>0.495</v>
      </c>
      <c r="FW10" s="496">
        <f>DATI!AU7/1000</f>
        <v>1.736</v>
      </c>
      <c r="FX10" s="496">
        <f>DATI!AV7/1000</f>
        <v>11550.307000000001</v>
      </c>
      <c r="FY10" s="496">
        <f>DATI!AW7/1000</f>
        <v>16.916499999999999</v>
      </c>
      <c r="FZ10" s="496">
        <f>DATI!AX7/1000</f>
        <v>5402.13</v>
      </c>
      <c r="GA10" s="496">
        <f>DATI!AY7/1000</f>
        <v>1226.2819999999999</v>
      </c>
      <c r="GB10" s="496">
        <f>DATI!AZ7/1000</f>
        <v>5978.01</v>
      </c>
      <c r="GC10" s="496">
        <f>DATI!BA7/1000</f>
        <v>39.491999999999997</v>
      </c>
      <c r="GD10" s="496">
        <f>DATI!BB7/1000</f>
        <v>37.704999999999998</v>
      </c>
      <c r="GE10" s="496">
        <f>DATI!BC7/1000</f>
        <v>14.97</v>
      </c>
      <c r="GF10" s="496">
        <f>DATI!BD7/1000</f>
        <v>4567.2049999999999</v>
      </c>
      <c r="GG10" s="496">
        <f>DATI!BE7/1000</f>
        <v>77.150000000000006</v>
      </c>
      <c r="GH10" s="496">
        <f>DATI!BF7/1000</f>
        <v>1141.376</v>
      </c>
      <c r="GI10" s="496">
        <f>DATI!BG7/1000</f>
        <v>0.14000000000000001</v>
      </c>
      <c r="GJ10" s="496">
        <f>DATI!BH7/1000</f>
        <v>715.69449999999995</v>
      </c>
      <c r="GK10" s="496">
        <f>DATI!BI7/1000</f>
        <v>6.3125</v>
      </c>
      <c r="GL10" s="496">
        <f>DATI!BJ7/1000</f>
        <v>15756.29</v>
      </c>
      <c r="GM10" s="496">
        <f>DATI!BK7/1000</f>
        <v>11043.8</v>
      </c>
      <c r="GN10" s="496">
        <f>DATI!BL7/1000</f>
        <v>13.644</v>
      </c>
      <c r="GO10" s="496">
        <f>DATI!BM7/1000</f>
        <v>167.483</v>
      </c>
      <c r="GP10" s="497">
        <f>DATI!BN7/1000</f>
        <v>6194.4</v>
      </c>
      <c r="GQ10" s="498">
        <f>DATI!BO7/1000</f>
        <v>1.736</v>
      </c>
      <c r="GR10" s="499">
        <f>DATI!BP7/1000</f>
        <v>0</v>
      </c>
      <c r="GS10" s="499">
        <f>DATI!BQ7/1000</f>
        <v>0</v>
      </c>
      <c r="GT10" s="499">
        <f>DATI!BR7/1000</f>
        <v>0</v>
      </c>
      <c r="GU10" s="499">
        <f>DATI!BS7/1000</f>
        <v>0</v>
      </c>
      <c r="GV10" s="499">
        <f>DATI!BT7/1000</f>
        <v>0</v>
      </c>
      <c r="GW10" s="499">
        <f>DATI!BU7/1000</f>
        <v>0</v>
      </c>
      <c r="GX10" s="500">
        <f>DATI!BV7/1000</f>
        <v>0</v>
      </c>
      <c r="GY10" s="498">
        <f t="shared" si="59"/>
        <v>4.8362530213020782E-2</v>
      </c>
      <c r="GZ10" s="499">
        <f t="shared" si="60"/>
        <v>2.147999323054759E-3</v>
      </c>
      <c r="HA10" s="499">
        <f t="shared" si="61"/>
        <v>7.5331855046930534E-3</v>
      </c>
      <c r="HB10" s="499">
        <f t="shared" si="62"/>
        <v>50.121316398130588</v>
      </c>
      <c r="HC10" s="499">
        <f t="shared" si="63"/>
        <v>7.3407334441324898E-2</v>
      </c>
      <c r="HD10" s="499">
        <f t="shared" si="64"/>
        <v>23.441962794048088</v>
      </c>
      <c r="HE10" s="499">
        <f t="shared" si="65"/>
        <v>5.3213190017661329</v>
      </c>
      <c r="HF10" s="499">
        <f t="shared" si="66"/>
        <v>25.940932188312281</v>
      </c>
      <c r="HG10" s="499">
        <f t="shared" si="67"/>
        <v>0.1713712914466233</v>
      </c>
      <c r="HH10" s="499">
        <f t="shared" si="68"/>
        <v>0.16361679692076703</v>
      </c>
      <c r="HI10" s="499">
        <f t="shared" si="69"/>
        <v>6.49607068002621E-2</v>
      </c>
      <c r="HJ10" s="499">
        <f t="shared" si="70"/>
        <v>19.818895451014768</v>
      </c>
      <c r="HK10" s="499">
        <f t="shared" si="71"/>
        <v>0.33478413691651443</v>
      </c>
      <c r="HL10" s="499">
        <f t="shared" si="72"/>
        <v>4.9528785360625216</v>
      </c>
      <c r="HM10" s="499">
        <f t="shared" si="73"/>
        <v>6.0751496005589142E-4</v>
      </c>
      <c r="HN10" s="499">
        <f t="shared" si="74"/>
        <v>3.1056793969980081</v>
      </c>
      <c r="HO10" s="499">
        <f t="shared" si="75"/>
        <v>2.7392415609662959E-2</v>
      </c>
      <c r="HP10" s="499">
        <f t="shared" si="244"/>
        <v>68.372727785564578</v>
      </c>
      <c r="HQ10" s="499">
        <f t="shared" si="77"/>
        <v>47.923383684751812</v>
      </c>
      <c r="HR10" s="499">
        <f t="shared" si="78"/>
        <v>5.9206672250018445E-2</v>
      </c>
      <c r="HS10" s="499">
        <f t="shared" si="79"/>
        <v>0.72677448610743467</v>
      </c>
      <c r="HT10" s="500">
        <f t="shared" si="80"/>
        <v>26.879933346930098</v>
      </c>
      <c r="HU10" s="526">
        <f t="shared" si="169"/>
        <v>31013.323876838429</v>
      </c>
      <c r="HV10" s="527">
        <f t="shared" si="240"/>
        <v>26201.194999999996</v>
      </c>
      <c r="HW10" s="528">
        <f t="shared" si="233"/>
        <v>0</v>
      </c>
      <c r="HX10" s="529">
        <f>DATI!CQ7</f>
        <v>0</v>
      </c>
      <c r="HY10" s="529">
        <f>DATI!CT7</f>
        <v>0</v>
      </c>
      <c r="HZ10" s="530">
        <f t="shared" si="170"/>
        <v>0</v>
      </c>
      <c r="IA10" s="530">
        <f t="shared" si="81"/>
        <v>0</v>
      </c>
      <c r="IB10" s="501">
        <f t="shared" si="82"/>
        <v>0</v>
      </c>
      <c r="IC10" s="529">
        <f>DATI!CV7</f>
        <v>12.010846784189344</v>
      </c>
      <c r="ID10" s="531">
        <f t="shared" si="171"/>
        <v>12.010846784189344</v>
      </c>
      <c r="IE10" s="532">
        <f t="shared" si="83"/>
        <v>1.2308054735900954E-4</v>
      </c>
      <c r="IF10" s="532">
        <f t="shared" si="84"/>
        <v>3.8728021646075036E-4</v>
      </c>
      <c r="IG10" s="528">
        <f t="shared" si="243"/>
        <v>0</v>
      </c>
      <c r="IH10" s="533">
        <f t="shared" si="85"/>
        <v>0</v>
      </c>
      <c r="II10" s="529">
        <f>DATI!CX7</f>
        <v>0</v>
      </c>
      <c r="IJ10" s="529">
        <f>DATI!DA7</f>
        <v>0</v>
      </c>
      <c r="IK10" s="534">
        <f>DATI!CS7</f>
        <v>31013.323876838429</v>
      </c>
      <c r="IL10" s="513">
        <f t="shared" si="241"/>
        <v>30963.430653584939</v>
      </c>
      <c r="IM10" s="513">
        <f t="shared" si="235"/>
        <v>26794.353573328881</v>
      </c>
      <c r="IN10" s="501">
        <f t="shared" si="87"/>
        <v>0.31729619579966917</v>
      </c>
      <c r="IO10" s="501">
        <f t="shared" si="88"/>
        <v>0.99839123263757124</v>
      </c>
      <c r="IP10" s="528">
        <f t="shared" si="173"/>
        <v>26151.301776746506</v>
      </c>
      <c r="IQ10" s="535">
        <f t="shared" si="90"/>
        <v>0.25259272464121491</v>
      </c>
      <c r="IR10" s="529">
        <f>DATI!CZ7</f>
        <v>26201.194999999996</v>
      </c>
      <c r="IS10" s="513">
        <f t="shared" si="236"/>
        <v>49.893223253488543</v>
      </c>
      <c r="IT10" s="534">
        <f>DATI!CR7</f>
        <v>0</v>
      </c>
      <c r="IU10" s="536">
        <f>DATI!CU7</f>
        <v>49.893223253488543</v>
      </c>
      <c r="IV10" s="501">
        <f t="shared" si="174"/>
        <v>-0.69326256239783413</v>
      </c>
      <c r="IW10" s="509">
        <f t="shared" si="91"/>
        <v>5.1127829185434938E-4</v>
      </c>
      <c r="IX10" s="501">
        <f t="shared" si="175"/>
        <v>1.6087673624287052E-3</v>
      </c>
      <c r="IY10" s="534">
        <f>DATI!CW7</f>
        <v>4157.0662334718709</v>
      </c>
      <c r="IZ10" s="537">
        <f t="shared" si="237"/>
        <v>4206.9594567253598</v>
      </c>
      <c r="JA10" s="538">
        <f t="shared" si="92"/>
        <v>4.3110605101758993E-2</v>
      </c>
      <c r="JB10" s="538">
        <f t="shared" si="93"/>
        <v>0.13565006683682906</v>
      </c>
      <c r="JC10" s="539">
        <f t="shared" si="238"/>
        <v>49.893223253488543</v>
      </c>
      <c r="JD10" s="535">
        <f t="shared" si="94"/>
        <v>4.8191349365014267E-4</v>
      </c>
      <c r="JE10" s="529">
        <f>DATI!CY7</f>
        <v>0</v>
      </c>
      <c r="JF10" s="529">
        <f>DATI!DB7</f>
        <v>49.893223253488543</v>
      </c>
      <c r="JG10" s="505">
        <f t="shared" si="96"/>
        <v>65492.426160027651</v>
      </c>
      <c r="JH10" s="485">
        <f t="shared" si="97"/>
        <v>284.19734758980439</v>
      </c>
      <c r="JI10" s="508">
        <f t="shared" si="176"/>
        <v>0.67113033780904852</v>
      </c>
      <c r="JJ10" s="522" t="str">
        <f>DATI!CN7</f>
        <v>16/16</v>
      </c>
      <c r="JK10" s="523">
        <f>DATI!CO7/DATI!CP7</f>
        <v>1</v>
      </c>
      <c r="JL10" s="540">
        <f t="shared" si="177"/>
        <v>7.4599491854465683E-2</v>
      </c>
      <c r="JM10" s="541">
        <f t="shared" si="178"/>
        <v>3.9296047080811178E-2</v>
      </c>
      <c r="JN10" s="542">
        <f t="shared" si="98"/>
        <v>65542.319383281138</v>
      </c>
      <c r="JO10" s="513">
        <f t="shared" si="179"/>
        <v>69699.385616753003</v>
      </c>
      <c r="JP10" s="508">
        <f t="shared" si="180"/>
        <v>0.67164161610090289</v>
      </c>
      <c r="JQ10" s="509">
        <f t="shared" si="181"/>
        <v>2.4163439581469159E-2</v>
      </c>
      <c r="JR10" s="543">
        <f t="shared" si="182"/>
        <v>0.71424094291080742</v>
      </c>
      <c r="JS10" s="504">
        <f t="shared" si="183"/>
        <v>-0.18792083178822416</v>
      </c>
      <c r="JT10" s="495">
        <f>DATI!BW7</f>
        <v>11050.778115286083</v>
      </c>
      <c r="JU10" s="496">
        <f>DATI!BX7</f>
        <v>9509.4528281298153</v>
      </c>
      <c r="JV10" s="496">
        <f>DATI!BY7</f>
        <v>5676.8787682806978</v>
      </c>
      <c r="JW10" s="496">
        <f>DATI!BZ7</f>
        <v>15756.29</v>
      </c>
      <c r="JX10" s="496">
        <f>DATI!CA7</f>
        <v>11043.8</v>
      </c>
      <c r="JY10" s="496">
        <f>DATI!CB7</f>
        <v>5168.2583779554534</v>
      </c>
      <c r="JZ10" s="496">
        <f>DATI!CC7</f>
        <v>1493.7234562406115</v>
      </c>
      <c r="KA10" s="496">
        <f>DATI!CD7</f>
        <v>51.428798902900887</v>
      </c>
      <c r="KB10" s="496">
        <f>DATI!CE7</f>
        <v>1027.2383727874756</v>
      </c>
      <c r="KC10" s="496">
        <f>DATI!CF7</f>
        <v>0</v>
      </c>
      <c r="KD10" s="496">
        <f>DATI!CG7</f>
        <v>213.1105</v>
      </c>
      <c r="KE10" s="496">
        <f>DATI!CH7</f>
        <v>0</v>
      </c>
      <c r="KF10" s="496">
        <f>DATI!CI7</f>
        <v>36.950900719165801</v>
      </c>
      <c r="KG10" s="496">
        <f>DATI!CJ7</f>
        <v>38.702160753250119</v>
      </c>
      <c r="KH10" s="496">
        <f>DATI!CK7</f>
        <v>644.34050494674784</v>
      </c>
      <c r="KI10" s="496">
        <f>DATI!CL7</f>
        <v>232.88424937957589</v>
      </c>
      <c r="KJ10" s="544">
        <f t="shared" si="100"/>
        <v>47.95366446638959</v>
      </c>
      <c r="KK10" s="545">
        <f t="shared" si="184"/>
        <v>1.1119731817210262E-2</v>
      </c>
      <c r="KL10" s="546">
        <f t="shared" si="101"/>
        <v>41.265248964533342</v>
      </c>
      <c r="KM10" s="545">
        <f t="shared" si="185"/>
        <v>-1.0414380622509196E-2</v>
      </c>
      <c r="KN10" s="546">
        <f t="shared" si="102"/>
        <v>24.634205558244187</v>
      </c>
      <c r="KO10" s="545">
        <f t="shared" si="186"/>
        <v>0.147301418472183</v>
      </c>
      <c r="KP10" s="546">
        <f t="shared" si="103"/>
        <v>68.372727785564578</v>
      </c>
      <c r="KQ10" s="545">
        <f t="shared" si="187"/>
        <v>-4.6777538884282309E-3</v>
      </c>
      <c r="KR10" s="546">
        <f t="shared" si="104"/>
        <v>47.923383684751812</v>
      </c>
      <c r="KS10" s="545">
        <f t="shared" si="188"/>
        <v>0.11662265428764977</v>
      </c>
      <c r="KT10" s="546">
        <f t="shared" si="105"/>
        <v>22.427102014586666</v>
      </c>
      <c r="KU10" s="545">
        <f t="shared" si="189"/>
        <v>5.86075910787918E-2</v>
      </c>
      <c r="KV10" s="546">
        <f t="shared" si="106"/>
        <v>6.4818524703754514</v>
      </c>
      <c r="KW10" s="545">
        <f t="shared" si="190"/>
        <v>7.089791771974964E-2</v>
      </c>
      <c r="KX10" s="546">
        <f t="shared" si="107"/>
        <v>0.22316974793727359</v>
      </c>
      <c r="KY10" s="545">
        <f t="shared" si="191"/>
        <v>0.40925806450104141</v>
      </c>
      <c r="KZ10" s="546">
        <f t="shared" si="108"/>
        <v>4.4575905643704434</v>
      </c>
      <c r="LA10" s="545">
        <f t="shared" si="192"/>
        <v>1.8677759233228088E-2</v>
      </c>
      <c r="LB10" s="547" t="s">
        <v>177</v>
      </c>
      <c r="LC10" s="548" t="s">
        <v>177</v>
      </c>
      <c r="LD10" s="546">
        <f t="shared" si="109"/>
        <v>0.92477012067850739</v>
      </c>
      <c r="LE10" s="545">
        <f t="shared" si="193"/>
        <v>-5.1015579353440449E-3</v>
      </c>
      <c r="LF10" s="546">
        <f t="shared" si="110"/>
        <v>0</v>
      </c>
      <c r="LG10" s="545" t="e">
        <f t="shared" si="194"/>
        <v>#DIV/0!</v>
      </c>
      <c r="LH10" s="546">
        <f t="shared" si="111"/>
        <v>0.16034446410309444</v>
      </c>
      <c r="LI10" s="545">
        <f t="shared" si="195"/>
        <v>-3.0726024371242552E-2</v>
      </c>
      <c r="LJ10" s="546">
        <f t="shared" si="112"/>
        <v>0.16794386888633883</v>
      </c>
      <c r="LK10" s="545">
        <f t="shared" si="196"/>
        <v>-9.0408734662292961E-2</v>
      </c>
      <c r="LL10" s="546">
        <f t="shared" si="113"/>
        <v>2.7960464008936885</v>
      </c>
      <c r="LM10" s="545">
        <f t="shared" si="197"/>
        <v>9.3395010861814856E-2</v>
      </c>
      <c r="LN10" s="546">
        <f t="shared" si="114"/>
        <v>1.0105761818534236</v>
      </c>
      <c r="LO10" s="549">
        <f t="shared" si="198"/>
        <v>0.11309061508663801</v>
      </c>
      <c r="LP10" s="550">
        <f t="shared" si="115"/>
        <v>0.11324229203912665</v>
      </c>
      <c r="LQ10" s="551">
        <f t="shared" si="116"/>
        <v>9.7447638805251438E-2</v>
      </c>
      <c r="LR10" s="551">
        <f t="shared" si="117"/>
        <v>5.8173529197832231E-2</v>
      </c>
      <c r="LS10" s="551">
        <f t="shared" si="118"/>
        <v>0.16146178803147379</v>
      </c>
      <c r="LT10" s="551">
        <f t="shared" si="119"/>
        <v>0.11317078415426411</v>
      </c>
      <c r="LU10" s="551">
        <f t="shared" si="120"/>
        <v>5.296146737038554E-2</v>
      </c>
      <c r="LV10" s="551">
        <f t="shared" si="121"/>
        <v>1.5306855869570948E-2</v>
      </c>
      <c r="LW10" s="551">
        <f t="shared" si="122"/>
        <v>5.2701402596508915E-4</v>
      </c>
      <c r="LX10" s="552">
        <f t="shared" si="123"/>
        <v>1.05265734766755E-2</v>
      </c>
      <c r="LY10" s="553" t="s">
        <v>177</v>
      </c>
      <c r="LZ10" s="552">
        <f t="shared" si="124"/>
        <v>2.1838391130324076E-3</v>
      </c>
      <c r="MA10" s="552">
        <f t="shared" si="125"/>
        <v>0</v>
      </c>
      <c r="MB10" s="552">
        <f t="shared" si="126"/>
        <v>3.7865249367014577E-4</v>
      </c>
      <c r="MC10" s="552">
        <f t="shared" si="127"/>
        <v>3.9659844264743126E-4</v>
      </c>
      <c r="MD10" s="552">
        <f t="shared" si="128"/>
        <v>6.6028468649539061E-3</v>
      </c>
      <c r="ME10" s="552">
        <f t="shared" si="129"/>
        <v>2.3864696136713633E-3</v>
      </c>
      <c r="MF10" s="550">
        <f t="shared" si="130"/>
        <v>0.17276914461048343</v>
      </c>
      <c r="MG10" s="551">
        <f t="shared" si="131"/>
        <v>0.14867188660290989</v>
      </c>
      <c r="MH10" s="551">
        <f t="shared" si="132"/>
        <v>8.8752979982159405E-2</v>
      </c>
      <c r="MI10" s="551">
        <f t="shared" si="133"/>
        <v>0.24633566226157477</v>
      </c>
      <c r="MJ10" s="551">
        <f t="shared" si="134"/>
        <v>0.17266004794811335</v>
      </c>
      <c r="MK10" s="551">
        <f t="shared" si="135"/>
        <v>8.0801149907280753E-2</v>
      </c>
      <c r="ML10" s="551">
        <f t="shared" si="136"/>
        <v>2.3353045471280323E-2</v>
      </c>
      <c r="MM10" s="551">
        <f t="shared" si="137"/>
        <v>8.0404379692576361E-4</v>
      </c>
      <c r="MN10" s="552">
        <f t="shared" si="199"/>
        <v>1.6059963662835935E-2</v>
      </c>
      <c r="MO10" s="553" t="s">
        <v>177</v>
      </c>
      <c r="MP10" s="552">
        <f t="shared" si="138"/>
        <v>3.3317942328045069E-3</v>
      </c>
      <c r="MQ10" s="552">
        <f t="shared" si="139"/>
        <v>0</v>
      </c>
      <c r="MR10" s="552">
        <f t="shared" si="140"/>
        <v>5.776946603431015E-4</v>
      </c>
      <c r="MS10" s="552">
        <f t="shared" si="141"/>
        <v>6.0507406249223615E-4</v>
      </c>
      <c r="MT10" s="552">
        <f t="shared" si="142"/>
        <v>1.0073694061737542E-2</v>
      </c>
      <c r="MU10" s="552">
        <f t="shared" si="143"/>
        <v>3.6409393201830859E-3</v>
      </c>
      <c r="MV10" s="505">
        <f t="shared" si="144"/>
        <v>68045.34516002766</v>
      </c>
      <c r="MW10" s="485">
        <f t="shared" si="145"/>
        <v>284.19734758980439</v>
      </c>
      <c r="MX10" s="543">
        <f t="shared" si="146"/>
        <v>0.65724296556458572</v>
      </c>
      <c r="MY10" s="1469">
        <f t="shared" si="200"/>
        <v>0</v>
      </c>
      <c r="MZ10" s="502">
        <f t="shared" si="201"/>
        <v>4.8191349365014267E-4</v>
      </c>
      <c r="NA10" s="1470">
        <f t="shared" si="202"/>
        <v>4.8191349365014267E-4</v>
      </c>
      <c r="NB10" s="542">
        <f t="shared" si="239"/>
        <v>65542.319383281138</v>
      </c>
      <c r="NC10" s="534">
        <f t="shared" si="203"/>
        <v>69699.385616753003</v>
      </c>
      <c r="ND10" s="508">
        <f t="shared" si="147"/>
        <v>0.63306649793811431</v>
      </c>
      <c r="NE10" s="557">
        <f t="shared" si="148"/>
        <v>0.67321917161343936</v>
      </c>
    </row>
    <row r="11" spans="1:369" ht="8.25" customHeight="1" outlineLevel="1" x14ac:dyDescent="0.2">
      <c r="A11" s="558" t="s">
        <v>184</v>
      </c>
      <c r="B11" s="559">
        <f>DATI!D8</f>
        <v>64</v>
      </c>
      <c r="C11" s="1516" t="str">
        <f>DATI!F8 &amp; "/" &amp; DATI!E8 &amp; " (" &amp; TEXT(DATI!F8/DATI!E8,"0,0%") &amp; ")"</f>
        <v>64/64 (100,0%)</v>
      </c>
      <c r="D11" s="560">
        <f>DATI!G8</f>
        <v>407312</v>
      </c>
      <c r="E11" s="561">
        <f t="shared" si="204"/>
        <v>4.0587192581999804E-2</v>
      </c>
      <c r="F11" s="562">
        <f t="shared" si="149"/>
        <v>6.4119729468788925E-4</v>
      </c>
      <c r="G11" s="563">
        <f>DATI!H8</f>
        <v>219237.84925</v>
      </c>
      <c r="H11" s="564">
        <f t="shared" si="150"/>
        <v>600.65164178082193</v>
      </c>
      <c r="I11" s="565">
        <f t="shared" si="0"/>
        <v>538.25531594944414</v>
      </c>
      <c r="J11" s="566">
        <f t="shared" si="1"/>
        <v>1.4746720984916277</v>
      </c>
      <c r="K11" s="567">
        <f t="shared" si="2"/>
        <v>5.829839168191496E-2</v>
      </c>
      <c r="L11" s="567">
        <f t="shared" si="151"/>
        <v>5.7620248439808217E-2</v>
      </c>
      <c r="M11" s="567">
        <f t="shared" si="205"/>
        <v>4.5089253487705101E-2</v>
      </c>
      <c r="N11" s="568">
        <f>DATI!I8</f>
        <v>26893.531250000004</v>
      </c>
      <c r="O11" s="568">
        <f>DATI!EY8</f>
        <v>13.67</v>
      </c>
      <c r="P11" s="568">
        <f>DATI!J8</f>
        <v>9122.56</v>
      </c>
      <c r="Q11" s="564">
        <f>DATI!K8</f>
        <v>8438.73</v>
      </c>
      <c r="R11" s="564">
        <f>DATI!L8</f>
        <v>683.83</v>
      </c>
      <c r="S11" s="564">
        <f t="shared" si="242"/>
        <v>0</v>
      </c>
      <c r="T11" s="568">
        <f>DATI!M8</f>
        <v>3862.83</v>
      </c>
      <c r="U11" s="564">
        <f>DATI!N8</f>
        <v>3862.83</v>
      </c>
      <c r="V11" s="564">
        <f>DATI!O8</f>
        <v>0</v>
      </c>
      <c r="W11" s="569">
        <f t="shared" si="206"/>
        <v>0</v>
      </c>
      <c r="X11" s="570">
        <f>DATI!P8</f>
        <v>165003.74900000001</v>
      </c>
      <c r="Y11" s="564">
        <f>DATI!Q8</f>
        <v>7550.69</v>
      </c>
      <c r="Z11" s="568">
        <f>DATI!R8</f>
        <v>5291.7</v>
      </c>
      <c r="AA11" s="568">
        <f>DATI!U8</f>
        <v>2343.6</v>
      </c>
      <c r="AB11" s="568">
        <f>DATI!V8</f>
        <v>6719.8789999999999</v>
      </c>
      <c r="AC11" s="568">
        <f>DATI!W8</f>
        <v>191660.48800000001</v>
      </c>
      <c r="AD11" s="565">
        <f t="shared" si="5"/>
        <v>470.54957379109874</v>
      </c>
      <c r="AE11" s="567">
        <f>+(AC11-AC24)/AC24</f>
        <v>6.3422303823387927E-2</v>
      </c>
      <c r="AF11" s="567">
        <f t="shared" si="208"/>
        <v>6.2740877247942278E-2</v>
      </c>
      <c r="AG11" s="571">
        <f t="shared" si="6"/>
        <v>0.87421258991391981</v>
      </c>
      <c r="AH11" s="572">
        <f t="shared" si="153"/>
        <v>27577.361250000005</v>
      </c>
      <c r="AI11" s="564">
        <f t="shared" si="154"/>
        <v>75.554414383561664</v>
      </c>
      <c r="AJ11" s="565">
        <f t="shared" si="8"/>
        <v>67.705742158345458</v>
      </c>
      <c r="AK11" s="566">
        <f t="shared" si="9"/>
        <v>0.18549518399546702</v>
      </c>
      <c r="AL11" s="567">
        <f t="shared" si="246"/>
        <v>2.4007488535468125E-2</v>
      </c>
      <c r="AM11" s="567">
        <f t="shared" si="156"/>
        <v>2.335131843857003E-2</v>
      </c>
      <c r="AN11" s="573">
        <f>DATI!EH8/1000</f>
        <v>4848.3739999999998</v>
      </c>
      <c r="AO11" s="574">
        <f>(DATI!EI8+DATI!ES8)/1000</f>
        <v>498.92</v>
      </c>
      <c r="AP11" s="574">
        <f>DATI!EJ8/1000</f>
        <v>13.98</v>
      </c>
      <c r="AQ11" s="574">
        <f>(DATI!EK8+DATI!EU8)/1000</f>
        <v>1294.269</v>
      </c>
      <c r="AR11" s="574">
        <f>DATI!EL8/1000</f>
        <v>56.274999999999999</v>
      </c>
      <c r="AS11" s="574">
        <f>DATI!EM8/1000</f>
        <v>0.43099999999999999</v>
      </c>
      <c r="AT11" s="574">
        <f>DATI!EN8/1000</f>
        <v>2.44</v>
      </c>
      <c r="AU11" s="575">
        <f>DATI!EO8/1000</f>
        <v>5.19</v>
      </c>
      <c r="AV11" s="575">
        <f>DATI!EP8/1000</f>
        <v>0</v>
      </c>
      <c r="AW11" s="574">
        <f>DATI!EQ8/1000</f>
        <v>0</v>
      </c>
      <c r="AX11" s="575">
        <f>(DATI!ER8+DATI!EW8)/1000</f>
        <v>0</v>
      </c>
      <c r="AY11" s="575">
        <f>DATI!ET8/1000</f>
        <v>0</v>
      </c>
      <c r="AZ11" s="575">
        <f>DATI!EV8/1000</f>
        <v>0</v>
      </c>
      <c r="BA11" s="575">
        <f>DATI!EX8/1000</f>
        <v>0</v>
      </c>
      <c r="BB11" s="576">
        <f>DATI!DE8/1000</f>
        <v>84.527000000000001</v>
      </c>
      <c r="BC11" s="577">
        <f>DATI!DF8/1000</f>
        <v>0</v>
      </c>
      <c r="BD11" s="574">
        <f>DATI!DG8/1000</f>
        <v>4.7774999999999999</v>
      </c>
      <c r="BE11" s="577">
        <f>DATI!DH8/1000</f>
        <v>26313.651000000002</v>
      </c>
      <c r="BF11" s="577">
        <f>DATI!DI8/1000</f>
        <v>45.853000000000002</v>
      </c>
      <c r="BG11" s="577">
        <f>DATI!DJ8/1000</f>
        <v>10173.57</v>
      </c>
      <c r="BH11" s="577">
        <f>DATI!DK8/1000</f>
        <v>2406.52</v>
      </c>
      <c r="BI11" s="577">
        <f>DATI!DL8/1000</f>
        <v>20943.744999999999</v>
      </c>
      <c r="BJ11" s="577">
        <f>DATI!DM8/1000</f>
        <v>108.735</v>
      </c>
      <c r="BK11" s="577">
        <f>DATI!DN8/1000</f>
        <v>62.53</v>
      </c>
      <c r="BL11" s="577">
        <f>DATI!DO8/1000</f>
        <v>46.56</v>
      </c>
      <c r="BM11" s="577">
        <f>DATI!DP8/1000</f>
        <v>16912.144</v>
      </c>
      <c r="BN11" s="577">
        <f>DATI!DQ8/1000</f>
        <v>255.69</v>
      </c>
      <c r="BO11" s="577">
        <f>DATI!DR8/1000</f>
        <v>2509.8739999999998</v>
      </c>
      <c r="BP11" s="577">
        <f>DATI!DS8/1000</f>
        <v>1368.779</v>
      </c>
      <c r="BQ11" s="577">
        <f>DATI!DT8/1000</f>
        <v>12.6275</v>
      </c>
      <c r="BR11" s="577">
        <f>DATI!DU8/1000</f>
        <v>40631.284</v>
      </c>
      <c r="BS11" s="577">
        <f>DATI!DV8/1000</f>
        <v>42465.96</v>
      </c>
      <c r="BT11" s="577">
        <f>DATI!DW8/1000</f>
        <v>13.173999999999999</v>
      </c>
      <c r="BU11" s="577">
        <f>DATI!DX8/1000</f>
        <v>321.96800000000002</v>
      </c>
      <c r="BV11" s="578">
        <f>DATI!DY8/1000</f>
        <v>321.77999999999997</v>
      </c>
      <c r="BW11" s="579">
        <f>DATI!DZ8/1000</f>
        <v>4.7774999999999999</v>
      </c>
      <c r="BX11" s="580">
        <f>DATI!EA8/1000</f>
        <v>0</v>
      </c>
      <c r="BY11" s="580">
        <f>DATI!EB8/1000</f>
        <v>0</v>
      </c>
      <c r="BZ11" s="580">
        <f>DATI!EC8/1000</f>
        <v>0</v>
      </c>
      <c r="CA11" s="580">
        <f>DATI!ED8/1000</f>
        <v>0</v>
      </c>
      <c r="CB11" s="580">
        <f>DATI!EE8/1000</f>
        <v>0</v>
      </c>
      <c r="CC11" s="580">
        <f>DATI!EF8/1000</f>
        <v>0</v>
      </c>
      <c r="CD11" s="581">
        <f>DATI!EG8/1000</f>
        <v>0</v>
      </c>
      <c r="CE11" s="579">
        <f t="shared" si="13"/>
        <v>0.20752396197509526</v>
      </c>
      <c r="CF11" s="580">
        <f t="shared" si="14"/>
        <v>0</v>
      </c>
      <c r="CG11" s="580">
        <f t="shared" si="15"/>
        <v>1.1729337706721138E-2</v>
      </c>
      <c r="CH11" s="580">
        <f t="shared" si="16"/>
        <v>64.603181345013155</v>
      </c>
      <c r="CI11" s="580">
        <f t="shared" si="17"/>
        <v>0.11257463566013277</v>
      </c>
      <c r="CJ11" s="580">
        <f t="shared" si="18"/>
        <v>24.977339238716265</v>
      </c>
      <c r="CK11" s="580">
        <f t="shared" si="19"/>
        <v>5.9082963428526538</v>
      </c>
      <c r="CL11" s="580">
        <f t="shared" si="20"/>
        <v>51.4194155831402</v>
      </c>
      <c r="CM11" s="580">
        <f t="shared" si="21"/>
        <v>0.26695751659661388</v>
      </c>
      <c r="CN11" s="580">
        <f t="shared" si="22"/>
        <v>0.15351867855599638</v>
      </c>
      <c r="CO11" s="580">
        <f t="shared" si="23"/>
        <v>0.11431040578229956</v>
      </c>
      <c r="CP11" s="580">
        <f t="shared" si="24"/>
        <v>41.521349726990614</v>
      </c>
      <c r="CQ11" s="580">
        <f t="shared" si="25"/>
        <v>0.62774973484699692</v>
      </c>
      <c r="CR11" s="580">
        <f t="shared" si="26"/>
        <v>6.1620428565816869</v>
      </c>
      <c r="CS11" s="580">
        <f t="shared" si="27"/>
        <v>3.3605172447656835</v>
      </c>
      <c r="CT11" s="580">
        <f t="shared" si="28"/>
        <v>3.1002032839690458E-2</v>
      </c>
      <c r="CU11" s="580">
        <f t="shared" si="29"/>
        <v>99.754694190203082</v>
      </c>
      <c r="CV11" s="580">
        <f t="shared" si="30"/>
        <v>104.2590446635503</v>
      </c>
      <c r="CW11" s="580">
        <f t="shared" si="31"/>
        <v>3.2343756137801001E-2</v>
      </c>
      <c r="CX11" s="580">
        <f t="shared" si="32"/>
        <v>0.79047020465883644</v>
      </c>
      <c r="CY11" s="581">
        <f t="shared" si="33"/>
        <v>0.79000864202380483</v>
      </c>
      <c r="CZ11" s="563">
        <f>DATI!AA8</f>
        <v>204903.27424999999</v>
      </c>
      <c r="DA11" s="564">
        <f t="shared" si="34"/>
        <v>561.37883356164377</v>
      </c>
      <c r="DB11" s="565">
        <f t="shared" si="35"/>
        <v>503.06220845445262</v>
      </c>
      <c r="DC11" s="566">
        <f t="shared" si="36"/>
        <v>1.37825262590261</v>
      </c>
      <c r="DD11" s="582">
        <f t="shared" si="209"/>
        <v>3.6098471210786749E-2</v>
      </c>
      <c r="DE11" s="583">
        <f t="shared" si="157"/>
        <v>3.5434553376335491E-2</v>
      </c>
      <c r="DF11" s="564">
        <f t="shared" si="210"/>
        <v>7138.9883799999952</v>
      </c>
      <c r="DG11" s="584">
        <f t="shared" si="211"/>
        <v>17.215752187301803</v>
      </c>
      <c r="DH11" s="585">
        <f t="shared" si="212"/>
        <v>4.4373276230049594E-2</v>
      </c>
      <c r="DI11" s="586">
        <f>DATI!AB8+DATI!AG8</f>
        <v>167047.63550292869</v>
      </c>
      <c r="DJ11" s="564">
        <f t="shared" si="158"/>
        <v>457.66475480254434</v>
      </c>
      <c r="DK11" s="587">
        <f t="shared" si="37"/>
        <v>410.12205754539201</v>
      </c>
      <c r="DL11" s="588">
        <f t="shared" si="38"/>
        <v>1.1236220754668274</v>
      </c>
      <c r="DM11" s="589">
        <f t="shared" si="213"/>
        <v>0.81525117699737637</v>
      </c>
      <c r="DN11" s="590">
        <f t="shared" si="214"/>
        <v>6.2646336752685749E-3</v>
      </c>
      <c r="DO11" s="590">
        <f t="shared" si="215"/>
        <v>4.9999999999998934E-3</v>
      </c>
      <c r="DP11" s="590">
        <f t="shared" si="216"/>
        <v>4.2589248584428099E-2</v>
      </c>
      <c r="DQ11" s="590">
        <f t="shared" si="217"/>
        <v>4.1921171547953759E-2</v>
      </c>
      <c r="DR11" s="591">
        <f t="shared" si="218"/>
        <v>6823.8122381702706</v>
      </c>
      <c r="DS11" s="591">
        <f t="shared" si="219"/>
        <v>16.501053630014326</v>
      </c>
      <c r="DT11" s="592">
        <f t="shared" si="220"/>
        <v>5.421859833439896E-2</v>
      </c>
      <c r="DU11" s="593" t="str">
        <f>DATI!AI8</f>
        <v>11/11</v>
      </c>
      <c r="DV11" s="592">
        <f>DATI!AJ8/DATI!AK8</f>
        <v>1</v>
      </c>
      <c r="DW11" s="594">
        <f>DATI!AB8</f>
        <v>165018.79300000001</v>
      </c>
      <c r="DX11" s="564">
        <f t="shared" si="39"/>
        <v>452.10628219178085</v>
      </c>
      <c r="DY11" s="595">
        <f t="shared" si="40"/>
        <v>405.14100492988177</v>
      </c>
      <c r="DZ11" s="566">
        <f t="shared" si="41"/>
        <v>1.1099753559722789</v>
      </c>
      <c r="EA11" s="589">
        <f t="shared" si="221"/>
        <v>0.80534971246317222</v>
      </c>
      <c r="EB11" s="585">
        <f t="shared" si="222"/>
        <v>-4.6167839318356246E-4</v>
      </c>
      <c r="EC11" s="596">
        <f t="shared" si="223"/>
        <v>37855.638747071294</v>
      </c>
      <c r="ED11" s="597">
        <f t="shared" si="42"/>
        <v>103.71407875909944</v>
      </c>
      <c r="EE11" s="598">
        <f t="shared" si="43"/>
        <v>92.940150909060605</v>
      </c>
      <c r="EF11" s="599">
        <f t="shared" si="44"/>
        <v>0.25463055043578248</v>
      </c>
      <c r="EG11" s="600">
        <f t="shared" si="159"/>
        <v>8.3956381982815079E-3</v>
      </c>
      <c r="EH11" s="600">
        <f t="shared" si="160"/>
        <v>7.7494719631355869E-3</v>
      </c>
      <c r="EI11" s="582">
        <f t="shared" si="45"/>
        <v>0.18474882300262363</v>
      </c>
      <c r="EJ11" s="601">
        <f t="shared" si="161"/>
        <v>315.17614182972466</v>
      </c>
      <c r="EK11" s="601">
        <f t="shared" si="162"/>
        <v>0.71469855728756215</v>
      </c>
      <c r="EL11" s="563">
        <f>DATI!AD8</f>
        <v>26899.091250000005</v>
      </c>
      <c r="EM11" s="564">
        <f t="shared" si="46"/>
        <v>73.696140410958918</v>
      </c>
      <c r="EN11" s="595">
        <f t="shared" si="47"/>
        <v>66.040507645244929</v>
      </c>
      <c r="EO11" s="566">
        <f t="shared" si="48"/>
        <v>0.18093289765820528</v>
      </c>
      <c r="EP11" s="582">
        <f t="shared" si="224"/>
        <v>4.8654182511967264E-2</v>
      </c>
      <c r="EQ11" s="583">
        <f t="shared" si="225"/>
        <v>4.7982219148168422E-2</v>
      </c>
      <c r="ER11" s="582">
        <f t="shared" si="163"/>
        <v>2.0037115368969571E-2</v>
      </c>
      <c r="ES11" s="564">
        <f t="shared" si="226"/>
        <v>1248.0313500000047</v>
      </c>
      <c r="ET11" s="582">
        <f t="shared" si="49"/>
        <v>0.13127702008890668</v>
      </c>
      <c r="EU11" s="584">
        <f t="shared" si="227"/>
        <v>3.0236869028809537</v>
      </c>
      <c r="EV11" s="563">
        <f>DATI!AE8</f>
        <v>9122.56</v>
      </c>
      <c r="EW11" s="564">
        <f t="shared" si="50"/>
        <v>24.99331506849315</v>
      </c>
      <c r="EX11" s="595">
        <f t="shared" si="51"/>
        <v>22.396983148053579</v>
      </c>
      <c r="EY11" s="566">
        <f t="shared" si="52"/>
        <v>6.1361597665900214E-2</v>
      </c>
      <c r="EZ11" s="582">
        <f t="shared" si="228"/>
        <v>2.0060023526359771E-2</v>
      </c>
      <c r="FA11" s="583">
        <f t="shared" si="229"/>
        <v>1.9406382911449416E-2</v>
      </c>
      <c r="FB11" s="564">
        <f t="shared" si="230"/>
        <v>179.39999999999964</v>
      </c>
      <c r="FC11" s="584">
        <f t="shared" si="231"/>
        <v>0.42637012904613414</v>
      </c>
      <c r="FD11" s="564">
        <f>DATI!AG8</f>
        <v>2028.8425029286961</v>
      </c>
      <c r="FE11" s="582">
        <f t="shared" si="53"/>
        <v>9.901464534204223E-3</v>
      </c>
      <c r="FF11" s="564">
        <f t="shared" si="232"/>
        <v>7093.7174970713031</v>
      </c>
      <c r="FG11" s="582">
        <f t="shared" si="164"/>
        <v>1.7415930532543367E-2</v>
      </c>
      <c r="FH11" s="563">
        <f>DATI!AF8</f>
        <v>3862.83</v>
      </c>
      <c r="FI11" s="564">
        <f t="shared" si="165"/>
        <v>10.583095890410959</v>
      </c>
      <c r="FJ11" s="590">
        <f t="shared" si="54"/>
        <v>1.8851968150040435E-2</v>
      </c>
      <c r="FK11" s="590">
        <f t="shared" si="166"/>
        <v>9.3386881416428098E-3</v>
      </c>
      <c r="FL11" s="602">
        <f>DATI!AL8</f>
        <v>927.43653698695823</v>
      </c>
      <c r="FM11" s="603" t="str">
        <f>DATI!AM8</f>
        <v>4/4</v>
      </c>
      <c r="FN11" s="604">
        <f>DATI!AN8/DATI!AO8</f>
        <v>1</v>
      </c>
      <c r="FO11" s="567">
        <f t="shared" si="167"/>
        <v>0.24009250652681019</v>
      </c>
      <c r="FP11" s="605">
        <f t="shared" si="55"/>
        <v>4.526216286106801E-3</v>
      </c>
      <c r="FQ11" s="567">
        <f t="shared" si="168"/>
        <v>0.12340205541661045</v>
      </c>
      <c r="FR11" s="563">
        <f>DATI!AP8</f>
        <v>14413.657000000001</v>
      </c>
      <c r="FS11" s="606">
        <f>DATI!AQ8</f>
        <v>104.93599999999999</v>
      </c>
      <c r="FT11" s="606">
        <f>DATI!AR8</f>
        <v>5291.7000000000007</v>
      </c>
      <c r="FU11" s="576">
        <f>DATI!AS8/1000</f>
        <v>84.527000000000001</v>
      </c>
      <c r="FV11" s="577">
        <f>DATI!AT8/1000</f>
        <v>15.03</v>
      </c>
      <c r="FW11" s="577">
        <f>DATI!AU8/1000</f>
        <v>4.7774999999999999</v>
      </c>
      <c r="FX11" s="577">
        <f>DATI!AV8/1000</f>
        <v>26313.651000000002</v>
      </c>
      <c r="FY11" s="577">
        <f>DATI!AW8/1000</f>
        <v>45.853000000000002</v>
      </c>
      <c r="FZ11" s="577">
        <f>DATI!AX8/1000</f>
        <v>10173.57</v>
      </c>
      <c r="GA11" s="577">
        <f>DATI!AY8/1000</f>
        <v>2406.52</v>
      </c>
      <c r="GB11" s="577">
        <f>DATI!AZ8/1000</f>
        <v>20943.744999999999</v>
      </c>
      <c r="GC11" s="577">
        <f>DATI!BA8/1000</f>
        <v>108.735</v>
      </c>
      <c r="GD11" s="577">
        <f>DATI!BB8/1000</f>
        <v>62.53</v>
      </c>
      <c r="GE11" s="577">
        <f>DATI!BC8/1000</f>
        <v>46.56</v>
      </c>
      <c r="GF11" s="577">
        <f>DATI!BD8/1000</f>
        <v>16912.144</v>
      </c>
      <c r="GG11" s="577">
        <f>DATI!BE8/1000</f>
        <v>255.69</v>
      </c>
      <c r="GH11" s="577">
        <f>DATI!BF8/1000</f>
        <v>2509.8739999999998</v>
      </c>
      <c r="GI11" s="577">
        <f>DATI!BG8/1000</f>
        <v>1.4E-2</v>
      </c>
      <c r="GJ11" s="577">
        <f>DATI!BH8/1000</f>
        <v>1368.779</v>
      </c>
      <c r="GK11" s="577">
        <f>DATI!BI8/1000</f>
        <v>12.6275</v>
      </c>
      <c r="GL11" s="577">
        <f>DATI!BJ8/1000</f>
        <v>40631.284</v>
      </c>
      <c r="GM11" s="577">
        <f>DATI!BK8/1000</f>
        <v>42465.96</v>
      </c>
      <c r="GN11" s="577">
        <f>DATI!BL8/1000</f>
        <v>13.173999999999999</v>
      </c>
      <c r="GO11" s="577">
        <f>DATI!BM8/1000</f>
        <v>321.96800000000002</v>
      </c>
      <c r="GP11" s="578">
        <f>DATI!BN8/1000</f>
        <v>321.77999999999997</v>
      </c>
      <c r="GQ11" s="579">
        <f>DATI!BO8/1000</f>
        <v>4.7774999999999999</v>
      </c>
      <c r="GR11" s="580">
        <f>DATI!BP8/1000</f>
        <v>0</v>
      </c>
      <c r="GS11" s="580">
        <f>DATI!BQ8/1000</f>
        <v>0</v>
      </c>
      <c r="GT11" s="580">
        <f>DATI!BR8/1000</f>
        <v>0</v>
      </c>
      <c r="GU11" s="580">
        <f>DATI!BS8/1000</f>
        <v>0</v>
      </c>
      <c r="GV11" s="580">
        <f>DATI!BT8/1000</f>
        <v>0</v>
      </c>
      <c r="GW11" s="580">
        <f>DATI!BU8/1000</f>
        <v>0</v>
      </c>
      <c r="GX11" s="581">
        <f>DATI!BV8/1000</f>
        <v>0</v>
      </c>
      <c r="GY11" s="579">
        <f t="shared" si="59"/>
        <v>0.20752396197509526</v>
      </c>
      <c r="GZ11" s="580">
        <f t="shared" si="60"/>
        <v>3.6900459598538715E-2</v>
      </c>
      <c r="HA11" s="580">
        <f t="shared" si="61"/>
        <v>1.1729337706721138E-2</v>
      </c>
      <c r="HB11" s="580">
        <f t="shared" si="62"/>
        <v>64.603181345013155</v>
      </c>
      <c r="HC11" s="580">
        <f t="shared" si="63"/>
        <v>0.11257463566013277</v>
      </c>
      <c r="HD11" s="580">
        <f t="shared" si="64"/>
        <v>24.977339238716265</v>
      </c>
      <c r="HE11" s="580">
        <f t="shared" si="65"/>
        <v>5.9082963428526538</v>
      </c>
      <c r="HF11" s="580">
        <f t="shared" si="66"/>
        <v>51.4194155831402</v>
      </c>
      <c r="HG11" s="580">
        <f t="shared" si="67"/>
        <v>0.26695751659661388</v>
      </c>
      <c r="HH11" s="580">
        <f t="shared" si="68"/>
        <v>0.15351867855599638</v>
      </c>
      <c r="HI11" s="580">
        <f t="shared" si="69"/>
        <v>0.11431040578229956</v>
      </c>
      <c r="HJ11" s="580">
        <f t="shared" si="70"/>
        <v>41.521349726990614</v>
      </c>
      <c r="HK11" s="580">
        <f t="shared" si="71"/>
        <v>0.62774973484699692</v>
      </c>
      <c r="HL11" s="580">
        <f t="shared" si="72"/>
        <v>6.1620428565816869</v>
      </c>
      <c r="HM11" s="580">
        <f t="shared" si="73"/>
        <v>3.4371685587461212E-5</v>
      </c>
      <c r="HN11" s="580">
        <f t="shared" si="74"/>
        <v>3.3605172447656835</v>
      </c>
      <c r="HO11" s="580">
        <f t="shared" si="75"/>
        <v>3.1002032839690458E-2</v>
      </c>
      <c r="HP11" s="580">
        <f t="shared" si="244"/>
        <v>99.754694190203082</v>
      </c>
      <c r="HQ11" s="580">
        <f t="shared" si="77"/>
        <v>104.2590446635503</v>
      </c>
      <c r="HR11" s="580">
        <f t="shared" si="78"/>
        <v>3.2343756137801001E-2</v>
      </c>
      <c r="HS11" s="580">
        <f t="shared" si="79"/>
        <v>0.79047020465883644</v>
      </c>
      <c r="HT11" s="581">
        <f t="shared" si="80"/>
        <v>0.79000864202380483</v>
      </c>
      <c r="HU11" s="607">
        <f t="shared" si="169"/>
        <v>37855.638747071331</v>
      </c>
      <c r="HV11" s="608">
        <f t="shared" si="240"/>
        <v>27582.921249999999</v>
      </c>
      <c r="HW11" s="609">
        <f t="shared" si="233"/>
        <v>0</v>
      </c>
      <c r="HX11" s="610">
        <f>DATI!CQ8</f>
        <v>0</v>
      </c>
      <c r="HY11" s="610">
        <f>DATI!CT8</f>
        <v>0</v>
      </c>
      <c r="HZ11" s="611">
        <f t="shared" si="170"/>
        <v>0</v>
      </c>
      <c r="IA11" s="611">
        <f t="shared" si="81"/>
        <v>0</v>
      </c>
      <c r="IB11" s="582">
        <f t="shared" si="82"/>
        <v>0</v>
      </c>
      <c r="IC11" s="610">
        <f>DATI!CV8</f>
        <v>4805.5658480501179</v>
      </c>
      <c r="ID11" s="612">
        <f t="shared" si="171"/>
        <v>4805.5658480501179</v>
      </c>
      <c r="IE11" s="613">
        <f t="shared" si="83"/>
        <v>2.345285045170584E-2</v>
      </c>
      <c r="IF11" s="613">
        <f t="shared" si="84"/>
        <v>0.12694451889077943</v>
      </c>
      <c r="IG11" s="609">
        <f t="shared" si="243"/>
        <v>0</v>
      </c>
      <c r="IH11" s="614">
        <f t="shared" si="85"/>
        <v>0</v>
      </c>
      <c r="II11" s="610">
        <f>DATI!CX8</f>
        <v>0</v>
      </c>
      <c r="IJ11" s="610">
        <f>DATI!DA8</f>
        <v>0</v>
      </c>
      <c r="IK11" s="615">
        <f>DATI!CS8</f>
        <v>33527.609747071328</v>
      </c>
      <c r="IL11" s="594">
        <f t="shared" si="241"/>
        <v>31436.00974707133</v>
      </c>
      <c r="IM11" s="594">
        <f t="shared" si="235"/>
        <v>12290.82423510081</v>
      </c>
      <c r="IN11" s="582">
        <f t="shared" si="87"/>
        <v>0.15341877704070575</v>
      </c>
      <c r="IO11" s="582">
        <f t="shared" si="88"/>
        <v>0.83041815664788776</v>
      </c>
      <c r="IP11" s="609">
        <f t="shared" si="173"/>
        <v>21163.292249999999</v>
      </c>
      <c r="IQ11" s="616">
        <f t="shared" si="90"/>
        <v>9.6531198068209464E-2</v>
      </c>
      <c r="IR11" s="610">
        <f>DATI!CZ8</f>
        <v>23254.892249999997</v>
      </c>
      <c r="IS11" s="594">
        <f t="shared" si="236"/>
        <v>6419.6290000000008</v>
      </c>
      <c r="IT11" s="615">
        <f>DATI!CR8</f>
        <v>4328.0290000000005</v>
      </c>
      <c r="IU11" s="617">
        <f>DATI!CU8</f>
        <v>2091.6</v>
      </c>
      <c r="IV11" s="582">
        <f t="shared" si="174"/>
        <v>5.8834172697587124E-2</v>
      </c>
      <c r="IW11" s="590">
        <f t="shared" si="91"/>
        <v>3.133004596191806E-2</v>
      </c>
      <c r="IX11" s="582">
        <f t="shared" si="175"/>
        <v>0.16958184335211224</v>
      </c>
      <c r="IY11" s="615">
        <f>DATI!CW8</f>
        <v>14339.619663920401</v>
      </c>
      <c r="IZ11" s="618">
        <f t="shared" si="237"/>
        <v>20759.2486639204</v>
      </c>
      <c r="JA11" s="619">
        <f t="shared" si="92"/>
        <v>0.10131243016933099</v>
      </c>
      <c r="JB11" s="619">
        <f t="shared" si="93"/>
        <v>0.54837929964994769</v>
      </c>
      <c r="JC11" s="620">
        <f t="shared" si="238"/>
        <v>6419.6290000000008</v>
      </c>
      <c r="JD11" s="616">
        <f t="shared" si="94"/>
        <v>2.9281572602363963E-2</v>
      </c>
      <c r="JE11" s="610">
        <f>DATI!CY8</f>
        <v>4328.0290000000005</v>
      </c>
      <c r="JF11" s="610">
        <f>DATI!DB8</f>
        <v>2091.6</v>
      </c>
      <c r="JG11" s="586">
        <f t="shared" si="96"/>
        <v>158215.9601353372</v>
      </c>
      <c r="JH11" s="566">
        <f t="shared" si="97"/>
        <v>388.43923119215049</v>
      </c>
      <c r="JI11" s="589">
        <f t="shared" si="176"/>
        <v>0.77214949694898405</v>
      </c>
      <c r="JJ11" s="603" t="str">
        <f>DATI!CN8</f>
        <v>32/40</v>
      </c>
      <c r="JK11" s="604">
        <f>DATI!CO8/DATI!CP8</f>
        <v>0.95325113114867177</v>
      </c>
      <c r="JL11" s="621">
        <f t="shared" si="177"/>
        <v>4.4746135864233441E-2</v>
      </c>
      <c r="JM11" s="622">
        <f t="shared" si="178"/>
        <v>8.3463733358674821E-3</v>
      </c>
      <c r="JN11" s="623">
        <f t="shared" si="98"/>
        <v>164635.58913533721</v>
      </c>
      <c r="JO11" s="594">
        <f t="shared" si="179"/>
        <v>178975.20879925761</v>
      </c>
      <c r="JP11" s="589">
        <f t="shared" si="180"/>
        <v>0.80347954291090218</v>
      </c>
      <c r="JQ11" s="590">
        <f t="shared" si="181"/>
        <v>7.064034765994931E-3</v>
      </c>
      <c r="JR11" s="624">
        <f t="shared" si="182"/>
        <v>0.87346192711831505</v>
      </c>
      <c r="JS11" s="585">
        <f t="shared" si="183"/>
        <v>7.6304743081330173E-3</v>
      </c>
      <c r="JT11" s="576">
        <f>DATI!BW8</f>
        <v>25042.134704563297</v>
      </c>
      <c r="JU11" s="577">
        <f>DATI!BX8</f>
        <v>10056.122508280823</v>
      </c>
      <c r="JV11" s="577">
        <f>DATI!BY8</f>
        <v>19500.085628154971</v>
      </c>
      <c r="JW11" s="577">
        <f>DATI!BZ8</f>
        <v>40631.284</v>
      </c>
      <c r="JX11" s="577">
        <f>DATI!CA8</f>
        <v>42465.96</v>
      </c>
      <c r="JY11" s="577">
        <f>DATI!CB8</f>
        <v>9695.9856366871936</v>
      </c>
      <c r="JZ11" s="577">
        <f>DATI!CC8</f>
        <v>3557.8174183482761</v>
      </c>
      <c r="KA11" s="577">
        <f>DATI!CD8</f>
        <v>200.47195797586559</v>
      </c>
      <c r="KB11" s="577">
        <f>DATI!CE8</f>
        <v>2258.8865401599405</v>
      </c>
      <c r="KC11" s="577">
        <f>DATI!CF8</f>
        <v>0</v>
      </c>
      <c r="KD11" s="577">
        <f>DATI!CG8</f>
        <v>427.56900000000002</v>
      </c>
      <c r="KE11" s="577">
        <f>DATI!CH8</f>
        <v>0</v>
      </c>
      <c r="KF11" s="577">
        <f>DATI!CI8</f>
        <v>61.279401192665098</v>
      </c>
      <c r="KG11" s="577">
        <f>DATI!CJ8</f>
        <v>106.56030207395554</v>
      </c>
      <c r="KH11" s="577">
        <f>DATI!CK8</f>
        <v>1231.9017853044384</v>
      </c>
      <c r="KI11" s="577">
        <f>DATI!CL8</f>
        <v>451.19121268012202</v>
      </c>
      <c r="KJ11" s="625">
        <f t="shared" si="100"/>
        <v>61.481455750292888</v>
      </c>
      <c r="KK11" s="626">
        <f t="shared" si="184"/>
        <v>2.3672645308105891E-2</v>
      </c>
      <c r="KL11" s="627">
        <f t="shared" si="101"/>
        <v>24.688991505972872</v>
      </c>
      <c r="KM11" s="626">
        <f t="shared" si="185"/>
        <v>-3.9849489823712697E-2</v>
      </c>
      <c r="KN11" s="627">
        <f t="shared" si="102"/>
        <v>47.875058009965265</v>
      </c>
      <c r="KO11" s="626">
        <f t="shared" si="186"/>
        <v>2.9931506882049982E-2</v>
      </c>
      <c r="KP11" s="627">
        <f t="shared" si="103"/>
        <v>99.754694190203082</v>
      </c>
      <c r="KQ11" s="626">
        <f t="shared" si="187"/>
        <v>1.8839010489332113E-2</v>
      </c>
      <c r="KR11" s="627">
        <f t="shared" si="104"/>
        <v>104.2590446635503</v>
      </c>
      <c r="KS11" s="626">
        <f t="shared" si="188"/>
        <v>7.3868827491012964E-2</v>
      </c>
      <c r="KT11" s="627">
        <f t="shared" si="105"/>
        <v>23.804812126053722</v>
      </c>
      <c r="KU11" s="626">
        <f t="shared" si="189"/>
        <v>6.761868918066774E-2</v>
      </c>
      <c r="KV11" s="627">
        <f t="shared" si="106"/>
        <v>8.7348701200757066</v>
      </c>
      <c r="KW11" s="626">
        <f t="shared" si="190"/>
        <v>5.7833667408718113E-2</v>
      </c>
      <c r="KX11" s="627">
        <f t="shared" si="107"/>
        <v>0.49218279347494209</v>
      </c>
      <c r="KY11" s="626">
        <f t="shared" si="191"/>
        <v>0.12487785987799299</v>
      </c>
      <c r="KZ11" s="627">
        <f t="shared" si="108"/>
        <v>5.5458384240089682</v>
      </c>
      <c r="LA11" s="626">
        <f t="shared" si="192"/>
        <v>4.7649077583575332E-2</v>
      </c>
      <c r="LB11" s="628" t="s">
        <v>177</v>
      </c>
      <c r="LC11" s="629" t="s">
        <v>177</v>
      </c>
      <c r="LD11" s="627">
        <f t="shared" si="109"/>
        <v>1.0497333739246573</v>
      </c>
      <c r="LE11" s="626">
        <f t="shared" si="193"/>
        <v>0.16975150933212976</v>
      </c>
      <c r="LF11" s="627">
        <f t="shared" si="110"/>
        <v>0</v>
      </c>
      <c r="LG11" s="626" t="e">
        <f t="shared" si="194"/>
        <v>#DIV/0!</v>
      </c>
      <c r="LH11" s="627">
        <f t="shared" si="111"/>
        <v>0.15044830791301286</v>
      </c>
      <c r="LI11" s="626">
        <f t="shared" si="195"/>
        <v>-2.4357039423936307E-2</v>
      </c>
      <c r="LJ11" s="627">
        <f t="shared" si="112"/>
        <v>0.26161837135649219</v>
      </c>
      <c r="LK11" s="626">
        <f t="shared" si="196"/>
        <v>-7.0958627895795365E-2</v>
      </c>
      <c r="LL11" s="627">
        <f t="shared" si="113"/>
        <v>3.0244672027940211</v>
      </c>
      <c r="LM11" s="626">
        <f t="shared" si="197"/>
        <v>5.6591694967479102E-2</v>
      </c>
      <c r="LN11" s="627">
        <f t="shared" si="114"/>
        <v>1.1077287501476067</v>
      </c>
      <c r="LO11" s="630">
        <f t="shared" si="198"/>
        <v>9.6368705657651599E-2</v>
      </c>
      <c r="LP11" s="631">
        <f t="shared" si="115"/>
        <v>0.12221441944363316</v>
      </c>
      <c r="LQ11" s="632">
        <f t="shared" si="116"/>
        <v>4.9077412477125527E-2</v>
      </c>
      <c r="LR11" s="632">
        <f t="shared" si="117"/>
        <v>9.516727197030124E-2</v>
      </c>
      <c r="LS11" s="632">
        <f t="shared" si="118"/>
        <v>0.19829494745128506</v>
      </c>
      <c r="LT11" s="632">
        <f t="shared" si="119"/>
        <v>0.2072488112034159</v>
      </c>
      <c r="LU11" s="632">
        <f t="shared" si="120"/>
        <v>4.7319817958873807E-2</v>
      </c>
      <c r="LV11" s="632">
        <f t="shared" si="121"/>
        <v>1.7363399542397875E-2</v>
      </c>
      <c r="LW11" s="632">
        <f t="shared" si="122"/>
        <v>9.7837361901436585E-4</v>
      </c>
      <c r="LX11" s="633">
        <f t="shared" si="123"/>
        <v>1.1024160294305013E-2</v>
      </c>
      <c r="LY11" s="634" t="s">
        <v>177</v>
      </c>
      <c r="LZ11" s="633">
        <f t="shared" si="124"/>
        <v>2.0866870066621203E-3</v>
      </c>
      <c r="MA11" s="633">
        <f t="shared" si="125"/>
        <v>0</v>
      </c>
      <c r="MB11" s="633">
        <f t="shared" si="126"/>
        <v>2.9906501697917647E-4</v>
      </c>
      <c r="MC11" s="633">
        <f t="shared" si="127"/>
        <v>5.2005172910971943E-4</v>
      </c>
      <c r="MD11" s="633">
        <f t="shared" si="128"/>
        <v>6.0121137146955011E-3</v>
      </c>
      <c r="ME11" s="633">
        <f t="shared" si="129"/>
        <v>2.2019717075366452E-3</v>
      </c>
      <c r="MF11" s="631">
        <f t="shared" si="130"/>
        <v>0.15175322912805025</v>
      </c>
      <c r="MG11" s="632">
        <f t="shared" si="131"/>
        <v>6.0939256223264356E-2</v>
      </c>
      <c r="MH11" s="632">
        <f t="shared" si="132"/>
        <v>0.11816887806320926</v>
      </c>
      <c r="MI11" s="632">
        <f t="shared" si="133"/>
        <v>0.24622216210247033</v>
      </c>
      <c r="MJ11" s="632">
        <f t="shared" si="134"/>
        <v>0.25734014428283936</v>
      </c>
      <c r="MK11" s="632">
        <f t="shared" si="135"/>
        <v>5.8756857085284782E-2</v>
      </c>
      <c r="ML11" s="632">
        <f t="shared" si="136"/>
        <v>2.1560074181055704E-2</v>
      </c>
      <c r="MM11" s="632">
        <f t="shared" si="137"/>
        <v>1.2148431965313526E-3</v>
      </c>
      <c r="MN11" s="633">
        <f t="shared" si="199"/>
        <v>1.368866235835297E-2</v>
      </c>
      <c r="MO11" s="634" t="s">
        <v>177</v>
      </c>
      <c r="MP11" s="633">
        <f t="shared" si="138"/>
        <v>2.5910321620156319E-3</v>
      </c>
      <c r="MQ11" s="633">
        <f t="shared" si="139"/>
        <v>0</v>
      </c>
      <c r="MR11" s="633">
        <f t="shared" si="140"/>
        <v>3.7134801484498253E-4</v>
      </c>
      <c r="MS11" s="633">
        <f t="shared" si="141"/>
        <v>6.4574646400398486E-4</v>
      </c>
      <c r="MT11" s="633">
        <f t="shared" si="142"/>
        <v>7.465221160019261E-3</v>
      </c>
      <c r="MU11" s="633">
        <f t="shared" si="143"/>
        <v>2.7341807831555405E-3</v>
      </c>
      <c r="MV11" s="586">
        <f t="shared" si="144"/>
        <v>165745.42613533721</v>
      </c>
      <c r="MW11" s="566">
        <f t="shared" si="145"/>
        <v>388.43923119215049</v>
      </c>
      <c r="MX11" s="624">
        <f t="shared" si="146"/>
        <v>0.7560073532117868</v>
      </c>
      <c r="MY11" s="1471">
        <f t="shared" si="200"/>
        <v>1.9741249126489505E-2</v>
      </c>
      <c r="MZ11" s="583">
        <f t="shared" si="201"/>
        <v>9.540323475874456E-3</v>
      </c>
      <c r="NA11" s="1472">
        <f t="shared" si="202"/>
        <v>2.9281572602363963E-2</v>
      </c>
      <c r="NB11" s="623">
        <f t="shared" si="239"/>
        <v>164635.58913533721</v>
      </c>
      <c r="NC11" s="615">
        <f t="shared" si="203"/>
        <v>178975.20879925761</v>
      </c>
      <c r="ND11" s="589">
        <f t="shared" si="147"/>
        <v>0.75094510231032663</v>
      </c>
      <c r="NE11" s="638">
        <f t="shared" si="148"/>
        <v>0.81635178146255971</v>
      </c>
    </row>
    <row r="12" spans="1:369" ht="8.25" customHeight="1" outlineLevel="1" x14ac:dyDescent="0.2">
      <c r="A12" s="477" t="s">
        <v>185</v>
      </c>
      <c r="B12" s="478">
        <f>DATI!D9</f>
        <v>133</v>
      </c>
      <c r="C12" s="1515" t="str">
        <f>DATI!F9 &amp; "/" &amp; DATI!E9 &amp; " (" &amp; TEXT(DATI!F9/DATI!E9,"0,0%") &amp; ")"</f>
        <v>132/133 (99,2%)</v>
      </c>
      <c r="D12" s="479">
        <f>DATI!G9</f>
        <v>3247623</v>
      </c>
      <c r="E12" s="480">
        <f t="shared" si="204"/>
        <v>0.32361408486548876</v>
      </c>
      <c r="F12" s="481">
        <f t="shared" si="149"/>
        <v>-4.3414484549985776E-5</v>
      </c>
      <c r="G12" s="482">
        <f>DATI!H9</f>
        <v>1517413.9025200002</v>
      </c>
      <c r="H12" s="483">
        <f t="shared" si="150"/>
        <v>4157.2983630684939</v>
      </c>
      <c r="I12" s="484">
        <f t="shared" si="0"/>
        <v>467.23831630703449</v>
      </c>
      <c r="J12" s="485">
        <f t="shared" si="1"/>
        <v>1.280104976183656</v>
      </c>
      <c r="K12" s="486">
        <f t="shared" si="2"/>
        <v>1.7464398344184007E-2</v>
      </c>
      <c r="L12" s="486">
        <f t="shared" si="151"/>
        <v>1.7508572954404045E-2</v>
      </c>
      <c r="M12" s="486">
        <f t="shared" si="205"/>
        <v>0.31207686232349835</v>
      </c>
      <c r="N12" s="487">
        <f>DATI!I9</f>
        <v>469330.86900000001</v>
      </c>
      <c r="O12" s="487">
        <f>DATI!EY9</f>
        <v>3.0000000000000001E-3</v>
      </c>
      <c r="P12" s="487">
        <f>DATI!J9</f>
        <v>60022.028399999996</v>
      </c>
      <c r="Q12" s="483">
        <f>DATI!K9</f>
        <v>59672.306400000001</v>
      </c>
      <c r="R12" s="483">
        <f>DATI!L9</f>
        <v>349.72199999999998</v>
      </c>
      <c r="S12" s="483">
        <f t="shared" si="242"/>
        <v>-5.6843418860808015E-12</v>
      </c>
      <c r="T12" s="487">
        <f>DATI!M9</f>
        <v>38074.222999999998</v>
      </c>
      <c r="U12" s="483">
        <f>DATI!N9</f>
        <v>38074.222999999998</v>
      </c>
      <c r="V12" s="483">
        <f>DATI!O9</f>
        <v>0</v>
      </c>
      <c r="W12" s="488">
        <f t="shared" si="206"/>
        <v>0</v>
      </c>
      <c r="X12" s="489">
        <f>DATI!P9</f>
        <v>894576.10559999989</v>
      </c>
      <c r="Y12" s="483">
        <f>DATI!Q9</f>
        <v>34013.749000000003</v>
      </c>
      <c r="Z12" s="487">
        <f>DATI!R9</f>
        <v>26293.933000000001</v>
      </c>
      <c r="AA12" s="487">
        <f>DATI!U9</f>
        <v>816.44</v>
      </c>
      <c r="AB12" s="487">
        <f>DATI!V9</f>
        <v>28300.303520000001</v>
      </c>
      <c r="AC12" s="487">
        <f>DATI!W9</f>
        <v>1047733.31152</v>
      </c>
      <c r="AD12" s="484">
        <f t="shared" si="5"/>
        <v>322.61543643458617</v>
      </c>
      <c r="AE12" s="486">
        <f t="shared" ref="AE12:AE16" si="247">+(AC12-AC25)/AC25</f>
        <v>2.5606230720553787E-2</v>
      </c>
      <c r="AF12" s="486">
        <f t="shared" si="208"/>
        <v>2.5650758819576375E-2</v>
      </c>
      <c r="AG12" s="490">
        <f t="shared" si="6"/>
        <v>0.6904729881412105</v>
      </c>
      <c r="AH12" s="491">
        <f t="shared" si="153"/>
        <v>469680.59100000001</v>
      </c>
      <c r="AI12" s="483">
        <f t="shared" si="154"/>
        <v>1286.7961397260274</v>
      </c>
      <c r="AJ12" s="484">
        <f t="shared" si="8"/>
        <v>144.62287987244824</v>
      </c>
      <c r="AK12" s="485">
        <f t="shared" si="9"/>
        <v>0.39622706814369379</v>
      </c>
      <c r="AL12" s="486">
        <f t="shared" si="246"/>
        <v>-2.4016939138864207E-4</v>
      </c>
      <c r="AM12" s="486">
        <f t="shared" si="156"/>
        <v>-1.9676344922255247E-4</v>
      </c>
      <c r="AN12" s="492">
        <f>DATI!EH9/1000</f>
        <v>17860.835999999999</v>
      </c>
      <c r="AO12" s="493">
        <f>(DATI!EI9+DATI!ES9)/1000</f>
        <v>2708.7910000000002</v>
      </c>
      <c r="AP12" s="493">
        <f>DATI!EJ9/1000</f>
        <v>74.5</v>
      </c>
      <c r="AQ12" s="493">
        <f>(DATI!EK9+DATI!EU9)/1000</f>
        <v>5852.7079999999996</v>
      </c>
      <c r="AR12" s="493">
        <f>DATI!EL9/1000</f>
        <v>1155.8655200000001</v>
      </c>
      <c r="AS12" s="493">
        <f>DATI!EM9/1000</f>
        <v>1.363</v>
      </c>
      <c r="AT12" s="493">
        <f>DATI!EN9/1000</f>
        <v>487.71</v>
      </c>
      <c r="AU12" s="640">
        <f>DATI!EO9/1000</f>
        <v>92.81</v>
      </c>
      <c r="AV12" s="494">
        <f>DATI!EP9/1000</f>
        <v>3.53</v>
      </c>
      <c r="AW12" s="493">
        <f>DATI!EQ9/1000</f>
        <v>54.23</v>
      </c>
      <c r="AX12" s="640">
        <f>(DATI!ER9+DATI!EW9)/1000</f>
        <v>1.66</v>
      </c>
      <c r="AY12" s="494">
        <f>DATI!ET9/1000</f>
        <v>6.3</v>
      </c>
      <c r="AZ12" s="640">
        <f>DATI!EV9/1000</f>
        <v>0</v>
      </c>
      <c r="BA12" s="640">
        <f>DATI!EX9/1000</f>
        <v>0</v>
      </c>
      <c r="BB12" s="495">
        <f>DATI!DE9/1000</f>
        <v>163.37696</v>
      </c>
      <c r="BC12" s="496">
        <f>DATI!DF9/1000</f>
        <v>668.83600000000001</v>
      </c>
      <c r="BD12" s="493">
        <f>DATI!DG9/1000</f>
        <v>50.156999999999996</v>
      </c>
      <c r="BE12" s="496">
        <f>DATI!DH9/1000</f>
        <v>183373.87411999999</v>
      </c>
      <c r="BF12" s="496">
        <f>DATI!DI9/1000</f>
        <v>375.41152</v>
      </c>
      <c r="BG12" s="496">
        <f>DATI!DJ9/1000</f>
        <v>58916.111799999999</v>
      </c>
      <c r="BH12" s="496">
        <f>DATI!DK9/1000</f>
        <v>11384.680400000001</v>
      </c>
      <c r="BI12" s="496">
        <f>DATI!DL9/1000</f>
        <v>39779.616000000002</v>
      </c>
      <c r="BJ12" s="496">
        <f>DATI!DM9/1000</f>
        <v>448.30339999999995</v>
      </c>
      <c r="BK12" s="496">
        <f>DATI!DN9/1000</f>
        <v>162.0866</v>
      </c>
      <c r="BL12" s="496">
        <f>DATI!DO9/1000</f>
        <v>213.54504</v>
      </c>
      <c r="BM12" s="496">
        <f>DATI!DP9/1000</f>
        <v>81007.197520000002</v>
      </c>
      <c r="BN12" s="496">
        <f>DATI!DQ9/1000</f>
        <v>745.05700000000002</v>
      </c>
      <c r="BO12" s="496">
        <f>DATI!DR9/1000</f>
        <v>12733.118039999999</v>
      </c>
      <c r="BP12" s="496">
        <f>DATI!DS9/1000</f>
        <v>10374.271000000001</v>
      </c>
      <c r="BQ12" s="496">
        <f>DATI!DT9/1000</f>
        <v>90.637199999999993</v>
      </c>
      <c r="BR12" s="496">
        <f>DATI!DU9/1000</f>
        <v>296092.03600000002</v>
      </c>
      <c r="BS12" s="496">
        <f>DATI!DV9/1000</f>
        <v>54956.107399999994</v>
      </c>
      <c r="BT12" s="496">
        <f>DATI!DW9/1000</f>
        <v>23.218799999999998</v>
      </c>
      <c r="BU12" s="496">
        <f>DATI!DX9/1000</f>
        <v>1937.367</v>
      </c>
      <c r="BV12" s="497">
        <f>DATI!DY9/1000</f>
        <v>141081.0968</v>
      </c>
      <c r="BW12" s="498">
        <f>DATI!DZ9/1000</f>
        <v>49.078000000000003</v>
      </c>
      <c r="BX12" s="499">
        <f>DATI!EA9/1000</f>
        <v>4.8000000000000001E-2</v>
      </c>
      <c r="BY12" s="499">
        <f>DATI!EB9/1000</f>
        <v>0.871</v>
      </c>
      <c r="BZ12" s="499">
        <f>DATI!EC9/1000</f>
        <v>0</v>
      </c>
      <c r="CA12" s="499">
        <f>DATI!ED9/1000</f>
        <v>0</v>
      </c>
      <c r="CB12" s="499">
        <f>DATI!EE9/1000</f>
        <v>8.2000000000000003E-2</v>
      </c>
      <c r="CC12" s="499">
        <f>DATI!EF9/1000</f>
        <v>7.8E-2</v>
      </c>
      <c r="CD12" s="500">
        <f>DATI!EG9/1000</f>
        <v>0</v>
      </c>
      <c r="CE12" s="498">
        <f t="shared" si="13"/>
        <v>5.0306627339441801E-2</v>
      </c>
      <c r="CF12" s="499">
        <f t="shared" si="14"/>
        <v>0.20594631827647483</v>
      </c>
      <c r="CG12" s="499">
        <f t="shared" si="15"/>
        <v>1.5444218740906811E-2</v>
      </c>
      <c r="CH12" s="499">
        <f t="shared" si="16"/>
        <v>56.464027419438771</v>
      </c>
      <c r="CI12" s="499">
        <f t="shared" si="17"/>
        <v>0.11559578189956163</v>
      </c>
      <c r="CJ12" s="499">
        <f t="shared" si="18"/>
        <v>18.141302669675635</v>
      </c>
      <c r="CK12" s="499">
        <f t="shared" si="19"/>
        <v>3.5055424844570937</v>
      </c>
      <c r="CL12" s="499">
        <f t="shared" si="20"/>
        <v>12.248840459622315</v>
      </c>
      <c r="CM12" s="499">
        <f t="shared" si="21"/>
        <v>0.13804046836717193</v>
      </c>
      <c r="CN12" s="499">
        <f t="shared" si="22"/>
        <v>4.990930289630293E-2</v>
      </c>
      <c r="CO12" s="499">
        <f t="shared" si="23"/>
        <v>6.5754257806401789E-2</v>
      </c>
      <c r="CP12" s="499">
        <f t="shared" si="24"/>
        <v>24.943534862266954</v>
      </c>
      <c r="CQ12" s="499">
        <f t="shared" si="25"/>
        <v>0.2294160990977093</v>
      </c>
      <c r="CR12" s="499">
        <f t="shared" si="26"/>
        <v>3.920750050113575</v>
      </c>
      <c r="CS12" s="499">
        <f t="shared" si="27"/>
        <v>3.1944197340639602</v>
      </c>
      <c r="CT12" s="499">
        <f t="shared" si="28"/>
        <v>2.7908781284034508E-2</v>
      </c>
      <c r="CU12" s="499">
        <f t="shared" si="29"/>
        <v>91.171923588421436</v>
      </c>
      <c r="CV12" s="499">
        <f t="shared" si="30"/>
        <v>16.921947960092655</v>
      </c>
      <c r="CW12" s="499">
        <f t="shared" si="31"/>
        <v>7.1494751699935615E-3</v>
      </c>
      <c r="CX12" s="499">
        <f t="shared" si="32"/>
        <v>0.59654923000606908</v>
      </c>
      <c r="CY12" s="500">
        <f t="shared" si="33"/>
        <v>43.441340574321593</v>
      </c>
      <c r="CZ12" s="482">
        <f>DATI!AA9</f>
        <v>1462936.4590000003</v>
      </c>
      <c r="DA12" s="483">
        <f t="shared" si="34"/>
        <v>4008.0450931506857</v>
      </c>
      <c r="DB12" s="484">
        <f t="shared" si="35"/>
        <v>450.46375733882911</v>
      </c>
      <c r="DC12" s="485">
        <f t="shared" si="36"/>
        <v>1.2341472803803537</v>
      </c>
      <c r="DD12" s="501">
        <f t="shared" si="209"/>
        <v>1.7142147923403146E-2</v>
      </c>
      <c r="DE12" s="502">
        <f t="shared" si="157"/>
        <v>1.7186308542679839E-2</v>
      </c>
      <c r="DF12" s="483">
        <f t="shared" si="210"/>
        <v>24655.229590000352</v>
      </c>
      <c r="DG12" s="503">
        <f t="shared" si="211"/>
        <v>7.6110040568788691</v>
      </c>
      <c r="DH12" s="504">
        <f t="shared" si="212"/>
        <v>0.31680940111779421</v>
      </c>
      <c r="DI12" s="505">
        <f>DATI!AB9+DATI!AG9</f>
        <v>912869.43252750719</v>
      </c>
      <c r="DJ12" s="483">
        <f t="shared" si="158"/>
        <v>2501.0121439109785</v>
      </c>
      <c r="DK12" s="506">
        <f t="shared" si="37"/>
        <v>281.08848611045897</v>
      </c>
      <c r="DL12" s="507">
        <f t="shared" si="38"/>
        <v>0.77010544139851778</v>
      </c>
      <c r="DM12" s="508">
        <f t="shared" si="213"/>
        <v>0.62399800545780715</v>
      </c>
      <c r="DN12" s="509">
        <f t="shared" si="214"/>
        <v>2.1887950618475795E-2</v>
      </c>
      <c r="DO12" s="509">
        <f t="shared" si="215"/>
        <v>1.3000000000000012E-2</v>
      </c>
      <c r="DP12" s="509">
        <f t="shared" si="216"/>
        <v>3.9405305029120943E-2</v>
      </c>
      <c r="DQ12" s="509">
        <f t="shared" si="217"/>
        <v>3.945043223385139E-2</v>
      </c>
      <c r="DR12" s="510">
        <f t="shared" si="218"/>
        <v>34608.153591730166</v>
      </c>
      <c r="DS12" s="510">
        <f t="shared" si="219"/>
        <v>10.668197279196249</v>
      </c>
      <c r="DT12" s="511">
        <f t="shared" si="220"/>
        <v>0.29628974361083898</v>
      </c>
      <c r="DU12" s="512" t="str">
        <f>DATI!AI9</f>
        <v>40/40</v>
      </c>
      <c r="DV12" s="511">
        <f>DATI!AJ9/DATI!AK9</f>
        <v>1</v>
      </c>
      <c r="DW12" s="513">
        <f>DATI!AB9</f>
        <v>895458.52859999996</v>
      </c>
      <c r="DX12" s="483">
        <f t="shared" si="39"/>
        <v>2453.3110372602737</v>
      </c>
      <c r="DY12" s="514">
        <f t="shared" si="40"/>
        <v>275.72736385965982</v>
      </c>
      <c r="DZ12" s="485">
        <f t="shared" si="41"/>
        <v>0.7554174352319446</v>
      </c>
      <c r="EA12" s="508">
        <f t="shared" si="221"/>
        <v>0.61209666564198995</v>
      </c>
      <c r="EB12" s="504">
        <f t="shared" si="222"/>
        <v>1.7759453555008738E-2</v>
      </c>
      <c r="EC12" s="515">
        <f t="shared" si="223"/>
        <v>550067.02647249307</v>
      </c>
      <c r="ED12" s="516">
        <f t="shared" si="42"/>
        <v>1507.032949239707</v>
      </c>
      <c r="EE12" s="517">
        <f t="shared" si="43"/>
        <v>169.37527122837011</v>
      </c>
      <c r="EF12" s="518">
        <f t="shared" si="44"/>
        <v>0.46404183898183593</v>
      </c>
      <c r="EG12" s="519">
        <f t="shared" si="159"/>
        <v>-1.7772445416099399E-2</v>
      </c>
      <c r="EH12" s="519">
        <f t="shared" si="160"/>
        <v>-1.7729800661706398E-2</v>
      </c>
      <c r="EI12" s="501">
        <f t="shared" si="45"/>
        <v>0.37600199454219285</v>
      </c>
      <c r="EJ12" s="520">
        <f t="shared" si="161"/>
        <v>-9952.9240017298143</v>
      </c>
      <c r="EK12" s="520">
        <f t="shared" si="162"/>
        <v>-3.0571932223174656</v>
      </c>
      <c r="EL12" s="482">
        <f>DATI!AD9</f>
        <v>469381.679</v>
      </c>
      <c r="EM12" s="483">
        <f t="shared" si="46"/>
        <v>1285.977202739726</v>
      </c>
      <c r="EN12" s="514">
        <f t="shared" si="47"/>
        <v>144.53083963255588</v>
      </c>
      <c r="EO12" s="485">
        <f t="shared" si="48"/>
        <v>0.39597490310289285</v>
      </c>
      <c r="EP12" s="501">
        <f t="shared" si="224"/>
        <v>-1.7655536987320631E-2</v>
      </c>
      <c r="EQ12" s="502">
        <f t="shared" si="225"/>
        <v>-1.761288715718793E-2</v>
      </c>
      <c r="ER12" s="501">
        <f t="shared" si="163"/>
        <v>0.34964210377194954</v>
      </c>
      <c r="ES12" s="483">
        <f t="shared" si="226"/>
        <v>-8436.1300000000047</v>
      </c>
      <c r="ET12" s="501">
        <f t="shared" si="49"/>
        <v>0.32084898569063547</v>
      </c>
      <c r="EU12" s="503">
        <f t="shared" si="227"/>
        <v>-2.5912446691359889</v>
      </c>
      <c r="EV12" s="482">
        <f>DATI!AE9</f>
        <v>60022.028399999996</v>
      </c>
      <c r="EW12" s="483">
        <f t="shared" si="50"/>
        <v>164.44391342465752</v>
      </c>
      <c r="EX12" s="514">
        <f t="shared" si="51"/>
        <v>18.481833759645131</v>
      </c>
      <c r="EY12" s="485">
        <f t="shared" si="52"/>
        <v>5.0635160985329122E-2</v>
      </c>
      <c r="EZ12" s="501">
        <f t="shared" si="228"/>
        <v>5.6654602339313985E-2</v>
      </c>
      <c r="FA12" s="502">
        <f t="shared" si="229"/>
        <v>5.6700478445909447E-2</v>
      </c>
      <c r="FB12" s="483">
        <f t="shared" si="230"/>
        <v>3218.1983999999939</v>
      </c>
      <c r="FC12" s="503">
        <f t="shared" si="231"/>
        <v>0.99169900847478587</v>
      </c>
      <c r="FD12" s="483">
        <f>DATI!AG9</f>
        <v>17410.903927507177</v>
      </c>
      <c r="FE12" s="501">
        <f t="shared" si="53"/>
        <v>1.1901339815817097E-2</v>
      </c>
      <c r="FF12" s="483">
        <f t="shared" si="232"/>
        <v>42611.124472492818</v>
      </c>
      <c r="FG12" s="501">
        <f t="shared" si="164"/>
        <v>1.3120711508845952E-2</v>
      </c>
      <c r="FH12" s="482">
        <f>DATI!AF9</f>
        <v>38074.222999999998</v>
      </c>
      <c r="FI12" s="483">
        <f t="shared" si="165"/>
        <v>104.31293972602739</v>
      </c>
      <c r="FJ12" s="509">
        <f t="shared" si="54"/>
        <v>2.6025889754655428E-2</v>
      </c>
      <c r="FK12" s="509">
        <f t="shared" si="166"/>
        <v>-1.5010970013709201E-2</v>
      </c>
      <c r="FL12" s="521">
        <f>DATI!AL9</f>
        <v>10394.880001874235</v>
      </c>
      <c r="FM12" s="522" t="str">
        <f>DATI!AM9</f>
        <v>15/15</v>
      </c>
      <c r="FN12" s="523">
        <f>DATI!AN9/DATI!AO9</f>
        <v>1</v>
      </c>
      <c r="FO12" s="486">
        <f t="shared" si="167"/>
        <v>0.273016208416761</v>
      </c>
      <c r="FP12" s="524">
        <f t="shared" si="55"/>
        <v>7.1054897414886513E-3</v>
      </c>
      <c r="FQ12" s="486">
        <f t="shared" si="168"/>
        <v>-0.11814198037239897</v>
      </c>
      <c r="FR12" s="482">
        <f>DATI!AP9</f>
        <v>63476.085520000022</v>
      </c>
      <c r="FS12" s="525">
        <f>DATI!AQ9</f>
        <v>27.437999999999995</v>
      </c>
      <c r="FT12" s="525">
        <f>DATI!AR9</f>
        <v>26304.433000000001</v>
      </c>
      <c r="FU12" s="495">
        <f>DATI!AS9/1000</f>
        <v>224.49295999999998</v>
      </c>
      <c r="FV12" s="496">
        <f>DATI!AT9/1000</f>
        <v>671.29399999999998</v>
      </c>
      <c r="FW12" s="496">
        <f>DATI!AU9/1000</f>
        <v>289.202</v>
      </c>
      <c r="FX12" s="496">
        <f>DATI!AV9/1000</f>
        <v>183373.09411999999</v>
      </c>
      <c r="FY12" s="496">
        <f>DATI!AW9/1000</f>
        <v>375.41152</v>
      </c>
      <c r="FZ12" s="496">
        <f>DATI!AX9/1000</f>
        <v>58916.111799999999</v>
      </c>
      <c r="GA12" s="496">
        <f>DATI!AY9/1000</f>
        <v>11392.3604</v>
      </c>
      <c r="GB12" s="496">
        <f>DATI!AZ9/1000</f>
        <v>39779.616000000002</v>
      </c>
      <c r="GC12" s="496">
        <f>DATI!BA9/1000</f>
        <v>448.30339999999995</v>
      </c>
      <c r="GD12" s="496">
        <f>DATI!BB9/1000</f>
        <v>271.81059999999997</v>
      </c>
      <c r="GE12" s="496">
        <f>DATI!BC9/1000</f>
        <v>213.54504</v>
      </c>
      <c r="GF12" s="496">
        <f>DATI!BD9/1000</f>
        <v>81007.197520000002</v>
      </c>
      <c r="GG12" s="496">
        <f>DATI!BE9/1000</f>
        <v>745.05700000000002</v>
      </c>
      <c r="GH12" s="496">
        <f>DATI!BF9/1000</f>
        <v>12733.118039999999</v>
      </c>
      <c r="GI12" s="496">
        <f>DATI!BG9/1000</f>
        <v>0.86499999999999999</v>
      </c>
      <c r="GJ12" s="496">
        <f>DATI!BH9/1000</f>
        <v>10374.271000000001</v>
      </c>
      <c r="GK12" s="496">
        <f>DATI!BI9/1000</f>
        <v>96.431200000000018</v>
      </c>
      <c r="GL12" s="496">
        <f>DATI!BJ9/1000</f>
        <v>296092.03600000002</v>
      </c>
      <c r="GM12" s="496">
        <f>DATI!BK9/1000</f>
        <v>54956.107399999994</v>
      </c>
      <c r="GN12" s="496">
        <f>DATI!BL9/1000</f>
        <v>23.218799999999998</v>
      </c>
      <c r="GO12" s="496">
        <f>DATI!BM9/1000</f>
        <v>1937.367</v>
      </c>
      <c r="GP12" s="497">
        <f>DATI!BN9/1000</f>
        <v>141537.5068</v>
      </c>
      <c r="GQ12" s="498">
        <f>DATI!BO9/1000</f>
        <v>288.12299999999999</v>
      </c>
      <c r="GR12" s="499">
        <f>DATI!BP9/1000</f>
        <v>4.8000000000000001E-2</v>
      </c>
      <c r="GS12" s="499">
        <f>DATI!BQ9/1000</f>
        <v>0.871</v>
      </c>
      <c r="GT12" s="499">
        <f>DATI!BR9/1000</f>
        <v>0</v>
      </c>
      <c r="GU12" s="499">
        <f>DATI!BS9/1000</f>
        <v>0</v>
      </c>
      <c r="GV12" s="499">
        <f>DATI!BT9/1000</f>
        <v>8.2000000000000003E-2</v>
      </c>
      <c r="GW12" s="499">
        <f>DATI!BU9/1000</f>
        <v>7.8E-2</v>
      </c>
      <c r="GX12" s="500">
        <f>DATI!BV9/1000</f>
        <v>0</v>
      </c>
      <c r="GY12" s="498">
        <f t="shared" si="59"/>
        <v>6.9125314114353784E-2</v>
      </c>
      <c r="GZ12" s="499">
        <f t="shared" si="60"/>
        <v>0.206703179525456</v>
      </c>
      <c r="HA12" s="499">
        <f t="shared" si="61"/>
        <v>8.9050360833138581E-2</v>
      </c>
      <c r="HB12" s="499">
        <f t="shared" si="62"/>
        <v>56.463787243777986</v>
      </c>
      <c r="HC12" s="499">
        <f t="shared" si="63"/>
        <v>0.11559578189956163</v>
      </c>
      <c r="HD12" s="499">
        <f t="shared" si="64"/>
        <v>18.141302669675635</v>
      </c>
      <c r="HE12" s="499">
        <f t="shared" si="65"/>
        <v>3.5079072909632676</v>
      </c>
      <c r="HF12" s="499">
        <f t="shared" si="66"/>
        <v>12.248840459622315</v>
      </c>
      <c r="HG12" s="499">
        <f t="shared" si="67"/>
        <v>0.13804046836717193</v>
      </c>
      <c r="HH12" s="499">
        <f t="shared" si="68"/>
        <v>8.3695244183207215E-2</v>
      </c>
      <c r="HI12" s="499">
        <f t="shared" si="69"/>
        <v>6.5754257806401789E-2</v>
      </c>
      <c r="HJ12" s="499">
        <f t="shared" si="70"/>
        <v>24.943534862266954</v>
      </c>
      <c r="HK12" s="499">
        <f t="shared" si="71"/>
        <v>0.2294160990977093</v>
      </c>
      <c r="HL12" s="499">
        <f t="shared" si="72"/>
        <v>3.920750050113575</v>
      </c>
      <c r="HM12" s="499">
        <f t="shared" si="73"/>
        <v>2.6634864945838851E-4</v>
      </c>
      <c r="HN12" s="499">
        <f t="shared" si="74"/>
        <v>3.1944197340639602</v>
      </c>
      <c r="HO12" s="499">
        <f t="shared" si="75"/>
        <v>2.9692855359134976E-2</v>
      </c>
      <c r="HP12" s="499">
        <f t="shared" si="244"/>
        <v>91.171923588421436</v>
      </c>
      <c r="HQ12" s="499">
        <f t="shared" si="77"/>
        <v>16.921947960092655</v>
      </c>
      <c r="HR12" s="499">
        <f t="shared" si="78"/>
        <v>7.1494751699935615E-3</v>
      </c>
      <c r="HS12" s="499">
        <f t="shared" si="79"/>
        <v>0.59654923000606908</v>
      </c>
      <c r="HT12" s="500">
        <f t="shared" si="80"/>
        <v>43.581877206806332</v>
      </c>
      <c r="HU12" s="526">
        <f t="shared" si="169"/>
        <v>550067.02647249284</v>
      </c>
      <c r="HV12" s="527">
        <f t="shared" si="240"/>
        <v>469731.40099999984</v>
      </c>
      <c r="HW12" s="528">
        <f t="shared" si="233"/>
        <v>0</v>
      </c>
      <c r="HX12" s="529">
        <f>DATI!CQ9</f>
        <v>0</v>
      </c>
      <c r="HY12" s="529">
        <f>DATI!CT9</f>
        <v>0</v>
      </c>
      <c r="HZ12" s="530">
        <f t="shared" si="170"/>
        <v>-1</v>
      </c>
      <c r="IA12" s="530">
        <f t="shared" si="81"/>
        <v>0</v>
      </c>
      <c r="IB12" s="501">
        <f t="shared" si="82"/>
        <v>0</v>
      </c>
      <c r="IC12" s="529">
        <f>DATI!CV9</f>
        <v>2861.8615819802349</v>
      </c>
      <c r="ID12" s="531">
        <f t="shared" si="171"/>
        <v>2861.8615819802349</v>
      </c>
      <c r="IE12" s="532">
        <f t="shared" si="83"/>
        <v>1.9562446231851239E-3</v>
      </c>
      <c r="IF12" s="532">
        <f t="shared" si="84"/>
        <v>5.2027506544665564E-3</v>
      </c>
      <c r="IG12" s="528">
        <f t="shared" si="243"/>
        <v>0</v>
      </c>
      <c r="IH12" s="533">
        <f t="shared" si="85"/>
        <v>0</v>
      </c>
      <c r="II12" s="529">
        <f>DATI!CX9</f>
        <v>0</v>
      </c>
      <c r="IJ12" s="529">
        <f>DATI!DA9</f>
        <v>0</v>
      </c>
      <c r="IK12" s="534">
        <f>DATI!CS9</f>
        <v>292431.31940958154</v>
      </c>
      <c r="IL12" s="513">
        <f t="shared" si="241"/>
        <v>118226.20656497456</v>
      </c>
      <c r="IM12" s="513">
        <f t="shared" si="235"/>
        <v>79239.702719432476</v>
      </c>
      <c r="IN12" s="501">
        <f t="shared" si="87"/>
        <v>8.0814314140334478E-2</v>
      </c>
      <c r="IO12" s="501">
        <f t="shared" si="88"/>
        <v>0.21493054641566794</v>
      </c>
      <c r="IP12" s="528">
        <f t="shared" si="173"/>
        <v>42359.505155392952</v>
      </c>
      <c r="IQ12" s="535">
        <f t="shared" si="90"/>
        <v>2.7915590522167785E-2</v>
      </c>
      <c r="IR12" s="529">
        <f>DATI!CZ9</f>
        <v>216564.61799999993</v>
      </c>
      <c r="IS12" s="513">
        <f t="shared" si="236"/>
        <v>431840.81990751822</v>
      </c>
      <c r="IT12" s="534">
        <f>DATI!CR9</f>
        <v>257635.70706291124</v>
      </c>
      <c r="IU12" s="536">
        <f>DATI!CU9</f>
        <v>174205.11284460698</v>
      </c>
      <c r="IV12" s="501">
        <f t="shared" si="174"/>
        <v>-3.8974142268684751E-2</v>
      </c>
      <c r="IW12" s="509">
        <f t="shared" si="91"/>
        <v>0.29518768040185822</v>
      </c>
      <c r="IX12" s="501">
        <f t="shared" si="175"/>
        <v>0.785069453584332</v>
      </c>
      <c r="IY12" s="534">
        <f>DATI!CW9</f>
        <v>36124.642263561858</v>
      </c>
      <c r="IZ12" s="537">
        <f t="shared" si="237"/>
        <v>467965.46217108006</v>
      </c>
      <c r="JA12" s="538">
        <f t="shared" si="92"/>
        <v>0.31988092120621625</v>
      </c>
      <c r="JB12" s="538">
        <f t="shared" si="93"/>
        <v>0.85074261798981254</v>
      </c>
      <c r="JC12" s="539">
        <f t="shared" si="238"/>
        <v>427371.89584460692</v>
      </c>
      <c r="JD12" s="535">
        <f t="shared" si="94"/>
        <v>0.28164490593822933</v>
      </c>
      <c r="JE12" s="529">
        <f>DATI!CY9</f>
        <v>253166.78299999991</v>
      </c>
      <c r="JF12" s="529">
        <f>DATI!DB9</f>
        <v>174205.11284460698</v>
      </c>
      <c r="JG12" s="505">
        <f t="shared" si="96"/>
        <v>881570.88033994543</v>
      </c>
      <c r="JH12" s="485">
        <f t="shared" si="97"/>
        <v>271.45111373455154</v>
      </c>
      <c r="JI12" s="508">
        <f t="shared" si="176"/>
        <v>0.6026036707995841</v>
      </c>
      <c r="JJ12" s="522" t="str">
        <f>DATI!CN9</f>
        <v>67/73</v>
      </c>
      <c r="JK12" s="523">
        <f>DATI!CO9/DATI!CP9</f>
        <v>0.96519901112202833</v>
      </c>
      <c r="JL12" s="540">
        <f t="shared" si="177"/>
        <v>5.4633058895487238E-2</v>
      </c>
      <c r="JM12" s="541">
        <f t="shared" si="178"/>
        <v>3.6859067386623881E-2</v>
      </c>
      <c r="JN12" s="542">
        <f t="shared" si="98"/>
        <v>1313411.7002474638</v>
      </c>
      <c r="JO12" s="513">
        <f t="shared" si="179"/>
        <v>1349536.3425110257</v>
      </c>
      <c r="JP12" s="508">
        <f t="shared" si="180"/>
        <v>0.89779135120144238</v>
      </c>
      <c r="JQ12" s="509">
        <f t="shared" si="181"/>
        <v>4.1852009516006872E-3</v>
      </c>
      <c r="JR12" s="543">
        <f t="shared" si="182"/>
        <v>0.92248459200580046</v>
      </c>
      <c r="JS12" s="504">
        <f t="shared" si="183"/>
        <v>3.3466253784064648E-3</v>
      </c>
      <c r="JT12" s="495">
        <f>DATI!BW9</f>
        <v>177863.84758769296</v>
      </c>
      <c r="JU12" s="496">
        <f>DATI!BX9</f>
        <v>139550.53099282336</v>
      </c>
      <c r="JV12" s="496">
        <f>DATI!BY9</f>
        <v>89974.354098379699</v>
      </c>
      <c r="JW12" s="496">
        <f>DATI!BZ9</f>
        <v>296092.03600000002</v>
      </c>
      <c r="JX12" s="496">
        <f>DATI!CA9</f>
        <v>54956.107399999994</v>
      </c>
      <c r="JY12" s="496">
        <f>DATI!CB9</f>
        <v>58170.039025542064</v>
      </c>
      <c r="JZ12" s="496">
        <f>DATI!CC9</f>
        <v>12091.275969091517</v>
      </c>
      <c r="KA12" s="496">
        <f>DATI!CD9</f>
        <v>142.47071349181945</v>
      </c>
      <c r="KB12" s="496">
        <f>DATI!CE9</f>
        <v>11459.805932418809</v>
      </c>
      <c r="KC12" s="496">
        <f>DATI!CF9</f>
        <v>0</v>
      </c>
      <c r="KD12" s="496">
        <f>DATI!CG9</f>
        <v>2548.2583600000003</v>
      </c>
      <c r="KE12" s="496">
        <f>DATI!CH9</f>
        <v>0</v>
      </c>
      <c r="KF12" s="496">
        <f>DATI!CI9</f>
        <v>266.37439318437572</v>
      </c>
      <c r="KG12" s="496">
        <f>DATI!CJ9</f>
        <v>439.33734055070875</v>
      </c>
      <c r="KH12" s="496">
        <f>DATI!CK9</f>
        <v>9341.2811246154906</v>
      </c>
      <c r="KI12" s="496">
        <f>DATI!CL9</f>
        <v>3417.6358327730049</v>
      </c>
      <c r="KJ12" s="544">
        <f t="shared" si="100"/>
        <v>54.767393748502506</v>
      </c>
      <c r="KK12" s="545">
        <f t="shared" si="184"/>
        <v>1.8028287603788069E-2</v>
      </c>
      <c r="KL12" s="546">
        <f t="shared" si="101"/>
        <v>42.97005255623062</v>
      </c>
      <c r="KM12" s="545">
        <f t="shared" si="185"/>
        <v>-6.7198867426655734E-2</v>
      </c>
      <c r="KN12" s="546">
        <f t="shared" si="102"/>
        <v>27.704679421958676</v>
      </c>
      <c r="KO12" s="545">
        <f t="shared" si="186"/>
        <v>0.47226117976716964</v>
      </c>
      <c r="KP12" s="546">
        <f t="shared" si="103"/>
        <v>91.171923588421436</v>
      </c>
      <c r="KQ12" s="545">
        <f t="shared" si="187"/>
        <v>5.784570690745644E-2</v>
      </c>
      <c r="KR12" s="546">
        <f t="shared" si="104"/>
        <v>16.921947960092655</v>
      </c>
      <c r="KS12" s="545">
        <f t="shared" si="188"/>
        <v>6.0929233830463836E-2</v>
      </c>
      <c r="KT12" s="546">
        <f t="shared" si="105"/>
        <v>17.911573795832233</v>
      </c>
      <c r="KU12" s="545">
        <f t="shared" si="189"/>
        <v>4.0103300925763759E-2</v>
      </c>
      <c r="KV12" s="546">
        <f t="shared" si="106"/>
        <v>3.7231156353713217</v>
      </c>
      <c r="KW12" s="545">
        <f t="shared" si="190"/>
        <v>-9.9022307178829053E-2</v>
      </c>
      <c r="KX12" s="546">
        <f t="shared" si="107"/>
        <v>4.3869227891235978E-2</v>
      </c>
      <c r="KY12" s="545">
        <f t="shared" si="191"/>
        <v>-0.58343409288235559</v>
      </c>
      <c r="KZ12" s="546">
        <f t="shared" si="108"/>
        <v>3.5286749516242519</v>
      </c>
      <c r="LA12" s="545">
        <f t="shared" si="192"/>
        <v>9.7820635542212084E-2</v>
      </c>
      <c r="LB12" s="547" t="s">
        <v>177</v>
      </c>
      <c r="LC12" s="548" t="s">
        <v>177</v>
      </c>
      <c r="LD12" s="546">
        <f t="shared" si="109"/>
        <v>0.78465337879427521</v>
      </c>
      <c r="LE12" s="545">
        <f t="shared" si="193"/>
        <v>2.1721883938234984E-2</v>
      </c>
      <c r="LF12" s="546">
        <f t="shared" si="110"/>
        <v>0</v>
      </c>
      <c r="LG12" s="545" t="e">
        <f t="shared" si="194"/>
        <v>#DIV/0!</v>
      </c>
      <c r="LH12" s="546">
        <f t="shared" si="111"/>
        <v>8.2021340895903169E-2</v>
      </c>
      <c r="LI12" s="545">
        <f t="shared" si="195"/>
        <v>-3.2935815321510582E-2</v>
      </c>
      <c r="LJ12" s="546">
        <f t="shared" si="112"/>
        <v>0.13527966163274147</v>
      </c>
      <c r="LK12" s="545">
        <f t="shared" si="196"/>
        <v>-0.10608179581253732</v>
      </c>
      <c r="LL12" s="546">
        <f t="shared" si="113"/>
        <v>2.8763440598294476</v>
      </c>
      <c r="LM12" s="545">
        <f t="shared" si="197"/>
        <v>4.2255044520117441E-2</v>
      </c>
      <c r="LN12" s="546">
        <f t="shared" si="114"/>
        <v>1.0523499287857627</v>
      </c>
      <c r="LO12" s="549">
        <f t="shared" si="198"/>
        <v>-0.10878741516623101</v>
      </c>
      <c r="LP12" s="550">
        <f t="shared" si="115"/>
        <v>0.1215800224907054</v>
      </c>
      <c r="LQ12" s="551">
        <f t="shared" si="116"/>
        <v>9.5390698710328153E-2</v>
      </c>
      <c r="LR12" s="551">
        <f t="shared" si="117"/>
        <v>6.1502571451313923E-2</v>
      </c>
      <c r="LS12" s="551">
        <f t="shared" si="118"/>
        <v>0.20239569133603769</v>
      </c>
      <c r="LT12" s="551">
        <f t="shared" si="119"/>
        <v>3.7565614734604125E-2</v>
      </c>
      <c r="LU12" s="551">
        <f t="shared" si="120"/>
        <v>3.9762519190549517E-2</v>
      </c>
      <c r="LV12" s="551">
        <f t="shared" si="121"/>
        <v>8.2650725496010869E-3</v>
      </c>
      <c r="LW12" s="551">
        <f t="shared" si="122"/>
        <v>9.7386808986363107E-5</v>
      </c>
      <c r="LX12" s="552">
        <f t="shared" si="123"/>
        <v>7.8334269830504007E-3</v>
      </c>
      <c r="LY12" s="553" t="s">
        <v>177</v>
      </c>
      <c r="LZ12" s="552">
        <f t="shared" si="124"/>
        <v>1.7418790435654867E-3</v>
      </c>
      <c r="MA12" s="552">
        <f t="shared" si="125"/>
        <v>0</v>
      </c>
      <c r="MB12" s="552">
        <f t="shared" si="126"/>
        <v>1.8208199785140202E-4</v>
      </c>
      <c r="MC12" s="552">
        <f t="shared" si="127"/>
        <v>3.003119772208156E-4</v>
      </c>
      <c r="MD12" s="552">
        <f t="shared" si="128"/>
        <v>6.385295182950587E-3</v>
      </c>
      <c r="ME12" s="552">
        <f t="shared" si="129"/>
        <v>2.3361478290787503E-3</v>
      </c>
      <c r="MF12" s="550">
        <f t="shared" si="130"/>
        <v>0.19862879397192551</v>
      </c>
      <c r="MG12" s="551">
        <f t="shared" si="131"/>
        <v>0.15584253936472403</v>
      </c>
      <c r="MH12" s="551">
        <f t="shared" si="132"/>
        <v>0.10047852717316752</v>
      </c>
      <c r="MI12" s="551">
        <f t="shared" si="133"/>
        <v>0.33065968611960578</v>
      </c>
      <c r="MJ12" s="551">
        <f t="shared" si="134"/>
        <v>6.1372029686199807E-2</v>
      </c>
      <c r="MK12" s="551">
        <f t="shared" si="135"/>
        <v>6.4961175942438915E-2</v>
      </c>
      <c r="ML12" s="551">
        <f t="shared" si="136"/>
        <v>1.3502887719429688E-2</v>
      </c>
      <c r="MM12" s="551">
        <f t="shared" si="137"/>
        <v>1.5910364237031117E-4</v>
      </c>
      <c r="MN12" s="552">
        <f t="shared" si="199"/>
        <v>1.2797695891439644E-2</v>
      </c>
      <c r="MO12" s="553" t="s">
        <v>177</v>
      </c>
      <c r="MP12" s="552">
        <f t="shared" si="138"/>
        <v>2.8457580989083454E-3</v>
      </c>
      <c r="MQ12" s="552">
        <f t="shared" si="139"/>
        <v>0</v>
      </c>
      <c r="MR12" s="552">
        <f t="shared" si="140"/>
        <v>2.9747261841465446E-4</v>
      </c>
      <c r="MS12" s="552">
        <f t="shared" si="141"/>
        <v>4.9062835019014056E-4</v>
      </c>
      <c r="MT12" s="552">
        <f t="shared" si="142"/>
        <v>1.0431841147596269E-2</v>
      </c>
      <c r="MU12" s="552">
        <f t="shared" si="143"/>
        <v>3.8166321762731882E-3</v>
      </c>
      <c r="MV12" s="505">
        <f t="shared" si="144"/>
        <v>908155.37467994541</v>
      </c>
      <c r="MW12" s="485">
        <f t="shared" si="145"/>
        <v>271.45111373455154</v>
      </c>
      <c r="MX12" s="543">
        <f t="shared" si="146"/>
        <v>0.59848889823122964</v>
      </c>
      <c r="MY12" s="1469">
        <f t="shared" si="200"/>
        <v>0.1668409539279696</v>
      </c>
      <c r="MZ12" s="502">
        <f t="shared" si="201"/>
        <v>0.11480395201025968</v>
      </c>
      <c r="NA12" s="1470">
        <f t="shared" si="202"/>
        <v>0.28164490593822927</v>
      </c>
      <c r="NB12" s="542">
        <f t="shared" si="239"/>
        <v>1313411.7002474638</v>
      </c>
      <c r="NC12" s="534">
        <f t="shared" si="203"/>
        <v>1349536.3425110257</v>
      </c>
      <c r="ND12" s="508">
        <f t="shared" si="147"/>
        <v>0.86555929009629751</v>
      </c>
      <c r="NE12" s="557">
        <f t="shared" si="148"/>
        <v>0.8893660063808716</v>
      </c>
    </row>
    <row r="13" spans="1:369" ht="8.25" customHeight="1" outlineLevel="1" x14ac:dyDescent="0.2">
      <c r="A13" s="558" t="s">
        <v>186</v>
      </c>
      <c r="B13" s="559">
        <f>DATI!D10</f>
        <v>55</v>
      </c>
      <c r="C13" s="1516" t="str">
        <f>DATI!F10 &amp; "/" &amp; DATI!E10 &amp; " (" &amp; TEXT(DATI!F10/DATI!E10,"0,0%") &amp; ")"</f>
        <v>55/55 (100,0%)</v>
      </c>
      <c r="D13" s="560">
        <f>DATI!G10</f>
        <v>879752</v>
      </c>
      <c r="E13" s="561">
        <f t="shared" si="204"/>
        <v>8.7664158798168218E-2</v>
      </c>
      <c r="F13" s="562">
        <f t="shared" si="149"/>
        <v>2.5354479499823198E-4</v>
      </c>
      <c r="G13" s="563">
        <f>DATI!H10</f>
        <v>380748.84356999997</v>
      </c>
      <c r="H13" s="564">
        <f t="shared" si="150"/>
        <v>1043.1475166301368</v>
      </c>
      <c r="I13" s="565">
        <f t="shared" si="0"/>
        <v>432.79110882385032</v>
      </c>
      <c r="J13" s="566">
        <f t="shared" si="1"/>
        <v>1.1857290652708228</v>
      </c>
      <c r="K13" s="567">
        <f t="shared" si="2"/>
        <v>2.8807433177038339E-2</v>
      </c>
      <c r="L13" s="567">
        <f t="shared" si="151"/>
        <v>2.8546650527384271E-2</v>
      </c>
      <c r="M13" s="567">
        <f t="shared" si="205"/>
        <v>7.8306192026641158E-2</v>
      </c>
      <c r="N13" s="568">
        <f>DATI!I10</f>
        <v>76687.962</v>
      </c>
      <c r="O13" s="568">
        <f>DATI!EY10</f>
        <v>0</v>
      </c>
      <c r="P13" s="568">
        <f>DATI!J10</f>
        <v>24576.386599999998</v>
      </c>
      <c r="Q13" s="564">
        <f>DATI!K10</f>
        <v>24576.386599999998</v>
      </c>
      <c r="R13" s="564">
        <f>DATI!L10</f>
        <v>0</v>
      </c>
      <c r="S13" s="564">
        <f t="shared" si="242"/>
        <v>0</v>
      </c>
      <c r="T13" s="568">
        <f>DATI!M10</f>
        <v>10942.303</v>
      </c>
      <c r="U13" s="564">
        <f>DATI!N10</f>
        <v>10936.483</v>
      </c>
      <c r="V13" s="564">
        <f>DATI!O10</f>
        <v>5.82</v>
      </c>
      <c r="W13" s="569">
        <f t="shared" si="206"/>
        <v>-2.9132252166164108E-13</v>
      </c>
      <c r="X13" s="570">
        <f>DATI!P10</f>
        <v>256239.70918999999</v>
      </c>
      <c r="Y13" s="564">
        <f>DATI!Q10</f>
        <v>14998.022000000001</v>
      </c>
      <c r="Z13" s="568">
        <f>DATI!R10</f>
        <v>11474.723</v>
      </c>
      <c r="AA13" s="568">
        <f>DATI!U10</f>
        <v>157.68</v>
      </c>
      <c r="AB13" s="568">
        <f>DATI!V10</f>
        <v>670.07978000000003</v>
      </c>
      <c r="AC13" s="568">
        <f>DATI!W10</f>
        <v>304055.06157000002</v>
      </c>
      <c r="AD13" s="565">
        <f t="shared" si="5"/>
        <v>345.61451587492837</v>
      </c>
      <c r="AE13" s="567">
        <f t="shared" si="247"/>
        <v>2.8611343545298189E-2</v>
      </c>
      <c r="AF13" s="567">
        <f t="shared" si="208"/>
        <v>2.8350610600547128E-2</v>
      </c>
      <c r="AG13" s="571">
        <f t="shared" si="6"/>
        <v>0.79857120173787233</v>
      </c>
      <c r="AH13" s="572">
        <f t="shared" si="153"/>
        <v>76693.782000000007</v>
      </c>
      <c r="AI13" s="564">
        <f t="shared" si="154"/>
        <v>210.11995068493152</v>
      </c>
      <c r="AJ13" s="565">
        <f t="shared" si="8"/>
        <v>87.176592948921964</v>
      </c>
      <c r="AK13" s="566">
        <f t="shared" si="9"/>
        <v>0.23883998068197798</v>
      </c>
      <c r="AL13" s="567">
        <f t="shared" si="246"/>
        <v>2.9585573378123023E-2</v>
      </c>
      <c r="AM13" s="567">
        <f t="shared" si="156"/>
        <v>2.9324593485081069E-2</v>
      </c>
      <c r="AN13" s="573">
        <f>DATI!EH10/1000</f>
        <v>423.45</v>
      </c>
      <c r="AO13" s="574">
        <f>(DATI!EI10+DATI!ES10)/1000</f>
        <v>0.16</v>
      </c>
      <c r="AP13" s="574">
        <f>DATI!EJ10/1000</f>
        <v>0</v>
      </c>
      <c r="AQ13" s="574">
        <f>(DATI!EK10+DATI!EU10)/1000</f>
        <v>226.98</v>
      </c>
      <c r="AR13" s="574">
        <f>DATI!EL10/1000</f>
        <v>19.459779999999999</v>
      </c>
      <c r="AS13" s="574">
        <f>DATI!EM10/1000</f>
        <v>0.03</v>
      </c>
      <c r="AT13" s="574">
        <f>DATI!EN10/1000</f>
        <v>0</v>
      </c>
      <c r="AU13" s="575">
        <f>DATI!EO10/1000</f>
        <v>0</v>
      </c>
      <c r="AV13" s="575">
        <f>DATI!EP10/1000</f>
        <v>0</v>
      </c>
      <c r="AW13" s="574">
        <f>DATI!EQ10/1000</f>
        <v>0</v>
      </c>
      <c r="AX13" s="575">
        <f>(DATI!ER10+DATI!EW10)/1000</f>
        <v>0</v>
      </c>
      <c r="AY13" s="575">
        <f>DATI!ET10/1000</f>
        <v>0</v>
      </c>
      <c r="AZ13" s="575">
        <f>DATI!EV10/1000</f>
        <v>0</v>
      </c>
      <c r="BA13" s="575">
        <f>DATI!EX10/1000</f>
        <v>0</v>
      </c>
      <c r="BB13" s="576">
        <f>DATI!DE10/1000</f>
        <v>46.559040000000003</v>
      </c>
      <c r="BC13" s="577">
        <f>DATI!DF10/1000</f>
        <v>0</v>
      </c>
      <c r="BD13" s="574">
        <f>DATI!DG10/1000</f>
        <v>37.783999999999999</v>
      </c>
      <c r="BE13" s="577">
        <f>DATI!DH10/1000</f>
        <v>47075.245880000002</v>
      </c>
      <c r="BF13" s="577">
        <f>DATI!DI10/1000</f>
        <v>103.77448000000001</v>
      </c>
      <c r="BG13" s="577">
        <f>DATI!DJ10/1000</f>
        <v>28935.6672</v>
      </c>
      <c r="BH13" s="577">
        <f>DATI!DK10/1000</f>
        <v>4427.0846000000001</v>
      </c>
      <c r="BI13" s="577">
        <f>DATI!DL10/1000</f>
        <v>31172.796999999999</v>
      </c>
      <c r="BJ13" s="577">
        <f>DATI!DM10/1000</f>
        <v>175.45860000000002</v>
      </c>
      <c r="BK13" s="577">
        <f>DATI!DN10/1000</f>
        <v>72.853399999999993</v>
      </c>
      <c r="BL13" s="577">
        <f>DATI!DO10/1000</f>
        <v>63.376959999999997</v>
      </c>
      <c r="BM13" s="577">
        <f>DATI!DP10/1000</f>
        <v>1725.9452700000002</v>
      </c>
      <c r="BN13" s="577">
        <f>DATI!DQ10/1000</f>
        <v>133.47999999999999</v>
      </c>
      <c r="BO13" s="577">
        <f>DATI!DR10/1000</f>
        <v>4201.2889599999999</v>
      </c>
      <c r="BP13" s="577">
        <f>DATI!DS10/1000</f>
        <v>2466.1039999999998</v>
      </c>
      <c r="BQ13" s="577">
        <f>DATI!DT10/1000</f>
        <v>36.831799999999994</v>
      </c>
      <c r="BR13" s="577">
        <f>DATI!DU10/1000</f>
        <v>73064.97</v>
      </c>
      <c r="BS13" s="577">
        <f>DATI!DV10/1000</f>
        <v>25935.384600000005</v>
      </c>
      <c r="BT13" s="577">
        <f>DATI!DW10/1000</f>
        <v>5.9962</v>
      </c>
      <c r="BU13" s="577">
        <f>DATI!DX10/1000</f>
        <v>806.43200000000013</v>
      </c>
      <c r="BV13" s="578">
        <f>DATI!DY10/1000</f>
        <v>35752.675200000005</v>
      </c>
      <c r="BW13" s="579">
        <f>DATI!DZ10/1000</f>
        <v>37.783999999999999</v>
      </c>
      <c r="BX13" s="580">
        <f>DATI!EA10/1000</f>
        <v>0</v>
      </c>
      <c r="BY13" s="580">
        <f>DATI!EB10/1000</f>
        <v>0</v>
      </c>
      <c r="BZ13" s="580">
        <f>DATI!EC10/1000</f>
        <v>0</v>
      </c>
      <c r="CA13" s="580">
        <f>DATI!ED10/1000</f>
        <v>0</v>
      </c>
      <c r="CB13" s="580">
        <f>DATI!EE10/1000</f>
        <v>0</v>
      </c>
      <c r="CC13" s="580">
        <f>DATI!EF10/1000</f>
        <v>0</v>
      </c>
      <c r="CD13" s="581">
        <f>DATI!EG10/1000</f>
        <v>0</v>
      </c>
      <c r="CE13" s="579">
        <f t="shared" si="13"/>
        <v>5.2922914639580244E-2</v>
      </c>
      <c r="CF13" s="580">
        <f t="shared" si="14"/>
        <v>0</v>
      </c>
      <c r="CG13" s="580">
        <f t="shared" si="15"/>
        <v>4.2948467295328682E-2</v>
      </c>
      <c r="CH13" s="580">
        <f t="shared" si="16"/>
        <v>53.509677590957452</v>
      </c>
      <c r="CI13" s="580">
        <f t="shared" si="17"/>
        <v>0.11795878838581783</v>
      </c>
      <c r="CJ13" s="580">
        <f t="shared" si="18"/>
        <v>32.890709199865412</v>
      </c>
      <c r="CK13" s="580">
        <f t="shared" si="19"/>
        <v>5.0321961189062376</v>
      </c>
      <c r="CL13" s="580">
        <f t="shared" si="20"/>
        <v>35.433618792568815</v>
      </c>
      <c r="CM13" s="580">
        <f t="shared" si="21"/>
        <v>0.19944097882130418</v>
      </c>
      <c r="CN13" s="580">
        <f t="shared" si="22"/>
        <v>8.2811292273277007E-2</v>
      </c>
      <c r="CO13" s="580">
        <f t="shared" si="23"/>
        <v>7.2039574789258792E-2</v>
      </c>
      <c r="CP13" s="580">
        <f t="shared" si="24"/>
        <v>1.9618543294019226</v>
      </c>
      <c r="CQ13" s="580">
        <f t="shared" si="25"/>
        <v>0.15172457692622465</v>
      </c>
      <c r="CR13" s="580">
        <f t="shared" si="26"/>
        <v>4.7755378333894098</v>
      </c>
      <c r="CS13" s="580">
        <f t="shared" si="27"/>
        <v>2.8031808964344496</v>
      </c>
      <c r="CT13" s="580">
        <f t="shared" si="28"/>
        <v>4.1866116814738695E-2</v>
      </c>
      <c r="CU13" s="580">
        <f t="shared" si="29"/>
        <v>83.05178050177777</v>
      </c>
      <c r="CV13" s="580">
        <f t="shared" si="30"/>
        <v>29.480336049250248</v>
      </c>
      <c r="CW13" s="580">
        <f t="shared" si="31"/>
        <v>6.8157844483445335E-3</v>
      </c>
      <c r="CX13" s="580">
        <f t="shared" si="32"/>
        <v>0.91665833098418659</v>
      </c>
      <c r="CY13" s="581">
        <f t="shared" si="33"/>
        <v>40.639492948012624</v>
      </c>
      <c r="CZ13" s="563">
        <f>DATI!AA10</f>
        <v>368857.43378999998</v>
      </c>
      <c r="DA13" s="564">
        <f t="shared" si="34"/>
        <v>1010.5683117534246</v>
      </c>
      <c r="DB13" s="565">
        <f t="shared" si="35"/>
        <v>419.27433389182403</v>
      </c>
      <c r="DC13" s="566">
        <f t="shared" si="36"/>
        <v>1.1486968051830795</v>
      </c>
      <c r="DD13" s="582">
        <f t="shared" si="209"/>
        <v>2.8367892305109683E-2</v>
      </c>
      <c r="DE13" s="583">
        <f t="shared" si="157"/>
        <v>2.8107221070507182E-2</v>
      </c>
      <c r="DF13" s="564">
        <f t="shared" si="210"/>
        <v>10175.062869999965</v>
      </c>
      <c r="DG13" s="584">
        <f t="shared" si="211"/>
        <v>11.462458535809617</v>
      </c>
      <c r="DH13" s="585">
        <f t="shared" si="212"/>
        <v>7.9878727458016205E-2</v>
      </c>
      <c r="DI13" s="586">
        <f>DATI!AB10+DATI!AG10</f>
        <v>259932.67068711773</v>
      </c>
      <c r="DJ13" s="564">
        <f t="shared" si="158"/>
        <v>712.14430325237731</v>
      </c>
      <c r="DK13" s="587">
        <f t="shared" si="37"/>
        <v>295.46130123843733</v>
      </c>
      <c r="DL13" s="588">
        <f t="shared" si="38"/>
        <v>0.80948301709160908</v>
      </c>
      <c r="DM13" s="589">
        <f t="shared" si="213"/>
        <v>0.70469684727868076</v>
      </c>
      <c r="DN13" s="590">
        <f t="shared" si="214"/>
        <v>-1.6060750271166236E-3</v>
      </c>
      <c r="DO13" s="590">
        <f t="shared" si="215"/>
        <v>-1.0000000000000009E-3</v>
      </c>
      <c r="DP13" s="590">
        <f t="shared" si="216"/>
        <v>2.671625631458989E-2</v>
      </c>
      <c r="DQ13" s="590">
        <f t="shared" si="217"/>
        <v>2.64560037375474E-2</v>
      </c>
      <c r="DR13" s="591">
        <f t="shared" si="218"/>
        <v>6763.7264063004404</v>
      </c>
      <c r="DS13" s="591">
        <f t="shared" si="219"/>
        <v>7.6152560474120037</v>
      </c>
      <c r="DT13" s="592">
        <f t="shared" si="220"/>
        <v>8.436626488930668E-2</v>
      </c>
      <c r="DU13" s="593" t="str">
        <f>DATI!AI10</f>
        <v>13/13</v>
      </c>
      <c r="DV13" s="592">
        <f>DATI!AJ10/DATI!AK10</f>
        <v>1</v>
      </c>
      <c r="DW13" s="594">
        <f>DATI!AB10</f>
        <v>256611.15218999999</v>
      </c>
      <c r="DX13" s="564">
        <f t="shared" si="39"/>
        <v>703.0442525753424</v>
      </c>
      <c r="DY13" s="595">
        <f t="shared" si="40"/>
        <v>291.68578439151031</v>
      </c>
      <c r="DZ13" s="566">
        <f t="shared" si="41"/>
        <v>0.79913913531920633</v>
      </c>
      <c r="EA13" s="589">
        <f t="shared" si="221"/>
        <v>0.69569196302573455</v>
      </c>
      <c r="EB13" s="585">
        <f t="shared" si="222"/>
        <v>-3.8287174492226375E-3</v>
      </c>
      <c r="EC13" s="596">
        <f t="shared" si="223"/>
        <v>108924.76310288225</v>
      </c>
      <c r="ED13" s="597">
        <f t="shared" si="42"/>
        <v>298.42400850104724</v>
      </c>
      <c r="EE13" s="598">
        <f t="shared" si="43"/>
        <v>123.8130326533867</v>
      </c>
      <c r="EF13" s="599">
        <f t="shared" si="44"/>
        <v>0.3392137880914704</v>
      </c>
      <c r="EG13" s="600">
        <f t="shared" si="159"/>
        <v>3.2330828145360556E-2</v>
      </c>
      <c r="EH13" s="600">
        <f t="shared" si="160"/>
        <v>3.2069152383695378E-2</v>
      </c>
      <c r="EI13" s="582">
        <f t="shared" si="45"/>
        <v>0.29530315272131918</v>
      </c>
      <c r="EJ13" s="601">
        <f t="shared" si="161"/>
        <v>3411.3364636995248</v>
      </c>
      <c r="EK13" s="601">
        <f t="shared" si="162"/>
        <v>3.8472024883975564</v>
      </c>
      <c r="EL13" s="563">
        <f>DATI!AD10</f>
        <v>76727.592000000004</v>
      </c>
      <c r="EM13" s="564">
        <f t="shared" si="46"/>
        <v>210.21258082191781</v>
      </c>
      <c r="EN13" s="595">
        <f t="shared" si="47"/>
        <v>87.215024234102344</v>
      </c>
      <c r="EO13" s="566">
        <f t="shared" si="48"/>
        <v>0.23894527187425299</v>
      </c>
      <c r="EP13" s="582">
        <f t="shared" si="224"/>
        <v>2.9360819448980547E-2</v>
      </c>
      <c r="EQ13" s="583">
        <f t="shared" si="225"/>
        <v>2.9099896526682927E-2</v>
      </c>
      <c r="ER13" s="582">
        <f t="shared" si="163"/>
        <v>5.7154332783908697E-2</v>
      </c>
      <c r="ES13" s="564">
        <f t="shared" si="226"/>
        <v>2188.5280000000057</v>
      </c>
      <c r="ET13" s="582">
        <f t="shared" si="49"/>
        <v>0.20801422167807793</v>
      </c>
      <c r="EU13" s="584">
        <f t="shared" si="227"/>
        <v>2.4661825245054985</v>
      </c>
      <c r="EV13" s="563">
        <f>DATI!AE10</f>
        <v>24576.386599999998</v>
      </c>
      <c r="EW13" s="564">
        <f t="shared" si="50"/>
        <v>67.332566027397249</v>
      </c>
      <c r="EX13" s="595">
        <f t="shared" si="51"/>
        <v>27.935584801171238</v>
      </c>
      <c r="EY13" s="566">
        <f t="shared" si="52"/>
        <v>7.6535848770332163E-2</v>
      </c>
      <c r="EZ13" s="582">
        <f t="shared" si="228"/>
        <v>0.11614859402731832</v>
      </c>
      <c r="FA13" s="583">
        <f t="shared" si="229"/>
        <v>0.11586567209424165</v>
      </c>
      <c r="FB13" s="564">
        <f t="shared" si="230"/>
        <v>2557.4665999999997</v>
      </c>
      <c r="FC13" s="584">
        <f t="shared" si="231"/>
        <v>2.9006854402632989</v>
      </c>
      <c r="FD13" s="564">
        <f>DATI!AG10</f>
        <v>3321.5184971177341</v>
      </c>
      <c r="FE13" s="582">
        <f t="shared" si="53"/>
        <v>9.0048842529462485E-3</v>
      </c>
      <c r="FF13" s="564">
        <f t="shared" si="232"/>
        <v>21254.868102882265</v>
      </c>
      <c r="FG13" s="582">
        <f t="shared" si="164"/>
        <v>2.4160067954244226E-2</v>
      </c>
      <c r="FH13" s="563">
        <f>DATI!AF10</f>
        <v>10942.303</v>
      </c>
      <c r="FI13" s="564">
        <f t="shared" si="165"/>
        <v>29.978912328767123</v>
      </c>
      <c r="FJ13" s="590">
        <f t="shared" si="54"/>
        <v>2.9665399142341089E-2</v>
      </c>
      <c r="FK13" s="590">
        <f t="shared" si="166"/>
        <v>-5.9364475685004303E-2</v>
      </c>
      <c r="FL13" s="602">
        <f>DATI!AL10</f>
        <v>3308.6984213544756</v>
      </c>
      <c r="FM13" s="603" t="str">
        <f>DATI!AM10</f>
        <v>8/8</v>
      </c>
      <c r="FN13" s="604">
        <f>DATI!AN10/DATI!AO10</f>
        <v>1</v>
      </c>
      <c r="FO13" s="567">
        <f t="shared" si="167"/>
        <v>0.30237678680205399</v>
      </c>
      <c r="FP13" s="605">
        <f t="shared" si="55"/>
        <v>8.9701280718615054E-3</v>
      </c>
      <c r="FQ13" s="567">
        <f t="shared" si="168"/>
        <v>-0.12997077109788441</v>
      </c>
      <c r="FR13" s="563">
        <f>DATI!AP10</f>
        <v>16317.26578</v>
      </c>
      <c r="FS13" s="606">
        <f>DATI!AQ10</f>
        <v>9.2969999999999988</v>
      </c>
      <c r="FT13" s="606">
        <f>DATI!AR10</f>
        <v>11474.723000000005</v>
      </c>
      <c r="FU13" s="576">
        <f>DATI!AS10/1000</f>
        <v>61.133040000000008</v>
      </c>
      <c r="FV13" s="577">
        <f>DATI!AT10/1000</f>
        <v>1.95</v>
      </c>
      <c r="FW13" s="577">
        <f>DATI!AU10/1000</f>
        <v>14.263999999999999</v>
      </c>
      <c r="FX13" s="577">
        <f>DATI!AV10/1000</f>
        <v>47075.245880000002</v>
      </c>
      <c r="FY13" s="577">
        <f>DATI!AW10/1000</f>
        <v>103.77448000000001</v>
      </c>
      <c r="FZ13" s="577">
        <f>DATI!AX10/1000</f>
        <v>28935.6672</v>
      </c>
      <c r="GA13" s="577">
        <f>DATI!AY10/1000</f>
        <v>4437.2286000000004</v>
      </c>
      <c r="GB13" s="577">
        <f>DATI!AZ10/1000</f>
        <v>31172.796999999999</v>
      </c>
      <c r="GC13" s="577">
        <f>DATI!BA10/1000</f>
        <v>175.45860000000002</v>
      </c>
      <c r="GD13" s="577">
        <f>DATI!BB10/1000</f>
        <v>141.49240000000003</v>
      </c>
      <c r="GE13" s="577">
        <f>DATI!BC10/1000</f>
        <v>63.376959999999997</v>
      </c>
      <c r="GF13" s="577">
        <f>DATI!BD10/1000</f>
        <v>1725.9452700000002</v>
      </c>
      <c r="GG13" s="577">
        <f>DATI!BE10/1000</f>
        <v>133.47999999999999</v>
      </c>
      <c r="GH13" s="577">
        <f>DATI!BF10/1000</f>
        <v>4201.2889599999999</v>
      </c>
      <c r="GI13" s="577">
        <f>DATI!BG10/1000</f>
        <v>0.20599999999999999</v>
      </c>
      <c r="GJ13" s="577">
        <f>DATI!BH10/1000</f>
        <v>2466.1039999999998</v>
      </c>
      <c r="GK13" s="577">
        <f>DATI!BI10/1000</f>
        <v>36.831799999999994</v>
      </c>
      <c r="GL13" s="577">
        <f>DATI!BJ10/1000</f>
        <v>73064.97</v>
      </c>
      <c r="GM13" s="577">
        <f>DATI!BK10/1000</f>
        <v>25935.384600000005</v>
      </c>
      <c r="GN13" s="577">
        <f>DATI!BL10/1000</f>
        <v>5.9962</v>
      </c>
      <c r="GO13" s="577">
        <f>DATI!BM10/1000</f>
        <v>790.92200000000014</v>
      </c>
      <c r="GP13" s="578">
        <f>DATI!BN10/1000</f>
        <v>36067.635200000004</v>
      </c>
      <c r="GQ13" s="579">
        <f>DATI!BO10/1000</f>
        <v>14.263999999999999</v>
      </c>
      <c r="GR13" s="580">
        <f>DATI!BP10/1000</f>
        <v>0</v>
      </c>
      <c r="GS13" s="580">
        <f>DATI!BQ10/1000</f>
        <v>0</v>
      </c>
      <c r="GT13" s="580">
        <f>DATI!BR10/1000</f>
        <v>0</v>
      </c>
      <c r="GU13" s="580">
        <f>DATI!BS10/1000</f>
        <v>0</v>
      </c>
      <c r="GV13" s="580">
        <f>DATI!BT10/1000</f>
        <v>0</v>
      </c>
      <c r="GW13" s="580">
        <f>DATI!BU10/1000</f>
        <v>0</v>
      </c>
      <c r="GX13" s="581">
        <f>DATI!BV10/1000</f>
        <v>0</v>
      </c>
      <c r="GY13" s="579">
        <f t="shared" si="59"/>
        <v>6.9488946885031239E-2</v>
      </c>
      <c r="GZ13" s="580">
        <f t="shared" si="60"/>
        <v>2.216533750420573E-3</v>
      </c>
      <c r="HA13" s="580">
        <f t="shared" si="61"/>
        <v>1.6213660213332849E-2</v>
      </c>
      <c r="HB13" s="580">
        <f t="shared" si="62"/>
        <v>53.509677590957452</v>
      </c>
      <c r="HC13" s="580">
        <f t="shared" si="63"/>
        <v>0.11795878838581783</v>
      </c>
      <c r="HD13" s="580">
        <f t="shared" si="64"/>
        <v>32.890709199865412</v>
      </c>
      <c r="HE13" s="580">
        <f t="shared" si="65"/>
        <v>5.0437266411443229</v>
      </c>
      <c r="HF13" s="580">
        <f t="shared" si="66"/>
        <v>35.433618792568815</v>
      </c>
      <c r="HG13" s="580">
        <f t="shared" si="67"/>
        <v>0.19944097882130418</v>
      </c>
      <c r="HH13" s="580">
        <f t="shared" si="68"/>
        <v>0.16083214360410664</v>
      </c>
      <c r="HI13" s="580">
        <f t="shared" si="69"/>
        <v>7.2039574789258792E-2</v>
      </c>
      <c r="HJ13" s="580">
        <f t="shared" si="70"/>
        <v>1.9618543294019226</v>
      </c>
      <c r="HK13" s="580">
        <f t="shared" si="71"/>
        <v>0.15172457692622465</v>
      </c>
      <c r="HL13" s="580">
        <f t="shared" si="72"/>
        <v>4.7755378333894098</v>
      </c>
      <c r="HM13" s="580">
        <f t="shared" si="73"/>
        <v>2.341568987623785E-4</v>
      </c>
      <c r="HN13" s="580">
        <f t="shared" si="74"/>
        <v>2.8031808964344496</v>
      </c>
      <c r="HO13" s="580">
        <f t="shared" si="75"/>
        <v>4.1866116814738695E-2</v>
      </c>
      <c r="HP13" s="580">
        <f t="shared" si="244"/>
        <v>83.05178050177777</v>
      </c>
      <c r="HQ13" s="580">
        <f t="shared" si="77"/>
        <v>29.480336049250248</v>
      </c>
      <c r="HR13" s="580">
        <f t="shared" si="78"/>
        <v>6.8157844483445335E-3</v>
      </c>
      <c r="HS13" s="580">
        <f t="shared" si="79"/>
        <v>0.89902836253853369</v>
      </c>
      <c r="HT13" s="581">
        <f t="shared" si="80"/>
        <v>40.997502932644657</v>
      </c>
      <c r="HU13" s="607">
        <f t="shared" si="169"/>
        <v>108924.76310288231</v>
      </c>
      <c r="HV13" s="608">
        <f t="shared" si="240"/>
        <v>76733.41200000004</v>
      </c>
      <c r="HW13" s="609">
        <f t="shared" si="233"/>
        <v>0</v>
      </c>
      <c r="HX13" s="610">
        <f>DATI!CQ10</f>
        <v>0</v>
      </c>
      <c r="HY13" s="610">
        <f>DATI!CT10</f>
        <v>0</v>
      </c>
      <c r="HZ13" s="611">
        <f t="shared" si="170"/>
        <v>0</v>
      </c>
      <c r="IA13" s="611">
        <f t="shared" si="81"/>
        <v>0</v>
      </c>
      <c r="IB13" s="582">
        <f t="shared" si="82"/>
        <v>0</v>
      </c>
      <c r="IC13" s="610">
        <f>DATI!CV10</f>
        <v>0</v>
      </c>
      <c r="ID13" s="612">
        <f t="shared" si="171"/>
        <v>0</v>
      </c>
      <c r="IE13" s="613">
        <f t="shared" si="83"/>
        <v>0</v>
      </c>
      <c r="IF13" s="613">
        <f t="shared" si="84"/>
        <v>0</v>
      </c>
      <c r="IG13" s="609">
        <f t="shared" si="243"/>
        <v>0</v>
      </c>
      <c r="IH13" s="614">
        <f t="shared" si="85"/>
        <v>0</v>
      </c>
      <c r="II13" s="610">
        <f>DATI!CX10</f>
        <v>0</v>
      </c>
      <c r="IJ13" s="610">
        <f>DATI!DA10</f>
        <v>0</v>
      </c>
      <c r="IK13" s="615">
        <f>DATI!CS10</f>
        <v>36798.431102882263</v>
      </c>
      <c r="IL13" s="594">
        <f t="shared" si="241"/>
        <v>33958.034815841551</v>
      </c>
      <c r="IM13" s="594">
        <f t="shared" si="235"/>
        <v>32222.948262834187</v>
      </c>
      <c r="IN13" s="582">
        <f t="shared" si="87"/>
        <v>9.2062763835131844E-2</v>
      </c>
      <c r="IO13" s="582">
        <f t="shared" si="88"/>
        <v>0.31175679293208369</v>
      </c>
      <c r="IP13" s="609">
        <f t="shared" si="173"/>
        <v>1766.6837129592896</v>
      </c>
      <c r="IQ13" s="616">
        <f t="shared" si="90"/>
        <v>4.6400238445753498E-3</v>
      </c>
      <c r="IR13" s="610">
        <f>DATI!CZ10</f>
        <v>4607.0800000000008</v>
      </c>
      <c r="IS13" s="594">
        <f t="shared" si="236"/>
        <v>74966.728287040751</v>
      </c>
      <c r="IT13" s="615">
        <f>DATI!CR10</f>
        <v>72126.332000000039</v>
      </c>
      <c r="IU13" s="617">
        <f>DATI!CU10</f>
        <v>2840.3962870407113</v>
      </c>
      <c r="IV13" s="582">
        <f t="shared" si="174"/>
        <v>0.26883188680689518</v>
      </c>
      <c r="IW13" s="590">
        <f t="shared" si="91"/>
        <v>0.20324038888618748</v>
      </c>
      <c r="IX13" s="582">
        <f t="shared" si="175"/>
        <v>0.6882432070679162</v>
      </c>
      <c r="IY13" s="615">
        <f>DATI!CW10</f>
        <v>1735.0865530073643</v>
      </c>
      <c r="IZ13" s="618">
        <f t="shared" si="237"/>
        <v>76701.814840048115</v>
      </c>
      <c r="JA13" s="619">
        <f t="shared" si="92"/>
        <v>0.20794433787585376</v>
      </c>
      <c r="JB13" s="619">
        <f t="shared" si="93"/>
        <v>0.70417242741764086</v>
      </c>
      <c r="JC13" s="620">
        <f t="shared" si="238"/>
        <v>74966.728287040751</v>
      </c>
      <c r="JD13" s="616">
        <f t="shared" si="94"/>
        <v>0.19689285877833076</v>
      </c>
      <c r="JE13" s="610">
        <f>DATI!CY10</f>
        <v>72126.332000000039</v>
      </c>
      <c r="JF13" s="610">
        <f>DATI!DB10</f>
        <v>2840.3962870407113</v>
      </c>
      <c r="JG13" s="586">
        <f t="shared" si="96"/>
        <v>245531.81113793445</v>
      </c>
      <c r="JH13" s="566">
        <f t="shared" si="97"/>
        <v>279.09207496878037</v>
      </c>
      <c r="JI13" s="589">
        <f t="shared" si="176"/>
        <v>0.66565504350854976</v>
      </c>
      <c r="JJ13" s="603" t="str">
        <f>DATI!CN10</f>
        <v>15/17</v>
      </c>
      <c r="JK13" s="604">
        <f>DATI!CO10/DATI!CP10</f>
        <v>0.99686687333337853</v>
      </c>
      <c r="JL13" s="621">
        <f t="shared" si="177"/>
        <v>2.2773594955949217E-2</v>
      </c>
      <c r="JM13" s="622">
        <f t="shared" si="178"/>
        <v>-5.4399766766547331E-3</v>
      </c>
      <c r="JN13" s="623">
        <f t="shared" si="98"/>
        <v>320498.53942497517</v>
      </c>
      <c r="JO13" s="594">
        <f t="shared" si="179"/>
        <v>322233.62597798253</v>
      </c>
      <c r="JP13" s="589">
        <f t="shared" si="180"/>
        <v>0.86889543239473721</v>
      </c>
      <c r="JQ13" s="590">
        <f t="shared" si="181"/>
        <v>3.487635903230113E-2</v>
      </c>
      <c r="JR13" s="624">
        <f t="shared" si="182"/>
        <v>0.87359938138440341</v>
      </c>
      <c r="JS13" s="585">
        <f t="shared" si="183"/>
        <v>-1.0936502391624137E-3</v>
      </c>
      <c r="JT13" s="576">
        <f>DATI!BW10</f>
        <v>44779.593800020404</v>
      </c>
      <c r="JU13" s="577">
        <f>DATI!BX10</f>
        <v>34664.139139225364</v>
      </c>
      <c r="JV13" s="577">
        <f>DATI!BY10</f>
        <v>19536.986454682712</v>
      </c>
      <c r="JW13" s="577">
        <f>DATI!BZ10</f>
        <v>73064.97</v>
      </c>
      <c r="JX13" s="577">
        <f>DATI!CA10</f>
        <v>25935.384600000005</v>
      </c>
      <c r="JY13" s="577">
        <f>DATI!CB10</f>
        <v>27529.987611168253</v>
      </c>
      <c r="JZ13" s="577">
        <f>DATI!CC10</f>
        <v>5407.1929635268225</v>
      </c>
      <c r="KA13" s="577">
        <f>DATI!CD10</f>
        <v>165.24694308509117</v>
      </c>
      <c r="KB13" s="577">
        <f>DATI!CE10</f>
        <v>3781.1599638334656</v>
      </c>
      <c r="KC13" s="577">
        <f>DATI!CF10</f>
        <v>0</v>
      </c>
      <c r="KD13" s="577">
        <f>DATI!CG10</f>
        <v>964.27563999999995</v>
      </c>
      <c r="KE13" s="577">
        <f>DATI!CH10</f>
        <v>0</v>
      </c>
      <c r="KF13" s="577">
        <f>DATI!CI10</f>
        <v>138.66255469875335</v>
      </c>
      <c r="KG13" s="577">
        <f>DATI!CJ10</f>
        <v>171.94943134660721</v>
      </c>
      <c r="KH13" s="577">
        <f>DATI!CK10</f>
        <v>2219.4935412034988</v>
      </c>
      <c r="KI13" s="577">
        <f>DATI!CL10</f>
        <v>1506.8272166712493</v>
      </c>
      <c r="KJ13" s="625">
        <f t="shared" si="100"/>
        <v>50.900246660445674</v>
      </c>
      <c r="KK13" s="626">
        <f t="shared" si="184"/>
        <v>2.4398038445323306E-2</v>
      </c>
      <c r="KL13" s="627">
        <f t="shared" si="101"/>
        <v>39.40217145198347</v>
      </c>
      <c r="KM13" s="626">
        <f t="shared" si="185"/>
        <v>-1.1509300951345277E-2</v>
      </c>
      <c r="KN13" s="627">
        <f t="shared" si="102"/>
        <v>22.207379414519899</v>
      </c>
      <c r="KO13" s="626">
        <f t="shared" si="186"/>
        <v>4.5470341879642058E-2</v>
      </c>
      <c r="KP13" s="627">
        <f t="shared" si="103"/>
        <v>83.05178050177777</v>
      </c>
      <c r="KQ13" s="626">
        <f t="shared" si="187"/>
        <v>1.9533557864211435E-2</v>
      </c>
      <c r="KR13" s="627">
        <f t="shared" si="104"/>
        <v>29.480336049250248</v>
      </c>
      <c r="KS13" s="626">
        <f t="shared" si="188"/>
        <v>-5.7318669197595942E-2</v>
      </c>
      <c r="KT13" s="627">
        <f t="shared" si="105"/>
        <v>31.292895737853684</v>
      </c>
      <c r="KU13" s="626">
        <f t="shared" si="189"/>
        <v>0.15545782628584814</v>
      </c>
      <c r="KV13" s="627">
        <f t="shared" si="106"/>
        <v>6.1462695890737651</v>
      </c>
      <c r="KW13" s="626">
        <f t="shared" si="190"/>
        <v>-4.0997105619398025E-2</v>
      </c>
      <c r="KX13" s="627">
        <f t="shared" si="107"/>
        <v>0.1878335520522729</v>
      </c>
      <c r="KY13" s="626">
        <f t="shared" si="191"/>
        <v>3.7820116279747143E-2</v>
      </c>
      <c r="KZ13" s="627">
        <f t="shared" si="108"/>
        <v>4.2979839361927743</v>
      </c>
      <c r="LA13" s="626">
        <f t="shared" si="192"/>
        <v>4.4856671585179912E-2</v>
      </c>
      <c r="LB13" s="628" t="s">
        <v>177</v>
      </c>
      <c r="LC13" s="629" t="s">
        <v>177</v>
      </c>
      <c r="LD13" s="627">
        <f t="shared" si="109"/>
        <v>1.0960766670607169</v>
      </c>
      <c r="LE13" s="626">
        <f t="shared" si="193"/>
        <v>0.1113237024150926</v>
      </c>
      <c r="LF13" s="627">
        <f t="shared" si="110"/>
        <v>0</v>
      </c>
      <c r="LG13" s="626" t="e">
        <f t="shared" si="194"/>
        <v>#DIV/0!</v>
      </c>
      <c r="LH13" s="627">
        <f t="shared" si="111"/>
        <v>0.15761550379965417</v>
      </c>
      <c r="LI13" s="626">
        <f t="shared" si="195"/>
        <v>-2.3535305510083208E-2</v>
      </c>
      <c r="LJ13" s="627">
        <f t="shared" si="112"/>
        <v>0.19545216304891289</v>
      </c>
      <c r="LK13" s="626">
        <f t="shared" si="196"/>
        <v>-1.6832861247149326E-2</v>
      </c>
      <c r="LL13" s="627">
        <f t="shared" si="113"/>
        <v>2.5228627399579642</v>
      </c>
      <c r="LM13" s="626">
        <f t="shared" si="197"/>
        <v>0.20362458246910636</v>
      </c>
      <c r="LN13" s="627">
        <f t="shared" si="114"/>
        <v>1.7127863496431373</v>
      </c>
      <c r="LO13" s="630">
        <f t="shared" si="198"/>
        <v>-5.5034557368260913E-2</v>
      </c>
      <c r="LP13" s="631">
        <f t="shared" si="115"/>
        <v>0.12140081694954961</v>
      </c>
      <c r="LQ13" s="632">
        <f t="shared" si="116"/>
        <v>9.3977065293363582E-2</v>
      </c>
      <c r="LR13" s="632">
        <f t="shared" si="117"/>
        <v>5.2966226690731741E-2</v>
      </c>
      <c r="LS13" s="632">
        <f t="shared" si="118"/>
        <v>0.19808458040077828</v>
      </c>
      <c r="LT13" s="632">
        <f t="shared" si="119"/>
        <v>7.0312761040260574E-2</v>
      </c>
      <c r="LU13" s="632">
        <f t="shared" si="120"/>
        <v>7.4635848675458125E-2</v>
      </c>
      <c r="LV13" s="632">
        <f t="shared" si="121"/>
        <v>1.4659303210912855E-2</v>
      </c>
      <c r="LW13" s="632">
        <f t="shared" si="122"/>
        <v>4.4799678126907562E-4</v>
      </c>
      <c r="LX13" s="633">
        <f t="shared" si="123"/>
        <v>1.025100653383111E-2</v>
      </c>
      <c r="LY13" s="634" t="s">
        <v>177</v>
      </c>
      <c r="LZ13" s="633">
        <f t="shared" si="124"/>
        <v>2.6142231433215111E-3</v>
      </c>
      <c r="MA13" s="633">
        <f t="shared" si="125"/>
        <v>0</v>
      </c>
      <c r="MB13" s="633">
        <f t="shared" si="126"/>
        <v>3.7592452258315473E-4</v>
      </c>
      <c r="MC13" s="633">
        <f t="shared" si="127"/>
        <v>4.6616772659244395E-4</v>
      </c>
      <c r="MD13" s="633">
        <f t="shared" si="128"/>
        <v>6.0172124454650781E-3</v>
      </c>
      <c r="ME13" s="633">
        <f t="shared" si="129"/>
        <v>4.0851209129463412E-3</v>
      </c>
      <c r="MF13" s="631">
        <f t="shared" si="130"/>
        <v>0.17450369330349566</v>
      </c>
      <c r="MG13" s="632">
        <f t="shared" si="131"/>
        <v>0.13508430496255031</v>
      </c>
      <c r="MH13" s="632">
        <f t="shared" si="132"/>
        <v>7.6134596208886268E-2</v>
      </c>
      <c r="MI13" s="632">
        <f t="shared" si="133"/>
        <v>0.28473029865008065</v>
      </c>
      <c r="MJ13" s="632">
        <f t="shared" si="134"/>
        <v>0.10106881317767877</v>
      </c>
      <c r="MK13" s="632">
        <f t="shared" si="135"/>
        <v>0.10728289622730233</v>
      </c>
      <c r="ML13" s="632">
        <f t="shared" si="136"/>
        <v>2.1071543139805669E-2</v>
      </c>
      <c r="MM13" s="632">
        <f t="shared" si="137"/>
        <v>6.4395854067456526E-4</v>
      </c>
      <c r="MN13" s="633">
        <f t="shared" si="199"/>
        <v>1.4734979098000462E-2</v>
      </c>
      <c r="MO13" s="634" t="s">
        <v>177</v>
      </c>
      <c r="MP13" s="633">
        <f t="shared" si="138"/>
        <v>3.7577308381594853E-3</v>
      </c>
      <c r="MQ13" s="633">
        <f t="shared" si="139"/>
        <v>0</v>
      </c>
      <c r="MR13" s="633">
        <f t="shared" si="140"/>
        <v>5.4036059428970115E-4</v>
      </c>
      <c r="MS13" s="633">
        <f t="shared" si="141"/>
        <v>6.7007778063867018E-4</v>
      </c>
      <c r="MT13" s="633">
        <f t="shared" si="142"/>
        <v>8.6492481806096314E-3</v>
      </c>
      <c r="MU13" s="633">
        <f t="shared" si="143"/>
        <v>5.8720254510044225E-3</v>
      </c>
      <c r="MV13" s="586">
        <f t="shared" si="144"/>
        <v>256934.71967793445</v>
      </c>
      <c r="MW13" s="566">
        <f t="shared" si="145"/>
        <v>279.09207496878037</v>
      </c>
      <c r="MX13" s="624">
        <f t="shared" si="146"/>
        <v>0.67481418267445759</v>
      </c>
      <c r="MY13" s="1471">
        <f t="shared" si="200"/>
        <v>0.18943283274014658</v>
      </c>
      <c r="MZ13" s="583">
        <f t="shared" si="201"/>
        <v>7.46002603818417E-3</v>
      </c>
      <c r="NA13" s="1472">
        <f t="shared" si="202"/>
        <v>0.19689285877833074</v>
      </c>
      <c r="NB13" s="623">
        <f t="shared" si="239"/>
        <v>320498.53942497517</v>
      </c>
      <c r="NC13" s="615">
        <f t="shared" si="203"/>
        <v>322233.62597798253</v>
      </c>
      <c r="ND13" s="589">
        <f t="shared" si="147"/>
        <v>0.84175840540944968</v>
      </c>
      <c r="NE13" s="638">
        <f t="shared" si="148"/>
        <v>0.84631544237045198</v>
      </c>
    </row>
    <row r="14" spans="1:369" ht="8.25" customHeight="1" outlineLevel="1" x14ac:dyDescent="0.2">
      <c r="A14" s="477" t="s">
        <v>187</v>
      </c>
      <c r="B14" s="478">
        <f>DATI!D11</f>
        <v>185</v>
      </c>
      <c r="C14" s="1515" t="str">
        <f>DATI!F11 &amp; "/" &amp; DATI!E11 &amp; " (" &amp; TEXT(DATI!F11/DATI!E11,"0,0%") &amp; ")"</f>
        <v>182/185 (98,4%)</v>
      </c>
      <c r="D14" s="479">
        <f>DATI!G11</f>
        <v>542082</v>
      </c>
      <c r="E14" s="480">
        <f t="shared" si="204"/>
        <v>5.4016543900586328E-2</v>
      </c>
      <c r="F14" s="481">
        <f t="shared" si="149"/>
        <v>5.2703805355685781E-3</v>
      </c>
      <c r="G14" s="482">
        <f>DATI!H11</f>
        <v>276291.60804999998</v>
      </c>
      <c r="H14" s="483">
        <f t="shared" si="150"/>
        <v>756.96330972602732</v>
      </c>
      <c r="I14" s="484">
        <f t="shared" si="0"/>
        <v>509.68600331684127</v>
      </c>
      <c r="J14" s="485">
        <f t="shared" si="1"/>
        <v>1.3964000090872364</v>
      </c>
      <c r="K14" s="486">
        <f t="shared" si="2"/>
        <v>4.6801020186066584E-2</v>
      </c>
      <c r="L14" s="486">
        <f t="shared" si="151"/>
        <v>4.1312904920536901E-2</v>
      </c>
      <c r="M14" s="486">
        <f t="shared" si="205"/>
        <v>5.6823137038196032E-2</v>
      </c>
      <c r="N14" s="487">
        <f>DATI!I11</f>
        <v>109803.26300000001</v>
      </c>
      <c r="O14" s="487">
        <f>DATI!EY11</f>
        <v>0</v>
      </c>
      <c r="P14" s="487">
        <f>DATI!J11</f>
        <v>15367.689370000002</v>
      </c>
      <c r="Q14" s="483">
        <f>DATI!K11</f>
        <v>14354.654</v>
      </c>
      <c r="R14" s="483">
        <f>DATI!L11</f>
        <v>1013.0353699999999</v>
      </c>
      <c r="S14" s="483">
        <f>P14-Q14-R14</f>
        <v>1.4779288903810084E-12</v>
      </c>
      <c r="T14" s="487">
        <f>DATI!M11</f>
        <v>5617.5649999999996</v>
      </c>
      <c r="U14" s="483">
        <f>DATI!N11</f>
        <v>5614.0649999999996</v>
      </c>
      <c r="V14" s="483">
        <f>DATI!O11</f>
        <v>3.5</v>
      </c>
      <c r="W14" s="488">
        <f t="shared" si="206"/>
        <v>0</v>
      </c>
      <c r="X14" s="489">
        <f>DATI!P11</f>
        <v>140428.82168000002</v>
      </c>
      <c r="Y14" s="483">
        <f>DATI!Q11</f>
        <v>3758.5095899999997</v>
      </c>
      <c r="Z14" s="487">
        <f>DATI!R11</f>
        <v>2887.4</v>
      </c>
      <c r="AA14" s="487">
        <f>DATI!U11</f>
        <v>247.68</v>
      </c>
      <c r="AB14" s="487">
        <f>DATI!V11</f>
        <v>1939.1890000000001</v>
      </c>
      <c r="AC14" s="487">
        <f>DATI!W11</f>
        <v>165471.80968000003</v>
      </c>
      <c r="AD14" s="484">
        <f t="shared" si="5"/>
        <v>305.25235975369048</v>
      </c>
      <c r="AE14" s="486">
        <f t="shared" si="247"/>
        <v>4.7350544660699989E-2</v>
      </c>
      <c r="AF14" s="486">
        <f t="shared" si="208"/>
        <v>4.1859548376142239E-2</v>
      </c>
      <c r="AG14" s="490">
        <f t="shared" si="6"/>
        <v>0.59890277105359968</v>
      </c>
      <c r="AH14" s="491">
        <f t="shared" si="153"/>
        <v>110819.79837</v>
      </c>
      <c r="AI14" s="483">
        <f t="shared" si="154"/>
        <v>303.61588594520549</v>
      </c>
      <c r="AJ14" s="484">
        <f t="shared" si="8"/>
        <v>204.43364356315098</v>
      </c>
      <c r="AK14" s="485">
        <f t="shared" si="9"/>
        <v>0.56009217414561907</v>
      </c>
      <c r="AL14" s="486">
        <f t="shared" si="246"/>
        <v>4.5981564132699639E-2</v>
      </c>
      <c r="AM14" s="486">
        <f t="shared" si="156"/>
        <v>4.0497745069781002E-2</v>
      </c>
      <c r="AN14" s="492">
        <f>DATI!EH11/1000</f>
        <v>1439.06</v>
      </c>
      <c r="AO14" s="493">
        <f>(DATI!EI11+DATI!ES11)/1000</f>
        <v>88.68</v>
      </c>
      <c r="AP14" s="493">
        <f>DATI!EJ11/1000</f>
        <v>4.24</v>
      </c>
      <c r="AQ14" s="493">
        <f>(DATI!EK11+DATI!EU11)/1000</f>
        <v>294.97000000000003</v>
      </c>
      <c r="AR14" s="493">
        <f>DATI!EL11/1000</f>
        <v>40.659999999999997</v>
      </c>
      <c r="AS14" s="493">
        <f>DATI!EM11/1000</f>
        <v>3.5000000000000003E-2</v>
      </c>
      <c r="AT14" s="493">
        <f>DATI!EN11/1000</f>
        <v>0</v>
      </c>
      <c r="AU14" s="494">
        <f>DATI!EO11/1000</f>
        <v>0</v>
      </c>
      <c r="AV14" s="494">
        <f>DATI!EP11/1000</f>
        <v>25.815999999999999</v>
      </c>
      <c r="AW14" s="493">
        <f>DATI!EQ11/1000</f>
        <v>45.1</v>
      </c>
      <c r="AX14" s="494">
        <f>(DATI!ER11+DATI!EW11)/1000</f>
        <v>0.628</v>
      </c>
      <c r="AY14" s="494">
        <f>DATI!ET11/1000</f>
        <v>0</v>
      </c>
      <c r="AZ14" s="494">
        <f>DATI!EV11/1000</f>
        <v>0</v>
      </c>
      <c r="BA14" s="494">
        <f>DATI!EX11/1000</f>
        <v>0</v>
      </c>
      <c r="BB14" s="495">
        <f>DATI!DE11/1000</f>
        <v>31.433430000000001</v>
      </c>
      <c r="BC14" s="496">
        <f>DATI!DF11/1000</f>
        <v>0</v>
      </c>
      <c r="BD14" s="493">
        <f>DATI!DG11/1000</f>
        <v>3.2208800000000002</v>
      </c>
      <c r="BE14" s="496">
        <f>DATI!DH11/1000</f>
        <v>27005.885740000002</v>
      </c>
      <c r="BF14" s="496">
        <f>DATI!DI11/1000</f>
        <v>40.82218000000001</v>
      </c>
      <c r="BG14" s="496">
        <f>DATI!DJ11/1000</f>
        <v>10292.30493</v>
      </c>
      <c r="BH14" s="496">
        <f>DATI!DK11/1000</f>
        <v>2251.8602199999996</v>
      </c>
      <c r="BI14" s="496">
        <f>DATI!DL11/1000</f>
        <v>16089.775</v>
      </c>
      <c r="BJ14" s="496">
        <f>DATI!DM11/1000</f>
        <v>84.487440000000007</v>
      </c>
      <c r="BK14" s="496">
        <f>DATI!DN11/1000</f>
        <v>32.907660000000007</v>
      </c>
      <c r="BL14" s="496">
        <f>DATI!DO11/1000</f>
        <v>45.684739999999998</v>
      </c>
      <c r="BM14" s="496">
        <f>DATI!DP11/1000</f>
        <v>8965.2119999999995</v>
      </c>
      <c r="BN14" s="496">
        <f>DATI!DQ11/1000</f>
        <v>198.29739999999998</v>
      </c>
      <c r="BO14" s="496">
        <f>DATI!DR11/1000</f>
        <v>2775.0267199999998</v>
      </c>
      <c r="BP14" s="496">
        <f>DATI!DS11/1000</f>
        <v>1051.615</v>
      </c>
      <c r="BQ14" s="496">
        <f>DATI!DT11/1000</f>
        <v>10.260999999999999</v>
      </c>
      <c r="BR14" s="496">
        <f>DATI!DU11/1000</f>
        <v>29832.455999999998</v>
      </c>
      <c r="BS14" s="496">
        <f>DATI!DV11/1000</f>
        <v>29098.589110000001</v>
      </c>
      <c r="BT14" s="496">
        <f>DATI!DW11/1000</f>
        <v>13.975</v>
      </c>
      <c r="BU14" s="496">
        <f>DATI!DX11/1000</f>
        <v>225.45796999999999</v>
      </c>
      <c r="BV14" s="497">
        <f>DATI!DY11/1000</f>
        <v>12379.54926</v>
      </c>
      <c r="BW14" s="498">
        <f>DATI!DZ11/1000</f>
        <v>2.6828000000000003</v>
      </c>
      <c r="BX14" s="499">
        <f>DATI!EA11/1000</f>
        <v>0.28999999999999998</v>
      </c>
      <c r="BY14" s="499">
        <f>DATI!EB11/1000</f>
        <v>0</v>
      </c>
      <c r="BZ14" s="499">
        <f>DATI!EC11/1000</f>
        <v>0</v>
      </c>
      <c r="CA14" s="499">
        <f>DATI!ED11/1000</f>
        <v>0.04</v>
      </c>
      <c r="CB14" s="499">
        <f>DATI!EE11/1000</f>
        <v>4.8079999999999998E-2</v>
      </c>
      <c r="CC14" s="499">
        <f>DATI!EF11/1000</f>
        <v>0.16</v>
      </c>
      <c r="CD14" s="500">
        <f>DATI!EG11/1000</f>
        <v>0</v>
      </c>
      <c r="CE14" s="498">
        <f t="shared" si="13"/>
        <v>5.7986485439472255E-2</v>
      </c>
      <c r="CF14" s="499">
        <f t="shared" si="14"/>
        <v>0</v>
      </c>
      <c r="CG14" s="499">
        <f t="shared" si="15"/>
        <v>5.9416840994535886E-3</v>
      </c>
      <c r="CH14" s="499">
        <f t="shared" si="16"/>
        <v>49.818820289181346</v>
      </c>
      <c r="CI14" s="499">
        <f t="shared" si="17"/>
        <v>7.5306282075405587E-2</v>
      </c>
      <c r="CJ14" s="499">
        <f t="shared" si="18"/>
        <v>18.986619976313545</v>
      </c>
      <c r="CK14" s="499">
        <f t="shared" si="19"/>
        <v>4.1540951737928946</v>
      </c>
      <c r="CL14" s="499">
        <f t="shared" si="20"/>
        <v>29.681441184175089</v>
      </c>
      <c r="CM14" s="499">
        <f t="shared" si="21"/>
        <v>0.15585730572127465</v>
      </c>
      <c r="CN14" s="499">
        <f t="shared" si="22"/>
        <v>6.0706055541412562E-2</v>
      </c>
      <c r="CO14" s="499">
        <f t="shared" si="23"/>
        <v>8.4276437882091632E-2</v>
      </c>
      <c r="CP14" s="499">
        <f t="shared" si="24"/>
        <v>16.538479418242996</v>
      </c>
      <c r="CQ14" s="499">
        <f t="shared" si="25"/>
        <v>0.36580701812640892</v>
      </c>
      <c r="CR14" s="499">
        <f t="shared" si="26"/>
        <v>5.1192010064897921</v>
      </c>
      <c r="CS14" s="499">
        <f t="shared" si="27"/>
        <v>1.9399555786762888</v>
      </c>
      <c r="CT14" s="499">
        <f t="shared" si="28"/>
        <v>1.8928870539881421E-2</v>
      </c>
      <c r="CU14" s="499">
        <f t="shared" si="29"/>
        <v>55.033105692496704</v>
      </c>
      <c r="CV14" s="499">
        <f t="shared" si="30"/>
        <v>53.679312557878696</v>
      </c>
      <c r="CW14" s="499">
        <f t="shared" si="31"/>
        <v>2.5780232510948527E-2</v>
      </c>
      <c r="CX14" s="499">
        <f t="shared" si="32"/>
        <v>0.41591119055788606</v>
      </c>
      <c r="CY14" s="500">
        <f t="shared" si="33"/>
        <v>22.837041739072685</v>
      </c>
      <c r="CZ14" s="482">
        <f>DATI!AA11</f>
        <v>271293.41305000003</v>
      </c>
      <c r="DA14" s="483">
        <f t="shared" si="34"/>
        <v>743.26962479452061</v>
      </c>
      <c r="DB14" s="484">
        <f t="shared" si="35"/>
        <v>500.46563628749897</v>
      </c>
      <c r="DC14" s="485">
        <f t="shared" si="36"/>
        <v>1.3711387295547917</v>
      </c>
      <c r="DD14" s="501">
        <f t="shared" si="209"/>
        <v>4.1873618535144291E-2</v>
      </c>
      <c r="DE14" s="502">
        <f t="shared" si="157"/>
        <v>3.6411336400934115E-2</v>
      </c>
      <c r="DF14" s="483">
        <f t="shared" si="210"/>
        <v>10903.469180000015</v>
      </c>
      <c r="DG14" s="503">
        <f t="shared" si="211"/>
        <v>17.582423117110977</v>
      </c>
      <c r="DH14" s="504">
        <f t="shared" si="212"/>
        <v>5.8750537787761063E-2</v>
      </c>
      <c r="DI14" s="505">
        <f>DATI!AB11+DATI!AG11</f>
        <v>146059.68879240815</v>
      </c>
      <c r="DJ14" s="483">
        <f t="shared" si="158"/>
        <v>400.16353093810454</v>
      </c>
      <c r="DK14" s="506">
        <f t="shared" si="37"/>
        <v>269.44205635385077</v>
      </c>
      <c r="DL14" s="507">
        <f t="shared" si="38"/>
        <v>0.73819741466808431</v>
      </c>
      <c r="DM14" s="508">
        <f t="shared" si="213"/>
        <v>0.5383827316348776</v>
      </c>
      <c r="DN14" s="509">
        <f t="shared" si="214"/>
        <v>-6.3012819841407686E-3</v>
      </c>
      <c r="DO14" s="509">
        <f t="shared" si="215"/>
        <v>-4.0000000000000036E-3</v>
      </c>
      <c r="DP14" s="509">
        <f t="shared" si="216"/>
        <v>3.53084790729171E-2</v>
      </c>
      <c r="DQ14" s="509">
        <f t="shared" si="217"/>
        <v>2.9880616318711445E-2</v>
      </c>
      <c r="DR14" s="510">
        <f t="shared" si="218"/>
        <v>4981.2645886389073</v>
      </c>
      <c r="DS14" s="510">
        <f t="shared" si="219"/>
        <v>7.8175029012707569</v>
      </c>
      <c r="DT14" s="511">
        <f t="shared" si="220"/>
        <v>4.7406547094430748E-2</v>
      </c>
      <c r="DU14" s="512" t="str">
        <f>DATI!AI11</f>
        <v>18/18</v>
      </c>
      <c r="DV14" s="511">
        <f>DATI!AJ11/DATI!AK11</f>
        <v>1</v>
      </c>
      <c r="DW14" s="513">
        <f>DATI!AB11</f>
        <v>140432.78568000003</v>
      </c>
      <c r="DX14" s="483">
        <f t="shared" si="39"/>
        <v>384.74735802739735</v>
      </c>
      <c r="DY14" s="514">
        <f t="shared" si="40"/>
        <v>259.06188672562462</v>
      </c>
      <c r="DZ14" s="485">
        <f t="shared" si="41"/>
        <v>0.70975859376883454</v>
      </c>
      <c r="EA14" s="508">
        <f t="shared" si="221"/>
        <v>0.51764170792498354</v>
      </c>
      <c r="EB14" s="504">
        <f t="shared" si="222"/>
        <v>-1.2274437589643162E-2</v>
      </c>
      <c r="EC14" s="515">
        <f t="shared" si="223"/>
        <v>125233.72425759188</v>
      </c>
      <c r="ED14" s="516">
        <f t="shared" si="42"/>
        <v>343.10609385641612</v>
      </c>
      <c r="EE14" s="517">
        <f t="shared" si="43"/>
        <v>231.02357993364819</v>
      </c>
      <c r="EF14" s="518">
        <f t="shared" si="44"/>
        <v>0.63294131488670735</v>
      </c>
      <c r="EG14" s="519">
        <f t="shared" si="159"/>
        <v>4.9636486132506222E-2</v>
      </c>
      <c r="EH14" s="519">
        <f t="shared" si="160"/>
        <v>4.4133505230007017E-2</v>
      </c>
      <c r="EI14" s="501">
        <f t="shared" si="45"/>
        <v>0.46161726836512246</v>
      </c>
      <c r="EJ14" s="520">
        <f t="shared" si="161"/>
        <v>5922.2045913611073</v>
      </c>
      <c r="EK14" s="520">
        <f t="shared" si="162"/>
        <v>9.7649202158402204</v>
      </c>
      <c r="EL14" s="482">
        <f>DATI!AD11</f>
        <v>109875.37300000001</v>
      </c>
      <c r="EM14" s="483">
        <f t="shared" si="46"/>
        <v>301.02841917808223</v>
      </c>
      <c r="EN14" s="514">
        <f t="shared" si="47"/>
        <v>202.69142491357397</v>
      </c>
      <c r="EO14" s="485">
        <f t="shared" si="48"/>
        <v>0.55531897236595607</v>
      </c>
      <c r="EP14" s="501">
        <f t="shared" si="224"/>
        <v>5.5365450611566752E-2</v>
      </c>
      <c r="EQ14" s="502">
        <f t="shared" si="225"/>
        <v>4.9832434184830507E-2</v>
      </c>
      <c r="ER14" s="501">
        <f t="shared" si="163"/>
        <v>8.1846093035189957E-2</v>
      </c>
      <c r="ES14" s="483">
        <f t="shared" si="226"/>
        <v>5764.1640000000043</v>
      </c>
      <c r="ET14" s="501">
        <f t="shared" si="49"/>
        <v>0.40500567914544133</v>
      </c>
      <c r="EU14" s="503">
        <f t="shared" si="227"/>
        <v>9.6211612091010181</v>
      </c>
      <c r="EV14" s="482">
        <f>DATI!AE11</f>
        <v>15367.689370000002</v>
      </c>
      <c r="EW14" s="483">
        <f t="shared" si="50"/>
        <v>42.10325854794521</v>
      </c>
      <c r="EX14" s="514">
        <f t="shared" si="51"/>
        <v>28.349381403551494</v>
      </c>
      <c r="EY14" s="485">
        <f t="shared" si="52"/>
        <v>7.7669538091921897E-2</v>
      </c>
      <c r="EZ14" s="501">
        <f t="shared" si="228"/>
        <v>6.1476176019432706E-2</v>
      </c>
      <c r="FA14" s="502">
        <f t="shared" si="229"/>
        <v>5.5911122591635359E-2</v>
      </c>
      <c r="FB14" s="483">
        <f t="shared" si="230"/>
        <v>890.03107000000091</v>
      </c>
      <c r="FC14" s="503">
        <f t="shared" si="231"/>
        <v>1.5011166234906668</v>
      </c>
      <c r="FD14" s="483">
        <f>DATI!AG11</f>
        <v>5626.9031124081112</v>
      </c>
      <c r="FE14" s="501">
        <f t="shared" si="53"/>
        <v>2.0741023709893978E-2</v>
      </c>
      <c r="FF14" s="483">
        <f t="shared" si="232"/>
        <v>9740.7862575918916</v>
      </c>
      <c r="FG14" s="501">
        <f t="shared" si="164"/>
        <v>1.7969211775325303E-2</v>
      </c>
      <c r="FH14" s="482">
        <f>DATI!AF11</f>
        <v>5617.5649999999996</v>
      </c>
      <c r="FI14" s="483">
        <f t="shared" si="165"/>
        <v>15.39058904109589</v>
      </c>
      <c r="FJ14" s="509">
        <f t="shared" si="54"/>
        <v>2.0706602998004486E-2</v>
      </c>
      <c r="FK14" s="509">
        <f t="shared" si="166"/>
        <v>5.2497617738787188E-2</v>
      </c>
      <c r="FL14" s="521">
        <f>DATI!AL11</f>
        <v>335.15737603937509</v>
      </c>
      <c r="FM14" s="522" t="str">
        <f>DATI!AM11</f>
        <v>10/10</v>
      </c>
      <c r="FN14" s="523">
        <f>DATI!AN11/DATI!AO11</f>
        <v>1</v>
      </c>
      <c r="FO14" s="486">
        <f t="shared" si="167"/>
        <v>5.9662393944596125E-2</v>
      </c>
      <c r="FP14" s="524">
        <f t="shared" si="55"/>
        <v>1.2354055053212987E-3</v>
      </c>
      <c r="FQ14" s="486">
        <f t="shared" si="168"/>
        <v>0.23257273342778317</v>
      </c>
      <c r="FR14" s="482">
        <f>DATI!AP11</f>
        <v>5719.5815899999998</v>
      </c>
      <c r="FS14" s="525">
        <f>DATI!AQ11</f>
        <v>3.9819999999999998</v>
      </c>
      <c r="FT14" s="525">
        <f>DATI!AR11</f>
        <v>2887.3999999999996</v>
      </c>
      <c r="FU14" s="495">
        <f>DATI!AS11/1000</f>
        <v>32.237430000000003</v>
      </c>
      <c r="FV14" s="496">
        <f>DATI!AT11/1000</f>
        <v>0.89500000000000002</v>
      </c>
      <c r="FW14" s="496">
        <f>DATI!AU11/1000</f>
        <v>3.2208800000000002</v>
      </c>
      <c r="FX14" s="496">
        <f>DATI!AV11/1000</f>
        <v>27005.885740000002</v>
      </c>
      <c r="FY14" s="496">
        <f>DATI!AW11/1000</f>
        <v>40.82218000000001</v>
      </c>
      <c r="FZ14" s="496">
        <f>DATI!AX11/1000</f>
        <v>10292.30493</v>
      </c>
      <c r="GA14" s="496">
        <f>DATI!AY11/1000</f>
        <v>2251.8602199999996</v>
      </c>
      <c r="GB14" s="496">
        <f>DATI!AZ11/1000</f>
        <v>16089.775</v>
      </c>
      <c r="GC14" s="496">
        <f>DATI!BA11/1000</f>
        <v>84.487440000000007</v>
      </c>
      <c r="GD14" s="496">
        <f>DATI!BB11/1000</f>
        <v>35.087660000000007</v>
      </c>
      <c r="GE14" s="496">
        <f>DATI!BC11/1000</f>
        <v>45.684739999999998</v>
      </c>
      <c r="GF14" s="496">
        <f>DATI!BD11/1000</f>
        <v>8965.2119999999995</v>
      </c>
      <c r="GG14" s="496">
        <f>DATI!BE11/1000</f>
        <v>198.29739999999998</v>
      </c>
      <c r="GH14" s="496">
        <f>DATI!BF11/1000</f>
        <v>2775.0267199999998</v>
      </c>
      <c r="GI14" s="496">
        <f>DATI!BG11/1000</f>
        <v>8.5000000000000006E-2</v>
      </c>
      <c r="GJ14" s="496">
        <f>DATI!BH11/1000</f>
        <v>1051.615</v>
      </c>
      <c r="GK14" s="496">
        <f>DATI!BI11/1000</f>
        <v>10.260999999999999</v>
      </c>
      <c r="GL14" s="496">
        <f>DATI!BJ11/1000</f>
        <v>29832.455999999998</v>
      </c>
      <c r="GM14" s="496">
        <f>DATI!BK11/1000</f>
        <v>29098.589110000001</v>
      </c>
      <c r="GN14" s="496">
        <f>DATI!BL11/1000</f>
        <v>13.975</v>
      </c>
      <c r="GO14" s="496">
        <f>DATI!BM11/1000</f>
        <v>225.45796999999999</v>
      </c>
      <c r="GP14" s="497">
        <f>DATI!BN11/1000</f>
        <v>12379.54926</v>
      </c>
      <c r="GQ14" s="498">
        <f>DATI!BO11/1000</f>
        <v>2.6828000000000003</v>
      </c>
      <c r="GR14" s="499">
        <f>DATI!BP11/1000</f>
        <v>0.28999999999999998</v>
      </c>
      <c r="GS14" s="499">
        <f>DATI!BQ11/1000</f>
        <v>0</v>
      </c>
      <c r="GT14" s="499">
        <f>DATI!BR11/1000</f>
        <v>0</v>
      </c>
      <c r="GU14" s="499">
        <f>DATI!BS11/1000</f>
        <v>0.04</v>
      </c>
      <c r="GV14" s="499">
        <f>DATI!BT11/1000</f>
        <v>4.8079999999999998E-2</v>
      </c>
      <c r="GW14" s="499">
        <f>DATI!BU11/1000</f>
        <v>0.16</v>
      </c>
      <c r="GX14" s="500">
        <f>DATI!BV11/1000</f>
        <v>0</v>
      </c>
      <c r="GY14" s="498">
        <f t="shared" si="59"/>
        <v>5.9469655882320394E-2</v>
      </c>
      <c r="GZ14" s="499">
        <f t="shared" si="60"/>
        <v>1.6510417243147716E-3</v>
      </c>
      <c r="HA14" s="499">
        <f t="shared" si="61"/>
        <v>5.9416840994535886E-3</v>
      </c>
      <c r="HB14" s="499">
        <f t="shared" si="62"/>
        <v>49.818820289181346</v>
      </c>
      <c r="HC14" s="499">
        <f t="shared" si="63"/>
        <v>7.5306282075405587E-2</v>
      </c>
      <c r="HD14" s="499">
        <f t="shared" si="64"/>
        <v>18.986619976313545</v>
      </c>
      <c r="HE14" s="499">
        <f t="shared" si="65"/>
        <v>4.1540951737928946</v>
      </c>
      <c r="HF14" s="499">
        <f t="shared" si="66"/>
        <v>29.681441184175089</v>
      </c>
      <c r="HG14" s="499">
        <f t="shared" si="67"/>
        <v>0.15585730572127465</v>
      </c>
      <c r="HH14" s="499">
        <f t="shared" si="68"/>
        <v>6.472758733918485E-2</v>
      </c>
      <c r="HI14" s="499">
        <f t="shared" si="69"/>
        <v>8.4276437882091632E-2</v>
      </c>
      <c r="HJ14" s="499">
        <f t="shared" si="70"/>
        <v>16.538479418242996</v>
      </c>
      <c r="HK14" s="499">
        <f t="shared" si="71"/>
        <v>0.36580701812640892</v>
      </c>
      <c r="HL14" s="499">
        <f t="shared" si="72"/>
        <v>5.1192010064897921</v>
      </c>
      <c r="HM14" s="499">
        <f t="shared" si="73"/>
        <v>1.568028453259839E-4</v>
      </c>
      <c r="HN14" s="499">
        <f t="shared" si="74"/>
        <v>1.9399555786762888</v>
      </c>
      <c r="HO14" s="499">
        <f t="shared" si="75"/>
        <v>1.8928870539881421E-2</v>
      </c>
      <c r="HP14" s="499">
        <f t="shared" si="244"/>
        <v>55.033105692496704</v>
      </c>
      <c r="HQ14" s="499">
        <f t="shared" si="77"/>
        <v>53.679312557878696</v>
      </c>
      <c r="HR14" s="499">
        <f t="shared" si="78"/>
        <v>2.5780232510948527E-2</v>
      </c>
      <c r="HS14" s="499">
        <f t="shared" si="79"/>
        <v>0.41591119055788606</v>
      </c>
      <c r="HT14" s="500">
        <f t="shared" si="80"/>
        <v>22.837041739072685</v>
      </c>
      <c r="HU14" s="526">
        <f t="shared" si="169"/>
        <v>125233.72425759188</v>
      </c>
      <c r="HV14" s="527">
        <f t="shared" si="240"/>
        <v>110891.90837</v>
      </c>
      <c r="HW14" s="528">
        <f t="shared" si="233"/>
        <v>39.26</v>
      </c>
      <c r="HX14" s="529">
        <f>DATI!CQ11</f>
        <v>39.26</v>
      </c>
      <c r="HY14" s="529">
        <f>DATI!CT11</f>
        <v>0</v>
      </c>
      <c r="HZ14" s="530">
        <f t="shared" si="170"/>
        <v>0.25111536010197577</v>
      </c>
      <c r="IA14" s="530">
        <f t="shared" si="81"/>
        <v>1.4471416596010124E-4</v>
      </c>
      <c r="IB14" s="501">
        <f t="shared" si="82"/>
        <v>3.1349383109653862E-4</v>
      </c>
      <c r="IC14" s="529">
        <f>DATI!CV11</f>
        <v>10261.687976778281</v>
      </c>
      <c r="ID14" s="531">
        <f t="shared" si="171"/>
        <v>10300.947976778281</v>
      </c>
      <c r="IE14" s="532">
        <f t="shared" si="83"/>
        <v>3.796976808603824E-2</v>
      </c>
      <c r="IF14" s="532">
        <f t="shared" si="84"/>
        <v>8.2253786173366317E-2</v>
      </c>
      <c r="IG14" s="528">
        <f t="shared" si="243"/>
        <v>39.26</v>
      </c>
      <c r="IH14" s="533">
        <f t="shared" si="85"/>
        <v>1.4209624489533966E-4</v>
      </c>
      <c r="II14" s="529">
        <f>DATI!CX11</f>
        <v>39.26</v>
      </c>
      <c r="IJ14" s="529">
        <f>DATI!DA11</f>
        <v>0</v>
      </c>
      <c r="IK14" s="534">
        <f>DATI!CS11</f>
        <v>94662.39625759187</v>
      </c>
      <c r="IL14" s="513">
        <f t="shared" si="241"/>
        <v>65175.395141441906</v>
      </c>
      <c r="IM14" s="513">
        <f t="shared" si="235"/>
        <v>16258.774704764983</v>
      </c>
      <c r="IN14" s="501">
        <f t="shared" si="87"/>
        <v>0.24023950455969945</v>
      </c>
      <c r="IO14" s="501">
        <f t="shared" si="88"/>
        <v>0.52043006408867432</v>
      </c>
      <c r="IP14" s="528">
        <f t="shared" si="173"/>
        <v>50833.579253850032</v>
      </c>
      <c r="IQ14" s="535">
        <f t="shared" si="90"/>
        <v>0.18398524520024789</v>
      </c>
      <c r="IR14" s="529">
        <f>DATI!CZ11</f>
        <v>80320.580369999996</v>
      </c>
      <c r="IS14" s="513">
        <f t="shared" si="236"/>
        <v>60019.069116149971</v>
      </c>
      <c r="IT14" s="534">
        <f>DATI!CR11</f>
        <v>30532.068000000003</v>
      </c>
      <c r="IU14" s="536">
        <f>DATI!CU11</f>
        <v>29487.001116149964</v>
      </c>
      <c r="IV14" s="501">
        <f t="shared" si="174"/>
        <v>3.7441255056601196E-2</v>
      </c>
      <c r="IW14" s="509">
        <f t="shared" si="91"/>
        <v>0.22123304963946291</v>
      </c>
      <c r="IX14" s="501">
        <f t="shared" si="175"/>
        <v>0.47925644208022916</v>
      </c>
      <c r="IY14" s="534">
        <f>DATI!CW11</f>
        <v>38654.932459898642</v>
      </c>
      <c r="IZ14" s="537">
        <f t="shared" si="237"/>
        <v>98674.001576048613</v>
      </c>
      <c r="JA14" s="538">
        <f t="shared" si="92"/>
        <v>0.36371690881364216</v>
      </c>
      <c r="JB14" s="538">
        <f t="shared" si="93"/>
        <v>0.78791876677792583</v>
      </c>
      <c r="JC14" s="539">
        <f t="shared" si="238"/>
        <v>60019.069116149971</v>
      </c>
      <c r="JD14" s="535">
        <f t="shared" si="94"/>
        <v>0.21723087986548051</v>
      </c>
      <c r="JE14" s="529">
        <f>DATI!CY11</f>
        <v>30532.068000000003</v>
      </c>
      <c r="JF14" s="529">
        <f>DATI!DB11</f>
        <v>29487.001116149964</v>
      </c>
      <c r="JG14" s="505">
        <f t="shared" si="96"/>
        <v>138537.09894807235</v>
      </c>
      <c r="JH14" s="485">
        <f t="shared" si="97"/>
        <v>255.56483880311899</v>
      </c>
      <c r="JI14" s="508">
        <f t="shared" si="176"/>
        <v>0.51065411942950356</v>
      </c>
      <c r="JJ14" s="522" t="str">
        <f>DATI!CN11</f>
        <v>17/22</v>
      </c>
      <c r="JK14" s="523">
        <f>DATI!CO11/DATI!CP11</f>
        <v>0.98761408859277333</v>
      </c>
      <c r="JL14" s="540">
        <f t="shared" si="177"/>
        <v>3.5579676475710795E-2</v>
      </c>
      <c r="JM14" s="541">
        <f t="shared" si="178"/>
        <v>-6.0409841918088857E-3</v>
      </c>
      <c r="JN14" s="542">
        <f t="shared" si="98"/>
        <v>198556.16806422232</v>
      </c>
      <c r="JO14" s="513">
        <f t="shared" si="179"/>
        <v>237211.10052412096</v>
      </c>
      <c r="JP14" s="508">
        <f t="shared" si="180"/>
        <v>0.73188716906896645</v>
      </c>
      <c r="JQ14" s="509">
        <f t="shared" si="181"/>
        <v>-4.0487982414570967E-3</v>
      </c>
      <c r="JR14" s="543">
        <f t="shared" si="182"/>
        <v>0.87437102824314572</v>
      </c>
      <c r="JS14" s="504">
        <f t="shared" si="183"/>
        <v>1.0073710041923478E-3</v>
      </c>
      <c r="JT14" s="495">
        <f>DATI!BW11</f>
        <v>26699.549908186655</v>
      </c>
      <c r="JU14" s="496">
        <f>DATI!BX11</f>
        <v>19029.099635299222</v>
      </c>
      <c r="JV14" s="496">
        <f>DATI!BY11</f>
        <v>10600.980520241159</v>
      </c>
      <c r="JW14" s="496">
        <f>DATI!BZ11</f>
        <v>29832.455999999998</v>
      </c>
      <c r="JX14" s="496">
        <f>DATI!CA11</f>
        <v>29098.589110000001</v>
      </c>
      <c r="JY14" s="496">
        <f>DATI!CB11</f>
        <v>10411.856479237666</v>
      </c>
      <c r="JZ14" s="496">
        <f>DATI!CC11</f>
        <v>2902.3931976718545</v>
      </c>
      <c r="KA14" s="496">
        <f>DATI!CD11</f>
        <v>195.76937506568035</v>
      </c>
      <c r="KB14" s="496">
        <f>DATI!CE11</f>
        <v>2497.5239818382074</v>
      </c>
      <c r="KC14" s="496">
        <f>DATI!CF11</f>
        <v>0</v>
      </c>
      <c r="KD14" s="496">
        <f>DATI!CG11</f>
        <v>326.21297000000004</v>
      </c>
      <c r="KE14" s="496">
        <f>DATI!CH11</f>
        <v>0</v>
      </c>
      <c r="KF14" s="496">
        <f>DATI!CI11</f>
        <v>34.385907469244003</v>
      </c>
      <c r="KG14" s="496">
        <f>DATI!CJ11</f>
        <v>82.797692811470029</v>
      </c>
      <c r="KH14" s="496">
        <f>DATI!CK11</f>
        <v>947.34909047008398</v>
      </c>
      <c r="KI14" s="496">
        <f>DATI!CL11</f>
        <v>242.28756133361887</v>
      </c>
      <c r="KJ14" s="544">
        <f t="shared" si="100"/>
        <v>49.253710523844468</v>
      </c>
      <c r="KK14" s="545">
        <f t="shared" si="184"/>
        <v>3.6395816890641031E-2</v>
      </c>
      <c r="KL14" s="546">
        <f t="shared" si="101"/>
        <v>35.103729021253649</v>
      </c>
      <c r="KM14" s="545">
        <f t="shared" si="185"/>
        <v>-9.4414328907162698E-2</v>
      </c>
      <c r="KN14" s="546">
        <f t="shared" si="102"/>
        <v>19.556045986107559</v>
      </c>
      <c r="KO14" s="545">
        <f t="shared" si="186"/>
        <v>3.2695214805536763E-2</v>
      </c>
      <c r="KP14" s="546">
        <f t="shared" si="103"/>
        <v>55.033105692496704</v>
      </c>
      <c r="KQ14" s="545">
        <f t="shared" si="187"/>
        <v>7.3585284641907332E-3</v>
      </c>
      <c r="KR14" s="546">
        <f t="shared" si="104"/>
        <v>53.679312557878696</v>
      </c>
      <c r="KS14" s="545">
        <f t="shared" si="188"/>
        <v>8.7010426764242171E-2</v>
      </c>
      <c r="KT14" s="546">
        <f t="shared" si="105"/>
        <v>19.207161424355846</v>
      </c>
      <c r="KU14" s="545">
        <f t="shared" si="189"/>
        <v>0.13016443013100001</v>
      </c>
      <c r="KV14" s="546">
        <f t="shared" si="106"/>
        <v>5.3541589605850302</v>
      </c>
      <c r="KW14" s="545">
        <f t="shared" si="190"/>
        <v>-3.5556621754264536E-2</v>
      </c>
      <c r="KX14" s="546">
        <f t="shared" si="107"/>
        <v>0.3611434710351577</v>
      </c>
      <c r="KY14" s="545">
        <f t="shared" si="191"/>
        <v>0.1014432697762733</v>
      </c>
      <c r="KZ14" s="546">
        <f t="shared" si="108"/>
        <v>4.6072807837895509</v>
      </c>
      <c r="LA14" s="545">
        <f t="shared" si="192"/>
        <v>7.6976685938853442E-2</v>
      </c>
      <c r="LB14" s="547" t="s">
        <v>177</v>
      </c>
      <c r="LC14" s="548" t="s">
        <v>177</v>
      </c>
      <c r="LD14" s="546">
        <f t="shared" si="109"/>
        <v>0.60177790444988033</v>
      </c>
      <c r="LE14" s="545">
        <f t="shared" si="193"/>
        <v>0.21052582822888072</v>
      </c>
      <c r="LF14" s="546">
        <f t="shared" si="110"/>
        <v>0</v>
      </c>
      <c r="LG14" s="545" t="e">
        <f t="shared" si="194"/>
        <v>#DIV/0!</v>
      </c>
      <c r="LH14" s="546">
        <f t="shared" si="111"/>
        <v>6.3433036826981898E-2</v>
      </c>
      <c r="LI14" s="545">
        <f t="shared" si="195"/>
        <v>-3.1060401648576073E-2</v>
      </c>
      <c r="LJ14" s="546">
        <f t="shared" si="112"/>
        <v>0.15274016257959133</v>
      </c>
      <c r="LK14" s="545">
        <f t="shared" si="196"/>
        <v>6.3621159729792515E-2</v>
      </c>
      <c r="LL14" s="546">
        <f t="shared" si="113"/>
        <v>1.7476121517963776</v>
      </c>
      <c r="LM14" s="545">
        <f t="shared" si="197"/>
        <v>7.1506273490808361E-2</v>
      </c>
      <c r="LN14" s="546">
        <f t="shared" si="114"/>
        <v>0.44695740004947382</v>
      </c>
      <c r="LO14" s="549">
        <f t="shared" si="198"/>
        <v>-0.43587841242331854</v>
      </c>
      <c r="LP14" s="550">
        <f t="shared" si="115"/>
        <v>9.8415769140940634E-2</v>
      </c>
      <c r="LQ14" s="551">
        <f t="shared" si="116"/>
        <v>7.0142136594345234E-2</v>
      </c>
      <c r="LR14" s="551">
        <f t="shared" si="117"/>
        <v>3.9075701842740181E-2</v>
      </c>
      <c r="LS14" s="551">
        <f t="shared" si="118"/>
        <v>0.10996380510905292</v>
      </c>
      <c r="LT14" s="551">
        <f t="shared" si="119"/>
        <v>0.1072587379946341</v>
      </c>
      <c r="LU14" s="551">
        <f t="shared" si="120"/>
        <v>3.8378581927894929E-2</v>
      </c>
      <c r="LV14" s="551">
        <f t="shared" si="121"/>
        <v>1.0698354836713032E-2</v>
      </c>
      <c r="LW14" s="551">
        <f t="shared" si="122"/>
        <v>7.2161492188385558E-4</v>
      </c>
      <c r="LX14" s="552">
        <f t="shared" si="123"/>
        <v>9.2059882831652378E-3</v>
      </c>
      <c r="LY14" s="553" t="s">
        <v>177</v>
      </c>
      <c r="LZ14" s="552">
        <f t="shared" si="124"/>
        <v>1.2024360132174613E-3</v>
      </c>
      <c r="MA14" s="552">
        <f t="shared" si="125"/>
        <v>0</v>
      </c>
      <c r="MB14" s="552">
        <f t="shared" si="126"/>
        <v>1.2674803668346566E-4</v>
      </c>
      <c r="MC14" s="552">
        <f t="shared" si="127"/>
        <v>3.0519610439716136E-4</v>
      </c>
      <c r="MD14" s="552">
        <f t="shared" si="128"/>
        <v>3.4919723255333341E-3</v>
      </c>
      <c r="ME14" s="552">
        <f t="shared" si="129"/>
        <v>8.930830963041653E-4</v>
      </c>
      <c r="MF14" s="550">
        <f t="shared" si="130"/>
        <v>0.19012333750201407</v>
      </c>
      <c r="MG14" s="551">
        <f t="shared" si="131"/>
        <v>0.13550325547668235</v>
      </c>
      <c r="MH14" s="551">
        <f t="shared" si="132"/>
        <v>7.5487931603075181E-2</v>
      </c>
      <c r="MI14" s="551">
        <f t="shared" si="133"/>
        <v>0.21243227395615666</v>
      </c>
      <c r="MJ14" s="551">
        <f t="shared" si="134"/>
        <v>0.20720652210307985</v>
      </c>
      <c r="MK14" s="551">
        <f t="shared" si="135"/>
        <v>7.4141208755645213E-2</v>
      </c>
      <c r="ML14" s="551">
        <f t="shared" si="136"/>
        <v>2.0667490028186516E-2</v>
      </c>
      <c r="MM14" s="551">
        <f t="shared" si="137"/>
        <v>1.3940432365400351E-3</v>
      </c>
      <c r="MN14" s="552">
        <f t="shared" si="199"/>
        <v>1.7784479384530906E-2</v>
      </c>
      <c r="MO14" s="553" t="s">
        <v>177</v>
      </c>
      <c r="MP14" s="552">
        <f t="shared" si="138"/>
        <v>2.3229117646596555E-3</v>
      </c>
      <c r="MQ14" s="552">
        <f t="shared" si="139"/>
        <v>0</v>
      </c>
      <c r="MR14" s="552">
        <f t="shared" si="140"/>
        <v>2.448566928494756E-4</v>
      </c>
      <c r="MS14" s="552">
        <f t="shared" si="141"/>
        <v>5.8958947805919516E-4</v>
      </c>
      <c r="MT14" s="552">
        <f t="shared" si="142"/>
        <v>6.745925361252748E-3</v>
      </c>
      <c r="MU14" s="552">
        <f t="shared" si="143"/>
        <v>1.7252919975945806E-3</v>
      </c>
      <c r="MV14" s="505">
        <f t="shared" si="144"/>
        <v>141614.43094807235</v>
      </c>
      <c r="MW14" s="485">
        <f t="shared" si="145"/>
        <v>255.56483880311899</v>
      </c>
      <c r="MX14" s="543">
        <f t="shared" si="146"/>
        <v>0.51255422467426026</v>
      </c>
      <c r="MY14" s="1469">
        <f t="shared" si="200"/>
        <v>0.1105066788509721</v>
      </c>
      <c r="MZ14" s="502">
        <f t="shared" si="201"/>
        <v>0.1067242010145084</v>
      </c>
      <c r="NA14" s="1470">
        <f t="shared" si="202"/>
        <v>0.21723087986548051</v>
      </c>
      <c r="NB14" s="542">
        <f t="shared" si="239"/>
        <v>198556.16806422232</v>
      </c>
      <c r="NC14" s="534">
        <f t="shared" si="203"/>
        <v>237211.10052412096</v>
      </c>
      <c r="ND14" s="508">
        <f t="shared" si="147"/>
        <v>0.71864711876551091</v>
      </c>
      <c r="NE14" s="557">
        <f t="shared" si="148"/>
        <v>0.85855340376893863</v>
      </c>
    </row>
    <row r="15" spans="1:369" ht="8.25" customHeight="1" outlineLevel="1" x14ac:dyDescent="0.2">
      <c r="A15" s="558" t="s">
        <v>188</v>
      </c>
      <c r="B15" s="559">
        <f>DATI!D12</f>
        <v>77</v>
      </c>
      <c r="C15" s="1516" t="str">
        <f>DATI!F12 &amp; "/" &amp; DATI!E12 &amp; " (" &amp; TEXT(DATI!F12/DATI!E12,"0,0%") &amp; ")"</f>
        <v>74/74 (100,0%)</v>
      </c>
      <c r="D15" s="560">
        <f>DATI!G12</f>
        <v>179051</v>
      </c>
      <c r="E15" s="561">
        <f t="shared" si="204"/>
        <v>1.7841795525296696E-2</v>
      </c>
      <c r="F15" s="562">
        <f t="shared" si="149"/>
        <v>5.5322097545710582E-4</v>
      </c>
      <c r="G15" s="563">
        <f>DATI!H12</f>
        <v>89307.550789999994</v>
      </c>
      <c r="H15" s="564">
        <f t="shared" si="150"/>
        <v>244.67822134246575</v>
      </c>
      <c r="I15" s="565">
        <f t="shared" si="0"/>
        <v>498.78275346130425</v>
      </c>
      <c r="J15" s="566">
        <f t="shared" si="1"/>
        <v>1.3665280916748062</v>
      </c>
      <c r="K15" s="567">
        <f t="shared" si="2"/>
        <v>4.9672926298163729E-2</v>
      </c>
      <c r="L15" s="567">
        <f t="shared" si="151"/>
        <v>4.9092546296356787E-2</v>
      </c>
      <c r="M15" s="567">
        <f t="shared" si="205"/>
        <v>1.836731572450603E-2</v>
      </c>
      <c r="N15" s="568">
        <f>DATI!I12</f>
        <v>38634.932260000001</v>
      </c>
      <c r="O15" s="568">
        <f>DATI!EY12</f>
        <v>0</v>
      </c>
      <c r="P15" s="568">
        <f>DATI!J12</f>
        <v>3980.3879999999999</v>
      </c>
      <c r="Q15" s="564">
        <f>DATI!K12</f>
        <v>3980.3879999999999</v>
      </c>
      <c r="R15" s="564">
        <f>DATI!L12</f>
        <v>0</v>
      </c>
      <c r="S15" s="564">
        <f t="shared" ref="S15:S16" si="248">P15-Q15-R15</f>
        <v>0</v>
      </c>
      <c r="T15" s="568">
        <f>DATI!M12</f>
        <v>3023.87</v>
      </c>
      <c r="U15" s="564">
        <f>DATI!N12</f>
        <v>3023.87</v>
      </c>
      <c r="V15" s="564">
        <f>DATI!O12</f>
        <v>0</v>
      </c>
      <c r="W15" s="569">
        <f t="shared" si="206"/>
        <v>0</v>
      </c>
      <c r="X15" s="570">
        <f>DATI!P12</f>
        <v>40678.26253</v>
      </c>
      <c r="Y15" s="564">
        <f>DATI!Q12</f>
        <v>5124.0420000000004</v>
      </c>
      <c r="Z15" s="568">
        <f>DATI!R12</f>
        <v>1855.653</v>
      </c>
      <c r="AA15" s="568">
        <f>DATI!U12</f>
        <v>613.44000000000005</v>
      </c>
      <c r="AB15" s="568">
        <f>DATI!V12</f>
        <v>521.005</v>
      </c>
      <c r="AC15" s="568">
        <f>DATI!W12</f>
        <v>50672.61853</v>
      </c>
      <c r="AD15" s="565">
        <f t="shared" si="5"/>
        <v>283.00662118614252</v>
      </c>
      <c r="AE15" s="567">
        <f t="shared" si="247"/>
        <v>6.8011683363946251E-2</v>
      </c>
      <c r="AF15" s="567">
        <f t="shared" si="208"/>
        <v>6.7421163586603411E-2</v>
      </c>
      <c r="AG15" s="571">
        <f t="shared" si="6"/>
        <v>0.56739456050197656</v>
      </c>
      <c r="AH15" s="572">
        <f t="shared" si="153"/>
        <v>38634.932260000001</v>
      </c>
      <c r="AI15" s="564">
        <f t="shared" si="154"/>
        <v>105.84912947945206</v>
      </c>
      <c r="AJ15" s="565">
        <f t="shared" si="8"/>
        <v>215.77613227516181</v>
      </c>
      <c r="AK15" s="566">
        <f t="shared" si="9"/>
        <v>0.59116748568537481</v>
      </c>
      <c r="AL15" s="567">
        <f t="shared" si="246"/>
        <v>2.6553936224145563E-2</v>
      </c>
      <c r="AM15" s="567">
        <f t="shared" si="156"/>
        <v>2.5986339060844545E-2</v>
      </c>
      <c r="AN15" s="573">
        <f>DATI!EH12/1000</f>
        <v>386.54700000000003</v>
      </c>
      <c r="AO15" s="574">
        <f>(DATI!EI12+DATI!ES12)/1000</f>
        <v>8.5690000000000008</v>
      </c>
      <c r="AP15" s="574">
        <f>DATI!EJ12/1000</f>
        <v>0</v>
      </c>
      <c r="AQ15" s="574">
        <f>(DATI!EK12+DATI!EU12)/1000</f>
        <v>52.54</v>
      </c>
      <c r="AR15" s="574">
        <f>DATI!EL12/1000</f>
        <v>8.5389999999999997</v>
      </c>
      <c r="AS15" s="574">
        <f>DATI!EM12/1000</f>
        <v>0.01</v>
      </c>
      <c r="AT15" s="574">
        <f>DATI!EN12/1000</f>
        <v>1.72</v>
      </c>
      <c r="AU15" s="575">
        <f>DATI!EO12/1000</f>
        <v>4.87</v>
      </c>
      <c r="AV15" s="575">
        <f>DATI!EP12/1000</f>
        <v>0</v>
      </c>
      <c r="AW15" s="574">
        <f>DATI!EQ12/1000</f>
        <v>0</v>
      </c>
      <c r="AX15" s="575">
        <f>(DATI!ER12+DATI!EW12)/1000</f>
        <v>58.21</v>
      </c>
      <c r="AY15" s="575">
        <f>DATI!ET12/1000</f>
        <v>0</v>
      </c>
      <c r="AZ15" s="575">
        <f>DATI!EV12/1000</f>
        <v>0</v>
      </c>
      <c r="BA15" s="575">
        <f>DATI!EX12/1000</f>
        <v>0</v>
      </c>
      <c r="BB15" s="576">
        <f>DATI!DE12/1000</f>
        <v>33.506</v>
      </c>
      <c r="BC15" s="577">
        <f>DATI!DF12/1000</f>
        <v>8.49</v>
      </c>
      <c r="BD15" s="574">
        <f>DATI!DG12/1000</f>
        <v>8.0250000000000004</v>
      </c>
      <c r="BE15" s="577">
        <f>DATI!DH12/1000</f>
        <v>11605.388000000001</v>
      </c>
      <c r="BF15" s="577">
        <f>DATI!DI12/1000</f>
        <v>11.824999999999999</v>
      </c>
      <c r="BG15" s="577">
        <f>DATI!DJ12/1000</f>
        <v>3434.51</v>
      </c>
      <c r="BH15" s="577">
        <f>DATI!DK12/1000</f>
        <v>1585.9259999999999</v>
      </c>
      <c r="BI15" s="577">
        <f>DATI!DL12/1000</f>
        <v>4154.8760000000002</v>
      </c>
      <c r="BJ15" s="577">
        <f>DATI!DM12/1000</f>
        <v>26.562999999999999</v>
      </c>
      <c r="BK15" s="577">
        <f>DATI!DN12/1000</f>
        <v>12.587999999999999</v>
      </c>
      <c r="BL15" s="577">
        <f>DATI!DO12/1000</f>
        <v>27.318000000000001</v>
      </c>
      <c r="BM15" s="577">
        <f>DATI!DP12/1000</f>
        <v>959.00252999999998</v>
      </c>
      <c r="BN15" s="577">
        <f>DATI!DQ12/1000</f>
        <v>7.8029999999999999</v>
      </c>
      <c r="BO15" s="577">
        <f>DATI!DR12/1000</f>
        <v>1127.124</v>
      </c>
      <c r="BP15" s="577">
        <f>DATI!DS12/1000</f>
        <v>337.84800000000001</v>
      </c>
      <c r="BQ15" s="577">
        <f>DATI!DT12/1000</f>
        <v>3.9350000000000001</v>
      </c>
      <c r="BR15" s="577">
        <f>DATI!DU12/1000</f>
        <v>979.221</v>
      </c>
      <c r="BS15" s="577">
        <f>DATI!DV12/1000</f>
        <v>6601.1809999999996</v>
      </c>
      <c r="BT15" s="577">
        <f>DATI!DW12/1000</f>
        <v>4.8209999999999997</v>
      </c>
      <c r="BU15" s="577">
        <f>DATI!DX12/1000</f>
        <v>88.091999999999999</v>
      </c>
      <c r="BV15" s="578">
        <f>DATI!DY12/1000</f>
        <v>9660.2199999999993</v>
      </c>
      <c r="BW15" s="579">
        <f>DATI!DZ12/1000</f>
        <v>8.0250000000000004</v>
      </c>
      <c r="BX15" s="580">
        <f>DATI!EA12/1000</f>
        <v>0</v>
      </c>
      <c r="BY15" s="580">
        <f>DATI!EB12/1000</f>
        <v>0</v>
      </c>
      <c r="BZ15" s="580">
        <f>DATI!EC12/1000</f>
        <v>0</v>
      </c>
      <c r="CA15" s="580">
        <f>DATI!ED12/1000</f>
        <v>0</v>
      </c>
      <c r="CB15" s="580">
        <f>DATI!EE12/1000</f>
        <v>0</v>
      </c>
      <c r="CC15" s="580">
        <f>DATI!EF12/1000</f>
        <v>0</v>
      </c>
      <c r="CD15" s="581">
        <f>DATI!EG12/1000</f>
        <v>0</v>
      </c>
      <c r="CE15" s="579">
        <f t="shared" si="13"/>
        <v>0.18713104087662175</v>
      </c>
      <c r="CF15" s="580">
        <f t="shared" si="14"/>
        <v>4.7416657823748543E-2</v>
      </c>
      <c r="CG15" s="580">
        <f t="shared" si="15"/>
        <v>4.4819632395239346E-2</v>
      </c>
      <c r="CH15" s="580">
        <f t="shared" si="16"/>
        <v>64.816102674656946</v>
      </c>
      <c r="CI15" s="580">
        <f t="shared" si="17"/>
        <v>6.6042635897034921E-2</v>
      </c>
      <c r="CJ15" s="580">
        <f t="shared" si="18"/>
        <v>19.181741514987351</v>
      </c>
      <c r="CK15" s="580">
        <f t="shared" si="19"/>
        <v>8.8573981714706989</v>
      </c>
      <c r="CL15" s="580">
        <f t="shared" si="20"/>
        <v>23.204986288822738</v>
      </c>
      <c r="CM15" s="580">
        <f t="shared" si="21"/>
        <v>0.1483543794784726</v>
      </c>
      <c r="CN15" s="580">
        <f t="shared" si="22"/>
        <v>7.0303991600158613E-2</v>
      </c>
      <c r="CO15" s="580">
        <f t="shared" si="23"/>
        <v>0.15257105517422409</v>
      </c>
      <c r="CP15" s="580">
        <f t="shared" si="24"/>
        <v>5.3560300137949524</v>
      </c>
      <c r="CQ15" s="580">
        <f t="shared" si="25"/>
        <v>4.3579762190660759E-2</v>
      </c>
      <c r="CR15" s="580">
        <f t="shared" si="26"/>
        <v>6.2949885786731157</v>
      </c>
      <c r="CS15" s="580">
        <f t="shared" si="27"/>
        <v>1.8868813913354296</v>
      </c>
      <c r="CT15" s="580">
        <f t="shared" si="28"/>
        <v>2.1976978626201474E-2</v>
      </c>
      <c r="CU15" s="580">
        <f t="shared" si="29"/>
        <v>5.4689501873767812</v>
      </c>
      <c r="CV15" s="580">
        <f t="shared" si="30"/>
        <v>36.867601968154325</v>
      </c>
      <c r="CW15" s="580">
        <f t="shared" si="31"/>
        <v>2.6925289442672758E-2</v>
      </c>
      <c r="CX15" s="580">
        <f t="shared" si="32"/>
        <v>0.49199390117899372</v>
      </c>
      <c r="CY15" s="581">
        <f t="shared" si="33"/>
        <v>53.952337602135707</v>
      </c>
      <c r="CZ15" s="563">
        <f>DATI!AA12</f>
        <v>86346.012789999993</v>
      </c>
      <c r="DA15" s="564">
        <f t="shared" si="34"/>
        <v>236.56441860273972</v>
      </c>
      <c r="DB15" s="565">
        <f t="shared" si="35"/>
        <v>482.24256100217252</v>
      </c>
      <c r="DC15" s="566">
        <f t="shared" si="36"/>
        <v>1.3212124958963631</v>
      </c>
      <c r="DD15" s="582">
        <f t="shared" si="209"/>
        <v>4.2772440412253081E-2</v>
      </c>
      <c r="DE15" s="583">
        <f t="shared" si="157"/>
        <v>4.2195875793229316E-2</v>
      </c>
      <c r="DF15" s="564">
        <f t="shared" si="210"/>
        <v>3541.7407899999962</v>
      </c>
      <c r="DG15" s="584">
        <f t="shared" si="211"/>
        <v>19.524781932924896</v>
      </c>
      <c r="DH15" s="585">
        <f t="shared" si="212"/>
        <v>1.8698849449420477E-2</v>
      </c>
      <c r="DI15" s="586">
        <f>DATI!AB12+DATI!AG12</f>
        <v>42291.678845516537</v>
      </c>
      <c r="DJ15" s="564">
        <f t="shared" si="158"/>
        <v>115.86761327538777</v>
      </c>
      <c r="DK15" s="587">
        <f t="shared" si="37"/>
        <v>236.19906532505564</v>
      </c>
      <c r="DL15" s="588">
        <f t="shared" si="38"/>
        <v>0.64712072691796063</v>
      </c>
      <c r="DM15" s="589">
        <f t="shared" si="213"/>
        <v>0.48979307183961218</v>
      </c>
      <c r="DN15" s="590">
        <f t="shared" si="214"/>
        <v>1.0917379866372572E-2</v>
      </c>
      <c r="DO15" s="590">
        <f t="shared" si="215"/>
        <v>5.0000000000000044E-3</v>
      </c>
      <c r="DP15" s="590">
        <f t="shared" si="216"/>
        <v>5.4156783258417995E-2</v>
      </c>
      <c r="DQ15" s="590">
        <f t="shared" si="217"/>
        <v>5.3573924064431046E-2</v>
      </c>
      <c r="DR15" s="591">
        <f t="shared" si="218"/>
        <v>2172.7140793911603</v>
      </c>
      <c r="DS15" s="591">
        <f t="shared" si="219"/>
        <v>12.010652979145163</v>
      </c>
      <c r="DT15" s="592">
        <f t="shared" si="220"/>
        <v>1.3726596855495495E-2</v>
      </c>
      <c r="DU15" s="593" t="str">
        <f>DATI!AI12</f>
        <v>9/9</v>
      </c>
      <c r="DV15" s="592">
        <f>DATI!AJ12/DATI!AK12</f>
        <v>1</v>
      </c>
      <c r="DW15" s="594">
        <f>DATI!AB12</f>
        <v>40698.150529999999</v>
      </c>
      <c r="DX15" s="564">
        <f t="shared" si="39"/>
        <v>111.50178227397259</v>
      </c>
      <c r="DY15" s="595">
        <f t="shared" si="40"/>
        <v>227.29920821441937</v>
      </c>
      <c r="DZ15" s="566">
        <f t="shared" si="41"/>
        <v>0.62273755675183384</v>
      </c>
      <c r="EA15" s="589">
        <f t="shared" si="221"/>
        <v>0.47133792534208807</v>
      </c>
      <c r="EB15" s="585">
        <f t="shared" si="222"/>
        <v>-4.2916592079705529E-3</v>
      </c>
      <c r="EC15" s="596">
        <f t="shared" si="223"/>
        <v>44054.333944483456</v>
      </c>
      <c r="ED15" s="597">
        <f t="shared" si="42"/>
        <v>120.69680532735194</v>
      </c>
      <c r="EE15" s="598">
        <f t="shared" si="43"/>
        <v>246.04349567711691</v>
      </c>
      <c r="EF15" s="599">
        <f t="shared" si="44"/>
        <v>0.67409176897840251</v>
      </c>
      <c r="EG15" s="600">
        <f t="shared" si="159"/>
        <v>3.2072551407627922E-2</v>
      </c>
      <c r="EH15" s="600">
        <f t="shared" si="160"/>
        <v>3.1501902918709482E-2</v>
      </c>
      <c r="EI15" s="582">
        <f t="shared" si="45"/>
        <v>0.51020692816038782</v>
      </c>
      <c r="EJ15" s="601">
        <f t="shared" si="161"/>
        <v>1369.0267106088359</v>
      </c>
      <c r="EK15" s="601">
        <f t="shared" si="162"/>
        <v>7.5141289537798173</v>
      </c>
      <c r="EL15" s="563">
        <f>DATI!AD12</f>
        <v>38643.60426</v>
      </c>
      <c r="EM15" s="564">
        <f t="shared" si="46"/>
        <v>105.87288838356164</v>
      </c>
      <c r="EN15" s="595">
        <f t="shared" si="47"/>
        <v>215.82456540315329</v>
      </c>
      <c r="EO15" s="566">
        <f t="shared" si="48"/>
        <v>0.59130017918672129</v>
      </c>
      <c r="EP15" s="582">
        <f t="shared" si="224"/>
        <v>2.6784356603170047E-2</v>
      </c>
      <c r="EQ15" s="583">
        <f t="shared" si="225"/>
        <v>2.6216632036964203E-2</v>
      </c>
      <c r="ER15" s="582">
        <f t="shared" si="163"/>
        <v>2.8785595380677549E-2</v>
      </c>
      <c r="ES15" s="564">
        <f t="shared" si="226"/>
        <v>1008.0442600000024</v>
      </c>
      <c r="ET15" s="582">
        <f t="shared" si="49"/>
        <v>0.44754358668516814</v>
      </c>
      <c r="EU15" s="584">
        <f t="shared" si="227"/>
        <v>5.5136440387650794</v>
      </c>
      <c r="EV15" s="563">
        <f>DATI!AE12</f>
        <v>3980.3879999999999</v>
      </c>
      <c r="EW15" s="564">
        <f t="shared" si="50"/>
        <v>10.905172602739725</v>
      </c>
      <c r="EX15" s="595">
        <f t="shared" si="51"/>
        <v>22.230470648027659</v>
      </c>
      <c r="EY15" s="566">
        <f t="shared" si="52"/>
        <v>6.0905399035692212E-2</v>
      </c>
      <c r="EZ15" s="582">
        <f t="shared" si="228"/>
        <v>0.16537453477396283</v>
      </c>
      <c r="FA15" s="583">
        <f t="shared" si="229"/>
        <v>0.16473018160674999</v>
      </c>
      <c r="FB15" s="564">
        <f t="shared" si="230"/>
        <v>564.84400000000005</v>
      </c>
      <c r="FC15" s="584">
        <f t="shared" si="231"/>
        <v>3.1441011187684147</v>
      </c>
      <c r="FD15" s="564">
        <f>DATI!AG12</f>
        <v>1593.5283155165389</v>
      </c>
      <c r="FE15" s="582">
        <f t="shared" si="53"/>
        <v>1.8455146497524094E-2</v>
      </c>
      <c r="FF15" s="564">
        <f t="shared" si="232"/>
        <v>2386.859684483461</v>
      </c>
      <c r="FG15" s="582">
        <f t="shared" si="164"/>
        <v>1.3330613537391364E-2</v>
      </c>
      <c r="FH15" s="563">
        <f>DATI!AF12</f>
        <v>3023.87</v>
      </c>
      <c r="FI15" s="564">
        <f t="shared" si="165"/>
        <v>8.2845753424657538</v>
      </c>
      <c r="FJ15" s="590">
        <f t="shared" si="54"/>
        <v>3.5020377922421034E-2</v>
      </c>
      <c r="FK15" s="590">
        <f t="shared" si="166"/>
        <v>0.18297645603512147</v>
      </c>
      <c r="FL15" s="602">
        <f>DATI!AL12</f>
        <v>1091.7491585657001</v>
      </c>
      <c r="FM15" s="603" t="str">
        <f>DATI!AM12</f>
        <v>2/2</v>
      </c>
      <c r="FN15" s="604">
        <f>DATI!AN12/DATI!AO12</f>
        <v>1</v>
      </c>
      <c r="FO15" s="567">
        <f t="shared" si="167"/>
        <v>0.36104368195911202</v>
      </c>
      <c r="FP15" s="605">
        <f t="shared" si="55"/>
        <v>1.2643886188710488E-2</v>
      </c>
      <c r="FQ15" s="567">
        <f t="shared" si="168"/>
        <v>0.6451291664960257</v>
      </c>
      <c r="FR15" s="563">
        <f>DATI!AP12</f>
        <v>5999.1150000000007</v>
      </c>
      <c r="FS15" s="606">
        <f>DATI!AQ12</f>
        <v>2.56</v>
      </c>
      <c r="FT15" s="606">
        <f>DATI!AR12</f>
        <v>1855.6529999999996</v>
      </c>
      <c r="FU15" s="576">
        <f>DATI!AS12/1000</f>
        <v>45.344999999999999</v>
      </c>
      <c r="FV15" s="577">
        <f>DATI!AT12/1000</f>
        <v>10.36</v>
      </c>
      <c r="FW15" s="577">
        <f>DATI!AU12/1000</f>
        <v>8.6989999999999998</v>
      </c>
      <c r="FX15" s="577">
        <f>DATI!AV12/1000</f>
        <v>11605.388000000001</v>
      </c>
      <c r="FY15" s="577">
        <f>DATI!AW12/1000</f>
        <v>11.824999999999999</v>
      </c>
      <c r="FZ15" s="577">
        <f>DATI!AX12/1000</f>
        <v>3434.51</v>
      </c>
      <c r="GA15" s="577">
        <f>DATI!AY12/1000</f>
        <v>1585.9259999999999</v>
      </c>
      <c r="GB15" s="577">
        <f>DATI!AZ12/1000</f>
        <v>4154.8760000000002</v>
      </c>
      <c r="GC15" s="577">
        <f>DATI!BA12/1000</f>
        <v>26.562999999999999</v>
      </c>
      <c r="GD15" s="577">
        <f>DATI!BB12/1000</f>
        <v>16.904</v>
      </c>
      <c r="GE15" s="577">
        <f>DATI!BC12/1000</f>
        <v>27.318000000000001</v>
      </c>
      <c r="GF15" s="577">
        <f>DATI!BD12/1000</f>
        <v>959.00252999999998</v>
      </c>
      <c r="GG15" s="577">
        <f>DATI!BE12/1000</f>
        <v>7.8029999999999999</v>
      </c>
      <c r="GH15" s="577">
        <f>DATI!BF12/1000</f>
        <v>1127.124</v>
      </c>
      <c r="GI15" s="577">
        <f>DATI!BG12/1000</f>
        <v>0.13700000000000001</v>
      </c>
      <c r="GJ15" s="577">
        <f>DATI!BH12/1000</f>
        <v>337.84800000000001</v>
      </c>
      <c r="GK15" s="577">
        <f>DATI!BI12/1000</f>
        <v>4.9870000000000001</v>
      </c>
      <c r="GL15" s="577">
        <f>DATI!BJ12/1000</f>
        <v>979.221</v>
      </c>
      <c r="GM15" s="577">
        <f>DATI!BK12/1000</f>
        <v>6601.1809999999996</v>
      </c>
      <c r="GN15" s="577">
        <f>DATI!BL12/1000</f>
        <v>4.8209999999999997</v>
      </c>
      <c r="GO15" s="577">
        <f>DATI!BM12/1000</f>
        <v>88.091999999999999</v>
      </c>
      <c r="GP15" s="578">
        <f>DATI!BN12/1000</f>
        <v>9660.2199999999993</v>
      </c>
      <c r="GQ15" s="579">
        <f>DATI!BO12/1000</f>
        <v>8.6989999999999998</v>
      </c>
      <c r="GR15" s="580">
        <f>DATI!BP12/1000</f>
        <v>0</v>
      </c>
      <c r="GS15" s="580">
        <f>DATI!BQ12/1000</f>
        <v>0</v>
      </c>
      <c r="GT15" s="580">
        <f>DATI!BR12/1000</f>
        <v>0</v>
      </c>
      <c r="GU15" s="580">
        <f>DATI!BS12/1000</f>
        <v>0</v>
      </c>
      <c r="GV15" s="580">
        <f>DATI!BT12/1000</f>
        <v>0</v>
      </c>
      <c r="GW15" s="580">
        <f>DATI!BU12/1000</f>
        <v>0</v>
      </c>
      <c r="GX15" s="581">
        <f>DATI!BV12/1000</f>
        <v>0</v>
      </c>
      <c r="GY15" s="579">
        <f t="shared" si="59"/>
        <v>0.25325186678655803</v>
      </c>
      <c r="GZ15" s="580">
        <f t="shared" si="60"/>
        <v>5.7860609547000577E-2</v>
      </c>
      <c r="HA15" s="580">
        <f t="shared" si="61"/>
        <v>4.85839230163473E-2</v>
      </c>
      <c r="HB15" s="580">
        <f t="shared" si="62"/>
        <v>64.816102674656946</v>
      </c>
      <c r="HC15" s="580">
        <f t="shared" si="63"/>
        <v>6.6042635897034921E-2</v>
      </c>
      <c r="HD15" s="580">
        <f t="shared" si="64"/>
        <v>19.181741514987351</v>
      </c>
      <c r="HE15" s="580">
        <f t="shared" si="65"/>
        <v>8.8573981714706989</v>
      </c>
      <c r="HF15" s="580">
        <f t="shared" si="66"/>
        <v>23.204986288822738</v>
      </c>
      <c r="HG15" s="580">
        <f t="shared" si="67"/>
        <v>0.1483543794784726</v>
      </c>
      <c r="HH15" s="580">
        <f t="shared" si="68"/>
        <v>9.4408855577461176E-2</v>
      </c>
      <c r="HI15" s="580">
        <f t="shared" si="69"/>
        <v>0.15257105517422409</v>
      </c>
      <c r="HJ15" s="580">
        <f t="shared" si="70"/>
        <v>5.3560300137949524</v>
      </c>
      <c r="HK15" s="580">
        <f t="shared" si="71"/>
        <v>4.3579762190660759E-2</v>
      </c>
      <c r="HL15" s="580">
        <f t="shared" si="72"/>
        <v>6.2949885786731157</v>
      </c>
      <c r="HM15" s="580">
        <f t="shared" si="73"/>
        <v>7.6514512624894582E-4</v>
      </c>
      <c r="HN15" s="580">
        <f t="shared" si="74"/>
        <v>1.8868813913354296</v>
      </c>
      <c r="HO15" s="580">
        <f t="shared" si="75"/>
        <v>2.7852399595645932E-2</v>
      </c>
      <c r="HP15" s="580">
        <f t="shared" si="244"/>
        <v>5.4689501873767812</v>
      </c>
      <c r="HQ15" s="580">
        <f t="shared" si="77"/>
        <v>36.867601968154325</v>
      </c>
      <c r="HR15" s="580">
        <f t="shared" si="78"/>
        <v>2.6925289442672758E-2</v>
      </c>
      <c r="HS15" s="580">
        <f t="shared" si="79"/>
        <v>0.49199390117899372</v>
      </c>
      <c r="HT15" s="581">
        <f t="shared" si="80"/>
        <v>53.952337602135707</v>
      </c>
      <c r="HU15" s="607">
        <f t="shared" si="169"/>
        <v>44054.333944483464</v>
      </c>
      <c r="HV15" s="608">
        <f t="shared" si="240"/>
        <v>38643.60426</v>
      </c>
      <c r="HW15" s="609">
        <f t="shared" si="233"/>
        <v>0</v>
      </c>
      <c r="HX15" s="610">
        <f>DATI!CQ12</f>
        <v>0</v>
      </c>
      <c r="HY15" s="610">
        <f>DATI!CT12</f>
        <v>0</v>
      </c>
      <c r="HZ15" s="611">
        <f t="shared" si="170"/>
        <v>0</v>
      </c>
      <c r="IA15" s="611">
        <f t="shared" si="81"/>
        <v>0</v>
      </c>
      <c r="IB15" s="582">
        <f t="shared" si="82"/>
        <v>0</v>
      </c>
      <c r="IC15" s="610">
        <f>DATI!CV12</f>
        <v>0</v>
      </c>
      <c r="ID15" s="612">
        <f t="shared" si="171"/>
        <v>0</v>
      </c>
      <c r="IE15" s="613">
        <f>+(HW15+IC15)/CZ15</f>
        <v>0</v>
      </c>
      <c r="IF15" s="613">
        <f t="shared" si="84"/>
        <v>0</v>
      </c>
      <c r="IG15" s="609">
        <f t="shared" si="243"/>
        <v>0</v>
      </c>
      <c r="IH15" s="614">
        <f t="shared" si="85"/>
        <v>0</v>
      </c>
      <c r="II15" s="610">
        <f>DATI!CX12</f>
        <v>0</v>
      </c>
      <c r="IJ15" s="610">
        <f>DATI!DA12</f>
        <v>0</v>
      </c>
      <c r="IK15" s="615">
        <f>DATI!CS12</f>
        <v>44054.333944483464</v>
      </c>
      <c r="IL15" s="594">
        <f t="shared" si="241"/>
        <v>43805.496013066833</v>
      </c>
      <c r="IM15" s="594">
        <f t="shared" si="235"/>
        <v>5487.8939957948241</v>
      </c>
      <c r="IN15" s="582">
        <f t="shared" si="87"/>
        <v>0.50732505876797229</v>
      </c>
      <c r="IO15" s="582">
        <f t="shared" si="88"/>
        <v>0.9943515675045681</v>
      </c>
      <c r="IP15" s="609">
        <f t="shared" si="173"/>
        <v>38394.76632858337</v>
      </c>
      <c r="IQ15" s="616">
        <f t="shared" si="90"/>
        <v>0.42991623876088353</v>
      </c>
      <c r="IR15" s="610">
        <f>DATI!CZ12</f>
        <v>38643.60426</v>
      </c>
      <c r="IS15" s="594">
        <f t="shared" si="236"/>
        <v>248.83793141663071</v>
      </c>
      <c r="IT15" s="615">
        <f>DATI!CR12</f>
        <v>0</v>
      </c>
      <c r="IU15" s="617">
        <f>DATI!CU12</f>
        <v>248.83793141663071</v>
      </c>
      <c r="IV15" s="582">
        <f>IF(IS28&gt;0,(IS15-IS28)/IS28,0)</f>
        <v>6.3669897378688782</v>
      </c>
      <c r="IW15" s="590">
        <f t="shared" si="91"/>
        <v>2.8818693924156438E-3</v>
      </c>
      <c r="IX15" s="582">
        <f t="shared" si="175"/>
        <v>5.6484324954319386E-3</v>
      </c>
      <c r="IY15" s="615">
        <f>DATI!CW12</f>
        <v>38317.602017272009</v>
      </c>
      <c r="IZ15" s="618">
        <f t="shared" si="237"/>
        <v>38566.43994868864</v>
      </c>
      <c r="JA15" s="619">
        <f t="shared" si="92"/>
        <v>0.44664992282255261</v>
      </c>
      <c r="JB15" s="619">
        <f t="shared" si="93"/>
        <v>0.87542896454386132</v>
      </c>
      <c r="JC15" s="620">
        <f t="shared" si="238"/>
        <v>248.83793141663071</v>
      </c>
      <c r="JD15" s="616">
        <f t="shared" si="94"/>
        <v>2.7863033888562731E-3</v>
      </c>
      <c r="JE15" s="610">
        <f>DATI!CY12</f>
        <v>0</v>
      </c>
      <c r="JF15" s="610">
        <f>DATI!DB12</f>
        <v>248.83793141663071</v>
      </c>
      <c r="JG15" s="586">
        <f t="shared" si="96"/>
        <v>39934.595636220794</v>
      </c>
      <c r="JH15" s="566">
        <f t="shared" si="97"/>
        <v>223.03475342902746</v>
      </c>
      <c r="JI15" s="589">
        <f t="shared" si="176"/>
        <v>0.46249495889688313</v>
      </c>
      <c r="JJ15" s="603" t="str">
        <f>DATI!CN12</f>
        <v>8/8</v>
      </c>
      <c r="JK15" s="604">
        <f>DATI!CO12/DATI!CP12</f>
        <v>1</v>
      </c>
      <c r="JL15" s="621">
        <f t="shared" si="177"/>
        <v>5.6566086297638873E-2</v>
      </c>
      <c r="JM15" s="622">
        <f t="shared" si="178"/>
        <v>1.3227858112487651E-2</v>
      </c>
      <c r="JN15" s="623">
        <f t="shared" si="98"/>
        <v>40183.433567637425</v>
      </c>
      <c r="JO15" s="594">
        <f t="shared" si="179"/>
        <v>78501.035584909434</v>
      </c>
      <c r="JP15" s="589">
        <f t="shared" si="180"/>
        <v>0.46537682828929877</v>
      </c>
      <c r="JQ15" s="590">
        <f t="shared" si="181"/>
        <v>8.51189910985517E-3</v>
      </c>
      <c r="JR15" s="624">
        <f t="shared" si="182"/>
        <v>0.90914488171943575</v>
      </c>
      <c r="JS15" s="585">
        <f t="shared" si="183"/>
        <v>-1.1231148813490854E-3</v>
      </c>
      <c r="JT15" s="576">
        <f>DATI!BW12</f>
        <v>11038.177642092347</v>
      </c>
      <c r="JU15" s="577">
        <f>DATI!BX12</f>
        <v>9277.6821928227691</v>
      </c>
      <c r="JV15" s="577">
        <f>DATI!BY12</f>
        <v>2887.634488585014</v>
      </c>
      <c r="JW15" s="577">
        <f>DATI!BZ12</f>
        <v>979.221</v>
      </c>
      <c r="JX15" s="577">
        <f>DATI!CA12</f>
        <v>6601.1809999999996</v>
      </c>
      <c r="JY15" s="577">
        <f>DATI!CB12</f>
        <v>3268.166329089001</v>
      </c>
      <c r="JZ15" s="577">
        <f>DATI!CC12</f>
        <v>1554.5951102366746</v>
      </c>
      <c r="KA15" s="577">
        <f>DATI!CD12</f>
        <v>24.374408184513449</v>
      </c>
      <c r="KB15" s="577">
        <f>DATI!CE12</f>
        <v>1014.4115731272698</v>
      </c>
      <c r="KC15" s="577">
        <f>DATI!CF12</f>
        <v>0</v>
      </c>
      <c r="KD15" s="577">
        <f>DATI!CG12</f>
        <v>132.19300000000001</v>
      </c>
      <c r="KE15" s="577">
        <f>DATI!CH12</f>
        <v>0</v>
      </c>
      <c r="KF15" s="577">
        <f>DATI!CI12</f>
        <v>16.565920322418211</v>
      </c>
      <c r="KG15" s="577">
        <f>DATI!CJ12</f>
        <v>26.031740506649019</v>
      </c>
      <c r="KH15" s="577">
        <f>DATI!CK12</f>
        <v>304.06319194507597</v>
      </c>
      <c r="KI15" s="577">
        <f>DATI!CL12</f>
        <v>257.2135652268268</v>
      </c>
      <c r="KJ15" s="625">
        <f t="shared" si="100"/>
        <v>61.64823230304409</v>
      </c>
      <c r="KK15" s="626">
        <f t="shared" si="184"/>
        <v>2.3004927900207067E-2</v>
      </c>
      <c r="KL15" s="627">
        <f t="shared" si="101"/>
        <v>51.815863596532658</v>
      </c>
      <c r="KM15" s="626">
        <f t="shared" si="185"/>
        <v>-7.2962726804279409E-3</v>
      </c>
      <c r="KN15" s="627">
        <f t="shared" si="102"/>
        <v>16.127441279775113</v>
      </c>
      <c r="KO15" s="626">
        <f t="shared" si="186"/>
        <v>-8.4352940137916374E-2</v>
      </c>
      <c r="KP15" s="627">
        <f t="shared" si="103"/>
        <v>5.4689501873767812</v>
      </c>
      <c r="KQ15" s="626">
        <f t="shared" si="187"/>
        <v>6.4417325046630794E-2</v>
      </c>
      <c r="KR15" s="627">
        <f t="shared" si="104"/>
        <v>36.867601968154325</v>
      </c>
      <c r="KS15" s="626">
        <f t="shared" si="188"/>
        <v>3.8589066271532864E-2</v>
      </c>
      <c r="KT15" s="627">
        <f t="shared" si="105"/>
        <v>18.252711959659543</v>
      </c>
      <c r="KU15" s="626">
        <f t="shared" si="189"/>
        <v>0.13870744165166951</v>
      </c>
      <c r="KV15" s="627">
        <f t="shared" si="106"/>
        <v>8.6824151232703226</v>
      </c>
      <c r="KW15" s="626">
        <f t="shared" si="190"/>
        <v>0.15793582043281462</v>
      </c>
      <c r="KX15" s="627">
        <f t="shared" si="107"/>
        <v>0.13613109217213781</v>
      </c>
      <c r="KY15" s="626">
        <f t="shared" si="191"/>
        <v>-6.2216809982043625E-2</v>
      </c>
      <c r="KZ15" s="627">
        <f t="shared" si="108"/>
        <v>5.6654895707215811</v>
      </c>
      <c r="LA15" s="626">
        <f t="shared" si="192"/>
        <v>0.14643617477385396</v>
      </c>
      <c r="LB15" s="628" t="s">
        <v>177</v>
      </c>
      <c r="LC15" s="629" t="s">
        <v>177</v>
      </c>
      <c r="LD15" s="627">
        <f t="shared" si="109"/>
        <v>0.73829802681917445</v>
      </c>
      <c r="LE15" s="626">
        <f t="shared" si="193"/>
        <v>0.42769052090797488</v>
      </c>
      <c r="LF15" s="627">
        <f t="shared" si="110"/>
        <v>0</v>
      </c>
      <c r="LG15" s="626" t="e">
        <f t="shared" si="194"/>
        <v>#DIV/0!</v>
      </c>
      <c r="LH15" s="627">
        <f t="shared" si="111"/>
        <v>9.2520680266617958E-2</v>
      </c>
      <c r="LI15" s="626">
        <f t="shared" si="195"/>
        <v>0.11464363154303826</v>
      </c>
      <c r="LJ15" s="627">
        <f t="shared" si="112"/>
        <v>0.1453872947185384</v>
      </c>
      <c r="LK15" s="626">
        <f t="shared" si="196"/>
        <v>-9.20239092844614E-2</v>
      </c>
      <c r="LL15" s="627">
        <f t="shared" si="113"/>
        <v>1.6981932072151287</v>
      </c>
      <c r="LM15" s="626">
        <f t="shared" si="197"/>
        <v>0.36758091704572543</v>
      </c>
      <c r="LN15" s="627">
        <f t="shared" si="114"/>
        <v>1.4365379988205975</v>
      </c>
      <c r="LO15" s="630">
        <f t="shared" si="198"/>
        <v>-6.9313556310632379E-2</v>
      </c>
      <c r="LP15" s="631">
        <f t="shared" si="115"/>
        <v>0.12783656460128653</v>
      </c>
      <c r="LQ15" s="632">
        <f t="shared" si="116"/>
        <v>0.10744771985461322</v>
      </c>
      <c r="LR15" s="632">
        <f t="shared" si="117"/>
        <v>3.3442592139233555E-2</v>
      </c>
      <c r="LS15" s="632">
        <f t="shared" si="118"/>
        <v>1.1340662624243452E-2</v>
      </c>
      <c r="LT15" s="632">
        <f t="shared" si="119"/>
        <v>7.6450328008249427E-2</v>
      </c>
      <c r="LU15" s="632">
        <f t="shared" si="120"/>
        <v>3.784964960730066E-2</v>
      </c>
      <c r="LV15" s="632">
        <f t="shared" si="121"/>
        <v>1.8004248951454967E-2</v>
      </c>
      <c r="LW15" s="632">
        <f t="shared" si="122"/>
        <v>2.822875937976875E-4</v>
      </c>
      <c r="LX15" s="633">
        <f t="shared" si="123"/>
        <v>1.1748215584596768E-2</v>
      </c>
      <c r="LY15" s="634" t="s">
        <v>177</v>
      </c>
      <c r="LZ15" s="633">
        <f t="shared" si="124"/>
        <v>1.5309682025677705E-3</v>
      </c>
      <c r="MA15" s="633">
        <f t="shared" si="125"/>
        <v>0</v>
      </c>
      <c r="MB15" s="633">
        <f t="shared" si="126"/>
        <v>1.9185506993481884E-4</v>
      </c>
      <c r="MC15" s="633">
        <f t="shared" si="127"/>
        <v>3.0148167431842129E-4</v>
      </c>
      <c r="MD15" s="633">
        <f t="shared" si="128"/>
        <v>3.5214502919153957E-3</v>
      </c>
      <c r="ME15" s="633">
        <f t="shared" si="129"/>
        <v>2.9788702097037134E-3</v>
      </c>
      <c r="MF15" s="631">
        <f t="shared" si="130"/>
        <v>0.27122062055266438</v>
      </c>
      <c r="MG15" s="632">
        <f t="shared" si="131"/>
        <v>0.22796323842735489</v>
      </c>
      <c r="MH15" s="632">
        <f t="shared" si="132"/>
        <v>7.0952474522311279E-2</v>
      </c>
      <c r="MI15" s="632">
        <f t="shared" si="133"/>
        <v>2.40605773787726E-2</v>
      </c>
      <c r="MJ15" s="632">
        <f t="shared" si="134"/>
        <v>0.16219854991037108</v>
      </c>
      <c r="MK15" s="632">
        <f t="shared" si="135"/>
        <v>8.0302576076028906E-2</v>
      </c>
      <c r="ML15" s="632">
        <f t="shared" si="136"/>
        <v>3.8198175838254106E-2</v>
      </c>
      <c r="MM15" s="632">
        <f t="shared" si="137"/>
        <v>5.9890702322077847E-4</v>
      </c>
      <c r="MN15" s="633">
        <f t="shared" si="199"/>
        <v>2.49252499171802E-2</v>
      </c>
      <c r="MO15" s="634" t="s">
        <v>177</v>
      </c>
      <c r="MP15" s="633">
        <f t="shared" si="138"/>
        <v>3.2481328580903457E-3</v>
      </c>
      <c r="MQ15" s="633">
        <f t="shared" si="139"/>
        <v>0</v>
      </c>
      <c r="MR15" s="633">
        <f t="shared" si="140"/>
        <v>4.0704356602659143E-4</v>
      </c>
      <c r="MS15" s="633">
        <f t="shared" si="141"/>
        <v>6.3962956959088678E-4</v>
      </c>
      <c r="MT15" s="633">
        <f t="shared" si="142"/>
        <v>7.471179598712737E-3</v>
      </c>
      <c r="MU15" s="633">
        <f t="shared" si="143"/>
        <v>6.320030809194287E-3</v>
      </c>
      <c r="MV15" s="586">
        <f t="shared" si="144"/>
        <v>42366.575576220799</v>
      </c>
      <c r="MW15" s="566">
        <f t="shared" si="145"/>
        <v>223.03475342902746</v>
      </c>
      <c r="MX15" s="624">
        <f t="shared" si="146"/>
        <v>0.47438962552945407</v>
      </c>
      <c r="MY15" s="1471">
        <f t="shared" si="200"/>
        <v>0</v>
      </c>
      <c r="MZ15" s="583">
        <f t="shared" si="201"/>
        <v>2.7863033888562731E-3</v>
      </c>
      <c r="NA15" s="1472">
        <f t="shared" si="202"/>
        <v>2.7863033888562731E-3</v>
      </c>
      <c r="NB15" s="623">
        <f t="shared" si="239"/>
        <v>40183.433567637425</v>
      </c>
      <c r="NC15" s="615">
        <f t="shared" si="203"/>
        <v>78501.035584909434</v>
      </c>
      <c r="ND15" s="589">
        <f t="shared" si="147"/>
        <v>0.44994441357064818</v>
      </c>
      <c r="NE15" s="638">
        <f t="shared" si="148"/>
        <v>0.87899662335941486</v>
      </c>
    </row>
    <row r="16" spans="1:369" ht="8.25" customHeight="1" outlineLevel="1" thickBot="1" x14ac:dyDescent="0.25">
      <c r="A16" s="641" t="s">
        <v>189</v>
      </c>
      <c r="B16" s="642">
        <f>DATI!D13</f>
        <v>136</v>
      </c>
      <c r="C16" s="1517" t="str">
        <f>DATI!F13 &amp; "/" &amp; DATI!E13 &amp; " (" &amp; TEXT(DATI!F13/DATI!E13,"0,0%") &amp; ")"</f>
        <v>130/138 (94,2%)</v>
      </c>
      <c r="D16" s="643">
        <f>DATI!G13</f>
        <v>881907</v>
      </c>
      <c r="E16" s="644">
        <f t="shared" si="204"/>
        <v>8.7878896885958929E-2</v>
      </c>
      <c r="F16" s="645">
        <f t="shared" si="149"/>
        <v>1.0295119182746879E-3</v>
      </c>
      <c r="G16" s="646">
        <f>DATI!H13</f>
        <v>415568.75034599996</v>
      </c>
      <c r="H16" s="647">
        <f t="shared" si="150"/>
        <v>1138.5445214958902</v>
      </c>
      <c r="I16" s="648">
        <f t="shared" si="0"/>
        <v>471.21606966040633</v>
      </c>
      <c r="J16" s="649">
        <f t="shared" si="1"/>
        <v>1.2910029305764557</v>
      </c>
      <c r="K16" s="650">
        <f t="shared" si="2"/>
        <v>1.3201037854731089E-2</v>
      </c>
      <c r="L16" s="650">
        <f t="shared" si="151"/>
        <v>1.2159008092710618E-2</v>
      </c>
      <c r="M16" s="650">
        <f t="shared" si="205"/>
        <v>8.546738070100654E-2</v>
      </c>
      <c r="N16" s="651">
        <f>DATI!I13</f>
        <v>88482.714867999995</v>
      </c>
      <c r="O16" s="651">
        <f>DATI!EY13</f>
        <v>33.92</v>
      </c>
      <c r="P16" s="651">
        <f>DATI!J13</f>
        <v>24587.905991</v>
      </c>
      <c r="Q16" s="647">
        <f>DATI!K13</f>
        <v>24580.645991000001</v>
      </c>
      <c r="R16" s="647">
        <f>DATI!L13</f>
        <v>7.26</v>
      </c>
      <c r="S16" s="647">
        <f t="shared" si="248"/>
        <v>-1.6004975122996257E-12</v>
      </c>
      <c r="T16" s="651">
        <f>DATI!M13</f>
        <v>8880.1090100000019</v>
      </c>
      <c r="U16" s="647">
        <f>DATI!N13</f>
        <v>8880.1090100000019</v>
      </c>
      <c r="V16" s="647">
        <f>DATI!O13</f>
        <v>0</v>
      </c>
      <c r="W16" s="652">
        <f t="shared" si="206"/>
        <v>0</v>
      </c>
      <c r="X16" s="653">
        <f>DATI!P13</f>
        <v>278198.73447700002</v>
      </c>
      <c r="Y16" s="647">
        <f>DATI!Q13</f>
        <v>17563.285984000006</v>
      </c>
      <c r="Z16" s="651">
        <f>DATI!R13</f>
        <v>11378.299000000001</v>
      </c>
      <c r="AA16" s="651">
        <f>DATI!U13</f>
        <v>552</v>
      </c>
      <c r="AB16" s="651">
        <f>DATI!V13</f>
        <v>3488.9870000000001</v>
      </c>
      <c r="AC16" s="651">
        <f>DATI!W13</f>
        <v>327078.775478</v>
      </c>
      <c r="AD16" s="648">
        <f t="shared" si="5"/>
        <v>370.87671996933915</v>
      </c>
      <c r="AE16" s="650">
        <f t="shared" si="247"/>
        <v>2.0212883903068142E-2</v>
      </c>
      <c r="AF16" s="650">
        <f t="shared" si="208"/>
        <v>1.9163642786147593E-2</v>
      </c>
      <c r="AG16" s="654">
        <f t="shared" si="6"/>
        <v>0.78706297142332349</v>
      </c>
      <c r="AH16" s="655">
        <f t="shared" si="153"/>
        <v>88489.97486799999</v>
      </c>
      <c r="AI16" s="647">
        <f t="shared" si="154"/>
        <v>242.43828730958901</v>
      </c>
      <c r="AJ16" s="648">
        <f t="shared" si="8"/>
        <v>100.33934969106718</v>
      </c>
      <c r="AK16" s="649">
        <f t="shared" si="9"/>
        <v>0.27490232792073199</v>
      </c>
      <c r="AL16" s="650">
        <f t="shared" si="246"/>
        <v>-1.1900512489930567E-2</v>
      </c>
      <c r="AM16" s="650">
        <f t="shared" si="156"/>
        <v>-1.2916726484344445E-2</v>
      </c>
      <c r="AN16" s="656">
        <f>DATI!EH13/1000</f>
        <v>2300.2460000000001</v>
      </c>
      <c r="AO16" s="657">
        <f>(DATI!EI13+DATI!ES13)/1000</f>
        <v>72.099999999999994</v>
      </c>
      <c r="AP16" s="657">
        <f>DATI!EJ13/1000</f>
        <v>7.0000000000000007E-2</v>
      </c>
      <c r="AQ16" s="657">
        <f>(DATI!EK13+DATI!EU13)/1000</f>
        <v>909.73500000000001</v>
      </c>
      <c r="AR16" s="657">
        <f>DATI!EL13/1000</f>
        <v>62.209000000000003</v>
      </c>
      <c r="AS16" s="657">
        <f>DATI!EM13/1000</f>
        <v>0.22700000000000001</v>
      </c>
      <c r="AT16" s="657">
        <f>DATI!EN13/1000</f>
        <v>0</v>
      </c>
      <c r="AU16" s="658">
        <f>DATI!EO13/1000</f>
        <v>122.75</v>
      </c>
      <c r="AV16" s="658">
        <f>DATI!EP13/1000</f>
        <v>1.01</v>
      </c>
      <c r="AW16" s="657">
        <f>DATI!EQ13/1000</f>
        <v>20.64</v>
      </c>
      <c r="AX16" s="658">
        <f>(DATI!ER13+DATI!EW13)/1000</f>
        <v>0</v>
      </c>
      <c r="AY16" s="658">
        <f>DATI!ET13/1000</f>
        <v>0</v>
      </c>
      <c r="AZ16" s="658">
        <f>DATI!EV13/1000</f>
        <v>0</v>
      </c>
      <c r="BA16" s="658">
        <f>DATI!EX13/1000</f>
        <v>0</v>
      </c>
      <c r="BB16" s="659">
        <f>DATI!DE13/1000</f>
        <v>71.367998</v>
      </c>
      <c r="BC16" s="660">
        <f>DATI!DF13/1000</f>
        <v>2.02</v>
      </c>
      <c r="BD16" s="657">
        <f>DATI!DG13/1000</f>
        <v>103.96000199999997</v>
      </c>
      <c r="BE16" s="660">
        <f>DATI!DH13/1000</f>
        <v>46176.145964000003</v>
      </c>
      <c r="BF16" s="660">
        <f>DATI!DI13/1000</f>
        <v>98.526999000000018</v>
      </c>
      <c r="BG16" s="660">
        <f>DATI!DJ13/1000</f>
        <v>27486.945959000008</v>
      </c>
      <c r="BH16" s="660">
        <f>DATI!DK13/1000</f>
        <v>6038.5690020000002</v>
      </c>
      <c r="BI16" s="660">
        <f>DATI!DL13/1000</f>
        <v>10274.294</v>
      </c>
      <c r="BJ16" s="660">
        <f>DATI!DM13/1000</f>
        <v>192.53000000000003</v>
      </c>
      <c r="BK16" s="660">
        <f>DATI!DN13/1000</f>
        <v>156.207998</v>
      </c>
      <c r="BL16" s="660">
        <f>DATI!DO13/1000</f>
        <v>100.819</v>
      </c>
      <c r="BM16" s="660">
        <f>DATI!DP13/1000</f>
        <v>21495.151860999998</v>
      </c>
      <c r="BN16" s="660">
        <f>DATI!DQ13/1000</f>
        <v>410.99500100000006</v>
      </c>
      <c r="BO16" s="660">
        <f>DATI!DR13/1000</f>
        <v>4977.2289879999998</v>
      </c>
      <c r="BP16" s="660">
        <f>DATI!DS13/1000</f>
        <v>2579.792997</v>
      </c>
      <c r="BQ16" s="660">
        <f>DATI!DT13/1000</f>
        <v>37.606032999999996</v>
      </c>
      <c r="BR16" s="660">
        <f>DATI!DU13/1000</f>
        <v>71716.412881000011</v>
      </c>
      <c r="BS16" s="660">
        <f>DATI!DV13/1000</f>
        <v>41310.576884000002</v>
      </c>
      <c r="BT16" s="660">
        <f>DATI!DW13/1000</f>
        <v>6.9859999999999998</v>
      </c>
      <c r="BU16" s="660">
        <f>DATI!DX13/1000</f>
        <v>826.96400000000006</v>
      </c>
      <c r="BV16" s="661">
        <f>DATI!DY13/1000</f>
        <v>44135.63291</v>
      </c>
      <c r="BW16" s="662">
        <f>DATI!DZ13/1000</f>
        <v>94.682001999999983</v>
      </c>
      <c r="BX16" s="663">
        <f>DATI!EA13/1000</f>
        <v>2.2610000000000001</v>
      </c>
      <c r="BY16" s="663">
        <f>DATI!EB13/1000</f>
        <v>3.8929999999999998</v>
      </c>
      <c r="BZ16" s="663">
        <f>DATI!EC13/1000</f>
        <v>0</v>
      </c>
      <c r="CA16" s="663">
        <f>DATI!ED13/1000</f>
        <v>0.24599999999999997</v>
      </c>
      <c r="CB16" s="663">
        <f>DATI!EE13/1000</f>
        <v>1.3420000000000001</v>
      </c>
      <c r="CC16" s="663">
        <f>DATI!EF13/1000</f>
        <v>1.536</v>
      </c>
      <c r="CD16" s="664">
        <f>DATI!EG13/1000</f>
        <v>0</v>
      </c>
      <c r="CE16" s="662">
        <f t="shared" si="13"/>
        <v>8.0924630374858128E-2</v>
      </c>
      <c r="CF16" s="663">
        <f t="shared" si="14"/>
        <v>2.2904909474581788E-3</v>
      </c>
      <c r="CG16" s="663">
        <f t="shared" si="15"/>
        <v>0.1178809126132347</v>
      </c>
      <c r="CH16" s="663">
        <f t="shared" si="16"/>
        <v>52.359427880717583</v>
      </c>
      <c r="CI16" s="663">
        <f t="shared" si="17"/>
        <v>0.11172039568798071</v>
      </c>
      <c r="CJ16" s="663">
        <f t="shared" si="18"/>
        <v>31.167624204139447</v>
      </c>
      <c r="CK16" s="663">
        <f t="shared" si="19"/>
        <v>6.84717209637751</v>
      </c>
      <c r="CL16" s="663">
        <f t="shared" si="20"/>
        <v>11.650087821051427</v>
      </c>
      <c r="CM16" s="663">
        <f t="shared" si="21"/>
        <v>0.21831100104659565</v>
      </c>
      <c r="CN16" s="663">
        <f t="shared" si="22"/>
        <v>0.17712525016810163</v>
      </c>
      <c r="CO16" s="663">
        <f t="shared" si="23"/>
        <v>0.1143193103127654</v>
      </c>
      <c r="CP16" s="663">
        <f t="shared" si="24"/>
        <v>24.373490471217483</v>
      </c>
      <c r="CQ16" s="663">
        <f t="shared" si="25"/>
        <v>0.46602986596092338</v>
      </c>
      <c r="CR16" s="663">
        <f t="shared" si="26"/>
        <v>5.6437118517031841</v>
      </c>
      <c r="CS16" s="663">
        <f t="shared" si="27"/>
        <v>2.9252438148240119</v>
      </c>
      <c r="CT16" s="663">
        <f t="shared" si="28"/>
        <v>4.2641721859561152E-2</v>
      </c>
      <c r="CU16" s="663">
        <f t="shared" si="29"/>
        <v>81.319700241635474</v>
      </c>
      <c r="CV16" s="663">
        <f t="shared" si="30"/>
        <v>46.842327914394609</v>
      </c>
      <c r="CW16" s="663">
        <f t="shared" si="31"/>
        <v>7.9214701776944736E-3</v>
      </c>
      <c r="CX16" s="663">
        <f t="shared" si="32"/>
        <v>0.93769978013554722</v>
      </c>
      <c r="CY16" s="664">
        <f t="shared" si="33"/>
        <v>50.045677049847662</v>
      </c>
      <c r="CZ16" s="646">
        <f>DATI!AA13</f>
        <v>400216.28134599997</v>
      </c>
      <c r="DA16" s="647">
        <f t="shared" si="34"/>
        <v>1096.4829625917807</v>
      </c>
      <c r="DB16" s="648">
        <f t="shared" si="35"/>
        <v>453.80780665761802</v>
      </c>
      <c r="DC16" s="649">
        <f t="shared" si="36"/>
        <v>1.2433090593359397</v>
      </c>
      <c r="DD16" s="665">
        <f t="shared" si="209"/>
        <v>7.2885392008255638E-3</v>
      </c>
      <c r="DE16" s="666">
        <f t="shared" si="157"/>
        <v>6.2525901664543726E-3</v>
      </c>
      <c r="DF16" s="647">
        <f t="shared" si="210"/>
        <v>2895.8852820000029</v>
      </c>
      <c r="DG16" s="667">
        <f t="shared" si="211"/>
        <v>2.819842907334305</v>
      </c>
      <c r="DH16" s="668">
        <f t="shared" si="212"/>
        <v>8.6669711203647609E-2</v>
      </c>
      <c r="DI16" s="669">
        <f>DATI!AB13+DATI!AG13</f>
        <v>282786.84206667106</v>
      </c>
      <c r="DJ16" s="647">
        <f t="shared" si="158"/>
        <v>774.7584714155372</v>
      </c>
      <c r="DK16" s="670">
        <f t="shared" si="37"/>
        <v>320.65381277920585</v>
      </c>
      <c r="DL16" s="671">
        <f t="shared" si="38"/>
        <v>0.87850359665535838</v>
      </c>
      <c r="DM16" s="672">
        <f t="shared" si="213"/>
        <v>0.70658505225126678</v>
      </c>
      <c r="DN16" s="673">
        <f t="shared" si="214"/>
        <v>3.7016152765016043E-3</v>
      </c>
      <c r="DO16" s="673">
        <f t="shared" si="215"/>
        <v>3.0000000000000027E-3</v>
      </c>
      <c r="DP16" s="673">
        <f t="shared" si="216"/>
        <v>1.1017133845376285E-2</v>
      </c>
      <c r="DQ16" s="673">
        <f t="shared" si="217"/>
        <v>9.9773501262339671E-3</v>
      </c>
      <c r="DR16" s="674">
        <f t="shared" si="218"/>
        <v>3081.5506329849013</v>
      </c>
      <c r="DS16" s="674">
        <f t="shared" si="219"/>
        <v>3.1676704027175902</v>
      </c>
      <c r="DT16" s="675">
        <f t="shared" si="220"/>
        <v>9.1784036081116183E-2</v>
      </c>
      <c r="DU16" s="676" t="str">
        <f>DATI!AI13</f>
        <v>18/18</v>
      </c>
      <c r="DV16" s="675">
        <f>DATI!AJ13/DATI!AK13</f>
        <v>1</v>
      </c>
      <c r="DW16" s="677">
        <f>DATI!AB13</f>
        <v>278094.64647699997</v>
      </c>
      <c r="DX16" s="647">
        <f t="shared" si="39"/>
        <v>761.90314103287665</v>
      </c>
      <c r="DY16" s="678">
        <f t="shared" si="40"/>
        <v>315.33330212482724</v>
      </c>
      <c r="DZ16" s="649">
        <f t="shared" si="41"/>
        <v>0.86392685513651291</v>
      </c>
      <c r="EA16" s="672">
        <f t="shared" si="221"/>
        <v>0.69486090256427657</v>
      </c>
      <c r="EB16" s="668">
        <f t="shared" si="222"/>
        <v>3.571152361314959E-3</v>
      </c>
      <c r="EC16" s="679">
        <f t="shared" si="223"/>
        <v>117429.43927932892</v>
      </c>
      <c r="ED16" s="680">
        <f t="shared" si="42"/>
        <v>321.72449117624359</v>
      </c>
      <c r="EE16" s="681">
        <f t="shared" si="43"/>
        <v>133.15399387841225</v>
      </c>
      <c r="EF16" s="682">
        <f t="shared" si="44"/>
        <v>0.3648054626805815</v>
      </c>
      <c r="EG16" s="683">
        <f t="shared" si="159"/>
        <v>-1.5785842436520307E-3</v>
      </c>
      <c r="EH16" s="683">
        <f t="shared" si="160"/>
        <v>-2.6054138573086312E-3</v>
      </c>
      <c r="EI16" s="665">
        <f t="shared" si="45"/>
        <v>0.29341494774873328</v>
      </c>
      <c r="EJ16" s="684">
        <f t="shared" si="161"/>
        <v>-185.6653509848984</v>
      </c>
      <c r="EK16" s="684">
        <f t="shared" si="162"/>
        <v>-0.34782749538322832</v>
      </c>
      <c r="EL16" s="646">
        <f>DATI!AD13</f>
        <v>88653.619867999994</v>
      </c>
      <c r="EM16" s="647">
        <f t="shared" si="46"/>
        <v>242.88662977534244</v>
      </c>
      <c r="EN16" s="678">
        <f t="shared" si="47"/>
        <v>100.52490780547156</v>
      </c>
      <c r="EO16" s="649">
        <f t="shared" si="48"/>
        <v>0.27541070631636044</v>
      </c>
      <c r="EP16" s="665">
        <f t="shared" si="224"/>
        <v>-6.2315885689018472E-3</v>
      </c>
      <c r="EQ16" s="666">
        <f t="shared" si="225"/>
        <v>-7.2536327857726166E-3</v>
      </c>
      <c r="ER16" s="665">
        <f t="shared" si="163"/>
        <v>6.6038023093880113E-2</v>
      </c>
      <c r="ES16" s="647">
        <f t="shared" si="226"/>
        <v>-555.9171309999947</v>
      </c>
      <c r="ET16" s="665">
        <f t="shared" si="49"/>
        <v>0.22151427615548719</v>
      </c>
      <c r="EU16" s="667">
        <f t="shared" si="227"/>
        <v>-0.73449854980651708</v>
      </c>
      <c r="EV16" s="646">
        <f>DATI!AE13</f>
        <v>24587.905991</v>
      </c>
      <c r="EW16" s="647">
        <f t="shared" si="50"/>
        <v>67.364126002739724</v>
      </c>
      <c r="EX16" s="678">
        <f t="shared" si="51"/>
        <v>27.880384202642684</v>
      </c>
      <c r="EY16" s="649">
        <f t="shared" si="52"/>
        <v>7.6384614253815569E-2</v>
      </c>
      <c r="EZ16" s="665">
        <f t="shared" si="228"/>
        <v>-8.7344431391910751E-3</v>
      </c>
      <c r="FA16" s="666">
        <f t="shared" si="229"/>
        <v>-9.753913287486371E-3</v>
      </c>
      <c r="FB16" s="647">
        <f t="shared" si="230"/>
        <v>-216.65401899999779</v>
      </c>
      <c r="FC16" s="667">
        <f t="shared" si="231"/>
        <v>-0.27462148407694897</v>
      </c>
      <c r="FD16" s="647">
        <f>DATI!AG13</f>
        <v>4692.1955896710942</v>
      </c>
      <c r="FE16" s="665">
        <f t="shared" si="53"/>
        <v>1.1724149686990218E-2</v>
      </c>
      <c r="FF16" s="647">
        <f t="shared" si="232"/>
        <v>19895.710401328906</v>
      </c>
      <c r="FG16" s="665">
        <f t="shared" si="164"/>
        <v>2.2559873548264053E-2</v>
      </c>
      <c r="FH16" s="646">
        <f>DATI!AF13</f>
        <v>8880.1090100000019</v>
      </c>
      <c r="FI16" s="647">
        <f t="shared" si="165"/>
        <v>24.329065780821924</v>
      </c>
      <c r="FJ16" s="673">
        <f t="shared" si="54"/>
        <v>2.2188275249908834E-2</v>
      </c>
      <c r="FK16" s="673">
        <f t="shared" si="166"/>
        <v>8.2106900857071966E-2</v>
      </c>
      <c r="FL16" s="685">
        <f>DATI!AL13</f>
        <v>1754.8323370305579</v>
      </c>
      <c r="FM16" s="686" t="str">
        <f>DATI!AM13</f>
        <v>8/8</v>
      </c>
      <c r="FN16" s="687">
        <f>DATI!AN13/DATI!AO13</f>
        <v>1</v>
      </c>
      <c r="FO16" s="650">
        <f t="shared" si="167"/>
        <v>0.1976138282823352</v>
      </c>
      <c r="FP16" s="688">
        <f t="shared" si="55"/>
        <v>4.3847100151166727E-3</v>
      </c>
      <c r="FQ16" s="650">
        <f t="shared" si="168"/>
        <v>-3.7831865357263669E-2</v>
      </c>
      <c r="FR16" s="646">
        <f>DATI!AP13</f>
        <v>22926.763982</v>
      </c>
      <c r="FS16" s="689">
        <f>DATI!AQ13</f>
        <v>53.333000000000006</v>
      </c>
      <c r="FT16" s="689">
        <f>DATI!AR13</f>
        <v>11378.298999999997</v>
      </c>
      <c r="FU16" s="659">
        <f>DATI!AS13/1000</f>
        <v>98.64099800000001</v>
      </c>
      <c r="FV16" s="660">
        <f>DATI!AT13/1000</f>
        <v>2.36</v>
      </c>
      <c r="FW16" s="660">
        <f>DATI!AU13/1000</f>
        <v>32.020002000000005</v>
      </c>
      <c r="FX16" s="660">
        <f>DATI!AV13/1000</f>
        <v>46162.510964000001</v>
      </c>
      <c r="FY16" s="660">
        <f>DATI!AW13/1000</f>
        <v>98.526999000000018</v>
      </c>
      <c r="FZ16" s="660">
        <f>DATI!AX13/1000</f>
        <v>27486.945959000008</v>
      </c>
      <c r="GA16" s="660">
        <f>DATI!AY13/1000</f>
        <v>6038.5690020000002</v>
      </c>
      <c r="GB16" s="660">
        <f>DATI!AZ13/1000</f>
        <v>10219.064</v>
      </c>
      <c r="GC16" s="660">
        <f>DATI!BA13/1000</f>
        <v>192.53000000000003</v>
      </c>
      <c r="GD16" s="660">
        <f>DATI!BB13/1000</f>
        <v>164.36799799999997</v>
      </c>
      <c r="GE16" s="660">
        <f>DATI!BC13/1000</f>
        <v>100.819</v>
      </c>
      <c r="GF16" s="660">
        <f>DATI!BD13/1000</f>
        <v>21495.151860999998</v>
      </c>
      <c r="GG16" s="660">
        <f>DATI!BE13/1000</f>
        <v>410.99500100000006</v>
      </c>
      <c r="GH16" s="660">
        <f>DATI!BF13/1000</f>
        <v>4977.2289879999998</v>
      </c>
      <c r="GI16" s="660">
        <f>DATI!BG13/1000</f>
        <v>0.94399999999999995</v>
      </c>
      <c r="GJ16" s="660">
        <f>DATI!BH13/1000</f>
        <v>2579.792997</v>
      </c>
      <c r="GK16" s="660">
        <f>DATI!BI13/1000</f>
        <v>37.606032999999996</v>
      </c>
      <c r="GL16" s="660">
        <f>DATI!BJ13/1000</f>
        <v>71716.412881000011</v>
      </c>
      <c r="GM16" s="660">
        <f>DATI!BK13/1000</f>
        <v>41310.576884000002</v>
      </c>
      <c r="GN16" s="660">
        <f>DATI!BL13/1000</f>
        <v>6.9859999999999998</v>
      </c>
      <c r="GO16" s="660">
        <f>DATI!BM13/1000</f>
        <v>826.96400000000006</v>
      </c>
      <c r="GP16" s="661">
        <f>DATI!BN13/1000</f>
        <v>44135.63291</v>
      </c>
      <c r="GQ16" s="662">
        <f>DATI!BO13/1000</f>
        <v>22.742002000000003</v>
      </c>
      <c r="GR16" s="663">
        <f>DATI!BP13/1000</f>
        <v>2.2610000000000001</v>
      </c>
      <c r="GS16" s="663">
        <f>DATI!BQ13/1000</f>
        <v>3.8929999999999998</v>
      </c>
      <c r="GT16" s="663">
        <f>DATI!BR13/1000</f>
        <v>0</v>
      </c>
      <c r="GU16" s="663">
        <f>DATI!BS13/1000</f>
        <v>0.24599999999999997</v>
      </c>
      <c r="GV16" s="663">
        <f>DATI!BT13/1000</f>
        <v>1.3420000000000001</v>
      </c>
      <c r="GW16" s="663">
        <f>DATI!BU13/1000</f>
        <v>1.536</v>
      </c>
      <c r="GX16" s="664">
        <f>DATI!BV13/1000</f>
        <v>0</v>
      </c>
      <c r="GY16" s="662">
        <f t="shared" si="59"/>
        <v>0.11184965988477244</v>
      </c>
      <c r="GZ16" s="663">
        <f t="shared" si="60"/>
        <v>2.6760191267333178E-3</v>
      </c>
      <c r="HA16" s="663">
        <f t="shared" si="61"/>
        <v>3.6307685504253853E-2</v>
      </c>
      <c r="HB16" s="663">
        <f t="shared" si="62"/>
        <v>52.343967066822238</v>
      </c>
      <c r="HC16" s="663">
        <f t="shared" si="63"/>
        <v>0.11172039568798071</v>
      </c>
      <c r="HD16" s="663">
        <f t="shared" si="64"/>
        <v>31.167624204139447</v>
      </c>
      <c r="HE16" s="663">
        <f t="shared" si="65"/>
        <v>6.84717209637751</v>
      </c>
      <c r="HF16" s="663">
        <f t="shared" si="66"/>
        <v>11.587462170047409</v>
      </c>
      <c r="HG16" s="663">
        <f t="shared" si="67"/>
        <v>0.21831100104659565</v>
      </c>
      <c r="HH16" s="663">
        <f t="shared" si="68"/>
        <v>0.18637792647070492</v>
      </c>
      <c r="HI16" s="663">
        <f t="shared" si="69"/>
        <v>0.1143193103127654</v>
      </c>
      <c r="HJ16" s="663">
        <f t="shared" si="70"/>
        <v>24.373490471217483</v>
      </c>
      <c r="HK16" s="663">
        <f t="shared" si="71"/>
        <v>0.46602986596092338</v>
      </c>
      <c r="HL16" s="663">
        <f t="shared" si="72"/>
        <v>5.6437118517031841</v>
      </c>
      <c r="HM16" s="663">
        <f t="shared" si="73"/>
        <v>1.0704076506933271E-3</v>
      </c>
      <c r="HN16" s="663">
        <f t="shared" si="74"/>
        <v>2.9252438148240119</v>
      </c>
      <c r="HO16" s="663">
        <f t="shared" si="75"/>
        <v>4.2641721859561152E-2</v>
      </c>
      <c r="HP16" s="663">
        <f t="shared" si="244"/>
        <v>81.319700241635474</v>
      </c>
      <c r="HQ16" s="663">
        <f t="shared" si="77"/>
        <v>46.842327914394609</v>
      </c>
      <c r="HR16" s="663">
        <f t="shared" si="78"/>
        <v>7.9214701776944736E-3</v>
      </c>
      <c r="HS16" s="663">
        <f t="shared" si="79"/>
        <v>0.93769978013554722</v>
      </c>
      <c r="HT16" s="664">
        <f t="shared" si="80"/>
        <v>50.045677049847662</v>
      </c>
      <c r="HU16" s="690">
        <f t="shared" si="169"/>
        <v>117429.43927932894</v>
      </c>
      <c r="HV16" s="691">
        <f t="shared" si="240"/>
        <v>88660.879868000018</v>
      </c>
      <c r="HW16" s="692">
        <f t="shared" si="233"/>
        <v>7.26</v>
      </c>
      <c r="HX16" s="693">
        <f>DATI!CQ13</f>
        <v>7.26</v>
      </c>
      <c r="HY16" s="693">
        <f>DATI!CT13</f>
        <v>0</v>
      </c>
      <c r="HZ16" s="694">
        <f t="shared" si="170"/>
        <v>-0.98524630141440417</v>
      </c>
      <c r="IA16" s="694">
        <f t="shared" si="81"/>
        <v>1.8140191537393987E-5</v>
      </c>
      <c r="IB16" s="665">
        <f t="shared" si="82"/>
        <v>6.1824360607995975E-5</v>
      </c>
      <c r="IC16" s="693">
        <f>DATI!CV13</f>
        <v>566.49255432334428</v>
      </c>
      <c r="ID16" s="695">
        <f t="shared" si="171"/>
        <v>573.75255432334427</v>
      </c>
      <c r="IE16" s="696">
        <f t="shared" ref="IE16" si="249">+(HW16+IC16)/CZ16</f>
        <v>1.433606230095663E-3</v>
      </c>
      <c r="IF16" s="696">
        <f t="shared" si="84"/>
        <v>4.8859345479676641E-3</v>
      </c>
      <c r="IG16" s="692">
        <f t="shared" si="243"/>
        <v>7.26</v>
      </c>
      <c r="IH16" s="697">
        <f t="shared" si="85"/>
        <v>1.7470033523828174E-5</v>
      </c>
      <c r="II16" s="693">
        <f>DATI!CX13</f>
        <v>7.26</v>
      </c>
      <c r="IJ16" s="693">
        <f>DATI!DA13</f>
        <v>0</v>
      </c>
      <c r="IK16" s="698">
        <f>DATI!CS13</f>
        <v>36059.072106314954</v>
      </c>
      <c r="IL16" s="677">
        <f t="shared" si="241"/>
        <v>36058.352106314953</v>
      </c>
      <c r="IM16" s="677">
        <f t="shared" si="235"/>
        <v>23900.836765508706</v>
      </c>
      <c r="IN16" s="665">
        <f t="shared" si="87"/>
        <v>9.0097164425805398E-2</v>
      </c>
      <c r="IO16" s="665">
        <f t="shared" si="88"/>
        <v>0.30706398946982189</v>
      </c>
      <c r="IP16" s="692">
        <f t="shared" si="173"/>
        <v>12817.509868000003</v>
      </c>
      <c r="IQ16" s="699">
        <f t="shared" si="90"/>
        <v>3.0843295741867557E-2</v>
      </c>
      <c r="IR16" s="693">
        <f>DATI!CZ13</f>
        <v>12818.229868000002</v>
      </c>
      <c r="IS16" s="677">
        <f t="shared" si="236"/>
        <v>81363.827173013982</v>
      </c>
      <c r="IT16" s="698">
        <f>DATI!CR13</f>
        <v>81363.107173013981</v>
      </c>
      <c r="IU16" s="700">
        <f>DATI!CU13</f>
        <v>0.72</v>
      </c>
      <c r="IV16" s="665">
        <f t="shared" ref="IV16" si="250">IF(IS29&gt;0,(IS16-IS29)/IS29,0)</f>
        <v>3.268583306534429E-2</v>
      </c>
      <c r="IW16" s="673">
        <f t="shared" si="91"/>
        <v>0.20329964313139054</v>
      </c>
      <c r="IX16" s="665">
        <f t="shared" si="175"/>
        <v>0.69287418616957008</v>
      </c>
      <c r="IY16" s="698">
        <f>DATI!CW13</f>
        <v>11591.022786482898</v>
      </c>
      <c r="IZ16" s="701">
        <f t="shared" si="237"/>
        <v>92954.849959496874</v>
      </c>
      <c r="JA16" s="702">
        <f t="shared" si="92"/>
        <v>0.23226154030234064</v>
      </c>
      <c r="JB16" s="702">
        <f t="shared" si="93"/>
        <v>0.79158046338265775</v>
      </c>
      <c r="JC16" s="703">
        <f t="shared" si="238"/>
        <v>75836.110000000015</v>
      </c>
      <c r="JD16" s="699">
        <f t="shared" si="94"/>
        <v>0.18248751845960348</v>
      </c>
      <c r="JE16" s="693">
        <f>DATI!CY13</f>
        <v>75835.390000000014</v>
      </c>
      <c r="JF16" s="693">
        <f>DATI!DB13</f>
        <v>0.72</v>
      </c>
      <c r="JG16" s="669">
        <f t="shared" si="96"/>
        <v>271501.72761117044</v>
      </c>
      <c r="JH16" s="649">
        <f t="shared" si="97"/>
        <v>307.85754916467437</v>
      </c>
      <c r="JI16" s="672">
        <f t="shared" si="176"/>
        <v>0.67838751261708008</v>
      </c>
      <c r="JJ16" s="686" t="str">
        <f>DATI!CN13</f>
        <v>22/25</v>
      </c>
      <c r="JK16" s="687">
        <f>DATI!CO13/DATI!CP13</f>
        <v>0.97170429368521849</v>
      </c>
      <c r="JL16" s="704">
        <f t="shared" si="177"/>
        <v>1.3109471763877448E-2</v>
      </c>
      <c r="JM16" s="705">
        <f t="shared" si="178"/>
        <v>5.7788134546533062E-3</v>
      </c>
      <c r="JN16" s="706">
        <f t="shared" si="98"/>
        <v>352865.55478418444</v>
      </c>
      <c r="JO16" s="677">
        <f t="shared" si="179"/>
        <v>364456.57757066732</v>
      </c>
      <c r="JP16" s="672">
        <f t="shared" si="180"/>
        <v>0.88168715574847067</v>
      </c>
      <c r="JQ16" s="673">
        <f t="shared" si="181"/>
        <v>8.8975874557486456E-3</v>
      </c>
      <c r="JR16" s="707">
        <f t="shared" si="182"/>
        <v>0.91064905291942078</v>
      </c>
      <c r="JS16" s="668">
        <f t="shared" si="183"/>
        <v>4.2993139653120238E-3</v>
      </c>
      <c r="JT16" s="659">
        <f>DATI!BW13</f>
        <v>44109.080112211646</v>
      </c>
      <c r="JU16" s="660">
        <f>DATI!BX13</f>
        <v>43101.319802216276</v>
      </c>
      <c r="JV16" s="660">
        <f>DATI!BY13</f>
        <v>24435.776936427897</v>
      </c>
      <c r="JW16" s="660">
        <f>DATI!BZ13</f>
        <v>71716.412881000011</v>
      </c>
      <c r="JX16" s="660">
        <f>DATI!CA13</f>
        <v>41310.576884000002</v>
      </c>
      <c r="JY16" s="660">
        <f>DATI!CB13</f>
        <v>26201.718753010769</v>
      </c>
      <c r="JZ16" s="660">
        <f>DATI!CC13</f>
        <v>6405.1980745287083</v>
      </c>
      <c r="KA16" s="660">
        <f>DATI!CD13</f>
        <v>102.62054627857287</v>
      </c>
      <c r="KB16" s="660">
        <f>DATI!CE13</f>
        <v>4479.5059705336134</v>
      </c>
      <c r="KC16" s="660">
        <f>DATI!CF13</f>
        <v>0</v>
      </c>
      <c r="KD16" s="660">
        <f>DATI!CG13</f>
        <v>1041.2569990000002</v>
      </c>
      <c r="KE16" s="660">
        <f>DATI!CH13</f>
        <v>0</v>
      </c>
      <c r="KF16" s="660">
        <f>DATI!CI13</f>
        <v>161.08064117507075</v>
      </c>
      <c r="KG16" s="660">
        <f>DATI!CJ13</f>
        <v>188.67940367221829</v>
      </c>
      <c r="KH16" s="660">
        <f>DATI!CK13</f>
        <v>2323.4465999947474</v>
      </c>
      <c r="KI16" s="660">
        <f>DATI!CL13</f>
        <v>519.28307941927358</v>
      </c>
      <c r="KJ16" s="708">
        <f t="shared" si="100"/>
        <v>50.015568662241762</v>
      </c>
      <c r="KK16" s="709">
        <f t="shared" si="184"/>
        <v>9.2666325292521494E-3</v>
      </c>
      <c r="KL16" s="710">
        <f t="shared" si="101"/>
        <v>48.872862787364511</v>
      </c>
      <c r="KM16" s="709">
        <f t="shared" si="185"/>
        <v>1.1161527328323293E-2</v>
      </c>
      <c r="KN16" s="710">
        <f t="shared" si="102"/>
        <v>27.707884092572005</v>
      </c>
      <c r="KO16" s="709">
        <f t="shared" si="186"/>
        <v>5.6286281331245636E-2</v>
      </c>
      <c r="KP16" s="710">
        <f t="shared" si="103"/>
        <v>81.319700241635474</v>
      </c>
      <c r="KQ16" s="709">
        <f t="shared" si="187"/>
        <v>2.7053939089398699E-2</v>
      </c>
      <c r="KR16" s="710">
        <f t="shared" si="104"/>
        <v>46.842327914394609</v>
      </c>
      <c r="KS16" s="709">
        <f t="shared" si="188"/>
        <v>-6.0547778737370092E-2</v>
      </c>
      <c r="KT16" s="710">
        <f t="shared" si="105"/>
        <v>29.710296837433845</v>
      </c>
      <c r="KU16" s="709">
        <f t="shared" si="189"/>
        <v>5.5962267456137117E-2</v>
      </c>
      <c r="KV16" s="710">
        <f t="shared" si="106"/>
        <v>7.2628951516755258</v>
      </c>
      <c r="KW16" s="709">
        <f t="shared" si="190"/>
        <v>1.5942289609965975E-2</v>
      </c>
      <c r="KX16" s="710">
        <f t="shared" si="107"/>
        <v>0.11636209518528924</v>
      </c>
      <c r="KY16" s="709">
        <f t="shared" si="191"/>
        <v>5.5189915439712051E-2</v>
      </c>
      <c r="KZ16" s="710">
        <f t="shared" si="108"/>
        <v>5.079340531976289</v>
      </c>
      <c r="LA16" s="709">
        <f t="shared" si="192"/>
        <v>4.4679464830109164E-2</v>
      </c>
      <c r="LB16" s="711" t="s">
        <v>177</v>
      </c>
      <c r="LC16" s="712" t="s">
        <v>177</v>
      </c>
      <c r="LD16" s="710">
        <f t="shared" si="109"/>
        <v>1.1806879852410743</v>
      </c>
      <c r="LE16" s="709">
        <f t="shared" si="193"/>
        <v>8.0899265656712779E-2</v>
      </c>
      <c r="LF16" s="710">
        <f t="shared" si="110"/>
        <v>0</v>
      </c>
      <c r="LG16" s="709" t="e">
        <f t="shared" si="194"/>
        <v>#DIV/0!</v>
      </c>
      <c r="LH16" s="710">
        <f t="shared" si="111"/>
        <v>0.18265037149616767</v>
      </c>
      <c r="LI16" s="709">
        <f t="shared" si="195"/>
        <v>4.7387588016224252E-2</v>
      </c>
      <c r="LJ16" s="710">
        <f t="shared" si="112"/>
        <v>0.21394478518961557</v>
      </c>
      <c r="LK16" s="709">
        <f t="shared" si="196"/>
        <v>-1.8173315378486973E-2</v>
      </c>
      <c r="LL16" s="710">
        <f t="shared" si="113"/>
        <v>2.6345709921734914</v>
      </c>
      <c r="LM16" s="709">
        <f t="shared" si="197"/>
        <v>0.13224410954443738</v>
      </c>
      <c r="LN16" s="710">
        <f t="shared" si="114"/>
        <v>0.58881841216735276</v>
      </c>
      <c r="LO16" s="713">
        <f t="shared" si="198"/>
        <v>-0.21793587050902072</v>
      </c>
      <c r="LP16" s="714">
        <f t="shared" si="115"/>
        <v>0.11021310768233818</v>
      </c>
      <c r="LQ16" s="715">
        <f t="shared" si="116"/>
        <v>0.10769506841965229</v>
      </c>
      <c r="LR16" s="715">
        <f t="shared" si="117"/>
        <v>6.1056428924495393E-2</v>
      </c>
      <c r="LS16" s="715">
        <f t="shared" si="118"/>
        <v>0.17919414132729608</v>
      </c>
      <c r="LT16" s="715">
        <f t="shared" si="119"/>
        <v>0.10322063046776866</v>
      </c>
      <c r="LU16" s="715">
        <f t="shared" si="120"/>
        <v>6.5468897629275935E-2</v>
      </c>
      <c r="LV16" s="715">
        <f t="shared" si="121"/>
        <v>1.6004341584972166E-2</v>
      </c>
      <c r="LW16" s="715">
        <f t="shared" si="122"/>
        <v>2.5641272247456138E-4</v>
      </c>
      <c r="LX16" s="716">
        <f t="shared" si="123"/>
        <v>1.1192712988757535E-2</v>
      </c>
      <c r="LY16" s="717" t="s">
        <v>177</v>
      </c>
      <c r="LZ16" s="716">
        <f t="shared" si="124"/>
        <v>2.6017357302358214E-3</v>
      </c>
      <c r="MA16" s="716">
        <f t="shared" si="125"/>
        <v>0</v>
      </c>
      <c r="MB16" s="716">
        <f t="shared" si="126"/>
        <v>4.0248397849614547E-4</v>
      </c>
      <c r="MC16" s="716">
        <f t="shared" si="127"/>
        <v>4.7144359804067746E-4</v>
      </c>
      <c r="MD16" s="716">
        <f t="shared" si="128"/>
        <v>5.8054774587894698E-3</v>
      </c>
      <c r="ME16" s="716">
        <f t="shared" si="129"/>
        <v>1.2975061326161704E-3</v>
      </c>
      <c r="MF16" s="714">
        <f t="shared" si="130"/>
        <v>0.15861175564147267</v>
      </c>
      <c r="MG16" s="715">
        <f t="shared" si="131"/>
        <v>0.15498795229695658</v>
      </c>
      <c r="MH16" s="715">
        <f t="shared" si="132"/>
        <v>8.7868562901116026E-2</v>
      </c>
      <c r="MI16" s="715">
        <f t="shared" si="133"/>
        <v>0.25788491001005792</v>
      </c>
      <c r="MJ16" s="715">
        <f t="shared" si="134"/>
        <v>0.14854862330985802</v>
      </c>
      <c r="MK16" s="715">
        <f t="shared" si="135"/>
        <v>9.4218709654944055E-2</v>
      </c>
      <c r="ML16" s="715">
        <f t="shared" si="136"/>
        <v>2.3032439335571513E-2</v>
      </c>
      <c r="MM16" s="715">
        <f t="shared" si="137"/>
        <v>3.6901302336670545E-4</v>
      </c>
      <c r="MN16" s="716">
        <f t="shared" si="199"/>
        <v>1.6107846833017313E-2</v>
      </c>
      <c r="MO16" s="717" t="s">
        <v>177</v>
      </c>
      <c r="MP16" s="716">
        <f t="shared" si="138"/>
        <v>3.7442540235527984E-3</v>
      </c>
      <c r="MQ16" s="716">
        <f t="shared" si="139"/>
        <v>0</v>
      </c>
      <c r="MR16" s="716">
        <f t="shared" si="140"/>
        <v>5.7922956524225308E-4</v>
      </c>
      <c r="MS16" s="716">
        <f t="shared" si="141"/>
        <v>6.7847190178766412E-4</v>
      </c>
      <c r="MT16" s="716">
        <f t="shared" si="142"/>
        <v>8.3548771234145634E-3</v>
      </c>
      <c r="MU16" s="716">
        <f t="shared" si="143"/>
        <v>1.8672890183170832E-3</v>
      </c>
      <c r="MV16" s="669">
        <f t="shared" si="144"/>
        <v>283204.46063117043</v>
      </c>
      <c r="MW16" s="649">
        <f t="shared" si="145"/>
        <v>307.85754916467437</v>
      </c>
      <c r="MX16" s="707">
        <f t="shared" si="146"/>
        <v>0.68148642167000317</v>
      </c>
      <c r="MY16" s="1473">
        <f t="shared" si="200"/>
        <v>0.18248578589429532</v>
      </c>
      <c r="MZ16" s="666">
        <f t="shared" si="201"/>
        <v>1.7325653081482484E-6</v>
      </c>
      <c r="NA16" s="1474">
        <f t="shared" si="202"/>
        <v>0.18248751845960345</v>
      </c>
      <c r="NB16" s="706">
        <f t="shared" si="239"/>
        <v>352865.55478418444</v>
      </c>
      <c r="NC16" s="698">
        <f t="shared" si="203"/>
        <v>364456.57757066732</v>
      </c>
      <c r="ND16" s="672">
        <f t="shared" si="147"/>
        <v>0.84911474813828225</v>
      </c>
      <c r="NE16" s="718">
        <f t="shared" si="148"/>
        <v>0.87700669809080456</v>
      </c>
    </row>
    <row r="17" spans="1:369" s="398" customFormat="1" ht="9" thickBot="1" x14ac:dyDescent="0.25">
      <c r="A17" s="719">
        <v>2023</v>
      </c>
      <c r="B17" s="720">
        <f>SUM(B18:B29)</f>
        <v>1504</v>
      </c>
      <c r="C17" s="1518" t="str">
        <f>SUM(DATI!F15:F26) &amp; "/" &amp; SUM(DATI!E15:E26) &amp; " (" &amp; TEXT(SUM(DATI!F15:F26)/SUM(DATI!E15:E26),"0,0%") &amp; ")"</f>
        <v>1482/1497 (99,0%)</v>
      </c>
      <c r="D17" s="721">
        <f>SUM(D18:D29)</f>
        <v>10022402</v>
      </c>
      <c r="E17" s="722">
        <f>SUM(E18:E29)</f>
        <v>0.99999999999999978</v>
      </c>
      <c r="F17" s="723">
        <f>+(D17-D30)/D30</f>
        <v>7.2016754532828716E-3</v>
      </c>
      <c r="G17" s="724">
        <f>SUM(G18:G29)</f>
        <v>4714739.4101179997</v>
      </c>
      <c r="H17" s="725">
        <f t="shared" ref="H17:H48" si="251">+G17/365</f>
        <v>12917.094274295889</v>
      </c>
      <c r="I17" s="726">
        <f t="shared" ref="I17:I48" si="252">+(G17*1000)/D17</f>
        <v>470.4201058905839</v>
      </c>
      <c r="J17" s="727">
        <f t="shared" ref="J17:J29" si="253">+I17/365</f>
        <v>1.288822207919408</v>
      </c>
      <c r="K17" s="728">
        <f t="shared" ref="K17:K48" si="254">+(G17-G30)/G30</f>
        <v>2.1287878476346191E-2</v>
      </c>
      <c r="L17" s="728">
        <f>+(I17-I30)/I30</f>
        <v>1.3985484105478625E-2</v>
      </c>
      <c r="M17" s="729">
        <f>SUM(M18:M29)</f>
        <v>1</v>
      </c>
      <c r="N17" s="725">
        <f>SUM(N18:N29)</f>
        <v>1225380.3024440003</v>
      </c>
      <c r="O17" s="725">
        <f>SUM(O18:O29)</f>
        <v>279.14599999999996</v>
      </c>
      <c r="P17" s="725">
        <f t="shared" ref="P17:W17" si="255">SUM(P18:P29)</f>
        <v>230872.01324999999</v>
      </c>
      <c r="Q17" s="725">
        <f t="shared" si="255"/>
        <v>223995.73300999997</v>
      </c>
      <c r="R17" s="725">
        <f t="shared" si="255"/>
        <v>6876.2802999999994</v>
      </c>
      <c r="S17" s="725">
        <f t="shared" si="255"/>
        <v>-5.9999995825621433E-5</v>
      </c>
      <c r="T17" s="725">
        <f t="shared" si="255"/>
        <v>113789.92156999999</v>
      </c>
      <c r="U17" s="725">
        <f t="shared" si="255"/>
        <v>112956.84856999999</v>
      </c>
      <c r="V17" s="725">
        <f t="shared" si="255"/>
        <v>833.07299999999998</v>
      </c>
      <c r="W17" s="730">
        <f t="shared" si="255"/>
        <v>3.4419134209429103E-12</v>
      </c>
      <c r="X17" s="731">
        <f>SUM(X18:X29)</f>
        <v>2943578.3565640002</v>
      </c>
      <c r="Y17" s="725">
        <f t="shared" ref="Y17:AB17" si="256">SUM(Y18:Y29)</f>
        <v>159574.79348999998</v>
      </c>
      <c r="Z17" s="725">
        <f t="shared" si="256"/>
        <v>108205.30211000002</v>
      </c>
      <c r="AA17" s="725">
        <f t="shared" si="256"/>
        <v>14511.020000000004</v>
      </c>
      <c r="AB17" s="725">
        <f t="shared" si="256"/>
        <v>78402.494180000023</v>
      </c>
      <c r="AC17" s="725">
        <f>SUM(AC18:AC29)</f>
        <v>3481649.7544339998</v>
      </c>
      <c r="AD17" s="726">
        <f t="shared" ref="AD17:AD48" si="257">+(AC17*1000)/D17</f>
        <v>347.38675962448917</v>
      </c>
      <c r="AE17" s="728">
        <f>+(AC17-AC30)/AC30</f>
        <v>3.0271955362036425E-2</v>
      </c>
      <c r="AF17" s="728">
        <f>+(AD17-AD30)/AD30</f>
        <v>2.2905323204879403E-2</v>
      </c>
      <c r="AG17" s="732">
        <f t="shared" ref="AG17:AG48" si="258">AC17/G17</f>
        <v>0.73846069773490652</v>
      </c>
      <c r="AH17" s="733">
        <f t="shared" ref="AH17" si="259">SUM(AH18:AH29)</f>
        <v>1233089.6557439999</v>
      </c>
      <c r="AI17" s="725">
        <f>AH17/365</f>
        <v>3378.3278239561641</v>
      </c>
      <c r="AJ17" s="726">
        <f t="shared" ref="AJ17:AJ48" si="260">(AH17*1000)/D17</f>
        <v>123.03334627208127</v>
      </c>
      <c r="AK17" s="727">
        <f t="shared" ref="AK17:AK48" si="261">(AH17*1000)/D17/365</f>
        <v>0.33707766101940073</v>
      </c>
      <c r="AL17" s="728">
        <f>(AH17-AH30)/AH30</f>
        <v>-3.2533773305313423E-3</v>
      </c>
      <c r="AM17" s="728">
        <f>(AJ17-AJ30)/AJ30</f>
        <v>-1.0380297251897369E-2</v>
      </c>
      <c r="AN17" s="734">
        <f>SUM(AN18:AN29)</f>
        <v>41877.307499999995</v>
      </c>
      <c r="AO17" s="735">
        <f t="shared" ref="AO17:AT17" si="262">SUM(AO18:AO29)</f>
        <v>13889.888999999999</v>
      </c>
      <c r="AP17" s="735">
        <f t="shared" si="262"/>
        <v>216.43800000000002</v>
      </c>
      <c r="AQ17" s="735">
        <f t="shared" si="262"/>
        <v>7953.3580000000002</v>
      </c>
      <c r="AR17" s="735">
        <f t="shared" si="262"/>
        <v>10160.17468</v>
      </c>
      <c r="AS17" s="735">
        <f t="shared" si="262"/>
        <v>11.301000000000002</v>
      </c>
      <c r="AT17" s="735">
        <f t="shared" si="262"/>
        <v>2261.6960000000004</v>
      </c>
      <c r="AU17" s="735">
        <f>SUM(AU18:AU29)</f>
        <v>355.65000000000003</v>
      </c>
      <c r="AV17" s="735">
        <f>SUM(AV18:AV29)</f>
        <v>188.20999999999998</v>
      </c>
      <c r="AW17" s="735">
        <f>SUM(AW18:AW29)</f>
        <v>577.5</v>
      </c>
      <c r="AX17" s="735">
        <f t="shared" ref="AX17:BA17" si="263">SUM(AX18:AX29)</f>
        <v>0.09</v>
      </c>
      <c r="AY17" s="735">
        <f t="shared" si="263"/>
        <v>910.88</v>
      </c>
      <c r="AZ17" s="735">
        <f t="shared" si="263"/>
        <v>0</v>
      </c>
      <c r="BA17" s="735">
        <f t="shared" si="263"/>
        <v>0</v>
      </c>
      <c r="BB17" s="736">
        <f t="shared" ref="BB17:BR17" si="264">SUM(BB18:BB29)</f>
        <v>972.24326700000017</v>
      </c>
      <c r="BC17" s="737">
        <f t="shared" si="264"/>
        <v>1561.2169999999999</v>
      </c>
      <c r="BD17" s="737">
        <f t="shared" si="264"/>
        <v>454.95564200000001</v>
      </c>
      <c r="BE17" s="737">
        <f t="shared" si="264"/>
        <v>556410.42574600002</v>
      </c>
      <c r="BF17" s="737">
        <f t="shared" si="264"/>
        <v>1042.7425900000001</v>
      </c>
      <c r="BG17" s="737">
        <f t="shared" si="264"/>
        <v>230902.17892499996</v>
      </c>
      <c r="BH17" s="737">
        <f t="shared" si="264"/>
        <v>54156.515547000003</v>
      </c>
      <c r="BI17" s="737">
        <f t="shared" si="264"/>
        <v>295115.27009000001</v>
      </c>
      <c r="BJ17" s="737">
        <f t="shared" si="264"/>
        <v>2239.6702679999999</v>
      </c>
      <c r="BK17" s="737">
        <f t="shared" si="264"/>
        <v>1211.9765410000002</v>
      </c>
      <c r="BL17" s="737">
        <f t="shared" si="264"/>
        <v>877.37415999999996</v>
      </c>
      <c r="BM17" s="737">
        <f t="shared" si="264"/>
        <v>177032.55043599999</v>
      </c>
      <c r="BN17" s="737">
        <f t="shared" si="264"/>
        <v>2352.9648339999999</v>
      </c>
      <c r="BO17" s="737">
        <f t="shared" si="264"/>
        <v>47437.009006999993</v>
      </c>
      <c r="BP17" s="737">
        <f t="shared" si="264"/>
        <v>29137.470044000002</v>
      </c>
      <c r="BQ17" s="737">
        <f t="shared" si="264"/>
        <v>346.60125199999999</v>
      </c>
      <c r="BR17" s="737">
        <f t="shared" si="264"/>
        <v>773941.81499900005</v>
      </c>
      <c r="BS17" s="737">
        <f>SUM(BS18:BS29)</f>
        <v>418966.69117899996</v>
      </c>
      <c r="BT17" s="737">
        <f t="shared" ref="BT17:CD17" si="265">SUM(BT18:BT29)</f>
        <v>118.94092000000001</v>
      </c>
      <c r="BU17" s="737">
        <f t="shared" si="265"/>
        <v>6189.3659800000014</v>
      </c>
      <c r="BV17" s="738">
        <f t="shared" si="265"/>
        <v>343110.37813700002</v>
      </c>
      <c r="BW17" s="734">
        <f t="shared" si="265"/>
        <v>236.14892999999995</v>
      </c>
      <c r="BX17" s="735">
        <f t="shared" si="265"/>
        <v>1.1800009999999999</v>
      </c>
      <c r="BY17" s="735">
        <f t="shared" si="265"/>
        <v>6.3850099999999994</v>
      </c>
      <c r="BZ17" s="735">
        <f t="shared" si="265"/>
        <v>207.43</v>
      </c>
      <c r="CA17" s="735">
        <f t="shared" si="265"/>
        <v>0.65999899999999989</v>
      </c>
      <c r="CB17" s="735">
        <f t="shared" si="265"/>
        <v>0.49569999999999997</v>
      </c>
      <c r="CC17" s="735">
        <f t="shared" si="265"/>
        <v>2.3640019999999997</v>
      </c>
      <c r="CD17" s="739">
        <f t="shared" si="265"/>
        <v>0.29199999999999993</v>
      </c>
      <c r="CE17" s="734">
        <f t="shared" ref="CE17:CE29" si="266">BB17*1000/$D17</f>
        <v>9.7007011592630213E-2</v>
      </c>
      <c r="CF17" s="735">
        <f t="shared" ref="CF17:CF29" si="267">BC17*1000/$D17</f>
        <v>0.15577273791252833</v>
      </c>
      <c r="CG17" s="735">
        <f t="shared" ref="CG17:CG29" si="268">BD17*1000/$D17</f>
        <v>4.539387284605028E-2</v>
      </c>
      <c r="CH17" s="735">
        <f t="shared" ref="CH17:CH29" si="269">BE17*1000/$D17</f>
        <v>55.516674121233621</v>
      </c>
      <c r="CI17" s="735">
        <f t="shared" ref="CI17:CI29" si="270">BF17*1000/$D17</f>
        <v>0.10404118593526782</v>
      </c>
      <c r="CJ17" s="735">
        <f t="shared" ref="CJ17:CJ29" si="271">BG17*1000/$D17</f>
        <v>23.038606805534236</v>
      </c>
      <c r="CK17" s="735">
        <f t="shared" ref="CK17:CK29" si="272">BH17*1000/$D17</f>
        <v>5.4035465297640233</v>
      </c>
      <c r="CL17" s="735">
        <f t="shared" ref="CL17:CL29" si="273">BI17*1000/$D17</f>
        <v>29.445563058636047</v>
      </c>
      <c r="CM17" s="735">
        <f t="shared" ref="CM17:CM29" si="274">BJ17*1000/$D17</f>
        <v>0.22346641733189307</v>
      </c>
      <c r="CN17" s="735">
        <f t="shared" ref="CN17:CN29" si="275">BK17*1000/$D17</f>
        <v>0.12092675398572121</v>
      </c>
      <c r="CO17" s="735">
        <f t="shared" ref="CO17:CO29" si="276">BL17*1000/$D17</f>
        <v>8.7541305966374119E-2</v>
      </c>
      <c r="CP17" s="735">
        <f t="shared" ref="CP17:CP29" si="277">BM17*1000/$D17</f>
        <v>17.663684856783831</v>
      </c>
      <c r="CQ17" s="735">
        <f t="shared" ref="CQ17:CQ29" si="278">BN17*1000/$D17</f>
        <v>0.23477055041296485</v>
      </c>
      <c r="CR17" s="735">
        <f t="shared" ref="CR17:CR29" si="279">BO17*1000/$D17</f>
        <v>4.7330978149748928</v>
      </c>
      <c r="CS17" s="735">
        <f t="shared" ref="CS17:CS29" si="280">BP17*1000/$D17</f>
        <v>2.9072342183041551</v>
      </c>
      <c r="CT17" s="735">
        <f t="shared" ref="CT17:CT29" si="281">BQ17*1000/$D17</f>
        <v>3.4582653140434794E-2</v>
      </c>
      <c r="CU17" s="735">
        <f t="shared" ref="CU17:CU29" si="282">BR17*1000/$D17</f>
        <v>77.221190588743099</v>
      </c>
      <c r="CV17" s="735">
        <f t="shared" ref="CV17:CV29" si="283">BS17*1000/$D17</f>
        <v>41.803021988042381</v>
      </c>
      <c r="CW17" s="735">
        <f t="shared" ref="CW17:CW29" si="284">BT17*1000/$D17</f>
        <v>1.1867506412135536E-2</v>
      </c>
      <c r="CX17" s="735">
        <f t="shared" ref="CX17:CX29" si="285">BU17*1000/$D17</f>
        <v>0.61755315542122546</v>
      </c>
      <c r="CY17" s="739">
        <f t="shared" ref="CY17:CY29" si="286">BV17*1000/$D17</f>
        <v>34.234346031719745</v>
      </c>
      <c r="CZ17" s="724">
        <f>SUM(CZ18:CZ29)</f>
        <v>4515715.4420290003</v>
      </c>
      <c r="DA17" s="725">
        <f t="shared" ref="DA17:DA29" si="287">+CZ17/365</f>
        <v>12371.823128846576</v>
      </c>
      <c r="DB17" s="726">
        <f t="shared" ref="DB17:DB80" si="288">+(CZ17*1000)/D17</f>
        <v>450.56219477416693</v>
      </c>
      <c r="DC17" s="727">
        <f t="shared" ref="DC17:DC29" si="289">+DB17/365</f>
        <v>1.234416971984019</v>
      </c>
      <c r="DD17" s="729">
        <f>+(CZ17-CZ30)/CZ30</f>
        <v>1.5418374683390711E-2</v>
      </c>
      <c r="DE17" s="740">
        <f>(DB17-DB30)/DB30</f>
        <v>8.1579483338428543E-3</v>
      </c>
      <c r="DF17" s="725">
        <f>+CZ17-CZ30</f>
        <v>68567.788790000603</v>
      </c>
      <c r="DG17" s="741">
        <f>+DB17-DB30</f>
        <v>3.6459198801389903</v>
      </c>
      <c r="DH17" s="742">
        <f>SUM(DH18:DH29)</f>
        <v>0.99999999999999989</v>
      </c>
      <c r="DI17" s="724">
        <f>SUM(DI18:DI29)</f>
        <v>2987515.8515612986</v>
      </c>
      <c r="DJ17" s="725">
        <f>DI17/365</f>
        <v>8184.9749357843793</v>
      </c>
      <c r="DK17" s="743">
        <f t="shared" ref="DK17:DK80" si="290">(DI17*1000)/D17</f>
        <v>298.08381778752221</v>
      </c>
      <c r="DL17" s="744">
        <f t="shared" ref="DL17:DL80" si="291">+(DI17*1000)/365/D17</f>
        <v>0.81666799393841705</v>
      </c>
      <c r="DM17" s="729">
        <f>DI17/CZ17</f>
        <v>0.6615819552657527</v>
      </c>
      <c r="DN17" s="745">
        <f>(DM17-DM30)/DM30</f>
        <v>8.163816664382418E-3</v>
      </c>
      <c r="DO17" s="745">
        <f>+ROUND(DM17,3)-ROUND(DM30,3)</f>
        <v>6.0000000000000053E-3</v>
      </c>
      <c r="DP17" s="745">
        <f>(DI17-DI30)/DI30</f>
        <v>2.3708064131951045E-2</v>
      </c>
      <c r="DQ17" s="745">
        <f>(DK17-DK30)/DK30</f>
        <v>1.6388364992780079E-2</v>
      </c>
      <c r="DR17" s="746">
        <f>DI17-DI30</f>
        <v>69187.906089314725</v>
      </c>
      <c r="DS17" s="746">
        <f>DK17-DK30</f>
        <v>4.8063383767463392</v>
      </c>
      <c r="DT17" s="747">
        <f>SUM(DT18:DT29)</f>
        <v>1</v>
      </c>
      <c r="DU17" s="748"/>
      <c r="DV17" s="749">
        <f>SUM(DATI!AJ15:AJ26)/SUM(DATI!AK15:AK26)</f>
        <v>0.99997567762786277</v>
      </c>
      <c r="DW17" s="750">
        <f>SUM(DW18:DW29)</f>
        <v>2935818.5677650007</v>
      </c>
      <c r="DX17" s="725">
        <f t="shared" ref="DX17:DX29" si="292">+DW17/365</f>
        <v>8043.3385418219195</v>
      </c>
      <c r="DY17" s="751">
        <f t="shared" ref="DY17:DY48" si="293">+(DW17*1000)/D17</f>
        <v>292.92564474713754</v>
      </c>
      <c r="DZ17" s="727">
        <f t="shared" ref="DZ17:DZ48" si="294">+DX17*1000/D17</f>
        <v>0.8025360130058562</v>
      </c>
      <c r="EA17" s="729">
        <f>+DW17/CZ17</f>
        <v>0.65013365112436738</v>
      </c>
      <c r="EB17" s="752">
        <f>+(EA17-EA30)/EA30</f>
        <v>8.8015713332204436E-3</v>
      </c>
      <c r="EC17" s="724">
        <f>CZ17-DI17</f>
        <v>1528199.5904677017</v>
      </c>
      <c r="ED17" s="725">
        <f t="shared" ref="ED17:ED29" si="295">EC17/365</f>
        <v>4186.8481930621965</v>
      </c>
      <c r="EE17" s="753">
        <f t="shared" ref="EE17:EE80" si="296">+(EC17*1000)/D17</f>
        <v>152.47837698664469</v>
      </c>
      <c r="EF17" s="754">
        <f t="shared" ref="EF17:EF80" si="297">(EC17*1000)/D17/365</f>
        <v>0.4177489780456019</v>
      </c>
      <c r="EG17" s="755">
        <f>(EC17-EC30)/EC30</f>
        <v>-4.0561833168664604E-4</v>
      </c>
      <c r="EH17" s="755">
        <f>(EE17-EE30)/EE30</f>
        <v>-7.5529002486476333E-3</v>
      </c>
      <c r="EI17" s="729">
        <f t="shared" ref="EI17:EI29" si="298">EC17/CZ17</f>
        <v>0.3384180447342473</v>
      </c>
      <c r="EJ17" s="756">
        <f>(EC17-EC30)</f>
        <v>-620.11729931412265</v>
      </c>
      <c r="EK17" s="756">
        <f>(EE17-EE30)</f>
        <v>-1.1604184966073774</v>
      </c>
      <c r="EL17" s="724">
        <f>SUM(EL18:EL29)</f>
        <v>1235234.9394440001</v>
      </c>
      <c r="EM17" s="725">
        <f t="shared" ref="EM17:EM29" si="299">+EL17/365</f>
        <v>3384.2053135452056</v>
      </c>
      <c r="EN17" s="751">
        <f t="shared" ref="EN17:EN80" si="300">+(EL17*1000)/D17</f>
        <v>123.24739512983018</v>
      </c>
      <c r="EO17" s="727">
        <f t="shared" ref="EO17:EO29" si="301">+EN17/365</f>
        <v>0.3376640962461101</v>
      </c>
      <c r="EP17" s="729">
        <f>+(EL17-EL30)/EL30</f>
        <v>3.1524372195514709E-3</v>
      </c>
      <c r="EQ17" s="740">
        <f>(EN17-EN30)/EN30</f>
        <v>-4.0202854427430221E-3</v>
      </c>
      <c r="ER17" s="729">
        <f>+EL17/$EL$69</f>
        <v>0.92012569344407014</v>
      </c>
      <c r="ES17" s="725">
        <f>+EL17-EL30</f>
        <v>3881.7635820002761</v>
      </c>
      <c r="ET17" s="729">
        <f t="shared" ref="ET17:ET29" si="302">+EL17/CZ17</f>
        <v>0.27354135912713418</v>
      </c>
      <c r="EU17" s="741">
        <f>+EN17-EN30</f>
        <v>-0.49748975933381701</v>
      </c>
      <c r="EV17" s="724">
        <f>SUM(EV18:EV29)</f>
        <v>230872.01324999999</v>
      </c>
      <c r="EW17" s="725">
        <f t="shared" ref="EW17:EW29" si="303">+EV17/365</f>
        <v>632.52606369863008</v>
      </c>
      <c r="EX17" s="751">
        <f t="shared" ref="EX17:EX80" si="304">+(EV17*1000)/D17</f>
        <v>23.035596980643962</v>
      </c>
      <c r="EY17" s="727">
        <f t="shared" ref="EY17:EY48" si="305">+(EV17*1000)/D17/365</f>
        <v>6.311122460450401E-2</v>
      </c>
      <c r="EZ17" s="729">
        <f>(EV17-EV30)/EV30</f>
        <v>-2.212240517357477E-2</v>
      </c>
      <c r="FA17" s="740">
        <f>(EX17-EX30)/EX30</f>
        <v>-2.9114408108644654E-2</v>
      </c>
      <c r="FB17" s="725">
        <f>+EV17-EV30</f>
        <v>-5222.9893060000031</v>
      </c>
      <c r="FC17" s="741">
        <f>+EX17-EX30</f>
        <v>-0.69077940503187563</v>
      </c>
      <c r="FD17" s="725">
        <f>SUM(FD18:FD29)</f>
        <v>51697.283796298056</v>
      </c>
      <c r="FE17" s="757">
        <f t="shared" ref="FE17:FE29" si="306">+FD17/CZ17</f>
        <v>1.1448304141385278E-2</v>
      </c>
      <c r="FF17" s="725">
        <f>+EV17-FD17</f>
        <v>179174.72945370193</v>
      </c>
      <c r="FG17" s="757">
        <f>+FF17/CZ17</f>
        <v>3.9678038121284981E-2</v>
      </c>
      <c r="FH17" s="724">
        <f>SUM(FH18:FH29)</f>
        <v>113789.92156999999</v>
      </c>
      <c r="FI17" s="725">
        <f>+FH17/365</f>
        <v>311.75320978082192</v>
      </c>
      <c r="FJ17" s="745">
        <f t="shared" ref="FJ17:FJ29" si="307">FH17/CZ17</f>
        <v>2.5198647485828278E-2</v>
      </c>
      <c r="FK17" s="745">
        <f>+(FH17-FH30)/FH30</f>
        <v>9.2671327625423478E-4</v>
      </c>
      <c r="FL17" s="758">
        <f>SUM(FL18:FL29)</f>
        <v>38508.388584277971</v>
      </c>
      <c r="FM17" s="759"/>
      <c r="FN17" s="760">
        <f>SUM(DATI!AN15:AN26)/SUM(DATI!AO15:AO26)</f>
        <v>1</v>
      </c>
      <c r="FO17" s="761">
        <f>FL17/FH17</f>
        <v>0.33841651398440253</v>
      </c>
      <c r="FP17" s="762">
        <f t="shared" ref="FP17:FP29" si="308">FL17/CZ17</f>
        <v>8.527638439275835E-3</v>
      </c>
      <c r="FQ17" s="761">
        <f>(FL17-FL30)/FL30</f>
        <v>-5.8162970018933488E-2</v>
      </c>
      <c r="FR17" s="724">
        <f>SUM(FR18:FR29)</f>
        <v>248598.85197200003</v>
      </c>
      <c r="FS17" s="758">
        <f>SUM(FS18:FS29)</f>
        <v>754.64410000000009</v>
      </c>
      <c r="FT17" s="758">
        <f>SUM(FT18:FT29)</f>
        <v>108205.30211000002</v>
      </c>
      <c r="FU17" s="736">
        <f t="shared" ref="FU17:GL17" si="309">SUM(FU18:FU29)</f>
        <v>1133.3969669999999</v>
      </c>
      <c r="FV17" s="737">
        <f t="shared" si="309"/>
        <v>1624.3751999999999</v>
      </c>
      <c r="FW17" s="737">
        <f t="shared" si="309"/>
        <v>408.83664300000004</v>
      </c>
      <c r="FX17" s="737">
        <f t="shared" si="309"/>
        <v>556357.44074600004</v>
      </c>
      <c r="FY17" s="737">
        <f t="shared" si="309"/>
        <v>1042.7425900000001</v>
      </c>
      <c r="FZ17" s="737">
        <f t="shared" si="309"/>
        <v>230939.82892499992</v>
      </c>
      <c r="GA17" s="737">
        <f t="shared" si="309"/>
        <v>54171.347546999998</v>
      </c>
      <c r="GB17" s="737">
        <f t="shared" si="309"/>
        <v>295049.05008999998</v>
      </c>
      <c r="GC17" s="737">
        <f t="shared" si="309"/>
        <v>2239.6702679999999</v>
      </c>
      <c r="GD17" s="737">
        <f t="shared" si="309"/>
        <v>1500.545541</v>
      </c>
      <c r="GE17" s="737">
        <f t="shared" si="309"/>
        <v>877.98915999999997</v>
      </c>
      <c r="GF17" s="737">
        <f t="shared" si="309"/>
        <v>176995.370436</v>
      </c>
      <c r="GG17" s="737">
        <f t="shared" si="309"/>
        <v>2352.9648339999999</v>
      </c>
      <c r="GH17" s="737">
        <f t="shared" si="309"/>
        <v>47437.009006999993</v>
      </c>
      <c r="GI17" s="737">
        <f t="shared" si="309"/>
        <v>2.7923</v>
      </c>
      <c r="GJ17" s="737">
        <f t="shared" si="309"/>
        <v>29136.950044000001</v>
      </c>
      <c r="GK17" s="737">
        <f t="shared" si="309"/>
        <v>356.75825199999997</v>
      </c>
      <c r="GL17" s="737">
        <f t="shared" si="309"/>
        <v>765024.59499900008</v>
      </c>
      <c r="GM17" s="737">
        <f>SUM(GM18:GM29)</f>
        <v>418956.19117899996</v>
      </c>
      <c r="GN17" s="737">
        <f t="shared" ref="GN17:GP17" si="310">SUM(GN18:GN29)</f>
        <v>118.94092000000001</v>
      </c>
      <c r="GO17" s="737">
        <f t="shared" si="310"/>
        <v>6175.305980000001</v>
      </c>
      <c r="GP17" s="738">
        <f t="shared" si="310"/>
        <v>343915.37813700002</v>
      </c>
      <c r="GQ17" s="734">
        <f>SUM(GQ18:GQ29)</f>
        <v>190.02993099999998</v>
      </c>
      <c r="GR17" s="735">
        <f t="shared" ref="GR17:GX17" si="311">SUM(GR18:GR29)</f>
        <v>1.1800009999999999</v>
      </c>
      <c r="GS17" s="735">
        <f t="shared" si="311"/>
        <v>6.3850099999999994</v>
      </c>
      <c r="GT17" s="735">
        <f t="shared" si="311"/>
        <v>207.43</v>
      </c>
      <c r="GU17" s="735">
        <f t="shared" si="311"/>
        <v>0.65999899999999989</v>
      </c>
      <c r="GV17" s="735">
        <f t="shared" si="311"/>
        <v>0.49569999999999997</v>
      </c>
      <c r="GW17" s="735">
        <f t="shared" si="311"/>
        <v>2.3640019999999997</v>
      </c>
      <c r="GX17" s="739">
        <f t="shared" si="311"/>
        <v>0.29199999999999993</v>
      </c>
      <c r="GY17" s="734">
        <f t="shared" ref="GY17:GY29" si="312">FU17*1000/$D17</f>
        <v>0.11308636063490568</v>
      </c>
      <c r="GZ17" s="735">
        <f t="shared" ref="GZ17:GZ29" si="313">FV17*1000/$D17</f>
        <v>0.16207444083763553</v>
      </c>
      <c r="HA17" s="735">
        <f t="shared" ref="HA17:HA29" si="314">FW17*1000/$D17</f>
        <v>4.0792281431137965E-2</v>
      </c>
      <c r="HB17" s="735">
        <f t="shared" ref="HB17:HB29" si="315">FX17*1000/$D17</f>
        <v>55.511387464402254</v>
      </c>
      <c r="HC17" s="735">
        <f t="shared" ref="HC17:HC29" si="316">FY17*1000/$D17</f>
        <v>0.10404118593526782</v>
      </c>
      <c r="HD17" s="735">
        <f t="shared" ref="HD17:HD29" si="317">FZ17*1000/$D17</f>
        <v>23.042363390033639</v>
      </c>
      <c r="HE17" s="735">
        <f t="shared" ref="HE17:HE29" si="318">GA17*1000/$D17</f>
        <v>5.4050264145261782</v>
      </c>
      <c r="HF17" s="735">
        <f t="shared" ref="HF17:HF29" si="319">GB17*1000/$D17</f>
        <v>29.438955860082242</v>
      </c>
      <c r="HG17" s="735">
        <f t="shared" ref="HG17:HG29" si="320">GC17*1000/$D17</f>
        <v>0.22346641733189307</v>
      </c>
      <c r="HH17" s="735">
        <f t="shared" ref="HH17:HH29" si="321">GD17*1000/$D17</f>
        <v>0.14971915325288288</v>
      </c>
      <c r="HI17" s="735">
        <f t="shared" ref="HI17:HI29" si="322">GE17*1000/$D17</f>
        <v>8.7602668502021766E-2</v>
      </c>
      <c r="HJ17" s="735">
        <f t="shared" ref="HJ17:HJ29" si="323">GF17*1000/$D17</f>
        <v>17.659975167230371</v>
      </c>
      <c r="HK17" s="735">
        <f t="shared" ref="HK17:HK29" si="324">GG17*1000/$D17</f>
        <v>0.23477055041296485</v>
      </c>
      <c r="HL17" s="735">
        <f t="shared" ref="HL17:HL29" si="325">GH17*1000/$D17</f>
        <v>4.7330978149748928</v>
      </c>
      <c r="HM17" s="735">
        <f t="shared" ref="HM17:HM29" si="326">GI17*1000/$D17</f>
        <v>2.7860586713644096E-4</v>
      </c>
      <c r="HN17" s="735">
        <f t="shared" ref="HN17:HN29" si="327">GJ17*1000/$D17</f>
        <v>2.9071823345341765</v>
      </c>
      <c r="HO17" s="735">
        <f t="shared" ref="HO17:HO29" si="328">GK17*1000/$D17</f>
        <v>3.5596082855187804E-2</v>
      </c>
      <c r="HP17" s="735">
        <f t="shared" ref="HP17:HP20" si="329">GL17*1000/$D17</f>
        <v>76.331461759266901</v>
      </c>
      <c r="HQ17" s="735">
        <f t="shared" ref="HQ17:HQ29" si="330">GM17*1000/$D17</f>
        <v>41.801974334994739</v>
      </c>
      <c r="HR17" s="735">
        <f t="shared" ref="HR17:HR29" si="331">GN17*1000/$D17</f>
        <v>1.1867506412135536E-2</v>
      </c>
      <c r="HS17" s="735">
        <f t="shared" ref="HS17:HS29" si="332">GO17*1000/$D17</f>
        <v>0.61615029810219157</v>
      </c>
      <c r="HT17" s="739">
        <f t="shared" ref="HT17:HT29" si="333">GP17*1000/$D17</f>
        <v>34.314666098705679</v>
      </c>
      <c r="HU17" s="763">
        <f>SUM(HU18:HU29)</f>
        <v>1536853.0305267021</v>
      </c>
      <c r="HV17" s="764">
        <f>SUM(HV18:HV29)</f>
        <v>1251597.7327430001</v>
      </c>
      <c r="HW17" s="765">
        <f>SUM(HW18:HW29)</f>
        <v>1774.123</v>
      </c>
      <c r="HX17" s="766">
        <f>SUM(HX18:HX29)</f>
        <v>1774.123</v>
      </c>
      <c r="HY17" s="766">
        <f>SUM(HY18:HY29)</f>
        <v>0</v>
      </c>
      <c r="HZ17" s="767">
        <f>IF(HW30&gt;0,(HW17-HW30)/HW30,0)</f>
        <v>-6.1554875661996938E-2</v>
      </c>
      <c r="IA17" s="767">
        <f t="shared" ref="IA17:IA29" si="334">+HW17/CZ17</f>
        <v>3.9287750142264312E-4</v>
      </c>
      <c r="IB17" s="768">
        <f t="shared" ref="IB17:IB29" si="335">HW17/HU17</f>
        <v>1.1543868963136846E-3</v>
      </c>
      <c r="IC17" s="766">
        <f>SUM(IC18:IC29)</f>
        <v>18357.926067733119</v>
      </c>
      <c r="ID17" s="769">
        <f>SUM(ID18:ID29)</f>
        <v>20132.049067733118</v>
      </c>
      <c r="IE17" s="770">
        <f t="shared" ref="IE17:IE29" si="336">+(HW17+IC17)/CZ17</f>
        <v>4.4582191518000944E-3</v>
      </c>
      <c r="IF17" s="770">
        <f t="shared" ref="IF17:IF29" si="337">+(HW17+IC17)/HU17</f>
        <v>1.3099527845439827E-2</v>
      </c>
      <c r="IG17" s="765">
        <f>SUM(IG18:IG29)</f>
        <v>1774.123</v>
      </c>
      <c r="IH17" s="771">
        <f t="shared" ref="IH17:IH48" si="338">IG17/G17</f>
        <v>3.7629290734344058E-4</v>
      </c>
      <c r="II17" s="766">
        <f t="shared" ref="II17:IJ17" si="339">SUM(II18:II29)</f>
        <v>1774.123</v>
      </c>
      <c r="IJ17" s="766">
        <f t="shared" si="339"/>
        <v>0</v>
      </c>
      <c r="IK17" s="766">
        <f>SUM(IK18:IK29)</f>
        <v>745864.03924468346</v>
      </c>
      <c r="IL17" s="772">
        <f>SUM(IL18:IL29)</f>
        <v>530839.3407598394</v>
      </c>
      <c r="IM17" s="765">
        <f>SUM(IM18:IM29)</f>
        <v>288484.62228862842</v>
      </c>
      <c r="IN17" s="767">
        <f t="shared" ref="IN17:IN29" si="340">+IL17/CZ17</f>
        <v>0.11755376253764183</v>
      </c>
      <c r="IO17" s="768">
        <f t="shared" ref="IO17:IO29" si="341">+(IL17)/(HU17)</f>
        <v>0.34540670462022838</v>
      </c>
      <c r="IP17" s="765">
        <f t="shared" ref="IP17" si="342">SUM(IP18:IP29)</f>
        <v>252965.91471515608</v>
      </c>
      <c r="IQ17" s="773">
        <f t="shared" ref="IQ17:IQ48" si="343">IP17/G17</f>
        <v>5.365427284746261E-2</v>
      </c>
      <c r="IR17" s="766">
        <f>SUM(IR18:IR29)</f>
        <v>467990.61320000002</v>
      </c>
      <c r="IS17" s="772">
        <f>SUM(IS18:IS29)</f>
        <v>1004239.5667668626</v>
      </c>
      <c r="IT17" s="774">
        <f>SUM(IT18:IT29)</f>
        <v>789214.86828201846</v>
      </c>
      <c r="IU17" s="766">
        <f>SUM(IU18:IU29)</f>
        <v>215024.69848484403</v>
      </c>
      <c r="IV17" s="767">
        <f>IF(IS30&gt;0,(IS17-IS30)/IS30,0)</f>
        <v>2.2155751171439315E-2</v>
      </c>
      <c r="IW17" s="767">
        <f t="shared" ref="IW17:IW29" si="344">+IS17/CZ17</f>
        <v>0.22238769906095721</v>
      </c>
      <c r="IX17" s="768">
        <f>IS17/HU17</f>
        <v>0.65343890848345798</v>
      </c>
      <c r="IY17" s="766">
        <f>SUM(IY18:IY29)</f>
        <v>223996.79240347777</v>
      </c>
      <c r="IZ17" s="775">
        <f>SUM(IZ18:IZ29)</f>
        <v>1228236.3591703405</v>
      </c>
      <c r="JA17" s="770">
        <f t="shared" ref="JA17:JA29" si="345">+(IS17+IY17)/CZ17</f>
        <v>0.27199153156082606</v>
      </c>
      <c r="JB17" s="776">
        <f t="shared" ref="JB17:JB29" si="346">+(IS17+IY17)/HU17</f>
        <v>0.79918920988131559</v>
      </c>
      <c r="JC17" s="772">
        <f>SUM(JC18:JC29)</f>
        <v>996857.69502784382</v>
      </c>
      <c r="JD17" s="767">
        <f t="shared" ref="JD17:JD48" si="347">JC17/G17</f>
        <v>0.21143431445830316</v>
      </c>
      <c r="JE17" s="766">
        <f t="shared" ref="JE17:JF17" si="348">SUM(JE18:JE29)</f>
        <v>781832.99654299999</v>
      </c>
      <c r="JF17" s="766">
        <f t="shared" si="348"/>
        <v>215024.69848484403</v>
      </c>
      <c r="JG17" s="724">
        <f t="shared" ref="JG17:JG29" si="349">+JT17+JU17+JV17+JW17+JX17+JY17+JZ17+KA17+KB17+KC17+KE17+KF17+KG17+KH17+KI17+FD17+FL17</f>
        <v>2865213.1769054411</v>
      </c>
      <c r="JH17" s="727">
        <f t="shared" ref="JH17:JH80" si="350">+(JG17*1000)/D17</f>
        <v>285.88088732675476</v>
      </c>
      <c r="JI17" s="729">
        <f>+JG17/CZ17</f>
        <v>0.63449816838282536</v>
      </c>
      <c r="JJ17" s="759"/>
      <c r="JK17" s="760">
        <f>SUM(DATI!CO15:CO26)/SUM(DATI!CP15:CP26)</f>
        <v>0.989283860809967</v>
      </c>
      <c r="JL17" s="777">
        <f>(JG17-JG30)/JG30</f>
        <v>2.7624659397911502E-2</v>
      </c>
      <c r="JM17" s="778">
        <f>IF(JI30&gt;0,(JI17-JI30)/JI30,0)</f>
        <v>1.2020941336940745E-2</v>
      </c>
      <c r="JN17" s="779">
        <f t="shared" ref="JN17:JN29" si="351">+JG17+IS17</f>
        <v>3869452.7436723039</v>
      </c>
      <c r="JO17" s="780">
        <f>+JG17+IS17+IY17</f>
        <v>4093449.5360757816</v>
      </c>
      <c r="JP17" s="729">
        <f>+JN17/CZ17</f>
        <v>0.85688586744378259</v>
      </c>
      <c r="JQ17" s="745">
        <f>JP17-JP30</f>
        <v>9.0025004467162439E-3</v>
      </c>
      <c r="JR17" s="781">
        <f>+JO17/CZ17</f>
        <v>0.90648969994365136</v>
      </c>
      <c r="JS17" s="752">
        <f>JR17-JR30</f>
        <v>1.3831860609003654E-2</v>
      </c>
      <c r="JT17" s="736">
        <f t="shared" ref="JT17:KI17" si="352">SUM(JT18:JT29)</f>
        <v>538799.87423773075</v>
      </c>
      <c r="JU17" s="737">
        <v>439246.03447563772</v>
      </c>
      <c r="JV17" s="737">
        <f t="shared" si="352"/>
        <v>238470.52937104169</v>
      </c>
      <c r="JW17" s="737">
        <f t="shared" si="352"/>
        <v>765024.59499900008</v>
      </c>
      <c r="JX17" s="737">
        <f t="shared" si="352"/>
        <v>418956.19117899996</v>
      </c>
      <c r="JY17" s="737">
        <f t="shared" si="352"/>
        <v>224931.60697946508</v>
      </c>
      <c r="JZ17" s="737">
        <f t="shared" si="352"/>
        <v>63763.056206209454</v>
      </c>
      <c r="KA17" s="737">
        <f t="shared" si="352"/>
        <v>1404.6823583234743</v>
      </c>
      <c r="KB17" s="737">
        <f t="shared" si="352"/>
        <v>42693.306975313564</v>
      </c>
      <c r="KC17" s="737">
        <f t="shared" si="352"/>
        <v>0</v>
      </c>
      <c r="KD17" s="737">
        <f t="shared" si="352"/>
        <v>8227.317661000001</v>
      </c>
      <c r="KE17" s="737">
        <f t="shared" si="352"/>
        <v>0</v>
      </c>
      <c r="KF17" s="737">
        <f t="shared" si="352"/>
        <v>1470.5346588006348</v>
      </c>
      <c r="KG17" s="737">
        <f t="shared" si="352"/>
        <v>2194.8769053583201</v>
      </c>
      <c r="KH17" s="737">
        <f t="shared" si="352"/>
        <v>26231.119674773021</v>
      </c>
      <c r="KI17" s="737">
        <f t="shared" si="352"/>
        <v>11821.096504211353</v>
      </c>
      <c r="KJ17" s="782">
        <f t="shared" ref="KJ17:KJ80" si="353">+(JT17*1000)/D17</f>
        <v>53.759555268061561</v>
      </c>
      <c r="KK17" s="783">
        <f>+(KJ17-KJ30)/KJ30</f>
        <v>1.9302963289975533E-2</v>
      </c>
      <c r="KL17" s="784">
        <f t="shared" ref="KL17:KL80" si="354">+(JU17*1000)/D17</f>
        <v>43.826423493653294</v>
      </c>
      <c r="KM17" s="783">
        <f>+(KL17-KL30)/KL30</f>
        <v>8.7949660146121092E-4</v>
      </c>
      <c r="KN17" s="784">
        <f t="shared" ref="KN17:KN80" si="355">+(JV17*1000)/D17</f>
        <v>23.793750177955513</v>
      </c>
      <c r="KO17" s="783">
        <f>+(KN17-KN30)/KN30</f>
        <v>2.0007583231582769E-2</v>
      </c>
      <c r="KP17" s="784">
        <f t="shared" ref="KP17:KP80" si="356">+(JW17*1000)/D17</f>
        <v>76.331461759266901</v>
      </c>
      <c r="KQ17" s="783">
        <f>+(KP17-KP30)/KP30</f>
        <v>-1.9011701258869237E-2</v>
      </c>
      <c r="KR17" s="784">
        <f t="shared" ref="KR17:KR80" si="357">+(JX17*1000)/D17</f>
        <v>41.801974334994739</v>
      </c>
      <c r="KS17" s="783">
        <f>+(KR17-KR30)/KR30</f>
        <v>0.1581965281702245</v>
      </c>
      <c r="KT17" s="784">
        <f t="shared" ref="KT17:KT80" si="358">+(JY17*1000)/D17</f>
        <v>22.442884148876196</v>
      </c>
      <c r="KU17" s="783">
        <f>+(KT17-KT30)/KT30</f>
        <v>1.0621371869718557E-2</v>
      </c>
      <c r="KV17" s="784">
        <f t="shared" ref="KV17:KV80" si="359">+(JZ17*1000)/D17</f>
        <v>6.3620533487091668</v>
      </c>
      <c r="KW17" s="783">
        <f>+(KV17-KV30)/KV30</f>
        <v>1.6327838031001431E-3</v>
      </c>
      <c r="KX17" s="784">
        <f t="shared" ref="KX17:KX80" si="360">+(KA17*1000)/D17</f>
        <v>0.14015426225404592</v>
      </c>
      <c r="KY17" s="783">
        <f>+(KX17-KX30)/KX30</f>
        <v>-0.30026701646271853</v>
      </c>
      <c r="KZ17" s="784">
        <f t="shared" ref="KZ17:KZ80" si="361">+(KB17*1000)/D17</f>
        <v>4.2597879206315579</v>
      </c>
      <c r="LA17" s="783">
        <f>+(KZ17-KZ30)/KZ30</f>
        <v>-5.7619471121086823E-4</v>
      </c>
      <c r="LB17" s="785" t="s">
        <v>177</v>
      </c>
      <c r="LC17" s="786" t="s">
        <v>177</v>
      </c>
      <c r="LD17" s="784">
        <f t="shared" ref="LD17:LD80" si="362">+(KD17*1000)/D17</f>
        <v>0.82089280204485926</v>
      </c>
      <c r="LE17" s="783">
        <f>+(LD17-LD30)/LD30</f>
        <v>1.0377442685772648E-2</v>
      </c>
      <c r="LF17" s="784">
        <f t="shared" ref="LF17:LF80" si="363">+(KE17*1000)/D17</f>
        <v>0</v>
      </c>
      <c r="LG17" s="783">
        <f>+(LF17-LF30)/LF30</f>
        <v>-1</v>
      </c>
      <c r="LH17" s="784">
        <f t="shared" ref="LH17:LH80" si="364">+(KF17*1000)/D17</f>
        <v>0.14672477304349144</v>
      </c>
      <c r="LI17" s="783">
        <f>+(LH17-LH30)/LH30</f>
        <v>0.21325655038516661</v>
      </c>
      <c r="LJ17" s="784">
        <f t="shared" ref="LJ17:LJ80" si="365">+(KG17*1000)/D17</f>
        <v>0.21899709324753888</v>
      </c>
      <c r="LK17" s="783">
        <f>+(LJ17-LJ30)/LJ30</f>
        <v>-4.5490848921593947E-2</v>
      </c>
      <c r="LL17" s="784">
        <f t="shared" ref="LL17:LL80" si="366">+(KH17*1000)/D17</f>
        <v>2.6172488067005317</v>
      </c>
      <c r="LM17" s="783">
        <f>+(LL17-LL30)/LL30</f>
        <v>1.2463673619003226E-3</v>
      </c>
      <c r="LN17" s="784">
        <f t="shared" ref="LN17:LN80" si="367">+(KI17*1000)/D17</f>
        <v>1.179467407534776</v>
      </c>
      <c r="LO17" s="787">
        <f>+(LN17-LN30)/LN30</f>
        <v>0.18498602392366548</v>
      </c>
      <c r="LP17" s="788">
        <f t="shared" ref="LP17:LP29" si="368">+JT17/CZ17</f>
        <v>0.11931661353657778</v>
      </c>
      <c r="LQ17" s="789">
        <f t="shared" ref="LQ17:LQ29" si="369">+JU17/CZ17</f>
        <v>9.7270530022209672E-2</v>
      </c>
      <c r="LR17" s="789">
        <f t="shared" ref="LR17:LR29" si="370">+JV17/CZ17</f>
        <v>5.2809024933575567E-2</v>
      </c>
      <c r="LS17" s="789">
        <f t="shared" ref="LS17:LS29" si="371">+JW17/CZ17</f>
        <v>0.16941381821332377</v>
      </c>
      <c r="LT17" s="789">
        <f t="shared" ref="LT17:LT29" si="372">+JX17/CZ17</f>
        <v>9.2777367519587248E-2</v>
      </c>
      <c r="LU17" s="789">
        <f t="shared" ref="LU17:LU29" si="373">+JY17/CZ17</f>
        <v>4.9810846114430735E-2</v>
      </c>
      <c r="LV17" s="789">
        <f t="shared" ref="LV17:LV29" si="374">+JZ17/CZ17</f>
        <v>1.4120255588460962E-2</v>
      </c>
      <c r="LW17" s="789">
        <f t="shared" ref="LW17:LW29" si="375">+KA17/CZ17</f>
        <v>3.1106529548999279E-4</v>
      </c>
      <c r="LX17" s="790">
        <f t="shared" ref="LX17:LX29" si="376">+KB17/CZ17</f>
        <v>9.4543838121320181E-3</v>
      </c>
      <c r="LY17" s="791" t="s">
        <v>177</v>
      </c>
      <c r="LZ17" s="790">
        <f t="shared" ref="LZ17:LZ29" si="377">+KD17/CZ17</f>
        <v>1.8219300499819149E-3</v>
      </c>
      <c r="MA17" s="790">
        <f t="shared" ref="MA17:MA29" si="378">+KE17/CZ17</f>
        <v>0</v>
      </c>
      <c r="MB17" s="790">
        <f t="shared" ref="MB17:MB29" si="379">+KF17/CZ17</f>
        <v>3.2564821182352768E-4</v>
      </c>
      <c r="MC17" s="790">
        <f t="shared" ref="MC17:MC29" si="380">+KG17/CZ17</f>
        <v>4.8605297068322765E-4</v>
      </c>
      <c r="MD17" s="790">
        <f t="shared" ref="MD17:MD29" si="381">+KH17/CZ17</f>
        <v>5.8088513351910549E-3</v>
      </c>
      <c r="ME17" s="790">
        <f t="shared" ref="ME17:ME29" si="382">+KI17/CZ17</f>
        <v>2.6177682486786414E-3</v>
      </c>
      <c r="MF17" s="792">
        <f t="shared" ref="MF17:MF29" si="383">+JT17/DW17</f>
        <v>0.18352628468042964</v>
      </c>
      <c r="MG17" s="789">
        <f t="shared" ref="MG17:MG29" si="384">+JU17/DW17</f>
        <v>0.14961620561247074</v>
      </c>
      <c r="MH17" s="789">
        <f t="shared" ref="MH17:MH29" si="385">+JV17/DW17</f>
        <v>8.1227951886885877E-2</v>
      </c>
      <c r="MI17" s="789">
        <f t="shared" ref="MI17:MI29" si="386">+JW17/DW17</f>
        <v>0.26058306306762102</v>
      </c>
      <c r="MJ17" s="789">
        <f t="shared" ref="MJ17:MJ29" si="387">+JX17/DW17</f>
        <v>0.14270506896410348</v>
      </c>
      <c r="MK17" s="789">
        <f t="shared" ref="MK17:MK29" si="388">+JY17/DW17</f>
        <v>7.6616317319194049E-2</v>
      </c>
      <c r="ML17" s="789">
        <f t="shared" ref="ML17:ML29" si="389">+JZ17/DW17</f>
        <v>2.1719004337094106E-2</v>
      </c>
      <c r="MM17" s="789">
        <f t="shared" ref="MM17:MM29" si="390">+KA17/DW17</f>
        <v>4.7846361275412195E-4</v>
      </c>
      <c r="MN17" s="790">
        <f>+KB17/DW17</f>
        <v>1.4542215736381627E-2</v>
      </c>
      <c r="MO17" s="791" t="s">
        <v>177</v>
      </c>
      <c r="MP17" s="790">
        <f t="shared" ref="MP17:MP29" si="391">+KD17/DW17</f>
        <v>2.8023930876843479E-3</v>
      </c>
      <c r="MQ17" s="790">
        <f t="shared" ref="MQ17:MQ29" si="392">+KE17/DW17</f>
        <v>0</v>
      </c>
      <c r="MR17" s="790">
        <f t="shared" ref="MR17:MR29" si="393">+KF17/DW17</f>
        <v>5.0089425652762086E-4</v>
      </c>
      <c r="MS17" s="790">
        <f t="shared" ref="MS17:MS29" si="394">+KG17/DW17</f>
        <v>7.4762007756809382E-4</v>
      </c>
      <c r="MT17" s="790">
        <f t="shared" ref="MT17:MT29" si="395">+KH17/DW17</f>
        <v>8.9348572022767813E-3</v>
      </c>
      <c r="MU17" s="790">
        <f t="shared" ref="MU17:MU29" si="396">+KI17/DW17</f>
        <v>4.026507848272993E-3</v>
      </c>
      <c r="MV17" s="724">
        <f t="shared" ref="MV17:MV48" si="397">JG17+Z17*0.98+AA17</f>
        <v>2985765.3929732409</v>
      </c>
      <c r="MW17" s="727">
        <f t="shared" ref="MW17:MW48" si="398">+(JG17*1000)/D17</f>
        <v>285.88088732675476</v>
      </c>
      <c r="MX17" s="722">
        <f t="shared" ref="MX17:MX48" si="399">+MV17/G17</f>
        <v>0.63328322803285408</v>
      </c>
      <c r="MY17" s="793">
        <f>JE17/G17</f>
        <v>0.16582740392081022</v>
      </c>
      <c r="MZ17" s="740">
        <f>JF17/G17</f>
        <v>4.5606910537492981E-2</v>
      </c>
      <c r="NA17" s="794">
        <f>MY17+MZ17</f>
        <v>0.21143431445830319</v>
      </c>
      <c r="NB17" s="779">
        <f>JN17+Z17*0.98+AA17</f>
        <v>3990004.9597401037</v>
      </c>
      <c r="NC17" s="780">
        <f>JO17+Z17*0.98+AA17</f>
        <v>4214001.7521435814</v>
      </c>
      <c r="ND17" s="729">
        <f t="shared" ref="ND17:ND48" si="400">+NB17/G17</f>
        <v>0.84628324339143968</v>
      </c>
      <c r="NE17" s="723">
        <f t="shared" ref="NE17:NE48" si="401">+NC17/G17</f>
        <v>0.89379314222546058</v>
      </c>
    </row>
    <row r="18" spans="1:369" outlineLevel="1" x14ac:dyDescent="0.2">
      <c r="A18" s="795" t="s">
        <v>178</v>
      </c>
      <c r="B18" s="400">
        <f>DATI!D15</f>
        <v>243</v>
      </c>
      <c r="C18" s="1514" t="str">
        <f>DATI!F15 &amp; "/" &amp; DATI!E15 &amp; " (" &amp; TEXT(DATI!F15/DATI!E15,"0,0%") &amp; ")"</f>
        <v>244/244 (100,0%)</v>
      </c>
      <c r="D18" s="401">
        <f>DATI!G15</f>
        <v>1111246</v>
      </c>
      <c r="E18" s="402">
        <f>D18/$D$17</f>
        <v>0.11087621510292642</v>
      </c>
      <c r="F18" s="403">
        <f t="shared" ref="F18:F29" si="402">+(D18-D31)/D31</f>
        <v>6.7749744511527788E-3</v>
      </c>
      <c r="G18" s="404">
        <f>DATI!H15</f>
        <v>513006.50020000001</v>
      </c>
      <c r="H18" s="405">
        <f t="shared" si="251"/>
        <v>1405.4972608219177</v>
      </c>
      <c r="I18" s="796">
        <f t="shared" si="252"/>
        <v>461.64980589356452</v>
      </c>
      <c r="J18" s="407">
        <f t="shared" si="253"/>
        <v>1.2647939887494919</v>
      </c>
      <c r="K18" s="408">
        <f t="shared" si="254"/>
        <v>6.8716385553811554E-3</v>
      </c>
      <c r="L18" s="408">
        <f t="shared" ref="L18:L29" si="403">+(I18-I31)/I31</f>
        <v>9.6013614443500071E-5</v>
      </c>
      <c r="M18" s="408">
        <f>G18/$G$17</f>
        <v>0.10880908902389592</v>
      </c>
      <c r="N18" s="409">
        <f>DATI!I15</f>
        <v>100255.088</v>
      </c>
      <c r="O18" s="405">
        <f>DATI!EY15</f>
        <v>8.9</v>
      </c>
      <c r="P18" s="409">
        <f>DATI!J15</f>
        <v>27791.220810000003</v>
      </c>
      <c r="Q18" s="405">
        <f>DATI!K15</f>
        <v>27786.300810000001</v>
      </c>
      <c r="R18" s="405">
        <f>DATI!L15</f>
        <v>4.92</v>
      </c>
      <c r="S18" s="405">
        <f t="shared" ref="S18:S19" si="404">P18-Q18-R18</f>
        <v>1.8918200339612667E-12</v>
      </c>
      <c r="T18" s="409">
        <f>DATI!M15</f>
        <v>11588.367</v>
      </c>
      <c r="U18" s="405">
        <f>DATI!N15</f>
        <v>11588.367</v>
      </c>
      <c r="V18" s="405">
        <f>DATI!O15</f>
        <v>0</v>
      </c>
      <c r="W18" s="410">
        <f>T18-U18-V18</f>
        <v>0</v>
      </c>
      <c r="X18" s="411">
        <f>DATI!P15</f>
        <v>336949.93853000004</v>
      </c>
      <c r="Y18" s="405">
        <f>DATI!Q15</f>
        <v>22503.295859999998</v>
      </c>
      <c r="Z18" s="409">
        <f>DATI!R15</f>
        <v>14933.047859999999</v>
      </c>
      <c r="AA18" s="409">
        <f>DATI!U15</f>
        <v>4901.5200000000004</v>
      </c>
      <c r="AB18" s="409">
        <f>DATI!V15</f>
        <v>16587.317999999999</v>
      </c>
      <c r="AC18" s="409">
        <f>DATI!W15</f>
        <v>412746.49219999998</v>
      </c>
      <c r="AD18" s="406">
        <f t="shared" si="257"/>
        <v>371.42675177233485</v>
      </c>
      <c r="AE18" s="408">
        <f>+(AC18-AC31)/AC31</f>
        <v>2.0049985493728033E-2</v>
      </c>
      <c r="AF18" s="408">
        <f>+(AD18-AD31)/AD31</f>
        <v>1.3185678408238456E-2</v>
      </c>
      <c r="AG18" s="797">
        <f t="shared" si="258"/>
        <v>0.80456386427674342</v>
      </c>
      <c r="AH18" s="413">
        <f t="shared" ref="AH18:AH29" si="405">N18+R18+V18</f>
        <v>100260.008</v>
      </c>
      <c r="AI18" s="405">
        <f t="shared" ref="AI18:AI29" si="406">AH18/365</f>
        <v>274.68495342465752</v>
      </c>
      <c r="AJ18" s="406">
        <f t="shared" si="260"/>
        <v>90.22305412122968</v>
      </c>
      <c r="AK18" s="407">
        <f t="shared" si="261"/>
        <v>0.2471864496472046</v>
      </c>
      <c r="AL18" s="408">
        <f t="shared" ref="AL18:AL21" si="407">(AH18-AH31)/AH31</f>
        <v>-4.3975237988023247E-2</v>
      </c>
      <c r="AM18" s="408">
        <f t="shared" ref="AM18:AM29" si="408">(AJ18-AJ31)/AJ31</f>
        <v>-5.0408694819656985E-2</v>
      </c>
      <c r="AN18" s="420">
        <f>DATI!EH15/1000</f>
        <v>11223.485000000001</v>
      </c>
      <c r="AO18" s="421">
        <f>(DATI!EI15+DATI!ES15)/1000</f>
        <v>3737.0439999999999</v>
      </c>
      <c r="AP18" s="421">
        <f>DATI!EJ15/1000</f>
        <v>100.18899999999999</v>
      </c>
      <c r="AQ18" s="421">
        <f>(DATI!EK15+DATI!EU15)/1000</f>
        <v>841.46600000000001</v>
      </c>
      <c r="AR18" s="421">
        <f>DATI!EL15/1000</f>
        <v>512.14300000000003</v>
      </c>
      <c r="AS18" s="421">
        <f>DATI!EM15/1000</f>
        <v>1.131</v>
      </c>
      <c r="AT18" s="421">
        <f>DATI!EN15/1000</f>
        <v>39.35</v>
      </c>
      <c r="AU18" s="421">
        <f>DATI!EO15/1000</f>
        <v>64.319999999999993</v>
      </c>
      <c r="AV18" s="421">
        <f>DATI!EP15/1000</f>
        <v>47.36</v>
      </c>
      <c r="AW18" s="421">
        <f>DATI!EQ15/1000</f>
        <v>20.83</v>
      </c>
      <c r="AX18" s="421">
        <f>(DATI!ER15+DATI!EW15)/1000</f>
        <v>0</v>
      </c>
      <c r="AY18" s="421">
        <f>DATI!ET15/1000</f>
        <v>0</v>
      </c>
      <c r="AZ18" s="421">
        <f>DATI!EV15/1000</f>
        <v>0</v>
      </c>
      <c r="BA18" s="421">
        <f>DATI!EX15/1000</f>
        <v>0</v>
      </c>
      <c r="BB18" s="417">
        <f>DATI!DE15/1000</f>
        <v>166.76828999999998</v>
      </c>
      <c r="BC18" s="418">
        <f>DATI!DF15/1000</f>
        <v>108.265</v>
      </c>
      <c r="BD18" s="418">
        <f>DATI!DG15/1000</f>
        <v>36.053410000000007</v>
      </c>
      <c r="BE18" s="418">
        <f>DATI!DH15/1000</f>
        <v>66403.792119999998</v>
      </c>
      <c r="BF18" s="418">
        <f>DATI!DI15/1000</f>
        <v>121.70292999999999</v>
      </c>
      <c r="BG18" s="418">
        <f>DATI!DJ15/1000</f>
        <v>29199.399000000001</v>
      </c>
      <c r="BH18" s="418">
        <f>DATI!DK15/1000</f>
        <v>8269.8443800000005</v>
      </c>
      <c r="BI18" s="418">
        <f>DATI!DL15/1000</f>
        <v>29116.278999999999</v>
      </c>
      <c r="BJ18" s="418">
        <f>DATI!DM15/1000</f>
        <v>298.07993000000005</v>
      </c>
      <c r="BK18" s="798">
        <f>DATI!DN15/1000</f>
        <v>168.23641000000001</v>
      </c>
      <c r="BL18" s="418">
        <f>DATI!DO15/1000</f>
        <v>147.1524</v>
      </c>
      <c r="BM18" s="418">
        <f>DATI!DP15/1000</f>
        <v>31889.513910000001</v>
      </c>
      <c r="BN18" s="418">
        <f>DATI!DQ15/1000</f>
        <v>256.53014999999999</v>
      </c>
      <c r="BO18" s="418">
        <f>DATI!DR15/1000</f>
        <v>5801.52556</v>
      </c>
      <c r="BP18" s="418">
        <f>DATI!DS15/1000</f>
        <v>3442.69</v>
      </c>
      <c r="BQ18" s="418">
        <f>DATI!DT15/1000</f>
        <v>54.225240000000007</v>
      </c>
      <c r="BR18" s="418">
        <f>DATI!DU15/1000</f>
        <v>83142.156000000003</v>
      </c>
      <c r="BS18" s="418">
        <f>DATI!DV15/1000</f>
        <v>48717.767370000001</v>
      </c>
      <c r="BT18" s="418">
        <f>DATI!DW15/1000</f>
        <v>18.56232</v>
      </c>
      <c r="BU18" s="418">
        <f>DATI!DX15/1000</f>
        <v>904.06650000000002</v>
      </c>
      <c r="BV18" s="419">
        <f>DATI!DY15/1000</f>
        <v>28687.32861</v>
      </c>
      <c r="BW18" s="420">
        <f>DATI!DZ15/1000</f>
        <v>7.4634099999999997</v>
      </c>
      <c r="BX18" s="421">
        <f>DATI!EA15/1000</f>
        <v>0</v>
      </c>
      <c r="BY18" s="421">
        <f>DATI!EB15/1000</f>
        <v>0</v>
      </c>
      <c r="BZ18" s="421">
        <f>DATI!EC15/1000</f>
        <v>28.59</v>
      </c>
      <c r="CA18" s="421">
        <f>DATI!ED15/1000</f>
        <v>0</v>
      </c>
      <c r="CB18" s="421">
        <f>DATI!EE15/1000</f>
        <v>0</v>
      </c>
      <c r="CC18" s="421">
        <f>DATI!EF15/1000</f>
        <v>0</v>
      </c>
      <c r="CD18" s="422">
        <f>DATI!EG15/1000</f>
        <v>0</v>
      </c>
      <c r="CE18" s="420">
        <f t="shared" si="266"/>
        <v>0.15007324210840803</v>
      </c>
      <c r="CF18" s="421">
        <f t="shared" si="267"/>
        <v>9.7426672401970407E-2</v>
      </c>
      <c r="CG18" s="421">
        <f t="shared" si="268"/>
        <v>3.2444130282583694E-2</v>
      </c>
      <c r="CH18" s="421">
        <f t="shared" si="269"/>
        <v>59.75615851035684</v>
      </c>
      <c r="CI18" s="421">
        <f t="shared" si="270"/>
        <v>0.10951934135195987</v>
      </c>
      <c r="CJ18" s="421">
        <f t="shared" si="271"/>
        <v>26.276269160923864</v>
      </c>
      <c r="CK18" s="421">
        <f t="shared" si="272"/>
        <v>7.4419564884822993</v>
      </c>
      <c r="CL18" s="421">
        <f t="shared" si="273"/>
        <v>26.201470241512681</v>
      </c>
      <c r="CM18" s="421">
        <f t="shared" si="274"/>
        <v>0.26823937274014942</v>
      </c>
      <c r="CN18" s="421">
        <f t="shared" si="275"/>
        <v>0.15139438972108787</v>
      </c>
      <c r="CO18" s="421">
        <f t="shared" si="276"/>
        <v>0.13242108408039263</v>
      </c>
      <c r="CP18" s="421">
        <f t="shared" si="277"/>
        <v>28.697078693646592</v>
      </c>
      <c r="CQ18" s="421">
        <f t="shared" si="278"/>
        <v>0.23084910991805593</v>
      </c>
      <c r="CR18" s="421">
        <f t="shared" si="279"/>
        <v>5.2207392062603599</v>
      </c>
      <c r="CS18" s="421">
        <f t="shared" si="280"/>
        <v>3.0980448973494616</v>
      </c>
      <c r="CT18" s="421">
        <f t="shared" si="281"/>
        <v>4.8796792069442776E-2</v>
      </c>
      <c r="CU18" s="421">
        <f t="shared" si="282"/>
        <v>74.818857390712765</v>
      </c>
      <c r="CV18" s="421">
        <f t="shared" si="283"/>
        <v>43.840668375859174</v>
      </c>
      <c r="CW18" s="421">
        <f t="shared" si="284"/>
        <v>1.6704060127100569E-2</v>
      </c>
      <c r="CX18" s="421">
        <f t="shared" si="285"/>
        <v>0.81356108368444069</v>
      </c>
      <c r="CY18" s="422">
        <f t="shared" si="286"/>
        <v>25.815461751943314</v>
      </c>
      <c r="CZ18" s="404">
        <f>DATI!AA15</f>
        <v>476722.34354000003</v>
      </c>
      <c r="DA18" s="405">
        <f t="shared" si="287"/>
        <v>1306.0886124383562</v>
      </c>
      <c r="DB18" s="406">
        <f t="shared" si="288"/>
        <v>428.99802882530065</v>
      </c>
      <c r="DC18" s="407">
        <f t="shared" si="289"/>
        <v>1.1753370652747963</v>
      </c>
      <c r="DD18" s="423">
        <f>+(CZ18-CZ31)/CZ31</f>
        <v>2.2308821098095885E-2</v>
      </c>
      <c r="DE18" s="424">
        <f t="shared" ref="DE18:DE29" si="409">(DB18-DB31)/DB31</f>
        <v>1.5429313442570911E-2</v>
      </c>
      <c r="DF18" s="405">
        <f>+CZ18-CZ31</f>
        <v>10403.034050000017</v>
      </c>
      <c r="DG18" s="425">
        <f>+DB18-DB31</f>
        <v>6.5185680237553925</v>
      </c>
      <c r="DH18" s="426">
        <f>+CZ18/$CZ$17</f>
        <v>0.10556961563676369</v>
      </c>
      <c r="DI18" s="404">
        <f>DATI!AB15+DATI!AG15</f>
        <v>351624.68226869061</v>
      </c>
      <c r="DJ18" s="405">
        <f t="shared" ref="DJ18:DJ29" si="410">DI18/365</f>
        <v>963.35529388682357</v>
      </c>
      <c r="DK18" s="427">
        <f t="shared" si="290"/>
        <v>316.42380019247815</v>
      </c>
      <c r="DL18" s="428">
        <f t="shared" si="291"/>
        <v>0.86691452107528266</v>
      </c>
      <c r="DM18" s="429">
        <f>DI18/CZ18</f>
        <v>0.73758800491210263</v>
      </c>
      <c r="DN18" s="402">
        <f>(DM18-DM31)/DM31</f>
        <v>2.6437216150913715E-2</v>
      </c>
      <c r="DO18" s="402">
        <f>+ROUND(DM18,3)-ROUND(DM31,3)</f>
        <v>1.9000000000000017E-2</v>
      </c>
      <c r="DP18" s="402">
        <f>(DI18-DI31)/DI31</f>
        <v>4.9335820374452007E-2</v>
      </c>
      <c r="DQ18" s="402">
        <f>(DK18-DK31)/DK31</f>
        <v>4.227443768802587E-2</v>
      </c>
      <c r="DR18" s="430">
        <f>DI18-DI31</f>
        <v>16532.068978109804</v>
      </c>
      <c r="DS18" s="430">
        <f>DK18-DK31</f>
        <v>12.834084518005966</v>
      </c>
      <c r="DT18" s="431">
        <f>DI18/$DI$17</f>
        <v>0.11769801391511575</v>
      </c>
      <c r="DU18" s="432" t="str">
        <f>DATI!AI15</f>
        <v>22/23</v>
      </c>
      <c r="DV18" s="431">
        <f>DATI!AJ15/DATI!AK15</f>
        <v>0.99982321598670798</v>
      </c>
      <c r="DW18" s="433">
        <f>DATI!AB15</f>
        <v>336989.70872999995</v>
      </c>
      <c r="DX18" s="405">
        <f t="shared" si="292"/>
        <v>923.25947597260267</v>
      </c>
      <c r="DY18" s="434">
        <f t="shared" si="293"/>
        <v>303.25392283076832</v>
      </c>
      <c r="DZ18" s="407">
        <f t="shared" si="294"/>
        <v>0.83083266528977628</v>
      </c>
      <c r="EA18" s="429">
        <f>+DW18/CZ18</f>
        <v>0.70688884902606708</v>
      </c>
      <c r="EB18" s="426">
        <f>+(EA18-EA31)/EA31</f>
        <v>2.6846292316662673E-2</v>
      </c>
      <c r="EC18" s="435">
        <f>CZ18-DI18</f>
        <v>125097.66127130942</v>
      </c>
      <c r="ED18" s="436">
        <f t="shared" si="295"/>
        <v>342.73331855153265</v>
      </c>
      <c r="EE18" s="437">
        <f t="shared" si="296"/>
        <v>112.57422863282245</v>
      </c>
      <c r="EF18" s="438">
        <f t="shared" si="297"/>
        <v>0.30842254419951359</v>
      </c>
      <c r="EG18" s="439">
        <f t="shared" ref="EG18:EG29" si="411">(EC18-EC31)/EC31</f>
        <v>-4.6705701702615246E-2</v>
      </c>
      <c r="EH18" s="439">
        <f t="shared" ref="EH18:EH29" si="412">(EE18-EE31)/EE31</f>
        <v>-5.3120784198001453E-2</v>
      </c>
      <c r="EI18" s="423">
        <f t="shared" si="298"/>
        <v>0.26241199508789742</v>
      </c>
      <c r="EJ18" s="440">
        <f t="shared" ref="EJ18:EJ29" si="413">(EC18-EC31)</f>
        <v>-6129.0349281097879</v>
      </c>
      <c r="EK18" s="440">
        <f t="shared" ref="EK18:EK29" si="414">(EE18-EE31)</f>
        <v>-6.3155164942506445</v>
      </c>
      <c r="EL18" s="404">
        <f>DATI!AD15</f>
        <v>100353.04700000001</v>
      </c>
      <c r="EM18" s="405">
        <f t="shared" si="299"/>
        <v>274.93985479452056</v>
      </c>
      <c r="EN18" s="434">
        <f t="shared" si="300"/>
        <v>90.306779057022482</v>
      </c>
      <c r="EO18" s="407">
        <f t="shared" si="301"/>
        <v>0.24741583303293829</v>
      </c>
      <c r="EP18" s="423">
        <f>+(EL18-EL31)/EL31</f>
        <v>-4.5789439118179773E-2</v>
      </c>
      <c r="EQ18" s="424">
        <f>(EN18-EN31)/EN31</f>
        <v>-5.2210687495473612E-2</v>
      </c>
      <c r="ER18" s="423">
        <f t="shared" ref="ER18:ER29" si="415">+EL18/$EL$69</f>
        <v>7.4752918664738363E-2</v>
      </c>
      <c r="ES18" s="405">
        <f>+EL18-EL31</f>
        <v>-4815.6139999999868</v>
      </c>
      <c r="ET18" s="423">
        <f t="shared" si="302"/>
        <v>0.21050627972418445</v>
      </c>
      <c r="EU18" s="425">
        <f>+EN18-EN31</f>
        <v>-4.9747121621467585</v>
      </c>
      <c r="EV18" s="404">
        <f>DATI!AE15</f>
        <v>27791.220810000003</v>
      </c>
      <c r="EW18" s="405">
        <f t="shared" si="303"/>
        <v>76.140330986301379</v>
      </c>
      <c r="EX18" s="434">
        <f t="shared" si="304"/>
        <v>25.009062628796865</v>
      </c>
      <c r="EY18" s="407">
        <f t="shared" si="305"/>
        <v>6.8517979804922913E-2</v>
      </c>
      <c r="EZ18" s="423">
        <f>(EV18-EV31)/EV31</f>
        <v>-2.9428916128970127E-3</v>
      </c>
      <c r="FA18" s="424">
        <f>(EX18-EX31)/EX31</f>
        <v>-9.6524708208481011E-3</v>
      </c>
      <c r="FB18" s="405">
        <f>+EV18-EV31</f>
        <v>-82.027949999996054</v>
      </c>
      <c r="FC18" s="425">
        <f>+EX18-EX31</f>
        <v>-0.24375205689795365</v>
      </c>
      <c r="FD18" s="405">
        <f>DATI!AG15</f>
        <v>14634.973538690643</v>
      </c>
      <c r="FE18" s="423">
        <f t="shared" si="306"/>
        <v>3.0699155886035528E-2</v>
      </c>
      <c r="FF18" s="405">
        <f>+EV18-FD18</f>
        <v>13156.247271309359</v>
      </c>
      <c r="FG18" s="423">
        <f t="shared" ref="FG18:FG29" si="416">+FF18/D18</f>
        <v>1.1839185267086999E-2</v>
      </c>
      <c r="FH18" s="404">
        <f>DATI!AF15</f>
        <v>11588.367</v>
      </c>
      <c r="FI18" s="405">
        <f t="shared" ref="FI18:FI29" si="417">+FH18/365</f>
        <v>31.748950684931508</v>
      </c>
      <c r="FJ18" s="402">
        <f t="shared" si="307"/>
        <v>2.430842010455854E-2</v>
      </c>
      <c r="FK18" s="402">
        <f t="shared" ref="FK18:FK29" si="418">+(FH18-FH31)/FH31</f>
        <v>-5.475293396196635E-2</v>
      </c>
      <c r="FL18" s="441">
        <f>DATI!AL15</f>
        <v>5955.9740098713037</v>
      </c>
      <c r="FM18" s="442" t="str">
        <f>DATI!AM15</f>
        <v>8/8</v>
      </c>
      <c r="FN18" s="443">
        <f>DATI!AN15/DATI!AO15</f>
        <v>1</v>
      </c>
      <c r="FO18" s="408">
        <f t="shared" ref="FO18:FO29" si="419">FL18/FH18</f>
        <v>0.51396145892439404</v>
      </c>
      <c r="FP18" s="444">
        <f t="shared" si="308"/>
        <v>1.2493591061085978E-2</v>
      </c>
      <c r="FQ18" s="408">
        <f t="shared" ref="FQ18:FQ29" si="420">(FL18-FL31)/FL31</f>
        <v>6.0589332410737932E-4</v>
      </c>
      <c r="FR18" s="404">
        <f>DATI!AP15</f>
        <v>40355.928060000027</v>
      </c>
      <c r="FS18" s="441">
        <f>DATI!AQ15</f>
        <v>278.41299999999995</v>
      </c>
      <c r="FT18" s="441">
        <f>DATI!AR15</f>
        <v>14933.047859999995</v>
      </c>
      <c r="FU18" s="417">
        <f>DATI!AS15/1000</f>
        <v>171.96828999999997</v>
      </c>
      <c r="FV18" s="418">
        <f>DATI!AT15/1000</f>
        <v>120.3372</v>
      </c>
      <c r="FW18" s="418">
        <f>DATI!AU15/1000</f>
        <v>36.753410000000002</v>
      </c>
      <c r="FX18" s="418">
        <f>DATI!AV15/1000</f>
        <v>66403.792119999998</v>
      </c>
      <c r="FY18" s="418">
        <f>DATI!AW15/1000</f>
        <v>121.70292999999999</v>
      </c>
      <c r="FZ18" s="418">
        <f>DATI!AX15/1000</f>
        <v>29199.399000000001</v>
      </c>
      <c r="GA18" s="418">
        <f>DATI!AY15/1000</f>
        <v>8269.8443800000005</v>
      </c>
      <c r="GB18" s="418">
        <f>DATI!AZ15/1000</f>
        <v>29116.278999999999</v>
      </c>
      <c r="GC18" s="418">
        <f>DATI!BA15/1000</f>
        <v>298.07993000000005</v>
      </c>
      <c r="GD18" s="418">
        <f>DATI!BB15/1000</f>
        <v>189.97441000000001</v>
      </c>
      <c r="GE18" s="418">
        <f>DATI!BC15/1000</f>
        <v>147.1524</v>
      </c>
      <c r="GF18" s="418">
        <f>DATI!BD15/1000</f>
        <v>31889.513910000001</v>
      </c>
      <c r="GG18" s="418">
        <f>DATI!BE15/1000</f>
        <v>256.53014999999999</v>
      </c>
      <c r="GH18" s="418">
        <f>DATI!BF15/1000</f>
        <v>5801.52556</v>
      </c>
      <c r="GI18" s="418">
        <f>DATI!BG15/1000</f>
        <v>5.5E-2</v>
      </c>
      <c r="GJ18" s="418">
        <f>DATI!BH15/1000</f>
        <v>3442.69</v>
      </c>
      <c r="GK18" s="418">
        <f>DATI!BI15/1000</f>
        <v>54.230240000000002</v>
      </c>
      <c r="GL18" s="418">
        <f>DATI!BJ15/1000</f>
        <v>83142.156000000003</v>
      </c>
      <c r="GM18" s="418">
        <f>DATI!BK15/1000</f>
        <v>48717.767370000001</v>
      </c>
      <c r="GN18" s="418">
        <f>DATI!BL15/1000</f>
        <v>18.56232</v>
      </c>
      <c r="GO18" s="418">
        <f>DATI!BM15/1000</f>
        <v>904.06650000000002</v>
      </c>
      <c r="GP18" s="419">
        <f>DATI!BN15/1000</f>
        <v>28687.32861</v>
      </c>
      <c r="GQ18" s="420">
        <f>DATI!BO15/1000</f>
        <v>8.1634100000000007</v>
      </c>
      <c r="GR18" s="421">
        <f>DATI!BP15/1000</f>
        <v>0</v>
      </c>
      <c r="GS18" s="421">
        <f>DATI!BQ15/1000</f>
        <v>0</v>
      </c>
      <c r="GT18" s="421">
        <f>DATI!BR15/1000</f>
        <v>28.59</v>
      </c>
      <c r="GU18" s="421">
        <f>DATI!BS15/1000</f>
        <v>0</v>
      </c>
      <c r="GV18" s="421">
        <f>DATI!BT15/1000</f>
        <v>0</v>
      </c>
      <c r="GW18" s="421">
        <f>DATI!BU15/1000</f>
        <v>0</v>
      </c>
      <c r="GX18" s="422">
        <f>DATI!BV15/1000</f>
        <v>0</v>
      </c>
      <c r="GY18" s="420">
        <f t="shared" si="312"/>
        <v>0.15475267402537329</v>
      </c>
      <c r="GZ18" s="421">
        <f t="shared" si="313"/>
        <v>0.1082903335535066</v>
      </c>
      <c r="HA18" s="421">
        <f t="shared" si="314"/>
        <v>3.3074053809867485E-2</v>
      </c>
      <c r="HB18" s="421">
        <f t="shared" si="315"/>
        <v>59.75615851035684</v>
      </c>
      <c r="HC18" s="421">
        <f t="shared" si="316"/>
        <v>0.10951934135195987</v>
      </c>
      <c r="HD18" s="421">
        <f t="shared" si="317"/>
        <v>26.276269160923864</v>
      </c>
      <c r="HE18" s="421">
        <f t="shared" si="318"/>
        <v>7.4419564884822993</v>
      </c>
      <c r="HF18" s="421">
        <f t="shared" si="319"/>
        <v>26.201470241512681</v>
      </c>
      <c r="HG18" s="421">
        <f t="shared" si="320"/>
        <v>0.26823937274014942</v>
      </c>
      <c r="HH18" s="421">
        <f t="shared" si="321"/>
        <v>0.17095621491550925</v>
      </c>
      <c r="HI18" s="421">
        <f t="shared" si="322"/>
        <v>0.13242108408039263</v>
      </c>
      <c r="HJ18" s="421">
        <f t="shared" si="323"/>
        <v>28.697078693646592</v>
      </c>
      <c r="HK18" s="421">
        <f t="shared" si="324"/>
        <v>0.23084910991805593</v>
      </c>
      <c r="HL18" s="421">
        <f t="shared" si="325"/>
        <v>5.2207392062603599</v>
      </c>
      <c r="HM18" s="421">
        <f t="shared" si="326"/>
        <v>4.9493991429440466E-5</v>
      </c>
      <c r="HN18" s="421">
        <f t="shared" si="327"/>
        <v>3.0980448973494616</v>
      </c>
      <c r="HO18" s="421">
        <f t="shared" si="328"/>
        <v>4.8801291523209084E-2</v>
      </c>
      <c r="HP18" s="421">
        <f t="shared" si="329"/>
        <v>74.818857390712765</v>
      </c>
      <c r="HQ18" s="421">
        <f t="shared" si="330"/>
        <v>43.840668375859174</v>
      </c>
      <c r="HR18" s="421">
        <f t="shared" si="331"/>
        <v>1.6704060127100569E-2</v>
      </c>
      <c r="HS18" s="421">
        <f t="shared" si="332"/>
        <v>0.81356108368444069</v>
      </c>
      <c r="HT18" s="422">
        <f t="shared" si="333"/>
        <v>25.815461751943314</v>
      </c>
      <c r="HU18" s="446">
        <f t="shared" ref="HU18:HU29" si="421">HW18+IL18+IS18</f>
        <v>125097.66127130947</v>
      </c>
      <c r="HV18" s="447">
        <f>IG18+IP18+JC18</f>
        <v>100357.967</v>
      </c>
      <c r="HW18" s="448">
        <f>HX18+HY18</f>
        <v>0</v>
      </c>
      <c r="HX18" s="400">
        <f>DATI!CQ15</f>
        <v>0</v>
      </c>
      <c r="HY18" s="400">
        <f>DATI!CT15</f>
        <v>0</v>
      </c>
      <c r="HZ18" s="449">
        <f t="shared" ref="HZ18:HZ29" si="422">IF(HW31&gt;0,(HW18-HW31)/HW31,0)</f>
        <v>0</v>
      </c>
      <c r="IA18" s="449">
        <f t="shared" si="334"/>
        <v>0</v>
      </c>
      <c r="IB18" s="423">
        <f t="shared" si="335"/>
        <v>0</v>
      </c>
      <c r="IC18" s="400">
        <f>DATI!CV15</f>
        <v>0.24938999533653258</v>
      </c>
      <c r="ID18" s="450">
        <f t="shared" ref="ID18:ID29" si="423">HX18+HY18+IC18</f>
        <v>0.24938999533653258</v>
      </c>
      <c r="IE18" s="451">
        <f t="shared" si="336"/>
        <v>5.2313468985874621E-7</v>
      </c>
      <c r="IF18" s="451">
        <f t="shared" si="337"/>
        <v>1.9935624119755541E-6</v>
      </c>
      <c r="IG18" s="448">
        <f>II18+IJ18</f>
        <v>0</v>
      </c>
      <c r="IH18" s="454">
        <f t="shared" si="338"/>
        <v>0</v>
      </c>
      <c r="II18" s="400">
        <f>DATI!CX15</f>
        <v>0</v>
      </c>
      <c r="IJ18" s="400">
        <f>DATI!DA15</f>
        <v>0</v>
      </c>
      <c r="IK18" s="453">
        <f>DATI!CS15</f>
        <v>80059.011271309457</v>
      </c>
      <c r="IL18" s="433">
        <f t="shared" ref="IL18" si="424">IK18-HY18-IU18</f>
        <v>72793.278302691178</v>
      </c>
      <c r="IM18" s="433">
        <f>IK18-HY18-IU18-IC18-IY18</f>
        <v>24965.979357195618</v>
      </c>
      <c r="IN18" s="423">
        <f t="shared" si="340"/>
        <v>0.15269533574228908</v>
      </c>
      <c r="IO18" s="423">
        <f t="shared" si="341"/>
        <v>0.58189160023398423</v>
      </c>
      <c r="IP18" s="448">
        <f t="shared" ref="IP18:IP29" si="425">IR18-IJ18-JF18</f>
        <v>48053.58403138171</v>
      </c>
      <c r="IQ18" s="402">
        <f t="shared" si="343"/>
        <v>9.3670516869957018E-2</v>
      </c>
      <c r="IR18" s="400">
        <f>DATI!CZ15</f>
        <v>55319.316999999981</v>
      </c>
      <c r="IS18" s="433">
        <f>IT18+IU18</f>
        <v>52304.382968618287</v>
      </c>
      <c r="IT18" s="453">
        <f>DATI!CR15</f>
        <v>45038.650000000016</v>
      </c>
      <c r="IU18" s="455">
        <f>DATI!CU15</f>
        <v>7265.732968618272</v>
      </c>
      <c r="IV18" s="423">
        <f t="shared" ref="IV18:IV29" si="426">IF(IS31&gt;0,(IS18-IS31)/IS31,0)</f>
        <v>-0.10216535952319981</v>
      </c>
      <c r="IW18" s="402">
        <f t="shared" si="344"/>
        <v>0.10971665934560841</v>
      </c>
      <c r="IX18" s="423">
        <f t="shared" ref="IX18:IX29" si="427">IS18/HU18</f>
        <v>0.41810839976601577</v>
      </c>
      <c r="IY18" s="453">
        <f>DATI!CW15</f>
        <v>47827.04955550022</v>
      </c>
      <c r="IZ18" s="456">
        <f>IT18+IU18+IY18</f>
        <v>100131.43252411851</v>
      </c>
      <c r="JA18" s="457">
        <f t="shared" si="345"/>
        <v>0.21004140854941247</v>
      </c>
      <c r="JB18" s="457">
        <f t="shared" si="346"/>
        <v>0.80042609515261309</v>
      </c>
      <c r="JC18" s="433">
        <f>JE18+JF18</f>
        <v>52304.382968618287</v>
      </c>
      <c r="JD18" s="402">
        <f t="shared" si="347"/>
        <v>0.10195656965014473</v>
      </c>
      <c r="JE18" s="400">
        <f>DATI!CY15</f>
        <v>45038.650000000016</v>
      </c>
      <c r="JF18" s="400">
        <f>DATI!DB15</f>
        <v>7265.732968618272</v>
      </c>
      <c r="JG18" s="404">
        <f t="shared" si="349"/>
        <v>340531.73440653877</v>
      </c>
      <c r="JH18" s="407">
        <f t="shared" si="350"/>
        <v>306.44135898490413</v>
      </c>
      <c r="JI18" s="429">
        <f t="shared" ref="JI18:JI29" si="428">+JG18/CZ18</f>
        <v>0.7143188042705324</v>
      </c>
      <c r="JJ18" s="442" t="str">
        <f>DATI!CN15</f>
        <v>55/66</v>
      </c>
      <c r="JK18" s="443">
        <f>DATI!CO15/DATI!CP15</f>
        <v>0.94876086451212793</v>
      </c>
      <c r="JL18" s="458">
        <f t="shared" ref="JL18:JL29" si="429">(JG18-JG31)/JG31</f>
        <v>4.3534310443239729E-2</v>
      </c>
      <c r="JM18" s="459">
        <f t="shared" ref="JM18:JM29" si="430">IF(JI31&gt;0,(JI18-JI31)/JI31,0)</f>
        <v>2.0762306758093721E-2</v>
      </c>
      <c r="JN18" s="460">
        <f t="shared" si="351"/>
        <v>392836.11737515708</v>
      </c>
      <c r="JO18" s="433">
        <f t="shared" ref="JO18:JO29" si="431">+JG18+IS18+IY18</f>
        <v>440663.16693065729</v>
      </c>
      <c r="JP18" s="429">
        <f t="shared" ref="JP18:JP29" si="432">+JN18/CZ18</f>
        <v>0.82403546361614077</v>
      </c>
      <c r="JQ18" s="402">
        <f t="shared" ref="JQ18:JQ29" si="433">JP18-JP31</f>
        <v>-6.8167494101045722E-4</v>
      </c>
      <c r="JR18" s="461">
        <f t="shared" ref="JR18:JR29" si="434">+JO18/CZ18</f>
        <v>0.92436021281994485</v>
      </c>
      <c r="JS18" s="426">
        <f t="shared" ref="JS18:JS29" si="435">JR18-JR31</f>
        <v>8.8752646037160154E-4</v>
      </c>
      <c r="JT18" s="417">
        <f>DATI!BW15</f>
        <v>64681.317403062829</v>
      </c>
      <c r="JU18" s="418">
        <v>47362.076844942203</v>
      </c>
      <c r="JV18" s="418">
        <f>DATI!BY15</f>
        <v>28442.794035581937</v>
      </c>
      <c r="JW18" s="418">
        <f>DATI!BZ15</f>
        <v>83142.156000000003</v>
      </c>
      <c r="JX18" s="418">
        <f>DATI!CA15</f>
        <v>48717.767370000001</v>
      </c>
      <c r="JY18" s="418">
        <f>DATI!CB15</f>
        <v>28124.581439688813</v>
      </c>
      <c r="JZ18" s="418">
        <f>DATI!CC15</f>
        <v>10087.328649840794</v>
      </c>
      <c r="KA18" s="418">
        <f>DATI!CD15</f>
        <v>38.232670589668778</v>
      </c>
      <c r="KB18" s="418">
        <f>DATI!CE15</f>
        <v>5221.3728656808516</v>
      </c>
      <c r="KC18" s="418">
        <f>DATI!CF15</f>
        <v>0</v>
      </c>
      <c r="KD18" s="418">
        <f>DATI!CG15</f>
        <v>1191.53415</v>
      </c>
      <c r="KE18" s="418">
        <f>DATI!CH15</f>
        <v>0</v>
      </c>
      <c r="KF18" s="418">
        <f>DATI!CI15</f>
        <v>186.17492542347432</v>
      </c>
      <c r="KG18" s="418">
        <f>DATI!CJ15</f>
        <v>292.11833708542349</v>
      </c>
      <c r="KH18" s="418">
        <f>DATI!CK15</f>
        <v>3100.5872818731191</v>
      </c>
      <c r="KI18" s="418">
        <f>DATI!CL15</f>
        <v>544.2790342078257</v>
      </c>
      <c r="KJ18" s="462">
        <f t="shared" si="353"/>
        <v>58.206119439856543</v>
      </c>
      <c r="KK18" s="463">
        <f t="shared" ref="KK18:KK29" si="436">+(KJ18-KJ31)/KJ31</f>
        <v>1.271156143315858E-2</v>
      </c>
      <c r="KL18" s="464">
        <f t="shared" si="354"/>
        <v>42.620695008074001</v>
      </c>
      <c r="KM18" s="463">
        <f t="shared" ref="KM18:KM29" si="437">+(KL18-KL31)/KL31</f>
        <v>1.1684688977829368E-2</v>
      </c>
      <c r="KN18" s="464">
        <f t="shared" si="355"/>
        <v>25.595407349571506</v>
      </c>
      <c r="KO18" s="463">
        <f t="shared" ref="KO18:KO29" si="438">+(KN18-KN31)/KN31</f>
        <v>4.2108166742145153E-2</v>
      </c>
      <c r="KP18" s="464">
        <f t="shared" si="356"/>
        <v>74.818857390712765</v>
      </c>
      <c r="KQ18" s="463">
        <f t="shared" ref="KQ18:KQ29" si="439">+(KP18-KP31)/KP31</f>
        <v>1.4709862492446941E-2</v>
      </c>
      <c r="KR18" s="464">
        <f t="shared" si="357"/>
        <v>43.840668375859174</v>
      </c>
      <c r="KS18" s="463">
        <f t="shared" ref="KS18:KS29" si="440">+(KR18-KR31)/KR31</f>
        <v>0.20064603379346421</v>
      </c>
      <c r="KT18" s="464">
        <f t="shared" si="358"/>
        <v>25.309050776955608</v>
      </c>
      <c r="KU18" s="463">
        <f t="shared" ref="KU18:KU29" si="441">+(KT18-KT31)/KT31</f>
        <v>-5.7936893888949478E-3</v>
      </c>
      <c r="KV18" s="464">
        <f t="shared" si="359"/>
        <v>9.0774937771121742</v>
      </c>
      <c r="KW18" s="463">
        <f t="shared" ref="KW18:KW29" si="442">+(KV18-KV31)/KV31</f>
        <v>4.3425574068354462E-2</v>
      </c>
      <c r="KX18" s="464">
        <f t="shared" si="360"/>
        <v>3.4405226736176131E-2</v>
      </c>
      <c r="KY18" s="463">
        <f t="shared" ref="KY18:KY29" si="443">+(KX18-KX31)/KX31</f>
        <v>0.32903955654573491</v>
      </c>
      <c r="KZ18" s="464">
        <f t="shared" si="361"/>
        <v>4.6986651611622019</v>
      </c>
      <c r="LA18" s="463">
        <f t="shared" ref="LA18:LA29" si="444">+(KZ18-KZ31)/KZ31</f>
        <v>-3.3357110733742729E-2</v>
      </c>
      <c r="LB18" s="465" t="s">
        <v>177</v>
      </c>
      <c r="LC18" s="466" t="s">
        <v>177</v>
      </c>
      <c r="LD18" s="464">
        <f t="shared" si="362"/>
        <v>1.0722505637815569</v>
      </c>
      <c r="LE18" s="463">
        <f t="shared" ref="LE18:LE29" si="445">+(LD18-LD31)/LD31</f>
        <v>6.0974123527702255E-2</v>
      </c>
      <c r="LF18" s="464">
        <f t="shared" si="363"/>
        <v>0</v>
      </c>
      <c r="LG18" s="463">
        <f t="shared" ref="LG18:LG29" si="446">+(LF18-LF31)/LF31</f>
        <v>-1</v>
      </c>
      <c r="LH18" s="464">
        <f t="shared" si="364"/>
        <v>0.16753709387793009</v>
      </c>
      <c r="LI18" s="463">
        <f t="shared" ref="LI18:LI29" si="447">+(LH18-LH31)/LH31</f>
        <v>9.3537827648072294E-2</v>
      </c>
      <c r="LJ18" s="464">
        <f t="shared" si="365"/>
        <v>0.26287459040160638</v>
      </c>
      <c r="LK18" s="463">
        <f t="shared" ref="LK18:LK29" si="448">+(LJ18-LJ31)/LJ31</f>
        <v>-0.10465061552231324</v>
      </c>
      <c r="LL18" s="464">
        <f t="shared" si="366"/>
        <v>2.7901898246410957</v>
      </c>
      <c r="LM18" s="463">
        <f t="shared" ref="LM18:LM29" si="449">+(LL18-LL31)/LL31</f>
        <v>-1.4874012016084815E-2</v>
      </c>
      <c r="LN18" s="464">
        <f t="shared" si="367"/>
        <v>0.4897916700782956</v>
      </c>
      <c r="LO18" s="467">
        <f t="shared" ref="LO18:LO29" si="450">+(LN18-LN31)/LN31</f>
        <v>-0.22814679708166585</v>
      </c>
      <c r="LP18" s="468">
        <f t="shared" si="368"/>
        <v>0.13567922351354117</v>
      </c>
      <c r="LQ18" s="469">
        <f t="shared" si="369"/>
        <v>9.9349395904637774E-2</v>
      </c>
      <c r="LR18" s="469">
        <f t="shared" si="370"/>
        <v>5.9663228336171756E-2</v>
      </c>
      <c r="LS18" s="469">
        <f t="shared" si="371"/>
        <v>0.17440373233318746</v>
      </c>
      <c r="LT18" s="469">
        <f t="shared" si="372"/>
        <v>0.10219316973531423</v>
      </c>
      <c r="LU18" s="469">
        <f t="shared" si="373"/>
        <v>5.899572743086455E-2</v>
      </c>
      <c r="LV18" s="469">
        <f t="shared" si="374"/>
        <v>2.1159756379227488E-2</v>
      </c>
      <c r="LW18" s="469">
        <f t="shared" si="375"/>
        <v>8.0199032220231592E-5</v>
      </c>
      <c r="LX18" s="470">
        <f t="shared" si="376"/>
        <v>1.0952649768644095E-2</v>
      </c>
      <c r="LY18" s="471" t="s">
        <v>177</v>
      </c>
      <c r="LZ18" s="470">
        <f t="shared" si="377"/>
        <v>2.4994300480065974E-3</v>
      </c>
      <c r="MA18" s="470">
        <f t="shared" si="378"/>
        <v>0</v>
      </c>
      <c r="MB18" s="470">
        <f t="shared" si="379"/>
        <v>3.9053115077634926E-4</v>
      </c>
      <c r="MC18" s="470">
        <f t="shared" si="380"/>
        <v>6.1276409852376241E-4</v>
      </c>
      <c r="MD18" s="470">
        <f t="shared" si="381"/>
        <v>6.5039688696969166E-3</v>
      </c>
      <c r="ME18" s="470">
        <f t="shared" si="382"/>
        <v>1.1417107706053161E-3</v>
      </c>
      <c r="MF18" s="468">
        <f t="shared" si="383"/>
        <v>0.19193855398974882</v>
      </c>
      <c r="MG18" s="469">
        <f t="shared" si="384"/>
        <v>0.14054457930906503</v>
      </c>
      <c r="MH18" s="469">
        <f t="shared" si="385"/>
        <v>8.4402559777784283E-2</v>
      </c>
      <c r="MI18" s="469">
        <f t="shared" si="386"/>
        <v>0.2467201633941126</v>
      </c>
      <c r="MJ18" s="469">
        <f t="shared" si="387"/>
        <v>0.14456752271041381</v>
      </c>
      <c r="MK18" s="469">
        <f t="shared" si="388"/>
        <v>8.3458279915077621E-2</v>
      </c>
      <c r="ML18" s="469">
        <f t="shared" si="389"/>
        <v>2.9933640074222202E-2</v>
      </c>
      <c r="MM18" s="469">
        <f t="shared" si="390"/>
        <v>1.1345352572858904E-4</v>
      </c>
      <c r="MN18" s="470">
        <f t="shared" ref="MN18:MN29" si="451">+KB18/DW18</f>
        <v>1.5494161187765754E-2</v>
      </c>
      <c r="MO18" s="471" t="s">
        <v>177</v>
      </c>
      <c r="MP18" s="470">
        <f t="shared" si="391"/>
        <v>3.5358176203376906E-3</v>
      </c>
      <c r="MQ18" s="470">
        <f t="shared" si="392"/>
        <v>0</v>
      </c>
      <c r="MR18" s="470">
        <f t="shared" si="393"/>
        <v>5.5246472102992263E-4</v>
      </c>
      <c r="MS18" s="470">
        <f t="shared" si="394"/>
        <v>8.6684646301609194E-4</v>
      </c>
      <c r="MT18" s="470">
        <f t="shared" si="395"/>
        <v>9.2008367067296561E-3</v>
      </c>
      <c r="MU18" s="470">
        <f t="shared" si="396"/>
        <v>1.6151206405056967E-3</v>
      </c>
      <c r="MV18" s="404">
        <f t="shared" si="397"/>
        <v>360067.6413093388</v>
      </c>
      <c r="MW18" s="407">
        <f t="shared" si="398"/>
        <v>306.44135898490413</v>
      </c>
      <c r="MX18" s="461">
        <f t="shared" si="399"/>
        <v>0.70187734691268688</v>
      </c>
      <c r="MY18" s="799">
        <f t="shared" ref="MY18:MY29" si="452">JE18/G18</f>
        <v>8.7793526948374556E-2</v>
      </c>
      <c r="MZ18" s="424">
        <f t="shared" ref="MZ18:MZ29" si="453">JF18/G18</f>
        <v>1.4163042701770179E-2</v>
      </c>
      <c r="NA18" s="1468">
        <f t="shared" ref="NA18:NA29" si="454">MY18+MZ18</f>
        <v>0.10195656965014474</v>
      </c>
      <c r="NB18" s="460">
        <f t="shared" ref="NB18:NB29" si="455">JN18</f>
        <v>392836.11737515708</v>
      </c>
      <c r="NC18" s="433">
        <f t="shared" ref="NC18:NC29" si="456">JO18</f>
        <v>440663.16693065729</v>
      </c>
      <c r="ND18" s="429">
        <f t="shared" si="400"/>
        <v>0.76575270921909666</v>
      </c>
      <c r="NE18" s="475">
        <f t="shared" si="401"/>
        <v>0.8589816440120368</v>
      </c>
    </row>
    <row r="19" spans="1:369" outlineLevel="1" x14ac:dyDescent="0.2">
      <c r="A19" s="800" t="s">
        <v>179</v>
      </c>
      <c r="B19" s="801">
        <f>DATI!D16</f>
        <v>205</v>
      </c>
      <c r="C19" s="1519" t="str">
        <f>DATI!F16 &amp; "/" &amp; DATI!E16 &amp; " (" &amp; TEXT(DATI!F16/DATI!E16,"0,0%") &amp; ")"</f>
        <v>205/205 (100,0%)</v>
      </c>
      <c r="D19" s="802">
        <f>DATI!G16</f>
        <v>1262271</v>
      </c>
      <c r="E19" s="803">
        <f t="shared" ref="E19:E29" si="457">D19/$D$17</f>
        <v>0.12594495810485351</v>
      </c>
      <c r="F19" s="804">
        <f t="shared" si="402"/>
        <v>6.6013127664986968E-3</v>
      </c>
      <c r="G19" s="805">
        <f>DATI!H16</f>
        <v>667199.8380799999</v>
      </c>
      <c r="H19" s="806">
        <f t="shared" si="251"/>
        <v>1827.9447618630134</v>
      </c>
      <c r="I19" s="807">
        <f t="shared" si="252"/>
        <v>528.5709947230032</v>
      </c>
      <c r="J19" s="808">
        <f t="shared" si="253"/>
        <v>1.4481397115698718</v>
      </c>
      <c r="K19" s="809">
        <f t="shared" si="254"/>
        <v>4.1956674346000512E-2</v>
      </c>
      <c r="L19" s="809">
        <f t="shared" si="403"/>
        <v>3.5123500368117677E-2</v>
      </c>
      <c r="M19" s="809">
        <f t="shared" ref="M19:M29" si="458">G19/$G$17</f>
        <v>0.14151361932075507</v>
      </c>
      <c r="N19" s="810">
        <f>DATI!I16</f>
        <v>152058.10500000001</v>
      </c>
      <c r="O19" s="806">
        <f>DATI!EY16</f>
        <v>229.226</v>
      </c>
      <c r="P19" s="810">
        <f>DATI!J16</f>
        <v>28378.053</v>
      </c>
      <c r="Q19" s="806">
        <f>DATI!K16</f>
        <v>28377.703000000001</v>
      </c>
      <c r="R19" s="806">
        <f>DATI!L16</f>
        <v>0.35</v>
      </c>
      <c r="S19" s="806">
        <f t="shared" si="404"/>
        <v>-1.4551693183761927E-12</v>
      </c>
      <c r="T19" s="810">
        <f>DATI!M16</f>
        <v>16421.411</v>
      </c>
      <c r="U19" s="806">
        <f>DATI!N16</f>
        <v>16419.710999999999</v>
      </c>
      <c r="V19" s="806">
        <f>DATI!O16</f>
        <v>1.7</v>
      </c>
      <c r="W19" s="811">
        <f t="shared" ref="W19:W29" si="459">T19-U19-V19</f>
        <v>7.276401703393276E-13</v>
      </c>
      <c r="X19" s="812">
        <f>DATI!P16</f>
        <v>426503.16028000013</v>
      </c>
      <c r="Y19" s="806">
        <f>DATI!Q16</f>
        <v>25509.204000000002</v>
      </c>
      <c r="Z19" s="810">
        <f>DATI!R16</f>
        <v>16912.994999999999</v>
      </c>
      <c r="AA19" s="810">
        <f>DATI!U16</f>
        <v>2879.52</v>
      </c>
      <c r="AB19" s="810">
        <f>DATI!V16</f>
        <v>24046.593800000002</v>
      </c>
      <c r="AC19" s="810">
        <f>DATI!W16</f>
        <v>515139.6830800001</v>
      </c>
      <c r="AD19" s="813">
        <f t="shared" si="257"/>
        <v>408.10545681553333</v>
      </c>
      <c r="AE19" s="809">
        <f t="shared" ref="AE19:AE21" si="460">+(AC19-AC32)/AC32</f>
        <v>5.4242336706281785E-2</v>
      </c>
      <c r="AF19" s="809">
        <f t="shared" ref="AF19:AF29" si="461">+(AD19-AD32)/AD32</f>
        <v>4.7328593093971416E-2</v>
      </c>
      <c r="AG19" s="814">
        <f t="shared" si="258"/>
        <v>0.77209203851490271</v>
      </c>
      <c r="AH19" s="815">
        <f t="shared" si="405"/>
        <v>152060.15500000003</v>
      </c>
      <c r="AI19" s="806">
        <f t="shared" si="406"/>
        <v>416.6031643835617</v>
      </c>
      <c r="AJ19" s="813">
        <f t="shared" si="260"/>
        <v>120.46553790746998</v>
      </c>
      <c r="AK19" s="808">
        <f t="shared" si="261"/>
        <v>0.33004256960950679</v>
      </c>
      <c r="AL19" s="809">
        <f t="shared" si="407"/>
        <v>2.3834367716707547E-3</v>
      </c>
      <c r="AM19" s="809">
        <f t="shared" si="408"/>
        <v>-4.1902150745618703E-3</v>
      </c>
      <c r="AN19" s="816">
        <f>DATI!EH16/1000</f>
        <v>13174.3905</v>
      </c>
      <c r="AO19" s="817">
        <f>(DATI!EI16+DATI!ES16)/1000</f>
        <v>3719.451</v>
      </c>
      <c r="AP19" s="817">
        <f>DATI!EJ16/1000</f>
        <v>1.59</v>
      </c>
      <c r="AQ19" s="817">
        <f>(DATI!EK16+DATI!EU16)/1000</f>
        <v>4403.0640000000003</v>
      </c>
      <c r="AR19" s="817">
        <f>DATI!EL16/1000</f>
        <v>1340.5473</v>
      </c>
      <c r="AS19" s="817">
        <f>DATI!EM16/1000</f>
        <v>4.1630000000000003</v>
      </c>
      <c r="AT19" s="817">
        <f>DATI!EN16/1000</f>
        <v>295.00799999999998</v>
      </c>
      <c r="AU19" s="817">
        <f>DATI!EO16/1000</f>
        <v>80.73</v>
      </c>
      <c r="AV19" s="817">
        <f>DATI!EP16/1000</f>
        <v>72.459999999999994</v>
      </c>
      <c r="AW19" s="817">
        <f>DATI!EQ16/1000</f>
        <v>44.31</v>
      </c>
      <c r="AX19" s="817">
        <f>(DATI!ER16+DATI!EW16)/1000</f>
        <v>0</v>
      </c>
      <c r="AY19" s="817">
        <f>DATI!ET16/1000</f>
        <v>910.88</v>
      </c>
      <c r="AZ19" s="817">
        <f>DATI!EV16/1000</f>
        <v>0</v>
      </c>
      <c r="BA19" s="817">
        <f>DATI!EX16/1000</f>
        <v>0</v>
      </c>
      <c r="BB19" s="818">
        <f>DATI!DE16/1000</f>
        <v>283.90600000000001</v>
      </c>
      <c r="BC19" s="819">
        <f>DATI!DF16/1000</f>
        <v>0</v>
      </c>
      <c r="BD19" s="819">
        <f>DATI!DG16/1000</f>
        <v>21.340699999999998</v>
      </c>
      <c r="BE19" s="819">
        <f>DATI!DH16/1000</f>
        <v>81179.016000000003</v>
      </c>
      <c r="BF19" s="819">
        <f>DATI!DI16/1000</f>
        <v>94.262680000000003</v>
      </c>
      <c r="BG19" s="819">
        <f>DATI!DJ16/1000</f>
        <v>34117.69</v>
      </c>
      <c r="BH19" s="819">
        <f>DATI!DK16/1000</f>
        <v>9242.3320000000003</v>
      </c>
      <c r="BI19" s="819">
        <f>DATI!DL16/1000</f>
        <v>57636.915999999997</v>
      </c>
      <c r="BJ19" s="819">
        <f>DATI!DM16/1000</f>
        <v>409.327</v>
      </c>
      <c r="BK19" s="819">
        <f>DATI!DN16/1000</f>
        <v>366.35399999999998</v>
      </c>
      <c r="BL19" s="819">
        <f>DATI!DO16/1000</f>
        <v>116.486</v>
      </c>
      <c r="BM19" s="819">
        <f>DATI!DP16/1000</f>
        <v>39292.849000000002</v>
      </c>
      <c r="BN19" s="819">
        <f>DATI!DQ16/1000</f>
        <v>231.05</v>
      </c>
      <c r="BO19" s="819">
        <f>DATI!DR16/1000</f>
        <v>7897.7479999999996</v>
      </c>
      <c r="BP19" s="819">
        <f>DATI!DS16/1000</f>
        <v>4267.4859999999999</v>
      </c>
      <c r="BQ19" s="819">
        <f>DATI!DT16/1000</f>
        <v>39.406300000000002</v>
      </c>
      <c r="BR19" s="819">
        <f>DATI!DU16/1000</f>
        <v>85511.630999999994</v>
      </c>
      <c r="BS19" s="819">
        <f>DATI!DV16/1000</f>
        <v>94969.42</v>
      </c>
      <c r="BT19" s="819">
        <f>DATI!DW16/1000</f>
        <v>17.467599999999997</v>
      </c>
      <c r="BU19" s="819">
        <f>DATI!DX16/1000</f>
        <v>384.02999999999992</v>
      </c>
      <c r="BV19" s="820">
        <f>DATI!DY16/1000</f>
        <v>10424.441999999999</v>
      </c>
      <c r="BW19" s="816">
        <f>DATI!DZ16/1000</f>
        <v>21.250699999999998</v>
      </c>
      <c r="BX19" s="817">
        <f>DATI!EA16/1000</f>
        <v>0.09</v>
      </c>
      <c r="BY19" s="817">
        <f>DATI!EB16/1000</f>
        <v>0</v>
      </c>
      <c r="BZ19" s="817">
        <f>DATI!EC16/1000</f>
        <v>0</v>
      </c>
      <c r="CA19" s="817">
        <f>DATI!ED16/1000</f>
        <v>0</v>
      </c>
      <c r="CB19" s="817">
        <f>DATI!EE16/1000</f>
        <v>0</v>
      </c>
      <c r="CC19" s="817">
        <f>DATI!EF16/1000</f>
        <v>0</v>
      </c>
      <c r="CD19" s="821">
        <f>DATI!EG16/1000</f>
        <v>0</v>
      </c>
      <c r="CE19" s="816">
        <f t="shared" si="266"/>
        <v>0.22491683640042431</v>
      </c>
      <c r="CF19" s="817">
        <f t="shared" si="267"/>
        <v>0</v>
      </c>
      <c r="CG19" s="817">
        <f t="shared" si="268"/>
        <v>1.6906591373801662E-2</v>
      </c>
      <c r="CH19" s="817">
        <f t="shared" si="269"/>
        <v>64.311875975919591</v>
      </c>
      <c r="CI19" s="817">
        <f t="shared" si="270"/>
        <v>7.467705429341244E-2</v>
      </c>
      <c r="CJ19" s="817">
        <f t="shared" si="271"/>
        <v>27.028815523766291</v>
      </c>
      <c r="CK19" s="817">
        <f t="shared" si="272"/>
        <v>7.3219871168710995</v>
      </c>
      <c r="CL19" s="817">
        <f t="shared" si="273"/>
        <v>45.661285096465022</v>
      </c>
      <c r="CM19" s="817">
        <f t="shared" si="274"/>
        <v>0.32427822551575691</v>
      </c>
      <c r="CN19" s="817">
        <f t="shared" si="275"/>
        <v>0.29023403056871305</v>
      </c>
      <c r="CO19" s="817">
        <f t="shared" si="276"/>
        <v>9.2282877448661982E-2</v>
      </c>
      <c r="CP19" s="817">
        <f t="shared" si="277"/>
        <v>31.12869502666226</v>
      </c>
      <c r="CQ19" s="817">
        <f t="shared" si="278"/>
        <v>0.18304310247165625</v>
      </c>
      <c r="CR19" s="817">
        <f t="shared" si="279"/>
        <v>6.2567768727951449</v>
      </c>
      <c r="CS19" s="817">
        <f t="shared" si="280"/>
        <v>3.3808001609796947</v>
      </c>
      <c r="CT19" s="817">
        <f t="shared" si="281"/>
        <v>3.1218573507590688E-2</v>
      </c>
      <c r="CU19" s="817">
        <f t="shared" si="282"/>
        <v>67.74427282255553</v>
      </c>
      <c r="CV19" s="817">
        <f t="shared" si="283"/>
        <v>75.236949910122306</v>
      </c>
      <c r="CW19" s="817">
        <f t="shared" si="284"/>
        <v>1.383823283589657E-2</v>
      </c>
      <c r="CX19" s="817">
        <f t="shared" si="285"/>
        <v>0.30423736265825641</v>
      </c>
      <c r="CY19" s="821">
        <f t="shared" si="286"/>
        <v>8.258481736489232</v>
      </c>
      <c r="CZ19" s="805">
        <f>DATI!AA16</f>
        <v>623386.07918</v>
      </c>
      <c r="DA19" s="806">
        <f t="shared" si="287"/>
        <v>1707.9070662465754</v>
      </c>
      <c r="DB19" s="813">
        <f t="shared" si="288"/>
        <v>493.86073131680911</v>
      </c>
      <c r="DC19" s="808">
        <f t="shared" si="289"/>
        <v>1.3530430994981071</v>
      </c>
      <c r="DD19" s="822">
        <f t="shared" ref="DD19:DD29" si="462">+(CZ19-CZ32)/CZ32</f>
        <v>2.8363136283137309E-2</v>
      </c>
      <c r="DE19" s="823">
        <f t="shared" si="409"/>
        <v>2.161910901628902E-2</v>
      </c>
      <c r="DF19" s="806">
        <f t="shared" ref="DF19:DF29" si="463">+CZ19-CZ32</f>
        <v>17193.522109999903</v>
      </c>
      <c r="DG19" s="824">
        <f t="shared" ref="DG19:DG29" si="464">+DB19-DB32</f>
        <v>10.450890057727065</v>
      </c>
      <c r="DH19" s="825">
        <f t="shared" ref="DH19:DH29" si="465">+CZ19/$CZ$17</f>
        <v>0.13804813150491616</v>
      </c>
      <c r="DI19" s="826">
        <f>DATI!AB16+DATI!AG16</f>
        <v>429452.6998247251</v>
      </c>
      <c r="DJ19" s="806">
        <f t="shared" si="410"/>
        <v>1176.5827392458223</v>
      </c>
      <c r="DK19" s="827">
        <f t="shared" si="290"/>
        <v>340.22226591969957</v>
      </c>
      <c r="DL19" s="828">
        <f t="shared" si="291"/>
        <v>0.93211579704027281</v>
      </c>
      <c r="DM19" s="829">
        <f t="shared" ref="DM19:DM29" si="466">DI19/CZ19</f>
        <v>0.68890325621262793</v>
      </c>
      <c r="DN19" s="830">
        <f t="shared" ref="DN19:DN29" si="467">(DM19-DM32)/DM32</f>
        <v>1.1175003701698652E-2</v>
      </c>
      <c r="DO19" s="830">
        <f t="shared" ref="DO19:DO29" si="468">+ROUND(DM19,3)-ROUND(DM32,3)</f>
        <v>7.9999999999998961E-3</v>
      </c>
      <c r="DP19" s="830">
        <f t="shared" ref="DP19:DP29" si="469">(DI19-DI32)/DI32</f>
        <v>3.9855098137791874E-2</v>
      </c>
      <c r="DQ19" s="830">
        <f t="shared" ref="DQ19:DQ29" si="470">(DK19-DK32)/DK32</f>
        <v>3.3035706341272154E-2</v>
      </c>
      <c r="DR19" s="831">
        <f t="shared" ref="DR19:DR29" si="471">DI19-DI32</f>
        <v>16459.869771957456</v>
      </c>
      <c r="DS19" s="831">
        <f t="shared" ref="DS19:DS29" si="472">DK19-DK32</f>
        <v>10.880052643574686</v>
      </c>
      <c r="DT19" s="832">
        <f t="shared" ref="DT19:DT29" si="473">DI19/$DI$17</f>
        <v>0.14374909495468949</v>
      </c>
      <c r="DU19" s="833" t="str">
        <f>DATI!AI16</f>
        <v>23/24</v>
      </c>
      <c r="DV19" s="832">
        <f>DATI!AJ16/DATI!AK16</f>
        <v>0.9999877934204513</v>
      </c>
      <c r="DW19" s="834">
        <f>DATI!AB16</f>
        <v>426525.69018000021</v>
      </c>
      <c r="DX19" s="806">
        <f t="shared" si="292"/>
        <v>1168.5635347397265</v>
      </c>
      <c r="DY19" s="835">
        <f t="shared" si="293"/>
        <v>337.90342183255433</v>
      </c>
      <c r="DZ19" s="808">
        <f t="shared" si="294"/>
        <v>0.92576279954124463</v>
      </c>
      <c r="EA19" s="829">
        <f t="shared" ref="EA19:EA29" si="474">+DW19/CZ19</f>
        <v>0.68420791612968113</v>
      </c>
      <c r="EB19" s="825">
        <f t="shared" ref="EB19:EB29" si="475">+(EA19-EA32)/EA32</f>
        <v>1.3843327235984243E-2</v>
      </c>
      <c r="EC19" s="836">
        <f t="shared" ref="EC19:EC29" si="476">CZ19-DI19</f>
        <v>193933.3793552749</v>
      </c>
      <c r="ED19" s="837">
        <f t="shared" si="295"/>
        <v>531.3243270007531</v>
      </c>
      <c r="EE19" s="838">
        <f t="shared" si="296"/>
        <v>153.63846539710957</v>
      </c>
      <c r="EF19" s="839">
        <f t="shared" si="297"/>
        <v>0.42092730245783444</v>
      </c>
      <c r="EG19" s="840">
        <f t="shared" si="411"/>
        <v>3.7973777156372983E-3</v>
      </c>
      <c r="EH19" s="840">
        <f t="shared" si="412"/>
        <v>-2.7855467853058298E-3</v>
      </c>
      <c r="EI19" s="822">
        <f t="shared" si="298"/>
        <v>0.31109674378737207</v>
      </c>
      <c r="EJ19" s="841">
        <f t="shared" si="413"/>
        <v>733.65233804244781</v>
      </c>
      <c r="EK19" s="841">
        <f t="shared" si="414"/>
        <v>-0.4291625858476209</v>
      </c>
      <c r="EL19" s="805">
        <f>DATI!AD16</f>
        <v>152060.92499999999</v>
      </c>
      <c r="EM19" s="806">
        <f t="shared" si="299"/>
        <v>416.60527397260273</v>
      </c>
      <c r="EN19" s="835">
        <f t="shared" si="300"/>
        <v>120.4661479191077</v>
      </c>
      <c r="EO19" s="808">
        <f t="shared" si="301"/>
        <v>0.33004424087426765</v>
      </c>
      <c r="EP19" s="822">
        <f t="shared" ref="EP19:EP29" si="477">+(EL19-EL32)/EL32</f>
        <v>2.4320795089006345E-3</v>
      </c>
      <c r="EQ19" s="823">
        <f t="shared" ref="EQ19:EQ29" si="478">(EN19-EN32)/EN32</f>
        <v>-4.1418913374347841E-3</v>
      </c>
      <c r="ER19" s="822">
        <f t="shared" si="415"/>
        <v>0.11327008295632399</v>
      </c>
      <c r="ES19" s="806">
        <f t="shared" ref="ES19:ES29" si="479">+EL19-EL32</f>
        <v>368.92699999999604</v>
      </c>
      <c r="ET19" s="822">
        <f t="shared" si="302"/>
        <v>0.24392736713020674</v>
      </c>
      <c r="EU19" s="824">
        <f t="shared" ref="EU19:EU29" si="480">+EN19-EN32</f>
        <v>-0.50103291842488318</v>
      </c>
      <c r="EV19" s="805">
        <f>DATI!AE16</f>
        <v>28378.053</v>
      </c>
      <c r="EW19" s="806">
        <f t="shared" si="303"/>
        <v>77.748090410958909</v>
      </c>
      <c r="EX19" s="835">
        <f t="shared" si="304"/>
        <v>22.481743619238657</v>
      </c>
      <c r="EY19" s="808">
        <f t="shared" si="305"/>
        <v>6.1593818134900426E-2</v>
      </c>
      <c r="EZ19" s="822">
        <f t="shared" ref="EZ19:EZ29" si="481">(EV19-EV32)/EV32</f>
        <v>-5.0140610072499786E-2</v>
      </c>
      <c r="FA19" s="823">
        <f t="shared" ref="FA19:FA29" si="482">(EX19-EX32)/EX32</f>
        <v>-5.6369808105109269E-2</v>
      </c>
      <c r="FB19" s="806">
        <f t="shared" ref="FB19:FB29" si="483">+EV19-EV32</f>
        <v>-1498.0037100000009</v>
      </c>
      <c r="FC19" s="824">
        <f t="shared" ref="FC19:FC29" si="484">+EX19-EX32</f>
        <v>-1.3429960005199888</v>
      </c>
      <c r="FD19" s="806">
        <f>DATI!AG16</f>
        <v>2927.0096447248766</v>
      </c>
      <c r="FE19" s="822">
        <f t="shared" si="306"/>
        <v>4.6953400829467598E-3</v>
      </c>
      <c r="FF19" s="806">
        <f t="shared" ref="FF19:FF29" si="485">+EV19-FD19</f>
        <v>25451.043355275124</v>
      </c>
      <c r="FG19" s="822">
        <f t="shared" si="416"/>
        <v>2.0162899532093444E-2</v>
      </c>
      <c r="FH19" s="805">
        <f>DATI!AF16</f>
        <v>16421.411</v>
      </c>
      <c r="FI19" s="806">
        <f t="shared" si="417"/>
        <v>44.990167123287669</v>
      </c>
      <c r="FJ19" s="830">
        <f t="shared" si="307"/>
        <v>2.634228056808819E-2</v>
      </c>
      <c r="FK19" s="830">
        <f t="shared" si="418"/>
        <v>5.7668987069465182E-2</v>
      </c>
      <c r="FL19" s="842">
        <f>DATI!AL16</f>
        <v>8051.7744421866537</v>
      </c>
      <c r="FM19" s="843" t="str">
        <f>DATI!AM16</f>
        <v>6/6</v>
      </c>
      <c r="FN19" s="844">
        <f>DATI!AN16/DATI!AO16</f>
        <v>1</v>
      </c>
      <c r="FO19" s="809">
        <f t="shared" si="419"/>
        <v>0.4903217173108117</v>
      </c>
      <c r="FP19" s="845">
        <f t="shared" si="308"/>
        <v>1.2916192246028226E-2</v>
      </c>
      <c r="FQ19" s="809">
        <f t="shared" si="420"/>
        <v>4.0031070902222674E-2</v>
      </c>
      <c r="FR19" s="805">
        <f>DATI!AP16</f>
        <v>50855.858300000014</v>
      </c>
      <c r="FS19" s="842">
        <f>DATI!AQ16</f>
        <v>181.22550000000007</v>
      </c>
      <c r="FT19" s="842">
        <f>DATI!AR16</f>
        <v>16912.994999999999</v>
      </c>
      <c r="FU19" s="818">
        <f>DATI!AS16/1000</f>
        <v>286.40600000000001</v>
      </c>
      <c r="FV19" s="819">
        <f>DATI!AT16/1000</f>
        <v>17.215</v>
      </c>
      <c r="FW19" s="819">
        <f>DATI!AU16/1000</f>
        <v>21.980699999999999</v>
      </c>
      <c r="FX19" s="819">
        <f>DATI!AV16/1000</f>
        <v>81179.016000000003</v>
      </c>
      <c r="FY19" s="819">
        <f>DATI!AW16/1000</f>
        <v>94.262680000000003</v>
      </c>
      <c r="FZ19" s="819">
        <f>DATI!AX16/1000</f>
        <v>34117.69</v>
      </c>
      <c r="GA19" s="819">
        <f>DATI!AY16/1000</f>
        <v>9242.3320000000003</v>
      </c>
      <c r="GB19" s="819">
        <f>DATI!AZ16/1000</f>
        <v>57637.135999999999</v>
      </c>
      <c r="GC19" s="819">
        <f>DATI!BA16/1000</f>
        <v>409.327</v>
      </c>
      <c r="GD19" s="819">
        <f>DATI!BB16/1000</f>
        <v>367.50400000000002</v>
      </c>
      <c r="GE19" s="819">
        <f>DATI!BC16/1000</f>
        <v>116.93600000000001</v>
      </c>
      <c r="GF19" s="819">
        <f>DATI!BD16/1000</f>
        <v>39292.849000000002</v>
      </c>
      <c r="GG19" s="819">
        <f>DATI!BE16/1000</f>
        <v>231.05</v>
      </c>
      <c r="GH19" s="819">
        <f>DATI!BF16/1000</f>
        <v>7897.7479999999996</v>
      </c>
      <c r="GI19" s="819">
        <f>DATI!BG16/1000</f>
        <v>5.3899999999999997E-2</v>
      </c>
      <c r="GJ19" s="819">
        <f>DATI!BH16/1000</f>
        <v>4267.4859999999999</v>
      </c>
      <c r="GK19" s="819">
        <f>DATI!BI16/1000</f>
        <v>39.707300000000004</v>
      </c>
      <c r="GL19" s="819">
        <f>DATI!BJ16/1000</f>
        <v>85511.630999999994</v>
      </c>
      <c r="GM19" s="819">
        <f>DATI!BK16/1000</f>
        <v>94969.42</v>
      </c>
      <c r="GN19" s="819">
        <f>DATI!BL16/1000</f>
        <v>17.467599999999997</v>
      </c>
      <c r="GO19" s="819">
        <f>DATI!BM16/1000</f>
        <v>384.02999999999992</v>
      </c>
      <c r="GP19" s="820">
        <f>DATI!BN16/1000</f>
        <v>10424.441999999999</v>
      </c>
      <c r="GQ19" s="816">
        <f>DATI!BO16/1000</f>
        <v>21.890699999999995</v>
      </c>
      <c r="GR19" s="817">
        <f>DATI!BP16/1000</f>
        <v>0.09</v>
      </c>
      <c r="GS19" s="817">
        <f>DATI!BQ16/1000</f>
        <v>0</v>
      </c>
      <c r="GT19" s="817">
        <f>DATI!BR16/1000</f>
        <v>0</v>
      </c>
      <c r="GU19" s="817">
        <f>DATI!BS16/1000</f>
        <v>0</v>
      </c>
      <c r="GV19" s="817">
        <f>DATI!BT16/1000</f>
        <v>0</v>
      </c>
      <c r="GW19" s="817">
        <f>DATI!BU16/1000</f>
        <v>0</v>
      </c>
      <c r="GX19" s="821">
        <f>DATI!BV16/1000</f>
        <v>0</v>
      </c>
      <c r="GY19" s="816">
        <f t="shared" si="312"/>
        <v>0.22689739366586098</v>
      </c>
      <c r="GZ19" s="817">
        <f t="shared" si="313"/>
        <v>1.363811732979685E-2</v>
      </c>
      <c r="HA19" s="817">
        <f t="shared" si="314"/>
        <v>1.7413614033753445E-2</v>
      </c>
      <c r="HB19" s="817">
        <f t="shared" si="315"/>
        <v>64.311875975919591</v>
      </c>
      <c r="HC19" s="817">
        <f t="shared" si="316"/>
        <v>7.467705429341244E-2</v>
      </c>
      <c r="HD19" s="817">
        <f t="shared" si="317"/>
        <v>27.028815523766291</v>
      </c>
      <c r="HE19" s="817">
        <f t="shared" si="318"/>
        <v>7.3219871168710995</v>
      </c>
      <c r="HF19" s="817">
        <f t="shared" si="319"/>
        <v>45.661459385504379</v>
      </c>
      <c r="HG19" s="817">
        <f t="shared" si="320"/>
        <v>0.32427822551575691</v>
      </c>
      <c r="HH19" s="817">
        <f t="shared" si="321"/>
        <v>0.29114508691081392</v>
      </c>
      <c r="HI19" s="817">
        <f t="shared" si="322"/>
        <v>9.2639377756440572E-2</v>
      </c>
      <c r="HJ19" s="817">
        <f t="shared" si="323"/>
        <v>31.12869502666226</v>
      </c>
      <c r="HK19" s="817">
        <f t="shared" si="324"/>
        <v>0.18304310247165625</v>
      </c>
      <c r="HL19" s="817">
        <f t="shared" si="325"/>
        <v>6.2567768727951449</v>
      </c>
      <c r="HM19" s="817">
        <f t="shared" si="326"/>
        <v>4.2700814642814416E-5</v>
      </c>
      <c r="HN19" s="817">
        <f t="shared" si="327"/>
        <v>3.3808001609796947</v>
      </c>
      <c r="HO19" s="817">
        <f t="shared" si="328"/>
        <v>3.1457032602349264E-2</v>
      </c>
      <c r="HP19" s="817">
        <f t="shared" si="329"/>
        <v>67.74427282255553</v>
      </c>
      <c r="HQ19" s="817">
        <f t="shared" si="330"/>
        <v>75.236949910122306</v>
      </c>
      <c r="HR19" s="817">
        <f t="shared" si="331"/>
        <v>1.383823283589657E-2</v>
      </c>
      <c r="HS19" s="817">
        <f t="shared" si="332"/>
        <v>0.30423736265825641</v>
      </c>
      <c r="HT19" s="821">
        <f t="shared" si="333"/>
        <v>8.258481736489232</v>
      </c>
      <c r="HU19" s="846">
        <f t="shared" si="421"/>
        <v>193933.37935527507</v>
      </c>
      <c r="HV19" s="847">
        <f>IG19+IP19+JC19</f>
        <v>152062.97499999995</v>
      </c>
      <c r="HW19" s="848">
        <f t="shared" ref="HW19:HW29" si="486">HX19+HY19</f>
        <v>0</v>
      </c>
      <c r="HX19" s="849">
        <f>DATI!CQ16</f>
        <v>0</v>
      </c>
      <c r="HY19" s="849">
        <f>DATI!CT16</f>
        <v>0</v>
      </c>
      <c r="HZ19" s="850">
        <f t="shared" si="422"/>
        <v>0</v>
      </c>
      <c r="IA19" s="850">
        <f t="shared" si="334"/>
        <v>0</v>
      </c>
      <c r="IB19" s="822">
        <f t="shared" si="335"/>
        <v>0</v>
      </c>
      <c r="IC19" s="849">
        <f>DATI!CV16</f>
        <v>0</v>
      </c>
      <c r="ID19" s="851">
        <f t="shared" si="423"/>
        <v>0</v>
      </c>
      <c r="IE19" s="852">
        <f t="shared" si="336"/>
        <v>0</v>
      </c>
      <c r="IF19" s="852">
        <f t="shared" si="337"/>
        <v>0</v>
      </c>
      <c r="IG19" s="848">
        <f t="shared" ref="IG19" si="487">II19+IJ19</f>
        <v>0</v>
      </c>
      <c r="IH19" s="853">
        <f t="shared" si="338"/>
        <v>0</v>
      </c>
      <c r="II19" s="849">
        <f>DATI!CX16</f>
        <v>0</v>
      </c>
      <c r="IJ19" s="849">
        <f>DATI!DA16</f>
        <v>0</v>
      </c>
      <c r="IK19" s="854">
        <f>DATI!CS16</f>
        <v>48390.451355275152</v>
      </c>
      <c r="IL19" s="834">
        <f>IK19-HY19-IU19</f>
        <v>42143.155104250574</v>
      </c>
      <c r="IM19" s="834">
        <f t="shared" ref="IM19:IM29" si="488">IK19-HY19-IU19-IC19-IY19</f>
        <v>42111.754072494172</v>
      </c>
      <c r="IN19" s="822">
        <f t="shared" si="340"/>
        <v>6.7603619188425806E-2</v>
      </c>
      <c r="IO19" s="822">
        <f t="shared" si="341"/>
        <v>0.21730738279482398</v>
      </c>
      <c r="IP19" s="848">
        <f t="shared" si="425"/>
        <v>272.75074897542345</v>
      </c>
      <c r="IQ19" s="830">
        <f t="shared" si="343"/>
        <v>4.0879918340555648E-4</v>
      </c>
      <c r="IR19" s="849">
        <f>DATI!CZ16</f>
        <v>6520.0469999999987</v>
      </c>
      <c r="IS19" s="834">
        <f t="shared" ref="IS19:IS29" si="489">IT19+IU19</f>
        <v>151790.22425102451</v>
      </c>
      <c r="IT19" s="854">
        <f>DATI!CR16</f>
        <v>145542.92799999993</v>
      </c>
      <c r="IU19" s="855">
        <f>DATI!CU16</f>
        <v>6247.2962510245752</v>
      </c>
      <c r="IV19" s="822">
        <f t="shared" si="426"/>
        <v>1.3752925015584228E-3</v>
      </c>
      <c r="IW19" s="830">
        <f t="shared" si="344"/>
        <v>0.24349312459894656</v>
      </c>
      <c r="IX19" s="822">
        <f t="shared" si="427"/>
        <v>0.78269261720517613</v>
      </c>
      <c r="IY19" s="854">
        <f>DATI!CW16</f>
        <v>31.401031756401064</v>
      </c>
      <c r="IZ19" s="856">
        <f t="shared" ref="IZ19:IZ29" si="490">IT19+IU19+IY19</f>
        <v>151821.62528278091</v>
      </c>
      <c r="JA19" s="857">
        <f t="shared" si="345"/>
        <v>0.24354349632331632</v>
      </c>
      <c r="JB19" s="857">
        <f t="shared" si="346"/>
        <v>0.78285453379664061</v>
      </c>
      <c r="JC19" s="858">
        <f t="shared" ref="JC19:JC29" si="491">JE19+JF19</f>
        <v>151790.22425102451</v>
      </c>
      <c r="JD19" s="830">
        <f t="shared" si="347"/>
        <v>0.22750338892142277</v>
      </c>
      <c r="JE19" s="849">
        <f>DATI!CY16</f>
        <v>145542.92799999993</v>
      </c>
      <c r="JF19" s="849">
        <f>DATI!DB16</f>
        <v>6247.2962510245752</v>
      </c>
      <c r="JG19" s="826">
        <f t="shared" si="349"/>
        <v>421046.83404063812</v>
      </c>
      <c r="JH19" s="808">
        <f t="shared" si="350"/>
        <v>333.56294649931601</v>
      </c>
      <c r="JI19" s="829">
        <f t="shared" si="428"/>
        <v>0.67541905105497657</v>
      </c>
      <c r="JJ19" s="843" t="str">
        <f>DATI!CN16</f>
        <v>38/45</v>
      </c>
      <c r="JK19" s="844">
        <f>DATI!CO16/DATI!CP16</f>
        <v>0.99402652422043825</v>
      </c>
      <c r="JL19" s="859">
        <f t="shared" si="429"/>
        <v>4.4345062513747611E-2</v>
      </c>
      <c r="JM19" s="860">
        <f t="shared" si="430"/>
        <v>1.55411310136753E-2</v>
      </c>
      <c r="JN19" s="861">
        <f t="shared" si="351"/>
        <v>572837.0582916626</v>
      </c>
      <c r="JO19" s="834">
        <f t="shared" si="431"/>
        <v>572868.45932341903</v>
      </c>
      <c r="JP19" s="829">
        <f t="shared" si="432"/>
        <v>0.91891217565392314</v>
      </c>
      <c r="JQ19" s="830">
        <f t="shared" si="433"/>
        <v>3.7738113593234202E-3</v>
      </c>
      <c r="JR19" s="862">
        <f t="shared" si="434"/>
        <v>0.91896254737829297</v>
      </c>
      <c r="JS19" s="825">
        <f t="shared" si="435"/>
        <v>3.7632853677959099E-3</v>
      </c>
      <c r="JT19" s="818">
        <f>DATI!BW16</f>
        <v>77412.612425093277</v>
      </c>
      <c r="JU19" s="819">
        <v>57300.082188739434</v>
      </c>
      <c r="JV19" s="819">
        <f>DATI!BY16</f>
        <v>38487.768179113074</v>
      </c>
      <c r="JW19" s="819">
        <f>DATI!BZ16</f>
        <v>85511.630999999994</v>
      </c>
      <c r="JX19" s="819">
        <f>DATI!CA16</f>
        <v>94969.42</v>
      </c>
      <c r="JY19" s="819">
        <f>DATI!CB16</f>
        <v>32510.031736244095</v>
      </c>
      <c r="JZ19" s="819">
        <f>DATI!CC16</f>
        <v>10230.50916118971</v>
      </c>
      <c r="KA19" s="819">
        <f>DATI!CD16</f>
        <v>203.53159025286649</v>
      </c>
      <c r="KB19" s="819">
        <f>DATI!CE16</f>
        <v>7107.973011703014</v>
      </c>
      <c r="KC19" s="819">
        <f>DATI!CF16</f>
        <v>0</v>
      </c>
      <c r="KD19" s="819">
        <f>DATI!CG16</f>
        <v>612.75017999999977</v>
      </c>
      <c r="KE19" s="819">
        <f>DATI!CH16</f>
        <v>0</v>
      </c>
      <c r="KF19" s="819">
        <f>DATI!CI16</f>
        <v>360.1539270095825</v>
      </c>
      <c r="KG19" s="819">
        <f>DATI!CJ16</f>
        <v>401.14046780729296</v>
      </c>
      <c r="KH19" s="819">
        <f>DATI!CK16</f>
        <v>3841.0643064274564</v>
      </c>
      <c r="KI19" s="819">
        <f>DATI!CL16</f>
        <v>1732.1319601467433</v>
      </c>
      <c r="KJ19" s="863">
        <f t="shared" si="353"/>
        <v>61.328044789980346</v>
      </c>
      <c r="KK19" s="864">
        <f t="shared" si="436"/>
        <v>-2.8389270204705057E-3</v>
      </c>
      <c r="KL19" s="865">
        <f t="shared" si="354"/>
        <v>45.394437635610288</v>
      </c>
      <c r="KM19" s="864">
        <f t="shared" si="437"/>
        <v>-1.8912111646861572E-4</v>
      </c>
      <c r="KN19" s="865">
        <f t="shared" si="355"/>
        <v>30.490891559033738</v>
      </c>
      <c r="KO19" s="864">
        <f t="shared" si="438"/>
        <v>1.2762360520658194E-2</v>
      </c>
      <c r="KP19" s="865">
        <f t="shared" si="356"/>
        <v>67.74427282255553</v>
      </c>
      <c r="KQ19" s="864">
        <f t="shared" si="439"/>
        <v>3.1149024950694448E-3</v>
      </c>
      <c r="KR19" s="865">
        <f t="shared" si="357"/>
        <v>75.236949910122306</v>
      </c>
      <c r="KS19" s="864">
        <f t="shared" si="440"/>
        <v>0.18965846871242201</v>
      </c>
      <c r="KT19" s="865">
        <f t="shared" si="358"/>
        <v>25.755191821917872</v>
      </c>
      <c r="KU19" s="864">
        <f t="shared" si="441"/>
        <v>-2.2066432848357364E-2</v>
      </c>
      <c r="KV19" s="865">
        <f t="shared" si="359"/>
        <v>8.1048436993242401</v>
      </c>
      <c r="KW19" s="864">
        <f t="shared" si="442"/>
        <v>9.8853689222048347E-2</v>
      </c>
      <c r="KX19" s="865">
        <f t="shared" si="360"/>
        <v>0.16124238792847692</v>
      </c>
      <c r="KY19" s="864">
        <f t="shared" si="443"/>
        <v>-0.23264588463497601</v>
      </c>
      <c r="KZ19" s="865">
        <f t="shared" si="361"/>
        <v>5.6310990363424454</v>
      </c>
      <c r="LA19" s="864">
        <f t="shared" si="444"/>
        <v>-1.872893350461511E-3</v>
      </c>
      <c r="LB19" s="866" t="s">
        <v>177</v>
      </c>
      <c r="LC19" s="867" t="s">
        <v>177</v>
      </c>
      <c r="LD19" s="865">
        <f t="shared" si="362"/>
        <v>0.48543472835864865</v>
      </c>
      <c r="LE19" s="864">
        <f t="shared" si="445"/>
        <v>-1.223938005644651E-2</v>
      </c>
      <c r="LF19" s="865">
        <f t="shared" si="363"/>
        <v>0</v>
      </c>
      <c r="LG19" s="864">
        <f t="shared" si="446"/>
        <v>-1</v>
      </c>
      <c r="LH19" s="865">
        <f t="shared" si="364"/>
        <v>0.28532219072574949</v>
      </c>
      <c r="LI19" s="864">
        <f t="shared" si="447"/>
        <v>1.5176049169249064</v>
      </c>
      <c r="LJ19" s="865">
        <f t="shared" si="365"/>
        <v>0.3177926671905581</v>
      </c>
      <c r="LK19" s="864">
        <f t="shared" si="448"/>
        <v>-3.6679350995612578E-2</v>
      </c>
      <c r="LL19" s="865">
        <f t="shared" si="366"/>
        <v>3.0429791276417317</v>
      </c>
      <c r="LM19" s="864">
        <f t="shared" si="449"/>
        <v>4.7003459989094915E-2</v>
      </c>
      <c r="LN19" s="865">
        <f t="shared" si="367"/>
        <v>1.3722346153454712</v>
      </c>
      <c r="LO19" s="868">
        <f t="shared" si="450"/>
        <v>8.4610762901988698E-3</v>
      </c>
      <c r="LP19" s="869">
        <f t="shared" si="368"/>
        <v>0.12418084877179415</v>
      </c>
      <c r="LQ19" s="870">
        <f t="shared" si="369"/>
        <v>9.191748757705942E-2</v>
      </c>
      <c r="LR19" s="870">
        <f t="shared" si="370"/>
        <v>6.1739858274890834E-2</v>
      </c>
      <c r="LS19" s="870">
        <f t="shared" si="371"/>
        <v>0.1371728273311488</v>
      </c>
      <c r="LT19" s="870">
        <f t="shared" si="372"/>
        <v>0.15234446705149796</v>
      </c>
      <c r="LU19" s="870">
        <f t="shared" si="373"/>
        <v>5.2150718185763278E-2</v>
      </c>
      <c r="LV19" s="870">
        <f t="shared" si="374"/>
        <v>1.6411192843200618E-2</v>
      </c>
      <c r="LW19" s="870">
        <f t="shared" si="375"/>
        <v>3.2649364021825972E-4</v>
      </c>
      <c r="LX19" s="871">
        <f t="shared" si="376"/>
        <v>1.1402200416558577E-2</v>
      </c>
      <c r="LY19" s="872" t="s">
        <v>177</v>
      </c>
      <c r="LZ19" s="871">
        <f t="shared" si="377"/>
        <v>9.8293850386586964E-4</v>
      </c>
      <c r="MA19" s="871">
        <f t="shared" si="378"/>
        <v>0</v>
      </c>
      <c r="MB19" s="871">
        <f t="shared" si="379"/>
        <v>5.7773816104993516E-4</v>
      </c>
      <c r="MC19" s="871">
        <f t="shared" si="380"/>
        <v>6.4348640626520211E-4</v>
      </c>
      <c r="MD19" s="871">
        <f t="shared" si="381"/>
        <v>6.1616138613168579E-3</v>
      </c>
      <c r="ME19" s="871">
        <f t="shared" si="382"/>
        <v>2.7785862052376658E-3</v>
      </c>
      <c r="MF19" s="869">
        <f t="shared" si="383"/>
        <v>0.18149577905242706</v>
      </c>
      <c r="MG19" s="870">
        <f t="shared" si="384"/>
        <v>0.13434145587938195</v>
      </c>
      <c r="MH19" s="870">
        <f t="shared" si="385"/>
        <v>9.0235521717040454E-2</v>
      </c>
      <c r="MI19" s="870">
        <f t="shared" si="386"/>
        <v>0.20048412784681929</v>
      </c>
      <c r="MJ19" s="870">
        <f t="shared" si="387"/>
        <v>0.22265814741410181</v>
      </c>
      <c r="MK19" s="870">
        <f t="shared" si="388"/>
        <v>7.6220571198242187E-2</v>
      </c>
      <c r="ML19" s="870">
        <f t="shared" si="389"/>
        <v>2.3985681042734571E-2</v>
      </c>
      <c r="MM19" s="870">
        <f t="shared" si="390"/>
        <v>4.7718483303308909E-4</v>
      </c>
      <c r="MN19" s="871">
        <f t="shared" si="451"/>
        <v>1.6664818029374369E-2</v>
      </c>
      <c r="MO19" s="872" t="s">
        <v>177</v>
      </c>
      <c r="MP19" s="871">
        <f t="shared" si="391"/>
        <v>1.4366079092244363E-3</v>
      </c>
      <c r="MQ19" s="871">
        <f t="shared" si="392"/>
        <v>0</v>
      </c>
      <c r="MR19" s="871">
        <f t="shared" si="393"/>
        <v>8.4438976432484568E-4</v>
      </c>
      <c r="MS19" s="871">
        <f t="shared" si="394"/>
        <v>9.4048372007324039E-4</v>
      </c>
      <c r="MT19" s="871">
        <f t="shared" si="395"/>
        <v>9.0054699983170301E-3</v>
      </c>
      <c r="MU19" s="871">
        <f t="shared" si="396"/>
        <v>4.0610261000123054E-3</v>
      </c>
      <c r="MV19" s="826">
        <f t="shared" si="397"/>
        <v>440501.08914063813</v>
      </c>
      <c r="MW19" s="808">
        <f t="shared" si="398"/>
        <v>333.56294649931601</v>
      </c>
      <c r="MX19" s="862">
        <f t="shared" si="399"/>
        <v>0.6602236151739298</v>
      </c>
      <c r="MY19" s="873">
        <f t="shared" si="452"/>
        <v>0.21813993303539855</v>
      </c>
      <c r="MZ19" s="823">
        <f t="shared" si="453"/>
        <v>9.3634558860242103E-3</v>
      </c>
      <c r="NA19" s="1480">
        <f t="shared" si="454"/>
        <v>0.22750338892142277</v>
      </c>
      <c r="NB19" s="861">
        <f t="shared" si="455"/>
        <v>572837.0582916626</v>
      </c>
      <c r="NC19" s="834">
        <f t="shared" si="456"/>
        <v>572868.45932341903</v>
      </c>
      <c r="ND19" s="829">
        <f t="shared" si="400"/>
        <v>0.85856894081406709</v>
      </c>
      <c r="NE19" s="875">
        <f t="shared" si="401"/>
        <v>0.85861600472200628</v>
      </c>
    </row>
    <row r="20" spans="1:369" outlineLevel="1" x14ac:dyDescent="0.2">
      <c r="A20" s="876" t="s">
        <v>180</v>
      </c>
      <c r="B20" s="559">
        <f>DATI!D17</f>
        <v>148</v>
      </c>
      <c r="C20" s="1516" t="str">
        <f>DATI!F17 &amp; "/" &amp; DATI!E17 &amp; " (" &amp; TEXT(DATI!F17/DATI!E17,"0,0%") &amp; ")"</f>
        <v>138/144 (95,8%)</v>
      </c>
      <c r="D20" s="560">
        <f>DATI!G17</f>
        <v>598606</v>
      </c>
      <c r="E20" s="561">
        <f t="shared" si="457"/>
        <v>5.9726800022589392E-2</v>
      </c>
      <c r="F20" s="562">
        <f t="shared" si="402"/>
        <v>5.1938412763449324E-3</v>
      </c>
      <c r="G20" s="563">
        <f>DATI!H17</f>
        <v>279515.38766500005</v>
      </c>
      <c r="H20" s="564">
        <f t="shared" si="251"/>
        <v>765.7955826438357</v>
      </c>
      <c r="I20" s="877">
        <f t="shared" si="252"/>
        <v>466.94384564304403</v>
      </c>
      <c r="J20" s="566">
        <f t="shared" si="253"/>
        <v>1.2792982072412165</v>
      </c>
      <c r="K20" s="567">
        <f t="shared" si="254"/>
        <v>2.249447777516703E-2</v>
      </c>
      <c r="L20" s="567">
        <f t="shared" si="403"/>
        <v>1.7211244029166108E-2</v>
      </c>
      <c r="M20" s="567">
        <f t="shared" si="458"/>
        <v>5.928543729588745E-2</v>
      </c>
      <c r="N20" s="568">
        <f>DATI!I17</f>
        <v>79231.914544999992</v>
      </c>
      <c r="O20" s="564">
        <f>DATI!EY17</f>
        <v>5.6</v>
      </c>
      <c r="P20" s="568">
        <f>DATI!J17</f>
        <v>17208.397130000001</v>
      </c>
      <c r="Q20" s="564">
        <f>DATI!K17</f>
        <v>16244.567130000003</v>
      </c>
      <c r="R20" s="564">
        <f>DATI!L17</f>
        <v>963.83</v>
      </c>
      <c r="S20" s="564">
        <f>P20-Q20-R20</f>
        <v>-1.9326762412674725E-12</v>
      </c>
      <c r="T20" s="568">
        <f>DATI!M17</f>
        <v>5007.6425700000009</v>
      </c>
      <c r="U20" s="564">
        <f>DATI!N17</f>
        <v>4723.7895699999999</v>
      </c>
      <c r="V20" s="564">
        <f>DATI!O17</f>
        <v>283.85300000000001</v>
      </c>
      <c r="W20" s="569">
        <f t="shared" si="459"/>
        <v>9.6633812063373625E-13</v>
      </c>
      <c r="X20" s="570">
        <f>DATI!P17</f>
        <v>169365.44016999999</v>
      </c>
      <c r="Y20" s="564">
        <f>DATI!Q17</f>
        <v>11300.313240999998</v>
      </c>
      <c r="Z20" s="568">
        <f>DATI!R17</f>
        <v>7129.7752499999988</v>
      </c>
      <c r="AA20" s="568">
        <f>DATI!U17</f>
        <v>161.28</v>
      </c>
      <c r="AB20" s="568">
        <f>DATI!V17</f>
        <v>1410.9380000000001</v>
      </c>
      <c r="AC20" s="568">
        <f>DATI!W17</f>
        <v>199035.79011999999</v>
      </c>
      <c r="AD20" s="565">
        <f t="shared" si="257"/>
        <v>332.49882246419179</v>
      </c>
      <c r="AE20" s="567">
        <f t="shared" si="460"/>
        <v>3.665416370243773E-2</v>
      </c>
      <c r="AF20" s="567">
        <f t="shared" si="461"/>
        <v>3.1297766793065528E-2</v>
      </c>
      <c r="AG20" s="878">
        <f t="shared" si="258"/>
        <v>0.71207453651369246</v>
      </c>
      <c r="AH20" s="572">
        <f t="shared" si="405"/>
        <v>80479.597544999997</v>
      </c>
      <c r="AI20" s="564">
        <f t="shared" si="406"/>
        <v>220.49204806849315</v>
      </c>
      <c r="AJ20" s="565">
        <f t="shared" si="260"/>
        <v>134.44502317885221</v>
      </c>
      <c r="AK20" s="566">
        <f t="shared" si="261"/>
        <v>0.36834252925712935</v>
      </c>
      <c r="AL20" s="567">
        <f t="shared" si="407"/>
        <v>-1.0917161318628014E-2</v>
      </c>
      <c r="AM20" s="567">
        <f t="shared" si="408"/>
        <v>-1.6027756969258719E-2</v>
      </c>
      <c r="AN20" s="579">
        <f>DATI!EH17/1000</f>
        <v>457.048</v>
      </c>
      <c r="AO20" s="580">
        <f>(DATI!EI17+DATI!ES17)/1000</f>
        <v>231.80600000000001</v>
      </c>
      <c r="AP20" s="580">
        <f>DATI!EJ17/1000</f>
        <v>0</v>
      </c>
      <c r="AQ20" s="580">
        <f>(DATI!EK17+DATI!EU17)/1000</f>
        <v>285.75</v>
      </c>
      <c r="AR20" s="580">
        <f>DATI!EL17/1000</f>
        <v>105.895</v>
      </c>
      <c r="AS20" s="580">
        <f>DATI!EM17/1000</f>
        <v>0.11899999999999999</v>
      </c>
      <c r="AT20" s="580">
        <f>DATI!EN17/1000</f>
        <v>274.45999999999998</v>
      </c>
      <c r="AU20" s="580">
        <f>DATI!EO17/1000</f>
        <v>55.86</v>
      </c>
      <c r="AV20" s="580">
        <f>DATI!EP17/1000</f>
        <v>0</v>
      </c>
      <c r="AW20" s="580">
        <f>DATI!EQ17/1000</f>
        <v>0</v>
      </c>
      <c r="AX20" s="580">
        <f>(DATI!ER17+DATI!EW17)/1000</f>
        <v>0</v>
      </c>
      <c r="AY20" s="580">
        <f>DATI!ET17/1000</f>
        <v>0</v>
      </c>
      <c r="AZ20" s="580">
        <f>DATI!EV17/1000</f>
        <v>0</v>
      </c>
      <c r="BA20" s="580">
        <f>DATI!EX17/1000</f>
        <v>0</v>
      </c>
      <c r="BB20" s="576">
        <f>DATI!DE17/1000</f>
        <v>55.868819000000009</v>
      </c>
      <c r="BC20" s="577">
        <f>DATI!DF17/1000</f>
        <v>221.5</v>
      </c>
      <c r="BD20" s="577">
        <f>DATI!DG17/1000</f>
        <v>28.521991</v>
      </c>
      <c r="BE20" s="577">
        <f>DATI!DH17/1000</f>
        <v>29016.952047999996</v>
      </c>
      <c r="BF20" s="577">
        <f>DATI!DI17/1000</f>
        <v>62.113510000000005</v>
      </c>
      <c r="BG20" s="577">
        <f>DATI!DJ17/1000</f>
        <v>16999.018971000001</v>
      </c>
      <c r="BH20" s="577">
        <f>DATI!DK17/1000</f>
        <v>3493.68651</v>
      </c>
      <c r="BI20" s="577">
        <f>DATI!DL17/1000</f>
        <v>9362.789090000002</v>
      </c>
      <c r="BJ20" s="577">
        <f>DATI!DM17/1000</f>
        <v>156.69801900000002</v>
      </c>
      <c r="BK20" s="577">
        <f>DATI!DN17/1000</f>
        <v>94.39255</v>
      </c>
      <c r="BL20" s="577">
        <f>DATI!DO17/1000</f>
        <v>38.818240000000003</v>
      </c>
      <c r="BM20" s="577">
        <f>DATI!DP17/1000</f>
        <v>10090.670718999998</v>
      </c>
      <c r="BN20" s="577">
        <f>DATI!DQ17/1000</f>
        <v>243.319524</v>
      </c>
      <c r="BO20" s="577">
        <f>DATI!DR17/1000</f>
        <v>2685.2951719999996</v>
      </c>
      <c r="BP20" s="577">
        <f>DATI!DS17/1000</f>
        <v>1656.7184099999999</v>
      </c>
      <c r="BQ20" s="577">
        <f>DATI!DT17/1000</f>
        <v>23.63494</v>
      </c>
      <c r="BR20" s="577">
        <f>DATI!DU17/1000</f>
        <v>39489.152999000005</v>
      </c>
      <c r="BS20" s="577">
        <f>DATI!DV17/1000</f>
        <v>25765.312509000003</v>
      </c>
      <c r="BT20" s="577">
        <f>DATI!DW17/1000</f>
        <v>3.9740000000000002</v>
      </c>
      <c r="BU20" s="577">
        <f>DATI!DX17/1000</f>
        <v>536.41540000000009</v>
      </c>
      <c r="BV20" s="578">
        <f>DATI!DY17/1000</f>
        <v>29340.586748999995</v>
      </c>
      <c r="BW20" s="579">
        <f>DATI!DZ17/1000</f>
        <v>26.732980999999999</v>
      </c>
      <c r="BX20" s="580">
        <f>DATI!EA17/1000</f>
        <v>2.9000000000000001E-2</v>
      </c>
      <c r="BY20" s="580">
        <f>DATI!EB17/1000</f>
        <v>0.79000999999999999</v>
      </c>
      <c r="BZ20" s="580">
        <f>DATI!EC17/1000</f>
        <v>0</v>
      </c>
      <c r="CA20" s="580">
        <f>DATI!ED17/1000</f>
        <v>0</v>
      </c>
      <c r="CB20" s="580">
        <f>DATI!EE17/1000</f>
        <v>0</v>
      </c>
      <c r="CC20" s="580">
        <f>DATI!EF17/1000</f>
        <v>0.97</v>
      </c>
      <c r="CD20" s="581">
        <f>DATI!EG17/1000</f>
        <v>0</v>
      </c>
      <c r="CE20" s="579">
        <f t="shared" si="266"/>
        <v>9.3331538608032685E-2</v>
      </c>
      <c r="CF20" s="580">
        <f t="shared" si="267"/>
        <v>0.37002636124596144</v>
      </c>
      <c r="CG20" s="580">
        <f t="shared" si="268"/>
        <v>4.7647352348623301E-2</v>
      </c>
      <c r="CH20" s="580">
        <f t="shared" si="269"/>
        <v>48.474208491060892</v>
      </c>
      <c r="CI20" s="580">
        <f t="shared" si="270"/>
        <v>0.10376359408358754</v>
      </c>
      <c r="CJ20" s="580">
        <f t="shared" si="271"/>
        <v>28.397675551197285</v>
      </c>
      <c r="CK20" s="580">
        <f t="shared" si="272"/>
        <v>5.8363706845571208</v>
      </c>
      <c r="CL20" s="580">
        <f t="shared" si="273"/>
        <v>15.640987711449604</v>
      </c>
      <c r="CM20" s="580">
        <f t="shared" si="274"/>
        <v>0.26177154756216947</v>
      </c>
      <c r="CN20" s="580">
        <f t="shared" si="275"/>
        <v>0.15768727677303601</v>
      </c>
      <c r="CO20" s="580">
        <f t="shared" si="276"/>
        <v>6.4847729558340547E-2</v>
      </c>
      <c r="CP20" s="580">
        <f t="shared" si="277"/>
        <v>16.856948842811462</v>
      </c>
      <c r="CQ20" s="580">
        <f t="shared" si="278"/>
        <v>0.40647692138067443</v>
      </c>
      <c r="CR20" s="580">
        <f t="shared" si="279"/>
        <v>4.4859142273882986</v>
      </c>
      <c r="CS20" s="580">
        <f t="shared" si="280"/>
        <v>2.7676274711579905</v>
      </c>
      <c r="CT20" s="580">
        <f t="shared" si="281"/>
        <v>3.9483299532580694E-2</v>
      </c>
      <c r="CU20" s="580">
        <f t="shared" si="282"/>
        <v>65.968521864131006</v>
      </c>
      <c r="CV20" s="580">
        <f t="shared" si="283"/>
        <v>43.042188867134648</v>
      </c>
      <c r="CW20" s="580">
        <f t="shared" si="284"/>
        <v>6.6387573796453762E-3</v>
      </c>
      <c r="CX20" s="580">
        <f t="shared" si="285"/>
        <v>0.89610762337831584</v>
      </c>
      <c r="CY20" s="581">
        <f t="shared" si="286"/>
        <v>49.01485576322321</v>
      </c>
      <c r="CZ20" s="563">
        <f>DATI!AA17</f>
        <v>271025.28211500001</v>
      </c>
      <c r="DA20" s="564">
        <f t="shared" si="287"/>
        <v>742.53501949315068</v>
      </c>
      <c r="DB20" s="565">
        <f t="shared" si="288"/>
        <v>452.76071759220594</v>
      </c>
      <c r="DC20" s="566">
        <f t="shared" si="289"/>
        <v>1.2404403221704272</v>
      </c>
      <c r="DD20" s="582">
        <f t="shared" si="462"/>
        <v>2.5348699275362256E-2</v>
      </c>
      <c r="DE20" s="583">
        <f t="shared" si="409"/>
        <v>2.0050717753528718E-2</v>
      </c>
      <c r="DF20" s="564">
        <f t="shared" si="463"/>
        <v>6700.294618999993</v>
      </c>
      <c r="DG20" s="584">
        <f t="shared" si="464"/>
        <v>8.899731356808843</v>
      </c>
      <c r="DH20" s="585">
        <f t="shared" si="465"/>
        <v>6.0018237551572338E-2</v>
      </c>
      <c r="DI20" s="586">
        <f>DATI!AB17+DATI!AG17</f>
        <v>171717.09385984333</v>
      </c>
      <c r="DJ20" s="564">
        <f t="shared" si="410"/>
        <v>470.45779139683106</v>
      </c>
      <c r="DK20" s="587">
        <f t="shared" si="290"/>
        <v>286.86163162387834</v>
      </c>
      <c r="DL20" s="588">
        <f t="shared" si="291"/>
        <v>0.78592227842158446</v>
      </c>
      <c r="DM20" s="589">
        <f t="shared" si="466"/>
        <v>0.63358330455304623</v>
      </c>
      <c r="DN20" s="590">
        <f t="shared" si="467"/>
        <v>1.9159658417526759E-2</v>
      </c>
      <c r="DO20" s="590">
        <f t="shared" si="468"/>
        <v>1.2000000000000011E-2</v>
      </c>
      <c r="DP20" s="590">
        <f t="shared" si="469"/>
        <v>4.4994030112333563E-2</v>
      </c>
      <c r="DQ20" s="590">
        <f t="shared" si="470"/>
        <v>3.9594541074239396E-2</v>
      </c>
      <c r="DR20" s="591">
        <f t="shared" si="471"/>
        <v>7393.5772543137427</v>
      </c>
      <c r="DS20" s="591">
        <f t="shared" si="472"/>
        <v>10.925562040964849</v>
      </c>
      <c r="DT20" s="592">
        <f t="shared" si="473"/>
        <v>5.7478220164121525E-2</v>
      </c>
      <c r="DU20" s="593" t="str">
        <f>DATI!AI17</f>
        <v>18/18</v>
      </c>
      <c r="DV20" s="592">
        <f>DATI!AJ17/DATI!AK17</f>
        <v>1</v>
      </c>
      <c r="DW20" s="594">
        <f>DATI!AB17</f>
        <v>169144.47287</v>
      </c>
      <c r="DX20" s="564">
        <f t="shared" si="292"/>
        <v>463.40951471232876</v>
      </c>
      <c r="DY20" s="595">
        <f t="shared" si="293"/>
        <v>282.56394501558623</v>
      </c>
      <c r="DZ20" s="566">
        <f t="shared" si="294"/>
        <v>0.77414779456324989</v>
      </c>
      <c r="EA20" s="589">
        <f t="shared" si="474"/>
        <v>0.62409112371379993</v>
      </c>
      <c r="EB20" s="585">
        <f t="shared" si="475"/>
        <v>1.9373365123202951E-2</v>
      </c>
      <c r="EC20" s="596">
        <f t="shared" si="476"/>
        <v>99308.188255156681</v>
      </c>
      <c r="ED20" s="597">
        <f t="shared" si="295"/>
        <v>272.07722809631969</v>
      </c>
      <c r="EE20" s="598">
        <f t="shared" si="296"/>
        <v>165.89908596832754</v>
      </c>
      <c r="EF20" s="599">
        <f t="shared" si="297"/>
        <v>0.45451804374884258</v>
      </c>
      <c r="EG20" s="600">
        <f t="shared" si="411"/>
        <v>-6.9327243803552459E-3</v>
      </c>
      <c r="EH20" s="600">
        <f t="shared" si="412"/>
        <v>-1.2063907635270184E-2</v>
      </c>
      <c r="EI20" s="582">
        <f t="shared" si="298"/>
        <v>0.36641669544695377</v>
      </c>
      <c r="EJ20" s="601">
        <f t="shared" si="413"/>
        <v>-693.28263531374978</v>
      </c>
      <c r="EK20" s="601">
        <f t="shared" si="414"/>
        <v>-2.0258306841560056</v>
      </c>
      <c r="EL20" s="563">
        <f>DATI!AD17</f>
        <v>79664.769544999988</v>
      </c>
      <c r="EM20" s="564">
        <f t="shared" si="299"/>
        <v>218.25964258904105</v>
      </c>
      <c r="EN20" s="595">
        <f t="shared" si="300"/>
        <v>133.08381396945569</v>
      </c>
      <c r="EO20" s="566">
        <f t="shared" si="301"/>
        <v>0.36461318895741285</v>
      </c>
      <c r="EP20" s="582">
        <f t="shared" si="477"/>
        <v>-7.2585829504502285E-3</v>
      </c>
      <c r="EQ20" s="583">
        <f t="shared" si="478"/>
        <v>-1.2388082492610268E-2</v>
      </c>
      <c r="ER20" s="582">
        <f t="shared" si="415"/>
        <v>5.9342234404128356E-2</v>
      </c>
      <c r="ES20" s="564">
        <f t="shared" si="479"/>
        <v>-582.48132700000133</v>
      </c>
      <c r="ET20" s="582">
        <f t="shared" si="302"/>
        <v>0.2939385171867363</v>
      </c>
      <c r="EU20" s="584">
        <f t="shared" si="480"/>
        <v>-1.66933310206079</v>
      </c>
      <c r="EV20" s="563">
        <f>DATI!AE17</f>
        <v>17208.397130000001</v>
      </c>
      <c r="EW20" s="564">
        <f t="shared" si="303"/>
        <v>47.146293506849318</v>
      </c>
      <c r="EX20" s="595">
        <f t="shared" si="304"/>
        <v>28.747451796340169</v>
      </c>
      <c r="EY20" s="566">
        <f t="shared" si="305"/>
        <v>7.8760141907781286E-2</v>
      </c>
      <c r="EZ20" s="582">
        <f t="shared" si="481"/>
        <v>-2.5626925617820082E-3</v>
      </c>
      <c r="FA20" s="583">
        <f t="shared" si="482"/>
        <v>-7.7164557915296661E-3</v>
      </c>
      <c r="FB20" s="564">
        <f t="shared" si="483"/>
        <v>-44.213136000002123</v>
      </c>
      <c r="FC20" s="584">
        <f t="shared" si="484"/>
        <v>-0.22355348146233567</v>
      </c>
      <c r="FD20" s="564">
        <f>DATI!AG17</f>
        <v>2572.6209898433435</v>
      </c>
      <c r="FE20" s="582">
        <f t="shared" si="306"/>
        <v>9.4921808392463645E-3</v>
      </c>
      <c r="FF20" s="564">
        <f t="shared" si="485"/>
        <v>14635.776140156657</v>
      </c>
      <c r="FG20" s="582">
        <f t="shared" si="416"/>
        <v>2.4449765188047992E-2</v>
      </c>
      <c r="FH20" s="563">
        <f>DATI!AF17</f>
        <v>5007.6425700000009</v>
      </c>
      <c r="FI20" s="564">
        <f t="shared" si="417"/>
        <v>13.719568684931509</v>
      </c>
      <c r="FJ20" s="590">
        <f t="shared" si="307"/>
        <v>1.8476662143553032E-2</v>
      </c>
      <c r="FK20" s="590">
        <f t="shared" si="418"/>
        <v>2.0504618441554347E-3</v>
      </c>
      <c r="FL20" s="602">
        <f>DATI!AL17</f>
        <v>1256.2387473250928</v>
      </c>
      <c r="FM20" s="603" t="str">
        <f>DATI!AM17</f>
        <v>6/6</v>
      </c>
      <c r="FN20" s="604">
        <f>DATI!AN17/DATI!AO17</f>
        <v>1</v>
      </c>
      <c r="FO20" s="567">
        <f t="shared" si="419"/>
        <v>0.25086429987056619</v>
      </c>
      <c r="FP20" s="605">
        <f t="shared" si="308"/>
        <v>4.6351349125874249E-3</v>
      </c>
      <c r="FQ20" s="567">
        <f t="shared" si="420"/>
        <v>-0.29985170512003562</v>
      </c>
      <c r="FR20" s="563">
        <f>DATI!AP17</f>
        <v>13609.942241000001</v>
      </c>
      <c r="FS20" s="602">
        <f>DATI!AQ17</f>
        <v>32.662999999999997</v>
      </c>
      <c r="FT20" s="602">
        <f>DATI!AR17</f>
        <v>7129.7752499999979</v>
      </c>
      <c r="FU20" s="576">
        <f>DATI!AS17/1000</f>
        <v>88.417519000000013</v>
      </c>
      <c r="FV20" s="577">
        <f>DATI!AT17/1000</f>
        <v>224.869</v>
      </c>
      <c r="FW20" s="577">
        <f>DATI!AU17/1000</f>
        <v>28.551990999999997</v>
      </c>
      <c r="FX20" s="577">
        <f>DATI!AV17/1000</f>
        <v>28989.677047999998</v>
      </c>
      <c r="FY20" s="577">
        <f>DATI!AW17/1000</f>
        <v>62.113510000000005</v>
      </c>
      <c r="FZ20" s="577">
        <f>DATI!AX17/1000</f>
        <v>16999.018971000001</v>
      </c>
      <c r="GA20" s="577">
        <f>DATI!AY17/1000</f>
        <v>3493.68651</v>
      </c>
      <c r="GB20" s="577">
        <f>DATI!AZ17/1000</f>
        <v>9362.789090000002</v>
      </c>
      <c r="GC20" s="577">
        <f>DATI!BA17/1000</f>
        <v>156.69801900000002</v>
      </c>
      <c r="GD20" s="577">
        <f>DATI!BB17/1000</f>
        <v>111.45055000000001</v>
      </c>
      <c r="GE20" s="577">
        <f>DATI!BC17/1000</f>
        <v>38.818240000000003</v>
      </c>
      <c r="GF20" s="577">
        <f>DATI!BD17/1000</f>
        <v>10090.670718999998</v>
      </c>
      <c r="GG20" s="577">
        <f>DATI!BE17/1000</f>
        <v>243.319524</v>
      </c>
      <c r="GH20" s="577">
        <f>DATI!BF17/1000</f>
        <v>2685.2951719999996</v>
      </c>
      <c r="GI20" s="577">
        <f>DATI!BG17/1000</f>
        <v>0.48199999999999998</v>
      </c>
      <c r="GJ20" s="577">
        <f>DATI!BH17/1000</f>
        <v>1656.7184099999999</v>
      </c>
      <c r="GK20" s="577">
        <f>DATI!BI17/1000</f>
        <v>23.63494</v>
      </c>
      <c r="GL20" s="577">
        <f>DATI!BJ17/1000</f>
        <v>39241.972999000005</v>
      </c>
      <c r="GM20" s="577">
        <f>DATI!BK17/1000</f>
        <v>25765.312509000003</v>
      </c>
      <c r="GN20" s="577">
        <f>DATI!BL17/1000</f>
        <v>3.9740000000000002</v>
      </c>
      <c r="GO20" s="577">
        <f>DATI!BM17/1000</f>
        <v>536.41540000000009</v>
      </c>
      <c r="GP20" s="578">
        <f>DATI!BN17/1000</f>
        <v>29340.586748999995</v>
      </c>
      <c r="GQ20" s="579">
        <f>DATI!BO17/1000</f>
        <v>26.762981</v>
      </c>
      <c r="GR20" s="580">
        <f>DATI!BP17/1000</f>
        <v>2.9000000000000001E-2</v>
      </c>
      <c r="GS20" s="580">
        <f>DATI!BQ17/1000</f>
        <v>0.79000999999999999</v>
      </c>
      <c r="GT20" s="580">
        <f>DATI!BR17/1000</f>
        <v>0</v>
      </c>
      <c r="GU20" s="580">
        <f>DATI!BS17/1000</f>
        <v>0</v>
      </c>
      <c r="GV20" s="580">
        <f>DATI!BT17/1000</f>
        <v>0</v>
      </c>
      <c r="GW20" s="580">
        <f>DATI!BU17/1000</f>
        <v>0.97</v>
      </c>
      <c r="GX20" s="581">
        <f>DATI!BV17/1000</f>
        <v>0</v>
      </c>
      <c r="GY20" s="579">
        <f t="shared" si="312"/>
        <v>0.14770570124589466</v>
      </c>
      <c r="GZ20" s="580">
        <f t="shared" si="313"/>
        <v>0.37565443714229391</v>
      </c>
      <c r="HA20" s="580">
        <f t="shared" si="314"/>
        <v>4.7697468785812366E-2</v>
      </c>
      <c r="HB20" s="580">
        <f t="shared" si="315"/>
        <v>48.428644296916495</v>
      </c>
      <c r="HC20" s="580">
        <f t="shared" si="316"/>
        <v>0.10376359408358754</v>
      </c>
      <c r="HD20" s="580">
        <f t="shared" si="317"/>
        <v>28.397675551197285</v>
      </c>
      <c r="HE20" s="580">
        <f t="shared" si="318"/>
        <v>5.8363706845571208</v>
      </c>
      <c r="HF20" s="580">
        <f t="shared" si="319"/>
        <v>15.640987711449604</v>
      </c>
      <c r="HG20" s="580">
        <f t="shared" si="320"/>
        <v>0.26177154756216947</v>
      </c>
      <c r="HH20" s="580">
        <f t="shared" si="321"/>
        <v>0.18618348295874082</v>
      </c>
      <c r="HI20" s="580">
        <f t="shared" si="322"/>
        <v>6.4847729558340547E-2</v>
      </c>
      <c r="HJ20" s="580">
        <f t="shared" si="323"/>
        <v>16.856948842811462</v>
      </c>
      <c r="HK20" s="580">
        <f t="shared" si="324"/>
        <v>0.40647692138067443</v>
      </c>
      <c r="HL20" s="580">
        <f t="shared" si="325"/>
        <v>4.4859142273882986</v>
      </c>
      <c r="HM20" s="580">
        <f t="shared" si="326"/>
        <v>8.0520409083771291E-4</v>
      </c>
      <c r="HN20" s="580">
        <f t="shared" si="327"/>
        <v>2.7676274711579905</v>
      </c>
      <c r="HO20" s="580">
        <f t="shared" si="328"/>
        <v>3.9483299532580694E-2</v>
      </c>
      <c r="HP20" s="580">
        <f t="shared" si="329"/>
        <v>65.555595832651207</v>
      </c>
      <c r="HQ20" s="580">
        <f t="shared" si="330"/>
        <v>43.042188867134648</v>
      </c>
      <c r="HR20" s="580">
        <f t="shared" si="331"/>
        <v>6.6387573796453762E-3</v>
      </c>
      <c r="HS20" s="580">
        <f t="shared" si="332"/>
        <v>0.89610762337831584</v>
      </c>
      <c r="HT20" s="581">
        <f t="shared" si="333"/>
        <v>49.01485576322321</v>
      </c>
      <c r="HU20" s="607">
        <f t="shared" si="421"/>
        <v>99308.188255156638</v>
      </c>
      <c r="HV20" s="608">
        <f t="shared" ref="HV20:HV29" si="492">IG20+IP20+JC20</f>
        <v>80912.452544999978</v>
      </c>
      <c r="HW20" s="609">
        <f t="shared" si="486"/>
        <v>1247.683</v>
      </c>
      <c r="HX20" s="610">
        <f>DATI!CQ17</f>
        <v>1247.683</v>
      </c>
      <c r="HY20" s="610">
        <f>DATI!CT17</f>
        <v>0</v>
      </c>
      <c r="HZ20" s="611">
        <f t="shared" si="422"/>
        <v>-0.13125007833269045</v>
      </c>
      <c r="IA20" s="611">
        <f t="shared" si="334"/>
        <v>4.603566834294779E-3</v>
      </c>
      <c r="IB20" s="582">
        <f t="shared" si="335"/>
        <v>1.2563747480663693E-2</v>
      </c>
      <c r="IC20" s="610">
        <f>DATI!CV17</f>
        <v>0.47468234807252885</v>
      </c>
      <c r="ID20" s="612">
        <f t="shared" si="423"/>
        <v>1248.1576823480725</v>
      </c>
      <c r="IE20" s="613">
        <f t="shared" si="336"/>
        <v>4.6053182662806379E-3</v>
      </c>
      <c r="IF20" s="613">
        <f t="shared" si="337"/>
        <v>1.2568527371994032E-2</v>
      </c>
      <c r="IG20" s="609">
        <f>II20+IJ20</f>
        <v>1247.683</v>
      </c>
      <c r="IH20" s="616">
        <f t="shared" si="338"/>
        <v>4.4637363632207307E-3</v>
      </c>
      <c r="II20" s="610">
        <f>DATI!CX17</f>
        <v>1247.683</v>
      </c>
      <c r="IJ20" s="610">
        <f>DATI!DA17</f>
        <v>0</v>
      </c>
      <c r="IK20" s="615">
        <f>DATI!CS17</f>
        <v>19060.306710156652</v>
      </c>
      <c r="IL20" s="594">
        <f t="shared" ref="IL20:IL29" si="493">IK20-HY20-IU20</f>
        <v>18567.755710156653</v>
      </c>
      <c r="IM20" s="594">
        <f t="shared" si="488"/>
        <v>18557.275710039532</v>
      </c>
      <c r="IN20" s="582">
        <f t="shared" si="340"/>
        <v>6.850931236104417E-2</v>
      </c>
      <c r="IO20" s="582">
        <f t="shared" si="341"/>
        <v>0.18697104474859363</v>
      </c>
      <c r="IP20" s="609">
        <f t="shared" si="425"/>
        <v>172.01999999999992</v>
      </c>
      <c r="IQ20" s="590">
        <f t="shared" si="343"/>
        <v>6.1542229011794639E-4</v>
      </c>
      <c r="IR20" s="610">
        <f>DATI!CZ17</f>
        <v>664.57099999999991</v>
      </c>
      <c r="IS20" s="594">
        <f t="shared" si="489"/>
        <v>79492.749544999984</v>
      </c>
      <c r="IT20" s="615">
        <f>DATI!CR17</f>
        <v>79000.198544999977</v>
      </c>
      <c r="IU20" s="617">
        <f>DATI!CU17</f>
        <v>492.55099999999999</v>
      </c>
      <c r="IV20" s="582">
        <f t="shared" si="426"/>
        <v>-3.464735804976791E-3</v>
      </c>
      <c r="IW20" s="590">
        <f t="shared" si="344"/>
        <v>0.29330381625161467</v>
      </c>
      <c r="IX20" s="582">
        <f t="shared" si="427"/>
        <v>0.8004652077707427</v>
      </c>
      <c r="IY20" s="615">
        <f>DATI!CW17</f>
        <v>10.005317769050599</v>
      </c>
      <c r="IZ20" s="618">
        <f t="shared" si="490"/>
        <v>79502.754862769041</v>
      </c>
      <c r="JA20" s="619">
        <f t="shared" si="345"/>
        <v>0.29334073279936612</v>
      </c>
      <c r="JB20" s="619">
        <f t="shared" si="346"/>
        <v>0.80056595795000629</v>
      </c>
      <c r="JC20" s="620">
        <f t="shared" si="491"/>
        <v>79492.749544999984</v>
      </c>
      <c r="JD20" s="590">
        <f t="shared" si="347"/>
        <v>0.28439489578395682</v>
      </c>
      <c r="JE20" s="610">
        <f>DATI!CY17</f>
        <v>79000.198544999977</v>
      </c>
      <c r="JF20" s="610">
        <f>DATI!DB17</f>
        <v>492.55099999999999</v>
      </c>
      <c r="JG20" s="586">
        <f t="shared" si="349"/>
        <v>163144.30454052761</v>
      </c>
      <c r="JH20" s="566">
        <f t="shared" si="350"/>
        <v>272.54037637532468</v>
      </c>
      <c r="JI20" s="589">
        <f t="shared" si="428"/>
        <v>0.60195234653903273</v>
      </c>
      <c r="JJ20" s="603" t="str">
        <f>DATI!CN17</f>
        <v>26/28</v>
      </c>
      <c r="JK20" s="604">
        <f>DATI!CO17/DATI!CP17</f>
        <v>0.99778204764468648</v>
      </c>
      <c r="JL20" s="621">
        <f t="shared" si="429"/>
        <v>3.6705658806020211E-2</v>
      </c>
      <c r="JM20" s="622">
        <f t="shared" si="430"/>
        <v>1.1076192458901079E-2</v>
      </c>
      <c r="JN20" s="623">
        <f t="shared" si="351"/>
        <v>242637.0540855276</v>
      </c>
      <c r="JO20" s="594">
        <f t="shared" si="431"/>
        <v>242647.05940329665</v>
      </c>
      <c r="JP20" s="589">
        <f t="shared" si="432"/>
        <v>0.89525616279064746</v>
      </c>
      <c r="JQ20" s="590">
        <f t="shared" si="433"/>
        <v>-1.8861727649841509E-3</v>
      </c>
      <c r="JR20" s="624">
        <f t="shared" si="434"/>
        <v>0.89529307933839886</v>
      </c>
      <c r="JS20" s="585">
        <f t="shared" si="435"/>
        <v>-1.9452505226814631E-3</v>
      </c>
      <c r="JT20" s="576">
        <f>DATI!BW17</f>
        <v>27711.153940223747</v>
      </c>
      <c r="JU20" s="577">
        <v>29354.048152760337</v>
      </c>
      <c r="JV20" s="577">
        <f>DATI!BY17</f>
        <v>12425.118536631253</v>
      </c>
      <c r="JW20" s="577">
        <f>DATI!BZ17</f>
        <v>39241.972999000005</v>
      </c>
      <c r="JX20" s="577">
        <f>DATI!CA17</f>
        <v>25765.312509000003</v>
      </c>
      <c r="JY20" s="577">
        <f>DATI!CB17</f>
        <v>16192.951166908579</v>
      </c>
      <c r="JZ20" s="577">
        <f>DATI!CC17</f>
        <v>3717.1746267431186</v>
      </c>
      <c r="KA20" s="577">
        <f>DATI!CD17</f>
        <v>46.478948623973494</v>
      </c>
      <c r="KB20" s="577">
        <f>DATI!CE17</f>
        <v>2416.7655907775743</v>
      </c>
      <c r="KC20" s="577">
        <f>DATI!CF17</f>
        <v>0</v>
      </c>
      <c r="KD20" s="577">
        <f>DATI!CG17</f>
        <v>643.49115999999992</v>
      </c>
      <c r="KE20" s="577">
        <f>DATI!CH17</f>
        <v>0</v>
      </c>
      <c r="KF20" s="577">
        <f>DATI!CI17</f>
        <v>109.22154112575055</v>
      </c>
      <c r="KG20" s="577">
        <f>DATI!CJ17</f>
        <v>153.56406160877751</v>
      </c>
      <c r="KH20" s="577">
        <f>DATI!CK17</f>
        <v>1492.0206375470227</v>
      </c>
      <c r="KI20" s="577">
        <f>DATI!CL17</f>
        <v>689.66209240905664</v>
      </c>
      <c r="KJ20" s="625">
        <f t="shared" si="353"/>
        <v>46.292810196061758</v>
      </c>
      <c r="KK20" s="626">
        <f t="shared" si="436"/>
        <v>3.5702356249910014E-2</v>
      </c>
      <c r="KL20" s="627">
        <f t="shared" si="354"/>
        <v>49.037343683090945</v>
      </c>
      <c r="KM20" s="626">
        <f t="shared" si="437"/>
        <v>-1.5768529737650794E-2</v>
      </c>
      <c r="KN20" s="627">
        <f t="shared" si="355"/>
        <v>20.756755756927348</v>
      </c>
      <c r="KO20" s="626">
        <f t="shared" si="438"/>
        <v>2.8051204450779344E-2</v>
      </c>
      <c r="KP20" s="627">
        <f t="shared" si="356"/>
        <v>65.555595832651207</v>
      </c>
      <c r="KQ20" s="626">
        <f t="shared" si="439"/>
        <v>9.7432241832734329E-3</v>
      </c>
      <c r="KR20" s="627">
        <f t="shared" si="357"/>
        <v>43.042188867134648</v>
      </c>
      <c r="KS20" s="626">
        <f t="shared" si="440"/>
        <v>0.17868678705505181</v>
      </c>
      <c r="KT20" s="627">
        <f t="shared" si="358"/>
        <v>27.051100668734659</v>
      </c>
      <c r="KU20" s="626">
        <f t="shared" si="441"/>
        <v>2.2383897203182967E-2</v>
      </c>
      <c r="KV20" s="627">
        <f t="shared" si="359"/>
        <v>6.2097182900657844</v>
      </c>
      <c r="KW20" s="626">
        <f t="shared" si="442"/>
        <v>3.0827324278711137E-2</v>
      </c>
      <c r="KX20" s="627">
        <f t="shared" si="360"/>
        <v>7.76453103109115E-2</v>
      </c>
      <c r="KY20" s="626">
        <f t="shared" si="443"/>
        <v>0.55490707909727666</v>
      </c>
      <c r="KZ20" s="627">
        <f t="shared" si="361"/>
        <v>4.037322697696939</v>
      </c>
      <c r="LA20" s="626">
        <f t="shared" si="444"/>
        <v>6.4515013140764604E-2</v>
      </c>
      <c r="LB20" s="628" t="s">
        <v>177</v>
      </c>
      <c r="LC20" s="629" t="s">
        <v>177</v>
      </c>
      <c r="LD20" s="627">
        <f t="shared" si="362"/>
        <v>1.074982810062044</v>
      </c>
      <c r="LE20" s="626">
        <f t="shared" si="445"/>
        <v>3.0545893605167594E-2</v>
      </c>
      <c r="LF20" s="627">
        <f t="shared" si="363"/>
        <v>0</v>
      </c>
      <c r="LG20" s="626">
        <f t="shared" si="446"/>
        <v>-1</v>
      </c>
      <c r="LH20" s="627">
        <f t="shared" si="364"/>
        <v>0.18245981685073412</v>
      </c>
      <c r="LI20" s="626">
        <f t="shared" si="447"/>
        <v>7.175645687093421E-2</v>
      </c>
      <c r="LJ20" s="627">
        <f t="shared" si="365"/>
        <v>0.25653612160382205</v>
      </c>
      <c r="LK20" s="626">
        <f t="shared" si="448"/>
        <v>-4.9571100783773879E-2</v>
      </c>
      <c r="LL20" s="627">
        <f t="shared" si="366"/>
        <v>2.492491952214015</v>
      </c>
      <c r="LM20" s="626">
        <f t="shared" si="449"/>
        <v>-0.1246644896055686</v>
      </c>
      <c r="LN20" s="627">
        <f t="shared" si="367"/>
        <v>1.1521135645300191</v>
      </c>
      <c r="LO20" s="630">
        <f t="shared" si="450"/>
        <v>-1.0932896982848795E-2</v>
      </c>
      <c r="LP20" s="631">
        <f t="shared" si="368"/>
        <v>0.10224564189722159</v>
      </c>
      <c r="LQ20" s="632">
        <f t="shared" si="369"/>
        <v>0.10830741665017429</v>
      </c>
      <c r="LR20" s="632">
        <f t="shared" si="370"/>
        <v>4.5844868934991435E-2</v>
      </c>
      <c r="LS20" s="632">
        <f t="shared" si="371"/>
        <v>0.14479082059344212</v>
      </c>
      <c r="LT20" s="632">
        <f t="shared" si="372"/>
        <v>9.5066085008510021E-2</v>
      </c>
      <c r="LU20" s="632">
        <f t="shared" si="373"/>
        <v>5.9747013417138228E-2</v>
      </c>
      <c r="LV20" s="632">
        <f t="shared" si="374"/>
        <v>1.3715232017232499E-2</v>
      </c>
      <c r="LW20" s="632">
        <f t="shared" si="375"/>
        <v>1.7149303659520513E-4</v>
      </c>
      <c r="LX20" s="633">
        <f t="shared" si="376"/>
        <v>8.9171223138958134E-3</v>
      </c>
      <c r="LY20" s="634" t="s">
        <v>177</v>
      </c>
      <c r="LZ20" s="633">
        <f t="shared" si="377"/>
        <v>2.3742846238490665E-3</v>
      </c>
      <c r="MA20" s="633">
        <f t="shared" si="378"/>
        <v>0</v>
      </c>
      <c r="MB20" s="633">
        <f t="shared" si="379"/>
        <v>4.0299392098559365E-4</v>
      </c>
      <c r="MC20" s="633">
        <f t="shared" si="380"/>
        <v>5.6660419430397651E-4</v>
      </c>
      <c r="MD20" s="633">
        <f t="shared" si="381"/>
        <v>5.5050976274380794E-3</v>
      </c>
      <c r="ME20" s="633">
        <f t="shared" si="382"/>
        <v>2.5446411752702205E-3</v>
      </c>
      <c r="MF20" s="631">
        <f t="shared" si="383"/>
        <v>0.16383127080671334</v>
      </c>
      <c r="MG20" s="632">
        <f t="shared" si="384"/>
        <v>0.17354423502399094</v>
      </c>
      <c r="MH20" s="632">
        <f t="shared" si="385"/>
        <v>7.3458613963584093E-2</v>
      </c>
      <c r="MI20" s="632">
        <f t="shared" si="386"/>
        <v>0.23200269174128058</v>
      </c>
      <c r="MJ20" s="632">
        <f t="shared" si="387"/>
        <v>0.1523272506149376</v>
      </c>
      <c r="MK20" s="632">
        <f t="shared" si="388"/>
        <v>9.5734438685170967E-2</v>
      </c>
      <c r="ML20" s="632">
        <f t="shared" si="389"/>
        <v>2.1976329250794031E-2</v>
      </c>
      <c r="MM20" s="632">
        <f t="shared" si="390"/>
        <v>2.7478845649125049E-4</v>
      </c>
      <c r="MN20" s="633">
        <f t="shared" si="451"/>
        <v>1.4288173593677145E-2</v>
      </c>
      <c r="MO20" s="634" t="s">
        <v>177</v>
      </c>
      <c r="MP20" s="633">
        <f t="shared" si="391"/>
        <v>3.804387746648809E-3</v>
      </c>
      <c r="MQ20" s="633">
        <f t="shared" si="392"/>
        <v>0</v>
      </c>
      <c r="MR20" s="633">
        <f t="shared" si="393"/>
        <v>6.4572929444579224E-4</v>
      </c>
      <c r="MS20" s="633">
        <f t="shared" si="394"/>
        <v>9.0788696197482499E-4</v>
      </c>
      <c r="MT20" s="633">
        <f t="shared" si="395"/>
        <v>8.8209836965453224E-3</v>
      </c>
      <c r="MU20" s="633">
        <f t="shared" si="396"/>
        <v>4.0773551787241244E-3</v>
      </c>
      <c r="MV20" s="586">
        <f t="shared" si="397"/>
        <v>170292.76428552761</v>
      </c>
      <c r="MW20" s="566">
        <f t="shared" si="398"/>
        <v>272.54037637532468</v>
      </c>
      <c r="MX20" s="624">
        <f t="shared" si="399"/>
        <v>0.60924289609995974</v>
      </c>
      <c r="MY20" s="879">
        <f t="shared" si="452"/>
        <v>0.28263273519553755</v>
      </c>
      <c r="MZ20" s="583">
        <f t="shared" si="453"/>
        <v>1.7621605884192812E-3</v>
      </c>
      <c r="NA20" s="1472">
        <f t="shared" si="454"/>
        <v>0.28439489578395682</v>
      </c>
      <c r="NB20" s="623">
        <f t="shared" si="455"/>
        <v>242637.0540855276</v>
      </c>
      <c r="NC20" s="594">
        <f t="shared" si="456"/>
        <v>242647.05940329665</v>
      </c>
      <c r="ND20" s="589">
        <f t="shared" si="400"/>
        <v>0.86806331527024472</v>
      </c>
      <c r="NE20" s="638">
        <f t="shared" si="401"/>
        <v>0.86809911050088528</v>
      </c>
    </row>
    <row r="21" spans="1:369" outlineLevel="1" x14ac:dyDescent="0.2">
      <c r="A21" s="800" t="s">
        <v>181</v>
      </c>
      <c r="B21" s="801">
        <f>DATI!D18</f>
        <v>113</v>
      </c>
      <c r="C21" s="1519" t="str">
        <f>DATI!F18 &amp; "/" &amp; DATI!E18 &amp; " (" &amp; TEXT(DATI!F18/DATI!E18,"0,0%") &amp; ")"</f>
        <v>113/113 (100,0%)</v>
      </c>
      <c r="D21" s="802">
        <f>DATI!G18</f>
        <v>353537</v>
      </c>
      <c r="E21" s="803">
        <f t="shared" si="457"/>
        <v>3.5274677667090186E-2</v>
      </c>
      <c r="F21" s="804">
        <f t="shared" si="402"/>
        <v>6.743192024352947E-3</v>
      </c>
      <c r="G21" s="805">
        <f>DATI!H18</f>
        <v>167600.867</v>
      </c>
      <c r="H21" s="806">
        <f t="shared" si="251"/>
        <v>459.18045753424656</v>
      </c>
      <c r="I21" s="807">
        <f t="shared" si="252"/>
        <v>474.06881599379977</v>
      </c>
      <c r="J21" s="808">
        <f t="shared" si="253"/>
        <v>1.2988186739556158</v>
      </c>
      <c r="K21" s="809">
        <f t="shared" si="254"/>
        <v>3.6041701501276689E-2</v>
      </c>
      <c r="L21" s="809">
        <f t="shared" si="403"/>
        <v>2.9102267300174438E-2</v>
      </c>
      <c r="M21" s="809">
        <f t="shared" si="458"/>
        <v>3.5548277947307659E-2</v>
      </c>
      <c r="N21" s="810">
        <f>DATI!I18</f>
        <v>35066.413</v>
      </c>
      <c r="O21" s="806">
        <f>DATI!EY18</f>
        <v>0</v>
      </c>
      <c r="P21" s="810">
        <f>DATI!J18</f>
        <v>9420.3410000000003</v>
      </c>
      <c r="Q21" s="806">
        <f>DATI!K18</f>
        <v>7663.991</v>
      </c>
      <c r="R21" s="806">
        <f>DATI!L18</f>
        <v>1756.35</v>
      </c>
      <c r="S21" s="806">
        <f t="shared" ref="S21:S26" si="494">P21-Q21-R21</f>
        <v>0</v>
      </c>
      <c r="T21" s="810">
        <f>DATI!M18</f>
        <v>4811.22</v>
      </c>
      <c r="U21" s="806">
        <f>DATI!N18</f>
        <v>4811.22</v>
      </c>
      <c r="V21" s="806">
        <f>DATI!O18</f>
        <v>0</v>
      </c>
      <c r="W21" s="811">
        <f t="shared" si="459"/>
        <v>0</v>
      </c>
      <c r="X21" s="812">
        <f>DATI!P18</f>
        <v>112127.36500000001</v>
      </c>
      <c r="Y21" s="806">
        <f>DATI!Q18</f>
        <v>6067.7139999999999</v>
      </c>
      <c r="Z21" s="810">
        <f>DATI!R18</f>
        <v>4084.5990000000002</v>
      </c>
      <c r="AA21" s="810">
        <f>DATI!U18</f>
        <v>132</v>
      </c>
      <c r="AB21" s="810">
        <f>DATI!V18</f>
        <v>1958.9290000000001</v>
      </c>
      <c r="AC21" s="810">
        <f>DATI!W18</f>
        <v>130778.10400000001</v>
      </c>
      <c r="AD21" s="813">
        <f t="shared" si="257"/>
        <v>369.9134857171951</v>
      </c>
      <c r="AE21" s="809">
        <f t="shared" si="460"/>
        <v>3.3218961019989536E-2</v>
      </c>
      <c r="AF21" s="809">
        <f t="shared" si="461"/>
        <v>2.6298433607878986E-2</v>
      </c>
      <c r="AG21" s="814">
        <f t="shared" si="258"/>
        <v>0.78029491339087176</v>
      </c>
      <c r="AH21" s="815">
        <f t="shared" si="405"/>
        <v>36822.762999999999</v>
      </c>
      <c r="AI21" s="806">
        <f t="shared" si="406"/>
        <v>100.88428219178081</v>
      </c>
      <c r="AJ21" s="813">
        <f t="shared" si="260"/>
        <v>104.15533027660472</v>
      </c>
      <c r="AK21" s="808">
        <f t="shared" si="261"/>
        <v>0.28535706925097182</v>
      </c>
      <c r="AL21" s="809">
        <f t="shared" si="407"/>
        <v>4.619270400974268E-2</v>
      </c>
      <c r="AM21" s="809">
        <f t="shared" si="408"/>
        <v>3.9185278130428547E-2</v>
      </c>
      <c r="AN21" s="816">
        <f>DATI!EH18/1000</f>
        <v>1340.5340000000001</v>
      </c>
      <c r="AO21" s="817">
        <f>(DATI!EI18+DATI!ES18)/1000</f>
        <v>84.706000000000003</v>
      </c>
      <c r="AP21" s="817">
        <f>DATI!EJ18/1000</f>
        <v>0</v>
      </c>
      <c r="AQ21" s="817">
        <f>(DATI!EK18+DATI!EU18)/1000</f>
        <v>280.71600000000001</v>
      </c>
      <c r="AR21" s="817">
        <f>DATI!EL18/1000</f>
        <v>251.59399999999999</v>
      </c>
      <c r="AS21" s="817">
        <f>DATI!EM18/1000</f>
        <v>0.51900000000000002</v>
      </c>
      <c r="AT21" s="817">
        <f>DATI!EN18/1000</f>
        <v>0.86</v>
      </c>
      <c r="AU21" s="817">
        <f>DATI!EO18/1000</f>
        <v>0</v>
      </c>
      <c r="AV21" s="817">
        <f>DATI!EP18/1000</f>
        <v>0</v>
      </c>
      <c r="AW21" s="817">
        <f>DATI!EQ18/1000</f>
        <v>0</v>
      </c>
      <c r="AX21" s="817">
        <f>(DATI!ER18+DATI!EW18)/1000</f>
        <v>0</v>
      </c>
      <c r="AY21" s="817">
        <f>DATI!ET18/1000</f>
        <v>0</v>
      </c>
      <c r="AZ21" s="817">
        <f>DATI!EV18/1000</f>
        <v>0</v>
      </c>
      <c r="BA21" s="817">
        <f>DATI!EX18/1000</f>
        <v>0</v>
      </c>
      <c r="BB21" s="818">
        <f>DATI!DE18/1000</f>
        <v>15.01</v>
      </c>
      <c r="BC21" s="819">
        <f>DATI!DF18/1000</f>
        <v>3.12</v>
      </c>
      <c r="BD21" s="819">
        <f>DATI!DG18/1000</f>
        <v>1.677</v>
      </c>
      <c r="BE21" s="819">
        <f>DATI!DH18/1000</f>
        <v>20306.047999999999</v>
      </c>
      <c r="BF21" s="819">
        <f>DATI!DI18/1000</f>
        <v>37.448999999999998</v>
      </c>
      <c r="BG21" s="819">
        <f>DATI!DJ18/1000</f>
        <v>8541.27</v>
      </c>
      <c r="BH21" s="819">
        <f>DATI!DK18/1000</f>
        <v>2098.3919999999998</v>
      </c>
      <c r="BI21" s="819">
        <f>DATI!DL18/1000</f>
        <v>10705.297</v>
      </c>
      <c r="BJ21" s="819">
        <f>DATI!DM18/1000</f>
        <v>96.67</v>
      </c>
      <c r="BK21" s="819">
        <f>DATI!DN18/1000</f>
        <v>44.006</v>
      </c>
      <c r="BL21" s="819">
        <f>DATI!DO18/1000</f>
        <v>39.277000000000001</v>
      </c>
      <c r="BM21" s="819">
        <f>DATI!DP18/1000</f>
        <v>9969.1389999999992</v>
      </c>
      <c r="BN21" s="819">
        <f>DATI!DQ18/1000</f>
        <v>173.065</v>
      </c>
      <c r="BO21" s="819">
        <f>DATI!DR18/1000</f>
        <v>1942.0930000000001</v>
      </c>
      <c r="BP21" s="819">
        <f>DATI!DS18/1000</f>
        <v>972.35500000000002</v>
      </c>
      <c r="BQ21" s="819">
        <f>DATI!DT18/1000</f>
        <v>12.218</v>
      </c>
      <c r="BR21" s="819">
        <f>DATI!DU18/1000</f>
        <v>26675.145</v>
      </c>
      <c r="BS21" s="819">
        <f>DATI!DV18/1000</f>
        <v>21874.118999999999</v>
      </c>
      <c r="BT21" s="819">
        <f>DATI!DW18/1000</f>
        <v>2.5419999999999998</v>
      </c>
      <c r="BU21" s="819">
        <f>DATI!DX18/1000</f>
        <v>220.28</v>
      </c>
      <c r="BV21" s="820">
        <f>DATI!DY18/1000</f>
        <v>8398.1929999999993</v>
      </c>
      <c r="BW21" s="816">
        <f>DATI!DZ18/1000</f>
        <v>1.677</v>
      </c>
      <c r="BX21" s="817">
        <f>DATI!EA18/1000</f>
        <v>0</v>
      </c>
      <c r="BY21" s="817">
        <f>DATI!EB18/1000</f>
        <v>0</v>
      </c>
      <c r="BZ21" s="817">
        <f>DATI!EC18/1000</f>
        <v>0</v>
      </c>
      <c r="CA21" s="817">
        <f>DATI!ED18/1000</f>
        <v>0</v>
      </c>
      <c r="CB21" s="817">
        <f>DATI!EE18/1000</f>
        <v>0</v>
      </c>
      <c r="CC21" s="817">
        <f>DATI!EF18/1000</f>
        <v>0</v>
      </c>
      <c r="CD21" s="821">
        <f>DATI!EG18/1000</f>
        <v>0</v>
      </c>
      <c r="CE21" s="816">
        <f t="shared" si="266"/>
        <v>4.2456659416129007E-2</v>
      </c>
      <c r="CF21" s="817">
        <f t="shared" si="267"/>
        <v>8.8251017573832448E-3</v>
      </c>
      <c r="CG21" s="817">
        <f t="shared" si="268"/>
        <v>4.7434921945934934E-3</v>
      </c>
      <c r="CH21" s="817">
        <f t="shared" si="269"/>
        <v>57.436839708432217</v>
      </c>
      <c r="CI21" s="817">
        <f t="shared" si="270"/>
        <v>0.10592667811289908</v>
      </c>
      <c r="CJ21" s="817">
        <f t="shared" si="271"/>
        <v>24.159479771565636</v>
      </c>
      <c r="CK21" s="817">
        <f t="shared" si="272"/>
        <v>5.9354240150253013</v>
      </c>
      <c r="CL21" s="817">
        <f t="shared" si="273"/>
        <v>30.280556207695376</v>
      </c>
      <c r="CM21" s="817">
        <f t="shared" si="274"/>
        <v>0.27343672656610202</v>
      </c>
      <c r="CN21" s="817">
        <f t="shared" si="275"/>
        <v>0.12447353459468175</v>
      </c>
      <c r="CO21" s="817">
        <f t="shared" si="276"/>
        <v>0.11109728260408387</v>
      </c>
      <c r="CP21" s="817">
        <f t="shared" si="277"/>
        <v>28.198290419390332</v>
      </c>
      <c r="CQ21" s="817">
        <f t="shared" si="278"/>
        <v>0.48952443450049077</v>
      </c>
      <c r="CR21" s="817">
        <f t="shared" si="279"/>
        <v>5.4933231882377234</v>
      </c>
      <c r="CS21" s="817">
        <f t="shared" si="280"/>
        <v>2.7503627625962772</v>
      </c>
      <c r="CT21" s="817">
        <f t="shared" si="281"/>
        <v>3.4559324766573231E-2</v>
      </c>
      <c r="CU21" s="817">
        <f t="shared" si="282"/>
        <v>75.452201608318219</v>
      </c>
      <c r="CV21" s="817">
        <f t="shared" si="283"/>
        <v>61.872219880804558</v>
      </c>
      <c r="CW21" s="817">
        <f t="shared" si="284"/>
        <v>7.1901950856628864E-3</v>
      </c>
      <c r="CX21" s="817">
        <f t="shared" si="285"/>
        <v>0.62307481253730157</v>
      </c>
      <c r="CY21" s="821">
        <f t="shared" si="286"/>
        <v>23.754778142033224</v>
      </c>
      <c r="CZ21" s="805">
        <f>DATI!AA18</f>
        <v>161503.427</v>
      </c>
      <c r="DA21" s="806">
        <f t="shared" si="287"/>
        <v>442.47514246575344</v>
      </c>
      <c r="DB21" s="813">
        <f t="shared" si="288"/>
        <v>456.8218517439476</v>
      </c>
      <c r="DC21" s="808">
        <f t="shared" si="289"/>
        <v>1.2515667171067058</v>
      </c>
      <c r="DD21" s="822">
        <f t="shared" si="462"/>
        <v>2.75348296217665E-2</v>
      </c>
      <c r="DE21" s="823">
        <f t="shared" si="409"/>
        <v>2.0652374669259791E-2</v>
      </c>
      <c r="DF21" s="806">
        <f t="shared" si="463"/>
        <v>4327.8040000000037</v>
      </c>
      <c r="DG21" s="824">
        <f t="shared" si="464"/>
        <v>9.2435546846969032</v>
      </c>
      <c r="DH21" s="825">
        <f t="shared" si="465"/>
        <v>3.5764748481900206E-2</v>
      </c>
      <c r="DI21" s="826">
        <f>DATI!AB18+DATI!AG18</f>
        <v>113266.83669933972</v>
      </c>
      <c r="DJ21" s="806">
        <f t="shared" si="410"/>
        <v>310.32010054613625</v>
      </c>
      <c r="DK21" s="827">
        <f t="shared" si="290"/>
        <v>320.38184602839226</v>
      </c>
      <c r="DL21" s="828">
        <f t="shared" si="291"/>
        <v>0.87775848226956787</v>
      </c>
      <c r="DM21" s="829">
        <f t="shared" si="466"/>
        <v>0.70132776005638398</v>
      </c>
      <c r="DN21" s="830">
        <f t="shared" si="467"/>
        <v>1.6437320493587562E-2</v>
      </c>
      <c r="DO21" s="830">
        <f t="shared" si="468"/>
        <v>1.100000000000001E-2</v>
      </c>
      <c r="DP21" s="830">
        <f t="shared" si="469"/>
        <v>4.4424748934583314E-2</v>
      </c>
      <c r="DQ21" s="830">
        <f t="shared" si="470"/>
        <v>3.742916486423959E-2</v>
      </c>
      <c r="DR21" s="831">
        <f t="shared" si="471"/>
        <v>4817.8203246481862</v>
      </c>
      <c r="DS21" s="831">
        <f t="shared" si="472"/>
        <v>11.55898189547753</v>
      </c>
      <c r="DT21" s="832">
        <f t="shared" si="473"/>
        <v>3.7913384339080779E-2</v>
      </c>
      <c r="DU21" s="833" t="str">
        <f>DATI!AI18</f>
        <v>19/20</v>
      </c>
      <c r="DV21" s="832">
        <f>DATI!AJ18/DATI!AK18</f>
        <v>0.99995754256808655</v>
      </c>
      <c r="DW21" s="834">
        <f>DATI!AB18</f>
        <v>112128.433</v>
      </c>
      <c r="DX21" s="806">
        <f t="shared" si="292"/>
        <v>307.20118630136989</v>
      </c>
      <c r="DY21" s="835">
        <f t="shared" si="293"/>
        <v>317.16180484645173</v>
      </c>
      <c r="DZ21" s="808">
        <f t="shared" si="294"/>
        <v>0.86893645163411426</v>
      </c>
      <c r="EA21" s="829">
        <f t="shared" si="474"/>
        <v>0.69427897031559593</v>
      </c>
      <c r="EB21" s="825">
        <f t="shared" si="475"/>
        <v>1.1082170487146619E-2</v>
      </c>
      <c r="EC21" s="836">
        <f t="shared" si="476"/>
        <v>48236.590300660275</v>
      </c>
      <c r="ED21" s="837">
        <f t="shared" si="295"/>
        <v>132.15504191961719</v>
      </c>
      <c r="EE21" s="838">
        <f t="shared" si="296"/>
        <v>136.44000571555532</v>
      </c>
      <c r="EF21" s="839">
        <f t="shared" si="297"/>
        <v>0.37380823483713788</v>
      </c>
      <c r="EG21" s="840">
        <f t="shared" si="411"/>
        <v>-1.0056442641619732E-2</v>
      </c>
      <c r="EH21" s="840">
        <f t="shared" si="412"/>
        <v>-1.6687110277042908E-2</v>
      </c>
      <c r="EI21" s="822">
        <f t="shared" si="298"/>
        <v>0.29867223994361602</v>
      </c>
      <c r="EJ21" s="841">
        <f t="shared" si="413"/>
        <v>-490.01632464818249</v>
      </c>
      <c r="EK21" s="841">
        <f t="shared" si="414"/>
        <v>-2.315427210780598</v>
      </c>
      <c r="EL21" s="805">
        <f>DATI!AD18</f>
        <v>35143.432999999997</v>
      </c>
      <c r="EM21" s="806">
        <f t="shared" si="299"/>
        <v>96.283378082191774</v>
      </c>
      <c r="EN21" s="835">
        <f t="shared" si="300"/>
        <v>99.405247541275742</v>
      </c>
      <c r="EO21" s="808">
        <f t="shared" si="301"/>
        <v>0.27234314394870068</v>
      </c>
      <c r="EP21" s="822">
        <f t="shared" si="477"/>
        <v>-1.4385895910583427E-2</v>
      </c>
      <c r="EQ21" s="823">
        <f t="shared" si="478"/>
        <v>-2.0987564755665326E-2</v>
      </c>
      <c r="ER21" s="822">
        <f t="shared" si="415"/>
        <v>2.6178320112678611E-2</v>
      </c>
      <c r="ES21" s="806">
        <f t="shared" si="479"/>
        <v>-512.94900000000052</v>
      </c>
      <c r="ET21" s="822">
        <f t="shared" si="302"/>
        <v>0.21760177881550463</v>
      </c>
      <c r="EU21" s="824">
        <f t="shared" si="480"/>
        <v>-2.1309985396710402</v>
      </c>
      <c r="EV21" s="805">
        <f>DATI!AE18</f>
        <v>9420.3410000000003</v>
      </c>
      <c r="EW21" s="806">
        <f t="shared" si="303"/>
        <v>25.809153424657534</v>
      </c>
      <c r="EX21" s="835">
        <f t="shared" si="304"/>
        <v>26.645983305849175</v>
      </c>
      <c r="EY21" s="808">
        <f t="shared" si="305"/>
        <v>7.3002693988627881E-2</v>
      </c>
      <c r="EZ21" s="822">
        <f t="shared" si="481"/>
        <v>7.3142249539146525E-2</v>
      </c>
      <c r="FA21" s="823">
        <f t="shared" si="482"/>
        <v>6.5954314904557457E-2</v>
      </c>
      <c r="FB21" s="806">
        <f t="shared" si="483"/>
        <v>642.0630000000001</v>
      </c>
      <c r="FC21" s="824">
        <f t="shared" si="484"/>
        <v>1.6486800131325623</v>
      </c>
      <c r="FD21" s="806">
        <f>DATI!AG18</f>
        <v>1138.4036993397176</v>
      </c>
      <c r="FE21" s="822">
        <f t="shared" si="306"/>
        <v>7.048789740788086E-3</v>
      </c>
      <c r="FF21" s="806">
        <f t="shared" si="485"/>
        <v>8281.9373006602837</v>
      </c>
      <c r="FG21" s="822">
        <f t="shared" si="416"/>
        <v>2.3425942123908625E-2</v>
      </c>
      <c r="FH21" s="805">
        <f>DATI!AF18</f>
        <v>4811.22</v>
      </c>
      <c r="FI21" s="806">
        <f t="shared" si="417"/>
        <v>13.181424657534247</v>
      </c>
      <c r="FJ21" s="830">
        <f t="shared" si="307"/>
        <v>2.9790203770722466E-2</v>
      </c>
      <c r="FK21" s="830">
        <f t="shared" si="418"/>
        <v>-4.3338196241820713E-4</v>
      </c>
      <c r="FL21" s="842">
        <f>DATI!AL18</f>
        <v>1879.0529331168532</v>
      </c>
      <c r="FM21" s="843" t="str">
        <f>DATI!AM18</f>
        <v>7/7</v>
      </c>
      <c r="FN21" s="844">
        <f>DATI!AN18/DATI!AO18</f>
        <v>1</v>
      </c>
      <c r="FO21" s="809">
        <f t="shared" si="419"/>
        <v>0.39055643539826762</v>
      </c>
      <c r="FP21" s="845">
        <f t="shared" si="308"/>
        <v>1.1634755794481396E-2</v>
      </c>
      <c r="FQ21" s="809">
        <f t="shared" si="420"/>
        <v>-6.6771673214695265E-2</v>
      </c>
      <c r="FR21" s="805">
        <f>DATI!AP18</f>
        <v>8130.6229999999978</v>
      </c>
      <c r="FS21" s="842">
        <f>DATI!AQ18</f>
        <v>46.747</v>
      </c>
      <c r="FT21" s="842">
        <f>DATI!AR18</f>
        <v>4084.5990000000015</v>
      </c>
      <c r="FU21" s="818">
        <f>DATI!AS18/1000</f>
        <v>26.16</v>
      </c>
      <c r="FV21" s="819">
        <f>DATI!AT18/1000</f>
        <v>8.0630000000000006</v>
      </c>
      <c r="FW21" s="819">
        <f>DATI!AU18/1000</f>
        <v>1.677</v>
      </c>
      <c r="FX21" s="819">
        <f>DATI!AV18/1000</f>
        <v>20306.047999999999</v>
      </c>
      <c r="FY21" s="819">
        <f>DATI!AW18/1000</f>
        <v>37.448999999999998</v>
      </c>
      <c r="FZ21" s="819">
        <f>DATI!AX18/1000</f>
        <v>8523.23</v>
      </c>
      <c r="GA21" s="819">
        <f>DATI!AY18/1000</f>
        <v>2098.3919999999998</v>
      </c>
      <c r="GB21" s="819">
        <f>DATI!AZ18/1000</f>
        <v>10705.297</v>
      </c>
      <c r="GC21" s="819">
        <f>DATI!BA18/1000</f>
        <v>96.67</v>
      </c>
      <c r="GD21" s="819">
        <f>DATI!BB18/1000</f>
        <v>57.798000000000002</v>
      </c>
      <c r="GE21" s="819">
        <f>DATI!BC18/1000</f>
        <v>39.441000000000003</v>
      </c>
      <c r="GF21" s="819">
        <f>DATI!BD18/1000</f>
        <v>9969.1389999999992</v>
      </c>
      <c r="GG21" s="819">
        <f>DATI!BE18/1000</f>
        <v>173.065</v>
      </c>
      <c r="GH21" s="819">
        <f>DATI!BF18/1000</f>
        <v>1942.0930000000001</v>
      </c>
      <c r="GI21" s="819">
        <f>DATI!BG18/1000</f>
        <v>7.9000000000000001E-2</v>
      </c>
      <c r="GJ21" s="819">
        <f>DATI!BH18/1000</f>
        <v>971.83500000000004</v>
      </c>
      <c r="GK21" s="819">
        <f>DATI!BI18/1000</f>
        <v>12.218</v>
      </c>
      <c r="GL21" s="819">
        <f>DATI!BJ18/1000</f>
        <v>26675.145</v>
      </c>
      <c r="GM21" s="819">
        <f>DATI!BK18/1000</f>
        <v>21863.618999999999</v>
      </c>
      <c r="GN21" s="819">
        <f>DATI!BL18/1000</f>
        <v>2.5419999999999998</v>
      </c>
      <c r="GO21" s="819">
        <f>DATI!BM18/1000</f>
        <v>220.28</v>
      </c>
      <c r="GP21" s="820">
        <f>DATI!BN18/1000</f>
        <v>8398.1929999999993</v>
      </c>
      <c r="GQ21" s="816">
        <f>DATI!BO18/1000</f>
        <v>1.677</v>
      </c>
      <c r="GR21" s="817">
        <f>DATI!BP18/1000</f>
        <v>0</v>
      </c>
      <c r="GS21" s="817">
        <f>DATI!BQ18/1000</f>
        <v>0</v>
      </c>
      <c r="GT21" s="817">
        <f>DATI!BR18/1000</f>
        <v>0</v>
      </c>
      <c r="GU21" s="817">
        <f>DATI!BS18/1000</f>
        <v>0</v>
      </c>
      <c r="GV21" s="817">
        <f>DATI!BT18/1000</f>
        <v>0</v>
      </c>
      <c r="GW21" s="817">
        <f>DATI!BU18/1000</f>
        <v>0</v>
      </c>
      <c r="GX21" s="821">
        <f>DATI!BV18/1000</f>
        <v>0</v>
      </c>
      <c r="GY21" s="816">
        <f t="shared" si="312"/>
        <v>7.3995083965751815E-2</v>
      </c>
      <c r="GZ21" s="817">
        <f t="shared" si="313"/>
        <v>2.2806665214673432E-2</v>
      </c>
      <c r="HA21" s="817">
        <f t="shared" si="314"/>
        <v>4.7434921945934934E-3</v>
      </c>
      <c r="HB21" s="817">
        <f t="shared" si="315"/>
        <v>57.436839708432217</v>
      </c>
      <c r="HC21" s="817">
        <f t="shared" si="316"/>
        <v>0.10592667811289908</v>
      </c>
      <c r="HD21" s="817">
        <f t="shared" si="317"/>
        <v>24.108452580635124</v>
      </c>
      <c r="HE21" s="817">
        <f t="shared" si="318"/>
        <v>5.9354240150253013</v>
      </c>
      <c r="HF21" s="817">
        <f t="shared" si="319"/>
        <v>30.280556207695376</v>
      </c>
      <c r="HG21" s="817">
        <f t="shared" si="320"/>
        <v>0.27343672656610202</v>
      </c>
      <c r="HH21" s="817">
        <f t="shared" si="321"/>
        <v>0.1634850100555246</v>
      </c>
      <c r="HI21" s="817">
        <f t="shared" si="322"/>
        <v>0.1115611661579976</v>
      </c>
      <c r="HJ21" s="817">
        <f t="shared" si="323"/>
        <v>28.198290419390332</v>
      </c>
      <c r="HK21" s="817">
        <f t="shared" si="324"/>
        <v>0.48952443450049077</v>
      </c>
      <c r="HL21" s="817">
        <f t="shared" si="325"/>
        <v>5.4933231882377234</v>
      </c>
      <c r="HM21" s="817">
        <f t="shared" si="326"/>
        <v>2.2345610219015266E-4</v>
      </c>
      <c r="HN21" s="817">
        <f t="shared" si="327"/>
        <v>2.7488919123033799</v>
      </c>
      <c r="HO21" s="817">
        <f t="shared" si="328"/>
        <v>3.4559324766573231E-2</v>
      </c>
      <c r="HP21" s="817">
        <f>GL21*1000/$D21</f>
        <v>75.452201608318219</v>
      </c>
      <c r="HQ21" s="817">
        <f t="shared" si="330"/>
        <v>61.842520019121054</v>
      </c>
      <c r="HR21" s="817">
        <f t="shared" si="331"/>
        <v>7.1901950856628864E-3</v>
      </c>
      <c r="HS21" s="817">
        <f t="shared" si="332"/>
        <v>0.62307481253730157</v>
      </c>
      <c r="HT21" s="821">
        <f t="shared" si="333"/>
        <v>23.754778142033224</v>
      </c>
      <c r="HU21" s="846">
        <f t="shared" si="421"/>
        <v>48236.590300660268</v>
      </c>
      <c r="HV21" s="847">
        <f t="shared" si="492"/>
        <v>36899.782999999989</v>
      </c>
      <c r="HW21" s="848">
        <f t="shared" si="486"/>
        <v>0</v>
      </c>
      <c r="HX21" s="849">
        <f>DATI!CQ18</f>
        <v>0</v>
      </c>
      <c r="HY21" s="849">
        <f>DATI!CT18</f>
        <v>0</v>
      </c>
      <c r="HZ21" s="850">
        <f t="shared" si="422"/>
        <v>0</v>
      </c>
      <c r="IA21" s="850">
        <f t="shared" si="334"/>
        <v>0</v>
      </c>
      <c r="IB21" s="822">
        <f t="shared" si="335"/>
        <v>0</v>
      </c>
      <c r="IC21" s="849">
        <f>DATI!CV18</f>
        <v>32.290231872595847</v>
      </c>
      <c r="ID21" s="851">
        <f t="shared" si="423"/>
        <v>32.290231872595847</v>
      </c>
      <c r="IE21" s="852">
        <f t="shared" si="336"/>
        <v>1.9993527364961641E-4</v>
      </c>
      <c r="IF21" s="852">
        <f t="shared" si="337"/>
        <v>6.6941364784139511E-4</v>
      </c>
      <c r="IG21" s="848">
        <f t="shared" ref="IG21:IG29" si="495">II21+IJ21</f>
        <v>0</v>
      </c>
      <c r="IH21" s="853">
        <f t="shared" si="338"/>
        <v>0</v>
      </c>
      <c r="II21" s="849">
        <f>DATI!CX18</f>
        <v>0</v>
      </c>
      <c r="IJ21" s="849">
        <f>DATI!DA18</f>
        <v>0</v>
      </c>
      <c r="IK21" s="854">
        <f>DATI!CS18</f>
        <v>35387.883300660273</v>
      </c>
      <c r="IL21" s="834">
        <f t="shared" si="493"/>
        <v>13588.33498589637</v>
      </c>
      <c r="IM21" s="834">
        <f t="shared" si="488"/>
        <v>13166.17198904173</v>
      </c>
      <c r="IN21" s="822">
        <f t="shared" si="340"/>
        <v>8.4136511765142738E-2</v>
      </c>
      <c r="IO21" s="822">
        <f t="shared" si="341"/>
        <v>0.2817018139383366</v>
      </c>
      <c r="IP21" s="848">
        <f t="shared" si="425"/>
        <v>2251.5276852360912</v>
      </c>
      <c r="IQ21" s="830">
        <f t="shared" si="343"/>
        <v>1.3433866575619154E-2</v>
      </c>
      <c r="IR21" s="849">
        <f>DATI!CZ18</f>
        <v>24051.075999999994</v>
      </c>
      <c r="IS21" s="834">
        <f t="shared" si="489"/>
        <v>34648.255314763897</v>
      </c>
      <c r="IT21" s="854">
        <f>DATI!CR18</f>
        <v>12848.706999999995</v>
      </c>
      <c r="IU21" s="855">
        <f>DATI!CU18</f>
        <v>21799.548314763902</v>
      </c>
      <c r="IV21" s="822">
        <f t="shared" si="426"/>
        <v>2.3116275253584975E-4</v>
      </c>
      <c r="IW21" s="830">
        <f t="shared" si="344"/>
        <v>0.21453572817847325</v>
      </c>
      <c r="IX21" s="822">
        <f t="shared" si="427"/>
        <v>0.7182981860616634</v>
      </c>
      <c r="IY21" s="854">
        <f>DATI!CW18</f>
        <v>389.87276498204471</v>
      </c>
      <c r="IZ21" s="856">
        <f t="shared" si="490"/>
        <v>35038.12807974594</v>
      </c>
      <c r="JA21" s="857">
        <f t="shared" si="345"/>
        <v>0.21694974980156886</v>
      </c>
      <c r="JB21" s="857">
        <f t="shared" si="346"/>
        <v>0.72638069692223528</v>
      </c>
      <c r="JC21" s="858">
        <f t="shared" si="491"/>
        <v>34648.255314763897</v>
      </c>
      <c r="JD21" s="830">
        <f t="shared" si="347"/>
        <v>0.20673076419565239</v>
      </c>
      <c r="JE21" s="849">
        <f>DATI!CY18</f>
        <v>12848.706999999995</v>
      </c>
      <c r="JF21" s="849">
        <f>DATI!DB18</f>
        <v>21799.548314763902</v>
      </c>
      <c r="JG21" s="826">
        <f t="shared" si="349"/>
        <v>109765.74677236658</v>
      </c>
      <c r="JH21" s="808">
        <f t="shared" si="350"/>
        <v>310.478809211954</v>
      </c>
      <c r="JI21" s="829">
        <f t="shared" si="428"/>
        <v>0.67964964466275124</v>
      </c>
      <c r="JJ21" s="843" t="str">
        <f>DATI!CN18</f>
        <v>15/20</v>
      </c>
      <c r="JK21" s="844">
        <f>DATI!CO18/DATI!CP18</f>
        <v>0.95985895884157424</v>
      </c>
      <c r="JL21" s="859">
        <f t="shared" si="429"/>
        <v>4.3535911453098451E-2</v>
      </c>
      <c r="JM21" s="860">
        <f t="shared" si="430"/>
        <v>1.557230117174908E-2</v>
      </c>
      <c r="JN21" s="861">
        <f t="shared" si="351"/>
        <v>144414.00208713047</v>
      </c>
      <c r="JO21" s="834">
        <f t="shared" si="431"/>
        <v>144803.87485211252</v>
      </c>
      <c r="JP21" s="829">
        <f t="shared" si="432"/>
        <v>0.89418537284122446</v>
      </c>
      <c r="JQ21" s="830">
        <f t="shared" si="433"/>
        <v>4.5651651089771983E-3</v>
      </c>
      <c r="JR21" s="862">
        <f t="shared" si="434"/>
        <v>0.89659939446432013</v>
      </c>
      <c r="JS21" s="825">
        <f t="shared" si="435"/>
        <v>4.5599374070284249E-3</v>
      </c>
      <c r="JT21" s="818">
        <f>DATI!BW18</f>
        <v>19303.760588887777</v>
      </c>
      <c r="JU21" s="819">
        <v>13728.783334378291</v>
      </c>
      <c r="JV21" s="819">
        <f>DATI!BY18</f>
        <v>11197.113892154057</v>
      </c>
      <c r="JW21" s="819">
        <f>DATI!BZ18</f>
        <v>26675.145</v>
      </c>
      <c r="JX21" s="819">
        <f>DATI!CA18</f>
        <v>21863.618999999999</v>
      </c>
      <c r="JY21" s="819">
        <f>DATI!CB18</f>
        <v>8097.9945331043973</v>
      </c>
      <c r="JZ21" s="819">
        <f>DATI!CC18</f>
        <v>2733.8708022298206</v>
      </c>
      <c r="KA21" s="819">
        <f>DATI!CD18</f>
        <v>99.057457515973596</v>
      </c>
      <c r="KB21" s="819">
        <f>DATI!CE18</f>
        <v>1747.8836536968947</v>
      </c>
      <c r="KC21" s="819">
        <f>DATI!CF18</f>
        <v>0</v>
      </c>
      <c r="KD21" s="819">
        <f>DATI!CG18</f>
        <v>299.67099999999999</v>
      </c>
      <c r="KE21" s="819">
        <f>DATI!CH18</f>
        <v>0</v>
      </c>
      <c r="KF21" s="819">
        <f>DATI!CI18</f>
        <v>56.642041102409365</v>
      </c>
      <c r="KG21" s="819">
        <f>DATI!CJ18</f>
        <v>94.736601843833924</v>
      </c>
      <c r="KH21" s="819">
        <f>DATI!CK18</f>
        <v>874.65197682967175</v>
      </c>
      <c r="KI21" s="819">
        <f>DATI!CL18</f>
        <v>275.03125816688316</v>
      </c>
      <c r="KJ21" s="863">
        <f t="shared" si="353"/>
        <v>54.601811377275297</v>
      </c>
      <c r="KK21" s="864">
        <f t="shared" si="436"/>
        <v>8.849488309813909E-2</v>
      </c>
      <c r="KL21" s="865">
        <f t="shared" si="354"/>
        <v>38.832663439408861</v>
      </c>
      <c r="KM21" s="864">
        <f t="shared" si="437"/>
        <v>-1.5736445248896617E-2</v>
      </c>
      <c r="KN21" s="865">
        <f t="shared" si="355"/>
        <v>31.671688938227277</v>
      </c>
      <c r="KO21" s="864">
        <f t="shared" si="438"/>
        <v>-2.3769140502927055E-2</v>
      </c>
      <c r="KP21" s="865">
        <f t="shared" si="356"/>
        <v>75.452201608318219</v>
      </c>
      <c r="KQ21" s="864">
        <f t="shared" si="439"/>
        <v>-1.4989534949568967E-2</v>
      </c>
      <c r="KR21" s="865">
        <f t="shared" si="357"/>
        <v>61.842520019121054</v>
      </c>
      <c r="KS21" s="864">
        <f t="shared" si="440"/>
        <v>9.8592637824390428E-2</v>
      </c>
      <c r="KT21" s="865">
        <f t="shared" si="358"/>
        <v>22.905649290185742</v>
      </c>
      <c r="KU21" s="864">
        <f t="shared" si="441"/>
        <v>8.6071987822099294E-2</v>
      </c>
      <c r="KV21" s="865">
        <f t="shared" si="359"/>
        <v>7.7329128273131831</v>
      </c>
      <c r="KW21" s="864">
        <f t="shared" si="442"/>
        <v>2.076294171488785E-2</v>
      </c>
      <c r="KX21" s="865">
        <f t="shared" si="360"/>
        <v>0.28018978923273546</v>
      </c>
      <c r="KY21" s="864">
        <f t="shared" si="443"/>
        <v>-5.3981861233231121E-2</v>
      </c>
      <c r="KZ21" s="865">
        <f t="shared" si="361"/>
        <v>4.9439907384429205</v>
      </c>
      <c r="LA21" s="864">
        <f t="shared" si="444"/>
        <v>3.9675042100004512E-2</v>
      </c>
      <c r="LB21" s="866" t="s">
        <v>177</v>
      </c>
      <c r="LC21" s="867" t="s">
        <v>177</v>
      </c>
      <c r="LD21" s="865">
        <f t="shared" si="362"/>
        <v>0.8476368810053827</v>
      </c>
      <c r="LE21" s="864">
        <f t="shared" si="445"/>
        <v>-7.822051738098787E-2</v>
      </c>
      <c r="LF21" s="865">
        <f t="shared" si="363"/>
        <v>0</v>
      </c>
      <c r="LG21" s="864">
        <f t="shared" si="446"/>
        <v>-1</v>
      </c>
      <c r="LH21" s="865">
        <f t="shared" si="364"/>
        <v>0.16021531297264321</v>
      </c>
      <c r="LI21" s="864">
        <f t="shared" si="447"/>
        <v>0.18580744596072532</v>
      </c>
      <c r="LJ21" s="865">
        <f t="shared" si="365"/>
        <v>0.26796799725017162</v>
      </c>
      <c r="LK21" s="864">
        <f t="shared" si="448"/>
        <v>-0.18089805567315703</v>
      </c>
      <c r="LL21" s="865">
        <f t="shared" si="366"/>
        <v>2.4740040698135464</v>
      </c>
      <c r="LM21" s="864">
        <f t="shared" si="449"/>
        <v>5.1342841724683091E-2</v>
      </c>
      <c r="LN21" s="865">
        <f t="shared" si="367"/>
        <v>0.77794193582816829</v>
      </c>
      <c r="LO21" s="868">
        <f t="shared" si="450"/>
        <v>3.6057765262551167E-2</v>
      </c>
      <c r="LP21" s="869">
        <f t="shared" si="368"/>
        <v>0.11952539303632101</v>
      </c>
      <c r="LQ21" s="870">
        <f t="shared" si="369"/>
        <v>8.5006142528345804E-2</v>
      </c>
      <c r="LR21" s="870">
        <f t="shared" si="370"/>
        <v>6.9330503384018333E-2</v>
      </c>
      <c r="LS21" s="870">
        <f t="shared" si="371"/>
        <v>0.16516767164327728</v>
      </c>
      <c r="LT21" s="870">
        <f t="shared" si="372"/>
        <v>0.13537557317591781</v>
      </c>
      <c r="LU21" s="870">
        <f t="shared" si="373"/>
        <v>5.0141317020501348E-2</v>
      </c>
      <c r="LV21" s="870">
        <f t="shared" si="374"/>
        <v>1.6927633382230464E-2</v>
      </c>
      <c r="LW21" s="870">
        <f t="shared" si="375"/>
        <v>6.1334585498283947E-4</v>
      </c>
      <c r="LX21" s="871">
        <f t="shared" si="376"/>
        <v>1.0822579348095782E-2</v>
      </c>
      <c r="LY21" s="872" t="s">
        <v>177</v>
      </c>
      <c r="LZ21" s="871">
        <f t="shared" si="377"/>
        <v>1.8555086140679851E-3</v>
      </c>
      <c r="MA21" s="871">
        <f t="shared" si="378"/>
        <v>0</v>
      </c>
      <c r="MB21" s="871">
        <f t="shared" si="379"/>
        <v>3.5071727055308472E-4</v>
      </c>
      <c r="MC21" s="871">
        <f t="shared" si="380"/>
        <v>5.865918984111336E-4</v>
      </c>
      <c r="MD21" s="871">
        <f t="shared" si="381"/>
        <v>5.4156867942478509E-3</v>
      </c>
      <c r="ME21" s="871">
        <f t="shared" si="382"/>
        <v>1.7029437905790269E-3</v>
      </c>
      <c r="MF21" s="869">
        <f t="shared" si="383"/>
        <v>0.1721575881550737</v>
      </c>
      <c r="MG21" s="870">
        <f t="shared" si="384"/>
        <v>0.12243802010840811</v>
      </c>
      <c r="MH21" s="870">
        <f t="shared" si="385"/>
        <v>9.9859719721170595E-2</v>
      </c>
      <c r="MI21" s="870">
        <f t="shared" si="386"/>
        <v>0.23789813418689262</v>
      </c>
      <c r="MJ21" s="870">
        <f t="shared" si="387"/>
        <v>0.19498728747952804</v>
      </c>
      <c r="MK21" s="870">
        <f t="shared" si="388"/>
        <v>7.2220705457503337E-2</v>
      </c>
      <c r="ML21" s="870">
        <f t="shared" si="389"/>
        <v>2.4381601785426008E-2</v>
      </c>
      <c r="MM21" s="870">
        <f t="shared" si="390"/>
        <v>8.8342853695256391E-4</v>
      </c>
      <c r="MN21" s="871">
        <f t="shared" si="451"/>
        <v>1.5588228667182878E-2</v>
      </c>
      <c r="MO21" s="872" t="s">
        <v>177</v>
      </c>
      <c r="MP21" s="871">
        <f t="shared" si="391"/>
        <v>2.6725692313920055E-3</v>
      </c>
      <c r="MQ21" s="871">
        <f t="shared" si="392"/>
        <v>0</v>
      </c>
      <c r="MR21" s="871">
        <f t="shared" si="393"/>
        <v>5.0515323889712576E-4</v>
      </c>
      <c r="MS21" s="871">
        <f t="shared" si="394"/>
        <v>8.4489365729238295E-4</v>
      </c>
      <c r="MT21" s="871">
        <f t="shared" si="395"/>
        <v>7.8004476958103185E-3</v>
      </c>
      <c r="MU21" s="871">
        <f t="shared" si="396"/>
        <v>2.4528235239574172E-3</v>
      </c>
      <c r="MV21" s="826">
        <f t="shared" si="397"/>
        <v>113900.65379236657</v>
      </c>
      <c r="MW21" s="808">
        <f t="shared" si="398"/>
        <v>310.478809211954</v>
      </c>
      <c r="MX21" s="862">
        <f t="shared" si="399"/>
        <v>0.6795946574212326</v>
      </c>
      <c r="MY21" s="873">
        <f t="shared" si="452"/>
        <v>7.6662533016610204E-2</v>
      </c>
      <c r="MZ21" s="823">
        <f t="shared" si="453"/>
        <v>0.13006823117904218</v>
      </c>
      <c r="NA21" s="1480">
        <f t="shared" si="454"/>
        <v>0.20673076419565239</v>
      </c>
      <c r="NB21" s="861">
        <f t="shared" si="455"/>
        <v>144414.00208713047</v>
      </c>
      <c r="NC21" s="834">
        <f t="shared" si="456"/>
        <v>144803.87485211252</v>
      </c>
      <c r="ND21" s="829">
        <f t="shared" si="400"/>
        <v>0.86165426630597608</v>
      </c>
      <c r="NE21" s="875">
        <f t="shared" si="401"/>
        <v>0.86398046408741147</v>
      </c>
    </row>
    <row r="22" spans="1:369" outlineLevel="1" x14ac:dyDescent="0.2">
      <c r="A22" s="876" t="s">
        <v>182</v>
      </c>
      <c r="B22" s="559">
        <f>DATI!D19</f>
        <v>84</v>
      </c>
      <c r="C22" s="1516" t="str">
        <f>DATI!F19 &amp; "/" &amp; DATI!E19 &amp; " (" &amp; TEXT(DATI!F19/DATI!E19,"0,0%") &amp; ")"</f>
        <v>84/84 (100,0%)</v>
      </c>
      <c r="D22" s="560">
        <f>DATI!G19</f>
        <v>333578</v>
      </c>
      <c r="E22" s="561">
        <f t="shared" si="457"/>
        <v>3.3283238888242556E-2</v>
      </c>
      <c r="F22" s="562">
        <f t="shared" si="402"/>
        <v>4.6228952274253634E-3</v>
      </c>
      <c r="G22" s="563">
        <f>DATI!H19</f>
        <v>162613.24218</v>
      </c>
      <c r="H22" s="564">
        <f t="shared" si="251"/>
        <v>445.51573200000001</v>
      </c>
      <c r="I22" s="877">
        <f t="shared" si="252"/>
        <v>487.48191481452614</v>
      </c>
      <c r="J22" s="566">
        <f t="shared" si="253"/>
        <v>1.3355668899028112</v>
      </c>
      <c r="K22" s="567">
        <f t="shared" si="254"/>
        <v>2.2256958138063946E-2</v>
      </c>
      <c r="L22" s="567">
        <f t="shared" si="403"/>
        <v>1.7552917611584652E-2</v>
      </c>
      <c r="M22" s="567">
        <f t="shared" si="458"/>
        <v>3.4490398733602573E-2</v>
      </c>
      <c r="N22" s="568">
        <f>DATI!I19</f>
        <v>34787.339</v>
      </c>
      <c r="O22" s="564">
        <f>DATI!EY19</f>
        <v>0</v>
      </c>
      <c r="P22" s="568">
        <f>DATI!J19</f>
        <v>12842.134</v>
      </c>
      <c r="Q22" s="564">
        <f>DATI!K19</f>
        <v>12841.874</v>
      </c>
      <c r="R22" s="564">
        <f>DATI!L19</f>
        <v>0.26</v>
      </c>
      <c r="S22" s="564">
        <f t="shared" si="494"/>
        <v>2.1826984664130578E-13</v>
      </c>
      <c r="T22" s="568">
        <f>DATI!M19</f>
        <v>2855.88</v>
      </c>
      <c r="U22" s="564">
        <f>DATI!N19</f>
        <v>2855.88</v>
      </c>
      <c r="V22" s="564">
        <f>DATI!O19</f>
        <v>0</v>
      </c>
      <c r="W22" s="569">
        <f t="shared" si="459"/>
        <v>0</v>
      </c>
      <c r="X22" s="570">
        <f>DATI!P19</f>
        <v>102962.65318000001</v>
      </c>
      <c r="Y22" s="564">
        <f>DATI!Q19</f>
        <v>8137.107</v>
      </c>
      <c r="Z22" s="568">
        <f>DATI!R19</f>
        <v>4772.1329999999998</v>
      </c>
      <c r="AA22" s="568">
        <f>DATI!U19</f>
        <v>855.14</v>
      </c>
      <c r="AB22" s="568">
        <f>DATI!V19</f>
        <v>3537.9630000000002</v>
      </c>
      <c r="AC22" s="568">
        <f>DATI!W19</f>
        <v>127825.64318000001</v>
      </c>
      <c r="AD22" s="565">
        <f t="shared" si="257"/>
        <v>383.19566392268075</v>
      </c>
      <c r="AE22" s="567">
        <f>+(AC22-AC35)/AC35</f>
        <v>4.1640005909761135E-2</v>
      </c>
      <c r="AF22" s="567">
        <f t="shared" si="461"/>
        <v>3.6846771916297788E-2</v>
      </c>
      <c r="AG22" s="878">
        <f t="shared" si="258"/>
        <v>0.78607154907167487</v>
      </c>
      <c r="AH22" s="572">
        <f t="shared" si="405"/>
        <v>34787.599000000002</v>
      </c>
      <c r="AI22" s="564">
        <f t="shared" si="406"/>
        <v>95.30849041095891</v>
      </c>
      <c r="AJ22" s="565">
        <f t="shared" si="260"/>
        <v>104.28625089184538</v>
      </c>
      <c r="AK22" s="566">
        <f t="shared" si="261"/>
        <v>0.28571575586806952</v>
      </c>
      <c r="AL22" s="567">
        <f>(AH22-AH35)/AH35</f>
        <v>-4.3166615910748198E-2</v>
      </c>
      <c r="AM22" s="567">
        <f t="shared" si="408"/>
        <v>-4.756960185279771E-2</v>
      </c>
      <c r="AN22" s="579">
        <f>DATI!EH19/1000</f>
        <v>2718.433</v>
      </c>
      <c r="AO22" s="580">
        <f>(DATI!EI19+DATI!ES19)/1000</f>
        <v>89.67</v>
      </c>
      <c r="AP22" s="580">
        <f>DATI!EJ19/1000</f>
        <v>0.15</v>
      </c>
      <c r="AQ22" s="580">
        <f>(DATI!EK19+DATI!EU19)/1000</f>
        <v>481.60500000000002</v>
      </c>
      <c r="AR22" s="580">
        <f>DATI!EL19/1000</f>
        <v>43.505000000000003</v>
      </c>
      <c r="AS22" s="580">
        <f>DATI!EM19/1000</f>
        <v>1.0249999999999999</v>
      </c>
      <c r="AT22" s="580">
        <f>DATI!EN19/1000</f>
        <v>48.365000000000002</v>
      </c>
      <c r="AU22" s="580">
        <f>DATI!EO19/1000</f>
        <v>153.06</v>
      </c>
      <c r="AV22" s="580">
        <f>DATI!EP19/1000</f>
        <v>2.15</v>
      </c>
      <c r="AW22" s="580">
        <f>DATI!EQ19/1000</f>
        <v>0</v>
      </c>
      <c r="AX22" s="580">
        <f>(DATI!ER19+DATI!EW19)/1000</f>
        <v>0</v>
      </c>
      <c r="AY22" s="580">
        <f>DATI!ET19/1000</f>
        <v>0</v>
      </c>
      <c r="AZ22" s="580">
        <f>DATI!EV19/1000</f>
        <v>0</v>
      </c>
      <c r="BA22" s="580">
        <f>DATI!EX19/1000</f>
        <v>0</v>
      </c>
      <c r="BB22" s="576">
        <f>DATI!DE19/1000</f>
        <v>39.493000000000002</v>
      </c>
      <c r="BC22" s="577">
        <f>DATI!DF19/1000</f>
        <v>0.5</v>
      </c>
      <c r="BD22" s="577">
        <f>DATI!DG19/1000</f>
        <v>1.431</v>
      </c>
      <c r="BE22" s="577">
        <f>DATI!DH19/1000</f>
        <v>16685.411</v>
      </c>
      <c r="BF22" s="577">
        <f>DATI!DI19/1000</f>
        <v>52.906999999999996</v>
      </c>
      <c r="BG22" s="577">
        <f>DATI!DJ19/1000</f>
        <v>9984.6769999999997</v>
      </c>
      <c r="BH22" s="577">
        <f>DATI!DK19/1000</f>
        <v>2584.2611799999995</v>
      </c>
      <c r="BI22" s="577">
        <f>DATI!DL19/1000</f>
        <v>9876.08</v>
      </c>
      <c r="BJ22" s="577">
        <f>DATI!DM19/1000</f>
        <v>134.57599999999999</v>
      </c>
      <c r="BK22" s="577">
        <f>DATI!DN19/1000</f>
        <v>37.110999999999997</v>
      </c>
      <c r="BL22" s="577">
        <f>DATI!DO19/1000</f>
        <v>43.777999999999999</v>
      </c>
      <c r="BM22" s="577">
        <f>DATI!DP19/1000</f>
        <v>711.59199999999998</v>
      </c>
      <c r="BN22" s="577">
        <f>DATI!DQ19/1000</f>
        <v>0</v>
      </c>
      <c r="BO22" s="577">
        <f>DATI!DR19/1000</f>
        <v>1675.502</v>
      </c>
      <c r="BP22" s="577">
        <f>DATI!DS19/1000</f>
        <v>1346.499</v>
      </c>
      <c r="BQ22" s="577">
        <f>DATI!DT19/1000</f>
        <v>12.628</v>
      </c>
      <c r="BR22" s="577">
        <f>DATI!DU19/1000</f>
        <v>23130.91</v>
      </c>
      <c r="BS22" s="577">
        <f>DATI!DV19/1000</f>
        <v>22048.516</v>
      </c>
      <c r="BT22" s="577">
        <f>DATI!DW19/1000</f>
        <v>12.53</v>
      </c>
      <c r="BU22" s="577">
        <f>DATI!DX19/1000</f>
        <v>107.328</v>
      </c>
      <c r="BV22" s="578">
        <f>DATI!DY19/1000</f>
        <v>14476.923000000001</v>
      </c>
      <c r="BW22" s="579">
        <f>DATI!DZ19/1000</f>
        <v>1.431</v>
      </c>
      <c r="BX22" s="580">
        <f>DATI!EA19/1000</f>
        <v>0</v>
      </c>
      <c r="BY22" s="580">
        <f>DATI!EB19/1000</f>
        <v>0</v>
      </c>
      <c r="BZ22" s="580">
        <f>DATI!EC19/1000</f>
        <v>0</v>
      </c>
      <c r="CA22" s="580">
        <f>DATI!ED19/1000</f>
        <v>0</v>
      </c>
      <c r="CB22" s="580">
        <f>DATI!EE19/1000</f>
        <v>0</v>
      </c>
      <c r="CC22" s="580">
        <f>DATI!EF19/1000</f>
        <v>0</v>
      </c>
      <c r="CD22" s="581">
        <f>DATI!EG19/1000</f>
        <v>0</v>
      </c>
      <c r="CE22" s="579">
        <f t="shared" si="266"/>
        <v>0.11839210019845434</v>
      </c>
      <c r="CF22" s="580">
        <f t="shared" si="267"/>
        <v>1.4988998075412647E-3</v>
      </c>
      <c r="CG22" s="580">
        <f t="shared" si="268"/>
        <v>4.2898512491830994E-3</v>
      </c>
      <c r="CH22" s="580">
        <f t="shared" si="269"/>
        <v>50.019518673293803</v>
      </c>
      <c r="CI22" s="580">
        <f t="shared" si="270"/>
        <v>0.15860458423517138</v>
      </c>
      <c r="CJ22" s="580">
        <f t="shared" si="271"/>
        <v>29.932060867323386</v>
      </c>
      <c r="CK22" s="580">
        <f t="shared" si="272"/>
        <v>7.7470971706767227</v>
      </c>
      <c r="CL22" s="580">
        <f t="shared" si="273"/>
        <v>29.606508822524265</v>
      </c>
      <c r="CM22" s="580">
        <f t="shared" si="274"/>
        <v>0.40343188099934646</v>
      </c>
      <c r="CN22" s="580">
        <f t="shared" si="275"/>
        <v>0.11125134151532776</v>
      </c>
      <c r="CO22" s="580">
        <f t="shared" si="276"/>
        <v>0.13123767154908297</v>
      </c>
      <c r="CP22" s="580">
        <f t="shared" si="277"/>
        <v>2.1332102236958073</v>
      </c>
      <c r="CQ22" s="580">
        <f t="shared" si="278"/>
        <v>0</v>
      </c>
      <c r="CR22" s="580">
        <f t="shared" si="279"/>
        <v>5.0228192506700085</v>
      </c>
      <c r="CS22" s="580">
        <f t="shared" si="280"/>
        <v>4.0365341839090112</v>
      </c>
      <c r="CT22" s="580">
        <f t="shared" si="281"/>
        <v>3.7856213539262183E-2</v>
      </c>
      <c r="CU22" s="580">
        <f t="shared" si="282"/>
        <v>69.34183309450863</v>
      </c>
      <c r="CV22" s="580">
        <f t="shared" si="283"/>
        <v>66.097032777940996</v>
      </c>
      <c r="CW22" s="580">
        <f t="shared" si="284"/>
        <v>3.7562429176984095E-2</v>
      </c>
      <c r="CX22" s="580">
        <f t="shared" si="285"/>
        <v>0.3217478370875777</v>
      </c>
      <c r="CY22" s="581">
        <f t="shared" si="286"/>
        <v>43.398914196979419</v>
      </c>
      <c r="CZ22" s="563">
        <f>DATI!AA19</f>
        <v>153456.49017999999</v>
      </c>
      <c r="DA22" s="564">
        <f t="shared" si="287"/>
        <v>420.42874021917805</v>
      </c>
      <c r="DB22" s="565">
        <f t="shared" si="288"/>
        <v>460.03180719351997</v>
      </c>
      <c r="DC22" s="566">
        <f t="shared" si="289"/>
        <v>1.2603611155986849</v>
      </c>
      <c r="DD22" s="582">
        <f t="shared" si="462"/>
        <v>5.0793290305909669E-3</v>
      </c>
      <c r="DE22" s="583">
        <f t="shared" si="409"/>
        <v>4.5433346714876251E-4</v>
      </c>
      <c r="DF22" s="564">
        <f t="shared" si="463"/>
        <v>775.5168999999878</v>
      </c>
      <c r="DG22" s="584">
        <f t="shared" si="464"/>
        <v>0.20891292982520326</v>
      </c>
      <c r="DH22" s="585">
        <f t="shared" si="465"/>
        <v>3.3982763562056727E-2</v>
      </c>
      <c r="DI22" s="586">
        <f>DATI!AB19+DATI!AG19</f>
        <v>105657.86347318911</v>
      </c>
      <c r="DJ22" s="564">
        <f t="shared" si="410"/>
        <v>289.47359855668248</v>
      </c>
      <c r="DK22" s="587">
        <f t="shared" si="290"/>
        <v>316.74110245036871</v>
      </c>
      <c r="DL22" s="588">
        <f t="shared" si="291"/>
        <v>0.86778384232977734</v>
      </c>
      <c r="DM22" s="589">
        <f t="shared" si="466"/>
        <v>0.6885200055680637</v>
      </c>
      <c r="DN22" s="590">
        <f t="shared" si="467"/>
        <v>3.3561083162432483E-2</v>
      </c>
      <c r="DO22" s="590">
        <f t="shared" si="468"/>
        <v>2.2999999999999909E-2</v>
      </c>
      <c r="DP22" s="590">
        <f t="shared" si="469"/>
        <v>3.8810879977028472E-2</v>
      </c>
      <c r="DQ22" s="590">
        <f t="shared" si="470"/>
        <v>3.4030664552855527E-2</v>
      </c>
      <c r="DR22" s="591">
        <f t="shared" si="471"/>
        <v>3947.469878230273</v>
      </c>
      <c r="DS22" s="591">
        <f t="shared" si="472"/>
        <v>10.424168815391226</v>
      </c>
      <c r="DT22" s="592">
        <f t="shared" si="473"/>
        <v>3.5366461208221373E-2</v>
      </c>
      <c r="DU22" s="593" t="str">
        <f>DATI!AI19</f>
        <v>11/11</v>
      </c>
      <c r="DV22" s="592">
        <f>DATI!AJ19/DATI!AK19</f>
        <v>1</v>
      </c>
      <c r="DW22" s="594">
        <f>DATI!AB19</f>
        <v>102919.12718000001</v>
      </c>
      <c r="DX22" s="564">
        <f t="shared" si="292"/>
        <v>281.9702114520548</v>
      </c>
      <c r="DY22" s="595">
        <f t="shared" si="293"/>
        <v>308.53091984483393</v>
      </c>
      <c r="DZ22" s="566">
        <f t="shared" si="294"/>
        <v>0.84529019135570926</v>
      </c>
      <c r="EA22" s="589">
        <f t="shared" si="474"/>
        <v>0.67067301656175549</v>
      </c>
      <c r="EB22" s="585">
        <f t="shared" si="475"/>
        <v>2.4866541961217355E-2</v>
      </c>
      <c r="EC22" s="596">
        <f t="shared" si="476"/>
        <v>47798.626706810886</v>
      </c>
      <c r="ED22" s="597">
        <f t="shared" si="295"/>
        <v>130.95514166249558</v>
      </c>
      <c r="EE22" s="598">
        <f t="shared" si="296"/>
        <v>143.29070474315117</v>
      </c>
      <c r="EF22" s="599">
        <f t="shared" si="297"/>
        <v>0.39257727326890729</v>
      </c>
      <c r="EG22" s="600">
        <f t="shared" si="411"/>
        <v>-6.2231055597768467E-2</v>
      </c>
      <c r="EH22" s="600">
        <f t="shared" si="412"/>
        <v>-6.6546314186936392E-2</v>
      </c>
      <c r="EI22" s="582">
        <f t="shared" si="298"/>
        <v>0.3114799944319363</v>
      </c>
      <c r="EJ22" s="601">
        <f t="shared" si="413"/>
        <v>-3171.9529782302852</v>
      </c>
      <c r="EK22" s="601">
        <f t="shared" si="414"/>
        <v>-10.215255885566108</v>
      </c>
      <c r="EL22" s="563">
        <f>DATI!AD19</f>
        <v>34839.349000000002</v>
      </c>
      <c r="EM22" s="564">
        <f t="shared" si="299"/>
        <v>95.450271232876716</v>
      </c>
      <c r="EN22" s="595">
        <f t="shared" si="300"/>
        <v>104.44138702192591</v>
      </c>
      <c r="EO22" s="566">
        <f t="shared" si="301"/>
        <v>0.28614078636144086</v>
      </c>
      <c r="EP22" s="582">
        <f t="shared" si="477"/>
        <v>-4.2567307553051117E-2</v>
      </c>
      <c r="EQ22" s="583">
        <f t="shared" si="478"/>
        <v>-4.6973051285869469E-2</v>
      </c>
      <c r="ER22" s="582">
        <f t="shared" si="415"/>
        <v>2.5951808141206057E-2</v>
      </c>
      <c r="ES22" s="564">
        <f t="shared" si="479"/>
        <v>-1548.9519999999975</v>
      </c>
      <c r="ET22" s="582">
        <f t="shared" si="302"/>
        <v>0.22703079523801475</v>
      </c>
      <c r="EU22" s="584">
        <f t="shared" si="480"/>
        <v>-5.1477354712451557</v>
      </c>
      <c r="EV22" s="563">
        <f>DATI!AE19</f>
        <v>12842.134</v>
      </c>
      <c r="EW22" s="564">
        <f t="shared" si="303"/>
        <v>35.183928767123291</v>
      </c>
      <c r="EX22" s="595">
        <f t="shared" si="304"/>
        <v>38.498144362038261</v>
      </c>
      <c r="EY22" s="566">
        <f t="shared" si="305"/>
        <v>0.10547436811517331</v>
      </c>
      <c r="EZ22" s="582">
        <f t="shared" si="481"/>
        <v>-3.9247906989514518E-2</v>
      </c>
      <c r="FA22" s="583">
        <f t="shared" si="482"/>
        <v>-4.366892535035103E-2</v>
      </c>
      <c r="FB22" s="564">
        <f t="shared" si="483"/>
        <v>-524.61700000000019</v>
      </c>
      <c r="FC22" s="584">
        <f t="shared" si="484"/>
        <v>-1.757939940296076</v>
      </c>
      <c r="FD22" s="564">
        <f>DATI!AG19</f>
        <v>2738.7362931891025</v>
      </c>
      <c r="FE22" s="582">
        <f t="shared" si="306"/>
        <v>1.7846989006308201E-2</v>
      </c>
      <c r="FF22" s="564">
        <f t="shared" si="485"/>
        <v>10103.397706810898</v>
      </c>
      <c r="FG22" s="582">
        <f t="shared" si="416"/>
        <v>3.0287961756503421E-2</v>
      </c>
      <c r="FH22" s="563">
        <f>DATI!AF19</f>
        <v>2855.88</v>
      </c>
      <c r="FI22" s="564">
        <f t="shared" si="417"/>
        <v>7.824328767123288</v>
      </c>
      <c r="FJ22" s="590">
        <f t="shared" si="307"/>
        <v>1.8610356568497924E-2</v>
      </c>
      <c r="FK22" s="590">
        <f t="shared" si="418"/>
        <v>-5.1656350450282905E-2</v>
      </c>
      <c r="FL22" s="602">
        <f>DATI!AL19</f>
        <v>1170.6252395081519</v>
      </c>
      <c r="FM22" s="603" t="str">
        <f>DATI!AM19</f>
        <v>1/1</v>
      </c>
      <c r="FN22" s="604">
        <f>DATI!AN19/DATI!AO19</f>
        <v>1</v>
      </c>
      <c r="FO22" s="567">
        <f t="shared" si="419"/>
        <v>0.40990000963211054</v>
      </c>
      <c r="FP22" s="605">
        <f t="shared" si="308"/>
        <v>7.6283853366843112E-3</v>
      </c>
      <c r="FQ22" s="567">
        <f t="shared" si="420"/>
        <v>-0.16385011406820776</v>
      </c>
      <c r="FR22" s="563">
        <f>DATI!AP19</f>
        <v>11795.829000000002</v>
      </c>
      <c r="FS22" s="602">
        <f>DATI!AQ19</f>
        <v>17.148</v>
      </c>
      <c r="FT22" s="602">
        <f>DATI!AR19</f>
        <v>4772.1330000000016</v>
      </c>
      <c r="FU22" s="576">
        <f>DATI!AS19/1000</f>
        <v>39.493000000000002</v>
      </c>
      <c r="FV22" s="577">
        <f>DATI!AT19/1000</f>
        <v>2.96</v>
      </c>
      <c r="FW22" s="577">
        <f>DATI!AU19/1000</f>
        <v>1.431</v>
      </c>
      <c r="FX22" s="577">
        <f>DATI!AV19/1000</f>
        <v>16672.701000000001</v>
      </c>
      <c r="FY22" s="577">
        <f>DATI!AW19/1000</f>
        <v>52.906999999999996</v>
      </c>
      <c r="FZ22" s="577">
        <f>DATI!AX19/1000</f>
        <v>9984.6769999999997</v>
      </c>
      <c r="GA22" s="577">
        <f>DATI!AY19/1000</f>
        <v>2588.1611799999996</v>
      </c>
      <c r="GB22" s="577">
        <f>DATI!AZ19/1000</f>
        <v>9876.08</v>
      </c>
      <c r="GC22" s="577">
        <f>DATI!BA19/1000</f>
        <v>134.57599999999999</v>
      </c>
      <c r="GD22" s="577">
        <f>DATI!BB19/1000</f>
        <v>37.110999999999997</v>
      </c>
      <c r="GE22" s="577">
        <f>DATI!BC19/1000</f>
        <v>43.777999999999999</v>
      </c>
      <c r="GF22" s="577">
        <f>DATI!BD19/1000</f>
        <v>674.41200000000003</v>
      </c>
      <c r="GG22" s="577">
        <f>DATI!BE19/1000</f>
        <v>0</v>
      </c>
      <c r="GH22" s="577">
        <f>DATI!BF19/1000</f>
        <v>1675.502</v>
      </c>
      <c r="GI22" s="577">
        <f>DATI!BG19/1000</f>
        <v>4.0000000000000001E-3</v>
      </c>
      <c r="GJ22" s="577">
        <f>DATI!BH19/1000</f>
        <v>1346.499</v>
      </c>
      <c r="GK22" s="577">
        <f>DATI!BI19/1000</f>
        <v>12.628</v>
      </c>
      <c r="GL22" s="577">
        <f>DATI!BJ19/1000</f>
        <v>23130.91</v>
      </c>
      <c r="GM22" s="577">
        <f>DATI!BK19/1000</f>
        <v>22048.516</v>
      </c>
      <c r="GN22" s="577">
        <f>DATI!BL19/1000</f>
        <v>12.53</v>
      </c>
      <c r="GO22" s="577">
        <f>DATI!BM19/1000</f>
        <v>107.328</v>
      </c>
      <c r="GP22" s="578">
        <f>DATI!BN19/1000</f>
        <v>14476.923000000001</v>
      </c>
      <c r="GQ22" s="579">
        <f>DATI!BO19/1000</f>
        <v>1.431</v>
      </c>
      <c r="GR22" s="580">
        <f>DATI!BP19/1000</f>
        <v>0</v>
      </c>
      <c r="GS22" s="580">
        <f>DATI!BQ19/1000</f>
        <v>0</v>
      </c>
      <c r="GT22" s="580">
        <f>DATI!BR19/1000</f>
        <v>0</v>
      </c>
      <c r="GU22" s="580">
        <f>DATI!BS19/1000</f>
        <v>0</v>
      </c>
      <c r="GV22" s="580">
        <f>DATI!BT19/1000</f>
        <v>0</v>
      </c>
      <c r="GW22" s="580">
        <f>DATI!BU19/1000</f>
        <v>0</v>
      </c>
      <c r="GX22" s="581">
        <f>DATI!BV19/1000</f>
        <v>0</v>
      </c>
      <c r="GY22" s="579">
        <f t="shared" si="312"/>
        <v>0.11839210019845434</v>
      </c>
      <c r="GZ22" s="580">
        <f t="shared" si="313"/>
        <v>8.8734868606442866E-3</v>
      </c>
      <c r="HA22" s="580">
        <f t="shared" si="314"/>
        <v>4.2898512491830994E-3</v>
      </c>
      <c r="HB22" s="580">
        <f t="shared" si="315"/>
        <v>49.981416640186104</v>
      </c>
      <c r="HC22" s="580">
        <f t="shared" si="316"/>
        <v>0.15860458423517138</v>
      </c>
      <c r="HD22" s="580">
        <f t="shared" si="317"/>
        <v>29.932060867323386</v>
      </c>
      <c r="HE22" s="580">
        <f t="shared" si="318"/>
        <v>7.7587885891755439</v>
      </c>
      <c r="HF22" s="580">
        <f t="shared" si="319"/>
        <v>29.606508822524265</v>
      </c>
      <c r="HG22" s="580">
        <f t="shared" si="320"/>
        <v>0.40343188099934646</v>
      </c>
      <c r="HH22" s="580">
        <f t="shared" si="321"/>
        <v>0.11125134151532776</v>
      </c>
      <c r="HI22" s="580">
        <f t="shared" si="322"/>
        <v>0.13123767154908297</v>
      </c>
      <c r="HJ22" s="580">
        <f t="shared" si="323"/>
        <v>2.0217520340070387</v>
      </c>
      <c r="HK22" s="580">
        <f t="shared" si="324"/>
        <v>0</v>
      </c>
      <c r="HL22" s="580">
        <f t="shared" si="325"/>
        <v>5.0228192506700085</v>
      </c>
      <c r="HM22" s="580">
        <f t="shared" si="326"/>
        <v>1.1991198460330117E-5</v>
      </c>
      <c r="HN22" s="580">
        <f t="shared" si="327"/>
        <v>4.0365341839090112</v>
      </c>
      <c r="HO22" s="580">
        <f t="shared" si="328"/>
        <v>3.7856213539262183E-2</v>
      </c>
      <c r="HP22" s="580">
        <f t="shared" ref="HP22:HP29" si="496">GL22*1000/$D22</f>
        <v>69.34183309450863</v>
      </c>
      <c r="HQ22" s="580">
        <f t="shared" si="330"/>
        <v>66.097032777940996</v>
      </c>
      <c r="HR22" s="580">
        <f t="shared" si="331"/>
        <v>3.7562429176984095E-2</v>
      </c>
      <c r="HS22" s="580">
        <f t="shared" si="332"/>
        <v>0.3217478370875777</v>
      </c>
      <c r="HT22" s="581">
        <f t="shared" si="333"/>
        <v>43.398914196979419</v>
      </c>
      <c r="HU22" s="607">
        <f t="shared" si="421"/>
        <v>47798.626706810886</v>
      </c>
      <c r="HV22" s="608">
        <f t="shared" si="492"/>
        <v>34839.608999999989</v>
      </c>
      <c r="HW22" s="609">
        <f t="shared" si="486"/>
        <v>0</v>
      </c>
      <c r="HX22" s="610">
        <f>DATI!CQ19</f>
        <v>0</v>
      </c>
      <c r="HY22" s="610">
        <f>DATI!CT19</f>
        <v>0</v>
      </c>
      <c r="HZ22" s="611">
        <f t="shared" si="422"/>
        <v>0</v>
      </c>
      <c r="IA22" s="611">
        <f t="shared" si="334"/>
        <v>0</v>
      </c>
      <c r="IB22" s="582">
        <f t="shared" si="335"/>
        <v>0</v>
      </c>
      <c r="IC22" s="610">
        <f>DATI!CV19</f>
        <v>0</v>
      </c>
      <c r="ID22" s="612">
        <f t="shared" si="423"/>
        <v>0</v>
      </c>
      <c r="IE22" s="613">
        <f t="shared" si="336"/>
        <v>0</v>
      </c>
      <c r="IF22" s="613">
        <f t="shared" si="337"/>
        <v>0</v>
      </c>
      <c r="IG22" s="609">
        <f t="shared" si="495"/>
        <v>0</v>
      </c>
      <c r="IH22" s="616">
        <f t="shared" si="338"/>
        <v>0</v>
      </c>
      <c r="II22" s="610">
        <f>DATI!CX19</f>
        <v>0</v>
      </c>
      <c r="IJ22" s="610">
        <f>DATI!DA19</f>
        <v>0</v>
      </c>
      <c r="IK22" s="615">
        <f>DATI!CS19</f>
        <v>13132.8377068109</v>
      </c>
      <c r="IL22" s="594">
        <f t="shared" si="493"/>
        <v>13132.8377068109</v>
      </c>
      <c r="IM22" s="594">
        <f t="shared" si="488"/>
        <v>13132.8377068109</v>
      </c>
      <c r="IN22" s="582">
        <f t="shared" si="340"/>
        <v>8.558020381807549E-2</v>
      </c>
      <c r="IO22" s="582">
        <f t="shared" si="341"/>
        <v>0.27475345238191928</v>
      </c>
      <c r="IP22" s="609">
        <f t="shared" si="425"/>
        <v>173.82</v>
      </c>
      <c r="IQ22" s="590">
        <f t="shared" si="343"/>
        <v>1.0689166372293039E-3</v>
      </c>
      <c r="IR22" s="610">
        <f>DATI!CZ19</f>
        <v>173.82</v>
      </c>
      <c r="IS22" s="594">
        <f t="shared" si="489"/>
        <v>34665.78899999999</v>
      </c>
      <c r="IT22" s="615">
        <f>DATI!CR19</f>
        <v>34665.78899999999</v>
      </c>
      <c r="IU22" s="617">
        <f>DATI!CU19</f>
        <v>0</v>
      </c>
      <c r="IV22" s="639">
        <f t="shared" si="426"/>
        <v>-4.0327471781433886E-2</v>
      </c>
      <c r="IW22" s="590">
        <f t="shared" si="344"/>
        <v>0.22589979061386084</v>
      </c>
      <c r="IX22" s="639">
        <f t="shared" si="427"/>
        <v>0.72524654761808083</v>
      </c>
      <c r="IY22" s="615">
        <f>DATI!CW19</f>
        <v>0</v>
      </c>
      <c r="IZ22" s="618">
        <f t="shared" si="490"/>
        <v>34665.78899999999</v>
      </c>
      <c r="JA22" s="619">
        <f t="shared" si="345"/>
        <v>0.22589979061386084</v>
      </c>
      <c r="JB22" s="619">
        <f t="shared" si="346"/>
        <v>0.72524654761808083</v>
      </c>
      <c r="JC22" s="620">
        <f t="shared" si="491"/>
        <v>34665.78899999999</v>
      </c>
      <c r="JD22" s="590">
        <f t="shared" si="347"/>
        <v>0.21317937294201234</v>
      </c>
      <c r="JE22" s="610">
        <f>DATI!CY19</f>
        <v>34665.78899999999</v>
      </c>
      <c r="JF22" s="610">
        <f>DATI!DB19</f>
        <v>0</v>
      </c>
      <c r="JG22" s="586">
        <f t="shared" si="349"/>
        <v>102808.9463234299</v>
      </c>
      <c r="JH22" s="566">
        <f t="shared" si="350"/>
        <v>308.20061971541855</v>
      </c>
      <c r="JI22" s="589">
        <f t="shared" si="428"/>
        <v>0.66995502244863026</v>
      </c>
      <c r="JJ22" s="603" t="str">
        <f>DATI!CN19</f>
        <v>21/22</v>
      </c>
      <c r="JK22" s="604">
        <f>DATI!CO19/DATI!CP19</f>
        <v>0.99947864797973673</v>
      </c>
      <c r="JL22" s="621">
        <f t="shared" si="429"/>
        <v>4.6677112790862216E-2</v>
      </c>
      <c r="JM22" s="622">
        <f t="shared" si="430"/>
        <v>4.1387562711485422E-2</v>
      </c>
      <c r="JN22" s="623">
        <f t="shared" si="351"/>
        <v>137474.73532342989</v>
      </c>
      <c r="JO22" s="594">
        <f t="shared" si="431"/>
        <v>137474.73532342989</v>
      </c>
      <c r="JP22" s="589">
        <f t="shared" si="432"/>
        <v>0.89585481306249104</v>
      </c>
      <c r="JQ22" s="590">
        <f t="shared" si="433"/>
        <v>1.59374034945583E-2</v>
      </c>
      <c r="JR22" s="624">
        <f t="shared" si="434"/>
        <v>0.89585481306249104</v>
      </c>
      <c r="JS22" s="585">
        <f t="shared" si="435"/>
        <v>1.59374034945583E-2</v>
      </c>
      <c r="JT22" s="576">
        <f>DATI!BW19</f>
        <v>15859.639221982996</v>
      </c>
      <c r="JU22" s="577">
        <v>13964.523762113276</v>
      </c>
      <c r="JV22" s="577">
        <f>DATI!BY19</f>
        <v>7794.4973342233152</v>
      </c>
      <c r="JW22" s="577">
        <f>DATI!BZ19</f>
        <v>23130.91</v>
      </c>
      <c r="JX22" s="577">
        <f>DATI!CA19</f>
        <v>22048.516</v>
      </c>
      <c r="JY22" s="577">
        <f>DATI!CB19</f>
        <v>9495.1301467621215</v>
      </c>
      <c r="JZ22" s="577">
        <f>DATI!CC19</f>
        <v>2551.835196773432</v>
      </c>
      <c r="KA22" s="577">
        <f>DATI!CD19</f>
        <v>1.7660800367359479</v>
      </c>
      <c r="KB22" s="577">
        <f>DATI!CE19</f>
        <v>1507.9517600529193</v>
      </c>
      <c r="KC22" s="577">
        <f>DATI!CF19</f>
        <v>0</v>
      </c>
      <c r="KD22" s="577">
        <f>DATI!CG19</f>
        <v>216.547</v>
      </c>
      <c r="KE22" s="577">
        <f>DATI!CH19</f>
        <v>0</v>
      </c>
      <c r="KF22" s="577">
        <f>DATI!CI19</f>
        <v>36.368780707836152</v>
      </c>
      <c r="KG22" s="577">
        <f>DATI!CJ19</f>
        <v>131.8844825668335</v>
      </c>
      <c r="KH22" s="577">
        <f>DATI!CK19</f>
        <v>1212.2483038938665</v>
      </c>
      <c r="KI22" s="577">
        <f>DATI!CL19</f>
        <v>1164.3137216193172</v>
      </c>
      <c r="KJ22" s="625">
        <f t="shared" si="353"/>
        <v>47.544020355008406</v>
      </c>
      <c r="KK22" s="626">
        <f t="shared" si="436"/>
        <v>-2.937451007738975E-2</v>
      </c>
      <c r="KL22" s="627">
        <f t="shared" si="354"/>
        <v>41.862843958874016</v>
      </c>
      <c r="KM22" s="626">
        <f t="shared" si="437"/>
        <v>-1.9648809847157476E-2</v>
      </c>
      <c r="KN22" s="627">
        <f t="shared" si="355"/>
        <v>23.366341108296456</v>
      </c>
      <c r="KO22" s="626">
        <f t="shared" si="438"/>
        <v>0.25113720107999382</v>
      </c>
      <c r="KP22" s="627">
        <f t="shared" si="356"/>
        <v>69.34183309450863</v>
      </c>
      <c r="KQ22" s="626">
        <f t="shared" si="439"/>
        <v>-3.004448770342244E-2</v>
      </c>
      <c r="KR22" s="627">
        <f t="shared" si="357"/>
        <v>66.097032777940996</v>
      </c>
      <c r="KS22" s="626">
        <f t="shared" si="440"/>
        <v>0.15564977919315895</v>
      </c>
      <c r="KT22" s="627">
        <f t="shared" si="358"/>
        <v>28.464497499122007</v>
      </c>
      <c r="KU22" s="626">
        <f t="shared" si="441"/>
        <v>8.6153908998508524E-3</v>
      </c>
      <c r="KV22" s="627">
        <f t="shared" si="359"/>
        <v>7.6498905706414462</v>
      </c>
      <c r="KW22" s="626">
        <f t="shared" si="442"/>
        <v>-5.4752939113043915E-2</v>
      </c>
      <c r="KX22" s="627">
        <f t="shared" si="360"/>
        <v>5.2943540543319645E-3</v>
      </c>
      <c r="KY22" s="626">
        <f t="shared" si="443"/>
        <v>-0.9120652842238911</v>
      </c>
      <c r="KZ22" s="627">
        <f t="shared" si="361"/>
        <v>4.5205372058496645</v>
      </c>
      <c r="LA22" s="626">
        <f t="shared" si="444"/>
        <v>-4.5385901401350549E-2</v>
      </c>
      <c r="LB22" s="628" t="s">
        <v>177</v>
      </c>
      <c r="LC22" s="629" t="s">
        <v>177</v>
      </c>
      <c r="LD22" s="627">
        <f t="shared" si="362"/>
        <v>0.64916451324727653</v>
      </c>
      <c r="LE22" s="626">
        <f t="shared" si="445"/>
        <v>0.28497399340772378</v>
      </c>
      <c r="LF22" s="627">
        <f t="shared" si="363"/>
        <v>0</v>
      </c>
      <c r="LG22" s="626">
        <f t="shared" si="446"/>
        <v>-1</v>
      </c>
      <c r="LH22" s="627">
        <f t="shared" si="364"/>
        <v>0.10902631680697214</v>
      </c>
      <c r="LI22" s="626">
        <f t="shared" si="447"/>
        <v>0.20091772401735941</v>
      </c>
      <c r="LJ22" s="627">
        <f t="shared" si="365"/>
        <v>0.395363251074212</v>
      </c>
      <c r="LK22" s="626">
        <f t="shared" si="448"/>
        <v>-4.8028056265032225E-2</v>
      </c>
      <c r="LL22" s="627">
        <f t="shared" si="366"/>
        <v>3.634077498797482</v>
      </c>
      <c r="LM22" s="626">
        <f t="shared" si="449"/>
        <v>0.14218284059234404</v>
      </c>
      <c r="LN22" s="627">
        <f t="shared" si="367"/>
        <v>3.4903792265056968</v>
      </c>
      <c r="LO22" s="630">
        <f t="shared" si="450"/>
        <v>0.57895767761553252</v>
      </c>
      <c r="LP22" s="631">
        <f t="shared" si="368"/>
        <v>0.10334941978263741</v>
      </c>
      <c r="LQ22" s="632">
        <f t="shared" si="369"/>
        <v>9.0999890234250091E-2</v>
      </c>
      <c r="LR22" s="632">
        <f t="shared" si="370"/>
        <v>5.0792881585396597E-2</v>
      </c>
      <c r="LS22" s="632">
        <f t="shared" si="371"/>
        <v>0.15073269284908131</v>
      </c>
      <c r="LT22" s="632">
        <f t="shared" si="372"/>
        <v>0.14367926683412172</v>
      </c>
      <c r="LU22" s="632">
        <f t="shared" si="373"/>
        <v>6.1875063971713481E-2</v>
      </c>
      <c r="LV22" s="632">
        <f t="shared" si="374"/>
        <v>1.6629047059399077E-2</v>
      </c>
      <c r="LW22" s="632">
        <f t="shared" si="375"/>
        <v>1.1508669556200506E-5</v>
      </c>
      <c r="LX22" s="633">
        <f t="shared" si="376"/>
        <v>9.8265753262317922E-3</v>
      </c>
      <c r="LY22" s="634" t="s">
        <v>177</v>
      </c>
      <c r="LZ22" s="633">
        <f t="shared" si="377"/>
        <v>1.4111296286393406E-3</v>
      </c>
      <c r="MA22" s="633">
        <f t="shared" si="378"/>
        <v>0</v>
      </c>
      <c r="MB22" s="633">
        <f t="shared" si="379"/>
        <v>2.3699734475339968E-4</v>
      </c>
      <c r="MC22" s="633">
        <f t="shared" si="380"/>
        <v>8.5942590249612019E-4</v>
      </c>
      <c r="MD22" s="633">
        <f t="shared" si="381"/>
        <v>7.8996222477911143E-3</v>
      </c>
      <c r="ME22" s="633">
        <f t="shared" si="382"/>
        <v>7.5872562982094213E-3</v>
      </c>
      <c r="MF22" s="631">
        <f t="shared" si="383"/>
        <v>0.15409807347321688</v>
      </c>
      <c r="MG22" s="632">
        <f t="shared" si="384"/>
        <v>0.13568443636030916</v>
      </c>
      <c r="MH22" s="632">
        <f t="shared" si="385"/>
        <v>7.5734195846717187E-2</v>
      </c>
      <c r="MI22" s="632">
        <f t="shared" si="386"/>
        <v>0.22474840813161273</v>
      </c>
      <c r="MJ22" s="632">
        <f t="shared" si="387"/>
        <v>0.21423147090470687</v>
      </c>
      <c r="MK22" s="632">
        <f t="shared" si="388"/>
        <v>9.2258168203813565E-2</v>
      </c>
      <c r="ML22" s="632">
        <f t="shared" si="389"/>
        <v>2.479456702261388E-2</v>
      </c>
      <c r="MM22" s="632">
        <f t="shared" si="390"/>
        <v>1.7159881599531729E-5</v>
      </c>
      <c r="MN22" s="633">
        <f t="shared" si="451"/>
        <v>1.4651812557792031E-2</v>
      </c>
      <c r="MO22" s="634" t="s">
        <v>177</v>
      </c>
      <c r="MP22" s="633">
        <f t="shared" si="391"/>
        <v>2.1040501016032806E-3</v>
      </c>
      <c r="MQ22" s="633">
        <f t="shared" si="392"/>
        <v>0</v>
      </c>
      <c r="MR22" s="633">
        <f t="shared" si="393"/>
        <v>3.5337241681256305E-4</v>
      </c>
      <c r="MS22" s="633">
        <f t="shared" si="394"/>
        <v>1.2814380201279266E-3</v>
      </c>
      <c r="MT22" s="633">
        <f t="shared" si="395"/>
        <v>1.1778649286188655E-2</v>
      </c>
      <c r="MU22" s="633">
        <f t="shared" si="396"/>
        <v>1.1312899297940947E-2</v>
      </c>
      <c r="MV22" s="586">
        <f t="shared" si="397"/>
        <v>108340.7766634299</v>
      </c>
      <c r="MW22" s="566">
        <f t="shared" si="398"/>
        <v>308.20061971541855</v>
      </c>
      <c r="MX22" s="624">
        <f t="shared" si="399"/>
        <v>0.66624818010519238</v>
      </c>
      <c r="MY22" s="879">
        <f t="shared" si="452"/>
        <v>0.21317937294201234</v>
      </c>
      <c r="MZ22" s="583">
        <f t="shared" si="453"/>
        <v>0</v>
      </c>
      <c r="NA22" s="1472">
        <f t="shared" si="454"/>
        <v>0.21317937294201234</v>
      </c>
      <c r="NB22" s="623">
        <f t="shared" si="455"/>
        <v>137474.73532342989</v>
      </c>
      <c r="NC22" s="594">
        <f t="shared" si="456"/>
        <v>137474.73532342989</v>
      </c>
      <c r="ND22" s="589">
        <f t="shared" si="400"/>
        <v>0.84540922670526564</v>
      </c>
      <c r="NE22" s="638">
        <f t="shared" si="401"/>
        <v>0.84540922670526564</v>
      </c>
    </row>
    <row r="23" spans="1:369" outlineLevel="1" x14ac:dyDescent="0.2">
      <c r="A23" s="800" t="s">
        <v>183</v>
      </c>
      <c r="B23" s="801">
        <f>DATI!D20</f>
        <v>60</v>
      </c>
      <c r="C23" s="1519" t="str">
        <f>DATI!F20 &amp; "/" &amp; DATI!E20 &amp; " (" &amp; TEXT(DATI!F20/DATI!E20,"0,0%") &amp; ")"</f>
        <v>50/57 (87,7%)</v>
      </c>
      <c r="D23" s="802">
        <f>DATI!G20</f>
        <v>229628</v>
      </c>
      <c r="E23" s="803">
        <f t="shared" si="457"/>
        <v>2.2911473716580116E-2</v>
      </c>
      <c r="F23" s="804">
        <f t="shared" si="402"/>
        <v>9.3760302424229103E-3</v>
      </c>
      <c r="G23" s="805">
        <f>DATI!H20</f>
        <v>97012.639880000002</v>
      </c>
      <c r="H23" s="806">
        <f t="shared" si="251"/>
        <v>265.78805446575342</v>
      </c>
      <c r="I23" s="807">
        <f t="shared" si="252"/>
        <v>422.47739770411272</v>
      </c>
      <c r="J23" s="808">
        <f t="shared" si="253"/>
        <v>1.1574723224770211</v>
      </c>
      <c r="K23" s="809">
        <f t="shared" si="254"/>
        <v>-1.4765337206797255E-2</v>
      </c>
      <c r="L23" s="809">
        <f t="shared" si="403"/>
        <v>-2.3917119810564737E-2</v>
      </c>
      <c r="M23" s="809">
        <f t="shared" si="458"/>
        <v>2.0576458514718204E-2</v>
      </c>
      <c r="N23" s="810">
        <f>DATI!I20</f>
        <v>24209.177</v>
      </c>
      <c r="O23" s="806">
        <f>DATI!EY20</f>
        <v>0</v>
      </c>
      <c r="P23" s="810">
        <f>DATI!J20</f>
        <v>4768.1949999999997</v>
      </c>
      <c r="Q23" s="806">
        <f>DATI!K20</f>
        <v>4651.4650000000001</v>
      </c>
      <c r="R23" s="806">
        <f>DATI!L20</f>
        <v>116.73</v>
      </c>
      <c r="S23" s="806">
        <f t="shared" si="494"/>
        <v>-4.4053649617126212E-13</v>
      </c>
      <c r="T23" s="810">
        <f>DATI!M20</f>
        <v>2891.13</v>
      </c>
      <c r="U23" s="806">
        <f>DATI!N20</f>
        <v>2891.13</v>
      </c>
      <c r="V23" s="806">
        <f>DATI!O20</f>
        <v>0</v>
      </c>
      <c r="W23" s="811">
        <f t="shared" si="459"/>
        <v>0</v>
      </c>
      <c r="X23" s="812">
        <f>DATI!P20</f>
        <v>62503.281880000002</v>
      </c>
      <c r="Y23" s="806">
        <f>DATI!Q20</f>
        <v>3971.15</v>
      </c>
      <c r="Z23" s="810">
        <f>DATI!R20</f>
        <v>2444.2049999999999</v>
      </c>
      <c r="AA23" s="810">
        <f>DATI!U20</f>
        <v>153.6</v>
      </c>
      <c r="AB23" s="810">
        <f>DATI!V20</f>
        <v>43.051000000000002</v>
      </c>
      <c r="AC23" s="810">
        <f>DATI!W20</f>
        <v>72686.732879999996</v>
      </c>
      <c r="AD23" s="813">
        <f t="shared" si="257"/>
        <v>316.5412444475412</v>
      </c>
      <c r="AE23" s="809">
        <f t="shared" ref="AE23" si="497">+(AC23-AC36)/AC36</f>
        <v>-2.3227213828850981E-2</v>
      </c>
      <c r="AF23" s="809">
        <f t="shared" si="461"/>
        <v>-3.230039459471172E-2</v>
      </c>
      <c r="AG23" s="814">
        <f t="shared" si="258"/>
        <v>0.74925012833286475</v>
      </c>
      <c r="AH23" s="815">
        <f t="shared" si="405"/>
        <v>24325.906999999999</v>
      </c>
      <c r="AI23" s="806">
        <f t="shared" si="406"/>
        <v>66.646320547945209</v>
      </c>
      <c r="AJ23" s="813">
        <f t="shared" si="260"/>
        <v>105.9361532565715</v>
      </c>
      <c r="AK23" s="808">
        <f t="shared" si="261"/>
        <v>0.290236036319374</v>
      </c>
      <c r="AL23" s="809">
        <f t="shared" ref="AL23:AL29" si="498">(AH23-AH36)/AH36</f>
        <v>1.1415829163122292E-2</v>
      </c>
      <c r="AM23" s="809">
        <f t="shared" si="408"/>
        <v>2.0208513572583958E-3</v>
      </c>
      <c r="AN23" s="816">
        <f>DATI!EH20/1000</f>
        <v>0</v>
      </c>
      <c r="AO23" s="817">
        <f>(DATI!EI20+DATI!ES20)/1000</f>
        <v>0</v>
      </c>
      <c r="AP23" s="817">
        <f>DATI!EJ20/1000</f>
        <v>0.06</v>
      </c>
      <c r="AQ23" s="817">
        <f>(DATI!EK20+DATI!EU20)/1000</f>
        <v>21.07</v>
      </c>
      <c r="AR23" s="817">
        <f>DATI!EL20/1000</f>
        <v>21.920999999999999</v>
      </c>
      <c r="AS23" s="817">
        <f>DATI!EM20/1000</f>
        <v>0</v>
      </c>
      <c r="AT23" s="817">
        <f>DATI!EN20/1000</f>
        <v>0</v>
      </c>
      <c r="AU23" s="817">
        <f>DATI!EO20/1000</f>
        <v>0</v>
      </c>
      <c r="AV23" s="817">
        <f>DATI!EP20/1000</f>
        <v>0</v>
      </c>
      <c r="AW23" s="817">
        <f>DATI!EQ20/1000</f>
        <v>0</v>
      </c>
      <c r="AX23" s="817">
        <f>(DATI!ER20+DATI!EW20)/1000</f>
        <v>0</v>
      </c>
      <c r="AY23" s="817">
        <f>DATI!ET20/1000</f>
        <v>0</v>
      </c>
      <c r="AZ23" s="817">
        <f>DATI!EV20/1000</f>
        <v>0</v>
      </c>
      <c r="BA23" s="817">
        <f>DATI!EX20/1000</f>
        <v>0</v>
      </c>
      <c r="BB23" s="818">
        <f>DATI!DE20/1000</f>
        <v>10.754</v>
      </c>
      <c r="BC23" s="819">
        <f>DATI!DF20/1000</f>
        <v>0</v>
      </c>
      <c r="BD23" s="819">
        <f>DATI!DG20/1000</f>
        <v>2.0960000000000001</v>
      </c>
      <c r="BE23" s="819">
        <f>DATI!DH20/1000</f>
        <v>11444.366</v>
      </c>
      <c r="BF23" s="819">
        <f>DATI!DI20/1000</f>
        <v>19.175999999999998</v>
      </c>
      <c r="BG23" s="819">
        <f>DATI!DJ20/1000</f>
        <v>5092.7995000000001</v>
      </c>
      <c r="BH23" s="819">
        <f>DATI!DK20/1000</f>
        <v>1226</v>
      </c>
      <c r="BI23" s="819">
        <f>DATI!DL20/1000</f>
        <v>6488.98</v>
      </c>
      <c r="BJ23" s="819">
        <f>DATI!DM20/1000</f>
        <v>43.262999999999998</v>
      </c>
      <c r="BK23" s="819">
        <f>DATI!DN20/1000</f>
        <v>35.052</v>
      </c>
      <c r="BL23" s="819">
        <f>DATI!DO20/1000</f>
        <v>18.178000000000001</v>
      </c>
      <c r="BM23" s="819">
        <f>DATI!DP20/1000</f>
        <v>4529.73128</v>
      </c>
      <c r="BN23" s="819">
        <f>DATI!DQ20/1000</f>
        <v>58.55</v>
      </c>
      <c r="BO23" s="819">
        <f>DATI!DR20/1000</f>
        <v>1116.4665</v>
      </c>
      <c r="BP23" s="819">
        <f>DATI!DS20/1000</f>
        <v>652.45359999999994</v>
      </c>
      <c r="BQ23" s="819">
        <f>DATI!DT20/1000</f>
        <v>5.8470000000000004</v>
      </c>
      <c r="BR23" s="819">
        <f>DATI!DU20/1000</f>
        <v>15774.08</v>
      </c>
      <c r="BS23" s="819">
        <f>DATI!DV20/1000</f>
        <v>9855.2099999999991</v>
      </c>
      <c r="BT23" s="819">
        <f>DATI!DW20/1000</f>
        <v>16.914000000000001</v>
      </c>
      <c r="BU23" s="819">
        <f>DATI!DX20/1000</f>
        <v>159.125</v>
      </c>
      <c r="BV23" s="820">
        <f>DATI!DY20/1000</f>
        <v>5954.24</v>
      </c>
      <c r="BW23" s="816">
        <f>DATI!DZ20/1000</f>
        <v>2.0960000000000001</v>
      </c>
      <c r="BX23" s="817">
        <f>DATI!EA20/1000</f>
        <v>0</v>
      </c>
      <c r="BY23" s="817">
        <f>DATI!EB20/1000</f>
        <v>0</v>
      </c>
      <c r="BZ23" s="817">
        <f>DATI!EC20/1000</f>
        <v>0</v>
      </c>
      <c r="CA23" s="817">
        <f>DATI!ED20/1000</f>
        <v>0</v>
      </c>
      <c r="CB23" s="817">
        <f>DATI!EE20/1000</f>
        <v>0</v>
      </c>
      <c r="CC23" s="817">
        <f>DATI!EF20/1000</f>
        <v>0</v>
      </c>
      <c r="CD23" s="821">
        <f>DATI!EG20/1000</f>
        <v>0</v>
      </c>
      <c r="CE23" s="816">
        <f t="shared" si="266"/>
        <v>4.6832267841900817E-2</v>
      </c>
      <c r="CF23" s="817">
        <f t="shared" si="267"/>
        <v>0</v>
      </c>
      <c r="CG23" s="817">
        <f t="shared" si="268"/>
        <v>9.1278067134669995E-3</v>
      </c>
      <c r="CH23" s="817">
        <f t="shared" si="269"/>
        <v>49.838721758670545</v>
      </c>
      <c r="CI23" s="817">
        <f t="shared" si="270"/>
        <v>8.3508979741146544E-2</v>
      </c>
      <c r="CJ23" s="817">
        <f t="shared" si="271"/>
        <v>22.178477798874702</v>
      </c>
      <c r="CK23" s="817">
        <f t="shared" si="272"/>
        <v>5.3390701482397613</v>
      </c>
      <c r="CL23" s="817">
        <f t="shared" si="273"/>
        <v>28.25866183566464</v>
      </c>
      <c r="CM23" s="817">
        <f t="shared" si="274"/>
        <v>0.18840472416255857</v>
      </c>
      <c r="CN23" s="817">
        <f t="shared" si="275"/>
        <v>0.15264688975212082</v>
      </c>
      <c r="CO23" s="817">
        <f t="shared" si="276"/>
        <v>7.9162819865173234E-2</v>
      </c>
      <c r="CP23" s="817">
        <f t="shared" si="277"/>
        <v>19.726389116309861</v>
      </c>
      <c r="CQ23" s="817">
        <f t="shared" si="278"/>
        <v>0.25497761597017787</v>
      </c>
      <c r="CR23" s="817">
        <f t="shared" si="279"/>
        <v>4.8620660372428448</v>
      </c>
      <c r="CS23" s="817">
        <f t="shared" si="280"/>
        <v>2.8413503579702821</v>
      </c>
      <c r="CT23" s="817">
        <f t="shared" si="281"/>
        <v>2.5462922640096156E-2</v>
      </c>
      <c r="CU23" s="817">
        <f t="shared" si="282"/>
        <v>68.694061699792712</v>
      </c>
      <c r="CV23" s="817">
        <f t="shared" si="283"/>
        <v>42.918154580451862</v>
      </c>
      <c r="CW23" s="817">
        <f t="shared" si="284"/>
        <v>7.3658264671555729E-2</v>
      </c>
      <c r="CX23" s="817">
        <f t="shared" si="285"/>
        <v>0.69296862751929211</v>
      </c>
      <c r="CY23" s="821">
        <f t="shared" si="286"/>
        <v>25.929938857630603</v>
      </c>
      <c r="CZ23" s="805">
        <f>DATI!AA20</f>
        <v>94379.321879999989</v>
      </c>
      <c r="DA23" s="806">
        <f t="shared" si="287"/>
        <v>258.57348460273971</v>
      </c>
      <c r="DB23" s="813">
        <f t="shared" si="288"/>
        <v>411.0096411587437</v>
      </c>
      <c r="DC23" s="808">
        <f t="shared" si="289"/>
        <v>1.1260538113938183</v>
      </c>
      <c r="DD23" s="822">
        <f t="shared" si="462"/>
        <v>-4.1612680471949574E-5</v>
      </c>
      <c r="DE23" s="823">
        <f t="shared" si="409"/>
        <v>-9.330163032138572E-3</v>
      </c>
      <c r="DF23" s="806">
        <f t="shared" si="463"/>
        <v>-3.9275400000187801</v>
      </c>
      <c r="DG23" s="824">
        <f t="shared" si="464"/>
        <v>-3.8709031169546506</v>
      </c>
      <c r="DH23" s="825">
        <f t="shared" si="465"/>
        <v>2.0900192470408075E-2</v>
      </c>
      <c r="DI23" s="826">
        <f>DATI!AB20+DATI!AG20</f>
        <v>63239.948550576941</v>
      </c>
      <c r="DJ23" s="806">
        <f t="shared" si="410"/>
        <v>173.26013301527928</v>
      </c>
      <c r="DK23" s="827">
        <f t="shared" si="290"/>
        <v>275.4017304099541</v>
      </c>
      <c r="DL23" s="828">
        <f t="shared" si="291"/>
        <v>0.75452528879439473</v>
      </c>
      <c r="DM23" s="829">
        <f t="shared" si="466"/>
        <v>0.67006148477083072</v>
      </c>
      <c r="DN23" s="830">
        <f t="shared" si="467"/>
        <v>4.7900524415128189E-3</v>
      </c>
      <c r="DO23" s="830">
        <f t="shared" si="468"/>
        <v>3.0000000000000027E-3</v>
      </c>
      <c r="DP23" s="830">
        <f t="shared" si="469"/>
        <v>4.7482404341191824E-3</v>
      </c>
      <c r="DQ23" s="830">
        <f t="shared" si="470"/>
        <v>-4.5848025608377762E-3</v>
      </c>
      <c r="DR23" s="831">
        <f t="shared" si="471"/>
        <v>298.85942435661855</v>
      </c>
      <c r="DS23" s="831">
        <f t="shared" si="472"/>
        <v>-1.2684782813152538</v>
      </c>
      <c r="DT23" s="832">
        <f t="shared" si="473"/>
        <v>2.1168071298275207E-2</v>
      </c>
      <c r="DU23" s="833" t="str">
        <f>DATI!AI20</f>
        <v>14/14</v>
      </c>
      <c r="DV23" s="832">
        <f>DATI!AJ20/DATI!AK20</f>
        <v>1</v>
      </c>
      <c r="DW23" s="834">
        <f>DATI!AB20</f>
        <v>62510.819880000003</v>
      </c>
      <c r="DX23" s="806">
        <f t="shared" si="292"/>
        <v>171.2625202191781</v>
      </c>
      <c r="DY23" s="835">
        <f t="shared" si="293"/>
        <v>272.22647011688468</v>
      </c>
      <c r="DZ23" s="808">
        <f t="shared" si="294"/>
        <v>0.74582594552571169</v>
      </c>
      <c r="EA23" s="829">
        <f t="shared" si="474"/>
        <v>0.66233597185070181</v>
      </c>
      <c r="EB23" s="825">
        <f t="shared" si="475"/>
        <v>-1.391811889581822E-3</v>
      </c>
      <c r="EC23" s="836">
        <f t="shared" si="476"/>
        <v>31139.373329423048</v>
      </c>
      <c r="ED23" s="837">
        <f t="shared" si="295"/>
        <v>85.313351587460403</v>
      </c>
      <c r="EE23" s="838">
        <f t="shared" si="296"/>
        <v>135.60791074878955</v>
      </c>
      <c r="EF23" s="839">
        <f t="shared" si="297"/>
        <v>0.37152852259942343</v>
      </c>
      <c r="EG23" s="840">
        <f t="shared" si="411"/>
        <v>-9.6299669465313032E-3</v>
      </c>
      <c r="EH23" s="840">
        <f t="shared" si="412"/>
        <v>-1.8829451680549301E-2</v>
      </c>
      <c r="EI23" s="822">
        <f t="shared" si="298"/>
        <v>0.32993851522916928</v>
      </c>
      <c r="EJ23" s="841">
        <f t="shared" si="413"/>
        <v>-302.78696435663733</v>
      </c>
      <c r="EK23" s="841">
        <f t="shared" si="414"/>
        <v>-2.6024248356395105</v>
      </c>
      <c r="EL23" s="805">
        <f>DATI!AD20</f>
        <v>24209.177</v>
      </c>
      <c r="EM23" s="806">
        <f t="shared" si="299"/>
        <v>66.326512328767123</v>
      </c>
      <c r="EN23" s="835">
        <f t="shared" si="300"/>
        <v>105.42780932638877</v>
      </c>
      <c r="EO23" s="808">
        <f t="shared" si="301"/>
        <v>0.2888433132229829</v>
      </c>
      <c r="EP23" s="822">
        <f t="shared" si="477"/>
        <v>1.1199002416810105E-2</v>
      </c>
      <c r="EQ23" s="823">
        <f t="shared" si="478"/>
        <v>1.8060387009085129E-3</v>
      </c>
      <c r="ER23" s="822">
        <f t="shared" si="415"/>
        <v>1.8033400014463484E-2</v>
      </c>
      <c r="ES23" s="806">
        <f t="shared" si="479"/>
        <v>268.11599999999817</v>
      </c>
      <c r="ET23" s="822">
        <f t="shared" si="302"/>
        <v>0.25650933401260417</v>
      </c>
      <c r="EU23" s="824">
        <f t="shared" si="480"/>
        <v>0.19006344186382762</v>
      </c>
      <c r="EV23" s="805">
        <f>DATI!AE20</f>
        <v>4768.1949999999997</v>
      </c>
      <c r="EW23" s="806">
        <f t="shared" si="303"/>
        <v>13.063547945205478</v>
      </c>
      <c r="EX23" s="835">
        <f t="shared" si="304"/>
        <v>20.764867524866304</v>
      </c>
      <c r="EY23" s="808">
        <f t="shared" si="305"/>
        <v>5.6890048013332341E-2</v>
      </c>
      <c r="EZ23" s="822">
        <f t="shared" si="481"/>
        <v>1.5002174459562111E-2</v>
      </c>
      <c r="FA23" s="823">
        <f t="shared" si="482"/>
        <v>5.5738833185764959E-3</v>
      </c>
      <c r="FB23" s="806">
        <f t="shared" si="483"/>
        <v>70.475999999999658</v>
      </c>
      <c r="FC23" s="824">
        <f t="shared" si="484"/>
        <v>0.11509939809428715</v>
      </c>
      <c r="FD23" s="806">
        <f>DATI!AG20</f>
        <v>729.1286705769412</v>
      </c>
      <c r="FE23" s="822">
        <f t="shared" si="306"/>
        <v>7.7255129201288693E-3</v>
      </c>
      <c r="FF23" s="806">
        <f t="shared" si="485"/>
        <v>4039.0663294230585</v>
      </c>
      <c r="FG23" s="822">
        <f t="shared" si="416"/>
        <v>1.7589607231796901E-2</v>
      </c>
      <c r="FH23" s="805">
        <f>DATI!AF20</f>
        <v>2891.13</v>
      </c>
      <c r="FI23" s="806">
        <f t="shared" si="417"/>
        <v>7.9209041095890411</v>
      </c>
      <c r="FJ23" s="830">
        <f t="shared" si="307"/>
        <v>3.0633087231501526E-2</v>
      </c>
      <c r="FK23" s="830">
        <f t="shared" si="418"/>
        <v>-8.0405989974299583E-2</v>
      </c>
      <c r="FL23" s="842">
        <f>DATI!AL20</f>
        <v>1019.3395779346745</v>
      </c>
      <c r="FM23" s="843" t="str">
        <f>DATI!AM20</f>
        <v>7/7</v>
      </c>
      <c r="FN23" s="844">
        <f>DATI!AN20/DATI!AO20</f>
        <v>1</v>
      </c>
      <c r="FO23" s="809">
        <f t="shared" si="419"/>
        <v>0.35257479875850428</v>
      </c>
      <c r="FP23" s="845">
        <f t="shared" si="308"/>
        <v>1.0800454565998357E-2</v>
      </c>
      <c r="FQ23" s="809">
        <f t="shared" si="420"/>
        <v>0.11323728136655738</v>
      </c>
      <c r="FR23" s="805">
        <f>DATI!AP20</f>
        <v>4025.9429999999993</v>
      </c>
      <c r="FS23" s="842">
        <f>DATI!AQ20</f>
        <v>2.8880000000000003</v>
      </c>
      <c r="FT23" s="842">
        <f>DATI!AR20</f>
        <v>2444.2050000000008</v>
      </c>
      <c r="FU23" s="818">
        <f>DATI!AS20/1000</f>
        <v>12.714</v>
      </c>
      <c r="FV23" s="819">
        <f>DATI!AT20/1000</f>
        <v>0.75</v>
      </c>
      <c r="FW23" s="819">
        <f>DATI!AU20/1000</f>
        <v>2.0960000000000001</v>
      </c>
      <c r="FX23" s="819">
        <f>DATI!AV20/1000</f>
        <v>11444.366</v>
      </c>
      <c r="FY23" s="819">
        <f>DATI!AW20/1000</f>
        <v>19.175999999999998</v>
      </c>
      <c r="FZ23" s="819">
        <f>DATI!AX20/1000</f>
        <v>5092.7995000000001</v>
      </c>
      <c r="GA23" s="819">
        <f>DATI!AY20/1000</f>
        <v>1226</v>
      </c>
      <c r="GB23" s="819">
        <f>DATI!AZ20/1000</f>
        <v>6488.98</v>
      </c>
      <c r="GC23" s="819">
        <f>DATI!BA20/1000</f>
        <v>43.262999999999998</v>
      </c>
      <c r="GD23" s="819">
        <f>DATI!BB20/1000</f>
        <v>38.762</v>
      </c>
      <c r="GE23" s="819">
        <f>DATI!BC20/1000</f>
        <v>18.178000000000001</v>
      </c>
      <c r="GF23" s="819">
        <f>DATI!BD20/1000</f>
        <v>4529.73128</v>
      </c>
      <c r="GG23" s="819">
        <f>DATI!BE20/1000</f>
        <v>58.55</v>
      </c>
      <c r="GH23" s="819">
        <f>DATI!BF20/1000</f>
        <v>1116.4665</v>
      </c>
      <c r="GI23" s="819">
        <f>DATI!BG20/1000</f>
        <v>4.9000000000000002E-2</v>
      </c>
      <c r="GJ23" s="819">
        <f>DATI!BH20/1000</f>
        <v>652.45359999999994</v>
      </c>
      <c r="GK23" s="819">
        <f>DATI!BI20/1000</f>
        <v>6.9160000000000004</v>
      </c>
      <c r="GL23" s="819">
        <f>DATI!BJ20/1000</f>
        <v>15774.08</v>
      </c>
      <c r="GM23" s="819">
        <f>DATI!BK20/1000</f>
        <v>9855.2099999999991</v>
      </c>
      <c r="GN23" s="819">
        <f>DATI!BL20/1000</f>
        <v>16.914000000000001</v>
      </c>
      <c r="GO23" s="819">
        <f>DATI!BM20/1000</f>
        <v>159.125</v>
      </c>
      <c r="GP23" s="820">
        <f>DATI!BN20/1000</f>
        <v>5954.24</v>
      </c>
      <c r="GQ23" s="816">
        <f>DATI!BO20/1000</f>
        <v>2.0960000000000001</v>
      </c>
      <c r="GR23" s="817">
        <f>DATI!BP20/1000</f>
        <v>0</v>
      </c>
      <c r="GS23" s="817">
        <f>DATI!BQ20/1000</f>
        <v>0</v>
      </c>
      <c r="GT23" s="817">
        <f>DATI!BR20/1000</f>
        <v>0</v>
      </c>
      <c r="GU23" s="817">
        <f>DATI!BS20/1000</f>
        <v>0</v>
      </c>
      <c r="GV23" s="817">
        <f>DATI!BT20/1000</f>
        <v>0</v>
      </c>
      <c r="GW23" s="817">
        <f>DATI!BU20/1000</f>
        <v>0</v>
      </c>
      <c r="GX23" s="821">
        <f>DATI!BV20/1000</f>
        <v>0</v>
      </c>
      <c r="GY23" s="816">
        <f t="shared" si="312"/>
        <v>5.5367812287700109E-2</v>
      </c>
      <c r="GZ23" s="817">
        <f t="shared" si="313"/>
        <v>3.2661522114027907E-3</v>
      </c>
      <c r="HA23" s="817">
        <f t="shared" si="314"/>
        <v>9.1278067134669995E-3</v>
      </c>
      <c r="HB23" s="817">
        <f t="shared" si="315"/>
        <v>49.838721758670545</v>
      </c>
      <c r="HC23" s="817">
        <f t="shared" si="316"/>
        <v>8.3508979741146544E-2</v>
      </c>
      <c r="HD23" s="817">
        <f t="shared" si="317"/>
        <v>22.178477798874702</v>
      </c>
      <c r="HE23" s="817">
        <f t="shared" si="318"/>
        <v>5.3390701482397613</v>
      </c>
      <c r="HF23" s="817">
        <f t="shared" si="319"/>
        <v>28.25866183566464</v>
      </c>
      <c r="HG23" s="817">
        <f t="shared" si="320"/>
        <v>0.18840472416255857</v>
      </c>
      <c r="HH23" s="817">
        <f t="shared" si="321"/>
        <v>0.16880345602452662</v>
      </c>
      <c r="HI23" s="817">
        <f t="shared" si="322"/>
        <v>7.9162819865173234E-2</v>
      </c>
      <c r="HJ23" s="817">
        <f t="shared" si="323"/>
        <v>19.726389116309861</v>
      </c>
      <c r="HK23" s="817">
        <f t="shared" si="324"/>
        <v>0.25497761597017787</v>
      </c>
      <c r="HL23" s="817">
        <f t="shared" si="325"/>
        <v>4.8620660372428448</v>
      </c>
      <c r="HM23" s="817">
        <f t="shared" si="326"/>
        <v>2.1338861114498232E-4</v>
      </c>
      <c r="HN23" s="817">
        <f t="shared" si="327"/>
        <v>2.8413503579702821</v>
      </c>
      <c r="HO23" s="817">
        <f t="shared" si="328"/>
        <v>3.0118278258748934E-2</v>
      </c>
      <c r="HP23" s="817">
        <f t="shared" si="496"/>
        <v>68.694061699792712</v>
      </c>
      <c r="HQ23" s="817">
        <f t="shared" si="330"/>
        <v>42.918154580451862</v>
      </c>
      <c r="HR23" s="817">
        <f t="shared" si="331"/>
        <v>7.3658264671555729E-2</v>
      </c>
      <c r="HS23" s="817">
        <f t="shared" si="332"/>
        <v>0.69296862751929211</v>
      </c>
      <c r="HT23" s="821">
        <f t="shared" si="333"/>
        <v>25.929938857630603</v>
      </c>
      <c r="HU23" s="846">
        <f t="shared" si="421"/>
        <v>31139.373329423066</v>
      </c>
      <c r="HV23" s="847">
        <f t="shared" si="492"/>
        <v>24325.907000000007</v>
      </c>
      <c r="HW23" s="848">
        <f t="shared" si="486"/>
        <v>0</v>
      </c>
      <c r="HX23" s="849">
        <f>DATI!CQ20</f>
        <v>0</v>
      </c>
      <c r="HY23" s="849">
        <f>DATI!CT20</f>
        <v>0</v>
      </c>
      <c r="HZ23" s="850">
        <f t="shared" si="422"/>
        <v>0</v>
      </c>
      <c r="IA23" s="850">
        <f t="shared" si="334"/>
        <v>0</v>
      </c>
      <c r="IB23" s="822">
        <f t="shared" si="335"/>
        <v>0</v>
      </c>
      <c r="IC23" s="849">
        <f>DATI!CV20</f>
        <v>4.4117204689234502</v>
      </c>
      <c r="ID23" s="851">
        <f t="shared" si="423"/>
        <v>4.4117204689234502</v>
      </c>
      <c r="IE23" s="852">
        <f t="shared" si="336"/>
        <v>4.6744566299520554E-5</v>
      </c>
      <c r="IF23" s="852">
        <f t="shared" si="337"/>
        <v>1.4167659773534652E-4</v>
      </c>
      <c r="IG23" s="848">
        <f t="shared" si="495"/>
        <v>0</v>
      </c>
      <c r="IH23" s="853">
        <f t="shared" si="338"/>
        <v>0</v>
      </c>
      <c r="II23" s="849">
        <f>DATI!CX20</f>
        <v>0</v>
      </c>
      <c r="IJ23" s="849">
        <f>DATI!DA20</f>
        <v>0</v>
      </c>
      <c r="IK23" s="854">
        <f>DATI!CS20</f>
        <v>31046.846329423064</v>
      </c>
      <c r="IL23" s="834">
        <f t="shared" si="493"/>
        <v>30976.715573514575</v>
      </c>
      <c r="IM23" s="834">
        <f t="shared" si="488"/>
        <v>6935.4385628968012</v>
      </c>
      <c r="IN23" s="822">
        <f t="shared" si="340"/>
        <v>0.32821506826357988</v>
      </c>
      <c r="IO23" s="822">
        <f t="shared" si="341"/>
        <v>0.99477646020079669</v>
      </c>
      <c r="IP23" s="848">
        <f t="shared" si="425"/>
        <v>24163.249244091516</v>
      </c>
      <c r="IQ23" s="830">
        <f t="shared" si="343"/>
        <v>0.24907320606861436</v>
      </c>
      <c r="IR23" s="849">
        <f>DATI!CZ20</f>
        <v>24233.380000000005</v>
      </c>
      <c r="IS23" s="834">
        <f t="shared" si="489"/>
        <v>162.65775590848921</v>
      </c>
      <c r="IT23" s="854">
        <f>DATI!CR20</f>
        <v>92.527000000000001</v>
      </c>
      <c r="IU23" s="855">
        <f>DATI!CU20</f>
        <v>70.13075590848922</v>
      </c>
      <c r="IV23" s="822">
        <f t="shared" si="426"/>
        <v>-0.15245009006653906</v>
      </c>
      <c r="IW23" s="830">
        <f t="shared" si="344"/>
        <v>1.7234469655895903E-3</v>
      </c>
      <c r="IX23" s="822">
        <f t="shared" si="427"/>
        <v>5.2235397992032376E-3</v>
      </c>
      <c r="IY23" s="854">
        <f>DATI!CW20</f>
        <v>24036.865290148849</v>
      </c>
      <c r="IZ23" s="856">
        <f t="shared" si="490"/>
        <v>24199.52304605734</v>
      </c>
      <c r="JA23" s="857">
        <f t="shared" si="345"/>
        <v>0.25640704514518753</v>
      </c>
      <c r="JB23" s="857">
        <f t="shared" si="346"/>
        <v>0.77713583989153756</v>
      </c>
      <c r="JC23" s="858">
        <f t="shared" si="491"/>
        <v>162.65775590848921</v>
      </c>
      <c r="JD23" s="830">
        <f t="shared" si="347"/>
        <v>1.6766655985208637E-3</v>
      </c>
      <c r="JE23" s="849">
        <f>DATI!CY20</f>
        <v>92.527000000000001</v>
      </c>
      <c r="JF23" s="849">
        <f>DATI!DB20</f>
        <v>70.13075590848922</v>
      </c>
      <c r="JG23" s="826">
        <f t="shared" si="349"/>
        <v>60945.893476094599</v>
      </c>
      <c r="JH23" s="808">
        <f t="shared" si="350"/>
        <v>265.41141967048702</v>
      </c>
      <c r="JI23" s="829">
        <f t="shared" si="428"/>
        <v>0.64575472955384416</v>
      </c>
      <c r="JJ23" s="843" t="str">
        <f>DATI!CN20</f>
        <v>10/11</v>
      </c>
      <c r="JK23" s="844">
        <f>DATI!CO20/DATI!CP20</f>
        <v>0.99576040122579701</v>
      </c>
      <c r="JL23" s="859">
        <f t="shared" si="429"/>
        <v>3.2225956405610118E-3</v>
      </c>
      <c r="JM23" s="860">
        <f t="shared" si="430"/>
        <v>3.2643441591434209E-3</v>
      </c>
      <c r="JN23" s="861">
        <f t="shared" si="351"/>
        <v>61108.55123200309</v>
      </c>
      <c r="JO23" s="834">
        <f t="shared" si="431"/>
        <v>85145.416522151936</v>
      </c>
      <c r="JP23" s="829">
        <f t="shared" si="432"/>
        <v>0.64747817651943373</v>
      </c>
      <c r="JQ23" s="830">
        <f t="shared" si="433"/>
        <v>1.791192536312991E-3</v>
      </c>
      <c r="JR23" s="862">
        <f t="shared" si="434"/>
        <v>0.90216177469903158</v>
      </c>
      <c r="JS23" s="825">
        <f t="shared" si="435"/>
        <v>5.5618443914707827E-3</v>
      </c>
      <c r="JT23" s="818">
        <f>DATI!BW20</f>
        <v>10890.405673616864</v>
      </c>
      <c r="JU23" s="819">
        <v>9575.3782226429503</v>
      </c>
      <c r="JV23" s="819">
        <f>DATI!BY20</f>
        <v>4930.4422210697776</v>
      </c>
      <c r="JW23" s="819">
        <f>DATI!BZ20</f>
        <v>15774.08</v>
      </c>
      <c r="JX23" s="819">
        <f>DATI!CA20</f>
        <v>9855.2099999999991</v>
      </c>
      <c r="JY23" s="819">
        <f>DATI!CB20</f>
        <v>4864.7776804220957</v>
      </c>
      <c r="JZ23" s="819">
        <f>DATI!CC20</f>
        <v>1389.8755375644378</v>
      </c>
      <c r="KA23" s="819">
        <f>DATI!CD20</f>
        <v>36.363831558050585</v>
      </c>
      <c r="KB23" s="819">
        <f>DATI!CE20</f>
        <v>1004.8198233813644</v>
      </c>
      <c r="KC23" s="819">
        <f>DATI!CF20</f>
        <v>0</v>
      </c>
      <c r="KD23" s="819">
        <f>DATI!CG20</f>
        <v>213.44200000000001</v>
      </c>
      <c r="KE23" s="819">
        <f>DATI!CH20</f>
        <v>0</v>
      </c>
      <c r="KF23" s="819">
        <f>DATI!CI20</f>
        <v>37.986760739326478</v>
      </c>
      <c r="KG23" s="819">
        <f>DATI!CJ20</f>
        <v>42.397740825176236</v>
      </c>
      <c r="KH23" s="819">
        <f>DATI!CK20</f>
        <v>587.20822444429405</v>
      </c>
      <c r="KI23" s="819">
        <f>DATI!CL20</f>
        <v>208.47951131865008</v>
      </c>
      <c r="KJ23" s="863">
        <f t="shared" si="353"/>
        <v>47.426296765276291</v>
      </c>
      <c r="KK23" s="864">
        <f t="shared" si="436"/>
        <v>5.2918468321327961E-3</v>
      </c>
      <c r="KL23" s="865">
        <f t="shared" si="354"/>
        <v>41.699523675871198</v>
      </c>
      <c r="KM23" s="864">
        <f t="shared" si="437"/>
        <v>0.11925457494421261</v>
      </c>
      <c r="KN23" s="865">
        <f t="shared" si="355"/>
        <v>21.47143301805432</v>
      </c>
      <c r="KO23" s="864">
        <f t="shared" si="438"/>
        <v>-0.18012043655048318</v>
      </c>
      <c r="KP23" s="865">
        <f t="shared" si="356"/>
        <v>68.694061699792712</v>
      </c>
      <c r="KQ23" s="864">
        <f t="shared" si="439"/>
        <v>-3.5292009240277381E-2</v>
      </c>
      <c r="KR23" s="865">
        <f t="shared" si="357"/>
        <v>42.918154580451862</v>
      </c>
      <c r="KS23" s="864">
        <f t="shared" si="440"/>
        <v>5.5526849211451658E-2</v>
      </c>
      <c r="KT23" s="865">
        <f t="shared" si="358"/>
        <v>21.18547250519142</v>
      </c>
      <c r="KU23" s="864">
        <f t="shared" si="441"/>
        <v>-3.8371625941992733E-2</v>
      </c>
      <c r="KV23" s="865">
        <f t="shared" si="359"/>
        <v>6.0527267474543081</v>
      </c>
      <c r="KW23" s="864">
        <f t="shared" si="442"/>
        <v>-0.10632379127267014</v>
      </c>
      <c r="KX23" s="865">
        <f t="shared" si="360"/>
        <v>0.15835974514454068</v>
      </c>
      <c r="KY23" s="864">
        <f t="shared" si="443"/>
        <v>-0.34580402564232887</v>
      </c>
      <c r="KZ23" s="865">
        <f t="shared" si="361"/>
        <v>4.3758593175978726</v>
      </c>
      <c r="LA23" s="864">
        <f t="shared" si="444"/>
        <v>-4.3810015489143879E-2</v>
      </c>
      <c r="LB23" s="866" t="s">
        <v>177</v>
      </c>
      <c r="LC23" s="867" t="s">
        <v>177</v>
      </c>
      <c r="LD23" s="865">
        <f t="shared" si="362"/>
        <v>0.92951208040831257</v>
      </c>
      <c r="LE23" s="864">
        <f t="shared" si="445"/>
        <v>-8.1593813866520662E-2</v>
      </c>
      <c r="LF23" s="865">
        <f t="shared" si="363"/>
        <v>0</v>
      </c>
      <c r="LG23" s="864">
        <f t="shared" si="446"/>
        <v>-1</v>
      </c>
      <c r="LH23" s="865">
        <f t="shared" si="364"/>
        <v>0.1654273901237065</v>
      </c>
      <c r="LI23" s="864">
        <f t="shared" si="447"/>
        <v>0.10531451596867532</v>
      </c>
      <c r="LJ23" s="865">
        <f t="shared" si="365"/>
        <v>0.18463663327284233</v>
      </c>
      <c r="LK23" s="864">
        <f t="shared" si="448"/>
        <v>-6.0165930854922417E-2</v>
      </c>
      <c r="LL23" s="865">
        <f t="shared" si="366"/>
        <v>2.5572152544301829</v>
      </c>
      <c r="LM23" s="864">
        <f t="shared" si="449"/>
        <v>-0.40812680756180264</v>
      </c>
      <c r="LN23" s="865">
        <f t="shared" si="367"/>
        <v>0.9079010892341095</v>
      </c>
      <c r="LO23" s="868">
        <f t="shared" si="450"/>
        <v>0.29102264290435981</v>
      </c>
      <c r="LP23" s="869">
        <f t="shared" si="368"/>
        <v>0.11538974276021642</v>
      </c>
      <c r="LQ23" s="870">
        <f t="shared" si="369"/>
        <v>0.10145631513243662</v>
      </c>
      <c r="LR23" s="870">
        <f t="shared" si="370"/>
        <v>5.2240704031955881E-2</v>
      </c>
      <c r="LS23" s="870">
        <f t="shared" si="371"/>
        <v>0.167134915633916</v>
      </c>
      <c r="LT23" s="870">
        <f t="shared" si="372"/>
        <v>0.10442128427803872</v>
      </c>
      <c r="LU23" s="870">
        <f t="shared" si="373"/>
        <v>5.1544952681557628E-2</v>
      </c>
      <c r="LV23" s="870">
        <f t="shared" si="374"/>
        <v>1.4726483618218999E-2</v>
      </c>
      <c r="LW23" s="870">
        <f t="shared" si="375"/>
        <v>3.8529447800319996E-4</v>
      </c>
      <c r="LX23" s="871">
        <f t="shared" si="376"/>
        <v>1.0646609907400666E-2</v>
      </c>
      <c r="LY23" s="872" t="s">
        <v>177</v>
      </c>
      <c r="LZ23" s="871">
        <f t="shared" si="377"/>
        <v>2.2615335197193305E-3</v>
      </c>
      <c r="MA23" s="871">
        <f t="shared" si="378"/>
        <v>0</v>
      </c>
      <c r="MB23" s="871">
        <f t="shared" si="379"/>
        <v>4.024902911214526E-4</v>
      </c>
      <c r="MC23" s="871">
        <f t="shared" si="380"/>
        <v>4.4922701266156034E-4</v>
      </c>
      <c r="MD23" s="871">
        <f t="shared" si="381"/>
        <v>6.2217889760948783E-3</v>
      </c>
      <c r="ME23" s="871">
        <f t="shared" si="382"/>
        <v>2.2089532660949239E-3</v>
      </c>
      <c r="MF23" s="869">
        <f t="shared" si="383"/>
        <v>0.17421633078118035</v>
      </c>
      <c r="MG23" s="870">
        <f t="shared" si="384"/>
        <v>0.153179533415567</v>
      </c>
      <c r="MH23" s="870">
        <f t="shared" si="385"/>
        <v>7.887342112188879E-2</v>
      </c>
      <c r="MI23" s="870">
        <f t="shared" si="386"/>
        <v>0.25234159510755083</v>
      </c>
      <c r="MJ23" s="870">
        <f t="shared" si="387"/>
        <v>0.15765606688440059</v>
      </c>
      <c r="MK23" s="870">
        <f t="shared" si="388"/>
        <v>7.7822970323551219E-2</v>
      </c>
      <c r="ML23" s="870">
        <f t="shared" si="389"/>
        <v>2.2234159466033829E-2</v>
      </c>
      <c r="MM23" s="870">
        <f t="shared" si="390"/>
        <v>5.8172059857568748E-4</v>
      </c>
      <c r="MN23" s="871">
        <f t="shared" si="451"/>
        <v>1.6074334416190422E-2</v>
      </c>
      <c r="MO23" s="872" t="s">
        <v>177</v>
      </c>
      <c r="MP23" s="871">
        <f t="shared" si="391"/>
        <v>3.4144808916238452E-3</v>
      </c>
      <c r="MQ23" s="871">
        <f t="shared" si="392"/>
        <v>0</v>
      </c>
      <c r="MR23" s="871">
        <f t="shared" si="393"/>
        <v>6.0768297092004923E-4</v>
      </c>
      <c r="MS23" s="871">
        <f t="shared" si="394"/>
        <v>6.7824643648196914E-4</v>
      </c>
      <c r="MT23" s="871">
        <f t="shared" si="395"/>
        <v>9.3937053708708137E-3</v>
      </c>
      <c r="MU23" s="871">
        <f t="shared" si="396"/>
        <v>3.3350948158872569E-3</v>
      </c>
      <c r="MV23" s="826">
        <f t="shared" si="397"/>
        <v>63494.814376094597</v>
      </c>
      <c r="MW23" s="808">
        <f t="shared" si="398"/>
        <v>265.41141967048702</v>
      </c>
      <c r="MX23" s="862">
        <f t="shared" si="399"/>
        <v>0.65450042854863699</v>
      </c>
      <c r="MY23" s="873">
        <f t="shared" si="452"/>
        <v>9.5376231503906583E-4</v>
      </c>
      <c r="MZ23" s="823">
        <f t="shared" si="453"/>
        <v>7.2290328348179793E-4</v>
      </c>
      <c r="NA23" s="1480">
        <f t="shared" si="454"/>
        <v>1.6766655985208639E-3</v>
      </c>
      <c r="NB23" s="861">
        <f t="shared" si="455"/>
        <v>61108.55123200309</v>
      </c>
      <c r="NC23" s="834">
        <f t="shared" si="456"/>
        <v>85145.416522151936</v>
      </c>
      <c r="ND23" s="829">
        <f t="shared" si="400"/>
        <v>0.62990298282359336</v>
      </c>
      <c r="NE23" s="875">
        <f t="shared" si="401"/>
        <v>0.87767343129176512</v>
      </c>
    </row>
    <row r="24" spans="1:369" outlineLevel="1" x14ac:dyDescent="0.2">
      <c r="A24" s="876" t="s">
        <v>184</v>
      </c>
      <c r="B24" s="559">
        <f>DATI!D21</f>
        <v>64</v>
      </c>
      <c r="C24" s="1516" t="str">
        <f>DATI!F21 &amp; "/" &amp; DATI!E21 &amp; " (" &amp; TEXT(DATI!F21/DATI!E21,"0,0%") &amp; ")"</f>
        <v>64/64 (100,0%)</v>
      </c>
      <c r="D24" s="560">
        <f>DATI!G21</f>
        <v>407051</v>
      </c>
      <c r="E24" s="561">
        <f t="shared" si="457"/>
        <v>4.0614116256761604E-2</v>
      </c>
      <c r="F24" s="562">
        <f t="shared" si="402"/>
        <v>5.8191827939984581E-3</v>
      </c>
      <c r="G24" s="563">
        <f>DATI!H21</f>
        <v>207160.71287000002</v>
      </c>
      <c r="H24" s="564">
        <f t="shared" si="251"/>
        <v>567.56359690410966</v>
      </c>
      <c r="I24" s="877">
        <f t="shared" si="252"/>
        <v>508.93060788451572</v>
      </c>
      <c r="J24" s="566">
        <f t="shared" si="253"/>
        <v>1.394330432560317</v>
      </c>
      <c r="K24" s="567">
        <f t="shared" si="254"/>
        <v>3.1530467440411318E-2</v>
      </c>
      <c r="L24" s="567">
        <f t="shared" si="403"/>
        <v>2.5562531602341454E-2</v>
      </c>
      <c r="M24" s="567">
        <f t="shared" si="458"/>
        <v>4.3938952898526208E-2</v>
      </c>
      <c r="N24" s="568">
        <f>DATI!I21</f>
        <v>25649.079899999997</v>
      </c>
      <c r="O24" s="564">
        <f>DATI!EY21</f>
        <v>0</v>
      </c>
      <c r="P24" s="568">
        <f>DATI!J21</f>
        <v>8943.16</v>
      </c>
      <c r="Q24" s="564">
        <f>DATI!K21</f>
        <v>7661.42</v>
      </c>
      <c r="R24" s="564">
        <f>DATI!L21</f>
        <v>1281.74</v>
      </c>
      <c r="S24" s="564">
        <f t="shared" si="494"/>
        <v>0</v>
      </c>
      <c r="T24" s="568">
        <f>DATI!M21</f>
        <v>3827.09</v>
      </c>
      <c r="U24" s="564">
        <f>DATI!N21</f>
        <v>3827.09</v>
      </c>
      <c r="V24" s="564">
        <f>DATI!O21</f>
        <v>0</v>
      </c>
      <c r="W24" s="569">
        <f t="shared" si="459"/>
        <v>0</v>
      </c>
      <c r="X24" s="570">
        <f>DATI!P21</f>
        <v>159324.62197000001</v>
      </c>
      <c r="Y24" s="564">
        <f>DATI!Q21</f>
        <v>7685.24</v>
      </c>
      <c r="Z24" s="568">
        <f>DATI!R21</f>
        <v>5254.24</v>
      </c>
      <c r="AA24" s="568">
        <f>DATI!U21</f>
        <v>3421.2</v>
      </c>
      <c r="AB24" s="568">
        <f>DATI!V21</f>
        <v>741.32100000000003</v>
      </c>
      <c r="AC24" s="568">
        <f>DATI!W21</f>
        <v>180229.89296999999</v>
      </c>
      <c r="AD24" s="565">
        <f t="shared" si="257"/>
        <v>442.76980764081156</v>
      </c>
      <c r="AE24" s="567">
        <f>+(AC24-AC37)/AC37</f>
        <v>4.3295186794478781E-2</v>
      </c>
      <c r="AF24" s="567">
        <f t="shared" si="461"/>
        <v>3.7259185986469476E-2</v>
      </c>
      <c r="AG24" s="878">
        <f t="shared" si="258"/>
        <v>0.87000035128813258</v>
      </c>
      <c r="AH24" s="572">
        <f t="shared" si="405"/>
        <v>26930.819899999999</v>
      </c>
      <c r="AI24" s="564">
        <f t="shared" si="406"/>
        <v>73.783068219178077</v>
      </c>
      <c r="AJ24" s="565">
        <f t="shared" si="260"/>
        <v>66.160800243704102</v>
      </c>
      <c r="AK24" s="566">
        <f t="shared" si="261"/>
        <v>0.18126246642110713</v>
      </c>
      <c r="AL24" s="567">
        <f t="shared" si="498"/>
        <v>-4.0852598027899166E-2</v>
      </c>
      <c r="AM24" s="567">
        <f t="shared" si="408"/>
        <v>-4.6401760495610372E-2</v>
      </c>
      <c r="AN24" s="579">
        <f>DATI!EH21/1000</f>
        <v>516.61400000000003</v>
      </c>
      <c r="AO24" s="580">
        <f>(DATI!EI21+DATI!ES21)/1000</f>
        <v>54.74</v>
      </c>
      <c r="AP24" s="580">
        <f>DATI!EJ21/1000</f>
        <v>0.75</v>
      </c>
      <c r="AQ24" s="580">
        <f>(DATI!EK21+DATI!EU21)/1000</f>
        <v>164.37</v>
      </c>
      <c r="AR24" s="580">
        <f>DATI!EL21/1000</f>
        <v>4.1319999999999997</v>
      </c>
      <c r="AS24" s="580">
        <f>DATI!EM21/1000</f>
        <v>0.71499999999999997</v>
      </c>
      <c r="AT24" s="580">
        <f>DATI!EN21/1000</f>
        <v>0</v>
      </c>
      <c r="AU24" s="580">
        <f>DATI!EO21/1000</f>
        <v>0</v>
      </c>
      <c r="AV24" s="580">
        <f>DATI!EP21/1000</f>
        <v>0</v>
      </c>
      <c r="AW24" s="580">
        <f>DATI!EQ21/1000</f>
        <v>0</v>
      </c>
      <c r="AX24" s="580">
        <f>(DATI!ER21+DATI!EW21)/1000</f>
        <v>0</v>
      </c>
      <c r="AY24" s="580">
        <f>DATI!ET21/1000</f>
        <v>0</v>
      </c>
      <c r="AZ24" s="580">
        <f>DATI!EV21/1000</f>
        <v>0</v>
      </c>
      <c r="BA24" s="580">
        <f>DATI!EX21/1000</f>
        <v>0</v>
      </c>
      <c r="BB24" s="576">
        <f>DATI!DE21/1000</f>
        <v>66.682000000000002</v>
      </c>
      <c r="BC24" s="577">
        <f>DATI!DF21/1000</f>
        <v>0</v>
      </c>
      <c r="BD24" s="577">
        <f>DATI!DG21/1000</f>
        <v>5.1669999999999998</v>
      </c>
      <c r="BE24" s="577">
        <f>DATI!DH21/1000</f>
        <v>25710.420999999998</v>
      </c>
      <c r="BF24" s="577">
        <f>DATI!DI21/1000</f>
        <v>44.903500000000001</v>
      </c>
      <c r="BG24" s="577">
        <f>DATI!DJ21/1000</f>
        <v>9542.4</v>
      </c>
      <c r="BH24" s="577">
        <f>DATI!DK21/1000</f>
        <v>2199.06</v>
      </c>
      <c r="BI24" s="577">
        <f>DATI!DL21/1000</f>
        <v>21232.649000000001</v>
      </c>
      <c r="BJ24" s="577">
        <f>DATI!DM21/1000</f>
        <v>116.965</v>
      </c>
      <c r="BK24" s="577">
        <f>DATI!DN21/1000</f>
        <v>61.82</v>
      </c>
      <c r="BL24" s="577">
        <f>DATI!DO21/1000</f>
        <v>46.561</v>
      </c>
      <c r="BM24" s="577">
        <f>DATI!DP21/1000</f>
        <v>16240.615</v>
      </c>
      <c r="BN24" s="577">
        <f>DATI!DQ21/1000</f>
        <v>217.58</v>
      </c>
      <c r="BO24" s="577">
        <f>DATI!DR21/1000</f>
        <v>2394.1849999999999</v>
      </c>
      <c r="BP24" s="577">
        <f>DATI!DS21/1000</f>
        <v>1294.6369999999999</v>
      </c>
      <c r="BQ24" s="577">
        <f>DATI!DT21/1000</f>
        <v>12.887970000000001</v>
      </c>
      <c r="BR24" s="577">
        <f>DATI!DU21/1000</f>
        <v>39854.43</v>
      </c>
      <c r="BS24" s="577">
        <f>DATI!DV21/1000</f>
        <v>39519.49</v>
      </c>
      <c r="BT24" s="577">
        <f>DATI!DW21/1000</f>
        <v>10.916</v>
      </c>
      <c r="BU24" s="577">
        <f>DATI!DX21/1000</f>
        <v>262.90249999999997</v>
      </c>
      <c r="BV24" s="578">
        <f>DATI!DY21/1000</f>
        <v>490.35</v>
      </c>
      <c r="BW24" s="579">
        <f>DATI!DZ21/1000</f>
        <v>5.1669999999999998</v>
      </c>
      <c r="BX24" s="580">
        <f>DATI!EA21/1000</f>
        <v>0</v>
      </c>
      <c r="BY24" s="580">
        <f>DATI!EB21/1000</f>
        <v>0</v>
      </c>
      <c r="BZ24" s="580">
        <f>DATI!EC21/1000</f>
        <v>0</v>
      </c>
      <c r="CA24" s="580">
        <f>DATI!ED21/1000</f>
        <v>0</v>
      </c>
      <c r="CB24" s="580">
        <f>DATI!EE21/1000</f>
        <v>0</v>
      </c>
      <c r="CC24" s="580">
        <f>DATI!EF21/1000</f>
        <v>0</v>
      </c>
      <c r="CD24" s="581">
        <f>DATI!EG21/1000</f>
        <v>0</v>
      </c>
      <c r="CE24" s="579">
        <f t="shared" si="266"/>
        <v>0.16381731036160088</v>
      </c>
      <c r="CF24" s="580">
        <f t="shared" si="267"/>
        <v>0</v>
      </c>
      <c r="CG24" s="580">
        <f t="shared" si="268"/>
        <v>1.2693741079127676E-2</v>
      </c>
      <c r="CH24" s="580">
        <f t="shared" si="269"/>
        <v>63.162652837113775</v>
      </c>
      <c r="CI24" s="580">
        <f t="shared" si="270"/>
        <v>0.11031418667439706</v>
      </c>
      <c r="CJ24" s="580">
        <f t="shared" si="271"/>
        <v>23.442762700496989</v>
      </c>
      <c r="CK24" s="580">
        <f t="shared" si="272"/>
        <v>5.4024188615185809</v>
      </c>
      <c r="CL24" s="580">
        <f t="shared" si="273"/>
        <v>52.162134474549873</v>
      </c>
      <c r="CM24" s="580">
        <f t="shared" si="274"/>
        <v>0.28734728572095386</v>
      </c>
      <c r="CN24" s="580">
        <f t="shared" si="275"/>
        <v>0.15187286114025023</v>
      </c>
      <c r="CO24" s="580">
        <f t="shared" si="276"/>
        <v>0.11438615799985752</v>
      </c>
      <c r="CP24" s="580">
        <f t="shared" si="277"/>
        <v>39.898231425546186</v>
      </c>
      <c r="CQ24" s="580">
        <f t="shared" si="278"/>
        <v>0.53452761447582731</v>
      </c>
      <c r="CR24" s="580">
        <f t="shared" si="279"/>
        <v>5.8817813983997089</v>
      </c>
      <c r="CS24" s="580">
        <f t="shared" si="280"/>
        <v>3.1805277471373365</v>
      </c>
      <c r="CT24" s="580">
        <f t="shared" si="281"/>
        <v>3.1661806505818686E-2</v>
      </c>
      <c r="CU24" s="580">
        <f t="shared" si="282"/>
        <v>97.910163591294463</v>
      </c>
      <c r="CV24" s="580">
        <f t="shared" si="283"/>
        <v>97.08731829672449</v>
      </c>
      <c r="CW24" s="580">
        <f t="shared" si="284"/>
        <v>2.6817278424570878E-2</v>
      </c>
      <c r="CX24" s="580">
        <f t="shared" si="285"/>
        <v>0.645871156194187</v>
      </c>
      <c r="CY24" s="581">
        <f t="shared" si="286"/>
        <v>1.2046402047900631</v>
      </c>
      <c r="CZ24" s="563">
        <f>DATI!AA21</f>
        <v>197764.28586999999</v>
      </c>
      <c r="DA24" s="564">
        <f t="shared" si="287"/>
        <v>541.81996128767116</v>
      </c>
      <c r="DB24" s="565">
        <f t="shared" si="288"/>
        <v>485.84645626715081</v>
      </c>
      <c r="DC24" s="566">
        <f t="shared" si="289"/>
        <v>1.331086181553838</v>
      </c>
      <c r="DD24" s="582">
        <f t="shared" si="462"/>
        <v>2.8433529026066117E-2</v>
      </c>
      <c r="DE24" s="583">
        <f t="shared" si="409"/>
        <v>2.2483510574185749E-2</v>
      </c>
      <c r="DF24" s="564">
        <f t="shared" si="463"/>
        <v>5467.6713699999964</v>
      </c>
      <c r="DG24" s="584">
        <f t="shared" si="464"/>
        <v>10.683335060121351</v>
      </c>
      <c r="DH24" s="585">
        <f t="shared" si="465"/>
        <v>4.379467404640993E-2</v>
      </c>
      <c r="DI24" s="586">
        <f>DATI!AB21+DATI!AG21</f>
        <v>160223.82326475842</v>
      </c>
      <c r="DJ24" s="564">
        <f t="shared" si="410"/>
        <v>438.96937880755735</v>
      </c>
      <c r="DK24" s="587">
        <f t="shared" si="290"/>
        <v>393.62100391537768</v>
      </c>
      <c r="DL24" s="588">
        <f t="shared" si="291"/>
        <v>1.0784137093571993</v>
      </c>
      <c r="DM24" s="589">
        <f t="shared" si="466"/>
        <v>0.81017572288093143</v>
      </c>
      <c r="DN24" s="590">
        <f t="shared" si="467"/>
        <v>-4.3588902144200562E-3</v>
      </c>
      <c r="DO24" s="590">
        <f t="shared" si="468"/>
        <v>-3.9999999999998925E-3</v>
      </c>
      <c r="DP24" s="590">
        <f t="shared" si="469"/>
        <v>2.3950700180212958E-2</v>
      </c>
      <c r="DQ24" s="590">
        <f t="shared" si="470"/>
        <v>1.8026617205538005E-2</v>
      </c>
      <c r="DR24" s="591">
        <f t="shared" si="471"/>
        <v>3747.7124162972614</v>
      </c>
      <c r="DS24" s="591">
        <f t="shared" si="472"/>
        <v>6.9700094690250012</v>
      </c>
      <c r="DT24" s="592">
        <f t="shared" si="473"/>
        <v>5.3631120712221238E-2</v>
      </c>
      <c r="DU24" s="593" t="str">
        <f>DATI!AI21</f>
        <v>10/10</v>
      </c>
      <c r="DV24" s="592">
        <f>DATI!AJ21/DATI!AK21</f>
        <v>1</v>
      </c>
      <c r="DW24" s="594">
        <f>DATI!AB21</f>
        <v>159342.97597</v>
      </c>
      <c r="DX24" s="564">
        <f t="shared" si="292"/>
        <v>436.55609854794523</v>
      </c>
      <c r="DY24" s="595">
        <f t="shared" si="293"/>
        <v>391.45703110912393</v>
      </c>
      <c r="DZ24" s="566">
        <f t="shared" si="294"/>
        <v>1.0724850167373259</v>
      </c>
      <c r="EA24" s="589">
        <f t="shared" si="474"/>
        <v>0.80572169676148619</v>
      </c>
      <c r="EB24" s="585">
        <f t="shared" si="475"/>
        <v>-1.0544153994746367E-3</v>
      </c>
      <c r="EC24" s="596">
        <f t="shared" si="476"/>
        <v>37540.46260524157</v>
      </c>
      <c r="ED24" s="597">
        <f t="shared" si="295"/>
        <v>102.85058248011389</v>
      </c>
      <c r="EE24" s="598">
        <f t="shared" si="296"/>
        <v>92.225452351773043</v>
      </c>
      <c r="EF24" s="599">
        <f t="shared" si="297"/>
        <v>0.25267247219663846</v>
      </c>
      <c r="EG24" s="600">
        <f t="shared" si="411"/>
        <v>4.8016046073345656E-2</v>
      </c>
      <c r="EH24" s="600">
        <f t="shared" si="412"/>
        <v>4.1952732659295063E-2</v>
      </c>
      <c r="EI24" s="582">
        <f t="shared" si="298"/>
        <v>0.18982427711906855</v>
      </c>
      <c r="EJ24" s="601">
        <f t="shared" si="413"/>
        <v>1719.958953702735</v>
      </c>
      <c r="EK24" s="601">
        <f t="shared" si="414"/>
        <v>3.7133255910963072</v>
      </c>
      <c r="EL24" s="563">
        <f>DATI!AD21</f>
        <v>25651.0599</v>
      </c>
      <c r="EM24" s="564">
        <f t="shared" si="299"/>
        <v>70.276876438356169</v>
      </c>
      <c r="EN24" s="595">
        <f t="shared" si="300"/>
        <v>63.016820742363976</v>
      </c>
      <c r="EO24" s="566">
        <f t="shared" si="301"/>
        <v>0.17264882395168213</v>
      </c>
      <c r="EP24" s="582">
        <f t="shared" si="477"/>
        <v>1.7248324920991046E-2</v>
      </c>
      <c r="EQ24" s="583">
        <f t="shared" si="478"/>
        <v>1.1363018644409089E-2</v>
      </c>
      <c r="ER24" s="582">
        <f t="shared" si="415"/>
        <v>1.9107457637724062E-2</v>
      </c>
      <c r="ES24" s="564">
        <f t="shared" si="479"/>
        <v>434.9359000000004</v>
      </c>
      <c r="ET24" s="582">
        <f t="shared" si="302"/>
        <v>0.12970521844809574</v>
      </c>
      <c r="EU24" s="584">
        <f t="shared" si="480"/>
        <v>0.70801610876245746</v>
      </c>
      <c r="EV24" s="563">
        <f>DATI!AE21</f>
        <v>8943.16</v>
      </c>
      <c r="EW24" s="564">
        <f t="shared" si="303"/>
        <v>24.501808219178081</v>
      </c>
      <c r="EX24" s="595">
        <f t="shared" si="304"/>
        <v>21.970613019007445</v>
      </c>
      <c r="EY24" s="566">
        <f t="shared" si="305"/>
        <v>6.019346032604779E-2</v>
      </c>
      <c r="EZ24" s="582">
        <f t="shared" si="481"/>
        <v>7.7571597345098095E-2</v>
      </c>
      <c r="FA24" s="583">
        <f t="shared" si="482"/>
        <v>7.1337289821599231E-2</v>
      </c>
      <c r="FB24" s="564">
        <f t="shared" si="483"/>
        <v>643.79500000000007</v>
      </c>
      <c r="FC24" s="584">
        <f t="shared" si="484"/>
        <v>1.4629603612099871</v>
      </c>
      <c r="FD24" s="564">
        <f>DATI!AG21</f>
        <v>880.84729475842346</v>
      </c>
      <c r="FE24" s="582">
        <f t="shared" si="306"/>
        <v>4.4540261194452816E-3</v>
      </c>
      <c r="FF24" s="564">
        <f t="shared" si="485"/>
        <v>8062.3127052415766</v>
      </c>
      <c r="FG24" s="582">
        <f t="shared" si="416"/>
        <v>1.9806640212753628E-2</v>
      </c>
      <c r="FH24" s="563">
        <f>DATI!AF21</f>
        <v>3827.09</v>
      </c>
      <c r="FI24" s="564">
        <f t="shared" si="417"/>
        <v>10.485178082191782</v>
      </c>
      <c r="FJ24" s="590">
        <f t="shared" si="307"/>
        <v>1.9351775186120971E-2</v>
      </c>
      <c r="FK24" s="590">
        <f t="shared" si="418"/>
        <v>3.9961630747575409E-2</v>
      </c>
      <c r="FL24" s="602">
        <f>DATI!AL21</f>
        <v>825.56065525714303</v>
      </c>
      <c r="FM24" s="603" t="str">
        <f>DATI!AM21</f>
        <v>4/4</v>
      </c>
      <c r="FN24" s="604">
        <f>DATI!AN21/DATI!AO21</f>
        <v>1</v>
      </c>
      <c r="FO24" s="567">
        <f t="shared" si="419"/>
        <v>0.21571498325284824</v>
      </c>
      <c r="FP24" s="605">
        <f t="shared" si="308"/>
        <v>4.1744678601869697E-3</v>
      </c>
      <c r="FQ24" s="567">
        <f t="shared" si="420"/>
        <v>-3.4423393887799046E-2</v>
      </c>
      <c r="FR24" s="563">
        <f>DATI!AP21</f>
        <v>8639.9889999999996</v>
      </c>
      <c r="FS24" s="602">
        <f>DATI!AQ21</f>
        <v>127.82000000000001</v>
      </c>
      <c r="FT24" s="602">
        <f>DATI!AR21</f>
        <v>5254.239999999998</v>
      </c>
      <c r="FU24" s="576">
        <f>DATI!AS21/1000</f>
        <v>66.682000000000002</v>
      </c>
      <c r="FV24" s="577">
        <f>DATI!AT21/1000</f>
        <v>16.12</v>
      </c>
      <c r="FW24" s="577">
        <f>DATI!AU21/1000</f>
        <v>5.1669999999999998</v>
      </c>
      <c r="FX24" s="577">
        <f>DATI!AV21/1000</f>
        <v>25710.420999999998</v>
      </c>
      <c r="FY24" s="577">
        <f>DATI!AW21/1000</f>
        <v>44.903500000000001</v>
      </c>
      <c r="FZ24" s="577">
        <f>DATI!AX21/1000</f>
        <v>9542.4</v>
      </c>
      <c r="GA24" s="577">
        <f>DATI!AY21/1000</f>
        <v>2199.06</v>
      </c>
      <c r="GB24" s="577">
        <f>DATI!AZ21/1000</f>
        <v>21232.649000000001</v>
      </c>
      <c r="GC24" s="577">
        <f>DATI!BA21/1000</f>
        <v>116.965</v>
      </c>
      <c r="GD24" s="577">
        <f>DATI!BB21/1000</f>
        <v>64.05</v>
      </c>
      <c r="GE24" s="577">
        <f>DATI!BC21/1000</f>
        <v>46.561</v>
      </c>
      <c r="GF24" s="577">
        <f>DATI!BD21/1000</f>
        <v>16240.615</v>
      </c>
      <c r="GG24" s="577">
        <f>DATI!BE21/1000</f>
        <v>217.58</v>
      </c>
      <c r="GH24" s="577">
        <f>DATI!BF21/1000</f>
        <v>2394.1849999999999</v>
      </c>
      <c r="GI24" s="577">
        <f>DATI!BG21/1000</f>
        <v>4.0000000000000001E-3</v>
      </c>
      <c r="GJ24" s="577">
        <f>DATI!BH21/1000</f>
        <v>1294.6369999999999</v>
      </c>
      <c r="GK24" s="577">
        <f>DATI!BI21/1000</f>
        <v>12.887970000000001</v>
      </c>
      <c r="GL24" s="577">
        <f>DATI!BJ21/1000</f>
        <v>39854.43</v>
      </c>
      <c r="GM24" s="577">
        <f>DATI!BK21/1000</f>
        <v>39519.49</v>
      </c>
      <c r="GN24" s="577">
        <f>DATI!BL21/1000</f>
        <v>10.916</v>
      </c>
      <c r="GO24" s="577">
        <f>DATI!BM21/1000</f>
        <v>262.90249999999997</v>
      </c>
      <c r="GP24" s="578">
        <f>DATI!BN21/1000</f>
        <v>490.35</v>
      </c>
      <c r="GQ24" s="579">
        <f>DATI!BO21/1000</f>
        <v>5.1669999999999998</v>
      </c>
      <c r="GR24" s="580">
        <f>DATI!BP21/1000</f>
        <v>0</v>
      </c>
      <c r="GS24" s="580">
        <f>DATI!BQ21/1000</f>
        <v>0</v>
      </c>
      <c r="GT24" s="580">
        <f>DATI!BR21/1000</f>
        <v>0</v>
      </c>
      <c r="GU24" s="580">
        <f>DATI!BS21/1000</f>
        <v>0</v>
      </c>
      <c r="GV24" s="580">
        <f>DATI!BT21/1000</f>
        <v>0</v>
      </c>
      <c r="GW24" s="580">
        <f>DATI!BU21/1000</f>
        <v>0</v>
      </c>
      <c r="GX24" s="581">
        <f>DATI!BV21/1000</f>
        <v>0</v>
      </c>
      <c r="GY24" s="579">
        <f t="shared" si="312"/>
        <v>0.16381731036160088</v>
      </c>
      <c r="GZ24" s="580">
        <f t="shared" si="313"/>
        <v>3.9601917204478067E-2</v>
      </c>
      <c r="HA24" s="580">
        <f t="shared" si="314"/>
        <v>1.2693741079127676E-2</v>
      </c>
      <c r="HB24" s="580">
        <f t="shared" si="315"/>
        <v>63.162652837113775</v>
      </c>
      <c r="HC24" s="580">
        <f t="shared" si="316"/>
        <v>0.11031418667439706</v>
      </c>
      <c r="HD24" s="580">
        <f t="shared" si="317"/>
        <v>23.442762700496989</v>
      </c>
      <c r="HE24" s="580">
        <f t="shared" si="318"/>
        <v>5.4024188615185809</v>
      </c>
      <c r="HF24" s="580">
        <f t="shared" si="319"/>
        <v>52.162134474549873</v>
      </c>
      <c r="HG24" s="580">
        <f t="shared" si="320"/>
        <v>0.28734728572095386</v>
      </c>
      <c r="HH24" s="580">
        <f t="shared" si="321"/>
        <v>0.15735129013317742</v>
      </c>
      <c r="HI24" s="580">
        <f t="shared" si="322"/>
        <v>0.11438615799985752</v>
      </c>
      <c r="HJ24" s="580">
        <f t="shared" si="323"/>
        <v>39.898231425546186</v>
      </c>
      <c r="HK24" s="580">
        <f t="shared" si="324"/>
        <v>0.53452761447582731</v>
      </c>
      <c r="HL24" s="580">
        <f t="shared" si="325"/>
        <v>5.8817813983997089</v>
      </c>
      <c r="HM24" s="580">
        <f t="shared" si="326"/>
        <v>9.8267784626496435E-6</v>
      </c>
      <c r="HN24" s="580">
        <f t="shared" si="327"/>
        <v>3.1805277471373365</v>
      </c>
      <c r="HO24" s="580">
        <f t="shared" si="328"/>
        <v>3.1661806505818686E-2</v>
      </c>
      <c r="HP24" s="580">
        <f t="shared" si="496"/>
        <v>97.910163591294463</v>
      </c>
      <c r="HQ24" s="580">
        <f t="shared" si="330"/>
        <v>97.08731829672449</v>
      </c>
      <c r="HR24" s="580">
        <f t="shared" si="331"/>
        <v>2.6817278424570878E-2</v>
      </c>
      <c r="HS24" s="580">
        <f t="shared" si="332"/>
        <v>0.645871156194187</v>
      </c>
      <c r="HT24" s="581">
        <f t="shared" si="333"/>
        <v>1.2046402047900631</v>
      </c>
      <c r="HU24" s="607">
        <f t="shared" si="421"/>
        <v>37540.462605241584</v>
      </c>
      <c r="HV24" s="608">
        <f t="shared" si="492"/>
        <v>26932.799899999991</v>
      </c>
      <c r="HW24" s="609">
        <f t="shared" si="486"/>
        <v>0</v>
      </c>
      <c r="HX24" s="610">
        <f>DATI!CQ21</f>
        <v>0</v>
      </c>
      <c r="HY24" s="610">
        <f>DATI!CT21</f>
        <v>0</v>
      </c>
      <c r="HZ24" s="611">
        <f t="shared" si="422"/>
        <v>0</v>
      </c>
      <c r="IA24" s="611">
        <f t="shared" si="334"/>
        <v>0</v>
      </c>
      <c r="IB24" s="582">
        <f t="shared" si="335"/>
        <v>0</v>
      </c>
      <c r="IC24" s="610">
        <f>DATI!CV21</f>
        <v>4600.5958813944444</v>
      </c>
      <c r="ID24" s="612">
        <f t="shared" si="423"/>
        <v>4600.5958813944444</v>
      </c>
      <c r="IE24" s="613">
        <f t="shared" si="336"/>
        <v>2.3263026795538998E-2</v>
      </c>
      <c r="IF24" s="613">
        <f t="shared" si="337"/>
        <v>0.12255032469291112</v>
      </c>
      <c r="IG24" s="609">
        <f t="shared" si="495"/>
        <v>0</v>
      </c>
      <c r="IH24" s="616">
        <f t="shared" si="338"/>
        <v>0</v>
      </c>
      <c r="II24" s="610">
        <f>DATI!CX21</f>
        <v>0</v>
      </c>
      <c r="IJ24" s="610">
        <f>DATI!DA21</f>
        <v>0</v>
      </c>
      <c r="IK24" s="615">
        <f>DATI!CS21</f>
        <v>33424.440605241587</v>
      </c>
      <c r="IL24" s="594">
        <f t="shared" si="493"/>
        <v>31477.540605241586</v>
      </c>
      <c r="IM24" s="594">
        <f t="shared" si="488"/>
        <v>13148.949999127613</v>
      </c>
      <c r="IN24" s="582">
        <f t="shared" si="340"/>
        <v>0.15916696215783518</v>
      </c>
      <c r="IO24" s="582">
        <f t="shared" si="341"/>
        <v>0.83849634289926245</v>
      </c>
      <c r="IP24" s="609">
        <f t="shared" si="425"/>
        <v>20869.877899999992</v>
      </c>
      <c r="IQ24" s="590">
        <f t="shared" si="343"/>
        <v>0.10074245068415318</v>
      </c>
      <c r="IR24" s="610">
        <f>DATI!CZ21</f>
        <v>22816.777899999994</v>
      </c>
      <c r="IS24" s="594">
        <f t="shared" si="489"/>
        <v>6062.9220000000005</v>
      </c>
      <c r="IT24" s="615">
        <f>DATI!CR21</f>
        <v>4116.0219999999999</v>
      </c>
      <c r="IU24" s="617">
        <f>DATI!CU21</f>
        <v>1946.9</v>
      </c>
      <c r="IV24" s="582">
        <f t="shared" si="426"/>
        <v>-3.3862472139928744E-3</v>
      </c>
      <c r="IW24" s="590">
        <f t="shared" si="344"/>
        <v>3.0657314961233455E-2</v>
      </c>
      <c r="IX24" s="582">
        <f t="shared" si="427"/>
        <v>0.16150365710073764</v>
      </c>
      <c r="IY24" s="615">
        <f>DATI!CW21</f>
        <v>13727.994724719527</v>
      </c>
      <c r="IZ24" s="618">
        <f t="shared" si="490"/>
        <v>19790.916724719529</v>
      </c>
      <c r="JA24" s="619">
        <f t="shared" si="345"/>
        <v>0.10007325962650837</v>
      </c>
      <c r="JB24" s="619">
        <f t="shared" si="346"/>
        <v>0.52718894097901248</v>
      </c>
      <c r="JC24" s="620">
        <f t="shared" si="491"/>
        <v>6062.9220000000005</v>
      </c>
      <c r="JD24" s="590">
        <f t="shared" si="347"/>
        <v>2.9266755824521023E-2</v>
      </c>
      <c r="JE24" s="610">
        <f>DATI!CY21</f>
        <v>4116.0219999999999</v>
      </c>
      <c r="JF24" s="610">
        <f>DATI!DB21</f>
        <v>1946.9</v>
      </c>
      <c r="JG24" s="586">
        <f t="shared" si="349"/>
        <v>151439.62222407074</v>
      </c>
      <c r="JH24" s="566">
        <f t="shared" si="350"/>
        <v>372.0409045158242</v>
      </c>
      <c r="JI24" s="589">
        <f t="shared" si="428"/>
        <v>0.76575819318367377</v>
      </c>
      <c r="JJ24" s="603" t="str">
        <f>DATI!CN21</f>
        <v>15/25</v>
      </c>
      <c r="JK24" s="604">
        <f>DATI!CO21/DATI!CP21</f>
        <v>0.98459833394232787</v>
      </c>
      <c r="JL24" s="621">
        <f t="shared" si="429"/>
        <v>2.3900346245695561E-2</v>
      </c>
      <c r="JM24" s="622">
        <f t="shared" si="430"/>
        <v>-4.4078519927909267E-3</v>
      </c>
      <c r="JN24" s="623">
        <f t="shared" si="351"/>
        <v>157502.54422407073</v>
      </c>
      <c r="JO24" s="594">
        <f t="shared" si="431"/>
        <v>171230.53894879026</v>
      </c>
      <c r="JP24" s="589">
        <f t="shared" si="432"/>
        <v>0.79641550814490725</v>
      </c>
      <c r="JQ24" s="590">
        <f t="shared" si="433"/>
        <v>-4.3691161265289047E-3</v>
      </c>
      <c r="JR24" s="624">
        <f t="shared" si="434"/>
        <v>0.86583145281018203</v>
      </c>
      <c r="JS24" s="585">
        <f t="shared" si="435"/>
        <v>2.9988500771774174E-2</v>
      </c>
      <c r="JT24" s="576">
        <f>DATI!BW21</f>
        <v>24447.354492978659</v>
      </c>
      <c r="JU24" s="577">
        <v>10466.77429734699</v>
      </c>
      <c r="JV24" s="577">
        <f>DATI!BY21</f>
        <v>18921.248750812447</v>
      </c>
      <c r="JW24" s="577">
        <f>DATI!BZ21</f>
        <v>39854.43</v>
      </c>
      <c r="JX24" s="577">
        <f>DATI!CA21</f>
        <v>39519.49</v>
      </c>
      <c r="JY24" s="577">
        <f>DATI!CB21</f>
        <v>9076.0612182225886</v>
      </c>
      <c r="JZ24" s="577">
        <f>DATI!CC21</f>
        <v>3361.149986799554</v>
      </c>
      <c r="KA24" s="577">
        <f>DATI!CD21</f>
        <v>178.10244597444418</v>
      </c>
      <c r="KB24" s="577">
        <f>DATI!CE21</f>
        <v>2154.7664429181814</v>
      </c>
      <c r="KC24" s="577">
        <f>DATI!CF21</f>
        <v>0</v>
      </c>
      <c r="KD24" s="577">
        <f>DATI!CG21</f>
        <v>365.28699999999998</v>
      </c>
      <c r="KE24" s="577">
        <f>DATI!CH21</f>
        <v>0</v>
      </c>
      <c r="KF24" s="577">
        <f>DATI!CI21</f>
        <v>62.769001221656801</v>
      </c>
      <c r="KG24" s="577">
        <f>DATI!CJ21</f>
        <v>114.62570223093033</v>
      </c>
      <c r="KH24" s="577">
        <f>DATI!CK21</f>
        <v>1165.1732691334487</v>
      </c>
      <c r="KI24" s="577">
        <f>DATI!CL21</f>
        <v>411.26866641625088</v>
      </c>
      <c r="KJ24" s="625">
        <f t="shared" si="353"/>
        <v>60.059684150090916</v>
      </c>
      <c r="KK24" s="626">
        <f t="shared" si="436"/>
        <v>1.0068355153658762E-2</v>
      </c>
      <c r="KL24" s="627">
        <f t="shared" si="354"/>
        <v>25.713668059646064</v>
      </c>
      <c r="KM24" s="626">
        <f t="shared" si="437"/>
        <v>-1.7643029639730853E-2</v>
      </c>
      <c r="KN24" s="627">
        <f t="shared" si="355"/>
        <v>46.48372992773006</v>
      </c>
      <c r="KO24" s="626">
        <f t="shared" si="438"/>
        <v>3.8837981519480248E-3</v>
      </c>
      <c r="KP24" s="627">
        <f t="shared" si="356"/>
        <v>97.910163591294463</v>
      </c>
      <c r="KQ24" s="626">
        <f t="shared" si="439"/>
        <v>-2.042866382368478E-2</v>
      </c>
      <c r="KR24" s="627">
        <f t="shared" si="357"/>
        <v>97.08731829672449</v>
      </c>
      <c r="KS24" s="626">
        <f t="shared" si="440"/>
        <v>0.10748476270083271</v>
      </c>
      <c r="KT24" s="627">
        <f t="shared" si="358"/>
        <v>22.297110726229853</v>
      </c>
      <c r="KU24" s="626">
        <f t="shared" si="441"/>
        <v>1.2462922304974741E-2</v>
      </c>
      <c r="KV24" s="627">
        <f t="shared" si="359"/>
        <v>8.2573190750042471</v>
      </c>
      <c r="KW24" s="626">
        <f t="shared" si="442"/>
        <v>-6.7371546706339897E-3</v>
      </c>
      <c r="KX24" s="627">
        <f t="shared" si="360"/>
        <v>0.43754332006172247</v>
      </c>
      <c r="KY24" s="626">
        <f t="shared" si="443"/>
        <v>-3.0464459951203064E-2</v>
      </c>
      <c r="KZ24" s="627">
        <f t="shared" si="361"/>
        <v>5.2936031183271419</v>
      </c>
      <c r="LA24" s="626">
        <f t="shared" si="444"/>
        <v>1.3585424471750625E-2</v>
      </c>
      <c r="LB24" s="628" t="s">
        <v>177</v>
      </c>
      <c r="LC24" s="629" t="s">
        <v>177</v>
      </c>
      <c r="LD24" s="627">
        <f t="shared" si="362"/>
        <v>0.89739860607147504</v>
      </c>
      <c r="LE24" s="626">
        <f t="shared" si="445"/>
        <v>6.7961407925606857E-2</v>
      </c>
      <c r="LF24" s="627">
        <f t="shared" si="363"/>
        <v>0</v>
      </c>
      <c r="LG24" s="626">
        <f t="shared" si="446"/>
        <v>-1</v>
      </c>
      <c r="LH24" s="627">
        <f t="shared" si="364"/>
        <v>0.15420426733175155</v>
      </c>
      <c r="LI24" s="626">
        <f t="shared" si="447"/>
        <v>0.11308228826667313</v>
      </c>
      <c r="LJ24" s="627">
        <f t="shared" si="365"/>
        <v>0.28160034548724933</v>
      </c>
      <c r="LK24" s="626">
        <f t="shared" si="448"/>
        <v>-2.1430579020262183E-2</v>
      </c>
      <c r="LL24" s="627">
        <f t="shared" si="366"/>
        <v>2.8624748965939122</v>
      </c>
      <c r="LM24" s="626">
        <f t="shared" si="449"/>
        <v>2.7210269710463489E-3</v>
      </c>
      <c r="LN24" s="627">
        <f t="shared" si="367"/>
        <v>1.0103615183754637</v>
      </c>
      <c r="LO24" s="630">
        <f t="shared" si="450"/>
        <v>3.3480587497232428E-2</v>
      </c>
      <c r="LP24" s="631">
        <f t="shared" si="368"/>
        <v>0.12361865230332379</v>
      </c>
      <c r="LQ24" s="632">
        <f t="shared" si="369"/>
        <v>5.2925502960768693E-2</v>
      </c>
      <c r="LR24" s="632">
        <f t="shared" si="370"/>
        <v>9.567576201928743E-2</v>
      </c>
      <c r="LS24" s="632">
        <f t="shared" si="371"/>
        <v>0.20152491044919121</v>
      </c>
      <c r="LT24" s="632">
        <f t="shared" si="372"/>
        <v>0.19983127805987208</v>
      </c>
      <c r="LU24" s="632">
        <f t="shared" si="373"/>
        <v>4.5893327899400004E-2</v>
      </c>
      <c r="LV24" s="632">
        <f t="shared" si="374"/>
        <v>1.6995737991888991E-2</v>
      </c>
      <c r="LW24" s="632">
        <f t="shared" si="375"/>
        <v>9.0057942055078396E-4</v>
      </c>
      <c r="LX24" s="633">
        <f t="shared" si="376"/>
        <v>1.0895629781883942E-2</v>
      </c>
      <c r="LY24" s="634" t="s">
        <v>177</v>
      </c>
      <c r="LZ24" s="633">
        <f t="shared" si="377"/>
        <v>1.8470827449609418E-3</v>
      </c>
      <c r="MA24" s="633">
        <f t="shared" si="378"/>
        <v>0</v>
      </c>
      <c r="MB24" s="633">
        <f t="shared" si="379"/>
        <v>3.1739300625249338E-4</v>
      </c>
      <c r="MC24" s="633">
        <f t="shared" si="380"/>
        <v>5.7960769674196555E-4</v>
      </c>
      <c r="MD24" s="633">
        <f t="shared" si="381"/>
        <v>5.8917274370731089E-3</v>
      </c>
      <c r="ME24" s="633">
        <f t="shared" si="382"/>
        <v>2.0795901778069151E-3</v>
      </c>
      <c r="MF24" s="631">
        <f t="shared" si="383"/>
        <v>0.15342599411210595</v>
      </c>
      <c r="MG24" s="632">
        <f t="shared" si="384"/>
        <v>6.5687076782836057E-2</v>
      </c>
      <c r="MH24" s="632">
        <f t="shared" si="385"/>
        <v>0.1187454209112726</v>
      </c>
      <c r="MI24" s="632">
        <f t="shared" si="386"/>
        <v>0.25011726910073223</v>
      </c>
      <c r="MJ24" s="632">
        <f t="shared" si="387"/>
        <v>0.24801526242010477</v>
      </c>
      <c r="MK24" s="632">
        <f t="shared" si="388"/>
        <v>5.6959280212837041E-2</v>
      </c>
      <c r="ML24" s="632">
        <f t="shared" si="389"/>
        <v>2.1093807030642932E-2</v>
      </c>
      <c r="MM24" s="632">
        <f t="shared" si="390"/>
        <v>1.1177301345744672E-3</v>
      </c>
      <c r="MN24" s="633">
        <f t="shared" si="451"/>
        <v>1.3522820380384172E-2</v>
      </c>
      <c r="MO24" s="634" t="s">
        <v>177</v>
      </c>
      <c r="MP24" s="633">
        <f t="shared" si="391"/>
        <v>2.2924574978992088E-3</v>
      </c>
      <c r="MQ24" s="633">
        <f t="shared" si="392"/>
        <v>0</v>
      </c>
      <c r="MR24" s="633">
        <f t="shared" si="393"/>
        <v>3.9392386667533129E-4</v>
      </c>
      <c r="MS24" s="633">
        <f t="shared" si="394"/>
        <v>7.1936463802779271E-4</v>
      </c>
      <c r="MT24" s="633">
        <f t="shared" si="395"/>
        <v>7.3123604102437465E-3</v>
      </c>
      <c r="MU24" s="633">
        <f t="shared" si="396"/>
        <v>2.5810278985481088E-3</v>
      </c>
      <c r="MV24" s="586">
        <f t="shared" si="397"/>
        <v>160009.97742407076</v>
      </c>
      <c r="MW24" s="566">
        <f t="shared" si="398"/>
        <v>372.0409045158242</v>
      </c>
      <c r="MX24" s="624">
        <f t="shared" si="399"/>
        <v>0.77239537944862235</v>
      </c>
      <c r="MY24" s="879">
        <f t="shared" si="452"/>
        <v>1.9868738348003928E-2</v>
      </c>
      <c r="MZ24" s="583">
        <f t="shared" si="453"/>
        <v>9.3980174765170947E-3</v>
      </c>
      <c r="NA24" s="1472">
        <f t="shared" si="454"/>
        <v>2.9266755824521023E-2</v>
      </c>
      <c r="NB24" s="623">
        <f t="shared" si="455"/>
        <v>157502.54422407073</v>
      </c>
      <c r="NC24" s="594">
        <f t="shared" si="456"/>
        <v>171230.53894879026</v>
      </c>
      <c r="ND24" s="589">
        <f t="shared" si="400"/>
        <v>0.76029157286646631</v>
      </c>
      <c r="NE24" s="638">
        <f t="shared" si="401"/>
        <v>0.82655893859683183</v>
      </c>
    </row>
    <row r="25" spans="1:369" outlineLevel="1" x14ac:dyDescent="0.2">
      <c r="A25" s="800" t="s">
        <v>185</v>
      </c>
      <c r="B25" s="801">
        <f>DATI!D22</f>
        <v>133</v>
      </c>
      <c r="C25" s="1519" t="str">
        <f>DATI!F22 &amp; "/" &amp; DATI!E22 &amp; " (" &amp; TEXT(DATI!F22/DATI!E22,"0,0%") &amp; ")"</f>
        <v>133/133 (100,0%)</v>
      </c>
      <c r="D25" s="802">
        <f>DATI!G22</f>
        <v>3247764</v>
      </c>
      <c r="E25" s="803">
        <f t="shared" si="457"/>
        <v>0.32405046215468108</v>
      </c>
      <c r="F25" s="804">
        <f t="shared" si="402"/>
        <v>8.8131575195432924E-3</v>
      </c>
      <c r="G25" s="805">
        <f>DATI!H22</f>
        <v>1491368.0566999998</v>
      </c>
      <c r="H25" s="806">
        <f t="shared" si="251"/>
        <v>4085.9398813698626</v>
      </c>
      <c r="I25" s="807">
        <f t="shared" si="252"/>
        <v>459.19840748896775</v>
      </c>
      <c r="J25" s="808">
        <f t="shared" si="253"/>
        <v>1.2580778287368979</v>
      </c>
      <c r="K25" s="809">
        <f t="shared" si="254"/>
        <v>1.7863757800311606E-2</v>
      </c>
      <c r="L25" s="809">
        <f t="shared" si="403"/>
        <v>8.9715327494557465E-3</v>
      </c>
      <c r="M25" s="809">
        <f t="shared" si="458"/>
        <v>0.3163203577061906</v>
      </c>
      <c r="N25" s="810">
        <f>DATI!I22</f>
        <v>469014.15899999999</v>
      </c>
      <c r="O25" s="806">
        <f>DATI!EY22</f>
        <v>6.54</v>
      </c>
      <c r="P25" s="810">
        <f>DATI!J22</f>
        <v>56803.83</v>
      </c>
      <c r="Q25" s="806">
        <f>DATI!K22</f>
        <v>56092.648000000001</v>
      </c>
      <c r="R25" s="806">
        <f>DATI!L22</f>
        <v>711.18200000000002</v>
      </c>
      <c r="S25" s="806">
        <f t="shared" si="494"/>
        <v>0</v>
      </c>
      <c r="T25" s="810">
        <f>DATI!M22</f>
        <v>38654.464</v>
      </c>
      <c r="U25" s="806">
        <f>DATI!N22</f>
        <v>38586.383999999998</v>
      </c>
      <c r="V25" s="806">
        <f>DATI!O22</f>
        <v>68.08</v>
      </c>
      <c r="W25" s="811">
        <f t="shared" si="459"/>
        <v>1.7479351299698465E-12</v>
      </c>
      <c r="X25" s="812">
        <f>DATI!P22</f>
        <v>872942.69100999995</v>
      </c>
      <c r="Y25" s="806">
        <f>DATI!Q22</f>
        <v>32184.814399999999</v>
      </c>
      <c r="Z25" s="810">
        <f>DATI!R22</f>
        <v>25428.39</v>
      </c>
      <c r="AA25" s="810">
        <f>DATI!U22</f>
        <v>843.1</v>
      </c>
      <c r="AB25" s="810">
        <f>DATI!V22</f>
        <v>27681.422690000003</v>
      </c>
      <c r="AC25" s="810">
        <f>DATI!W22</f>
        <v>1021574.6357000001</v>
      </c>
      <c r="AD25" s="813">
        <f t="shared" si="257"/>
        <v>314.54706551953899</v>
      </c>
      <c r="AE25" s="809">
        <f t="shared" ref="AE25:AE29" si="499">+(AC25-AC38)/AC38</f>
        <v>2.1490871722199243E-2</v>
      </c>
      <c r="AF25" s="809">
        <f t="shared" si="461"/>
        <v>1.2566959608088027E-2</v>
      </c>
      <c r="AG25" s="814">
        <f t="shared" si="258"/>
        <v>0.68499162973925609</v>
      </c>
      <c r="AH25" s="815">
        <f t="shared" si="405"/>
        <v>469793.42099999997</v>
      </c>
      <c r="AI25" s="806">
        <f t="shared" si="406"/>
        <v>1287.1052630136985</v>
      </c>
      <c r="AJ25" s="813">
        <f t="shared" si="260"/>
        <v>144.65134196942881</v>
      </c>
      <c r="AK25" s="808">
        <f t="shared" si="261"/>
        <v>0.39630504649158577</v>
      </c>
      <c r="AL25" s="809">
        <f t="shared" si="498"/>
        <v>1.0064754679043744E-2</v>
      </c>
      <c r="AM25" s="809">
        <f t="shared" si="408"/>
        <v>1.2406630010436547E-3</v>
      </c>
      <c r="AN25" s="816">
        <f>DATI!EH22/1000</f>
        <v>11229.058000000001</v>
      </c>
      <c r="AO25" s="817">
        <f>(DATI!EI22+DATI!ES22)/1000</f>
        <v>5807.3469999999998</v>
      </c>
      <c r="AP25" s="817">
        <f>DATI!EJ22/1000</f>
        <v>112.179</v>
      </c>
      <c r="AQ25" s="817">
        <f>(DATI!EK22+DATI!EU22)/1000</f>
        <v>706.85699999999997</v>
      </c>
      <c r="AR25" s="817">
        <f>DATI!EL22/1000</f>
        <v>7716.4106900000006</v>
      </c>
      <c r="AS25" s="817">
        <f>DATI!EM22/1000</f>
        <v>3.0579999999999998</v>
      </c>
      <c r="AT25" s="817">
        <f>DATI!EN22/1000</f>
        <v>1579.5129999999999</v>
      </c>
      <c r="AU25" s="817">
        <f>DATI!EO22/1000</f>
        <v>1.68</v>
      </c>
      <c r="AV25" s="817">
        <f>DATI!EP22/1000</f>
        <v>30.04</v>
      </c>
      <c r="AW25" s="817">
        <f>DATI!EQ22/1000</f>
        <v>495.19</v>
      </c>
      <c r="AX25" s="817">
        <f>(DATI!ER22+DATI!EW22)/1000</f>
        <v>0.09</v>
      </c>
      <c r="AY25" s="817">
        <f>DATI!ET22/1000</f>
        <v>0</v>
      </c>
      <c r="AZ25" s="817">
        <f>DATI!EV22/1000</f>
        <v>0</v>
      </c>
      <c r="BA25" s="817">
        <f>DATI!EX22/1000</f>
        <v>0</v>
      </c>
      <c r="BB25" s="818">
        <f>DATI!DE22/1000</f>
        <v>165.96299999999999</v>
      </c>
      <c r="BC25" s="819">
        <f>DATI!DF22/1000</f>
        <v>860.53</v>
      </c>
      <c r="BD25" s="819">
        <f>DATI!DG22/1000</f>
        <v>49.527000000000001</v>
      </c>
      <c r="BE25" s="819">
        <f>DATI!DH22/1000</f>
        <v>176619.25656000001</v>
      </c>
      <c r="BF25" s="819">
        <f>DATI!DI22/1000</f>
        <v>366.96883999999994</v>
      </c>
      <c r="BG25" s="819">
        <f>DATI!DJ22/1000</f>
        <v>54028.513599999991</v>
      </c>
      <c r="BH25" s="819">
        <f>DATI!DK22/1000</f>
        <v>11128.635400000001</v>
      </c>
      <c r="BI25" s="819">
        <f>DATI!DL22/1000</f>
        <v>86832.44</v>
      </c>
      <c r="BJ25" s="819">
        <f>DATI!DM22/1000</f>
        <v>501.5256</v>
      </c>
      <c r="BK25" s="819">
        <f>DATI!DN22/1000</f>
        <v>155.78800000000001</v>
      </c>
      <c r="BL25" s="819">
        <f>DATI!DO22/1000</f>
        <v>222.60623999999999</v>
      </c>
      <c r="BM25" s="819">
        <f>DATI!DP22/1000</f>
        <v>33176.038849999997</v>
      </c>
      <c r="BN25" s="819">
        <f>DATI!DQ22/1000</f>
        <v>552.91</v>
      </c>
      <c r="BO25" s="819">
        <f>DATI!DR22/1000</f>
        <v>11599.04492</v>
      </c>
      <c r="BP25" s="819">
        <f>DATI!DS22/1000</f>
        <v>9954.5110000000004</v>
      </c>
      <c r="BQ25" s="819">
        <f>DATI!DT22/1000</f>
        <v>93.478999999999999</v>
      </c>
      <c r="BR25" s="819">
        <f>DATI!DU22/1000</f>
        <v>288583.15899999999</v>
      </c>
      <c r="BS25" s="819">
        <f>DATI!DV22/1000</f>
        <v>51802.223599999998</v>
      </c>
      <c r="BT25" s="819">
        <f>DATI!DW22/1000</f>
        <v>19.708400000000001</v>
      </c>
      <c r="BU25" s="819">
        <f>DATI!DX22/1000</f>
        <v>1884.1726000000001</v>
      </c>
      <c r="BV25" s="820">
        <f>DATI!DY22/1000</f>
        <v>144345.6894</v>
      </c>
      <c r="BW25" s="816">
        <f>DATI!DZ22/1000</f>
        <v>49.000999999999998</v>
      </c>
      <c r="BX25" s="817">
        <f>DATI!EA22/1000</f>
        <v>4.9000000000000002E-2</v>
      </c>
      <c r="BY25" s="817">
        <f>DATI!EB22/1000</f>
        <v>0.47099999999999997</v>
      </c>
      <c r="BZ25" s="817">
        <f>DATI!EC22/1000</f>
        <v>0</v>
      </c>
      <c r="CA25" s="817">
        <f>DATI!ED22/1000</f>
        <v>0</v>
      </c>
      <c r="CB25" s="817">
        <f>DATI!EE22/1000</f>
        <v>6.0000000000000001E-3</v>
      </c>
      <c r="CC25" s="817">
        <f>DATI!EF22/1000</f>
        <v>0</v>
      </c>
      <c r="CD25" s="821">
        <f>DATI!EG22/1000</f>
        <v>0</v>
      </c>
      <c r="CE25" s="816">
        <f t="shared" si="266"/>
        <v>5.1100695740207723E-2</v>
      </c>
      <c r="CF25" s="817">
        <f t="shared" si="267"/>
        <v>0.26496075453758339</v>
      </c>
      <c r="CG25" s="817">
        <f t="shared" si="268"/>
        <v>1.5249568626291812E-2</v>
      </c>
      <c r="CH25" s="817">
        <f t="shared" si="269"/>
        <v>54.381801313149602</v>
      </c>
      <c r="CI25" s="817">
        <f t="shared" si="270"/>
        <v>0.11299122719507944</v>
      </c>
      <c r="CJ25" s="817">
        <f t="shared" si="271"/>
        <v>16.635603325857417</v>
      </c>
      <c r="CK25" s="817">
        <f t="shared" si="272"/>
        <v>3.4265529761398921</v>
      </c>
      <c r="CL25" s="817">
        <f t="shared" si="273"/>
        <v>26.736068261117495</v>
      </c>
      <c r="CM25" s="817">
        <f t="shared" si="274"/>
        <v>0.1544218114370379</v>
      </c>
      <c r="CN25" s="817">
        <f t="shared" si="275"/>
        <v>4.7967771057256622E-2</v>
      </c>
      <c r="CO25" s="817">
        <f t="shared" si="276"/>
        <v>6.8541384164612945E-2</v>
      </c>
      <c r="CP25" s="817">
        <f t="shared" si="277"/>
        <v>10.215039901298246</v>
      </c>
      <c r="CQ25" s="817">
        <f t="shared" si="278"/>
        <v>0.17024328122363572</v>
      </c>
      <c r="CR25" s="817">
        <f t="shared" si="279"/>
        <v>3.57139401754561</v>
      </c>
      <c r="CS25" s="817">
        <f t="shared" si="280"/>
        <v>3.0650352057600245</v>
      </c>
      <c r="CT25" s="817">
        <f t="shared" si="281"/>
        <v>2.878257164005759E-2</v>
      </c>
      <c r="CU25" s="817">
        <f t="shared" si="282"/>
        <v>88.855951048167299</v>
      </c>
      <c r="CV25" s="817">
        <f t="shared" si="283"/>
        <v>15.950119405227717</v>
      </c>
      <c r="CW25" s="817">
        <f t="shared" si="284"/>
        <v>6.0682980659924803E-3</v>
      </c>
      <c r="CX25" s="817">
        <f t="shared" si="285"/>
        <v>0.58014455483834415</v>
      </c>
      <c r="CY25" s="821">
        <f t="shared" si="286"/>
        <v>44.444636186619476</v>
      </c>
      <c r="CZ25" s="805">
        <f>DATI!AA22</f>
        <v>1438281.2294099999</v>
      </c>
      <c r="DA25" s="806">
        <f t="shared" si="287"/>
        <v>3940.4965189315067</v>
      </c>
      <c r="DB25" s="813">
        <f t="shared" si="288"/>
        <v>442.85275328195024</v>
      </c>
      <c r="DC25" s="808">
        <f t="shared" si="289"/>
        <v>1.2132952144710965</v>
      </c>
      <c r="DD25" s="822">
        <f t="shared" si="462"/>
        <v>4.0850357811487055E-3</v>
      </c>
      <c r="DE25" s="823">
        <f t="shared" si="409"/>
        <v>-4.6868160899289184E-3</v>
      </c>
      <c r="DF25" s="806">
        <f t="shared" si="463"/>
        <v>5851.5265899999067</v>
      </c>
      <c r="DG25" s="824">
        <f t="shared" si="464"/>
        <v>-2.0853430288116215</v>
      </c>
      <c r="DH25" s="825">
        <f t="shared" si="465"/>
        <v>0.31850572691616541</v>
      </c>
      <c r="DI25" s="826">
        <f>DATI!AB22+DATI!AG22</f>
        <v>878261.27893577702</v>
      </c>
      <c r="DJ25" s="806">
        <f t="shared" si="410"/>
        <v>2406.1952847555535</v>
      </c>
      <c r="DK25" s="827">
        <f t="shared" si="290"/>
        <v>270.42028883126272</v>
      </c>
      <c r="DL25" s="828">
        <f t="shared" si="291"/>
        <v>0.7408775036472951</v>
      </c>
      <c r="DM25" s="829">
        <f t="shared" si="466"/>
        <v>0.61063251120648376</v>
      </c>
      <c r="DN25" s="830">
        <f t="shared" si="467"/>
        <v>-9.3466753589443469E-3</v>
      </c>
      <c r="DO25" s="830">
        <f t="shared" si="468"/>
        <v>-5.0000000000000044E-3</v>
      </c>
      <c r="DP25" s="830">
        <f t="shared" si="469"/>
        <v>-5.2998210810716959E-3</v>
      </c>
      <c r="DQ25" s="830">
        <f t="shared" si="470"/>
        <v>-1.398968530041339E-2</v>
      </c>
      <c r="DR25" s="831">
        <f t="shared" si="471"/>
        <v>-4679.4277707395377</v>
      </c>
      <c r="DS25" s="831">
        <f t="shared" si="472"/>
        <v>-3.8367699436784051</v>
      </c>
      <c r="DT25" s="832">
        <f t="shared" si="473"/>
        <v>0.2939771109421197</v>
      </c>
      <c r="DU25" s="833" t="str">
        <f>DATI!AI22</f>
        <v>38/38</v>
      </c>
      <c r="DV25" s="832">
        <f>DATI!AJ22/DATI!AK22</f>
        <v>1</v>
      </c>
      <c r="DW25" s="834">
        <f>DATI!AB22</f>
        <v>865005.12641000014</v>
      </c>
      <c r="DX25" s="806">
        <f t="shared" si="292"/>
        <v>2369.8770586575347</v>
      </c>
      <c r="DY25" s="835">
        <f t="shared" si="293"/>
        <v>266.33866451195348</v>
      </c>
      <c r="DZ25" s="808">
        <f t="shared" si="294"/>
        <v>0.7296949712656261</v>
      </c>
      <c r="EA25" s="829">
        <f t="shared" si="474"/>
        <v>0.60141584880784094</v>
      </c>
      <c r="EB25" s="825">
        <f t="shared" si="475"/>
        <v>-8.7470793055456006E-3</v>
      </c>
      <c r="EC25" s="836">
        <f t="shared" si="476"/>
        <v>560019.95047422289</v>
      </c>
      <c r="ED25" s="837">
        <f t="shared" si="295"/>
        <v>1534.3012341759531</v>
      </c>
      <c r="EE25" s="838">
        <f t="shared" si="296"/>
        <v>172.43246445068758</v>
      </c>
      <c r="EF25" s="839">
        <f t="shared" si="297"/>
        <v>0.47241771082380157</v>
      </c>
      <c r="EG25" s="840">
        <f t="shared" si="411"/>
        <v>1.9164995905695141E-2</v>
      </c>
      <c r="EH25" s="840">
        <f t="shared" si="412"/>
        <v>1.0261403024921673E-2</v>
      </c>
      <c r="EI25" s="822">
        <f t="shared" si="298"/>
        <v>0.38936748879351624</v>
      </c>
      <c r="EJ25" s="841">
        <f t="shared" si="413"/>
        <v>10530.954360739444</v>
      </c>
      <c r="EK25" s="841">
        <f t="shared" si="414"/>
        <v>1.7514269148668404</v>
      </c>
      <c r="EL25" s="805">
        <f>DATI!AD22</f>
        <v>477817.80900000001</v>
      </c>
      <c r="EM25" s="806">
        <f t="shared" si="299"/>
        <v>1309.0898876712329</v>
      </c>
      <c r="EN25" s="835">
        <f t="shared" si="300"/>
        <v>147.12208430169187</v>
      </c>
      <c r="EO25" s="808">
        <f t="shared" si="301"/>
        <v>0.4030742035662791</v>
      </c>
      <c r="EP25" s="822">
        <f t="shared" si="477"/>
        <v>2.8841397553367249E-2</v>
      </c>
      <c r="EQ25" s="823">
        <f t="shared" si="478"/>
        <v>1.9853270037703576E-2</v>
      </c>
      <c r="ER25" s="822">
        <f t="shared" si="415"/>
        <v>0.35592617145686162</v>
      </c>
      <c r="ES25" s="806">
        <f t="shared" si="479"/>
        <v>13394.614000000001</v>
      </c>
      <c r="ET25" s="822">
        <f t="shared" si="302"/>
        <v>0.33221445099162322</v>
      </c>
      <c r="EU25" s="824">
        <f t="shared" si="480"/>
        <v>2.8639948058834932</v>
      </c>
      <c r="EV25" s="805">
        <f>DATI!AE22</f>
        <v>56803.83</v>
      </c>
      <c r="EW25" s="806">
        <f t="shared" si="303"/>
        <v>155.62693150684933</v>
      </c>
      <c r="EX25" s="835">
        <f t="shared" si="304"/>
        <v>17.490134751170345</v>
      </c>
      <c r="EY25" s="808">
        <f t="shared" si="305"/>
        <v>4.7918177400466701E-2</v>
      </c>
      <c r="EZ25" s="822">
        <f t="shared" si="481"/>
        <v>-5.6932584460345416E-2</v>
      </c>
      <c r="FA25" s="823">
        <f t="shared" si="482"/>
        <v>-6.5171376374138001E-2</v>
      </c>
      <c r="FB25" s="806">
        <f t="shared" si="483"/>
        <v>-3429.2233999999953</v>
      </c>
      <c r="FC25" s="824">
        <f t="shared" si="484"/>
        <v>-1.2193209812958266</v>
      </c>
      <c r="FD25" s="806">
        <f>DATI!AG22</f>
        <v>13256.152525776906</v>
      </c>
      <c r="FE25" s="822">
        <f t="shared" si="306"/>
        <v>9.2166623986428154E-3</v>
      </c>
      <c r="FF25" s="806">
        <f t="shared" si="485"/>
        <v>43547.677474223092</v>
      </c>
      <c r="FG25" s="822">
        <f t="shared" si="416"/>
        <v>1.3408510431861149E-2</v>
      </c>
      <c r="FH25" s="805">
        <f>DATI!AF22</f>
        <v>38654.464</v>
      </c>
      <c r="FI25" s="806">
        <f t="shared" si="417"/>
        <v>105.90264109589042</v>
      </c>
      <c r="FJ25" s="830">
        <f t="shared" si="307"/>
        <v>2.6875456071867476E-2</v>
      </c>
      <c r="FK25" s="830">
        <f t="shared" si="418"/>
        <v>-8.0350419231498438E-4</v>
      </c>
      <c r="FL25" s="842">
        <f>DATI!AL22</f>
        <v>11787.475727967954</v>
      </c>
      <c r="FM25" s="843" t="str">
        <f>DATI!AM22</f>
        <v>14/14</v>
      </c>
      <c r="FN25" s="844">
        <f>DATI!AN22/DATI!AO22</f>
        <v>1</v>
      </c>
      <c r="FO25" s="809">
        <f t="shared" si="419"/>
        <v>0.30494474656194831</v>
      </c>
      <c r="FP25" s="845">
        <f t="shared" si="308"/>
        <v>8.1955291405724027E-3</v>
      </c>
      <c r="FQ25" s="809">
        <f t="shared" si="420"/>
        <v>8.9500724660834211E-2</v>
      </c>
      <c r="FR25" s="805">
        <f>DATI!AP22</f>
        <v>64168.469690000005</v>
      </c>
      <c r="FS25" s="842">
        <f>DATI!AQ22</f>
        <v>22.079600000000003</v>
      </c>
      <c r="FT25" s="842">
        <f>DATI!AR22</f>
        <v>25428.39</v>
      </c>
      <c r="FU25" s="818">
        <f>DATI!AS22/1000</f>
        <v>213.215</v>
      </c>
      <c r="FV25" s="819">
        <f>DATI!AT22/1000</f>
        <v>862.09100000000001</v>
      </c>
      <c r="FW25" s="819">
        <f>DATI!AU22/1000</f>
        <v>83.239000000000004</v>
      </c>
      <c r="FX25" s="819">
        <f>DATI!AV22/1000</f>
        <v>176619.25656000001</v>
      </c>
      <c r="FY25" s="819">
        <f>DATI!AW22/1000</f>
        <v>366.96883999999994</v>
      </c>
      <c r="FZ25" s="819">
        <f>DATI!AX22/1000</f>
        <v>54084.203599999993</v>
      </c>
      <c r="GA25" s="819">
        <f>DATI!AY22/1000</f>
        <v>11133.5054</v>
      </c>
      <c r="GB25" s="819">
        <f>DATI!AZ22/1000</f>
        <v>86832.44</v>
      </c>
      <c r="GC25" s="819">
        <f>DATI!BA22/1000</f>
        <v>501.5256</v>
      </c>
      <c r="GD25" s="819">
        <f>DATI!BB22/1000</f>
        <v>281.08</v>
      </c>
      <c r="GE25" s="819">
        <f>DATI!BC22/1000</f>
        <v>222.60723999999999</v>
      </c>
      <c r="GF25" s="819">
        <f>DATI!BD22/1000</f>
        <v>33176.038849999997</v>
      </c>
      <c r="GG25" s="819">
        <f>DATI!BE22/1000</f>
        <v>552.91</v>
      </c>
      <c r="GH25" s="819">
        <f>DATI!BF22/1000</f>
        <v>11599.04492</v>
      </c>
      <c r="GI25" s="819">
        <f>DATI!BG22/1000</f>
        <v>0.69340000000000002</v>
      </c>
      <c r="GJ25" s="819">
        <f>DATI!BH22/1000</f>
        <v>9954.5110000000004</v>
      </c>
      <c r="GK25" s="819">
        <f>DATI!BI22/1000</f>
        <v>101.13500000000001</v>
      </c>
      <c r="GL25" s="819">
        <f>DATI!BJ22/1000</f>
        <v>279913.11900000001</v>
      </c>
      <c r="GM25" s="819">
        <f>DATI!BK22/1000</f>
        <v>51802.223599999998</v>
      </c>
      <c r="GN25" s="819">
        <f>DATI!BL22/1000</f>
        <v>19.708400000000001</v>
      </c>
      <c r="GO25" s="819">
        <f>DATI!BM22/1000</f>
        <v>1884.1726000000001</v>
      </c>
      <c r="GP25" s="820">
        <f>DATI!BN22/1000</f>
        <v>144801.34940000001</v>
      </c>
      <c r="GQ25" s="816">
        <f>DATI!BO22/1000</f>
        <v>82.712999999999994</v>
      </c>
      <c r="GR25" s="817">
        <f>DATI!BP22/1000</f>
        <v>4.9000000000000002E-2</v>
      </c>
      <c r="GS25" s="817">
        <f>DATI!BQ22/1000</f>
        <v>0.47099999999999997</v>
      </c>
      <c r="GT25" s="817">
        <f>DATI!BR22/1000</f>
        <v>0</v>
      </c>
      <c r="GU25" s="817">
        <f>DATI!BS22/1000</f>
        <v>0</v>
      </c>
      <c r="GV25" s="817">
        <f>DATI!BT22/1000</f>
        <v>6.0000000000000001E-3</v>
      </c>
      <c r="GW25" s="817">
        <f>DATI!BU22/1000</f>
        <v>0</v>
      </c>
      <c r="GX25" s="821">
        <f>DATI!BV22/1000</f>
        <v>0</v>
      </c>
      <c r="GY25" s="816">
        <f t="shared" si="312"/>
        <v>6.5649782434930623E-2</v>
      </c>
      <c r="GZ25" s="817">
        <f t="shared" si="313"/>
        <v>0.26544139290909069</v>
      </c>
      <c r="HA25" s="817">
        <f t="shared" si="314"/>
        <v>2.5629633187633092E-2</v>
      </c>
      <c r="HB25" s="817">
        <f t="shared" si="315"/>
        <v>54.381801313149602</v>
      </c>
      <c r="HC25" s="817">
        <f t="shared" si="316"/>
        <v>0.11299122719507944</v>
      </c>
      <c r="HD25" s="817">
        <f t="shared" si="317"/>
        <v>16.652750507733934</v>
      </c>
      <c r="HE25" s="817">
        <f t="shared" si="318"/>
        <v>3.4280524693296681</v>
      </c>
      <c r="HF25" s="817">
        <f t="shared" si="319"/>
        <v>26.736068261117495</v>
      </c>
      <c r="HG25" s="817">
        <f t="shared" si="320"/>
        <v>0.1544218114370379</v>
      </c>
      <c r="HH25" s="817">
        <f t="shared" si="321"/>
        <v>8.6545697285886541E-2</v>
      </c>
      <c r="HI25" s="817">
        <f t="shared" si="322"/>
        <v>6.8541692068758694E-2</v>
      </c>
      <c r="HJ25" s="817">
        <f t="shared" si="323"/>
        <v>10.215039901298246</v>
      </c>
      <c r="HK25" s="817">
        <f t="shared" si="324"/>
        <v>0.17024328122363572</v>
      </c>
      <c r="HL25" s="817">
        <f t="shared" si="325"/>
        <v>3.57139401754561</v>
      </c>
      <c r="HM25" s="817">
        <f t="shared" si="326"/>
        <v>2.1350073465929175E-4</v>
      </c>
      <c r="HN25" s="817">
        <f t="shared" si="327"/>
        <v>3.0650352057600245</v>
      </c>
      <c r="HO25" s="817">
        <f t="shared" si="328"/>
        <v>3.1139885779878095E-2</v>
      </c>
      <c r="HP25" s="817">
        <f t="shared" si="496"/>
        <v>86.186409788395949</v>
      </c>
      <c r="HQ25" s="817">
        <f t="shared" si="330"/>
        <v>15.950119405227717</v>
      </c>
      <c r="HR25" s="817">
        <f t="shared" si="331"/>
        <v>6.0682980659924803E-3</v>
      </c>
      <c r="HS25" s="817">
        <f t="shared" si="332"/>
        <v>0.58014455483834415</v>
      </c>
      <c r="HT25" s="821">
        <f t="shared" si="333"/>
        <v>44.584935789669451</v>
      </c>
      <c r="HU25" s="846">
        <f t="shared" si="421"/>
        <v>568673.39047422307</v>
      </c>
      <c r="HV25" s="847">
        <f t="shared" si="492"/>
        <v>487250.51100000017</v>
      </c>
      <c r="HW25" s="848">
        <f t="shared" si="486"/>
        <v>2.98</v>
      </c>
      <c r="HX25" s="849">
        <f>DATI!CQ22</f>
        <v>2.98</v>
      </c>
      <c r="HY25" s="849">
        <f>DATI!CT22</f>
        <v>0</v>
      </c>
      <c r="HZ25" s="850">
        <f t="shared" si="422"/>
        <v>0</v>
      </c>
      <c r="IA25" s="850">
        <f t="shared" si="334"/>
        <v>2.0719174658369361E-6</v>
      </c>
      <c r="IB25" s="822">
        <f t="shared" si="335"/>
        <v>5.2402662933022849E-6</v>
      </c>
      <c r="IC25" s="849">
        <f>DATI!CV22</f>
        <v>2725.4604214850528</v>
      </c>
      <c r="ID25" s="851">
        <f t="shared" si="423"/>
        <v>2728.4404214850529</v>
      </c>
      <c r="IE25" s="852">
        <f t="shared" si="336"/>
        <v>1.8970145516007961E-3</v>
      </c>
      <c r="IF25" s="852">
        <f t="shared" si="337"/>
        <v>4.7979041523461751E-3</v>
      </c>
      <c r="IG25" s="848">
        <f t="shared" si="495"/>
        <v>2.98</v>
      </c>
      <c r="IH25" s="853">
        <f t="shared" si="338"/>
        <v>1.9981653667666357E-6</v>
      </c>
      <c r="II25" s="849">
        <f>DATI!CX22</f>
        <v>2.98</v>
      </c>
      <c r="IJ25" s="849">
        <f>DATI!DA22</f>
        <v>0</v>
      </c>
      <c r="IK25" s="854">
        <f>DATI!CS22</f>
        <v>267225.62832721497</v>
      </c>
      <c r="IL25" s="834">
        <f t="shared" si="493"/>
        <v>119316.40357272225</v>
      </c>
      <c r="IM25" s="834">
        <f t="shared" si="488"/>
        <v>79869.010902660913</v>
      </c>
      <c r="IN25" s="822">
        <f t="shared" si="340"/>
        <v>8.2957631048044239E-2</v>
      </c>
      <c r="IO25" s="822">
        <f t="shared" si="341"/>
        <v>0.20981534492623785</v>
      </c>
      <c r="IP25" s="848">
        <f t="shared" si="425"/>
        <v>41081.735245507414</v>
      </c>
      <c r="IQ25" s="830">
        <f t="shared" si="343"/>
        <v>2.7546342474580252E-2</v>
      </c>
      <c r="IR25" s="849">
        <f>DATI!CZ22</f>
        <v>188990.96000000014</v>
      </c>
      <c r="IS25" s="834">
        <f t="shared" si="489"/>
        <v>449354.00690150086</v>
      </c>
      <c r="IT25" s="854">
        <f>DATI!CR22</f>
        <v>301444.78214700811</v>
      </c>
      <c r="IU25" s="855">
        <f>DATI!CU22</f>
        <v>147909.22475449272</v>
      </c>
      <c r="IV25" s="822">
        <f t="shared" si="426"/>
        <v>7.6156270855173083E-2</v>
      </c>
      <c r="IW25" s="830">
        <f t="shared" si="344"/>
        <v>0.31242430041712443</v>
      </c>
      <c r="IX25" s="822">
        <f t="shared" si="427"/>
        <v>0.79017941480746889</v>
      </c>
      <c r="IY25" s="854">
        <f>DATI!CW22</f>
        <v>36721.932248576282</v>
      </c>
      <c r="IZ25" s="856">
        <f t="shared" si="490"/>
        <v>486075.93915007717</v>
      </c>
      <c r="JA25" s="857">
        <f t="shared" si="345"/>
        <v>0.33795611679467674</v>
      </c>
      <c r="JB25" s="857">
        <f t="shared" si="346"/>
        <v>0.85475414762194701</v>
      </c>
      <c r="JC25" s="858">
        <f t="shared" si="491"/>
        <v>446165.79575449275</v>
      </c>
      <c r="JD25" s="830">
        <f t="shared" si="347"/>
        <v>0.29916544997063887</v>
      </c>
      <c r="JE25" s="849">
        <f>DATI!CY22</f>
        <v>298256.57100000005</v>
      </c>
      <c r="JF25" s="849">
        <f>DATI!DB22</f>
        <v>147909.22475449272</v>
      </c>
      <c r="JG25" s="826">
        <f t="shared" si="349"/>
        <v>835902.94548817852</v>
      </c>
      <c r="JH25" s="808">
        <f t="shared" si="350"/>
        <v>257.37798235591578</v>
      </c>
      <c r="JI25" s="829">
        <f t="shared" si="428"/>
        <v>0.58118184983271726</v>
      </c>
      <c r="JJ25" s="843" t="str">
        <f>DATI!CN22</f>
        <v>58/66</v>
      </c>
      <c r="JK25" s="844">
        <f>DATI!CO22/DATI!CP22</f>
        <v>0.99824420568513361</v>
      </c>
      <c r="JL25" s="859">
        <f t="shared" si="429"/>
        <v>1.0209297502049606E-2</v>
      </c>
      <c r="JM25" s="860">
        <f t="shared" si="430"/>
        <v>6.099345675574506E-3</v>
      </c>
      <c r="JN25" s="861">
        <f t="shared" si="351"/>
        <v>1285256.9523896794</v>
      </c>
      <c r="JO25" s="834">
        <f t="shared" si="431"/>
        <v>1321978.8846382557</v>
      </c>
      <c r="JP25" s="829">
        <f t="shared" si="432"/>
        <v>0.89360615024984169</v>
      </c>
      <c r="JQ25" s="830">
        <f t="shared" si="433"/>
        <v>2.4446699058233823E-2</v>
      </c>
      <c r="JR25" s="862">
        <f t="shared" si="434"/>
        <v>0.919137966627394</v>
      </c>
      <c r="JS25" s="825">
        <f t="shared" si="435"/>
        <v>3.1070990008271071E-2</v>
      </c>
      <c r="JT25" s="818">
        <f>DATI!BW22</f>
        <v>174721.63785240345</v>
      </c>
      <c r="JU25" s="819">
        <v>149610.22762186744</v>
      </c>
      <c r="JV25" s="819">
        <f>DATI!BY22</f>
        <v>61115.691763609357</v>
      </c>
      <c r="JW25" s="819">
        <f>DATI!BZ22</f>
        <v>279913.11900000001</v>
      </c>
      <c r="JX25" s="819">
        <f>DATI!CA22</f>
        <v>51802.223599999998</v>
      </c>
      <c r="JY25" s="819">
        <f>DATI!CB22</f>
        <v>55929.602863167223</v>
      </c>
      <c r="JZ25" s="819">
        <f>DATI!CC22</f>
        <v>13420.755058356508</v>
      </c>
      <c r="KA25" s="819">
        <f>DATI!CD22</f>
        <v>342.02726775889158</v>
      </c>
      <c r="KB25" s="819">
        <f>DATI!CE22</f>
        <v>10439.140151457219</v>
      </c>
      <c r="KC25" s="819">
        <f>DATI!CF22</f>
        <v>0</v>
      </c>
      <c r="KD25" s="819">
        <f>DATI!CG22</f>
        <v>2494.1904800000002</v>
      </c>
      <c r="KE25" s="819">
        <f>DATI!CH22</f>
        <v>0</v>
      </c>
      <c r="KF25" s="819">
        <f>DATI!CI22</f>
        <v>275.45840536117555</v>
      </c>
      <c r="KG25" s="819">
        <f>DATI!CJ22</f>
        <v>491.49509756584166</v>
      </c>
      <c r="KH25" s="819">
        <f>DATI!CK22</f>
        <v>8962.9565606267643</v>
      </c>
      <c r="KI25" s="819">
        <f>DATI!CL22</f>
        <v>3834.981992259969</v>
      </c>
      <c r="KJ25" s="863">
        <f t="shared" si="353"/>
        <v>53.797516646038154</v>
      </c>
      <c r="KK25" s="864">
        <f t="shared" si="436"/>
        <v>2.0641587085387665E-2</v>
      </c>
      <c r="KL25" s="865">
        <f t="shared" si="354"/>
        <v>46.065609330563255</v>
      </c>
      <c r="KM25" s="864">
        <f t="shared" si="437"/>
        <v>2.0854983251037813E-2</v>
      </c>
      <c r="KN25" s="865">
        <f t="shared" si="355"/>
        <v>18.8177748640632</v>
      </c>
      <c r="KO25" s="864">
        <f t="shared" si="438"/>
        <v>3.0306027970542163E-2</v>
      </c>
      <c r="KP25" s="865">
        <f t="shared" si="356"/>
        <v>86.186409788395949</v>
      </c>
      <c r="KQ25" s="864">
        <f t="shared" si="439"/>
        <v>-4.4759394227907916E-2</v>
      </c>
      <c r="KR25" s="865">
        <f t="shared" si="357"/>
        <v>15.950119405227717</v>
      </c>
      <c r="KS25" s="864">
        <f t="shared" si="440"/>
        <v>0.1258989815496637</v>
      </c>
      <c r="KT25" s="865">
        <f t="shared" si="358"/>
        <v>17.220956591417117</v>
      </c>
      <c r="KU25" s="864">
        <f t="shared" si="441"/>
        <v>1.6389213287093155E-2</v>
      </c>
      <c r="KV25" s="865">
        <f t="shared" si="359"/>
        <v>4.1323061214905108</v>
      </c>
      <c r="KW25" s="864">
        <f t="shared" si="442"/>
        <v>-8.1619836839926588E-2</v>
      </c>
      <c r="KX25" s="865">
        <f t="shared" si="360"/>
        <v>0.10531161370065423</v>
      </c>
      <c r="KY25" s="864">
        <f t="shared" si="443"/>
        <v>-0.45519607977976145</v>
      </c>
      <c r="KZ25" s="865">
        <f t="shared" si="361"/>
        <v>3.2142545306423798</v>
      </c>
      <c r="LA25" s="864">
        <f t="shared" si="444"/>
        <v>-5.9155774738520461E-3</v>
      </c>
      <c r="LB25" s="866" t="s">
        <v>177</v>
      </c>
      <c r="LC25" s="867" t="s">
        <v>177</v>
      </c>
      <c r="LD25" s="865">
        <f t="shared" si="362"/>
        <v>0.76797158906866381</v>
      </c>
      <c r="LE25" s="864">
        <f t="shared" si="445"/>
        <v>-1.1571564268493888E-2</v>
      </c>
      <c r="LF25" s="865">
        <f t="shared" si="363"/>
        <v>0</v>
      </c>
      <c r="LG25" s="864">
        <f t="shared" si="446"/>
        <v>-1</v>
      </c>
      <c r="LH25" s="865">
        <f t="shared" si="364"/>
        <v>8.481478499089698E-2</v>
      </c>
      <c r="LI25" s="864">
        <f t="shared" si="447"/>
        <v>-6.4510106397076453E-2</v>
      </c>
      <c r="LJ25" s="865">
        <f t="shared" si="365"/>
        <v>0.15133337815365946</v>
      </c>
      <c r="LK25" s="864">
        <f t="shared" si="448"/>
        <v>-2.8746641758547142E-2</v>
      </c>
      <c r="LL25" s="865">
        <f t="shared" si="366"/>
        <v>2.7597314831455622</v>
      </c>
      <c r="LM25" s="864">
        <f t="shared" si="449"/>
        <v>-5.0152321720898663E-3</v>
      </c>
      <c r="LN25" s="865">
        <f t="shared" si="367"/>
        <v>1.1808068542726531</v>
      </c>
      <c r="LO25" s="868">
        <f t="shared" si="450"/>
        <v>0.28114253516019505</v>
      </c>
      <c r="LP25" s="869">
        <f t="shared" si="368"/>
        <v>0.12147946749195659</v>
      </c>
      <c r="LQ25" s="870">
        <f t="shared" si="369"/>
        <v>0.10402014888509623</v>
      </c>
      <c r="LR25" s="870">
        <f t="shared" si="370"/>
        <v>4.249217087306336E-2</v>
      </c>
      <c r="LS25" s="870">
        <f t="shared" si="371"/>
        <v>0.19461640274261502</v>
      </c>
      <c r="LT25" s="870">
        <f t="shared" si="372"/>
        <v>3.6016755653030308E-2</v>
      </c>
      <c r="LU25" s="870">
        <f t="shared" si="373"/>
        <v>3.8886416452858952E-2</v>
      </c>
      <c r="LV25" s="870">
        <f t="shared" si="374"/>
        <v>9.3311063121235757E-3</v>
      </c>
      <c r="LW25" s="870">
        <f t="shared" si="375"/>
        <v>2.3780277512152142E-4</v>
      </c>
      <c r="LX25" s="871">
        <f t="shared" si="376"/>
        <v>7.2580660429945806E-3</v>
      </c>
      <c r="LY25" s="872" t="s">
        <v>177</v>
      </c>
      <c r="LZ25" s="871">
        <f t="shared" si="377"/>
        <v>1.7341465834349705E-3</v>
      </c>
      <c r="MA25" s="871">
        <f t="shared" si="378"/>
        <v>0</v>
      </c>
      <c r="MB25" s="871">
        <f t="shared" si="379"/>
        <v>1.9151915475819139E-4</v>
      </c>
      <c r="MC25" s="871">
        <f t="shared" si="380"/>
        <v>3.4172391846305246E-4</v>
      </c>
      <c r="MD25" s="871">
        <f t="shared" si="381"/>
        <v>6.2317135045303175E-3</v>
      </c>
      <c r="ME25" s="871">
        <f t="shared" si="382"/>
        <v>2.6663644868904564E-3</v>
      </c>
      <c r="MF25" s="869">
        <f t="shared" si="383"/>
        <v>0.20198913569165125</v>
      </c>
      <c r="MG25" s="870">
        <f t="shared" si="384"/>
        <v>0.17295877568123719</v>
      </c>
      <c r="MH25" s="870">
        <f t="shared" si="385"/>
        <v>7.0653560190163986E-2</v>
      </c>
      <c r="MI25" s="870">
        <f t="shared" si="386"/>
        <v>0.32359706370956831</v>
      </c>
      <c r="MJ25" s="870">
        <f t="shared" si="387"/>
        <v>5.988660878230042E-2</v>
      </c>
      <c r="MK25" s="870">
        <f t="shared" si="388"/>
        <v>6.4658117224449127E-2</v>
      </c>
      <c r="ML25" s="870">
        <f t="shared" si="389"/>
        <v>1.5515231816088984E-2</v>
      </c>
      <c r="MM25" s="870">
        <f t="shared" si="390"/>
        <v>3.9540490260259512E-4</v>
      </c>
      <c r="MN25" s="871">
        <f t="shared" si="451"/>
        <v>1.2068298594694356E-2</v>
      </c>
      <c r="MO25" s="872" t="s">
        <v>177</v>
      </c>
      <c r="MP25" s="871">
        <f t="shared" si="391"/>
        <v>2.883440113645973E-3</v>
      </c>
      <c r="MQ25" s="871">
        <f t="shared" si="392"/>
        <v>0</v>
      </c>
      <c r="MR25" s="871">
        <f t="shared" si="393"/>
        <v>3.1844713626657997E-4</v>
      </c>
      <c r="MS25" s="871">
        <f t="shared" si="394"/>
        <v>5.681990575081054E-4</v>
      </c>
      <c r="MT25" s="871">
        <f t="shared" si="395"/>
        <v>1.0361738083363046E-2</v>
      </c>
      <c r="MU25" s="871">
        <f t="shared" si="396"/>
        <v>4.4334789184153831E-3</v>
      </c>
      <c r="MV25" s="826">
        <f t="shared" si="397"/>
        <v>861665.86768817855</v>
      </c>
      <c r="MW25" s="808">
        <f t="shared" si="398"/>
        <v>257.37798235591578</v>
      </c>
      <c r="MX25" s="862">
        <f t="shared" si="399"/>
        <v>0.57776875655685933</v>
      </c>
      <c r="MY25" s="873">
        <f t="shared" si="452"/>
        <v>0.19998857402106518</v>
      </c>
      <c r="MZ25" s="823">
        <f t="shared" si="453"/>
        <v>9.9176875949573723E-2</v>
      </c>
      <c r="NA25" s="1480">
        <f t="shared" si="454"/>
        <v>0.29916544997063887</v>
      </c>
      <c r="NB25" s="861">
        <f t="shared" si="455"/>
        <v>1285256.9523896794</v>
      </c>
      <c r="NC25" s="834">
        <f t="shared" si="456"/>
        <v>1321978.8846382557</v>
      </c>
      <c r="ND25" s="829">
        <f t="shared" si="400"/>
        <v>0.86179729183258125</v>
      </c>
      <c r="NE25" s="875">
        <f t="shared" si="401"/>
        <v>0.88642027613454644</v>
      </c>
    </row>
    <row r="26" spans="1:369" outlineLevel="1" x14ac:dyDescent="0.2">
      <c r="A26" s="876" t="s">
        <v>186</v>
      </c>
      <c r="B26" s="559">
        <f>DATI!D23</f>
        <v>55</v>
      </c>
      <c r="C26" s="1516" t="str">
        <f>DATI!F23 &amp; "/" &amp; DATI!E23 &amp; " (" &amp; TEXT(DATI!F23/DATI!E23,"0,0%") &amp; ")"</f>
        <v>55/55 (100,0%)</v>
      </c>
      <c r="D26" s="560">
        <f>DATI!G23</f>
        <v>879529</v>
      </c>
      <c r="E26" s="561">
        <f t="shared" si="457"/>
        <v>8.7756308318105783E-2</v>
      </c>
      <c r="F26" s="562">
        <f t="shared" si="402"/>
        <v>9.1595853804618457E-3</v>
      </c>
      <c r="G26" s="563">
        <f>DATI!H23</f>
        <v>370087.57060999994</v>
      </c>
      <c r="H26" s="564">
        <f t="shared" si="251"/>
        <v>1013.9385496164382</v>
      </c>
      <c r="I26" s="877">
        <f t="shared" si="252"/>
        <v>420.77927005249393</v>
      </c>
      <c r="J26" s="566">
        <f t="shared" si="253"/>
        <v>1.1528199179520382</v>
      </c>
      <c r="K26" s="567">
        <f t="shared" si="254"/>
        <v>2.4247135818563803E-2</v>
      </c>
      <c r="L26" s="567">
        <f t="shared" si="403"/>
        <v>1.4950609057945777E-2</v>
      </c>
      <c r="M26" s="567">
        <f t="shared" si="458"/>
        <v>7.8495869743252136E-2</v>
      </c>
      <c r="N26" s="568">
        <f>DATI!I23</f>
        <v>74489.953999999998</v>
      </c>
      <c r="O26" s="564">
        <f>DATI!EY23</f>
        <v>0</v>
      </c>
      <c r="P26" s="568">
        <f>DATI!J23</f>
        <v>22018.92</v>
      </c>
      <c r="Q26" s="564">
        <f>DATI!K23</f>
        <v>22018.92</v>
      </c>
      <c r="R26" s="564">
        <f>DATI!L23</f>
        <v>0</v>
      </c>
      <c r="S26" s="564">
        <f t="shared" si="494"/>
        <v>0</v>
      </c>
      <c r="T26" s="568">
        <f>DATI!M23</f>
        <v>11632.883</v>
      </c>
      <c r="U26" s="564">
        <f>DATI!N23</f>
        <v>11632.883</v>
      </c>
      <c r="V26" s="564">
        <f>DATI!O23</f>
        <v>0</v>
      </c>
      <c r="W26" s="569">
        <f t="shared" si="459"/>
        <v>0</v>
      </c>
      <c r="X26" s="570">
        <f>DATI!P23</f>
        <v>250073.56692000001</v>
      </c>
      <c r="Y26" s="564">
        <f>DATI!Q23</f>
        <v>14790.0856</v>
      </c>
      <c r="Z26" s="568">
        <f>DATI!R23</f>
        <v>11314.531999999999</v>
      </c>
      <c r="AA26" s="568">
        <f>DATI!U23</f>
        <v>547.44000000000005</v>
      </c>
      <c r="AB26" s="568">
        <f>DATI!V23</f>
        <v>10.27469</v>
      </c>
      <c r="AC26" s="568">
        <f>DATI!W23</f>
        <v>295597.61660999997</v>
      </c>
      <c r="AD26" s="565">
        <f t="shared" si="257"/>
        <v>336.08626504640546</v>
      </c>
      <c r="AE26" s="567">
        <f t="shared" si="499"/>
        <v>3.0034527095670543E-2</v>
      </c>
      <c r="AF26" s="567">
        <f t="shared" si="461"/>
        <v>2.0685471374023198E-2</v>
      </c>
      <c r="AG26" s="878">
        <f t="shared" si="258"/>
        <v>0.79872343759823849</v>
      </c>
      <c r="AH26" s="572">
        <f t="shared" si="405"/>
        <v>74489.953999999998</v>
      </c>
      <c r="AI26" s="564">
        <f t="shared" si="406"/>
        <v>204.08206575342464</v>
      </c>
      <c r="AJ26" s="565">
        <f t="shared" si="260"/>
        <v>84.693005006088484</v>
      </c>
      <c r="AK26" s="566">
        <f t="shared" si="261"/>
        <v>0.23203563015366707</v>
      </c>
      <c r="AL26" s="567">
        <f t="shared" si="498"/>
        <v>1.9082133147698824E-3</v>
      </c>
      <c r="AM26" s="567">
        <f t="shared" si="408"/>
        <v>-7.1855553578854476E-3</v>
      </c>
      <c r="AN26" s="579">
        <f>DATI!EH23/1000</f>
        <v>0</v>
      </c>
      <c r="AO26" s="580">
        <f>(DATI!EI23+DATI!ES23)/1000</f>
        <v>0</v>
      </c>
      <c r="AP26" s="580">
        <f>DATI!EJ23/1000</f>
        <v>0</v>
      </c>
      <c r="AQ26" s="580">
        <f>(DATI!EK23+DATI!EU23)/1000</f>
        <v>0</v>
      </c>
      <c r="AR26" s="580">
        <f>DATI!EL23/1000</f>
        <v>10.269690000000001</v>
      </c>
      <c r="AS26" s="580">
        <f>DATI!EM23/1000</f>
        <v>5.0000000000000001E-3</v>
      </c>
      <c r="AT26" s="580">
        <f>DATI!EN23/1000</f>
        <v>0</v>
      </c>
      <c r="AU26" s="580">
        <f>DATI!EO23/1000</f>
        <v>0</v>
      </c>
      <c r="AV26" s="580">
        <f>DATI!EP23/1000</f>
        <v>0</v>
      </c>
      <c r="AW26" s="580">
        <f>DATI!EQ23/1000</f>
        <v>0</v>
      </c>
      <c r="AX26" s="580">
        <f>(DATI!ER23+DATI!EW23)/1000</f>
        <v>0</v>
      </c>
      <c r="AY26" s="580">
        <f>DATI!ET23/1000</f>
        <v>0</v>
      </c>
      <c r="AZ26" s="580">
        <f>DATI!EV23/1000</f>
        <v>0</v>
      </c>
      <c r="BA26" s="580">
        <f>DATI!EX23/1000</f>
        <v>0</v>
      </c>
      <c r="BB26" s="576">
        <f>DATI!DE23/1000</f>
        <v>24.788</v>
      </c>
      <c r="BC26" s="577">
        <f>DATI!DF23/1000</f>
        <v>0.19</v>
      </c>
      <c r="BD26" s="577">
        <f>DATI!DG23/1000</f>
        <v>39.509</v>
      </c>
      <c r="BE26" s="577">
        <f>DATI!DH23/1000</f>
        <v>45854.746440000003</v>
      </c>
      <c r="BF26" s="577">
        <f>DATI!DI23/1000</f>
        <v>99.78916000000001</v>
      </c>
      <c r="BG26" s="577">
        <f>DATI!DJ23/1000</f>
        <v>25032.036399999997</v>
      </c>
      <c r="BH26" s="577">
        <f>DATI!DK23/1000</f>
        <v>4628.2505999999994</v>
      </c>
      <c r="BI26" s="577">
        <f>DATI!DL23/1000</f>
        <v>30223.86</v>
      </c>
      <c r="BJ26" s="577">
        <f>DATI!DM23/1000</f>
        <v>178.41739999999999</v>
      </c>
      <c r="BK26" s="577">
        <f>DATI!DN23/1000</f>
        <v>59.82</v>
      </c>
      <c r="BL26" s="577">
        <f>DATI!DO23/1000</f>
        <v>64.148759999999996</v>
      </c>
      <c r="BM26" s="577">
        <f>DATI!DP23/1000</f>
        <v>1632.0506799999998</v>
      </c>
      <c r="BN26" s="577">
        <f>DATI!DQ23/1000</f>
        <v>92.05</v>
      </c>
      <c r="BO26" s="577">
        <f>DATI!DR23/1000</f>
        <v>4019.9044799999997</v>
      </c>
      <c r="BP26" s="577">
        <f>DATI!DS23/1000</f>
        <v>2048.3560000000002</v>
      </c>
      <c r="BQ26" s="577">
        <f>DATI!DT23/1000</f>
        <v>38.879800000000003</v>
      </c>
      <c r="BR26" s="577">
        <f>DATI!DU23/1000</f>
        <v>71646.929999999993</v>
      </c>
      <c r="BS26" s="577">
        <f>DATI!DV23/1000</f>
        <v>27505.382399999999</v>
      </c>
      <c r="BT26" s="577">
        <f>DATI!DW23/1000</f>
        <v>1.6876</v>
      </c>
      <c r="BU26" s="577">
        <f>DATI!DX23/1000</f>
        <v>715.60360000000014</v>
      </c>
      <c r="BV26" s="578">
        <f>DATI!DY23/1000</f>
        <v>36167.166599999997</v>
      </c>
      <c r="BW26" s="579">
        <f>DATI!DZ23/1000</f>
        <v>39.509</v>
      </c>
      <c r="BX26" s="580">
        <f>DATI!EA23/1000</f>
        <v>0</v>
      </c>
      <c r="BY26" s="580">
        <f>DATI!EB23/1000</f>
        <v>0</v>
      </c>
      <c r="BZ26" s="580">
        <f>DATI!EC23/1000</f>
        <v>0</v>
      </c>
      <c r="CA26" s="580">
        <f>DATI!ED23/1000</f>
        <v>0</v>
      </c>
      <c r="CB26" s="580">
        <f>DATI!EE23/1000</f>
        <v>0</v>
      </c>
      <c r="CC26" s="580">
        <f>DATI!EF23/1000</f>
        <v>0</v>
      </c>
      <c r="CD26" s="581">
        <f>DATI!EG23/1000</f>
        <v>0</v>
      </c>
      <c r="CE26" s="579">
        <f t="shared" si="266"/>
        <v>2.8183266270924552E-2</v>
      </c>
      <c r="CF26" s="580">
        <f t="shared" si="267"/>
        <v>2.160247132271932E-4</v>
      </c>
      <c r="CG26" s="580">
        <f t="shared" si="268"/>
        <v>4.4920633657332502E-2</v>
      </c>
      <c r="CH26" s="580">
        <f t="shared" si="269"/>
        <v>52.1355707884561</v>
      </c>
      <c r="CI26" s="580">
        <f t="shared" si="270"/>
        <v>0.11345749827464473</v>
      </c>
      <c r="CJ26" s="580">
        <f t="shared" si="271"/>
        <v>28.460728867382429</v>
      </c>
      <c r="CK26" s="580">
        <f t="shared" si="272"/>
        <v>5.262192150571499</v>
      </c>
      <c r="CL26" s="580">
        <f t="shared" si="273"/>
        <v>34.363687837467552</v>
      </c>
      <c r="CM26" s="580">
        <f t="shared" si="274"/>
        <v>0.2028556193144285</v>
      </c>
      <c r="CN26" s="580">
        <f t="shared" si="275"/>
        <v>6.8013675501319454E-2</v>
      </c>
      <c r="CO26" s="580">
        <f t="shared" si="276"/>
        <v>7.2935355173052843E-2</v>
      </c>
      <c r="CP26" s="580">
        <f t="shared" si="277"/>
        <v>1.8555962111539244</v>
      </c>
      <c r="CQ26" s="580">
        <f t="shared" si="278"/>
        <v>0.1046582886977007</v>
      </c>
      <c r="CR26" s="580">
        <f t="shared" si="279"/>
        <v>4.5705195394353106</v>
      </c>
      <c r="CS26" s="580">
        <f t="shared" si="280"/>
        <v>2.3289237762484243</v>
      </c>
      <c r="CT26" s="580">
        <f t="shared" si="281"/>
        <v>4.4205250764898035E-2</v>
      </c>
      <c r="CU26" s="580">
        <f t="shared" si="282"/>
        <v>81.460565825572544</v>
      </c>
      <c r="CV26" s="580">
        <f t="shared" si="283"/>
        <v>31.272854448233087</v>
      </c>
      <c r="CW26" s="580">
        <f t="shared" si="284"/>
        <v>1.9187542423274274E-3</v>
      </c>
      <c r="CX26" s="580">
        <f t="shared" si="285"/>
        <v>0.81362138144393203</v>
      </c>
      <c r="CY26" s="581">
        <f t="shared" si="286"/>
        <v>41.121062068447991</v>
      </c>
      <c r="CZ26" s="563">
        <f>DATI!AA23</f>
        <v>358682.37092000002</v>
      </c>
      <c r="DA26" s="564">
        <f t="shared" si="287"/>
        <v>982.69142717808222</v>
      </c>
      <c r="DB26" s="565">
        <f t="shared" si="288"/>
        <v>407.81187535601441</v>
      </c>
      <c r="DC26" s="566">
        <f t="shared" si="289"/>
        <v>1.11729280919456</v>
      </c>
      <c r="DD26" s="582">
        <f t="shared" si="462"/>
        <v>1.9911222452575584E-2</v>
      </c>
      <c r="DE26" s="583">
        <f t="shared" si="409"/>
        <v>1.0654050387937665E-2</v>
      </c>
      <c r="DF26" s="564">
        <f t="shared" si="463"/>
        <v>7002.378560000041</v>
      </c>
      <c r="DG26" s="584">
        <f t="shared" si="464"/>
        <v>4.2990460159681447</v>
      </c>
      <c r="DH26" s="585">
        <f t="shared" si="465"/>
        <v>7.9429799225532449E-2</v>
      </c>
      <c r="DI26" s="586">
        <f>DATI!AB23+DATI!AG23</f>
        <v>253168.94428081729</v>
      </c>
      <c r="DJ26" s="564">
        <f t="shared" si="410"/>
        <v>693.61354597484194</v>
      </c>
      <c r="DK26" s="587">
        <f t="shared" si="290"/>
        <v>287.84604519102533</v>
      </c>
      <c r="DL26" s="588">
        <f t="shared" si="291"/>
        <v>0.78861930189322005</v>
      </c>
      <c r="DM26" s="589">
        <f t="shared" si="466"/>
        <v>0.70583046396022542</v>
      </c>
      <c r="DN26" s="590">
        <f t="shared" si="467"/>
        <v>4.2415339672215759E-3</v>
      </c>
      <c r="DO26" s="590">
        <f t="shared" si="468"/>
        <v>3.0000000000000027E-3</v>
      </c>
      <c r="DP26" s="590">
        <f t="shared" si="469"/>
        <v>2.423721054615878E-2</v>
      </c>
      <c r="DQ26" s="590">
        <f t="shared" si="470"/>
        <v>1.4940773871768346E-2</v>
      </c>
      <c r="DR26" s="591">
        <f t="shared" si="471"/>
        <v>5990.9061525024299</v>
      </c>
      <c r="DS26" s="591">
        <f t="shared" si="472"/>
        <v>4.237333627533701</v>
      </c>
      <c r="DT26" s="592">
        <f t="shared" si="473"/>
        <v>8.4742293216121103E-2</v>
      </c>
      <c r="DU26" s="593" t="str">
        <f>DATI!AI23</f>
        <v>14/14</v>
      </c>
      <c r="DV26" s="592">
        <f>DATI!AJ23/DATI!AK23</f>
        <v>1</v>
      </c>
      <c r="DW26" s="594">
        <f>DATI!AB23</f>
        <v>250491.50391999999</v>
      </c>
      <c r="DX26" s="564">
        <f t="shared" si="292"/>
        <v>686.27809293150676</v>
      </c>
      <c r="DY26" s="595">
        <f t="shared" si="293"/>
        <v>284.80187000087545</v>
      </c>
      <c r="DZ26" s="566">
        <f t="shared" si="294"/>
        <v>0.78027909589280942</v>
      </c>
      <c r="EA26" s="589">
        <f t="shared" si="474"/>
        <v>0.69836580838222806</v>
      </c>
      <c r="EB26" s="585">
        <f t="shared" si="475"/>
        <v>5.1020423807152434E-3</v>
      </c>
      <c r="EC26" s="596">
        <f t="shared" si="476"/>
        <v>105513.42663918273</v>
      </c>
      <c r="ED26" s="597">
        <f t="shared" si="295"/>
        <v>289.07788120324034</v>
      </c>
      <c r="EE26" s="598">
        <f t="shared" si="296"/>
        <v>119.96583016498914</v>
      </c>
      <c r="EF26" s="599">
        <f t="shared" si="297"/>
        <v>0.3286735073013401</v>
      </c>
      <c r="EG26" s="600">
        <f t="shared" si="411"/>
        <v>9.6789807897289214E-3</v>
      </c>
      <c r="EH26" s="600">
        <f t="shared" si="412"/>
        <v>5.1468114339054836E-4</v>
      </c>
      <c r="EI26" s="582">
        <f t="shared" si="298"/>
        <v>0.29416953603977453</v>
      </c>
      <c r="EJ26" s="601">
        <f t="shared" si="413"/>
        <v>1011.4724074976111</v>
      </c>
      <c r="EK26" s="601">
        <f t="shared" si="414"/>
        <v>6.1712388434472132E-2</v>
      </c>
      <c r="EL26" s="563">
        <f>DATI!AD23</f>
        <v>74539.063999999998</v>
      </c>
      <c r="EM26" s="564">
        <f t="shared" si="299"/>
        <v>204.21661369863014</v>
      </c>
      <c r="EN26" s="595">
        <f t="shared" si="300"/>
        <v>84.748841709596846</v>
      </c>
      <c r="EO26" s="566">
        <f t="shared" si="301"/>
        <v>0.23218860742355299</v>
      </c>
      <c r="EP26" s="582">
        <f t="shared" si="477"/>
        <v>-3.985950226305348E-3</v>
      </c>
      <c r="EQ26" s="583">
        <f t="shared" si="478"/>
        <v>-1.3026220824936461E-2</v>
      </c>
      <c r="ER26" s="582">
        <f t="shared" si="415"/>
        <v>5.5524099717049226E-2</v>
      </c>
      <c r="ES26" s="564">
        <f t="shared" si="479"/>
        <v>-298.29799999999523</v>
      </c>
      <c r="ET26" s="582">
        <f t="shared" si="302"/>
        <v>0.20781357000850506</v>
      </c>
      <c r="EU26" s="584">
        <f t="shared" si="480"/>
        <v>-1.1185273105122491</v>
      </c>
      <c r="EV26" s="563">
        <f>DATI!AE23</f>
        <v>22018.92</v>
      </c>
      <c r="EW26" s="564">
        <f t="shared" si="303"/>
        <v>60.325808219178079</v>
      </c>
      <c r="EX26" s="595">
        <f t="shared" si="304"/>
        <v>25.034899360907939</v>
      </c>
      <c r="EY26" s="566">
        <f t="shared" si="305"/>
        <v>6.8588765372350521E-2</v>
      </c>
      <c r="EZ26" s="582">
        <f t="shared" si="481"/>
        <v>4.2254284878710295E-2</v>
      </c>
      <c r="FA26" s="583">
        <f t="shared" si="482"/>
        <v>3.2794317150316277E-2</v>
      </c>
      <c r="FB26" s="564">
        <f t="shared" si="483"/>
        <v>892.67439999999988</v>
      </c>
      <c r="FC26" s="584">
        <f t="shared" si="484"/>
        <v>0.79493313996263382</v>
      </c>
      <c r="FD26" s="564">
        <f>DATI!AG23</f>
        <v>2677.4403608172897</v>
      </c>
      <c r="FE26" s="582">
        <f t="shared" si="306"/>
        <v>7.4646555779973424E-3</v>
      </c>
      <c r="FF26" s="564">
        <f t="shared" si="485"/>
        <v>19341.479639182708</v>
      </c>
      <c r="FG26" s="582">
        <f t="shared" si="416"/>
        <v>2.1990724170758109E-2</v>
      </c>
      <c r="FH26" s="563">
        <f>DATI!AF23</f>
        <v>11632.883</v>
      </c>
      <c r="FI26" s="564">
        <f t="shared" si="417"/>
        <v>31.870912328767123</v>
      </c>
      <c r="FJ26" s="590">
        <f t="shared" si="307"/>
        <v>3.2432268611814717E-2</v>
      </c>
      <c r="FK26" s="590">
        <f t="shared" si="418"/>
        <v>2.3858258499306038E-2</v>
      </c>
      <c r="FL26" s="602">
        <f>DATI!AL23</f>
        <v>3802.973867360412</v>
      </c>
      <c r="FM26" s="603" t="str">
        <f>DATI!AM23</f>
        <v>8/8</v>
      </c>
      <c r="FN26" s="604">
        <f>DATI!AN23/DATI!AO23</f>
        <v>1</v>
      </c>
      <c r="FO26" s="567">
        <f t="shared" si="419"/>
        <v>0.32691585287674707</v>
      </c>
      <c r="FP26" s="605">
        <f t="shared" si="308"/>
        <v>1.0602622753959162E-2</v>
      </c>
      <c r="FQ26" s="567">
        <f t="shared" si="420"/>
        <v>-0.10465305887057888</v>
      </c>
      <c r="FR26" s="563">
        <f>DATI!AP23</f>
        <v>15952.709290000001</v>
      </c>
      <c r="FS26" s="602">
        <f>DATI!AQ23</f>
        <v>15.273</v>
      </c>
      <c r="FT26" s="602">
        <f>DATI!AR23</f>
        <v>11314.532000000003</v>
      </c>
      <c r="FU26" s="576">
        <f>DATI!AS23/1000</f>
        <v>44.573999999999998</v>
      </c>
      <c r="FV26" s="577">
        <f>DATI!AT23/1000</f>
        <v>4</v>
      </c>
      <c r="FW26" s="577">
        <f>DATI!AU23/1000</f>
        <v>7.1689999999999996</v>
      </c>
      <c r="FX26" s="577">
        <f>DATI!AV23/1000</f>
        <v>45854.746440000003</v>
      </c>
      <c r="FY26" s="577">
        <f>DATI!AW23/1000</f>
        <v>99.78916000000001</v>
      </c>
      <c r="FZ26" s="577">
        <f>DATI!AX23/1000</f>
        <v>25032.036399999997</v>
      </c>
      <c r="GA26" s="577">
        <f>DATI!AY23/1000</f>
        <v>4634.3125999999993</v>
      </c>
      <c r="GB26" s="577">
        <f>DATI!AZ23/1000</f>
        <v>30223.86</v>
      </c>
      <c r="GC26" s="577">
        <f>DATI!BA23/1000</f>
        <v>178.41739999999999</v>
      </c>
      <c r="GD26" s="577">
        <f>DATI!BB23/1000</f>
        <v>144.86600000000001</v>
      </c>
      <c r="GE26" s="577">
        <f>DATI!BC23/1000</f>
        <v>64.148759999999996</v>
      </c>
      <c r="GF26" s="577">
        <f>DATI!BD23/1000</f>
        <v>1632.0506799999998</v>
      </c>
      <c r="GG26" s="577">
        <f>DATI!BE23/1000</f>
        <v>92.05</v>
      </c>
      <c r="GH26" s="577">
        <f>DATI!BF23/1000</f>
        <v>4019.9044799999997</v>
      </c>
      <c r="GI26" s="577">
        <f>DATI!BG23/1000</f>
        <v>0.29299999999999998</v>
      </c>
      <c r="GJ26" s="577">
        <f>DATI!BH23/1000</f>
        <v>2048.3560000000002</v>
      </c>
      <c r="GK26" s="577">
        <f>DATI!BI23/1000</f>
        <v>38.879800000000003</v>
      </c>
      <c r="GL26" s="577">
        <f>DATI!BJ23/1000</f>
        <v>71646.929999999993</v>
      </c>
      <c r="GM26" s="577">
        <f>DATI!BK23/1000</f>
        <v>27505.382399999999</v>
      </c>
      <c r="GN26" s="577">
        <f>DATI!BL23/1000</f>
        <v>1.6876</v>
      </c>
      <c r="GO26" s="577">
        <f>DATI!BM23/1000</f>
        <v>701.54360000000008</v>
      </c>
      <c r="GP26" s="578">
        <f>DATI!BN23/1000</f>
        <v>36516.506600000001</v>
      </c>
      <c r="GQ26" s="579">
        <f>DATI!BO23/1000</f>
        <v>7.1689999999999996</v>
      </c>
      <c r="GR26" s="580">
        <f>DATI!BP23/1000</f>
        <v>0</v>
      </c>
      <c r="GS26" s="580">
        <f>DATI!BQ23/1000</f>
        <v>0</v>
      </c>
      <c r="GT26" s="580">
        <f>DATI!BR23/1000</f>
        <v>0</v>
      </c>
      <c r="GU26" s="580">
        <f>DATI!BS23/1000</f>
        <v>0</v>
      </c>
      <c r="GV26" s="580">
        <f>DATI!BT23/1000</f>
        <v>0</v>
      </c>
      <c r="GW26" s="580">
        <f>DATI!BU23/1000</f>
        <v>0</v>
      </c>
      <c r="GX26" s="581">
        <f>DATI!BV23/1000</f>
        <v>0</v>
      </c>
      <c r="GY26" s="579">
        <f t="shared" si="312"/>
        <v>5.0679397723099526E-2</v>
      </c>
      <c r="GZ26" s="580">
        <f t="shared" si="313"/>
        <v>4.5478886995198569E-3</v>
      </c>
      <c r="HA26" s="580">
        <f t="shared" si="314"/>
        <v>8.1509535217144623E-3</v>
      </c>
      <c r="HB26" s="580">
        <f t="shared" si="315"/>
        <v>52.1355707884561</v>
      </c>
      <c r="HC26" s="580">
        <f t="shared" si="316"/>
        <v>0.11345749827464473</v>
      </c>
      <c r="HD26" s="580">
        <f t="shared" si="317"/>
        <v>28.460728867382429</v>
      </c>
      <c r="HE26" s="580">
        <f t="shared" si="318"/>
        <v>5.269084475895621</v>
      </c>
      <c r="HF26" s="580">
        <f t="shared" si="319"/>
        <v>34.363687837467552</v>
      </c>
      <c r="HG26" s="580">
        <f t="shared" si="320"/>
        <v>0.2028556193144285</v>
      </c>
      <c r="HH26" s="580">
        <f t="shared" si="321"/>
        <v>0.16470861108616089</v>
      </c>
      <c r="HI26" s="580">
        <f t="shared" si="322"/>
        <v>7.2935355173052843E-2</v>
      </c>
      <c r="HJ26" s="580">
        <f t="shared" si="323"/>
        <v>1.8555962111539244</v>
      </c>
      <c r="HK26" s="580">
        <f t="shared" si="324"/>
        <v>0.1046582886977007</v>
      </c>
      <c r="HL26" s="580">
        <f t="shared" si="325"/>
        <v>4.5705195394353106</v>
      </c>
      <c r="HM26" s="580">
        <f t="shared" si="326"/>
        <v>3.3313284723982949E-4</v>
      </c>
      <c r="HN26" s="580">
        <f t="shared" si="327"/>
        <v>2.3289237762484243</v>
      </c>
      <c r="HO26" s="580">
        <f t="shared" si="328"/>
        <v>4.4205250764898035E-2</v>
      </c>
      <c r="HP26" s="580">
        <f t="shared" si="496"/>
        <v>81.460565825572544</v>
      </c>
      <c r="HQ26" s="580">
        <f t="shared" si="330"/>
        <v>31.272854448233087</v>
      </c>
      <c r="HR26" s="580">
        <f t="shared" si="331"/>
        <v>1.9187542423274274E-3</v>
      </c>
      <c r="HS26" s="580">
        <f t="shared" si="332"/>
        <v>0.79763555266511976</v>
      </c>
      <c r="HT26" s="581">
        <f t="shared" si="333"/>
        <v>41.518251928020568</v>
      </c>
      <c r="HU26" s="607">
        <f t="shared" si="421"/>
        <v>105513.42663918267</v>
      </c>
      <c r="HV26" s="608">
        <f t="shared" si="492"/>
        <v>74539.063999999984</v>
      </c>
      <c r="HW26" s="609">
        <f t="shared" si="486"/>
        <v>0</v>
      </c>
      <c r="HX26" s="610">
        <f>DATI!CQ23</f>
        <v>0</v>
      </c>
      <c r="HY26" s="610">
        <f>DATI!CT23</f>
        <v>0</v>
      </c>
      <c r="HZ26" s="611">
        <f t="shared" si="422"/>
        <v>0</v>
      </c>
      <c r="IA26" s="611">
        <f t="shared" si="334"/>
        <v>0</v>
      </c>
      <c r="IB26" s="582">
        <f t="shared" si="335"/>
        <v>0</v>
      </c>
      <c r="IC26" s="610">
        <f>DATI!CV23</f>
        <v>844.65228579074153</v>
      </c>
      <c r="ID26" s="612">
        <f t="shared" si="423"/>
        <v>844.65228579074153</v>
      </c>
      <c r="IE26" s="613">
        <f t="shared" si="336"/>
        <v>2.3548753835440982E-3</v>
      </c>
      <c r="IF26" s="613">
        <f t="shared" si="337"/>
        <v>8.0051640127198551E-3</v>
      </c>
      <c r="IG26" s="609">
        <f t="shared" si="495"/>
        <v>0</v>
      </c>
      <c r="IH26" s="616">
        <f t="shared" si="338"/>
        <v>0</v>
      </c>
      <c r="II26" s="610">
        <f>DATI!CX23</f>
        <v>0</v>
      </c>
      <c r="IJ26" s="610">
        <f>DATI!DA23</f>
        <v>0</v>
      </c>
      <c r="IK26" s="615">
        <f>DATI!CS23</f>
        <v>47818.518639182686</v>
      </c>
      <c r="IL26" s="594">
        <f t="shared" si="493"/>
        <v>46430.163468913677</v>
      </c>
      <c r="IM26" s="594">
        <f t="shared" si="488"/>
        <v>30996.479399319833</v>
      </c>
      <c r="IN26" s="582">
        <f t="shared" si="340"/>
        <v>0.1294464608054835</v>
      </c>
      <c r="IO26" s="582">
        <f t="shared" si="341"/>
        <v>0.4400403337073665</v>
      </c>
      <c r="IP26" s="609">
        <f t="shared" si="425"/>
        <v>15455.80082973099</v>
      </c>
      <c r="IQ26" s="590">
        <f t="shared" si="343"/>
        <v>4.1762550426256782E-2</v>
      </c>
      <c r="IR26" s="610">
        <f>DATI!CZ23</f>
        <v>16844.156000000003</v>
      </c>
      <c r="IS26" s="594">
        <f t="shared" si="489"/>
        <v>59083.263170268998</v>
      </c>
      <c r="IT26" s="615">
        <f>DATI!CR23</f>
        <v>57694.907999999989</v>
      </c>
      <c r="IU26" s="617">
        <f>DATI!CU23</f>
        <v>1388.3551702690124</v>
      </c>
      <c r="IV26" s="582">
        <f t="shared" si="426"/>
        <v>-6.6553685498752816E-3</v>
      </c>
      <c r="IW26" s="590">
        <f t="shared" si="344"/>
        <v>0.16472307523429089</v>
      </c>
      <c r="IX26" s="582">
        <f t="shared" si="427"/>
        <v>0.5599596662926335</v>
      </c>
      <c r="IY26" s="615">
        <f>DATI!CW23</f>
        <v>14589.031783803104</v>
      </c>
      <c r="IZ26" s="618">
        <f t="shared" si="490"/>
        <v>73672.294954072102</v>
      </c>
      <c r="JA26" s="619">
        <f t="shared" si="345"/>
        <v>0.20539703349542054</v>
      </c>
      <c r="JB26" s="619">
        <f t="shared" si="346"/>
        <v>0.69822673095438748</v>
      </c>
      <c r="JC26" s="620">
        <f t="shared" si="491"/>
        <v>59083.263170268998</v>
      </c>
      <c r="JD26" s="590">
        <f t="shared" si="347"/>
        <v>0.15964671029855046</v>
      </c>
      <c r="JE26" s="610">
        <f>DATI!CY23</f>
        <v>57694.907999999989</v>
      </c>
      <c r="JF26" s="610">
        <f>DATI!DB23</f>
        <v>1388.3551702690124</v>
      </c>
      <c r="JG26" s="586">
        <f t="shared" si="349"/>
        <v>240064.67545587104</v>
      </c>
      <c r="JH26" s="566">
        <f t="shared" si="350"/>
        <v>272.94685616491444</v>
      </c>
      <c r="JI26" s="589">
        <f t="shared" si="428"/>
        <v>0.66929599812814522</v>
      </c>
      <c r="JJ26" s="603" t="str">
        <f>DATI!CN23</f>
        <v>11/13</v>
      </c>
      <c r="JK26" s="604">
        <f>DATI!CO23/DATI!CP23</f>
        <v>0.99668473848145145</v>
      </c>
      <c r="JL26" s="621">
        <f t="shared" si="429"/>
        <v>2.5677024661548219E-2</v>
      </c>
      <c r="JM26" s="622">
        <f t="shared" si="430"/>
        <v>5.6532393036205896E-3</v>
      </c>
      <c r="JN26" s="623">
        <f t="shared" si="351"/>
        <v>299147.93862614001</v>
      </c>
      <c r="JO26" s="594">
        <f t="shared" si="431"/>
        <v>313736.97040994314</v>
      </c>
      <c r="JP26" s="589">
        <f t="shared" si="432"/>
        <v>0.83401907336243608</v>
      </c>
      <c r="JQ26" s="590">
        <f t="shared" si="433"/>
        <v>-6.4302988640452252E-4</v>
      </c>
      <c r="JR26" s="624">
        <f t="shared" si="434"/>
        <v>0.87469303162356582</v>
      </c>
      <c r="JS26" s="585">
        <f t="shared" si="435"/>
        <v>3.4895121159788101E-3</v>
      </c>
      <c r="JT26" s="576">
        <f>DATI!BW23</f>
        <v>43701.999969618839</v>
      </c>
      <c r="JU26" s="577">
        <v>35058.855372483165</v>
      </c>
      <c r="JV26" s="577">
        <f>DATI!BY23</f>
        <v>18682.533044368145</v>
      </c>
      <c r="JW26" s="577">
        <f>DATI!BZ23</f>
        <v>71646.929999999993</v>
      </c>
      <c r="JX26" s="577">
        <f>DATI!CA23</f>
        <v>27505.382399999999</v>
      </c>
      <c r="JY26" s="577">
        <f>DATI!CB23</f>
        <v>23820.003352168918</v>
      </c>
      <c r="JZ26" s="577">
        <f>DATI!CC23</f>
        <v>5636.9197393298346</v>
      </c>
      <c r="KA26" s="577">
        <f>DATI!CD23</f>
        <v>159.18467334704474</v>
      </c>
      <c r="KB26" s="577">
        <f>DATI!CE23</f>
        <v>3617.9139361580087</v>
      </c>
      <c r="KC26" s="577">
        <f>DATI!CF23</f>
        <v>0</v>
      </c>
      <c r="KD26" s="577">
        <f>DATI!CG23</f>
        <v>867.46212000000003</v>
      </c>
      <c r="KE26" s="577">
        <f>DATI!CH23</f>
        <v>0</v>
      </c>
      <c r="KF26" s="577">
        <f>DATI!CI23</f>
        <v>141.96868276309968</v>
      </c>
      <c r="KG26" s="577">
        <f>DATI!CJ23</f>
        <v>174.84905540304183</v>
      </c>
      <c r="KH26" s="577">
        <f>DATI!CK23</f>
        <v>1843.5407311643553</v>
      </c>
      <c r="KI26" s="577">
        <f>DATI!CL23</f>
        <v>1594.1802708888617</v>
      </c>
      <c r="KJ26" s="625">
        <f t="shared" si="353"/>
        <v>49.687957952061666</v>
      </c>
      <c r="KK26" s="626">
        <f t="shared" si="436"/>
        <v>1.0752364537807129E-2</v>
      </c>
      <c r="KL26" s="627">
        <f t="shared" si="354"/>
        <v>39.860943041654302</v>
      </c>
      <c r="KM26" s="626">
        <f t="shared" si="437"/>
        <v>-3.3419666270402056E-2</v>
      </c>
      <c r="KN26" s="627">
        <f t="shared" si="355"/>
        <v>21.241520227722045</v>
      </c>
      <c r="KO26" s="626">
        <f t="shared" si="438"/>
        <v>9.984601898681526E-3</v>
      </c>
      <c r="KP26" s="627">
        <f t="shared" si="356"/>
        <v>81.460565825572544</v>
      </c>
      <c r="KQ26" s="626">
        <f t="shared" si="439"/>
        <v>-1.2999575166312578E-2</v>
      </c>
      <c r="KR26" s="627">
        <f t="shared" si="357"/>
        <v>31.272854448233087</v>
      </c>
      <c r="KS26" s="626">
        <f t="shared" si="440"/>
        <v>0.24284584605776716</v>
      </c>
      <c r="KT26" s="627">
        <f t="shared" si="358"/>
        <v>27.08268101696353</v>
      </c>
      <c r="KU26" s="626">
        <f t="shared" si="441"/>
        <v>1.4172821754822561E-2</v>
      </c>
      <c r="KV26" s="627">
        <f t="shared" si="359"/>
        <v>6.4090208956496424</v>
      </c>
      <c r="KW26" s="626">
        <f t="shared" si="442"/>
        <v>-8.4501818182064689E-3</v>
      </c>
      <c r="KX26" s="627">
        <f t="shared" si="360"/>
        <v>0.18098854426294611</v>
      </c>
      <c r="KY26" s="626">
        <f t="shared" si="443"/>
        <v>-0.50502224009612751</v>
      </c>
      <c r="KZ26" s="627">
        <f t="shared" si="361"/>
        <v>4.1134674765221035</v>
      </c>
      <c r="LA26" s="626">
        <f t="shared" si="444"/>
        <v>-2.0546191678158824E-3</v>
      </c>
      <c r="LB26" s="628" t="s">
        <v>177</v>
      </c>
      <c r="LC26" s="629" t="s">
        <v>177</v>
      </c>
      <c r="LD26" s="627">
        <f t="shared" si="362"/>
        <v>0.98628029320238442</v>
      </c>
      <c r="LE26" s="626">
        <f t="shared" si="445"/>
        <v>-4.0252644224281356E-3</v>
      </c>
      <c r="LF26" s="627">
        <f t="shared" si="363"/>
        <v>0</v>
      </c>
      <c r="LG26" s="626">
        <f t="shared" si="446"/>
        <v>-1</v>
      </c>
      <c r="LH26" s="627">
        <f t="shared" si="364"/>
        <v>0.1614144420060051</v>
      </c>
      <c r="LI26" s="626">
        <f t="shared" si="447"/>
        <v>5.6711824020399253E-2</v>
      </c>
      <c r="LJ26" s="627">
        <f t="shared" si="365"/>
        <v>0.19879851079730382</v>
      </c>
      <c r="LK26" s="626">
        <f t="shared" si="448"/>
        <v>4.4525182268233827E-2</v>
      </c>
      <c r="LL26" s="627">
        <f t="shared" si="366"/>
        <v>2.0960545145917364</v>
      </c>
      <c r="LM26" s="626">
        <f t="shared" si="449"/>
        <v>4.917418268588382E-4</v>
      </c>
      <c r="LN26" s="627">
        <f t="shared" si="367"/>
        <v>1.8125386097432394</v>
      </c>
      <c r="LO26" s="630">
        <f t="shared" si="450"/>
        <v>0.50322616278068555</v>
      </c>
      <c r="LP26" s="631">
        <f t="shared" si="368"/>
        <v>0.12184039002955645</v>
      </c>
      <c r="LQ26" s="632">
        <f t="shared" si="369"/>
        <v>9.7743458320962873E-2</v>
      </c>
      <c r="LR26" s="632">
        <f t="shared" si="370"/>
        <v>5.2086566162837897E-2</v>
      </c>
      <c r="LS26" s="632">
        <f t="shared" si="371"/>
        <v>0.19975035242526604</v>
      </c>
      <c r="LT26" s="632">
        <f t="shared" si="372"/>
        <v>7.6684511506518283E-2</v>
      </c>
      <c r="LU26" s="632">
        <f t="shared" si="373"/>
        <v>6.6409740994718969E-2</v>
      </c>
      <c r="LV26" s="632">
        <f t="shared" si="374"/>
        <v>1.571563086546867E-2</v>
      </c>
      <c r="LW26" s="632">
        <f t="shared" si="375"/>
        <v>4.4380400670025971E-4</v>
      </c>
      <c r="LX26" s="633">
        <f t="shared" si="376"/>
        <v>1.0086678993668587E-2</v>
      </c>
      <c r="LY26" s="634" t="s">
        <v>177</v>
      </c>
      <c r="LZ26" s="633">
        <f t="shared" si="377"/>
        <v>2.4184687911340853E-3</v>
      </c>
      <c r="MA26" s="633">
        <f t="shared" si="378"/>
        <v>0</v>
      </c>
      <c r="MB26" s="633">
        <f t="shared" si="379"/>
        <v>3.9580613454449416E-4</v>
      </c>
      <c r="MC26" s="633">
        <f t="shared" si="380"/>
        <v>4.8747602218242254E-4</v>
      </c>
      <c r="MD26" s="633">
        <f t="shared" si="381"/>
        <v>5.1397584064022369E-3</v>
      </c>
      <c r="ME26" s="633">
        <f t="shared" si="382"/>
        <v>4.4445459273615246E-3</v>
      </c>
      <c r="MF26" s="631">
        <f t="shared" si="383"/>
        <v>0.17446499895491882</v>
      </c>
      <c r="MG26" s="632">
        <f t="shared" si="384"/>
        <v>0.13996025742924992</v>
      </c>
      <c r="MH26" s="632">
        <f t="shared" si="385"/>
        <v>7.4583499847303503E-2</v>
      </c>
      <c r="MI26" s="632">
        <f t="shared" si="386"/>
        <v>0.2860253895991699</v>
      </c>
      <c r="MJ26" s="632">
        <f t="shared" si="387"/>
        <v>0.10980564997040559</v>
      </c>
      <c r="MK26" s="632">
        <f t="shared" si="388"/>
        <v>9.5093058963693897E-2</v>
      </c>
      <c r="ML26" s="632">
        <f t="shared" si="389"/>
        <v>2.2503436847623022E-2</v>
      </c>
      <c r="MM26" s="632">
        <f t="shared" si="390"/>
        <v>6.354893114374206E-4</v>
      </c>
      <c r="MN26" s="633">
        <f t="shared" si="451"/>
        <v>1.4443260068866327E-2</v>
      </c>
      <c r="MO26" s="634" t="s">
        <v>177</v>
      </c>
      <c r="MP26" s="633">
        <f t="shared" si="391"/>
        <v>3.4630400888847842E-3</v>
      </c>
      <c r="MQ26" s="633">
        <f t="shared" si="392"/>
        <v>0</v>
      </c>
      <c r="MR26" s="633">
        <f t="shared" si="393"/>
        <v>5.6676047107945238E-4</v>
      </c>
      <c r="MS26" s="633">
        <f t="shared" si="394"/>
        <v>6.9802389568822962E-4</v>
      </c>
      <c r="MT26" s="633">
        <f t="shared" si="395"/>
        <v>7.3596936515385007E-3</v>
      </c>
      <c r="MU26" s="633">
        <f t="shared" si="396"/>
        <v>6.3642089489709744E-3</v>
      </c>
      <c r="MV26" s="586">
        <f t="shared" si="397"/>
        <v>251700.35681587103</v>
      </c>
      <c r="MW26" s="566">
        <f t="shared" si="398"/>
        <v>272.94685616491444</v>
      </c>
      <c r="MX26" s="624">
        <f t="shared" si="399"/>
        <v>0.6801102679590233</v>
      </c>
      <c r="MY26" s="879">
        <f t="shared" si="452"/>
        <v>0.15589528690440446</v>
      </c>
      <c r="MZ26" s="583">
        <f t="shared" si="453"/>
        <v>3.7514233941459973E-3</v>
      </c>
      <c r="NA26" s="1472">
        <f t="shared" si="454"/>
        <v>0.15964671029855046</v>
      </c>
      <c r="NB26" s="623">
        <f t="shared" si="455"/>
        <v>299147.93862614001</v>
      </c>
      <c r="NC26" s="594">
        <f t="shared" si="456"/>
        <v>313736.97040994314</v>
      </c>
      <c r="ND26" s="589">
        <f t="shared" si="400"/>
        <v>0.80831663201513881</v>
      </c>
      <c r="NE26" s="638">
        <f t="shared" si="401"/>
        <v>0.84773711771196081</v>
      </c>
    </row>
    <row r="27" spans="1:369" ht="8.25" customHeight="1" outlineLevel="1" x14ac:dyDescent="0.2">
      <c r="A27" s="800" t="s">
        <v>187</v>
      </c>
      <c r="B27" s="801">
        <f>DATI!D24</f>
        <v>186</v>
      </c>
      <c r="C27" s="1519" t="str">
        <f>DATI!F24 &amp; "/" &amp; DATI!E24 &amp; " (" &amp; TEXT(DATI!F24/DATI!E24,"0,0%") &amp; ")"</f>
        <v>186/186 (100,0%)</v>
      </c>
      <c r="D27" s="802">
        <f>DATI!G24</f>
        <v>539240</v>
      </c>
      <c r="E27" s="803">
        <f t="shared" si="457"/>
        <v>5.3803469467698463E-2</v>
      </c>
      <c r="F27" s="804">
        <f t="shared" si="402"/>
        <v>7.9855243678126544E-3</v>
      </c>
      <c r="G27" s="805">
        <f>DATI!H24</f>
        <v>263938.99387000001</v>
      </c>
      <c r="H27" s="806">
        <f t="shared" si="251"/>
        <v>723.120531150685</v>
      </c>
      <c r="I27" s="807">
        <f t="shared" si="252"/>
        <v>489.46479094651733</v>
      </c>
      <c r="J27" s="808">
        <f t="shared" si="253"/>
        <v>1.3409994272507324</v>
      </c>
      <c r="K27" s="809">
        <f t="shared" si="254"/>
        <v>1.4163277506257382E-2</v>
      </c>
      <c r="L27" s="809">
        <f t="shared" si="403"/>
        <v>6.1288113659363564E-3</v>
      </c>
      <c r="M27" s="809">
        <f t="shared" si="458"/>
        <v>5.5981671713091388E-2</v>
      </c>
      <c r="N27" s="810">
        <f>DATI!I24</f>
        <v>103919.859</v>
      </c>
      <c r="O27" s="806">
        <f>DATI!EY24</f>
        <v>1.88</v>
      </c>
      <c r="P27" s="568">
        <f>DATI!J24</f>
        <v>14477.658300000001</v>
      </c>
      <c r="Q27" s="564">
        <f>DATI!K24</f>
        <v>12757.44</v>
      </c>
      <c r="R27" s="564">
        <f>DATI!L24</f>
        <v>1720.2183</v>
      </c>
      <c r="S27" s="564">
        <f>P27-Q27-R27</f>
        <v>0</v>
      </c>
      <c r="T27" s="810">
        <f>DATI!M24</f>
        <v>5337.366</v>
      </c>
      <c r="U27" s="806">
        <f>DATI!N24</f>
        <v>5029.3059999999996</v>
      </c>
      <c r="V27" s="806">
        <f>DATI!O24</f>
        <v>308.06</v>
      </c>
      <c r="W27" s="811">
        <f t="shared" si="459"/>
        <v>0</v>
      </c>
      <c r="X27" s="812">
        <f>DATI!P24</f>
        <v>136456.87557</v>
      </c>
      <c r="Y27" s="806">
        <f>DATI!Q24</f>
        <v>3295.4783700000003</v>
      </c>
      <c r="Z27" s="810">
        <f>DATI!R24</f>
        <v>2627.2350000000001</v>
      </c>
      <c r="AA27" s="810">
        <f>DATI!U24</f>
        <v>187.5</v>
      </c>
      <c r="AB27" s="810">
        <f>DATI!V24</f>
        <v>932.5</v>
      </c>
      <c r="AC27" s="810">
        <f>DATI!W24</f>
        <v>157990.85657</v>
      </c>
      <c r="AD27" s="813">
        <f t="shared" si="257"/>
        <v>292.98801381574066</v>
      </c>
      <c r="AE27" s="809">
        <f t="shared" si="499"/>
        <v>3.7233080452309435E-2</v>
      </c>
      <c r="AF27" s="809">
        <f t="shared" si="461"/>
        <v>2.9015849312756917E-2</v>
      </c>
      <c r="AG27" s="814">
        <f t="shared" si="258"/>
        <v>0.59858853840981341</v>
      </c>
      <c r="AH27" s="815">
        <f t="shared" si="405"/>
        <v>105948.13729999999</v>
      </c>
      <c r="AI27" s="806">
        <f t="shared" si="406"/>
        <v>290.26886931506846</v>
      </c>
      <c r="AJ27" s="813">
        <f t="shared" si="260"/>
        <v>196.47677713077661</v>
      </c>
      <c r="AK27" s="808">
        <f t="shared" si="261"/>
        <v>0.53829254008431948</v>
      </c>
      <c r="AL27" s="809">
        <f t="shared" si="498"/>
        <v>-1.8393657283326675E-2</v>
      </c>
      <c r="AM27" s="809">
        <f t="shared" si="408"/>
        <v>-2.6170198890191308E-2</v>
      </c>
      <c r="AN27" s="816">
        <f>DATI!EH24/1000</f>
        <v>193.7</v>
      </c>
      <c r="AO27" s="817">
        <f>(DATI!EI24+DATI!ES24)/1000</f>
        <v>0</v>
      </c>
      <c r="AP27" s="817">
        <f>DATI!EJ24/1000</f>
        <v>0.8</v>
      </c>
      <c r="AQ27" s="817">
        <f>(DATI!EK24+DATI!EU24)/1000</f>
        <v>693.09</v>
      </c>
      <c r="AR27" s="817">
        <f>DATI!EL24/1000</f>
        <v>6.01</v>
      </c>
      <c r="AS27" s="817">
        <f>DATI!EM24/1000</f>
        <v>0</v>
      </c>
      <c r="AT27" s="817">
        <f>DATI!EN24/1000</f>
        <v>19.84</v>
      </c>
      <c r="AU27" s="817">
        <f>DATI!EO24/1000</f>
        <v>0</v>
      </c>
      <c r="AV27" s="817">
        <f>DATI!EP24/1000</f>
        <v>4.1399999999999997</v>
      </c>
      <c r="AW27" s="817">
        <f>DATI!EQ24/1000</f>
        <v>14.92</v>
      </c>
      <c r="AX27" s="817">
        <f>(DATI!ER24+DATI!EW24)/1000</f>
        <v>0</v>
      </c>
      <c r="AY27" s="817">
        <f>DATI!ET24/1000</f>
        <v>0</v>
      </c>
      <c r="AZ27" s="817">
        <f>DATI!EV24/1000</f>
        <v>0</v>
      </c>
      <c r="BA27" s="817">
        <f>DATI!EX24/1000</f>
        <v>0</v>
      </c>
      <c r="BB27" s="818">
        <f>DATI!DE24/1000</f>
        <v>32.935160000000003</v>
      </c>
      <c r="BC27" s="819">
        <f>DATI!DF24/1000</f>
        <v>8.6</v>
      </c>
      <c r="BD27" s="819">
        <f>DATI!DG24/1000</f>
        <v>182.38554000000002</v>
      </c>
      <c r="BE27" s="819">
        <f>DATI!DH24/1000</f>
        <v>26033.53657</v>
      </c>
      <c r="BF27" s="819">
        <f>DATI!DI24/1000</f>
        <v>36.598970000000001</v>
      </c>
      <c r="BG27" s="819">
        <f>DATI!DJ24/1000</f>
        <v>9297.5714499999995</v>
      </c>
      <c r="BH27" s="819">
        <f>DATI!DK24/1000</f>
        <v>2213.8694799999998</v>
      </c>
      <c r="BI27" s="819">
        <f>DATI!DL24/1000</f>
        <v>17066.86</v>
      </c>
      <c r="BJ27" s="819">
        <f>DATI!DM24/1000</f>
        <v>79.017320000000012</v>
      </c>
      <c r="BK27" s="819">
        <f>DATI!DN24/1000</f>
        <v>34.672580000000004</v>
      </c>
      <c r="BL27" s="819">
        <f>DATI!DO24/1000</f>
        <v>39.220520000000008</v>
      </c>
      <c r="BM27" s="819">
        <f>DATI!DP24/1000</f>
        <v>8710.2880000000005</v>
      </c>
      <c r="BN27" s="819">
        <f>DATI!DQ24/1000</f>
        <v>195.42215999999999</v>
      </c>
      <c r="BO27" s="819">
        <f>DATI!DR24/1000</f>
        <v>2563.1733599999998</v>
      </c>
      <c r="BP27" s="819">
        <f>DATI!DS24/1000</f>
        <v>977.20500000000004</v>
      </c>
      <c r="BQ27" s="819">
        <f>DATI!DT24/1000</f>
        <v>12.438000000000001</v>
      </c>
      <c r="BR27" s="819">
        <f>DATI!DU24/1000</f>
        <v>29459.275000000001</v>
      </c>
      <c r="BS27" s="819">
        <f>DATI!DV24/1000</f>
        <v>26629.029300000002</v>
      </c>
      <c r="BT27" s="819">
        <f>DATI!DW24/1000</f>
        <v>6.3070000000000004</v>
      </c>
      <c r="BU27" s="819">
        <f>DATI!DX24/1000</f>
        <v>185.57338000000001</v>
      </c>
      <c r="BV27" s="820">
        <f>DATI!DY24/1000</f>
        <v>12692.896779999999</v>
      </c>
      <c r="BW27" s="816">
        <f>DATI!DZ24/1000</f>
        <v>3.4268400000000003</v>
      </c>
      <c r="BX27" s="817">
        <f>DATI!EA24/1000</f>
        <v>0</v>
      </c>
      <c r="BY27" s="817">
        <f>DATI!EB24/1000</f>
        <v>0</v>
      </c>
      <c r="BZ27" s="817">
        <f>DATI!EC24/1000</f>
        <v>178.84</v>
      </c>
      <c r="CA27" s="817">
        <f>DATI!ED24/1000</f>
        <v>0.01</v>
      </c>
      <c r="CB27" s="817">
        <f>DATI!EE24/1000</f>
        <v>3.7000000000000002E-3</v>
      </c>
      <c r="CC27" s="817">
        <f>DATI!EF24/1000</f>
        <v>0.105</v>
      </c>
      <c r="CD27" s="821">
        <f>DATI!EG24/1000</f>
        <v>0</v>
      </c>
      <c r="CE27" s="816">
        <f t="shared" si="266"/>
        <v>6.107699725539649E-2</v>
      </c>
      <c r="CF27" s="817">
        <f t="shared" si="267"/>
        <v>1.5948371782508717E-2</v>
      </c>
      <c r="CG27" s="817">
        <f t="shared" si="268"/>
        <v>0.33822702321786219</v>
      </c>
      <c r="CH27" s="817">
        <f t="shared" si="269"/>
        <v>48.278200003708925</v>
      </c>
      <c r="CI27" s="817">
        <f t="shared" si="270"/>
        <v>6.7871393071730582E-2</v>
      </c>
      <c r="CJ27" s="817">
        <f t="shared" si="271"/>
        <v>17.241991413841703</v>
      </c>
      <c r="CK27" s="817">
        <f t="shared" si="272"/>
        <v>4.1055364587196799</v>
      </c>
      <c r="CL27" s="817">
        <f t="shared" si="273"/>
        <v>31.649840516282175</v>
      </c>
      <c r="CM27" s="817">
        <f t="shared" si="274"/>
        <v>0.1465346042578444</v>
      </c>
      <c r="CN27" s="817">
        <f t="shared" si="275"/>
        <v>6.4298976337066993E-2</v>
      </c>
      <c r="CO27" s="817">
        <f t="shared" si="276"/>
        <v>7.2732957495734746E-2</v>
      </c>
      <c r="CP27" s="817">
        <f t="shared" si="277"/>
        <v>16.152896669386543</v>
      </c>
      <c r="CQ27" s="817">
        <f t="shared" si="278"/>
        <v>0.36240293746754693</v>
      </c>
      <c r="CR27" s="817">
        <f t="shared" si="279"/>
        <v>4.7533071730583778</v>
      </c>
      <c r="CS27" s="817">
        <f t="shared" si="280"/>
        <v>1.8121893776426081</v>
      </c>
      <c r="CT27" s="817">
        <f t="shared" si="281"/>
        <v>2.3065796305912024E-2</v>
      </c>
      <c r="CU27" s="817">
        <f t="shared" si="282"/>
        <v>54.631101179437728</v>
      </c>
      <c r="CV27" s="817">
        <f t="shared" si="283"/>
        <v>49.38251854461835</v>
      </c>
      <c r="CW27" s="817">
        <f t="shared" si="284"/>
        <v>1.169609079445145E-2</v>
      </c>
      <c r="CX27" s="817">
        <f t="shared" si="285"/>
        <v>0.34413875083450784</v>
      </c>
      <c r="CY27" s="821">
        <f t="shared" si="286"/>
        <v>23.538492656331133</v>
      </c>
      <c r="CZ27" s="805">
        <f>DATI!AA24</f>
        <v>260389.94387000002</v>
      </c>
      <c r="DA27" s="806">
        <f t="shared" si="287"/>
        <v>713.39710649315077</v>
      </c>
      <c r="DB27" s="813">
        <f t="shared" si="288"/>
        <v>482.88321317038799</v>
      </c>
      <c r="DC27" s="808">
        <f t="shared" si="289"/>
        <v>1.3229677073161314</v>
      </c>
      <c r="DD27" s="822">
        <f t="shared" si="462"/>
        <v>1.1136965574055765E-2</v>
      </c>
      <c r="DE27" s="823">
        <f t="shared" si="409"/>
        <v>3.1264746666076555E-3</v>
      </c>
      <c r="DF27" s="806">
        <f t="shared" si="463"/>
        <v>2868.0128799999948</v>
      </c>
      <c r="DG27" s="824">
        <f t="shared" si="464"/>
        <v>1.505016736208745</v>
      </c>
      <c r="DH27" s="825">
        <f t="shared" si="465"/>
        <v>5.7663054107989067E-2</v>
      </c>
      <c r="DI27" s="826">
        <f>DATI!AB24+DATI!AG24</f>
        <v>141078.42420376925</v>
      </c>
      <c r="DJ27" s="806">
        <f t="shared" si="410"/>
        <v>386.51623069525823</v>
      </c>
      <c r="DK27" s="827">
        <f t="shared" si="290"/>
        <v>261.62455345258002</v>
      </c>
      <c r="DL27" s="828">
        <f t="shared" si="291"/>
        <v>0.71677959850021922</v>
      </c>
      <c r="DM27" s="829">
        <f t="shared" si="466"/>
        <v>0.54179674570767145</v>
      </c>
      <c r="DN27" s="830">
        <f t="shared" si="467"/>
        <v>3.0495665829879202E-2</v>
      </c>
      <c r="DO27" s="830">
        <f t="shared" si="468"/>
        <v>1.6000000000000014E-2</v>
      </c>
      <c r="DP27" s="830">
        <f t="shared" si="469"/>
        <v>4.1972260584440244E-2</v>
      </c>
      <c r="DQ27" s="830">
        <f t="shared" si="470"/>
        <v>3.3717484423145309E-2</v>
      </c>
      <c r="DR27" s="831">
        <f t="shared" si="471"/>
        <v>5682.8579872188857</v>
      </c>
      <c r="DS27" s="831">
        <f t="shared" si="472"/>
        <v>8.5335905976983213</v>
      </c>
      <c r="DT27" s="832">
        <f t="shared" si="473"/>
        <v>4.7222652937570386E-2</v>
      </c>
      <c r="DU27" s="833" t="str">
        <f>DATI!AI24</f>
        <v>19/19</v>
      </c>
      <c r="DV27" s="832">
        <f>DATI!AJ24/DATI!AK24</f>
        <v>1</v>
      </c>
      <c r="DW27" s="834">
        <f>DATI!AB24</f>
        <v>136463.71057</v>
      </c>
      <c r="DX27" s="806">
        <f t="shared" si="292"/>
        <v>373.87317964383561</v>
      </c>
      <c r="DY27" s="835">
        <f t="shared" si="293"/>
        <v>253.0667431384912</v>
      </c>
      <c r="DZ27" s="808">
        <f t="shared" si="294"/>
        <v>0.69333354284518145</v>
      </c>
      <c r="EA27" s="829">
        <f t="shared" si="474"/>
        <v>0.52407442676868377</v>
      </c>
      <c r="EB27" s="825">
        <f t="shared" si="475"/>
        <v>2.7549272888053217E-2</v>
      </c>
      <c r="EC27" s="836">
        <f t="shared" si="476"/>
        <v>119311.51966623077</v>
      </c>
      <c r="ED27" s="837">
        <f t="shared" si="295"/>
        <v>326.88087579789254</v>
      </c>
      <c r="EE27" s="838">
        <f t="shared" si="296"/>
        <v>221.25865971780797</v>
      </c>
      <c r="EF27" s="839">
        <f t="shared" si="297"/>
        <v>0.60618810881591223</v>
      </c>
      <c r="EG27" s="840">
        <f t="shared" si="411"/>
        <v>-2.3048627644330241E-2</v>
      </c>
      <c r="EH27" s="840">
        <f t="shared" si="412"/>
        <v>-3.0788291361234475E-2</v>
      </c>
      <c r="EI27" s="822">
        <f t="shared" si="298"/>
        <v>0.45820325429232855</v>
      </c>
      <c r="EJ27" s="841">
        <f t="shared" si="413"/>
        <v>-2814.8451072188909</v>
      </c>
      <c r="EK27" s="841">
        <f t="shared" si="414"/>
        <v>-7.0285738614896047</v>
      </c>
      <c r="EL27" s="805">
        <f>DATI!AD24</f>
        <v>104111.209</v>
      </c>
      <c r="EM27" s="806">
        <f t="shared" si="299"/>
        <v>285.23618904109588</v>
      </c>
      <c r="EN27" s="835">
        <f t="shared" si="300"/>
        <v>193.07026370447295</v>
      </c>
      <c r="EO27" s="808">
        <f t="shared" si="301"/>
        <v>0.5289596265875971</v>
      </c>
      <c r="EP27" s="822">
        <f t="shared" si="477"/>
        <v>-2.0079948353152507E-2</v>
      </c>
      <c r="EQ27" s="823">
        <f t="shared" si="478"/>
        <v>-2.7843130722107642E-2</v>
      </c>
      <c r="ER27" s="822">
        <f t="shared" si="415"/>
        <v>7.7552371065171322E-2</v>
      </c>
      <c r="ES27" s="806">
        <f t="shared" si="479"/>
        <v>-2133.3859800000064</v>
      </c>
      <c r="ET27" s="822">
        <f t="shared" si="302"/>
        <v>0.39982807113310659</v>
      </c>
      <c r="EU27" s="824">
        <f t="shared" si="480"/>
        <v>-5.5296431684615186</v>
      </c>
      <c r="EV27" s="805">
        <f>DATI!AE24</f>
        <v>14477.658300000001</v>
      </c>
      <c r="EW27" s="806">
        <f t="shared" si="303"/>
        <v>39.664817260273978</v>
      </c>
      <c r="EX27" s="835">
        <f t="shared" si="304"/>
        <v>26.848264780060827</v>
      </c>
      <c r="EY27" s="808">
        <f t="shared" si="305"/>
        <v>7.3556889808385831E-2</v>
      </c>
      <c r="EZ27" s="822">
        <f t="shared" si="481"/>
        <v>-7.7015295890058713E-3</v>
      </c>
      <c r="FA27" s="823">
        <f t="shared" si="482"/>
        <v>-1.5562777021681132E-2</v>
      </c>
      <c r="FB27" s="806">
        <f t="shared" si="483"/>
        <v>-112.36549999999988</v>
      </c>
      <c r="FC27" s="824">
        <f t="shared" si="484"/>
        <v>-0.42443900782929234</v>
      </c>
      <c r="FD27" s="806">
        <f>DATI!AG24</f>
        <v>4614.7136337692536</v>
      </c>
      <c r="FE27" s="822">
        <f t="shared" si="306"/>
        <v>1.7722318938987732E-2</v>
      </c>
      <c r="FF27" s="806">
        <f t="shared" si="485"/>
        <v>9862.9446662307473</v>
      </c>
      <c r="FG27" s="822">
        <f t="shared" si="416"/>
        <v>1.8290454465972012E-2</v>
      </c>
      <c r="FH27" s="805">
        <f>DATI!AF24</f>
        <v>5337.366</v>
      </c>
      <c r="FI27" s="806">
        <f t="shared" si="417"/>
        <v>14.622920547945206</v>
      </c>
      <c r="FJ27" s="830">
        <f t="shared" si="307"/>
        <v>2.0497588811128151E-2</v>
      </c>
      <c r="FK27" s="830">
        <f t="shared" si="418"/>
        <v>-1.4353499451265962E-3</v>
      </c>
      <c r="FL27" s="842">
        <f>DATI!AL24</f>
        <v>271.91691569170354</v>
      </c>
      <c r="FM27" s="843" t="str">
        <f>DATI!AM24</f>
        <v>13/13</v>
      </c>
      <c r="FN27" s="844">
        <f>DATI!AN24/DATI!AO24</f>
        <v>1</v>
      </c>
      <c r="FO27" s="809">
        <f t="shared" si="419"/>
        <v>5.0945900223388005E-2</v>
      </c>
      <c r="FP27" s="845">
        <f t="shared" si="308"/>
        <v>1.0442681143917692E-3</v>
      </c>
      <c r="FQ27" s="809">
        <f t="shared" si="420"/>
        <v>-0.8368277001511838</v>
      </c>
      <c r="FR27" s="805">
        <f>DATI!AP24</f>
        <v>4241.9633700000004</v>
      </c>
      <c r="FS27" s="842">
        <f>DATI!AQ24</f>
        <v>2.226</v>
      </c>
      <c r="FT27" s="842">
        <f>DATI!AR24</f>
        <v>2627.2350000000006</v>
      </c>
      <c r="FU27" s="818">
        <f>DATI!AS24/1000</f>
        <v>36.551160000000003</v>
      </c>
      <c r="FV27" s="819">
        <f>DATI!AT24/1000</f>
        <v>9.2200000000000006</v>
      </c>
      <c r="FW27" s="819">
        <f>DATI!AU24/1000</f>
        <v>182.38554000000002</v>
      </c>
      <c r="FX27" s="819">
        <f>DATI!AV24/1000</f>
        <v>26033.53657</v>
      </c>
      <c r="FY27" s="819">
        <f>DATI!AW24/1000</f>
        <v>36.598970000000001</v>
      </c>
      <c r="FZ27" s="819">
        <f>DATI!AX24/1000</f>
        <v>9297.5714499999995</v>
      </c>
      <c r="GA27" s="819">
        <f>DATI!AY24/1000</f>
        <v>2213.8694799999998</v>
      </c>
      <c r="GB27" s="819">
        <f>DATI!AZ24/1000</f>
        <v>17066.86</v>
      </c>
      <c r="GC27" s="819">
        <f>DATI!BA24/1000</f>
        <v>79.017320000000012</v>
      </c>
      <c r="GD27" s="819">
        <f>DATI!BB24/1000</f>
        <v>36.022580000000005</v>
      </c>
      <c r="GE27" s="819">
        <f>DATI!BC24/1000</f>
        <v>39.220520000000008</v>
      </c>
      <c r="GF27" s="819">
        <f>DATI!BD24/1000</f>
        <v>8710.2880000000005</v>
      </c>
      <c r="GG27" s="819">
        <f>DATI!BE24/1000</f>
        <v>195.42215999999999</v>
      </c>
      <c r="GH27" s="819">
        <f>DATI!BF24/1000</f>
        <v>2563.1733599999998</v>
      </c>
      <c r="GI27" s="819">
        <f>DATI!BG24/1000</f>
        <v>0.249</v>
      </c>
      <c r="GJ27" s="819">
        <f>DATI!BH24/1000</f>
        <v>977.20500000000004</v>
      </c>
      <c r="GK27" s="819">
        <f>DATI!BI24/1000</f>
        <v>12.438000000000001</v>
      </c>
      <c r="GL27" s="819">
        <f>DATI!BJ24/1000</f>
        <v>29459.275000000001</v>
      </c>
      <c r="GM27" s="819">
        <f>DATI!BK24/1000</f>
        <v>26629.029300000002</v>
      </c>
      <c r="GN27" s="819">
        <f>DATI!BL24/1000</f>
        <v>6.3070000000000004</v>
      </c>
      <c r="GO27" s="819">
        <f>DATI!BM24/1000</f>
        <v>185.57338000000001</v>
      </c>
      <c r="GP27" s="820">
        <f>DATI!BN24/1000</f>
        <v>12692.896779999999</v>
      </c>
      <c r="GQ27" s="816">
        <f>DATI!BO24/1000</f>
        <v>3.4268400000000003</v>
      </c>
      <c r="GR27" s="817">
        <f>DATI!BP24/1000</f>
        <v>0</v>
      </c>
      <c r="GS27" s="817">
        <f>DATI!BQ24/1000</f>
        <v>0</v>
      </c>
      <c r="GT27" s="817">
        <f>DATI!BR24/1000</f>
        <v>178.84</v>
      </c>
      <c r="GU27" s="817">
        <f>DATI!BS24/1000</f>
        <v>0.01</v>
      </c>
      <c r="GV27" s="817">
        <f>DATI!BT24/1000</f>
        <v>3.7000000000000002E-3</v>
      </c>
      <c r="GW27" s="817">
        <f>DATI!BU24/1000</f>
        <v>0.105</v>
      </c>
      <c r="GX27" s="821">
        <f>DATI!BV24/1000</f>
        <v>0</v>
      </c>
      <c r="GY27" s="816">
        <f t="shared" si="312"/>
        <v>6.7782731251390851E-2</v>
      </c>
      <c r="GZ27" s="817">
        <f t="shared" si="313"/>
        <v>1.7098138120317484E-2</v>
      </c>
      <c r="HA27" s="817">
        <f t="shared" si="314"/>
        <v>0.33822702321786219</v>
      </c>
      <c r="HB27" s="817">
        <f t="shared" si="315"/>
        <v>48.278200003708925</v>
      </c>
      <c r="HC27" s="817">
        <f t="shared" si="316"/>
        <v>6.7871393071730582E-2</v>
      </c>
      <c r="HD27" s="817">
        <f t="shared" si="317"/>
        <v>17.241991413841703</v>
      </c>
      <c r="HE27" s="817">
        <f t="shared" si="318"/>
        <v>4.1055364587196799</v>
      </c>
      <c r="HF27" s="817">
        <f t="shared" si="319"/>
        <v>31.649840516282175</v>
      </c>
      <c r="HG27" s="817">
        <f t="shared" si="320"/>
        <v>0.1465346042578444</v>
      </c>
      <c r="HH27" s="817">
        <f t="shared" si="321"/>
        <v>6.6802499814553815E-2</v>
      </c>
      <c r="HI27" s="817">
        <f t="shared" si="322"/>
        <v>7.2732957495734746E-2</v>
      </c>
      <c r="HJ27" s="817">
        <f t="shared" si="323"/>
        <v>16.152896669386543</v>
      </c>
      <c r="HK27" s="817">
        <f t="shared" si="324"/>
        <v>0.36240293746754693</v>
      </c>
      <c r="HL27" s="817">
        <f t="shared" si="325"/>
        <v>4.7533071730583778</v>
      </c>
      <c r="HM27" s="817">
        <f t="shared" si="326"/>
        <v>4.6176099695868257E-4</v>
      </c>
      <c r="HN27" s="817">
        <f t="shared" si="327"/>
        <v>1.8121893776426081</v>
      </c>
      <c r="HO27" s="817">
        <f t="shared" si="328"/>
        <v>2.3065796305912024E-2</v>
      </c>
      <c r="HP27" s="817">
        <f t="shared" si="496"/>
        <v>54.631101179437728</v>
      </c>
      <c r="HQ27" s="817">
        <f t="shared" si="330"/>
        <v>49.38251854461835</v>
      </c>
      <c r="HR27" s="817">
        <f t="shared" si="331"/>
        <v>1.169609079445145E-2</v>
      </c>
      <c r="HS27" s="817">
        <f t="shared" si="332"/>
        <v>0.34413875083450784</v>
      </c>
      <c r="HT27" s="821">
        <f t="shared" si="333"/>
        <v>23.538492656331133</v>
      </c>
      <c r="HU27" s="846">
        <f t="shared" si="421"/>
        <v>119311.51966623083</v>
      </c>
      <c r="HV27" s="847">
        <f t="shared" si="492"/>
        <v>106139.48729999998</v>
      </c>
      <c r="HW27" s="848">
        <f t="shared" si="486"/>
        <v>31.38</v>
      </c>
      <c r="HX27" s="849">
        <f>DATI!CQ24</f>
        <v>31.38</v>
      </c>
      <c r="HY27" s="849">
        <f>DATI!CT24</f>
        <v>0</v>
      </c>
      <c r="HZ27" s="850">
        <f t="shared" si="422"/>
        <v>39.230769230769226</v>
      </c>
      <c r="IA27" s="850">
        <f t="shared" si="334"/>
        <v>1.2051156635936179E-4</v>
      </c>
      <c r="IB27" s="822">
        <f t="shared" si="335"/>
        <v>2.6300897086705696E-4</v>
      </c>
      <c r="IC27" s="849">
        <f>DATI!CV24</f>
        <v>9515.8786016306185</v>
      </c>
      <c r="ID27" s="851">
        <f t="shared" si="423"/>
        <v>9547.2586016306177</v>
      </c>
      <c r="IE27" s="852">
        <f t="shared" si="336"/>
        <v>3.6665235453167494E-2</v>
      </c>
      <c r="IF27" s="852">
        <f t="shared" si="337"/>
        <v>8.0019587616842774E-2</v>
      </c>
      <c r="IG27" s="848">
        <f t="shared" si="495"/>
        <v>31.38</v>
      </c>
      <c r="IH27" s="853">
        <f t="shared" si="338"/>
        <v>1.1889111017622445E-4</v>
      </c>
      <c r="II27" s="849">
        <f>DATI!CX24</f>
        <v>31.38</v>
      </c>
      <c r="IJ27" s="849">
        <f>DATI!DA24</f>
        <v>0</v>
      </c>
      <c r="IK27" s="854">
        <f>DATI!CS24</f>
        <v>89297.597666230824</v>
      </c>
      <c r="IL27" s="834">
        <f t="shared" si="493"/>
        <v>61427.158763832238</v>
      </c>
      <c r="IM27" s="834">
        <f t="shared" si="488"/>
        <v>16126.491695527948</v>
      </c>
      <c r="IN27" s="822">
        <f t="shared" si="340"/>
        <v>0.23590449712028749</v>
      </c>
      <c r="IO27" s="822">
        <f t="shared" si="341"/>
        <v>0.5148468390619132</v>
      </c>
      <c r="IP27" s="848">
        <f t="shared" si="425"/>
        <v>48255.126397601402</v>
      </c>
      <c r="IQ27" s="830">
        <f t="shared" si="343"/>
        <v>0.18282681800844056</v>
      </c>
      <c r="IR27" s="849">
        <f>DATI!CZ24</f>
        <v>76125.565299999987</v>
      </c>
      <c r="IS27" s="834">
        <f t="shared" si="489"/>
        <v>57852.980902398587</v>
      </c>
      <c r="IT27" s="854">
        <f>DATI!CR24</f>
        <v>29982.541999999994</v>
      </c>
      <c r="IU27" s="855">
        <f>DATI!CU24</f>
        <v>27870.43890239859</v>
      </c>
      <c r="IV27" s="822">
        <f t="shared" si="426"/>
        <v>-5.3807780538721761E-2</v>
      </c>
      <c r="IW27" s="830">
        <f t="shared" si="344"/>
        <v>0.22217824560568189</v>
      </c>
      <c r="IX27" s="822">
        <f t="shared" si="427"/>
        <v>0.48489015196721968</v>
      </c>
      <c r="IY27" s="854">
        <f>DATI!CW24</f>
        <v>35784.788466673672</v>
      </c>
      <c r="IZ27" s="856">
        <f t="shared" si="490"/>
        <v>93637.769369072252</v>
      </c>
      <c r="JA27" s="857">
        <f t="shared" si="345"/>
        <v>0.35960593553421177</v>
      </c>
      <c r="JB27" s="857">
        <f t="shared" si="346"/>
        <v>0.78481750656617344</v>
      </c>
      <c r="JC27" s="858">
        <f t="shared" si="491"/>
        <v>57852.980902398587</v>
      </c>
      <c r="JD27" s="830">
        <f t="shared" si="347"/>
        <v>0.21919073060835179</v>
      </c>
      <c r="JE27" s="849">
        <f>DATI!CY24</f>
        <v>29982.541999999994</v>
      </c>
      <c r="JF27" s="849">
        <f>DATI!DB24</f>
        <v>27870.43890239859</v>
      </c>
      <c r="JG27" s="826">
        <f t="shared" si="349"/>
        <v>133777.34431747676</v>
      </c>
      <c r="JH27" s="808">
        <f t="shared" si="350"/>
        <v>248.08497944788363</v>
      </c>
      <c r="JI27" s="829">
        <f t="shared" si="428"/>
        <v>0.51375772170474165</v>
      </c>
      <c r="JJ27" s="843" t="str">
        <f>DATI!CN24</f>
        <v>21/23</v>
      </c>
      <c r="JK27" s="844">
        <f>DATI!CO24/DATI!CP24</f>
        <v>0.99721182064860958</v>
      </c>
      <c r="JL27" s="859">
        <f t="shared" si="429"/>
        <v>3.054256705704389E-2</v>
      </c>
      <c r="JM27" s="860">
        <f t="shared" si="430"/>
        <v>1.919186237244418E-2</v>
      </c>
      <c r="JN27" s="861">
        <f t="shared" si="351"/>
        <v>191630.32521987535</v>
      </c>
      <c r="JO27" s="834">
        <f t="shared" si="431"/>
        <v>227415.11368654901</v>
      </c>
      <c r="JP27" s="829">
        <f t="shared" si="432"/>
        <v>0.73593596731042354</v>
      </c>
      <c r="JQ27" s="830">
        <f t="shared" si="433"/>
        <v>-5.575571830967796E-3</v>
      </c>
      <c r="JR27" s="862">
        <f t="shared" si="434"/>
        <v>0.87336365723895337</v>
      </c>
      <c r="JS27" s="825">
        <f t="shared" si="435"/>
        <v>1.0568805415022697E-2</v>
      </c>
      <c r="JT27" s="818">
        <f>DATI!BW24</f>
        <v>25626.860346234316</v>
      </c>
      <c r="JU27" s="819">
        <v>20902.864788681323</v>
      </c>
      <c r="JV27" s="819">
        <f>DATI!BY24</f>
        <v>10211.53394182659</v>
      </c>
      <c r="JW27" s="819">
        <f>DATI!BZ24</f>
        <v>29459.275000000001</v>
      </c>
      <c r="JX27" s="819">
        <f>DATI!CA24</f>
        <v>26629.029300000002</v>
      </c>
      <c r="JY27" s="819">
        <f>DATI!CB24</f>
        <v>9164.3918799223848</v>
      </c>
      <c r="JZ27" s="819">
        <f>DATI!CC24</f>
        <v>2993.619680563801</v>
      </c>
      <c r="KA27" s="819">
        <f>DATI!CD24</f>
        <v>176.80711359792039</v>
      </c>
      <c r="KB27" s="819">
        <f>DATI!CE24</f>
        <v>2306.8559628891853</v>
      </c>
      <c r="KC27" s="819">
        <f>DATI!CF24</f>
        <v>0</v>
      </c>
      <c r="KD27" s="819">
        <f>DATI!CG24</f>
        <v>268.06756999999999</v>
      </c>
      <c r="KE27" s="819">
        <f>DATI!CH24</f>
        <v>0</v>
      </c>
      <c r="KF27" s="819">
        <f>DATI!CI24</f>
        <v>35.302129087076189</v>
      </c>
      <c r="KG27" s="819">
        <f>DATI!CJ24</f>
        <v>77.43697510713578</v>
      </c>
      <c r="KH27" s="819">
        <f>DATI!CK24</f>
        <v>879.49310241977105</v>
      </c>
      <c r="KI27" s="819">
        <f>DATI!CL24</f>
        <v>427.24354768628069</v>
      </c>
      <c r="KJ27" s="863">
        <f t="shared" si="353"/>
        <v>47.524034467462201</v>
      </c>
      <c r="KK27" s="864">
        <f t="shared" si="436"/>
        <v>8.3647004881121825E-2</v>
      </c>
      <c r="KL27" s="865">
        <f t="shared" si="354"/>
        <v>38.763564996441893</v>
      </c>
      <c r="KM27" s="864">
        <f t="shared" si="437"/>
        <v>-2.1225104951428628E-2</v>
      </c>
      <c r="KN27" s="865">
        <f t="shared" si="355"/>
        <v>18.936899973715953</v>
      </c>
      <c r="KO27" s="864">
        <f t="shared" si="438"/>
        <v>-3.0184078470346293E-2</v>
      </c>
      <c r="KP27" s="865">
        <f t="shared" si="356"/>
        <v>54.631101179437728</v>
      </c>
      <c r="KQ27" s="864">
        <f t="shared" si="439"/>
        <v>6.9516283026555548E-3</v>
      </c>
      <c r="KR27" s="865">
        <f t="shared" si="357"/>
        <v>49.38251854461835</v>
      </c>
      <c r="KS27" s="864">
        <f t="shared" si="440"/>
        <v>5.5005585460334391E-2</v>
      </c>
      <c r="KT27" s="865">
        <f t="shared" si="358"/>
        <v>16.995014983907694</v>
      </c>
      <c r="KU27" s="864">
        <f t="shared" si="441"/>
        <v>8.7677166102290732E-2</v>
      </c>
      <c r="KV27" s="865">
        <f t="shared" si="359"/>
        <v>5.5515534466356371</v>
      </c>
      <c r="KW27" s="864">
        <f t="shared" si="442"/>
        <v>4.2891153162036462E-2</v>
      </c>
      <c r="KX27" s="865">
        <f t="shared" si="360"/>
        <v>0.32788204435487056</v>
      </c>
      <c r="KY27" s="864">
        <f t="shared" si="443"/>
        <v>-0.34132408613575943</v>
      </c>
      <c r="KZ27" s="865">
        <f t="shared" si="361"/>
        <v>4.2779763424248669</v>
      </c>
      <c r="LA27" s="864">
        <f t="shared" si="444"/>
        <v>-2.0683696538969735E-2</v>
      </c>
      <c r="LB27" s="866" t="s">
        <v>177</v>
      </c>
      <c r="LC27" s="867" t="s">
        <v>177</v>
      </c>
      <c r="LD27" s="865">
        <f t="shared" si="362"/>
        <v>0.49712107781321863</v>
      </c>
      <c r="LE27" s="864">
        <f t="shared" si="445"/>
        <v>2.1414885913647905E-3</v>
      </c>
      <c r="LF27" s="865">
        <f t="shared" si="363"/>
        <v>0</v>
      </c>
      <c r="LG27" s="864">
        <f t="shared" si="446"/>
        <v>-1</v>
      </c>
      <c r="LH27" s="865">
        <f t="shared" si="364"/>
        <v>6.5466451092419303E-2</v>
      </c>
      <c r="LI27" s="864">
        <f t="shared" si="447"/>
        <v>0.22211551711753144</v>
      </c>
      <c r="LJ27" s="865">
        <f t="shared" si="365"/>
        <v>0.14360391496761327</v>
      </c>
      <c r="LK27" s="864">
        <f t="shared" si="448"/>
        <v>9.3012315186723593E-2</v>
      </c>
      <c r="LL27" s="865">
        <f t="shared" si="366"/>
        <v>1.6309863927375028</v>
      </c>
      <c r="LM27" s="864">
        <f t="shared" si="449"/>
        <v>0.25808657967052318</v>
      </c>
      <c r="LN27" s="865">
        <f t="shared" si="367"/>
        <v>0.7923068535091623</v>
      </c>
      <c r="LO27" s="868">
        <f t="shared" si="450"/>
        <v>0.39414514454074639</v>
      </c>
      <c r="LP27" s="869">
        <f t="shared" si="368"/>
        <v>9.8417242867983243E-2</v>
      </c>
      <c r="LQ27" s="870">
        <f t="shared" si="369"/>
        <v>8.0275238275396316E-2</v>
      </c>
      <c r="LR27" s="870">
        <f t="shared" si="370"/>
        <v>3.9216314539876049E-2</v>
      </c>
      <c r="LS27" s="870">
        <f t="shared" si="371"/>
        <v>0.11313522543216023</v>
      </c>
      <c r="LT27" s="870">
        <f t="shared" si="372"/>
        <v>0.10226596658930337</v>
      </c>
      <c r="LU27" s="870">
        <f t="shared" si="373"/>
        <v>3.5194876360116728E-2</v>
      </c>
      <c r="LV27" s="870">
        <f t="shared" si="374"/>
        <v>1.1496679311311535E-2</v>
      </c>
      <c r="LW27" s="870">
        <f t="shared" si="375"/>
        <v>6.7900899308996187E-4</v>
      </c>
      <c r="LX27" s="871">
        <f t="shared" si="376"/>
        <v>8.8592359927727703E-3</v>
      </c>
      <c r="LY27" s="872" t="s">
        <v>177</v>
      </c>
      <c r="LZ27" s="871">
        <f t="shared" si="377"/>
        <v>1.0294851099696579E-3</v>
      </c>
      <c r="MA27" s="871">
        <f t="shared" si="378"/>
        <v>0</v>
      </c>
      <c r="MB27" s="871">
        <f t="shared" si="379"/>
        <v>1.3557408770248369E-4</v>
      </c>
      <c r="MC27" s="871">
        <f t="shared" si="380"/>
        <v>2.973885010927929E-4</v>
      </c>
      <c r="MD27" s="871">
        <f t="shared" si="381"/>
        <v>3.3776001075481584E-3</v>
      </c>
      <c r="ME27" s="871">
        <f t="shared" si="382"/>
        <v>1.6407835930084247E-3</v>
      </c>
      <c r="MF27" s="869">
        <f t="shared" si="383"/>
        <v>0.18779249251828634</v>
      </c>
      <c r="MG27" s="870">
        <f t="shared" si="384"/>
        <v>0.15317526323570876</v>
      </c>
      <c r="MH27" s="870">
        <f t="shared" si="385"/>
        <v>7.4829666430538053E-2</v>
      </c>
      <c r="MI27" s="870">
        <f t="shared" si="386"/>
        <v>0.21587625660294987</v>
      </c>
      <c r="MJ27" s="870">
        <f t="shared" si="387"/>
        <v>0.19513634202655261</v>
      </c>
      <c r="MK27" s="870">
        <f t="shared" si="388"/>
        <v>6.7156255986615926E-2</v>
      </c>
      <c r="ML27" s="870">
        <f t="shared" si="389"/>
        <v>2.1937111837716031E-2</v>
      </c>
      <c r="MM27" s="870">
        <f t="shared" si="390"/>
        <v>1.2956346625737248E-3</v>
      </c>
      <c r="MN27" s="871">
        <f t="shared" si="451"/>
        <v>1.6904537867639673E-2</v>
      </c>
      <c r="MO27" s="872" t="s">
        <v>177</v>
      </c>
      <c r="MP27" s="871">
        <f t="shared" si="391"/>
        <v>1.9643872270532531E-3</v>
      </c>
      <c r="MQ27" s="871">
        <f t="shared" si="392"/>
        <v>0</v>
      </c>
      <c r="MR27" s="871">
        <f t="shared" si="393"/>
        <v>2.5869243141360811E-4</v>
      </c>
      <c r="MS27" s="871">
        <f t="shared" si="394"/>
        <v>5.6745470853523331E-4</v>
      </c>
      <c r="MT27" s="871">
        <f t="shared" si="395"/>
        <v>6.4448863272600892E-3</v>
      </c>
      <c r="MU27" s="871">
        <f t="shared" si="396"/>
        <v>3.1308217100481316E-3</v>
      </c>
      <c r="MV27" s="826">
        <f t="shared" si="397"/>
        <v>136539.53461747675</v>
      </c>
      <c r="MW27" s="808">
        <f t="shared" si="398"/>
        <v>248.08497944788363</v>
      </c>
      <c r="MX27" s="862">
        <f t="shared" si="399"/>
        <v>0.51731474995592219</v>
      </c>
      <c r="MY27" s="873">
        <f t="shared" si="452"/>
        <v>0.11359648515886794</v>
      </c>
      <c r="MZ27" s="823">
        <f t="shared" si="453"/>
        <v>0.10559424544948383</v>
      </c>
      <c r="NA27" s="1480">
        <f t="shared" si="454"/>
        <v>0.21919073060835176</v>
      </c>
      <c r="NB27" s="861">
        <f t="shared" si="455"/>
        <v>191630.32521987535</v>
      </c>
      <c r="NC27" s="834">
        <f t="shared" si="456"/>
        <v>227415.11368654901</v>
      </c>
      <c r="ND27" s="829">
        <f t="shared" si="400"/>
        <v>0.72604022016640923</v>
      </c>
      <c r="NE27" s="875">
        <f t="shared" si="401"/>
        <v>0.86161999162033487</v>
      </c>
    </row>
    <row r="28" spans="1:369" outlineLevel="1" x14ac:dyDescent="0.2">
      <c r="A28" s="876" t="s">
        <v>188</v>
      </c>
      <c r="B28" s="559">
        <f>DATI!D25</f>
        <v>77</v>
      </c>
      <c r="C28" s="1516" t="str">
        <f>DATI!F25 &amp; "/" &amp; DATI!E25 &amp; " (" &amp; TEXT(DATI!F25/DATI!E25,"0,0%") &amp; ")"</f>
        <v>74/74 (100,0%)</v>
      </c>
      <c r="D28" s="560">
        <f>DATI!G25</f>
        <v>178952</v>
      </c>
      <c r="E28" s="561">
        <f t="shared" si="457"/>
        <v>1.7855200779214403E-2</v>
      </c>
      <c r="F28" s="562">
        <f t="shared" si="402"/>
        <v>2.7007340169216115E-3</v>
      </c>
      <c r="G28" s="563">
        <f>DATI!H25</f>
        <v>85081.312999999995</v>
      </c>
      <c r="H28" s="564">
        <f t="shared" si="251"/>
        <v>233.09948767123285</v>
      </c>
      <c r="I28" s="877">
        <f t="shared" si="252"/>
        <v>475.44209061647814</v>
      </c>
      <c r="J28" s="566">
        <f t="shared" si="253"/>
        <v>1.3025810701821319</v>
      </c>
      <c r="K28" s="567">
        <f t="shared" si="254"/>
        <v>3.743570692805758E-3</v>
      </c>
      <c r="L28" s="567">
        <f t="shared" si="403"/>
        <v>1.0400278373253918E-3</v>
      </c>
      <c r="M28" s="567">
        <f t="shared" si="458"/>
        <v>1.8045814540123353E-2</v>
      </c>
      <c r="N28" s="568">
        <f>DATI!I25</f>
        <v>37635.56</v>
      </c>
      <c r="O28" s="564">
        <f>DATI!EY25</f>
        <v>0</v>
      </c>
      <c r="P28" s="568">
        <f>DATI!J25</f>
        <v>3415.5439999999999</v>
      </c>
      <c r="Q28" s="564">
        <f>DATI!K25</f>
        <v>3415.5439999999999</v>
      </c>
      <c r="R28" s="564">
        <f>DATI!L25</f>
        <v>0</v>
      </c>
      <c r="S28" s="564">
        <f t="shared" ref="S28:S29" si="500">P28-Q28-R28</f>
        <v>0</v>
      </c>
      <c r="T28" s="568">
        <f>DATI!M25</f>
        <v>2556.154</v>
      </c>
      <c r="U28" s="564">
        <f>DATI!N25</f>
        <v>2556.154</v>
      </c>
      <c r="V28" s="564">
        <f>DATI!O25</f>
        <v>0</v>
      </c>
      <c r="W28" s="569">
        <f t="shared" si="459"/>
        <v>0</v>
      </c>
      <c r="X28" s="570">
        <f>DATI!P25</f>
        <v>39178.006999999998</v>
      </c>
      <c r="Y28" s="564">
        <f>DATI!Q25</f>
        <v>5522.8410000000003</v>
      </c>
      <c r="Z28" s="568">
        <f>DATI!R25</f>
        <v>1921.827</v>
      </c>
      <c r="AA28" s="568">
        <f>DATI!U25</f>
        <v>343.28</v>
      </c>
      <c r="AB28" s="568">
        <f>DATI!V25</f>
        <v>30.940999999999999</v>
      </c>
      <c r="AC28" s="568">
        <f>DATI!W25</f>
        <v>47445.752999999997</v>
      </c>
      <c r="AD28" s="565">
        <f t="shared" si="257"/>
        <v>265.13116925208993</v>
      </c>
      <c r="AE28" s="567">
        <f t="shared" si="499"/>
        <v>-1.4087447528185386E-2</v>
      </c>
      <c r="AF28" s="567">
        <f t="shared" si="461"/>
        <v>-1.6742963254700944E-2</v>
      </c>
      <c r="AG28" s="878">
        <f t="shared" si="258"/>
        <v>0.55765186651503607</v>
      </c>
      <c r="AH28" s="572">
        <f t="shared" si="405"/>
        <v>37635.56</v>
      </c>
      <c r="AI28" s="564">
        <f t="shared" si="406"/>
        <v>103.11112328767123</v>
      </c>
      <c r="AJ28" s="565">
        <f t="shared" si="260"/>
        <v>210.31092136438821</v>
      </c>
      <c r="AK28" s="566">
        <f t="shared" si="261"/>
        <v>0.57619430510791292</v>
      </c>
      <c r="AL28" s="567">
        <f t="shared" si="498"/>
        <v>2.7162987202615552E-2</v>
      </c>
      <c r="AM28" s="567">
        <f t="shared" si="408"/>
        <v>2.4396365092599234E-2</v>
      </c>
      <c r="AN28" s="579">
        <f>DATI!EH25/1000</f>
        <v>0.28000000000000003</v>
      </c>
      <c r="AO28" s="580">
        <f>(DATI!EI25+DATI!ES25)/1000</f>
        <v>0</v>
      </c>
      <c r="AP28" s="580">
        <f>DATI!EJ25/1000</f>
        <v>0</v>
      </c>
      <c r="AQ28" s="580">
        <f>(DATI!EK25+DATI!EU25)/1000</f>
        <v>0</v>
      </c>
      <c r="AR28" s="580">
        <f>DATI!EL25/1000</f>
        <v>0</v>
      </c>
      <c r="AS28" s="580">
        <f>DATI!EM25/1000</f>
        <v>6.0999999999999999E-2</v>
      </c>
      <c r="AT28" s="580">
        <f>DATI!EN25/1000</f>
        <v>0</v>
      </c>
      <c r="AU28" s="580">
        <f>DATI!EO25/1000</f>
        <v>0</v>
      </c>
      <c r="AV28" s="580">
        <f>DATI!EP25/1000</f>
        <v>30.6</v>
      </c>
      <c r="AW28" s="580">
        <f>DATI!EQ25/1000</f>
        <v>0</v>
      </c>
      <c r="AX28" s="580">
        <f>(DATI!ER25+DATI!EW25)/1000</f>
        <v>0</v>
      </c>
      <c r="AY28" s="580">
        <f>DATI!ET25/1000</f>
        <v>0</v>
      </c>
      <c r="AZ28" s="580">
        <f>DATI!EV25/1000</f>
        <v>0</v>
      </c>
      <c r="BA28" s="580">
        <f>DATI!EX25/1000</f>
        <v>0</v>
      </c>
      <c r="BB28" s="576">
        <f>DATI!DE25/1000</f>
        <v>29.25</v>
      </c>
      <c r="BC28" s="577">
        <f>DATI!DF25/1000</f>
        <v>274.52199999999999</v>
      </c>
      <c r="BD28" s="577">
        <f>DATI!DG25/1000</f>
        <v>0.224</v>
      </c>
      <c r="BE28" s="577">
        <f>DATI!DH25/1000</f>
        <v>11348</v>
      </c>
      <c r="BF28" s="577">
        <f>DATI!DI25/1000</f>
        <v>13.211</v>
      </c>
      <c r="BG28" s="577">
        <f>DATI!DJ25/1000</f>
        <v>3016.4430000000002</v>
      </c>
      <c r="BH28" s="577">
        <f>DATI!DK25/1000</f>
        <v>1153.1089999999999</v>
      </c>
      <c r="BI28" s="577">
        <f>DATI!DL25/1000</f>
        <v>3468.74</v>
      </c>
      <c r="BJ28" s="577">
        <f>DATI!DM25/1000</f>
        <v>29.239000000000001</v>
      </c>
      <c r="BK28" s="577">
        <f>DATI!DN25/1000</f>
        <v>9.2940000000000005</v>
      </c>
      <c r="BL28" s="577">
        <f>DATI!DO25/1000</f>
        <v>19.192</v>
      </c>
      <c r="BM28" s="577">
        <f>DATI!DP25/1000</f>
        <v>1519.472</v>
      </c>
      <c r="BN28" s="577">
        <f>DATI!DQ25/1000</f>
        <v>2.7759999999999998</v>
      </c>
      <c r="BO28" s="577">
        <f>DATI!DR25/1000</f>
        <v>982.61099999999999</v>
      </c>
      <c r="BP28" s="577">
        <f>DATI!DS25/1000</f>
        <v>246.904</v>
      </c>
      <c r="BQ28" s="577">
        <f>DATI!DT25/1000</f>
        <v>3.1930000000000001</v>
      </c>
      <c r="BR28" s="577">
        <f>DATI!DU25/1000</f>
        <v>919.45100000000002</v>
      </c>
      <c r="BS28" s="577">
        <f>DATI!DV25/1000</f>
        <v>6352.3980000000001</v>
      </c>
      <c r="BT28" s="577">
        <f>DATI!DW25/1000</f>
        <v>0.245</v>
      </c>
      <c r="BU28" s="577">
        <f>DATI!DX25/1000</f>
        <v>59.832000000000001</v>
      </c>
      <c r="BV28" s="578">
        <f>DATI!DY25/1000</f>
        <v>9729.9009999999998</v>
      </c>
      <c r="BW28" s="579">
        <f>DATI!DZ25/1000</f>
        <v>0.224</v>
      </c>
      <c r="BX28" s="580">
        <f>DATI!EA25/1000</f>
        <v>0</v>
      </c>
      <c r="BY28" s="580">
        <f>DATI!EB25/1000</f>
        <v>0</v>
      </c>
      <c r="BZ28" s="580">
        <f>DATI!EC25/1000</f>
        <v>0</v>
      </c>
      <c r="CA28" s="580">
        <f>DATI!ED25/1000</f>
        <v>0</v>
      </c>
      <c r="CB28" s="580">
        <f>DATI!EE25/1000</f>
        <v>0</v>
      </c>
      <c r="CC28" s="580">
        <f>DATI!EF25/1000</f>
        <v>0</v>
      </c>
      <c r="CD28" s="581">
        <f>DATI!EG25/1000</f>
        <v>0</v>
      </c>
      <c r="CE28" s="579">
        <f t="shared" si="266"/>
        <v>0.16345165183959945</v>
      </c>
      <c r="CF28" s="580">
        <f t="shared" si="267"/>
        <v>1.5340538244892485</v>
      </c>
      <c r="CG28" s="580">
        <f t="shared" si="268"/>
        <v>1.2517323081049666E-3</v>
      </c>
      <c r="CH28" s="580">
        <f t="shared" si="269"/>
        <v>63.413652823103405</v>
      </c>
      <c r="CI28" s="580">
        <f t="shared" si="270"/>
        <v>7.3824265724887123E-2</v>
      </c>
      <c r="CJ28" s="580">
        <f t="shared" si="271"/>
        <v>16.856156958290491</v>
      </c>
      <c r="CK28" s="580">
        <f t="shared" si="272"/>
        <v>6.4436776342259376</v>
      </c>
      <c r="CL28" s="580">
        <f t="shared" si="273"/>
        <v>19.383633600071526</v>
      </c>
      <c r="CM28" s="580">
        <f t="shared" si="274"/>
        <v>0.16339018284232643</v>
      </c>
      <c r="CN28" s="580">
        <f t="shared" si="275"/>
        <v>5.1935714605033753E-2</v>
      </c>
      <c r="CO28" s="580">
        <f t="shared" si="276"/>
        <v>0.10724663596942197</v>
      </c>
      <c r="CP28" s="580">
        <f t="shared" si="277"/>
        <v>8.4909472931288832</v>
      </c>
      <c r="CQ28" s="580">
        <f t="shared" si="278"/>
        <v>1.5512539675443695E-2</v>
      </c>
      <c r="CR28" s="580">
        <f t="shared" si="279"/>
        <v>5.4909193526755775</v>
      </c>
      <c r="CS28" s="580">
        <f t="shared" si="280"/>
        <v>1.3797219366086995</v>
      </c>
      <c r="CT28" s="580">
        <f t="shared" si="281"/>
        <v>1.7842773481156957E-2</v>
      </c>
      <c r="CU28" s="580">
        <f t="shared" si="282"/>
        <v>5.1379755465152668</v>
      </c>
      <c r="CV28" s="580">
        <f t="shared" si="283"/>
        <v>35.497775939916849</v>
      </c>
      <c r="CW28" s="580">
        <f t="shared" si="284"/>
        <v>1.3690822119898074E-3</v>
      </c>
      <c r="CX28" s="580">
        <f t="shared" si="285"/>
        <v>0.33434664043989448</v>
      </c>
      <c r="CY28" s="581">
        <f t="shared" si="286"/>
        <v>54.371568912334034</v>
      </c>
      <c r="CZ28" s="563">
        <f>DATI!AA25</f>
        <v>82804.271999999997</v>
      </c>
      <c r="DA28" s="564">
        <f t="shared" si="287"/>
        <v>226.86101917808219</v>
      </c>
      <c r="DB28" s="565">
        <f t="shared" si="288"/>
        <v>462.71777906924763</v>
      </c>
      <c r="DC28" s="566">
        <f t="shared" si="289"/>
        <v>1.2677199426554731</v>
      </c>
      <c r="DD28" s="582">
        <f t="shared" si="462"/>
        <v>6.8561420284575271E-3</v>
      </c>
      <c r="DE28" s="583">
        <f t="shared" si="409"/>
        <v>4.1442155875252018E-3</v>
      </c>
      <c r="DF28" s="564">
        <f t="shared" si="463"/>
        <v>563.85199999999895</v>
      </c>
      <c r="DG28" s="584">
        <f t="shared" si="464"/>
        <v>1.9096880735620516</v>
      </c>
      <c r="DH28" s="585">
        <f t="shared" si="465"/>
        <v>1.8336910964167043E-2</v>
      </c>
      <c r="DI28" s="586">
        <f>DATI!AB25+DATI!AG25</f>
        <v>40118.964766125377</v>
      </c>
      <c r="DJ28" s="564">
        <f t="shared" si="410"/>
        <v>109.91497196198733</v>
      </c>
      <c r="DK28" s="587">
        <f t="shared" si="290"/>
        <v>224.18841234591048</v>
      </c>
      <c r="DL28" s="588">
        <f t="shared" si="291"/>
        <v>0.61421482834496022</v>
      </c>
      <c r="DM28" s="589">
        <f t="shared" si="466"/>
        <v>0.48450356240225601</v>
      </c>
      <c r="DN28" s="590">
        <f t="shared" si="467"/>
        <v>-1.7724552427795137E-2</v>
      </c>
      <c r="DO28" s="590">
        <f t="shared" si="468"/>
        <v>-8.0000000000000071E-3</v>
      </c>
      <c r="DP28" s="590">
        <f t="shared" si="469"/>
        <v>-1.0989932448173423E-2</v>
      </c>
      <c r="DQ28" s="590">
        <f t="shared" si="470"/>
        <v>-1.365379120672329E-2</v>
      </c>
      <c r="DR28" s="591">
        <f t="shared" si="471"/>
        <v>-445.80406927684089</v>
      </c>
      <c r="DS28" s="591">
        <f t="shared" si="472"/>
        <v>-3.10339487884562</v>
      </c>
      <c r="DT28" s="592">
        <f t="shared" si="473"/>
        <v>1.3428870928051779E-2</v>
      </c>
      <c r="DU28" s="593" t="str">
        <f>DATI!AI25</f>
        <v>7/7</v>
      </c>
      <c r="DV28" s="592">
        <f>DATI!AJ25/DATI!AK25</f>
        <v>1</v>
      </c>
      <c r="DW28" s="594">
        <f>DATI!AB25</f>
        <v>39197.014000000003</v>
      </c>
      <c r="DX28" s="564">
        <f t="shared" si="292"/>
        <v>107.3890794520548</v>
      </c>
      <c r="DY28" s="595">
        <f t="shared" si="293"/>
        <v>219.03646787965488</v>
      </c>
      <c r="DZ28" s="566">
        <f t="shared" si="294"/>
        <v>0.60009991199905455</v>
      </c>
      <c r="EA28" s="589">
        <f t="shared" si="474"/>
        <v>0.4733694657686261</v>
      </c>
      <c r="EB28" s="585">
        <f t="shared" si="475"/>
        <v>5.2633386180835011E-2</v>
      </c>
      <c r="EC28" s="596">
        <f t="shared" si="476"/>
        <v>42685.307233874621</v>
      </c>
      <c r="ED28" s="597">
        <f t="shared" si="295"/>
        <v>116.94604721609485</v>
      </c>
      <c r="EE28" s="598">
        <f t="shared" si="296"/>
        <v>238.52936672333709</v>
      </c>
      <c r="EF28" s="599">
        <f t="shared" si="297"/>
        <v>0.65350511431051261</v>
      </c>
      <c r="EG28" s="600">
        <f t="shared" si="411"/>
        <v>2.4226521747415731E-2</v>
      </c>
      <c r="EH28" s="600">
        <f t="shared" si="412"/>
        <v>2.1467808888759491E-2</v>
      </c>
      <c r="EI28" s="582">
        <f t="shared" si="298"/>
        <v>0.51549643759774399</v>
      </c>
      <c r="EJ28" s="601">
        <f t="shared" si="413"/>
        <v>1009.6560692768398</v>
      </c>
      <c r="EK28" s="601">
        <f t="shared" si="414"/>
        <v>5.0130829524076432</v>
      </c>
      <c r="EL28" s="563">
        <f>DATI!AD25</f>
        <v>37635.56</v>
      </c>
      <c r="EM28" s="564">
        <f t="shared" si="299"/>
        <v>103.11112328767123</v>
      </c>
      <c r="EN28" s="595">
        <f t="shared" si="300"/>
        <v>210.31092136438821</v>
      </c>
      <c r="EO28" s="566">
        <f t="shared" si="301"/>
        <v>0.57619430510791292</v>
      </c>
      <c r="EP28" s="582">
        <f t="shared" si="477"/>
        <v>3.0181529326684227E-2</v>
      </c>
      <c r="EQ28" s="583">
        <f t="shared" si="478"/>
        <v>2.7406776895107884E-2</v>
      </c>
      <c r="ER28" s="582">
        <f t="shared" si="415"/>
        <v>2.8034703874829835E-2</v>
      </c>
      <c r="ES28" s="564">
        <f t="shared" si="479"/>
        <v>1102.6199999999953</v>
      </c>
      <c r="ET28" s="582">
        <f t="shared" si="302"/>
        <v>0.45451229859251707</v>
      </c>
      <c r="EU28" s="584">
        <f t="shared" si="480"/>
        <v>5.6101873474665922</v>
      </c>
      <c r="EV28" s="563">
        <f>DATI!AE25</f>
        <v>3415.5439999999999</v>
      </c>
      <c r="EW28" s="564">
        <f t="shared" si="303"/>
        <v>9.3576547945205473</v>
      </c>
      <c r="EX28" s="595">
        <f t="shared" si="304"/>
        <v>19.086369529259244</v>
      </c>
      <c r="EY28" s="566">
        <f t="shared" si="305"/>
        <v>5.2291423367833545E-2</v>
      </c>
      <c r="EZ28" s="582">
        <f t="shared" si="481"/>
        <v>-0.44502774500559839</v>
      </c>
      <c r="FA28" s="583">
        <f t="shared" si="482"/>
        <v>-0.44652254040831701</v>
      </c>
      <c r="FB28" s="564">
        <f t="shared" si="483"/>
        <v>-2738.8969999999999</v>
      </c>
      <c r="FC28" s="584">
        <f t="shared" si="484"/>
        <v>-15.398087242186939</v>
      </c>
      <c r="FD28" s="564">
        <f>DATI!AG25</f>
        <v>921.95076612537355</v>
      </c>
      <c r="FE28" s="582">
        <f t="shared" si="306"/>
        <v>1.1134096633629888E-2</v>
      </c>
      <c r="FF28" s="564">
        <f t="shared" si="485"/>
        <v>2493.5932338746261</v>
      </c>
      <c r="FG28" s="582">
        <f t="shared" si="416"/>
        <v>1.3934425063003632E-2</v>
      </c>
      <c r="FH28" s="563">
        <f>DATI!AF25</f>
        <v>2556.154</v>
      </c>
      <c r="FI28" s="564">
        <f t="shared" si="417"/>
        <v>7.0031616438356163</v>
      </c>
      <c r="FJ28" s="590">
        <f t="shared" si="307"/>
        <v>3.0869832416375812E-2</v>
      </c>
      <c r="FK28" s="590">
        <f t="shared" si="418"/>
        <v>-5.1955552511301437E-3</v>
      </c>
      <c r="FL28" s="602">
        <f>DATI!AL25</f>
        <v>663.62519174772501</v>
      </c>
      <c r="FM28" s="603" t="str">
        <f>DATI!AM25</f>
        <v>2/2</v>
      </c>
      <c r="FN28" s="604">
        <f>DATI!AN25/DATI!AO25</f>
        <v>1</v>
      </c>
      <c r="FO28" s="567">
        <f t="shared" si="419"/>
        <v>0.25961862694803406</v>
      </c>
      <c r="FP28" s="605">
        <f t="shared" si="308"/>
        <v>8.0143835060554006E-3</v>
      </c>
      <c r="FQ28" s="567">
        <f t="shared" si="420"/>
        <v>-9.4138530441473037E-2</v>
      </c>
      <c r="FR28" s="563">
        <f>DATI!AP25</f>
        <v>5612.7030000000004</v>
      </c>
      <c r="FS28" s="602">
        <f>DATI!AQ25</f>
        <v>3.41</v>
      </c>
      <c r="FT28" s="602">
        <f>DATI!AR25</f>
        <v>1921.8270000000005</v>
      </c>
      <c r="FU28" s="576">
        <f>DATI!AS25/1000</f>
        <v>41.177999999999997</v>
      </c>
      <c r="FV28" s="577">
        <f>DATI!AT25/1000</f>
        <v>274.52199999999999</v>
      </c>
      <c r="FW28" s="577">
        <f>DATI!AU25/1000</f>
        <v>0.23699999999999999</v>
      </c>
      <c r="FX28" s="577">
        <f>DATI!AV25/1000</f>
        <v>11348</v>
      </c>
      <c r="FY28" s="577">
        <f>DATI!AW25/1000</f>
        <v>13.211</v>
      </c>
      <c r="FZ28" s="577">
        <f>DATI!AX25/1000</f>
        <v>3016.4430000000002</v>
      </c>
      <c r="GA28" s="577">
        <f>DATI!AY25/1000</f>
        <v>1153.1089999999999</v>
      </c>
      <c r="GB28" s="577">
        <f>DATI!AZ25/1000</f>
        <v>3468.74</v>
      </c>
      <c r="GC28" s="577">
        <f>DATI!BA25/1000</f>
        <v>29.239000000000001</v>
      </c>
      <c r="GD28" s="577">
        <f>DATI!BB25/1000</f>
        <v>15.157</v>
      </c>
      <c r="GE28" s="577">
        <f>DATI!BC25/1000</f>
        <v>19.192</v>
      </c>
      <c r="GF28" s="577">
        <f>DATI!BD25/1000</f>
        <v>1519.472</v>
      </c>
      <c r="GG28" s="577">
        <f>DATI!BE25/1000</f>
        <v>2.7759999999999998</v>
      </c>
      <c r="GH28" s="577">
        <f>DATI!BF25/1000</f>
        <v>982.61099999999999</v>
      </c>
      <c r="GI28" s="577">
        <f>DATI!BG25/1000</f>
        <v>7.6999999999999999E-2</v>
      </c>
      <c r="GJ28" s="577">
        <f>DATI!BH25/1000</f>
        <v>246.904</v>
      </c>
      <c r="GK28" s="577">
        <f>DATI!BI25/1000</f>
        <v>4.319</v>
      </c>
      <c r="GL28" s="577">
        <f>DATI!BJ25/1000</f>
        <v>919.45100000000002</v>
      </c>
      <c r="GM28" s="577">
        <f>DATI!BK25/1000</f>
        <v>6352.3980000000001</v>
      </c>
      <c r="GN28" s="577">
        <f>DATI!BL25/1000</f>
        <v>0.245</v>
      </c>
      <c r="GO28" s="577">
        <f>DATI!BM25/1000</f>
        <v>59.832000000000001</v>
      </c>
      <c r="GP28" s="578">
        <f>DATI!BN25/1000</f>
        <v>9729.9009999999998</v>
      </c>
      <c r="GQ28" s="579">
        <f>DATI!BO25/1000</f>
        <v>0.23699999999999999</v>
      </c>
      <c r="GR28" s="580">
        <f>DATI!BP25/1000</f>
        <v>0</v>
      </c>
      <c r="GS28" s="580">
        <f>DATI!BQ25/1000</f>
        <v>0</v>
      </c>
      <c r="GT28" s="580">
        <f>DATI!BR25/1000</f>
        <v>0</v>
      </c>
      <c r="GU28" s="580">
        <f>DATI!BS25/1000</f>
        <v>0</v>
      </c>
      <c r="GV28" s="580">
        <f>DATI!BT25/1000</f>
        <v>0</v>
      </c>
      <c r="GW28" s="580">
        <f>DATI!BU25/1000</f>
        <v>0</v>
      </c>
      <c r="GX28" s="581">
        <f>DATI!BV25/1000</f>
        <v>0</v>
      </c>
      <c r="GY28" s="579">
        <f t="shared" si="312"/>
        <v>0.23010639724618892</v>
      </c>
      <c r="GZ28" s="580">
        <f t="shared" si="313"/>
        <v>1.5340538244892485</v>
      </c>
      <c r="HA28" s="580">
        <f t="shared" si="314"/>
        <v>1.3243774867003442E-3</v>
      </c>
      <c r="HB28" s="580">
        <f t="shared" si="315"/>
        <v>63.413652823103405</v>
      </c>
      <c r="HC28" s="580">
        <f t="shared" si="316"/>
        <v>7.3824265724887123E-2</v>
      </c>
      <c r="HD28" s="580">
        <f t="shared" si="317"/>
        <v>16.856156958290491</v>
      </c>
      <c r="HE28" s="580">
        <f t="shared" si="318"/>
        <v>6.4436776342259376</v>
      </c>
      <c r="HF28" s="580">
        <f t="shared" si="319"/>
        <v>19.383633600071526</v>
      </c>
      <c r="HG28" s="580">
        <f t="shared" si="320"/>
        <v>0.16339018284232643</v>
      </c>
      <c r="HH28" s="580">
        <f t="shared" si="321"/>
        <v>8.4698690151549016E-2</v>
      </c>
      <c r="HI28" s="580">
        <f t="shared" si="322"/>
        <v>0.10724663596942197</v>
      </c>
      <c r="HJ28" s="580">
        <f t="shared" si="323"/>
        <v>8.4909472931288832</v>
      </c>
      <c r="HK28" s="580">
        <f t="shared" si="324"/>
        <v>1.5512539675443695E-2</v>
      </c>
      <c r="HL28" s="580">
        <f t="shared" si="325"/>
        <v>5.4909193526755775</v>
      </c>
      <c r="HM28" s="580">
        <f t="shared" si="326"/>
        <v>4.3028298091108232E-4</v>
      </c>
      <c r="HN28" s="580">
        <f t="shared" si="327"/>
        <v>1.3797219366086995</v>
      </c>
      <c r="HO28" s="580">
        <f t="shared" si="328"/>
        <v>2.4134963565648888E-2</v>
      </c>
      <c r="HP28" s="580">
        <f t="shared" si="496"/>
        <v>5.1379755465152668</v>
      </c>
      <c r="HQ28" s="580">
        <f t="shared" si="330"/>
        <v>35.497775939916849</v>
      </c>
      <c r="HR28" s="580">
        <f t="shared" si="331"/>
        <v>1.3690822119898074E-3</v>
      </c>
      <c r="HS28" s="580">
        <f t="shared" si="332"/>
        <v>0.33434664043989448</v>
      </c>
      <c r="HT28" s="581">
        <f t="shared" si="333"/>
        <v>54.371568912334034</v>
      </c>
      <c r="HU28" s="607">
        <f t="shared" si="421"/>
        <v>42685.307233874613</v>
      </c>
      <c r="HV28" s="608">
        <f t="shared" si="492"/>
        <v>37635.56</v>
      </c>
      <c r="HW28" s="609">
        <f t="shared" si="486"/>
        <v>0</v>
      </c>
      <c r="HX28" s="610">
        <f>DATI!CQ25</f>
        <v>0</v>
      </c>
      <c r="HY28" s="610">
        <f>DATI!CT25</f>
        <v>0</v>
      </c>
      <c r="HZ28" s="611">
        <f t="shared" si="422"/>
        <v>0</v>
      </c>
      <c r="IA28" s="611">
        <f t="shared" si="334"/>
        <v>0</v>
      </c>
      <c r="IB28" s="582">
        <f t="shared" si="335"/>
        <v>0</v>
      </c>
      <c r="IC28" s="610">
        <f>DATI!CV25</f>
        <v>0</v>
      </c>
      <c r="ID28" s="612">
        <f t="shared" si="423"/>
        <v>0</v>
      </c>
      <c r="IE28" s="613">
        <f>+(HW28+IC28)/CZ28</f>
        <v>0</v>
      </c>
      <c r="IF28" s="613">
        <f t="shared" si="337"/>
        <v>0</v>
      </c>
      <c r="IG28" s="609">
        <f t="shared" si="495"/>
        <v>0</v>
      </c>
      <c r="IH28" s="616">
        <f t="shared" si="338"/>
        <v>0</v>
      </c>
      <c r="II28" s="610">
        <f>DATI!CX25</f>
        <v>0</v>
      </c>
      <c r="IJ28" s="610">
        <f>DATI!DA25</f>
        <v>0</v>
      </c>
      <c r="IK28" s="615">
        <f>DATI!CS25</f>
        <v>42685.157233874612</v>
      </c>
      <c r="IL28" s="594">
        <f t="shared" si="493"/>
        <v>42651.529810494001</v>
      </c>
      <c r="IM28" s="594">
        <f t="shared" si="488"/>
        <v>5107.8188901029134</v>
      </c>
      <c r="IN28" s="582">
        <f t="shared" si="340"/>
        <v>0.5150885187480907</v>
      </c>
      <c r="IO28" s="582">
        <f t="shared" si="341"/>
        <v>0.99920868735474844</v>
      </c>
      <c r="IP28" s="609">
        <f t="shared" si="425"/>
        <v>37601.782576619386</v>
      </c>
      <c r="IQ28" s="590">
        <f t="shared" si="343"/>
        <v>0.44195113181456647</v>
      </c>
      <c r="IR28" s="610">
        <f>DATI!CZ25</f>
        <v>37635.409999999996</v>
      </c>
      <c r="IS28" s="594">
        <f t="shared" si="489"/>
        <v>33.777423380613328</v>
      </c>
      <c r="IT28" s="615">
        <f>DATI!CR25</f>
        <v>0.15</v>
      </c>
      <c r="IU28" s="617">
        <f>DATI!CU25</f>
        <v>33.62742338061333</v>
      </c>
      <c r="IV28" s="582">
        <f>IF(IS41&gt;0,(IS28-IS41)/IS41,0)</f>
        <v>56.249870136632744</v>
      </c>
      <c r="IW28" s="590">
        <f t="shared" si="344"/>
        <v>4.07918849653232E-4</v>
      </c>
      <c r="IX28" s="582">
        <f t="shared" si="427"/>
        <v>7.9131264525157078E-4</v>
      </c>
      <c r="IY28" s="615">
        <f>DATI!CW25</f>
        <v>37543.710920391088</v>
      </c>
      <c r="IZ28" s="618">
        <f t="shared" si="490"/>
        <v>37577.4883437717</v>
      </c>
      <c r="JA28" s="619">
        <f t="shared" si="345"/>
        <v>0.45381098627099459</v>
      </c>
      <c r="JB28" s="619">
        <f t="shared" si="346"/>
        <v>0.88033777378907085</v>
      </c>
      <c r="JC28" s="620">
        <f t="shared" si="491"/>
        <v>33.777423380613328</v>
      </c>
      <c r="JD28" s="590">
        <f t="shared" si="347"/>
        <v>3.9700167039750939E-4</v>
      </c>
      <c r="JE28" s="610">
        <f>DATI!CY25</f>
        <v>0.15</v>
      </c>
      <c r="JF28" s="610">
        <f>DATI!DB25</f>
        <v>33.62742338061333</v>
      </c>
      <c r="JG28" s="586">
        <f t="shared" si="349"/>
        <v>37796.59043965477</v>
      </c>
      <c r="JH28" s="566">
        <f t="shared" si="350"/>
        <v>211.21077406038918</v>
      </c>
      <c r="JI28" s="589">
        <f t="shared" si="428"/>
        <v>0.45645701032979036</v>
      </c>
      <c r="JJ28" s="603" t="str">
        <f>DATI!CN25</f>
        <v>7/7</v>
      </c>
      <c r="JK28" s="604">
        <f>DATI!CO25/DATI!CP25</f>
        <v>1</v>
      </c>
      <c r="JL28" s="621">
        <f t="shared" si="429"/>
        <v>-1.2893365453963827E-2</v>
      </c>
      <c r="JM28" s="622">
        <f t="shared" si="430"/>
        <v>-1.9615024091359377E-2</v>
      </c>
      <c r="JN28" s="623">
        <f t="shared" si="351"/>
        <v>37830.367863035382</v>
      </c>
      <c r="JO28" s="594">
        <f t="shared" si="431"/>
        <v>75374.078783426463</v>
      </c>
      <c r="JP28" s="589">
        <f t="shared" si="432"/>
        <v>0.4568649291794436</v>
      </c>
      <c r="JQ28" s="590">
        <f t="shared" si="433"/>
        <v>-8.7318056896308893E-3</v>
      </c>
      <c r="JR28" s="624">
        <f t="shared" si="434"/>
        <v>0.91026799660078483</v>
      </c>
      <c r="JS28" s="585">
        <f t="shared" si="435"/>
        <v>4.8110348781882362E-4</v>
      </c>
      <c r="JT28" s="576">
        <f>DATI!BW25</f>
        <v>10783.989564682246</v>
      </c>
      <c r="JU28" s="577">
        <v>9340.7047512189747</v>
      </c>
      <c r="JV28" s="577">
        <f>DATI!BY25</f>
        <v>3151.9108163062483</v>
      </c>
      <c r="JW28" s="577">
        <f>DATI!BZ25</f>
        <v>919.45100000000002</v>
      </c>
      <c r="JX28" s="577">
        <f>DATI!CA25</f>
        <v>6352.3980000000001</v>
      </c>
      <c r="JY28" s="577">
        <f>DATI!CB25</f>
        <v>2868.4798141542078</v>
      </c>
      <c r="JZ28" s="577">
        <f>DATI!CC25</f>
        <v>1341.814912124157</v>
      </c>
      <c r="KA28" s="577">
        <f>DATI!CD25</f>
        <v>25.977146387025712</v>
      </c>
      <c r="KB28" s="577">
        <f>DATI!CE25</f>
        <v>884.34987657272814</v>
      </c>
      <c r="KC28" s="577">
        <f>DATI!CF25</f>
        <v>0</v>
      </c>
      <c r="KD28" s="577">
        <f>DATI!CG25</f>
        <v>92.540999999999997</v>
      </c>
      <c r="KE28" s="577">
        <f>DATI!CH25</f>
        <v>0</v>
      </c>
      <c r="KF28" s="577">
        <f>DATI!CI25</f>
        <v>14.853860289096833</v>
      </c>
      <c r="KG28" s="577">
        <f>DATI!CJ25</f>
        <v>28.654220557689666</v>
      </c>
      <c r="KH28" s="577">
        <f>DATI!CK25</f>
        <v>222.21359411334993</v>
      </c>
      <c r="KI28" s="577">
        <f>DATI!CL25</f>
        <v>276.21692537593839</v>
      </c>
      <c r="KJ28" s="625">
        <f t="shared" si="353"/>
        <v>60.261911376694563</v>
      </c>
      <c r="KK28" s="626">
        <f t="shared" si="436"/>
        <v>4.8613669213311839E-2</v>
      </c>
      <c r="KL28" s="627">
        <f t="shared" si="354"/>
        <v>52.196704989153375</v>
      </c>
      <c r="KM28" s="626">
        <f t="shared" si="437"/>
        <v>-1.3062193812642999E-2</v>
      </c>
      <c r="KN28" s="627">
        <f t="shared" si="355"/>
        <v>17.613163397482275</v>
      </c>
      <c r="KO28" s="626">
        <f t="shared" si="438"/>
        <v>1.6015522298676817E-2</v>
      </c>
      <c r="KP28" s="627">
        <f t="shared" si="356"/>
        <v>5.1379755465152668</v>
      </c>
      <c r="KQ28" s="626">
        <f t="shared" si="439"/>
        <v>6.8348843409234028E-2</v>
      </c>
      <c r="KR28" s="627">
        <f t="shared" si="357"/>
        <v>35.497775939916849</v>
      </c>
      <c r="KS28" s="626">
        <f t="shared" si="440"/>
        <v>0.24173588782763333</v>
      </c>
      <c r="KT28" s="627">
        <f t="shared" si="358"/>
        <v>16.029325261266752</v>
      </c>
      <c r="KU28" s="626">
        <f t="shared" si="441"/>
        <v>0.15378341669726497</v>
      </c>
      <c r="KV28" s="627">
        <f t="shared" si="359"/>
        <v>7.4981833794769379</v>
      </c>
      <c r="KW28" s="626">
        <f t="shared" si="442"/>
        <v>-6.8368766209025877E-2</v>
      </c>
      <c r="KX28" s="627">
        <f t="shared" si="360"/>
        <v>0.14516264912951918</v>
      </c>
      <c r="KY28" s="626">
        <f t="shared" si="443"/>
        <v>0.54523730892203215</v>
      </c>
      <c r="KZ28" s="627">
        <f t="shared" si="361"/>
        <v>4.9418272864943011</v>
      </c>
      <c r="LA28" s="626">
        <f t="shared" si="444"/>
        <v>1.8661732862204415E-3</v>
      </c>
      <c r="LB28" s="628" t="s">
        <v>177</v>
      </c>
      <c r="LC28" s="629" t="s">
        <v>177</v>
      </c>
      <c r="LD28" s="627">
        <f t="shared" si="362"/>
        <v>0.51712749787652557</v>
      </c>
      <c r="LE28" s="626">
        <f t="shared" si="445"/>
        <v>-0.11171671964096364</v>
      </c>
      <c r="LF28" s="627">
        <f t="shared" si="363"/>
        <v>0</v>
      </c>
      <c r="LG28" s="626">
        <f t="shared" si="446"/>
        <v>-1</v>
      </c>
      <c r="LH28" s="627">
        <f t="shared" si="364"/>
        <v>8.3004717964017344E-2</v>
      </c>
      <c r="LI28" s="626">
        <f t="shared" si="447"/>
        <v>-2.7592537704872796E-3</v>
      </c>
      <c r="LJ28" s="627">
        <f t="shared" si="365"/>
        <v>0.16012238230190032</v>
      </c>
      <c r="LK28" s="626">
        <f t="shared" si="448"/>
        <v>9.4644916546041402E-2</v>
      </c>
      <c r="LL28" s="627">
        <f t="shared" si="366"/>
        <v>1.2417497100526953</v>
      </c>
      <c r="LM28" s="626">
        <f t="shared" si="449"/>
        <v>0.40607551192893432</v>
      </c>
      <c r="LN28" s="627">
        <f t="shared" si="367"/>
        <v>1.5435252211539319</v>
      </c>
      <c r="LO28" s="630">
        <f t="shared" si="450"/>
        <v>0.53701164459485462</v>
      </c>
      <c r="LP28" s="631">
        <f t="shared" si="368"/>
        <v>0.13023470050774971</v>
      </c>
      <c r="LQ28" s="632">
        <f t="shared" si="369"/>
        <v>0.11280462379065388</v>
      </c>
      <c r="LR28" s="632">
        <f t="shared" si="370"/>
        <v>3.8064591840216266E-2</v>
      </c>
      <c r="LS28" s="632">
        <f t="shared" si="371"/>
        <v>1.1103907779057584E-2</v>
      </c>
      <c r="LT28" s="632">
        <f t="shared" si="372"/>
        <v>7.6715824516879999E-2</v>
      </c>
      <c r="LU28" s="632">
        <f t="shared" si="373"/>
        <v>3.4641688706039321E-2</v>
      </c>
      <c r="LV28" s="632">
        <f t="shared" si="374"/>
        <v>1.6204658041364787E-2</v>
      </c>
      <c r="LW28" s="632">
        <f t="shared" si="375"/>
        <v>3.1371746601462438E-4</v>
      </c>
      <c r="LX28" s="633">
        <f t="shared" si="376"/>
        <v>1.0680003038644288E-2</v>
      </c>
      <c r="LY28" s="634" t="s">
        <v>177</v>
      </c>
      <c r="LZ28" s="633">
        <f t="shared" si="377"/>
        <v>1.1175872665120466E-3</v>
      </c>
      <c r="MA28" s="633">
        <f t="shared" si="378"/>
        <v>0</v>
      </c>
      <c r="MB28" s="633">
        <f t="shared" si="379"/>
        <v>1.7938519269992294E-4</v>
      </c>
      <c r="MC28" s="633">
        <f t="shared" si="380"/>
        <v>3.4604761162189396E-4</v>
      </c>
      <c r="MD28" s="633">
        <f t="shared" si="381"/>
        <v>2.6836006011060629E-3</v>
      </c>
      <c r="ME28" s="633">
        <f t="shared" si="382"/>
        <v>3.3357810980566122E-3</v>
      </c>
      <c r="MF28" s="631">
        <f t="shared" si="383"/>
        <v>0.27512273166221912</v>
      </c>
      <c r="MG28" s="632">
        <f t="shared" si="384"/>
        <v>0.23830143671706661</v>
      </c>
      <c r="MH28" s="632">
        <f t="shared" si="385"/>
        <v>8.0412013433121418E-2</v>
      </c>
      <c r="MI28" s="632">
        <f t="shared" si="386"/>
        <v>2.3457169467041544E-2</v>
      </c>
      <c r="MJ28" s="632">
        <f t="shared" si="387"/>
        <v>0.16206331431266677</v>
      </c>
      <c r="MK28" s="632">
        <f t="shared" si="388"/>
        <v>7.318107991986858E-2</v>
      </c>
      <c r="ML28" s="632">
        <f t="shared" si="389"/>
        <v>3.4232579862439445E-2</v>
      </c>
      <c r="MM28" s="632">
        <f t="shared" si="390"/>
        <v>6.6273278844724529E-4</v>
      </c>
      <c r="MN28" s="633">
        <f t="shared" si="451"/>
        <v>2.2561664431191827E-2</v>
      </c>
      <c r="MO28" s="634" t="s">
        <v>177</v>
      </c>
      <c r="MP28" s="633">
        <f t="shared" si="391"/>
        <v>2.3609196353579381E-3</v>
      </c>
      <c r="MQ28" s="633">
        <f t="shared" si="392"/>
        <v>0</v>
      </c>
      <c r="MR28" s="633">
        <f t="shared" si="393"/>
        <v>3.7895387360620969E-4</v>
      </c>
      <c r="MS28" s="633">
        <f t="shared" si="394"/>
        <v>7.3103069937137724E-4</v>
      </c>
      <c r="MT28" s="633">
        <f t="shared" si="395"/>
        <v>5.6691459740619505E-3</v>
      </c>
      <c r="MU28" s="633">
        <f t="shared" si="396"/>
        <v>7.0468869229665908E-3</v>
      </c>
      <c r="MV28" s="586">
        <f t="shared" si="397"/>
        <v>40023.260899654771</v>
      </c>
      <c r="MW28" s="566">
        <f t="shared" si="398"/>
        <v>211.21077406038918</v>
      </c>
      <c r="MX28" s="624">
        <f t="shared" si="399"/>
        <v>0.47041188585858768</v>
      </c>
      <c r="MY28" s="879">
        <f t="shared" si="452"/>
        <v>1.7630193365727679E-6</v>
      </c>
      <c r="MZ28" s="583">
        <f t="shared" si="453"/>
        <v>3.9523865106093662E-4</v>
      </c>
      <c r="NA28" s="1472">
        <f t="shared" si="454"/>
        <v>3.9700167039750939E-4</v>
      </c>
      <c r="NB28" s="623">
        <f t="shared" si="455"/>
        <v>37830.367863035382</v>
      </c>
      <c r="NC28" s="594">
        <f t="shared" si="456"/>
        <v>75374.078783426463</v>
      </c>
      <c r="ND28" s="589">
        <f t="shared" si="400"/>
        <v>0.44463780034794931</v>
      </c>
      <c r="NE28" s="638">
        <f t="shared" si="401"/>
        <v>0.88590638914360043</v>
      </c>
    </row>
    <row r="29" spans="1:369" ht="9" outlineLevel="1" thickBot="1" x14ac:dyDescent="0.25">
      <c r="A29" s="880" t="s">
        <v>189</v>
      </c>
      <c r="B29" s="881">
        <f>DATI!D26</f>
        <v>136</v>
      </c>
      <c r="C29" s="1520" t="str">
        <f>DATI!F26 &amp; "/" &amp; DATI!E26 &amp; " (" &amp; TEXT(DATI!F26/DATI!E26,"0,0%") &amp; ")"</f>
        <v>136/138 (98,6%)</v>
      </c>
      <c r="D29" s="882">
        <f>DATI!G26</f>
        <v>881000</v>
      </c>
      <c r="E29" s="883">
        <f t="shared" si="457"/>
        <v>8.7903079521256478E-2</v>
      </c>
      <c r="F29" s="884">
        <f t="shared" si="402"/>
        <v>3.7735505099762102E-3</v>
      </c>
      <c r="G29" s="885">
        <f>DATI!H26</f>
        <v>410154.28806300001</v>
      </c>
      <c r="H29" s="886">
        <f t="shared" si="251"/>
        <v>1123.7103782547945</v>
      </c>
      <c r="I29" s="887">
        <f t="shared" si="252"/>
        <v>465.55537805107832</v>
      </c>
      <c r="J29" s="888">
        <f t="shared" si="253"/>
        <v>1.2754941864413105</v>
      </c>
      <c r="K29" s="889">
        <f t="shared" si="254"/>
        <v>2.134165960661941E-2</v>
      </c>
      <c r="L29" s="889">
        <f t="shared" si="403"/>
        <v>1.7502064173455692E-2</v>
      </c>
      <c r="M29" s="889">
        <f t="shared" si="458"/>
        <v>8.6994052562649429E-2</v>
      </c>
      <c r="N29" s="890">
        <f>DATI!I26</f>
        <v>89063.653998999987</v>
      </c>
      <c r="O29" s="886">
        <f>DATI!EY26</f>
        <v>27</v>
      </c>
      <c r="P29" s="890">
        <f>DATI!J26</f>
        <v>24804.560009999997</v>
      </c>
      <c r="Q29" s="886">
        <f>DATI!K26</f>
        <v>24483.860069999992</v>
      </c>
      <c r="R29" s="886">
        <f>DATI!L26</f>
        <v>320.7</v>
      </c>
      <c r="S29" s="806">
        <f t="shared" si="500"/>
        <v>-5.9999994107329258E-5</v>
      </c>
      <c r="T29" s="890">
        <f>DATI!M26</f>
        <v>8206.3140000000003</v>
      </c>
      <c r="U29" s="886">
        <f>DATI!N26</f>
        <v>8034.9340000000002</v>
      </c>
      <c r="V29" s="886">
        <f>DATI!O26</f>
        <v>171.38</v>
      </c>
      <c r="W29" s="891">
        <f t="shared" si="459"/>
        <v>0</v>
      </c>
      <c r="X29" s="892">
        <f>DATI!P26</f>
        <v>275190.75505400007</v>
      </c>
      <c r="Y29" s="886">
        <f>DATI!Q26</f>
        <v>18607.550018999998</v>
      </c>
      <c r="Z29" s="890">
        <f>DATI!R26</f>
        <v>11382.323</v>
      </c>
      <c r="AA29" s="890">
        <f>DATI!U26</f>
        <v>85.44</v>
      </c>
      <c r="AB29" s="890">
        <f>DATI!V26</f>
        <v>1421.242</v>
      </c>
      <c r="AC29" s="890">
        <f>DATI!W26</f>
        <v>320598.55412400007</v>
      </c>
      <c r="AD29" s="893">
        <f t="shared" si="257"/>
        <v>363.90301262656078</v>
      </c>
      <c r="AE29" s="889">
        <f t="shared" si="499"/>
        <v>3.3772817513313041E-2</v>
      </c>
      <c r="AF29" s="889">
        <f t="shared" si="461"/>
        <v>2.9886488828177852E-2</v>
      </c>
      <c r="AG29" s="894">
        <f t="shared" si="258"/>
        <v>0.78165354710312307</v>
      </c>
      <c r="AH29" s="895">
        <f t="shared" si="405"/>
        <v>89555.733998999989</v>
      </c>
      <c r="AI29" s="886">
        <f t="shared" si="406"/>
        <v>245.35817533972599</v>
      </c>
      <c r="AJ29" s="893">
        <f t="shared" si="260"/>
        <v>101.652365492622</v>
      </c>
      <c r="AK29" s="888">
        <f t="shared" si="261"/>
        <v>0.27849963148663559</v>
      </c>
      <c r="AL29" s="889">
        <f t="shared" si="498"/>
        <v>-2.0810645703492614E-2</v>
      </c>
      <c r="AM29" s="889">
        <f t="shared" si="408"/>
        <v>-2.4491775262437145E-2</v>
      </c>
      <c r="AN29" s="896">
        <f>DATI!EH26/1000</f>
        <v>1023.765</v>
      </c>
      <c r="AO29" s="897">
        <f>(DATI!EI26+DATI!ES26)/1000</f>
        <v>165.125</v>
      </c>
      <c r="AP29" s="897">
        <f>DATI!EJ26/1000</f>
        <v>0.72</v>
      </c>
      <c r="AQ29" s="897">
        <f>(DATI!EK26+DATI!EU26)/1000</f>
        <v>75.37</v>
      </c>
      <c r="AR29" s="897">
        <f>DATI!EL26/1000</f>
        <v>147.74700000000001</v>
      </c>
      <c r="AS29" s="897">
        <f>DATI!EM26/1000</f>
        <v>0.505</v>
      </c>
      <c r="AT29" s="897">
        <f>DATI!EN26/1000</f>
        <v>4.3</v>
      </c>
      <c r="AU29" s="897">
        <f>DATI!EO26/1000</f>
        <v>0</v>
      </c>
      <c r="AV29" s="897">
        <f>DATI!EP26/1000</f>
        <v>1.46</v>
      </c>
      <c r="AW29" s="897">
        <f>DATI!EQ26/1000</f>
        <v>2.25</v>
      </c>
      <c r="AX29" s="897">
        <f>(DATI!ER26+DATI!EW26)/1000</f>
        <v>0</v>
      </c>
      <c r="AY29" s="897">
        <f>DATI!ET26/1000</f>
        <v>0</v>
      </c>
      <c r="AZ29" s="897">
        <f>DATI!EV26/1000</f>
        <v>0</v>
      </c>
      <c r="BA29" s="897">
        <f>DATI!EX26/1000</f>
        <v>0</v>
      </c>
      <c r="BB29" s="898">
        <f>DATI!DE26/1000</f>
        <v>80.824998000000008</v>
      </c>
      <c r="BC29" s="899">
        <f>DATI!DF26/1000</f>
        <v>83.99</v>
      </c>
      <c r="BD29" s="899">
        <f>DATI!DG26/1000</f>
        <v>87.023000999999979</v>
      </c>
      <c r="BE29" s="899">
        <f>DATI!DH26/1000</f>
        <v>45808.880008</v>
      </c>
      <c r="BF29" s="899">
        <f>DATI!DI26/1000</f>
        <v>93.66</v>
      </c>
      <c r="BG29" s="899">
        <f>DATI!DJ26/1000</f>
        <v>26050.360004000002</v>
      </c>
      <c r="BH29" s="899">
        <f>DATI!DK26/1000</f>
        <v>5919.0749969999997</v>
      </c>
      <c r="BI29" s="899">
        <f>DATI!DL26/1000</f>
        <v>13104.38</v>
      </c>
      <c r="BJ29" s="899">
        <f>DATI!DM26/1000</f>
        <v>195.89199899999994</v>
      </c>
      <c r="BK29" s="899">
        <f>DATI!DN26/1000</f>
        <v>145.43000099999998</v>
      </c>
      <c r="BL29" s="899">
        <f>DATI!DO26/1000</f>
        <v>81.956000000000003</v>
      </c>
      <c r="BM29" s="899">
        <f>DATI!DP26/1000</f>
        <v>19270.589997000003</v>
      </c>
      <c r="BN29" s="899">
        <f>DATI!DQ26/1000</f>
        <v>329.71199999999999</v>
      </c>
      <c r="BO29" s="899">
        <f>DATI!DR26/1000</f>
        <v>4759.4600149999997</v>
      </c>
      <c r="BP29" s="899">
        <f>DATI!DS26/1000</f>
        <v>2277.6550339999999</v>
      </c>
      <c r="BQ29" s="899">
        <f>DATI!DT26/1000</f>
        <v>37.764001999999998</v>
      </c>
      <c r="BR29" s="899">
        <f>DATI!DU26/1000</f>
        <v>69755.494999999995</v>
      </c>
      <c r="BS29" s="899">
        <f>DATI!DV26/1000</f>
        <v>43927.823000000004</v>
      </c>
      <c r="BT29" s="899">
        <f>DATI!DW26/1000</f>
        <v>8.0869999999999997</v>
      </c>
      <c r="BU29" s="899">
        <f>DATI!DX26/1000</f>
        <v>770.03700000000003</v>
      </c>
      <c r="BV29" s="900">
        <f>DATI!DY26/1000</f>
        <v>42402.660997999999</v>
      </c>
      <c r="BW29" s="896">
        <f>DATI!DZ26/1000</f>
        <v>78.169998999999976</v>
      </c>
      <c r="BX29" s="897">
        <f>DATI!EA26/1000</f>
        <v>1.0120009999999999</v>
      </c>
      <c r="BY29" s="897">
        <f>DATI!EB26/1000</f>
        <v>5.1239999999999997</v>
      </c>
      <c r="BZ29" s="897">
        <f>DATI!EC26/1000</f>
        <v>0</v>
      </c>
      <c r="CA29" s="897">
        <f>DATI!ED26/1000</f>
        <v>0.64999899999999988</v>
      </c>
      <c r="CB29" s="897">
        <f>DATI!EE26/1000</f>
        <v>0.48599999999999999</v>
      </c>
      <c r="CC29" s="897">
        <f>DATI!EF26/1000</f>
        <v>1.2890019999999998</v>
      </c>
      <c r="CD29" s="901">
        <f>DATI!EG26/1000</f>
        <v>0.29199999999999993</v>
      </c>
      <c r="CE29" s="896">
        <f t="shared" si="266"/>
        <v>9.1742335981838827E-2</v>
      </c>
      <c r="CF29" s="897">
        <f t="shared" si="267"/>
        <v>9.5334846765039727E-2</v>
      </c>
      <c r="CG29" s="897">
        <f t="shared" si="268"/>
        <v>9.8777526674233798E-2</v>
      </c>
      <c r="CH29" s="897">
        <f t="shared" si="269"/>
        <v>51.996458578887626</v>
      </c>
      <c r="CI29" s="897">
        <f t="shared" si="270"/>
        <v>0.10631101021566401</v>
      </c>
      <c r="CJ29" s="897">
        <f t="shared" si="271"/>
        <v>29.569080594778661</v>
      </c>
      <c r="CK29" s="897">
        <f t="shared" si="272"/>
        <v>6.7185868297389328</v>
      </c>
      <c r="CL29" s="897">
        <f t="shared" si="273"/>
        <v>14.874438138479</v>
      </c>
      <c r="CM29" s="897">
        <f t="shared" si="274"/>
        <v>0.22235187173666282</v>
      </c>
      <c r="CN29" s="897">
        <f t="shared" si="275"/>
        <v>0.1650737809307605</v>
      </c>
      <c r="CO29" s="897">
        <f t="shared" si="276"/>
        <v>9.3026106696935298E-2</v>
      </c>
      <c r="CP29" s="897">
        <f t="shared" si="277"/>
        <v>21.873541426787742</v>
      </c>
      <c r="CQ29" s="897">
        <f t="shared" si="278"/>
        <v>0.37424744608399546</v>
      </c>
      <c r="CR29" s="897">
        <f t="shared" si="279"/>
        <v>5.4023382690124855</v>
      </c>
      <c r="CS29" s="897">
        <f t="shared" si="280"/>
        <v>2.5853065085130535</v>
      </c>
      <c r="CT29" s="897">
        <f t="shared" si="281"/>
        <v>4.2864928490351874E-2</v>
      </c>
      <c r="CU29" s="897">
        <f t="shared" si="282"/>
        <v>79.177633371169122</v>
      </c>
      <c r="CV29" s="897">
        <f t="shared" si="283"/>
        <v>49.861320090805911</v>
      </c>
      <c r="CW29" s="897">
        <f t="shared" si="284"/>
        <v>9.1793416572077177E-3</v>
      </c>
      <c r="CX29" s="897">
        <f t="shared" si="285"/>
        <v>0.87404880817253117</v>
      </c>
      <c r="CY29" s="901">
        <f t="shared" si="286"/>
        <v>48.130148692395004</v>
      </c>
      <c r="CZ29" s="885">
        <f>DATI!AA26</f>
        <v>397320.39606399997</v>
      </c>
      <c r="DA29" s="886">
        <f t="shared" si="287"/>
        <v>1088.5490303123288</v>
      </c>
      <c r="DB29" s="893">
        <f t="shared" si="288"/>
        <v>450.98796375028371</v>
      </c>
      <c r="DC29" s="888">
        <f t="shared" si="289"/>
        <v>1.2355834623295445</v>
      </c>
      <c r="DD29" s="902">
        <f t="shared" si="462"/>
        <v>1.9025544059977383E-2</v>
      </c>
      <c r="DE29" s="903">
        <f t="shared" si="409"/>
        <v>1.5194655749050469E-2</v>
      </c>
      <c r="DF29" s="886">
        <f t="shared" si="463"/>
        <v>7418.103250999935</v>
      </c>
      <c r="DG29" s="904">
        <f t="shared" si="464"/>
        <v>6.7500422873036996</v>
      </c>
      <c r="DH29" s="905">
        <f t="shared" si="465"/>
        <v>8.7986145532118837E-2</v>
      </c>
      <c r="DI29" s="906">
        <f>DATI!AB26+DATI!AG26</f>
        <v>279705.29143368616</v>
      </c>
      <c r="DJ29" s="886">
        <f t="shared" si="410"/>
        <v>766.31586694160592</v>
      </c>
      <c r="DK29" s="907">
        <f t="shared" si="290"/>
        <v>317.48614237648826</v>
      </c>
      <c r="DL29" s="908">
        <f t="shared" si="291"/>
        <v>0.869825047606817</v>
      </c>
      <c r="DM29" s="909">
        <f t="shared" si="466"/>
        <v>0.70397919211937843</v>
      </c>
      <c r="DN29" s="910">
        <f t="shared" si="467"/>
        <v>1.5613682935356829E-2</v>
      </c>
      <c r="DO29" s="910">
        <f t="shared" si="468"/>
        <v>1.100000000000001E-2</v>
      </c>
      <c r="DP29" s="910">
        <f t="shared" si="469"/>
        <v>3.4936285807959364E-2</v>
      </c>
      <c r="DQ29" s="910">
        <f t="shared" si="470"/>
        <v>3.1045583221584738E-2</v>
      </c>
      <c r="DR29" s="911">
        <f t="shared" si="471"/>
        <v>9441.995741696388</v>
      </c>
      <c r="DS29" s="911">
        <f t="shared" si="472"/>
        <v>9.5597543069353037</v>
      </c>
      <c r="DT29" s="912">
        <f t="shared" si="473"/>
        <v>9.3624705384411616E-2</v>
      </c>
      <c r="DU29" s="913" t="str">
        <f>DATI!AI26</f>
        <v>16/16</v>
      </c>
      <c r="DV29" s="912">
        <f>DATI!AJ26/DATI!AK26</f>
        <v>1</v>
      </c>
      <c r="DW29" s="914">
        <f>DATI!AB26</f>
        <v>275099.985055</v>
      </c>
      <c r="DX29" s="886">
        <f t="shared" si="292"/>
        <v>753.6985891917808</v>
      </c>
      <c r="DY29" s="915">
        <f t="shared" si="293"/>
        <v>312.25877985811576</v>
      </c>
      <c r="DZ29" s="888">
        <f t="shared" si="294"/>
        <v>0.85550350646059115</v>
      </c>
      <c r="EA29" s="909">
        <f t="shared" si="474"/>
        <v>0.69238827852846285</v>
      </c>
      <c r="EB29" s="905">
        <f t="shared" si="475"/>
        <v>1.2014298383129025E-2</v>
      </c>
      <c r="EC29" s="916">
        <f t="shared" si="476"/>
        <v>117615.10463031381</v>
      </c>
      <c r="ED29" s="917">
        <f t="shared" si="295"/>
        <v>322.23316337072276</v>
      </c>
      <c r="EE29" s="918">
        <f t="shared" si="296"/>
        <v>133.50182137379548</v>
      </c>
      <c r="EF29" s="919">
        <f t="shared" si="297"/>
        <v>0.36575841472272735</v>
      </c>
      <c r="EG29" s="920">
        <f t="shared" si="411"/>
        <v>-1.6916662120206202E-2</v>
      </c>
      <c r="EH29" s="920">
        <f t="shared" si="412"/>
        <v>-2.0612430582247002E-2</v>
      </c>
      <c r="EI29" s="902">
        <f t="shared" si="298"/>
        <v>0.29602080788062157</v>
      </c>
      <c r="EJ29" s="921">
        <f t="shared" si="413"/>
        <v>-2023.892490696453</v>
      </c>
      <c r="EK29" s="921">
        <f t="shared" si="414"/>
        <v>-2.809712019631661</v>
      </c>
      <c r="EL29" s="885">
        <f>DATI!AD26</f>
        <v>89209.536998999989</v>
      </c>
      <c r="EM29" s="886">
        <f t="shared" si="299"/>
        <v>244.40969040821915</v>
      </c>
      <c r="EN29" s="915">
        <f t="shared" si="300"/>
        <v>101.25940635527807</v>
      </c>
      <c r="EO29" s="888">
        <f t="shared" si="301"/>
        <v>0.27742303111035088</v>
      </c>
      <c r="EP29" s="902">
        <f t="shared" si="477"/>
        <v>-1.9732574832534173E-2</v>
      </c>
      <c r="EQ29" s="903">
        <f t="shared" si="478"/>
        <v>-2.341775725268706E-2</v>
      </c>
      <c r="ER29" s="902">
        <f t="shared" si="415"/>
        <v>6.6452125398895098E-2</v>
      </c>
      <c r="ES29" s="886">
        <f t="shared" si="479"/>
        <v>-1795.7690109999967</v>
      </c>
      <c r="ET29" s="902">
        <f t="shared" si="302"/>
        <v>0.22452795749410812</v>
      </c>
      <c r="EU29" s="904">
        <f t="shared" si="480"/>
        <v>-2.428129545862177</v>
      </c>
      <c r="EV29" s="885">
        <f>DATI!AE26</f>
        <v>24804.560009999997</v>
      </c>
      <c r="EW29" s="886">
        <f t="shared" si="303"/>
        <v>67.957698657534237</v>
      </c>
      <c r="EX29" s="915">
        <f t="shared" si="304"/>
        <v>28.155005686719633</v>
      </c>
      <c r="EY29" s="888">
        <f t="shared" si="305"/>
        <v>7.7137001881423653E-2</v>
      </c>
      <c r="EZ29" s="902">
        <f t="shared" si="481"/>
        <v>4.0145156988892705E-2</v>
      </c>
      <c r="FA29" s="903">
        <f t="shared" si="482"/>
        <v>3.6234872357851534E-2</v>
      </c>
      <c r="FB29" s="886">
        <f t="shared" si="483"/>
        <v>957.34998999999516</v>
      </c>
      <c r="FC29" s="904">
        <f t="shared" si="484"/>
        <v>0.98451911290296579</v>
      </c>
      <c r="FD29" s="886">
        <f>DATI!AG26</f>
        <v>4605.3063786861876</v>
      </c>
      <c r="FE29" s="902">
        <f t="shared" si="306"/>
        <v>1.1590913590915602E-2</v>
      </c>
      <c r="FF29" s="886">
        <f t="shared" si="485"/>
        <v>20199.253631313812</v>
      </c>
      <c r="FG29" s="902">
        <f t="shared" si="416"/>
        <v>2.2927643168347119E-2</v>
      </c>
      <c r="FH29" s="885">
        <f>DATI!AF26</f>
        <v>8206.3140000000003</v>
      </c>
      <c r="FI29" s="886">
        <f t="shared" si="417"/>
        <v>22.48305205479452</v>
      </c>
      <c r="FJ29" s="910">
        <f t="shared" si="307"/>
        <v>2.0654147336242299E-2</v>
      </c>
      <c r="FK29" s="910">
        <f t="shared" si="418"/>
        <v>-1.020465404395895E-2</v>
      </c>
      <c r="FL29" s="922">
        <f>DATI!AL26</f>
        <v>1823.8312763102954</v>
      </c>
      <c r="FM29" s="923" t="str">
        <f>DATI!AM26</f>
        <v>11/11</v>
      </c>
      <c r="FN29" s="924">
        <f>DATI!AN26/DATI!AO26</f>
        <v>1</v>
      </c>
      <c r="FO29" s="889">
        <f t="shared" si="419"/>
        <v>0.22224731789574409</v>
      </c>
      <c r="FP29" s="925">
        <f t="shared" si="308"/>
        <v>4.5903288489033784E-3</v>
      </c>
      <c r="FQ29" s="889">
        <f t="shared" si="420"/>
        <v>-0.33634480226807967</v>
      </c>
      <c r="FR29" s="885">
        <f>DATI!AP26</f>
        <v>21208.894020999989</v>
      </c>
      <c r="FS29" s="922">
        <f>DATI!AQ26</f>
        <v>24.750999999999998</v>
      </c>
      <c r="FT29" s="922">
        <f>DATI!AR26</f>
        <v>11382.323000000002</v>
      </c>
      <c r="FU29" s="898">
        <f>DATI!AS26/1000</f>
        <v>106.037998</v>
      </c>
      <c r="FV29" s="899">
        <f>DATI!AT26/1000</f>
        <v>84.227999999999994</v>
      </c>
      <c r="FW29" s="899">
        <f>DATI!AU26/1000</f>
        <v>38.149002000000003</v>
      </c>
      <c r="FX29" s="899">
        <f>DATI!AV26/1000</f>
        <v>45795.880008</v>
      </c>
      <c r="FY29" s="899">
        <f>DATI!AW26/1000</f>
        <v>93.66</v>
      </c>
      <c r="FZ29" s="899">
        <f>DATI!AX26/1000</f>
        <v>26050.360004000002</v>
      </c>
      <c r="GA29" s="899">
        <f>DATI!AY26/1000</f>
        <v>5919.0749969999997</v>
      </c>
      <c r="GB29" s="899">
        <f>DATI!AZ26/1000</f>
        <v>13037.94</v>
      </c>
      <c r="GC29" s="899">
        <f>DATI!BA26/1000</f>
        <v>195.89199899999994</v>
      </c>
      <c r="GD29" s="899">
        <f>DATI!BB26/1000</f>
        <v>156.77000100000001</v>
      </c>
      <c r="GE29" s="899">
        <f>DATI!BC26/1000</f>
        <v>81.956000000000003</v>
      </c>
      <c r="GF29" s="899">
        <f>DATI!BD26/1000</f>
        <v>19270.589997000003</v>
      </c>
      <c r="GG29" s="899">
        <f>DATI!BE26/1000</f>
        <v>329.71199999999999</v>
      </c>
      <c r="GH29" s="899">
        <f>DATI!BF26/1000</f>
        <v>4759.4600149999997</v>
      </c>
      <c r="GI29" s="899">
        <f>DATI!BG26/1000</f>
        <v>0.753</v>
      </c>
      <c r="GJ29" s="899">
        <f>DATI!BH26/1000</f>
        <v>2277.6550339999999</v>
      </c>
      <c r="GK29" s="899">
        <f>DATI!BI26/1000</f>
        <v>37.764001999999998</v>
      </c>
      <c r="GL29" s="899">
        <f>DATI!BJ26/1000</f>
        <v>69755.494999999995</v>
      </c>
      <c r="GM29" s="899">
        <f>DATI!BK26/1000</f>
        <v>43927.823000000004</v>
      </c>
      <c r="GN29" s="899">
        <f>DATI!BL26/1000</f>
        <v>8.0869999999999997</v>
      </c>
      <c r="GO29" s="899">
        <f>DATI!BM26/1000</f>
        <v>770.03700000000003</v>
      </c>
      <c r="GP29" s="900">
        <f>DATI!BN26/1000</f>
        <v>42402.660997999999</v>
      </c>
      <c r="GQ29" s="896">
        <f>DATI!BO26/1000</f>
        <v>29.295999999999996</v>
      </c>
      <c r="GR29" s="897">
        <f>DATI!BP26/1000</f>
        <v>1.0120009999999999</v>
      </c>
      <c r="GS29" s="897">
        <f>DATI!BQ26/1000</f>
        <v>5.1239999999999997</v>
      </c>
      <c r="GT29" s="897">
        <f>DATI!BR26/1000</f>
        <v>0</v>
      </c>
      <c r="GU29" s="897">
        <f>DATI!BS26/1000</f>
        <v>0.64999899999999988</v>
      </c>
      <c r="GV29" s="897">
        <f>DATI!BT26/1000</f>
        <v>0.48599999999999999</v>
      </c>
      <c r="GW29" s="897">
        <f>DATI!BU26/1000</f>
        <v>1.2890019999999998</v>
      </c>
      <c r="GX29" s="901">
        <f>DATI!BV26/1000</f>
        <v>0.29199999999999993</v>
      </c>
      <c r="GY29" s="896">
        <f t="shared" si="312"/>
        <v>0.12036095119182748</v>
      </c>
      <c r="GZ29" s="897">
        <f t="shared" si="313"/>
        <v>9.5604994324631098E-2</v>
      </c>
      <c r="HA29" s="897">
        <f t="shared" si="314"/>
        <v>4.3301931895573215E-2</v>
      </c>
      <c r="HB29" s="897">
        <f t="shared" si="315"/>
        <v>51.981702619750287</v>
      </c>
      <c r="HC29" s="897">
        <f t="shared" si="316"/>
        <v>0.10631101021566401</v>
      </c>
      <c r="HD29" s="897">
        <f t="shared" si="317"/>
        <v>29.569080594778661</v>
      </c>
      <c r="HE29" s="897">
        <f t="shared" si="318"/>
        <v>6.7185868297389328</v>
      </c>
      <c r="HF29" s="897">
        <f t="shared" si="319"/>
        <v>14.799023836549376</v>
      </c>
      <c r="HG29" s="897">
        <f t="shared" si="320"/>
        <v>0.22235187173666282</v>
      </c>
      <c r="HH29" s="897">
        <f t="shared" si="321"/>
        <v>0.1779455175936436</v>
      </c>
      <c r="HI29" s="897">
        <f t="shared" si="322"/>
        <v>9.3026106696935298E-2</v>
      </c>
      <c r="HJ29" s="897">
        <f t="shared" si="323"/>
        <v>21.873541426787742</v>
      </c>
      <c r="HK29" s="897">
        <f t="shared" si="324"/>
        <v>0.37424744608399546</v>
      </c>
      <c r="HL29" s="897">
        <f t="shared" si="325"/>
        <v>5.4023382690124855</v>
      </c>
      <c r="HM29" s="897">
        <f t="shared" si="326"/>
        <v>8.547105561861521E-4</v>
      </c>
      <c r="HN29" s="897">
        <f t="shared" si="327"/>
        <v>2.5853065085130535</v>
      </c>
      <c r="HO29" s="897">
        <f t="shared" si="328"/>
        <v>4.2864928490351874E-2</v>
      </c>
      <c r="HP29" s="897">
        <f t="shared" si="496"/>
        <v>79.177633371169122</v>
      </c>
      <c r="HQ29" s="897">
        <f t="shared" si="330"/>
        <v>49.861320090805911</v>
      </c>
      <c r="HR29" s="897">
        <f t="shared" si="331"/>
        <v>9.1793416572077177E-3</v>
      </c>
      <c r="HS29" s="897">
        <f t="shared" si="332"/>
        <v>0.87404880817253117</v>
      </c>
      <c r="HT29" s="901">
        <f t="shared" si="333"/>
        <v>48.130148692395004</v>
      </c>
      <c r="HU29" s="926">
        <f t="shared" si="421"/>
        <v>117615.1046893138</v>
      </c>
      <c r="HV29" s="927">
        <f t="shared" si="492"/>
        <v>89701.616997999998</v>
      </c>
      <c r="HW29" s="928">
        <f t="shared" si="486"/>
        <v>492.08</v>
      </c>
      <c r="HX29" s="929">
        <f>DATI!CQ26</f>
        <v>492.08</v>
      </c>
      <c r="HY29" s="929">
        <f>DATI!CT26</f>
        <v>0</v>
      </c>
      <c r="HZ29" s="930">
        <f t="shared" si="422"/>
        <v>8.4999889753709687E-2</v>
      </c>
      <c r="IA29" s="930">
        <f t="shared" si="334"/>
        <v>1.2384967015907642E-3</v>
      </c>
      <c r="IB29" s="902">
        <f t="shared" si="335"/>
        <v>4.1838163669526461E-3</v>
      </c>
      <c r="IC29" s="929">
        <f>DATI!CV26</f>
        <v>633.91285274733264</v>
      </c>
      <c r="ID29" s="931">
        <f t="shared" si="423"/>
        <v>1125.9928527473326</v>
      </c>
      <c r="IE29" s="932">
        <f t="shared" si="336"/>
        <v>2.8339669040447616E-3</v>
      </c>
      <c r="IF29" s="932">
        <f t="shared" si="337"/>
        <v>9.5735395187692869E-3</v>
      </c>
      <c r="IG29" s="928">
        <f t="shared" si="495"/>
        <v>492.08</v>
      </c>
      <c r="IH29" s="933">
        <f t="shared" si="338"/>
        <v>1.1997436436027608E-3</v>
      </c>
      <c r="II29" s="929">
        <f>DATI!CX26</f>
        <v>492.08</v>
      </c>
      <c r="IJ29" s="929">
        <f>DATI!DA26</f>
        <v>0</v>
      </c>
      <c r="IK29" s="934">
        <f>DATI!CS26</f>
        <v>38335.360099303209</v>
      </c>
      <c r="IL29" s="914">
        <f t="shared" si="493"/>
        <v>38334.46715531536</v>
      </c>
      <c r="IM29" s="914">
        <f t="shared" si="488"/>
        <v>24366.414003410468</v>
      </c>
      <c r="IN29" s="902">
        <f t="shared" si="340"/>
        <v>9.6482505139606475E-2</v>
      </c>
      <c r="IO29" s="902">
        <f t="shared" si="341"/>
        <v>0.32593149712001512</v>
      </c>
      <c r="IP29" s="928">
        <f t="shared" si="425"/>
        <v>14614.640056012155</v>
      </c>
      <c r="IQ29" s="910">
        <f t="shared" si="343"/>
        <v>3.5632054769027151E-2</v>
      </c>
      <c r="IR29" s="929">
        <f>DATI!CZ26</f>
        <v>14615.533000000001</v>
      </c>
      <c r="IS29" s="914">
        <f t="shared" si="489"/>
        <v>78788.557533998435</v>
      </c>
      <c r="IT29" s="934">
        <f>DATI!CR26</f>
        <v>78787.664590010594</v>
      </c>
      <c r="IU29" s="935">
        <f>DATI!CU26</f>
        <v>0.89294398784637452</v>
      </c>
      <c r="IV29" s="902">
        <f t="shared" si="426"/>
        <v>1.4667042652150889E-2</v>
      </c>
      <c r="IW29" s="910">
        <f t="shared" si="344"/>
        <v>0.19829980618791906</v>
      </c>
      <c r="IX29" s="902">
        <f t="shared" si="427"/>
        <v>0.66988468651303223</v>
      </c>
      <c r="IY29" s="934">
        <f>DATI!CW26</f>
        <v>13334.140299157563</v>
      </c>
      <c r="IZ29" s="936">
        <f t="shared" si="490"/>
        <v>92122.697833155995</v>
      </c>
      <c r="JA29" s="937">
        <f t="shared" si="345"/>
        <v>0.23185997684930568</v>
      </c>
      <c r="JB29" s="937">
        <f t="shared" si="346"/>
        <v>0.7832556717651421</v>
      </c>
      <c r="JC29" s="938">
        <f t="shared" si="491"/>
        <v>74594.896941987841</v>
      </c>
      <c r="JD29" s="910">
        <f t="shared" si="347"/>
        <v>0.18187033297706254</v>
      </c>
      <c r="JE29" s="849">
        <f>DATI!CY26</f>
        <v>74594.003998</v>
      </c>
      <c r="JF29" s="929">
        <f>DATI!DB26</f>
        <v>0.89294398784637452</v>
      </c>
      <c r="JG29" s="906">
        <f t="shared" si="349"/>
        <v>267988.53942059341</v>
      </c>
      <c r="JH29" s="888">
        <f t="shared" si="350"/>
        <v>304.18676438205836</v>
      </c>
      <c r="JI29" s="909">
        <f t="shared" si="428"/>
        <v>0.67448976210480294</v>
      </c>
      <c r="JJ29" s="923" t="str">
        <f>DATI!CN26</f>
        <v>19/21</v>
      </c>
      <c r="JK29" s="924">
        <f>DATI!CO26/DATI!CP26</f>
        <v>0.98492535897873634</v>
      </c>
      <c r="JL29" s="939">
        <f t="shared" si="429"/>
        <v>3.2112409004087489E-2</v>
      </c>
      <c r="JM29" s="940">
        <f t="shared" si="430"/>
        <v>1.2842528845714428E-2</v>
      </c>
      <c r="JN29" s="941">
        <f t="shared" si="351"/>
        <v>346777.09695459186</v>
      </c>
      <c r="JO29" s="914">
        <f t="shared" si="431"/>
        <v>360111.23725374945</v>
      </c>
      <c r="JP29" s="909">
        <f t="shared" si="432"/>
        <v>0.87278956829272203</v>
      </c>
      <c r="JQ29" s="910">
        <f t="shared" si="433"/>
        <v>7.7005241527120516E-3</v>
      </c>
      <c r="JR29" s="942">
        <f t="shared" si="434"/>
        <v>0.90634973895410875</v>
      </c>
      <c r="JS29" s="905">
        <f t="shared" si="435"/>
        <v>4.0645215023630277E-3</v>
      </c>
      <c r="JT29" s="898">
        <f>DATI!BW26</f>
        <v>43659.14275894568</v>
      </c>
      <c r="JU29" s="899">
        <v>42581.715138463296</v>
      </c>
      <c r="JV29" s="899">
        <f>DATI!BY26</f>
        <v>23109.876855345516</v>
      </c>
      <c r="JW29" s="899">
        <f>DATI!BZ26</f>
        <v>69755.494999999995</v>
      </c>
      <c r="JX29" s="899">
        <f>DATI!CA26</f>
        <v>43927.823000000004</v>
      </c>
      <c r="JY29" s="899">
        <f>DATI!CB26</f>
        <v>24787.601148699636</v>
      </c>
      <c r="JZ29" s="899">
        <f>DATI!CC26</f>
        <v>6298.2028546942875</v>
      </c>
      <c r="KA29" s="899">
        <f>DATI!CD26</f>
        <v>97.153132680878983</v>
      </c>
      <c r="KB29" s="899">
        <f>DATI!CE26</f>
        <v>4283.5139000256313</v>
      </c>
      <c r="KC29" s="899">
        <f>DATI!CF26</f>
        <v>0</v>
      </c>
      <c r="KD29" s="899">
        <f>DATI!CG26</f>
        <v>962.33400100000017</v>
      </c>
      <c r="KE29" s="899">
        <f>DATI!CH26</f>
        <v>0</v>
      </c>
      <c r="KF29" s="899">
        <f>DATI!CI26</f>
        <v>153.63460397015047</v>
      </c>
      <c r="KG29" s="899">
        <f>DATI!CJ26</f>
        <v>191.97416275634333</v>
      </c>
      <c r="KH29" s="899">
        <f>DATI!CK26</f>
        <v>2049.9616862999019</v>
      </c>
      <c r="KI29" s="899">
        <f>DATI!CL26</f>
        <v>663.30752371557446</v>
      </c>
      <c r="KJ29" s="943">
        <f t="shared" si="353"/>
        <v>49.556348194035962</v>
      </c>
      <c r="KK29" s="944">
        <f t="shared" si="436"/>
        <v>1.8506635604757942E-2</v>
      </c>
      <c r="KL29" s="945">
        <f t="shared" si="354"/>
        <v>48.33338835239875</v>
      </c>
      <c r="KM29" s="944">
        <f t="shared" si="437"/>
        <v>-2.8656669423101751E-2</v>
      </c>
      <c r="KN29" s="945">
        <f t="shared" si="355"/>
        <v>26.231415272809894</v>
      </c>
      <c r="KO29" s="944">
        <f t="shared" si="438"/>
        <v>3.3638888560015713E-2</v>
      </c>
      <c r="KP29" s="945">
        <f t="shared" si="356"/>
        <v>79.177633371169122</v>
      </c>
      <c r="KQ29" s="944">
        <f t="shared" si="439"/>
        <v>-6.8112672303825778E-3</v>
      </c>
      <c r="KR29" s="945">
        <f t="shared" si="357"/>
        <v>49.861320090805911</v>
      </c>
      <c r="KS29" s="944">
        <f t="shared" si="440"/>
        <v>0.19496731956258626</v>
      </c>
      <c r="KT29" s="945">
        <f t="shared" si="358"/>
        <v>28.135756127922402</v>
      </c>
      <c r="KU29" s="944">
        <f t="shared" si="441"/>
        <v>-1.6515678641256665E-3</v>
      </c>
      <c r="KV29" s="945">
        <f t="shared" si="359"/>
        <v>7.1489249201978291</v>
      </c>
      <c r="KW29" s="944">
        <f t="shared" si="442"/>
        <v>2.7108061396817752E-2</v>
      </c>
      <c r="KX29" s="945">
        <f t="shared" si="360"/>
        <v>0.11027597353107717</v>
      </c>
      <c r="KY29" s="944">
        <f t="shared" si="443"/>
        <v>0.13170454160141221</v>
      </c>
      <c r="KZ29" s="945">
        <f t="shared" si="361"/>
        <v>4.862104313309457</v>
      </c>
      <c r="LA29" s="944">
        <f t="shared" si="444"/>
        <v>4.136521803313311E-2</v>
      </c>
      <c r="LB29" s="946" t="s">
        <v>177</v>
      </c>
      <c r="LC29" s="947" t="s">
        <v>177</v>
      </c>
      <c r="LD29" s="945">
        <f t="shared" si="362"/>
        <v>1.0923200919409763</v>
      </c>
      <c r="LE29" s="944">
        <f t="shared" si="445"/>
        <v>2.3212236658337149E-2</v>
      </c>
      <c r="LF29" s="945">
        <f t="shared" si="363"/>
        <v>0</v>
      </c>
      <c r="LG29" s="944">
        <f t="shared" si="446"/>
        <v>-1</v>
      </c>
      <c r="LH29" s="945">
        <f t="shared" si="364"/>
        <v>0.17438661063581209</v>
      </c>
      <c r="LI29" s="944">
        <f t="shared" si="447"/>
        <v>-9.7097535467668521E-3</v>
      </c>
      <c r="LJ29" s="945">
        <f t="shared" si="365"/>
        <v>0.21790483854295498</v>
      </c>
      <c r="LK29" s="944">
        <f t="shared" si="448"/>
        <v>-7.4850890742614209E-2</v>
      </c>
      <c r="LL29" s="945">
        <f t="shared" si="366"/>
        <v>2.3268577597047697</v>
      </c>
      <c r="LM29" s="944">
        <f t="shared" si="449"/>
        <v>6.526254254381969E-2</v>
      </c>
      <c r="LN29" s="945">
        <f t="shared" si="367"/>
        <v>0.75290297811075413</v>
      </c>
      <c r="LO29" s="948">
        <f t="shared" si="450"/>
        <v>-0.11805275018160793</v>
      </c>
      <c r="LP29" s="949">
        <f t="shared" si="368"/>
        <v>0.1098839706983306</v>
      </c>
      <c r="LQ29" s="950">
        <f t="shared" si="369"/>
        <v>0.10717223570773919</v>
      </c>
      <c r="LR29" s="950">
        <f t="shared" si="370"/>
        <v>5.8164335594850763E-2</v>
      </c>
      <c r="LS29" s="950">
        <f t="shared" si="371"/>
        <v>0.17556484814528336</v>
      </c>
      <c r="LT29" s="950">
        <f t="shared" si="372"/>
        <v>0.11056020137693649</v>
      </c>
      <c r="LU29" s="950">
        <f t="shared" si="373"/>
        <v>6.2386933553511492E-2</v>
      </c>
      <c r="LV29" s="950">
        <f t="shared" si="374"/>
        <v>1.5851697816388413E-2</v>
      </c>
      <c r="LW29" s="950">
        <f t="shared" si="375"/>
        <v>2.4452087947991893E-4</v>
      </c>
      <c r="LX29" s="951">
        <f t="shared" si="376"/>
        <v>1.0781006820842006E-2</v>
      </c>
      <c r="LY29" s="952" t="s">
        <v>177</v>
      </c>
      <c r="LZ29" s="951">
        <f t="shared" si="377"/>
        <v>2.4220604090130536E-3</v>
      </c>
      <c r="MA29" s="951">
        <f t="shared" si="378"/>
        <v>0</v>
      </c>
      <c r="MB29" s="951">
        <f t="shared" si="379"/>
        <v>3.8667686202900885E-4</v>
      </c>
      <c r="MC29" s="951">
        <f t="shared" si="380"/>
        <v>4.8317218209311443E-4</v>
      </c>
      <c r="MD29" s="951">
        <f t="shared" si="381"/>
        <v>5.1594675395664714E-3</v>
      </c>
      <c r="ME29" s="951">
        <f t="shared" si="382"/>
        <v>1.669452487933012E-3</v>
      </c>
      <c r="MF29" s="949">
        <f t="shared" si="383"/>
        <v>0.15870281763271279</v>
      </c>
      <c r="MG29" s="950">
        <f t="shared" si="384"/>
        <v>0.15478632297980696</v>
      </c>
      <c r="MH29" s="950">
        <f t="shared" si="385"/>
        <v>8.4005372994568575E-2</v>
      </c>
      <c r="MI29" s="950">
        <f t="shared" si="386"/>
        <v>0.2535641540876637</v>
      </c>
      <c r="MJ29" s="950">
        <f t="shared" si="387"/>
        <v>0.15967948159363815</v>
      </c>
      <c r="MK29" s="950">
        <f t="shared" si="388"/>
        <v>9.0103971266097732E-2</v>
      </c>
      <c r="ML29" s="950">
        <f t="shared" si="389"/>
        <v>2.2894231904211498E-2</v>
      </c>
      <c r="MM29" s="950">
        <f t="shared" si="390"/>
        <v>3.5315571777096031E-4</v>
      </c>
      <c r="MN29" s="951">
        <f t="shared" si="451"/>
        <v>1.5570752936134257E-2</v>
      </c>
      <c r="MO29" s="952" t="s">
        <v>177</v>
      </c>
      <c r="MP29" s="951">
        <f t="shared" si="391"/>
        <v>3.4981245121027665E-3</v>
      </c>
      <c r="MQ29" s="951">
        <f t="shared" si="392"/>
        <v>0</v>
      </c>
      <c r="MR29" s="951">
        <f t="shared" si="393"/>
        <v>5.5846823815506469E-4</v>
      </c>
      <c r="MS29" s="951">
        <f t="shared" si="394"/>
        <v>6.9783414462186346E-4</v>
      </c>
      <c r="MT29" s="951">
        <f t="shared" si="395"/>
        <v>7.4516968290276667E-3</v>
      </c>
      <c r="MU29" s="951">
        <f t="shared" si="396"/>
        <v>2.4111507079251976E-3</v>
      </c>
      <c r="MV29" s="906">
        <f t="shared" si="397"/>
        <v>279228.65596059343</v>
      </c>
      <c r="MW29" s="888">
        <f t="shared" si="398"/>
        <v>304.18676438205836</v>
      </c>
      <c r="MX29" s="942">
        <f t="shared" si="399"/>
        <v>0.68078931291754208</v>
      </c>
      <c r="MY29" s="953">
        <f t="shared" si="452"/>
        <v>0.18186815588416402</v>
      </c>
      <c r="MZ29" s="903">
        <f t="shared" si="453"/>
        <v>2.1770928985368005E-6</v>
      </c>
      <c r="NA29" s="1481">
        <f t="shared" si="454"/>
        <v>0.18187033297706257</v>
      </c>
      <c r="NB29" s="941">
        <f t="shared" si="455"/>
        <v>346777.09695459186</v>
      </c>
      <c r="NC29" s="914">
        <f t="shared" si="456"/>
        <v>360111.23725374945</v>
      </c>
      <c r="ND29" s="909">
        <f t="shared" si="400"/>
        <v>0.84547963302367479</v>
      </c>
      <c r="NE29" s="954">
        <f t="shared" si="401"/>
        <v>0.87798969249941394</v>
      </c>
    </row>
    <row r="30" spans="1:369" s="398" customFormat="1" ht="9" customHeight="1" thickBot="1" x14ac:dyDescent="0.25">
      <c r="A30" s="321">
        <v>2022</v>
      </c>
      <c r="B30" s="322">
        <f>SUM(B31:B42)</f>
        <v>1506</v>
      </c>
      <c r="C30" s="1513" t="str">
        <f>SUM(DATI!F28:F39) &amp; "/" &amp; SUM(DATI!E28:E39) &amp; " (" &amp; TEXT(SUM(DATI!F28:F39)/SUM(DATI!E28:E39),"0,0%") &amp; ")"</f>
        <v>1496/1498 (99,9%)</v>
      </c>
      <c r="D30" s="323">
        <f>SUM(D31:D42)</f>
        <v>9950740</v>
      </c>
      <c r="E30" s="324">
        <f>SUM(E31:E42)</f>
        <v>1</v>
      </c>
      <c r="F30" s="325">
        <f>+(D30-D43)/D43</f>
        <v>-1.4356180593647033E-3</v>
      </c>
      <c r="G30" s="326">
        <f>SUM(G31:G42)</f>
        <v>4616464.6712069996</v>
      </c>
      <c r="H30" s="327">
        <f t="shared" si="251"/>
        <v>12647.848414265753</v>
      </c>
      <c r="I30" s="328">
        <f t="shared" si="252"/>
        <v>463.93179514357723</v>
      </c>
      <c r="J30" s="329">
        <f t="shared" ref="J30" si="501">+I30/365</f>
        <v>1.2710460140919924</v>
      </c>
      <c r="K30" s="330">
        <f t="shared" si="254"/>
        <v>-3.2059399701341702E-2</v>
      </c>
      <c r="L30" s="330">
        <f>+(I30-I43)/I43</f>
        <v>-3.0667808902278285E-2</v>
      </c>
      <c r="M30" s="330">
        <f>SUM(M31:M42)</f>
        <v>1.0000000000000002</v>
      </c>
      <c r="N30" s="327">
        <f>SUM(N31:N42)</f>
        <v>1229725.3906999999</v>
      </c>
      <c r="O30" s="327"/>
      <c r="P30" s="327">
        <f t="shared" ref="P30:AB30" si="502">SUM(P31:P42)</f>
        <v>236095.00255599999</v>
      </c>
      <c r="Q30" s="327">
        <f t="shared" si="502"/>
        <v>231055.82260500005</v>
      </c>
      <c r="R30" s="327">
        <f t="shared" si="502"/>
        <v>5039.1801700000005</v>
      </c>
      <c r="S30" s="327">
        <f t="shared" si="502"/>
        <v>-2.1900000358865412E-4</v>
      </c>
      <c r="T30" s="327">
        <f t="shared" si="502"/>
        <v>113684.56857100001</v>
      </c>
      <c r="U30" s="327">
        <f t="shared" si="502"/>
        <v>111334.683571</v>
      </c>
      <c r="V30" s="327">
        <f t="shared" si="502"/>
        <v>2349.8850000000007</v>
      </c>
      <c r="W30" s="331">
        <f t="shared" si="502"/>
        <v>2.3709922913894843E-12</v>
      </c>
      <c r="X30" s="332">
        <f>SUM(X31:X42)</f>
        <v>2865254.4395399997</v>
      </c>
      <c r="Y30" s="327">
        <f t="shared" si="502"/>
        <v>152556.03266000003</v>
      </c>
      <c r="Z30" s="327">
        <f t="shared" si="502"/>
        <v>105920.32656</v>
      </c>
      <c r="AA30" s="327">
        <f t="shared" si="502"/>
        <v>11544.858000000002</v>
      </c>
      <c r="AB30" s="327">
        <f t="shared" si="502"/>
        <v>54240.085279999992</v>
      </c>
      <c r="AC30" s="327">
        <f>SUM(AC31:AC42)</f>
        <v>3379350.2155560004</v>
      </c>
      <c r="AD30" s="328">
        <f t="shared" si="257"/>
        <v>339.60793021986308</v>
      </c>
      <c r="AE30" s="330">
        <f>+(AC30-AC43)/AC43</f>
        <v>-3.1939207982805952E-2</v>
      </c>
      <c r="AF30" s="330">
        <f>+(AD30-AD43)/AD43</f>
        <v>-3.0547444386269513E-2</v>
      </c>
      <c r="AG30" s="333">
        <f t="shared" si="258"/>
        <v>0.73202124487881137</v>
      </c>
      <c r="AH30" s="334">
        <f t="shared" ref="AH30" si="503">SUM(AH31:AH42)</f>
        <v>1237114.4558699999</v>
      </c>
      <c r="AI30" s="327">
        <f>AH30/365</f>
        <v>3389.354673616438</v>
      </c>
      <c r="AJ30" s="328">
        <f t="shared" si="260"/>
        <v>124.32386494572262</v>
      </c>
      <c r="AK30" s="329">
        <f t="shared" si="261"/>
        <v>0.34061332861841814</v>
      </c>
      <c r="AL30" s="330">
        <f>(AH30-AH43)/AH43</f>
        <v>-3.2387567927190324E-2</v>
      </c>
      <c r="AM30" s="330">
        <f>(AJ30-AJ43)/AJ43</f>
        <v>-3.0996448929685477E-2</v>
      </c>
      <c r="AN30" s="335">
        <f>SUM(AN31:AN42)</f>
        <v>30412.530400000003</v>
      </c>
      <c r="AO30" s="336">
        <f t="shared" ref="AO30:AT30" si="504">SUM(AO31:AO42)</f>
        <v>7390.018</v>
      </c>
      <c r="AP30" s="336">
        <f t="shared" si="504"/>
        <v>366.16899999999998</v>
      </c>
      <c r="AQ30" s="336">
        <f t="shared" si="504"/>
        <v>11188.228209999999</v>
      </c>
      <c r="AR30" s="336">
        <f t="shared" si="504"/>
        <v>2014.2996700000001</v>
      </c>
      <c r="AS30" s="336">
        <f t="shared" si="504"/>
        <v>4.8109999999999991</v>
      </c>
      <c r="AT30" s="336">
        <f t="shared" si="504"/>
        <v>648.52499999999998</v>
      </c>
      <c r="AU30" s="337">
        <f>SUM(AU31:AU42)</f>
        <v>503.95700000000005</v>
      </c>
      <c r="AV30" s="338">
        <f>SUM(AV31:AV42)</f>
        <v>82.822000000000003</v>
      </c>
      <c r="AW30" s="336">
        <f>SUM(AW31:AW42)</f>
        <v>559.1</v>
      </c>
      <c r="AX30" s="338">
        <f>SUM(AX31:AX42)</f>
        <v>1.02</v>
      </c>
      <c r="AY30" s="338">
        <f>SUM(AY31:AY42)</f>
        <v>1067.78</v>
      </c>
      <c r="AZ30" s="337">
        <f t="shared" ref="AZ30:BA30" si="505">SUM(AZ31:AZ42)</f>
        <v>0.82499999999999996</v>
      </c>
      <c r="BA30" s="337">
        <f t="shared" si="505"/>
        <v>0</v>
      </c>
      <c r="BB30" s="339">
        <f t="shared" ref="BB30:BR30" si="506">SUM(BB31:BB42)</f>
        <v>830.82158700000002</v>
      </c>
      <c r="BC30" s="340">
        <f t="shared" si="506"/>
        <v>1627.62</v>
      </c>
      <c r="BD30" s="340">
        <f t="shared" si="506"/>
        <v>267.1000709999999</v>
      </c>
      <c r="BE30" s="340">
        <f t="shared" si="506"/>
        <v>546895.70695999998</v>
      </c>
      <c r="BF30" s="340">
        <f t="shared" si="506"/>
        <v>1087.27189</v>
      </c>
      <c r="BG30" s="340">
        <f t="shared" si="506"/>
        <v>229277.98215900006</v>
      </c>
      <c r="BH30" s="340">
        <f t="shared" si="506"/>
        <v>53240.370390000011</v>
      </c>
      <c r="BI30" s="340">
        <f t="shared" si="506"/>
        <v>284087.08247999992</v>
      </c>
      <c r="BJ30" s="340">
        <f t="shared" si="506"/>
        <v>2329.63321</v>
      </c>
      <c r="BK30" s="340">
        <f t="shared" si="506"/>
        <v>877.2429800000001</v>
      </c>
      <c r="BL30" s="340">
        <f t="shared" si="506"/>
        <v>901.78437999999994</v>
      </c>
      <c r="BM30" s="340">
        <f t="shared" si="506"/>
        <v>175373.87999099999</v>
      </c>
      <c r="BN30" s="340">
        <f t="shared" si="506"/>
        <v>2305.2460200000005</v>
      </c>
      <c r="BO30" s="340">
        <f t="shared" si="506"/>
        <v>47124.978915000007</v>
      </c>
      <c r="BP30" s="340">
        <f t="shared" si="506"/>
        <v>28889.111539999994</v>
      </c>
      <c r="BQ30" s="340">
        <f t="shared" si="506"/>
        <v>361.07640100000003</v>
      </c>
      <c r="BR30" s="340">
        <f t="shared" si="506"/>
        <v>774515.13118899998</v>
      </c>
      <c r="BS30" s="340">
        <f>SUM(BS31:BS42)</f>
        <v>359583.43423999997</v>
      </c>
      <c r="BT30" s="340">
        <f t="shared" ref="BT30:CD30" si="507">SUM(BT31:BT42)</f>
        <v>105.99972</v>
      </c>
      <c r="BU30" s="340">
        <f t="shared" si="507"/>
        <v>5977.1305759999996</v>
      </c>
      <c r="BV30" s="341">
        <f t="shared" si="507"/>
        <v>349595.83484100003</v>
      </c>
      <c r="BW30" s="342">
        <f t="shared" si="507"/>
        <v>255.51560099999995</v>
      </c>
      <c r="BX30" s="343">
        <f t="shared" si="507"/>
        <v>0.53</v>
      </c>
      <c r="BY30" s="343">
        <f t="shared" si="507"/>
        <v>5.7295699999999998</v>
      </c>
      <c r="BZ30" s="343">
        <f t="shared" si="507"/>
        <v>0.47</v>
      </c>
      <c r="CA30" s="343">
        <f t="shared" si="507"/>
        <v>0.89803999999999995</v>
      </c>
      <c r="CB30" s="343">
        <f t="shared" si="507"/>
        <v>1.4378500000000001</v>
      </c>
      <c r="CC30" s="343">
        <f t="shared" si="507"/>
        <v>2.4860099999999998</v>
      </c>
      <c r="CD30" s="344">
        <f t="shared" si="507"/>
        <v>3.3000000000000002E-2</v>
      </c>
      <c r="CE30" s="342">
        <f t="shared" ref="CE30" si="508">BB30*1000/$D30</f>
        <v>8.349344742200078E-2</v>
      </c>
      <c r="CF30" s="343">
        <f t="shared" ref="CF30" si="509">BC30*1000/$D30</f>
        <v>0.1635677346609398</v>
      </c>
      <c r="CG30" s="343">
        <f t="shared" ref="CG30" si="510">BD30*1000/$D30</f>
        <v>2.6842231934509381E-2</v>
      </c>
      <c r="CH30" s="343">
        <f t="shared" ref="CH30" si="511">BE30*1000/$D30</f>
        <v>54.960305159214293</v>
      </c>
      <c r="CI30" s="343">
        <f t="shared" ref="CI30" si="512">BF30*1000/$D30</f>
        <v>0.10926543051069568</v>
      </c>
      <c r="CJ30" s="343">
        <f t="shared" ref="CJ30" si="513">BG30*1000/$D30</f>
        <v>23.04129965801539</v>
      </c>
      <c r="CK30" s="343">
        <f t="shared" ref="CK30" si="514">BH30*1000/$D30</f>
        <v>5.3503930752888742</v>
      </c>
      <c r="CL30" s="343">
        <f t="shared" ref="CL30" si="515">BI30*1000/$D30</f>
        <v>28.549342308210235</v>
      </c>
      <c r="CM30" s="343">
        <f t="shared" ref="CM30" si="516">BJ30*1000/$D30</f>
        <v>0.23411657926948146</v>
      </c>
      <c r="CN30" s="343">
        <f t="shared" ref="CN30" si="517">BK30*1000/$D30</f>
        <v>8.8158567101542212E-2</v>
      </c>
      <c r="CO30" s="343">
        <f t="shared" ref="CO30" si="518">BL30*1000/$D30</f>
        <v>9.0624856040857252E-2</v>
      </c>
      <c r="CP30" s="343">
        <f t="shared" ref="CP30" si="519">BM30*1000/$D30</f>
        <v>17.62420483210294</v>
      </c>
      <c r="CQ30" s="343">
        <f t="shared" ref="CQ30" si="520">BN30*1000/$D30</f>
        <v>0.23166578767006277</v>
      </c>
      <c r="CR30" s="343">
        <f t="shared" ref="CR30" si="521">BO30*1000/$D30</f>
        <v>4.7358265731995814</v>
      </c>
      <c r="CS30" s="343">
        <f t="shared" ref="CS30" si="522">BP30*1000/$D30</f>
        <v>2.9032123781748891</v>
      </c>
      <c r="CT30" s="343">
        <f t="shared" ref="CT30" si="523">BQ30*1000/$D30</f>
        <v>3.6286386841581635E-2</v>
      </c>
      <c r="CU30" s="343">
        <f t="shared" ref="CU30" si="524">BR30*1000/$D30</f>
        <v>77.834927974100424</v>
      </c>
      <c r="CV30" s="343">
        <f t="shared" ref="CV30" si="525">BS30*1000/$D30</f>
        <v>36.136351089466707</v>
      </c>
      <c r="CW30" s="343">
        <f t="shared" ref="CW30" si="526">BT30*1000/$D30</f>
        <v>1.0652445948743511E-2</v>
      </c>
      <c r="CX30" s="343">
        <f t="shared" ref="CX30" si="527">BU30*1000/$D30</f>
        <v>0.60067196771295395</v>
      </c>
      <c r="CY30" s="344">
        <f t="shared" ref="CY30" si="528">BV30*1000/$D30</f>
        <v>35.132646902742913</v>
      </c>
      <c r="CZ30" s="326">
        <f>SUM(CZ31:CZ42)</f>
        <v>4447147.6532389997</v>
      </c>
      <c r="DA30" s="327">
        <f t="shared" ref="DA30" si="529">+CZ30/365</f>
        <v>12183.966173257533</v>
      </c>
      <c r="DB30" s="328">
        <f t="shared" si="288"/>
        <v>446.91627489402794</v>
      </c>
      <c r="DC30" s="329">
        <f t="shared" ref="DC30" si="530">+DB30/365</f>
        <v>1.2244281503945971</v>
      </c>
      <c r="DD30" s="345">
        <f>+(CZ30-CZ43)/CZ43</f>
        <v>-4.0456982431081423E-2</v>
      </c>
      <c r="DE30" s="346">
        <f>(DB30-DB43)/DB43</f>
        <v>-3.907746468573374E-2</v>
      </c>
      <c r="DF30" s="327">
        <f>+CZ30-CZ43</f>
        <v>-187504.02137400024</v>
      </c>
      <c r="DG30" s="347">
        <f>+DB30-DB43</f>
        <v>-18.174571110395902</v>
      </c>
      <c r="DH30" s="348">
        <f>SUM(DH31:DH42)</f>
        <v>1.0000000000000002</v>
      </c>
      <c r="DI30" s="326">
        <f>SUM(DI31:DI42)</f>
        <v>2918327.9454719839</v>
      </c>
      <c r="DJ30" s="327">
        <f>DI30/365</f>
        <v>7995.4190286903668</v>
      </c>
      <c r="DK30" s="349">
        <f t="shared" si="290"/>
        <v>293.27747941077587</v>
      </c>
      <c r="DL30" s="350">
        <f t="shared" si="291"/>
        <v>0.80349994359116683</v>
      </c>
      <c r="DM30" s="345">
        <f>DI30/CZ30</f>
        <v>0.65622465747150815</v>
      </c>
      <c r="DN30" s="351">
        <f>(DM30-DM43)/DM43</f>
        <v>3.2190828654838541E-3</v>
      </c>
      <c r="DO30" s="351">
        <f>+ROUND(DM30,3)-ROUND(DM43,3)</f>
        <v>2.0000000000000018E-3</v>
      </c>
      <c r="DP30" s="351">
        <f>(DI30-DI43)/DI43</f>
        <v>-3.7368133944530695E-2</v>
      </c>
      <c r="DQ30" s="351">
        <f>(DK30-DK43)/DK43</f>
        <v>-3.5984175417246356E-2</v>
      </c>
      <c r="DR30" s="352">
        <f>DI30-DI43</f>
        <v>-113285.74651005818</v>
      </c>
      <c r="DS30" s="352">
        <f>DK30-DK43</f>
        <v>-10.947277000990027</v>
      </c>
      <c r="DT30" s="353">
        <f>SUM(DT31:DT42)</f>
        <v>0.99999999999999989</v>
      </c>
      <c r="DU30" s="354"/>
      <c r="DV30" s="355">
        <f>SUM(DATI!AJ28:AJ39)/SUM(DATI!AK28:AK39)</f>
        <v>0.99999429386430061</v>
      </c>
      <c r="DW30" s="356">
        <f>SUM(DW31:DW42)</f>
        <v>2866014.9062500005</v>
      </c>
      <c r="DX30" s="327">
        <f t="shared" ref="DX30" si="531">+DW30/365</f>
        <v>7852.0956335616447</v>
      </c>
      <c r="DY30" s="357">
        <f t="shared" si="293"/>
        <v>288.02027851697466</v>
      </c>
      <c r="DZ30" s="329">
        <f t="shared" si="294"/>
        <v>0.78909665347116342</v>
      </c>
      <c r="EA30" s="345">
        <f>+DW30/CZ30</f>
        <v>0.64446137833147732</v>
      </c>
      <c r="EB30" s="358">
        <f>+(EA30-EA43)/EA43</f>
        <v>1.1889675744233877E-3</v>
      </c>
      <c r="EC30" s="326">
        <f>CZ30-DI30</f>
        <v>1528819.7077670158</v>
      </c>
      <c r="ED30" s="327">
        <f t="shared" ref="ED30" si="532">EC30/365</f>
        <v>4188.5471445671665</v>
      </c>
      <c r="EE30" s="359">
        <f t="shared" si="296"/>
        <v>153.63879548325207</v>
      </c>
      <c r="EF30" s="360">
        <f t="shared" si="297"/>
        <v>0.42092820680343035</v>
      </c>
      <c r="EG30" s="361">
        <f>(EC30-EC43)/EC43</f>
        <v>-4.6298512991022597E-2</v>
      </c>
      <c r="EH30" s="361">
        <f>(EE30-EE43)/EE43</f>
        <v>-4.4927393509139928E-2</v>
      </c>
      <c r="EI30" s="345">
        <f t="shared" ref="EI30" si="533">EC30/CZ30</f>
        <v>0.34377534252849185</v>
      </c>
      <c r="EJ30" s="362">
        <f>(EC30-EC43)</f>
        <v>-74218.274863942061</v>
      </c>
      <c r="EK30" s="362">
        <f>(EE30-EE43)</f>
        <v>-7.2272941094059036</v>
      </c>
      <c r="EL30" s="326">
        <f>SUM(EL31:EL42)</f>
        <v>1231353.1758619999</v>
      </c>
      <c r="EM30" s="327">
        <f t="shared" ref="EM30" si="534">+EL30/365</f>
        <v>3373.5703448273971</v>
      </c>
      <c r="EN30" s="357">
        <f t="shared" si="300"/>
        <v>123.744884889164</v>
      </c>
      <c r="EO30" s="329">
        <f t="shared" ref="EO30" si="535">+EN30/365</f>
        <v>0.33902708188812053</v>
      </c>
      <c r="EP30" s="345">
        <f>+(EL30-EL43)/EL43</f>
        <v>-3.0397590315797522E-2</v>
      </c>
      <c r="EQ30" s="346">
        <f>(EN30-EN43)/EN43</f>
        <v>-2.9003610363257111E-2</v>
      </c>
      <c r="ER30" s="345">
        <f>+EL30/$EL$69</f>
        <v>0.9172341703065513</v>
      </c>
      <c r="ES30" s="327">
        <f>+EL30-EL43</f>
        <v>-38603.626600000076</v>
      </c>
      <c r="ET30" s="345">
        <f t="shared" ref="ET30" si="536">+EL30/CZ30</f>
        <v>0.27688605638384101</v>
      </c>
      <c r="EU30" s="347">
        <f>+EN30-EN43</f>
        <v>-3.6962531108010666</v>
      </c>
      <c r="EV30" s="326">
        <f>SUM(EV31:EV42)</f>
        <v>236095.00255599999</v>
      </c>
      <c r="EW30" s="327">
        <f t="shared" ref="EW30" si="537">+EV30/365</f>
        <v>646.83562344109589</v>
      </c>
      <c r="EX30" s="357">
        <f t="shared" si="304"/>
        <v>23.726376385675838</v>
      </c>
      <c r="EY30" s="329">
        <f t="shared" si="305"/>
        <v>6.5003770919659837E-2</v>
      </c>
      <c r="EZ30" s="345">
        <f>(EV30-EV43)/EV43</f>
        <v>-7.9138806935394393E-2</v>
      </c>
      <c r="FA30" s="346">
        <f>(EX30-EX43)/EX43</f>
        <v>-7.7814901353700783E-2</v>
      </c>
      <c r="FB30" s="327">
        <f>+EV30-EV43</f>
        <v>-20290.003495000012</v>
      </c>
      <c r="FC30" s="347">
        <f>+EX30-EX43</f>
        <v>-2.0020553798172678</v>
      </c>
      <c r="FD30" s="327">
        <f>SUM(FD31:FD42)</f>
        <v>52313.039221983461</v>
      </c>
      <c r="FE30" s="363">
        <f t="shared" ref="FE30" si="538">+FD30/CZ30</f>
        <v>1.1763279140030848E-2</v>
      </c>
      <c r="FF30" s="327">
        <f>+EV30-FD30</f>
        <v>183781.96333401653</v>
      </c>
      <c r="FG30" s="363">
        <f>+FF30/CZ30</f>
        <v>4.132580648635812E-2</v>
      </c>
      <c r="FH30" s="326">
        <f>SUM(FH31:FH42)</f>
        <v>113684.56857100001</v>
      </c>
      <c r="FI30" s="327">
        <f>+FH30/365</f>
        <v>311.46457142739729</v>
      </c>
      <c r="FJ30" s="351">
        <f t="shared" ref="FJ30" si="539">FH30/CZ30</f>
        <v>2.5563479658292865E-2</v>
      </c>
      <c r="FK30" s="351">
        <f>+(FH30-FH43)/FH43</f>
        <v>-9.0544660090590964E-2</v>
      </c>
      <c r="FL30" s="364">
        <f>SUM(FL31:FL42)</f>
        <v>40886.466934786047</v>
      </c>
      <c r="FM30" s="365"/>
      <c r="FN30" s="366">
        <f>SUM(DATI!AN28:AN39)/SUM(DATI!AO28:AO39)</f>
        <v>1</v>
      </c>
      <c r="FO30" s="367">
        <f>FL30/FH30</f>
        <v>0.35964834496645876</v>
      </c>
      <c r="FP30" s="368">
        <f t="shared" ref="FP30" si="540">FL30/CZ30</f>
        <v>9.1938631506887636E-3</v>
      </c>
      <c r="FQ30" s="367">
        <f>(FL30-FL43)/FL43</f>
        <v>-0.19732041654455934</v>
      </c>
      <c r="FR30" s="369">
        <f>SUM(FR31:FR42)</f>
        <v>214950.58079099999</v>
      </c>
      <c r="FS30" s="370">
        <f>SUM(FS31:FS42)</f>
        <v>912.27484900000013</v>
      </c>
      <c r="FT30" s="370">
        <f>SUM(FT31:FT42)</f>
        <v>105920.32656</v>
      </c>
      <c r="FU30" s="339">
        <f t="shared" ref="FU30:GL30" si="541">SUM(FU31:FU42)</f>
        <v>941.88413700000001</v>
      </c>
      <c r="FV30" s="340">
        <f t="shared" si="541"/>
        <v>1691.7534000000001</v>
      </c>
      <c r="FW30" s="340">
        <f t="shared" si="541"/>
        <v>285.94007099999993</v>
      </c>
      <c r="FX30" s="340">
        <f t="shared" si="541"/>
        <v>546862.87396</v>
      </c>
      <c r="FY30" s="340">
        <f t="shared" si="541"/>
        <v>1087.27189</v>
      </c>
      <c r="FZ30" s="340">
        <f t="shared" si="541"/>
        <v>229217.22115900007</v>
      </c>
      <c r="GA30" s="340">
        <f t="shared" si="541"/>
        <v>53268.093390000002</v>
      </c>
      <c r="GB30" s="340">
        <f t="shared" si="541"/>
        <v>284086.6714799999</v>
      </c>
      <c r="GC30" s="340">
        <f t="shared" si="541"/>
        <v>2329.63321</v>
      </c>
      <c r="GD30" s="340">
        <f t="shared" si="541"/>
        <v>1227.9483399999999</v>
      </c>
      <c r="GE30" s="340">
        <f t="shared" si="541"/>
        <v>902.11537999999996</v>
      </c>
      <c r="GF30" s="340">
        <f t="shared" si="541"/>
        <v>175374.025991</v>
      </c>
      <c r="GG30" s="340">
        <f t="shared" si="541"/>
        <v>2305.2460200000005</v>
      </c>
      <c r="GH30" s="340">
        <f t="shared" si="541"/>
        <v>47124.978915000007</v>
      </c>
      <c r="GI30" s="340">
        <f t="shared" si="541"/>
        <v>5.0863999999999994</v>
      </c>
      <c r="GJ30" s="340">
        <f t="shared" si="541"/>
        <v>28889.111539999994</v>
      </c>
      <c r="GK30" s="340">
        <f t="shared" si="541"/>
        <v>368.07440100000002</v>
      </c>
      <c r="GL30" s="340">
        <f t="shared" si="541"/>
        <v>774274.81118900015</v>
      </c>
      <c r="GM30" s="340">
        <f>SUM(GM31:GM42)</f>
        <v>359145.07423999999</v>
      </c>
      <c r="GN30" s="340">
        <f t="shared" ref="GN30:GP30" si="542">SUM(GN31:GN42)</f>
        <v>105.99972</v>
      </c>
      <c r="GO30" s="340">
        <f t="shared" si="542"/>
        <v>5977.1915759999993</v>
      </c>
      <c r="GP30" s="341">
        <f t="shared" si="542"/>
        <v>350526.76484099997</v>
      </c>
      <c r="GQ30" s="342">
        <f>SUM(GQ31:GQ42)</f>
        <v>274.35560099999998</v>
      </c>
      <c r="GR30" s="343">
        <f t="shared" ref="GR30:GX30" si="543">SUM(GR31:GR42)</f>
        <v>0.53</v>
      </c>
      <c r="GS30" s="343">
        <f t="shared" si="543"/>
        <v>5.7295699999999998</v>
      </c>
      <c r="GT30" s="343">
        <f t="shared" si="543"/>
        <v>0.47</v>
      </c>
      <c r="GU30" s="343">
        <f t="shared" si="543"/>
        <v>0.89803999999999995</v>
      </c>
      <c r="GV30" s="343">
        <f t="shared" si="543"/>
        <v>1.4378500000000001</v>
      </c>
      <c r="GW30" s="343">
        <f t="shared" si="543"/>
        <v>2.4860099999999998</v>
      </c>
      <c r="GX30" s="344">
        <f t="shared" si="543"/>
        <v>3.3000000000000002E-2</v>
      </c>
      <c r="GY30" s="342">
        <f t="shared" ref="GY30" si="544">FU30*1000/$D30</f>
        <v>9.4654682666816745E-2</v>
      </c>
      <c r="GZ30" s="343">
        <f t="shared" ref="GZ30" si="545">FV30*1000/$D30</f>
        <v>0.17001282316692026</v>
      </c>
      <c r="HA30" s="343">
        <f t="shared" ref="HA30" si="546">FW30*1000/$D30</f>
        <v>2.8735558460978774E-2</v>
      </c>
      <c r="HB30" s="343">
        <f t="shared" ref="HB30" si="547">FX30*1000/$D30</f>
        <v>54.957005605613254</v>
      </c>
      <c r="HC30" s="343">
        <f t="shared" ref="HC30" si="548">FY30*1000/$D30</f>
        <v>0.10926543051069568</v>
      </c>
      <c r="HD30" s="343">
        <f t="shared" ref="HD30" si="549">FZ30*1000/$D30</f>
        <v>23.035193478977451</v>
      </c>
      <c r="HE30" s="343">
        <f t="shared" ref="HE30" si="550">GA30*1000/$D30</f>
        <v>5.3531790992428707</v>
      </c>
      <c r="HF30" s="343">
        <f t="shared" ref="HF30" si="551">GB30*1000/$D30</f>
        <v>28.549301004749385</v>
      </c>
      <c r="HG30" s="343">
        <f t="shared" ref="HG30" si="552">GC30*1000/$D30</f>
        <v>0.23411657926948146</v>
      </c>
      <c r="HH30" s="343">
        <f t="shared" ref="HH30" si="553">GD30*1000/$D30</f>
        <v>0.12340271577792203</v>
      </c>
      <c r="HI30" s="343">
        <f t="shared" ref="HI30" si="554">GE30*1000/$D30</f>
        <v>9.0658119898620604E-2</v>
      </c>
      <c r="HJ30" s="343">
        <f t="shared" ref="HJ30" si="555">GF30*1000/$D30</f>
        <v>17.624219504378569</v>
      </c>
      <c r="HK30" s="343">
        <f t="shared" ref="HK30" si="556">GG30*1000/$D30</f>
        <v>0.23166578767006277</v>
      </c>
      <c r="HL30" s="343">
        <f t="shared" ref="HL30" si="557">GH30*1000/$D30</f>
        <v>4.7358265731995814</v>
      </c>
      <c r="HM30" s="343">
        <f t="shared" ref="HM30" si="558">GI30*1000/$D30</f>
        <v>5.1115796413131085E-4</v>
      </c>
      <c r="HN30" s="343">
        <f t="shared" ref="HN30" si="559">GJ30*1000/$D30</f>
        <v>2.9032123781748891</v>
      </c>
      <c r="HO30" s="343">
        <f t="shared" ref="HO30" si="560">GK30*1000/$D30</f>
        <v>3.698965112142414E-2</v>
      </c>
      <c r="HP30" s="343">
        <f t="shared" ref="HP30" si="561">GL30*1000/$D30</f>
        <v>77.81077700643371</v>
      </c>
      <c r="HQ30" s="343">
        <f t="shared" ref="HQ30" si="562">GM30*1000/$D30</f>
        <v>36.092298084363577</v>
      </c>
      <c r="HR30" s="343">
        <f t="shared" ref="HR30" si="563">GN30*1000/$D30</f>
        <v>1.0652445948743511E-2</v>
      </c>
      <c r="HS30" s="343">
        <f t="shared" ref="HS30" si="564">GO30*1000/$D30</f>
        <v>0.60067809791030613</v>
      </c>
      <c r="HT30" s="344">
        <f t="shared" ref="HT30" si="565">GP30*1000/$D30</f>
        <v>35.22620074898952</v>
      </c>
      <c r="HU30" s="369">
        <f>SUM(HU31:HU42)</f>
        <v>1528735.9083750166</v>
      </c>
      <c r="HV30" s="371">
        <f>SUM(HV31:HV42)</f>
        <v>1238658.4414210001</v>
      </c>
      <c r="HW30" s="322">
        <f>SUM(HW31:HW42)</f>
        <v>1890.492</v>
      </c>
      <c r="HX30" s="372">
        <f>SUM(HX31:HX42)</f>
        <v>1890.492</v>
      </c>
      <c r="HY30" s="372">
        <f>SUM(HY31:HY42)</f>
        <v>0</v>
      </c>
      <c r="HZ30" s="373">
        <f>IF(HW43&gt;0,(HW30-HW43)/HW43,0)</f>
        <v>-0.12765258415269587</v>
      </c>
      <c r="IA30" s="373">
        <f t="shared" ref="IA30" si="566">+HW30/CZ30</f>
        <v>4.2510214353307882E-4</v>
      </c>
      <c r="IB30" s="345">
        <f t="shared" ref="IB30" si="567">HW30/HU30</f>
        <v>1.2366374006413672E-3</v>
      </c>
      <c r="IC30" s="372">
        <f>SUM(IC31:IC42)</f>
        <v>50984.009481581743</v>
      </c>
      <c r="ID30" s="374">
        <f>SUM(ID31:ID42)</f>
        <v>52874.501481581749</v>
      </c>
      <c r="IE30" s="375">
        <f t="shared" ref="IE30" si="568">+(HW30+IC30)/CZ30</f>
        <v>1.1889531359065975E-2</v>
      </c>
      <c r="IF30" s="375">
        <f t="shared" ref="IF30" si="569">+(HW30+IC30)/HU30</f>
        <v>3.4587073667802545E-2</v>
      </c>
      <c r="IG30" s="322">
        <f>SUM(IG31:IG42)</f>
        <v>1890.492</v>
      </c>
      <c r="IH30" s="376">
        <f t="shared" si="338"/>
        <v>4.0951076952695938E-4</v>
      </c>
      <c r="II30" s="372">
        <f t="shared" ref="II30:IJ30" si="570">SUM(II31:II42)</f>
        <v>1890.492</v>
      </c>
      <c r="IJ30" s="372">
        <f t="shared" si="570"/>
        <v>0</v>
      </c>
      <c r="IK30" s="372">
        <f>SUM(IK31:IK42)</f>
        <v>756451.69424250745</v>
      </c>
      <c r="IL30" s="356">
        <f>SUM(IL31:IL42)</f>
        <v>544373.25827586569</v>
      </c>
      <c r="IM30" s="322">
        <f>SUM(IM31:IM42)</f>
        <v>294270.55921319441</v>
      </c>
      <c r="IN30" s="373">
        <f t="shared" ref="IN30" si="571">+IL30/CZ30</f>
        <v>0.12240953094493755</v>
      </c>
      <c r="IO30" s="345">
        <f t="shared" ref="IO30" si="572">+(IL30)/(HU30)</f>
        <v>0.35609372115456622</v>
      </c>
      <c r="IP30" s="322">
        <f t="shared" ref="IP30" si="573">SUM(IP31:IP42)</f>
        <v>259793.75463535817</v>
      </c>
      <c r="IQ30" s="377">
        <f t="shared" si="343"/>
        <v>5.6275477695236796E-2</v>
      </c>
      <c r="IR30" s="372">
        <f>SUM(IR31:IR42)</f>
        <v>471872.1906020001</v>
      </c>
      <c r="IS30" s="356">
        <f>SUM(IS31:IS42)</f>
        <v>982472.15809915087</v>
      </c>
      <c r="IT30" s="378">
        <f>SUM(IT31:IT42)</f>
        <v>770393.72213250911</v>
      </c>
      <c r="IU30" s="372">
        <f>SUM(IU31:IU42)</f>
        <v>212078.43596664185</v>
      </c>
      <c r="IV30" s="373">
        <f>IF(IS43&gt;0,(IS30-IS43)/IS43,0)</f>
        <v>4.3014674589097806E-3</v>
      </c>
      <c r="IW30" s="373">
        <f t="shared" ref="IW30" si="574">+IS30/CZ30</f>
        <v>0.22092186603779279</v>
      </c>
      <c r="IX30" s="345">
        <f>IS30/HU30</f>
        <v>0.64266964144479233</v>
      </c>
      <c r="IY30" s="372">
        <f>SUM(IY31:IY42)</f>
        <v>199118.68958108959</v>
      </c>
      <c r="IZ30" s="379">
        <f>SUM(IZ31:IZ42)</f>
        <v>1181590.8476802404</v>
      </c>
      <c r="JA30" s="375">
        <f t="shared" ref="JA30" si="575">+(IS30+IY30)/CZ30</f>
        <v>0.26569633837537415</v>
      </c>
      <c r="JB30" s="380">
        <f t="shared" ref="JB30" si="576">+(IS30+IY30)/HU30</f>
        <v>0.77292018929301065</v>
      </c>
      <c r="JC30" s="356">
        <f>SUM(JC31:JC42)</f>
        <v>976974.19478564197</v>
      </c>
      <c r="JD30" s="377">
        <f t="shared" si="347"/>
        <v>0.21162821864078227</v>
      </c>
      <c r="JE30" s="372">
        <f t="shared" ref="JE30:JF30" si="577">SUM(JE31:JE42)</f>
        <v>764895.75881899998</v>
      </c>
      <c r="JF30" s="372">
        <f t="shared" si="577"/>
        <v>212078.43596664185</v>
      </c>
      <c r="JG30" s="326">
        <f>+JT30+JU30+JV30+JW30+JX30+JY30+JZ30+KA30+KB30+KC30+KE30+KF30+KG30+KH30+KI30+FD30+FL30</f>
        <v>2788190.3676622342</v>
      </c>
      <c r="JH30" s="329">
        <f t="shared" si="350"/>
        <v>280.19929851068707</v>
      </c>
      <c r="JI30" s="345">
        <f>+JG30/CZ30</f>
        <v>0.62696150095927361</v>
      </c>
      <c r="JJ30" s="365"/>
      <c r="JK30" s="366">
        <f>SUM(DATI!CO28:CO39)/SUM(DATI!CP28:CP39)</f>
        <v>0.98265475694987581</v>
      </c>
      <c r="JL30" s="381">
        <f>(JG30-JG43)/JG43</f>
        <v>-4.2392053986948224E-2</v>
      </c>
      <c r="JM30" s="382">
        <f>IF(JI43&gt;0,(JI30-JI43)/JI43,0)</f>
        <v>-2.0166595144107172E-3</v>
      </c>
      <c r="JN30" s="383">
        <f t="shared" ref="JN30" si="578">+JG30+IS30</f>
        <v>3770662.525761385</v>
      </c>
      <c r="JO30" s="384">
        <f t="shared" ref="JO30" si="579">+JG30+IS30+IY30</f>
        <v>3969781.2153424746</v>
      </c>
      <c r="JP30" s="345">
        <f>+JN30/CZ30</f>
        <v>0.84788336699706635</v>
      </c>
      <c r="JQ30" s="351">
        <f>JP30-JP43</f>
        <v>8.578846187573208E-3</v>
      </c>
      <c r="JR30" s="324">
        <f t="shared" ref="JR30" si="580">+JO30/CZ30</f>
        <v>0.89265783933464771</v>
      </c>
      <c r="JS30" s="358">
        <f>JR30-JR43</f>
        <v>1.4832822772400389E-3</v>
      </c>
      <c r="JT30" s="339">
        <f t="shared" ref="JT30:KI30" si="581">SUM(JT31:JT42)</f>
        <v>524816.83685238822</v>
      </c>
      <c r="JU30" s="340">
        <f t="shared" si="581"/>
        <v>435722.12918343727</v>
      </c>
      <c r="JV30" s="340">
        <f t="shared" si="581"/>
        <v>232121.2366830353</v>
      </c>
      <c r="JW30" s="340">
        <f t="shared" si="581"/>
        <v>774274.81118900015</v>
      </c>
      <c r="JX30" s="340">
        <f t="shared" si="581"/>
        <v>359145.07423999999</v>
      </c>
      <c r="JY30" s="340">
        <f t="shared" si="581"/>
        <v>220976.23425717285</v>
      </c>
      <c r="JZ30" s="340">
        <f t="shared" si="581"/>
        <v>63203.940369007629</v>
      </c>
      <c r="KA30" s="340">
        <f t="shared" si="581"/>
        <v>1993.1011634347506</v>
      </c>
      <c r="KB30" s="340">
        <f t="shared" si="581"/>
        <v>42412.479899952952</v>
      </c>
      <c r="KC30" s="340">
        <f t="shared" si="581"/>
        <v>0</v>
      </c>
      <c r="KD30" s="340">
        <f t="shared" si="581"/>
        <v>8084.5934359999992</v>
      </c>
      <c r="KE30" s="340">
        <f t="shared" ref="KE30" si="582">SUM(KE31:KE42)</f>
        <v>923.04647222501421</v>
      </c>
      <c r="KF30" s="340">
        <f t="shared" si="581"/>
        <v>1203.3893966212559</v>
      </c>
      <c r="KG30" s="340">
        <f t="shared" si="581"/>
        <v>2283.0405902342272</v>
      </c>
      <c r="KH30" s="340">
        <f t="shared" si="581"/>
        <v>26011.142951167189</v>
      </c>
      <c r="KI30" s="340">
        <f t="shared" si="581"/>
        <v>9904.3982577879287</v>
      </c>
      <c r="KJ30" s="385">
        <f t="shared" si="353"/>
        <v>52.741488256389793</v>
      </c>
      <c r="KK30" s="386">
        <f>+(KJ30-KJ43)/KJ43</f>
        <v>-3.2654075860980472E-2</v>
      </c>
      <c r="KL30" s="387">
        <f t="shared" si="354"/>
        <v>43.787912173711433</v>
      </c>
      <c r="KM30" s="386">
        <f>+(KL30-KL43)/KL43</f>
        <v>2.0987553083762624E-2</v>
      </c>
      <c r="KN30" s="387">
        <f t="shared" si="355"/>
        <v>23.327032631044052</v>
      </c>
      <c r="KO30" s="386">
        <f>+(KN30-KN43)/KN43</f>
        <v>-8.0612963595496599E-3</v>
      </c>
      <c r="KP30" s="387">
        <f t="shared" si="356"/>
        <v>77.81077700643371</v>
      </c>
      <c r="KQ30" s="386">
        <f>+(KP30-KP43)/KP43</f>
        <v>-5.705240742957203E-3</v>
      </c>
      <c r="KR30" s="387">
        <f t="shared" si="357"/>
        <v>36.092298084363577</v>
      </c>
      <c r="KS30" s="386">
        <f>+(KR30-KR43)/KR43</f>
        <v>-0.16811637313937547</v>
      </c>
      <c r="KT30" s="387">
        <f t="shared" si="358"/>
        <v>22.207015182506311</v>
      </c>
      <c r="KU30" s="386">
        <f>+(KT30-KT43)/KT43</f>
        <v>-5.4622284769377485E-2</v>
      </c>
      <c r="KV30" s="387">
        <f t="shared" si="359"/>
        <v>6.3516824245239683</v>
      </c>
      <c r="KW30" s="386">
        <f>+(KV30-KV43)/KV43</f>
        <v>-0.13681507224526551</v>
      </c>
      <c r="KX30" s="387">
        <f t="shared" si="360"/>
        <v>0.2002967782732491</v>
      </c>
      <c r="KY30" s="386">
        <f>+(KX30-KX43)/KX43</f>
        <v>-0.47631761841393627</v>
      </c>
      <c r="KZ30" s="387">
        <f t="shared" si="361"/>
        <v>4.2622438029687197</v>
      </c>
      <c r="LA30" s="386">
        <f>+(KZ30-KZ43)/KZ43</f>
        <v>-0.12179594508815027</v>
      </c>
      <c r="LB30" s="388" t="s">
        <v>177</v>
      </c>
      <c r="LC30" s="389" t="s">
        <v>177</v>
      </c>
      <c r="LD30" s="387">
        <f t="shared" si="362"/>
        <v>0.81246152909230862</v>
      </c>
      <c r="LE30" s="386">
        <f>+(LD30-LD43)/LD43</f>
        <v>-6.0058778718709557E-2</v>
      </c>
      <c r="LF30" s="387">
        <f t="shared" si="363"/>
        <v>9.2761590818875209E-2</v>
      </c>
      <c r="LG30" s="386">
        <f>+(LF30-LF43)/LF43</f>
        <v>-3.8281495547707219E-2</v>
      </c>
      <c r="LH30" s="387">
        <f t="shared" si="364"/>
        <v>0.12093466381608362</v>
      </c>
      <c r="LI30" s="386">
        <f>+(LH30-LH43)/LH43</f>
        <v>-3.193677766170748E-2</v>
      </c>
      <c r="LJ30" s="387">
        <f t="shared" si="365"/>
        <v>0.22943425214951119</v>
      </c>
      <c r="LK30" s="386">
        <f>+(LJ30-LJ43)/LJ43</f>
        <v>-9.2256378557943761E-2</v>
      </c>
      <c r="LL30" s="387">
        <f t="shared" si="366"/>
        <v>2.6139908138658221</v>
      </c>
      <c r="LM30" s="386">
        <f>+(LL30-LL43)/LL43</f>
        <v>8.942877235700139E-2</v>
      </c>
      <c r="LN30" s="387">
        <f t="shared" si="367"/>
        <v>0.99534288482946276</v>
      </c>
      <c r="LO30" s="390">
        <f>+(LN30-LN43)/LN43</f>
        <v>0.42926803880139458</v>
      </c>
      <c r="LP30" s="391">
        <f t="shared" ref="LP30" si="583">+JT30/CZ30</f>
        <v>0.11801201079306359</v>
      </c>
      <c r="LQ30" s="392">
        <f t="shared" ref="LQ30" si="584">+JU30/CZ30</f>
        <v>9.797788676211075E-2</v>
      </c>
      <c r="LR30" s="392">
        <f t="shared" ref="LR30" si="585">+JV30/CZ30</f>
        <v>5.219553178405803E-2</v>
      </c>
      <c r="LS30" s="392">
        <f t="shared" ref="LS30" si="586">+JW30/CZ30</f>
        <v>0.17410593745972683</v>
      </c>
      <c r="LT30" s="392">
        <f t="shared" ref="LT30" si="587">+JX30/CZ30</f>
        <v>8.075852259558397E-2</v>
      </c>
      <c r="LU30" s="392">
        <f t="shared" ref="LU30" si="588">+JY30/CZ30</f>
        <v>4.9689430504118476E-2</v>
      </c>
      <c r="LV30" s="392">
        <f t="shared" ref="LV30" si="589">+JZ30/CZ30</f>
        <v>1.4212242384840579E-2</v>
      </c>
      <c r="LW30" s="392">
        <f t="shared" ref="LW30" si="590">+KA30/CZ30</f>
        <v>4.4817517178299921E-4</v>
      </c>
      <c r="LX30" s="393">
        <f t="shared" ref="LX30" si="591">+KB30/CZ30</f>
        <v>9.537007360001324E-3</v>
      </c>
      <c r="LY30" s="394" t="s">
        <v>177</v>
      </c>
      <c r="LZ30" s="393">
        <f t="shared" ref="LZ30" si="592">+KD30/CZ30</f>
        <v>1.8179278194443873E-3</v>
      </c>
      <c r="MA30" s="393">
        <f t="shared" ref="MA30" si="593">+KE30/CZ30</f>
        <v>2.0755921417466992E-4</v>
      </c>
      <c r="MB30" s="393">
        <f t="shared" ref="MB30" si="594">+KF30/CZ30</f>
        <v>2.7059803057017659E-4</v>
      </c>
      <c r="MC30" s="393">
        <f t="shared" ref="MC30" si="595">+KG30/CZ30</f>
        <v>5.1337188873668623E-4</v>
      </c>
      <c r="MD30" s="393">
        <f t="shared" ref="MD30" si="596">+KH30/CZ30</f>
        <v>5.8489497042497436E-3</v>
      </c>
      <c r="ME30" s="393">
        <f t="shared" ref="ME30" si="597">+KI30/CZ30</f>
        <v>2.2271350155361356E-3</v>
      </c>
      <c r="MF30" s="395">
        <f t="shared" ref="MF30" si="598">+JT30/DW30</f>
        <v>0.18311727399180833</v>
      </c>
      <c r="MG30" s="392">
        <f t="shared" ref="MG30" si="599">+JU30/DW30</f>
        <v>0.15203065700504403</v>
      </c>
      <c r="MH30" s="392">
        <f t="shared" ref="MH30" si="600">+JV30/DW30</f>
        <v>8.0990938385157002E-2</v>
      </c>
      <c r="MI30" s="392">
        <f t="shared" ref="MI30" si="601">+JW30/DW30</f>
        <v>0.27015728686564644</v>
      </c>
      <c r="MJ30" s="392">
        <f t="shared" ref="MJ30" si="602">+JX30/DW30</f>
        <v>0.12531165607575945</v>
      </c>
      <c r="MK30" s="392">
        <f t="shared" ref="MK30" si="603">+JY30/DW30</f>
        <v>7.7102262718621487E-2</v>
      </c>
      <c r="ML30" s="392">
        <f t="shared" ref="ML30" si="604">+JZ30/DW30</f>
        <v>2.2052900084775201E-2</v>
      </c>
      <c r="MM30" s="392">
        <f t="shared" ref="MM30" si="605">+KA30/DW30</f>
        <v>6.9542595856299911E-4</v>
      </c>
      <c r="MN30" s="393">
        <f>+KB30/DW30</f>
        <v>1.4798415670296357E-2</v>
      </c>
      <c r="MO30" s="394" t="s">
        <v>177</v>
      </c>
      <c r="MP30" s="393">
        <f t="shared" ref="MP30" si="606">+KD30/DW30</f>
        <v>2.8208483558022309E-3</v>
      </c>
      <c r="MQ30" s="393">
        <f t="shared" ref="MQ30" si="607">+KE30/DW30</f>
        <v>3.2206617984159835E-4</v>
      </c>
      <c r="MR30" s="393">
        <f t="shared" ref="MR30" si="608">+KF30/DW30</f>
        <v>4.1988246257791272E-4</v>
      </c>
      <c r="MS30" s="393">
        <f t="shared" ref="MS30" si="609">+KG30/DW30</f>
        <v>7.9659061969829096E-4</v>
      </c>
      <c r="MT30" s="393">
        <f t="shared" ref="MT30" si="610">+KH30/DW30</f>
        <v>9.0757179575179283E-3</v>
      </c>
      <c r="MU30" s="393">
        <f t="shared" ref="MU30" si="611">+KI30/DW30</f>
        <v>3.4558083547259733E-3</v>
      </c>
      <c r="MV30" s="326">
        <f t="shared" si="397"/>
        <v>2903537.1456910344</v>
      </c>
      <c r="MW30" s="329">
        <f t="shared" si="398"/>
        <v>280.19929851068707</v>
      </c>
      <c r="MX30" s="324">
        <f t="shared" si="399"/>
        <v>0.628952532400056</v>
      </c>
      <c r="MY30" s="1475">
        <f>JE30/G30</f>
        <v>0.16568864126474814</v>
      </c>
      <c r="MZ30" s="1476">
        <f>JF30/G30</f>
        <v>4.5939577376034116E-2</v>
      </c>
      <c r="NA30" s="1477">
        <f>MY30+MZ30</f>
        <v>0.21162821864078224</v>
      </c>
      <c r="NB30" s="383">
        <f>JN30+Z30*0.98+AA30</f>
        <v>3886009.3037901851</v>
      </c>
      <c r="NC30" s="384">
        <f>JO30+Z30*0.98+AA30</f>
        <v>4085127.9933712748</v>
      </c>
      <c r="ND30" s="345">
        <f t="shared" si="400"/>
        <v>0.84177169772950244</v>
      </c>
      <c r="NE30" s="348">
        <f t="shared" si="401"/>
        <v>0.88490398699470518</v>
      </c>
    </row>
    <row r="31" spans="1:369" ht="8.25" customHeight="1" outlineLevel="1" x14ac:dyDescent="0.2">
      <c r="A31" s="399" t="s">
        <v>178</v>
      </c>
      <c r="B31" s="400">
        <f>DATI!D28</f>
        <v>243</v>
      </c>
      <c r="C31" s="1514" t="str">
        <f>DATI!F28 &amp; "/" &amp; DATI!E28 &amp; " (" &amp; TEXT(DATI!F28/DATI!E28,"0,0%") &amp; ")"</f>
        <v>244/244 (100,0%)</v>
      </c>
      <c r="D31" s="401">
        <f>DATI!G28</f>
        <v>1103768</v>
      </c>
      <c r="E31" s="402">
        <f>D31/$D$30</f>
        <v>0.1109232077212348</v>
      </c>
      <c r="F31" s="403">
        <f t="shared" ref="F31:F42" si="612">+(D31-D44)/D44</f>
        <v>9.9576482537839964E-4</v>
      </c>
      <c r="G31" s="404">
        <f>DATI!H28</f>
        <v>509505.36349999992</v>
      </c>
      <c r="H31" s="405">
        <f t="shared" si="251"/>
        <v>1395.9051054794518</v>
      </c>
      <c r="I31" s="406">
        <f t="shared" si="252"/>
        <v>461.6054854824564</v>
      </c>
      <c r="J31" s="407">
        <f t="shared" ref="J31:J42" si="613">+I31/365</f>
        <v>1.2646725629656339</v>
      </c>
      <c r="K31" s="408">
        <f t="shared" si="254"/>
        <v>-2.2009432214525046E-2</v>
      </c>
      <c r="L31" s="408">
        <f t="shared" ref="L31:L42" si="614">+(I31-I44)/I44</f>
        <v>-2.2982312061946258E-2</v>
      </c>
      <c r="M31" s="408">
        <f t="shared" ref="M31:M42" si="615">G31/$G$30</f>
        <v>0.11036700154509944</v>
      </c>
      <c r="N31" s="409">
        <f>DATI!I28</f>
        <v>104871.769</v>
      </c>
      <c r="O31" s="409"/>
      <c r="P31" s="409">
        <f>DATI!J28</f>
        <v>27873.248759999999</v>
      </c>
      <c r="Q31" s="405">
        <f>DATI!K28</f>
        <v>27873.248759999999</v>
      </c>
      <c r="R31" s="405">
        <f>DATI!L28</f>
        <v>0</v>
      </c>
      <c r="S31" s="405">
        <f t="shared" ref="S31:S42" si="616">P31-Q31-R31</f>
        <v>0</v>
      </c>
      <c r="T31" s="409">
        <f>DATI!M28</f>
        <v>12259.617</v>
      </c>
      <c r="U31" s="405">
        <f>DATI!N28</f>
        <v>12259.617</v>
      </c>
      <c r="V31" s="405">
        <f>DATI!O28</f>
        <v>0</v>
      </c>
      <c r="W31" s="410">
        <f>T31-U31-V31</f>
        <v>0</v>
      </c>
      <c r="X31" s="411">
        <f>DATI!P28</f>
        <v>320955.39134000003</v>
      </c>
      <c r="Y31" s="405">
        <f>DATI!Q28</f>
        <v>21958.757079999999</v>
      </c>
      <c r="Z31" s="409">
        <f>DATI!R28</f>
        <v>14873.4864</v>
      </c>
      <c r="AA31" s="409">
        <f>DATI!U28</f>
        <v>4020.7779999999998</v>
      </c>
      <c r="AB31" s="409">
        <f>DATI!V28</f>
        <v>24651.073</v>
      </c>
      <c r="AC31" s="409">
        <f>DATI!W28</f>
        <v>404633.59449999995</v>
      </c>
      <c r="AD31" s="406">
        <f t="shared" si="257"/>
        <v>366.59297470120526</v>
      </c>
      <c r="AE31" s="408">
        <f>+(AC31-AC44)/AC44</f>
        <v>-8.6594781643276868E-3</v>
      </c>
      <c r="AF31" s="408">
        <f>+(AD31-AD44)/AD44</f>
        <v>-9.6456382024658269E-3</v>
      </c>
      <c r="AG31" s="412">
        <f t="shared" si="258"/>
        <v>0.79416945038695363</v>
      </c>
      <c r="AH31" s="413">
        <f t="shared" ref="AH31:AH42" si="617">N31+R31+V31</f>
        <v>104871.769</v>
      </c>
      <c r="AI31" s="405">
        <f t="shared" ref="AI31:AI42" si="618">AH31/365</f>
        <v>287.31991506849317</v>
      </c>
      <c r="AJ31" s="406">
        <f t="shared" si="260"/>
        <v>95.012510781251137</v>
      </c>
      <c r="AK31" s="407">
        <f t="shared" si="261"/>
        <v>0.26030824871575653</v>
      </c>
      <c r="AL31" s="408">
        <f t="shared" ref="AL31:AL34" si="619">(AH31-AH44)/AH44</f>
        <v>-7.031488243306537E-2</v>
      </c>
      <c r="AM31" s="408">
        <f t="shared" ref="AM31:AM42" si="620">(AJ31-AJ44)/AJ44</f>
        <v>-7.1239709261790643E-2</v>
      </c>
      <c r="AN31" s="414">
        <f>DATI!EH28/1000</f>
        <v>16376.096</v>
      </c>
      <c r="AO31" s="415">
        <f>(DATI!EI28+DATI!ES28)/1000</f>
        <v>3102.723</v>
      </c>
      <c r="AP31" s="415">
        <f>DATI!EJ28/1000</f>
        <v>218.304</v>
      </c>
      <c r="AQ31" s="415">
        <f>(DATI!EK28+DATI!EU28)/1000</f>
        <v>3940.4450000000002</v>
      </c>
      <c r="AR31" s="415">
        <f>DATI!EL28/1000</f>
        <v>736.83699999999999</v>
      </c>
      <c r="AS31" s="415">
        <f>DATI!EM28/1000</f>
        <v>1.0880000000000001</v>
      </c>
      <c r="AT31" s="415">
        <f>DATI!EN28/1000</f>
        <v>32.76</v>
      </c>
      <c r="AU31" s="416">
        <f>DATI!EO28/1000</f>
        <v>163.28</v>
      </c>
      <c r="AV31" s="416">
        <f>DATI!EP28/1000</f>
        <v>10.4</v>
      </c>
      <c r="AW31" s="415">
        <f>DATI!EQ28/1000</f>
        <v>54.55</v>
      </c>
      <c r="AX31" s="416">
        <f>(DATI!ER28+DATI!EW28)/1000</f>
        <v>0</v>
      </c>
      <c r="AY31" s="416">
        <f>DATI!ET28/1000</f>
        <v>14.59</v>
      </c>
      <c r="AZ31" s="416">
        <f>DATI!EV28/1000</f>
        <v>0</v>
      </c>
      <c r="BA31" s="416">
        <f>DATI!EX28/1000</f>
        <v>0</v>
      </c>
      <c r="BB31" s="417">
        <f>DATI!DE28/1000</f>
        <v>144.99635000000004</v>
      </c>
      <c r="BC31" s="418">
        <f>DATI!DF28/1000</f>
        <v>123.533</v>
      </c>
      <c r="BD31" s="415">
        <f>DATI!DG28/1000</f>
        <v>3.4171999999999998</v>
      </c>
      <c r="BE31" s="418">
        <f>DATI!DH28/1000</f>
        <v>65670.603789999979</v>
      </c>
      <c r="BF31" s="418">
        <f>DATI!DI28/1000</f>
        <v>122.04985000000001</v>
      </c>
      <c r="BG31" s="418">
        <f>DATI!DJ28/1000</f>
        <v>29246.390769999998</v>
      </c>
      <c r="BH31" s="418">
        <f>DATI!DK28/1000</f>
        <v>8095.5533000000005</v>
      </c>
      <c r="BI31" s="418">
        <f>DATI!DL28/1000</f>
        <v>25619.42643</v>
      </c>
      <c r="BJ31" s="418">
        <f>DATI!DM28/1000</f>
        <v>330.67988999999994</v>
      </c>
      <c r="BK31" s="418">
        <f>DATI!DN28/1000</f>
        <v>151.18554</v>
      </c>
      <c r="BL31" s="418">
        <f>DATI!DO28/1000</f>
        <v>132.75033999999999</v>
      </c>
      <c r="BM31" s="418">
        <f>DATI!DP28/1000</f>
        <v>30492.987090000002</v>
      </c>
      <c r="BN31" s="418">
        <f>DATI!DQ28/1000</f>
        <v>227.76669000000001</v>
      </c>
      <c r="BO31" s="418">
        <f>DATI!DR28/1000</f>
        <v>5961.33788</v>
      </c>
      <c r="BP31" s="418">
        <f>DATI!DS28/1000</f>
        <v>3463.31</v>
      </c>
      <c r="BQ31" s="418">
        <f>DATI!DT28/1000</f>
        <v>51.526009999999999</v>
      </c>
      <c r="BR31" s="418">
        <f>DATI!DU28/1000</f>
        <v>81385.491200000004</v>
      </c>
      <c r="BS31" s="418">
        <f>DATI!DV28/1000</f>
        <v>40303.241330000004</v>
      </c>
      <c r="BT31" s="418">
        <f>DATI!DW28/1000</f>
        <v>15.5144</v>
      </c>
      <c r="BU31" s="418">
        <f>DATI!DX28/1000</f>
        <v>845.23167999999987</v>
      </c>
      <c r="BV31" s="419">
        <f>DATI!DY28/1000</f>
        <v>28568.3986</v>
      </c>
      <c r="BW31" s="420">
        <f>DATI!DZ28/1000</f>
        <v>3.4171999999999998</v>
      </c>
      <c r="BX31" s="421">
        <f>DATI!EA28/1000</f>
        <v>0</v>
      </c>
      <c r="BY31" s="421">
        <f>DATI!EB28/1000</f>
        <v>0</v>
      </c>
      <c r="BZ31" s="421">
        <f>DATI!EC28/1000</f>
        <v>0</v>
      </c>
      <c r="CA31" s="421">
        <f>DATI!ED28/1000</f>
        <v>0</v>
      </c>
      <c r="CB31" s="421">
        <f>DATI!EE28/1000</f>
        <v>0</v>
      </c>
      <c r="CC31" s="421">
        <f>DATI!EF28/1000</f>
        <v>0</v>
      </c>
      <c r="CD31" s="422">
        <f>DATI!EG28/1000</f>
        <v>0</v>
      </c>
      <c r="CE31" s="420">
        <f>BB31*1000/$D31</f>
        <v>0.13136487921374784</v>
      </c>
      <c r="CF31" s="421">
        <f t="shared" ref="CF31:CF42" si="621">BC31*1000/$D31</f>
        <v>0.11191935261757906</v>
      </c>
      <c r="CG31" s="421">
        <f t="shared" ref="CG31:CG42" si="622">BD31*1000/$D31</f>
        <v>3.095940451254249E-3</v>
      </c>
      <c r="CH31" s="421">
        <f t="shared" ref="CH31:CH42" si="623">BE31*1000/$D31</f>
        <v>59.496745502678081</v>
      </c>
      <c r="CI31" s="421">
        <f t="shared" ref="CI31:CI42" si="624">BF31*1000/$D31</f>
        <v>0.11057563727160057</v>
      </c>
      <c r="CJ31" s="421">
        <f t="shared" ref="CJ31:CJ42" si="625">BG31*1000/$D31</f>
        <v>26.496864168919554</v>
      </c>
      <c r="CK31" s="421">
        <f t="shared" ref="CK31:CK42" si="626">BH31*1000/$D31</f>
        <v>7.3344700154380273</v>
      </c>
      <c r="CL31" s="421">
        <f t="shared" ref="CL31:CL42" si="627">BI31*1000/$D31</f>
        <v>23.210879849751034</v>
      </c>
      <c r="CM31" s="421">
        <f>BJ31*1000/$D31</f>
        <v>0.29959184357582386</v>
      </c>
      <c r="CN31" s="421">
        <f t="shared" ref="CN31:CN42" si="628">BK31*1000/$D31</f>
        <v>0.13697220792775294</v>
      </c>
      <c r="CO31" s="421">
        <f t="shared" ref="CO31:CO42" si="629">BL31*1000/$D31</f>
        <v>0.12027014734980539</v>
      </c>
      <c r="CP31" s="421">
        <f t="shared" ref="CP31:CP42" si="630">BM31*1000/$D31</f>
        <v>27.626264840075091</v>
      </c>
      <c r="CQ31" s="421">
        <f t="shared" ref="CQ31:CQ42" si="631">BN31*1000/$D31</f>
        <v>0.20635377180711889</v>
      </c>
      <c r="CR31" s="421">
        <f t="shared" ref="CR31:CR42" si="632">BO31*1000/$D31</f>
        <v>5.4008975436867166</v>
      </c>
      <c r="CS31" s="421">
        <f t="shared" ref="CS31:CS42" si="633">BP31*1000/$D31</f>
        <v>3.1377155344239007</v>
      </c>
      <c r="CT31" s="421">
        <f t="shared" ref="CT31:CT42" si="634">BQ31*1000/$D31</f>
        <v>4.6681920476042069E-2</v>
      </c>
      <c r="CU31" s="421">
        <f t="shared" ref="CU31:CU42" si="635">BR31*1000/$D31</f>
        <v>73.734236904856814</v>
      </c>
      <c r="CV31" s="421">
        <f t="shared" ref="CV31:CV42" si="636">BS31*1000/$D31</f>
        <v>36.514232456458245</v>
      </c>
      <c r="CW31" s="421">
        <f t="shared" ref="CW31:CW42" si="637">BT31*1000/$D31</f>
        <v>1.405585231679121E-2</v>
      </c>
      <c r="CX31" s="421">
        <f t="shared" ref="CX31:CX42" si="638">BU31*1000/$D31</f>
        <v>0.7657693283371142</v>
      </c>
      <c r="CY31" s="422">
        <f t="shared" ref="CY31:CY42" si="639">BV31*1000/$D31</f>
        <v>25.882611744497034</v>
      </c>
      <c r="CZ31" s="404">
        <f>DATI!AA28</f>
        <v>466319.30949000001</v>
      </c>
      <c r="DA31" s="405">
        <f t="shared" ref="DA31:DA42" si="640">+CZ31/365</f>
        <v>1277.5871492876713</v>
      </c>
      <c r="DB31" s="406">
        <f t="shared" si="288"/>
        <v>422.47946080154526</v>
      </c>
      <c r="DC31" s="407">
        <f t="shared" ref="DC31:DC42" si="641">+DB31/365</f>
        <v>1.157477974798754</v>
      </c>
      <c r="DD31" s="423">
        <f>+(CZ31-CZ44)/CZ44</f>
        <v>-5.2784914260517596E-2</v>
      </c>
      <c r="DE31" s="424">
        <f t="shared" ref="DE31:DE42" si="642">(DB31-DB44)/DB44</f>
        <v>-5.3727179450432518E-2</v>
      </c>
      <c r="DF31" s="405">
        <f>+CZ31-CZ44</f>
        <v>-25986.309910000011</v>
      </c>
      <c r="DG31" s="425">
        <f>+DB31-DB44</f>
        <v>-23.987405441301689</v>
      </c>
      <c r="DH31" s="426">
        <f>+CZ31/$CZ$30</f>
        <v>0.10485806765385107</v>
      </c>
      <c r="DI31" s="404">
        <f>DATI!AB28+DATI!AG28</f>
        <v>335092.6132905808</v>
      </c>
      <c r="DJ31" s="405">
        <f t="shared" ref="DJ31:DJ42" si="643">DI31/365</f>
        <v>918.06195422076928</v>
      </c>
      <c r="DK31" s="427">
        <f t="shared" si="290"/>
        <v>303.58971567447219</v>
      </c>
      <c r="DL31" s="428">
        <f t="shared" si="291"/>
        <v>0.83175264568348539</v>
      </c>
      <c r="DM31" s="429">
        <f>DI31/CZ31</f>
        <v>0.7185904732468873</v>
      </c>
      <c r="DN31" s="402">
        <f>(DM31-DM44)/DM44</f>
        <v>2.4760303753304701E-2</v>
      </c>
      <c r="DO31" s="402">
        <f>+ROUND(DM31,3)-ROUND(DM44,3)</f>
        <v>1.8000000000000016E-2</v>
      </c>
      <c r="DP31" s="402">
        <f>(DI31-DI44)/DI44</f>
        <v>-2.9331581017895455E-2</v>
      </c>
      <c r="DQ31" s="402">
        <f>(DK31-DK44)/DK44</f>
        <v>-3.0297176980128699E-2</v>
      </c>
      <c r="DR31" s="430">
        <f>DI31-DI44</f>
        <v>-10125.801914456009</v>
      </c>
      <c r="DS31" s="430">
        <f>DK31-DK44</f>
        <v>-9.4852888191993543</v>
      </c>
      <c r="DT31" s="431">
        <f>DI31/$DI$30</f>
        <v>0.11482349466944024</v>
      </c>
      <c r="DU31" s="432" t="str">
        <f>DATI!AI28</f>
        <v>20/20</v>
      </c>
      <c r="DV31" s="431">
        <f>DATI!AJ28/DATI!AK28</f>
        <v>1</v>
      </c>
      <c r="DW31" s="433">
        <f>DATI!AB28</f>
        <v>321017.78272999998</v>
      </c>
      <c r="DX31" s="405">
        <f t="shared" ref="DX31:DX42" si="644">+DW31/365</f>
        <v>879.50077460273963</v>
      </c>
      <c r="DY31" s="434">
        <f t="shared" si="293"/>
        <v>290.83809526096059</v>
      </c>
      <c r="DZ31" s="407">
        <f t="shared" si="294"/>
        <v>0.79681669934509758</v>
      </c>
      <c r="EA31" s="429">
        <f>+DW31/CZ31</f>
        <v>0.6884076558637211</v>
      </c>
      <c r="EB31" s="426">
        <f>+(EA31-EA44)/EA44</f>
        <v>1.072464286636695E-2</v>
      </c>
      <c r="EC31" s="435">
        <f>CZ31-DI31</f>
        <v>131226.69619941921</v>
      </c>
      <c r="ED31" s="436">
        <f t="shared" ref="ED31:ED42" si="645">EC31/365</f>
        <v>359.52519506690197</v>
      </c>
      <c r="EE31" s="437">
        <f t="shared" si="296"/>
        <v>118.8897451270731</v>
      </c>
      <c r="EF31" s="438">
        <f t="shared" si="297"/>
        <v>0.32572532911526875</v>
      </c>
      <c r="EG31" s="439">
        <f t="shared" ref="EG31:EG42" si="646">(EC31-EC44)/EC44</f>
        <v>-0.10783064429262652</v>
      </c>
      <c r="EH31" s="439">
        <f t="shared" ref="EH31:EH42" si="647">(EE31-EE44)/EE44</f>
        <v>-0.10871815140695365</v>
      </c>
      <c r="EI31" s="423">
        <f t="shared" ref="EI31:EI42" si="648">EC31/CZ31</f>
        <v>0.2814095267531127</v>
      </c>
      <c r="EJ31" s="440">
        <f t="shared" ref="EJ31:EJ42" si="649">(EC31-EC44)</f>
        <v>-15860.507995544001</v>
      </c>
      <c r="EK31" s="440">
        <f t="shared" ref="EK31:EK42" si="650">(EE31-EE44)</f>
        <v>-14.502116622102278</v>
      </c>
      <c r="EL31" s="404">
        <f>DATI!AD28</f>
        <v>105168.66099999999</v>
      </c>
      <c r="EM31" s="405">
        <f t="shared" ref="EM31:EM42" si="651">+EL31/365</f>
        <v>288.13331780821915</v>
      </c>
      <c r="EN31" s="434">
        <f t="shared" si="300"/>
        <v>95.28149121916924</v>
      </c>
      <c r="EO31" s="407">
        <f t="shared" ref="EO31:EO42" si="652">+EN31/365</f>
        <v>0.26104518142238148</v>
      </c>
      <c r="EP31" s="423">
        <f>+(EL31-EL44)/EL44</f>
        <v>-6.7682943670549833E-2</v>
      </c>
      <c r="EQ31" s="424">
        <f>(EN31-EN44)/EN44</f>
        <v>-6.8610388684220924E-2</v>
      </c>
      <c r="ER31" s="423">
        <f t="shared" ref="ER31:ER42" si="653">+EL31/$EL$69</f>
        <v>7.8340066364028196E-2</v>
      </c>
      <c r="ES31" s="405">
        <f>+EL31-EL44</f>
        <v>-7634.875400000019</v>
      </c>
      <c r="ET31" s="423">
        <f t="shared" ref="ET31:ET42" si="654">+EL31/CZ31</f>
        <v>0.22552928617736187</v>
      </c>
      <c r="EU31" s="425">
        <f>+EN31-EN44</f>
        <v>-7.0188673649946622</v>
      </c>
      <c r="EV31" s="404">
        <f>DATI!AE28</f>
        <v>27873.248759999999</v>
      </c>
      <c r="EW31" s="405">
        <f t="shared" ref="EW31:EW42" si="655">+EV31/365</f>
        <v>76.365065095890401</v>
      </c>
      <c r="EX31" s="434">
        <f t="shared" si="304"/>
        <v>25.252814685694819</v>
      </c>
      <c r="EY31" s="407">
        <f t="shared" si="305"/>
        <v>6.9185793659437861E-2</v>
      </c>
      <c r="EZ31" s="423">
        <f>(EV31-EV44)/EV44</f>
        <v>-5.9882870289518955E-2</v>
      </c>
      <c r="FA31" s="424">
        <f>(EX31-EX44)/EX44</f>
        <v>-6.0818074615448109E-2</v>
      </c>
      <c r="FB31" s="405">
        <f>+EV31-EV44</f>
        <v>-1775.4491300000045</v>
      </c>
      <c r="FC31" s="425">
        <f>+EX31-EX44</f>
        <v>-1.6352822880144551</v>
      </c>
      <c r="FD31" s="405">
        <f>DATI!AG28</f>
        <v>14074.830560580805</v>
      </c>
      <c r="FE31" s="423">
        <f t="shared" ref="FE31:FE42" si="656">+FD31/CZ31</f>
        <v>3.0182817383166145E-2</v>
      </c>
      <c r="FF31" s="405">
        <f>+EV31-FD31</f>
        <v>13798.418199419193</v>
      </c>
      <c r="FG31" s="423">
        <f t="shared" ref="FG31:FG42" si="657">+FF31/D31</f>
        <v>1.2501194272183278E-2</v>
      </c>
      <c r="FH31" s="404">
        <f>DATI!AF28</f>
        <v>12259.617</v>
      </c>
      <c r="FI31" s="405">
        <f t="shared" ref="FI31:FI42" si="658">+FH31/365</f>
        <v>33.587991780821916</v>
      </c>
      <c r="FJ31" s="402">
        <f t="shared" ref="FJ31:FJ42" si="659">FH31/CZ31</f>
        <v>2.6290176603254944E-2</v>
      </c>
      <c r="FK31" s="402">
        <f t="shared" ref="FK31:FK42" si="660">+(FH31-FH44)/FH44</f>
        <v>-0.15698107830989641</v>
      </c>
      <c r="FL31" s="441">
        <f>DATI!AL28</f>
        <v>5952.3675101342797</v>
      </c>
      <c r="FM31" s="442" t="str">
        <f>DATI!AM28</f>
        <v>8/8</v>
      </c>
      <c r="FN31" s="443">
        <f>DATI!AN28/DATI!AO28</f>
        <v>1</v>
      </c>
      <c r="FO31" s="408">
        <f t="shared" ref="FO31:FO42" si="661">FL31/FH31</f>
        <v>0.48552638391022163</v>
      </c>
      <c r="FP31" s="444">
        <f t="shared" ref="FP31:FP42" si="662">FL31/CZ31</f>
        <v>1.2764574378539487E-2</v>
      </c>
      <c r="FQ31" s="408">
        <f t="shared" ref="FQ31:FQ42" si="663">(FL31-FL44)/FL44</f>
        <v>-0.20012601229994822</v>
      </c>
      <c r="FR31" s="404">
        <f>DATI!AP28</f>
        <v>48220.827080000003</v>
      </c>
      <c r="FS31" s="445">
        <f>DATI!AQ28</f>
        <v>281.98699999999997</v>
      </c>
      <c r="FT31" s="445">
        <f>DATI!AR28</f>
        <v>14873.486399999994</v>
      </c>
      <c r="FU31" s="417">
        <f>DATI!AS28/1000</f>
        <v>148.77635000000004</v>
      </c>
      <c r="FV31" s="418">
        <f>DATI!AT28/1000</f>
        <v>140.32139999999998</v>
      </c>
      <c r="FW31" s="418">
        <f>DATI!AU28/1000</f>
        <v>4.3861999999999997</v>
      </c>
      <c r="FX31" s="418">
        <f>DATI!AV28/1000</f>
        <v>65670.603789999979</v>
      </c>
      <c r="FY31" s="418">
        <f>DATI!AW28/1000</f>
        <v>122.04985000000001</v>
      </c>
      <c r="FZ31" s="418">
        <f>DATI!AX28/1000</f>
        <v>29194.729769999998</v>
      </c>
      <c r="GA31" s="418">
        <f>DATI!AY28/1000</f>
        <v>8100.828300000001</v>
      </c>
      <c r="GB31" s="418">
        <f>DATI!AZ28/1000</f>
        <v>25619.42643</v>
      </c>
      <c r="GC31" s="418">
        <f>DATI!BA28/1000</f>
        <v>330.67988999999994</v>
      </c>
      <c r="GD31" s="418">
        <f>DATI!BB28/1000</f>
        <v>172.55553</v>
      </c>
      <c r="GE31" s="418">
        <f>DATI!BC28/1000</f>
        <v>132.75033999999999</v>
      </c>
      <c r="GF31" s="418">
        <f>DATI!BD28/1000</f>
        <v>30492.987090000002</v>
      </c>
      <c r="GG31" s="418">
        <f>DATI!BE28/1000</f>
        <v>227.76669000000001</v>
      </c>
      <c r="GH31" s="418">
        <f>DATI!BF28/1000</f>
        <v>5961.33788</v>
      </c>
      <c r="GI31" s="418">
        <f>DATI!BG28/1000</f>
        <v>3.1E-2</v>
      </c>
      <c r="GJ31" s="418">
        <f>DATI!BH28/1000</f>
        <v>3463.31</v>
      </c>
      <c r="GK31" s="418">
        <f>DATI!BI28/1000</f>
        <v>51.545010000000005</v>
      </c>
      <c r="GL31" s="418">
        <f>DATI!BJ28/1000</f>
        <v>81385.491200000004</v>
      </c>
      <c r="GM31" s="418">
        <f>DATI!BK28/1000</f>
        <v>40303.241330000004</v>
      </c>
      <c r="GN31" s="418">
        <f>DATI!BL28/1000</f>
        <v>15.5144</v>
      </c>
      <c r="GO31" s="418">
        <f>DATI!BM28/1000</f>
        <v>845.23167999999987</v>
      </c>
      <c r="GP31" s="419">
        <f>DATI!BN28/1000</f>
        <v>28634.2186</v>
      </c>
      <c r="GQ31" s="420">
        <f>DATI!BO28/1000</f>
        <v>4.3861999999999997</v>
      </c>
      <c r="GR31" s="421">
        <f>DATI!BP28/1000</f>
        <v>0</v>
      </c>
      <c r="GS31" s="421">
        <f>DATI!BQ28/1000</f>
        <v>0</v>
      </c>
      <c r="GT31" s="421">
        <f>DATI!BR28/1000</f>
        <v>0</v>
      </c>
      <c r="GU31" s="421">
        <f>DATI!BS28/1000</f>
        <v>0</v>
      </c>
      <c r="GV31" s="421">
        <f>DATI!BT28/1000</f>
        <v>0</v>
      </c>
      <c r="GW31" s="421">
        <f>DATI!BU28/1000</f>
        <v>0</v>
      </c>
      <c r="GX31" s="422">
        <f>DATI!BV28/1000</f>
        <v>0</v>
      </c>
      <c r="GY31" s="420">
        <f t="shared" ref="GY31:GY42" si="664">FU31*1000/$D31</f>
        <v>0.13478951192641936</v>
      </c>
      <c r="GZ31" s="421">
        <f t="shared" ref="GZ31:GZ42" si="665">FV31*1000/$D31</f>
        <v>0.12712943299678917</v>
      </c>
      <c r="HA31" s="421">
        <f t="shared" ref="HA31:HA42" si="666">FW31*1000/$D31</f>
        <v>3.9738423291851184E-3</v>
      </c>
      <c r="HB31" s="421">
        <f t="shared" ref="HB31:HB42" si="667">FX31*1000/$D31</f>
        <v>59.496745502678081</v>
      </c>
      <c r="HC31" s="421">
        <f t="shared" ref="HC31:HC42" si="668">FY31*1000/$D31</f>
        <v>0.11057563727160057</v>
      </c>
      <c r="HD31" s="421">
        <f t="shared" ref="HD31:HD42" si="669">FZ31*1000/$D31</f>
        <v>26.450059949192219</v>
      </c>
      <c r="HE31" s="421">
        <f t="shared" ref="HE31:HE42" si="670">GA31*1000/$D31</f>
        <v>7.3392490994484358</v>
      </c>
      <c r="HF31" s="421">
        <f t="shared" ref="HF31:HF42" si="671">GB31*1000/$D31</f>
        <v>23.210879849751034</v>
      </c>
      <c r="HG31" s="421">
        <f t="shared" ref="HG31:HG42" si="672">GC31*1000/$D31</f>
        <v>0.29959184357582386</v>
      </c>
      <c r="HH31" s="421">
        <f t="shared" ref="HH31:HH42" si="673">GD31*1000/$D31</f>
        <v>0.15633315153184366</v>
      </c>
      <c r="HI31" s="421">
        <f t="shared" ref="HI31:HI42" si="674">GE31*1000/$D31</f>
        <v>0.12027014734980539</v>
      </c>
      <c r="HJ31" s="421">
        <f t="shared" ref="HJ31:HJ42" si="675">GF31*1000/$D31</f>
        <v>27.626264840075091</v>
      </c>
      <c r="HK31" s="421">
        <f t="shared" ref="HK31:HK42" si="676">GG31*1000/$D31</f>
        <v>0.20635377180711889</v>
      </c>
      <c r="HL31" s="421">
        <f t="shared" ref="HL31:HL42" si="677">GH31*1000/$D31</f>
        <v>5.4008975436867166</v>
      </c>
      <c r="HM31" s="421">
        <f t="shared" ref="HM31:HM42" si="678">GI31*1000/$D31</f>
        <v>2.8085612193866828E-5</v>
      </c>
      <c r="HN31" s="421">
        <f t="shared" ref="HN31:HN42" si="679">GJ31*1000/$D31</f>
        <v>3.1377155344239007</v>
      </c>
      <c r="HO31" s="421">
        <f t="shared" ref="HO31:HO42" si="680">GK31*1000/$D31</f>
        <v>4.6699134238354437E-2</v>
      </c>
      <c r="HP31" s="421">
        <f t="shared" ref="HP31:HP33" si="681">GL31*1000/$D31</f>
        <v>73.734236904856814</v>
      </c>
      <c r="HQ31" s="421">
        <f t="shared" ref="HQ31:HQ42" si="682">GM31*1000/$D31</f>
        <v>36.514232456458245</v>
      </c>
      <c r="HR31" s="421">
        <f t="shared" ref="HR31:HR42" si="683">GN31*1000/$D31</f>
        <v>1.405585231679121E-2</v>
      </c>
      <c r="HS31" s="421">
        <f t="shared" ref="HS31:HS42" si="684">GO31*1000/$D31</f>
        <v>0.7657693283371142</v>
      </c>
      <c r="HT31" s="422">
        <f t="shared" ref="HT31:HT42" si="685">GP31*1000/$D31</f>
        <v>25.942243841097042</v>
      </c>
      <c r="HU31" s="446">
        <f t="shared" ref="HU31:HU42" si="686">HW31+IL31+IS31</f>
        <v>131226.69619941918</v>
      </c>
      <c r="HV31" s="447">
        <f>IG31+IP31+JC31</f>
        <v>105168.66100000005</v>
      </c>
      <c r="HW31" s="448">
        <f>HX31+HY31</f>
        <v>0</v>
      </c>
      <c r="HX31" s="400">
        <f>DATI!CQ28</f>
        <v>0</v>
      </c>
      <c r="HY31" s="400">
        <f>DATI!CT28</f>
        <v>0</v>
      </c>
      <c r="HZ31" s="449">
        <f t="shared" ref="HZ31:HZ42" si="687">IF(HW44&gt;0,(HW31-HW44)/HW44,0)</f>
        <v>0</v>
      </c>
      <c r="IA31" s="449">
        <f t="shared" ref="IA31:IA42" si="688">+HW31/CZ31</f>
        <v>0</v>
      </c>
      <c r="IB31" s="423">
        <f t="shared" ref="IB31:IB42" si="689">HW31/HU31</f>
        <v>0</v>
      </c>
      <c r="IC31" s="400">
        <f>DATI!CV28</f>
        <v>0</v>
      </c>
      <c r="ID31" s="450">
        <f t="shared" ref="ID31:ID42" si="690">HX31+HY31+IC31</f>
        <v>0</v>
      </c>
      <c r="IE31" s="451">
        <f t="shared" ref="IE31:IE42" si="691">+(HW31+IC31)/CZ31</f>
        <v>0</v>
      </c>
      <c r="IF31" s="451">
        <f t="shared" ref="IF31:IF42" si="692">+(HW31+IC31)/HU31</f>
        <v>0</v>
      </c>
      <c r="IG31" s="448">
        <f>II31+IJ31</f>
        <v>0</v>
      </c>
      <c r="IH31" s="452">
        <f t="shared" si="338"/>
        <v>0</v>
      </c>
      <c r="II31" s="400">
        <f>DATI!CX28</f>
        <v>0</v>
      </c>
      <c r="IJ31" s="400">
        <f>DATI!DA28</f>
        <v>0</v>
      </c>
      <c r="IK31" s="453">
        <f>DATI!CS28</f>
        <v>80262.998199419133</v>
      </c>
      <c r="IL31" s="433">
        <f t="shared" ref="IL31" si="693">IK31-HY31-IU31</f>
        <v>72970.553463779404</v>
      </c>
      <c r="IM31" s="433">
        <f>IK31-HY31-IU31-IC31-IY31</f>
        <v>26918.93460424729</v>
      </c>
      <c r="IN31" s="423">
        <f t="shared" ref="IN31:IN42" si="694">+IL31/CZ31</f>
        <v>0.15648194698088996</v>
      </c>
      <c r="IO31" s="423">
        <f t="shared" ref="IO31:IO42" si="695">+(IL31)/(HU31)</f>
        <v>0.55606485248161253</v>
      </c>
      <c r="IP31" s="448">
        <f t="shared" ref="IP31:IP42" si="696">IR31-IJ31-JF31</f>
        <v>46912.518264360289</v>
      </c>
      <c r="IQ31" s="454">
        <f t="shared" si="343"/>
        <v>9.207463085785611E-2</v>
      </c>
      <c r="IR31" s="400">
        <f>DATI!CZ28</f>
        <v>54204.963000000018</v>
      </c>
      <c r="IS31" s="433">
        <f>IT31+IU31</f>
        <v>58256.142735639769</v>
      </c>
      <c r="IT31" s="453">
        <f>DATI!CR28</f>
        <v>50963.69800000004</v>
      </c>
      <c r="IU31" s="455">
        <f>DATI!CU28</f>
        <v>7292.4447356397304</v>
      </c>
      <c r="IV31" s="423">
        <f t="shared" ref="IV31:IV42" si="697">IF(IS44&gt;0,(IS31-IS44)/IS44,0)</f>
        <v>-7.9836798304031606E-2</v>
      </c>
      <c r="IW31" s="402">
        <f t="shared" ref="IW31:IW42" si="698">+IS31/CZ31</f>
        <v>0.12492757977222267</v>
      </c>
      <c r="IX31" s="423">
        <f t="shared" ref="IX31:IX42" si="699">IS31/HU31</f>
        <v>0.44393514751838747</v>
      </c>
      <c r="IY31" s="453">
        <f>DATI!CW28</f>
        <v>46051.618859532115</v>
      </c>
      <c r="IZ31" s="456">
        <f>IT31+IU31+IY31</f>
        <v>104307.76159517188</v>
      </c>
      <c r="JA31" s="457">
        <f t="shared" ref="JA31:JA42" si="700">+(IS31+IY31)/CZ31</f>
        <v>0.22368312757464465</v>
      </c>
      <c r="JB31" s="457">
        <f t="shared" ref="JB31:JB42" si="701">+(IS31+IY31)/HU31</f>
        <v>0.79486693345277981</v>
      </c>
      <c r="JC31" s="433">
        <f>JE31+JF31</f>
        <v>58256.142735639769</v>
      </c>
      <c r="JD31" s="454">
        <f t="shared" si="347"/>
        <v>0.11433862508424758</v>
      </c>
      <c r="JE31" s="400">
        <f>DATI!CY28</f>
        <v>50963.69800000004</v>
      </c>
      <c r="JF31" s="400">
        <f>DATI!DB28</f>
        <v>7292.4447356397304</v>
      </c>
      <c r="JG31" s="404">
        <f>+JT31+JU31+JV31+JW31+JX31+JY31+JZ31+KA31+KB31+KC31+KE31+KF31+KG31+KH31+KI31+FD31+FL31</f>
        <v>326325.38384089968</v>
      </c>
      <c r="JH31" s="407">
        <f t="shared" si="350"/>
        <v>295.6467154700079</v>
      </c>
      <c r="JI31" s="429">
        <f t="shared" ref="JI31:JI42" si="702">+JG31/CZ31</f>
        <v>0.69978955878492866</v>
      </c>
      <c r="JJ31" s="442" t="str">
        <f>DATI!CN28</f>
        <v>37/64</v>
      </c>
      <c r="JK31" s="443">
        <f>DATI!CO28/DATI!CP28</f>
        <v>0.92932376639432879</v>
      </c>
      <c r="JL31" s="458">
        <f t="shared" ref="JL31:JL42" si="703">(JG31-JG44)/JG44</f>
        <v>-3.0579900606919414E-2</v>
      </c>
      <c r="JM31" s="459">
        <f t="shared" ref="JM31:JM42" si="704">IF(JI44&gt;0,(JI31-JI44)/JI44,0)</f>
        <v>2.3442419771284615E-2</v>
      </c>
      <c r="JN31" s="460">
        <f t="shared" ref="JN31:JN42" si="705">+JG31+IS31</f>
        <v>384581.52657653944</v>
      </c>
      <c r="JO31" s="433">
        <f t="shared" ref="JO31:JO42" si="706">+JG31+IS31+IY31</f>
        <v>430633.14543607156</v>
      </c>
      <c r="JP31" s="429">
        <f t="shared" ref="JP31:JP42" si="707">+JN31/CZ31</f>
        <v>0.82471713855715123</v>
      </c>
      <c r="JQ31" s="402">
        <f t="shared" ref="JQ31:JQ42" si="708">JP31-JP44</f>
        <v>1.2356255252551018E-2</v>
      </c>
      <c r="JR31" s="461">
        <f t="shared" ref="JR31:JR42" si="709">+JO31/CZ31</f>
        <v>0.92347268635957325</v>
      </c>
      <c r="JS31" s="426">
        <f t="shared" ref="JS31:JS42" si="710">JR31-JR44</f>
        <v>1.1002907287614661E-2</v>
      </c>
      <c r="JT31" s="417">
        <f>DATI!BW28</f>
        <v>63439.635221476608</v>
      </c>
      <c r="JU31" s="418">
        <f>DATI!BX28</f>
        <v>46500.021004768576</v>
      </c>
      <c r="JV31" s="418">
        <f>DATI!BY28</f>
        <v>27109.845677288744</v>
      </c>
      <c r="JW31" s="418">
        <f>DATI!BZ28</f>
        <v>81385.491200000004</v>
      </c>
      <c r="JX31" s="418">
        <f>DATI!CA28</f>
        <v>40303.241330000004</v>
      </c>
      <c r="JY31" s="418">
        <f>DATI!CB28</f>
        <v>28098.112091853291</v>
      </c>
      <c r="JZ31" s="418">
        <f>DATI!CC28</f>
        <v>9602.4550292641943</v>
      </c>
      <c r="KA31" s="418">
        <f>DATI!CD28</f>
        <v>28.573557586830823</v>
      </c>
      <c r="KB31" s="418">
        <f>DATI!CE28</f>
        <v>5365.2039498706299</v>
      </c>
      <c r="KC31" s="418">
        <f>DATI!CF28</f>
        <v>0</v>
      </c>
      <c r="KD31" s="418">
        <f>DATI!CG28</f>
        <v>1115.4992699999998</v>
      </c>
      <c r="KE31" s="418">
        <f>DATI!CH28</f>
        <v>145.8008258376837</v>
      </c>
      <c r="KF31" s="418">
        <f>DATI!CI28</f>
        <v>169.10442269123558</v>
      </c>
      <c r="KG31" s="418">
        <f>DATI!CJ28</f>
        <v>324.06629850721839</v>
      </c>
      <c r="KH31" s="418">
        <f>DATI!CK28</f>
        <v>3126.2217015177735</v>
      </c>
      <c r="KI31" s="418">
        <f>DATI!CL28</f>
        <v>700.41345952175834</v>
      </c>
      <c r="KJ31" s="462">
        <f t="shared" si="353"/>
        <v>57.475515888734414</v>
      </c>
      <c r="KK31" s="463">
        <f t="shared" ref="KK31:KK42" si="711">+(KJ31-KJ44)/KJ44</f>
        <v>-4.0380317917406656E-2</v>
      </c>
      <c r="KL31" s="464">
        <f t="shared" si="354"/>
        <v>42.128437320857799</v>
      </c>
      <c r="KM31" s="463">
        <f t="shared" ref="KM31:KM42" si="712">+(KL31-KL44)/KL44</f>
        <v>1.7214488010736915E-2</v>
      </c>
      <c r="KN31" s="464">
        <f t="shared" si="355"/>
        <v>24.561181042835763</v>
      </c>
      <c r="KO31" s="463">
        <f t="shared" ref="KO31:KO42" si="713">+(KN31-KN44)/KN44</f>
        <v>4.6522266718426755E-2</v>
      </c>
      <c r="KP31" s="464">
        <f t="shared" si="356"/>
        <v>73.734236904856814</v>
      </c>
      <c r="KQ31" s="463">
        <f t="shared" ref="KQ31:KQ42" si="714">+(KP31-KP44)/KP44</f>
        <v>-8.7582132240464801E-3</v>
      </c>
      <c r="KR31" s="464">
        <f t="shared" si="357"/>
        <v>36.514232456458245</v>
      </c>
      <c r="KS31" s="463">
        <f t="shared" ref="KS31:KS42" si="715">+(KR31-KR44)/KR44</f>
        <v>-0.1643714856975389</v>
      </c>
      <c r="KT31" s="464">
        <f t="shared" si="358"/>
        <v>25.456538051341667</v>
      </c>
      <c r="KU31" s="463">
        <f t="shared" ref="KU31:KU42" si="716">+(KT31-KT44)/KT44</f>
        <v>-7.2960265066105076E-2</v>
      </c>
      <c r="KV31" s="464">
        <f t="shared" si="359"/>
        <v>8.69970413099872</v>
      </c>
      <c r="KW31" s="463">
        <f t="shared" ref="KW31:KW42" si="717">+(KV31-KV44)/KV44</f>
        <v>-9.7290810781639217E-2</v>
      </c>
      <c r="KX31" s="464">
        <f t="shared" si="360"/>
        <v>2.5887285722027475E-2</v>
      </c>
      <c r="KY31" s="463">
        <f t="shared" ref="KY31:KY42" si="718">+(KX31-KX44)/KX44</f>
        <v>0.75082339240528295</v>
      </c>
      <c r="KZ31" s="464">
        <f t="shared" si="361"/>
        <v>4.8608076605506136</v>
      </c>
      <c r="LA31" s="463">
        <f t="shared" ref="LA31:LA42" si="719">+(KZ31-KZ44)/KZ44</f>
        <v>-0.13007100695343796</v>
      </c>
      <c r="LB31" s="465" t="s">
        <v>177</v>
      </c>
      <c r="LC31" s="466" t="s">
        <v>177</v>
      </c>
      <c r="LD31" s="464">
        <f t="shared" si="362"/>
        <v>1.0106283838632755</v>
      </c>
      <c r="LE31" s="463">
        <f t="shared" ref="LE31:LE42" si="720">+(LD31-LD44)/LD44</f>
        <v>-8.6157380406347382E-3</v>
      </c>
      <c r="LF31" s="464">
        <f t="shared" si="363"/>
        <v>0.13209372425879687</v>
      </c>
      <c r="LG31" s="463">
        <f t="shared" ref="LG31:LG42" si="721">+(LF31-LF44)/LF44</f>
        <v>-0.25195913780373697</v>
      </c>
      <c r="LH31" s="464">
        <f t="shared" si="364"/>
        <v>0.15320649148302504</v>
      </c>
      <c r="LI31" s="463">
        <f t="shared" ref="LI31:LI42" si="722">+(LH31-LH44)/LH44</f>
        <v>6.1203862476157257E-2</v>
      </c>
      <c r="LJ31" s="464">
        <f t="shared" si="365"/>
        <v>0.29360001241856837</v>
      </c>
      <c r="LK31" s="463">
        <f t="shared" ref="LK31:LK42" si="723">+(LJ31-LJ44)/LJ44</f>
        <v>-0.13312458365430607</v>
      </c>
      <c r="LL31" s="464">
        <f t="shared" si="366"/>
        <v>2.8323177529315702</v>
      </c>
      <c r="LM31" s="463">
        <f t="shared" ref="LM31:LM42" si="724">+(LL31-LL44)/LL44</f>
        <v>0.18558637209893</v>
      </c>
      <c r="LN31" s="464">
        <f t="shared" si="367"/>
        <v>0.63456583224170149</v>
      </c>
      <c r="LO31" s="467">
        <f t="shared" ref="LO31:LO42" si="725">+(LN31-LN44)/LN44</f>
        <v>-0.31984427607266919</v>
      </c>
      <c r="LP31" s="468">
        <f t="shared" ref="LP31:LP42" si="726">+JT31/CZ31</f>
        <v>0.13604333753808889</v>
      </c>
      <c r="LQ31" s="469">
        <f t="shared" ref="LQ31:LQ42" si="727">+JU31/CZ31</f>
        <v>9.9717125279723692E-2</v>
      </c>
      <c r="LR31" s="469">
        <f t="shared" ref="LR31:LR42" si="728">+JV31/CZ31</f>
        <v>5.8135799066390798E-2</v>
      </c>
      <c r="LS31" s="469">
        <f t="shared" ref="LS31:LS42" si="729">+JW31/CZ31</f>
        <v>0.17452738830182471</v>
      </c>
      <c r="LT31" s="469">
        <f t="shared" ref="LT31:LT42" si="730">+JX31/CZ31</f>
        <v>8.6428420418786636E-2</v>
      </c>
      <c r="LU31" s="469">
        <f t="shared" ref="LU31:LU42" si="731">+JY31/CZ31</f>
        <v>6.0255090278340362E-2</v>
      </c>
      <c r="LV31" s="469">
        <f t="shared" ref="LV31:LV42" si="732">+JZ31/CZ31</f>
        <v>2.0592016744419447E-2</v>
      </c>
      <c r="LW31" s="469">
        <f t="shared" ref="LW31:LW42" si="733">+KA31/CZ31</f>
        <v>6.1274660957276036E-5</v>
      </c>
      <c r="LX31" s="470">
        <f t="shared" ref="LX31:LX42" si="734">+KB31/CZ31</f>
        <v>1.1505429521540506E-2</v>
      </c>
      <c r="LY31" s="471" t="s">
        <v>177</v>
      </c>
      <c r="LZ31" s="470">
        <f t="shared" ref="LZ31:LZ42" si="735">+KD31/CZ31</f>
        <v>2.3921361335433209E-3</v>
      </c>
      <c r="MA31" s="470">
        <f t="shared" ref="MA31:MA42" si="736">+KE31/CZ31</f>
        <v>3.1266306771028174E-4</v>
      </c>
      <c r="MB31" s="470">
        <f t="shared" ref="MB31:MB42" si="737">+KF31/CZ31</f>
        <v>3.6263654377979805E-4</v>
      </c>
      <c r="MC31" s="470">
        <f t="shared" ref="MC31:MC42" si="738">+KG31/CZ31</f>
        <v>6.9494505569936697E-4</v>
      </c>
      <c r="MD31" s="470">
        <f t="shared" ref="MD31:MD42" si="739">+KH31/CZ31</f>
        <v>6.704036564423704E-3</v>
      </c>
      <c r="ME31" s="470">
        <f t="shared" ref="ME31:ME42" si="740">+KI31/CZ31</f>
        <v>1.5020039815374156E-3</v>
      </c>
      <c r="MF31" s="468">
        <f t="shared" ref="MF31:MF42" si="741">+JT31/DW31</f>
        <v>0.19762031461924992</v>
      </c>
      <c r="MG31" s="469">
        <f t="shared" ref="MG31:MG42" si="742">+JU31/DW31</f>
        <v>0.14485185402915382</v>
      </c>
      <c r="MH31" s="469">
        <f t="shared" ref="MH31:MH42" si="743">+JV31/DW31</f>
        <v>8.4449669568897864E-2</v>
      </c>
      <c r="MI31" s="469">
        <f t="shared" ref="MI31:MI42" si="744">+JW31/DW31</f>
        <v>0.25352331110096571</v>
      </c>
      <c r="MJ31" s="469">
        <f t="shared" ref="MJ31:MJ42" si="745">+JX31/DW31</f>
        <v>0.12554831382627191</v>
      </c>
      <c r="MK31" s="469">
        <f t="shared" ref="MK31:MK42" si="746">+JY31/DW31</f>
        <v>8.7528210596002742E-2</v>
      </c>
      <c r="ML31" s="469">
        <f t="shared" ref="ML31:ML42" si="747">+JZ31/DW31</f>
        <v>2.9912533030422739E-2</v>
      </c>
      <c r="MM31" s="469">
        <f t="shared" ref="MM31:MM42" si="748">+KA31/DW31</f>
        <v>8.9009267162197449E-5</v>
      </c>
      <c r="MN31" s="470">
        <f t="shared" ref="MN31:MN42" si="749">+KB31/DW31</f>
        <v>1.6713105125341823E-2</v>
      </c>
      <c r="MO31" s="471" t="s">
        <v>177</v>
      </c>
      <c r="MP31" s="470">
        <f t="shared" ref="MP31:MP42" si="750">+KD31/DW31</f>
        <v>3.4748831062054227E-3</v>
      </c>
      <c r="MQ31" s="470">
        <f t="shared" ref="MQ31:MQ42" si="751">+KE31/DW31</f>
        <v>4.5418301938840916E-4</v>
      </c>
      <c r="MR31" s="470">
        <f t="shared" ref="MR31:MR42" si="752">+KF31/DW31</f>
        <v>5.2677587282902981E-4</v>
      </c>
      <c r="MS31" s="470">
        <f t="shared" ref="MS31:MS42" si="753">+KG31/DW31</f>
        <v>1.0094964078042445E-3</v>
      </c>
      <c r="MT31" s="470">
        <f t="shared" ref="MT31:MT42" si="754">+KH31/DW31</f>
        <v>9.7384689250911687E-3</v>
      </c>
      <c r="MU31" s="470">
        <f t="shared" ref="MU31:MU42" si="755">+KI31/DW31</f>
        <v>2.1818525240729688E-3</v>
      </c>
      <c r="MV31" s="404">
        <f t="shared" si="397"/>
        <v>344922.17851289967</v>
      </c>
      <c r="MW31" s="407">
        <f t="shared" si="398"/>
        <v>295.6467154700079</v>
      </c>
      <c r="MX31" s="461">
        <f t="shared" si="399"/>
        <v>0.676974578134936</v>
      </c>
      <c r="MY31" s="1467">
        <f t="shared" ref="MY31:MY42" si="756">JE31/G31</f>
        <v>0.10002583221089104</v>
      </c>
      <c r="MZ31" s="424">
        <f t="shared" ref="MZ31:MZ42" si="757">JF31/G31</f>
        <v>1.4312792873356536E-2</v>
      </c>
      <c r="NA31" s="1468">
        <f t="shared" ref="NA31:NA42" si="758">MY31+MZ31</f>
        <v>0.11433862508424757</v>
      </c>
      <c r="NB31" s="460">
        <f t="shared" ref="NB31:NB42" si="759">JN31</f>
        <v>384581.52657653944</v>
      </c>
      <c r="NC31" s="453">
        <f t="shared" ref="NC31:NC42" si="760">JO31</f>
        <v>430633.14543607156</v>
      </c>
      <c r="ND31" s="429">
        <f t="shared" si="400"/>
        <v>0.75481349977298029</v>
      </c>
      <c r="NE31" s="475">
        <f t="shared" si="401"/>
        <v>0.84519845380601499</v>
      </c>
    </row>
    <row r="32" spans="1:369" ht="8.25" customHeight="1" outlineLevel="1" x14ac:dyDescent="0.2">
      <c r="A32" s="477" t="s">
        <v>179</v>
      </c>
      <c r="B32" s="478">
        <f>DATI!D29</f>
        <v>205</v>
      </c>
      <c r="C32" s="1515" t="str">
        <f>DATI!F29 &amp; "/" &amp; DATI!E29 &amp; " (" &amp; TEXT(DATI!F29/DATI!E29,"0,0%") &amp; ")"</f>
        <v>204/205 (99,5%)</v>
      </c>
      <c r="D32" s="479">
        <f>DATI!G29</f>
        <v>1253993</v>
      </c>
      <c r="E32" s="480">
        <f t="shared" ref="E32:E42" si="761">D32/$D$30</f>
        <v>0.12602007488890274</v>
      </c>
      <c r="F32" s="481">
        <f t="shared" si="612"/>
        <v>-2.6229309539336788E-4</v>
      </c>
      <c r="G32" s="482">
        <f>DATI!H29</f>
        <v>640333.57097</v>
      </c>
      <c r="H32" s="483">
        <f t="shared" si="251"/>
        <v>1754.3385506027398</v>
      </c>
      <c r="I32" s="484">
        <f t="shared" si="252"/>
        <v>510.63568215293071</v>
      </c>
      <c r="J32" s="485">
        <f t="shared" si="613"/>
        <v>1.3990018689121388</v>
      </c>
      <c r="K32" s="486">
        <f t="shared" si="254"/>
        <v>-3.4184162144065507E-2</v>
      </c>
      <c r="L32" s="486">
        <f t="shared" si="614"/>
        <v>-3.3930768855064054E-2</v>
      </c>
      <c r="M32" s="486">
        <f t="shared" si="615"/>
        <v>0.13870648138255573</v>
      </c>
      <c r="N32" s="487">
        <f>DATI!I29</f>
        <v>151690.878</v>
      </c>
      <c r="O32" s="487"/>
      <c r="P32" s="487">
        <f>DATI!J29</f>
        <v>29876.056710000001</v>
      </c>
      <c r="Q32" s="483">
        <f>DATI!K29</f>
        <v>29868.343710000001</v>
      </c>
      <c r="R32" s="483">
        <f>DATI!L29</f>
        <v>7.7130000000000001</v>
      </c>
      <c r="S32" s="483">
        <f t="shared" si="616"/>
        <v>-2.6201263381153694E-13</v>
      </c>
      <c r="T32" s="487">
        <f>DATI!M29</f>
        <v>15526.04</v>
      </c>
      <c r="U32" s="483">
        <f>DATI!N29</f>
        <v>15526.04</v>
      </c>
      <c r="V32" s="483">
        <f>DATI!O29</f>
        <v>0</v>
      </c>
      <c r="W32" s="488">
        <f t="shared" ref="W32:W42" si="762">T32-U32-V32</f>
        <v>0</v>
      </c>
      <c r="X32" s="489">
        <f>DATI!P29</f>
        <v>409080.24636000011</v>
      </c>
      <c r="Y32" s="483">
        <f>DATI!Q29</f>
        <v>24953.411600000003</v>
      </c>
      <c r="Z32" s="487">
        <f>DATI!R29</f>
        <v>16940.959699999999</v>
      </c>
      <c r="AA32" s="487">
        <f>DATI!U29</f>
        <v>2553.36</v>
      </c>
      <c r="AB32" s="487">
        <f>DATI!V29</f>
        <v>14666.030199999999</v>
      </c>
      <c r="AC32" s="487">
        <f>DATI!W29</f>
        <v>488634.9799700001</v>
      </c>
      <c r="AD32" s="484">
        <f t="shared" si="257"/>
        <v>389.66324371029191</v>
      </c>
      <c r="AE32" s="486">
        <f t="shared" ref="AE32:AE34" si="763">+(AC32-AC45)/AC45</f>
        <v>-4.251837601498451E-2</v>
      </c>
      <c r="AF32" s="486">
        <f t="shared" ref="AF32:AF42" si="764">+(AD32-AD45)/AD45</f>
        <v>-4.2267169306262113E-2</v>
      </c>
      <c r="AG32" s="490">
        <f t="shared" si="258"/>
        <v>0.76309442784609671</v>
      </c>
      <c r="AH32" s="491">
        <f t="shared" si="617"/>
        <v>151698.59099999999</v>
      </c>
      <c r="AI32" s="483">
        <f t="shared" si="618"/>
        <v>415.61257808219176</v>
      </c>
      <c r="AJ32" s="484">
        <f t="shared" si="260"/>
        <v>120.97243844263883</v>
      </c>
      <c r="AK32" s="485">
        <f t="shared" si="261"/>
        <v>0.33143133819901049</v>
      </c>
      <c r="AL32" s="486">
        <f t="shared" si="619"/>
        <v>-6.3241081864359441E-3</v>
      </c>
      <c r="AM32" s="486">
        <f t="shared" si="620"/>
        <v>-6.0634054804346313E-3</v>
      </c>
      <c r="AN32" s="492">
        <f>DATI!EH29/1000</f>
        <v>6512.2914000000001</v>
      </c>
      <c r="AO32" s="493">
        <f>(DATI!EI29+DATI!ES29)/1000</f>
        <v>1794.356</v>
      </c>
      <c r="AP32" s="493">
        <f>DATI!EJ29/1000</f>
        <v>61.45</v>
      </c>
      <c r="AQ32" s="493">
        <f>(DATI!EK29+DATI!EU29)/1000</f>
        <v>3812.6559999999999</v>
      </c>
      <c r="AR32" s="493">
        <f>DATI!EL29/1000</f>
        <v>757.64980000000003</v>
      </c>
      <c r="AS32" s="493">
        <f>DATI!EM29/1000</f>
        <v>0.69899999999999995</v>
      </c>
      <c r="AT32" s="493">
        <f>DATI!EN29/1000</f>
        <v>536.78</v>
      </c>
      <c r="AU32" s="494">
        <f>DATI!EO29/1000</f>
        <v>92.837000000000003</v>
      </c>
      <c r="AV32" s="494">
        <f>DATI!EP29/1000</f>
        <v>19.901</v>
      </c>
      <c r="AW32" s="493">
        <f>DATI!EQ29/1000</f>
        <v>23.2</v>
      </c>
      <c r="AX32" s="494">
        <f>(DATI!ER29+DATI!EW29)/1000</f>
        <v>1.02</v>
      </c>
      <c r="AY32" s="494">
        <f>DATI!ET29/1000</f>
        <v>1053.19</v>
      </c>
      <c r="AZ32" s="494">
        <f>DATI!EV29/1000</f>
        <v>0</v>
      </c>
      <c r="BA32" s="494">
        <f>DATI!EX29/1000</f>
        <v>0</v>
      </c>
      <c r="BB32" s="495">
        <f>DATI!DE29/1000</f>
        <v>210.53023999999999</v>
      </c>
      <c r="BC32" s="496">
        <f>DATI!DF29/1000</f>
        <v>4.1479999999999997</v>
      </c>
      <c r="BD32" s="493">
        <f>DATI!DG29/1000</f>
        <v>23.860839999999996</v>
      </c>
      <c r="BE32" s="496">
        <f>DATI!DH29/1000</f>
        <v>80947.436450000008</v>
      </c>
      <c r="BF32" s="496">
        <f>DATI!DI29/1000</f>
        <v>97.740039999999993</v>
      </c>
      <c r="BG32" s="496">
        <f>DATI!DJ29/1000</f>
        <v>34608.129810000006</v>
      </c>
      <c r="BH32" s="496">
        <f>DATI!DK29/1000</f>
        <v>8680.1116600000005</v>
      </c>
      <c r="BI32" s="496">
        <f>DATI!DL29/1000</f>
        <v>55806.781409999996</v>
      </c>
      <c r="BJ32" s="496">
        <f>DATI!DM29/1000</f>
        <v>422.12592999999998</v>
      </c>
      <c r="BK32" s="496">
        <f>DATI!DN29/1000</f>
        <v>143.27635999999998</v>
      </c>
      <c r="BL32" s="496">
        <f>DATI!DO29/1000</f>
        <v>108.69460000000001</v>
      </c>
      <c r="BM32" s="496">
        <f>DATI!DP29/1000</f>
        <v>38278.463960000001</v>
      </c>
      <c r="BN32" s="496">
        <f>DATI!DQ29/1000</f>
        <v>214.44800000000001</v>
      </c>
      <c r="BO32" s="496">
        <f>DATI!DR29/1000</f>
        <v>7860.6766100000004</v>
      </c>
      <c r="BP32" s="496">
        <f>DATI!DS29/1000</f>
        <v>4049.51</v>
      </c>
      <c r="BQ32" s="496">
        <f>DATI!DT29/1000</f>
        <v>37.802410000000002</v>
      </c>
      <c r="BR32" s="496">
        <f>DATI!DU29/1000</f>
        <v>84687.051999999996</v>
      </c>
      <c r="BS32" s="496">
        <f>DATI!DV29/1000</f>
        <v>79305.625109999994</v>
      </c>
      <c r="BT32" s="496">
        <f>DATI!DW29/1000</f>
        <v>17.080549999999999</v>
      </c>
      <c r="BU32" s="496">
        <f>DATI!DX29/1000</f>
        <v>392.79237999999992</v>
      </c>
      <c r="BV32" s="497">
        <f>DATI!DY29/1000</f>
        <v>13183.96</v>
      </c>
      <c r="BW32" s="498">
        <f>DATI!DZ29/1000</f>
        <v>23.390839999999997</v>
      </c>
      <c r="BX32" s="499">
        <f>DATI!EA29/1000</f>
        <v>0</v>
      </c>
      <c r="BY32" s="499">
        <f>DATI!EB29/1000</f>
        <v>0</v>
      </c>
      <c r="BZ32" s="499">
        <f>DATI!EC29/1000</f>
        <v>0.47</v>
      </c>
      <c r="CA32" s="499">
        <f>DATI!ED29/1000</f>
        <v>0</v>
      </c>
      <c r="CB32" s="499">
        <f>DATI!EE29/1000</f>
        <v>0</v>
      </c>
      <c r="CC32" s="499">
        <f>DATI!EF29/1000</f>
        <v>0</v>
      </c>
      <c r="CD32" s="500">
        <f>DATI!EG29/1000</f>
        <v>0</v>
      </c>
      <c r="CE32" s="498">
        <f t="shared" ref="CE32:CE42" si="765">BB32*1000/$D32</f>
        <v>0.16788789092124118</v>
      </c>
      <c r="CF32" s="499">
        <f t="shared" si="621"/>
        <v>3.3078334568055804E-3</v>
      </c>
      <c r="CG32" s="499">
        <f t="shared" si="622"/>
        <v>1.9027889310386896E-2</v>
      </c>
      <c r="CH32" s="499">
        <f t="shared" si="623"/>
        <v>64.551745065562571</v>
      </c>
      <c r="CI32" s="499">
        <f t="shared" si="624"/>
        <v>7.7943050718783907E-2</v>
      </c>
      <c r="CJ32" s="499">
        <f t="shared" si="625"/>
        <v>27.598343698888272</v>
      </c>
      <c r="CK32" s="499">
        <f t="shared" si="626"/>
        <v>6.9219777622363123</v>
      </c>
      <c r="CL32" s="499">
        <f t="shared" si="627"/>
        <v>44.50326390179211</v>
      </c>
      <c r="CM32" s="499">
        <f t="shared" ref="CM32:CM42" si="766">BJ32*1000/$D32</f>
        <v>0.33662542773364762</v>
      </c>
      <c r="CN32" s="499">
        <f t="shared" si="628"/>
        <v>0.1142561082876858</v>
      </c>
      <c r="CO32" s="499">
        <f t="shared" si="629"/>
        <v>8.6678793262801312E-2</v>
      </c>
      <c r="CP32" s="499">
        <f t="shared" si="630"/>
        <v>30.525261273388288</v>
      </c>
      <c r="CQ32" s="499">
        <f t="shared" si="631"/>
        <v>0.17101211888742601</v>
      </c>
      <c r="CR32" s="499">
        <f t="shared" si="632"/>
        <v>6.268517136858021</v>
      </c>
      <c r="CS32" s="499">
        <f t="shared" si="633"/>
        <v>3.2292923485218816</v>
      </c>
      <c r="CT32" s="499">
        <f t="shared" si="634"/>
        <v>3.0145630796982122E-2</v>
      </c>
      <c r="CU32" s="499">
        <f t="shared" si="635"/>
        <v>67.533911273826888</v>
      </c>
      <c r="CV32" s="499">
        <f t="shared" si="636"/>
        <v>63.2424783152697</v>
      </c>
      <c r="CW32" s="499">
        <f t="shared" si="637"/>
        <v>1.3620929303433112E-2</v>
      </c>
      <c r="CX32" s="499">
        <f t="shared" si="638"/>
        <v>0.31323331150971334</v>
      </c>
      <c r="CY32" s="500">
        <f t="shared" si="639"/>
        <v>10.513583409157786</v>
      </c>
      <c r="CZ32" s="482">
        <f>DATI!AA29</f>
        <v>606192.5570700001</v>
      </c>
      <c r="DA32" s="483">
        <f t="shared" si="640"/>
        <v>1660.8015262191784</v>
      </c>
      <c r="DB32" s="484">
        <f t="shared" si="288"/>
        <v>483.40984125908204</v>
      </c>
      <c r="DC32" s="485">
        <f t="shared" si="641"/>
        <v>1.324410523997485</v>
      </c>
      <c r="DD32" s="501">
        <f t="shared" ref="DD32:DD42" si="767">+(CZ32-CZ45)/CZ45</f>
        <v>-5.8216326744151829E-2</v>
      </c>
      <c r="DE32" s="502">
        <f t="shared" si="642"/>
        <v>-5.7969238579783249E-2</v>
      </c>
      <c r="DF32" s="483">
        <f t="shared" ref="DF32:DF42" si="768">+CZ32-CZ45</f>
        <v>-37471.772949999897</v>
      </c>
      <c r="DG32" s="503">
        <f t="shared" ref="DG32:DG42" si="769">+DB32-DB45</f>
        <v>-29.747330519775403</v>
      </c>
      <c r="DH32" s="504">
        <f t="shared" ref="DH32:DH42" si="770">+CZ32/$CZ$30</f>
        <v>0.13631041834837454</v>
      </c>
      <c r="DI32" s="505">
        <f>DATI!AB29+DATI!AG29</f>
        <v>412992.83005276765</v>
      </c>
      <c r="DJ32" s="483">
        <f t="shared" si="643"/>
        <v>1131.487205624021</v>
      </c>
      <c r="DK32" s="506">
        <f t="shared" si="290"/>
        <v>329.34221327612488</v>
      </c>
      <c r="DL32" s="507">
        <f t="shared" si="291"/>
        <v>0.90230743363321875</v>
      </c>
      <c r="DM32" s="508">
        <f t="shared" ref="DM32:DM42" si="771">DI32/CZ32</f>
        <v>0.68128983973169654</v>
      </c>
      <c r="DN32" s="509">
        <f t="shared" ref="DN32:DN42" si="772">(DM32-DM45)/DM45</f>
        <v>-8.784560278951626E-3</v>
      </c>
      <c r="DO32" s="509">
        <f t="shared" ref="DO32:DO42" si="773">+ROUND(DM32,3)-ROUND(DM45,3)</f>
        <v>-6.0000000000000053E-3</v>
      </c>
      <c r="DP32" s="509">
        <f t="shared" ref="DP32:DP42" si="774">(DI32-DI45)/DI45</f>
        <v>-6.6489482191600363E-2</v>
      </c>
      <c r="DQ32" s="509">
        <f t="shared" ref="DQ32:DQ42" si="775">(DK32-DK45)/DK45</f>
        <v>-6.6244564588105653E-2</v>
      </c>
      <c r="DR32" s="510">
        <f t="shared" ref="DR32:DR42" si="776">DI32-DI45</f>
        <v>-29415.500838189968</v>
      </c>
      <c r="DS32" s="510">
        <f t="shared" ref="DS32:DS42" si="777">DK32-DK45</f>
        <v>-23.364931213852628</v>
      </c>
      <c r="DT32" s="511">
        <f t="shared" ref="DT32:DT42" si="778">DI32/$DI$30</f>
        <v>0.14151693633114765</v>
      </c>
      <c r="DU32" s="512" t="str">
        <f>DATI!AI29</f>
        <v>20/20</v>
      </c>
      <c r="DV32" s="511">
        <f>DATI!AJ29/DATI!AK29</f>
        <v>1</v>
      </c>
      <c r="DW32" s="513">
        <f>DATI!AB29</f>
        <v>409098.46236000012</v>
      </c>
      <c r="DX32" s="483">
        <f t="shared" si="644"/>
        <v>1120.8177050958907</v>
      </c>
      <c r="DY32" s="514">
        <f t="shared" si="293"/>
        <v>326.23663956656867</v>
      </c>
      <c r="DZ32" s="485">
        <f t="shared" si="294"/>
        <v>0.89379901251114691</v>
      </c>
      <c r="EA32" s="508">
        <f t="shared" ref="EA32:EA42" si="779">+DW32/CZ32</f>
        <v>0.67486553173360631</v>
      </c>
      <c r="EB32" s="504">
        <f t="shared" ref="EB32:EB42" si="780">+(EA32-EA45)/EA45</f>
        <v>-8.3566036625634388E-3</v>
      </c>
      <c r="EC32" s="515">
        <f t="shared" ref="EC32:EC42" si="781">CZ32-DI32</f>
        <v>193199.72701723245</v>
      </c>
      <c r="ED32" s="516">
        <f t="shared" si="645"/>
        <v>529.31432059515737</v>
      </c>
      <c r="EE32" s="517">
        <f t="shared" si="296"/>
        <v>154.06762798295719</v>
      </c>
      <c r="EF32" s="518">
        <f t="shared" si="297"/>
        <v>0.4221030903642663</v>
      </c>
      <c r="EG32" s="519">
        <f t="shared" si="646"/>
        <v>-4.0029972506033802E-2</v>
      </c>
      <c r="EH32" s="519">
        <f t="shared" si="647"/>
        <v>-3.9778112935011177E-2</v>
      </c>
      <c r="EI32" s="501">
        <f t="shared" si="648"/>
        <v>0.31871016026830351</v>
      </c>
      <c r="EJ32" s="520">
        <f t="shared" si="649"/>
        <v>-8056.2721118099289</v>
      </c>
      <c r="EK32" s="520">
        <f t="shared" si="650"/>
        <v>-6.3823993059226893</v>
      </c>
      <c r="EL32" s="482">
        <f>DATI!AD29</f>
        <v>151691.99799999999</v>
      </c>
      <c r="EM32" s="483">
        <f t="shared" si="651"/>
        <v>415.59451506849314</v>
      </c>
      <c r="EN32" s="514">
        <f t="shared" si="300"/>
        <v>120.96718083753258</v>
      </c>
      <c r="EO32" s="485">
        <f t="shared" si="652"/>
        <v>0.33141693380145915</v>
      </c>
      <c r="EP32" s="501">
        <f t="shared" ref="EP32:EP42" si="782">+(EL32-EL45)/EL45</f>
        <v>-1.4561975839254166E-2</v>
      </c>
      <c r="EQ32" s="502">
        <f t="shared" ref="EQ32:EQ42" si="783">(EN32-EN45)/EN45</f>
        <v>-1.4303434435953674E-2</v>
      </c>
      <c r="ER32" s="501">
        <f t="shared" si="653"/>
        <v>0.11299526947682668</v>
      </c>
      <c r="ES32" s="483">
        <f t="shared" ref="ES32:ES42" si="784">+EL32-EL45</f>
        <v>-2241.5770000000193</v>
      </c>
      <c r="ET32" s="501">
        <f t="shared" si="654"/>
        <v>0.25023731524054882</v>
      </c>
      <c r="EU32" s="503">
        <f t="shared" ref="EU32:EU42" si="785">+EN32-EN45</f>
        <v>-1.7553537269572388</v>
      </c>
      <c r="EV32" s="482">
        <f>DATI!AE29</f>
        <v>29876.056710000001</v>
      </c>
      <c r="EW32" s="483">
        <f t="shared" si="655"/>
        <v>81.852210164383564</v>
      </c>
      <c r="EX32" s="514">
        <f t="shared" si="304"/>
        <v>23.824739619758645</v>
      </c>
      <c r="EY32" s="485">
        <f t="shared" si="305"/>
        <v>6.5273259232215469E-2</v>
      </c>
      <c r="EZ32" s="501">
        <f t="shared" ref="EZ32:EZ42" si="786">(EV32-EV45)/EV45</f>
        <v>-0.12392854048219291</v>
      </c>
      <c r="FA32" s="502">
        <f t="shared" ref="FA32:FA42" si="787">(EX32-EX45)/EX45</f>
        <v>-0.12369869269980385</v>
      </c>
      <c r="FB32" s="483">
        <f t="shared" ref="FB32:FB42" si="788">+EV32-EV45</f>
        <v>-4226.2489699999969</v>
      </c>
      <c r="FC32" s="503">
        <f t="shared" ref="FC32:FC42" si="789">+EX32-EX45</f>
        <v>-3.3631002491107509</v>
      </c>
      <c r="FD32" s="483">
        <f>DATI!AG29</f>
        <v>3894.3676927675306</v>
      </c>
      <c r="FE32" s="501">
        <f t="shared" si="656"/>
        <v>6.424307998090165E-3</v>
      </c>
      <c r="FF32" s="483">
        <f t="shared" ref="FF32:FF42" si="790">+EV32-FD32</f>
        <v>25981.689017232471</v>
      </c>
      <c r="FG32" s="501">
        <f t="shared" si="657"/>
        <v>2.0719165910202425E-2</v>
      </c>
      <c r="FH32" s="482">
        <f>DATI!AF29</f>
        <v>15526.04</v>
      </c>
      <c r="FI32" s="483">
        <f t="shared" si="658"/>
        <v>42.53709589041096</v>
      </c>
      <c r="FJ32" s="509">
        <f t="shared" si="659"/>
        <v>2.5612389691889819E-2</v>
      </c>
      <c r="FK32" s="509">
        <f t="shared" si="660"/>
        <v>-0.11688477156292111</v>
      </c>
      <c r="FL32" s="521">
        <f>DATI!AL29</f>
        <v>7741.859515025616</v>
      </c>
      <c r="FM32" s="522" t="str">
        <f>DATI!AM29</f>
        <v>4/4</v>
      </c>
      <c r="FN32" s="523">
        <f>DATI!AN29/DATI!AO29</f>
        <v>1</v>
      </c>
      <c r="FO32" s="486">
        <f t="shared" si="661"/>
        <v>0.49863709709788301</v>
      </c>
      <c r="FP32" s="524">
        <f t="shared" si="662"/>
        <v>1.2771287645703681E-2</v>
      </c>
      <c r="FQ32" s="486">
        <f t="shared" si="663"/>
        <v>-0.18672401572939745</v>
      </c>
      <c r="FR32" s="482">
        <f>DATI!AP29</f>
        <v>42162.312299999983</v>
      </c>
      <c r="FS32" s="525">
        <f>DATI!AQ29</f>
        <v>326.35450000000003</v>
      </c>
      <c r="FT32" s="525">
        <f>DATI!AR29</f>
        <v>16940.959699999999</v>
      </c>
      <c r="FU32" s="495">
        <f>DATI!AS29/1000</f>
        <v>211.63023999999999</v>
      </c>
      <c r="FV32" s="496">
        <f>DATI!AT29/1000</f>
        <v>19.187999999999999</v>
      </c>
      <c r="FW32" s="496">
        <f>DATI!AU29/1000</f>
        <v>23.940839999999998</v>
      </c>
      <c r="FX32" s="496">
        <f>DATI!AV29/1000</f>
        <v>80947.436450000008</v>
      </c>
      <c r="FY32" s="496">
        <f>DATI!AW29/1000</f>
        <v>97.740039999999993</v>
      </c>
      <c r="FZ32" s="496">
        <f>DATI!AX29/1000</f>
        <v>34608.129810000006</v>
      </c>
      <c r="GA32" s="496">
        <f>DATI!AY29/1000</f>
        <v>8680.1116600000005</v>
      </c>
      <c r="GB32" s="496">
        <f>DATI!AZ29/1000</f>
        <v>55806.781409999996</v>
      </c>
      <c r="GC32" s="496">
        <f>DATI!BA29/1000</f>
        <v>422.12592999999998</v>
      </c>
      <c r="GD32" s="496">
        <f>DATI!BB29/1000</f>
        <v>145.01635999999999</v>
      </c>
      <c r="GE32" s="496">
        <f>DATI!BC29/1000</f>
        <v>108.69460000000001</v>
      </c>
      <c r="GF32" s="496">
        <f>DATI!BD29/1000</f>
        <v>38278.463960000001</v>
      </c>
      <c r="GG32" s="496">
        <f>DATI!BE29/1000</f>
        <v>214.44800000000001</v>
      </c>
      <c r="GH32" s="496">
        <f>DATI!BF29/1000</f>
        <v>7860.6766100000004</v>
      </c>
      <c r="GI32" s="496">
        <f>DATI!BG29/1000</f>
        <v>2.7E-2</v>
      </c>
      <c r="GJ32" s="496">
        <f>DATI!BH29/1000</f>
        <v>4049.51</v>
      </c>
      <c r="GK32" s="496">
        <f>DATI!BI29/1000</f>
        <v>38.031410000000001</v>
      </c>
      <c r="GL32" s="496">
        <f>DATI!BJ29/1000</f>
        <v>84687.051999999996</v>
      </c>
      <c r="GM32" s="496">
        <f>DATI!BK29/1000</f>
        <v>79305.625109999994</v>
      </c>
      <c r="GN32" s="496">
        <f>DATI!BL29/1000</f>
        <v>17.080549999999999</v>
      </c>
      <c r="GO32" s="496">
        <f>DATI!BM29/1000</f>
        <v>392.79237999999992</v>
      </c>
      <c r="GP32" s="497">
        <f>DATI!BN29/1000</f>
        <v>13183.96</v>
      </c>
      <c r="GQ32" s="498">
        <f>DATI!BO29/1000</f>
        <v>23.470839999999995</v>
      </c>
      <c r="GR32" s="499">
        <f>DATI!BP29/1000</f>
        <v>0</v>
      </c>
      <c r="GS32" s="499">
        <f>DATI!BQ29/1000</f>
        <v>0</v>
      </c>
      <c r="GT32" s="499">
        <f>DATI!BR29/1000</f>
        <v>0.47</v>
      </c>
      <c r="GU32" s="499">
        <f>DATI!BS29/1000</f>
        <v>0</v>
      </c>
      <c r="GV32" s="499">
        <f>DATI!BT29/1000</f>
        <v>0</v>
      </c>
      <c r="GW32" s="499">
        <f>DATI!BU29/1000</f>
        <v>0</v>
      </c>
      <c r="GX32" s="500">
        <f>DATI!BV29/1000</f>
        <v>0</v>
      </c>
      <c r="GY32" s="498">
        <f t="shared" si="664"/>
        <v>0.16876508880033619</v>
      </c>
      <c r="GZ32" s="499">
        <f t="shared" si="665"/>
        <v>1.5301520821886565E-2</v>
      </c>
      <c r="HA32" s="499">
        <f t="shared" si="666"/>
        <v>1.9091685519775626E-2</v>
      </c>
      <c r="HB32" s="499">
        <f t="shared" si="667"/>
        <v>64.551745065562571</v>
      </c>
      <c r="HC32" s="499">
        <f t="shared" si="668"/>
        <v>7.7943050718783907E-2</v>
      </c>
      <c r="HD32" s="499">
        <f t="shared" si="669"/>
        <v>27.598343698888272</v>
      </c>
      <c r="HE32" s="499">
        <f t="shared" si="670"/>
        <v>6.9219777622363123</v>
      </c>
      <c r="HF32" s="499">
        <f t="shared" si="671"/>
        <v>44.50326390179211</v>
      </c>
      <c r="HG32" s="499">
        <f t="shared" si="672"/>
        <v>0.33662542773364762</v>
      </c>
      <c r="HH32" s="499">
        <f t="shared" si="673"/>
        <v>0.11564367584189066</v>
      </c>
      <c r="HI32" s="499">
        <f t="shared" si="674"/>
        <v>8.6678793262801312E-2</v>
      </c>
      <c r="HJ32" s="499">
        <f t="shared" si="675"/>
        <v>30.525261273388288</v>
      </c>
      <c r="HK32" s="499">
        <f t="shared" si="676"/>
        <v>0.17101211888742601</v>
      </c>
      <c r="HL32" s="499">
        <f t="shared" si="677"/>
        <v>6.268517136858021</v>
      </c>
      <c r="HM32" s="499">
        <f t="shared" si="678"/>
        <v>2.1531220668695916E-5</v>
      </c>
      <c r="HN32" s="499">
        <f t="shared" si="679"/>
        <v>3.2292923485218816</v>
      </c>
      <c r="HO32" s="499">
        <f t="shared" si="680"/>
        <v>3.032824744635736E-2</v>
      </c>
      <c r="HP32" s="499">
        <f t="shared" si="681"/>
        <v>67.533911273826888</v>
      </c>
      <c r="HQ32" s="499">
        <f t="shared" si="682"/>
        <v>63.2424783152697</v>
      </c>
      <c r="HR32" s="499">
        <f t="shared" si="683"/>
        <v>1.3620929303433112E-2</v>
      </c>
      <c r="HS32" s="499">
        <f t="shared" si="684"/>
        <v>0.31323331150971334</v>
      </c>
      <c r="HT32" s="500">
        <f t="shared" si="685"/>
        <v>10.513583409157786</v>
      </c>
      <c r="HU32" s="526">
        <f t="shared" si="686"/>
        <v>193199.72701723242</v>
      </c>
      <c r="HV32" s="527">
        <f>IG32+IP32+JC32</f>
        <v>151699.71099999995</v>
      </c>
      <c r="HW32" s="528">
        <f t="shared" ref="HW32:HW42" si="791">HX32+HY32</f>
        <v>0</v>
      </c>
      <c r="HX32" s="529">
        <f>DATI!CQ29</f>
        <v>0</v>
      </c>
      <c r="HY32" s="529">
        <f>DATI!CT29</f>
        <v>0</v>
      </c>
      <c r="HZ32" s="530">
        <f t="shared" si="687"/>
        <v>0</v>
      </c>
      <c r="IA32" s="530">
        <f t="shared" si="688"/>
        <v>0</v>
      </c>
      <c r="IB32" s="501">
        <f t="shared" si="689"/>
        <v>0</v>
      </c>
      <c r="IC32" s="529">
        <f>DATI!CV29</f>
        <v>4.8671604967117315</v>
      </c>
      <c r="ID32" s="531">
        <f t="shared" si="690"/>
        <v>4.8671604967117315</v>
      </c>
      <c r="IE32" s="532">
        <f t="shared" si="691"/>
        <v>8.0290667378644436E-6</v>
      </c>
      <c r="IF32" s="532">
        <f t="shared" si="692"/>
        <v>2.5192377711163153E-5</v>
      </c>
      <c r="IG32" s="528">
        <f t="shared" ref="IG32" si="792">II32+IJ32</f>
        <v>0</v>
      </c>
      <c r="IH32" s="533">
        <f t="shared" si="338"/>
        <v>0</v>
      </c>
      <c r="II32" s="529">
        <f>DATI!CX29</f>
        <v>0</v>
      </c>
      <c r="IJ32" s="529">
        <f>DATI!DA29</f>
        <v>0</v>
      </c>
      <c r="IK32" s="534">
        <f>DATI!CS29</f>
        <v>47742.223017232478</v>
      </c>
      <c r="IL32" s="513">
        <f>IK32-HY32-IU32</f>
        <v>41617.972017232474</v>
      </c>
      <c r="IM32" s="513">
        <f t="shared" ref="IM32:IM42" si="793">IK32-HY32-IU32-IC32-IY32</f>
        <v>41576.189114616216</v>
      </c>
      <c r="IN32" s="501">
        <f t="shared" si="694"/>
        <v>6.8654706383052211E-2</v>
      </c>
      <c r="IO32" s="501">
        <f t="shared" si="695"/>
        <v>0.21541423820707761</v>
      </c>
      <c r="IP32" s="528">
        <f t="shared" si="696"/>
        <v>117.95600000000104</v>
      </c>
      <c r="IQ32" s="535">
        <f t="shared" si="343"/>
        <v>1.8421023876870473E-4</v>
      </c>
      <c r="IR32" s="529">
        <f>DATI!CZ29</f>
        <v>6242.2070000000012</v>
      </c>
      <c r="IS32" s="513">
        <f t="shared" ref="IS32:IS42" si="794">IT32+IU32</f>
        <v>151581.75499999995</v>
      </c>
      <c r="IT32" s="534">
        <f>DATI!CR29</f>
        <v>145457.50399999996</v>
      </c>
      <c r="IU32" s="536">
        <f>DATI!CU29</f>
        <v>6124.2510000000002</v>
      </c>
      <c r="IV32" s="501">
        <f t="shared" si="697"/>
        <v>-1.4532964766267783E-2</v>
      </c>
      <c r="IW32" s="509">
        <f t="shared" si="698"/>
        <v>0.25005545388525124</v>
      </c>
      <c r="IX32" s="501">
        <f t="shared" si="699"/>
        <v>0.78458576179292239</v>
      </c>
      <c r="IY32" s="534">
        <f>DATI!CW29</f>
        <v>36.915742119550707</v>
      </c>
      <c r="IZ32" s="537">
        <f t="shared" ref="IZ32:IZ42" si="795">IT32+IU32+IY32</f>
        <v>151618.67074211949</v>
      </c>
      <c r="JA32" s="538">
        <f t="shared" si="700"/>
        <v>0.25011635160114859</v>
      </c>
      <c r="JB32" s="538">
        <f t="shared" si="701"/>
        <v>0.78477683733267323</v>
      </c>
      <c r="JC32" s="539">
        <f t="shared" ref="JC32:JC42" si="796">JE32+JF32</f>
        <v>151581.75499999995</v>
      </c>
      <c r="JD32" s="535">
        <f t="shared" si="347"/>
        <v>0.23672311100350171</v>
      </c>
      <c r="JE32" s="529">
        <f>DATI!CY29</f>
        <v>145457.50399999996</v>
      </c>
      <c r="JF32" s="529">
        <f>DATI!DB29</f>
        <v>6124.2510000000002</v>
      </c>
      <c r="JG32" s="505">
        <f t="shared" ref="JG32:JG42" si="797">+JT32+JU32+JV32+JW32+JX32+JY32+JZ32+KA32+KB32+KC32+KE32+KF32+KG32+KH32+KI32+FD32+FL32</f>
        <v>403168.31012460071</v>
      </c>
      <c r="JH32" s="485">
        <f t="shared" si="350"/>
        <v>321.50762414511144</v>
      </c>
      <c r="JI32" s="508">
        <f t="shared" si="702"/>
        <v>0.66508291040934842</v>
      </c>
      <c r="JJ32" s="522" t="str">
        <f>DATI!CN29</f>
        <v>26/37</v>
      </c>
      <c r="JK32" s="523">
        <f>DATI!CO29/DATI!CP29</f>
        <v>0.99042415488997648</v>
      </c>
      <c r="JL32" s="540">
        <f t="shared" si="703"/>
        <v>-7.1681276664594368E-2</v>
      </c>
      <c r="JM32" s="541">
        <f t="shared" si="704"/>
        <v>-1.4297285356299268E-2</v>
      </c>
      <c r="JN32" s="542">
        <f t="shared" si="705"/>
        <v>554750.06512460066</v>
      </c>
      <c r="JO32" s="513">
        <f t="shared" si="706"/>
        <v>554786.9808667202</v>
      </c>
      <c r="JP32" s="508">
        <f t="shared" si="707"/>
        <v>0.91513836429459972</v>
      </c>
      <c r="JQ32" s="509">
        <f t="shared" si="708"/>
        <v>1.4375481402645329E-3</v>
      </c>
      <c r="JR32" s="543">
        <f t="shared" si="709"/>
        <v>0.91519926201049706</v>
      </c>
      <c r="JS32" s="504">
        <f t="shared" si="710"/>
        <v>1.4495589628510386E-3</v>
      </c>
      <c r="JT32" s="495">
        <f>DATI!BW29</f>
        <v>77123.887959774569</v>
      </c>
      <c r="JU32" s="496">
        <f>DATI!BX29</f>
        <v>56935.074658877558</v>
      </c>
      <c r="JV32" s="496">
        <f>DATI!BY29</f>
        <v>37753.540286717114</v>
      </c>
      <c r="JW32" s="496">
        <f>DATI!BZ29</f>
        <v>84687.051999999996</v>
      </c>
      <c r="JX32" s="496">
        <f>DATI!CA29</f>
        <v>79305.625109999994</v>
      </c>
      <c r="JY32" s="496">
        <f>DATI!CB29</f>
        <v>33025.587159678886</v>
      </c>
      <c r="JZ32" s="496">
        <f>DATI!CC29</f>
        <v>9249.1087437146089</v>
      </c>
      <c r="KA32" s="496">
        <f>DATI!CD29</f>
        <v>263.49871814971789</v>
      </c>
      <c r="KB32" s="496">
        <f>DATI!CE29</f>
        <v>7074.6087615868655</v>
      </c>
      <c r="KC32" s="496">
        <f>DATI!CF29</f>
        <v>0</v>
      </c>
      <c r="KD32" s="496">
        <f>DATI!CG29</f>
        <v>616.27457000000004</v>
      </c>
      <c r="KE32" s="496">
        <f>DATI!CH29</f>
        <v>207.39763923652652</v>
      </c>
      <c r="KF32" s="496">
        <f>DATI!CI29</f>
        <v>142.11603556596756</v>
      </c>
      <c r="KG32" s="496">
        <f>DATI!CJ29</f>
        <v>413.6834194514131</v>
      </c>
      <c r="KH32" s="496">
        <f>DATI!CK29</f>
        <v>3644.5672541030403</v>
      </c>
      <c r="KI32" s="496">
        <f>DATI!CL29</f>
        <v>1706.3351699513059</v>
      </c>
      <c r="KJ32" s="544">
        <f t="shared" si="353"/>
        <v>61.50264631443283</v>
      </c>
      <c r="KK32" s="545">
        <f t="shared" si="711"/>
        <v>-3.2991627959596724E-2</v>
      </c>
      <c r="KL32" s="546">
        <f t="shared" si="354"/>
        <v>45.403024306258139</v>
      </c>
      <c r="KM32" s="545">
        <f t="shared" si="712"/>
        <v>2.1885151362612359E-2</v>
      </c>
      <c r="KN32" s="546">
        <f t="shared" si="355"/>
        <v>30.106659516215096</v>
      </c>
      <c r="KO32" s="545">
        <f t="shared" si="713"/>
        <v>1.2105388509912477E-2</v>
      </c>
      <c r="KP32" s="546">
        <f t="shared" si="356"/>
        <v>67.533911273826888</v>
      </c>
      <c r="KQ32" s="545">
        <f t="shared" si="714"/>
        <v>-1.5633530550634937E-2</v>
      </c>
      <c r="KR32" s="546">
        <f t="shared" si="357"/>
        <v>63.2424783152697</v>
      </c>
      <c r="KS32" s="545">
        <f t="shared" si="715"/>
        <v>-0.21470790555052732</v>
      </c>
      <c r="KT32" s="546">
        <f t="shared" si="358"/>
        <v>26.336340920307279</v>
      </c>
      <c r="KU32" s="545">
        <f t="shared" si="716"/>
        <v>-6.5863477636433881E-2</v>
      </c>
      <c r="KV32" s="546">
        <f t="shared" si="359"/>
        <v>7.375725975914226</v>
      </c>
      <c r="KW32" s="545">
        <f t="shared" si="717"/>
        <v>-0.10443486467330314</v>
      </c>
      <c r="KX32" s="546">
        <f t="shared" si="360"/>
        <v>0.21012774245926244</v>
      </c>
      <c r="KY32" s="545">
        <f t="shared" si="718"/>
        <v>-0.60261049348203144</v>
      </c>
      <c r="KZ32" s="546">
        <f t="shared" si="361"/>
        <v>5.6416652737191235</v>
      </c>
      <c r="LA32" s="545">
        <f t="shared" si="719"/>
        <v>-8.6547383072693065E-2</v>
      </c>
      <c r="LB32" s="547" t="s">
        <v>177</v>
      </c>
      <c r="LC32" s="548" t="s">
        <v>177</v>
      </c>
      <c r="LD32" s="546">
        <f t="shared" si="362"/>
        <v>0.49144976885835889</v>
      </c>
      <c r="LE32" s="545">
        <f t="shared" si="720"/>
        <v>-5.603256953348449E-2</v>
      </c>
      <c r="LF32" s="546">
        <f t="shared" si="363"/>
        <v>0.16538979024326811</v>
      </c>
      <c r="LG32" s="545">
        <f t="shared" si="721"/>
        <v>-8.6838469996483772E-2</v>
      </c>
      <c r="LH32" s="546">
        <f t="shared" si="364"/>
        <v>0.11333080453078091</v>
      </c>
      <c r="LI32" s="545">
        <f t="shared" si="722"/>
        <v>-9.0085357064926055E-2</v>
      </c>
      <c r="LJ32" s="546">
        <f t="shared" si="365"/>
        <v>0.32989292559959515</v>
      </c>
      <c r="LK32" s="545">
        <f t="shared" si="723"/>
        <v>-0.137715463540348</v>
      </c>
      <c r="LL32" s="546">
        <f t="shared" si="366"/>
        <v>2.906369695925767</v>
      </c>
      <c r="LM32" s="545">
        <f t="shared" si="724"/>
        <v>-6.5139843506524894E-2</v>
      </c>
      <c r="LN32" s="546">
        <f t="shared" si="367"/>
        <v>1.3607214473695675</v>
      </c>
      <c r="LO32" s="549">
        <f t="shared" si="725"/>
        <v>2.5444282499654029E-2</v>
      </c>
      <c r="LP32" s="550">
        <f t="shared" si="726"/>
        <v>0.12722671543931327</v>
      </c>
      <c r="LQ32" s="551">
        <f t="shared" si="727"/>
        <v>9.3922424475269467E-2</v>
      </c>
      <c r="LR32" s="551">
        <f t="shared" si="728"/>
        <v>6.2279781970924999E-2</v>
      </c>
      <c r="LS32" s="551">
        <f t="shared" si="729"/>
        <v>0.13970321973158234</v>
      </c>
      <c r="LT32" s="551">
        <f t="shared" si="730"/>
        <v>0.13082579814790132</v>
      </c>
      <c r="LU32" s="551">
        <f t="shared" si="731"/>
        <v>5.4480357395521858E-2</v>
      </c>
      <c r="LV32" s="551">
        <f t="shared" si="732"/>
        <v>1.5257707531777841E-2</v>
      </c>
      <c r="LW32" s="551">
        <f t="shared" si="733"/>
        <v>4.3467824716180136E-4</v>
      </c>
      <c r="LX32" s="552">
        <f t="shared" si="734"/>
        <v>1.1670563551261032E-2</v>
      </c>
      <c r="LY32" s="553" t="s">
        <v>177</v>
      </c>
      <c r="LZ32" s="552">
        <f t="shared" si="735"/>
        <v>1.016631700294591E-3</v>
      </c>
      <c r="MA32" s="552">
        <f t="shared" si="736"/>
        <v>3.4213161613031362E-4</v>
      </c>
      <c r="MB32" s="552">
        <f t="shared" si="737"/>
        <v>2.3444041651200399E-4</v>
      </c>
      <c r="MC32" s="552">
        <f t="shared" si="738"/>
        <v>6.824290642084591E-4</v>
      </c>
      <c r="MD32" s="552">
        <f t="shared" si="739"/>
        <v>6.0122269922264718E-3</v>
      </c>
      <c r="ME32" s="552">
        <f t="shared" si="740"/>
        <v>2.8148401857633941E-3</v>
      </c>
      <c r="MF32" s="550">
        <f t="shared" si="741"/>
        <v>0.18852157868026104</v>
      </c>
      <c r="MG32" s="551">
        <f t="shared" si="742"/>
        <v>0.13917205733414759</v>
      </c>
      <c r="MH32" s="551">
        <f t="shared" si="743"/>
        <v>9.228472790859478E-2</v>
      </c>
      <c r="MI32" s="551">
        <f t="shared" si="744"/>
        <v>0.20700897165796908</v>
      </c>
      <c r="MJ32" s="551">
        <f t="shared" si="745"/>
        <v>0.19385461546959398</v>
      </c>
      <c r="MK32" s="551">
        <f t="shared" si="746"/>
        <v>8.0727722536920454E-2</v>
      </c>
      <c r="ML32" s="551">
        <f t="shared" si="747"/>
        <v>2.260851505126299E-2</v>
      </c>
      <c r="MM32" s="551">
        <f t="shared" si="748"/>
        <v>6.4409608540117954E-4</v>
      </c>
      <c r="MN32" s="552">
        <f t="shared" si="749"/>
        <v>1.7293168790650019E-2</v>
      </c>
      <c r="MO32" s="553" t="s">
        <v>177</v>
      </c>
      <c r="MP32" s="552">
        <f t="shared" si="750"/>
        <v>1.5064211350119625E-3</v>
      </c>
      <c r="MQ32" s="552">
        <f t="shared" si="751"/>
        <v>5.0696264669413467E-4</v>
      </c>
      <c r="MR32" s="552">
        <f t="shared" si="752"/>
        <v>3.47388339584879E-4</v>
      </c>
      <c r="MS32" s="552">
        <f t="shared" si="753"/>
        <v>1.0112074659605497E-3</v>
      </c>
      <c r="MT32" s="552">
        <f t="shared" si="754"/>
        <v>8.9087776890637137E-3</v>
      </c>
      <c r="MU32" s="552">
        <f t="shared" si="755"/>
        <v>4.170964515749654E-3</v>
      </c>
      <c r="MV32" s="505">
        <f t="shared" si="397"/>
        <v>422323.81063060072</v>
      </c>
      <c r="MW32" s="485">
        <f t="shared" si="398"/>
        <v>321.50762414511144</v>
      </c>
      <c r="MX32" s="543">
        <f t="shared" si="399"/>
        <v>0.65953720026087281</v>
      </c>
      <c r="MY32" s="1469">
        <f t="shared" si="756"/>
        <v>0.22715895369917241</v>
      </c>
      <c r="MZ32" s="502">
        <f t="shared" si="757"/>
        <v>9.5641573043293172E-3</v>
      </c>
      <c r="NA32" s="1470">
        <f t="shared" si="758"/>
        <v>0.23672311100350174</v>
      </c>
      <c r="NB32" s="542">
        <f t="shared" si="759"/>
        <v>554750.06512460066</v>
      </c>
      <c r="NC32" s="534">
        <f t="shared" si="760"/>
        <v>554786.9808667202</v>
      </c>
      <c r="ND32" s="508">
        <f t="shared" si="400"/>
        <v>0.86634543349686566</v>
      </c>
      <c r="NE32" s="557">
        <f t="shared" si="401"/>
        <v>0.86640308429606339</v>
      </c>
    </row>
    <row r="33" spans="1:369" ht="8.25" customHeight="1" outlineLevel="1" x14ac:dyDescent="0.2">
      <c r="A33" s="558" t="s">
        <v>180</v>
      </c>
      <c r="B33" s="559">
        <f>DATI!D30</f>
        <v>148</v>
      </c>
      <c r="C33" s="1516" t="str">
        <f>DATI!F30 &amp; "/" &amp; DATI!E30 &amp; " (" &amp; TEXT(DATI!F30/DATI!E30,"0,0%") &amp; ")"</f>
        <v>142/143 (99,3%)</v>
      </c>
      <c r="D33" s="560">
        <f>DATI!G30</f>
        <v>595513</v>
      </c>
      <c r="E33" s="561">
        <f t="shared" si="761"/>
        <v>5.9846101897949297E-2</v>
      </c>
      <c r="F33" s="562">
        <f t="shared" si="612"/>
        <v>1.4394852831127859E-3</v>
      </c>
      <c r="G33" s="563">
        <f>DATI!H30</f>
        <v>273366.15868400002</v>
      </c>
      <c r="H33" s="564">
        <f t="shared" si="251"/>
        <v>748.94837995616444</v>
      </c>
      <c r="I33" s="565">
        <f t="shared" si="252"/>
        <v>459.04314210437053</v>
      </c>
      <c r="J33" s="566">
        <f t="shared" si="613"/>
        <v>1.2576524441215631</v>
      </c>
      <c r="K33" s="567">
        <f t="shared" si="254"/>
        <v>-2.9518621630096983E-2</v>
      </c>
      <c r="L33" s="567">
        <f t="shared" si="614"/>
        <v>-3.0913607230553631E-2</v>
      </c>
      <c r="M33" s="567">
        <f t="shared" si="615"/>
        <v>5.9215477243656015E-2</v>
      </c>
      <c r="N33" s="568">
        <f>DATI!I30</f>
        <v>79926.840710000004</v>
      </c>
      <c r="O33" s="568"/>
      <c r="P33" s="568">
        <f>DATI!J30</f>
        <v>17252.610266000003</v>
      </c>
      <c r="Q33" s="564">
        <f>DATI!K30</f>
        <v>16197.261955000004</v>
      </c>
      <c r="R33" s="564">
        <f>DATI!L30</f>
        <v>1055.3483700000002</v>
      </c>
      <c r="S33" s="564">
        <f t="shared" si="616"/>
        <v>-5.9000000419473508E-5</v>
      </c>
      <c r="T33" s="568">
        <f>DATI!M30</f>
        <v>4997.3956010000002</v>
      </c>
      <c r="U33" s="564">
        <f>DATI!N30</f>
        <v>4611.680601</v>
      </c>
      <c r="V33" s="564">
        <f>DATI!O30</f>
        <v>385.71499999999997</v>
      </c>
      <c r="W33" s="569">
        <f t="shared" si="762"/>
        <v>0</v>
      </c>
      <c r="X33" s="570">
        <f>DATI!P30</f>
        <v>162012.89343700002</v>
      </c>
      <c r="Y33" s="564">
        <f>DATI!Q30</f>
        <v>10385.295460000001</v>
      </c>
      <c r="Z33" s="568">
        <f>DATI!R30</f>
        <v>7031.9854599999999</v>
      </c>
      <c r="AA33" s="568">
        <f>DATI!U30</f>
        <v>214.08</v>
      </c>
      <c r="AB33" s="568">
        <f>DATI!V30</f>
        <v>1930.35321</v>
      </c>
      <c r="AC33" s="568">
        <f>DATI!W30</f>
        <v>191998.25466300006</v>
      </c>
      <c r="AD33" s="565">
        <f t="shared" si="257"/>
        <v>322.40816684606392</v>
      </c>
      <c r="AE33" s="567">
        <f t="shared" si="763"/>
        <v>-2.9621130677504239E-2</v>
      </c>
      <c r="AF33" s="567">
        <f t="shared" si="764"/>
        <v>-3.1015968929801022E-2</v>
      </c>
      <c r="AG33" s="571">
        <f t="shared" si="258"/>
        <v>0.70234829207569216</v>
      </c>
      <c r="AH33" s="572">
        <f t="shared" si="617"/>
        <v>81367.904080000008</v>
      </c>
      <c r="AI33" s="564">
        <f t="shared" si="618"/>
        <v>222.92576460273975</v>
      </c>
      <c r="AJ33" s="565">
        <f t="shared" si="260"/>
        <v>136.63497535738097</v>
      </c>
      <c r="AK33" s="566">
        <f t="shared" si="261"/>
        <v>0.37434239823939991</v>
      </c>
      <c r="AL33" s="567">
        <f t="shared" si="619"/>
        <v>-2.9276651523513365E-2</v>
      </c>
      <c r="AM33" s="567">
        <f t="shared" si="620"/>
        <v>-3.0671984935707337E-2</v>
      </c>
      <c r="AN33" s="573">
        <f>DATI!EH30/1000</f>
        <v>666.52499999999998</v>
      </c>
      <c r="AO33" s="574">
        <f>(DATI!EI30+DATI!ES30)/1000</f>
        <v>13.4</v>
      </c>
      <c r="AP33" s="574">
        <f>DATI!EJ30/1000</f>
        <v>20.239999999999998</v>
      </c>
      <c r="AQ33" s="574">
        <f>(DATI!EK30+DATI!EU30)/1000</f>
        <v>1030.8302099999999</v>
      </c>
      <c r="AR33" s="574">
        <f>DATI!EL30/1000</f>
        <v>46.777000000000001</v>
      </c>
      <c r="AS33" s="574">
        <f>DATI!EM30/1000</f>
        <v>0.59499999999999997</v>
      </c>
      <c r="AT33" s="574">
        <f>DATI!EN30/1000</f>
        <v>48.325000000000003</v>
      </c>
      <c r="AU33" s="575">
        <f>DATI!EO30/1000</f>
        <v>94.09</v>
      </c>
      <c r="AV33" s="575">
        <f>DATI!EP30/1000</f>
        <v>9.5709999999999997</v>
      </c>
      <c r="AW33" s="574">
        <f>DATI!EQ30/1000</f>
        <v>0</v>
      </c>
      <c r="AX33" s="575">
        <f>(DATI!ER30+DATI!EW30)/1000</f>
        <v>0</v>
      </c>
      <c r="AY33" s="575">
        <f>DATI!ET30/1000</f>
        <v>0</v>
      </c>
      <c r="AZ33" s="575">
        <f>DATI!EV30/1000</f>
        <v>0</v>
      </c>
      <c r="BA33" s="575">
        <f>DATI!EX30/1000</f>
        <v>0</v>
      </c>
      <c r="BB33" s="576">
        <f>DATI!DE30/1000</f>
        <v>49.43985</v>
      </c>
      <c r="BC33" s="577">
        <f>DATI!DF30/1000</f>
        <v>251.054</v>
      </c>
      <c r="BD33" s="574">
        <f>DATI!DG30/1000</f>
        <v>25.785820999999999</v>
      </c>
      <c r="BE33" s="577">
        <f>DATI!DH30/1000</f>
        <v>27941.46601</v>
      </c>
      <c r="BF33" s="577">
        <f>DATI!DI30/1000</f>
        <v>53.67109</v>
      </c>
      <c r="BG33" s="577">
        <f>DATI!DJ30/1000</f>
        <v>16546.379338999999</v>
      </c>
      <c r="BH33" s="577">
        <f>DATI!DK30/1000</f>
        <v>3455.0635100000004</v>
      </c>
      <c r="BI33" s="577">
        <f>DATI!DL30/1000</f>
        <v>6813.4766600000012</v>
      </c>
      <c r="BJ33" s="577">
        <f>DATI!DM30/1000</f>
        <v>164.01896000000002</v>
      </c>
      <c r="BK33" s="577">
        <f>DATI!DN30/1000</f>
        <v>87.273010000000014</v>
      </c>
      <c r="BL33" s="577">
        <f>DATI!DO30/1000</f>
        <v>53.509229999999995</v>
      </c>
      <c r="BM33" s="577">
        <f>DATI!DP30/1000</f>
        <v>10984.775190999999</v>
      </c>
      <c r="BN33" s="577">
        <f>DATI!DQ30/1000</f>
        <v>218.45705999999996</v>
      </c>
      <c r="BO33" s="577">
        <f>DATI!DR30/1000</f>
        <v>2509.5186130000002</v>
      </c>
      <c r="BP33" s="577">
        <f>DATI!DS30/1000</f>
        <v>1884.04654</v>
      </c>
      <c r="BQ33" s="577">
        <f>DATI!DT30/1000</f>
        <v>23.299470999999997</v>
      </c>
      <c r="BR33" s="577">
        <f>DATI!DU30/1000</f>
        <v>38902.832019000001</v>
      </c>
      <c r="BS33" s="577">
        <f>DATI!DV30/1000</f>
        <v>21746.39039</v>
      </c>
      <c r="BT33" s="577">
        <f>DATI!DW30/1000</f>
        <v>2.7412700000000001</v>
      </c>
      <c r="BU33" s="577">
        <f>DATI!DX30/1000</f>
        <v>506.90083200000009</v>
      </c>
      <c r="BV33" s="578">
        <f>DATI!DY30/1000</f>
        <v>29792.794570999995</v>
      </c>
      <c r="BW33" s="579">
        <f>DATI!DZ30/1000</f>
        <v>21.908251</v>
      </c>
      <c r="BX33" s="580">
        <f>DATI!EA30/1000</f>
        <v>0</v>
      </c>
      <c r="BY33" s="580">
        <f>DATI!EB30/1000</f>
        <v>1.90157</v>
      </c>
      <c r="BZ33" s="580">
        <f>DATI!EC30/1000</f>
        <v>0</v>
      </c>
      <c r="CA33" s="580">
        <f>DATI!ED30/1000</f>
        <v>0.186</v>
      </c>
      <c r="CB33" s="580">
        <f>DATI!EE30/1000</f>
        <v>0</v>
      </c>
      <c r="CC33" s="580">
        <f>DATI!EF30/1000</f>
        <v>1.79</v>
      </c>
      <c r="CD33" s="581">
        <f>DATI!EG30/1000</f>
        <v>0</v>
      </c>
      <c r="CE33" s="579">
        <f t="shared" si="765"/>
        <v>8.3020605763434216E-2</v>
      </c>
      <c r="CF33" s="580">
        <f t="shared" si="621"/>
        <v>0.42157601933123207</v>
      </c>
      <c r="CG33" s="580">
        <f t="shared" si="622"/>
        <v>4.3300181524164878E-2</v>
      </c>
      <c r="CH33" s="580">
        <f t="shared" si="623"/>
        <v>46.919993367063356</v>
      </c>
      <c r="CI33" s="580">
        <f t="shared" si="624"/>
        <v>9.0125807497065544E-2</v>
      </c>
      <c r="CJ33" s="580">
        <f t="shared" si="625"/>
        <v>27.785085025851661</v>
      </c>
      <c r="CK33" s="580">
        <f t="shared" si="626"/>
        <v>5.8018271809347572</v>
      </c>
      <c r="CL33" s="580">
        <f t="shared" si="627"/>
        <v>11.441356712615848</v>
      </c>
      <c r="CM33" s="580">
        <f t="shared" si="766"/>
        <v>0.27542465067933031</v>
      </c>
      <c r="CN33" s="580">
        <f t="shared" si="628"/>
        <v>0.14655097369830719</v>
      </c>
      <c r="CO33" s="580">
        <f t="shared" si="629"/>
        <v>8.9854008224841436E-2</v>
      </c>
      <c r="CP33" s="580">
        <f t="shared" si="630"/>
        <v>18.445903264916129</v>
      </c>
      <c r="CQ33" s="580">
        <f t="shared" si="631"/>
        <v>0.3668384401348081</v>
      </c>
      <c r="CR33" s="580">
        <f t="shared" si="632"/>
        <v>4.2140450552716739</v>
      </c>
      <c r="CS33" s="580">
        <f t="shared" si="633"/>
        <v>3.1637370468822681</v>
      </c>
      <c r="CT33" s="580">
        <f t="shared" si="634"/>
        <v>3.9125041770708614E-2</v>
      </c>
      <c r="CU33" s="580">
        <f t="shared" si="635"/>
        <v>65.326587360813278</v>
      </c>
      <c r="CV33" s="580">
        <f t="shared" si="636"/>
        <v>36.517070811216549</v>
      </c>
      <c r="CW33" s="580">
        <f t="shared" si="637"/>
        <v>4.6032076545768101E-3</v>
      </c>
      <c r="CX33" s="580">
        <f t="shared" si="638"/>
        <v>0.85120027942295151</v>
      </c>
      <c r="CY33" s="581">
        <f t="shared" si="639"/>
        <v>50.028789583098934</v>
      </c>
      <c r="CZ33" s="563">
        <f>DATI!AA30</f>
        <v>264324.98749600002</v>
      </c>
      <c r="DA33" s="564">
        <f t="shared" si="640"/>
        <v>724.17804793424659</v>
      </c>
      <c r="DB33" s="565">
        <f t="shared" si="288"/>
        <v>443.86098623539709</v>
      </c>
      <c r="DC33" s="566">
        <f t="shared" si="641"/>
        <v>1.2160574965353346</v>
      </c>
      <c r="DD33" s="582">
        <f t="shared" si="767"/>
        <v>-3.513622367187666E-2</v>
      </c>
      <c r="DE33" s="583">
        <f t="shared" si="642"/>
        <v>-3.6523134440469118E-2</v>
      </c>
      <c r="DF33" s="564">
        <f t="shared" si="768"/>
        <v>-9625.5887210000074</v>
      </c>
      <c r="DG33" s="584">
        <f t="shared" si="769"/>
        <v>-16.825722601798134</v>
      </c>
      <c r="DH33" s="585">
        <f t="shared" si="770"/>
        <v>5.9436971314294838E-2</v>
      </c>
      <c r="DI33" s="586">
        <f>DATI!AB30+DATI!AG30</f>
        <v>164323.51660552958</v>
      </c>
      <c r="DJ33" s="564">
        <f t="shared" si="643"/>
        <v>450.2014153576153</v>
      </c>
      <c r="DK33" s="587">
        <f t="shared" si="290"/>
        <v>275.93606958291349</v>
      </c>
      <c r="DL33" s="588">
        <f t="shared" si="291"/>
        <v>0.75598923173400967</v>
      </c>
      <c r="DM33" s="589">
        <f t="shared" si="771"/>
        <v>0.62167227609541176</v>
      </c>
      <c r="DN33" s="590">
        <f t="shared" si="772"/>
        <v>4.4866937053073984E-3</v>
      </c>
      <c r="DO33" s="590">
        <f t="shared" si="773"/>
        <v>3.0000000000000027E-3</v>
      </c>
      <c r="DP33" s="590">
        <f t="shared" si="774"/>
        <v>-3.0807175440146155E-2</v>
      </c>
      <c r="DQ33" s="590">
        <f t="shared" si="775"/>
        <v>-3.2200308852554121E-2</v>
      </c>
      <c r="DR33" s="591">
        <f t="shared" si="776"/>
        <v>-5223.2572061264655</v>
      </c>
      <c r="DS33" s="591">
        <f t="shared" si="777"/>
        <v>-9.1808529651369781</v>
      </c>
      <c r="DT33" s="592">
        <f t="shared" si="778"/>
        <v>5.6307419754003482E-2</v>
      </c>
      <c r="DU33" s="593" t="str">
        <f>DATI!AI30</f>
        <v>19/19</v>
      </c>
      <c r="DV33" s="592">
        <f>DATI!AJ30/DATI!AK30</f>
        <v>1</v>
      </c>
      <c r="DW33" s="594">
        <f>DATI!AB30</f>
        <v>161827.73075700001</v>
      </c>
      <c r="DX33" s="564">
        <f t="shared" si="644"/>
        <v>443.36364590958908</v>
      </c>
      <c r="DY33" s="595">
        <f t="shared" si="293"/>
        <v>271.74508492173976</v>
      </c>
      <c r="DZ33" s="566">
        <f t="shared" si="294"/>
        <v>0.74450708197736926</v>
      </c>
      <c r="EA33" s="589">
        <f t="shared" si="779"/>
        <v>0.61223016518424667</v>
      </c>
      <c r="EB33" s="585">
        <f t="shared" si="780"/>
        <v>8.3051944309759616E-3</v>
      </c>
      <c r="EC33" s="596">
        <f t="shared" si="781"/>
        <v>100001.47089047043</v>
      </c>
      <c r="ED33" s="597">
        <f t="shared" si="645"/>
        <v>273.97663257663135</v>
      </c>
      <c r="EE33" s="598">
        <f t="shared" si="296"/>
        <v>167.92491665248355</v>
      </c>
      <c r="EF33" s="599">
        <f t="shared" si="297"/>
        <v>0.46006826480132479</v>
      </c>
      <c r="EG33" s="600">
        <f t="shared" si="646"/>
        <v>-4.2166390624181004E-2</v>
      </c>
      <c r="EH33" s="600">
        <f t="shared" si="647"/>
        <v>-4.3543196117303194E-2</v>
      </c>
      <c r="EI33" s="582">
        <f t="shared" si="648"/>
        <v>0.37832772390458824</v>
      </c>
      <c r="EJ33" s="601">
        <f t="shared" si="649"/>
        <v>-4402.3315148735419</v>
      </c>
      <c r="EK33" s="601">
        <f t="shared" si="650"/>
        <v>-7.644869636661241</v>
      </c>
      <c r="EL33" s="563">
        <f>DATI!AD30</f>
        <v>80247.25087199999</v>
      </c>
      <c r="EM33" s="564">
        <f t="shared" si="651"/>
        <v>219.85548184109587</v>
      </c>
      <c r="EN33" s="595">
        <f t="shared" si="300"/>
        <v>134.75314707151648</v>
      </c>
      <c r="EO33" s="566">
        <f t="shared" si="652"/>
        <v>0.36918670430552458</v>
      </c>
      <c r="EP33" s="582">
        <f t="shared" si="782"/>
        <v>-2.9846564391221794E-2</v>
      </c>
      <c r="EQ33" s="583">
        <f t="shared" si="783"/>
        <v>-3.1241078601459232E-2</v>
      </c>
      <c r="ER33" s="582">
        <f t="shared" si="653"/>
        <v>5.9776124361261E-2</v>
      </c>
      <c r="ES33" s="564">
        <f t="shared" si="784"/>
        <v>-2468.7896290000062</v>
      </c>
      <c r="ET33" s="582">
        <f t="shared" si="654"/>
        <v>0.30359313219759204</v>
      </c>
      <c r="EU33" s="584">
        <f t="shared" si="785"/>
        <v>-4.3455947258557899</v>
      </c>
      <c r="EV33" s="563">
        <f>DATI!AE30</f>
        <v>17252.610266000003</v>
      </c>
      <c r="EW33" s="564">
        <f t="shared" si="655"/>
        <v>47.267425386301376</v>
      </c>
      <c r="EX33" s="595">
        <f t="shared" si="304"/>
        <v>28.971005277802504</v>
      </c>
      <c r="EY33" s="566">
        <f t="shared" si="305"/>
        <v>7.9372617199458914E-2</v>
      </c>
      <c r="EZ33" s="582">
        <f t="shared" si="786"/>
        <v>-0.11657700496211981</v>
      </c>
      <c r="FA33" s="583">
        <f t="shared" si="787"/>
        <v>-0.11784685143692808</v>
      </c>
      <c r="FB33" s="564">
        <f t="shared" si="788"/>
        <v>-2276.6643429999931</v>
      </c>
      <c r="FC33" s="584">
        <f t="shared" si="789"/>
        <v>-3.8702369996784611</v>
      </c>
      <c r="FD33" s="564">
        <f>DATI!AG30</f>
        <v>2495.7858485295797</v>
      </c>
      <c r="FE33" s="582">
        <f t="shared" si="656"/>
        <v>9.4421109111651729E-3</v>
      </c>
      <c r="FF33" s="564">
        <f t="shared" si="790"/>
        <v>14756.824417470423</v>
      </c>
      <c r="FG33" s="582">
        <f t="shared" si="657"/>
        <v>2.4780020616628727E-2</v>
      </c>
      <c r="FH33" s="563">
        <f>DATI!AF30</f>
        <v>4997.3956010000002</v>
      </c>
      <c r="FI33" s="564">
        <f t="shared" si="658"/>
        <v>13.691494797260274</v>
      </c>
      <c r="FJ33" s="590">
        <f t="shared" si="659"/>
        <v>1.890625494146907E-2</v>
      </c>
      <c r="FK33" s="590">
        <f t="shared" si="660"/>
        <v>-6.868130521316633E-2</v>
      </c>
      <c r="FL33" s="602">
        <f>DATI!AL30</f>
        <v>1794.2466710434057</v>
      </c>
      <c r="FM33" s="603" t="str">
        <f>DATI!AM30</f>
        <v>7/7</v>
      </c>
      <c r="FN33" s="604">
        <f>DATI!AN30/DATI!AO30</f>
        <v>1</v>
      </c>
      <c r="FO33" s="567">
        <f t="shared" si="661"/>
        <v>0.35903634899033593</v>
      </c>
      <c r="FP33" s="605">
        <f t="shared" si="662"/>
        <v>6.7880327472655527E-3</v>
      </c>
      <c r="FQ33" s="567">
        <f t="shared" si="663"/>
        <v>-0.18989150696306492</v>
      </c>
      <c r="FR33" s="563">
        <f>DATI!AP30</f>
        <v>13306.576020999999</v>
      </c>
      <c r="FS33" s="606">
        <f>DATI!AQ30</f>
        <v>22.115349000000005</v>
      </c>
      <c r="FT33" s="606">
        <f>DATI!AR30</f>
        <v>7031.9854599999999</v>
      </c>
      <c r="FU33" s="576">
        <f>DATI!AS30/1000</f>
        <v>75.26939999999999</v>
      </c>
      <c r="FV33" s="577">
        <f>DATI!AT30/1000</f>
        <v>252.32900000000001</v>
      </c>
      <c r="FW33" s="577">
        <f>DATI!AU30/1000</f>
        <v>25.806820999999999</v>
      </c>
      <c r="FX33" s="577">
        <f>DATI!AV30/1000</f>
        <v>27934.21601</v>
      </c>
      <c r="FY33" s="577">
        <f>DATI!AW30/1000</f>
        <v>53.67109</v>
      </c>
      <c r="FZ33" s="577">
        <f>DATI!AX30/1000</f>
        <v>16546.379338999999</v>
      </c>
      <c r="GA33" s="577">
        <f>DATI!AY30/1000</f>
        <v>3456.8635100000001</v>
      </c>
      <c r="GB33" s="577">
        <f>DATI!AZ30/1000</f>
        <v>6813.0656600000011</v>
      </c>
      <c r="GC33" s="577">
        <f>DATI!BA30/1000</f>
        <v>164.01896000000002</v>
      </c>
      <c r="GD33" s="577">
        <f>DATI!BB30/1000</f>
        <v>103.45138</v>
      </c>
      <c r="GE33" s="577">
        <f>DATI!BC30/1000</f>
        <v>53.509229999999995</v>
      </c>
      <c r="GF33" s="577">
        <f>DATI!BD30/1000</f>
        <v>10984.775190999999</v>
      </c>
      <c r="GG33" s="577">
        <f>DATI!BE30/1000</f>
        <v>218.45705999999996</v>
      </c>
      <c r="GH33" s="577">
        <f>DATI!BF30/1000</f>
        <v>2509.5186130000002</v>
      </c>
      <c r="GI33" s="577">
        <f>DATI!BG30/1000</f>
        <v>0.63439999999999996</v>
      </c>
      <c r="GJ33" s="577">
        <f>DATI!BH30/1000</f>
        <v>1884.04654</v>
      </c>
      <c r="GK33" s="577">
        <f>DATI!BI30/1000</f>
        <v>23.299470999999997</v>
      </c>
      <c r="GL33" s="577">
        <f>DATI!BJ30/1000</f>
        <v>38662.512019000002</v>
      </c>
      <c r="GM33" s="577">
        <f>DATI!BK30/1000</f>
        <v>21746.39039</v>
      </c>
      <c r="GN33" s="577">
        <f>DATI!BL30/1000</f>
        <v>2.7412700000000001</v>
      </c>
      <c r="GO33" s="577">
        <f>DATI!BM30/1000</f>
        <v>506.90083200000009</v>
      </c>
      <c r="GP33" s="578">
        <f>DATI!BN30/1000</f>
        <v>29792.794570999995</v>
      </c>
      <c r="GQ33" s="579">
        <f>DATI!BO30/1000</f>
        <v>21.929251000000001</v>
      </c>
      <c r="GR33" s="580">
        <f>DATI!BP30/1000</f>
        <v>0</v>
      </c>
      <c r="GS33" s="580">
        <f>DATI!BQ30/1000</f>
        <v>1.90157</v>
      </c>
      <c r="GT33" s="580">
        <f>DATI!BR30/1000</f>
        <v>0</v>
      </c>
      <c r="GU33" s="580">
        <f>DATI!BS30/1000</f>
        <v>0.186</v>
      </c>
      <c r="GV33" s="580">
        <f>DATI!BT30/1000</f>
        <v>0</v>
      </c>
      <c r="GW33" s="580">
        <f>DATI!BU30/1000</f>
        <v>1.79</v>
      </c>
      <c r="GX33" s="581">
        <f>DATI!BV30/1000</f>
        <v>0</v>
      </c>
      <c r="GY33" s="579">
        <f t="shared" si="664"/>
        <v>0.12639421809431531</v>
      </c>
      <c r="GZ33" s="580">
        <f t="shared" si="665"/>
        <v>0.42371703052662157</v>
      </c>
      <c r="HA33" s="580">
        <f t="shared" si="666"/>
        <v>4.3335445237971296E-2</v>
      </c>
      <c r="HB33" s="580">
        <f t="shared" si="667"/>
        <v>46.907818989677807</v>
      </c>
      <c r="HC33" s="580">
        <f t="shared" si="668"/>
        <v>9.0125807497065544E-2</v>
      </c>
      <c r="HD33" s="580">
        <f t="shared" si="669"/>
        <v>27.785085025851661</v>
      </c>
      <c r="HE33" s="580">
        <f t="shared" si="670"/>
        <v>5.8048497849753078</v>
      </c>
      <c r="HF33" s="580">
        <f t="shared" si="671"/>
        <v>11.440666551359921</v>
      </c>
      <c r="HG33" s="580">
        <f t="shared" si="672"/>
        <v>0.27542465067933031</v>
      </c>
      <c r="HH33" s="580">
        <f t="shared" si="673"/>
        <v>0.17371808843803579</v>
      </c>
      <c r="HI33" s="580">
        <f t="shared" si="674"/>
        <v>8.9854008224841436E-2</v>
      </c>
      <c r="HJ33" s="580">
        <f t="shared" si="675"/>
        <v>18.445903264916129</v>
      </c>
      <c r="HK33" s="580">
        <f t="shared" si="676"/>
        <v>0.3668384401348081</v>
      </c>
      <c r="HL33" s="580">
        <f t="shared" si="677"/>
        <v>4.2140450552716739</v>
      </c>
      <c r="HM33" s="580">
        <f t="shared" si="678"/>
        <v>1.0653000018471469E-3</v>
      </c>
      <c r="HN33" s="580">
        <f t="shared" si="679"/>
        <v>3.1637370468822681</v>
      </c>
      <c r="HO33" s="580">
        <f t="shared" si="680"/>
        <v>3.9125041770708614E-2</v>
      </c>
      <c r="HP33" s="580">
        <f t="shared" si="681"/>
        <v>64.923036136910525</v>
      </c>
      <c r="HQ33" s="580">
        <f t="shared" si="682"/>
        <v>36.517070811216549</v>
      </c>
      <c r="HR33" s="580">
        <f t="shared" si="683"/>
        <v>4.6032076545768101E-3</v>
      </c>
      <c r="HS33" s="580">
        <f t="shared" si="684"/>
        <v>0.85120027942295151</v>
      </c>
      <c r="HT33" s="581">
        <f t="shared" si="685"/>
        <v>50.028789583098934</v>
      </c>
      <c r="HU33" s="607">
        <f t="shared" si="686"/>
        <v>99728.030948470434</v>
      </c>
      <c r="HV33" s="608">
        <f t="shared" ref="HV33:HV42" si="798">IG33+IP33+JC33</f>
        <v>81414.874241000027</v>
      </c>
      <c r="HW33" s="609">
        <f t="shared" si="791"/>
        <v>1436.182</v>
      </c>
      <c r="HX33" s="610">
        <f>DATI!CQ30</f>
        <v>1436.182</v>
      </c>
      <c r="HY33" s="610">
        <f>DATI!CT30</f>
        <v>0</v>
      </c>
      <c r="HZ33" s="611">
        <f t="shared" si="687"/>
        <v>-2.0908721534278897E-2</v>
      </c>
      <c r="IA33" s="611">
        <f t="shared" si="688"/>
        <v>5.4333947524417585E-3</v>
      </c>
      <c r="IB33" s="582">
        <f t="shared" si="689"/>
        <v>1.4400986225648801E-2</v>
      </c>
      <c r="IC33" s="610">
        <f>DATI!CV30</f>
        <v>4.8752634297544128</v>
      </c>
      <c r="ID33" s="612">
        <f t="shared" si="690"/>
        <v>1441.0572634297544</v>
      </c>
      <c r="IE33" s="613">
        <f t="shared" si="691"/>
        <v>5.4518389543158933E-3</v>
      </c>
      <c r="IF33" s="613">
        <f t="shared" si="692"/>
        <v>1.4449871813616275E-2</v>
      </c>
      <c r="IG33" s="609">
        <f>II33+IJ33</f>
        <v>1436.182</v>
      </c>
      <c r="IH33" s="614">
        <f t="shared" si="338"/>
        <v>5.253693459767882E-3</v>
      </c>
      <c r="II33" s="610">
        <f>DATI!CX30</f>
        <v>1436.182</v>
      </c>
      <c r="IJ33" s="610">
        <f>DATI!DA30</f>
        <v>0</v>
      </c>
      <c r="IK33" s="615">
        <f>DATI!CS30</f>
        <v>19675.967319470416</v>
      </c>
      <c r="IL33" s="594">
        <f t="shared" ref="IL33:IL42" si="799">IK33-HY33-IU33</f>
        <v>18522.720447822463</v>
      </c>
      <c r="IM33" s="594">
        <f t="shared" si="793"/>
        <v>18492.471490805281</v>
      </c>
      <c r="IN33" s="582">
        <f t="shared" si="694"/>
        <v>7.0075555940782047E-2</v>
      </c>
      <c r="IO33" s="582">
        <f t="shared" si="695"/>
        <v>0.18573233895887475</v>
      </c>
      <c r="IP33" s="609">
        <f t="shared" si="696"/>
        <v>209.5637403520484</v>
      </c>
      <c r="IQ33" s="616">
        <f t="shared" si="343"/>
        <v>7.6660454739862452E-4</v>
      </c>
      <c r="IR33" s="610">
        <f>DATI!CZ30</f>
        <v>1362.8106119999998</v>
      </c>
      <c r="IS33" s="594">
        <f t="shared" si="794"/>
        <v>79769.128500647974</v>
      </c>
      <c r="IT33" s="615">
        <f>DATI!CR30</f>
        <v>78615.881629000025</v>
      </c>
      <c r="IU33" s="617">
        <f>DATI!CU30</f>
        <v>1153.2468716479514</v>
      </c>
      <c r="IV33" s="582">
        <f t="shared" si="697"/>
        <v>-2.2458564395443147E-2</v>
      </c>
      <c r="IW33" s="590">
        <f t="shared" si="698"/>
        <v>0.30178428931867485</v>
      </c>
      <c r="IX33" s="582">
        <f t="shared" si="699"/>
        <v>0.79986667481547646</v>
      </c>
      <c r="IY33" s="615">
        <f>DATI!CW30</f>
        <v>25.373693587426093</v>
      </c>
      <c r="IZ33" s="618">
        <f t="shared" si="795"/>
        <v>79794.502194235407</v>
      </c>
      <c r="JA33" s="619">
        <f t="shared" si="700"/>
        <v>0.30188028362412361</v>
      </c>
      <c r="JB33" s="619">
        <f t="shared" si="701"/>
        <v>0.80012110371922718</v>
      </c>
      <c r="JC33" s="620">
        <f t="shared" si="796"/>
        <v>79769.128500647974</v>
      </c>
      <c r="JD33" s="616">
        <f t="shared" si="347"/>
        <v>0.29180323155090238</v>
      </c>
      <c r="JE33" s="610">
        <f>DATI!CY30</f>
        <v>78615.881629000025</v>
      </c>
      <c r="JF33" s="610">
        <f>DATI!DB30</f>
        <v>1153.2468716479514</v>
      </c>
      <c r="JG33" s="586">
        <f t="shared" si="797"/>
        <v>157368.00812722661</v>
      </c>
      <c r="JH33" s="566">
        <f t="shared" si="350"/>
        <v>264.25620956591479</v>
      </c>
      <c r="JI33" s="589">
        <f t="shared" si="702"/>
        <v>0.59535804623695687</v>
      </c>
      <c r="JJ33" s="603" t="str">
        <f>DATI!CN30</f>
        <v>20/29</v>
      </c>
      <c r="JK33" s="604">
        <f>DATI!CO30/DATI!CP30</f>
        <v>0.87156065897098267</v>
      </c>
      <c r="JL33" s="621">
        <f t="shared" si="703"/>
        <v>-3.9155236533795913E-2</v>
      </c>
      <c r="JM33" s="622">
        <f t="shared" si="704"/>
        <v>-4.1653681696019471E-3</v>
      </c>
      <c r="JN33" s="623">
        <f t="shared" si="705"/>
        <v>237137.13662787457</v>
      </c>
      <c r="JO33" s="594">
        <f t="shared" si="706"/>
        <v>237162.510321462</v>
      </c>
      <c r="JP33" s="589">
        <f t="shared" si="707"/>
        <v>0.89714233555563161</v>
      </c>
      <c r="JQ33" s="590">
        <f t="shared" si="708"/>
        <v>1.4235588105663277E-3</v>
      </c>
      <c r="JR33" s="624">
        <f t="shared" si="709"/>
        <v>0.89723832986108032</v>
      </c>
      <c r="JS33" s="585">
        <f t="shared" si="710"/>
        <v>5.5986328693258258E-4</v>
      </c>
      <c r="JT33" s="576">
        <f>DATI!BW30</f>
        <v>26617.65719845027</v>
      </c>
      <c r="JU33" s="577">
        <f>DATI!BX30</f>
        <v>29670.231577704555</v>
      </c>
      <c r="JV33" s="577">
        <f>DATI!BY30</f>
        <v>12023.640298810511</v>
      </c>
      <c r="JW33" s="577">
        <f>DATI!BZ30</f>
        <v>38662.512019000002</v>
      </c>
      <c r="JX33" s="577">
        <f>DATI!CA30</f>
        <v>21746.39039</v>
      </c>
      <c r="JY33" s="577">
        <f>DATI!CB30</f>
        <v>15756.588260641112</v>
      </c>
      <c r="JZ33" s="577">
        <f>DATI!CC30</f>
        <v>3587.3786821274666</v>
      </c>
      <c r="KA33" s="577">
        <f>DATI!CD30</f>
        <v>29.737334340278668</v>
      </c>
      <c r="KB33" s="577">
        <f>DATI!CE30</f>
        <v>2258.5666918684133</v>
      </c>
      <c r="KC33" s="577">
        <f>DATI!CF30</f>
        <v>0</v>
      </c>
      <c r="KD33" s="577">
        <f>DATI!CG30</f>
        <v>621.19139199999995</v>
      </c>
      <c r="KE33" s="577">
        <f>DATI!CH30</f>
        <v>73.764013435649858</v>
      </c>
      <c r="KF33" s="577">
        <f>DATI!CI30</f>
        <v>101.38235437317847</v>
      </c>
      <c r="KG33" s="577">
        <f>DATI!CJ30</f>
        <v>160.73858392841336</v>
      </c>
      <c r="KH33" s="577">
        <f>DATI!CK30</f>
        <v>1695.7056377959407</v>
      </c>
      <c r="KI33" s="577">
        <f>DATI!CL30</f>
        <v>693.68256517785301</v>
      </c>
      <c r="KJ33" s="625">
        <f t="shared" si="353"/>
        <v>44.697021221115698</v>
      </c>
      <c r="KK33" s="626">
        <f t="shared" si="711"/>
        <v>-2.9770882508585818E-2</v>
      </c>
      <c r="KL33" s="627">
        <f t="shared" si="354"/>
        <v>49.822978806011889</v>
      </c>
      <c r="KM33" s="626">
        <f t="shared" si="712"/>
        <v>1.962120438732988E-2</v>
      </c>
      <c r="KN33" s="627">
        <f t="shared" si="355"/>
        <v>20.190390971835228</v>
      </c>
      <c r="KO33" s="626">
        <f t="shared" si="713"/>
        <v>-1.5728088542916581E-2</v>
      </c>
      <c r="KP33" s="627">
        <f t="shared" si="356"/>
        <v>64.923036136910525</v>
      </c>
      <c r="KQ33" s="626">
        <f t="shared" si="714"/>
        <v>1.0532406736942893E-2</v>
      </c>
      <c r="KR33" s="627">
        <f t="shared" si="357"/>
        <v>36.517070811216549</v>
      </c>
      <c r="KS33" s="626">
        <f t="shared" si="715"/>
        <v>-0.13427635001625224</v>
      </c>
      <c r="KT33" s="627">
        <f t="shared" si="358"/>
        <v>26.45884852327508</v>
      </c>
      <c r="KU33" s="626">
        <f t="shared" si="716"/>
        <v>-7.4226681711755588E-2</v>
      </c>
      <c r="KV33" s="627">
        <f t="shared" si="359"/>
        <v>6.0240140553228336</v>
      </c>
      <c r="KW33" s="626">
        <f t="shared" si="717"/>
        <v>-0.1623027849406174</v>
      </c>
      <c r="KX33" s="627">
        <f t="shared" si="360"/>
        <v>4.9935659406727756E-2</v>
      </c>
      <c r="KY33" s="626">
        <f t="shared" si="718"/>
        <v>-0.54175480743512328</v>
      </c>
      <c r="KZ33" s="627">
        <f t="shared" si="361"/>
        <v>3.7926404492738417</v>
      </c>
      <c r="LA33" s="626">
        <f t="shared" si="719"/>
        <v>-0.12780587495218573</v>
      </c>
      <c r="LB33" s="628" t="s">
        <v>177</v>
      </c>
      <c r="LC33" s="629" t="s">
        <v>177</v>
      </c>
      <c r="LD33" s="627">
        <f t="shared" si="362"/>
        <v>1.0431197841189026</v>
      </c>
      <c r="LE33" s="626">
        <f t="shared" si="720"/>
        <v>-2.4787531898676784E-2</v>
      </c>
      <c r="LF33" s="627">
        <f t="shared" si="363"/>
        <v>0.12386633614320738</v>
      </c>
      <c r="LG33" s="626">
        <f t="shared" si="721"/>
        <v>-0.15665702112196603</v>
      </c>
      <c r="LH33" s="627">
        <f t="shared" si="364"/>
        <v>0.17024372998268464</v>
      </c>
      <c r="LI33" s="626">
        <f t="shared" si="722"/>
        <v>7.4918911809880905E-3</v>
      </c>
      <c r="LJ33" s="627">
        <f t="shared" si="365"/>
        <v>0.26991616291905191</v>
      </c>
      <c r="LK33" s="626">
        <f t="shared" si="723"/>
        <v>-6.1293907222179672E-2</v>
      </c>
      <c r="LL33" s="627">
        <f t="shared" si="366"/>
        <v>2.8474703957695984</v>
      </c>
      <c r="LM33" s="626">
        <f t="shared" si="724"/>
        <v>1.1001175498763307E-2</v>
      </c>
      <c r="LN33" s="627">
        <f t="shared" si="367"/>
        <v>1.1648487357586703</v>
      </c>
      <c r="LO33" s="630">
        <f t="shared" si="725"/>
        <v>0.49207430525929835</v>
      </c>
      <c r="LP33" s="631">
        <f t="shared" si="726"/>
        <v>0.10070049544163157</v>
      </c>
      <c r="LQ33" s="632">
        <f t="shared" si="727"/>
        <v>0.1122490607444124</v>
      </c>
      <c r="LR33" s="632">
        <f t="shared" si="728"/>
        <v>4.548809559290138E-2</v>
      </c>
      <c r="LS33" s="632">
        <f t="shared" si="729"/>
        <v>0.14626885027124073</v>
      </c>
      <c r="LT33" s="632">
        <f t="shared" si="730"/>
        <v>8.227141367150953E-2</v>
      </c>
      <c r="LU33" s="632">
        <f t="shared" si="731"/>
        <v>5.9610664923911344E-2</v>
      </c>
      <c r="LV33" s="632">
        <f t="shared" si="732"/>
        <v>1.3571848488905172E-2</v>
      </c>
      <c r="LW33" s="632">
        <f t="shared" si="733"/>
        <v>1.1250292536466563E-4</v>
      </c>
      <c r="LX33" s="633">
        <f t="shared" si="734"/>
        <v>8.5446582756486152E-3</v>
      </c>
      <c r="LY33" s="634" t="s">
        <v>177</v>
      </c>
      <c r="LZ33" s="633">
        <f t="shared" si="735"/>
        <v>2.3501046869789425E-3</v>
      </c>
      <c r="MA33" s="633">
        <f t="shared" si="736"/>
        <v>2.7906560834232942E-4</v>
      </c>
      <c r="MB33" s="633">
        <f t="shared" si="737"/>
        <v>3.8355191211240545E-4</v>
      </c>
      <c r="MC33" s="633">
        <f t="shared" si="738"/>
        <v>6.081096813854793E-4</v>
      </c>
      <c r="MD33" s="633">
        <f t="shared" si="739"/>
        <v>6.4152301825857513E-3</v>
      </c>
      <c r="ME33" s="633">
        <f t="shared" si="740"/>
        <v>2.6243548585748078E-3</v>
      </c>
      <c r="MF33" s="631">
        <f t="shared" si="741"/>
        <v>0.16448143389231143</v>
      </c>
      <c r="MG33" s="632">
        <f t="shared" si="742"/>
        <v>0.18334454446659254</v>
      </c>
      <c r="MH33" s="632">
        <f t="shared" si="743"/>
        <v>7.4299010698389942E-2</v>
      </c>
      <c r="MI33" s="632">
        <f t="shared" si="744"/>
        <v>0.23891153783189051</v>
      </c>
      <c r="MJ33" s="632">
        <f t="shared" si="745"/>
        <v>0.13437987598463152</v>
      </c>
      <c r="MK33" s="632">
        <f t="shared" si="746"/>
        <v>9.7366429022607712E-2</v>
      </c>
      <c r="ML33" s="632">
        <f t="shared" si="747"/>
        <v>2.2167885969520653E-2</v>
      </c>
      <c r="MM33" s="632">
        <f t="shared" si="748"/>
        <v>1.837591999910828E-4</v>
      </c>
      <c r="MN33" s="633">
        <f t="shared" si="749"/>
        <v>1.3956611028921054E-2</v>
      </c>
      <c r="MO33" s="634" t="s">
        <v>177</v>
      </c>
      <c r="MP33" s="633">
        <f t="shared" si="750"/>
        <v>3.8385966922614696E-3</v>
      </c>
      <c r="MQ33" s="633">
        <f t="shared" si="751"/>
        <v>4.5581812888678306E-4</v>
      </c>
      <c r="MR33" s="633">
        <f t="shared" si="752"/>
        <v>6.264831985156727E-4</v>
      </c>
      <c r="MS33" s="633">
        <f t="shared" si="753"/>
        <v>9.9326971450757026E-4</v>
      </c>
      <c r="MT33" s="633">
        <f t="shared" si="754"/>
        <v>1.0478461447019896E-2</v>
      </c>
      <c r="MU33" s="633">
        <f t="shared" si="755"/>
        <v>4.2865494185263244E-3</v>
      </c>
      <c r="MV33" s="586">
        <f t="shared" si="397"/>
        <v>164473.43387802661</v>
      </c>
      <c r="MW33" s="566">
        <f t="shared" si="398"/>
        <v>264.25620956591479</v>
      </c>
      <c r="MX33" s="624">
        <f t="shared" si="399"/>
        <v>0.60165982018334285</v>
      </c>
      <c r="MY33" s="1471">
        <f t="shared" si="756"/>
        <v>0.28758454231299613</v>
      </c>
      <c r="MZ33" s="583">
        <f t="shared" si="757"/>
        <v>4.2186892379062072E-3</v>
      </c>
      <c r="NA33" s="1472">
        <f t="shared" si="758"/>
        <v>0.29180323155090232</v>
      </c>
      <c r="NB33" s="623">
        <f t="shared" si="759"/>
        <v>237137.13662787457</v>
      </c>
      <c r="NC33" s="615">
        <f t="shared" si="760"/>
        <v>237162.510321462</v>
      </c>
      <c r="ND33" s="589">
        <f t="shared" si="400"/>
        <v>0.86747071316166569</v>
      </c>
      <c r="NE33" s="638">
        <f t="shared" si="401"/>
        <v>0.86756353260101982</v>
      </c>
    </row>
    <row r="34" spans="1:369" ht="8.25" customHeight="1" outlineLevel="1" x14ac:dyDescent="0.2">
      <c r="A34" s="477" t="s">
        <v>181</v>
      </c>
      <c r="B34" s="478">
        <f>DATI!D31</f>
        <v>113</v>
      </c>
      <c r="C34" s="1515" t="str">
        <f>DATI!F31 &amp; "/" &amp; DATI!E31 &amp; " (" &amp; TEXT(DATI!F31/DATI!E31,"0,0%") &amp; ")"</f>
        <v>113/113 (100,0%)</v>
      </c>
      <c r="D34" s="479">
        <f>DATI!G31</f>
        <v>351169</v>
      </c>
      <c r="E34" s="480">
        <f t="shared" si="761"/>
        <v>3.5290742196057781E-2</v>
      </c>
      <c r="F34" s="481">
        <f t="shared" si="612"/>
        <v>-3.3590767662908109E-4</v>
      </c>
      <c r="G34" s="482">
        <f>DATI!H31</f>
        <v>161770.38699999999</v>
      </c>
      <c r="H34" s="483">
        <f t="shared" si="251"/>
        <v>443.20653972602736</v>
      </c>
      <c r="I34" s="484">
        <f t="shared" si="252"/>
        <v>460.6624929877068</v>
      </c>
      <c r="J34" s="485">
        <f t="shared" si="613"/>
        <v>1.2620890218841283</v>
      </c>
      <c r="K34" s="486">
        <f t="shared" si="254"/>
        <v>-7.1489682215650274E-2</v>
      </c>
      <c r="L34" s="486">
        <f t="shared" si="614"/>
        <v>-7.1177683669370356E-2</v>
      </c>
      <c r="M34" s="486">
        <f t="shared" si="615"/>
        <v>3.5042050253079104E-2</v>
      </c>
      <c r="N34" s="487">
        <f>DATI!I31</f>
        <v>35196.921999999999</v>
      </c>
      <c r="O34" s="487"/>
      <c r="P34" s="487">
        <f>DATI!J31</f>
        <v>8778.2780000000002</v>
      </c>
      <c r="Q34" s="483">
        <f>DATI!K31</f>
        <v>8778.2780000000002</v>
      </c>
      <c r="R34" s="483">
        <f>DATI!L31</f>
        <v>0</v>
      </c>
      <c r="S34" s="483">
        <f t="shared" si="616"/>
        <v>0</v>
      </c>
      <c r="T34" s="487">
        <f>DATI!M31</f>
        <v>4813.3059999999996</v>
      </c>
      <c r="U34" s="483">
        <f>DATI!N31</f>
        <v>4813.3059999999996</v>
      </c>
      <c r="V34" s="483">
        <f>DATI!O31</f>
        <v>0</v>
      </c>
      <c r="W34" s="488">
        <f t="shared" si="762"/>
        <v>0</v>
      </c>
      <c r="X34" s="489">
        <f>DATI!P31</f>
        <v>108348.85</v>
      </c>
      <c r="Y34" s="483">
        <f>DATI!Q31</f>
        <v>5906.4679999999998</v>
      </c>
      <c r="Z34" s="487">
        <f>DATI!R31</f>
        <v>3943.8960000000002</v>
      </c>
      <c r="AA34" s="487">
        <f>DATI!U31</f>
        <v>112.56</v>
      </c>
      <c r="AB34" s="487">
        <f>DATI!V31</f>
        <v>576.57500000000005</v>
      </c>
      <c r="AC34" s="487">
        <f>DATI!W31</f>
        <v>126573.465</v>
      </c>
      <c r="AD34" s="484">
        <f t="shared" si="257"/>
        <v>360.4346197984446</v>
      </c>
      <c r="AE34" s="486">
        <f t="shared" si="763"/>
        <v>-7.1968605785416834E-2</v>
      </c>
      <c r="AF34" s="486">
        <f t="shared" si="764"/>
        <v>-7.165676816729756E-2</v>
      </c>
      <c r="AG34" s="490">
        <f t="shared" si="258"/>
        <v>0.78242666873264022</v>
      </c>
      <c r="AH34" s="491">
        <f t="shared" si="617"/>
        <v>35196.921999999999</v>
      </c>
      <c r="AI34" s="483">
        <f t="shared" si="618"/>
        <v>96.42992328767123</v>
      </c>
      <c r="AJ34" s="484">
        <f t="shared" si="260"/>
        <v>100.22787318926216</v>
      </c>
      <c r="AK34" s="485">
        <f t="shared" si="261"/>
        <v>0.27459691284729359</v>
      </c>
      <c r="AL34" s="486">
        <f t="shared" si="619"/>
        <v>-6.9763307796543453E-2</v>
      </c>
      <c r="AM34" s="486">
        <f t="shared" si="620"/>
        <v>-6.9450729152984267E-2</v>
      </c>
      <c r="AN34" s="492">
        <f>DATI!EH31/1000</f>
        <v>52.59</v>
      </c>
      <c r="AO34" s="493">
        <f>(DATI!EI31+DATI!ES31)/1000</f>
        <v>370.37</v>
      </c>
      <c r="AP34" s="493">
        <f>DATI!EJ31/1000</f>
        <v>0.20499999999999999</v>
      </c>
      <c r="AQ34" s="493">
        <f>(DATI!EK31+DATI!EU31)/1000</f>
        <v>136</v>
      </c>
      <c r="AR34" s="493">
        <f>DATI!EL31/1000</f>
        <v>17.12</v>
      </c>
      <c r="AS34" s="493">
        <f>DATI!EM31/1000</f>
        <v>0.28999999999999998</v>
      </c>
      <c r="AT34" s="493">
        <f>DATI!EN31/1000</f>
        <v>0</v>
      </c>
      <c r="AU34" s="494">
        <f>DATI!EO31/1000</f>
        <v>0</v>
      </c>
      <c r="AV34" s="494">
        <f>DATI!EP31/1000</f>
        <v>0</v>
      </c>
      <c r="AW34" s="493">
        <f>DATI!EQ31/1000</f>
        <v>0</v>
      </c>
      <c r="AX34" s="494">
        <f>(DATI!ER31+DATI!EW31)/1000</f>
        <v>0</v>
      </c>
      <c r="AY34" s="494">
        <f>DATI!ET31/1000</f>
        <v>0</v>
      </c>
      <c r="AZ34" s="494">
        <f>DATI!EV31/1000</f>
        <v>0</v>
      </c>
      <c r="BA34" s="494">
        <f>DATI!EX31/1000</f>
        <v>0</v>
      </c>
      <c r="BB34" s="495">
        <f>DATI!DE31/1000</f>
        <v>18.210999999999999</v>
      </c>
      <c r="BC34" s="496">
        <f>DATI!DF31/1000</f>
        <v>4.55</v>
      </c>
      <c r="BD34" s="493">
        <f>DATI!DG31/1000</f>
        <v>1.651</v>
      </c>
      <c r="BE34" s="496">
        <f>DATI!DH31/1000</f>
        <v>18542.710999999999</v>
      </c>
      <c r="BF34" s="496">
        <f>DATI!DI31/1000</f>
        <v>37.11</v>
      </c>
      <c r="BG34" s="496">
        <f>DATI!DJ31/1000</f>
        <v>7805.1850000000004</v>
      </c>
      <c r="BH34" s="496">
        <f>DATI!DK31/1000</f>
        <v>2069.5039999999999</v>
      </c>
      <c r="BI34" s="496">
        <f>DATI!DL31/1000</f>
        <v>10737.982</v>
      </c>
      <c r="BJ34" s="496">
        <f>DATI!DM31/1000</f>
        <v>117.229</v>
      </c>
      <c r="BK34" s="496">
        <f>DATI!DN31/1000</f>
        <v>39.645000000000003</v>
      </c>
      <c r="BL34" s="496">
        <f>DATI!DO31/1000</f>
        <v>38.067999999999998</v>
      </c>
      <c r="BM34" s="496">
        <f>DATI!DP31/1000</f>
        <v>10134.668</v>
      </c>
      <c r="BN34" s="496">
        <f>DATI!DQ31/1000</f>
        <v>154.65199999999999</v>
      </c>
      <c r="BO34" s="496">
        <f>DATI!DR31/1000</f>
        <v>1855.4690000000001</v>
      </c>
      <c r="BP34" s="496">
        <f>DATI!DS31/1000</f>
        <v>918.18399999999997</v>
      </c>
      <c r="BQ34" s="496">
        <f>DATI!DT31/1000</f>
        <v>13.552</v>
      </c>
      <c r="BR34" s="496">
        <f>DATI!DU31/1000</f>
        <v>26899.687999999998</v>
      </c>
      <c r="BS34" s="496">
        <f>DATI!DV31/1000</f>
        <v>20206.539000000001</v>
      </c>
      <c r="BT34" s="496">
        <f>DATI!DW31/1000</f>
        <v>3.1579999999999999</v>
      </c>
      <c r="BU34" s="496">
        <f>DATI!DX31/1000</f>
        <v>244.60400000000001</v>
      </c>
      <c r="BV34" s="497">
        <f>DATI!DY31/1000</f>
        <v>8506.49</v>
      </c>
      <c r="BW34" s="498">
        <f>DATI!DZ31/1000</f>
        <v>1.651</v>
      </c>
      <c r="BX34" s="499">
        <f>DATI!EA31/1000</f>
        <v>0</v>
      </c>
      <c r="BY34" s="499">
        <f>DATI!EB31/1000</f>
        <v>0</v>
      </c>
      <c r="BZ34" s="499">
        <f>DATI!EC31/1000</f>
        <v>0</v>
      </c>
      <c r="CA34" s="499">
        <f>DATI!ED31/1000</f>
        <v>0</v>
      </c>
      <c r="CB34" s="499">
        <f>DATI!EE31/1000</f>
        <v>0</v>
      </c>
      <c r="CC34" s="499">
        <f>DATI!EF31/1000</f>
        <v>0</v>
      </c>
      <c r="CD34" s="500">
        <f>DATI!EG31/1000</f>
        <v>0</v>
      </c>
      <c r="CE34" s="498">
        <f t="shared" si="765"/>
        <v>5.1858222109582568E-2</v>
      </c>
      <c r="CF34" s="499">
        <f t="shared" si="621"/>
        <v>1.2956724540036279E-2</v>
      </c>
      <c r="CG34" s="499">
        <f t="shared" si="622"/>
        <v>4.7014400473845922E-3</v>
      </c>
      <c r="CH34" s="499">
        <f t="shared" si="623"/>
        <v>52.802812890659482</v>
      </c>
      <c r="CI34" s="499">
        <f t="shared" si="624"/>
        <v>0.1056756148748893</v>
      </c>
      <c r="CJ34" s="499">
        <f t="shared" si="625"/>
        <v>22.226292753631441</v>
      </c>
      <c r="CK34" s="499">
        <f t="shared" si="626"/>
        <v>5.8931853324182946</v>
      </c>
      <c r="CL34" s="499">
        <f t="shared" si="627"/>
        <v>30.577818657113813</v>
      </c>
      <c r="CM34" s="499">
        <f t="shared" si="766"/>
        <v>0.33382502441844242</v>
      </c>
      <c r="CN34" s="499">
        <f t="shared" si="628"/>
        <v>0.11289436140433808</v>
      </c>
      <c r="CO34" s="499">
        <f t="shared" si="629"/>
        <v>0.10840364610771452</v>
      </c>
      <c r="CP34" s="499">
        <f t="shared" si="630"/>
        <v>28.859802545213274</v>
      </c>
      <c r="CQ34" s="499">
        <f t="shared" si="631"/>
        <v>0.44039194803641551</v>
      </c>
      <c r="CR34" s="499">
        <f t="shared" si="632"/>
        <v>5.2836924671596863</v>
      </c>
      <c r="CS34" s="499">
        <f t="shared" si="633"/>
        <v>2.6146499263887186</v>
      </c>
      <c r="CT34" s="499">
        <f t="shared" si="634"/>
        <v>3.8591105706938827E-2</v>
      </c>
      <c r="CU34" s="499">
        <f t="shared" si="635"/>
        <v>76.600406072289985</v>
      </c>
      <c r="CV34" s="499">
        <f t="shared" si="636"/>
        <v>57.540782358351677</v>
      </c>
      <c r="CW34" s="499">
        <f t="shared" si="637"/>
        <v>8.9928211203152905E-3</v>
      </c>
      <c r="CX34" s="499">
        <f t="shared" si="638"/>
        <v>0.69654212074528221</v>
      </c>
      <c r="CY34" s="500">
        <f t="shared" si="639"/>
        <v>24.223351150016089</v>
      </c>
      <c r="CZ34" s="482">
        <f>DATI!AA31</f>
        <v>157175.62299999999</v>
      </c>
      <c r="DA34" s="483">
        <f t="shared" si="640"/>
        <v>430.61814520547944</v>
      </c>
      <c r="DB34" s="484">
        <f t="shared" si="288"/>
        <v>447.5782970592507</v>
      </c>
      <c r="DC34" s="485">
        <f t="shared" si="641"/>
        <v>1.2262419097513717</v>
      </c>
      <c r="DD34" s="501">
        <f t="shared" si="767"/>
        <v>-7.4765089129393267E-2</v>
      </c>
      <c r="DE34" s="502">
        <f t="shared" si="642"/>
        <v>-7.4454191187141083E-2</v>
      </c>
      <c r="DF34" s="483">
        <f t="shared" si="768"/>
        <v>-12700.828000000009</v>
      </c>
      <c r="DG34" s="503">
        <f t="shared" si="769"/>
        <v>-36.004787427223334</v>
      </c>
      <c r="DH34" s="504">
        <f t="shared" si="770"/>
        <v>3.5343018774185282E-2</v>
      </c>
      <c r="DI34" s="505">
        <f>DATI!AB31+DATI!AG31</f>
        <v>108449.01637469154</v>
      </c>
      <c r="DJ34" s="483">
        <f t="shared" si="643"/>
        <v>297.12059280737407</v>
      </c>
      <c r="DK34" s="506">
        <f t="shared" si="290"/>
        <v>308.82286413291473</v>
      </c>
      <c r="DL34" s="507">
        <f t="shared" si="291"/>
        <v>0.84609003872031441</v>
      </c>
      <c r="DM34" s="508">
        <f t="shared" si="771"/>
        <v>0.68998623517268665</v>
      </c>
      <c r="DN34" s="509">
        <f t="shared" si="772"/>
        <v>-1.8882621464226135E-3</v>
      </c>
      <c r="DO34" s="509">
        <f t="shared" si="773"/>
        <v>-1.0000000000000009E-3</v>
      </c>
      <c r="DP34" s="509">
        <f t="shared" si="774"/>
        <v>-7.651217518813884E-2</v>
      </c>
      <c r="DQ34" s="509">
        <f t="shared" si="775"/>
        <v>-7.6201864302702468E-2</v>
      </c>
      <c r="DR34" s="510">
        <f t="shared" si="776"/>
        <v>-8985.1429730892123</v>
      </c>
      <c r="DS34" s="510">
        <f t="shared" si="777"/>
        <v>-25.47404792981672</v>
      </c>
      <c r="DT34" s="511">
        <f t="shared" si="778"/>
        <v>3.7161353487691041E-2</v>
      </c>
      <c r="DU34" s="512" t="str">
        <f>DATI!AI31</f>
        <v>15/15</v>
      </c>
      <c r="DV34" s="511">
        <f>DATI!AJ31/DATI!AK31</f>
        <v>1</v>
      </c>
      <c r="DW34" s="513">
        <f>DATI!AB31</f>
        <v>107927.65700000001</v>
      </c>
      <c r="DX34" s="483">
        <f t="shared" si="644"/>
        <v>295.69221095890413</v>
      </c>
      <c r="DY34" s="514">
        <f t="shared" si="293"/>
        <v>307.33822461549852</v>
      </c>
      <c r="DZ34" s="485">
        <f t="shared" si="294"/>
        <v>0.84202253319314668</v>
      </c>
      <c r="EA34" s="508">
        <f t="shared" si="779"/>
        <v>0.68666918533543853</v>
      </c>
      <c r="EB34" s="504">
        <f t="shared" si="780"/>
        <v>-2.9279125973374347E-3</v>
      </c>
      <c r="EC34" s="515">
        <f t="shared" si="781"/>
        <v>48726.606625308457</v>
      </c>
      <c r="ED34" s="516">
        <f t="shared" si="645"/>
        <v>133.49755239810537</v>
      </c>
      <c r="EE34" s="517">
        <f t="shared" si="296"/>
        <v>138.75543292633591</v>
      </c>
      <c r="EF34" s="518">
        <f t="shared" si="297"/>
        <v>0.3801518710310573</v>
      </c>
      <c r="EG34" s="519">
        <f t="shared" si="646"/>
        <v>-7.0852834798907111E-2</v>
      </c>
      <c r="EH34" s="519">
        <f t="shared" si="647"/>
        <v>-7.054062225880893E-2</v>
      </c>
      <c r="EI34" s="501">
        <f t="shared" si="648"/>
        <v>0.31001376482731335</v>
      </c>
      <c r="EJ34" s="520">
        <f t="shared" si="649"/>
        <v>-3715.6850269107963</v>
      </c>
      <c r="EK34" s="520">
        <f t="shared" si="650"/>
        <v>-10.530739497406643</v>
      </c>
      <c r="EL34" s="482">
        <f>DATI!AD31</f>
        <v>35656.381999999998</v>
      </c>
      <c r="EM34" s="483">
        <f t="shared" si="651"/>
        <v>97.688717808219167</v>
      </c>
      <c r="EN34" s="514">
        <f t="shared" si="300"/>
        <v>101.53624608094678</v>
      </c>
      <c r="EO34" s="485">
        <f t="shared" si="652"/>
        <v>0.27818149611218296</v>
      </c>
      <c r="EP34" s="501">
        <f t="shared" si="782"/>
        <v>-6.7557453219571503E-2</v>
      </c>
      <c r="EQ34" s="502">
        <f t="shared" si="783"/>
        <v>-6.7244133363547495E-2</v>
      </c>
      <c r="ER34" s="501">
        <f t="shared" si="653"/>
        <v>2.6560415485190409E-2</v>
      </c>
      <c r="ES34" s="483">
        <f t="shared" si="784"/>
        <v>-2583.3810000000012</v>
      </c>
      <c r="ET34" s="501">
        <f t="shared" si="654"/>
        <v>0.22685694714885907</v>
      </c>
      <c r="EU34" s="503">
        <f t="shared" si="785"/>
        <v>-7.3199398866523637</v>
      </c>
      <c r="EV34" s="482">
        <f>DATI!AE31</f>
        <v>8778.2780000000002</v>
      </c>
      <c r="EW34" s="483">
        <f t="shared" si="655"/>
        <v>24.050076712328767</v>
      </c>
      <c r="EX34" s="514">
        <f t="shared" si="304"/>
        <v>24.997303292716612</v>
      </c>
      <c r="EY34" s="485">
        <f t="shared" si="305"/>
        <v>6.8485762445798931E-2</v>
      </c>
      <c r="EZ34" s="501">
        <f t="shared" si="786"/>
        <v>-3.9066121826312049E-2</v>
      </c>
      <c r="FA34" s="502">
        <f t="shared" si="787"/>
        <v>-3.8743228297485548E-2</v>
      </c>
      <c r="FB34" s="483">
        <f t="shared" si="788"/>
        <v>-356.875</v>
      </c>
      <c r="FC34" s="503">
        <f t="shared" si="789"/>
        <v>-1.0075104350899977</v>
      </c>
      <c r="FD34" s="483">
        <f>DATI!AG31</f>
        <v>521.35937469152179</v>
      </c>
      <c r="FE34" s="501">
        <f t="shared" si="656"/>
        <v>3.3170498372481197E-3</v>
      </c>
      <c r="FF34" s="483">
        <f t="shared" si="790"/>
        <v>8256.918625308479</v>
      </c>
      <c r="FG34" s="501">
        <f t="shared" si="657"/>
        <v>2.3512663775300438E-2</v>
      </c>
      <c r="FH34" s="482">
        <f>DATI!AF31</f>
        <v>4813.3059999999996</v>
      </c>
      <c r="FI34" s="483">
        <f t="shared" si="658"/>
        <v>13.187139726027397</v>
      </c>
      <c r="FJ34" s="509">
        <f t="shared" si="659"/>
        <v>3.0623743734103093E-2</v>
      </c>
      <c r="FK34" s="509">
        <f t="shared" si="660"/>
        <v>-0.12645283998206922</v>
      </c>
      <c r="FL34" s="521">
        <f>DATI!AL31</f>
        <v>2013.4975323666333</v>
      </c>
      <c r="FM34" s="522" t="str">
        <f>DATI!AM31</f>
        <v>9/9</v>
      </c>
      <c r="FN34" s="523">
        <f>DATI!AN31/DATI!AO31</f>
        <v>1</v>
      </c>
      <c r="FO34" s="486">
        <f t="shared" si="661"/>
        <v>0.41831903734494202</v>
      </c>
      <c r="FP34" s="524">
        <f t="shared" si="662"/>
        <v>1.2810494998748206E-2</v>
      </c>
      <c r="FQ34" s="486">
        <f t="shared" si="663"/>
        <v>-0.16582581130075869</v>
      </c>
      <c r="FR34" s="482">
        <f>DATI!AP31</f>
        <v>6562.2470000000012</v>
      </c>
      <c r="FS34" s="525">
        <f>DATI!AQ31</f>
        <v>34.398000000000003</v>
      </c>
      <c r="FT34" s="525">
        <f>DATI!AR31</f>
        <v>3943.8959999999993</v>
      </c>
      <c r="FU34" s="495">
        <f>DATI!AS31/1000</f>
        <v>27.940999999999999</v>
      </c>
      <c r="FV34" s="496">
        <f>DATI!AT31/1000</f>
        <v>12.202999999999999</v>
      </c>
      <c r="FW34" s="496">
        <f>DATI!AU31/1000</f>
        <v>1.651</v>
      </c>
      <c r="FX34" s="496">
        <f>DATI!AV31/1000</f>
        <v>18542.710999999999</v>
      </c>
      <c r="FY34" s="496">
        <f>DATI!AW31/1000</f>
        <v>37.11</v>
      </c>
      <c r="FZ34" s="496">
        <f>DATI!AX31/1000</f>
        <v>7796.085</v>
      </c>
      <c r="GA34" s="496">
        <f>DATI!AY31/1000</f>
        <v>2069.5039999999999</v>
      </c>
      <c r="GB34" s="496">
        <f>DATI!AZ31/1000</f>
        <v>10737.982</v>
      </c>
      <c r="GC34" s="496">
        <f>DATI!BA31/1000</f>
        <v>117.229</v>
      </c>
      <c r="GD34" s="496">
        <f>DATI!BB31/1000</f>
        <v>48.414999999999999</v>
      </c>
      <c r="GE34" s="496">
        <f>DATI!BC31/1000</f>
        <v>38.067999999999998</v>
      </c>
      <c r="GF34" s="496">
        <f>DATI!BD31/1000</f>
        <v>10134.668</v>
      </c>
      <c r="GG34" s="496">
        <f>DATI!BE31/1000</f>
        <v>154.65199999999999</v>
      </c>
      <c r="GH34" s="496">
        <f>DATI!BF31/1000</f>
        <v>1855.4690000000001</v>
      </c>
      <c r="GI34" s="496">
        <f>DATI!BG31/1000</f>
        <v>0.114</v>
      </c>
      <c r="GJ34" s="496">
        <f>DATI!BH31/1000</f>
        <v>918.18399999999997</v>
      </c>
      <c r="GK34" s="496">
        <f>DATI!BI31/1000</f>
        <v>13.552</v>
      </c>
      <c r="GL34" s="496">
        <f>DATI!BJ31/1000</f>
        <v>26899.687999999998</v>
      </c>
      <c r="GM34" s="496">
        <f>DATI!BK31/1000</f>
        <v>19768.179</v>
      </c>
      <c r="GN34" s="496">
        <f>DATI!BL31/1000</f>
        <v>3.1579999999999999</v>
      </c>
      <c r="GO34" s="496">
        <f>DATI!BM31/1000</f>
        <v>244.60400000000001</v>
      </c>
      <c r="GP34" s="497">
        <f>DATI!BN31/1000</f>
        <v>8506.49</v>
      </c>
      <c r="GQ34" s="498">
        <f>DATI!BO31/1000</f>
        <v>1.651</v>
      </c>
      <c r="GR34" s="499">
        <f>DATI!BP31/1000</f>
        <v>0</v>
      </c>
      <c r="GS34" s="499">
        <f>DATI!BQ31/1000</f>
        <v>0</v>
      </c>
      <c r="GT34" s="499">
        <f>DATI!BR31/1000</f>
        <v>0</v>
      </c>
      <c r="GU34" s="499">
        <f>DATI!BS31/1000</f>
        <v>0</v>
      </c>
      <c r="GV34" s="499">
        <f>DATI!BT31/1000</f>
        <v>0</v>
      </c>
      <c r="GW34" s="499">
        <f>DATI!BU31/1000</f>
        <v>0</v>
      </c>
      <c r="GX34" s="500">
        <f>DATI!BV31/1000</f>
        <v>0</v>
      </c>
      <c r="GY34" s="498">
        <f t="shared" si="664"/>
        <v>7.9565679202890913E-2</v>
      </c>
      <c r="GZ34" s="499">
        <f t="shared" si="665"/>
        <v>3.4749650453200595E-2</v>
      </c>
      <c r="HA34" s="499">
        <f t="shared" si="666"/>
        <v>4.7014400473845922E-3</v>
      </c>
      <c r="HB34" s="499">
        <f t="shared" si="667"/>
        <v>52.802812890659482</v>
      </c>
      <c r="HC34" s="499">
        <f t="shared" si="668"/>
        <v>0.1056756148748893</v>
      </c>
      <c r="HD34" s="499">
        <f t="shared" si="669"/>
        <v>22.200379304551369</v>
      </c>
      <c r="HE34" s="499">
        <f t="shared" si="670"/>
        <v>5.8931853324182946</v>
      </c>
      <c r="HF34" s="499">
        <f t="shared" si="671"/>
        <v>30.577818657113813</v>
      </c>
      <c r="HG34" s="499">
        <f t="shared" si="672"/>
        <v>0.33382502441844242</v>
      </c>
      <c r="HH34" s="499">
        <f t="shared" si="673"/>
        <v>0.13786809200128713</v>
      </c>
      <c r="HI34" s="499">
        <f t="shared" si="674"/>
        <v>0.10840364610771452</v>
      </c>
      <c r="HJ34" s="499">
        <f t="shared" si="675"/>
        <v>28.859802545213274</v>
      </c>
      <c r="HK34" s="499">
        <f t="shared" si="676"/>
        <v>0.44039194803641551</v>
      </c>
      <c r="HL34" s="499">
        <f t="shared" si="677"/>
        <v>5.2836924671596863</v>
      </c>
      <c r="HM34" s="499">
        <f t="shared" si="678"/>
        <v>3.2463002144266721E-4</v>
      </c>
      <c r="HN34" s="499">
        <f t="shared" si="679"/>
        <v>2.6146499263887186</v>
      </c>
      <c r="HO34" s="499">
        <f t="shared" si="680"/>
        <v>3.8591105706938827E-2</v>
      </c>
      <c r="HP34" s="499">
        <f>GL34*1000/$D34</f>
        <v>76.600406072289985</v>
      </c>
      <c r="HQ34" s="499">
        <f t="shared" si="682"/>
        <v>56.292494496951612</v>
      </c>
      <c r="HR34" s="499">
        <f t="shared" si="683"/>
        <v>8.9928211203152905E-3</v>
      </c>
      <c r="HS34" s="499">
        <f t="shared" si="684"/>
        <v>0.69654212074528221</v>
      </c>
      <c r="HT34" s="500">
        <f t="shared" si="685"/>
        <v>24.223351150016089</v>
      </c>
      <c r="HU34" s="526">
        <f t="shared" si="686"/>
        <v>48726.606625308457</v>
      </c>
      <c r="HV34" s="527">
        <f t="shared" si="798"/>
        <v>35656.381999999998</v>
      </c>
      <c r="HW34" s="528">
        <f t="shared" si="791"/>
        <v>0</v>
      </c>
      <c r="HX34" s="529">
        <f>DATI!CQ31</f>
        <v>0</v>
      </c>
      <c r="HY34" s="529">
        <f>DATI!CT31</f>
        <v>0</v>
      </c>
      <c r="HZ34" s="530">
        <f t="shared" si="687"/>
        <v>0</v>
      </c>
      <c r="IA34" s="530">
        <f t="shared" si="688"/>
        <v>0</v>
      </c>
      <c r="IB34" s="501">
        <f t="shared" si="689"/>
        <v>0</v>
      </c>
      <c r="IC34" s="529">
        <f>DATI!CV31</f>
        <v>410.01711015512791</v>
      </c>
      <c r="ID34" s="531">
        <f t="shared" si="690"/>
        <v>410.01711015512791</v>
      </c>
      <c r="IE34" s="532">
        <f t="shared" si="691"/>
        <v>2.6086558610626783E-3</v>
      </c>
      <c r="IF34" s="532">
        <f t="shared" si="692"/>
        <v>8.4146452739470318E-3</v>
      </c>
      <c r="IG34" s="528">
        <f t="shared" ref="IG34:IG42" si="800">II34+IJ34</f>
        <v>0</v>
      </c>
      <c r="IH34" s="533">
        <f t="shared" si="338"/>
        <v>0</v>
      </c>
      <c r="II34" s="529">
        <f>DATI!CX31</f>
        <v>0</v>
      </c>
      <c r="IJ34" s="529">
        <f>DATI!DA31</f>
        <v>0</v>
      </c>
      <c r="IK34" s="534">
        <f>DATI!CS31</f>
        <v>33316.776625308456</v>
      </c>
      <c r="IL34" s="513">
        <f t="shared" si="799"/>
        <v>14086.358845569845</v>
      </c>
      <c r="IM34" s="513">
        <f t="shared" si="793"/>
        <v>13296.094715558525</v>
      </c>
      <c r="IN34" s="501">
        <f t="shared" si="694"/>
        <v>8.9621778343896535E-2</v>
      </c>
      <c r="IO34" s="501">
        <f t="shared" si="695"/>
        <v>0.28908967443370931</v>
      </c>
      <c r="IP34" s="528">
        <f t="shared" si="696"/>
        <v>1016.1342202613887</v>
      </c>
      <c r="IQ34" s="535">
        <f t="shared" si="343"/>
        <v>6.2813363997292577E-3</v>
      </c>
      <c r="IR34" s="529">
        <f>DATI!CZ31</f>
        <v>20246.552</v>
      </c>
      <c r="IS34" s="513">
        <f t="shared" si="794"/>
        <v>34640.247779738609</v>
      </c>
      <c r="IT34" s="534">
        <f>DATI!CR31</f>
        <v>15409.830000000002</v>
      </c>
      <c r="IU34" s="536">
        <f>DATI!CU31</f>
        <v>19230.417779738611</v>
      </c>
      <c r="IV34" s="501">
        <f t="shared" si="697"/>
        <v>-6.2208040525929986E-2</v>
      </c>
      <c r="IW34" s="509">
        <f t="shared" si="698"/>
        <v>0.22039198648341676</v>
      </c>
      <c r="IX34" s="501">
        <f t="shared" si="699"/>
        <v>0.71091032556629064</v>
      </c>
      <c r="IY34" s="534">
        <f>DATI!CW31</f>
        <v>380.2470198561922</v>
      </c>
      <c r="IZ34" s="537">
        <f t="shared" si="795"/>
        <v>35020.494799594802</v>
      </c>
      <c r="JA34" s="538">
        <f t="shared" si="700"/>
        <v>0.22281123580846124</v>
      </c>
      <c r="JB34" s="538">
        <f t="shared" si="701"/>
        <v>0.71871400914270234</v>
      </c>
      <c r="JC34" s="539">
        <f t="shared" si="796"/>
        <v>34640.247779738609</v>
      </c>
      <c r="JD34" s="535">
        <f t="shared" si="347"/>
        <v>0.21413219330271252</v>
      </c>
      <c r="JE34" s="529">
        <f>DATI!CY31</f>
        <v>15409.830000000002</v>
      </c>
      <c r="JF34" s="529">
        <f>DATI!DB31</f>
        <v>19230.417779738611</v>
      </c>
      <c r="JG34" s="505">
        <f t="shared" si="797"/>
        <v>105186.36260396677</v>
      </c>
      <c r="JH34" s="485">
        <f t="shared" si="350"/>
        <v>299.53202761054297</v>
      </c>
      <c r="JI34" s="508">
        <f t="shared" si="702"/>
        <v>0.66922822124883052</v>
      </c>
      <c r="JJ34" s="522" t="str">
        <f>DATI!CN31</f>
        <v>11/16</v>
      </c>
      <c r="JK34" s="523">
        <f>DATI!CO31/DATI!CP31</f>
        <v>0.98557106311193088</v>
      </c>
      <c r="JL34" s="540">
        <f t="shared" si="703"/>
        <v>-6.9692738934681739E-2</v>
      </c>
      <c r="JM34" s="541">
        <f t="shared" si="704"/>
        <v>5.4822295777174302E-3</v>
      </c>
      <c r="JN34" s="542">
        <f t="shared" si="705"/>
        <v>139826.61038370538</v>
      </c>
      <c r="JO34" s="513">
        <f t="shared" si="706"/>
        <v>140206.85740356156</v>
      </c>
      <c r="JP34" s="508">
        <f t="shared" si="707"/>
        <v>0.88962020773224726</v>
      </c>
      <c r="JQ34" s="509">
        <f t="shared" si="708"/>
        <v>6.5999109184823324E-3</v>
      </c>
      <c r="JR34" s="543">
        <f t="shared" si="709"/>
        <v>0.89203945705729171</v>
      </c>
      <c r="JS34" s="504">
        <f t="shared" si="710"/>
        <v>5.7621466630444207E-3</v>
      </c>
      <c r="JT34" s="495">
        <f>DATI!BW31</f>
        <v>17615.575228953661</v>
      </c>
      <c r="JU34" s="496">
        <f>DATI!BX31</f>
        <v>13854.853734579452</v>
      </c>
      <c r="JV34" s="496">
        <f>DATI!BY31</f>
        <v>11392.915133289416</v>
      </c>
      <c r="JW34" s="496">
        <f>DATI!BZ31</f>
        <v>26899.687999999998</v>
      </c>
      <c r="JX34" s="496">
        <f>DATI!CA31</f>
        <v>19768.179</v>
      </c>
      <c r="JY34" s="496">
        <f>DATI!CB31</f>
        <v>7406.2806570634248</v>
      </c>
      <c r="JZ34" s="496">
        <f>DATI!CC31</f>
        <v>2660.3231305523177</v>
      </c>
      <c r="KA34" s="496">
        <f>DATI!CD31</f>
        <v>104.00854282068741</v>
      </c>
      <c r="KB34" s="496">
        <f>DATI!CE31</f>
        <v>1669.9220557621718</v>
      </c>
      <c r="KC34" s="496">
        <f>DATI!CF31</f>
        <v>0</v>
      </c>
      <c r="KD34" s="496">
        <f>DATI!CG31</f>
        <v>322.923</v>
      </c>
      <c r="KE34" s="496">
        <f>DATI!CH31</f>
        <v>27.382180532932281</v>
      </c>
      <c r="KF34" s="496">
        <f>DATI!CI31</f>
        <v>47.44670092344284</v>
      </c>
      <c r="KG34" s="496">
        <f>DATI!CJ31</f>
        <v>114.88442223596573</v>
      </c>
      <c r="KH34" s="496">
        <f>DATI!CK31</f>
        <v>826.36557810878753</v>
      </c>
      <c r="KI34" s="496">
        <f>DATI!CL31</f>
        <v>263.68133208635544</v>
      </c>
      <c r="KJ34" s="544">
        <f t="shared" si="353"/>
        <v>50.162671616667929</v>
      </c>
      <c r="KK34" s="545">
        <f t="shared" si="711"/>
        <v>-0.1217857018930877</v>
      </c>
      <c r="KL34" s="546">
        <f t="shared" si="354"/>
        <v>39.453521622294254</v>
      </c>
      <c r="KM34" s="545">
        <f t="shared" si="712"/>
        <v>0.26963209952849965</v>
      </c>
      <c r="KN34" s="546">
        <f t="shared" si="355"/>
        <v>32.442827052756407</v>
      </c>
      <c r="KO34" s="545">
        <f t="shared" si="713"/>
        <v>-0.12345183210297177</v>
      </c>
      <c r="KP34" s="546">
        <f t="shared" si="356"/>
        <v>76.600406072289985</v>
      </c>
      <c r="KQ34" s="545">
        <f t="shared" si="714"/>
        <v>-1.8935948036490822E-2</v>
      </c>
      <c r="KR34" s="546">
        <f t="shared" si="357"/>
        <v>56.292494496951612</v>
      </c>
      <c r="KS34" s="545">
        <f t="shared" si="715"/>
        <v>-0.17619522594052214</v>
      </c>
      <c r="KT34" s="546">
        <f t="shared" si="358"/>
        <v>21.090360074674656</v>
      </c>
      <c r="KU34" s="545">
        <f t="shared" si="716"/>
        <v>-0.11334332033599509</v>
      </c>
      <c r="KV34" s="546">
        <f t="shared" si="359"/>
        <v>7.5756206571545821</v>
      </c>
      <c r="KW34" s="545">
        <f t="shared" si="717"/>
        <v>-0.15600898951094447</v>
      </c>
      <c r="KX34" s="546">
        <f t="shared" si="360"/>
        <v>0.29617803057982739</v>
      </c>
      <c r="KY34" s="545">
        <f t="shared" si="718"/>
        <v>-0.49778122693174892</v>
      </c>
      <c r="KZ34" s="546">
        <f t="shared" si="361"/>
        <v>4.7553230944706728</v>
      </c>
      <c r="LA34" s="545">
        <f t="shared" si="719"/>
        <v>-0.17497375773345794</v>
      </c>
      <c r="LB34" s="547" t="s">
        <v>177</v>
      </c>
      <c r="LC34" s="548" t="s">
        <v>177</v>
      </c>
      <c r="LD34" s="546">
        <f t="shared" si="362"/>
        <v>0.91956579310816156</v>
      </c>
      <c r="LE34" s="545">
        <f t="shared" si="720"/>
        <v>-2.5538627701304724E-2</v>
      </c>
      <c r="LF34" s="546">
        <f t="shared" si="363"/>
        <v>7.7974367136427997E-2</v>
      </c>
      <c r="LG34" s="545">
        <f t="shared" si="721"/>
        <v>0.10650786817679897</v>
      </c>
      <c r="LH34" s="546">
        <f t="shared" si="364"/>
        <v>0.13511073279088656</v>
      </c>
      <c r="LI34" s="545">
        <f t="shared" si="722"/>
        <v>-0.17079684909589346</v>
      </c>
      <c r="LJ34" s="546">
        <f t="shared" si="365"/>
        <v>0.32714853029728058</v>
      </c>
      <c r="LK34" s="545">
        <f t="shared" si="723"/>
        <v>-6.620807471647136E-2</v>
      </c>
      <c r="LL34" s="546">
        <f t="shared" si="366"/>
        <v>2.3531848714117349</v>
      </c>
      <c r="LM34" s="545">
        <f t="shared" si="724"/>
        <v>0.59884366145157975</v>
      </c>
      <c r="LN34" s="546">
        <f t="shared" si="367"/>
        <v>0.75086733762477731</v>
      </c>
      <c r="LO34" s="549">
        <f t="shared" si="725"/>
        <v>-0.20380777135049813</v>
      </c>
      <c r="LP34" s="550">
        <f t="shared" si="726"/>
        <v>0.11207574617950559</v>
      </c>
      <c r="LQ34" s="551">
        <f t="shared" si="727"/>
        <v>8.8148871117116251E-2</v>
      </c>
      <c r="LR34" s="551">
        <f t="shared" si="728"/>
        <v>7.2485255129476511E-2</v>
      </c>
      <c r="LS34" s="551">
        <f t="shared" si="729"/>
        <v>0.17114414746108561</v>
      </c>
      <c r="LT34" s="551">
        <f t="shared" si="730"/>
        <v>0.12577127815806399</v>
      </c>
      <c r="LU34" s="551">
        <f t="shared" si="731"/>
        <v>4.7121051698095863E-2</v>
      </c>
      <c r="LV34" s="551">
        <f t="shared" si="732"/>
        <v>1.6925799814086425E-2</v>
      </c>
      <c r="LW34" s="551">
        <f t="shared" si="733"/>
        <v>6.6173456694800198E-4</v>
      </c>
      <c r="LX34" s="552">
        <f t="shared" si="734"/>
        <v>1.0624561391190871E-2</v>
      </c>
      <c r="LY34" s="553" t="s">
        <v>177</v>
      </c>
      <c r="LZ34" s="552">
        <f t="shared" si="735"/>
        <v>2.0545361541210497E-3</v>
      </c>
      <c r="MA34" s="552">
        <f t="shared" si="736"/>
        <v>1.7421391441172962E-4</v>
      </c>
      <c r="MB34" s="552">
        <f t="shared" si="737"/>
        <v>3.0187060829046529E-4</v>
      </c>
      <c r="MC34" s="552">
        <f t="shared" si="738"/>
        <v>7.3093028068332031E-4</v>
      </c>
      <c r="MD34" s="552">
        <f t="shared" si="739"/>
        <v>5.2575937816310581E-3</v>
      </c>
      <c r="ME34" s="552">
        <f t="shared" si="740"/>
        <v>1.6776223122484805E-3</v>
      </c>
      <c r="MF34" s="550">
        <f t="shared" si="741"/>
        <v>0.16321650741434757</v>
      </c>
      <c r="MG34" s="551">
        <f t="shared" si="742"/>
        <v>0.1283716715408679</v>
      </c>
      <c r="MH34" s="551">
        <f t="shared" si="743"/>
        <v>0.1055606639666922</v>
      </c>
      <c r="MI34" s="551">
        <f t="shared" si="744"/>
        <v>0.24923813550404414</v>
      </c>
      <c r="MJ34" s="551">
        <f t="shared" si="745"/>
        <v>0.18316138374059207</v>
      </c>
      <c r="MK34" s="551">
        <f t="shared" si="746"/>
        <v>6.8622639117083994E-2</v>
      </c>
      <c r="ML34" s="551">
        <f t="shared" si="747"/>
        <v>2.4649132618086184E-2</v>
      </c>
      <c r="MM34" s="551">
        <f t="shared" si="748"/>
        <v>9.6368758214298493E-4</v>
      </c>
      <c r="MN34" s="552">
        <f t="shared" si="749"/>
        <v>1.5472605467217468E-2</v>
      </c>
      <c r="MO34" s="553" t="s">
        <v>177</v>
      </c>
      <c r="MP34" s="552">
        <f t="shared" si="750"/>
        <v>2.9920319682284957E-3</v>
      </c>
      <c r="MQ34" s="552">
        <f t="shared" si="751"/>
        <v>2.5370865350048577E-4</v>
      </c>
      <c r="MR34" s="552">
        <f t="shared" si="752"/>
        <v>4.3961577821931996E-4</v>
      </c>
      <c r="MS34" s="552">
        <f t="shared" si="753"/>
        <v>1.0644576694180039E-3</v>
      </c>
      <c r="MT34" s="552">
        <f t="shared" si="754"/>
        <v>7.6566618888871778E-3</v>
      </c>
      <c r="MU34" s="552">
        <f t="shared" si="755"/>
        <v>2.4431303283675974E-3</v>
      </c>
      <c r="MV34" s="505">
        <f t="shared" si="397"/>
        <v>109163.94068396676</v>
      </c>
      <c r="MW34" s="485">
        <f t="shared" si="398"/>
        <v>299.53202761054297</v>
      </c>
      <c r="MX34" s="543">
        <f t="shared" si="399"/>
        <v>0.67480793430979902</v>
      </c>
      <c r="MY34" s="1469">
        <f t="shared" si="756"/>
        <v>9.5257421866710393E-2</v>
      </c>
      <c r="MZ34" s="502">
        <f t="shared" si="757"/>
        <v>0.11887477143600214</v>
      </c>
      <c r="NA34" s="1470">
        <f t="shared" si="758"/>
        <v>0.21413219330271255</v>
      </c>
      <c r="NB34" s="542">
        <f t="shared" si="759"/>
        <v>139826.61038370538</v>
      </c>
      <c r="NC34" s="534">
        <f t="shared" si="760"/>
        <v>140206.85740356156</v>
      </c>
      <c r="ND34" s="508">
        <f t="shared" si="400"/>
        <v>0.86435232663259554</v>
      </c>
      <c r="NE34" s="557">
        <f t="shared" si="401"/>
        <v>0.86670286202357649</v>
      </c>
    </row>
    <row r="35" spans="1:369" ht="8.25" customHeight="1" outlineLevel="1" x14ac:dyDescent="0.2">
      <c r="A35" s="558" t="s">
        <v>182</v>
      </c>
      <c r="B35" s="559">
        <f>DATI!D32</f>
        <v>84</v>
      </c>
      <c r="C35" s="1516" t="str">
        <f>DATI!F32 &amp; "/" &amp; DATI!E32 &amp; " (" &amp; TEXT(DATI!F32/DATI!E32,"0,0%") &amp; ")"</f>
        <v>84/84 (100,0%)</v>
      </c>
      <c r="D35" s="560">
        <f>DATI!G32</f>
        <v>332043</v>
      </c>
      <c r="E35" s="561">
        <f t="shared" si="761"/>
        <v>3.336867408856025E-2</v>
      </c>
      <c r="F35" s="562">
        <f t="shared" si="612"/>
        <v>-1.1791778843984538E-3</v>
      </c>
      <c r="G35" s="563">
        <f>DATI!H32</f>
        <v>159072.76628000001</v>
      </c>
      <c r="H35" s="564">
        <f t="shared" si="251"/>
        <v>435.81579802739731</v>
      </c>
      <c r="I35" s="565">
        <f t="shared" si="252"/>
        <v>479.07278960857479</v>
      </c>
      <c r="J35" s="566">
        <f t="shared" si="613"/>
        <v>1.3125281907084241</v>
      </c>
      <c r="K35" s="567">
        <f t="shared" si="254"/>
        <v>-2.7271737600623933E-2</v>
      </c>
      <c r="L35" s="567">
        <f t="shared" si="614"/>
        <v>-2.6123363809095333E-2</v>
      </c>
      <c r="M35" s="567">
        <f t="shared" si="615"/>
        <v>3.4457702508185681E-2</v>
      </c>
      <c r="N35" s="568">
        <f>DATI!I32</f>
        <v>36357.008000000002</v>
      </c>
      <c r="O35" s="568"/>
      <c r="P35" s="568">
        <f>DATI!J32</f>
        <v>13366.751</v>
      </c>
      <c r="Q35" s="564">
        <f>DATI!K32</f>
        <v>13366.751</v>
      </c>
      <c r="R35" s="564">
        <f>DATI!L32</f>
        <v>0</v>
      </c>
      <c r="S35" s="564">
        <f t="shared" si="616"/>
        <v>0</v>
      </c>
      <c r="T35" s="568">
        <f>DATI!M32</f>
        <v>3011.44</v>
      </c>
      <c r="U35" s="564">
        <f>DATI!N32</f>
        <v>3011.44</v>
      </c>
      <c r="V35" s="564">
        <f>DATI!O32</f>
        <v>0</v>
      </c>
      <c r="W35" s="569">
        <f t="shared" si="762"/>
        <v>0</v>
      </c>
      <c r="X35" s="570">
        <f>DATI!P32</f>
        <v>99933.738280000005</v>
      </c>
      <c r="Y35" s="564">
        <f>DATI!Q32</f>
        <v>8163.33</v>
      </c>
      <c r="Z35" s="568">
        <f>DATI!R32</f>
        <v>4769.3980000000001</v>
      </c>
      <c r="AA35" s="568">
        <f>DATI!U32</f>
        <v>348.72</v>
      </c>
      <c r="AB35" s="568">
        <f>DATI!V32</f>
        <v>1285.711</v>
      </c>
      <c r="AC35" s="568">
        <f>DATI!W32</f>
        <v>122715.75827999999</v>
      </c>
      <c r="AD35" s="565">
        <f t="shared" si="257"/>
        <v>369.57791093322248</v>
      </c>
      <c r="AE35" s="567">
        <f>+(AC35-AC48)/AC48</f>
        <v>2.2368365856301701E-2</v>
      </c>
      <c r="AF35" s="567">
        <f t="shared" si="764"/>
        <v>2.3575343264094356E-2</v>
      </c>
      <c r="AG35" s="571">
        <f t="shared" si="258"/>
        <v>0.77144417080165451</v>
      </c>
      <c r="AH35" s="572">
        <f t="shared" si="617"/>
        <v>36357.008000000002</v>
      </c>
      <c r="AI35" s="564">
        <f t="shared" si="618"/>
        <v>99.608241095890421</v>
      </c>
      <c r="AJ35" s="565">
        <f t="shared" si="260"/>
        <v>109.49487867535228</v>
      </c>
      <c r="AK35" s="566">
        <f t="shared" si="261"/>
        <v>0.29998596897356788</v>
      </c>
      <c r="AL35" s="567">
        <f>(AH35-AH48)/AH48</f>
        <v>-0.16423975879574415</v>
      </c>
      <c r="AM35" s="567">
        <f t="shared" si="620"/>
        <v>-0.16325308533913757</v>
      </c>
      <c r="AN35" s="573">
        <f>DATI!EH32/1000</f>
        <v>976.18</v>
      </c>
      <c r="AO35" s="574">
        <f>(DATI!EI32+DATI!ES32)/1000</f>
        <v>86.685000000000002</v>
      </c>
      <c r="AP35" s="574">
        <f>DATI!EJ32/1000</f>
        <v>0</v>
      </c>
      <c r="AQ35" s="574">
        <f>(DATI!EK32+DATI!EU32)/1000</f>
        <v>142.72999999999999</v>
      </c>
      <c r="AR35" s="574">
        <f>DATI!EL32/1000</f>
        <v>23.376000000000001</v>
      </c>
      <c r="AS35" s="574">
        <f>DATI!EM32/1000</f>
        <v>0.01</v>
      </c>
      <c r="AT35" s="574">
        <f>DATI!EN32/1000</f>
        <v>0</v>
      </c>
      <c r="AU35" s="575">
        <f>DATI!EO32/1000</f>
        <v>56.73</v>
      </c>
      <c r="AV35" s="575">
        <f>DATI!EP32/1000</f>
        <v>0</v>
      </c>
      <c r="AW35" s="574">
        <f>DATI!EQ32/1000</f>
        <v>0</v>
      </c>
      <c r="AX35" s="575">
        <f>(DATI!ER32+DATI!EW32)/1000</f>
        <v>0</v>
      </c>
      <c r="AY35" s="575">
        <f>DATI!ET32/1000</f>
        <v>0</v>
      </c>
      <c r="AZ35" s="575">
        <f>DATI!EV32/1000</f>
        <v>0</v>
      </c>
      <c r="BA35" s="575">
        <f>DATI!EX32/1000</f>
        <v>0</v>
      </c>
      <c r="BB35" s="576">
        <f>DATI!DE32/1000</f>
        <v>47.036999999999999</v>
      </c>
      <c r="BC35" s="577">
        <f>DATI!DF32/1000</f>
        <v>0.22500000000000001</v>
      </c>
      <c r="BD35" s="574">
        <f>DATI!DG32/1000</f>
        <v>1.806</v>
      </c>
      <c r="BE35" s="577">
        <f>DATI!DH32/1000</f>
        <v>17065.583999999999</v>
      </c>
      <c r="BF35" s="577">
        <f>DATI!DI32/1000</f>
        <v>51.911000000000001</v>
      </c>
      <c r="BG35" s="577">
        <f>DATI!DJ32/1000</f>
        <v>9818.8809999999994</v>
      </c>
      <c r="BH35" s="577">
        <f>DATI!DK32/1000</f>
        <v>2645.8442800000003</v>
      </c>
      <c r="BI35" s="577">
        <f>DATI!DL32/1000</f>
        <v>9296.8940000000002</v>
      </c>
      <c r="BJ35" s="577">
        <f>DATI!DM32/1000</f>
        <v>140.715</v>
      </c>
      <c r="BK35" s="577">
        <f>DATI!DN32/1000</f>
        <v>30.715</v>
      </c>
      <c r="BL35" s="577">
        <f>DATI!DO32/1000</f>
        <v>42.259</v>
      </c>
      <c r="BM35" s="577">
        <f>DATI!DP32/1000</f>
        <v>273.79000000000002</v>
      </c>
      <c r="BN35" s="577">
        <f>DATI!DQ32/1000</f>
        <v>12.32</v>
      </c>
      <c r="BO35" s="577">
        <f>DATI!DR32/1000</f>
        <v>1747.085</v>
      </c>
      <c r="BP35" s="577">
        <f>DATI!DS32/1000</f>
        <v>1173.8440000000001</v>
      </c>
      <c r="BQ35" s="577">
        <f>DATI!DT32/1000</f>
        <v>12.973000000000001</v>
      </c>
      <c r="BR35" s="577">
        <f>DATI!DU32/1000</f>
        <v>23737.655999999999</v>
      </c>
      <c r="BS35" s="577">
        <f>DATI!DV32/1000</f>
        <v>18991.097000000002</v>
      </c>
      <c r="BT35" s="577">
        <f>DATI!DW32/1000</f>
        <v>13.791</v>
      </c>
      <c r="BU35" s="577">
        <f>DATI!DX32/1000</f>
        <v>60.387</v>
      </c>
      <c r="BV35" s="578">
        <f>DATI!DY32/1000</f>
        <v>14768.924000000001</v>
      </c>
      <c r="BW35" s="579">
        <f>DATI!DZ32/1000</f>
        <v>1.806</v>
      </c>
      <c r="BX35" s="580">
        <f>DATI!EA32/1000</f>
        <v>0</v>
      </c>
      <c r="BY35" s="580">
        <f>DATI!EB32/1000</f>
        <v>0</v>
      </c>
      <c r="BZ35" s="580">
        <f>DATI!EC32/1000</f>
        <v>0</v>
      </c>
      <c r="CA35" s="580">
        <f>DATI!ED32/1000</f>
        <v>0</v>
      </c>
      <c r="CB35" s="580">
        <f>DATI!EE32/1000</f>
        <v>0</v>
      </c>
      <c r="CC35" s="580">
        <f>DATI!EF32/1000</f>
        <v>0</v>
      </c>
      <c r="CD35" s="581">
        <f>DATI!EG32/1000</f>
        <v>0</v>
      </c>
      <c r="CE35" s="579">
        <f t="shared" si="765"/>
        <v>0.14165936339570478</v>
      </c>
      <c r="CF35" s="580">
        <f t="shared" si="621"/>
        <v>6.776230789385712E-4</v>
      </c>
      <c r="CG35" s="580">
        <f t="shared" si="622"/>
        <v>5.4390545802802653E-3</v>
      </c>
      <c r="CH35" s="580">
        <f t="shared" si="623"/>
        <v>51.395704773176966</v>
      </c>
      <c r="CI35" s="580">
        <f t="shared" si="624"/>
        <v>0.15633818511457853</v>
      </c>
      <c r="CJ35" s="580">
        <f t="shared" si="625"/>
        <v>29.571112777561943</v>
      </c>
      <c r="CK35" s="580">
        <f t="shared" si="626"/>
        <v>7.9683784329138101</v>
      </c>
      <c r="CL35" s="580">
        <f t="shared" si="627"/>
        <v>27.999066385980129</v>
      </c>
      <c r="CM35" s="580">
        <f t="shared" si="766"/>
        <v>0.42378547356818241</v>
      </c>
      <c r="CN35" s="580">
        <f t="shared" si="628"/>
        <v>9.2503079420436507E-2</v>
      </c>
      <c r="CO35" s="580">
        <f t="shared" si="629"/>
        <v>0.12726966085717814</v>
      </c>
      <c r="CP35" s="580">
        <f t="shared" si="630"/>
        <v>0.82456187903373956</v>
      </c>
      <c r="CQ35" s="580">
        <f t="shared" si="631"/>
        <v>3.710362814454754E-2</v>
      </c>
      <c r="CR35" s="580">
        <f t="shared" si="632"/>
        <v>5.2616227416328609</v>
      </c>
      <c r="CS35" s="580">
        <f t="shared" si="633"/>
        <v>3.5352168243269695</v>
      </c>
      <c r="CT35" s="580">
        <f t="shared" si="634"/>
        <v>3.9070240902533707E-2</v>
      </c>
      <c r="CU35" s="580">
        <f t="shared" si="635"/>
        <v>71.489704646687329</v>
      </c>
      <c r="CV35" s="580">
        <f t="shared" si="636"/>
        <v>57.194691651382499</v>
      </c>
      <c r="CW35" s="580">
        <f t="shared" si="637"/>
        <v>4.153377725174149E-2</v>
      </c>
      <c r="CX35" s="580">
        <f t="shared" si="638"/>
        <v>0.18186499941272666</v>
      </c>
      <c r="CY35" s="581">
        <f t="shared" si="639"/>
        <v>44.478950015510037</v>
      </c>
      <c r="CZ35" s="563">
        <f>DATI!AA32</f>
        <v>152680.97328000001</v>
      </c>
      <c r="DA35" s="564">
        <f t="shared" si="640"/>
        <v>418.30403638356165</v>
      </c>
      <c r="DB35" s="565">
        <f t="shared" si="288"/>
        <v>459.82289426369476</v>
      </c>
      <c r="DC35" s="566">
        <f t="shared" si="641"/>
        <v>1.2597887514073829</v>
      </c>
      <c r="DD35" s="582">
        <f t="shared" si="767"/>
        <v>-3.6392819978183499E-2</v>
      </c>
      <c r="DE35" s="583">
        <f t="shared" si="642"/>
        <v>-3.5255214262753458E-2</v>
      </c>
      <c r="DF35" s="564">
        <f t="shared" si="768"/>
        <v>-5766.3447199999937</v>
      </c>
      <c r="DG35" s="584">
        <f t="shared" si="769"/>
        <v>-16.803568052246703</v>
      </c>
      <c r="DH35" s="585">
        <f t="shared" si="770"/>
        <v>3.4332337305867856E-2</v>
      </c>
      <c r="DI35" s="586">
        <f>DATI!AB32+DATI!AG32</f>
        <v>101710.39359495883</v>
      </c>
      <c r="DJ35" s="564">
        <f t="shared" si="643"/>
        <v>278.65861258892829</v>
      </c>
      <c r="DK35" s="587">
        <f t="shared" si="290"/>
        <v>306.31693363497749</v>
      </c>
      <c r="DL35" s="588">
        <f t="shared" si="291"/>
        <v>0.8392244757122671</v>
      </c>
      <c r="DM35" s="589">
        <f t="shared" si="771"/>
        <v>0.66616285847505852</v>
      </c>
      <c r="DN35" s="590">
        <f t="shared" si="772"/>
        <v>5.520952841456523E-2</v>
      </c>
      <c r="DO35" s="590">
        <f t="shared" si="773"/>
        <v>3.5000000000000031E-2</v>
      </c>
      <c r="DP35" s="590">
        <f t="shared" si="774"/>
        <v>1.6807478007710014E-2</v>
      </c>
      <c r="DQ35" s="590">
        <f t="shared" si="775"/>
        <v>1.800789039821064E-2</v>
      </c>
      <c r="DR35" s="591">
        <f t="shared" si="776"/>
        <v>1681.2378355559631</v>
      </c>
      <c r="DS35" s="591">
        <f t="shared" si="777"/>
        <v>5.4185451999364318</v>
      </c>
      <c r="DT35" s="592">
        <f t="shared" si="778"/>
        <v>3.485228373760068E-2</v>
      </c>
      <c r="DU35" s="593" t="str">
        <f>DATI!AI32</f>
        <v>5/5</v>
      </c>
      <c r="DV35" s="592">
        <f>DATI!AJ32/DATI!AK32</f>
        <v>1</v>
      </c>
      <c r="DW35" s="594">
        <f>DATI!AB32</f>
        <v>99914.481280000007</v>
      </c>
      <c r="DX35" s="564">
        <f t="shared" si="644"/>
        <v>273.73830487671233</v>
      </c>
      <c r="DY35" s="595">
        <f t="shared" si="293"/>
        <v>300.90825971335039</v>
      </c>
      <c r="DZ35" s="566">
        <f t="shared" si="294"/>
        <v>0.82440619099548051</v>
      </c>
      <c r="EA35" s="589">
        <f t="shared" si="779"/>
        <v>0.65440034297376337</v>
      </c>
      <c r="EB35" s="585">
        <f t="shared" si="780"/>
        <v>5.2183111867824213E-2</v>
      </c>
      <c r="EC35" s="596">
        <f t="shared" si="781"/>
        <v>50970.579685041172</v>
      </c>
      <c r="ED35" s="597">
        <f t="shared" si="645"/>
        <v>139.64542379463336</v>
      </c>
      <c r="EE35" s="598">
        <f t="shared" si="296"/>
        <v>153.50596062871728</v>
      </c>
      <c r="EF35" s="599">
        <f t="shared" si="297"/>
        <v>0.42056427569511584</v>
      </c>
      <c r="EG35" s="600">
        <f t="shared" si="646"/>
        <v>-0.12748745030497266</v>
      </c>
      <c r="EH35" s="600">
        <f t="shared" si="647"/>
        <v>-0.12645738817603019</v>
      </c>
      <c r="EI35" s="582">
        <f t="shared" si="648"/>
        <v>0.33383714152494148</v>
      </c>
      <c r="EJ35" s="601">
        <f t="shared" si="649"/>
        <v>-7447.5825555559568</v>
      </c>
      <c r="EK35" s="601">
        <f t="shared" si="650"/>
        <v>-22.222113252183135</v>
      </c>
      <c r="EL35" s="563">
        <f>DATI!AD32</f>
        <v>36388.300999999999</v>
      </c>
      <c r="EM35" s="564">
        <f t="shared" si="651"/>
        <v>99.693975342465748</v>
      </c>
      <c r="EN35" s="595">
        <f t="shared" si="300"/>
        <v>109.58912249317106</v>
      </c>
      <c r="EO35" s="566">
        <f t="shared" si="652"/>
        <v>0.3002441712141673</v>
      </c>
      <c r="EP35" s="582">
        <f t="shared" si="782"/>
        <v>-0.16365460241285071</v>
      </c>
      <c r="EQ35" s="583">
        <f t="shared" si="783"/>
        <v>-0.16266723813818104</v>
      </c>
      <c r="ER35" s="582">
        <f t="shared" si="653"/>
        <v>2.7105621466591023E-2</v>
      </c>
      <c r="ES35" s="564">
        <f t="shared" si="784"/>
        <v>-7120.3989999999976</v>
      </c>
      <c r="ET35" s="582">
        <f t="shared" si="654"/>
        <v>0.23832898244149833</v>
      </c>
      <c r="EU35" s="584">
        <f t="shared" si="785"/>
        <v>-21.28969592245906</v>
      </c>
      <c r="EV35" s="563">
        <f>DATI!AE32</f>
        <v>13366.751</v>
      </c>
      <c r="EW35" s="564">
        <f t="shared" si="655"/>
        <v>36.621235616438355</v>
      </c>
      <c r="EX35" s="595">
        <f t="shared" si="304"/>
        <v>40.256084302334337</v>
      </c>
      <c r="EY35" s="566">
        <f t="shared" si="305"/>
        <v>0.11029064192420367</v>
      </c>
      <c r="EZ35" s="582">
        <f t="shared" si="786"/>
        <v>1.8577206992049011E-2</v>
      </c>
      <c r="FA35" s="583">
        <f t="shared" si="787"/>
        <v>1.9779708671472673E-2</v>
      </c>
      <c r="FB35" s="564">
        <f t="shared" si="788"/>
        <v>243.78800000000047</v>
      </c>
      <c r="FC35" s="584">
        <f t="shared" si="789"/>
        <v>0.78080943657110424</v>
      </c>
      <c r="FD35" s="564">
        <f>DATI!AG32</f>
        <v>1795.9123149588304</v>
      </c>
      <c r="FE35" s="582">
        <f t="shared" si="656"/>
        <v>1.1762515501295149E-2</v>
      </c>
      <c r="FF35" s="564">
        <f t="shared" si="790"/>
        <v>11570.83868504117</v>
      </c>
      <c r="FG35" s="582">
        <f t="shared" si="657"/>
        <v>3.4847410380707225E-2</v>
      </c>
      <c r="FH35" s="563">
        <f>DATI!AF32</f>
        <v>3011.44</v>
      </c>
      <c r="FI35" s="564">
        <f t="shared" si="658"/>
        <v>8.2505205479452055</v>
      </c>
      <c r="FJ35" s="590">
        <f t="shared" si="659"/>
        <v>1.9723741179441871E-2</v>
      </c>
      <c r="FK35" s="590">
        <f t="shared" si="660"/>
        <v>-7.9095682381830498E-2</v>
      </c>
      <c r="FL35" s="602">
        <f>DATI!AL32</f>
        <v>1400.0184167981147</v>
      </c>
      <c r="FM35" s="603" t="str">
        <f>DATI!AM32</f>
        <v>1/1</v>
      </c>
      <c r="FN35" s="604">
        <f>DATI!AN32/DATI!AO32</f>
        <v>1</v>
      </c>
      <c r="FO35" s="567">
        <f t="shared" si="661"/>
        <v>0.46489998698234553</v>
      </c>
      <c r="FP35" s="605">
        <f t="shared" si="662"/>
        <v>9.1695670175656781E-3</v>
      </c>
      <c r="FQ35" s="567">
        <f t="shared" si="663"/>
        <v>-0.20994939698606929</v>
      </c>
      <c r="FR35" s="563">
        <f>DATI!AP32</f>
        <v>9516.9569999999967</v>
      </c>
      <c r="FS35" s="606">
        <f>DATI!AQ32</f>
        <v>10.77</v>
      </c>
      <c r="FT35" s="606">
        <f>DATI!AR32</f>
        <v>4769.398000000002</v>
      </c>
      <c r="FU35" s="576">
        <f>DATI!AS32/1000</f>
        <v>47.036999999999999</v>
      </c>
      <c r="FV35" s="577">
        <f>DATI!AT32/1000</f>
        <v>2.2050000000000001</v>
      </c>
      <c r="FW35" s="577">
        <f>DATI!AU32/1000</f>
        <v>1.806</v>
      </c>
      <c r="FX35" s="577">
        <f>DATI!AV32/1000</f>
        <v>17040.001</v>
      </c>
      <c r="FY35" s="577">
        <f>DATI!AW32/1000</f>
        <v>51.911000000000001</v>
      </c>
      <c r="FZ35" s="577">
        <f>DATI!AX32/1000</f>
        <v>9818.8809999999994</v>
      </c>
      <c r="GA35" s="577">
        <f>DATI!AY32/1000</f>
        <v>2650.1442800000004</v>
      </c>
      <c r="GB35" s="577">
        <f>DATI!AZ32/1000</f>
        <v>9296.8940000000002</v>
      </c>
      <c r="GC35" s="577">
        <f>DATI!BA32/1000</f>
        <v>140.715</v>
      </c>
      <c r="GD35" s="577">
        <f>DATI!BB32/1000</f>
        <v>30.76</v>
      </c>
      <c r="GE35" s="577">
        <f>DATI!BC32/1000</f>
        <v>42.259</v>
      </c>
      <c r="GF35" s="577">
        <f>DATI!BD32/1000</f>
        <v>273.79000000000002</v>
      </c>
      <c r="GG35" s="577">
        <f>DATI!BE32/1000</f>
        <v>12.32</v>
      </c>
      <c r="GH35" s="577">
        <f>DATI!BF32/1000</f>
        <v>1747.085</v>
      </c>
      <c r="GI35" s="577">
        <f>DATI!BG32/1000</f>
        <v>1E-3</v>
      </c>
      <c r="GJ35" s="577">
        <f>DATI!BH32/1000</f>
        <v>1173.8440000000001</v>
      </c>
      <c r="GK35" s="577">
        <f>DATI!BI32/1000</f>
        <v>12.973000000000001</v>
      </c>
      <c r="GL35" s="577">
        <f>DATI!BJ32/1000</f>
        <v>23737.655999999999</v>
      </c>
      <c r="GM35" s="577">
        <f>DATI!BK32/1000</f>
        <v>18991.097000000002</v>
      </c>
      <c r="GN35" s="577">
        <f>DATI!BL32/1000</f>
        <v>13.791</v>
      </c>
      <c r="GO35" s="577">
        <f>DATI!BM32/1000</f>
        <v>60.387</v>
      </c>
      <c r="GP35" s="578">
        <f>DATI!BN32/1000</f>
        <v>14768.924000000001</v>
      </c>
      <c r="GQ35" s="579">
        <f>DATI!BO32/1000</f>
        <v>1.806</v>
      </c>
      <c r="GR35" s="580">
        <f>DATI!BP32/1000</f>
        <v>0</v>
      </c>
      <c r="GS35" s="580">
        <f>DATI!BQ32/1000</f>
        <v>0</v>
      </c>
      <c r="GT35" s="580">
        <f>DATI!BR32/1000</f>
        <v>0</v>
      </c>
      <c r="GU35" s="580">
        <f>DATI!BS32/1000</f>
        <v>0</v>
      </c>
      <c r="GV35" s="580">
        <f>DATI!BT32/1000</f>
        <v>0</v>
      </c>
      <c r="GW35" s="580">
        <f>DATI!BU32/1000</f>
        <v>0</v>
      </c>
      <c r="GX35" s="581">
        <f>DATI!BV32/1000</f>
        <v>0</v>
      </c>
      <c r="GY35" s="579">
        <f t="shared" si="664"/>
        <v>0.14165936339570478</v>
      </c>
      <c r="GZ35" s="580">
        <f t="shared" si="665"/>
        <v>6.6407061735979976E-3</v>
      </c>
      <c r="HA35" s="580">
        <f t="shared" si="666"/>
        <v>5.4390545802802653E-3</v>
      </c>
      <c r="HB35" s="580">
        <f t="shared" si="667"/>
        <v>51.318657523272591</v>
      </c>
      <c r="HC35" s="580">
        <f t="shared" si="668"/>
        <v>0.15633818511457853</v>
      </c>
      <c r="HD35" s="580">
        <f t="shared" si="669"/>
        <v>29.571112777561943</v>
      </c>
      <c r="HE35" s="580">
        <f t="shared" si="670"/>
        <v>7.9813285628668584</v>
      </c>
      <c r="HF35" s="580">
        <f t="shared" si="671"/>
        <v>27.999066385980129</v>
      </c>
      <c r="HG35" s="580">
        <f t="shared" si="672"/>
        <v>0.42378547356818241</v>
      </c>
      <c r="HH35" s="580">
        <f t="shared" si="673"/>
        <v>9.2638604036224217E-2</v>
      </c>
      <c r="HI35" s="580">
        <f t="shared" si="674"/>
        <v>0.12726966085717814</v>
      </c>
      <c r="HJ35" s="580">
        <f t="shared" si="675"/>
        <v>0.82456187903373956</v>
      </c>
      <c r="HK35" s="580">
        <f t="shared" si="676"/>
        <v>3.710362814454754E-2</v>
      </c>
      <c r="HL35" s="580">
        <f t="shared" si="677"/>
        <v>5.2616227416328609</v>
      </c>
      <c r="HM35" s="580">
        <f t="shared" si="678"/>
        <v>3.0116581286158722E-6</v>
      </c>
      <c r="HN35" s="580">
        <f t="shared" si="679"/>
        <v>3.5352168243269695</v>
      </c>
      <c r="HO35" s="580">
        <f t="shared" si="680"/>
        <v>3.9070240902533707E-2</v>
      </c>
      <c r="HP35" s="580">
        <f t="shared" ref="HP35:HP42" si="801">GL35*1000/$D35</f>
        <v>71.489704646687329</v>
      </c>
      <c r="HQ35" s="580">
        <f t="shared" si="682"/>
        <v>57.194691651382499</v>
      </c>
      <c r="HR35" s="580">
        <f t="shared" si="683"/>
        <v>4.153377725174149E-2</v>
      </c>
      <c r="HS35" s="580">
        <f t="shared" si="684"/>
        <v>0.18186499941272666</v>
      </c>
      <c r="HT35" s="581">
        <f t="shared" si="685"/>
        <v>44.478950015510037</v>
      </c>
      <c r="HU35" s="607">
        <f t="shared" si="686"/>
        <v>50970.579685041164</v>
      </c>
      <c r="HV35" s="608">
        <f t="shared" si="798"/>
        <v>36388.301000000014</v>
      </c>
      <c r="HW35" s="609">
        <f t="shared" si="791"/>
        <v>0</v>
      </c>
      <c r="HX35" s="610">
        <f>DATI!CQ32</f>
        <v>0</v>
      </c>
      <c r="HY35" s="610">
        <f>DATI!CT32</f>
        <v>0</v>
      </c>
      <c r="HZ35" s="611">
        <f t="shared" si="687"/>
        <v>0</v>
      </c>
      <c r="IA35" s="611">
        <f t="shared" si="688"/>
        <v>0</v>
      </c>
      <c r="IB35" s="582">
        <f t="shared" si="689"/>
        <v>0</v>
      </c>
      <c r="IC35" s="610">
        <f>DATI!CV32</f>
        <v>0</v>
      </c>
      <c r="ID35" s="612">
        <f t="shared" si="690"/>
        <v>0</v>
      </c>
      <c r="IE35" s="613">
        <f t="shared" si="691"/>
        <v>0</v>
      </c>
      <c r="IF35" s="613">
        <f t="shared" si="692"/>
        <v>0</v>
      </c>
      <c r="IG35" s="609">
        <f t="shared" si="800"/>
        <v>0</v>
      </c>
      <c r="IH35" s="614">
        <f t="shared" si="338"/>
        <v>0</v>
      </c>
      <c r="II35" s="610">
        <f>DATI!CX32</f>
        <v>0</v>
      </c>
      <c r="IJ35" s="610">
        <f>DATI!DA32</f>
        <v>0</v>
      </c>
      <c r="IK35" s="615">
        <f>DATI!CS32</f>
        <v>14848.173685041154</v>
      </c>
      <c r="IL35" s="594">
        <f t="shared" si="799"/>
        <v>14848.060825040173</v>
      </c>
      <c r="IM35" s="594">
        <f t="shared" si="793"/>
        <v>14848.060825040173</v>
      </c>
      <c r="IN35" s="582">
        <f t="shared" si="694"/>
        <v>9.7248927001601385E-2</v>
      </c>
      <c r="IO35" s="582">
        <f t="shared" si="695"/>
        <v>0.2913064932121574</v>
      </c>
      <c r="IP35" s="609">
        <f t="shared" si="696"/>
        <v>265.78213999901897</v>
      </c>
      <c r="IQ35" s="616">
        <f t="shared" si="343"/>
        <v>1.670821135600226E-3</v>
      </c>
      <c r="IR35" s="610">
        <f>DATI!CZ32</f>
        <v>265.89499999999998</v>
      </c>
      <c r="IS35" s="594">
        <f t="shared" si="794"/>
        <v>36122.518860000993</v>
      </c>
      <c r="IT35" s="615">
        <f>DATI!CR32</f>
        <v>36122.40600000001</v>
      </c>
      <c r="IU35" s="617">
        <f>DATI!CU32</f>
        <v>0.11286000098101795</v>
      </c>
      <c r="IV35" s="639">
        <f t="shared" si="697"/>
        <v>-0.1697633149231991</v>
      </c>
      <c r="IW35" s="590">
        <f t="shared" si="698"/>
        <v>0.23658821452334006</v>
      </c>
      <c r="IX35" s="639">
        <f t="shared" si="699"/>
        <v>0.7086935067878426</v>
      </c>
      <c r="IY35" s="615">
        <f>DATI!CW32</f>
        <v>0</v>
      </c>
      <c r="IZ35" s="618">
        <f t="shared" si="795"/>
        <v>36122.518860000993</v>
      </c>
      <c r="JA35" s="619">
        <f t="shared" si="700"/>
        <v>0.23658821452334006</v>
      </c>
      <c r="JB35" s="619">
        <f t="shared" si="701"/>
        <v>0.7086935067878426</v>
      </c>
      <c r="JC35" s="620">
        <f t="shared" si="796"/>
        <v>36122.518860000993</v>
      </c>
      <c r="JD35" s="616">
        <f t="shared" si="347"/>
        <v>0.2270817293540876</v>
      </c>
      <c r="JE35" s="610">
        <f>DATI!CY32</f>
        <v>36122.40600000001</v>
      </c>
      <c r="JF35" s="610">
        <f>DATI!DB32</f>
        <v>0.11286000098101795</v>
      </c>
      <c r="JG35" s="586">
        <f t="shared" si="797"/>
        <v>98224.127638847378</v>
      </c>
      <c r="JH35" s="566">
        <f t="shared" si="350"/>
        <v>295.81749242973768</v>
      </c>
      <c r="JI35" s="589">
        <f t="shared" si="702"/>
        <v>0.64332919504459274</v>
      </c>
      <c r="JJ35" s="603" t="str">
        <f>DATI!CN32</f>
        <v>11/17</v>
      </c>
      <c r="JK35" s="604">
        <f>DATI!CO32/DATI!CP32</f>
        <v>0.98325992545952945</v>
      </c>
      <c r="JL35" s="621">
        <f t="shared" si="703"/>
        <v>3.8260829556279277E-3</v>
      </c>
      <c r="JM35" s="622">
        <f t="shared" si="704"/>
        <v>4.1737861410394261E-2</v>
      </c>
      <c r="JN35" s="623">
        <f t="shared" si="705"/>
        <v>134346.64649884836</v>
      </c>
      <c r="JO35" s="594">
        <f t="shared" si="706"/>
        <v>134346.64649884836</v>
      </c>
      <c r="JP35" s="589">
        <f t="shared" si="707"/>
        <v>0.87991740956793274</v>
      </c>
      <c r="JQ35" s="590">
        <f t="shared" si="708"/>
        <v>-1.2230518060382001E-2</v>
      </c>
      <c r="JR35" s="624">
        <f t="shared" si="709"/>
        <v>0.87991740956793274</v>
      </c>
      <c r="JS35" s="585">
        <f t="shared" si="710"/>
        <v>-1.2230518060382001E-2</v>
      </c>
      <c r="JT35" s="576">
        <f>DATI!BW32</f>
        <v>16264.418475138908</v>
      </c>
      <c r="JU35" s="577">
        <f>DATI!BX32</f>
        <v>14178.862061124515</v>
      </c>
      <c r="JV35" s="577">
        <f>DATI!BY32</f>
        <v>6201.2623347181716</v>
      </c>
      <c r="JW35" s="577">
        <f>DATI!BZ32</f>
        <v>23737.655999999999</v>
      </c>
      <c r="JX35" s="577">
        <f>DATI!CA32</f>
        <v>18991.097000000002</v>
      </c>
      <c r="JY35" s="577">
        <f>DATI!CB32</f>
        <v>9370.7048577443693</v>
      </c>
      <c r="JZ35" s="577">
        <f>DATI!CC32</f>
        <v>2687.226144204084</v>
      </c>
      <c r="KA35" s="577">
        <f>DATI!CD32</f>
        <v>19.991572017341618</v>
      </c>
      <c r="KB35" s="577">
        <f>DATI!CE32</f>
        <v>1572.3764583462478</v>
      </c>
      <c r="KC35" s="577">
        <f>DATI!CF32</f>
        <v>0</v>
      </c>
      <c r="KD35" s="577">
        <f>DATI!CG32</f>
        <v>167.74700000000001</v>
      </c>
      <c r="KE35" s="577">
        <f>DATI!CH32</f>
        <v>46.096260897159574</v>
      </c>
      <c r="KF35" s="577">
        <f>DATI!CI32</f>
        <v>30.144800586700441</v>
      </c>
      <c r="KG35" s="577">
        <f>DATI!CJ32</f>
        <v>137.90070268392563</v>
      </c>
      <c r="KH35" s="577">
        <f>DATI!CK32</f>
        <v>1056.4595720133782</v>
      </c>
      <c r="KI35" s="577">
        <f>DATI!CL32</f>
        <v>734.00066761563346</v>
      </c>
      <c r="KJ35" s="625">
        <f t="shared" si="353"/>
        <v>48.982868107862259</v>
      </c>
      <c r="KK35" s="626">
        <f t="shared" si="711"/>
        <v>3.6476262026085234E-2</v>
      </c>
      <c r="KL35" s="627">
        <f t="shared" si="354"/>
        <v>42.701885180908846</v>
      </c>
      <c r="KM35" s="626">
        <f t="shared" si="712"/>
        <v>-9.7180124684390664E-4</v>
      </c>
      <c r="KN35" s="627">
        <f t="shared" si="355"/>
        <v>18.67608211803342</v>
      </c>
      <c r="KO35" s="626">
        <f t="shared" si="713"/>
        <v>0.2225048358330507</v>
      </c>
      <c r="KP35" s="627">
        <f t="shared" si="356"/>
        <v>71.489704646687329</v>
      </c>
      <c r="KQ35" s="626">
        <f t="shared" si="714"/>
        <v>3.0604141128731919E-2</v>
      </c>
      <c r="KR35" s="627">
        <f t="shared" si="357"/>
        <v>57.194691651382499</v>
      </c>
      <c r="KS35" s="626">
        <f t="shared" si="715"/>
        <v>-9.4183388303800269E-2</v>
      </c>
      <c r="KT35" s="627">
        <f t="shared" si="358"/>
        <v>28.22135945568607</v>
      </c>
      <c r="KU35" s="626">
        <f t="shared" si="716"/>
        <v>1.3595699172698135E-2</v>
      </c>
      <c r="KV35" s="627">
        <f t="shared" si="359"/>
        <v>8.0930064606213161</v>
      </c>
      <c r="KW35" s="626">
        <f t="shared" si="717"/>
        <v>-0.18576117750271195</v>
      </c>
      <c r="KX35" s="627">
        <f t="shared" si="360"/>
        <v>6.0207780369836497E-2</v>
      </c>
      <c r="KY35" s="626">
        <f t="shared" si="718"/>
        <v>-0.79862277430409045</v>
      </c>
      <c r="KZ35" s="627">
        <f t="shared" si="361"/>
        <v>4.735460342022713</v>
      </c>
      <c r="LA35" s="626">
        <f t="shared" si="719"/>
        <v>-6.3024095168836822E-2</v>
      </c>
      <c r="LB35" s="628" t="s">
        <v>177</v>
      </c>
      <c r="LC35" s="629" t="s">
        <v>177</v>
      </c>
      <c r="LD35" s="627">
        <f t="shared" si="362"/>
        <v>0.5051966161009267</v>
      </c>
      <c r="LE35" s="626">
        <f t="shared" si="720"/>
        <v>0.28464149888330853</v>
      </c>
      <c r="LF35" s="627">
        <f t="shared" si="363"/>
        <v>0.13882617882972861</v>
      </c>
      <c r="LG35" s="626">
        <f t="shared" si="721"/>
        <v>-0.15096580841504498</v>
      </c>
      <c r="LH35" s="627">
        <f t="shared" si="364"/>
        <v>9.0785833722440881E-2</v>
      </c>
      <c r="LI35" s="626">
        <f t="shared" si="722"/>
        <v>0.14629324546944827</v>
      </c>
      <c r="LJ35" s="627">
        <f t="shared" si="365"/>
        <v>0.41530977217988524</v>
      </c>
      <c r="LK35" s="626">
        <f t="shared" si="723"/>
        <v>-1.6536656854179918E-2</v>
      </c>
      <c r="LL35" s="627">
        <f t="shared" si="366"/>
        <v>3.1816950576081355</v>
      </c>
      <c r="LM35" s="626">
        <f t="shared" si="724"/>
        <v>0.26103301328507944</v>
      </c>
      <c r="LN35" s="627">
        <f t="shared" si="367"/>
        <v>2.2105590770340995</v>
      </c>
      <c r="LO35" s="630">
        <f t="shared" si="725"/>
        <v>4.0447494873831813</v>
      </c>
      <c r="LP35" s="631">
        <f t="shared" si="726"/>
        <v>0.106525509536226</v>
      </c>
      <c r="LQ35" s="632">
        <f t="shared" si="727"/>
        <v>9.2865939720740781E-2</v>
      </c>
      <c r="LR35" s="632">
        <f t="shared" si="728"/>
        <v>4.0615816113156046E-2</v>
      </c>
      <c r="LS35" s="632">
        <f t="shared" si="729"/>
        <v>0.15547226016478011</v>
      </c>
      <c r="LT35" s="632">
        <f t="shared" si="730"/>
        <v>0.12438417565738484</v>
      </c>
      <c r="LU35" s="632">
        <f t="shared" si="731"/>
        <v>6.1374411339123004E-2</v>
      </c>
      <c r="LV35" s="632">
        <f t="shared" si="732"/>
        <v>1.7600268628599904E-2</v>
      </c>
      <c r="LW35" s="632">
        <f t="shared" si="733"/>
        <v>1.3093689140086426E-4</v>
      </c>
      <c r="LX35" s="633">
        <f t="shared" si="734"/>
        <v>1.0298444033774159E-2</v>
      </c>
      <c r="LY35" s="634" t="s">
        <v>177</v>
      </c>
      <c r="LZ35" s="633">
        <f t="shared" si="735"/>
        <v>1.0986765174228394E-3</v>
      </c>
      <c r="MA35" s="633">
        <f t="shared" si="736"/>
        <v>3.0191228092726479E-4</v>
      </c>
      <c r="MB35" s="633">
        <f t="shared" si="737"/>
        <v>1.9743652361593354E-4</v>
      </c>
      <c r="MC35" s="633">
        <f t="shared" si="738"/>
        <v>9.0319507219168034E-4</v>
      </c>
      <c r="MD35" s="633">
        <f t="shared" si="739"/>
        <v>6.9193924384798643E-3</v>
      </c>
      <c r="ME35" s="633">
        <f t="shared" si="740"/>
        <v>4.8074141253315007E-3</v>
      </c>
      <c r="MF35" s="631">
        <f t="shared" si="741"/>
        <v>0.16278339502718886</v>
      </c>
      <c r="MG35" s="632">
        <f t="shared" si="742"/>
        <v>0.14190998020987289</v>
      </c>
      <c r="MH35" s="632">
        <f t="shared" si="743"/>
        <v>6.2065701140355971E-2</v>
      </c>
      <c r="MI35" s="632">
        <f t="shared" si="744"/>
        <v>0.23757973514847835</v>
      </c>
      <c r="MJ35" s="632">
        <f t="shared" si="745"/>
        <v>0.19007351844002887</v>
      </c>
      <c r="MK35" s="632">
        <f t="shared" si="746"/>
        <v>9.378725423679013E-2</v>
      </c>
      <c r="ML35" s="632">
        <f t="shared" si="747"/>
        <v>2.6895261925780414E-2</v>
      </c>
      <c r="MM35" s="632">
        <f t="shared" si="748"/>
        <v>2.0008683187092073E-4</v>
      </c>
      <c r="MN35" s="633">
        <f t="shared" si="749"/>
        <v>1.573722285501163E-2</v>
      </c>
      <c r="MO35" s="634" t="s">
        <v>177</v>
      </c>
      <c r="MP35" s="633">
        <f t="shared" si="750"/>
        <v>1.6789057787319776E-3</v>
      </c>
      <c r="MQ35" s="633">
        <f t="shared" si="751"/>
        <v>4.6135715570578368E-4</v>
      </c>
      <c r="MR35" s="633">
        <f t="shared" si="752"/>
        <v>3.0170602099432168E-4</v>
      </c>
      <c r="MS35" s="633">
        <f t="shared" si="753"/>
        <v>1.3801873453906362E-3</v>
      </c>
      <c r="MT35" s="633">
        <f t="shared" si="754"/>
        <v>1.057363816014577E-2</v>
      </c>
      <c r="MU35" s="633">
        <f t="shared" si="755"/>
        <v>7.3462891285866003E-3</v>
      </c>
      <c r="MV35" s="586">
        <f t="shared" si="397"/>
        <v>103246.85767884737</v>
      </c>
      <c r="MW35" s="566">
        <f t="shared" si="398"/>
        <v>295.81749242973768</v>
      </c>
      <c r="MX35" s="624">
        <f t="shared" si="399"/>
        <v>0.64905426675683864</v>
      </c>
      <c r="MY35" s="1471">
        <f t="shared" si="756"/>
        <v>0.22708101986745691</v>
      </c>
      <c r="MZ35" s="583">
        <f t="shared" si="757"/>
        <v>7.0948663068046279E-7</v>
      </c>
      <c r="NA35" s="1472">
        <f t="shared" si="758"/>
        <v>0.22708172935408757</v>
      </c>
      <c r="NB35" s="623">
        <f t="shared" si="759"/>
        <v>134346.64649884836</v>
      </c>
      <c r="NC35" s="615">
        <f t="shared" si="760"/>
        <v>134346.64649884836</v>
      </c>
      <c r="ND35" s="589">
        <f t="shared" si="400"/>
        <v>0.84456094931027537</v>
      </c>
      <c r="NE35" s="638">
        <f t="shared" si="401"/>
        <v>0.84456094931027537</v>
      </c>
    </row>
    <row r="36" spans="1:369" ht="8.25" customHeight="1" outlineLevel="1" x14ac:dyDescent="0.2">
      <c r="A36" s="477" t="s">
        <v>183</v>
      </c>
      <c r="B36" s="478">
        <f>DATI!D33</f>
        <v>60</v>
      </c>
      <c r="C36" s="1515" t="str">
        <f>DATI!F33 &amp; "/" &amp; DATI!E33 &amp; " (" &amp; TEXT(DATI!F33/DATI!E33,"0,0%") &amp; ")"</f>
        <v>57/57 (100,0%)</v>
      </c>
      <c r="D36" s="479">
        <f>DATI!G33</f>
        <v>227495</v>
      </c>
      <c r="E36" s="480">
        <f t="shared" si="761"/>
        <v>2.2862118797194981E-2</v>
      </c>
      <c r="F36" s="481">
        <f t="shared" si="612"/>
        <v>1.8981432547651763E-3</v>
      </c>
      <c r="G36" s="482">
        <f>DATI!H33</f>
        <v>98466.531419999999</v>
      </c>
      <c r="H36" s="483">
        <f t="shared" si="251"/>
        <v>269.77131895890409</v>
      </c>
      <c r="I36" s="484">
        <f t="shared" si="252"/>
        <v>432.829431064419</v>
      </c>
      <c r="J36" s="485">
        <f t="shared" si="613"/>
        <v>1.1858340577107369</v>
      </c>
      <c r="K36" s="486">
        <f t="shared" si="254"/>
        <v>-3.5894345795233699E-2</v>
      </c>
      <c r="L36" s="486">
        <f t="shared" si="614"/>
        <v>-3.7720889398223954E-2</v>
      </c>
      <c r="M36" s="486">
        <f t="shared" si="615"/>
        <v>2.1329423797855122E-2</v>
      </c>
      <c r="N36" s="487">
        <f>DATI!I33</f>
        <v>23930.120999999999</v>
      </c>
      <c r="O36" s="487"/>
      <c r="P36" s="487">
        <f>DATI!J33</f>
        <v>4697.7190000000001</v>
      </c>
      <c r="Q36" s="483">
        <f>DATI!K33</f>
        <v>4576.4989999999998</v>
      </c>
      <c r="R36" s="483">
        <f>DATI!L33</f>
        <v>121.22</v>
      </c>
      <c r="S36" s="483">
        <f t="shared" si="616"/>
        <v>2.5579538487363607E-13</v>
      </c>
      <c r="T36" s="487">
        <f>DATI!M33</f>
        <v>3143.92</v>
      </c>
      <c r="U36" s="483">
        <f>DATI!N33</f>
        <v>3143.92</v>
      </c>
      <c r="V36" s="483">
        <f>DATI!O33</f>
        <v>0</v>
      </c>
      <c r="W36" s="488">
        <f t="shared" si="762"/>
        <v>0</v>
      </c>
      <c r="X36" s="489">
        <f>DATI!P33</f>
        <v>62593.832419999999</v>
      </c>
      <c r="Y36" s="483">
        <f>DATI!Q33</f>
        <v>4755.1750000000002</v>
      </c>
      <c r="Z36" s="487">
        <f>DATI!R33</f>
        <v>2640.49</v>
      </c>
      <c r="AA36" s="487">
        <f>DATI!U33</f>
        <v>107.52</v>
      </c>
      <c r="AB36" s="487">
        <f>DATI!V33</f>
        <v>1352.9290000000001</v>
      </c>
      <c r="AC36" s="487">
        <f>DATI!W33</f>
        <v>74415.190419999999</v>
      </c>
      <c r="AD36" s="484">
        <f t="shared" si="257"/>
        <v>327.10692727312687</v>
      </c>
      <c r="AE36" s="486">
        <f t="shared" ref="AE36" si="802">+(AC36-AC49)/AC49</f>
        <v>-3.1482379839946249E-2</v>
      </c>
      <c r="AF36" s="486">
        <f t="shared" si="764"/>
        <v>-3.3317282120387495E-2</v>
      </c>
      <c r="AG36" s="490">
        <f t="shared" si="258"/>
        <v>0.75574095428007715</v>
      </c>
      <c r="AH36" s="491">
        <f t="shared" si="617"/>
        <v>24051.341</v>
      </c>
      <c r="AI36" s="483">
        <f t="shared" si="618"/>
        <v>65.894084931506853</v>
      </c>
      <c r="AJ36" s="484">
        <f t="shared" si="260"/>
        <v>105.72250379129211</v>
      </c>
      <c r="AK36" s="485">
        <f t="shared" si="261"/>
        <v>0.28965069531860854</v>
      </c>
      <c r="AL36" s="486">
        <f t="shared" ref="AL36:AL42" si="803">(AH36-AH49)/AH49</f>
        <v>-4.9293986971507983E-2</v>
      </c>
      <c r="AM36" s="486">
        <f t="shared" si="620"/>
        <v>-5.1095144322725723E-2</v>
      </c>
      <c r="AN36" s="492">
        <f>DATI!EH33/1000</f>
        <v>533.16200000000003</v>
      </c>
      <c r="AO36" s="493">
        <f>(DATI!EI33+DATI!ES33)/1000</f>
        <v>250.953</v>
      </c>
      <c r="AP36" s="493">
        <f>DATI!EJ33/1000</f>
        <v>0</v>
      </c>
      <c r="AQ36" s="493">
        <f>(DATI!EK33+DATI!EU33)/1000</f>
        <v>74.569999999999993</v>
      </c>
      <c r="AR36" s="493">
        <f>DATI!EL33/1000</f>
        <v>15.814</v>
      </c>
      <c r="AS36" s="493">
        <f>DATI!EM33/1000</f>
        <v>0</v>
      </c>
      <c r="AT36" s="493">
        <f>DATI!EN33/1000</f>
        <v>0</v>
      </c>
      <c r="AU36" s="494">
        <f>DATI!EO33/1000</f>
        <v>0</v>
      </c>
      <c r="AV36" s="494">
        <f>DATI!EP33/1000</f>
        <v>0</v>
      </c>
      <c r="AW36" s="493">
        <f>DATI!EQ33/1000</f>
        <v>478.43</v>
      </c>
      <c r="AX36" s="494">
        <f>(DATI!ER33+DATI!EW33)/1000</f>
        <v>0</v>
      </c>
      <c r="AY36" s="494">
        <f>DATI!ET33/1000</f>
        <v>0</v>
      </c>
      <c r="AZ36" s="494">
        <f>DATI!EV33/1000</f>
        <v>0</v>
      </c>
      <c r="BA36" s="494">
        <f>DATI!EX33/1000</f>
        <v>0</v>
      </c>
      <c r="BB36" s="495">
        <f>DATI!DE33/1000</f>
        <v>8.0020000000000007</v>
      </c>
      <c r="BC36" s="496">
        <f>DATI!DF33/1000</f>
        <v>0.56000000000000005</v>
      </c>
      <c r="BD36" s="493">
        <f>DATI!DG33/1000</f>
        <v>3.8450000000000002</v>
      </c>
      <c r="BE36" s="496">
        <f>DATI!DH33/1000</f>
        <v>11283.483</v>
      </c>
      <c r="BF36" s="496">
        <f>DATI!DI33/1000</f>
        <v>23.882999999999999</v>
      </c>
      <c r="BG36" s="496">
        <f>DATI!DJ33/1000</f>
        <v>5267.09</v>
      </c>
      <c r="BH36" s="496">
        <f>DATI!DK33/1000</f>
        <v>1331.56</v>
      </c>
      <c r="BI36" s="496">
        <f>DATI!DL33/1000</f>
        <v>7330.08</v>
      </c>
      <c r="BJ36" s="496">
        <f>DATI!DM33/1000</f>
        <v>45.604999999999997</v>
      </c>
      <c r="BK36" s="496">
        <f>DATI!DN33/1000</f>
        <v>30.542999999999999</v>
      </c>
      <c r="BL36" s="496">
        <f>DATI!DO33/1000</f>
        <v>23.478000000000002</v>
      </c>
      <c r="BM36" s="496">
        <f>DATI!DP33/1000</f>
        <v>4563.3344200000001</v>
      </c>
      <c r="BN36" s="496">
        <f>DATI!DQ33/1000</f>
        <v>61.31</v>
      </c>
      <c r="BO36" s="496">
        <f>DATI!DR33/1000</f>
        <v>1156.7739999999999</v>
      </c>
      <c r="BP36" s="496">
        <f>DATI!DS33/1000</f>
        <v>1092.114</v>
      </c>
      <c r="BQ36" s="496">
        <f>DATI!DT33/1000</f>
        <v>5.8760000000000003</v>
      </c>
      <c r="BR36" s="496">
        <f>DATI!DU33/1000</f>
        <v>16199.26</v>
      </c>
      <c r="BS36" s="496">
        <f>DATI!DV33/1000</f>
        <v>9250.0400000000009</v>
      </c>
      <c r="BT36" s="496">
        <f>DATI!DW33/1000</f>
        <v>11.926</v>
      </c>
      <c r="BU36" s="496">
        <f>DATI!DX33/1000</f>
        <v>170.87899999999999</v>
      </c>
      <c r="BV36" s="497">
        <f>DATI!DY33/1000</f>
        <v>4734.1899999999996</v>
      </c>
      <c r="BW36" s="498">
        <f>DATI!DZ33/1000</f>
        <v>3.8450000000000002</v>
      </c>
      <c r="BX36" s="499">
        <f>DATI!EA33/1000</f>
        <v>0</v>
      </c>
      <c r="BY36" s="499">
        <f>DATI!EB33/1000</f>
        <v>0</v>
      </c>
      <c r="BZ36" s="499">
        <f>DATI!EC33/1000</f>
        <v>0</v>
      </c>
      <c r="CA36" s="499">
        <f>DATI!ED33/1000</f>
        <v>0</v>
      </c>
      <c r="CB36" s="499">
        <f>DATI!EE33/1000</f>
        <v>0</v>
      </c>
      <c r="CC36" s="499">
        <f>DATI!EF33/1000</f>
        <v>0</v>
      </c>
      <c r="CD36" s="500">
        <f>DATI!EG33/1000</f>
        <v>0</v>
      </c>
      <c r="CE36" s="498">
        <f t="shared" si="765"/>
        <v>3.5174399437350276E-2</v>
      </c>
      <c r="CF36" s="499">
        <f t="shared" si="621"/>
        <v>2.4615925624739006E-3</v>
      </c>
      <c r="CG36" s="499">
        <f t="shared" si="622"/>
        <v>1.6901470361985978E-2</v>
      </c>
      <c r="CH36" s="499">
        <f t="shared" si="623"/>
        <v>49.598817556429815</v>
      </c>
      <c r="CI36" s="499">
        <f t="shared" si="624"/>
        <v>0.10498252708850744</v>
      </c>
      <c r="CJ36" s="499">
        <f t="shared" si="625"/>
        <v>23.152552803358315</v>
      </c>
      <c r="CK36" s="499">
        <f t="shared" si="626"/>
        <v>5.8531396294424054</v>
      </c>
      <c r="CL36" s="499">
        <f t="shared" si="627"/>
        <v>32.220840018461942</v>
      </c>
      <c r="CM36" s="499">
        <f t="shared" si="766"/>
        <v>0.20046594430646827</v>
      </c>
      <c r="CN36" s="499">
        <f t="shared" si="628"/>
        <v>0.13425789577792918</v>
      </c>
      <c r="CO36" s="499">
        <f t="shared" si="629"/>
        <v>0.10320226818171828</v>
      </c>
      <c r="CP36" s="499">
        <f t="shared" si="630"/>
        <v>20.059053693487769</v>
      </c>
      <c r="CQ36" s="499">
        <f t="shared" si="631"/>
        <v>0.26950042858084794</v>
      </c>
      <c r="CR36" s="499">
        <f t="shared" si="632"/>
        <v>5.0848326336842566</v>
      </c>
      <c r="CS36" s="499">
        <f t="shared" si="633"/>
        <v>4.8006066067386097</v>
      </c>
      <c r="CT36" s="499">
        <f t="shared" si="634"/>
        <v>2.5829139101958287E-2</v>
      </c>
      <c r="CU36" s="499">
        <f t="shared" si="635"/>
        <v>71.207103452823134</v>
      </c>
      <c r="CV36" s="499">
        <f t="shared" si="636"/>
        <v>40.660410118903712</v>
      </c>
      <c r="CW36" s="499">
        <f t="shared" si="637"/>
        <v>5.2423130178685245E-2</v>
      </c>
      <c r="CX36" s="499">
        <f t="shared" si="638"/>
        <v>0.75113299193388861</v>
      </c>
      <c r="CY36" s="500">
        <f t="shared" si="639"/>
        <v>20.810083738104133</v>
      </c>
      <c r="CZ36" s="482">
        <f>DATI!AA33</f>
        <v>94383.249420000007</v>
      </c>
      <c r="DA36" s="483">
        <f t="shared" si="640"/>
        <v>258.58424498630137</v>
      </c>
      <c r="DB36" s="484">
        <f t="shared" si="288"/>
        <v>414.88054427569836</v>
      </c>
      <c r="DC36" s="485">
        <f t="shared" si="641"/>
        <v>1.1366590254128721</v>
      </c>
      <c r="DD36" s="501">
        <f t="shared" si="767"/>
        <v>-4.8450967353599793E-2</v>
      </c>
      <c r="DE36" s="502">
        <f t="shared" si="642"/>
        <v>-5.0253721845217675E-2</v>
      </c>
      <c r="DF36" s="483">
        <f t="shared" si="768"/>
        <v>-4805.8056700000016</v>
      </c>
      <c r="DG36" s="503">
        <f t="shared" si="769"/>
        <v>-21.952485574916466</v>
      </c>
      <c r="DH36" s="504">
        <f t="shared" si="770"/>
        <v>2.1223322628214889E-2</v>
      </c>
      <c r="DI36" s="505">
        <f>DATI!AB33+DATI!AG33</f>
        <v>62941.089126220322</v>
      </c>
      <c r="DJ36" s="483">
        <f t="shared" si="643"/>
        <v>172.44134007183649</v>
      </c>
      <c r="DK36" s="506">
        <f t="shared" si="290"/>
        <v>276.67020869126935</v>
      </c>
      <c r="DL36" s="507">
        <f t="shared" si="291"/>
        <v>0.75800057175690239</v>
      </c>
      <c r="DM36" s="508">
        <f t="shared" si="771"/>
        <v>0.66686715612148628</v>
      </c>
      <c r="DN36" s="509">
        <f t="shared" si="772"/>
        <v>7.3653279484140032E-3</v>
      </c>
      <c r="DO36" s="509">
        <f t="shared" si="773"/>
        <v>5.0000000000000044E-3</v>
      </c>
      <c r="DP36" s="509">
        <f t="shared" si="774"/>
        <v>-4.1442496669162977E-2</v>
      </c>
      <c r="DQ36" s="509">
        <f t="shared" si="775"/>
        <v>-4.325852903882204E-2</v>
      </c>
      <c r="DR36" s="510">
        <f t="shared" si="776"/>
        <v>-2721.2095960888837</v>
      </c>
      <c r="DS36" s="510">
        <f t="shared" si="777"/>
        <v>-12.509488320626872</v>
      </c>
      <c r="DT36" s="511">
        <f t="shared" si="778"/>
        <v>2.1567517531358459E-2</v>
      </c>
      <c r="DU36" s="512" t="str">
        <f>DATI!AI33</f>
        <v>7/7</v>
      </c>
      <c r="DV36" s="511">
        <f>DATI!AJ33/DATI!AK33</f>
        <v>1</v>
      </c>
      <c r="DW36" s="513">
        <f>DATI!AB33</f>
        <v>62600.549420000003</v>
      </c>
      <c r="DX36" s="483">
        <f t="shared" si="644"/>
        <v>171.50835457534248</v>
      </c>
      <c r="DY36" s="514">
        <f t="shared" si="293"/>
        <v>275.17329796259259</v>
      </c>
      <c r="DZ36" s="485">
        <f t="shared" si="294"/>
        <v>0.75389944647285645</v>
      </c>
      <c r="EA36" s="508">
        <f t="shared" si="779"/>
        <v>0.66325910375718444</v>
      </c>
      <c r="EB36" s="504">
        <f t="shared" si="780"/>
        <v>8.5577681132596728E-3</v>
      </c>
      <c r="EC36" s="515">
        <f t="shared" si="781"/>
        <v>31442.160293779685</v>
      </c>
      <c r="ED36" s="516">
        <f t="shared" si="645"/>
        <v>86.142904914464893</v>
      </c>
      <c r="EE36" s="517">
        <f t="shared" si="296"/>
        <v>138.21033558442906</v>
      </c>
      <c r="EF36" s="518">
        <f t="shared" si="297"/>
        <v>0.37865845365597001</v>
      </c>
      <c r="EG36" s="519">
        <f t="shared" si="646"/>
        <v>-6.2177087787711242E-2</v>
      </c>
      <c r="EH36" s="519">
        <f t="shared" si="647"/>
        <v>-6.3953837497214519E-2</v>
      </c>
      <c r="EI36" s="501">
        <f t="shared" si="648"/>
        <v>0.33313284387851372</v>
      </c>
      <c r="EJ36" s="520">
        <f t="shared" si="649"/>
        <v>-2084.5960739111179</v>
      </c>
      <c r="EK36" s="520">
        <f t="shared" si="650"/>
        <v>-9.4429972542895371</v>
      </c>
      <c r="EL36" s="482">
        <f>DATI!AD33</f>
        <v>23941.061000000002</v>
      </c>
      <c r="EM36" s="483">
        <f t="shared" si="651"/>
        <v>65.59194794520549</v>
      </c>
      <c r="EN36" s="514">
        <f t="shared" si="300"/>
        <v>105.23774588452494</v>
      </c>
      <c r="EO36" s="485">
        <f t="shared" si="652"/>
        <v>0.28832259146445188</v>
      </c>
      <c r="EP36" s="501">
        <f t="shared" si="782"/>
        <v>-5.2547750031224048E-2</v>
      </c>
      <c r="EQ36" s="502">
        <f t="shared" si="783"/>
        <v>-5.4342742974965969E-2</v>
      </c>
      <c r="ER36" s="501">
        <f t="shared" si="653"/>
        <v>1.7833680582519232E-2</v>
      </c>
      <c r="ES36" s="483">
        <f t="shared" si="784"/>
        <v>-1327.8229999999967</v>
      </c>
      <c r="ET36" s="501">
        <f t="shared" si="654"/>
        <v>0.25365794404326625</v>
      </c>
      <c r="EU36" s="503">
        <f t="shared" si="785"/>
        <v>-6.0475481294975424</v>
      </c>
      <c r="EV36" s="482">
        <f>DATI!AE33</f>
        <v>4697.7190000000001</v>
      </c>
      <c r="EW36" s="483">
        <f t="shared" si="655"/>
        <v>12.870463013698631</v>
      </c>
      <c r="EX36" s="514">
        <f t="shared" si="304"/>
        <v>20.649768126772017</v>
      </c>
      <c r="EY36" s="485">
        <f t="shared" si="305"/>
        <v>5.6574707196635661E-2</v>
      </c>
      <c r="EZ36" s="501">
        <f t="shared" si="786"/>
        <v>-0.12568597183639627</v>
      </c>
      <c r="FA36" s="502">
        <f t="shared" si="787"/>
        <v>-0.12734240097171143</v>
      </c>
      <c r="FB36" s="483">
        <f t="shared" si="788"/>
        <v>-675.3149999999996</v>
      </c>
      <c r="FC36" s="503">
        <f t="shared" si="789"/>
        <v>-3.0133136475295004</v>
      </c>
      <c r="FD36" s="483">
        <f>DATI!AG33</f>
        <v>340.53970622032136</v>
      </c>
      <c r="FE36" s="501">
        <f t="shared" si="656"/>
        <v>3.6080523643018409E-3</v>
      </c>
      <c r="FF36" s="483">
        <f t="shared" si="790"/>
        <v>4357.179293779679</v>
      </c>
      <c r="FG36" s="501">
        <f t="shared" si="657"/>
        <v>1.915285739809525E-2</v>
      </c>
      <c r="FH36" s="482">
        <f>DATI!AF33</f>
        <v>3143.92</v>
      </c>
      <c r="FI36" s="483">
        <f t="shared" si="658"/>
        <v>8.6134794520547953</v>
      </c>
      <c r="FJ36" s="509">
        <f t="shared" si="659"/>
        <v>3.3310147926882E-2</v>
      </c>
      <c r="FK36" s="509">
        <f t="shared" si="660"/>
        <v>-5.2269681956642638E-2</v>
      </c>
      <c r="FL36" s="521">
        <f>DATI!AL33</f>
        <v>915.65346848910906</v>
      </c>
      <c r="FM36" s="522" t="str">
        <f>DATI!AM33</f>
        <v>7/7</v>
      </c>
      <c r="FN36" s="523">
        <f>DATI!AN33/DATI!AO33</f>
        <v>1</v>
      </c>
      <c r="FO36" s="486">
        <f t="shared" si="661"/>
        <v>0.2912457913970804</v>
      </c>
      <c r="FP36" s="524">
        <f t="shared" si="662"/>
        <v>9.7014403945185658E-3</v>
      </c>
      <c r="FQ36" s="486">
        <f t="shared" si="663"/>
        <v>-0.16706717200983259</v>
      </c>
      <c r="FR36" s="482">
        <f>DATI!AP33</f>
        <v>6229.3589999999995</v>
      </c>
      <c r="FS36" s="525">
        <f>DATI!AQ33</f>
        <v>7.9019999999999992</v>
      </c>
      <c r="FT36" s="525">
        <f>DATI!AR33</f>
        <v>2640.4900000000002</v>
      </c>
      <c r="FU36" s="495">
        <f>DATI!AS33/1000</f>
        <v>8.4320000000000004</v>
      </c>
      <c r="FV36" s="496">
        <f>DATI!AT33/1000</f>
        <v>1.915</v>
      </c>
      <c r="FW36" s="496">
        <f>DATI!AU33/1000</f>
        <v>3.8450000000000002</v>
      </c>
      <c r="FX36" s="496">
        <f>DATI!AV33/1000</f>
        <v>11283.483</v>
      </c>
      <c r="FY36" s="496">
        <f>DATI!AW33/1000</f>
        <v>23.882999999999999</v>
      </c>
      <c r="FZ36" s="496">
        <f>DATI!AX33/1000</f>
        <v>5267.09</v>
      </c>
      <c r="GA36" s="496">
        <f>DATI!AY33/1000</f>
        <v>1331.56</v>
      </c>
      <c r="GB36" s="496">
        <f>DATI!AZ33/1000</f>
        <v>7330.08</v>
      </c>
      <c r="GC36" s="496">
        <f>DATI!BA33/1000</f>
        <v>45.604999999999997</v>
      </c>
      <c r="GD36" s="496">
        <f>DATI!BB33/1000</f>
        <v>34.743000000000002</v>
      </c>
      <c r="GE36" s="496">
        <f>DATI!BC33/1000</f>
        <v>23.478000000000002</v>
      </c>
      <c r="GF36" s="496">
        <f>DATI!BD33/1000</f>
        <v>4563.3344200000001</v>
      </c>
      <c r="GG36" s="496">
        <f>DATI!BE33/1000</f>
        <v>61.31</v>
      </c>
      <c r="GH36" s="496">
        <f>DATI!BF33/1000</f>
        <v>1156.7739999999999</v>
      </c>
      <c r="GI36" s="496">
        <f>DATI!BG33/1000</f>
        <v>0.08</v>
      </c>
      <c r="GJ36" s="496">
        <f>DATI!BH33/1000</f>
        <v>1092.114</v>
      </c>
      <c r="GK36" s="496">
        <f>DATI!BI33/1000</f>
        <v>6.5279999999999996</v>
      </c>
      <c r="GL36" s="496">
        <f>DATI!BJ33/1000</f>
        <v>16199.26</v>
      </c>
      <c r="GM36" s="496">
        <f>DATI!BK33/1000</f>
        <v>9250.0400000000009</v>
      </c>
      <c r="GN36" s="496">
        <f>DATI!BL33/1000</f>
        <v>11.926</v>
      </c>
      <c r="GO36" s="496">
        <f>DATI!BM33/1000</f>
        <v>170.87899999999999</v>
      </c>
      <c r="GP36" s="497">
        <f>DATI!BN33/1000</f>
        <v>4734.1899999999996</v>
      </c>
      <c r="GQ36" s="498">
        <f>DATI!BO33/1000</f>
        <v>3.8450000000000002</v>
      </c>
      <c r="GR36" s="499">
        <f>DATI!BP33/1000</f>
        <v>0</v>
      </c>
      <c r="GS36" s="499">
        <f>DATI!BQ33/1000</f>
        <v>0</v>
      </c>
      <c r="GT36" s="499">
        <f>DATI!BR33/1000</f>
        <v>0</v>
      </c>
      <c r="GU36" s="499">
        <f>DATI!BS33/1000</f>
        <v>0</v>
      </c>
      <c r="GV36" s="499">
        <f>DATI!BT33/1000</f>
        <v>0</v>
      </c>
      <c r="GW36" s="499">
        <f>DATI!BU33/1000</f>
        <v>0</v>
      </c>
      <c r="GX36" s="500">
        <f>DATI!BV33/1000</f>
        <v>0</v>
      </c>
      <c r="GY36" s="498">
        <f t="shared" si="664"/>
        <v>3.7064550869249875E-2</v>
      </c>
      <c r="GZ36" s="499">
        <f t="shared" si="665"/>
        <v>8.4177674234598571E-3</v>
      </c>
      <c r="HA36" s="499">
        <f t="shared" si="666"/>
        <v>1.6901470361985978E-2</v>
      </c>
      <c r="HB36" s="499">
        <f t="shared" si="667"/>
        <v>49.598817556429815</v>
      </c>
      <c r="HC36" s="499">
        <f t="shared" si="668"/>
        <v>0.10498252708850744</v>
      </c>
      <c r="HD36" s="499">
        <f t="shared" si="669"/>
        <v>23.152552803358315</v>
      </c>
      <c r="HE36" s="499">
        <f t="shared" si="670"/>
        <v>5.8531396294424054</v>
      </c>
      <c r="HF36" s="499">
        <f t="shared" si="671"/>
        <v>32.220840018461942</v>
      </c>
      <c r="HG36" s="499">
        <f t="shared" si="672"/>
        <v>0.20046594430646827</v>
      </c>
      <c r="HH36" s="499">
        <f t="shared" si="673"/>
        <v>0.15271983999648345</v>
      </c>
      <c r="HI36" s="499">
        <f t="shared" si="674"/>
        <v>0.10320226818171828</v>
      </c>
      <c r="HJ36" s="499">
        <f t="shared" si="675"/>
        <v>20.059053693487769</v>
      </c>
      <c r="HK36" s="499">
        <f t="shared" si="676"/>
        <v>0.26950042858084794</v>
      </c>
      <c r="HL36" s="499">
        <f t="shared" si="677"/>
        <v>5.0848326336842566</v>
      </c>
      <c r="HM36" s="499">
        <f t="shared" si="678"/>
        <v>3.5165608035341435E-4</v>
      </c>
      <c r="HN36" s="499">
        <f t="shared" si="679"/>
        <v>4.8006066067386097</v>
      </c>
      <c r="HO36" s="499">
        <f t="shared" si="680"/>
        <v>2.8695136156838611E-2</v>
      </c>
      <c r="HP36" s="499">
        <f t="shared" si="801"/>
        <v>71.207103452823134</v>
      </c>
      <c r="HQ36" s="499">
        <f t="shared" si="682"/>
        <v>40.660410118903712</v>
      </c>
      <c r="HR36" s="499">
        <f t="shared" si="683"/>
        <v>5.2423130178685245E-2</v>
      </c>
      <c r="HS36" s="499">
        <f t="shared" si="684"/>
        <v>0.75113299193388861</v>
      </c>
      <c r="HT36" s="500">
        <f t="shared" si="685"/>
        <v>20.810083738104133</v>
      </c>
      <c r="HU36" s="526">
        <f t="shared" si="686"/>
        <v>31442.160293779671</v>
      </c>
      <c r="HV36" s="527">
        <f t="shared" si="798"/>
        <v>24062.280999999995</v>
      </c>
      <c r="HW36" s="528">
        <f t="shared" si="791"/>
        <v>0</v>
      </c>
      <c r="HX36" s="529">
        <f>DATI!CQ33</f>
        <v>0</v>
      </c>
      <c r="HY36" s="529">
        <f>DATI!CT33</f>
        <v>0</v>
      </c>
      <c r="HZ36" s="530">
        <f t="shared" si="687"/>
        <v>0</v>
      </c>
      <c r="IA36" s="530">
        <f t="shared" si="688"/>
        <v>0</v>
      </c>
      <c r="IB36" s="501">
        <f t="shared" si="689"/>
        <v>0</v>
      </c>
      <c r="IC36" s="529">
        <f>DATI!CV33</f>
        <v>6.4356002202257512E-2</v>
      </c>
      <c r="ID36" s="531">
        <f t="shared" si="690"/>
        <v>6.4356002202257512E-2</v>
      </c>
      <c r="IE36" s="532">
        <f t="shared" si="691"/>
        <v>6.8185830216415861E-7</v>
      </c>
      <c r="IF36" s="532">
        <f t="shared" si="692"/>
        <v>2.0468059955469828E-6</v>
      </c>
      <c r="IG36" s="528">
        <f t="shared" si="800"/>
        <v>0</v>
      </c>
      <c r="IH36" s="533">
        <f t="shared" si="338"/>
        <v>0</v>
      </c>
      <c r="II36" s="529">
        <f>DATI!CX33</f>
        <v>0</v>
      </c>
      <c r="IJ36" s="529">
        <f>DATI!DA33</f>
        <v>0</v>
      </c>
      <c r="IK36" s="534">
        <f>DATI!CS33</f>
        <v>31273.600293779669</v>
      </c>
      <c r="IL36" s="513">
        <f t="shared" si="799"/>
        <v>31250.245040173828</v>
      </c>
      <c r="IM36" s="513">
        <f t="shared" si="793"/>
        <v>7568.20148852493</v>
      </c>
      <c r="IN36" s="501">
        <f t="shared" si="694"/>
        <v>0.33109948250575738</v>
      </c>
      <c r="IO36" s="501">
        <f t="shared" si="695"/>
        <v>0.99389624466599358</v>
      </c>
      <c r="IP36" s="528">
        <f t="shared" si="696"/>
        <v>23870.365746394153</v>
      </c>
      <c r="IQ36" s="535">
        <f t="shared" si="343"/>
        <v>0.24242110900177125</v>
      </c>
      <c r="IR36" s="529">
        <f>DATI!CZ33</f>
        <v>23893.720999999994</v>
      </c>
      <c r="IS36" s="513">
        <f t="shared" si="794"/>
        <v>191.91525360584259</v>
      </c>
      <c r="IT36" s="534">
        <f>DATI!CR33</f>
        <v>168.56</v>
      </c>
      <c r="IU36" s="536">
        <f>DATI!CU33</f>
        <v>23.355253605842595</v>
      </c>
      <c r="IV36" s="501">
        <f t="shared" si="697"/>
        <v>4.8005012331316821E-2</v>
      </c>
      <c r="IW36" s="509">
        <f t="shared" si="698"/>
        <v>2.0333613727562061E-3</v>
      </c>
      <c r="IX36" s="501">
        <f t="shared" si="699"/>
        <v>6.1037553340064221E-3</v>
      </c>
      <c r="IY36" s="534">
        <f>DATI!CW33</f>
        <v>23681.979195646694</v>
      </c>
      <c r="IZ36" s="537">
        <f t="shared" si="795"/>
        <v>23873.894449252537</v>
      </c>
      <c r="JA36" s="538">
        <f t="shared" si="700"/>
        <v>0.25294630769719623</v>
      </c>
      <c r="JB36" s="538">
        <f t="shared" si="701"/>
        <v>0.75929561538351442</v>
      </c>
      <c r="JC36" s="539">
        <f t="shared" si="796"/>
        <v>191.91525360584259</v>
      </c>
      <c r="JD36" s="535">
        <f t="shared" si="347"/>
        <v>1.9490404591103712E-3</v>
      </c>
      <c r="JE36" s="529">
        <f>DATI!CY33</f>
        <v>168.56</v>
      </c>
      <c r="JF36" s="529">
        <f>DATI!DB33</f>
        <v>23.355253605842595</v>
      </c>
      <c r="JG36" s="505">
        <f t="shared" si="797"/>
        <v>60750.120402920591</v>
      </c>
      <c r="JH36" s="485">
        <f t="shared" si="350"/>
        <v>267.03936527361299</v>
      </c>
      <c r="JI36" s="508">
        <f t="shared" si="702"/>
        <v>0.64365362261036452</v>
      </c>
      <c r="JJ36" s="522" t="str">
        <f>DATI!CN33</f>
        <v>7/7</v>
      </c>
      <c r="JK36" s="523">
        <f>DATI!CO33/DATI!CP33</f>
        <v>1</v>
      </c>
      <c r="JL36" s="540">
        <f t="shared" si="703"/>
        <v>-4.7487539368251341E-2</v>
      </c>
      <c r="JM36" s="541">
        <f t="shared" si="704"/>
        <v>1.0124838051371833E-3</v>
      </c>
      <c r="JN36" s="542">
        <f t="shared" si="705"/>
        <v>60942.03565652643</v>
      </c>
      <c r="JO36" s="513">
        <f t="shared" si="706"/>
        <v>84624.014852173132</v>
      </c>
      <c r="JP36" s="508">
        <f t="shared" si="707"/>
        <v>0.64568698398312074</v>
      </c>
      <c r="JQ36" s="509">
        <f t="shared" si="708"/>
        <v>8.3817563298738129E-4</v>
      </c>
      <c r="JR36" s="543">
        <f t="shared" si="709"/>
        <v>0.8965999303075608</v>
      </c>
      <c r="JS36" s="504">
        <f t="shared" si="710"/>
        <v>3.6211887096589956E-3</v>
      </c>
      <c r="JT36" s="495">
        <f>DATI!BW33</f>
        <v>10732.450896339715</v>
      </c>
      <c r="JU36" s="496">
        <f>DATI!BX33</f>
        <v>8475.6706391976586</v>
      </c>
      <c r="JV36" s="496">
        <f>DATI!BY33</f>
        <v>5957.7575441579274</v>
      </c>
      <c r="JW36" s="496">
        <f>DATI!BZ33</f>
        <v>16199.26</v>
      </c>
      <c r="JX36" s="496">
        <f>DATI!CA33</f>
        <v>9250.0400000000009</v>
      </c>
      <c r="JY36" s="496">
        <f>DATI!CB33</f>
        <v>5011.9039720408618</v>
      </c>
      <c r="JZ36" s="496">
        <f>DATI!CC33</f>
        <v>1540.7874328142091</v>
      </c>
      <c r="KA36" s="496">
        <f>DATI!CD33</f>
        <v>55.069201942170039</v>
      </c>
      <c r="KB36" s="496">
        <f>DATI!CE33</f>
        <v>1041.0965724203586</v>
      </c>
      <c r="KC36" s="496">
        <f>DATI!CF33</f>
        <v>0</v>
      </c>
      <c r="KD36" s="496">
        <f>DATI!CG33</f>
        <v>230.24600000000001</v>
      </c>
      <c r="KE36" s="496">
        <f>DATI!CH33</f>
        <v>8.2633601608276361</v>
      </c>
      <c r="KF36" s="496">
        <f>DATI!CI33</f>
        <v>34.048140662670136</v>
      </c>
      <c r="KG36" s="496">
        <f>DATI!CJ33</f>
        <v>44.692900869846341</v>
      </c>
      <c r="KH36" s="496">
        <f>DATI!CK33</f>
        <v>982.90257396197319</v>
      </c>
      <c r="KI36" s="496">
        <f>DATI!CL33</f>
        <v>159.98399364294858</v>
      </c>
      <c r="KJ36" s="544">
        <f t="shared" si="353"/>
        <v>47.176645184903904</v>
      </c>
      <c r="KK36" s="545">
        <f t="shared" si="711"/>
        <v>-4.5653175039344622E-2</v>
      </c>
      <c r="KL36" s="546">
        <f t="shared" si="354"/>
        <v>37.256513941834584</v>
      </c>
      <c r="KM36" s="545">
        <f t="shared" si="712"/>
        <v>-7.1018041262675621E-2</v>
      </c>
      <c r="KN36" s="546">
        <f t="shared" si="355"/>
        <v>26.188520820932013</v>
      </c>
      <c r="KO36" s="545">
        <f t="shared" si="713"/>
        <v>2.1773464337212188E-2</v>
      </c>
      <c r="KP36" s="546">
        <f t="shared" si="356"/>
        <v>71.207103452823134</v>
      </c>
      <c r="KQ36" s="545">
        <f t="shared" si="714"/>
        <v>-3.1452847504256011E-2</v>
      </c>
      <c r="KR36" s="546">
        <f t="shared" si="357"/>
        <v>40.660410118903712</v>
      </c>
      <c r="KS36" s="545">
        <f t="shared" si="715"/>
        <v>-0.11207679691133532</v>
      </c>
      <c r="KT36" s="546">
        <f t="shared" si="358"/>
        <v>22.030831323944973</v>
      </c>
      <c r="KU36" s="545">
        <f t="shared" si="716"/>
        <v>-1.4475085361484667E-2</v>
      </c>
      <c r="KV36" s="546">
        <f t="shared" si="359"/>
        <v>6.7728408660155566</v>
      </c>
      <c r="KW36" s="545">
        <f t="shared" si="717"/>
        <v>-0.14428240734902598</v>
      </c>
      <c r="KX36" s="546">
        <f t="shared" si="360"/>
        <v>0.24206774628967687</v>
      </c>
      <c r="KY36" s="545">
        <f t="shared" si="718"/>
        <v>-0.38951073746693449</v>
      </c>
      <c r="KZ36" s="546">
        <f t="shared" si="361"/>
        <v>4.5763492490839734</v>
      </c>
      <c r="LA36" s="545">
        <f t="shared" si="719"/>
        <v>-0.10153491769271497</v>
      </c>
      <c r="LB36" s="547" t="s">
        <v>177</v>
      </c>
      <c r="LC36" s="548" t="s">
        <v>177</v>
      </c>
      <c r="LD36" s="546">
        <f t="shared" si="362"/>
        <v>1.012092573463153</v>
      </c>
      <c r="LE36" s="545">
        <f t="shared" si="720"/>
        <v>5.0479795127852618E-2</v>
      </c>
      <c r="LF36" s="546">
        <f t="shared" si="363"/>
        <v>3.6323260558815081E-2</v>
      </c>
      <c r="LG36" s="545">
        <f t="shared" si="721"/>
        <v>1.8034727443622096</v>
      </c>
      <c r="LH36" s="546">
        <f t="shared" si="364"/>
        <v>0.14966544610945354</v>
      </c>
      <c r="LI36" s="545">
        <f t="shared" si="722"/>
        <v>1.8688574041935045E-2</v>
      </c>
      <c r="LJ36" s="546">
        <f t="shared" si="365"/>
        <v>0.19645662924392335</v>
      </c>
      <c r="LK36" s="545">
        <f t="shared" si="723"/>
        <v>-7.8981037230304099E-2</v>
      </c>
      <c r="LL36" s="546">
        <f t="shared" si="366"/>
        <v>4.3205458316093681</v>
      </c>
      <c r="LM36" s="545">
        <f t="shared" si="724"/>
        <v>0.65192113319011569</v>
      </c>
      <c r="LN36" s="546">
        <f t="shared" si="367"/>
        <v>0.70324180154706062</v>
      </c>
      <c r="LO36" s="549">
        <f t="shared" si="725"/>
        <v>-0.22722743893443048</v>
      </c>
      <c r="LP36" s="550">
        <f t="shared" si="726"/>
        <v>0.11371139436597408</v>
      </c>
      <c r="LQ36" s="551">
        <f t="shared" si="727"/>
        <v>8.9800581048883096E-2</v>
      </c>
      <c r="LR36" s="551">
        <f t="shared" si="728"/>
        <v>6.312303910671957E-2</v>
      </c>
      <c r="LS36" s="551">
        <f t="shared" si="729"/>
        <v>0.17163278547355612</v>
      </c>
      <c r="LT36" s="551">
        <f t="shared" si="730"/>
        <v>9.8005102143049319E-2</v>
      </c>
      <c r="LU36" s="551">
        <f t="shared" si="731"/>
        <v>5.3101625583350902E-2</v>
      </c>
      <c r="LV36" s="551">
        <f t="shared" si="732"/>
        <v>1.6324797485598255E-2</v>
      </c>
      <c r="LW36" s="551">
        <f t="shared" si="733"/>
        <v>5.8346372137618686E-4</v>
      </c>
      <c r="LX36" s="552">
        <f t="shared" si="734"/>
        <v>1.1030522670262591E-2</v>
      </c>
      <c r="LY36" s="553" t="s">
        <v>177</v>
      </c>
      <c r="LZ36" s="552">
        <f t="shared" si="735"/>
        <v>2.4394794777134513E-3</v>
      </c>
      <c r="MA36" s="552">
        <f t="shared" si="736"/>
        <v>8.7551130222865724E-5</v>
      </c>
      <c r="MB36" s="552">
        <f t="shared" si="737"/>
        <v>3.6074346742564323E-4</v>
      </c>
      <c r="MC36" s="552">
        <f t="shared" si="738"/>
        <v>4.7352577013920672E-4</v>
      </c>
      <c r="MD36" s="552">
        <f t="shared" si="739"/>
        <v>1.0413951416189471E-2</v>
      </c>
      <c r="ME36" s="552">
        <f t="shared" si="740"/>
        <v>1.6950464687969053E-3</v>
      </c>
      <c r="MF36" s="550">
        <f t="shared" si="741"/>
        <v>0.17144339779405907</v>
      </c>
      <c r="MG36" s="551">
        <f t="shared" si="742"/>
        <v>0.13539291136780024</v>
      </c>
      <c r="MH36" s="551">
        <f t="shared" si="743"/>
        <v>9.5171010468072775E-2</v>
      </c>
      <c r="MI36" s="551">
        <f t="shared" si="744"/>
        <v>0.25877185024872262</v>
      </c>
      <c r="MJ36" s="551">
        <f t="shared" si="745"/>
        <v>0.14776292038492464</v>
      </c>
      <c r="MK36" s="551">
        <f t="shared" si="746"/>
        <v>8.0061661095255948E-2</v>
      </c>
      <c r="ML36" s="551">
        <f t="shared" si="747"/>
        <v>2.4613001756210607E-2</v>
      </c>
      <c r="MM36" s="551">
        <f t="shared" si="748"/>
        <v>8.7969199076352194E-4</v>
      </c>
      <c r="MN36" s="552">
        <f t="shared" si="749"/>
        <v>1.6630789698592371E-2</v>
      </c>
      <c r="MO36" s="553" t="s">
        <v>177</v>
      </c>
      <c r="MP36" s="552">
        <f t="shared" si="750"/>
        <v>3.6780188374263634E-3</v>
      </c>
      <c r="MQ36" s="552">
        <f t="shared" si="751"/>
        <v>1.3200139994598207E-4</v>
      </c>
      <c r="MR36" s="552">
        <f t="shared" si="752"/>
        <v>5.4389523699279591E-4</v>
      </c>
      <c r="MS36" s="552">
        <f t="shared" si="753"/>
        <v>7.1393783735015557E-4</v>
      </c>
      <c r="MT36" s="552">
        <f t="shared" si="754"/>
        <v>1.5701181268673491E-2</v>
      </c>
      <c r="MU36" s="552">
        <f t="shared" si="755"/>
        <v>2.5556324205652406E-3</v>
      </c>
      <c r="MV36" s="505">
        <f t="shared" si="397"/>
        <v>63445.32060292059</v>
      </c>
      <c r="MW36" s="485">
        <f t="shared" si="398"/>
        <v>267.03936527361299</v>
      </c>
      <c r="MX36" s="543">
        <f t="shared" si="399"/>
        <v>0.64433386337435172</v>
      </c>
      <c r="MY36" s="1469">
        <f t="shared" si="756"/>
        <v>1.7118506925060935E-3</v>
      </c>
      <c r="MZ36" s="502">
        <f t="shared" si="757"/>
        <v>2.371897666042779E-4</v>
      </c>
      <c r="NA36" s="1470">
        <f t="shared" si="758"/>
        <v>1.9490404591103714E-3</v>
      </c>
      <c r="NB36" s="542">
        <f t="shared" si="759"/>
        <v>60942.03565652643</v>
      </c>
      <c r="NC36" s="534">
        <f t="shared" si="760"/>
        <v>84624.014852173132</v>
      </c>
      <c r="ND36" s="508">
        <f t="shared" si="400"/>
        <v>0.61891116481582698</v>
      </c>
      <c r="NE36" s="557">
        <f t="shared" si="401"/>
        <v>0.85941906992963046</v>
      </c>
    </row>
    <row r="37" spans="1:369" ht="8.25" customHeight="1" outlineLevel="1" x14ac:dyDescent="0.2">
      <c r="A37" s="558" t="s">
        <v>184</v>
      </c>
      <c r="B37" s="559">
        <f>DATI!D34</f>
        <v>64</v>
      </c>
      <c r="C37" s="1516" t="str">
        <f>DATI!F34 &amp; "/" &amp; DATI!E34 &amp; " (" &amp; TEXT(DATI!F34/DATI!E34,"0,0%") &amp; ")"</f>
        <v>64/64 (100,0%)</v>
      </c>
      <c r="D37" s="560">
        <f>DATI!G34</f>
        <v>404696</v>
      </c>
      <c r="E37" s="561">
        <f t="shared" si="761"/>
        <v>4.0669940125056023E-2</v>
      </c>
      <c r="F37" s="562">
        <f t="shared" si="612"/>
        <v>6.329739887251508E-4</v>
      </c>
      <c r="G37" s="563">
        <f>DATI!H34</f>
        <v>200828.49650000001</v>
      </c>
      <c r="H37" s="564">
        <f t="shared" si="251"/>
        <v>550.21505890410958</v>
      </c>
      <c r="I37" s="565">
        <f t="shared" si="252"/>
        <v>496.24532117935439</v>
      </c>
      <c r="J37" s="566">
        <f t="shared" si="613"/>
        <v>1.3595762224091901</v>
      </c>
      <c r="K37" s="567">
        <f t="shared" si="254"/>
        <v>-7.7435822290896669E-2</v>
      </c>
      <c r="L37" s="567">
        <f t="shared" si="614"/>
        <v>-7.8019412021196902E-2</v>
      </c>
      <c r="M37" s="567">
        <f t="shared" si="615"/>
        <v>4.3502660759557443E-2</v>
      </c>
      <c r="N37" s="568">
        <f>DATI!I34</f>
        <v>25211.603999999999</v>
      </c>
      <c r="O37" s="568"/>
      <c r="P37" s="568">
        <f>DATI!J34</f>
        <v>8299.3649999999998</v>
      </c>
      <c r="Q37" s="564">
        <f>DATI!K34</f>
        <v>7180.3649999999998</v>
      </c>
      <c r="R37" s="564">
        <f>DATI!L34</f>
        <v>1119</v>
      </c>
      <c r="S37" s="564">
        <f t="shared" si="616"/>
        <v>0</v>
      </c>
      <c r="T37" s="568">
        <f>DATI!M34</f>
        <v>3680.03</v>
      </c>
      <c r="U37" s="564">
        <f>DATI!N34</f>
        <v>1932.76</v>
      </c>
      <c r="V37" s="564">
        <f>DATI!O34</f>
        <v>1747.27</v>
      </c>
      <c r="W37" s="569">
        <f t="shared" si="762"/>
        <v>0</v>
      </c>
      <c r="X37" s="570">
        <f>DATI!P34</f>
        <v>155086.11749999999</v>
      </c>
      <c r="Y37" s="564">
        <f>DATI!Q34</f>
        <v>6897.55</v>
      </c>
      <c r="Z37" s="568">
        <f>DATI!R34</f>
        <v>5175.1099999999997</v>
      </c>
      <c r="AA37" s="568">
        <f>DATI!U34</f>
        <v>3375.84</v>
      </c>
      <c r="AB37" s="568">
        <f>DATI!V34</f>
        <v>0.43</v>
      </c>
      <c r="AC37" s="568">
        <f>DATI!W34</f>
        <v>172750.6225</v>
      </c>
      <c r="AD37" s="565">
        <f t="shared" si="257"/>
        <v>426.86515928005218</v>
      </c>
      <c r="AE37" s="567">
        <f>+(AC37-AC50)/AC50</f>
        <v>-8.3487249003276712E-2</v>
      </c>
      <c r="AF37" s="567">
        <f t="shared" si="764"/>
        <v>-8.406701076088044E-2</v>
      </c>
      <c r="AG37" s="571">
        <f t="shared" si="258"/>
        <v>0.86018979134268425</v>
      </c>
      <c r="AH37" s="572">
        <f t="shared" si="617"/>
        <v>28077.874</v>
      </c>
      <c r="AI37" s="564">
        <f t="shared" si="618"/>
        <v>76.925682191780822</v>
      </c>
      <c r="AJ37" s="565">
        <f t="shared" si="260"/>
        <v>69.380161899302195</v>
      </c>
      <c r="AK37" s="566">
        <f t="shared" si="261"/>
        <v>0.19008263534055395</v>
      </c>
      <c r="AL37" s="567">
        <f t="shared" si="803"/>
        <v>-3.8371340748161287E-2</v>
      </c>
      <c r="AM37" s="567">
        <f t="shared" si="620"/>
        <v>-3.8979641637639943E-2</v>
      </c>
      <c r="AN37" s="573">
        <f>DATI!EH34/1000</f>
        <v>0</v>
      </c>
      <c r="AO37" s="574">
        <f>(DATI!EI34+DATI!ES34)/1000</f>
        <v>0</v>
      </c>
      <c r="AP37" s="574">
        <f>DATI!EJ34/1000</f>
        <v>0</v>
      </c>
      <c r="AQ37" s="574">
        <f>(DATI!EK34+DATI!EU34)/1000</f>
        <v>0</v>
      </c>
      <c r="AR37" s="574">
        <f>DATI!EL34/1000</f>
        <v>0</v>
      </c>
      <c r="AS37" s="574">
        <f>DATI!EM34/1000</f>
        <v>0.43</v>
      </c>
      <c r="AT37" s="574">
        <f>DATI!EN34/1000</f>
        <v>0</v>
      </c>
      <c r="AU37" s="575">
        <f>DATI!EO34/1000</f>
        <v>0</v>
      </c>
      <c r="AV37" s="575">
        <f>DATI!EP34/1000</f>
        <v>0</v>
      </c>
      <c r="AW37" s="574">
        <f>DATI!EQ34/1000</f>
        <v>0</v>
      </c>
      <c r="AX37" s="575">
        <f>(DATI!ER34+DATI!EW34)/1000</f>
        <v>0</v>
      </c>
      <c r="AY37" s="575">
        <f>DATI!ET34/1000</f>
        <v>0</v>
      </c>
      <c r="AZ37" s="575">
        <f>DATI!EV34/1000</f>
        <v>0</v>
      </c>
      <c r="BA37" s="575">
        <f>DATI!EX34/1000</f>
        <v>0</v>
      </c>
      <c r="BB37" s="576">
        <f>DATI!DE34/1000</f>
        <v>54.927999999999997</v>
      </c>
      <c r="BC37" s="577">
        <f>DATI!DF34/1000</f>
        <v>0</v>
      </c>
      <c r="BD37" s="574">
        <f>DATI!DG34/1000</f>
        <v>4.7679999999999998</v>
      </c>
      <c r="BE37" s="577">
        <f>DATI!DH34/1000</f>
        <v>25328.731</v>
      </c>
      <c r="BF37" s="577">
        <f>DATI!DI34/1000</f>
        <v>51.708500000000001</v>
      </c>
      <c r="BG37" s="577">
        <f>DATI!DJ34/1000</f>
        <v>9379.5810000000001</v>
      </c>
      <c r="BH37" s="577">
        <f>DATI!DK34/1000</f>
        <v>2247.34</v>
      </c>
      <c r="BI37" s="577">
        <f>DATI!DL34/1000</f>
        <v>21259.42</v>
      </c>
      <c r="BJ37" s="577">
        <f>DATI!DM34/1000</f>
        <v>118.83499999999999</v>
      </c>
      <c r="BK37" s="577">
        <f>DATI!DN34/1000</f>
        <v>56.21</v>
      </c>
      <c r="BL37" s="577">
        <f>DATI!DO34/1000</f>
        <v>45.14</v>
      </c>
      <c r="BM37" s="577">
        <f>DATI!DP34/1000</f>
        <v>16065.215</v>
      </c>
      <c r="BN37" s="577">
        <f>DATI!DQ34/1000</f>
        <v>211.69</v>
      </c>
      <c r="BO37" s="577">
        <f>DATI!DR34/1000</f>
        <v>2348.4290000000001</v>
      </c>
      <c r="BP37" s="577">
        <f>DATI!DS34/1000</f>
        <v>1283.654</v>
      </c>
      <c r="BQ37" s="577">
        <f>DATI!DT34/1000</f>
        <v>13.045</v>
      </c>
      <c r="BR37" s="577">
        <f>DATI!DU34/1000</f>
        <v>40450.195</v>
      </c>
      <c r="BS37" s="577">
        <f>DATI!DV34/1000</f>
        <v>35477.553</v>
      </c>
      <c r="BT37" s="577">
        <f>DATI!DW34/1000</f>
        <v>10.395</v>
      </c>
      <c r="BU37" s="577">
        <f>DATI!DX34/1000</f>
        <v>234.39</v>
      </c>
      <c r="BV37" s="578">
        <f>DATI!DY34/1000</f>
        <v>444.89</v>
      </c>
      <c r="BW37" s="579">
        <f>DATI!DZ34/1000</f>
        <v>4.7679999999999998</v>
      </c>
      <c r="BX37" s="580">
        <f>DATI!EA34/1000</f>
        <v>0</v>
      </c>
      <c r="BY37" s="580">
        <f>DATI!EB34/1000</f>
        <v>0</v>
      </c>
      <c r="BZ37" s="580">
        <f>DATI!EC34/1000</f>
        <v>0</v>
      </c>
      <c r="CA37" s="580">
        <f>DATI!ED34/1000</f>
        <v>0</v>
      </c>
      <c r="CB37" s="580">
        <f>DATI!EE34/1000</f>
        <v>0</v>
      </c>
      <c r="CC37" s="580">
        <f>DATI!EF34/1000</f>
        <v>0</v>
      </c>
      <c r="CD37" s="581">
        <f>DATI!EG34/1000</f>
        <v>0</v>
      </c>
      <c r="CE37" s="579">
        <f t="shared" si="765"/>
        <v>0.13572657006740863</v>
      </c>
      <c r="CF37" s="580">
        <f t="shared" si="621"/>
        <v>0</v>
      </c>
      <c r="CG37" s="580">
        <f t="shared" si="622"/>
        <v>1.1781683041097515E-2</v>
      </c>
      <c r="CH37" s="580">
        <f t="shared" si="623"/>
        <v>62.587055468796329</v>
      </c>
      <c r="CI37" s="580">
        <f t="shared" si="624"/>
        <v>0.12777121592504004</v>
      </c>
      <c r="CJ37" s="580">
        <f t="shared" si="625"/>
        <v>23.17685620811671</v>
      </c>
      <c r="CK37" s="580">
        <f t="shared" si="626"/>
        <v>5.5531559491568983</v>
      </c>
      <c r="CL37" s="580">
        <f t="shared" si="627"/>
        <v>52.531826358550617</v>
      </c>
      <c r="CM37" s="580">
        <f t="shared" si="766"/>
        <v>0.29364016446913238</v>
      </c>
      <c r="CN37" s="580">
        <f t="shared" si="628"/>
        <v>0.138894379979046</v>
      </c>
      <c r="CO37" s="580">
        <f t="shared" si="629"/>
        <v>0.1115405143613972</v>
      </c>
      <c r="CP37" s="580">
        <f t="shared" si="630"/>
        <v>39.696994781267918</v>
      </c>
      <c r="CQ37" s="580">
        <f t="shared" si="631"/>
        <v>0.52308399391147919</v>
      </c>
      <c r="CR37" s="580">
        <f t="shared" si="632"/>
        <v>5.8029459149583884</v>
      </c>
      <c r="CS37" s="580">
        <f t="shared" si="633"/>
        <v>3.1718969300413149</v>
      </c>
      <c r="CT37" s="580">
        <f t="shared" si="634"/>
        <v>3.2234071994781267E-2</v>
      </c>
      <c r="CU37" s="580">
        <f t="shared" si="635"/>
        <v>99.952050427975564</v>
      </c>
      <c r="CV37" s="580">
        <f t="shared" si="636"/>
        <v>87.664698934508863</v>
      </c>
      <c r="CW37" s="580">
        <f t="shared" si="637"/>
        <v>2.5685946982426315E-2</v>
      </c>
      <c r="CX37" s="580">
        <f t="shared" si="638"/>
        <v>0.57917547986636886</v>
      </c>
      <c r="CY37" s="581">
        <f t="shared" si="639"/>
        <v>1.099318994998715</v>
      </c>
      <c r="CZ37" s="563">
        <f>DATI!AA34</f>
        <v>192296.6145</v>
      </c>
      <c r="DA37" s="564">
        <f t="shared" si="640"/>
        <v>526.84003972602738</v>
      </c>
      <c r="DB37" s="565">
        <f t="shared" si="288"/>
        <v>475.16312120702946</v>
      </c>
      <c r="DC37" s="566">
        <f t="shared" si="641"/>
        <v>1.3018167704302177</v>
      </c>
      <c r="DD37" s="582">
        <f t="shared" si="767"/>
        <v>-7.9018881896498611E-2</v>
      </c>
      <c r="DE37" s="583">
        <f t="shared" si="642"/>
        <v>-7.9601470225106927E-2</v>
      </c>
      <c r="DF37" s="564">
        <f t="shared" si="768"/>
        <v>-16498.778500000015</v>
      </c>
      <c r="DG37" s="584">
        <f t="shared" si="769"/>
        <v>-41.09489728767926</v>
      </c>
      <c r="DH37" s="585">
        <f t="shared" si="770"/>
        <v>4.3240438477446151E-2</v>
      </c>
      <c r="DI37" s="586">
        <f>DATI!AB34+DATI!AG34</f>
        <v>156476.11084846116</v>
      </c>
      <c r="DJ37" s="564">
        <f t="shared" si="643"/>
        <v>428.70167355742785</v>
      </c>
      <c r="DK37" s="587">
        <f t="shared" si="290"/>
        <v>386.65099444635268</v>
      </c>
      <c r="DL37" s="588">
        <f t="shared" si="291"/>
        <v>1.0593177930037061</v>
      </c>
      <c r="DM37" s="589">
        <f t="shared" si="771"/>
        <v>0.81372265057979565</v>
      </c>
      <c r="DN37" s="590">
        <f t="shared" si="772"/>
        <v>-2.7998364738920896E-3</v>
      </c>
      <c r="DO37" s="590">
        <f t="shared" si="773"/>
        <v>-2.0000000000000018E-3</v>
      </c>
      <c r="DP37" s="590">
        <f t="shared" si="774"/>
        <v>-8.1597478422730754E-2</v>
      </c>
      <c r="DQ37" s="590">
        <f t="shared" si="775"/>
        <v>-8.2178435599287558E-2</v>
      </c>
      <c r="DR37" s="591">
        <f t="shared" si="776"/>
        <v>-13902.461914741056</v>
      </c>
      <c r="DS37" s="591">
        <f t="shared" si="777"/>
        <v>-34.619336784985023</v>
      </c>
      <c r="DT37" s="592">
        <f t="shared" si="778"/>
        <v>5.3618412245699187E-2</v>
      </c>
      <c r="DU37" s="593" t="str">
        <f>DATI!AI34</f>
        <v>9/9</v>
      </c>
      <c r="DV37" s="592">
        <f>DATI!AJ34/DATI!AK34</f>
        <v>1</v>
      </c>
      <c r="DW37" s="594">
        <f>DATI!AB34</f>
        <v>155101.0955</v>
      </c>
      <c r="DX37" s="564">
        <f t="shared" si="644"/>
        <v>424.9345082191781</v>
      </c>
      <c r="DY37" s="595">
        <f t="shared" si="293"/>
        <v>383.25334448573744</v>
      </c>
      <c r="DZ37" s="566">
        <f t="shared" si="294"/>
        <v>1.0500091629746233</v>
      </c>
      <c r="EA37" s="589">
        <f t="shared" si="779"/>
        <v>0.80657215886658262</v>
      </c>
      <c r="EB37" s="585">
        <f t="shared" si="780"/>
        <v>-1.010023917028929E-2</v>
      </c>
      <c r="EC37" s="596">
        <f t="shared" si="781"/>
        <v>35820.503651538835</v>
      </c>
      <c r="ED37" s="597">
        <f t="shared" si="645"/>
        <v>98.138366168599546</v>
      </c>
      <c r="EE37" s="598">
        <f t="shared" si="296"/>
        <v>88.512126760676736</v>
      </c>
      <c r="EF37" s="599">
        <f t="shared" si="297"/>
        <v>0.24249897742651161</v>
      </c>
      <c r="EG37" s="600">
        <f t="shared" si="646"/>
        <v>-6.7582807979824966E-2</v>
      </c>
      <c r="EH37" s="600">
        <f t="shared" si="647"/>
        <v>-6.8172630466721826E-2</v>
      </c>
      <c r="EI37" s="582">
        <f t="shared" si="648"/>
        <v>0.18627734942020435</v>
      </c>
      <c r="EJ37" s="601">
        <f t="shared" si="649"/>
        <v>-2596.3165852589591</v>
      </c>
      <c r="EK37" s="601">
        <f t="shared" si="650"/>
        <v>-6.4755605026943357</v>
      </c>
      <c r="EL37" s="563">
        <f>DATI!AD34</f>
        <v>25216.124</v>
      </c>
      <c r="EM37" s="564">
        <f t="shared" si="651"/>
        <v>69.085271232876707</v>
      </c>
      <c r="EN37" s="595">
        <f t="shared" si="300"/>
        <v>62.308804633601518</v>
      </c>
      <c r="EO37" s="566">
        <f t="shared" si="652"/>
        <v>0.1707090537906891</v>
      </c>
      <c r="EP37" s="582">
        <f t="shared" si="782"/>
        <v>-1.7230572802566652E-2</v>
      </c>
      <c r="EQ37" s="583">
        <f t="shared" si="783"/>
        <v>-1.7852246783437557E-2</v>
      </c>
      <c r="ER37" s="582">
        <f t="shared" si="653"/>
        <v>1.878347417205934E-2</v>
      </c>
      <c r="ES37" s="564">
        <f t="shared" si="784"/>
        <v>-442.10599999999977</v>
      </c>
      <c r="ET37" s="582">
        <f t="shared" si="654"/>
        <v>0.13113139857176218</v>
      </c>
      <c r="EU37" s="584">
        <f t="shared" si="785"/>
        <v>-1.1325710958020991</v>
      </c>
      <c r="EV37" s="563">
        <f>DATI!AE34</f>
        <v>8299.3649999999998</v>
      </c>
      <c r="EW37" s="564">
        <f t="shared" si="655"/>
        <v>22.737986301369862</v>
      </c>
      <c r="EX37" s="595">
        <f t="shared" si="304"/>
        <v>20.507652657797458</v>
      </c>
      <c r="EY37" s="566">
        <f t="shared" si="305"/>
        <v>5.6185349747390298E-2</v>
      </c>
      <c r="EZ37" s="582">
        <f t="shared" si="786"/>
        <v>-7.9458258556701952E-2</v>
      </c>
      <c r="FA37" s="583">
        <f t="shared" si="787"/>
        <v>-8.0040568947240764E-2</v>
      </c>
      <c r="FB37" s="564">
        <f t="shared" si="788"/>
        <v>-716.375</v>
      </c>
      <c r="FC37" s="584">
        <f t="shared" si="789"/>
        <v>-1.7842571434091496</v>
      </c>
      <c r="FD37" s="564">
        <f>DATI!AG34</f>
        <v>1375.0153484611749</v>
      </c>
      <c r="FE37" s="582">
        <f t="shared" si="656"/>
        <v>7.1504917132130521E-3</v>
      </c>
      <c r="FF37" s="564">
        <f t="shared" si="790"/>
        <v>6924.3496515388251</v>
      </c>
      <c r="FG37" s="582">
        <f t="shared" si="657"/>
        <v>1.7110002697182145E-2</v>
      </c>
      <c r="FH37" s="563">
        <f>DATI!AF34</f>
        <v>3680.03</v>
      </c>
      <c r="FI37" s="564">
        <f t="shared" si="658"/>
        <v>10.08227397260274</v>
      </c>
      <c r="FJ37" s="590">
        <f t="shared" si="659"/>
        <v>1.9137258394114891E-2</v>
      </c>
      <c r="FK37" s="590">
        <f t="shared" si="660"/>
        <v>-7.873727954337785E-2</v>
      </c>
      <c r="FL37" s="602">
        <f>DATI!AL34</f>
        <v>854.99239524990321</v>
      </c>
      <c r="FM37" s="603" t="str">
        <f>DATI!AM34</f>
        <v>4/4</v>
      </c>
      <c r="FN37" s="604">
        <f>DATI!AN34/DATI!AO34</f>
        <v>1</v>
      </c>
      <c r="FO37" s="567">
        <f t="shared" si="661"/>
        <v>0.23233299599457155</v>
      </c>
      <c r="FP37" s="605">
        <f t="shared" si="662"/>
        <v>4.4462165778269757E-3</v>
      </c>
      <c r="FQ37" s="567">
        <f t="shared" si="663"/>
        <v>-5.566444076465376E-2</v>
      </c>
      <c r="FR37" s="563">
        <f>DATI!AP34</f>
        <v>7098.5249999999996</v>
      </c>
      <c r="FS37" s="606">
        <f>DATI!AQ34</f>
        <v>112.73899999999998</v>
      </c>
      <c r="FT37" s="606">
        <f>DATI!AR34</f>
        <v>5175.1099999999997</v>
      </c>
      <c r="FU37" s="576">
        <f>DATI!AS34/1000</f>
        <v>55.738</v>
      </c>
      <c r="FV37" s="577">
        <f>DATI!AT34/1000</f>
        <v>12.69</v>
      </c>
      <c r="FW37" s="577">
        <f>DATI!AU34/1000</f>
        <v>4.7679999999999998</v>
      </c>
      <c r="FX37" s="577">
        <f>DATI!AV34/1000</f>
        <v>25328.731</v>
      </c>
      <c r="FY37" s="577">
        <f>DATI!AW34/1000</f>
        <v>51.708500000000001</v>
      </c>
      <c r="FZ37" s="577">
        <f>DATI!AX34/1000</f>
        <v>9379.5810000000001</v>
      </c>
      <c r="GA37" s="577">
        <f>DATI!AY34/1000</f>
        <v>2247.34</v>
      </c>
      <c r="GB37" s="577">
        <f>DATI!AZ34/1000</f>
        <v>21259.42</v>
      </c>
      <c r="GC37" s="577">
        <f>DATI!BA34/1000</f>
        <v>118.83499999999999</v>
      </c>
      <c r="GD37" s="577">
        <f>DATI!BB34/1000</f>
        <v>57.21</v>
      </c>
      <c r="GE37" s="577">
        <f>DATI!BC34/1000</f>
        <v>45.14</v>
      </c>
      <c r="GF37" s="577">
        <f>DATI!BD34/1000</f>
        <v>16065.215</v>
      </c>
      <c r="GG37" s="577">
        <f>DATI!BE34/1000</f>
        <v>211.69</v>
      </c>
      <c r="GH37" s="577">
        <f>DATI!BF34/1000</f>
        <v>2348.4290000000001</v>
      </c>
      <c r="GI37" s="577">
        <f>DATI!BG34/1000</f>
        <v>6.0000000000000001E-3</v>
      </c>
      <c r="GJ37" s="577">
        <f>DATI!BH34/1000</f>
        <v>1283.654</v>
      </c>
      <c r="GK37" s="577">
        <f>DATI!BI34/1000</f>
        <v>13.516999999999999</v>
      </c>
      <c r="GL37" s="577">
        <f>DATI!BJ34/1000</f>
        <v>40450.195</v>
      </c>
      <c r="GM37" s="577">
        <f>DATI!BK34/1000</f>
        <v>35477.553</v>
      </c>
      <c r="GN37" s="577">
        <f>DATI!BL34/1000</f>
        <v>10.395</v>
      </c>
      <c r="GO37" s="577">
        <f>DATI!BM34/1000</f>
        <v>234.39</v>
      </c>
      <c r="GP37" s="578">
        <f>DATI!BN34/1000</f>
        <v>444.89</v>
      </c>
      <c r="GQ37" s="579">
        <f>DATI!BO34/1000</f>
        <v>4.7679999999999998</v>
      </c>
      <c r="GR37" s="580">
        <f>DATI!BP34/1000</f>
        <v>0</v>
      </c>
      <c r="GS37" s="580">
        <f>DATI!BQ34/1000</f>
        <v>0</v>
      </c>
      <c r="GT37" s="580">
        <f>DATI!BR34/1000</f>
        <v>0</v>
      </c>
      <c r="GU37" s="580">
        <f>DATI!BS34/1000</f>
        <v>0</v>
      </c>
      <c r="GV37" s="580">
        <f>DATI!BT34/1000</f>
        <v>0</v>
      </c>
      <c r="GW37" s="580">
        <f>DATI!BU34/1000</f>
        <v>0</v>
      </c>
      <c r="GX37" s="581">
        <f>DATI!BV34/1000</f>
        <v>0</v>
      </c>
      <c r="GY37" s="579">
        <f t="shared" si="664"/>
        <v>0.13772807242967561</v>
      </c>
      <c r="GZ37" s="580">
        <f t="shared" si="665"/>
        <v>3.1356870342182777E-2</v>
      </c>
      <c r="HA37" s="580">
        <f t="shared" si="666"/>
        <v>1.1781683041097515E-2</v>
      </c>
      <c r="HB37" s="580">
        <f t="shared" si="667"/>
        <v>62.587055468796329</v>
      </c>
      <c r="HC37" s="580">
        <f t="shared" si="668"/>
        <v>0.12777121592504004</v>
      </c>
      <c r="HD37" s="580">
        <f t="shared" si="669"/>
        <v>23.17685620811671</v>
      </c>
      <c r="HE37" s="580">
        <f t="shared" si="670"/>
        <v>5.5531559491568983</v>
      </c>
      <c r="HF37" s="580">
        <f t="shared" si="671"/>
        <v>52.531826358550617</v>
      </c>
      <c r="HG37" s="580">
        <f t="shared" si="672"/>
        <v>0.29364016446913238</v>
      </c>
      <c r="HH37" s="580">
        <f t="shared" si="673"/>
        <v>0.14136537054974599</v>
      </c>
      <c r="HI37" s="580">
        <f t="shared" si="674"/>
        <v>0.1115405143613972</v>
      </c>
      <c r="HJ37" s="580">
        <f t="shared" si="675"/>
        <v>39.696994781267918</v>
      </c>
      <c r="HK37" s="580">
        <f t="shared" si="676"/>
        <v>0.52308399391147919</v>
      </c>
      <c r="HL37" s="580">
        <f t="shared" si="677"/>
        <v>5.8029459149583884</v>
      </c>
      <c r="HM37" s="580">
        <f t="shared" si="678"/>
        <v>1.4825943424199893E-5</v>
      </c>
      <c r="HN37" s="580">
        <f t="shared" si="679"/>
        <v>3.1718969300413149</v>
      </c>
      <c r="HO37" s="580">
        <f t="shared" si="680"/>
        <v>3.3400379544151662E-2</v>
      </c>
      <c r="HP37" s="580">
        <f t="shared" si="801"/>
        <v>99.952050427975564</v>
      </c>
      <c r="HQ37" s="580">
        <f t="shared" si="682"/>
        <v>87.664698934508863</v>
      </c>
      <c r="HR37" s="580">
        <f t="shared" si="683"/>
        <v>2.5685946982426315E-2</v>
      </c>
      <c r="HS37" s="580">
        <f t="shared" si="684"/>
        <v>0.57917547986636886</v>
      </c>
      <c r="HT37" s="581">
        <f t="shared" si="685"/>
        <v>1.099318994998715</v>
      </c>
      <c r="HU37" s="607">
        <f t="shared" si="686"/>
        <v>35820.503651538813</v>
      </c>
      <c r="HV37" s="608">
        <f t="shared" si="798"/>
        <v>28082.393999999997</v>
      </c>
      <c r="HW37" s="609">
        <f t="shared" si="791"/>
        <v>0</v>
      </c>
      <c r="HX37" s="610">
        <f>DATI!CQ34</f>
        <v>0</v>
      </c>
      <c r="HY37" s="610">
        <f>DATI!CT34</f>
        <v>0</v>
      </c>
      <c r="HZ37" s="611">
        <f t="shared" si="687"/>
        <v>0</v>
      </c>
      <c r="IA37" s="611">
        <f t="shared" si="688"/>
        <v>0</v>
      </c>
      <c r="IB37" s="582">
        <f t="shared" si="689"/>
        <v>0</v>
      </c>
      <c r="IC37" s="610">
        <f>DATI!CV34</f>
        <v>11297.998007444963</v>
      </c>
      <c r="ID37" s="612">
        <f t="shared" si="690"/>
        <v>11297.998007444963</v>
      </c>
      <c r="IE37" s="613">
        <f t="shared" si="691"/>
        <v>5.8752974080284515E-2</v>
      </c>
      <c r="IF37" s="613">
        <f t="shared" si="692"/>
        <v>0.31540589482916476</v>
      </c>
      <c r="IG37" s="609">
        <f t="shared" si="800"/>
        <v>0</v>
      </c>
      <c r="IH37" s="614">
        <f t="shared" si="338"/>
        <v>0</v>
      </c>
      <c r="II37" s="610">
        <f>DATI!CX34</f>
        <v>0</v>
      </c>
      <c r="IJ37" s="610">
        <f>DATI!DA34</f>
        <v>0</v>
      </c>
      <c r="IK37" s="615">
        <f>DATI!CS34</f>
        <v>31568.157651538815</v>
      </c>
      <c r="IL37" s="594">
        <f t="shared" si="799"/>
        <v>29736.981341063703</v>
      </c>
      <c r="IM37" s="594">
        <f t="shared" si="793"/>
        <v>11697.385593998757</v>
      </c>
      <c r="IN37" s="582">
        <f t="shared" si="694"/>
        <v>0.15464121101863551</v>
      </c>
      <c r="IO37" s="582">
        <f t="shared" si="695"/>
        <v>0.83016647756671713</v>
      </c>
      <c r="IP37" s="609">
        <f t="shared" si="696"/>
        <v>21998.871689524887</v>
      </c>
      <c r="IQ37" s="616">
        <f t="shared" si="343"/>
        <v>0.10954058847681951</v>
      </c>
      <c r="IR37" s="610">
        <f>DATI!CZ34</f>
        <v>23830.047999999999</v>
      </c>
      <c r="IS37" s="594">
        <f t="shared" si="794"/>
        <v>6083.5223104751103</v>
      </c>
      <c r="IT37" s="615">
        <f>DATI!CR34</f>
        <v>4252.3459999999995</v>
      </c>
      <c r="IU37" s="617">
        <f>DATI!CU34</f>
        <v>1831.176310475111</v>
      </c>
      <c r="IV37" s="582">
        <f t="shared" si="697"/>
        <v>1.0077313610634209E-2</v>
      </c>
      <c r="IW37" s="590">
        <f t="shared" si="698"/>
        <v>3.1636138401568745E-2</v>
      </c>
      <c r="IX37" s="582">
        <f t="shared" si="699"/>
        <v>0.16983352243328292</v>
      </c>
      <c r="IY37" s="615">
        <f>DATI!CW34</f>
        <v>6741.5977396199833</v>
      </c>
      <c r="IZ37" s="618">
        <f t="shared" si="795"/>
        <v>12825.120050095094</v>
      </c>
      <c r="JA37" s="619">
        <f t="shared" si="700"/>
        <v>6.6694466168540342E-2</v>
      </c>
      <c r="JB37" s="619">
        <f t="shared" si="701"/>
        <v>0.35803851824244631</v>
      </c>
      <c r="JC37" s="620">
        <f t="shared" si="796"/>
        <v>6083.5223104751103</v>
      </c>
      <c r="JD37" s="616">
        <f t="shared" si="347"/>
        <v>3.0292126946611434E-2</v>
      </c>
      <c r="JE37" s="610">
        <f>DATI!CY34</f>
        <v>4252.3459999999995</v>
      </c>
      <c r="JF37" s="610">
        <f>DATI!DB34</f>
        <v>1831.176310475111</v>
      </c>
      <c r="JG37" s="586">
        <f t="shared" si="797"/>
        <v>147904.64988057659</v>
      </c>
      <c r="JH37" s="566">
        <f t="shared" si="350"/>
        <v>365.47099521758696</v>
      </c>
      <c r="JI37" s="589">
        <f t="shared" si="702"/>
        <v>0.76914848586986739</v>
      </c>
      <c r="JJ37" s="603" t="str">
        <f>DATI!CN34</f>
        <v>10/10</v>
      </c>
      <c r="JK37" s="604">
        <f>DATI!CO34/DATI!CP34</f>
        <v>1</v>
      </c>
      <c r="JL37" s="621">
        <f t="shared" si="703"/>
        <v>-7.9722758184365833E-2</v>
      </c>
      <c r="JM37" s="622">
        <f t="shared" si="704"/>
        <v>-7.6426788131836877E-4</v>
      </c>
      <c r="JN37" s="623">
        <f t="shared" si="705"/>
        <v>153988.17219105171</v>
      </c>
      <c r="JO37" s="594">
        <f t="shared" si="706"/>
        <v>160729.7699306717</v>
      </c>
      <c r="JP37" s="589">
        <f t="shared" si="707"/>
        <v>0.80078462427143615</v>
      </c>
      <c r="JQ37" s="590">
        <f t="shared" si="708"/>
        <v>2.2022533499881369E-3</v>
      </c>
      <c r="JR37" s="624">
        <f t="shared" si="709"/>
        <v>0.83584295203840786</v>
      </c>
      <c r="JS37" s="585">
        <f t="shared" si="710"/>
        <v>7.5905793313779668E-3</v>
      </c>
      <c r="JT37" s="576">
        <f>DATI!BW34</f>
        <v>24063.632736130621</v>
      </c>
      <c r="JU37" s="577">
        <f>DATI!BX34</f>
        <v>10593.113219576537</v>
      </c>
      <c r="JV37" s="577">
        <f>DATI!BY34</f>
        <v>18739.00106911108</v>
      </c>
      <c r="JW37" s="577">
        <f>DATI!BZ34</f>
        <v>40450.195</v>
      </c>
      <c r="JX37" s="577">
        <f>DATI!CA34</f>
        <v>35477.553</v>
      </c>
      <c r="JY37" s="577">
        <f>DATI!CB34</f>
        <v>8912.4760262028012</v>
      </c>
      <c r="JZ37" s="577">
        <f>DATI!CC34</f>
        <v>3364.3702833461061</v>
      </c>
      <c r="KA37" s="577">
        <f>DATI!CD34</f>
        <v>182.63593663290237</v>
      </c>
      <c r="KB37" s="577">
        <f>DATI!CE34</f>
        <v>2113.5860440090896</v>
      </c>
      <c r="KC37" s="577">
        <f>DATI!CF34</f>
        <v>0</v>
      </c>
      <c r="KD37" s="577">
        <f>DATI!CG34</f>
        <v>340.0625</v>
      </c>
      <c r="KE37" s="577">
        <f>DATI!CH34</f>
        <v>54.62324106311798</v>
      </c>
      <c r="KF37" s="577">
        <f>DATI!CI34</f>
        <v>56.065801091194153</v>
      </c>
      <c r="KG37" s="577">
        <f>DATI!CJ34</f>
        <v>116.45830226659774</v>
      </c>
      <c r="KH37" s="577">
        <f>DATI!CK34</f>
        <v>1155.2885693953037</v>
      </c>
      <c r="KI37" s="577">
        <f>DATI!CL34</f>
        <v>395.64290804017799</v>
      </c>
      <c r="KJ37" s="625">
        <f t="shared" si="353"/>
        <v>59.461009587766178</v>
      </c>
      <c r="KK37" s="626">
        <f t="shared" si="711"/>
        <v>-3.2083807390654681E-2</v>
      </c>
      <c r="KL37" s="627">
        <f t="shared" si="354"/>
        <v>26.175482879930954</v>
      </c>
      <c r="KM37" s="626">
        <f t="shared" si="712"/>
        <v>0.15735777003094964</v>
      </c>
      <c r="KN37" s="627">
        <f t="shared" si="355"/>
        <v>46.303894946110361</v>
      </c>
      <c r="KO37" s="626">
        <f t="shared" si="713"/>
        <v>-5.245471300851727E-2</v>
      </c>
      <c r="KP37" s="627">
        <f t="shared" si="356"/>
        <v>99.952050427975564</v>
      </c>
      <c r="KQ37" s="626">
        <f t="shared" si="714"/>
        <v>-4.1061191444345849E-2</v>
      </c>
      <c r="KR37" s="627">
        <f t="shared" si="357"/>
        <v>87.664698934508863</v>
      </c>
      <c r="KS37" s="626">
        <f t="shared" si="715"/>
        <v>-0.21629571880471565</v>
      </c>
      <c r="KT37" s="627">
        <f t="shared" si="358"/>
        <v>22.022644222336769</v>
      </c>
      <c r="KU37" s="626">
        <f t="shared" si="716"/>
        <v>-0.11933840562751019</v>
      </c>
      <c r="KV37" s="627">
        <f t="shared" si="359"/>
        <v>8.3133272464914558</v>
      </c>
      <c r="KW37" s="626">
        <f t="shared" si="717"/>
        <v>-0.13007673499978259</v>
      </c>
      <c r="KX37" s="627">
        <f t="shared" si="360"/>
        <v>0.45129167729086117</v>
      </c>
      <c r="KY37" s="626">
        <f t="shared" si="718"/>
        <v>-0.24702845112400981</v>
      </c>
      <c r="KZ37" s="627">
        <f t="shared" si="361"/>
        <v>5.2226511851095374</v>
      </c>
      <c r="LA37" s="626">
        <f t="shared" si="719"/>
        <v>-0.11708666721875952</v>
      </c>
      <c r="LB37" s="628" t="s">
        <v>177</v>
      </c>
      <c r="LC37" s="629" t="s">
        <v>177</v>
      </c>
      <c r="LD37" s="627">
        <f t="shared" si="362"/>
        <v>0.84029123094866265</v>
      </c>
      <c r="LE37" s="626">
        <f t="shared" si="720"/>
        <v>-0.11625575226138044</v>
      </c>
      <c r="LF37" s="627">
        <f t="shared" si="363"/>
        <v>0.13497351360803661</v>
      </c>
      <c r="LG37" s="626">
        <f t="shared" si="721"/>
        <v>5.0539230399223062E-2</v>
      </c>
      <c r="LH37" s="627">
        <f t="shared" si="364"/>
        <v>0.13853806583508152</v>
      </c>
      <c r="LI37" s="626">
        <f t="shared" si="722"/>
        <v>-1.9653455673195059E-2</v>
      </c>
      <c r="LJ37" s="627">
        <f t="shared" si="365"/>
        <v>0.28776736678049142</v>
      </c>
      <c r="LK37" s="626">
        <f t="shared" si="723"/>
        <v>-0.16119402100623029</v>
      </c>
      <c r="LL37" s="627">
        <f t="shared" si="366"/>
        <v>2.8547071614132675</v>
      </c>
      <c r="LM37" s="626">
        <f t="shared" si="724"/>
        <v>-2.7836921557610837E-3</v>
      </c>
      <c r="LN37" s="627">
        <f t="shared" si="367"/>
        <v>0.97762989513160004</v>
      </c>
      <c r="LO37" s="630">
        <f t="shared" si="725"/>
        <v>1.7065701686649906E-2</v>
      </c>
      <c r="LP37" s="631">
        <f t="shared" si="726"/>
        <v>0.12513809875800294</v>
      </c>
      <c r="LQ37" s="632">
        <f t="shared" si="727"/>
        <v>5.5087362027252625E-2</v>
      </c>
      <c r="LR37" s="632">
        <f t="shared" si="728"/>
        <v>9.7448419036576847E-2</v>
      </c>
      <c r="LS37" s="632">
        <f t="shared" si="729"/>
        <v>0.21035313130798775</v>
      </c>
      <c r="LT37" s="632">
        <f t="shared" si="730"/>
        <v>0.1844939032975019</v>
      </c>
      <c r="LU37" s="632">
        <f t="shared" si="731"/>
        <v>4.6347545168054956E-2</v>
      </c>
      <c r="LV37" s="632">
        <f t="shared" si="732"/>
        <v>1.7495733308118672E-2</v>
      </c>
      <c r="LW37" s="632">
        <f t="shared" si="733"/>
        <v>9.4976158112706859E-4</v>
      </c>
      <c r="LX37" s="633">
        <f t="shared" si="734"/>
        <v>1.0991280577168402E-2</v>
      </c>
      <c r="LY37" s="634" t="s">
        <v>177</v>
      </c>
      <c r="LZ37" s="633">
        <f t="shared" si="735"/>
        <v>1.7684268695224482E-3</v>
      </c>
      <c r="MA37" s="633">
        <f t="shared" si="736"/>
        <v>2.8405721653054886E-4</v>
      </c>
      <c r="MB37" s="633">
        <f t="shared" si="737"/>
        <v>2.9155896081152358E-4</v>
      </c>
      <c r="MC37" s="633">
        <f t="shared" si="738"/>
        <v>6.0561805817230209E-4</v>
      </c>
      <c r="MD37" s="633">
        <f t="shared" si="739"/>
        <v>6.0078466404581646E-3</v>
      </c>
      <c r="ME37" s="633">
        <f t="shared" si="740"/>
        <v>2.0574616410637746E-3</v>
      </c>
      <c r="MF37" s="631">
        <f t="shared" si="741"/>
        <v>0.15514805139548885</v>
      </c>
      <c r="MG37" s="632">
        <f t="shared" si="742"/>
        <v>6.8298119916093927E-2</v>
      </c>
      <c r="MH37" s="632">
        <f t="shared" si="743"/>
        <v>0.12081798009680132</v>
      </c>
      <c r="MI37" s="632">
        <f t="shared" si="744"/>
        <v>0.26079889938623935</v>
      </c>
      <c r="MJ37" s="632">
        <f t="shared" si="745"/>
        <v>0.2287382489829029</v>
      </c>
      <c r="MK37" s="632">
        <f t="shared" si="746"/>
        <v>5.7462366706512405E-2</v>
      </c>
      <c r="ML37" s="632">
        <f t="shared" si="747"/>
        <v>2.1691466926783289E-2</v>
      </c>
      <c r="MM37" s="632">
        <f t="shared" si="748"/>
        <v>1.1775283471992136E-3</v>
      </c>
      <c r="MN37" s="633">
        <f t="shared" si="749"/>
        <v>1.3627150970117356E-2</v>
      </c>
      <c r="MO37" s="634" t="s">
        <v>177</v>
      </c>
      <c r="MP37" s="633">
        <f t="shared" si="750"/>
        <v>2.192521586670547E-3</v>
      </c>
      <c r="MQ37" s="633">
        <f t="shared" si="751"/>
        <v>3.521783059431581E-4</v>
      </c>
      <c r="MR37" s="633">
        <f t="shared" si="752"/>
        <v>3.6147907860002287E-4</v>
      </c>
      <c r="MS37" s="633">
        <f t="shared" si="753"/>
        <v>7.5085415671095467E-4</v>
      </c>
      <c r="MT37" s="633">
        <f t="shared" si="754"/>
        <v>7.4486164373694175E-3</v>
      </c>
      <c r="MU37" s="633">
        <f t="shared" si="755"/>
        <v>2.5508711383678009E-3</v>
      </c>
      <c r="MV37" s="586">
        <f t="shared" si="397"/>
        <v>156352.09768057658</v>
      </c>
      <c r="MW37" s="566">
        <f t="shared" si="398"/>
        <v>365.47099521758696</v>
      </c>
      <c r="MX37" s="624">
        <f t="shared" si="399"/>
        <v>0.77853541905382229</v>
      </c>
      <c r="MY37" s="1471">
        <f t="shared" si="756"/>
        <v>2.1174017005101662E-2</v>
      </c>
      <c r="MZ37" s="583">
        <f t="shared" si="757"/>
        <v>9.1181099415097739E-3</v>
      </c>
      <c r="NA37" s="1472">
        <f t="shared" si="758"/>
        <v>3.0292126946611438E-2</v>
      </c>
      <c r="NB37" s="623">
        <f t="shared" si="759"/>
        <v>153988.17219105171</v>
      </c>
      <c r="NC37" s="615">
        <f t="shared" si="760"/>
        <v>160729.7699306717</v>
      </c>
      <c r="ND37" s="589">
        <f t="shared" si="400"/>
        <v>0.76676455221608308</v>
      </c>
      <c r="NE37" s="638">
        <f t="shared" si="401"/>
        <v>0.80033348220914302</v>
      </c>
    </row>
    <row r="38" spans="1:369" ht="8.25" customHeight="1" outlineLevel="1" x14ac:dyDescent="0.2">
      <c r="A38" s="477" t="s">
        <v>185</v>
      </c>
      <c r="B38" s="478">
        <f>DATI!D35</f>
        <v>133</v>
      </c>
      <c r="C38" s="1515" t="str">
        <f>DATI!F35 &amp; "/" &amp; DATI!E35 &amp; " (" &amp; TEXT(DATI!F35/DATI!E35,"0,0%") &amp; ")"</f>
        <v>133/133 (100,0%)</v>
      </c>
      <c r="D38" s="479">
        <f>DATI!G35</f>
        <v>3219391</v>
      </c>
      <c r="E38" s="480">
        <f t="shared" si="761"/>
        <v>0.32353282268454409</v>
      </c>
      <c r="F38" s="481">
        <f t="shared" si="612"/>
        <v>-5.4709445272174088E-3</v>
      </c>
      <c r="G38" s="482">
        <f>DATI!H35</f>
        <v>1465194.1826900002</v>
      </c>
      <c r="H38" s="483">
        <f t="shared" si="251"/>
        <v>4014.2306375068497</v>
      </c>
      <c r="I38" s="484">
        <f t="shared" si="252"/>
        <v>455.11532544198576</v>
      </c>
      <c r="J38" s="485">
        <f t="shared" si="613"/>
        <v>1.2468913025807828</v>
      </c>
      <c r="K38" s="486">
        <f t="shared" si="254"/>
        <v>-1.0845668195518356E-2</v>
      </c>
      <c r="L38" s="486">
        <f t="shared" si="614"/>
        <v>-5.4042902404153863E-3</v>
      </c>
      <c r="M38" s="486">
        <f t="shared" si="615"/>
        <v>0.31738446777865564</v>
      </c>
      <c r="N38" s="487">
        <f>DATI!I35</f>
        <v>464417.17499999999</v>
      </c>
      <c r="O38" s="487"/>
      <c r="P38" s="487">
        <f>DATI!J35</f>
        <v>60233.053399999997</v>
      </c>
      <c r="Q38" s="483">
        <f>DATI!K35</f>
        <v>59554.347399999999</v>
      </c>
      <c r="R38" s="483">
        <f>DATI!L35</f>
        <v>678.70600000000002</v>
      </c>
      <c r="S38" s="483">
        <f t="shared" si="616"/>
        <v>-1.7053025658242404E-12</v>
      </c>
      <c r="T38" s="487">
        <f>DATI!M35</f>
        <v>38685.548000000003</v>
      </c>
      <c r="U38" s="483">
        <f>DATI!N35</f>
        <v>38669.248</v>
      </c>
      <c r="V38" s="483">
        <f>DATI!O35</f>
        <v>16.3</v>
      </c>
      <c r="W38" s="488">
        <f t="shared" si="762"/>
        <v>2.9096725029376103E-12</v>
      </c>
      <c r="X38" s="489">
        <f>DATI!P35</f>
        <v>868439.39941999991</v>
      </c>
      <c r="Y38" s="483">
        <f>DATI!Q35</f>
        <v>30845.607799999998</v>
      </c>
      <c r="Z38" s="487">
        <f>DATI!R35</f>
        <v>24671.986000000001</v>
      </c>
      <c r="AA38" s="487">
        <f>DATI!U35</f>
        <v>439.6</v>
      </c>
      <c r="AB38" s="487">
        <f>DATI!V35</f>
        <v>8307.4208699999999</v>
      </c>
      <c r="AC38" s="487">
        <f>DATI!W35</f>
        <v>1000082.0016900001</v>
      </c>
      <c r="AD38" s="484">
        <f t="shared" si="257"/>
        <v>310.64322466267691</v>
      </c>
      <c r="AE38" s="486">
        <f t="shared" ref="AE38:AE42" si="804">+(AC38-AC51)/AC51</f>
        <v>-1.4639680543752011E-2</v>
      </c>
      <c r="AF38" s="486">
        <f t="shared" si="764"/>
        <v>-9.2191736039084482E-3</v>
      </c>
      <c r="AG38" s="490">
        <f t="shared" si="258"/>
        <v>0.68255935868781248</v>
      </c>
      <c r="AH38" s="491">
        <f t="shared" si="617"/>
        <v>465112.18099999998</v>
      </c>
      <c r="AI38" s="483">
        <f t="shared" si="618"/>
        <v>1274.2799479452053</v>
      </c>
      <c r="AJ38" s="484">
        <f t="shared" si="260"/>
        <v>144.47210077930887</v>
      </c>
      <c r="AK38" s="485">
        <f t="shared" si="261"/>
        <v>0.39581397473783253</v>
      </c>
      <c r="AL38" s="486">
        <f t="shared" si="803"/>
        <v>-2.588024362531526E-3</v>
      </c>
      <c r="AM38" s="486">
        <f t="shared" si="620"/>
        <v>2.8987792250227376E-3</v>
      </c>
      <c r="AN38" s="492">
        <f>DATI!EH35/1000</f>
        <v>4319.1610000000001</v>
      </c>
      <c r="AO38" s="493">
        <f>(DATI!EI35+DATI!ES35)/1000</f>
        <v>1716.431</v>
      </c>
      <c r="AP38" s="493">
        <f>DATI!EJ35/1000</f>
        <v>43.41</v>
      </c>
      <c r="AQ38" s="493">
        <f>(DATI!EK35+DATI!EU35)/1000</f>
        <v>1688.327</v>
      </c>
      <c r="AR38" s="493">
        <f>DATI!EL35/1000</f>
        <v>384.08787000000001</v>
      </c>
      <c r="AS38" s="493">
        <f>DATI!EM35/1000</f>
        <v>1.2490000000000001</v>
      </c>
      <c r="AT38" s="493">
        <f>DATI!EN35/1000</f>
        <v>30.66</v>
      </c>
      <c r="AU38" s="640">
        <f>DATI!EO35/1000</f>
        <v>77.599999999999994</v>
      </c>
      <c r="AV38" s="494">
        <f>DATI!EP35/1000</f>
        <v>42.75</v>
      </c>
      <c r="AW38" s="493">
        <f>DATI!EQ35/1000</f>
        <v>2.92</v>
      </c>
      <c r="AX38" s="640">
        <f>(DATI!ER35+DATI!EW35)/1000</f>
        <v>0</v>
      </c>
      <c r="AY38" s="494">
        <f>DATI!ET35/1000</f>
        <v>0</v>
      </c>
      <c r="AZ38" s="640">
        <f>DATI!EV35/1000</f>
        <v>0.82499999999999996</v>
      </c>
      <c r="BA38" s="640">
        <f>DATI!EX35/1000</f>
        <v>0</v>
      </c>
      <c r="BB38" s="495">
        <f>DATI!DE35/1000</f>
        <v>157.96100000000001</v>
      </c>
      <c r="BC38" s="496">
        <f>DATI!DF35/1000</f>
        <v>931.76900000000001</v>
      </c>
      <c r="BD38" s="493">
        <f>DATI!DG35/1000</f>
        <v>43.063000000000002</v>
      </c>
      <c r="BE38" s="496">
        <f>DATI!DH35/1000</f>
        <v>175969.40892000002</v>
      </c>
      <c r="BF38" s="496">
        <f>DATI!DI35/1000</f>
        <v>385.59959999999995</v>
      </c>
      <c r="BG38" s="496">
        <f>DATI!DJ35/1000</f>
        <v>55252.452400000009</v>
      </c>
      <c r="BH38" s="496">
        <f>DATI!DK35/1000</f>
        <v>10977.7572</v>
      </c>
      <c r="BI38" s="496">
        <f>DATI!DL35/1000</f>
        <v>84518.604999999996</v>
      </c>
      <c r="BJ38" s="496">
        <f>DATI!DM35/1000</f>
        <v>511.85840000000002</v>
      </c>
      <c r="BK38" s="496">
        <f>DATI!DN35/1000</f>
        <v>123.04600000000001</v>
      </c>
      <c r="BL38" s="496">
        <f>DATI!DO35/1000</f>
        <v>229.02099999999999</v>
      </c>
      <c r="BM38" s="496">
        <f>DATI!DP35/1000</f>
        <v>32788.699679999998</v>
      </c>
      <c r="BN38" s="496">
        <f>DATI!DQ35/1000</f>
        <v>579.94000000000005</v>
      </c>
      <c r="BO38" s="496">
        <f>DATI!DR35/1000</f>
        <v>11566.134119999999</v>
      </c>
      <c r="BP38" s="496">
        <f>DATI!DS35/1000</f>
        <v>9919.7929999999997</v>
      </c>
      <c r="BQ38" s="496">
        <f>DATI!DT35/1000</f>
        <v>106.74039999999999</v>
      </c>
      <c r="BR38" s="496">
        <f>DATI!DU35/1000</f>
        <v>290468.967</v>
      </c>
      <c r="BS38" s="496">
        <f>DATI!DV35/1000</f>
        <v>45607.707000000002</v>
      </c>
      <c r="BT38" s="496">
        <f>DATI!DW35/1000</f>
        <v>19.593299999999999</v>
      </c>
      <c r="BU38" s="496">
        <f>DATI!DX35/1000</f>
        <v>1865.0123999999998</v>
      </c>
      <c r="BV38" s="497">
        <f>DATI!DY35/1000</f>
        <v>146416.27100000001</v>
      </c>
      <c r="BW38" s="498">
        <f>DATI!DZ35/1000</f>
        <v>42.621000000000002</v>
      </c>
      <c r="BX38" s="499">
        <f>DATI!EA35/1000</f>
        <v>9.6000000000000002E-2</v>
      </c>
      <c r="BY38" s="499">
        <f>DATI!EB35/1000</f>
        <v>0.307</v>
      </c>
      <c r="BZ38" s="499">
        <f>DATI!EC35/1000</f>
        <v>0</v>
      </c>
      <c r="CA38" s="499">
        <f>DATI!ED35/1000</f>
        <v>0</v>
      </c>
      <c r="CB38" s="499">
        <f>DATI!EE35/1000</f>
        <v>3.9E-2</v>
      </c>
      <c r="CC38" s="499">
        <f>DATI!EF35/1000</f>
        <v>0</v>
      </c>
      <c r="CD38" s="500">
        <f>DATI!EG35/1000</f>
        <v>0</v>
      </c>
      <c r="CE38" s="498">
        <f t="shared" si="765"/>
        <v>4.9065490957761887E-2</v>
      </c>
      <c r="CF38" s="499">
        <f t="shared" si="621"/>
        <v>0.28942399354412063</v>
      </c>
      <c r="CG38" s="499">
        <f t="shared" si="622"/>
        <v>1.3376132318193099E-2</v>
      </c>
      <c r="CH38" s="499">
        <f t="shared" si="623"/>
        <v>54.659222480276554</v>
      </c>
      <c r="CI38" s="499">
        <f t="shared" si="624"/>
        <v>0.1197740814955375</v>
      </c>
      <c r="CJ38" s="499">
        <f t="shared" si="625"/>
        <v>17.162392638856232</v>
      </c>
      <c r="CK38" s="499">
        <f t="shared" si="626"/>
        <v>3.4098862797342724</v>
      </c>
      <c r="CL38" s="499">
        <f t="shared" si="627"/>
        <v>26.252979212528082</v>
      </c>
      <c r="CM38" s="499">
        <f t="shared" si="766"/>
        <v>0.15899230630886402</v>
      </c>
      <c r="CN38" s="499">
        <f t="shared" si="628"/>
        <v>3.8220272094939695E-2</v>
      </c>
      <c r="CO38" s="499">
        <f t="shared" si="629"/>
        <v>7.1137988520189072E-2</v>
      </c>
      <c r="CP38" s="499">
        <f t="shared" si="630"/>
        <v>10.184752234195846</v>
      </c>
      <c r="CQ38" s="499">
        <f t="shared" si="631"/>
        <v>0.18013965995432055</v>
      </c>
      <c r="CR38" s="499">
        <f t="shared" si="632"/>
        <v>3.5926465968253001</v>
      </c>
      <c r="CS38" s="499">
        <f t="shared" si="633"/>
        <v>3.0812638166659472</v>
      </c>
      <c r="CT38" s="499">
        <f t="shared" si="634"/>
        <v>3.315546325376445E-2</v>
      </c>
      <c r="CU38" s="499">
        <f t="shared" si="635"/>
        <v>90.224817985761902</v>
      </c>
      <c r="CV38" s="499">
        <f t="shared" si="636"/>
        <v>14.166563489802884</v>
      </c>
      <c r="CW38" s="499">
        <f t="shared" si="637"/>
        <v>6.0860268292978392E-3</v>
      </c>
      <c r="CX38" s="499">
        <f t="shared" si="638"/>
        <v>0.57930596190397499</v>
      </c>
      <c r="CY38" s="500">
        <f t="shared" si="639"/>
        <v>45.479493171224</v>
      </c>
      <c r="CZ38" s="482">
        <f>DATI!AA35</f>
        <v>1432429.70282</v>
      </c>
      <c r="DA38" s="483">
        <f t="shared" si="640"/>
        <v>3924.4649392328765</v>
      </c>
      <c r="DB38" s="484">
        <f t="shared" si="288"/>
        <v>444.93809631076186</v>
      </c>
      <c r="DC38" s="485">
        <f t="shared" si="641"/>
        <v>1.2190084830431831</v>
      </c>
      <c r="DD38" s="501">
        <f t="shared" si="767"/>
        <v>-1.2654900363714168E-2</v>
      </c>
      <c r="DE38" s="502">
        <f t="shared" si="642"/>
        <v>-7.2234750678869123E-3</v>
      </c>
      <c r="DF38" s="483">
        <f t="shared" si="768"/>
        <v>-18359.594000000041</v>
      </c>
      <c r="DG38" s="503">
        <f t="shared" si="769"/>
        <v>-3.2373844110321102</v>
      </c>
      <c r="DH38" s="504">
        <f t="shared" si="770"/>
        <v>0.3221007743641513</v>
      </c>
      <c r="DI38" s="505">
        <f>DATI!AB35+DATI!AG35</f>
        <v>882940.70670651656</v>
      </c>
      <c r="DJ38" s="483">
        <f t="shared" si="643"/>
        <v>2419.0156348123742</v>
      </c>
      <c r="DK38" s="506">
        <f t="shared" si="290"/>
        <v>274.25705877494113</v>
      </c>
      <c r="DL38" s="507">
        <f t="shared" si="291"/>
        <v>0.75138920212312643</v>
      </c>
      <c r="DM38" s="508">
        <f t="shared" si="771"/>
        <v>0.61639374341951036</v>
      </c>
      <c r="DN38" s="509">
        <f t="shared" si="772"/>
        <v>2.4731660682468246E-3</v>
      </c>
      <c r="DO38" s="509">
        <f t="shared" si="773"/>
        <v>1.0000000000000009E-3</v>
      </c>
      <c r="DP38" s="509">
        <f t="shared" si="774"/>
        <v>-1.0213031965643859E-2</v>
      </c>
      <c r="DQ38" s="509">
        <f t="shared" si="775"/>
        <v>-4.7681738530728256E-3</v>
      </c>
      <c r="DR38" s="510">
        <f t="shared" si="776"/>
        <v>-9110.547979096882</v>
      </c>
      <c r="DS38" s="510">
        <f t="shared" si="777"/>
        <v>-1.313970576819429</v>
      </c>
      <c r="DT38" s="511">
        <f t="shared" si="778"/>
        <v>0.30255020107540304</v>
      </c>
      <c r="DU38" s="512" t="str">
        <f>DATI!AI35</f>
        <v>36/36</v>
      </c>
      <c r="DV38" s="511">
        <f>DATI!AJ35/DATI!AK35</f>
        <v>1</v>
      </c>
      <c r="DW38" s="513">
        <f>DATI!AB35</f>
        <v>869087.90642000001</v>
      </c>
      <c r="DX38" s="483">
        <f t="shared" si="644"/>
        <v>2381.0627573150687</v>
      </c>
      <c r="DY38" s="514">
        <f t="shared" si="293"/>
        <v>269.95413307050927</v>
      </c>
      <c r="DZ38" s="485">
        <f t="shared" si="294"/>
        <v>0.73960036457673783</v>
      </c>
      <c r="EA38" s="508">
        <f t="shared" si="779"/>
        <v>0.60672290214943281</v>
      </c>
      <c r="EB38" s="504">
        <f t="shared" si="780"/>
        <v>2.3738887497138693E-3</v>
      </c>
      <c r="EC38" s="515">
        <f t="shared" si="781"/>
        <v>549488.99611348344</v>
      </c>
      <c r="ED38" s="516">
        <f t="shared" si="645"/>
        <v>1505.4493044205026</v>
      </c>
      <c r="EE38" s="517">
        <f t="shared" si="296"/>
        <v>170.68103753582074</v>
      </c>
      <c r="EF38" s="518">
        <f t="shared" si="297"/>
        <v>0.46761928092005683</v>
      </c>
      <c r="EG38" s="519">
        <f t="shared" si="646"/>
        <v>-1.6553456760473446E-2</v>
      </c>
      <c r="EH38" s="519">
        <f t="shared" si="647"/>
        <v>-1.11434775809417E-2</v>
      </c>
      <c r="EI38" s="501">
        <f t="shared" si="648"/>
        <v>0.38360625658048964</v>
      </c>
      <c r="EJ38" s="520">
        <f t="shared" si="649"/>
        <v>-9249.0460209031589</v>
      </c>
      <c r="EK38" s="520">
        <f t="shared" si="650"/>
        <v>-1.9234138342127096</v>
      </c>
      <c r="EL38" s="482">
        <f>DATI!AD35</f>
        <v>464423.19500000001</v>
      </c>
      <c r="EM38" s="483">
        <f t="shared" si="651"/>
        <v>1272.3923150684932</v>
      </c>
      <c r="EN38" s="514">
        <f t="shared" si="300"/>
        <v>144.25808949580838</v>
      </c>
      <c r="EO38" s="485">
        <f t="shared" si="652"/>
        <v>0.3952276424542695</v>
      </c>
      <c r="EP38" s="501">
        <f t="shared" si="782"/>
        <v>-2.0029470945485696E-3</v>
      </c>
      <c r="EQ38" s="502">
        <f t="shared" si="783"/>
        <v>3.4870750267022525E-3</v>
      </c>
      <c r="ER38" s="501">
        <f t="shared" si="653"/>
        <v>0.34594853230368705</v>
      </c>
      <c r="ES38" s="483">
        <f t="shared" si="784"/>
        <v>-932.08199999999488</v>
      </c>
      <c r="ET38" s="501">
        <f t="shared" si="654"/>
        <v>0.32422058414852606</v>
      </c>
      <c r="EU38" s="503">
        <f t="shared" si="785"/>
        <v>0.50129074285010233</v>
      </c>
      <c r="EV38" s="482">
        <f>DATI!AE35</f>
        <v>60233.053399999997</v>
      </c>
      <c r="EW38" s="483">
        <f t="shared" si="655"/>
        <v>165.02206410958902</v>
      </c>
      <c r="EX38" s="514">
        <f t="shared" si="304"/>
        <v>18.709455732466171</v>
      </c>
      <c r="EY38" s="485">
        <f t="shared" si="305"/>
        <v>5.1258782828674444E-2</v>
      </c>
      <c r="EZ38" s="501">
        <f t="shared" si="786"/>
        <v>-8.2037660553845274E-2</v>
      </c>
      <c r="FA38" s="502">
        <f t="shared" si="787"/>
        <v>-7.6987912625870208E-2</v>
      </c>
      <c r="FB38" s="483">
        <f t="shared" si="788"/>
        <v>-5382.9864000000016</v>
      </c>
      <c r="FC38" s="503">
        <f t="shared" si="789"/>
        <v>-1.5605450490973318</v>
      </c>
      <c r="FD38" s="483">
        <f>DATI!AG35</f>
        <v>13852.800286516513</v>
      </c>
      <c r="FE38" s="501">
        <f t="shared" si="656"/>
        <v>9.670841270077505E-3</v>
      </c>
      <c r="FF38" s="483">
        <f t="shared" si="790"/>
        <v>46380.253113483486</v>
      </c>
      <c r="FG38" s="501">
        <f t="shared" si="657"/>
        <v>1.4406530028034336E-2</v>
      </c>
      <c r="FH38" s="482">
        <f>DATI!AF35</f>
        <v>38685.548000000003</v>
      </c>
      <c r="FI38" s="483">
        <f t="shared" si="658"/>
        <v>105.98780273972604</v>
      </c>
      <c r="FJ38" s="509">
        <f t="shared" si="659"/>
        <v>2.7006943463850561E-2</v>
      </c>
      <c r="FK38" s="509">
        <f t="shared" si="660"/>
        <v>-7.1743638348670022E-2</v>
      </c>
      <c r="FL38" s="521">
        <f>DATI!AL35</f>
        <v>10819.153637219875</v>
      </c>
      <c r="FM38" s="522" t="str">
        <f>DATI!AM35</f>
        <v>15/15</v>
      </c>
      <c r="FN38" s="523">
        <f>DATI!AN35/DATI!AO35</f>
        <v>1</v>
      </c>
      <c r="FO38" s="486">
        <f t="shared" si="661"/>
        <v>0.27966913218393274</v>
      </c>
      <c r="FP38" s="524">
        <f t="shared" si="662"/>
        <v>7.5530084414756208E-3</v>
      </c>
      <c r="FQ38" s="486">
        <f t="shared" si="663"/>
        <v>-0.19418433440716917</v>
      </c>
      <c r="FR38" s="482">
        <f>DATI!AP35</f>
        <v>40399.553670000023</v>
      </c>
      <c r="FS38" s="525">
        <f>DATI!AQ35</f>
        <v>35.260000000000005</v>
      </c>
      <c r="FT38" s="525">
        <f>DATI!AR35</f>
        <v>24671.985999999997</v>
      </c>
      <c r="FU38" s="495">
        <f>DATI!AS35/1000</f>
        <v>189.655</v>
      </c>
      <c r="FV38" s="496">
        <f>DATI!AT35/1000</f>
        <v>933.75599999999997</v>
      </c>
      <c r="FW38" s="496">
        <f>DATI!AU35/1000</f>
        <v>51.837000000000003</v>
      </c>
      <c r="FX38" s="496">
        <f>DATI!AV35/1000</f>
        <v>175969.40892000002</v>
      </c>
      <c r="FY38" s="496">
        <f>DATI!AW35/1000</f>
        <v>385.59959999999995</v>
      </c>
      <c r="FZ38" s="496">
        <f>DATI!AX35/1000</f>
        <v>55252.452400000009</v>
      </c>
      <c r="GA38" s="496">
        <f>DATI!AY35/1000</f>
        <v>10986.807199999999</v>
      </c>
      <c r="GB38" s="496">
        <f>DATI!AZ35/1000</f>
        <v>84518.604999999996</v>
      </c>
      <c r="GC38" s="496">
        <f>DATI!BA35/1000</f>
        <v>511.85840000000002</v>
      </c>
      <c r="GD38" s="496">
        <f>DATI!BB35/1000</f>
        <v>297.83800000000002</v>
      </c>
      <c r="GE38" s="496">
        <f>DATI!BC35/1000</f>
        <v>229.02099999999999</v>
      </c>
      <c r="GF38" s="496">
        <f>DATI!BD35/1000</f>
        <v>32788.699679999998</v>
      </c>
      <c r="GG38" s="496">
        <f>DATI!BE35/1000</f>
        <v>579.94000000000005</v>
      </c>
      <c r="GH38" s="496">
        <f>DATI!BF35/1000</f>
        <v>11566.134119999999</v>
      </c>
      <c r="GI38" s="496">
        <f>DATI!BG35/1000</f>
        <v>1.718</v>
      </c>
      <c r="GJ38" s="496">
        <f>DATI!BH35/1000</f>
        <v>9919.7929999999997</v>
      </c>
      <c r="GK38" s="496">
        <f>DATI!BI35/1000</f>
        <v>111.44739999999999</v>
      </c>
      <c r="GL38" s="496">
        <f>DATI!BJ35/1000</f>
        <v>290468.967</v>
      </c>
      <c r="GM38" s="496">
        <f>DATI!BK35/1000</f>
        <v>45607.707000000002</v>
      </c>
      <c r="GN38" s="496">
        <f>DATI!BL35/1000</f>
        <v>19.593299999999999</v>
      </c>
      <c r="GO38" s="496">
        <f>DATI!BM35/1000</f>
        <v>1865.0123999999998</v>
      </c>
      <c r="GP38" s="497">
        <f>DATI!BN35/1000</f>
        <v>146832.00099999999</v>
      </c>
      <c r="GQ38" s="498">
        <f>DATI!BO35/1000</f>
        <v>51.395000000000003</v>
      </c>
      <c r="GR38" s="499">
        <f>DATI!BP35/1000</f>
        <v>9.6000000000000002E-2</v>
      </c>
      <c r="GS38" s="499">
        <f>DATI!BQ35/1000</f>
        <v>0.307</v>
      </c>
      <c r="GT38" s="499">
        <f>DATI!BR35/1000</f>
        <v>0</v>
      </c>
      <c r="GU38" s="499">
        <f>DATI!BS35/1000</f>
        <v>0</v>
      </c>
      <c r="GV38" s="499">
        <f>DATI!BT35/1000</f>
        <v>3.9E-2</v>
      </c>
      <c r="GW38" s="499">
        <f>DATI!BU35/1000</f>
        <v>0</v>
      </c>
      <c r="GX38" s="500">
        <f>DATI!BV35/1000</f>
        <v>0</v>
      </c>
      <c r="GY38" s="498">
        <f t="shared" si="664"/>
        <v>5.8910210036618726E-2</v>
      </c>
      <c r="GZ38" s="499">
        <f t="shared" si="665"/>
        <v>0.29004119102028925</v>
      </c>
      <c r="HA38" s="499">
        <f t="shared" si="666"/>
        <v>1.6101492487243706E-2</v>
      </c>
      <c r="HB38" s="499">
        <f t="shared" si="667"/>
        <v>54.659222480276554</v>
      </c>
      <c r="HC38" s="499">
        <f t="shared" si="668"/>
        <v>0.1197740814955375</v>
      </c>
      <c r="HD38" s="499">
        <f t="shared" si="669"/>
        <v>17.162392638856232</v>
      </c>
      <c r="HE38" s="499">
        <f t="shared" si="670"/>
        <v>3.4126973704032841</v>
      </c>
      <c r="HF38" s="499">
        <f t="shared" si="671"/>
        <v>26.252979212528082</v>
      </c>
      <c r="HG38" s="499">
        <f t="shared" si="672"/>
        <v>0.15899230630886402</v>
      </c>
      <c r="HH38" s="499">
        <f t="shared" si="673"/>
        <v>9.2513770461556233E-2</v>
      </c>
      <c r="HI38" s="499">
        <f t="shared" si="674"/>
        <v>7.1137988520189072E-2</v>
      </c>
      <c r="HJ38" s="499">
        <f t="shared" si="675"/>
        <v>10.184752234195846</v>
      </c>
      <c r="HK38" s="499">
        <f t="shared" si="676"/>
        <v>0.18013965995432055</v>
      </c>
      <c r="HL38" s="499">
        <f t="shared" si="677"/>
        <v>3.5926465968253001</v>
      </c>
      <c r="HM38" s="499">
        <f t="shared" si="678"/>
        <v>5.336413004819856E-4</v>
      </c>
      <c r="HN38" s="499">
        <f t="shared" si="679"/>
        <v>3.0812638166659472</v>
      </c>
      <c r="HO38" s="499">
        <f t="shared" si="680"/>
        <v>3.461754101940398E-2</v>
      </c>
      <c r="HP38" s="499">
        <f t="shared" si="801"/>
        <v>90.224817985761902</v>
      </c>
      <c r="HQ38" s="499">
        <f t="shared" si="682"/>
        <v>14.166563489802884</v>
      </c>
      <c r="HR38" s="499">
        <f t="shared" si="683"/>
        <v>6.0860268292978392E-3</v>
      </c>
      <c r="HS38" s="499">
        <f t="shared" si="684"/>
        <v>0.57930596190397499</v>
      </c>
      <c r="HT38" s="500">
        <f t="shared" si="685"/>
        <v>45.608626289879048</v>
      </c>
      <c r="HU38" s="526">
        <f t="shared" si="686"/>
        <v>549488.99611348356</v>
      </c>
      <c r="HV38" s="527">
        <f t="shared" si="798"/>
        <v>465118.20100000006</v>
      </c>
      <c r="HW38" s="528">
        <f t="shared" si="791"/>
        <v>0</v>
      </c>
      <c r="HX38" s="529">
        <f>DATI!CQ35</f>
        <v>0</v>
      </c>
      <c r="HY38" s="529">
        <f>DATI!CT35</f>
        <v>0</v>
      </c>
      <c r="HZ38" s="530">
        <f t="shared" si="687"/>
        <v>-1</v>
      </c>
      <c r="IA38" s="530">
        <f t="shared" si="688"/>
        <v>0</v>
      </c>
      <c r="IB38" s="501">
        <f t="shared" si="689"/>
        <v>0</v>
      </c>
      <c r="IC38" s="529">
        <f>DATI!CV35</f>
        <v>20837.467016555271</v>
      </c>
      <c r="ID38" s="531">
        <f t="shared" si="690"/>
        <v>20837.467016555271</v>
      </c>
      <c r="IE38" s="532">
        <f t="shared" si="691"/>
        <v>1.4546938656419163E-2</v>
      </c>
      <c r="IF38" s="532">
        <f t="shared" si="692"/>
        <v>3.7921536489243547E-2</v>
      </c>
      <c r="IG38" s="528">
        <f t="shared" si="800"/>
        <v>0</v>
      </c>
      <c r="IH38" s="533">
        <f t="shared" si="338"/>
        <v>0</v>
      </c>
      <c r="II38" s="529">
        <f>DATI!CX35</f>
        <v>0</v>
      </c>
      <c r="IJ38" s="529">
        <f>DATI!DA35</f>
        <v>0</v>
      </c>
      <c r="IK38" s="534">
        <f>DATI!CS35</f>
        <v>275958.1918045769</v>
      </c>
      <c r="IL38" s="513">
        <f t="shared" si="799"/>
        <v>131934.39082886319</v>
      </c>
      <c r="IM38" s="513">
        <f t="shared" si="793"/>
        <v>84013.222783110949</v>
      </c>
      <c r="IN38" s="501">
        <f t="shared" si="694"/>
        <v>9.2105316281229158E-2</v>
      </c>
      <c r="IO38" s="501">
        <f t="shared" si="695"/>
        <v>0.24010379054363332</v>
      </c>
      <c r="IP38" s="528">
        <f t="shared" si="696"/>
        <v>48608.955024286348</v>
      </c>
      <c r="IQ38" s="535">
        <f t="shared" si="343"/>
        <v>3.31757766981053E-2</v>
      </c>
      <c r="IR38" s="529">
        <f>DATI!CZ35</f>
        <v>192632.75600000005</v>
      </c>
      <c r="IS38" s="513">
        <f t="shared" si="794"/>
        <v>417554.60528462043</v>
      </c>
      <c r="IT38" s="534">
        <f>DATI!CR35</f>
        <v>273530.80430890672</v>
      </c>
      <c r="IU38" s="536">
        <f>DATI!CU35</f>
        <v>144023.8009757137</v>
      </c>
      <c r="IV38" s="501">
        <f t="shared" si="697"/>
        <v>7.4992574537254032E-3</v>
      </c>
      <c r="IW38" s="509">
        <f t="shared" si="698"/>
        <v>0.2915009402992606</v>
      </c>
      <c r="IX38" s="501">
        <f t="shared" si="699"/>
        <v>0.75989620945636682</v>
      </c>
      <c r="IY38" s="534">
        <f>DATI!CW35</f>
        <v>27083.701029196985</v>
      </c>
      <c r="IZ38" s="537">
        <f t="shared" si="795"/>
        <v>444638.30631381739</v>
      </c>
      <c r="JA38" s="538">
        <f t="shared" si="700"/>
        <v>0.31040846572677566</v>
      </c>
      <c r="JB38" s="538">
        <f t="shared" si="701"/>
        <v>0.809185096441837</v>
      </c>
      <c r="JC38" s="539">
        <f t="shared" si="796"/>
        <v>416509.24597571371</v>
      </c>
      <c r="JD38" s="535">
        <f t="shared" si="347"/>
        <v>0.28426897328450357</v>
      </c>
      <c r="JE38" s="529">
        <f>DATI!CY35</f>
        <v>272485.44500000001</v>
      </c>
      <c r="JF38" s="529">
        <f>DATI!DB35</f>
        <v>144023.8009757137</v>
      </c>
      <c r="JG38" s="505">
        <f t="shared" si="797"/>
        <v>827455.20908896858</v>
      </c>
      <c r="JH38" s="485">
        <f t="shared" si="350"/>
        <v>257.02227815415046</v>
      </c>
      <c r="JI38" s="508">
        <f t="shared" si="702"/>
        <v>0.57765851089234721</v>
      </c>
      <c r="JJ38" s="522" t="str">
        <f>DATI!CN35</f>
        <v>41/52</v>
      </c>
      <c r="JK38" s="523">
        <f>DATI!CO35/DATI!CP35</f>
        <v>0.99270160780109884</v>
      </c>
      <c r="JL38" s="540">
        <f t="shared" si="703"/>
        <v>-1.337474964923166E-2</v>
      </c>
      <c r="JM38" s="541">
        <f t="shared" si="704"/>
        <v>-7.290756654209521E-4</v>
      </c>
      <c r="JN38" s="542">
        <f t="shared" si="705"/>
        <v>1245009.8143735891</v>
      </c>
      <c r="JO38" s="513">
        <f t="shared" si="706"/>
        <v>1272093.5154027862</v>
      </c>
      <c r="JP38" s="508">
        <f t="shared" si="707"/>
        <v>0.86915945119160787</v>
      </c>
      <c r="JQ38" s="509">
        <f t="shared" si="708"/>
        <v>5.4097620466189156E-3</v>
      </c>
      <c r="JR38" s="543">
        <f t="shared" si="709"/>
        <v>0.88806697661912293</v>
      </c>
      <c r="JS38" s="504">
        <f t="shared" si="710"/>
        <v>-2.6288450038900457E-3</v>
      </c>
      <c r="JT38" s="495">
        <f>DATI!BW35</f>
        <v>169692.51802407281</v>
      </c>
      <c r="JU38" s="496">
        <f>DATI!BX35</f>
        <v>145273.53103184316</v>
      </c>
      <c r="JV38" s="496">
        <f>DATI!BY35</f>
        <v>58799.787046498197</v>
      </c>
      <c r="JW38" s="496">
        <f>DATI!BZ35</f>
        <v>290468.967</v>
      </c>
      <c r="JX38" s="496">
        <f>DATI!CA35</f>
        <v>45607.707000000002</v>
      </c>
      <c r="JY38" s="496">
        <f>DATI!CB35</f>
        <v>54547.01007943388</v>
      </c>
      <c r="JZ38" s="496">
        <f>DATI!CC35</f>
        <v>14485.841125961537</v>
      </c>
      <c r="KA38" s="496">
        <f>DATI!CD35</f>
        <v>622.31428365329191</v>
      </c>
      <c r="KB38" s="496">
        <f>DATI!CE35</f>
        <v>10409.520432241874</v>
      </c>
      <c r="KC38" s="496">
        <f>DATI!CF35</f>
        <v>0</v>
      </c>
      <c r="KD38" s="496">
        <f>DATI!CG35</f>
        <v>2501.3453</v>
      </c>
      <c r="KE38" s="496">
        <f>DATI!CH35</f>
        <v>185.86190361738204</v>
      </c>
      <c r="KF38" s="496">
        <f>DATI!CI35</f>
        <v>291.881245680809</v>
      </c>
      <c r="KG38" s="496">
        <f>DATI!CJ35</f>
        <v>501.62124176292423</v>
      </c>
      <c r="KH38" s="496">
        <f>DATI!CK35</f>
        <v>8929.4379035078255</v>
      </c>
      <c r="KI38" s="496">
        <f>DATI!CL35</f>
        <v>2967.256846958368</v>
      </c>
      <c r="KJ38" s="544">
        <f t="shared" si="353"/>
        <v>52.709508731332356</v>
      </c>
      <c r="KK38" s="545">
        <f t="shared" si="711"/>
        <v>-1.1416775883758001E-2</v>
      </c>
      <c r="KL38" s="546">
        <f t="shared" si="354"/>
        <v>45.124537849501088</v>
      </c>
      <c r="KM38" s="545">
        <f t="shared" si="712"/>
        <v>2.1837905180138908E-2</v>
      </c>
      <c r="KN38" s="546">
        <f t="shared" si="355"/>
        <v>18.264257757600177</v>
      </c>
      <c r="KO38" s="545">
        <f t="shared" si="713"/>
        <v>1.5342687300408924E-2</v>
      </c>
      <c r="KP38" s="546">
        <f t="shared" si="356"/>
        <v>90.224817985761902</v>
      </c>
      <c r="KQ38" s="545">
        <f t="shared" si="714"/>
        <v>6.4747016889681189E-3</v>
      </c>
      <c r="KR38" s="546">
        <f t="shared" si="357"/>
        <v>14.166563489802884</v>
      </c>
      <c r="KS38" s="545">
        <f t="shared" si="715"/>
        <v>-0.10610347675640017</v>
      </c>
      <c r="KT38" s="546">
        <f t="shared" si="358"/>
        <v>16.943269730030892</v>
      </c>
      <c r="KU38" s="545">
        <f t="shared" si="716"/>
        <v>-5.7213243288553473E-3</v>
      </c>
      <c r="KV38" s="546">
        <f t="shared" si="359"/>
        <v>4.4995594278425752</v>
      </c>
      <c r="KW38" s="545">
        <f t="shared" si="717"/>
        <v>-0.16435116380093695</v>
      </c>
      <c r="KX38" s="546">
        <f t="shared" si="360"/>
        <v>0.19330186474811287</v>
      </c>
      <c r="KY38" s="545">
        <f t="shared" si="718"/>
        <v>-0.21072128995058054</v>
      </c>
      <c r="KZ38" s="546">
        <f t="shared" si="361"/>
        <v>3.2333818514874006</v>
      </c>
      <c r="LA38" s="545">
        <f t="shared" si="719"/>
        <v>-0.12532623344676924</v>
      </c>
      <c r="LB38" s="547" t="s">
        <v>177</v>
      </c>
      <c r="LC38" s="548" t="s">
        <v>177</v>
      </c>
      <c r="LD38" s="546">
        <f t="shared" si="362"/>
        <v>0.7769622577686276</v>
      </c>
      <c r="LE38" s="545">
        <f t="shared" si="720"/>
        <v>-9.5180005309296614E-2</v>
      </c>
      <c r="LF38" s="546">
        <f t="shared" si="363"/>
        <v>5.773200695950944E-2</v>
      </c>
      <c r="LG38" s="545">
        <f t="shared" si="721"/>
        <v>0.89813767662441557</v>
      </c>
      <c r="LH38" s="546">
        <f t="shared" si="364"/>
        <v>9.066349681688525E-2</v>
      </c>
      <c r="LI38" s="545">
        <f t="shared" si="722"/>
        <v>-9.1882032783140846E-2</v>
      </c>
      <c r="LJ38" s="546">
        <f t="shared" si="365"/>
        <v>0.15581246321522432</v>
      </c>
      <c r="LK38" s="545">
        <f t="shared" si="723"/>
        <v>-5.8150973985709134E-2</v>
      </c>
      <c r="LL38" s="546">
        <f t="shared" si="366"/>
        <v>2.7736419414441507</v>
      </c>
      <c r="LM38" s="545">
        <f t="shared" si="724"/>
        <v>4.2395404654820702E-2</v>
      </c>
      <c r="LN38" s="546">
        <f t="shared" si="367"/>
        <v>0.92168265580613484</v>
      </c>
      <c r="LO38" s="549">
        <f t="shared" si="725"/>
        <v>1.6006552460248562</v>
      </c>
      <c r="LP38" s="550">
        <f t="shared" si="726"/>
        <v>0.11846481379854246</v>
      </c>
      <c r="LQ38" s="551">
        <f t="shared" si="727"/>
        <v>0.10141756397947183</v>
      </c>
      <c r="LR38" s="551">
        <f t="shared" si="728"/>
        <v>4.1048986160186471E-2</v>
      </c>
      <c r="LS38" s="551">
        <f t="shared" si="729"/>
        <v>0.2027806086596492</v>
      </c>
      <c r="LT38" s="551">
        <f t="shared" si="730"/>
        <v>3.1839403295123581E-2</v>
      </c>
      <c r="LU38" s="551">
        <f t="shared" si="731"/>
        <v>3.8080060733206043E-2</v>
      </c>
      <c r="LV38" s="551">
        <f t="shared" si="732"/>
        <v>1.0112776283152679E-2</v>
      </c>
      <c r="LW38" s="551">
        <f t="shared" si="733"/>
        <v>4.3444664853580764E-4</v>
      </c>
      <c r="LX38" s="552">
        <f t="shared" si="734"/>
        <v>7.2670375458906136E-3</v>
      </c>
      <c r="LY38" s="553" t="s">
        <v>177</v>
      </c>
      <c r="LZ38" s="552">
        <f t="shared" si="735"/>
        <v>1.7462255181358247E-3</v>
      </c>
      <c r="MA38" s="552">
        <f t="shared" si="736"/>
        <v>1.2975289694948302E-4</v>
      </c>
      <c r="MB38" s="552">
        <f t="shared" si="737"/>
        <v>2.037665409382306E-4</v>
      </c>
      <c r="MC38" s="552">
        <f t="shared" si="738"/>
        <v>3.5018908137369044E-4</v>
      </c>
      <c r="MD38" s="552">
        <f t="shared" si="739"/>
        <v>6.2337704153499424E-3</v>
      </c>
      <c r="ME38" s="552">
        <f t="shared" si="740"/>
        <v>2.0714851424239386E-3</v>
      </c>
      <c r="MF38" s="550">
        <f t="shared" si="741"/>
        <v>0.1952535719005464</v>
      </c>
      <c r="MG38" s="551">
        <f t="shared" si="742"/>
        <v>0.16715631406063716</v>
      </c>
      <c r="MH38" s="551">
        <f t="shared" si="743"/>
        <v>6.7656892487101647E-2</v>
      </c>
      <c r="MI38" s="551">
        <f t="shared" si="744"/>
        <v>0.33422276947393909</v>
      </c>
      <c r="MJ38" s="551">
        <f t="shared" si="745"/>
        <v>5.2477668441930178E-2</v>
      </c>
      <c r="MK38" s="551">
        <f t="shared" si="746"/>
        <v>6.276351296168331E-2</v>
      </c>
      <c r="ML38" s="551">
        <f t="shared" si="747"/>
        <v>1.6667866413689381E-2</v>
      </c>
      <c r="MM38" s="551">
        <f t="shared" si="748"/>
        <v>7.1605447395622717E-4</v>
      </c>
      <c r="MN38" s="552">
        <f t="shared" si="749"/>
        <v>1.1977523050713484E-2</v>
      </c>
      <c r="MO38" s="553" t="s">
        <v>177</v>
      </c>
      <c r="MP38" s="552">
        <f t="shared" si="750"/>
        <v>2.878126920789514E-3</v>
      </c>
      <c r="MQ38" s="552">
        <f t="shared" si="751"/>
        <v>2.1385857776228385E-4</v>
      </c>
      <c r="MR38" s="552">
        <f t="shared" si="752"/>
        <v>3.3584778193858898E-4</v>
      </c>
      <c r="MS38" s="552">
        <f t="shared" si="753"/>
        <v>5.7718124721034612E-4</v>
      </c>
      <c r="MT38" s="552">
        <f t="shared" si="754"/>
        <v>1.0274493336687323E-2</v>
      </c>
      <c r="MU38" s="552">
        <f t="shared" si="755"/>
        <v>3.4142194650726111E-3</v>
      </c>
      <c r="MV38" s="505">
        <f t="shared" si="397"/>
        <v>852073.35536896857</v>
      </c>
      <c r="MW38" s="485">
        <f t="shared" si="398"/>
        <v>257.02227815415046</v>
      </c>
      <c r="MX38" s="543">
        <f t="shared" si="399"/>
        <v>0.58154295549045787</v>
      </c>
      <c r="MY38" s="1469">
        <f t="shared" si="756"/>
        <v>0.18597224055294476</v>
      </c>
      <c r="MZ38" s="502">
        <f t="shared" si="757"/>
        <v>9.8296732731558811E-2</v>
      </c>
      <c r="NA38" s="1470">
        <f t="shared" si="758"/>
        <v>0.28426897328450357</v>
      </c>
      <c r="NB38" s="542">
        <f t="shared" si="759"/>
        <v>1245009.8143735891</v>
      </c>
      <c r="NC38" s="534">
        <f t="shared" si="760"/>
        <v>1272093.5154027862</v>
      </c>
      <c r="ND38" s="508">
        <f t="shared" si="400"/>
        <v>0.84972342170225723</v>
      </c>
      <c r="NE38" s="557">
        <f t="shared" si="401"/>
        <v>0.86820813952953746</v>
      </c>
    </row>
    <row r="39" spans="1:369" ht="8.25" customHeight="1" outlineLevel="1" x14ac:dyDescent="0.2">
      <c r="A39" s="558" t="s">
        <v>186</v>
      </c>
      <c r="B39" s="559">
        <f>DATI!D36</f>
        <v>55</v>
      </c>
      <c r="C39" s="1516" t="str">
        <f>DATI!F36 &amp; "/" &amp; DATI!E36 &amp; " (" &amp; TEXT(DATI!F36/DATI!E36,"0,0%") &amp; ")"</f>
        <v>55/55 (100,0%)</v>
      </c>
      <c r="D39" s="560">
        <f>DATI!G36</f>
        <v>871546</v>
      </c>
      <c r="E39" s="561">
        <f t="shared" si="761"/>
        <v>8.758604887676695E-2</v>
      </c>
      <c r="F39" s="562">
        <f t="shared" si="612"/>
        <v>1.6480636975469824E-3</v>
      </c>
      <c r="G39" s="563">
        <f>DATI!H36</f>
        <v>361326.43935999996</v>
      </c>
      <c r="H39" s="564">
        <f t="shared" si="251"/>
        <v>989.93545030136977</v>
      </c>
      <c r="I39" s="565">
        <f t="shared" si="252"/>
        <v>414.58103113318168</v>
      </c>
      <c r="J39" s="566">
        <f t="shared" si="613"/>
        <v>1.1358384414607718</v>
      </c>
      <c r="K39" s="567">
        <f t="shared" si="254"/>
        <v>-5.3841967302885069E-2</v>
      </c>
      <c r="L39" s="567">
        <f t="shared" si="614"/>
        <v>-5.5398730364028939E-2</v>
      </c>
      <c r="M39" s="567">
        <f t="shared" si="615"/>
        <v>7.8269079283461565E-2</v>
      </c>
      <c r="N39" s="568">
        <f>DATI!I36</f>
        <v>74348.081999999995</v>
      </c>
      <c r="O39" s="568"/>
      <c r="P39" s="568">
        <f>DATI!J36</f>
        <v>21126.245599999998</v>
      </c>
      <c r="Q39" s="564">
        <f>DATI!K36</f>
        <v>21126.245599999998</v>
      </c>
      <c r="R39" s="564">
        <f>DATI!L36</f>
        <v>0</v>
      </c>
      <c r="S39" s="564">
        <f t="shared" si="616"/>
        <v>0</v>
      </c>
      <c r="T39" s="568">
        <f>DATI!M36</f>
        <v>11361.81</v>
      </c>
      <c r="U39" s="564">
        <f>DATI!N36</f>
        <v>11361.81</v>
      </c>
      <c r="V39" s="564">
        <f>DATI!O36</f>
        <v>0</v>
      </c>
      <c r="W39" s="569">
        <f t="shared" si="762"/>
        <v>0</v>
      </c>
      <c r="X39" s="570">
        <f>DATI!P36</f>
        <v>243781.42476000002</v>
      </c>
      <c r="Y39" s="564">
        <f>DATI!Q36</f>
        <v>12926.013199999999</v>
      </c>
      <c r="Z39" s="568">
        <f>DATI!R36</f>
        <v>10639.709000000001</v>
      </c>
      <c r="AA39" s="568">
        <f>DATI!U36</f>
        <v>59.04</v>
      </c>
      <c r="AB39" s="568">
        <f>DATI!V36</f>
        <v>10.128</v>
      </c>
      <c r="AC39" s="568">
        <f>DATI!W36</f>
        <v>286978.35736000002</v>
      </c>
      <c r="AD39" s="565">
        <f t="shared" si="257"/>
        <v>329.27505531549684</v>
      </c>
      <c r="AE39" s="567">
        <f t="shared" si="804"/>
        <v>-5.0539882972980905E-2</v>
      </c>
      <c r="AF39" s="567">
        <f t="shared" si="764"/>
        <v>-5.2102079125354687E-2</v>
      </c>
      <c r="AG39" s="571">
        <f t="shared" si="258"/>
        <v>0.79423569963025931</v>
      </c>
      <c r="AH39" s="572">
        <f t="shared" si="617"/>
        <v>74348.081999999995</v>
      </c>
      <c r="AI39" s="564">
        <f t="shared" si="618"/>
        <v>203.69337534246574</v>
      </c>
      <c r="AJ39" s="565">
        <f t="shared" si="260"/>
        <v>85.305975817684896</v>
      </c>
      <c r="AK39" s="566">
        <f t="shared" si="261"/>
        <v>0.23371500224023259</v>
      </c>
      <c r="AL39" s="567">
        <f t="shared" si="803"/>
        <v>-6.6375202456454729E-2</v>
      </c>
      <c r="AM39" s="567">
        <f t="shared" si="620"/>
        <v>-6.7911343933413443E-2</v>
      </c>
      <c r="AN39" s="573">
        <f>DATI!EH36/1000</f>
        <v>0</v>
      </c>
      <c r="AO39" s="574">
        <f>(DATI!EI36+DATI!ES36)/1000</f>
        <v>0</v>
      </c>
      <c r="AP39" s="574">
        <f>DATI!EJ36/1000</f>
        <v>0</v>
      </c>
      <c r="AQ39" s="574">
        <f>(DATI!EK36+DATI!EU36)/1000</f>
        <v>0</v>
      </c>
      <c r="AR39" s="574">
        <f>DATI!EL36/1000</f>
        <v>10.128</v>
      </c>
      <c r="AS39" s="574">
        <f>DATI!EM36/1000</f>
        <v>0</v>
      </c>
      <c r="AT39" s="574">
        <f>DATI!EN36/1000</f>
        <v>0</v>
      </c>
      <c r="AU39" s="575">
        <f>DATI!EO36/1000</f>
        <v>0</v>
      </c>
      <c r="AV39" s="575">
        <f>DATI!EP36/1000</f>
        <v>0</v>
      </c>
      <c r="AW39" s="574">
        <f>DATI!EQ36/1000</f>
        <v>0</v>
      </c>
      <c r="AX39" s="575">
        <f>(DATI!ER36+DATI!EW36)/1000</f>
        <v>0</v>
      </c>
      <c r="AY39" s="575">
        <f>DATI!ET36/1000</f>
        <v>0</v>
      </c>
      <c r="AZ39" s="575">
        <f>DATI!EV36/1000</f>
        <v>0</v>
      </c>
      <c r="BA39" s="575">
        <f>DATI!EX36/1000</f>
        <v>0</v>
      </c>
      <c r="BB39" s="576">
        <f>DATI!DE36/1000</f>
        <v>1.7130000000000001</v>
      </c>
      <c r="BC39" s="577">
        <f>DATI!DF36/1000</f>
        <v>0</v>
      </c>
      <c r="BD39" s="574">
        <f>DATI!DG36/1000</f>
        <v>38.972000000000001</v>
      </c>
      <c r="BE39" s="577">
        <f>DATI!DH36/1000</f>
        <v>45002.498079999998</v>
      </c>
      <c r="BF39" s="577">
        <f>DATI!DI36/1000</f>
        <v>105.1664</v>
      </c>
      <c r="BG39" s="577">
        <f>DATI!DJ36/1000</f>
        <v>24461.8606</v>
      </c>
      <c r="BH39" s="577">
        <f>DATI!DK36/1000</f>
        <v>4386.2507999999998</v>
      </c>
      <c r="BI39" s="577">
        <f>DATI!DL36/1000</f>
        <v>30048.11</v>
      </c>
      <c r="BJ39" s="577">
        <f>DATI!DM36/1000</f>
        <v>169.26159999999999</v>
      </c>
      <c r="BK39" s="577">
        <f>DATI!DN36/1000</f>
        <v>33.978999999999999</v>
      </c>
      <c r="BL39" s="577">
        <f>DATI!DO36/1000</f>
        <v>83.543999999999997</v>
      </c>
      <c r="BM39" s="577">
        <f>DATI!DP36/1000</f>
        <v>1775.2466000000002</v>
      </c>
      <c r="BN39" s="577">
        <f>DATI!DQ36/1000</f>
        <v>89.25</v>
      </c>
      <c r="BO39" s="577">
        <f>DATI!DR36/1000</f>
        <v>3991.6192800000003</v>
      </c>
      <c r="BP39" s="577">
        <f>DATI!DS36/1000</f>
        <v>2028.789</v>
      </c>
      <c r="BQ39" s="577">
        <f>DATI!DT36/1000</f>
        <v>39.358100000000007</v>
      </c>
      <c r="BR39" s="577">
        <f>DATI!DU36/1000</f>
        <v>71931.712</v>
      </c>
      <c r="BS39" s="577">
        <f>DATI!DV36/1000</f>
        <v>21930.098000000005</v>
      </c>
      <c r="BT39" s="577">
        <f>DATI!DW36/1000</f>
        <v>1.0562</v>
      </c>
      <c r="BU39" s="577">
        <f>DATI!DX36/1000</f>
        <v>673.06409999999983</v>
      </c>
      <c r="BV39" s="578">
        <f>DATI!DY36/1000</f>
        <v>36989.875999999997</v>
      </c>
      <c r="BW39" s="579">
        <f>DATI!DZ36/1000</f>
        <v>38.972000000000001</v>
      </c>
      <c r="BX39" s="580">
        <f>DATI!EA36/1000</f>
        <v>0</v>
      </c>
      <c r="BY39" s="580">
        <f>DATI!EB36/1000</f>
        <v>0</v>
      </c>
      <c r="BZ39" s="580">
        <f>DATI!EC36/1000</f>
        <v>0</v>
      </c>
      <c r="CA39" s="580">
        <f>DATI!ED36/1000</f>
        <v>0</v>
      </c>
      <c r="CB39" s="580">
        <f>DATI!EE36/1000</f>
        <v>0</v>
      </c>
      <c r="CC39" s="580">
        <f>DATI!EF36/1000</f>
        <v>0</v>
      </c>
      <c r="CD39" s="581">
        <f>DATI!EG36/1000</f>
        <v>0</v>
      </c>
      <c r="CE39" s="579">
        <f t="shared" si="765"/>
        <v>1.9654728493963599E-3</v>
      </c>
      <c r="CF39" s="580">
        <f t="shared" si="621"/>
        <v>0</v>
      </c>
      <c r="CG39" s="580">
        <f t="shared" si="622"/>
        <v>4.471594155672793E-2</v>
      </c>
      <c r="CH39" s="580">
        <f t="shared" si="623"/>
        <v>51.635252849534041</v>
      </c>
      <c r="CI39" s="580">
        <f t="shared" si="624"/>
        <v>0.12066649379378712</v>
      </c>
      <c r="CJ39" s="580">
        <f t="shared" si="625"/>
        <v>28.067205402812935</v>
      </c>
      <c r="CK39" s="580">
        <f t="shared" si="626"/>
        <v>5.0327243771413093</v>
      </c>
      <c r="CL39" s="580">
        <f t="shared" si="627"/>
        <v>34.47679181592251</v>
      </c>
      <c r="CM39" s="580">
        <f t="shared" si="766"/>
        <v>0.19420845256590011</v>
      </c>
      <c r="CN39" s="580">
        <f t="shared" si="628"/>
        <v>3.898704141835313E-2</v>
      </c>
      <c r="CO39" s="580">
        <f t="shared" si="629"/>
        <v>9.585724677756538E-2</v>
      </c>
      <c r="CP39" s="580">
        <f t="shared" si="630"/>
        <v>2.0368937497274957</v>
      </c>
      <c r="CQ39" s="580">
        <f t="shared" si="631"/>
        <v>0.10240423339674555</v>
      </c>
      <c r="CR39" s="580">
        <f t="shared" si="632"/>
        <v>4.5799295504769688</v>
      </c>
      <c r="CS39" s="580">
        <f t="shared" si="633"/>
        <v>2.3278048433473391</v>
      </c>
      <c r="CT39" s="580">
        <f t="shared" si="634"/>
        <v>4.5158947433640913E-2</v>
      </c>
      <c r="CU39" s="580">
        <f t="shared" si="635"/>
        <v>82.53346581821269</v>
      </c>
      <c r="CV39" s="580">
        <f t="shared" si="636"/>
        <v>25.162295507064464</v>
      </c>
      <c r="CW39" s="580">
        <f t="shared" si="637"/>
        <v>1.2118694825058E-3</v>
      </c>
      <c r="CX39" s="580">
        <f t="shared" si="638"/>
        <v>0.77226457352796052</v>
      </c>
      <c r="CY39" s="581">
        <f t="shared" si="639"/>
        <v>42.441679498270886</v>
      </c>
      <c r="CZ39" s="563">
        <f>DATI!AA36</f>
        <v>351679.99235999997</v>
      </c>
      <c r="DA39" s="564">
        <f t="shared" si="640"/>
        <v>963.50682838356158</v>
      </c>
      <c r="DB39" s="565">
        <f t="shared" si="288"/>
        <v>403.51282934004627</v>
      </c>
      <c r="DC39" s="566">
        <f t="shared" si="641"/>
        <v>1.1055146009316337</v>
      </c>
      <c r="DD39" s="582">
        <f t="shared" si="767"/>
        <v>-5.2318072947501036E-2</v>
      </c>
      <c r="DE39" s="583">
        <f t="shared" si="642"/>
        <v>-5.3877343351350464E-2</v>
      </c>
      <c r="DF39" s="564">
        <f t="shared" si="768"/>
        <v>-19414.973493999976</v>
      </c>
      <c r="DG39" s="584">
        <f t="shared" si="769"/>
        <v>-22.978203830396126</v>
      </c>
      <c r="DH39" s="585">
        <f t="shared" si="770"/>
        <v>7.9079900147650872E-2</v>
      </c>
      <c r="DI39" s="586">
        <f>DATI!AB36+DATI!AG36</f>
        <v>247178.03812831486</v>
      </c>
      <c r="DJ39" s="564">
        <f t="shared" si="643"/>
        <v>677.20010446113656</v>
      </c>
      <c r="DK39" s="587">
        <f t="shared" si="290"/>
        <v>283.60871156349162</v>
      </c>
      <c r="DL39" s="588">
        <f t="shared" si="291"/>
        <v>0.77701016866710038</v>
      </c>
      <c r="DM39" s="589">
        <f t="shared" si="771"/>
        <v>0.70284930476024676</v>
      </c>
      <c r="DN39" s="590">
        <f t="shared" si="772"/>
        <v>5.896850801729219E-3</v>
      </c>
      <c r="DO39" s="590">
        <f t="shared" si="773"/>
        <v>4.0000000000000036E-3</v>
      </c>
      <c r="DP39" s="590">
        <f t="shared" si="774"/>
        <v>-4.6729734016177311E-2</v>
      </c>
      <c r="DQ39" s="590">
        <f t="shared" si="775"/>
        <v>-4.8298199204957627E-2</v>
      </c>
      <c r="DR39" s="591">
        <f t="shared" si="776"/>
        <v>-12116.77777912849</v>
      </c>
      <c r="DS39" s="591">
        <f t="shared" si="777"/>
        <v>-14.392943289496657</v>
      </c>
      <c r="DT39" s="592">
        <f t="shared" si="778"/>
        <v>8.4698513240032219E-2</v>
      </c>
      <c r="DU39" s="593" t="str">
        <f>DATI!AI36</f>
        <v>8/8</v>
      </c>
      <c r="DV39" s="592">
        <f>DATI!AJ36/DATI!AK36</f>
        <v>1</v>
      </c>
      <c r="DW39" s="594">
        <f>DATI!AB36</f>
        <v>244354.57476000002</v>
      </c>
      <c r="DX39" s="564">
        <f t="shared" si="644"/>
        <v>669.4645883835617</v>
      </c>
      <c r="DY39" s="595">
        <f t="shared" si="293"/>
        <v>280.36910818247117</v>
      </c>
      <c r="DZ39" s="566">
        <f t="shared" si="294"/>
        <v>0.76813454296567441</v>
      </c>
      <c r="EA39" s="589">
        <f t="shared" si="779"/>
        <v>0.69482080319731276</v>
      </c>
      <c r="EB39" s="585">
        <f t="shared" si="780"/>
        <v>4.6483307430443994E-3</v>
      </c>
      <c r="EC39" s="596">
        <f t="shared" si="781"/>
        <v>104501.95423168511</v>
      </c>
      <c r="ED39" s="597">
        <f t="shared" si="645"/>
        <v>286.30672392242496</v>
      </c>
      <c r="EE39" s="598">
        <f t="shared" si="296"/>
        <v>119.90411777655467</v>
      </c>
      <c r="EF39" s="599">
        <f t="shared" si="297"/>
        <v>0.32850443226453335</v>
      </c>
      <c r="EG39" s="600">
        <f t="shared" si="646"/>
        <v>-6.5278943886570948E-2</v>
      </c>
      <c r="EH39" s="600">
        <f t="shared" si="647"/>
        <v>-6.6816889094817769E-2</v>
      </c>
      <c r="EI39" s="582">
        <f t="shared" si="648"/>
        <v>0.29715069523975329</v>
      </c>
      <c r="EJ39" s="601">
        <f t="shared" si="649"/>
        <v>-7298.1957148714864</v>
      </c>
      <c r="EK39" s="601">
        <f t="shared" si="650"/>
        <v>-8.5852605408994123</v>
      </c>
      <c r="EL39" s="563">
        <f>DATI!AD36</f>
        <v>74837.361999999994</v>
      </c>
      <c r="EM39" s="564">
        <f t="shared" si="651"/>
        <v>205.03386849315066</v>
      </c>
      <c r="EN39" s="595">
        <f t="shared" si="300"/>
        <v>85.867369020109095</v>
      </c>
      <c r="EO39" s="566">
        <f t="shared" si="652"/>
        <v>0.23525306580851807</v>
      </c>
      <c r="EP39" s="582">
        <f t="shared" si="782"/>
        <v>-6.0623300920640492E-2</v>
      </c>
      <c r="EQ39" s="583">
        <f t="shared" si="783"/>
        <v>-6.2168906300597265E-2</v>
      </c>
      <c r="ER39" s="582">
        <f t="shared" si="653"/>
        <v>5.5746301700929729E-2</v>
      </c>
      <c r="ES39" s="564">
        <f t="shared" si="784"/>
        <v>-4829.6790000000037</v>
      </c>
      <c r="ET39" s="582">
        <f t="shared" si="654"/>
        <v>0.21279960084676111</v>
      </c>
      <c r="EU39" s="584">
        <f t="shared" si="785"/>
        <v>-5.6921555008721185</v>
      </c>
      <c r="EV39" s="563">
        <f>DATI!AE36</f>
        <v>21126.245599999998</v>
      </c>
      <c r="EW39" s="564">
        <f t="shared" si="655"/>
        <v>57.880124931506842</v>
      </c>
      <c r="EX39" s="595">
        <f t="shared" si="304"/>
        <v>24.239966220945306</v>
      </c>
      <c r="EY39" s="566">
        <f t="shared" si="305"/>
        <v>6.6410866358754261E-2</v>
      </c>
      <c r="EZ39" s="582">
        <f t="shared" si="786"/>
        <v>-7.0346283948162169E-2</v>
      </c>
      <c r="FA39" s="583">
        <f t="shared" si="787"/>
        <v>-7.1875891598037617E-2</v>
      </c>
      <c r="FB39" s="564">
        <f t="shared" si="788"/>
        <v>-1598.609080000002</v>
      </c>
      <c r="FC39" s="584">
        <f t="shared" si="789"/>
        <v>-1.8771941905879217</v>
      </c>
      <c r="FD39" s="564">
        <f>DATI!AG36</f>
        <v>2823.4633683148422</v>
      </c>
      <c r="FE39" s="582">
        <f t="shared" si="656"/>
        <v>8.0285015629339013E-3</v>
      </c>
      <c r="FF39" s="564">
        <f t="shared" si="790"/>
        <v>18302.782231685156</v>
      </c>
      <c r="FG39" s="582">
        <f t="shared" si="657"/>
        <v>2.1000362839924864E-2</v>
      </c>
      <c r="FH39" s="563">
        <f>DATI!AF36</f>
        <v>11361.81</v>
      </c>
      <c r="FI39" s="564">
        <f t="shared" si="658"/>
        <v>31.128246575342466</v>
      </c>
      <c r="FJ39" s="590">
        <f t="shared" si="659"/>
        <v>3.2307240237793779E-2</v>
      </c>
      <c r="FK39" s="590">
        <f t="shared" si="660"/>
        <v>-5.7233958499511559E-2</v>
      </c>
      <c r="FL39" s="602">
        <f>DATI!AL36</f>
        <v>4247.4863013026115</v>
      </c>
      <c r="FM39" s="603" t="str">
        <f>DATI!AM36</f>
        <v>6/6</v>
      </c>
      <c r="FN39" s="604">
        <f>DATI!AN36/DATI!AO36</f>
        <v>1</v>
      </c>
      <c r="FO39" s="567">
        <f t="shared" si="661"/>
        <v>0.37383887789908576</v>
      </c>
      <c r="FP39" s="605">
        <f t="shared" si="662"/>
        <v>1.2077702438513018E-2</v>
      </c>
      <c r="FQ39" s="567">
        <f t="shared" si="663"/>
        <v>-5.8246807682538454E-2</v>
      </c>
      <c r="FR39" s="563">
        <f>DATI!AP36</f>
        <v>13019.2642</v>
      </c>
      <c r="FS39" s="606">
        <f>DATI!AQ36</f>
        <v>6.98</v>
      </c>
      <c r="FT39" s="606">
        <f>DATI!AR36</f>
        <v>10639.708999999997</v>
      </c>
      <c r="FU39" s="576">
        <f>DATI!AS36/1000</f>
        <v>11.664999999999999</v>
      </c>
      <c r="FV39" s="577">
        <f>DATI!AT36/1000</f>
        <v>4.42</v>
      </c>
      <c r="FW39" s="577">
        <f>DATI!AU36/1000</f>
        <v>38.972000000000001</v>
      </c>
      <c r="FX39" s="577">
        <f>DATI!AV36/1000</f>
        <v>45002.498079999998</v>
      </c>
      <c r="FY39" s="577">
        <f>DATI!AW36/1000</f>
        <v>105.1664</v>
      </c>
      <c r="FZ39" s="577">
        <f>DATI!AX36/1000</f>
        <v>24461.8606</v>
      </c>
      <c r="GA39" s="577">
        <f>DATI!AY36/1000</f>
        <v>4393.5487999999996</v>
      </c>
      <c r="GB39" s="577">
        <f>DATI!AZ36/1000</f>
        <v>30048.11</v>
      </c>
      <c r="GC39" s="577">
        <f>DATI!BA36/1000</f>
        <v>169.26159999999999</v>
      </c>
      <c r="GD39" s="577">
        <f>DATI!BB36/1000</f>
        <v>135.84700000000001</v>
      </c>
      <c r="GE39" s="577">
        <f>DATI!BC36/1000</f>
        <v>83.543999999999997</v>
      </c>
      <c r="GF39" s="577">
        <f>DATI!BD36/1000</f>
        <v>1775.2466000000002</v>
      </c>
      <c r="GG39" s="577">
        <f>DATI!BE36/1000</f>
        <v>89.25</v>
      </c>
      <c r="GH39" s="577">
        <f>DATI!BF36/1000</f>
        <v>3991.6192800000003</v>
      </c>
      <c r="GI39" s="577">
        <f>DATI!BG36/1000</f>
        <v>0.23200000000000001</v>
      </c>
      <c r="GJ39" s="577">
        <f>DATI!BH36/1000</f>
        <v>2028.789</v>
      </c>
      <c r="GK39" s="577">
        <f>DATI!BI36/1000</f>
        <v>39.358100000000007</v>
      </c>
      <c r="GL39" s="577">
        <f>DATI!BJ36/1000</f>
        <v>71931.712</v>
      </c>
      <c r="GM39" s="577">
        <f>DATI!BK36/1000</f>
        <v>21930.098000000005</v>
      </c>
      <c r="GN39" s="577">
        <f>DATI!BL36/1000</f>
        <v>1.0562</v>
      </c>
      <c r="GO39" s="577">
        <f>DATI!BM36/1000</f>
        <v>673.06409999999983</v>
      </c>
      <c r="GP39" s="578">
        <f>DATI!BN36/1000</f>
        <v>37439.255999999994</v>
      </c>
      <c r="GQ39" s="579">
        <f>DATI!BO36/1000</f>
        <v>38.972000000000001</v>
      </c>
      <c r="GR39" s="580">
        <f>DATI!BP36/1000</f>
        <v>0</v>
      </c>
      <c r="GS39" s="580">
        <f>DATI!BQ36/1000</f>
        <v>0</v>
      </c>
      <c r="GT39" s="580">
        <f>DATI!BR36/1000</f>
        <v>0</v>
      </c>
      <c r="GU39" s="580">
        <f>DATI!BS36/1000</f>
        <v>0</v>
      </c>
      <c r="GV39" s="580">
        <f>DATI!BT36/1000</f>
        <v>0</v>
      </c>
      <c r="GW39" s="580">
        <f>DATI!BU36/1000</f>
        <v>0</v>
      </c>
      <c r="GX39" s="581">
        <f>DATI!BV36/1000</f>
        <v>0</v>
      </c>
      <c r="GY39" s="579">
        <f t="shared" si="664"/>
        <v>1.3384261989613859E-2</v>
      </c>
      <c r="GZ39" s="580">
        <f t="shared" si="665"/>
        <v>5.0714477491721607E-3</v>
      </c>
      <c r="HA39" s="580">
        <f t="shared" si="666"/>
        <v>4.471594155672793E-2</v>
      </c>
      <c r="HB39" s="580">
        <f t="shared" si="667"/>
        <v>51.635252849534041</v>
      </c>
      <c r="HC39" s="580">
        <f t="shared" si="668"/>
        <v>0.12066649379378712</v>
      </c>
      <c r="HD39" s="580">
        <f t="shared" si="669"/>
        <v>28.067205402812935</v>
      </c>
      <c r="HE39" s="580">
        <f t="shared" si="670"/>
        <v>5.0410980028592869</v>
      </c>
      <c r="HF39" s="580">
        <f t="shared" si="671"/>
        <v>34.47679181592251</v>
      </c>
      <c r="HG39" s="580">
        <f t="shared" si="672"/>
        <v>0.19420845256590011</v>
      </c>
      <c r="HH39" s="580">
        <f t="shared" si="673"/>
        <v>0.15586899601397974</v>
      </c>
      <c r="HI39" s="580">
        <f t="shared" si="674"/>
        <v>9.585724677756538E-2</v>
      </c>
      <c r="HJ39" s="580">
        <f t="shared" si="675"/>
        <v>2.0368937497274957</v>
      </c>
      <c r="HK39" s="580">
        <f t="shared" si="676"/>
        <v>0.10240423339674555</v>
      </c>
      <c r="HL39" s="580">
        <f t="shared" si="677"/>
        <v>4.5799295504769688</v>
      </c>
      <c r="HM39" s="580">
        <f t="shared" si="678"/>
        <v>2.6619363751310889E-4</v>
      </c>
      <c r="HN39" s="580">
        <f t="shared" si="679"/>
        <v>2.3278048433473391</v>
      </c>
      <c r="HO39" s="580">
        <f t="shared" si="680"/>
        <v>4.5158947433640913E-2</v>
      </c>
      <c r="HP39" s="580">
        <f t="shared" si="801"/>
        <v>82.53346581821269</v>
      </c>
      <c r="HQ39" s="580">
        <f t="shared" si="682"/>
        <v>25.162295507064464</v>
      </c>
      <c r="HR39" s="580">
        <f t="shared" si="683"/>
        <v>1.2118694825058E-3</v>
      </c>
      <c r="HS39" s="580">
        <f t="shared" si="684"/>
        <v>0.77226457352796052</v>
      </c>
      <c r="HT39" s="581">
        <f t="shared" si="685"/>
        <v>42.957291984588295</v>
      </c>
      <c r="HU39" s="607">
        <f t="shared" si="686"/>
        <v>104501.95423168517</v>
      </c>
      <c r="HV39" s="608">
        <f t="shared" si="798"/>
        <v>74837.362000000023</v>
      </c>
      <c r="HW39" s="609">
        <f t="shared" si="791"/>
        <v>0</v>
      </c>
      <c r="HX39" s="610">
        <f>DATI!CQ36</f>
        <v>0</v>
      </c>
      <c r="HY39" s="610">
        <f>DATI!CT36</f>
        <v>0</v>
      </c>
      <c r="HZ39" s="611">
        <f t="shared" si="687"/>
        <v>0</v>
      </c>
      <c r="IA39" s="611">
        <f t="shared" si="688"/>
        <v>0</v>
      </c>
      <c r="IB39" s="582">
        <f t="shared" si="689"/>
        <v>0</v>
      </c>
      <c r="IC39" s="610">
        <f>DATI!CV36</f>
        <v>2506.8761008134156</v>
      </c>
      <c r="ID39" s="612">
        <f t="shared" si="690"/>
        <v>2506.8761008134156</v>
      </c>
      <c r="IE39" s="613">
        <f t="shared" si="691"/>
        <v>7.128287520682247E-3</v>
      </c>
      <c r="IF39" s="613">
        <f t="shared" si="692"/>
        <v>2.3988796374616757E-2</v>
      </c>
      <c r="IG39" s="609">
        <f t="shared" si="800"/>
        <v>0</v>
      </c>
      <c r="IH39" s="614">
        <f t="shared" si="338"/>
        <v>0</v>
      </c>
      <c r="II39" s="610">
        <f>DATI!CX36</f>
        <v>0</v>
      </c>
      <c r="IJ39" s="610">
        <f>DATI!DA36</f>
        <v>0</v>
      </c>
      <c r="IK39" s="615">
        <f>DATI!CS36</f>
        <v>46328.336231685142</v>
      </c>
      <c r="IL39" s="594">
        <f t="shared" si="799"/>
        <v>45022.835605940083</v>
      </c>
      <c r="IM39" s="594">
        <f t="shared" si="793"/>
        <v>29665.074514427135</v>
      </c>
      <c r="IN39" s="582">
        <f t="shared" si="694"/>
        <v>0.12802216954057513</v>
      </c>
      <c r="IO39" s="582">
        <f t="shared" si="695"/>
        <v>0.43083247521020118</v>
      </c>
      <c r="IP39" s="609">
        <f t="shared" si="696"/>
        <v>15358.243374254944</v>
      </c>
      <c r="IQ39" s="616">
        <f t="shared" si="343"/>
        <v>4.2505174549247647E-2</v>
      </c>
      <c r="IR39" s="610">
        <f>DATI!CZ36</f>
        <v>16663.744000000002</v>
      </c>
      <c r="IS39" s="594">
        <f t="shared" si="794"/>
        <v>59479.118625745083</v>
      </c>
      <c r="IT39" s="615">
        <f>DATI!CR36</f>
        <v>58173.618000000024</v>
      </c>
      <c r="IU39" s="617">
        <f>DATI!CU36</f>
        <v>1305.500625745058</v>
      </c>
      <c r="IV39" s="582">
        <f t="shared" si="697"/>
        <v>-8.9029325053050432E-3</v>
      </c>
      <c r="IW39" s="590">
        <f t="shared" si="698"/>
        <v>0.1691285256991783</v>
      </c>
      <c r="IX39" s="582">
        <f t="shared" si="699"/>
        <v>0.56916752478979871</v>
      </c>
      <c r="IY39" s="615">
        <f>DATI!CW36</f>
        <v>12850.884990699533</v>
      </c>
      <c r="IZ39" s="618">
        <f t="shared" si="795"/>
        <v>72330.003616444621</v>
      </c>
      <c r="JA39" s="619">
        <f t="shared" si="700"/>
        <v>0.20566994195792476</v>
      </c>
      <c r="JB39" s="619">
        <f t="shared" si="701"/>
        <v>0.69214020109218244</v>
      </c>
      <c r="JC39" s="620">
        <f t="shared" si="796"/>
        <v>59479.118625745083</v>
      </c>
      <c r="JD39" s="616">
        <f t="shared" si="347"/>
        <v>0.16461324759709686</v>
      </c>
      <c r="JE39" s="610">
        <f>DATI!CY36</f>
        <v>58173.618000000024</v>
      </c>
      <c r="JF39" s="610">
        <f>DATI!DB36</f>
        <v>1305.500625745058</v>
      </c>
      <c r="JG39" s="586">
        <f t="shared" si="797"/>
        <v>234054.84346798869</v>
      </c>
      <c r="JH39" s="566">
        <f t="shared" si="350"/>
        <v>268.55133689786737</v>
      </c>
      <c r="JI39" s="589">
        <f t="shared" si="702"/>
        <v>0.66553357754966225</v>
      </c>
      <c r="JJ39" s="603" t="str">
        <f>DATI!CN36</f>
        <v>9/11</v>
      </c>
      <c r="JK39" s="604">
        <f>DATI!CO36/DATI!CP36</f>
        <v>0.99607795631738572</v>
      </c>
      <c r="JL39" s="621">
        <f t="shared" si="703"/>
        <v>-6.2661652042924482E-2</v>
      </c>
      <c r="JM39" s="622">
        <f t="shared" si="704"/>
        <v>-1.0914610482859372E-2</v>
      </c>
      <c r="JN39" s="623">
        <f t="shared" si="705"/>
        <v>293533.96209373377</v>
      </c>
      <c r="JO39" s="594">
        <f t="shared" si="706"/>
        <v>306384.84708443331</v>
      </c>
      <c r="JP39" s="589">
        <f t="shared" si="707"/>
        <v>0.8346621032488406</v>
      </c>
      <c r="JQ39" s="590">
        <f t="shared" si="708"/>
        <v>6.4499000992923605E-5</v>
      </c>
      <c r="JR39" s="624">
        <f t="shared" si="709"/>
        <v>0.87120351950758701</v>
      </c>
      <c r="JS39" s="585">
        <f t="shared" si="710"/>
        <v>-8.1214327673367892E-3</v>
      </c>
      <c r="JT39" s="576">
        <f>DATI!BW36</f>
        <v>42844.659602740605</v>
      </c>
      <c r="JU39" s="577">
        <f>DATI!BX36</f>
        <v>35941.808716646599</v>
      </c>
      <c r="JV39" s="577">
        <f>DATI!BY36</f>
        <v>18329.944786868542</v>
      </c>
      <c r="JW39" s="577">
        <f>DATI!BZ36</f>
        <v>71931.712</v>
      </c>
      <c r="JX39" s="577">
        <f>DATI!CA36</f>
        <v>21930.098000000005</v>
      </c>
      <c r="JY39" s="577">
        <f>DATI!CB36</f>
        <v>23273.944837891489</v>
      </c>
      <c r="JZ39" s="577">
        <f>DATI!CC36</f>
        <v>5633.3594370099063</v>
      </c>
      <c r="KA39" s="577">
        <f>DATI!CD36</f>
        <v>318.68066522590351</v>
      </c>
      <c r="KB39" s="577">
        <f>DATI!CE36</f>
        <v>3592.4572568323802</v>
      </c>
      <c r="KC39" s="577">
        <f>DATI!CF36</f>
        <v>0</v>
      </c>
      <c r="KD39" s="577">
        <f>DATI!CG36</f>
        <v>863.06270000000006</v>
      </c>
      <c r="KE39" s="577">
        <f>DATI!CH36</f>
        <v>11.431700222492218</v>
      </c>
      <c r="KF39" s="577">
        <f>DATI!CI36</f>
        <v>133.1300625910759</v>
      </c>
      <c r="KG39" s="577">
        <f>DATI!CJ36</f>
        <v>165.87637122840883</v>
      </c>
      <c r="KH39" s="577">
        <f>DATI!CK36</f>
        <v>1825.9100516299009</v>
      </c>
      <c r="KI39" s="577">
        <f>DATI!CL36</f>
        <v>1050.8803094839127</v>
      </c>
      <c r="KJ39" s="625">
        <f t="shared" si="353"/>
        <v>49.159378395105492</v>
      </c>
      <c r="KK39" s="626">
        <f t="shared" si="711"/>
        <v>-4.9643680898082403E-2</v>
      </c>
      <c r="KL39" s="627">
        <f t="shared" si="354"/>
        <v>41.239141383985007</v>
      </c>
      <c r="KM39" s="626">
        <f t="shared" si="712"/>
        <v>-2.3313462326535115E-2</v>
      </c>
      <c r="KN39" s="627">
        <f t="shared" si="355"/>
        <v>21.031528785478383</v>
      </c>
      <c r="KO39" s="626">
        <f t="shared" si="713"/>
        <v>-0.14905184122283713</v>
      </c>
      <c r="KP39" s="627">
        <f t="shared" si="356"/>
        <v>82.53346581821269</v>
      </c>
      <c r="KQ39" s="626">
        <f t="shared" si="714"/>
        <v>-2.1941573350737355E-2</v>
      </c>
      <c r="KR39" s="627">
        <f t="shared" si="357"/>
        <v>25.162295507064464</v>
      </c>
      <c r="KS39" s="626">
        <f t="shared" si="715"/>
        <v>-0.1827603090648004</v>
      </c>
      <c r="KT39" s="627">
        <f t="shared" si="358"/>
        <v>26.704207050335253</v>
      </c>
      <c r="KU39" s="626">
        <f t="shared" si="716"/>
        <v>-7.6206128280258481E-2</v>
      </c>
      <c r="KV39" s="627">
        <f t="shared" si="359"/>
        <v>6.4636398273985609</v>
      </c>
      <c r="KW39" s="626">
        <f t="shared" si="717"/>
        <v>-0.17898839497364469</v>
      </c>
      <c r="KX39" s="627">
        <f t="shared" si="360"/>
        <v>0.3656498512137093</v>
      </c>
      <c r="KY39" s="626">
        <f t="shared" si="718"/>
        <v>-0.59764060004683284</v>
      </c>
      <c r="KZ39" s="627">
        <f t="shared" si="361"/>
        <v>4.1219364862352421</v>
      </c>
      <c r="LA39" s="626">
        <f t="shared" si="719"/>
        <v>-9.6784056436539687E-2</v>
      </c>
      <c r="LB39" s="628" t="s">
        <v>177</v>
      </c>
      <c r="LC39" s="629" t="s">
        <v>177</v>
      </c>
      <c r="LD39" s="627">
        <f t="shared" si="362"/>
        <v>0.99026637721933219</v>
      </c>
      <c r="LE39" s="626">
        <f t="shared" si="720"/>
        <v>-6.3847840112314855E-2</v>
      </c>
      <c r="LF39" s="627">
        <f t="shared" si="363"/>
        <v>1.3116577005106119E-2</v>
      </c>
      <c r="LG39" s="626">
        <f t="shared" si="721"/>
        <v>-0.40745868686746239</v>
      </c>
      <c r="LH39" s="627">
        <f t="shared" si="364"/>
        <v>0.15275161906666532</v>
      </c>
      <c r="LI39" s="626">
        <f t="shared" si="722"/>
        <v>3.3647351171149378E-2</v>
      </c>
      <c r="LJ39" s="627">
        <f t="shared" si="365"/>
        <v>0.19032428721881442</v>
      </c>
      <c r="LK39" s="626">
        <f t="shared" si="723"/>
        <v>-4.1655201893126105E-3</v>
      </c>
      <c r="LL39" s="627">
        <f t="shared" si="366"/>
        <v>2.0950243035134131</v>
      </c>
      <c r="LM39" s="626">
        <f t="shared" si="724"/>
        <v>0.34975351847693736</v>
      </c>
      <c r="LN39" s="627">
        <f t="shared" si="367"/>
        <v>1.2057657421225187</v>
      </c>
      <c r="LO39" s="630">
        <f t="shared" si="725"/>
        <v>0.61003131744168704</v>
      </c>
      <c r="LP39" s="631">
        <f t="shared" si="726"/>
        <v>0.12182853882367677</v>
      </c>
      <c r="LQ39" s="632">
        <f t="shared" si="727"/>
        <v>0.1022003227293479</v>
      </c>
      <c r="LR39" s="632">
        <f t="shared" si="728"/>
        <v>5.2121090721888294E-2</v>
      </c>
      <c r="LS39" s="632">
        <f t="shared" si="729"/>
        <v>0.20453740207764376</v>
      </c>
      <c r="LT39" s="632">
        <f t="shared" si="730"/>
        <v>6.2358105312829648E-2</v>
      </c>
      <c r="LU39" s="632">
        <f t="shared" si="731"/>
        <v>6.61793259312487E-2</v>
      </c>
      <c r="LV39" s="632">
        <f t="shared" si="732"/>
        <v>1.6018424588804227E-2</v>
      </c>
      <c r="LW39" s="632">
        <f t="shared" si="733"/>
        <v>9.0616660642918673E-4</v>
      </c>
      <c r="LX39" s="633">
        <f t="shared" si="734"/>
        <v>1.0215131184246993E-2</v>
      </c>
      <c r="LY39" s="634" t="s">
        <v>177</v>
      </c>
      <c r="LZ39" s="633">
        <f t="shared" si="735"/>
        <v>2.45411373620743E-3</v>
      </c>
      <c r="MA39" s="633">
        <f t="shared" si="736"/>
        <v>3.2505972676404259E-5</v>
      </c>
      <c r="MB39" s="633">
        <f t="shared" si="737"/>
        <v>3.7855455380810026E-4</v>
      </c>
      <c r="MC39" s="633">
        <f t="shared" si="738"/>
        <v>4.7166849076420641E-4</v>
      </c>
      <c r="MD39" s="633">
        <f t="shared" si="739"/>
        <v>5.1919645453153722E-3</v>
      </c>
      <c r="ME39" s="633">
        <f t="shared" si="740"/>
        <v>2.9881720095357909E-3</v>
      </c>
      <c r="MF39" s="631">
        <f t="shared" si="741"/>
        <v>0.1753380702809503</v>
      </c>
      <c r="MG39" s="632">
        <f t="shared" si="742"/>
        <v>0.14708874901134097</v>
      </c>
      <c r="MH39" s="632">
        <f t="shared" si="743"/>
        <v>7.5013716460483021E-2</v>
      </c>
      <c r="MI39" s="632">
        <f t="shared" si="744"/>
        <v>0.2943743208845172</v>
      </c>
      <c r="MJ39" s="632">
        <f t="shared" si="745"/>
        <v>8.9747032653427067E-2</v>
      </c>
      <c r="MK39" s="632">
        <f t="shared" si="746"/>
        <v>9.524660981178959E-2</v>
      </c>
      <c r="ML39" s="632">
        <f t="shared" si="747"/>
        <v>2.3054037120208922E-2</v>
      </c>
      <c r="MM39" s="632">
        <f t="shared" si="748"/>
        <v>1.3041731080292033E-3</v>
      </c>
      <c r="MN39" s="633">
        <f t="shared" si="749"/>
        <v>1.4701821156247297E-2</v>
      </c>
      <c r="MO39" s="634" t="s">
        <v>177</v>
      </c>
      <c r="MP39" s="633">
        <f t="shared" si="750"/>
        <v>3.53200958421868E-3</v>
      </c>
      <c r="MQ39" s="633">
        <f t="shared" si="751"/>
        <v>4.678324616480046E-5</v>
      </c>
      <c r="MR39" s="633">
        <f t="shared" si="752"/>
        <v>5.4482328690524202E-4</v>
      </c>
      <c r="MS39" s="633">
        <f t="shared" si="753"/>
        <v>6.7883472773664722E-4</v>
      </c>
      <c r="MT39" s="633">
        <f t="shared" si="754"/>
        <v>7.4723792399764635E-3</v>
      </c>
      <c r="MU39" s="633">
        <f t="shared" si="755"/>
        <v>4.3006369351425711E-3</v>
      </c>
      <c r="MV39" s="586">
        <f t="shared" si="397"/>
        <v>244540.7982879887</v>
      </c>
      <c r="MW39" s="566">
        <f t="shared" si="398"/>
        <v>268.55133689786737</v>
      </c>
      <c r="MX39" s="624">
        <f t="shared" si="399"/>
        <v>0.67678633958016465</v>
      </c>
      <c r="MY39" s="1471">
        <f t="shared" si="756"/>
        <v>0.16100016955039365</v>
      </c>
      <c r="MZ39" s="583">
        <f t="shared" si="757"/>
        <v>3.6130780467032195E-3</v>
      </c>
      <c r="NA39" s="1472">
        <f t="shared" si="758"/>
        <v>0.16461324759709686</v>
      </c>
      <c r="NB39" s="623">
        <f t="shared" si="759"/>
        <v>293533.96209373377</v>
      </c>
      <c r="NC39" s="615">
        <f t="shared" si="760"/>
        <v>306384.84708443331</v>
      </c>
      <c r="ND39" s="589">
        <f t="shared" si="400"/>
        <v>0.81237886331721609</v>
      </c>
      <c r="NE39" s="638">
        <f t="shared" si="401"/>
        <v>0.84794472175110669</v>
      </c>
    </row>
    <row r="40" spans="1:369" ht="8.25" customHeight="1" outlineLevel="1" x14ac:dyDescent="0.2">
      <c r="A40" s="477" t="s">
        <v>187</v>
      </c>
      <c r="B40" s="478">
        <f>DATI!D37</f>
        <v>186</v>
      </c>
      <c r="C40" s="1515" t="str">
        <f>DATI!F37 &amp; "/" &amp; DATI!E37 &amp; " (" &amp; TEXT(DATI!F37/DATI!E37,"0,0%") &amp; ")"</f>
        <v>186/186 (100,0%)</v>
      </c>
      <c r="D40" s="479">
        <f>DATI!G37</f>
        <v>534968</v>
      </c>
      <c r="E40" s="480">
        <f t="shared" si="761"/>
        <v>5.3761629788337352E-2</v>
      </c>
      <c r="F40" s="481">
        <f t="shared" si="612"/>
        <v>5.1805622312700236E-4</v>
      </c>
      <c r="G40" s="482">
        <f>DATI!H37</f>
        <v>260252.95899000001</v>
      </c>
      <c r="H40" s="483">
        <f t="shared" si="251"/>
        <v>713.02180545205488</v>
      </c>
      <c r="I40" s="484">
        <f t="shared" si="252"/>
        <v>486.48322701544765</v>
      </c>
      <c r="J40" s="485">
        <f t="shared" si="613"/>
        <v>1.3328307589464319</v>
      </c>
      <c r="K40" s="486">
        <f t="shared" si="254"/>
        <v>-4.7440732644872578E-2</v>
      </c>
      <c r="L40" s="486">
        <f t="shared" si="614"/>
        <v>-4.7933956383595974E-2</v>
      </c>
      <c r="M40" s="486">
        <f t="shared" si="615"/>
        <v>5.6374948694658908E-2</v>
      </c>
      <c r="N40" s="487">
        <f>DATI!I37</f>
        <v>106236.74498</v>
      </c>
      <c r="O40" s="487"/>
      <c r="P40" s="487">
        <f>DATI!J37</f>
        <v>14590.023800000001</v>
      </c>
      <c r="Q40" s="483">
        <f>DATI!K37</f>
        <v>12897.120999999999</v>
      </c>
      <c r="R40" s="483">
        <f>DATI!L37</f>
        <v>1692.9027999999998</v>
      </c>
      <c r="S40" s="483">
        <f t="shared" si="616"/>
        <v>1.8189894035458565E-12</v>
      </c>
      <c r="T40" s="487">
        <f>DATI!M37</f>
        <v>5345.0379999999996</v>
      </c>
      <c r="U40" s="483">
        <f>DATI!N37</f>
        <v>5341.2579999999998</v>
      </c>
      <c r="V40" s="483">
        <f>DATI!O37</f>
        <v>3.78</v>
      </c>
      <c r="W40" s="488">
        <f t="shared" si="762"/>
        <v>-2.5446311724408588E-13</v>
      </c>
      <c r="X40" s="489">
        <f>DATI!P37</f>
        <v>131335.44421000002</v>
      </c>
      <c r="Y40" s="483">
        <f>DATI!Q37</f>
        <v>3107.3135000000002</v>
      </c>
      <c r="Z40" s="487">
        <f>DATI!R37</f>
        <v>2493.9699999999998</v>
      </c>
      <c r="AA40" s="487">
        <f>DATI!U37</f>
        <v>113.2</v>
      </c>
      <c r="AB40" s="487">
        <f>DATI!V37</f>
        <v>138.53800000000001</v>
      </c>
      <c r="AC40" s="487">
        <f>DATI!W37</f>
        <v>152319.53121000002</v>
      </c>
      <c r="AD40" s="484">
        <f t="shared" si="257"/>
        <v>284.72643449701667</v>
      </c>
      <c r="AE40" s="486">
        <f t="shared" si="804"/>
        <v>-2.7808418698343527E-2</v>
      </c>
      <c r="AF40" s="486">
        <f t="shared" si="764"/>
        <v>-2.8311807813244834E-2</v>
      </c>
      <c r="AG40" s="490">
        <f t="shared" si="258"/>
        <v>0.58527492559979988</v>
      </c>
      <c r="AH40" s="491">
        <f t="shared" si="617"/>
        <v>107933.42778</v>
      </c>
      <c r="AI40" s="483">
        <f t="shared" si="618"/>
        <v>295.70802131506849</v>
      </c>
      <c r="AJ40" s="484">
        <f t="shared" si="260"/>
        <v>201.75679251843101</v>
      </c>
      <c r="AK40" s="485">
        <f t="shared" si="261"/>
        <v>0.55275833566693433</v>
      </c>
      <c r="AL40" s="486">
        <f t="shared" si="803"/>
        <v>-7.3834882556615092E-2</v>
      </c>
      <c r="AM40" s="486">
        <f t="shared" si="620"/>
        <v>-7.4314439721776024E-2</v>
      </c>
      <c r="AN40" s="492">
        <f>DATI!EH37/1000</f>
        <v>6.78</v>
      </c>
      <c r="AO40" s="493">
        <f>(DATI!EI37+DATI!ES37)/1000</f>
        <v>0</v>
      </c>
      <c r="AP40" s="493">
        <f>DATI!EJ37/1000</f>
        <v>15.9</v>
      </c>
      <c r="AQ40" s="493">
        <f>(DATI!EK37+DATI!EU37)/1000</f>
        <v>85</v>
      </c>
      <c r="AR40" s="493">
        <f>DATI!EL37/1000</f>
        <v>11</v>
      </c>
      <c r="AS40" s="493">
        <f>DATI!EM37/1000</f>
        <v>0.438</v>
      </c>
      <c r="AT40" s="493">
        <f>DATI!EN37/1000</f>
        <v>0</v>
      </c>
      <c r="AU40" s="494">
        <f>DATI!EO37/1000</f>
        <v>19.420000000000002</v>
      </c>
      <c r="AV40" s="494">
        <f>DATI!EP37/1000</f>
        <v>0</v>
      </c>
      <c r="AW40" s="493">
        <f>DATI!EQ37/1000</f>
        <v>0</v>
      </c>
      <c r="AX40" s="494">
        <f>(DATI!ER37+DATI!EW37)/1000</f>
        <v>0</v>
      </c>
      <c r="AY40" s="494">
        <f>DATI!ET37/1000</f>
        <v>0</v>
      </c>
      <c r="AZ40" s="494">
        <f>DATI!EV37/1000</f>
        <v>0</v>
      </c>
      <c r="BA40" s="494">
        <f>DATI!EX37/1000</f>
        <v>0</v>
      </c>
      <c r="BB40" s="495">
        <f>DATI!DE37/1000</f>
        <v>26.006</v>
      </c>
      <c r="BC40" s="496">
        <f>DATI!DF37/1000</f>
        <v>68.900000000000006</v>
      </c>
      <c r="BD40" s="493">
        <f>DATI!DG37/1000</f>
        <v>5.1941699999999997</v>
      </c>
      <c r="BE40" s="496">
        <f>DATI!DH37/1000</f>
        <v>23418.658670000001</v>
      </c>
      <c r="BF40" s="496">
        <f>DATI!DI37/1000</f>
        <v>41.818390000000001</v>
      </c>
      <c r="BG40" s="496">
        <f>DATI!DJ37/1000</f>
        <v>8267.0382599999994</v>
      </c>
      <c r="BH40" s="496">
        <f>DATI!DK37/1000</f>
        <v>2209.10862</v>
      </c>
      <c r="BI40" s="496">
        <f>DATI!DL37/1000</f>
        <v>17997.715980000001</v>
      </c>
      <c r="BJ40" s="496">
        <f>DATI!DM37/1000</f>
        <v>71.720439999999996</v>
      </c>
      <c r="BK40" s="496">
        <f>DATI!DN37/1000</f>
        <v>28.932080000000003</v>
      </c>
      <c r="BL40" s="496">
        <f>DATI!DO37/1000</f>
        <v>36.572209999999998</v>
      </c>
      <c r="BM40" s="496">
        <f>DATI!DP37/1000</f>
        <v>8531.0209600000017</v>
      </c>
      <c r="BN40" s="496">
        <f>DATI!DQ37/1000</f>
        <v>195.19627</v>
      </c>
      <c r="BO40" s="496">
        <f>DATI!DR37/1000</f>
        <v>2596.5739800000001</v>
      </c>
      <c r="BP40" s="496">
        <f>DATI!DS37/1000</f>
        <v>770.58900000000006</v>
      </c>
      <c r="BQ40" s="496">
        <f>DATI!DT37/1000</f>
        <v>11.491</v>
      </c>
      <c r="BR40" s="496">
        <f>DATI!DU37/1000</f>
        <v>29024.126</v>
      </c>
      <c r="BS40" s="496">
        <f>DATI!DV37/1000</f>
        <v>25040.689399999999</v>
      </c>
      <c r="BT40" s="496">
        <f>DATI!DW37/1000</f>
        <v>4.2560000000000002</v>
      </c>
      <c r="BU40" s="496">
        <f>DATI!DX37/1000</f>
        <v>181.58712</v>
      </c>
      <c r="BV40" s="497">
        <f>DATI!DY37/1000</f>
        <v>12808.249659999999</v>
      </c>
      <c r="BW40" s="498">
        <f>DATI!DZ37/1000</f>
        <v>4.3753199999999994</v>
      </c>
      <c r="BX40" s="499">
        <f>DATI!EA37/1000</f>
        <v>0.09</v>
      </c>
      <c r="BY40" s="499">
        <f>DATI!EB37/1000</f>
        <v>0</v>
      </c>
      <c r="BZ40" s="499">
        <f>DATI!EC37/1000</f>
        <v>0</v>
      </c>
      <c r="CA40" s="499">
        <f>DATI!ED37/1000</f>
        <v>0.09</v>
      </c>
      <c r="CB40" s="499">
        <f>DATI!EE37/1000</f>
        <v>0.50385000000000002</v>
      </c>
      <c r="CC40" s="499">
        <f>DATI!EF37/1000</f>
        <v>0.13500000000000001</v>
      </c>
      <c r="CD40" s="500">
        <f>DATI!EG37/1000</f>
        <v>0</v>
      </c>
      <c r="CE40" s="498">
        <f t="shared" si="765"/>
        <v>4.8612253443196606E-2</v>
      </c>
      <c r="CF40" s="499">
        <f t="shared" si="621"/>
        <v>0.12879275022057393</v>
      </c>
      <c r="CG40" s="499">
        <f t="shared" si="622"/>
        <v>9.7093097157213148E-3</v>
      </c>
      <c r="CH40" s="499">
        <f t="shared" si="623"/>
        <v>43.775812142034667</v>
      </c>
      <c r="CI40" s="499">
        <f t="shared" si="624"/>
        <v>7.8169890535508671E-2</v>
      </c>
      <c r="CJ40" s="499">
        <f t="shared" si="625"/>
        <v>15.453332274079944</v>
      </c>
      <c r="CK40" s="499">
        <f t="shared" si="626"/>
        <v>4.1294219841186761</v>
      </c>
      <c r="CL40" s="499">
        <f t="shared" si="627"/>
        <v>33.642602884658523</v>
      </c>
      <c r="CM40" s="499">
        <f t="shared" si="766"/>
        <v>0.13406491603236081</v>
      </c>
      <c r="CN40" s="499">
        <f t="shared" si="628"/>
        <v>5.4081889010183792E-2</v>
      </c>
      <c r="CO40" s="499">
        <f t="shared" si="629"/>
        <v>6.8363360051442335E-2</v>
      </c>
      <c r="CP40" s="499">
        <f t="shared" si="630"/>
        <v>15.946787396629333</v>
      </c>
      <c r="CQ40" s="499">
        <f t="shared" si="631"/>
        <v>0.3648746654005473</v>
      </c>
      <c r="CR40" s="499">
        <f t="shared" si="632"/>
        <v>4.8536996231550296</v>
      </c>
      <c r="CS40" s="499">
        <f t="shared" si="633"/>
        <v>1.440439428152712</v>
      </c>
      <c r="CT40" s="499">
        <f t="shared" si="634"/>
        <v>2.1479789445350003E-2</v>
      </c>
      <c r="CU40" s="499">
        <f t="shared" si="635"/>
        <v>54.253947899687461</v>
      </c>
      <c r="CV40" s="499">
        <f t="shared" si="636"/>
        <v>46.807826636359557</v>
      </c>
      <c r="CW40" s="499">
        <f t="shared" si="637"/>
        <v>7.955616036847064E-3</v>
      </c>
      <c r="CX40" s="499">
        <f t="shared" si="638"/>
        <v>0.33943548025302445</v>
      </c>
      <c r="CY40" s="500">
        <f t="shared" si="639"/>
        <v>23.942085620074472</v>
      </c>
      <c r="CZ40" s="482">
        <f>DATI!AA37</f>
        <v>257521.93099000002</v>
      </c>
      <c r="DA40" s="483">
        <f t="shared" si="640"/>
        <v>705.53953695890414</v>
      </c>
      <c r="DB40" s="484">
        <f t="shared" si="288"/>
        <v>481.37819643417924</v>
      </c>
      <c r="DC40" s="485">
        <f t="shared" si="641"/>
        <v>1.3188443737922719</v>
      </c>
      <c r="DD40" s="501">
        <f t="shared" si="767"/>
        <v>-4.914787623278264E-2</v>
      </c>
      <c r="DE40" s="502">
        <f t="shared" si="642"/>
        <v>-4.9640216033076313E-2</v>
      </c>
      <c r="DF40" s="483">
        <f t="shared" si="768"/>
        <v>-13310.856309999945</v>
      </c>
      <c r="DG40" s="503">
        <f t="shared" si="769"/>
        <v>-25.14386453187393</v>
      </c>
      <c r="DH40" s="504">
        <f t="shared" si="770"/>
        <v>5.790721403244585E-2</v>
      </c>
      <c r="DI40" s="505">
        <f>DATI!AB37+DATI!AG37</f>
        <v>135395.56621655036</v>
      </c>
      <c r="DJ40" s="483">
        <f t="shared" si="643"/>
        <v>370.94675675767223</v>
      </c>
      <c r="DK40" s="506">
        <f t="shared" si="290"/>
        <v>253.0909628548817</v>
      </c>
      <c r="DL40" s="507">
        <f t="shared" si="291"/>
        <v>0.69339989823255255</v>
      </c>
      <c r="DM40" s="508">
        <f t="shared" si="771"/>
        <v>0.52576324546823927</v>
      </c>
      <c r="DN40" s="509">
        <f t="shared" si="772"/>
        <v>8.7118118404751043E-3</v>
      </c>
      <c r="DO40" s="509">
        <f t="shared" si="773"/>
        <v>5.0000000000000044E-3</v>
      </c>
      <c r="DP40" s="509">
        <f t="shared" si="774"/>
        <v>-4.0864231442406369E-2</v>
      </c>
      <c r="DQ40" s="509">
        <f t="shared" si="775"/>
        <v>-4.1360860414401915E-2</v>
      </c>
      <c r="DR40" s="510">
        <f t="shared" si="776"/>
        <v>-5768.5636752650607</v>
      </c>
      <c r="DS40" s="510">
        <f t="shared" si="777"/>
        <v>-10.919708526935892</v>
      </c>
      <c r="DT40" s="511">
        <f t="shared" si="778"/>
        <v>4.6394911314414568E-2</v>
      </c>
      <c r="DU40" s="512" t="str">
        <f>DATI!AI37</f>
        <v>17/17</v>
      </c>
      <c r="DV40" s="511">
        <f>DATI!AJ37/DATI!AK37</f>
        <v>1</v>
      </c>
      <c r="DW40" s="513">
        <f>DATI!AB37</f>
        <v>131342.27421</v>
      </c>
      <c r="DX40" s="483">
        <f t="shared" si="644"/>
        <v>359.84184715068494</v>
      </c>
      <c r="DY40" s="514">
        <f t="shared" si="293"/>
        <v>245.51426292787608</v>
      </c>
      <c r="DZ40" s="485">
        <f t="shared" si="294"/>
        <v>0.67264181624075625</v>
      </c>
      <c r="EA40" s="508">
        <f t="shared" si="779"/>
        <v>0.51002364616122819</v>
      </c>
      <c r="EB40" s="504">
        <f t="shared" si="780"/>
        <v>7.4772207728754534E-3</v>
      </c>
      <c r="EC40" s="515">
        <f t="shared" si="781"/>
        <v>122126.36477344966</v>
      </c>
      <c r="ED40" s="516">
        <f t="shared" si="645"/>
        <v>334.59278020123196</v>
      </c>
      <c r="EE40" s="517">
        <f t="shared" si="296"/>
        <v>228.28723357929758</v>
      </c>
      <c r="EF40" s="518">
        <f t="shared" si="297"/>
        <v>0.62544447555971938</v>
      </c>
      <c r="EG40" s="519">
        <f t="shared" si="646"/>
        <v>-5.8165888237683122E-2</v>
      </c>
      <c r="EH40" s="519">
        <f t="shared" si="647"/>
        <v>-5.8653558619758545E-2</v>
      </c>
      <c r="EI40" s="501">
        <f t="shared" si="648"/>
        <v>0.47423675453176073</v>
      </c>
      <c r="EJ40" s="520">
        <f t="shared" si="649"/>
        <v>-7542.2926347348839</v>
      </c>
      <c r="EK40" s="520">
        <f t="shared" si="650"/>
        <v>-14.224156004938067</v>
      </c>
      <c r="EL40" s="482">
        <f>DATI!AD37</f>
        <v>106244.59498000001</v>
      </c>
      <c r="EM40" s="483">
        <f t="shared" si="651"/>
        <v>291.08108213698631</v>
      </c>
      <c r="EN40" s="514">
        <f t="shared" si="300"/>
        <v>198.59990687293447</v>
      </c>
      <c r="EO40" s="485">
        <f t="shared" si="652"/>
        <v>0.54410933389845062</v>
      </c>
      <c r="EP40" s="501">
        <f t="shared" si="782"/>
        <v>-5.7345751084589544E-2</v>
      </c>
      <c r="EQ40" s="502">
        <f t="shared" si="783"/>
        <v>-5.7833846123824716E-2</v>
      </c>
      <c r="ER40" s="501">
        <f t="shared" si="653"/>
        <v>7.9141528877623518E-2</v>
      </c>
      <c r="ES40" s="483">
        <f t="shared" si="784"/>
        <v>-6463.3200399999914</v>
      </c>
      <c r="ET40" s="501">
        <f t="shared" si="654"/>
        <v>0.41256523113025917</v>
      </c>
      <c r="EU40" s="503">
        <f t="shared" si="785"/>
        <v>-12.190839595586596</v>
      </c>
      <c r="EV40" s="482">
        <f>DATI!AE37</f>
        <v>14590.023800000001</v>
      </c>
      <c r="EW40" s="483">
        <f t="shared" si="655"/>
        <v>39.97266794520548</v>
      </c>
      <c r="EX40" s="514">
        <f t="shared" si="304"/>
        <v>27.272703787890119</v>
      </c>
      <c r="EY40" s="485">
        <f t="shared" si="305"/>
        <v>7.4719736405178414E-2</v>
      </c>
      <c r="EZ40" s="501">
        <f t="shared" si="786"/>
        <v>-3.1056822229159682E-2</v>
      </c>
      <c r="FA40" s="502">
        <f t="shared" si="787"/>
        <v>-3.1558529359759203E-2</v>
      </c>
      <c r="FB40" s="483">
        <f t="shared" si="788"/>
        <v>-467.64328999999816</v>
      </c>
      <c r="FC40" s="503">
        <f t="shared" si="789"/>
        <v>-0.88873354694439399</v>
      </c>
      <c r="FD40" s="483">
        <f>DATI!AG37</f>
        <v>4053.2920065503426</v>
      </c>
      <c r="FE40" s="501">
        <f t="shared" si="656"/>
        <v>1.5739599307011014E-2</v>
      </c>
      <c r="FF40" s="483">
        <f t="shared" si="790"/>
        <v>10536.731793449659</v>
      </c>
      <c r="FG40" s="501">
        <f t="shared" si="657"/>
        <v>1.9696003860884499E-2</v>
      </c>
      <c r="FH40" s="482">
        <f>DATI!AF37</f>
        <v>5345.0379999999996</v>
      </c>
      <c r="FI40" s="483">
        <f t="shared" si="658"/>
        <v>14.643939726027396</v>
      </c>
      <c r="FJ40" s="509">
        <f t="shared" si="659"/>
        <v>2.0755661389505329E-2</v>
      </c>
      <c r="FK40" s="509">
        <f t="shared" si="660"/>
        <v>-0.1033697457127708</v>
      </c>
      <c r="FL40" s="521">
        <f>DATI!AL37</f>
        <v>1666.4404187698663</v>
      </c>
      <c r="FM40" s="522" t="str">
        <f>DATI!AM37</f>
        <v>10/10</v>
      </c>
      <c r="FN40" s="523">
        <f>DATI!AN37/DATI!AO37</f>
        <v>1</v>
      </c>
      <c r="FO40" s="486">
        <f t="shared" si="661"/>
        <v>0.31177335292468761</v>
      </c>
      <c r="FP40" s="524">
        <f t="shared" si="662"/>
        <v>6.4710621435755573E-3</v>
      </c>
      <c r="FQ40" s="486">
        <f t="shared" si="663"/>
        <v>-0.31233188502185683</v>
      </c>
      <c r="FR40" s="482">
        <f>DATI!AP37</f>
        <v>3252.4325000000003</v>
      </c>
      <c r="FS40" s="525">
        <f>DATI!AQ37</f>
        <v>4.2010000000000005</v>
      </c>
      <c r="FT40" s="525">
        <f>DATI!AR37</f>
        <v>2493.9699999999998</v>
      </c>
      <c r="FU40" s="495">
        <f>DATI!AS37/1000</f>
        <v>27.896000000000001</v>
      </c>
      <c r="FV40" s="496">
        <f>DATI!AT37/1000</f>
        <v>69.545000000000002</v>
      </c>
      <c r="FW40" s="496">
        <f>DATI!AU37/1000</f>
        <v>8.5011700000000001</v>
      </c>
      <c r="FX40" s="496">
        <f>DATI!AV37/1000</f>
        <v>23418.658670000001</v>
      </c>
      <c r="FY40" s="496">
        <f>DATI!AW37/1000</f>
        <v>41.818390000000001</v>
      </c>
      <c r="FZ40" s="496">
        <f>DATI!AX37/1000</f>
        <v>8267.0382599999994</v>
      </c>
      <c r="GA40" s="496">
        <f>DATI!AY37/1000</f>
        <v>2209.10862</v>
      </c>
      <c r="GB40" s="496">
        <f>DATI!AZ37/1000</f>
        <v>17997.715980000001</v>
      </c>
      <c r="GC40" s="496">
        <f>DATI!BA37/1000</f>
        <v>71.720439999999996</v>
      </c>
      <c r="GD40" s="496">
        <f>DATI!BB37/1000</f>
        <v>29.242080000000001</v>
      </c>
      <c r="GE40" s="496">
        <f>DATI!BC37/1000</f>
        <v>36.572209999999998</v>
      </c>
      <c r="GF40" s="496">
        <f>DATI!BD37/1000</f>
        <v>8531.0209600000017</v>
      </c>
      <c r="GG40" s="496">
        <f>DATI!BE37/1000</f>
        <v>195.19627</v>
      </c>
      <c r="GH40" s="496">
        <f>DATI!BF37/1000</f>
        <v>2596.5739800000001</v>
      </c>
      <c r="GI40" s="496">
        <f>DATI!BG37/1000</f>
        <v>0.67800000000000005</v>
      </c>
      <c r="GJ40" s="496">
        <f>DATI!BH37/1000</f>
        <v>770.58900000000006</v>
      </c>
      <c r="GK40" s="496">
        <f>DATI!BI37/1000</f>
        <v>11.491</v>
      </c>
      <c r="GL40" s="496">
        <f>DATI!BJ37/1000</f>
        <v>29024.126</v>
      </c>
      <c r="GM40" s="496">
        <f>DATI!BK37/1000</f>
        <v>25040.689399999999</v>
      </c>
      <c r="GN40" s="496">
        <f>DATI!BL37/1000</f>
        <v>4.2560000000000002</v>
      </c>
      <c r="GO40" s="496">
        <f>DATI!BM37/1000</f>
        <v>181.58712</v>
      </c>
      <c r="GP40" s="497">
        <f>DATI!BN37/1000</f>
        <v>12808.249659999999</v>
      </c>
      <c r="GQ40" s="498">
        <f>DATI!BO37/1000</f>
        <v>7.6823199999999998</v>
      </c>
      <c r="GR40" s="499">
        <f>DATI!BP37/1000</f>
        <v>0.09</v>
      </c>
      <c r="GS40" s="499">
        <f>DATI!BQ37/1000</f>
        <v>0</v>
      </c>
      <c r="GT40" s="499">
        <f>DATI!BR37/1000</f>
        <v>0</v>
      </c>
      <c r="GU40" s="499">
        <f>DATI!BS37/1000</f>
        <v>0.09</v>
      </c>
      <c r="GV40" s="499">
        <f>DATI!BT37/1000</f>
        <v>0.50385000000000002</v>
      </c>
      <c r="GW40" s="499">
        <f>DATI!BU37/1000</f>
        <v>0.13500000000000001</v>
      </c>
      <c r="GX40" s="500">
        <f>DATI!BV37/1000</f>
        <v>0</v>
      </c>
      <c r="GY40" s="498">
        <f t="shared" si="664"/>
        <v>5.2145175038506977E-2</v>
      </c>
      <c r="GZ40" s="499">
        <f t="shared" si="665"/>
        <v>0.1299984298126243</v>
      </c>
      <c r="HA40" s="499">
        <f t="shared" si="666"/>
        <v>1.5890987872171792E-2</v>
      </c>
      <c r="HB40" s="499">
        <f t="shared" si="667"/>
        <v>43.775812142034667</v>
      </c>
      <c r="HC40" s="499">
        <f t="shared" si="668"/>
        <v>7.8169890535508671E-2</v>
      </c>
      <c r="HD40" s="499">
        <f t="shared" si="669"/>
        <v>15.453332274079944</v>
      </c>
      <c r="HE40" s="499">
        <f t="shared" si="670"/>
        <v>4.1294219841186761</v>
      </c>
      <c r="HF40" s="499">
        <f t="shared" si="671"/>
        <v>33.642602884658523</v>
      </c>
      <c r="HG40" s="499">
        <f t="shared" si="672"/>
        <v>0.13406491603236081</v>
      </c>
      <c r="HH40" s="499">
        <f t="shared" si="673"/>
        <v>5.4661362922642107E-2</v>
      </c>
      <c r="HI40" s="499">
        <f t="shared" si="674"/>
        <v>6.8363360051442335E-2</v>
      </c>
      <c r="HJ40" s="499">
        <f t="shared" si="675"/>
        <v>15.946787396629333</v>
      </c>
      <c r="HK40" s="499">
        <f t="shared" si="676"/>
        <v>0.3648746654005473</v>
      </c>
      <c r="HL40" s="499">
        <f t="shared" si="677"/>
        <v>4.8536996231550296</v>
      </c>
      <c r="HM40" s="499">
        <f t="shared" si="678"/>
        <v>1.267365524666896E-3</v>
      </c>
      <c r="HN40" s="499">
        <f t="shared" si="679"/>
        <v>1.440439428152712</v>
      </c>
      <c r="HO40" s="499">
        <f t="shared" si="680"/>
        <v>2.1479789445350003E-2</v>
      </c>
      <c r="HP40" s="499">
        <f t="shared" si="801"/>
        <v>54.253947899687461</v>
      </c>
      <c r="HQ40" s="499">
        <f t="shared" si="682"/>
        <v>46.807826636359557</v>
      </c>
      <c r="HR40" s="499">
        <f t="shared" si="683"/>
        <v>7.955616036847064E-3</v>
      </c>
      <c r="HS40" s="499">
        <f t="shared" si="684"/>
        <v>0.33943548025302445</v>
      </c>
      <c r="HT40" s="500">
        <f t="shared" si="685"/>
        <v>23.942085620074472</v>
      </c>
      <c r="HU40" s="526">
        <f t="shared" si="686"/>
        <v>122126.36477344972</v>
      </c>
      <c r="HV40" s="527">
        <f t="shared" si="798"/>
        <v>107941.27778</v>
      </c>
      <c r="HW40" s="528">
        <f t="shared" si="791"/>
        <v>0.78</v>
      </c>
      <c r="HX40" s="529">
        <f>DATI!CQ37</f>
        <v>0.78</v>
      </c>
      <c r="HY40" s="529">
        <f>DATI!CT37</f>
        <v>0</v>
      </c>
      <c r="HZ40" s="530">
        <f t="shared" si="687"/>
        <v>-0.99010403450900786</v>
      </c>
      <c r="IA40" s="530">
        <f t="shared" si="688"/>
        <v>3.0288682482358702E-6</v>
      </c>
      <c r="IB40" s="501">
        <f t="shared" si="689"/>
        <v>6.3868272952112966E-6</v>
      </c>
      <c r="IC40" s="529">
        <f>DATI!CV37</f>
        <v>13189.226265956482</v>
      </c>
      <c r="ID40" s="531">
        <f t="shared" si="690"/>
        <v>13190.006265956483</v>
      </c>
      <c r="IE40" s="532">
        <f t="shared" si="691"/>
        <v>5.1218963042292003E-2</v>
      </c>
      <c r="IF40" s="532">
        <f t="shared" si="692"/>
        <v>0.1080029385172037</v>
      </c>
      <c r="IG40" s="528">
        <f t="shared" si="800"/>
        <v>0.78</v>
      </c>
      <c r="IH40" s="533">
        <f t="shared" si="338"/>
        <v>2.9970840793782129E-6</v>
      </c>
      <c r="II40" s="529">
        <f>DATI!CX37</f>
        <v>0.78</v>
      </c>
      <c r="IJ40" s="529">
        <f>DATI!DA37</f>
        <v>0</v>
      </c>
      <c r="IK40" s="534">
        <f>DATI!CS37</f>
        <v>92076.209773449737</v>
      </c>
      <c r="IL40" s="513">
        <f t="shared" si="799"/>
        <v>60982.637587372017</v>
      </c>
      <c r="IM40" s="513">
        <f t="shared" si="793"/>
        <v>16560.29844254403</v>
      </c>
      <c r="IN40" s="501">
        <f t="shared" si="694"/>
        <v>0.23680560856675181</v>
      </c>
      <c r="IO40" s="501">
        <f t="shared" si="695"/>
        <v>0.49934047984231533</v>
      </c>
      <c r="IP40" s="528">
        <f t="shared" si="696"/>
        <v>46797.5505939223</v>
      </c>
      <c r="IQ40" s="535">
        <f t="shared" si="343"/>
        <v>0.1798156331268474</v>
      </c>
      <c r="IR40" s="529">
        <f>DATI!CZ37</f>
        <v>77891.12278000002</v>
      </c>
      <c r="IS40" s="513">
        <f t="shared" si="794"/>
        <v>61142.947186077712</v>
      </c>
      <c r="IT40" s="534">
        <f>DATI!CR37</f>
        <v>30049.374999999996</v>
      </c>
      <c r="IU40" s="536">
        <f>DATI!CU37</f>
        <v>31093.572186077719</v>
      </c>
      <c r="IV40" s="501">
        <f t="shared" si="697"/>
        <v>0.13784193605611073</v>
      </c>
      <c r="IW40" s="509">
        <f t="shared" si="698"/>
        <v>0.23742811709676093</v>
      </c>
      <c r="IX40" s="501">
        <f t="shared" si="699"/>
        <v>0.50065313333038952</v>
      </c>
      <c r="IY40" s="534">
        <f>DATI!CW37</f>
        <v>31233.112878871507</v>
      </c>
      <c r="IZ40" s="537">
        <f t="shared" si="795"/>
        <v>92376.060064949212</v>
      </c>
      <c r="JA40" s="538">
        <f t="shared" si="700"/>
        <v>0.35871142977930032</v>
      </c>
      <c r="JB40" s="538">
        <f t="shared" si="701"/>
        <v>0.75639736134217406</v>
      </c>
      <c r="JC40" s="539">
        <f t="shared" si="796"/>
        <v>61142.947186077712</v>
      </c>
      <c r="JD40" s="535">
        <f t="shared" si="347"/>
        <v>0.23493660715084155</v>
      </c>
      <c r="JE40" s="529">
        <f>DATI!CY37</f>
        <v>30049.374999999996</v>
      </c>
      <c r="JF40" s="529">
        <f>DATI!DB37</f>
        <v>31093.572186077719</v>
      </c>
      <c r="JG40" s="505">
        <f t="shared" si="797"/>
        <v>129812.53622498036</v>
      </c>
      <c r="JH40" s="485">
        <f t="shared" si="350"/>
        <v>242.65476855621338</v>
      </c>
      <c r="JI40" s="508">
        <f t="shared" si="702"/>
        <v>0.50408342204463041</v>
      </c>
      <c r="JJ40" s="522" t="str">
        <f>DATI!CN37</f>
        <v>16/19</v>
      </c>
      <c r="JK40" s="523">
        <f>DATI!CO37/DATI!CP37</f>
        <v>0.99866475893632645</v>
      </c>
      <c r="JL40" s="540">
        <f t="shared" si="703"/>
        <v>-4.4344246462592343E-2</v>
      </c>
      <c r="JM40" s="541">
        <f t="shared" si="704"/>
        <v>5.051920956077433E-3</v>
      </c>
      <c r="JN40" s="542">
        <f t="shared" si="705"/>
        <v>190955.48341105809</v>
      </c>
      <c r="JO40" s="513">
        <f t="shared" si="706"/>
        <v>222188.59628992958</v>
      </c>
      <c r="JP40" s="508">
        <f t="shared" si="707"/>
        <v>0.74151153914139134</v>
      </c>
      <c r="JQ40" s="509">
        <f t="shared" si="708"/>
        <v>4.1552072433144849E-2</v>
      </c>
      <c r="JR40" s="543">
        <f t="shared" si="709"/>
        <v>0.86279485182393068</v>
      </c>
      <c r="JS40" s="504">
        <f t="shared" si="710"/>
        <v>2.4872179220592039E-2</v>
      </c>
      <c r="JT40" s="495">
        <f>DATI!BW37</f>
        <v>23461.36477697215</v>
      </c>
      <c r="JU40" s="496">
        <f>DATI!BX37</f>
        <v>21186.962338247802</v>
      </c>
      <c r="JV40" s="496">
        <f>DATI!BY37</f>
        <v>10445.936471284376</v>
      </c>
      <c r="JW40" s="496">
        <f>DATI!BZ37</f>
        <v>29024.126</v>
      </c>
      <c r="JX40" s="496">
        <f>DATI!CA37</f>
        <v>25040.689399999999</v>
      </c>
      <c r="JY40" s="496">
        <f>DATI!CB37</f>
        <v>8358.904148454003</v>
      </c>
      <c r="JZ40" s="496">
        <f>DATI!CC37</f>
        <v>2847.7597448545357</v>
      </c>
      <c r="KA40" s="496">
        <f>DATI!CD37</f>
        <v>266.30152676356909</v>
      </c>
      <c r="KB40" s="496">
        <f>DATI!CE37</f>
        <v>2336.9165200928519</v>
      </c>
      <c r="KC40" s="496">
        <f>DATI!CF37</f>
        <v>0</v>
      </c>
      <c r="KD40" s="496">
        <f>DATI!CG37</f>
        <v>265.37556999999998</v>
      </c>
      <c r="KE40" s="496">
        <f>DATI!CH37</f>
        <v>27.338080532073974</v>
      </c>
      <c r="KF40" s="496">
        <f>DATI!CI37</f>
        <v>28.657238957748415</v>
      </c>
      <c r="KG40" s="496">
        <f>DATI!CJ37</f>
        <v>70.286032567958827</v>
      </c>
      <c r="KH40" s="496">
        <f>DATI!CK37</f>
        <v>693.53376997193595</v>
      </c>
      <c r="KI40" s="496">
        <f>DATI!CL37</f>
        <v>304.0277509611206</v>
      </c>
      <c r="KJ40" s="544">
        <f t="shared" si="353"/>
        <v>43.855641415883099</v>
      </c>
      <c r="KK40" s="545">
        <f t="shared" si="711"/>
        <v>-5.9274551516500629E-2</v>
      </c>
      <c r="KL40" s="546">
        <f t="shared" si="354"/>
        <v>39.604167610488481</v>
      </c>
      <c r="KM40" s="545">
        <f t="shared" si="712"/>
        <v>3.4729523593143739E-3</v>
      </c>
      <c r="KN40" s="546">
        <f t="shared" si="355"/>
        <v>19.52628282679408</v>
      </c>
      <c r="KO40" s="545">
        <f t="shared" si="713"/>
        <v>-4.4759776566447952E-2</v>
      </c>
      <c r="KP40" s="546">
        <f t="shared" si="356"/>
        <v>54.253947899687461</v>
      </c>
      <c r="KQ40" s="545">
        <f t="shared" si="714"/>
        <v>1.3673332592015634E-2</v>
      </c>
      <c r="KR40" s="546">
        <f t="shared" si="357"/>
        <v>46.807826636359557</v>
      </c>
      <c r="KS40" s="545">
        <f t="shared" si="715"/>
        <v>-9.8051587527055534E-2</v>
      </c>
      <c r="KT40" s="546">
        <f t="shared" si="358"/>
        <v>15.62505448635059</v>
      </c>
      <c r="KU40" s="545">
        <f t="shared" si="716"/>
        <v>-4.0223704131125505E-2</v>
      </c>
      <c r="KV40" s="546">
        <f t="shared" si="359"/>
        <v>5.3232338099746821</v>
      </c>
      <c r="KW40" s="545">
        <f t="shared" si="717"/>
        <v>-1.3063603742839299E-2</v>
      </c>
      <c r="KX40" s="546">
        <f t="shared" si="360"/>
        <v>0.49778963744292948</v>
      </c>
      <c r="KY40" s="545">
        <f t="shared" si="718"/>
        <v>-0.50942289039765698</v>
      </c>
      <c r="KZ40" s="546">
        <f t="shared" si="361"/>
        <v>4.3683295451183097</v>
      </c>
      <c r="LA40" s="545">
        <f t="shared" si="719"/>
        <v>-0.11687952778977706</v>
      </c>
      <c r="LB40" s="547" t="s">
        <v>177</v>
      </c>
      <c r="LC40" s="548" t="s">
        <v>177</v>
      </c>
      <c r="LD40" s="546">
        <f t="shared" si="362"/>
        <v>0.49605877360888878</v>
      </c>
      <c r="LE40" s="545">
        <f t="shared" si="720"/>
        <v>-0.10501281088456121</v>
      </c>
      <c r="LF40" s="546">
        <f t="shared" si="363"/>
        <v>5.1102272532327117E-2</v>
      </c>
      <c r="LG40" s="545">
        <f t="shared" si="721"/>
        <v>-0.24857685523475734</v>
      </c>
      <c r="LH40" s="546">
        <f t="shared" si="364"/>
        <v>5.3568136706772018E-2</v>
      </c>
      <c r="LI40" s="545">
        <f t="shared" si="722"/>
        <v>-7.9358917137390655E-2</v>
      </c>
      <c r="LJ40" s="546">
        <f t="shared" si="365"/>
        <v>0.13138362026879893</v>
      </c>
      <c r="LK40" s="545">
        <f t="shared" si="723"/>
        <v>-0.16405363036524989</v>
      </c>
      <c r="LL40" s="546">
        <f t="shared" si="366"/>
        <v>1.2964023455083968</v>
      </c>
      <c r="LM40" s="545">
        <f t="shared" si="724"/>
        <v>-0.19930815316211609</v>
      </c>
      <c r="LN40" s="546">
        <f t="shared" si="367"/>
        <v>0.56831016240433185</v>
      </c>
      <c r="LO40" s="549">
        <f t="shared" si="725"/>
        <v>0.2886040434755347</v>
      </c>
      <c r="LP40" s="550">
        <f t="shared" si="726"/>
        <v>9.1104336965705621E-2</v>
      </c>
      <c r="LQ40" s="551">
        <f t="shared" si="727"/>
        <v>8.2272458337035864E-2</v>
      </c>
      <c r="LR40" s="551">
        <f t="shared" si="728"/>
        <v>4.0563288847387559E-2</v>
      </c>
      <c r="LS40" s="551">
        <f t="shared" si="729"/>
        <v>0.11270545342845792</v>
      </c>
      <c r="LT40" s="551">
        <f t="shared" si="730"/>
        <v>9.7237114150764775E-2</v>
      </c>
      <c r="LU40" s="551">
        <f t="shared" si="731"/>
        <v>3.2458999186281312E-2</v>
      </c>
      <c r="LV40" s="551">
        <f t="shared" si="732"/>
        <v>1.1058319320248956E-2</v>
      </c>
      <c r="LW40" s="551">
        <f t="shared" si="733"/>
        <v>1.034092613937063E-3</v>
      </c>
      <c r="LX40" s="552">
        <f t="shared" si="734"/>
        <v>9.0746310852398739E-3</v>
      </c>
      <c r="LY40" s="553" t="s">
        <v>177</v>
      </c>
      <c r="LZ40" s="552">
        <f t="shared" si="735"/>
        <v>1.0304969715775583E-3</v>
      </c>
      <c r="MA40" s="552">
        <f t="shared" si="736"/>
        <v>1.0615826165553083E-4</v>
      </c>
      <c r="MB40" s="552">
        <f t="shared" si="737"/>
        <v>1.1128077071952843E-4</v>
      </c>
      <c r="MC40" s="552">
        <f t="shared" si="738"/>
        <v>2.7293222094815738E-4</v>
      </c>
      <c r="MD40" s="552">
        <f t="shared" si="739"/>
        <v>2.6931056601888674E-3</v>
      </c>
      <c r="ME40" s="552">
        <f t="shared" si="740"/>
        <v>1.1805897454726932E-3</v>
      </c>
      <c r="MF40" s="550">
        <f t="shared" si="741"/>
        <v>0.17862767275873676</v>
      </c>
      <c r="MG40" s="551">
        <f t="shared" si="742"/>
        <v>0.161311066567741</v>
      </c>
      <c r="MH40" s="551">
        <f t="shared" si="743"/>
        <v>7.9532172974122711E-2</v>
      </c>
      <c r="MI40" s="551">
        <f t="shared" si="744"/>
        <v>0.22098083937235641</v>
      </c>
      <c r="MJ40" s="551">
        <f t="shared" si="745"/>
        <v>0.19065216854676237</v>
      </c>
      <c r="MK40" s="551">
        <f t="shared" si="746"/>
        <v>6.364214567420351E-2</v>
      </c>
      <c r="ML40" s="551">
        <f t="shared" si="747"/>
        <v>2.1681973774120289E-2</v>
      </c>
      <c r="MM40" s="551">
        <f t="shared" si="748"/>
        <v>2.0275385694767702E-3</v>
      </c>
      <c r="MN40" s="552">
        <f t="shared" si="749"/>
        <v>1.7792569331915271E-2</v>
      </c>
      <c r="MO40" s="553" t="s">
        <v>177</v>
      </c>
      <c r="MP40" s="552">
        <f t="shared" si="750"/>
        <v>2.0204886172116784E-3</v>
      </c>
      <c r="MQ40" s="552">
        <f t="shared" si="751"/>
        <v>2.0814380363449298E-4</v>
      </c>
      <c r="MR40" s="552">
        <f t="shared" si="752"/>
        <v>2.1818747337912732E-4</v>
      </c>
      <c r="MS40" s="552">
        <f t="shared" si="753"/>
        <v>5.3513640593416385E-4</v>
      </c>
      <c r="MT40" s="552">
        <f t="shared" si="754"/>
        <v>5.280354509950555E-3</v>
      </c>
      <c r="MU40" s="552">
        <f t="shared" si="755"/>
        <v>2.3147745292960127E-3</v>
      </c>
      <c r="MV40" s="505">
        <f t="shared" si="397"/>
        <v>132369.82682498038</v>
      </c>
      <c r="MW40" s="485">
        <f t="shared" si="398"/>
        <v>242.65476855621338</v>
      </c>
      <c r="MX40" s="543">
        <f t="shared" si="399"/>
        <v>0.50861987252205099</v>
      </c>
      <c r="MY40" s="1469">
        <f t="shared" si="756"/>
        <v>0.11546218385610985</v>
      </c>
      <c r="MZ40" s="502">
        <f t="shared" si="757"/>
        <v>0.11947442329473174</v>
      </c>
      <c r="NA40" s="1470">
        <f t="shared" si="758"/>
        <v>0.23493660715084158</v>
      </c>
      <c r="NB40" s="542">
        <f t="shared" si="759"/>
        <v>190955.48341105809</v>
      </c>
      <c r="NC40" s="534">
        <f t="shared" si="760"/>
        <v>222188.59628992958</v>
      </c>
      <c r="ND40" s="508">
        <f t="shared" si="400"/>
        <v>0.73373030666827266</v>
      </c>
      <c r="NE40" s="557">
        <f t="shared" si="401"/>
        <v>0.85374090328197572</v>
      </c>
    </row>
    <row r="41" spans="1:369" ht="8.25" customHeight="1" outlineLevel="1" x14ac:dyDescent="0.2">
      <c r="A41" s="558" t="s">
        <v>188</v>
      </c>
      <c r="B41" s="559">
        <f>DATI!D38</f>
        <v>77</v>
      </c>
      <c r="C41" s="1516" t="str">
        <f>DATI!F38 &amp; "/" &amp; DATI!E38 &amp; " (" &amp; TEXT(DATI!F38/DATI!E38,"0,0%") &amp; ")"</f>
        <v>74/74 (100,0%)</v>
      </c>
      <c r="D41" s="560">
        <f>DATI!G38</f>
        <v>178470</v>
      </c>
      <c r="E41" s="561">
        <f t="shared" si="761"/>
        <v>1.7935349531793616E-2</v>
      </c>
      <c r="F41" s="562">
        <f t="shared" si="612"/>
        <v>1.4701921350332196E-3</v>
      </c>
      <c r="G41" s="563">
        <f>DATI!H38</f>
        <v>84763.993000000002</v>
      </c>
      <c r="H41" s="564">
        <f t="shared" si="251"/>
        <v>232.23011780821918</v>
      </c>
      <c r="I41" s="565">
        <f t="shared" si="252"/>
        <v>474.94813133860032</v>
      </c>
      <c r="J41" s="566">
        <f t="shared" si="613"/>
        <v>1.3012277570920556</v>
      </c>
      <c r="K41" s="567">
        <f t="shared" si="254"/>
        <v>-3.0323971098832669E-2</v>
      </c>
      <c r="L41" s="567">
        <f t="shared" si="614"/>
        <v>-3.1747488326221728E-2</v>
      </c>
      <c r="M41" s="567">
        <f t="shared" si="615"/>
        <v>1.8361235065584937E-2</v>
      </c>
      <c r="N41" s="568">
        <f>DATI!I38</f>
        <v>36532.94</v>
      </c>
      <c r="O41" s="568"/>
      <c r="P41" s="568">
        <f>DATI!J38</f>
        <v>6154.4409999999998</v>
      </c>
      <c r="Q41" s="564">
        <f>DATI!K38</f>
        <v>6047.0810000000001</v>
      </c>
      <c r="R41" s="564">
        <f>DATI!L38</f>
        <v>107.36</v>
      </c>
      <c r="S41" s="564">
        <f t="shared" si="616"/>
        <v>-3.2684965844964609E-13</v>
      </c>
      <c r="T41" s="568">
        <f>DATI!M38</f>
        <v>2569.5039999999999</v>
      </c>
      <c r="U41" s="564">
        <f>DATI!N38</f>
        <v>2569.5039999999999</v>
      </c>
      <c r="V41" s="564">
        <f>DATI!O38</f>
        <v>0</v>
      </c>
      <c r="W41" s="569">
        <f t="shared" si="762"/>
        <v>0</v>
      </c>
      <c r="X41" s="570">
        <f>DATI!P38</f>
        <v>36966.321000000004</v>
      </c>
      <c r="Y41" s="564">
        <f>DATI!Q38</f>
        <v>5805.8029999999999</v>
      </c>
      <c r="Z41" s="568">
        <f>DATI!R38</f>
        <v>1902.83</v>
      </c>
      <c r="AA41" s="568">
        <f>DATI!U38</f>
        <v>116.16</v>
      </c>
      <c r="AB41" s="568">
        <f>DATI!V38</f>
        <v>521.79700000000003</v>
      </c>
      <c r="AC41" s="568">
        <f>DATI!W38</f>
        <v>48123.692999999999</v>
      </c>
      <c r="AD41" s="565">
        <f t="shared" si="257"/>
        <v>269.64583963691376</v>
      </c>
      <c r="AE41" s="567">
        <f t="shared" si="804"/>
        <v>-4.7157528868742998E-2</v>
      </c>
      <c r="AF41" s="567">
        <f t="shared" si="764"/>
        <v>-4.855633386362386E-2</v>
      </c>
      <c r="AG41" s="571">
        <f t="shared" si="258"/>
        <v>0.56773744719647645</v>
      </c>
      <c r="AH41" s="572">
        <f t="shared" si="617"/>
        <v>36640.300000000003</v>
      </c>
      <c r="AI41" s="564">
        <f t="shared" si="618"/>
        <v>100.38438356164384</v>
      </c>
      <c r="AJ41" s="565">
        <f t="shared" si="260"/>
        <v>205.30229170168656</v>
      </c>
      <c r="AK41" s="566">
        <f t="shared" si="261"/>
        <v>0.56247203205941521</v>
      </c>
      <c r="AL41" s="567">
        <f t="shared" si="803"/>
        <v>-7.289548627389203E-3</v>
      </c>
      <c r="AM41" s="567">
        <f t="shared" si="620"/>
        <v>-8.7468811665254529E-3</v>
      </c>
      <c r="AN41" s="573">
        <f>DATI!EH38/1000</f>
        <v>493.20499999999998</v>
      </c>
      <c r="AO41" s="574">
        <f>(DATI!EI38+DATI!ES38)/1000</f>
        <v>0</v>
      </c>
      <c r="AP41" s="574">
        <f>DATI!EJ38/1000</f>
        <v>1.34</v>
      </c>
      <c r="AQ41" s="574">
        <f>(DATI!EK38+DATI!EU38)/1000</f>
        <v>27.04</v>
      </c>
      <c r="AR41" s="574">
        <f>DATI!EL38/1000</f>
        <v>0</v>
      </c>
      <c r="AS41" s="574">
        <f>DATI!EM38/1000</f>
        <v>1.2E-2</v>
      </c>
      <c r="AT41" s="574">
        <f>DATI!EN38/1000</f>
        <v>0</v>
      </c>
      <c r="AU41" s="575">
        <f>DATI!EO38/1000</f>
        <v>0</v>
      </c>
      <c r="AV41" s="575">
        <f>DATI!EP38/1000</f>
        <v>0.2</v>
      </c>
      <c r="AW41" s="574">
        <f>DATI!EQ38/1000</f>
        <v>0</v>
      </c>
      <c r="AX41" s="575">
        <f>(DATI!ER38+DATI!EW38)/1000</f>
        <v>0</v>
      </c>
      <c r="AY41" s="575">
        <f>DATI!ET38/1000</f>
        <v>0</v>
      </c>
      <c r="AZ41" s="575">
        <f>DATI!EV38/1000</f>
        <v>0</v>
      </c>
      <c r="BA41" s="575">
        <f>DATI!EX38/1000</f>
        <v>0</v>
      </c>
      <c r="BB41" s="576">
        <f>DATI!DE38/1000</f>
        <v>27.277999999999999</v>
      </c>
      <c r="BC41" s="577">
        <f>DATI!DF38/1000</f>
        <v>168.77099999999999</v>
      </c>
      <c r="BD41" s="574">
        <f>DATI!DG38/1000</f>
        <v>7.4980000000000002</v>
      </c>
      <c r="BE41" s="577">
        <f>DATI!DH38/1000</f>
        <v>10793.214</v>
      </c>
      <c r="BF41" s="577">
        <f>DATI!DI38/1000</f>
        <v>13.262</v>
      </c>
      <c r="BG41" s="577">
        <f>DATI!DJ38/1000</f>
        <v>2606.5940000000001</v>
      </c>
      <c r="BH41" s="577">
        <f>DATI!DK38/1000</f>
        <v>1306.6099999999999</v>
      </c>
      <c r="BI41" s="577">
        <f>DATI!DL38/1000</f>
        <v>3505.72</v>
      </c>
      <c r="BJ41" s="577">
        <f>DATI!DM38/1000</f>
        <v>26.638999999999999</v>
      </c>
      <c r="BK41" s="577">
        <f>DATI!DN38/1000</f>
        <v>9.4640000000000004</v>
      </c>
      <c r="BL41" s="577">
        <f>DATI!DO38/1000</f>
        <v>21.631</v>
      </c>
      <c r="BM41" s="577">
        <f>DATI!DP38/1000</f>
        <v>1460.011</v>
      </c>
      <c r="BN41" s="577">
        <f>DATI!DQ38/1000</f>
        <v>1.88</v>
      </c>
      <c r="BO41" s="577">
        <f>DATI!DR38/1000</f>
        <v>978.13900000000001</v>
      </c>
      <c r="BP41" s="577">
        <f>DATI!DS38/1000</f>
        <v>175.125</v>
      </c>
      <c r="BQ41" s="577">
        <f>DATI!DT38/1000</f>
        <v>3.597</v>
      </c>
      <c r="BR41" s="577">
        <f>DATI!DU38/1000</f>
        <v>858.31</v>
      </c>
      <c r="BS41" s="577">
        <f>DATI!DV38/1000</f>
        <v>5101.9610000000002</v>
      </c>
      <c r="BT41" s="577">
        <f>DATI!DW38/1000</f>
        <v>8.9999999999999993E-3</v>
      </c>
      <c r="BU41" s="577">
        <f>DATI!DX38/1000</f>
        <v>68.484999999999999</v>
      </c>
      <c r="BV41" s="578">
        <f>DATI!DY38/1000</f>
        <v>9832.1229999999996</v>
      </c>
      <c r="BW41" s="579">
        <f>DATI!DZ38/1000</f>
        <v>7.4980000000000002</v>
      </c>
      <c r="BX41" s="580">
        <f>DATI!EA38/1000</f>
        <v>0</v>
      </c>
      <c r="BY41" s="580">
        <f>DATI!EB38/1000</f>
        <v>0</v>
      </c>
      <c r="BZ41" s="580">
        <f>DATI!EC38/1000</f>
        <v>0</v>
      </c>
      <c r="CA41" s="580">
        <f>DATI!ED38/1000</f>
        <v>0</v>
      </c>
      <c r="CB41" s="580">
        <f>DATI!EE38/1000</f>
        <v>0</v>
      </c>
      <c r="CC41" s="580">
        <f>DATI!EF38/1000</f>
        <v>0</v>
      </c>
      <c r="CD41" s="581">
        <f>DATI!EG38/1000</f>
        <v>0</v>
      </c>
      <c r="CE41" s="579">
        <f t="shared" si="765"/>
        <v>0.15284361517341849</v>
      </c>
      <c r="CF41" s="580">
        <f t="shared" si="621"/>
        <v>0.94565473188771221</v>
      </c>
      <c r="CG41" s="580">
        <f t="shared" si="622"/>
        <v>4.201266319269345E-2</v>
      </c>
      <c r="CH41" s="580">
        <f t="shared" si="623"/>
        <v>60.476348966212811</v>
      </c>
      <c r="CI41" s="580">
        <f t="shared" si="624"/>
        <v>7.4309407743598357E-2</v>
      </c>
      <c r="CJ41" s="580">
        <f t="shared" si="625"/>
        <v>14.605222166190396</v>
      </c>
      <c r="CK41" s="580">
        <f t="shared" si="626"/>
        <v>7.3211744270745784</v>
      </c>
      <c r="CL41" s="580">
        <f t="shared" si="627"/>
        <v>19.643189331540317</v>
      </c>
      <c r="CM41" s="580">
        <f t="shared" si="766"/>
        <v>0.14926318148708467</v>
      </c>
      <c r="CN41" s="580">
        <f t="shared" si="628"/>
        <v>5.3028520199473302E-2</v>
      </c>
      <c r="CO41" s="580">
        <f t="shared" si="629"/>
        <v>0.12120244298761697</v>
      </c>
      <c r="CP41" s="580">
        <f t="shared" si="630"/>
        <v>8.1807082422816162</v>
      </c>
      <c r="CQ41" s="580">
        <f t="shared" si="631"/>
        <v>1.0533983302515829E-2</v>
      </c>
      <c r="CR41" s="580">
        <f t="shared" si="632"/>
        <v>5.480691432733793</v>
      </c>
      <c r="CS41" s="580">
        <f t="shared" si="633"/>
        <v>0.98125735417717264</v>
      </c>
      <c r="CT41" s="580">
        <f t="shared" si="634"/>
        <v>2.0154647839973106E-2</v>
      </c>
      <c r="CU41" s="580">
        <f t="shared" si="635"/>
        <v>4.8092676640331709</v>
      </c>
      <c r="CV41" s="580">
        <f t="shared" si="636"/>
        <v>28.587219140471788</v>
      </c>
      <c r="CW41" s="580">
        <f t="shared" si="637"/>
        <v>5.0428643469490669E-5</v>
      </c>
      <c r="CX41" s="580">
        <f t="shared" si="638"/>
        <v>0.3837339608897854</v>
      </c>
      <c r="CY41" s="581">
        <f t="shared" si="639"/>
        <v>55.091180590575448</v>
      </c>
      <c r="CZ41" s="563">
        <f>DATI!AA38</f>
        <v>82240.42</v>
      </c>
      <c r="DA41" s="564">
        <f t="shared" si="640"/>
        <v>225.31621917808218</v>
      </c>
      <c r="DB41" s="565">
        <f t="shared" si="288"/>
        <v>460.80809099568557</v>
      </c>
      <c r="DC41" s="566">
        <f t="shared" si="641"/>
        <v>1.2624879205361248</v>
      </c>
      <c r="DD41" s="582">
        <f t="shared" si="767"/>
        <v>-3.6786583012339856E-2</v>
      </c>
      <c r="DE41" s="583">
        <f t="shared" si="642"/>
        <v>-3.8200612906724059E-2</v>
      </c>
      <c r="DF41" s="564">
        <f t="shared" si="768"/>
        <v>-3140.8865200000146</v>
      </c>
      <c r="DG41" s="584">
        <f t="shared" si="769"/>
        <v>-18.302311006469267</v>
      </c>
      <c r="DH41" s="585">
        <f t="shared" si="770"/>
        <v>1.8492846744160085E-2</v>
      </c>
      <c r="DI41" s="586">
        <f>DATI!AB38+DATI!AG38</f>
        <v>40564.768835402218</v>
      </c>
      <c r="DJ41" s="564">
        <f t="shared" si="643"/>
        <v>111.1363529737047</v>
      </c>
      <c r="DK41" s="587">
        <f t="shared" si="290"/>
        <v>227.2918072247561</v>
      </c>
      <c r="DL41" s="588">
        <f t="shared" si="291"/>
        <v>0.6227172800678249</v>
      </c>
      <c r="DM41" s="589">
        <f t="shared" si="771"/>
        <v>0.49324612928049516</v>
      </c>
      <c r="DN41" s="590">
        <f t="shared" si="772"/>
        <v>-1.4183184112759362E-2</v>
      </c>
      <c r="DO41" s="590">
        <f t="shared" si="773"/>
        <v>-7.0000000000000062E-3</v>
      </c>
      <c r="DP41" s="590">
        <f t="shared" si="774"/>
        <v>-5.0448016245355935E-2</v>
      </c>
      <c r="DQ41" s="590">
        <f t="shared" si="775"/>
        <v>-5.1841990693407135E-2</v>
      </c>
      <c r="DR41" s="591">
        <f t="shared" si="776"/>
        <v>-2155.1343709543071</v>
      </c>
      <c r="DS41" s="591">
        <f t="shared" si="777"/>
        <v>-12.427527520914822</v>
      </c>
      <c r="DT41" s="592">
        <f t="shared" si="778"/>
        <v>1.3900003561402911E-2</v>
      </c>
      <c r="DU41" s="593" t="str">
        <f>DATI!AI38</f>
        <v>8/8</v>
      </c>
      <c r="DV41" s="592">
        <f>DATI!AJ38/DATI!AK38</f>
        <v>1</v>
      </c>
      <c r="DW41" s="594">
        <f>DATI!AB38</f>
        <v>36983.535000000003</v>
      </c>
      <c r="DX41" s="564">
        <f t="shared" si="644"/>
        <v>101.32475342465754</v>
      </c>
      <c r="DY41" s="595">
        <f t="shared" si="293"/>
        <v>207.22550008404775</v>
      </c>
      <c r="DZ41" s="566">
        <f t="shared" si="294"/>
        <v>0.5677410961206788</v>
      </c>
      <c r="EA41" s="589">
        <f t="shared" si="779"/>
        <v>0.44970022040257096</v>
      </c>
      <c r="EB41" s="585">
        <f t="shared" si="780"/>
        <v>-1.1423971665416835E-3</v>
      </c>
      <c r="EC41" s="596">
        <f t="shared" si="781"/>
        <v>41675.651164597781</v>
      </c>
      <c r="ED41" s="597">
        <f t="shared" si="645"/>
        <v>114.17986620437748</v>
      </c>
      <c r="EE41" s="598">
        <f t="shared" si="296"/>
        <v>233.51628377092945</v>
      </c>
      <c r="EF41" s="599">
        <f t="shared" si="297"/>
        <v>0.6397706404682999</v>
      </c>
      <c r="EG41" s="600">
        <f t="shared" si="646"/>
        <v>-2.3106416397007161E-2</v>
      </c>
      <c r="EH41" s="600">
        <f t="shared" si="647"/>
        <v>-2.4540529238963719E-2</v>
      </c>
      <c r="EI41" s="582">
        <f t="shared" si="648"/>
        <v>0.50675387071950484</v>
      </c>
      <c r="EJ41" s="601">
        <f t="shared" si="649"/>
        <v>-985.75214904570748</v>
      </c>
      <c r="EK41" s="601">
        <f t="shared" si="650"/>
        <v>-5.8747834855544738</v>
      </c>
      <c r="EL41" s="563">
        <f>DATI!AD38</f>
        <v>36532.94</v>
      </c>
      <c r="EM41" s="564">
        <f t="shared" si="651"/>
        <v>100.09024657534248</v>
      </c>
      <c r="EN41" s="595">
        <f t="shared" si="300"/>
        <v>204.70073401692161</v>
      </c>
      <c r="EO41" s="566">
        <f t="shared" si="652"/>
        <v>0.56082392881348386</v>
      </c>
      <c r="EP41" s="582">
        <f t="shared" si="782"/>
        <v>4.0468849977330764E-4</v>
      </c>
      <c r="EQ41" s="583">
        <f t="shared" si="783"/>
        <v>-1.0639394398633082E-3</v>
      </c>
      <c r="ER41" s="582">
        <f t="shared" si="653"/>
        <v>2.7213362962499453E-2</v>
      </c>
      <c r="ES41" s="564">
        <f t="shared" si="784"/>
        <v>14.77848000000813</v>
      </c>
      <c r="ET41" s="582">
        <f t="shared" si="654"/>
        <v>0.44422122357838156</v>
      </c>
      <c r="EU41" s="584">
        <f t="shared" si="785"/>
        <v>-0.21802114558508379</v>
      </c>
      <c r="EV41" s="563">
        <f>DATI!AE38</f>
        <v>6154.4409999999998</v>
      </c>
      <c r="EW41" s="564">
        <f t="shared" si="655"/>
        <v>16.861482191780823</v>
      </c>
      <c r="EX41" s="595">
        <f t="shared" si="304"/>
        <v>34.484456771446183</v>
      </c>
      <c r="EY41" s="566">
        <f t="shared" si="305"/>
        <v>9.4477963757386804E-2</v>
      </c>
      <c r="EZ41" s="582">
        <f t="shared" si="786"/>
        <v>-0.18016091619311278</v>
      </c>
      <c r="FA41" s="583">
        <f t="shared" si="787"/>
        <v>-0.18136446771413806</v>
      </c>
      <c r="FB41" s="564">
        <f t="shared" si="788"/>
        <v>-1352.4480000000003</v>
      </c>
      <c r="FC41" s="584">
        <f t="shared" si="789"/>
        <v>-7.6398530238491986</v>
      </c>
      <c r="FD41" s="564">
        <f>DATI!AG38</f>
        <v>3581.2338354022131</v>
      </c>
      <c r="FE41" s="582">
        <f t="shared" si="656"/>
        <v>4.3545908877924179E-2</v>
      </c>
      <c r="FF41" s="564">
        <f t="shared" si="790"/>
        <v>2573.2071645977867</v>
      </c>
      <c r="FG41" s="582">
        <f t="shared" si="657"/>
        <v>1.4418149630737865E-2</v>
      </c>
      <c r="FH41" s="563">
        <f>DATI!AF38</f>
        <v>2569.5039999999999</v>
      </c>
      <c r="FI41" s="564">
        <f t="shared" si="658"/>
        <v>7.0397369863013699</v>
      </c>
      <c r="FJ41" s="590">
        <f t="shared" si="659"/>
        <v>3.1243809309339617E-2</v>
      </c>
      <c r="FK41" s="590">
        <f t="shared" si="660"/>
        <v>-0.11893154113875221</v>
      </c>
      <c r="FL41" s="602">
        <f>DATI!AL38</f>
        <v>732.59015208047629</v>
      </c>
      <c r="FM41" s="603" t="str">
        <f>DATI!AM38</f>
        <v>2/2</v>
      </c>
      <c r="FN41" s="604">
        <f>DATI!AN38/DATI!AO38</f>
        <v>1</v>
      </c>
      <c r="FO41" s="567">
        <f t="shared" si="661"/>
        <v>0.28510955891894946</v>
      </c>
      <c r="FP41" s="605">
        <f t="shared" si="662"/>
        <v>8.9079086911335852E-3</v>
      </c>
      <c r="FQ41" s="567">
        <f t="shared" si="663"/>
        <v>-0.47160230424246941</v>
      </c>
      <c r="FR41" s="563">
        <f>DATI!AP38</f>
        <v>6361.7810000000009</v>
      </c>
      <c r="FS41" s="606">
        <f>DATI!AQ38</f>
        <v>17.082999999999998</v>
      </c>
      <c r="FT41" s="606">
        <f>DATI!AR38</f>
        <v>1902.8299999999997</v>
      </c>
      <c r="FU41" s="576">
        <f>DATI!AS38/1000</f>
        <v>37.122999999999998</v>
      </c>
      <c r="FV41" s="577">
        <f>DATI!AT38/1000</f>
        <v>168.77099999999999</v>
      </c>
      <c r="FW41" s="577">
        <f>DATI!AU38/1000</f>
        <v>7.7169999999999996</v>
      </c>
      <c r="FX41" s="577">
        <f>DATI!AV38/1000</f>
        <v>10793.214</v>
      </c>
      <c r="FY41" s="577">
        <f>DATI!AW38/1000</f>
        <v>13.262</v>
      </c>
      <c r="FZ41" s="577">
        <f>DATI!AX38/1000</f>
        <v>2606.5940000000001</v>
      </c>
      <c r="GA41" s="577">
        <f>DATI!AY38/1000</f>
        <v>1306.6099999999999</v>
      </c>
      <c r="GB41" s="577">
        <f>DATI!AZ38/1000</f>
        <v>3505.72</v>
      </c>
      <c r="GC41" s="577">
        <f>DATI!BA38/1000</f>
        <v>26.638999999999999</v>
      </c>
      <c r="GD41" s="577">
        <f>DATI!BB38/1000</f>
        <v>15.157999999999999</v>
      </c>
      <c r="GE41" s="577">
        <f>DATI!BC38/1000</f>
        <v>21.962</v>
      </c>
      <c r="GF41" s="577">
        <f>DATI!BD38/1000</f>
        <v>1460.011</v>
      </c>
      <c r="GG41" s="577">
        <f>DATI!BE38/1000</f>
        <v>1.88</v>
      </c>
      <c r="GH41" s="577">
        <f>DATI!BF38/1000</f>
        <v>978.13900000000001</v>
      </c>
      <c r="GI41" s="577">
        <f>DATI!BG38/1000</f>
        <v>0.20599999999999999</v>
      </c>
      <c r="GJ41" s="577">
        <f>DATI!BH38/1000</f>
        <v>175.125</v>
      </c>
      <c r="GK41" s="577">
        <f>DATI!BI38/1000</f>
        <v>4.516</v>
      </c>
      <c r="GL41" s="577">
        <f>DATI!BJ38/1000</f>
        <v>858.31</v>
      </c>
      <c r="GM41" s="577">
        <f>DATI!BK38/1000</f>
        <v>5101.9610000000002</v>
      </c>
      <c r="GN41" s="577">
        <f>DATI!BL38/1000</f>
        <v>8.9999999999999993E-3</v>
      </c>
      <c r="GO41" s="577">
        <f>DATI!BM38/1000</f>
        <v>68.484999999999999</v>
      </c>
      <c r="GP41" s="578">
        <f>DATI!BN38/1000</f>
        <v>9832.1229999999996</v>
      </c>
      <c r="GQ41" s="579">
        <f>DATI!BO38/1000</f>
        <v>7.7169999999999996</v>
      </c>
      <c r="GR41" s="580">
        <f>DATI!BP38/1000</f>
        <v>0</v>
      </c>
      <c r="GS41" s="580">
        <f>DATI!BQ38/1000</f>
        <v>0</v>
      </c>
      <c r="GT41" s="580">
        <f>DATI!BR38/1000</f>
        <v>0</v>
      </c>
      <c r="GU41" s="580">
        <f>DATI!BS38/1000</f>
        <v>0</v>
      </c>
      <c r="GV41" s="580">
        <f>DATI!BT38/1000</f>
        <v>0</v>
      </c>
      <c r="GW41" s="580">
        <f>DATI!BU38/1000</f>
        <v>0</v>
      </c>
      <c r="GX41" s="581">
        <f>DATI!BV38/1000</f>
        <v>0</v>
      </c>
      <c r="GY41" s="579">
        <f t="shared" si="664"/>
        <v>0.20800694794643357</v>
      </c>
      <c r="GZ41" s="580">
        <f t="shared" si="665"/>
        <v>0.94565473188771221</v>
      </c>
      <c r="HA41" s="580">
        <f t="shared" si="666"/>
        <v>4.3239760183784393E-2</v>
      </c>
      <c r="HB41" s="580">
        <f t="shared" si="667"/>
        <v>60.476348966212811</v>
      </c>
      <c r="HC41" s="580">
        <f t="shared" si="668"/>
        <v>7.4309407743598357E-2</v>
      </c>
      <c r="HD41" s="580">
        <f t="shared" si="669"/>
        <v>14.605222166190396</v>
      </c>
      <c r="HE41" s="580">
        <f t="shared" si="670"/>
        <v>7.3211744270745784</v>
      </c>
      <c r="HF41" s="580">
        <f t="shared" si="671"/>
        <v>19.643189331540317</v>
      </c>
      <c r="HG41" s="580">
        <f t="shared" si="672"/>
        <v>0.14926318148708467</v>
      </c>
      <c r="HH41" s="580">
        <f t="shared" si="673"/>
        <v>8.4933041967837727E-2</v>
      </c>
      <c r="HI41" s="580">
        <f t="shared" si="674"/>
        <v>0.12305709643077267</v>
      </c>
      <c r="HJ41" s="580">
        <f t="shared" si="675"/>
        <v>8.1807082422816162</v>
      </c>
      <c r="HK41" s="580">
        <f t="shared" si="676"/>
        <v>1.0533983302515829E-2</v>
      </c>
      <c r="HL41" s="580">
        <f t="shared" si="677"/>
        <v>5.480691432733793</v>
      </c>
      <c r="HM41" s="580">
        <f t="shared" si="678"/>
        <v>1.1542556171905641E-3</v>
      </c>
      <c r="HN41" s="580">
        <f t="shared" si="679"/>
        <v>0.98125735417717264</v>
      </c>
      <c r="HO41" s="580">
        <f t="shared" si="680"/>
        <v>2.5303972656468873E-2</v>
      </c>
      <c r="HP41" s="580">
        <f t="shared" si="801"/>
        <v>4.8092676640331709</v>
      </c>
      <c r="HQ41" s="580">
        <f t="shared" si="682"/>
        <v>28.587219140471788</v>
      </c>
      <c r="HR41" s="580">
        <f t="shared" si="683"/>
        <v>5.0428643469490669E-5</v>
      </c>
      <c r="HS41" s="580">
        <f t="shared" si="684"/>
        <v>0.3837339608897854</v>
      </c>
      <c r="HT41" s="581">
        <f t="shared" si="685"/>
        <v>55.091180590575448</v>
      </c>
      <c r="HU41" s="607">
        <f t="shared" si="686"/>
        <v>41865.291164597787</v>
      </c>
      <c r="HV41" s="608">
        <f t="shared" si="798"/>
        <v>36829.939999999995</v>
      </c>
      <c r="HW41" s="609">
        <f t="shared" si="791"/>
        <v>0</v>
      </c>
      <c r="HX41" s="610">
        <f>DATI!CQ38</f>
        <v>0</v>
      </c>
      <c r="HY41" s="610">
        <f>DATI!CT38</f>
        <v>0</v>
      </c>
      <c r="HZ41" s="611">
        <f t="shared" si="687"/>
        <v>0</v>
      </c>
      <c r="IA41" s="611">
        <f t="shared" si="688"/>
        <v>0</v>
      </c>
      <c r="IB41" s="582">
        <f t="shared" si="689"/>
        <v>0</v>
      </c>
      <c r="IC41" s="610">
        <f>DATI!CV38</f>
        <v>0</v>
      </c>
      <c r="ID41" s="612">
        <f t="shared" si="690"/>
        <v>0</v>
      </c>
      <c r="IE41" s="613">
        <f t="shared" si="691"/>
        <v>0</v>
      </c>
      <c r="IF41" s="613">
        <f t="shared" si="692"/>
        <v>0</v>
      </c>
      <c r="IG41" s="609">
        <f t="shared" si="800"/>
        <v>0</v>
      </c>
      <c r="IH41" s="614">
        <f t="shared" si="338"/>
        <v>0</v>
      </c>
      <c r="II41" s="610">
        <f>DATI!CX38</f>
        <v>0</v>
      </c>
      <c r="IJ41" s="610">
        <f>DATI!DA38</f>
        <v>0</v>
      </c>
      <c r="IK41" s="615">
        <f>DATI!CS38</f>
        <v>41864.701164597791</v>
      </c>
      <c r="IL41" s="594">
        <f t="shared" si="799"/>
        <v>41864.701164597791</v>
      </c>
      <c r="IM41" s="594">
        <f t="shared" si="793"/>
        <v>5334.3159907536901</v>
      </c>
      <c r="IN41" s="582">
        <f t="shared" si="694"/>
        <v>0.50905261870741647</v>
      </c>
      <c r="IO41" s="582">
        <f t="shared" si="695"/>
        <v>0.99998590718030178</v>
      </c>
      <c r="IP41" s="609">
        <f t="shared" si="696"/>
        <v>36829.35</v>
      </c>
      <c r="IQ41" s="616">
        <f t="shared" si="343"/>
        <v>0.43449286302498746</v>
      </c>
      <c r="IR41" s="610">
        <f>DATI!CZ38</f>
        <v>36829.35</v>
      </c>
      <c r="IS41" s="594">
        <f t="shared" si="794"/>
        <v>0.59000000000000008</v>
      </c>
      <c r="IT41" s="615">
        <f>DATI!CR38</f>
        <v>0.59000000000000008</v>
      </c>
      <c r="IU41" s="617">
        <f>DATI!CU38</f>
        <v>0</v>
      </c>
      <c r="IV41" s="582">
        <f t="shared" si="697"/>
        <v>0.78787878787878807</v>
      </c>
      <c r="IW41" s="590">
        <f t="shared" si="698"/>
        <v>7.1740878755239829E-6</v>
      </c>
      <c r="IX41" s="582">
        <f t="shared" si="699"/>
        <v>1.4092819698311738E-5</v>
      </c>
      <c r="IY41" s="615">
        <f>DATI!CW38</f>
        <v>36530.385173844101</v>
      </c>
      <c r="IZ41" s="618">
        <f t="shared" si="795"/>
        <v>36530.975173844097</v>
      </c>
      <c r="JA41" s="619">
        <f t="shared" si="700"/>
        <v>0.444197332331767</v>
      </c>
      <c r="JB41" s="619">
        <f t="shared" si="701"/>
        <v>0.87258380767540189</v>
      </c>
      <c r="JC41" s="620">
        <f t="shared" si="796"/>
        <v>0.59000000000000008</v>
      </c>
      <c r="JD41" s="616">
        <f t="shared" si="347"/>
        <v>6.9605026747619128E-6</v>
      </c>
      <c r="JE41" s="610">
        <f>DATI!CY38</f>
        <v>0.59000000000000008</v>
      </c>
      <c r="JF41" s="610">
        <f>DATI!DB38</f>
        <v>0</v>
      </c>
      <c r="JG41" s="586">
        <f t="shared" si="797"/>
        <v>38290.281026261335</v>
      </c>
      <c r="JH41" s="566">
        <f t="shared" si="350"/>
        <v>214.54743669110402</v>
      </c>
      <c r="JI41" s="589">
        <f t="shared" si="702"/>
        <v>0.46558956078119901</v>
      </c>
      <c r="JJ41" s="603" t="str">
        <f>DATI!CN38</f>
        <v>6/6</v>
      </c>
      <c r="JK41" s="604">
        <f>DATI!CO38/DATI!CP38</f>
        <v>1</v>
      </c>
      <c r="JL41" s="621">
        <f t="shared" si="703"/>
        <v>-6.8384548221141386E-2</v>
      </c>
      <c r="JM41" s="622">
        <f t="shared" si="704"/>
        <v>-3.2804739480914356E-2</v>
      </c>
      <c r="JN41" s="623">
        <f t="shared" si="705"/>
        <v>38290.871026261331</v>
      </c>
      <c r="JO41" s="594">
        <f t="shared" si="706"/>
        <v>74821.256200105432</v>
      </c>
      <c r="JP41" s="589">
        <f t="shared" si="707"/>
        <v>0.46559673486907449</v>
      </c>
      <c r="JQ41" s="590">
        <f t="shared" si="708"/>
        <v>-1.5788273939968123E-2</v>
      </c>
      <c r="JR41" s="624">
        <f t="shared" si="709"/>
        <v>0.90978689311296601</v>
      </c>
      <c r="JS41" s="585">
        <f t="shared" si="710"/>
        <v>2.2307947390749483E-3</v>
      </c>
      <c r="JT41" s="576">
        <f>DATI!BW38</f>
        <v>10256.344771346749</v>
      </c>
      <c r="JU41" s="577">
        <f>DATI!BX38</f>
        <v>9438.8378690255286</v>
      </c>
      <c r="JV41" s="577">
        <f>DATI!BY38</f>
        <v>3093.8713066478072</v>
      </c>
      <c r="JW41" s="577">
        <f>DATI!BZ38</f>
        <v>858.31</v>
      </c>
      <c r="JX41" s="577">
        <f>DATI!CA38</f>
        <v>5101.9610000000002</v>
      </c>
      <c r="JY41" s="577">
        <f>DATI!CB38</f>
        <v>2479.454668855667</v>
      </c>
      <c r="JZ41" s="577">
        <f>DATI!CC38</f>
        <v>1436.4061006090044</v>
      </c>
      <c r="KA41" s="577">
        <f>DATI!CD38</f>
        <v>16.765824796333909</v>
      </c>
      <c r="KB41" s="577">
        <f>DATI!CE38</f>
        <v>880.32507667934897</v>
      </c>
      <c r="KC41" s="577">
        <f>DATI!CF38</f>
        <v>0</v>
      </c>
      <c r="KD41" s="577">
        <f>DATI!CG38</f>
        <v>103.899</v>
      </c>
      <c r="KE41" s="577">
        <f>DATI!CH38</f>
        <v>36.380540708065034</v>
      </c>
      <c r="KF41" s="577">
        <f>DATI!CI38</f>
        <v>14.854840289115906</v>
      </c>
      <c r="KG41" s="577">
        <f>DATI!CJ38</f>
        <v>26.106220508098602</v>
      </c>
      <c r="KH41" s="577">
        <f>DATI!CK38</f>
        <v>157.61249582469463</v>
      </c>
      <c r="KI41" s="577">
        <f>DATI!CL38</f>
        <v>179.22632348823547</v>
      </c>
      <c r="KJ41" s="625">
        <f t="shared" si="353"/>
        <v>57.468172641602216</v>
      </c>
      <c r="KK41" s="626">
        <f t="shared" si="711"/>
        <v>-5.6833589963043218E-2</v>
      </c>
      <c r="KL41" s="627">
        <f t="shared" si="354"/>
        <v>52.887532184823939</v>
      </c>
      <c r="KM41" s="626">
        <f t="shared" si="712"/>
        <v>4.6909728175033943E-2</v>
      </c>
      <c r="KN41" s="627">
        <f t="shared" si="355"/>
        <v>17.335525895936613</v>
      </c>
      <c r="KO41" s="626">
        <f t="shared" si="713"/>
        <v>6.6352786044844514E-2</v>
      </c>
      <c r="KP41" s="627">
        <f t="shared" si="356"/>
        <v>4.8092676640331709</v>
      </c>
      <c r="KQ41" s="626">
        <f t="shared" si="714"/>
        <v>-5.2116304849185767E-3</v>
      </c>
      <c r="KR41" s="627">
        <f t="shared" si="357"/>
        <v>28.587219140471788</v>
      </c>
      <c r="KS41" s="626">
        <f t="shared" si="715"/>
        <v>-0.13592253049429751</v>
      </c>
      <c r="KT41" s="627">
        <f t="shared" si="358"/>
        <v>13.892837277165166</v>
      </c>
      <c r="KU41" s="626">
        <f t="shared" si="716"/>
        <v>-0.14218700001947859</v>
      </c>
      <c r="KV41" s="627">
        <f t="shared" si="359"/>
        <v>8.0484456805569824</v>
      </c>
      <c r="KW41" s="626">
        <f t="shared" si="717"/>
        <v>-0.18534948684225275</v>
      </c>
      <c r="KX41" s="627">
        <f t="shared" si="360"/>
        <v>9.394197790291875E-2</v>
      </c>
      <c r="KY41" s="626">
        <f t="shared" si="718"/>
        <v>-0.27933153043447417</v>
      </c>
      <c r="KZ41" s="627">
        <f t="shared" si="361"/>
        <v>4.9326221587905472</v>
      </c>
      <c r="LA41" s="626">
        <f t="shared" si="719"/>
        <v>-0.16259865491094114</v>
      </c>
      <c r="LB41" s="628" t="s">
        <v>177</v>
      </c>
      <c r="LC41" s="629" t="s">
        <v>177</v>
      </c>
      <c r="LD41" s="627">
        <f t="shared" si="362"/>
        <v>0.58216506975962345</v>
      </c>
      <c r="LE41" s="626">
        <f t="shared" si="720"/>
        <v>-6.8820141528685999E-2</v>
      </c>
      <c r="LF41" s="627">
        <f t="shared" si="363"/>
        <v>0.20384681295492257</v>
      </c>
      <c r="LG41" s="626">
        <f t="shared" si="721"/>
        <v>-0.38654714560556658</v>
      </c>
      <c r="LH41" s="627">
        <f t="shared" si="364"/>
        <v>8.3234382748450186E-2</v>
      </c>
      <c r="LI41" s="626">
        <f t="shared" si="722"/>
        <v>2.2823864238709711E-2</v>
      </c>
      <c r="LJ41" s="627">
        <f t="shared" si="365"/>
        <v>0.14627792070431223</v>
      </c>
      <c r="LK41" s="626">
        <f t="shared" si="723"/>
        <v>0.16263355244767619</v>
      </c>
      <c r="LL41" s="627">
        <f t="shared" si="366"/>
        <v>0.88313159536445696</v>
      </c>
      <c r="LM41" s="626">
        <f t="shared" si="724"/>
        <v>2.8574938359923578</v>
      </c>
      <c r="LN41" s="627">
        <f t="shared" si="367"/>
        <v>1.004237818615092</v>
      </c>
      <c r="LO41" s="630">
        <f t="shared" si="725"/>
        <v>1.8753368723310293</v>
      </c>
      <c r="LP41" s="631">
        <f t="shared" si="726"/>
        <v>0.12471172656154661</v>
      </c>
      <c r="LQ41" s="632">
        <f t="shared" si="727"/>
        <v>0.11477127511052994</v>
      </c>
      <c r="LR41" s="632">
        <f t="shared" si="728"/>
        <v>3.7619838355006055E-2</v>
      </c>
      <c r="LS41" s="632">
        <f t="shared" si="729"/>
        <v>1.0436595532950829E-2</v>
      </c>
      <c r="LT41" s="632">
        <f t="shared" si="730"/>
        <v>6.2037146697451209E-2</v>
      </c>
      <c r="LU41" s="632">
        <f t="shared" si="731"/>
        <v>3.0148857080930121E-2</v>
      </c>
      <c r="LV41" s="632">
        <f t="shared" si="732"/>
        <v>1.7465938289335153E-2</v>
      </c>
      <c r="LW41" s="632">
        <f t="shared" si="733"/>
        <v>2.038635599907431E-4</v>
      </c>
      <c r="LX41" s="633">
        <f t="shared" si="734"/>
        <v>1.0704287218855996E-2</v>
      </c>
      <c r="LY41" s="634" t="s">
        <v>177</v>
      </c>
      <c r="LZ41" s="633">
        <f t="shared" si="735"/>
        <v>1.2633568748797732E-3</v>
      </c>
      <c r="MA41" s="633">
        <f t="shared" si="736"/>
        <v>4.4236812881141699E-4</v>
      </c>
      <c r="MB41" s="633">
        <f t="shared" si="737"/>
        <v>1.8062699934066372E-4</v>
      </c>
      <c r="MC41" s="633">
        <f t="shared" si="738"/>
        <v>3.1743783054729782E-4</v>
      </c>
      <c r="MD41" s="633">
        <f t="shared" si="739"/>
        <v>1.9164845683508746E-3</v>
      </c>
      <c r="ME41" s="633">
        <f t="shared" si="740"/>
        <v>2.1792972784943883E-3</v>
      </c>
      <c r="MF41" s="631">
        <f t="shared" si="741"/>
        <v>0.27732191558613173</v>
      </c>
      <c r="MG41" s="632">
        <f t="shared" si="742"/>
        <v>0.25521729788743902</v>
      </c>
      <c r="MH41" s="632">
        <f t="shared" si="743"/>
        <v>8.365537006259155E-2</v>
      </c>
      <c r="MI41" s="632">
        <f t="shared" si="744"/>
        <v>2.3207895080878557E-2</v>
      </c>
      <c r="MJ41" s="632">
        <f t="shared" si="745"/>
        <v>0.13795222657866535</v>
      </c>
      <c r="MK41" s="632">
        <f t="shared" si="746"/>
        <v>6.70421220917813E-2</v>
      </c>
      <c r="ML41" s="632">
        <f t="shared" si="747"/>
        <v>3.8839069889046687E-2</v>
      </c>
      <c r="MM41" s="632">
        <f t="shared" si="748"/>
        <v>4.5333213269996791E-4</v>
      </c>
      <c r="MN41" s="633">
        <f t="shared" si="749"/>
        <v>2.380316204709336E-2</v>
      </c>
      <c r="MO41" s="634" t="s">
        <v>177</v>
      </c>
      <c r="MP41" s="633">
        <f t="shared" si="750"/>
        <v>2.8093312334799793E-3</v>
      </c>
      <c r="MQ41" s="633">
        <f t="shared" si="751"/>
        <v>9.8369560151740591E-4</v>
      </c>
      <c r="MR41" s="633">
        <f t="shared" si="752"/>
        <v>4.016609090806464E-4</v>
      </c>
      <c r="MS41" s="633">
        <f t="shared" si="753"/>
        <v>7.0588764724893391E-4</v>
      </c>
      <c r="MT41" s="633">
        <f t="shared" si="754"/>
        <v>4.2616936381201691E-3</v>
      </c>
      <c r="MU41" s="633">
        <f t="shared" si="755"/>
        <v>4.8461112083589483E-3</v>
      </c>
      <c r="MV41" s="586">
        <f t="shared" si="397"/>
        <v>40271.214426261336</v>
      </c>
      <c r="MW41" s="566">
        <f t="shared" si="398"/>
        <v>214.54743669110402</v>
      </c>
      <c r="MX41" s="624">
        <f t="shared" si="399"/>
        <v>0.47509812835576698</v>
      </c>
      <c r="MY41" s="1471">
        <f t="shared" si="756"/>
        <v>6.9605026747619128E-6</v>
      </c>
      <c r="MZ41" s="583">
        <f t="shared" si="757"/>
        <v>0</v>
      </c>
      <c r="NA41" s="1472">
        <f t="shared" si="758"/>
        <v>6.9605026747619128E-6</v>
      </c>
      <c r="NB41" s="623">
        <f t="shared" si="759"/>
        <v>38290.871026261331</v>
      </c>
      <c r="NC41" s="615">
        <f t="shared" si="760"/>
        <v>74821.256200105432</v>
      </c>
      <c r="ND41" s="589">
        <f t="shared" si="400"/>
        <v>0.45173510202924644</v>
      </c>
      <c r="NE41" s="638">
        <f t="shared" si="401"/>
        <v>0.88270093883030532</v>
      </c>
    </row>
    <row r="42" spans="1:369" ht="8.25" customHeight="1" outlineLevel="1" thickBot="1" x14ac:dyDescent="0.25">
      <c r="A42" s="641" t="s">
        <v>189</v>
      </c>
      <c r="B42" s="642">
        <f>DATI!D39</f>
        <v>138</v>
      </c>
      <c r="C42" s="1517" t="str">
        <f>DATI!F39 &amp; "/" &amp; DATI!E39 &amp; " (" &amp; TEXT(DATI!F39/DATI!E39,"0,0%") &amp; ")"</f>
        <v>140/140 (100,0%)</v>
      </c>
      <c r="D42" s="643">
        <f>DATI!G39</f>
        <v>877688</v>
      </c>
      <c r="E42" s="644">
        <f t="shared" si="761"/>
        <v>8.8203289403602142E-2</v>
      </c>
      <c r="F42" s="645">
        <f t="shared" si="612"/>
        <v>-4.225228600811563E-4</v>
      </c>
      <c r="G42" s="646">
        <f>DATI!H39</f>
        <v>401583.82281300001</v>
      </c>
      <c r="H42" s="647">
        <f t="shared" si="251"/>
        <v>1100.2296515424657</v>
      </c>
      <c r="I42" s="648">
        <f t="shared" si="252"/>
        <v>457.54735488351218</v>
      </c>
      <c r="J42" s="649">
        <f t="shared" si="613"/>
        <v>1.2535543969411294</v>
      </c>
      <c r="K42" s="650">
        <f t="shared" si="254"/>
        <v>-4.9201654512857872E-2</v>
      </c>
      <c r="L42" s="650">
        <f t="shared" si="614"/>
        <v>-4.8799750662997993E-2</v>
      </c>
      <c r="M42" s="650">
        <f t="shared" si="615"/>
        <v>8.6989471687650491E-2</v>
      </c>
      <c r="N42" s="651">
        <f>DATI!I39</f>
        <v>91005.306009999986</v>
      </c>
      <c r="O42" s="651"/>
      <c r="P42" s="651">
        <f>DATI!J39</f>
        <v>23847.210020000002</v>
      </c>
      <c r="Q42" s="647">
        <f>DATI!K39</f>
        <v>23590.280180000005</v>
      </c>
      <c r="R42" s="647">
        <f>DATI!L39</f>
        <v>256.93</v>
      </c>
      <c r="S42" s="647">
        <f t="shared" si="616"/>
        <v>-1.6000000294980055E-4</v>
      </c>
      <c r="T42" s="651">
        <f>DATI!M39</f>
        <v>8290.9199700000008</v>
      </c>
      <c r="U42" s="647">
        <f>DATI!N39</f>
        <v>8094.0999700000011</v>
      </c>
      <c r="V42" s="647">
        <f>DATI!O39</f>
        <v>196.82</v>
      </c>
      <c r="W42" s="652">
        <f t="shared" si="762"/>
        <v>-2.8421709430404007E-13</v>
      </c>
      <c r="X42" s="653">
        <f>DATI!P39</f>
        <v>266720.78081299999</v>
      </c>
      <c r="Y42" s="647">
        <f>DATI!Q39</f>
        <v>16851.308019999997</v>
      </c>
      <c r="Z42" s="651">
        <f>DATI!R39</f>
        <v>10836.505999999999</v>
      </c>
      <c r="AA42" s="651">
        <f>DATI!U39</f>
        <v>84</v>
      </c>
      <c r="AB42" s="651">
        <f>DATI!V39</f>
        <v>799.1</v>
      </c>
      <c r="AC42" s="651">
        <f>DATI!W39</f>
        <v>310124.76696299994</v>
      </c>
      <c r="AD42" s="648">
        <f t="shared" si="257"/>
        <v>353.34283590865994</v>
      </c>
      <c r="AE42" s="650">
        <f t="shared" si="804"/>
        <v>-5.5553706561548719E-2</v>
      </c>
      <c r="AF42" s="650">
        <f t="shared" si="764"/>
        <v>-5.5154487733371081E-2</v>
      </c>
      <c r="AG42" s="654">
        <f t="shared" si="258"/>
        <v>0.7722541331238123</v>
      </c>
      <c r="AH42" s="655">
        <f t="shared" si="617"/>
        <v>91459.056009999986</v>
      </c>
      <c r="AI42" s="647">
        <f t="shared" si="618"/>
        <v>250.57275619178077</v>
      </c>
      <c r="AJ42" s="648">
        <f t="shared" si="260"/>
        <v>104.20451915714922</v>
      </c>
      <c r="AK42" s="649">
        <f t="shared" si="261"/>
        <v>0.28549183330725814</v>
      </c>
      <c r="AL42" s="650">
        <f t="shared" si="803"/>
        <v>-2.7011818092532718E-2</v>
      </c>
      <c r="AM42" s="650">
        <f t="shared" si="620"/>
        <v>-2.6600534566396224E-2</v>
      </c>
      <c r="AN42" s="656">
        <f>DATI!EH39/1000</f>
        <v>476.54</v>
      </c>
      <c r="AO42" s="657">
        <f>(DATI!EI39+DATI!ES39)/1000</f>
        <v>55.1</v>
      </c>
      <c r="AP42" s="657">
        <f>DATI!EJ39/1000</f>
        <v>5.32</v>
      </c>
      <c r="AQ42" s="657">
        <f>(DATI!EK39+DATI!EU39)/1000</f>
        <v>250.63</v>
      </c>
      <c r="AR42" s="657">
        <f>DATI!EL39/1000</f>
        <v>11.51</v>
      </c>
      <c r="AS42" s="657">
        <f>DATI!EM39/1000</f>
        <v>0</v>
      </c>
      <c r="AT42" s="657">
        <f>DATI!EN39/1000</f>
        <v>0</v>
      </c>
      <c r="AU42" s="658">
        <f>DATI!EO39/1000</f>
        <v>0</v>
      </c>
      <c r="AV42" s="658">
        <f>DATI!EP39/1000</f>
        <v>0</v>
      </c>
      <c r="AW42" s="657">
        <f>DATI!EQ39/1000</f>
        <v>0</v>
      </c>
      <c r="AX42" s="658">
        <f>(DATI!ER39+DATI!EW39)/1000</f>
        <v>0</v>
      </c>
      <c r="AY42" s="658">
        <f>DATI!ET39/1000</f>
        <v>0</v>
      </c>
      <c r="AZ42" s="658">
        <f>DATI!EV39/1000</f>
        <v>0</v>
      </c>
      <c r="BA42" s="658">
        <f>DATI!EX39/1000</f>
        <v>0</v>
      </c>
      <c r="BB42" s="659">
        <f>DATI!DE39/1000</f>
        <v>84.719147000000007</v>
      </c>
      <c r="BC42" s="660">
        <f>DATI!DF39/1000</f>
        <v>74.11</v>
      </c>
      <c r="BD42" s="657">
        <f>DATI!DG39/1000</f>
        <v>107.23903999999995</v>
      </c>
      <c r="BE42" s="660">
        <f>DATI!DH39/1000</f>
        <v>44931.91204000001</v>
      </c>
      <c r="BF42" s="660">
        <f>DATI!DI39/1000</f>
        <v>103.35202000000001</v>
      </c>
      <c r="BG42" s="660">
        <f>DATI!DJ39/1000</f>
        <v>26018.399980000002</v>
      </c>
      <c r="BH42" s="660">
        <f>DATI!DK39/1000</f>
        <v>5835.6670199999999</v>
      </c>
      <c r="BI42" s="660">
        <f>DATI!DL39/1000</f>
        <v>11152.870999999999</v>
      </c>
      <c r="BJ42" s="660">
        <f>DATI!DM39/1000</f>
        <v>210.94498999999996</v>
      </c>
      <c r="BK42" s="660">
        <f>DATI!DN39/1000</f>
        <v>142.97398999999999</v>
      </c>
      <c r="BL42" s="660">
        <f>DATI!DO39/1000</f>
        <v>87.117000000000004</v>
      </c>
      <c r="BM42" s="660">
        <f>DATI!DP39/1000</f>
        <v>20025.668089999996</v>
      </c>
      <c r="BN42" s="660">
        <f>DATI!DQ39/1000</f>
        <v>338.33600000000007</v>
      </c>
      <c r="BO42" s="660">
        <f>DATI!DR39/1000</f>
        <v>4553.2224320000005</v>
      </c>
      <c r="BP42" s="660">
        <f>DATI!DS39/1000</f>
        <v>2130.1529999999998</v>
      </c>
      <c r="BQ42" s="660">
        <f>DATI!DT39/1000</f>
        <v>41.816009999999999</v>
      </c>
      <c r="BR42" s="660">
        <f>DATI!DU39/1000</f>
        <v>69969.841969999994</v>
      </c>
      <c r="BS42" s="660">
        <f>DATI!DV39/1000</f>
        <v>36622.493010000006</v>
      </c>
      <c r="BT42" s="660">
        <f>DATI!DW39/1000</f>
        <v>6.4790000000000001</v>
      </c>
      <c r="BU42" s="660">
        <f>DATI!DX39/1000</f>
        <v>733.7970640000002</v>
      </c>
      <c r="BV42" s="661">
        <f>DATI!DY39/1000</f>
        <v>43549.668010000001</v>
      </c>
      <c r="BW42" s="662">
        <f>DATI!DZ39/1000</f>
        <v>101.26298999999996</v>
      </c>
      <c r="BX42" s="663">
        <f>DATI!EA39/1000</f>
        <v>0.34399999999999997</v>
      </c>
      <c r="BY42" s="663">
        <f>DATI!EB39/1000</f>
        <v>3.5209999999999999</v>
      </c>
      <c r="BZ42" s="663">
        <f>DATI!EC39/1000</f>
        <v>0</v>
      </c>
      <c r="CA42" s="663">
        <f>DATI!ED39/1000</f>
        <v>0.62203999999999993</v>
      </c>
      <c r="CB42" s="663">
        <f>DATI!EE39/1000</f>
        <v>0.89500000000000002</v>
      </c>
      <c r="CC42" s="663">
        <f>DATI!EF39/1000</f>
        <v>0.5610099999999999</v>
      </c>
      <c r="CD42" s="664">
        <f>DATI!EG39/1000</f>
        <v>3.3000000000000002E-2</v>
      </c>
      <c r="CE42" s="662">
        <f t="shared" si="765"/>
        <v>9.6525356390881514E-2</v>
      </c>
      <c r="CF42" s="663">
        <f t="shared" si="621"/>
        <v>8.4437750088869848E-2</v>
      </c>
      <c r="CG42" s="663">
        <f t="shared" si="622"/>
        <v>0.12218355497625574</v>
      </c>
      <c r="CH42" s="663">
        <f t="shared" si="623"/>
        <v>51.193490215201763</v>
      </c>
      <c r="CI42" s="663">
        <f t="shared" si="624"/>
        <v>0.11775485138226796</v>
      </c>
      <c r="CJ42" s="663">
        <f t="shared" si="625"/>
        <v>29.644247135656407</v>
      </c>
      <c r="CK42" s="663">
        <f t="shared" si="626"/>
        <v>6.6489082908732939</v>
      </c>
      <c r="CL42" s="663">
        <f t="shared" si="627"/>
        <v>12.707102068160895</v>
      </c>
      <c r="CM42" s="663">
        <f t="shared" si="766"/>
        <v>0.2403416589949959</v>
      </c>
      <c r="CN42" s="663">
        <f t="shared" si="628"/>
        <v>0.16289842176263089</v>
      </c>
      <c r="CO42" s="663">
        <f t="shared" si="629"/>
        <v>9.9257367082607947E-2</v>
      </c>
      <c r="CP42" s="663">
        <f t="shared" si="630"/>
        <v>22.81638587972035</v>
      </c>
      <c r="CQ42" s="663">
        <f t="shared" si="631"/>
        <v>0.3854855028210481</v>
      </c>
      <c r="CR42" s="663">
        <f t="shared" si="632"/>
        <v>5.1877460236439372</v>
      </c>
      <c r="CS42" s="663">
        <f t="shared" si="633"/>
        <v>2.4270048126441286</v>
      </c>
      <c r="CT42" s="663">
        <f t="shared" si="634"/>
        <v>4.7643365296096106E-2</v>
      </c>
      <c r="CU42" s="663">
        <f t="shared" si="635"/>
        <v>79.720631898806857</v>
      </c>
      <c r="CV42" s="663">
        <f t="shared" si="636"/>
        <v>41.726095161378538</v>
      </c>
      <c r="CW42" s="663">
        <f t="shared" si="637"/>
        <v>7.3818942494371575E-3</v>
      </c>
      <c r="CX42" s="663">
        <f t="shared" si="638"/>
        <v>0.83605684935877012</v>
      </c>
      <c r="CY42" s="664">
        <f t="shared" si="639"/>
        <v>49.618620751337602</v>
      </c>
      <c r="CZ42" s="646">
        <f>DATI!AA39</f>
        <v>389902.29281300004</v>
      </c>
      <c r="DA42" s="647">
        <f t="shared" si="640"/>
        <v>1068.2254597616438</v>
      </c>
      <c r="DB42" s="648">
        <f t="shared" si="288"/>
        <v>444.23792146298001</v>
      </c>
      <c r="DC42" s="649">
        <f t="shared" si="641"/>
        <v>1.2170901957889864</v>
      </c>
      <c r="DD42" s="665">
        <f t="shared" si="767"/>
        <v>-4.9771044201994824E-2</v>
      </c>
      <c r="DE42" s="666">
        <f t="shared" si="642"/>
        <v>-4.9369381033988691E-2</v>
      </c>
      <c r="DF42" s="647">
        <f t="shared" si="768"/>
        <v>-20422.282578999992</v>
      </c>
      <c r="DG42" s="667">
        <f t="shared" si="769"/>
        <v>-23.07073933544018</v>
      </c>
      <c r="DH42" s="668">
        <f t="shared" si="770"/>
        <v>8.7674690209357392E-2</v>
      </c>
      <c r="DI42" s="669">
        <f>DATI!AB39+DATI!AG39</f>
        <v>270263.29569198977</v>
      </c>
      <c r="DJ42" s="647">
        <f t="shared" si="643"/>
        <v>740.44738545750624</v>
      </c>
      <c r="DK42" s="670">
        <f t="shared" si="290"/>
        <v>307.92638806955296</v>
      </c>
      <c r="DL42" s="671">
        <f t="shared" si="291"/>
        <v>0.84363393991658342</v>
      </c>
      <c r="DM42" s="672">
        <f t="shared" si="771"/>
        <v>0.69315646682183019</v>
      </c>
      <c r="DN42" s="673">
        <f t="shared" si="772"/>
        <v>-4.5037534877382778E-3</v>
      </c>
      <c r="DO42" s="673">
        <f t="shared" si="773"/>
        <v>-3.0000000000000027E-3</v>
      </c>
      <c r="DP42" s="673">
        <f t="shared" si="774"/>
        <v>-5.4050641175820056E-2</v>
      </c>
      <c r="DQ42" s="673">
        <f t="shared" si="775"/>
        <v>-5.3650786999707593E-2</v>
      </c>
      <c r="DR42" s="674">
        <f t="shared" si="776"/>
        <v>-15442.586098477826</v>
      </c>
      <c r="DS42" s="674">
        <f t="shared" si="777"/>
        <v>-17.457079089792387</v>
      </c>
      <c r="DT42" s="675">
        <f t="shared" si="778"/>
        <v>9.260895305180647E-2</v>
      </c>
      <c r="DU42" s="676" t="str">
        <f>DATI!AI39</f>
        <v>16/17</v>
      </c>
      <c r="DV42" s="675">
        <f>DATI!AJ39/DATI!AK39</f>
        <v>0.99994338960449414</v>
      </c>
      <c r="DW42" s="677">
        <f>DATI!AB39</f>
        <v>266758.85681299999</v>
      </c>
      <c r="DX42" s="647">
        <f t="shared" si="644"/>
        <v>730.84618304931507</v>
      </c>
      <c r="DY42" s="678">
        <f t="shared" si="293"/>
        <v>303.93358096840791</v>
      </c>
      <c r="DZ42" s="649">
        <f t="shared" si="294"/>
        <v>0.83269474237919983</v>
      </c>
      <c r="EA42" s="672">
        <f t="shared" si="779"/>
        <v>0.68416847433349015</v>
      </c>
      <c r="EB42" s="668">
        <f t="shared" si="780"/>
        <v>-5.8241277863793871E-3</v>
      </c>
      <c r="EC42" s="679">
        <f t="shared" si="781"/>
        <v>119638.99712101027</v>
      </c>
      <c r="ED42" s="680">
        <f t="shared" si="645"/>
        <v>327.7780743041377</v>
      </c>
      <c r="EE42" s="681">
        <f t="shared" si="296"/>
        <v>136.31153339342714</v>
      </c>
      <c r="EF42" s="682">
        <f t="shared" si="297"/>
        <v>0.37345625587240311</v>
      </c>
      <c r="EG42" s="683">
        <f t="shared" si="646"/>
        <v>-3.9959466245447224E-2</v>
      </c>
      <c r="EH42" s="683">
        <f t="shared" si="647"/>
        <v>-3.9553655709102763E-2</v>
      </c>
      <c r="EI42" s="665">
        <f t="shared" si="648"/>
        <v>0.30684353317816981</v>
      </c>
      <c r="EJ42" s="684">
        <f t="shared" si="649"/>
        <v>-4979.6964805221651</v>
      </c>
      <c r="EK42" s="684">
        <f t="shared" si="650"/>
        <v>-5.6136602456477078</v>
      </c>
      <c r="EL42" s="646">
        <f>DATI!AD39</f>
        <v>91005.306009999986</v>
      </c>
      <c r="EM42" s="647">
        <f t="shared" si="651"/>
        <v>249.32960550684928</v>
      </c>
      <c r="EN42" s="678">
        <f t="shared" si="300"/>
        <v>103.68753590114025</v>
      </c>
      <c r="EO42" s="649">
        <f t="shared" si="652"/>
        <v>0.28407544082504177</v>
      </c>
      <c r="EP42" s="665">
        <f t="shared" si="782"/>
        <v>-2.7509957695220591E-2</v>
      </c>
      <c r="EQ42" s="666">
        <f t="shared" si="783"/>
        <v>-2.7098884733421931E-2</v>
      </c>
      <c r="ER42" s="665">
        <f t="shared" si="653"/>
        <v>6.7789792553335768E-2</v>
      </c>
      <c r="ES42" s="647">
        <f t="shared" si="784"/>
        <v>-2574.3730110000324</v>
      </c>
      <c r="ET42" s="665">
        <f t="shared" si="654"/>
        <v>0.23340541383696553</v>
      </c>
      <c r="EU42" s="667">
        <f t="shared" si="785"/>
        <v>-2.8880803399096209</v>
      </c>
      <c r="EV42" s="646">
        <f>DATI!AE39</f>
        <v>23847.210020000002</v>
      </c>
      <c r="EW42" s="647">
        <f t="shared" si="655"/>
        <v>65.334821972602739</v>
      </c>
      <c r="EX42" s="678">
        <f t="shared" si="304"/>
        <v>27.170486573816667</v>
      </c>
      <c r="EY42" s="649">
        <f t="shared" si="305"/>
        <v>7.4439689243333329E-2</v>
      </c>
      <c r="EZ42" s="665">
        <f t="shared" si="786"/>
        <v>-6.6732601609656203E-2</v>
      </c>
      <c r="FA42" s="666">
        <f t="shared" si="787"/>
        <v>-6.6338108116748853E-2</v>
      </c>
      <c r="FB42" s="647">
        <f t="shared" si="788"/>
        <v>-1705.1772820000042</v>
      </c>
      <c r="FC42" s="667">
        <f t="shared" si="789"/>
        <v>-1.9305047058126128</v>
      </c>
      <c r="FD42" s="647">
        <f>DATI!AG39</f>
        <v>3504.4388789897844</v>
      </c>
      <c r="FE42" s="665">
        <f t="shared" si="656"/>
        <v>8.9879924883399919E-3</v>
      </c>
      <c r="FF42" s="647">
        <f t="shared" si="790"/>
        <v>20342.771141010217</v>
      </c>
      <c r="FG42" s="665">
        <f t="shared" si="657"/>
        <v>2.3177679472671627E-2</v>
      </c>
      <c r="FH42" s="646">
        <f>DATI!AF39</f>
        <v>8290.9199700000008</v>
      </c>
      <c r="FI42" s="647">
        <f t="shared" si="658"/>
        <v>22.714849232876716</v>
      </c>
      <c r="FJ42" s="673">
        <f t="shared" si="659"/>
        <v>2.1264096474488767E-2</v>
      </c>
      <c r="FK42" s="673">
        <f t="shared" si="660"/>
        <v>-5.9642879745866281E-2</v>
      </c>
      <c r="FL42" s="685">
        <f>DATI!AL39</f>
        <v>2748.160916306153</v>
      </c>
      <c r="FM42" s="686" t="str">
        <f>DATI!AM39</f>
        <v>9/9</v>
      </c>
      <c r="FN42" s="687">
        <f>DATI!AN39/DATI!AO39</f>
        <v>1</v>
      </c>
      <c r="FO42" s="650">
        <f t="shared" si="661"/>
        <v>0.33146634224550992</v>
      </c>
      <c r="FP42" s="688">
        <f t="shared" si="662"/>
        <v>7.0483322795544343E-3</v>
      </c>
      <c r="FQ42" s="650">
        <f t="shared" si="663"/>
        <v>-0.28149872313990648</v>
      </c>
      <c r="FR42" s="646">
        <f>DATI!AP39</f>
        <v>18820.746019999999</v>
      </c>
      <c r="FS42" s="689">
        <f>DATI!AQ39</f>
        <v>52.485000000000007</v>
      </c>
      <c r="FT42" s="689">
        <f>DATI!AR39</f>
        <v>10836.505999999999</v>
      </c>
      <c r="FU42" s="659">
        <f>DATI!AS39/1000</f>
        <v>100.72114700000002</v>
      </c>
      <c r="FV42" s="660">
        <f>DATI!AT39/1000</f>
        <v>74.41</v>
      </c>
      <c r="FW42" s="660">
        <f>DATI!AU39/1000</f>
        <v>112.70903999999994</v>
      </c>
      <c r="FX42" s="660">
        <f>DATI!AV39/1000</f>
        <v>44931.91204000001</v>
      </c>
      <c r="FY42" s="660">
        <f>DATI!AW39/1000</f>
        <v>103.35202000000001</v>
      </c>
      <c r="FZ42" s="660">
        <f>DATI!AX39/1000</f>
        <v>26018.399980000002</v>
      </c>
      <c r="GA42" s="660">
        <f>DATI!AY39/1000</f>
        <v>5835.6670199999999</v>
      </c>
      <c r="GB42" s="660">
        <f>DATI!AZ39/1000</f>
        <v>11152.870999999999</v>
      </c>
      <c r="GC42" s="660">
        <f>DATI!BA39/1000</f>
        <v>210.94498999999996</v>
      </c>
      <c r="GD42" s="660">
        <f>DATI!BB39/1000</f>
        <v>157.71198999999999</v>
      </c>
      <c r="GE42" s="660">
        <f>DATI!BC39/1000</f>
        <v>87.117000000000004</v>
      </c>
      <c r="GF42" s="660">
        <f>DATI!BD39/1000</f>
        <v>20025.814089999996</v>
      </c>
      <c r="GG42" s="660">
        <f>DATI!BE39/1000</f>
        <v>338.33600000000007</v>
      </c>
      <c r="GH42" s="660">
        <f>DATI!BF39/1000</f>
        <v>4553.2224320000005</v>
      </c>
      <c r="GI42" s="660">
        <f>DATI!BG39/1000</f>
        <v>1.359</v>
      </c>
      <c r="GJ42" s="660">
        <f>DATI!BH39/1000</f>
        <v>2130.1529999999998</v>
      </c>
      <c r="GK42" s="660">
        <f>DATI!BI39/1000</f>
        <v>41.816009999999999</v>
      </c>
      <c r="GL42" s="660">
        <f>DATI!BJ39/1000</f>
        <v>69969.841969999994</v>
      </c>
      <c r="GM42" s="660">
        <f>DATI!BK39/1000</f>
        <v>36622.493010000006</v>
      </c>
      <c r="GN42" s="660">
        <f>DATI!BL39/1000</f>
        <v>6.4790000000000001</v>
      </c>
      <c r="GO42" s="660">
        <f>DATI!BM39/1000</f>
        <v>733.85806400000024</v>
      </c>
      <c r="GP42" s="661">
        <f>DATI!BN39/1000</f>
        <v>43549.668010000001</v>
      </c>
      <c r="GQ42" s="662">
        <f>DATI!BO39/1000</f>
        <v>106.73298999999996</v>
      </c>
      <c r="GR42" s="663">
        <f>DATI!BP39/1000</f>
        <v>0.34399999999999997</v>
      </c>
      <c r="GS42" s="663">
        <f>DATI!BQ39/1000</f>
        <v>3.5209999999999999</v>
      </c>
      <c r="GT42" s="663">
        <f>DATI!BR39/1000</f>
        <v>0</v>
      </c>
      <c r="GU42" s="663">
        <f>DATI!BS39/1000</f>
        <v>0.62203999999999993</v>
      </c>
      <c r="GV42" s="663">
        <f>DATI!BT39/1000</f>
        <v>0.89500000000000002</v>
      </c>
      <c r="GW42" s="663">
        <f>DATI!BU39/1000</f>
        <v>0.5610099999999999</v>
      </c>
      <c r="GX42" s="664">
        <f>DATI!BV39/1000</f>
        <v>3.3000000000000002E-2</v>
      </c>
      <c r="GY42" s="662">
        <f t="shared" si="664"/>
        <v>0.11475734771353831</v>
      </c>
      <c r="GZ42" s="663">
        <f t="shared" si="665"/>
        <v>8.4779557200280742E-2</v>
      </c>
      <c r="HA42" s="663">
        <f t="shared" si="666"/>
        <v>0.12841583797431427</v>
      </c>
      <c r="HB42" s="663">
        <f t="shared" si="667"/>
        <v>51.193490215201763</v>
      </c>
      <c r="HC42" s="663">
        <f t="shared" si="668"/>
        <v>0.11775485138226796</v>
      </c>
      <c r="HD42" s="663">
        <f t="shared" si="669"/>
        <v>29.644247135656407</v>
      </c>
      <c r="HE42" s="663">
        <f t="shared" si="670"/>
        <v>6.6489082908732939</v>
      </c>
      <c r="HF42" s="663">
        <f t="shared" si="671"/>
        <v>12.707102068160895</v>
      </c>
      <c r="HG42" s="663">
        <f t="shared" si="672"/>
        <v>0.2403416589949959</v>
      </c>
      <c r="HH42" s="663">
        <f t="shared" si="673"/>
        <v>0.17969026578920982</v>
      </c>
      <c r="HI42" s="663">
        <f t="shared" si="674"/>
        <v>9.9257367082607947E-2</v>
      </c>
      <c r="HJ42" s="663">
        <f t="shared" si="675"/>
        <v>22.816552225847904</v>
      </c>
      <c r="HK42" s="663">
        <f t="shared" si="676"/>
        <v>0.3854855028210481</v>
      </c>
      <c r="HL42" s="663">
        <f t="shared" si="677"/>
        <v>5.1877460236439372</v>
      </c>
      <c r="HM42" s="663">
        <f t="shared" si="678"/>
        <v>1.5483862146913254E-3</v>
      </c>
      <c r="HN42" s="663">
        <f t="shared" si="679"/>
        <v>2.4270048126441286</v>
      </c>
      <c r="HO42" s="663">
        <f t="shared" si="680"/>
        <v>4.7643365296096106E-2</v>
      </c>
      <c r="HP42" s="663">
        <f t="shared" si="801"/>
        <v>79.720631898806857</v>
      </c>
      <c r="HQ42" s="663">
        <f t="shared" si="682"/>
        <v>41.726095161378538</v>
      </c>
      <c r="HR42" s="663">
        <f t="shared" si="683"/>
        <v>7.3818942494371575E-3</v>
      </c>
      <c r="HS42" s="663">
        <f t="shared" si="684"/>
        <v>0.83612635013809034</v>
      </c>
      <c r="HT42" s="664">
        <f t="shared" si="685"/>
        <v>49.618620751337602</v>
      </c>
      <c r="HU42" s="690">
        <f t="shared" si="686"/>
        <v>119638.99767101021</v>
      </c>
      <c r="HV42" s="691">
        <f t="shared" si="798"/>
        <v>91459.056399999987</v>
      </c>
      <c r="HW42" s="692">
        <f t="shared" si="791"/>
        <v>453.53000000000003</v>
      </c>
      <c r="HX42" s="693">
        <f>DATI!CQ39</f>
        <v>453.53000000000003</v>
      </c>
      <c r="HY42" s="693">
        <f>DATI!CT39</f>
        <v>0</v>
      </c>
      <c r="HZ42" s="694">
        <f t="shared" si="687"/>
        <v>-7.9724848829187164E-2</v>
      </c>
      <c r="IA42" s="694">
        <f t="shared" si="688"/>
        <v>1.163188851052785E-3</v>
      </c>
      <c r="IB42" s="665">
        <f t="shared" si="689"/>
        <v>3.7908207927915059E-3</v>
      </c>
      <c r="IC42" s="693">
        <f>DATI!CV39</f>
        <v>2732.6182007278198</v>
      </c>
      <c r="ID42" s="695">
        <f t="shared" si="690"/>
        <v>3186.14820072782</v>
      </c>
      <c r="IE42" s="696">
        <f t="shared" si="691"/>
        <v>8.171658026786521E-3</v>
      </c>
      <c r="IF42" s="696">
        <f t="shared" si="692"/>
        <v>2.6631351505378396E-2</v>
      </c>
      <c r="IG42" s="692">
        <f t="shared" si="800"/>
        <v>453.53000000000003</v>
      </c>
      <c r="IH42" s="697">
        <f t="shared" si="338"/>
        <v>1.1293532613518376E-3</v>
      </c>
      <c r="II42" s="693">
        <f>DATI!CX39</f>
        <v>453.53000000000003</v>
      </c>
      <c r="IJ42" s="693">
        <f>DATI!DA39</f>
        <v>0</v>
      </c>
      <c r="IK42" s="698">
        <f>DATI!CS39</f>
        <v>41536.358476407884</v>
      </c>
      <c r="IL42" s="677">
        <f t="shared" si="799"/>
        <v>41535.801108410713</v>
      </c>
      <c r="IM42" s="677">
        <f t="shared" si="793"/>
        <v>24300.309649567414</v>
      </c>
      <c r="IN42" s="665">
        <f t="shared" si="694"/>
        <v>0.1065287429031139</v>
      </c>
      <c r="IO42" s="665">
        <f t="shared" si="695"/>
        <v>0.34717610408796729</v>
      </c>
      <c r="IP42" s="692">
        <f t="shared" si="696"/>
        <v>17808.463842002835</v>
      </c>
      <c r="IQ42" s="699">
        <f t="shared" si="343"/>
        <v>4.4345570788331921E-2</v>
      </c>
      <c r="IR42" s="693">
        <f>DATI!CZ39</f>
        <v>17809.021210000006</v>
      </c>
      <c r="IS42" s="677">
        <f t="shared" si="794"/>
        <v>77649.666562599494</v>
      </c>
      <c r="IT42" s="698">
        <f>DATI!CR39</f>
        <v>77649.109194602323</v>
      </c>
      <c r="IU42" s="700">
        <f>DATI!CU39</f>
        <v>0.55736799716949459</v>
      </c>
      <c r="IV42" s="665">
        <f t="shared" si="697"/>
        <v>0.20041624419070356</v>
      </c>
      <c r="IW42" s="673">
        <f t="shared" si="698"/>
        <v>0.19915160283461281</v>
      </c>
      <c r="IX42" s="665">
        <f t="shared" si="699"/>
        <v>0.64903307511924124</v>
      </c>
      <c r="IY42" s="698">
        <f>DATI!CW39</f>
        <v>14502.87325811548</v>
      </c>
      <c r="IZ42" s="701">
        <f t="shared" si="795"/>
        <v>92152.53982071497</v>
      </c>
      <c r="JA42" s="702">
        <f t="shared" si="700"/>
        <v>0.23634777614634853</v>
      </c>
      <c r="JB42" s="702">
        <f t="shared" si="701"/>
        <v>0.7702550306725322</v>
      </c>
      <c r="JC42" s="703">
        <f t="shared" si="796"/>
        <v>73197.062557997153</v>
      </c>
      <c r="JD42" s="699">
        <f t="shared" si="347"/>
        <v>0.18227094419608086</v>
      </c>
      <c r="JE42" s="693">
        <f>DATI!CY39</f>
        <v>73196.505189999982</v>
      </c>
      <c r="JF42" s="693">
        <f>DATI!DB39</f>
        <v>0.55736799716949459</v>
      </c>
      <c r="JG42" s="669">
        <f t="shared" si="797"/>
        <v>259650.53523499696</v>
      </c>
      <c r="JH42" s="649">
        <f t="shared" si="350"/>
        <v>295.83466474988489</v>
      </c>
      <c r="JI42" s="672">
        <f t="shared" si="702"/>
        <v>0.66593744130539712</v>
      </c>
      <c r="JJ42" s="686" t="str">
        <f>DATI!CN39</f>
        <v>10/16</v>
      </c>
      <c r="JK42" s="687">
        <f>DATI!CO39/DATI!CP39</f>
        <v>0.9699004717937062</v>
      </c>
      <c r="JL42" s="704">
        <f t="shared" si="703"/>
        <v>-5.9909103850208326E-2</v>
      </c>
      <c r="JM42" s="705">
        <f t="shared" si="704"/>
        <v>-1.0669070423874326E-2</v>
      </c>
      <c r="JN42" s="706">
        <f t="shared" si="705"/>
        <v>337300.20179759647</v>
      </c>
      <c r="JO42" s="677">
        <f t="shared" si="706"/>
        <v>351803.07505571196</v>
      </c>
      <c r="JP42" s="672">
        <f t="shared" si="707"/>
        <v>0.86508904414000998</v>
      </c>
      <c r="JQ42" s="673">
        <f t="shared" si="708"/>
        <v>3.4325048211004905E-2</v>
      </c>
      <c r="JR42" s="707">
        <f t="shared" si="709"/>
        <v>0.90228521745174572</v>
      </c>
      <c r="JS42" s="668">
        <f t="shared" si="710"/>
        <v>-1.6348221947448671E-3</v>
      </c>
      <c r="JT42" s="659">
        <f>DATI!BW39</f>
        <v>42704.691960991535</v>
      </c>
      <c r="JU42" s="660">
        <f>DATI!BX39</f>
        <v>43673.162331845306</v>
      </c>
      <c r="JV42" s="660">
        <f>DATI!BY39</f>
        <v>22273.734727643423</v>
      </c>
      <c r="JW42" s="660">
        <f>DATI!BZ39</f>
        <v>69969.841969999994</v>
      </c>
      <c r="JX42" s="660">
        <f>DATI!CA39</f>
        <v>36622.493010000006</v>
      </c>
      <c r="JY42" s="660">
        <f>DATI!CB39</f>
        <v>24735.267497313071</v>
      </c>
      <c r="JZ42" s="660">
        <f>DATI!CC39</f>
        <v>6108.9245145496552</v>
      </c>
      <c r="KA42" s="660">
        <f>DATI!CD39</f>
        <v>85.523999505723367</v>
      </c>
      <c r="KB42" s="660">
        <f>DATI!CE39</f>
        <v>4097.9000802427172</v>
      </c>
      <c r="KC42" s="660">
        <f>DATI!CF39</f>
        <v>0</v>
      </c>
      <c r="KD42" s="660">
        <f>DATI!CG39</f>
        <v>936.96713399999987</v>
      </c>
      <c r="KE42" s="660">
        <f>DATI!CH39</f>
        <v>98.706725981103418</v>
      </c>
      <c r="KF42" s="660">
        <f>DATI!CI39</f>
        <v>154.55775320811748</v>
      </c>
      <c r="KG42" s="660">
        <f>DATI!CJ39</f>
        <v>206.72609422345636</v>
      </c>
      <c r="KH42" s="660">
        <f>DATI!CK39</f>
        <v>1917.137843336636</v>
      </c>
      <c r="KI42" s="660">
        <f>DATI!CL39</f>
        <v>749.26693086025773</v>
      </c>
      <c r="KJ42" s="708">
        <f t="shared" si="353"/>
        <v>48.655891342927703</v>
      </c>
      <c r="KK42" s="709">
        <f t="shared" si="711"/>
        <v>-4.7691884528791771E-2</v>
      </c>
      <c r="KL42" s="710">
        <f t="shared" si="354"/>
        <v>49.759324876089572</v>
      </c>
      <c r="KM42" s="709">
        <f t="shared" si="712"/>
        <v>-1.3130100732884767E-3</v>
      </c>
      <c r="KN42" s="710">
        <f t="shared" si="355"/>
        <v>25.377736425293978</v>
      </c>
      <c r="KO42" s="709">
        <f t="shared" si="713"/>
        <v>2.5489977583776881E-2</v>
      </c>
      <c r="KP42" s="710">
        <f t="shared" si="356"/>
        <v>79.720631898806857</v>
      </c>
      <c r="KQ42" s="709">
        <f t="shared" si="714"/>
        <v>-1.5840672204294078E-2</v>
      </c>
      <c r="KR42" s="710">
        <f t="shared" si="357"/>
        <v>41.726095161378538</v>
      </c>
      <c r="KS42" s="709">
        <f t="shared" si="715"/>
        <v>-0.1982034916593815</v>
      </c>
      <c r="KT42" s="710">
        <f t="shared" si="358"/>
        <v>28.18230111077407</v>
      </c>
      <c r="KU42" s="709">
        <f t="shared" si="716"/>
        <v>-7.438042575695146E-2</v>
      </c>
      <c r="KV42" s="710">
        <f t="shared" si="359"/>
        <v>6.9602461404846085</v>
      </c>
      <c r="KW42" s="709">
        <f t="shared" si="717"/>
        <v>-0.13301320456903162</v>
      </c>
      <c r="KX42" s="710">
        <f t="shared" si="360"/>
        <v>9.7442370757858554E-2</v>
      </c>
      <c r="KY42" s="709">
        <f t="shared" si="718"/>
        <v>-0.69306334729640995</v>
      </c>
      <c r="KZ42" s="710">
        <f t="shared" si="361"/>
        <v>4.6689712975940392</v>
      </c>
      <c r="LA42" s="709">
        <f t="shared" si="719"/>
        <v>-0.17748562951782726</v>
      </c>
      <c r="LB42" s="711" t="s">
        <v>177</v>
      </c>
      <c r="LC42" s="712" t="s">
        <v>177</v>
      </c>
      <c r="LD42" s="710">
        <f t="shared" si="362"/>
        <v>1.0675400985315964</v>
      </c>
      <c r="LE42" s="709">
        <f t="shared" si="720"/>
        <v>-8.7244962816206487E-2</v>
      </c>
      <c r="LF42" s="710">
        <f t="shared" si="363"/>
        <v>0.11246220294809023</v>
      </c>
      <c r="LG42" s="709">
        <f t="shared" si="721"/>
        <v>-5.610159651199783E-2</v>
      </c>
      <c r="LH42" s="710">
        <f t="shared" si="364"/>
        <v>0.17609646390074546</v>
      </c>
      <c r="LI42" s="709">
        <f t="shared" si="722"/>
        <v>-1.8342633367000084E-2</v>
      </c>
      <c r="LJ42" s="710">
        <f t="shared" si="365"/>
        <v>0.23553483039924936</v>
      </c>
      <c r="LK42" s="709">
        <f t="shared" si="723"/>
        <v>-0.12160502740753493</v>
      </c>
      <c r="LL42" s="710">
        <f t="shared" si="366"/>
        <v>2.1843044946913208</v>
      </c>
      <c r="LM42" s="709">
        <f t="shared" si="724"/>
        <v>0.11265826012535124</v>
      </c>
      <c r="LN42" s="710">
        <f t="shared" si="367"/>
        <v>0.85368255104348889</v>
      </c>
      <c r="LO42" s="713">
        <f t="shared" si="725"/>
        <v>0.22291944611048084</v>
      </c>
      <c r="LP42" s="714">
        <f t="shared" si="726"/>
        <v>0.10952665000478214</v>
      </c>
      <c r="LQ42" s="715">
        <f t="shared" si="727"/>
        <v>0.11201052965541619</v>
      </c>
      <c r="LR42" s="715">
        <f t="shared" si="728"/>
        <v>5.7126452288717544E-2</v>
      </c>
      <c r="LS42" s="715">
        <f t="shared" si="729"/>
        <v>0.17945481024282675</v>
      </c>
      <c r="LT42" s="715">
        <f t="shared" si="730"/>
        <v>9.3927359969551191E-2</v>
      </c>
      <c r="LU42" s="715">
        <f t="shared" si="731"/>
        <v>6.3439656429966892E-2</v>
      </c>
      <c r="LV42" s="715">
        <f t="shared" si="732"/>
        <v>1.5667834293756101E-2</v>
      </c>
      <c r="LW42" s="715">
        <f t="shared" si="733"/>
        <v>2.1934725976782419E-4</v>
      </c>
      <c r="LX42" s="716">
        <f t="shared" si="734"/>
        <v>1.051006920394823E-2</v>
      </c>
      <c r="LY42" s="717" t="s">
        <v>177</v>
      </c>
      <c r="LZ42" s="716">
        <f t="shared" si="735"/>
        <v>2.4030818778728652E-3</v>
      </c>
      <c r="MA42" s="716">
        <f t="shared" si="736"/>
        <v>2.5315759307023073E-4</v>
      </c>
      <c r="MB42" s="716">
        <f t="shared" si="737"/>
        <v>3.9640124220106725E-4</v>
      </c>
      <c r="MC42" s="716">
        <f t="shared" si="738"/>
        <v>5.301997398681718E-4</v>
      </c>
      <c r="MD42" s="716">
        <f t="shared" si="739"/>
        <v>4.9169699144501035E-3</v>
      </c>
      <c r="ME42" s="716">
        <f t="shared" si="740"/>
        <v>1.9216786991801856E-3</v>
      </c>
      <c r="MF42" s="714">
        <f t="shared" si="741"/>
        <v>0.16008725060224654</v>
      </c>
      <c r="MG42" s="715">
        <f t="shared" si="742"/>
        <v>0.16371775937869057</v>
      </c>
      <c r="MH42" s="715">
        <f t="shared" si="743"/>
        <v>8.3497639005318883E-2</v>
      </c>
      <c r="MI42" s="715">
        <f t="shared" si="744"/>
        <v>0.26229622815878756</v>
      </c>
      <c r="MJ42" s="715">
        <f t="shared" si="745"/>
        <v>0.13728688691926977</v>
      </c>
      <c r="MK42" s="715">
        <f t="shared" si="746"/>
        <v>9.2725196804440815E-2</v>
      </c>
      <c r="ML42" s="715">
        <f t="shared" si="747"/>
        <v>2.290054991063355E-2</v>
      </c>
      <c r="MM42" s="715">
        <f t="shared" si="748"/>
        <v>3.2060416110448527E-4</v>
      </c>
      <c r="MN42" s="716">
        <f t="shared" si="749"/>
        <v>1.5361814521177741E-2</v>
      </c>
      <c r="MO42" s="717" t="s">
        <v>177</v>
      </c>
      <c r="MP42" s="716">
        <f t="shared" si="750"/>
        <v>3.5124124656780225E-3</v>
      </c>
      <c r="MQ42" s="716">
        <f t="shared" si="751"/>
        <v>3.7002230089139119E-4</v>
      </c>
      <c r="MR42" s="716">
        <f t="shared" si="752"/>
        <v>5.793912714075831E-4</v>
      </c>
      <c r="MS42" s="716">
        <f t="shared" si="753"/>
        <v>7.7495494130255978E-4</v>
      </c>
      <c r="MT42" s="716">
        <f t="shared" si="754"/>
        <v>7.1867823480761296E-3</v>
      </c>
      <c r="MU42" s="716">
        <f t="shared" si="755"/>
        <v>2.8087799588431268E-3</v>
      </c>
      <c r="MV42" s="669">
        <f t="shared" si="397"/>
        <v>270354.31111499696</v>
      </c>
      <c r="MW42" s="649">
        <f t="shared" si="398"/>
        <v>295.83466474988489</v>
      </c>
      <c r="MX42" s="707">
        <f t="shared" si="399"/>
        <v>0.67322012430986078</v>
      </c>
      <c r="MY42" s="1473">
        <f t="shared" si="756"/>
        <v>0.18226955627165387</v>
      </c>
      <c r="MZ42" s="666">
        <f t="shared" si="757"/>
        <v>1.387924426998237E-6</v>
      </c>
      <c r="NA42" s="1474">
        <f t="shared" si="758"/>
        <v>0.18227094419608086</v>
      </c>
      <c r="NB42" s="706">
        <f t="shared" si="759"/>
        <v>337300.20179759647</v>
      </c>
      <c r="NC42" s="698">
        <f t="shared" si="760"/>
        <v>351803.07505571196</v>
      </c>
      <c r="ND42" s="672">
        <f t="shared" si="400"/>
        <v>0.83992477444656033</v>
      </c>
      <c r="NE42" s="718">
        <f t="shared" si="401"/>
        <v>0.87603896140888937</v>
      </c>
    </row>
    <row r="43" spans="1:369" s="398" customFormat="1" ht="9" thickBot="1" x14ac:dyDescent="0.25">
      <c r="A43" s="719">
        <v>2021</v>
      </c>
      <c r="B43" s="720">
        <f>SUM(B44:B55)</f>
        <v>1506</v>
      </c>
      <c r="C43" s="1518" t="str">
        <f>SUM(DATI!F41:F52) &amp; "/" &amp; SUM(DATI!E41:E52) &amp; " (" &amp; TEXT(SUM(DATI!F41:F52)/SUM(DATI!E41:E52),"0,0%") &amp; ")"</f>
        <v>1492/1496 (99,7%)</v>
      </c>
      <c r="D43" s="721">
        <f>SUM(D44:D55)</f>
        <v>9965046</v>
      </c>
      <c r="E43" s="722">
        <f>SUM(E44:E55)</f>
        <v>1</v>
      </c>
      <c r="F43" s="723">
        <f>+(D43-D56)/D56</f>
        <v>-1.9524446292321695E-4</v>
      </c>
      <c r="G43" s="724">
        <f>SUM(G44:G55)</f>
        <v>4769367.7378369998</v>
      </c>
      <c r="H43" s="725">
        <f t="shared" si="251"/>
        <v>13066.760925580822</v>
      </c>
      <c r="I43" s="726">
        <f t="shared" si="252"/>
        <v>478.60970615057875</v>
      </c>
      <c r="J43" s="727">
        <f t="shared" ref="J43:J55" si="805">+I43/365</f>
        <v>1.3112594689056951</v>
      </c>
      <c r="K43" s="728">
        <f t="shared" si="254"/>
        <v>1.9700783128645261E-2</v>
      </c>
      <c r="L43" s="728">
        <f>+(I43-I56)/I56</f>
        <v>1.9899912939382741E-2</v>
      </c>
      <c r="M43" s="729">
        <f>SUM(M44:M55)</f>
        <v>1.0000000000000002</v>
      </c>
      <c r="N43" s="725">
        <f>SUM(N44:N55)</f>
        <v>1267327.9764609998</v>
      </c>
      <c r="O43" s="725"/>
      <c r="P43" s="725">
        <f t="shared" ref="P43:AB43" si="806">SUM(P44:P55)</f>
        <v>256385.006051</v>
      </c>
      <c r="Q43" s="725">
        <f t="shared" si="806"/>
        <v>248681.49104300002</v>
      </c>
      <c r="R43" s="725">
        <f t="shared" si="806"/>
        <v>7703.5150899999999</v>
      </c>
      <c r="S43" s="725">
        <f t="shared" si="806"/>
        <v>-8.1999995066084352E-5</v>
      </c>
      <c r="T43" s="725">
        <f t="shared" si="806"/>
        <v>125002.91502200003</v>
      </c>
      <c r="U43" s="725">
        <f t="shared" si="806"/>
        <v>121511.710022</v>
      </c>
      <c r="V43" s="725">
        <f t="shared" si="806"/>
        <v>3491.2049999999999</v>
      </c>
      <c r="W43" s="730">
        <f t="shared" si="806"/>
        <v>1.7612578062653483E-12</v>
      </c>
      <c r="X43" s="731">
        <f>SUM(X44:X55)</f>
        <v>2983969.6237489996</v>
      </c>
      <c r="Y43" s="725">
        <f t="shared" si="806"/>
        <v>164953.930341</v>
      </c>
      <c r="Z43" s="725">
        <f t="shared" si="806"/>
        <v>110656.185684</v>
      </c>
      <c r="AA43" s="725">
        <f t="shared" si="806"/>
        <v>11252.289000000001</v>
      </c>
      <c r="AB43" s="725">
        <f t="shared" si="806"/>
        <v>14773.741870000003</v>
      </c>
      <c r="AC43" s="725">
        <f>SUM(AC44:AC55)</f>
        <v>3490845.0413679997</v>
      </c>
      <c r="AD43" s="726">
        <f t="shared" si="257"/>
        <v>350.30897412495631</v>
      </c>
      <c r="AE43" s="728">
        <f>+(AC43-AC56)/AC56</f>
        <v>1.8280254959616181E-2</v>
      </c>
      <c r="AF43" s="728">
        <f>+(AD43-AD56)/AD56</f>
        <v>1.8479107365932279E-2</v>
      </c>
      <c r="AG43" s="732">
        <f t="shared" si="258"/>
        <v>0.73193035916982263</v>
      </c>
      <c r="AH43" s="733">
        <f t="shared" ref="AH43" si="807">SUM(AH44:AH55)</f>
        <v>1278522.696551</v>
      </c>
      <c r="AI43" s="725">
        <f>AH43/365</f>
        <v>3502.8019083589043</v>
      </c>
      <c r="AJ43" s="726">
        <f t="shared" si="260"/>
        <v>128.30073203385115</v>
      </c>
      <c r="AK43" s="727">
        <f t="shared" si="261"/>
        <v>0.35150885488726341</v>
      </c>
      <c r="AL43" s="728">
        <f>(AH43-AH56)/AH56</f>
        <v>2.3631579098057309E-2</v>
      </c>
      <c r="AM43" s="728">
        <f>(AJ43-AJ56)/AJ56</f>
        <v>2.3831476524815397E-2</v>
      </c>
      <c r="AN43" s="734">
        <f>SUM(AN44:AN55)</f>
        <v>6626.4829999999993</v>
      </c>
      <c r="AO43" s="735">
        <f t="shared" ref="AO43:AZ43" si="808">SUM(AO44:AO55)</f>
        <v>4121.4489999999996</v>
      </c>
      <c r="AP43" s="735">
        <f t="shared" si="808"/>
        <v>13.152000000000001</v>
      </c>
      <c r="AQ43" s="735">
        <f t="shared" si="808"/>
        <v>3197.0235000000002</v>
      </c>
      <c r="AR43" s="735">
        <f t="shared" si="808"/>
        <v>712.67936999999995</v>
      </c>
      <c r="AS43" s="735">
        <f t="shared" si="808"/>
        <v>3.415</v>
      </c>
      <c r="AT43" s="735">
        <f t="shared" si="808"/>
        <v>26.67</v>
      </c>
      <c r="AU43" s="735">
        <f>SUM(AU44:AU55)</f>
        <v>41.69</v>
      </c>
      <c r="AV43" s="735">
        <f>SUM(AV44:AV55)</f>
        <v>28.2</v>
      </c>
      <c r="AW43" s="735">
        <f>SUM(AW44:AW55)</f>
        <v>2.83</v>
      </c>
      <c r="AX43" s="735"/>
      <c r="AY43" s="735"/>
      <c r="AZ43" s="735">
        <f t="shared" si="808"/>
        <v>0</v>
      </c>
      <c r="BA43" s="735"/>
      <c r="BB43" s="736">
        <f t="shared" ref="BB43:BR43" si="809">SUM(BB44:BB55)</f>
        <v>833.70680099999993</v>
      </c>
      <c r="BC43" s="737">
        <f t="shared" si="809"/>
        <v>47.69</v>
      </c>
      <c r="BD43" s="737">
        <f t="shared" si="809"/>
        <v>1699.58528</v>
      </c>
      <c r="BE43" s="737">
        <f t="shared" si="809"/>
        <v>567416.60831600009</v>
      </c>
      <c r="BF43" s="737">
        <f t="shared" si="809"/>
        <v>1088.4581860000001</v>
      </c>
      <c r="BG43" s="737">
        <f t="shared" si="809"/>
        <v>243241.66282699996</v>
      </c>
      <c r="BH43" s="737">
        <f t="shared" si="809"/>
        <v>61118.592091000006</v>
      </c>
      <c r="BI43" s="737">
        <f t="shared" si="809"/>
        <v>291791.47571999999</v>
      </c>
      <c r="BJ43" s="737">
        <f t="shared" si="809"/>
        <v>2570.089645</v>
      </c>
      <c r="BK43" s="737">
        <f t="shared" si="809"/>
        <v>868.6844880000001</v>
      </c>
      <c r="BL43" s="737">
        <f t="shared" si="809"/>
        <v>1138.6538910000002</v>
      </c>
      <c r="BM43" s="737">
        <f t="shared" si="809"/>
        <v>174570.34399600001</v>
      </c>
      <c r="BN43" s="737">
        <f t="shared" si="809"/>
        <v>2518.1120569999998</v>
      </c>
      <c r="BO43" s="737">
        <f t="shared" si="809"/>
        <v>53737.772429999997</v>
      </c>
      <c r="BP43" s="737">
        <f t="shared" si="809"/>
        <v>26562.301576999998</v>
      </c>
      <c r="BQ43" s="737">
        <f t="shared" si="809"/>
        <v>426.06519800000001</v>
      </c>
      <c r="BR43" s="737">
        <f t="shared" si="809"/>
        <v>780077.43073600007</v>
      </c>
      <c r="BS43" s="737">
        <f>SUM(BS44:BS55)</f>
        <v>432656.002232</v>
      </c>
      <c r="BT43" s="737">
        <f t="shared" ref="BT43:CD43" si="810">SUM(BT44:BT55)</f>
        <v>120.93361999999999</v>
      </c>
      <c r="BU43" s="737">
        <f t="shared" si="810"/>
        <v>6246.353364999999</v>
      </c>
      <c r="BV43" s="738">
        <f t="shared" si="810"/>
        <v>335239.10129299999</v>
      </c>
      <c r="BW43" s="734">
        <f t="shared" si="810"/>
        <v>1677.9492480000001</v>
      </c>
      <c r="BX43" s="735">
        <f t="shared" si="810"/>
        <v>0.54299699999999995</v>
      </c>
      <c r="BY43" s="735">
        <f t="shared" si="810"/>
        <v>4.62</v>
      </c>
      <c r="BZ43" s="735">
        <f t="shared" si="810"/>
        <v>10.02</v>
      </c>
      <c r="CA43" s="735">
        <f t="shared" si="810"/>
        <v>0.87003799999999998</v>
      </c>
      <c r="CB43" s="735">
        <f t="shared" si="810"/>
        <v>1.0999699999999999</v>
      </c>
      <c r="CC43" s="735">
        <f t="shared" si="810"/>
        <v>4.4180000000000001</v>
      </c>
      <c r="CD43" s="739">
        <f t="shared" si="810"/>
        <v>6.5026999999999988E-2</v>
      </c>
      <c r="CE43" s="734">
        <f t="shared" ref="CE43:CE55" si="811">BB43*1000/$D43</f>
        <v>8.3663116156212428E-2</v>
      </c>
      <c r="CF43" s="735">
        <f t="shared" ref="CF43:CF55" si="812">BC43*1000/$D43</f>
        <v>4.7857280337692369E-3</v>
      </c>
      <c r="CG43" s="735">
        <f t="shared" ref="CG43:CG55" si="813">BD43*1000/$D43</f>
        <v>0.17055468484540864</v>
      </c>
      <c r="CH43" s="735">
        <f t="shared" ref="CH43:CH55" si="814">BE43*1000/$D43</f>
        <v>56.940691324054107</v>
      </c>
      <c r="CI43" s="735">
        <f t="shared" ref="CI43:CI55" si="815">BF43*1000/$D43</f>
        <v>0.10922761279777334</v>
      </c>
      <c r="CJ43" s="735">
        <f t="shared" ref="CJ43:CJ55" si="816">BG43*1000/$D43</f>
        <v>24.409487204273816</v>
      </c>
      <c r="CK43" s="735">
        <f t="shared" ref="CK43:CK55" si="817">BH43*1000/$D43</f>
        <v>6.133297537311921</v>
      </c>
      <c r="CL43" s="735">
        <f t="shared" ref="CL43:CL55" si="818">BI43*1000/$D43</f>
        <v>29.2814981205305</v>
      </c>
      <c r="CM43" s="735">
        <f t="shared" ref="CM43:CM55" si="819">BJ43*1000/$D43</f>
        <v>0.25791046473844675</v>
      </c>
      <c r="CN43" s="735">
        <f t="shared" ref="CN43:CN55" si="820">BK43*1000/$D43</f>
        <v>8.7173153841939133E-2</v>
      </c>
      <c r="CO43" s="735">
        <f t="shared" ref="CO43:CO55" si="821">BL43*1000/$D43</f>
        <v>0.11426479024783227</v>
      </c>
      <c r="CP43" s="735">
        <f t="shared" ref="CP43:CP55" si="822">BM43*1000/$D43</f>
        <v>17.518267752702801</v>
      </c>
      <c r="CQ43" s="735">
        <f t="shared" ref="CQ43:CQ55" si="823">BN43*1000/$D43</f>
        <v>0.25269447396429479</v>
      </c>
      <c r="CR43" s="735">
        <f t="shared" ref="CR43:CR55" si="824">BO43*1000/$D43</f>
        <v>5.3926266301229315</v>
      </c>
      <c r="CS43" s="735">
        <f t="shared" ref="CS43:CS55" si="825">BP43*1000/$D43</f>
        <v>2.6655473117735733</v>
      </c>
      <c r="CT43" s="735">
        <f t="shared" ref="CT43:CT55" si="826">BQ43*1000/$D43</f>
        <v>4.2755969014091857E-2</v>
      </c>
      <c r="CU43" s="735">
        <f t="shared" ref="CU43:CU55" si="827">BR43*1000/$D43</f>
        <v>78.281367766491002</v>
      </c>
      <c r="CV43" s="735">
        <f t="shared" ref="CV43:CV55" si="828">BS43*1000/$D43</f>
        <v>43.417361267775384</v>
      </c>
      <c r="CW43" s="735">
        <f t="shared" ref="CW43:CW55" si="829">BT43*1000/$D43</f>
        <v>1.2135781410341709E-2</v>
      </c>
      <c r="CX43" s="735">
        <f t="shared" ref="CX43:CX55" si="830">BU43*1000/$D43</f>
        <v>0.62682634530738734</v>
      </c>
      <c r="CY43" s="739">
        <f t="shared" ref="CY43:CY55" si="831">BV43*1000/$D43</f>
        <v>33.641500630604213</v>
      </c>
      <c r="CZ43" s="724">
        <f>SUM(CZ44:CZ55)</f>
        <v>4634651.6746129999</v>
      </c>
      <c r="DA43" s="725">
        <f t="shared" ref="DA43:DA55" si="832">+CZ43/365</f>
        <v>12697.675820857534</v>
      </c>
      <c r="DB43" s="726">
        <f t="shared" si="288"/>
        <v>465.09084600442384</v>
      </c>
      <c r="DC43" s="727">
        <f t="shared" ref="DC43:DC55" si="833">+DB43/365</f>
        <v>1.2742214959025311</v>
      </c>
      <c r="DD43" s="729">
        <f>+(CZ43-CZ56)/CZ56</f>
        <v>1.9318159401896882E-2</v>
      </c>
      <c r="DE43" s="740">
        <f>(DB43-DB56)/DB56</f>
        <v>1.9517214492881407E-2</v>
      </c>
      <c r="DF43" s="725">
        <f>+CZ43-CZ56</f>
        <v>87836.107889000326</v>
      </c>
      <c r="DG43" s="741">
        <f>+DB43-DB56</f>
        <v>8.9035061606675754</v>
      </c>
      <c r="DH43" s="742">
        <f>SUM(DH44:DH55)</f>
        <v>1.0000000000000002</v>
      </c>
      <c r="DI43" s="724">
        <f>SUM(DI44:DI55)</f>
        <v>3031613.691982042</v>
      </c>
      <c r="DJ43" s="725">
        <f>DI43/365</f>
        <v>8305.7909369371009</v>
      </c>
      <c r="DK43" s="743">
        <f t="shared" si="290"/>
        <v>304.2247564117659</v>
      </c>
      <c r="DL43" s="744">
        <f t="shared" si="291"/>
        <v>0.83349248331990655</v>
      </c>
      <c r="DM43" s="729">
        <f>DI43/CZ43</f>
        <v>0.65411899422521025</v>
      </c>
      <c r="DN43" s="745">
        <f>(DM43-DM56)/DM56</f>
        <v>-2.5837562952639331E-3</v>
      </c>
      <c r="DO43" s="745">
        <f>+ROUND(DM43,3)-ROUND(DM56,3)</f>
        <v>-2.0000000000000018E-3</v>
      </c>
      <c r="DP43" s="745">
        <f>(DI43-DI56)/DI56</f>
        <v>1.6684489690665473E-2</v>
      </c>
      <c r="DQ43" s="745">
        <f>(DK43-DK56)/DK56</f>
        <v>1.6883030471805775E-2</v>
      </c>
      <c r="DR43" s="746">
        <f>DI43-DI56</f>
        <v>49750.859684447758</v>
      </c>
      <c r="DS43" s="746">
        <f>DK43-DK56</f>
        <v>5.0509603158531036</v>
      </c>
      <c r="DT43" s="747">
        <f>SUM(DT44:DT55)</f>
        <v>0.99999999999999989</v>
      </c>
      <c r="DU43" s="748"/>
      <c r="DV43" s="749">
        <f>SUM(DATI!AJ41:AJ52)/SUM(DATI!AK41:AK52)</f>
        <v>0.99999827161694577</v>
      </c>
      <c r="DW43" s="750">
        <f>SUM(DW44:DW55)</f>
        <v>2983306.951078</v>
      </c>
      <c r="DX43" s="725">
        <f t="shared" ref="DX43:DX55" si="834">+DW43/365</f>
        <v>8173.443701583562</v>
      </c>
      <c r="DY43" s="751">
        <f t="shared" si="293"/>
        <v>299.37713795581072</v>
      </c>
      <c r="DZ43" s="727">
        <f t="shared" si="294"/>
        <v>0.82021133686523495</v>
      </c>
      <c r="EA43" s="729">
        <f>+DW43/CZ43</f>
        <v>0.64369604460665542</v>
      </c>
      <c r="EB43" s="752">
        <f>+(EA43-EA56)/EA56</f>
        <v>-5.4748224219425103E-3</v>
      </c>
      <c r="EC43" s="724">
        <f>CZ43-DI43</f>
        <v>1603037.9826309578</v>
      </c>
      <c r="ED43" s="725">
        <f t="shared" ref="ED43:ED55" si="835">EC43/365</f>
        <v>4391.8848839204329</v>
      </c>
      <c r="EE43" s="753">
        <f t="shared" si="296"/>
        <v>160.86608959265797</v>
      </c>
      <c r="EF43" s="754">
        <f t="shared" si="297"/>
        <v>0.44072901258262459</v>
      </c>
      <c r="EG43" s="755">
        <f>(EC43-EC56)/EC56</f>
        <v>2.4336356853941518E-2</v>
      </c>
      <c r="EH43" s="755">
        <f>(EE43-EE56)/EE56</f>
        <v>2.4536391911525606E-2</v>
      </c>
      <c r="EI43" s="729">
        <f t="shared" ref="EI43:EI55" si="836">EC43/CZ43</f>
        <v>0.3458810057747897</v>
      </c>
      <c r="EJ43" s="756">
        <f>(EC43-EC56)</f>
        <v>38085.248204552568</v>
      </c>
      <c r="EK43" s="756">
        <f>(EE43-EE56)</f>
        <v>3.8525458448145571</v>
      </c>
      <c r="EL43" s="724">
        <f>SUM(EL44:EL55)</f>
        <v>1269956.8024619999</v>
      </c>
      <c r="EM43" s="725">
        <f t="shared" ref="EM43:EM55" si="837">+EL43/365</f>
        <v>3479.3337053753421</v>
      </c>
      <c r="EN43" s="751">
        <f t="shared" si="300"/>
        <v>127.44113799996506</v>
      </c>
      <c r="EO43" s="727">
        <f t="shared" ref="EO43:EO55" si="838">+EN43/365</f>
        <v>0.34915380273963031</v>
      </c>
      <c r="EP43" s="729">
        <f>+(EL43-EL56)/EL56</f>
        <v>2.196261022636127E-2</v>
      </c>
      <c r="EQ43" s="740">
        <f>(EN43-EN56)/EN56</f>
        <v>2.2162181732554073E-2</v>
      </c>
      <c r="ER43" s="729">
        <f>+EL43/$EL$69</f>
        <v>0.94598998635460552</v>
      </c>
      <c r="ES43" s="725">
        <f>+EL43-EL56</f>
        <v>27292.159201999661</v>
      </c>
      <c r="ET43" s="729">
        <f t="shared" ref="ET43:ET55" si="839">+EL43/CZ43</f>
        <v>0.27401343005308876</v>
      </c>
      <c r="EU43" s="741">
        <f>+EN43-EN56</f>
        <v>2.7631365267020982</v>
      </c>
      <c r="EV43" s="724">
        <f>SUM(EV44:EV55)</f>
        <v>256385.006051</v>
      </c>
      <c r="EW43" s="725">
        <f t="shared" ref="EW43:EW55" si="840">+EV43/365</f>
        <v>702.42467411232883</v>
      </c>
      <c r="EX43" s="751">
        <f t="shared" si="304"/>
        <v>25.728431765493106</v>
      </c>
      <c r="EY43" s="727">
        <f t="shared" si="305"/>
        <v>7.0488854152035901E-2</v>
      </c>
      <c r="EZ43" s="729">
        <f>(EV43-EV56)/EV56</f>
        <v>5.4409832794259892E-2</v>
      </c>
      <c r="FA43" s="740">
        <f>(EX43-EX56)/EX56</f>
        <v>5.4615740678138958E-2</v>
      </c>
      <c r="FB43" s="725">
        <f>+EV43-EV56</f>
        <v>13230.022024000005</v>
      </c>
      <c r="FC43" s="741">
        <f>+EX43-EX56</f>
        <v>1.3324069641287615</v>
      </c>
      <c r="FD43" s="725">
        <f>SUM(FD44:FD55)</f>
        <v>48306.740904041784</v>
      </c>
      <c r="FE43" s="757">
        <f t="shared" ref="FE43:FE55" si="841">+FD43/CZ43</f>
        <v>1.0422949618554767E-2</v>
      </c>
      <c r="FF43" s="725">
        <f>+EV43-FD43</f>
        <v>208078.26514695823</v>
      </c>
      <c r="FG43" s="757">
        <f>+FF43/CZ43</f>
        <v>4.4896203588877706E-2</v>
      </c>
      <c r="FH43" s="724">
        <f>SUM(FH44:FH55)</f>
        <v>125002.91502200003</v>
      </c>
      <c r="FI43" s="725">
        <f>+FH43/365</f>
        <v>342.47373978630145</v>
      </c>
      <c r="FJ43" s="745">
        <f t="shared" ref="FJ43:FJ55" si="842">FH43/CZ43</f>
        <v>2.6971372132823326E-2</v>
      </c>
      <c r="FK43" s="745">
        <f>+(FH43-FH56)/FH56</f>
        <v>5.8297372849044064E-2</v>
      </c>
      <c r="FL43" s="758">
        <f>SUM(FL44:FL55)</f>
        <v>50937.469667254576</v>
      </c>
      <c r="FM43" s="759"/>
      <c r="FN43" s="760">
        <f>SUM(DATI!AN41:AN52)/SUM(DATI!AO41:AO52)</f>
        <v>1</v>
      </c>
      <c r="FO43" s="761">
        <f>FL43/FH43</f>
        <v>0.40749025459358112</v>
      </c>
      <c r="FP43" s="762">
        <f t="shared" ref="FP43:FP55" si="843">FL43/CZ43</f>
        <v>1.0990571297142397E-2</v>
      </c>
      <c r="FQ43" s="761">
        <f>(FL43-FL56)/FL56</f>
        <v>0.1491076795648765</v>
      </c>
      <c r="FR43" s="724">
        <f>SUM(FR44:FR55)</f>
        <v>188496.11262900001</v>
      </c>
      <c r="FS43" s="758">
        <f>SUM(FS44:FS55)</f>
        <v>858.77752900000019</v>
      </c>
      <c r="FT43" s="758">
        <f>SUM(FT44:FT55)</f>
        <v>110658.36568399999</v>
      </c>
      <c r="FU43" s="736">
        <f t="shared" ref="FU43:GL43" si="844">SUM(FU44:FU55)</f>
        <v>980.78415100000007</v>
      </c>
      <c r="FV43" s="737">
        <f t="shared" si="844"/>
        <v>118.72220000000002</v>
      </c>
      <c r="FW43" s="737">
        <f t="shared" si="844"/>
        <v>224.84828000000002</v>
      </c>
      <c r="FX43" s="737">
        <f t="shared" si="844"/>
        <v>567396.94831500005</v>
      </c>
      <c r="FY43" s="737">
        <f t="shared" si="844"/>
        <v>1088.4586859999999</v>
      </c>
      <c r="FZ43" s="737">
        <f t="shared" si="844"/>
        <v>243023.40282699995</v>
      </c>
      <c r="GA43" s="737">
        <f t="shared" si="844"/>
        <v>61222.79009100001</v>
      </c>
      <c r="GB43" s="737">
        <f t="shared" si="844"/>
        <v>291768.64571999997</v>
      </c>
      <c r="GC43" s="737">
        <f t="shared" si="844"/>
        <v>2570.089645</v>
      </c>
      <c r="GD43" s="737">
        <f t="shared" si="844"/>
        <v>1270.2824679999999</v>
      </c>
      <c r="GE43" s="737">
        <f t="shared" si="844"/>
        <v>1139.659891</v>
      </c>
      <c r="GF43" s="737">
        <f t="shared" si="844"/>
        <v>174570.34399600001</v>
      </c>
      <c r="GG43" s="737">
        <f t="shared" si="844"/>
        <v>2518.1120569999998</v>
      </c>
      <c r="GH43" s="737">
        <f t="shared" si="844"/>
        <v>53737.772429999997</v>
      </c>
      <c r="GI43" s="737">
        <f t="shared" si="844"/>
        <v>10.6713</v>
      </c>
      <c r="GJ43" s="737">
        <f t="shared" si="844"/>
        <v>26562.161576999999</v>
      </c>
      <c r="GK43" s="737">
        <f t="shared" si="844"/>
        <v>433.11119799999994</v>
      </c>
      <c r="GL43" s="737">
        <f t="shared" si="844"/>
        <v>779837.13073600002</v>
      </c>
      <c r="GM43" s="737">
        <f>SUM(GM44:GM55)</f>
        <v>432345.82223199995</v>
      </c>
      <c r="GN43" s="737">
        <f t="shared" ref="GN43:GP43" si="845">SUM(GN44:GN55)</f>
        <v>120.93361999999999</v>
      </c>
      <c r="GO43" s="737">
        <f t="shared" si="845"/>
        <v>6246.353364999999</v>
      </c>
      <c r="GP43" s="738">
        <f t="shared" si="845"/>
        <v>336119.88129299995</v>
      </c>
      <c r="GQ43" s="734">
        <f>SUM(GQ44:GQ55)</f>
        <v>203.21224800000002</v>
      </c>
      <c r="GR43" s="735">
        <f t="shared" ref="GR43:GX43" si="846">SUM(GR44:GR55)</f>
        <v>0.54299699999999995</v>
      </c>
      <c r="GS43" s="735">
        <f t="shared" si="846"/>
        <v>4.62</v>
      </c>
      <c r="GT43" s="735">
        <f t="shared" si="846"/>
        <v>10.02</v>
      </c>
      <c r="GU43" s="735">
        <f t="shared" si="846"/>
        <v>0.87003799999999998</v>
      </c>
      <c r="GV43" s="735">
        <f t="shared" si="846"/>
        <v>1.0999699999999999</v>
      </c>
      <c r="GW43" s="735">
        <f t="shared" si="846"/>
        <v>4.4180000000000001</v>
      </c>
      <c r="GX43" s="739">
        <f t="shared" si="846"/>
        <v>6.5026999999999988E-2</v>
      </c>
      <c r="GY43" s="734">
        <f t="shared" ref="GY43:GY55" si="847">FU43*1000/$D43</f>
        <v>9.8422440899921596E-2</v>
      </c>
      <c r="GZ43" s="735">
        <f t="shared" ref="GZ43:GZ55" si="848">FV43*1000/$D43</f>
        <v>1.1913863719244248E-2</v>
      </c>
      <c r="HA43" s="735">
        <f t="shared" ref="HA43:HA55" si="849">FW43*1000/$D43</f>
        <v>2.2563697147007653E-2</v>
      </c>
      <c r="HB43" s="735">
        <f t="shared" ref="HB43:HB55" si="850">FX43*1000/$D43</f>
        <v>56.938718427892866</v>
      </c>
      <c r="HC43" s="735">
        <f t="shared" ref="HC43:HC55" si="851">FY43*1000/$D43</f>
        <v>0.10922766297315636</v>
      </c>
      <c r="HD43" s="735">
        <f t="shared" ref="HD43:HD55" si="852">FZ43*1000/$D43</f>
        <v>24.387584646071875</v>
      </c>
      <c r="HE43" s="735">
        <f t="shared" ref="HE43:HE55" si="853">GA43*1000/$D43</f>
        <v>6.143753886434645</v>
      </c>
      <c r="HF43" s="735">
        <f t="shared" ref="HF43:HF55" si="854">GB43*1000/$D43</f>
        <v>29.279207112541172</v>
      </c>
      <c r="HG43" s="735">
        <f t="shared" ref="HG43:HG55" si="855">GC43*1000/$D43</f>
        <v>0.25791046473844675</v>
      </c>
      <c r="HH43" s="735">
        <f t="shared" ref="HH43:HH55" si="856">GD43*1000/$D43</f>
        <v>0.12747381878618522</v>
      </c>
      <c r="HI43" s="735">
        <f t="shared" ref="HI43:HI55" si="857">GE43*1000/$D43</f>
        <v>0.1143657431184964</v>
      </c>
      <c r="HJ43" s="735">
        <f t="shared" ref="HJ43:HJ55" si="858">GF43*1000/$D43</f>
        <v>17.518267752702801</v>
      </c>
      <c r="HK43" s="735">
        <f t="shared" ref="HK43:HK55" si="859">GG43*1000/$D43</f>
        <v>0.25269447396429479</v>
      </c>
      <c r="HL43" s="735">
        <f t="shared" ref="HL43:HL55" si="860">GH43*1000/$D43</f>
        <v>5.3926266301229315</v>
      </c>
      <c r="HM43" s="735">
        <f t="shared" ref="HM43:HM55" si="861">GI43*1000/$D43</f>
        <v>1.0708731299383868E-3</v>
      </c>
      <c r="HN43" s="735">
        <f t="shared" ref="HN43:HN55" si="862">GJ43*1000/$D43</f>
        <v>2.6655332626663237</v>
      </c>
      <c r="HO43" s="735">
        <f t="shared" ref="HO43:HO55" si="863">GK43*1000/$D43</f>
        <v>4.3463040511804954E-2</v>
      </c>
      <c r="HP43" s="735">
        <f t="shared" ref="HP43:HP46" si="864">GL43*1000/$D43</f>
        <v>78.25725347740493</v>
      </c>
      <c r="HQ43" s="735">
        <f t="shared" ref="HQ43:HQ55" si="865">GM43*1000/$D43</f>
        <v>43.386234467156491</v>
      </c>
      <c r="HR43" s="735">
        <f t="shared" ref="HR43:HR55" si="866">GN43*1000/$D43</f>
        <v>1.2135781410341709E-2</v>
      </c>
      <c r="HS43" s="735">
        <f t="shared" ref="HS43:HS55" si="867">GO43*1000/$D43</f>
        <v>0.62682634530738734</v>
      </c>
      <c r="HT43" s="739">
        <f t="shared" ref="HT43:HT55" si="868">GP43*1000/$D43</f>
        <v>33.729887578341334</v>
      </c>
      <c r="HU43" s="763">
        <f>SUM(HU44:HU55)</f>
        <v>1603006.7027899581</v>
      </c>
      <c r="HV43" s="764">
        <f>SUM(HV44:HV55)</f>
        <v>1281120.242629</v>
      </c>
      <c r="HW43" s="765">
        <f>SUM(HW44:HW55)</f>
        <v>2167.1320000000001</v>
      </c>
      <c r="HX43" s="766">
        <f>SUM(HX44:HX55)</f>
        <v>2167.1320000000001</v>
      </c>
      <c r="HY43" s="766">
        <f>SUM(HY44:HY55)</f>
        <v>0</v>
      </c>
      <c r="HZ43" s="767">
        <f>IF(HW56&gt;0,(HW43-HW56)/HW56,0)</f>
        <v>-9.5691094074603661E-2</v>
      </c>
      <c r="IA43" s="767">
        <f t="shared" ref="IA43:IA55" si="869">+HW43/CZ43</f>
        <v>4.6759328470590158E-4</v>
      </c>
      <c r="IB43" s="768">
        <f t="shared" ref="IB43:IB55" si="870">HW43/HU43</f>
        <v>1.351916992129982E-3</v>
      </c>
      <c r="IC43" s="766">
        <f>SUM(IC44:IC55)</f>
        <v>46793.419757823176</v>
      </c>
      <c r="ID43" s="769">
        <f>SUM(ID44:ID55)</f>
        <v>48960.551757823174</v>
      </c>
      <c r="IE43" s="770">
        <f t="shared" ref="IE43:IE55" si="871">+(HW43+IC43)/CZ43</f>
        <v>1.0564019735509347E-2</v>
      </c>
      <c r="IF43" s="770">
        <f t="shared" ref="IF43:IF55" si="872">+(HW43+IC43)/HU43</f>
        <v>3.0542948867655777E-2</v>
      </c>
      <c r="IG43" s="765">
        <f>SUM(IG44:IG55)</f>
        <v>2167.1320000000001</v>
      </c>
      <c r="IH43" s="771">
        <f t="shared" si="338"/>
        <v>4.5438559555964042E-4</v>
      </c>
      <c r="II43" s="766">
        <f t="shared" ref="II43:IJ43" si="873">SUM(II44:II55)</f>
        <v>2167.1320000000001</v>
      </c>
      <c r="IJ43" s="766">
        <f t="shared" si="873"/>
        <v>0</v>
      </c>
      <c r="IK43" s="766">
        <f>SUM(IK44:IK55)</f>
        <v>842316.23233375442</v>
      </c>
      <c r="IL43" s="772">
        <f>SUM(IL44:IL55)</f>
        <v>622575.38425540249</v>
      </c>
      <c r="IM43" s="765">
        <f>SUM(IM44:IM55)</f>
        <v>335382.4141389454</v>
      </c>
      <c r="IN43" s="767">
        <f t="shared" ref="IN43:IN55" si="874">+IL43/CZ43</f>
        <v>0.13433056634345417</v>
      </c>
      <c r="IO43" s="768">
        <f t="shared" ref="IO43:IO55" si="875">+(IL43)/(HU43)</f>
        <v>0.38837977606197105</v>
      </c>
      <c r="IP43" s="765">
        <f t="shared" ref="IP43" si="876">SUM(IP44:IP55)</f>
        <v>307231.18389364809</v>
      </c>
      <c r="IQ43" s="773">
        <f t="shared" si="343"/>
        <v>6.4417591760911969E-2</v>
      </c>
      <c r="IR43" s="766">
        <f>SUM(IR44:IR55)</f>
        <v>526972.03197199991</v>
      </c>
      <c r="IS43" s="772">
        <f>SUM(IS44:IS55)</f>
        <v>978264.18653455563</v>
      </c>
      <c r="IT43" s="774">
        <f>SUM(IT44:IT55)</f>
        <v>758523.33845620381</v>
      </c>
      <c r="IU43" s="766">
        <f>SUM(IU44:IU55)</f>
        <v>219740.84807835185</v>
      </c>
      <c r="IV43" s="767">
        <f>IF(IS56&gt;0,(IS43-IS56)/IS56,0)</f>
        <v>-2.1940279265579795E-3</v>
      </c>
      <c r="IW43" s="767">
        <f t="shared" ref="IW43:IW55" si="877">+IS43/CZ43</f>
        <v>0.21107609702216557</v>
      </c>
      <c r="IX43" s="768">
        <f>IS43/HU43</f>
        <v>0.61026830694589895</v>
      </c>
      <c r="IY43" s="766">
        <f>SUM(IY44:IY55)</f>
        <v>240399.55035863392</v>
      </c>
      <c r="IZ43" s="775">
        <f>SUM(IZ44:IZ55)</f>
        <v>1218663.7368931896</v>
      </c>
      <c r="JA43" s="770">
        <f t="shared" ref="JA43:JA55" si="878">+(IS43+IY43)/CZ43</f>
        <v>0.26294613327008004</v>
      </c>
      <c r="JB43" s="776">
        <f t="shared" ref="JB43:JB55" si="879">+(IS43+IY43)/HU43</f>
        <v>0.76023620785375534</v>
      </c>
      <c r="JC43" s="772">
        <f>SUM(JC44:JC55)</f>
        <v>971721.92673535203</v>
      </c>
      <c r="JD43" s="767">
        <f t="shared" si="347"/>
        <v>0.20374229460780616</v>
      </c>
      <c r="JE43" s="766">
        <f t="shared" ref="JE43:JF43" si="880">SUM(JE44:JE55)</f>
        <v>751981.07865700021</v>
      </c>
      <c r="JF43" s="766">
        <f t="shared" si="880"/>
        <v>219740.84807835185</v>
      </c>
      <c r="JG43" s="724">
        <f t="shared" ref="JG43:JG55" si="881">+JT43+JU43+JV43+JW43+JX43+JY43+JZ43+KA43+KB43+KC43+KE43+KF43+KG43+KH43+KI43+FD43+FL43</f>
        <v>2911619.9163454231</v>
      </c>
      <c r="JH43" s="727">
        <f t="shared" si="350"/>
        <v>292.18328910327392</v>
      </c>
      <c r="JI43" s="729">
        <f>+JG43/CZ43</f>
        <v>0.62822842378732757</v>
      </c>
      <c r="JJ43" s="759"/>
      <c r="JK43" s="760">
        <f>SUM(DATI!CO41:CO52)/SUM(DATI!CP41:CP52)</f>
        <v>0.99091918244458999</v>
      </c>
      <c r="JL43" s="777">
        <f>(JG43-JG56)/JG56</f>
        <v>9.7848194221032917E-3</v>
      </c>
      <c r="JM43" s="778">
        <f>IF(JI56&gt;0,(JI43-JI56)/JI56,0)</f>
        <v>-9.3526637310057323E-3</v>
      </c>
      <c r="JN43" s="779">
        <f t="shared" ref="JN43:JN55" si="882">+JG43+IS43</f>
        <v>3889884.1028799787</v>
      </c>
      <c r="JO43" s="780">
        <f t="shared" ref="JO43:JO55" si="883">+JG43+IS43+IY43</f>
        <v>4130283.6532386127</v>
      </c>
      <c r="JP43" s="729">
        <f>+JN43/CZ43</f>
        <v>0.83930452080949314</v>
      </c>
      <c r="JQ43" s="745">
        <f>JP43-JP56</f>
        <v>-1.0481773483300594E-2</v>
      </c>
      <c r="JR43" s="781">
        <f t="shared" ref="JR43:JR55" si="884">+JO43/CZ43</f>
        <v>0.89117455705740767</v>
      </c>
      <c r="JS43" s="752">
        <f>JR43-JR56</f>
        <v>-9.6480752690434324E-3</v>
      </c>
      <c r="JT43" s="736">
        <f t="shared" ref="JT43:KI43" si="885">SUM(JT44:JT55)</f>
        <v>543312.73174192128</v>
      </c>
      <c r="JU43" s="737">
        <f t="shared" si="885"/>
        <v>427378.9212582066</v>
      </c>
      <c r="JV43" s="737">
        <f t="shared" si="885"/>
        <v>234344.07021193655</v>
      </c>
      <c r="JW43" s="737">
        <f t="shared" si="885"/>
        <v>779837.13073600002</v>
      </c>
      <c r="JX43" s="737">
        <f t="shared" si="885"/>
        <v>432345.82223199995</v>
      </c>
      <c r="JY43" s="737">
        <f t="shared" si="885"/>
        <v>234079.90716429113</v>
      </c>
      <c r="JZ43" s="737">
        <f t="shared" si="885"/>
        <v>73327.053685253268</v>
      </c>
      <c r="KA43" s="737">
        <f t="shared" si="885"/>
        <v>3811.4068361429186</v>
      </c>
      <c r="KB43" s="737">
        <f t="shared" si="885"/>
        <v>48363.993905791664</v>
      </c>
      <c r="KC43" s="737">
        <f t="shared" si="885"/>
        <v>0</v>
      </c>
      <c r="KD43" s="737">
        <f t="shared" si="885"/>
        <v>8613.5348969999995</v>
      </c>
      <c r="KE43" s="737">
        <f t="shared" si="885"/>
        <v>961.16848668697298</v>
      </c>
      <c r="KF43" s="737">
        <f t="shared" si="885"/>
        <v>1244.8768428687154</v>
      </c>
      <c r="KG43" s="737">
        <f t="shared" si="885"/>
        <v>2518.6879011205701</v>
      </c>
      <c r="KH43" s="737">
        <f t="shared" si="885"/>
        <v>23910.272396600842</v>
      </c>
      <c r="KI43" s="737">
        <f t="shared" si="885"/>
        <v>6939.6623753066051</v>
      </c>
      <c r="KJ43" s="782">
        <f t="shared" si="353"/>
        <v>54.521848844643699</v>
      </c>
      <c r="KK43" s="783">
        <f>+(KJ43-KJ56)/KJ56</f>
        <v>2.2490566697841517E-2</v>
      </c>
      <c r="KL43" s="784">
        <f t="shared" si="354"/>
        <v>42.887802149453861</v>
      </c>
      <c r="KM43" s="783">
        <f>+(KL43-KL56)/KL56</f>
        <v>-8.651655564931306E-3</v>
      </c>
      <c r="KN43" s="784">
        <f t="shared" si="355"/>
        <v>23.516606969193774</v>
      </c>
      <c r="KO43" s="783">
        <f>+(KN43-KN56)/KN56</f>
        <v>-6.7746868735770877E-2</v>
      </c>
      <c r="KP43" s="784">
        <f t="shared" si="356"/>
        <v>78.25725347740493</v>
      </c>
      <c r="KQ43" s="783">
        <f>+(KP43-KP56)/KP56</f>
        <v>1.2067952785077832E-2</v>
      </c>
      <c r="KR43" s="784">
        <f t="shared" si="357"/>
        <v>43.386234467156491</v>
      </c>
      <c r="KS43" s="783">
        <f>+(KR43-KR56)/KR56</f>
        <v>-5.2054887332878413E-2</v>
      </c>
      <c r="KT43" s="784">
        <f t="shared" si="358"/>
        <v>23.490098004995776</v>
      </c>
      <c r="KU43" s="783">
        <f>+(KT43-KT56)/KT56</f>
        <v>0.1464266684993476</v>
      </c>
      <c r="KV43" s="784">
        <f t="shared" si="359"/>
        <v>7.3584260108034885</v>
      </c>
      <c r="KW43" s="783">
        <f>+(KV43-KV56)/KV56</f>
        <v>7.8639341763048209E-2</v>
      </c>
      <c r="KX43" s="784">
        <f t="shared" si="360"/>
        <v>0.3824775958026605</v>
      </c>
      <c r="KY43" s="783">
        <f>+(KX43-KX56)/KX56</f>
        <v>0.75290266808989348</v>
      </c>
      <c r="KZ43" s="784">
        <f t="shared" si="361"/>
        <v>4.8533638385404005</v>
      </c>
      <c r="LA43" s="783">
        <f>+(KZ43-KZ56)/KZ56</f>
        <v>-3.268003930324408E-3</v>
      </c>
      <c r="LB43" s="785" t="s">
        <v>177</v>
      </c>
      <c r="LC43" s="786" t="s">
        <v>177</v>
      </c>
      <c r="LD43" s="784">
        <f t="shared" si="362"/>
        <v>0.86437482546493005</v>
      </c>
      <c r="LE43" s="783">
        <f>+(LD43-LD56)/LD56</f>
        <v>-3.0077811512005337E-2</v>
      </c>
      <c r="LF43" s="784">
        <f t="shared" si="363"/>
        <v>9.6453993959182222E-2</v>
      </c>
      <c r="LG43" s="783">
        <f>+(LF43-LF56)/LF56</f>
        <v>-0.10872059205999678</v>
      </c>
      <c r="LH43" s="784">
        <f t="shared" si="364"/>
        <v>0.12492434484183167</v>
      </c>
      <c r="LI43" s="783">
        <f>+(LH43-LH56)/LH56</f>
        <v>8.9770943767666964E-2</v>
      </c>
      <c r="LJ43" s="784">
        <f t="shared" si="365"/>
        <v>0.25275226036292958</v>
      </c>
      <c r="LK43" s="783">
        <f>+(LJ43-LJ56)/LJ56</f>
        <v>3.2015057932275423E-2</v>
      </c>
      <c r="LL43" s="784">
        <f t="shared" si="366"/>
        <v>2.3994141518865888</v>
      </c>
      <c r="LM43" s="783">
        <f>+(LL43-LL56)/LL56</f>
        <v>6.4615638334504205E-2</v>
      </c>
      <c r="LN43" s="784">
        <f t="shared" si="367"/>
        <v>0.69640043561330323</v>
      </c>
      <c r="LO43" s="787">
        <f>+(LN43-LN56)/LN56</f>
        <v>-0.23714306827069695</v>
      </c>
      <c r="LP43" s="788">
        <f t="shared" ref="LP43:LP55" si="886">+JT43/CZ43</f>
        <v>0.11722838519192247</v>
      </c>
      <c r="LQ43" s="789">
        <f t="shared" ref="LQ43:LQ55" si="887">+JU43/CZ43</f>
        <v>9.2213816973396034E-2</v>
      </c>
      <c r="LR43" s="789">
        <f t="shared" ref="LR43:LR55" si="888">+JV43/CZ43</f>
        <v>5.0563469849436875E-2</v>
      </c>
      <c r="LS43" s="789">
        <f t="shared" ref="LS43:LS55" si="889">+JW43/CZ43</f>
        <v>0.16826229574223991</v>
      </c>
      <c r="LT43" s="789">
        <f t="shared" ref="LT43:LT55" si="890">+JX43/CZ43</f>
        <v>9.3285505057529791E-2</v>
      </c>
      <c r="LU43" s="789">
        <f t="shared" ref="LU43:LU55" si="891">+JY43/CZ43</f>
        <v>5.0506472459731756E-2</v>
      </c>
      <c r="LV43" s="789">
        <f t="shared" ref="LV43:LV55" si="892">+JZ43/CZ43</f>
        <v>1.582148105906496E-2</v>
      </c>
      <c r="LW43" s="789">
        <f t="shared" ref="LW43:LW55" si="893">+KA43/CZ43</f>
        <v>8.2237179916248545E-4</v>
      </c>
      <c r="LX43" s="790">
        <f t="shared" ref="LX43:LX55" si="894">+KB43/CZ43</f>
        <v>1.0435302866602186E-2</v>
      </c>
      <c r="LY43" s="791" t="s">
        <v>177</v>
      </c>
      <c r="LZ43" s="790">
        <f t="shared" ref="LZ43:LZ55" si="895">+KD43/CZ43</f>
        <v>1.8585074999663792E-3</v>
      </c>
      <c r="MA43" s="790">
        <f t="shared" ref="MA43:MA55" si="896">+KE43/CZ43</f>
        <v>2.0738742718291378E-4</v>
      </c>
      <c r="MB43" s="790">
        <f t="shared" ref="MB43:MB55" si="897">+KF43/CZ43</f>
        <v>2.6860202886178373E-4</v>
      </c>
      <c r="MC43" s="790">
        <f t="shared" ref="MC43:MC55" si="898">+KG43/CZ43</f>
        <v>5.4344707605904043E-4</v>
      </c>
      <c r="MD43" s="790">
        <f t="shared" ref="MD43:MD55" si="899">+KH43/CZ43</f>
        <v>5.1590225275338266E-3</v>
      </c>
      <c r="ME43" s="790">
        <f t="shared" ref="ME43:ME55" si="900">+KI43/CZ43</f>
        <v>1.497342812906447E-3</v>
      </c>
      <c r="MF43" s="792">
        <f t="shared" ref="MF43:MF55" si="901">+JT43/DW43</f>
        <v>0.18211760997157819</v>
      </c>
      <c r="MG43" s="789">
        <f t="shared" ref="MG43:MG55" si="902">+JU43/DW43</f>
        <v>0.14325677118265548</v>
      </c>
      <c r="MH43" s="789">
        <f t="shared" ref="MH43:MH55" si="903">+JV43/DW43</f>
        <v>7.8551779637444863E-2</v>
      </c>
      <c r="MI43" s="789">
        <f t="shared" ref="MI43:MI55" si="904">+JW43/DW43</f>
        <v>0.26140023253531136</v>
      </c>
      <c r="MJ43" s="789">
        <f t="shared" ref="MJ43:MJ55" si="905">+JX43/DW43</f>
        <v>0.14492166891367794</v>
      </c>
      <c r="MK43" s="789">
        <f t="shared" ref="MK43:MK55" si="906">+JY43/DW43</f>
        <v>7.846323258145052E-2</v>
      </c>
      <c r="ML43" s="789">
        <f t="shared" ref="ML43:ML55" si="907">+JZ43/DW43</f>
        <v>2.4579118035023845E-2</v>
      </c>
      <c r="MM43" s="789">
        <f t="shared" ref="MM43:MM55" si="908">+KA43/DW43</f>
        <v>1.2775778351489073E-3</v>
      </c>
      <c r="MN43" s="790">
        <f>+KB43/DW43</f>
        <v>1.6211537967394076E-2</v>
      </c>
      <c r="MO43" s="791" t="s">
        <v>177</v>
      </c>
      <c r="MP43" s="790">
        <f t="shared" ref="MP43:MP55" si="909">+KD43/DW43</f>
        <v>2.8872439337452524E-3</v>
      </c>
      <c r="MQ43" s="790">
        <f t="shared" ref="MQ43:MQ55" si="910">+KE43/DW43</f>
        <v>3.2218223013882647E-4</v>
      </c>
      <c r="MR43" s="790">
        <f t="shared" ref="MR43:MR55" si="911">+KF43/DW43</f>
        <v>4.1728084413804171E-4</v>
      </c>
      <c r="MS43" s="790">
        <f t="shared" ref="MS43:MS55" si="912">+KG43/DW43</f>
        <v>8.4426039372531125E-4</v>
      </c>
      <c r="MT43" s="790">
        <f t="shared" ref="MT43:MT55" si="913">+KH43/DW43</f>
        <v>8.0146873213837438E-3</v>
      </c>
      <c r="MU43" s="790">
        <f t="shared" ref="MU43:MU55" si="914">+KI43/DW43</f>
        <v>2.326164383721561E-3</v>
      </c>
      <c r="MV43" s="724">
        <f t="shared" si="397"/>
        <v>3031315.267315743</v>
      </c>
      <c r="MW43" s="727">
        <f t="shared" si="398"/>
        <v>292.18328910327392</v>
      </c>
      <c r="MX43" s="722">
        <f t="shared" si="399"/>
        <v>0.63558010913423568</v>
      </c>
      <c r="MY43" s="1482">
        <f>JE43/G43</f>
        <v>0.15766892384734379</v>
      </c>
      <c r="MZ43" s="1478">
        <f>JF43/G43</f>
        <v>4.6073370760462383E-2</v>
      </c>
      <c r="NA43" s="1479">
        <f>MY43+MZ43</f>
        <v>0.20374229460780618</v>
      </c>
      <c r="NB43" s="779">
        <f>JN43+Z43*0.98+AA43</f>
        <v>4009579.4538502987</v>
      </c>
      <c r="NC43" s="780">
        <f>JO43+Z43*0.98+AA43</f>
        <v>4249979.0042089326</v>
      </c>
      <c r="ND43" s="729">
        <f t="shared" si="400"/>
        <v>0.84069412849861735</v>
      </c>
      <c r="NE43" s="723">
        <f t="shared" si="401"/>
        <v>0.89109903824199144</v>
      </c>
    </row>
    <row r="44" spans="1:369" outlineLevel="1" x14ac:dyDescent="0.2">
      <c r="A44" s="795" t="s">
        <v>178</v>
      </c>
      <c r="B44" s="400">
        <f>DATI!D41</f>
        <v>243</v>
      </c>
      <c r="C44" s="1514" t="str">
        <f>DATI!F41 &amp; "/" &amp; DATI!E41 &amp; " (" &amp; TEXT(DATI!F41/DATI!E41,"0,0%") &amp; ")"</f>
        <v>242/242 (100,0%)</v>
      </c>
      <c r="D44" s="401">
        <f>DATI!G41</f>
        <v>1102670</v>
      </c>
      <c r="E44" s="402">
        <f t="shared" ref="E44:E55" si="915">D44/$D$43</f>
        <v>0.11065377921988519</v>
      </c>
      <c r="F44" s="403">
        <f t="shared" ref="F44:F55" si="916">+(D44-D57)/D57</f>
        <v>2.7727735283338533E-3</v>
      </c>
      <c r="G44" s="404">
        <f>DATI!H41</f>
        <v>520971.65380000003</v>
      </c>
      <c r="H44" s="405">
        <f t="shared" si="251"/>
        <v>1427.3195994520549</v>
      </c>
      <c r="I44" s="796">
        <f t="shared" si="252"/>
        <v>472.46379587727972</v>
      </c>
      <c r="J44" s="407">
        <f t="shared" si="805"/>
        <v>1.2944213585678896</v>
      </c>
      <c r="K44" s="408">
        <f t="shared" si="254"/>
        <v>2.7828972346823608E-2</v>
      </c>
      <c r="L44" s="408">
        <f t="shared" ref="L44:L55" si="917">+(I44-I57)/I57</f>
        <v>2.4986915759915997E-2</v>
      </c>
      <c r="M44" s="408">
        <f t="shared" ref="M44:M55" si="918">G44/$G$43</f>
        <v>0.1092328548429924</v>
      </c>
      <c r="N44" s="409">
        <f>DATI!I41</f>
        <v>112803.53640000001</v>
      </c>
      <c r="O44" s="409"/>
      <c r="P44" s="409">
        <f>DATI!J41</f>
        <v>29648.697890000003</v>
      </c>
      <c r="Q44" s="405">
        <f>DATI!K41</f>
        <v>29648.697890000003</v>
      </c>
      <c r="R44" s="405">
        <f>DATI!L41</f>
        <v>0</v>
      </c>
      <c r="S44" s="405">
        <f t="shared" ref="S44:S52" si="919">P44-Q44-R44</f>
        <v>0</v>
      </c>
      <c r="T44" s="409">
        <f>DATI!M41</f>
        <v>14542.517</v>
      </c>
      <c r="U44" s="405">
        <f>DATI!N41</f>
        <v>14542.517</v>
      </c>
      <c r="V44" s="405">
        <f>DATI!O41</f>
        <v>0</v>
      </c>
      <c r="W44" s="410">
        <f>T44-U44-V44</f>
        <v>0</v>
      </c>
      <c r="X44" s="411">
        <f>DATI!P41</f>
        <v>335220.68390999996</v>
      </c>
      <c r="Y44" s="405">
        <f>DATI!Q41</f>
        <v>23533.123909999998</v>
      </c>
      <c r="Z44" s="409">
        <f>DATI!R41</f>
        <v>14983.702600000001</v>
      </c>
      <c r="AA44" s="409">
        <f>DATI!U41</f>
        <v>3683.8890000000001</v>
      </c>
      <c r="AB44" s="409">
        <f>DATI!V41</f>
        <v>10088.627</v>
      </c>
      <c r="AC44" s="409">
        <f>DATI!W41</f>
        <v>408168.11739999999</v>
      </c>
      <c r="AD44" s="406">
        <f t="shared" si="257"/>
        <v>370.16343729311581</v>
      </c>
      <c r="AE44" s="408">
        <f>+(AC44-AC57)/AC57</f>
        <v>4.0044693784290278E-2</v>
      </c>
      <c r="AF44" s="408">
        <f>+(AD44-AD57)/AD57</f>
        <v>3.7168859426460421E-2</v>
      </c>
      <c r="AG44" s="797">
        <f t="shared" si="258"/>
        <v>0.78347471387895307</v>
      </c>
      <c r="AH44" s="413">
        <f t="shared" ref="AH44:AH55" si="920">N44+R44+V44</f>
        <v>112803.53640000001</v>
      </c>
      <c r="AI44" s="405">
        <f t="shared" ref="AI44:AI55" si="921">AH44/365</f>
        <v>309.05078465753428</v>
      </c>
      <c r="AJ44" s="406">
        <f t="shared" si="260"/>
        <v>102.3003585841639</v>
      </c>
      <c r="AK44" s="407">
        <f t="shared" si="261"/>
        <v>0.28027495502510658</v>
      </c>
      <c r="AL44" s="408">
        <f t="shared" ref="AL44:AL55" si="922">(AH44-AH57)/AH57</f>
        <v>-1.40724238499588E-2</v>
      </c>
      <c r="AM44" s="408">
        <f t="shared" ref="AM44:AM55" si="923">(AJ44-AJ57)/AJ57</f>
        <v>-1.6798618613289237E-2</v>
      </c>
      <c r="AN44" s="420">
        <f>DATI!EH41/1000</f>
        <v>4867.0469999999996</v>
      </c>
      <c r="AO44" s="421">
        <f>DATI!EI41/1000</f>
        <v>2852.857</v>
      </c>
      <c r="AP44" s="421">
        <f>DATI!EJ41/1000</f>
        <v>0.65</v>
      </c>
      <c r="AQ44" s="421">
        <f>DATI!EK41/1000</f>
        <v>2074.9050000000002</v>
      </c>
      <c r="AR44" s="421">
        <f>DATI!EL41/1000</f>
        <v>265.97000000000003</v>
      </c>
      <c r="AS44" s="421">
        <f>DATI!EM41/1000</f>
        <v>0.52800000000000002</v>
      </c>
      <c r="AT44" s="421">
        <f>DATI!EN41/1000</f>
        <v>26.67</v>
      </c>
      <c r="AU44" s="421">
        <f>DATI!EO41/1000</f>
        <v>0</v>
      </c>
      <c r="AV44" s="421">
        <f>DATI!EP41/1000</f>
        <v>0</v>
      </c>
      <c r="AW44" s="421">
        <f>DATI!EQ41/1000</f>
        <v>0</v>
      </c>
      <c r="AX44" s="421"/>
      <c r="AY44" s="421"/>
      <c r="AZ44" s="421">
        <f>DATI!EV41/1000</f>
        <v>0</v>
      </c>
      <c r="BA44" s="421"/>
      <c r="BB44" s="417">
        <f>DATI!DE41/1000</f>
        <v>192.11515000000003</v>
      </c>
      <c r="BC44" s="418">
        <f>DATI!DF41/1000</f>
        <v>6.8639999999999999</v>
      </c>
      <c r="BD44" s="418">
        <f>DATI!DG41/1000</f>
        <v>3.093</v>
      </c>
      <c r="BE44" s="418">
        <f>DATI!DH41/1000</f>
        <v>68706.155419999981</v>
      </c>
      <c r="BF44" s="418">
        <f>DATI!DI41/1000</f>
        <v>122.40504</v>
      </c>
      <c r="BG44" s="418">
        <f>DATI!DJ41/1000</f>
        <v>31329.339260000001</v>
      </c>
      <c r="BH44" s="418">
        <f>DATI!DK41/1000</f>
        <v>9186.9120700000003</v>
      </c>
      <c r="BI44" s="418">
        <f>DATI!DL41/1000</f>
        <v>32858.857340000002</v>
      </c>
      <c r="BJ44" s="418">
        <f>DATI!DM41/1000</f>
        <v>381.08236999999997</v>
      </c>
      <c r="BK44" s="798">
        <f>DATI!DN41/1000</f>
        <v>139.37181000000004</v>
      </c>
      <c r="BL44" s="418">
        <f>DATI!DO41/1000</f>
        <v>139.31089</v>
      </c>
      <c r="BM44" s="418">
        <f>DATI!DP41/1000</f>
        <v>29216.388329999998</v>
      </c>
      <c r="BN44" s="418">
        <f>DATI!DQ41/1000</f>
        <v>277.24084999999997</v>
      </c>
      <c r="BO44" s="418">
        <f>DATI!DR41/1000</f>
        <v>6845.8549399999993</v>
      </c>
      <c r="BP44" s="418">
        <f>DATI!DS41/1000</f>
        <v>2923.8919999999998</v>
      </c>
      <c r="BQ44" s="418">
        <f>DATI!DT41/1000</f>
        <v>60.132059999999996</v>
      </c>
      <c r="BR44" s="418">
        <f>DATI!DU41/1000</f>
        <v>82022.905099999989</v>
      </c>
      <c r="BS44" s="418">
        <f>DATI!DV41/1000</f>
        <v>48183.071800000005</v>
      </c>
      <c r="BT44" s="418">
        <f>DATI!DW41/1000</f>
        <v>14.076529999999998</v>
      </c>
      <c r="BU44" s="418">
        <f>DATI!DX41/1000</f>
        <v>849.82286999999974</v>
      </c>
      <c r="BV44" s="419">
        <f>DATI!DY41/1000</f>
        <v>21761.793079999999</v>
      </c>
      <c r="BW44" s="420">
        <f>DATI!DZ41/1000</f>
        <v>3.093</v>
      </c>
      <c r="BX44" s="421">
        <f>DATI!EA41/1000</f>
        <v>0</v>
      </c>
      <c r="BY44" s="421">
        <f>DATI!EB41/1000</f>
        <v>0</v>
      </c>
      <c r="BZ44" s="421">
        <f>DATI!EC41/1000</f>
        <v>0</v>
      </c>
      <c r="CA44" s="421">
        <f>DATI!ED41/1000</f>
        <v>0</v>
      </c>
      <c r="CB44" s="421">
        <f>DATI!EE41/1000</f>
        <v>0</v>
      </c>
      <c r="CC44" s="421">
        <f>DATI!EF41/1000</f>
        <v>0</v>
      </c>
      <c r="CD44" s="422">
        <f>DATI!EG41/1000</f>
        <v>0</v>
      </c>
      <c r="CE44" s="420">
        <f t="shared" si="811"/>
        <v>0.17422723933724507</v>
      </c>
      <c r="CF44" s="421">
        <f t="shared" si="812"/>
        <v>6.2248904930758972E-3</v>
      </c>
      <c r="CG44" s="421">
        <f t="shared" si="813"/>
        <v>2.8050096583746723E-3</v>
      </c>
      <c r="CH44" s="421">
        <f t="shared" si="814"/>
        <v>62.308900595826479</v>
      </c>
      <c r="CI44" s="421">
        <f t="shared" si="815"/>
        <v>0.111007862733184</v>
      </c>
      <c r="CJ44" s="421">
        <f t="shared" si="816"/>
        <v>28.41225322172545</v>
      </c>
      <c r="CK44" s="421">
        <f t="shared" si="817"/>
        <v>8.3315153853827528</v>
      </c>
      <c r="CL44" s="421">
        <f t="shared" si="818"/>
        <v>29.799357323587294</v>
      </c>
      <c r="CM44" s="421">
        <f t="shared" si="819"/>
        <v>0.34559965356815731</v>
      </c>
      <c r="CN44" s="421">
        <f t="shared" si="820"/>
        <v>0.1263948506806207</v>
      </c>
      <c r="CO44" s="421">
        <f t="shared" si="821"/>
        <v>0.12633960296371535</v>
      </c>
      <c r="CP44" s="421">
        <f t="shared" si="822"/>
        <v>26.496039912213082</v>
      </c>
      <c r="CQ44" s="421">
        <f t="shared" si="823"/>
        <v>0.25142685481603744</v>
      </c>
      <c r="CR44" s="421">
        <f t="shared" si="824"/>
        <v>6.2084349261338385</v>
      </c>
      <c r="CS44" s="421">
        <f t="shared" si="825"/>
        <v>2.651647365032149</v>
      </c>
      <c r="CT44" s="421">
        <f t="shared" si="826"/>
        <v>5.4533142281915713E-2</v>
      </c>
      <c r="CU44" s="421">
        <f t="shared" si="827"/>
        <v>74.385722927076998</v>
      </c>
      <c r="CV44" s="421">
        <f t="shared" si="828"/>
        <v>43.696728667688433</v>
      </c>
      <c r="CW44" s="421">
        <f t="shared" si="829"/>
        <v>1.2765859232589985E-2</v>
      </c>
      <c r="CX44" s="421">
        <f t="shared" si="830"/>
        <v>0.77069555714765048</v>
      </c>
      <c r="CY44" s="422">
        <f t="shared" si="831"/>
        <v>19.735544705124831</v>
      </c>
      <c r="CZ44" s="404">
        <f>DATI!AA41</f>
        <v>492305.61940000003</v>
      </c>
      <c r="DA44" s="405">
        <f t="shared" si="832"/>
        <v>1348.7825189041096</v>
      </c>
      <c r="DB44" s="406">
        <f t="shared" si="288"/>
        <v>446.46686624284695</v>
      </c>
      <c r="DC44" s="407">
        <f t="shared" si="833"/>
        <v>1.2231968938160189</v>
      </c>
      <c r="DD44" s="423">
        <f>+(CZ44-CZ57)/CZ57</f>
        <v>2.0589378252092391E-2</v>
      </c>
      <c r="DE44" s="424">
        <f t="shared" ref="DE44:DE55" si="924">(DB44-DB57)/DB57</f>
        <v>1.7767339913976152E-2</v>
      </c>
      <c r="DF44" s="405">
        <f>+CZ44-CZ57</f>
        <v>9931.7774900000077</v>
      </c>
      <c r="DG44" s="425">
        <f>+DB44-DB57</f>
        <v>7.7940490540154883</v>
      </c>
      <c r="DH44" s="426">
        <f t="shared" ref="DH44:DH55" si="925">+CZ44/$CZ$43</f>
        <v>0.10622278737724303</v>
      </c>
      <c r="DI44" s="404">
        <f>DATI!AB41+DATI!AG41</f>
        <v>345218.41520503681</v>
      </c>
      <c r="DJ44" s="405">
        <f t="shared" ref="DJ44:DJ55" si="926">DI44/365</f>
        <v>945.80387727407344</v>
      </c>
      <c r="DK44" s="427">
        <f t="shared" si="290"/>
        <v>313.07500449367154</v>
      </c>
      <c r="DL44" s="428">
        <f t="shared" si="291"/>
        <v>0.85773973833882611</v>
      </c>
      <c r="DM44" s="429">
        <f>DI44/CZ44</f>
        <v>0.70122785847086921</v>
      </c>
      <c r="DN44" s="402">
        <f>(DM44-DM57)/DM57</f>
        <v>2.2501612851604784E-2</v>
      </c>
      <c r="DO44" s="402">
        <f>+ROUND(DM44,3)-ROUND(DM57,3)</f>
        <v>1.4999999999999902E-2</v>
      </c>
      <c r="DP44" s="402">
        <f>(DI44-DI57)/DI57</f>
        <v>4.3554285321981002E-2</v>
      </c>
      <c r="DQ44" s="402">
        <f>(DK44-DK57)/DK57</f>
        <v>4.0668746569728062E-2</v>
      </c>
      <c r="DR44" s="430">
        <f>DI44-DI57</f>
        <v>14408.202396105451</v>
      </c>
      <c r="DS44" s="430">
        <f>DK44-DK57</f>
        <v>12.234794267665166</v>
      </c>
      <c r="DT44" s="431">
        <f>DI44/$DI$43</f>
        <v>0.11387282493084931</v>
      </c>
      <c r="DU44" s="432" t="str">
        <f>DATI!AI41</f>
        <v>23/23</v>
      </c>
      <c r="DV44" s="431">
        <f>DATI!AJ41/DATI!AK41</f>
        <v>1</v>
      </c>
      <c r="DW44" s="433">
        <f>DATI!AB41</f>
        <v>335310.86811000004</v>
      </c>
      <c r="DX44" s="405">
        <f t="shared" si="834"/>
        <v>918.65991263013711</v>
      </c>
      <c r="DY44" s="434">
        <f t="shared" si="293"/>
        <v>304.08995266942969</v>
      </c>
      <c r="DZ44" s="407">
        <f t="shared" si="294"/>
        <v>0.8331231579984375</v>
      </c>
      <c r="EA44" s="429">
        <f>+DW44/CZ44</f>
        <v>0.68110306869676174</v>
      </c>
      <c r="EB44" s="426">
        <f>+(EA44-EA57)/EA57</f>
        <v>8.4747218322364162E-3</v>
      </c>
      <c r="EC44" s="435">
        <f>CZ44-DI44</f>
        <v>147087.20419496321</v>
      </c>
      <c r="ED44" s="436">
        <f t="shared" si="835"/>
        <v>402.97864163003618</v>
      </c>
      <c r="EE44" s="437">
        <f t="shared" si="296"/>
        <v>133.39186174917538</v>
      </c>
      <c r="EF44" s="438">
        <f t="shared" si="297"/>
        <v>0.36545715547719282</v>
      </c>
      <c r="EG44" s="439">
        <f t="shared" ref="EG44:EG55" si="927">(EC44-EC57)/EC57</f>
        <v>-2.9534954610517972E-2</v>
      </c>
      <c r="EH44" s="439">
        <f t="shared" ref="EH44:EH55" si="928">(EE44-EE57)/EE57</f>
        <v>-3.2218393829316412E-2</v>
      </c>
      <c r="EI44" s="423">
        <f t="shared" si="836"/>
        <v>0.29877214152913079</v>
      </c>
      <c r="EJ44" s="440">
        <f t="shared" ref="EJ44:EJ55" si="929">(EC44-EC57)</f>
        <v>-4476.4249061054434</v>
      </c>
      <c r="EK44" s="440">
        <f t="shared" ref="EK44:EK55" si="930">(EE44-EE57)</f>
        <v>-4.4407452136496772</v>
      </c>
      <c r="EL44" s="404">
        <f>DATI!AD41</f>
        <v>112803.53640000001</v>
      </c>
      <c r="EM44" s="405">
        <f t="shared" si="837"/>
        <v>309.05078465753428</v>
      </c>
      <c r="EN44" s="434">
        <f t="shared" si="300"/>
        <v>102.3003585841639</v>
      </c>
      <c r="EO44" s="407">
        <f t="shared" si="838"/>
        <v>0.28027495502510658</v>
      </c>
      <c r="EP44" s="423">
        <f>+(EL44-EL57)/EL57</f>
        <v>-1.40724238499588E-2</v>
      </c>
      <c r="EQ44" s="424">
        <f>(EN44-EN57)/EN57</f>
        <v>-1.6798618613289237E-2</v>
      </c>
      <c r="ER44" s="423">
        <f t="shared" ref="ER44:ER55" si="931">+EL44/$EL$69</f>
        <v>8.4027280024731629E-2</v>
      </c>
      <c r="ES44" s="405">
        <f>+EL44-EL57</f>
        <v>-1610.0768599999865</v>
      </c>
      <c r="ET44" s="423">
        <f t="shared" si="839"/>
        <v>0.22913314809910132</v>
      </c>
      <c r="EU44" s="425">
        <f>+EN44-EN57</f>
        <v>-1.747866449734147</v>
      </c>
      <c r="EV44" s="404">
        <f>DATI!AE41</f>
        <v>29648.697890000003</v>
      </c>
      <c r="EW44" s="405">
        <f t="shared" si="840"/>
        <v>81.229309287671242</v>
      </c>
      <c r="EX44" s="434">
        <f t="shared" si="304"/>
        <v>26.888096973709274</v>
      </c>
      <c r="EY44" s="407">
        <f t="shared" si="305"/>
        <v>7.3666019106052805E-2</v>
      </c>
      <c r="EZ44" s="423">
        <f>(EV44-EV57)/EV57</f>
        <v>9.457341608591496E-3</v>
      </c>
      <c r="FA44" s="424">
        <f>(EX44-EX57)/EX57</f>
        <v>6.6660845375145173E-3</v>
      </c>
      <c r="FB44" s="405">
        <f>+EV44-EV57</f>
        <v>277.77089000000342</v>
      </c>
      <c r="FC44" s="425">
        <f>+EX44-EX57</f>
        <v>0.17805142165088483</v>
      </c>
      <c r="FD44" s="405">
        <f>DATI!AG41</f>
        <v>9907.547095036778</v>
      </c>
      <c r="FE44" s="423">
        <f t="shared" si="841"/>
        <v>2.0124789774107497E-2</v>
      </c>
      <c r="FF44" s="405">
        <f>+EV44-FD44</f>
        <v>19741.150794963225</v>
      </c>
      <c r="FG44" s="423">
        <f t="shared" ref="FG44:FG55" si="932">+FF44/D44</f>
        <v>1.7903045149467407E-2</v>
      </c>
      <c r="FH44" s="404">
        <f>DATI!AF41</f>
        <v>14542.517</v>
      </c>
      <c r="FI44" s="405">
        <f t="shared" ref="FI44:FI55" si="933">+FH44/365</f>
        <v>39.842512328767121</v>
      </c>
      <c r="FJ44" s="402">
        <f t="shared" si="842"/>
        <v>2.9539612035555812E-2</v>
      </c>
      <c r="FK44" s="402">
        <f t="shared" ref="FK44:FK55" si="934">+(FH44-FH57)/FH57</f>
        <v>0.13578470936051079</v>
      </c>
      <c r="FL44" s="441">
        <f>DATI!AL41</f>
        <v>7441.6315590530039</v>
      </c>
      <c r="FM44" s="442" t="str">
        <f>DATI!AM41</f>
        <v>8/8</v>
      </c>
      <c r="FN44" s="443">
        <f>DATI!AN41/DATI!AO41</f>
        <v>1</v>
      </c>
      <c r="FO44" s="408">
        <f t="shared" ref="FO44:FO55" si="935">FL44/FH44</f>
        <v>0.51171551383113423</v>
      </c>
      <c r="FP44" s="444">
        <f t="shared" si="843"/>
        <v>1.5115877751146797E-2</v>
      </c>
      <c r="FQ44" s="408">
        <f t="shared" ref="FQ44:FQ55" si="936">(FL44-FL57)/FL57</f>
        <v>0.25017095057774835</v>
      </c>
      <c r="FR44" s="404">
        <f>DATI!AP41</f>
        <v>35152.439909999994</v>
      </c>
      <c r="FS44" s="441">
        <f>DATI!AQ41</f>
        <v>310.41300000000007</v>
      </c>
      <c r="FT44" s="441">
        <f>DATI!AR41</f>
        <v>14985.882599999999</v>
      </c>
      <c r="FU44" s="417">
        <f>DATI!AS41/1000</f>
        <v>198.69015000000002</v>
      </c>
      <c r="FV44" s="418">
        <f>DATI!AT41/1000</f>
        <v>27.350200000000001</v>
      </c>
      <c r="FW44" s="418">
        <f>DATI!AU41/1000</f>
        <v>3.093</v>
      </c>
      <c r="FX44" s="418">
        <f>DATI!AV41/1000</f>
        <v>68706.155419999981</v>
      </c>
      <c r="FY44" s="418">
        <f>DATI!AW41/1000</f>
        <v>122.40504</v>
      </c>
      <c r="FZ44" s="418">
        <f>DATI!AX41/1000</f>
        <v>31329.339260000001</v>
      </c>
      <c r="GA44" s="418">
        <f>DATI!AY41/1000</f>
        <v>9186.9120700000003</v>
      </c>
      <c r="GB44" s="418">
        <f>DATI!AZ41/1000</f>
        <v>32858.857340000002</v>
      </c>
      <c r="GC44" s="418">
        <f>DATI!BA41/1000</f>
        <v>381.08236999999997</v>
      </c>
      <c r="GD44" s="418">
        <f>DATI!BB41/1000</f>
        <v>162.44181</v>
      </c>
      <c r="GE44" s="418">
        <f>DATI!BC41/1000</f>
        <v>139.31089</v>
      </c>
      <c r="GF44" s="418">
        <f>DATI!BD41/1000</f>
        <v>29216.388329999998</v>
      </c>
      <c r="GG44" s="418">
        <f>DATI!BE41/1000</f>
        <v>277.24084999999997</v>
      </c>
      <c r="GH44" s="418">
        <f>DATI!BF41/1000</f>
        <v>6845.8549399999993</v>
      </c>
      <c r="GI44" s="418">
        <f>DATI!BG41/1000</f>
        <v>2.5999999999999999E-2</v>
      </c>
      <c r="GJ44" s="418">
        <f>DATI!BH41/1000</f>
        <v>2923.8919999999998</v>
      </c>
      <c r="GK44" s="418">
        <f>DATI!BI41/1000</f>
        <v>60.149059999999999</v>
      </c>
      <c r="GL44" s="418">
        <f>DATI!BJ41/1000</f>
        <v>82022.905099999989</v>
      </c>
      <c r="GM44" s="418">
        <f>DATI!BK41/1000</f>
        <v>48183.071800000005</v>
      </c>
      <c r="GN44" s="418">
        <f>DATI!BL41/1000</f>
        <v>14.076529999999998</v>
      </c>
      <c r="GO44" s="418">
        <f>DATI!BM41/1000</f>
        <v>849.82286999999974</v>
      </c>
      <c r="GP44" s="419">
        <f>DATI!BN41/1000</f>
        <v>21801.803079999998</v>
      </c>
      <c r="GQ44" s="420">
        <f>DATI!BO41/1000</f>
        <v>3.093</v>
      </c>
      <c r="GR44" s="421">
        <f>DATI!BP41/1000</f>
        <v>0</v>
      </c>
      <c r="GS44" s="421">
        <f>DATI!BQ41/1000</f>
        <v>0</v>
      </c>
      <c r="GT44" s="421">
        <f>DATI!BR41/1000</f>
        <v>0</v>
      </c>
      <c r="GU44" s="421">
        <f>DATI!BS41/1000</f>
        <v>0</v>
      </c>
      <c r="GV44" s="421">
        <f>DATI!BT41/1000</f>
        <v>0</v>
      </c>
      <c r="GW44" s="421">
        <f>DATI!BU41/1000</f>
        <v>0</v>
      </c>
      <c r="GX44" s="422">
        <f>DATI!BV41/1000</f>
        <v>0</v>
      </c>
      <c r="GY44" s="420">
        <f t="shared" si="847"/>
        <v>0.18019003872418768</v>
      </c>
      <c r="GZ44" s="421">
        <f t="shared" si="848"/>
        <v>2.4803613048328149E-2</v>
      </c>
      <c r="HA44" s="421">
        <f t="shared" si="849"/>
        <v>2.8050096583746723E-3</v>
      </c>
      <c r="HB44" s="421">
        <f t="shared" si="850"/>
        <v>62.308900595826479</v>
      </c>
      <c r="HC44" s="421">
        <f t="shared" si="851"/>
        <v>0.111007862733184</v>
      </c>
      <c r="HD44" s="421">
        <f t="shared" si="852"/>
        <v>28.41225322172545</v>
      </c>
      <c r="HE44" s="421">
        <f t="shared" si="853"/>
        <v>8.3315153853827528</v>
      </c>
      <c r="HF44" s="421">
        <f t="shared" si="854"/>
        <v>29.799357323587294</v>
      </c>
      <c r="HG44" s="421">
        <f t="shared" si="855"/>
        <v>0.34559965356815731</v>
      </c>
      <c r="HH44" s="421">
        <f t="shared" si="856"/>
        <v>0.14731679468925427</v>
      </c>
      <c r="HI44" s="421">
        <f t="shared" si="857"/>
        <v>0.12633960296371535</v>
      </c>
      <c r="HJ44" s="421">
        <f t="shared" si="858"/>
        <v>26.496039912213082</v>
      </c>
      <c r="HK44" s="421">
        <f t="shared" si="859"/>
        <v>0.25142685481603744</v>
      </c>
      <c r="HL44" s="421">
        <f t="shared" si="860"/>
        <v>6.2084349261338385</v>
      </c>
      <c r="HM44" s="421">
        <f t="shared" si="861"/>
        <v>2.3579130655590523E-5</v>
      </c>
      <c r="HN44" s="421">
        <f t="shared" si="862"/>
        <v>2.651647365032149</v>
      </c>
      <c r="HO44" s="421">
        <f t="shared" si="863"/>
        <v>5.4548559405805906E-2</v>
      </c>
      <c r="HP44" s="421">
        <f t="shared" si="864"/>
        <v>74.385722927076998</v>
      </c>
      <c r="HQ44" s="421">
        <f t="shared" si="865"/>
        <v>43.696728667688433</v>
      </c>
      <c r="HR44" s="421">
        <f t="shared" si="866"/>
        <v>1.2765859232589985E-2</v>
      </c>
      <c r="HS44" s="421">
        <f t="shared" si="867"/>
        <v>0.77069555714765048</v>
      </c>
      <c r="HT44" s="422">
        <f t="shared" si="868"/>
        <v>19.771829359645224</v>
      </c>
      <c r="HU44" s="446">
        <f t="shared" ref="HU44:HU55" si="937">HW44+IL44+IS44</f>
        <v>147087.20419496327</v>
      </c>
      <c r="HV44" s="447">
        <f>IG44+IP44+JC44</f>
        <v>112803.53640000001</v>
      </c>
      <c r="HW44" s="448">
        <f>HX44+HY44</f>
        <v>0</v>
      </c>
      <c r="HX44" s="400">
        <f>DATI!CQ41</f>
        <v>0</v>
      </c>
      <c r="HY44" s="400">
        <f>DATI!CT41</f>
        <v>0</v>
      </c>
      <c r="HZ44" s="449">
        <f t="shared" ref="HZ44:HZ55" si="938">IF(HW57&gt;0,(HW44-HW57)/HW57,0)</f>
        <v>0</v>
      </c>
      <c r="IA44" s="449">
        <f t="shared" si="869"/>
        <v>0</v>
      </c>
      <c r="IB44" s="423">
        <f t="shared" si="870"/>
        <v>0</v>
      </c>
      <c r="IC44" s="400">
        <f>DATI!CV41</f>
        <v>0</v>
      </c>
      <c r="ID44" s="450">
        <f t="shared" ref="ID44:ID55" si="939">HX44+HY44+IC44</f>
        <v>0</v>
      </c>
      <c r="IE44" s="451">
        <f t="shared" si="871"/>
        <v>0</v>
      </c>
      <c r="IF44" s="451">
        <f t="shared" si="872"/>
        <v>0</v>
      </c>
      <c r="IG44" s="448">
        <f>II44+IJ44</f>
        <v>0</v>
      </c>
      <c r="IH44" s="402">
        <f t="shared" si="338"/>
        <v>0</v>
      </c>
      <c r="II44" s="400">
        <f>DATI!CX41</f>
        <v>0</v>
      </c>
      <c r="IJ44" s="400">
        <f>DATI!DA41</f>
        <v>0</v>
      </c>
      <c r="IK44" s="453">
        <f>DATI!CS41</f>
        <v>83776.540794963264</v>
      </c>
      <c r="IL44" s="433">
        <f t="shared" ref="IL44" si="940">IK44-HY44-IU44</f>
        <v>83776.540794963264</v>
      </c>
      <c r="IM44" s="433">
        <f>IK44-HY44-IU44-IC44-IY44</f>
        <v>34492.368856763867</v>
      </c>
      <c r="IN44" s="423">
        <f t="shared" si="874"/>
        <v>0.17017181501414985</v>
      </c>
      <c r="IO44" s="423">
        <f t="shared" si="875"/>
        <v>0.56957055682367808</v>
      </c>
      <c r="IP44" s="448">
        <f t="shared" ref="IP44:IP55" si="941">IR44-IJ44-JF44</f>
        <v>49492.873000000007</v>
      </c>
      <c r="IQ44" s="402">
        <f t="shared" si="343"/>
        <v>9.5001086218407235E-2</v>
      </c>
      <c r="IR44" s="400">
        <f>DATI!CZ41</f>
        <v>49492.873000000007</v>
      </c>
      <c r="IS44" s="433">
        <f>IT44+IU44</f>
        <v>63310.663400000005</v>
      </c>
      <c r="IT44" s="453">
        <f>DATI!CR41</f>
        <v>63310.663400000005</v>
      </c>
      <c r="IU44" s="455">
        <f>DATI!CU41</f>
        <v>0</v>
      </c>
      <c r="IV44" s="423">
        <f t="shared" ref="IV44:IV55" si="942">IF(IS57&gt;0,(IS44-IS57)/IS57,0)</f>
        <v>-1.2242159710027227E-2</v>
      </c>
      <c r="IW44" s="402">
        <f t="shared" si="877"/>
        <v>0.12860032651498107</v>
      </c>
      <c r="IX44" s="423">
        <f t="shared" ref="IX44:IX55" si="943">IS44/HU44</f>
        <v>0.43042944317632192</v>
      </c>
      <c r="IY44" s="453">
        <f>DATI!CW41</f>
        <v>49284.171938199397</v>
      </c>
      <c r="IZ44" s="456">
        <f>IT44+IU44+IY44</f>
        <v>112594.83533819939</v>
      </c>
      <c r="JA44" s="457">
        <f t="shared" si="878"/>
        <v>0.22870922228233942</v>
      </c>
      <c r="JB44" s="457">
        <f t="shared" si="879"/>
        <v>0.76549714813367153</v>
      </c>
      <c r="JC44" s="433">
        <f>JE44+JF44</f>
        <v>63310.663400000005</v>
      </c>
      <c r="JD44" s="402">
        <f t="shared" si="347"/>
        <v>0.1215241999026397</v>
      </c>
      <c r="JE44" s="400">
        <f>DATI!CY41</f>
        <v>63310.663400000005</v>
      </c>
      <c r="JF44" s="400">
        <f>DATI!DB41</f>
        <v>0</v>
      </c>
      <c r="JG44" s="404">
        <f t="shared" si="881"/>
        <v>336619.16443160234</v>
      </c>
      <c r="JH44" s="407">
        <f t="shared" si="350"/>
        <v>305.27643305032547</v>
      </c>
      <c r="JI44" s="429">
        <f t="shared" ref="JI44:JI55" si="944">+JG44/CZ44</f>
        <v>0.68376055678961911</v>
      </c>
      <c r="JJ44" s="442" t="str">
        <f>DATI!CN41</f>
        <v>23/42</v>
      </c>
      <c r="JK44" s="443">
        <f>DATI!CO41/DATI!CP41</f>
        <v>0.97508156473091279</v>
      </c>
      <c r="JL44" s="458">
        <f t="shared" ref="JL44:JL55" si="945">(JG44-JG57)/JG57</f>
        <v>4.3004107956823905E-2</v>
      </c>
      <c r="JM44" s="459">
        <f t="shared" ref="JM44:JM55" si="946">IF(JI57&gt;0,(JI44-JI57)/JI57,0)</f>
        <v>2.1962534768997843E-2</v>
      </c>
      <c r="JN44" s="460">
        <f t="shared" si="882"/>
        <v>399929.82783160236</v>
      </c>
      <c r="JO44" s="433">
        <f t="shared" si="883"/>
        <v>449213.99976980174</v>
      </c>
      <c r="JP44" s="429">
        <f t="shared" ref="JP44:JP55" si="947">+JN44/CZ44</f>
        <v>0.81236088330460021</v>
      </c>
      <c r="JQ44" s="402">
        <f t="shared" ref="JQ44:JQ55" si="948">JP44-JP57</f>
        <v>1.0419913662067626E-2</v>
      </c>
      <c r="JR44" s="461">
        <f t="shared" si="884"/>
        <v>0.91246977907195859</v>
      </c>
      <c r="JS44" s="426">
        <f t="shared" ref="JS44:JS55" si="949">JR44-JR57</f>
        <v>6.7186464426545189E-3</v>
      </c>
      <c r="JT44" s="417">
        <f>DATI!BW41</f>
        <v>66043.379776756221</v>
      </c>
      <c r="JU44" s="418">
        <f>DATI!BX41</f>
        <v>45667.619295744778</v>
      </c>
      <c r="JV44" s="418">
        <f>DATI!BY41</f>
        <v>25878.930971461621</v>
      </c>
      <c r="JW44" s="418">
        <f>DATI!BZ41</f>
        <v>82022.905099999989</v>
      </c>
      <c r="JX44" s="418">
        <f>DATI!CA41</f>
        <v>48183.071800000005</v>
      </c>
      <c r="JY44" s="418">
        <f>DATI!CB41</f>
        <v>30279.350232031353</v>
      </c>
      <c r="JZ44" s="418">
        <f>DATI!CC41</f>
        <v>10626.791959916432</v>
      </c>
      <c r="KA44" s="418">
        <f>DATI!CD41</f>
        <v>16.30383365388596</v>
      </c>
      <c r="KB44" s="418">
        <f>DATI!CE41</f>
        <v>6161.2692827820993</v>
      </c>
      <c r="KC44" s="418">
        <f>DATI!CF41</f>
        <v>0</v>
      </c>
      <c r="KD44" s="418">
        <f>DATI!CG41</f>
        <v>1124.0743300000001</v>
      </c>
      <c r="KE44" s="418">
        <f>DATI!CH41</f>
        <v>194.71635078971386</v>
      </c>
      <c r="KF44" s="418">
        <f>DATI!CI41</f>
        <v>159.19297689833166</v>
      </c>
      <c r="KG44" s="418">
        <f>DATI!CJ41</f>
        <v>373.46072986856933</v>
      </c>
      <c r="KH44" s="418">
        <f>DATI!CK41</f>
        <v>2634.2339032591794</v>
      </c>
      <c r="KI44" s="418">
        <f>DATI!CL41</f>
        <v>1028.7595643504665</v>
      </c>
      <c r="KJ44" s="462">
        <f t="shared" si="353"/>
        <v>59.894056949727677</v>
      </c>
      <c r="KK44" s="463">
        <f t="shared" ref="KK44:KK55" si="950">+(KJ44-KJ57)/KJ57</f>
        <v>4.3977820876635272E-2</v>
      </c>
      <c r="KL44" s="464">
        <f t="shared" si="354"/>
        <v>41.415490850158953</v>
      </c>
      <c r="KM44" s="463">
        <f t="shared" ref="KM44:KM55" si="951">+(KL44-KL57)/KL57</f>
        <v>-8.8295366803485143E-3</v>
      </c>
      <c r="KN44" s="464">
        <f t="shared" si="355"/>
        <v>23.469334407811601</v>
      </c>
      <c r="KO44" s="463">
        <f t="shared" ref="KO44:KO55" si="952">+(KN44-KN57)/KN57</f>
        <v>4.155690685622275E-2</v>
      </c>
      <c r="KP44" s="464">
        <f t="shared" si="356"/>
        <v>74.385722927076998</v>
      </c>
      <c r="KQ44" s="463">
        <f t="shared" ref="KQ44:KQ55" si="953">+(KP44-KP57)/KP57</f>
        <v>2.4551246540522962E-2</v>
      </c>
      <c r="KR44" s="464">
        <f t="shared" si="357"/>
        <v>43.696728667688433</v>
      </c>
      <c r="KS44" s="463">
        <f t="shared" ref="KS44:KS55" si="954">+(KR44-KR57)/KR57</f>
        <v>-2.8128187118467027E-2</v>
      </c>
      <c r="KT44" s="464">
        <f t="shared" si="358"/>
        <v>27.460029049517402</v>
      </c>
      <c r="KU44" s="463">
        <f t="shared" ref="KU44:KU55" si="955">+(KT44-KT57)/KT57</f>
        <v>0.10384676088946011</v>
      </c>
      <c r="KV44" s="464">
        <f t="shared" si="359"/>
        <v>9.6373275412557096</v>
      </c>
      <c r="KW44" s="463">
        <f t="shared" ref="KW44:KW55" si="956">+(KV44-KV57)/KV57</f>
        <v>3.9568549044160977E-3</v>
      </c>
      <c r="KX44" s="464">
        <f t="shared" si="360"/>
        <v>1.4785777842768879E-2</v>
      </c>
      <c r="KY44" s="463">
        <f t="shared" ref="KY44:KY55" si="957">+(KX44-KX57)/KX57</f>
        <v>-0.71964020170916598</v>
      </c>
      <c r="KZ44" s="464">
        <f t="shared" si="361"/>
        <v>5.5875912854998315</v>
      </c>
      <c r="LA44" s="463">
        <f t="shared" ref="LA44:LA55" si="958">+(KZ44-KZ57)/KZ57</f>
        <v>-1.9849935144609632E-2</v>
      </c>
      <c r="LB44" s="465" t="s">
        <v>177</v>
      </c>
      <c r="LC44" s="466" t="s">
        <v>177</v>
      </c>
      <c r="LD44" s="464">
        <f t="shared" si="362"/>
        <v>1.019411365140976</v>
      </c>
      <c r="LE44" s="463">
        <f t="shared" ref="LE44:LE55" si="959">+(LD44-LD57)/LD57</f>
        <v>-1.7537524497284671E-2</v>
      </c>
      <c r="LF44" s="464">
        <f t="shared" si="363"/>
        <v>0.17658624138655613</v>
      </c>
      <c r="LG44" s="463">
        <f t="shared" ref="LG44:LG55" si="960">+(LF44-LF57)/LF57</f>
        <v>0.25388737832994096</v>
      </c>
      <c r="LH44" s="464">
        <f t="shared" si="364"/>
        <v>0.14437046160531405</v>
      </c>
      <c r="LI44" s="463">
        <f t="shared" ref="LI44:LI55" si="961">+(LH44-LH57)/LH57</f>
        <v>2.6290567115386148E-3</v>
      </c>
      <c r="LJ44" s="464">
        <f t="shared" si="365"/>
        <v>0.33868766708858439</v>
      </c>
      <c r="LK44" s="463">
        <f t="shared" ref="LK44:LK55" si="962">+(LJ44-LJ57)/LJ57</f>
        <v>2.3752684774366442E-2</v>
      </c>
      <c r="LL44" s="464">
        <f t="shared" si="366"/>
        <v>2.3889594377820922</v>
      </c>
      <c r="LM44" s="463">
        <f t="shared" ref="LM44:LM55" si="963">+(LL44-LL57)/LL57</f>
        <v>6.0386779104433852E-2</v>
      </c>
      <c r="LN44" s="464">
        <f t="shared" si="367"/>
        <v>0.93297139157723208</v>
      </c>
      <c r="LO44" s="467">
        <f t="shared" ref="LO44:LO55" si="964">+(LN44-LN57)/LN57</f>
        <v>-0.20069636853013054</v>
      </c>
      <c r="LP44" s="468">
        <f t="shared" si="886"/>
        <v>0.13415118002765625</v>
      </c>
      <c r="LQ44" s="469">
        <f t="shared" si="887"/>
        <v>9.2762742280704455E-2</v>
      </c>
      <c r="LR44" s="469">
        <f t="shared" si="888"/>
        <v>5.2566799873220417E-2</v>
      </c>
      <c r="LS44" s="469">
        <f t="shared" si="889"/>
        <v>0.16660972751025233</v>
      </c>
      <c r="LT44" s="469">
        <f t="shared" si="890"/>
        <v>9.7872276694146554E-2</v>
      </c>
      <c r="LU44" s="469">
        <f t="shared" si="891"/>
        <v>6.1505189132178638E-2</v>
      </c>
      <c r="LV44" s="469">
        <f t="shared" si="892"/>
        <v>2.1585762057455059E-2</v>
      </c>
      <c r="LW44" s="469">
        <f t="shared" si="893"/>
        <v>3.3117301552958786E-5</v>
      </c>
      <c r="LX44" s="470">
        <f t="shared" si="894"/>
        <v>1.25151309267832E-2</v>
      </c>
      <c r="LY44" s="471" t="s">
        <v>177</v>
      </c>
      <c r="LZ44" s="470">
        <f t="shared" si="895"/>
        <v>2.2832855968005637E-3</v>
      </c>
      <c r="MA44" s="470">
        <f t="shared" si="896"/>
        <v>3.9551925291250056E-4</v>
      </c>
      <c r="MB44" s="470">
        <f t="shared" si="897"/>
        <v>3.2336209587115606E-4</v>
      </c>
      <c r="MC44" s="470">
        <f t="shared" si="898"/>
        <v>7.5859530168216746E-4</v>
      </c>
      <c r="MD44" s="470">
        <f t="shared" si="899"/>
        <v>5.3508101460829662E-3</v>
      </c>
      <c r="ME44" s="470">
        <f t="shared" si="900"/>
        <v>2.0896766638663854E-3</v>
      </c>
      <c r="MF44" s="468">
        <f t="shared" si="901"/>
        <v>0.19696164382924336</v>
      </c>
      <c r="MG44" s="469">
        <f t="shared" si="902"/>
        <v>0.13619486762583352</v>
      </c>
      <c r="MH44" s="469">
        <f t="shared" si="903"/>
        <v>7.7178920913985816E-2</v>
      </c>
      <c r="MI44" s="469">
        <f t="shared" si="904"/>
        <v>0.24461749648118192</v>
      </c>
      <c r="MJ44" s="469">
        <f t="shared" si="905"/>
        <v>0.14369671961898164</v>
      </c>
      <c r="MK44" s="469">
        <f t="shared" si="906"/>
        <v>9.0302322745167016E-2</v>
      </c>
      <c r="ML44" s="469">
        <f t="shared" si="907"/>
        <v>3.169235766145901E-2</v>
      </c>
      <c r="MM44" s="469">
        <f t="shared" si="908"/>
        <v>4.8623039705761708E-5</v>
      </c>
      <c r="MN44" s="470">
        <f t="shared" ref="MN44:MN55" si="965">+KB44/DW44</f>
        <v>1.8374797445458495E-2</v>
      </c>
      <c r="MO44" s="471" t="s">
        <v>177</v>
      </c>
      <c r="MP44" s="470">
        <f t="shared" si="909"/>
        <v>3.3523349133772876E-3</v>
      </c>
      <c r="MQ44" s="470">
        <f t="shared" si="910"/>
        <v>5.8070396550891513E-4</v>
      </c>
      <c r="MR44" s="470">
        <f t="shared" si="911"/>
        <v>4.7476235350089456E-4</v>
      </c>
      <c r="MS44" s="470">
        <f t="shared" si="912"/>
        <v>1.1137746055581296E-3</v>
      </c>
      <c r="MT44" s="470">
        <f t="shared" si="913"/>
        <v>7.8560946088839824E-3</v>
      </c>
      <c r="MU44" s="470">
        <f t="shared" si="914"/>
        <v>3.0680770061201172E-3</v>
      </c>
      <c r="MV44" s="404">
        <f t="shared" si="397"/>
        <v>354987.08197960234</v>
      </c>
      <c r="MW44" s="407">
        <f t="shared" si="398"/>
        <v>305.27643305032547</v>
      </c>
      <c r="MX44" s="461">
        <f t="shared" si="399"/>
        <v>0.68139423592493797</v>
      </c>
      <c r="MY44" s="1467">
        <f t="shared" ref="MY44:MY55" si="966">JE44/G44</f>
        <v>0.1215241999026397</v>
      </c>
      <c r="MZ44" s="424">
        <f t="shared" ref="MZ44:MZ55" si="967">JF44/G44</f>
        <v>0</v>
      </c>
      <c r="NA44" s="1468">
        <f t="shared" ref="NA44:NA55" si="968">MY44+MZ44</f>
        <v>0.1215241999026397</v>
      </c>
      <c r="NB44" s="460">
        <f t="shared" ref="NB44:NB55" si="969">JN44</f>
        <v>399929.82783160236</v>
      </c>
      <c r="NC44" s="433">
        <f t="shared" ref="NC44:NC55" si="970">JO44</f>
        <v>449213.99976980174</v>
      </c>
      <c r="ND44" s="429">
        <f t="shared" si="400"/>
        <v>0.7676613975337987</v>
      </c>
      <c r="NE44" s="475">
        <f t="shared" si="401"/>
        <v>0.86226188410291915</v>
      </c>
    </row>
    <row r="45" spans="1:369" outlineLevel="1" x14ac:dyDescent="0.2">
      <c r="A45" s="800" t="s">
        <v>179</v>
      </c>
      <c r="B45" s="801">
        <f>DATI!D42</f>
        <v>205</v>
      </c>
      <c r="C45" s="1519" t="str">
        <f>DATI!F42 &amp; "/" &amp; DATI!E42 &amp; " (" &amp; TEXT(DATI!F42/DATI!E42,"0,0%") &amp; ")"</f>
        <v>204/205 (99,5%)</v>
      </c>
      <c r="D45" s="802">
        <f>DATI!G42</f>
        <v>1254322</v>
      </c>
      <c r="E45" s="803">
        <f t="shared" si="915"/>
        <v>0.125872173595586</v>
      </c>
      <c r="F45" s="804">
        <f t="shared" si="916"/>
        <v>5.4016446200373042E-3</v>
      </c>
      <c r="G45" s="805">
        <f>DATI!H42</f>
        <v>662997.58802000002</v>
      </c>
      <c r="H45" s="806">
        <f t="shared" si="251"/>
        <v>1816.431748</v>
      </c>
      <c r="I45" s="807">
        <f t="shared" si="252"/>
        <v>528.57048510669506</v>
      </c>
      <c r="J45" s="808">
        <f t="shared" si="805"/>
        <v>1.4481383153608083</v>
      </c>
      <c r="K45" s="809">
        <f t="shared" si="254"/>
        <v>1.5534987052843304E-2</v>
      </c>
      <c r="L45" s="809">
        <f t="shared" si="917"/>
        <v>1.0078899797936426E-2</v>
      </c>
      <c r="M45" s="809">
        <f t="shared" si="918"/>
        <v>0.13901163098836286</v>
      </c>
      <c r="N45" s="810">
        <f>DATI!I42</f>
        <v>152664.05499999999</v>
      </c>
      <c r="O45" s="810"/>
      <c r="P45" s="810">
        <f>DATI!J42</f>
        <v>34102.305679999998</v>
      </c>
      <c r="Q45" s="806">
        <f>DATI!K42</f>
        <v>34102.305679999998</v>
      </c>
      <c r="R45" s="806">
        <f>DATI!L42</f>
        <v>0</v>
      </c>
      <c r="S45" s="806">
        <f t="shared" si="919"/>
        <v>0</v>
      </c>
      <c r="T45" s="810">
        <f>DATI!M42</f>
        <v>17580.990000000002</v>
      </c>
      <c r="U45" s="806">
        <f>DATI!N42</f>
        <v>17580.990000000002</v>
      </c>
      <c r="V45" s="806">
        <f>DATI!O42</f>
        <v>0</v>
      </c>
      <c r="W45" s="811">
        <f t="shared" ref="W45:W55" si="971">T45-U45-V45</f>
        <v>0</v>
      </c>
      <c r="X45" s="812">
        <f>DATI!P42</f>
        <v>439276.54033999995</v>
      </c>
      <c r="Y45" s="806">
        <f>DATI!Q42</f>
        <v>25230.6702</v>
      </c>
      <c r="Z45" s="810">
        <f>DATI!R42</f>
        <v>16606.357</v>
      </c>
      <c r="AA45" s="810">
        <f>DATI!U42</f>
        <v>2548.8000000000002</v>
      </c>
      <c r="AB45" s="810">
        <f>DATI!V42</f>
        <v>218.54</v>
      </c>
      <c r="AC45" s="810">
        <f>DATI!W42</f>
        <v>510333.53301999997</v>
      </c>
      <c r="AD45" s="813">
        <f t="shared" si="257"/>
        <v>406.86006704817424</v>
      </c>
      <c r="AE45" s="809">
        <f t="shared" ref="AE45:AE55" si="972">+(AC45-AC58)/AC58</f>
        <v>1.1562436643908873E-2</v>
      </c>
      <c r="AF45" s="809">
        <f t="shared" ref="AF45:AF55" si="973">+(AD45-AD58)/AD58</f>
        <v>6.1276924071473268E-3</v>
      </c>
      <c r="AG45" s="814">
        <f t="shared" si="258"/>
        <v>0.76973663591157016</v>
      </c>
      <c r="AH45" s="815">
        <f t="shared" si="920"/>
        <v>152664.05499999999</v>
      </c>
      <c r="AI45" s="806">
        <f t="shared" si="921"/>
        <v>418.25768493150684</v>
      </c>
      <c r="AJ45" s="813">
        <f t="shared" si="260"/>
        <v>121.71041805852086</v>
      </c>
      <c r="AK45" s="808">
        <f t="shared" si="261"/>
        <v>0.33345320016033114</v>
      </c>
      <c r="AL45" s="809">
        <f t="shared" si="922"/>
        <v>2.9044137487160289E-2</v>
      </c>
      <c r="AM45" s="809">
        <f t="shared" si="923"/>
        <v>2.3515470651590223E-2</v>
      </c>
      <c r="AN45" s="816">
        <f>DATI!EH42/1000</f>
        <v>0</v>
      </c>
      <c r="AO45" s="817">
        <f>DATI!EI42/1000</f>
        <v>0</v>
      </c>
      <c r="AP45" s="817">
        <f>DATI!EJ42/1000</f>
        <v>0</v>
      </c>
      <c r="AQ45" s="817">
        <f>DATI!EK42/1000</f>
        <v>130.54</v>
      </c>
      <c r="AR45" s="817">
        <f>DATI!EL42/1000</f>
        <v>88</v>
      </c>
      <c r="AS45" s="817">
        <f>DATI!EM42/1000</f>
        <v>0</v>
      </c>
      <c r="AT45" s="817">
        <f>DATI!EN42/1000</f>
        <v>0</v>
      </c>
      <c r="AU45" s="817">
        <f>DATI!EO42/1000</f>
        <v>0</v>
      </c>
      <c r="AV45" s="817">
        <f>DATI!EP42/1000</f>
        <v>0</v>
      </c>
      <c r="AW45" s="817">
        <f>DATI!EQ42/1000</f>
        <v>0</v>
      </c>
      <c r="AX45" s="817"/>
      <c r="AY45" s="817"/>
      <c r="AZ45" s="817">
        <f>DATI!EV42/1000</f>
        <v>0</v>
      </c>
      <c r="BA45" s="817"/>
      <c r="BB45" s="818">
        <f>DATI!DE42/1000</f>
        <v>218.10733999999999</v>
      </c>
      <c r="BC45" s="819">
        <f>DATI!DF42/1000</f>
        <v>0</v>
      </c>
      <c r="BD45" s="819">
        <f>DATI!DG42/1000</f>
        <v>1287.4467</v>
      </c>
      <c r="BE45" s="819">
        <f>DATI!DH42/1000</f>
        <v>83956.542140000005</v>
      </c>
      <c r="BF45" s="819">
        <f>DATI!DI42/1000</f>
        <v>104.78454000000001</v>
      </c>
      <c r="BG45" s="819">
        <f>DATI!DJ42/1000</f>
        <v>37204.851129999995</v>
      </c>
      <c r="BH45" s="819">
        <f>DATI!DK42/1000</f>
        <v>9463.6288799999984</v>
      </c>
      <c r="BI45" s="819">
        <f>DATI!DL42/1000</f>
        <v>51542.559180000004</v>
      </c>
      <c r="BJ45" s="819">
        <f>DATI!DM42/1000</f>
        <v>489.6721</v>
      </c>
      <c r="BK45" s="819">
        <f>DATI!DN42/1000</f>
        <v>156.06039999999999</v>
      </c>
      <c r="BL45" s="819">
        <f>DATI!DO42/1000</f>
        <v>130.304</v>
      </c>
      <c r="BM45" s="819">
        <f>DATI!DP42/1000</f>
        <v>37642.237269999998</v>
      </c>
      <c r="BN45" s="819">
        <f>DATI!DQ42/1000</f>
        <v>234.68820000000002</v>
      </c>
      <c r="BO45" s="819">
        <f>DATI!DR42/1000</f>
        <v>8607.7140799999997</v>
      </c>
      <c r="BP45" s="819">
        <f>DATI!DS42/1000</f>
        <v>4332.8209999999999</v>
      </c>
      <c r="BQ45" s="819">
        <f>DATI!DT42/1000</f>
        <v>42.366639999999997</v>
      </c>
      <c r="BR45" s="819">
        <f>DATI!DU42/1000</f>
        <v>86054.607999999993</v>
      </c>
      <c r="BS45" s="819">
        <f>DATI!DV42/1000</f>
        <v>101015.19224</v>
      </c>
      <c r="BT45" s="819">
        <f>DATI!DW42/1000</f>
        <v>18.563399999999998</v>
      </c>
      <c r="BU45" s="819">
        <f>DATI!DX42/1000</f>
        <v>398.60909999999996</v>
      </c>
      <c r="BV45" s="820">
        <f>DATI!DY42/1000</f>
        <v>16375.784</v>
      </c>
      <c r="BW45" s="816">
        <f>DATI!DZ42/1000</f>
        <v>1287.4467</v>
      </c>
      <c r="BX45" s="817">
        <f>DATI!EA42/1000</f>
        <v>0</v>
      </c>
      <c r="BY45" s="817">
        <f>DATI!EB42/1000</f>
        <v>0</v>
      </c>
      <c r="BZ45" s="817">
        <f>DATI!EC42/1000</f>
        <v>0</v>
      </c>
      <c r="CA45" s="817">
        <f>DATI!ED42/1000</f>
        <v>0</v>
      </c>
      <c r="CB45" s="817">
        <f>DATI!EE42/1000</f>
        <v>0</v>
      </c>
      <c r="CC45" s="817">
        <f>DATI!EF42/1000</f>
        <v>0</v>
      </c>
      <c r="CD45" s="821">
        <f>DATI!EG42/1000</f>
        <v>0</v>
      </c>
      <c r="CE45" s="816">
        <f t="shared" si="811"/>
        <v>0.17388464843955539</v>
      </c>
      <c r="CF45" s="817">
        <f t="shared" si="812"/>
        <v>0</v>
      </c>
      <c r="CG45" s="817">
        <f t="shared" si="813"/>
        <v>1.0264084501427864</v>
      </c>
      <c r="CH45" s="817">
        <f t="shared" si="814"/>
        <v>66.933803393387024</v>
      </c>
      <c r="CI45" s="817">
        <f t="shared" si="815"/>
        <v>8.3538788285623639E-2</v>
      </c>
      <c r="CJ45" s="817">
        <f t="shared" si="816"/>
        <v>29.661323910447233</v>
      </c>
      <c r="CK45" s="817">
        <f t="shared" si="817"/>
        <v>7.5448161476877535</v>
      </c>
      <c r="CL45" s="817">
        <f t="shared" si="818"/>
        <v>41.091967756285875</v>
      </c>
      <c r="CM45" s="817">
        <f t="shared" si="819"/>
        <v>0.39038787488380172</v>
      </c>
      <c r="CN45" s="817">
        <f t="shared" si="820"/>
        <v>0.12441813186725577</v>
      </c>
      <c r="CO45" s="817">
        <f t="shared" si="821"/>
        <v>0.10388401064479456</v>
      </c>
      <c r="CP45" s="817">
        <f t="shared" si="822"/>
        <v>30.010027146139503</v>
      </c>
      <c r="CQ45" s="817">
        <f t="shared" si="823"/>
        <v>0.18710363048722736</v>
      </c>
      <c r="CR45" s="817">
        <f t="shared" si="824"/>
        <v>6.8624436787364012</v>
      </c>
      <c r="CS45" s="817">
        <f t="shared" si="825"/>
        <v>3.4543131667944915</v>
      </c>
      <c r="CT45" s="817">
        <f t="shared" si="826"/>
        <v>3.3776526282724852E-2</v>
      </c>
      <c r="CU45" s="817">
        <f t="shared" si="827"/>
        <v>68.606472660130336</v>
      </c>
      <c r="CV45" s="817">
        <f t="shared" si="828"/>
        <v>80.533700469257496</v>
      </c>
      <c r="CW45" s="817">
        <f t="shared" si="829"/>
        <v>1.4799549079104088E-2</v>
      </c>
      <c r="CX45" s="817">
        <f t="shared" si="830"/>
        <v>0.31778849450141189</v>
      </c>
      <c r="CY45" s="821">
        <f t="shared" si="831"/>
        <v>13.055486549705737</v>
      </c>
      <c r="CZ45" s="805">
        <f>DATI!AA42</f>
        <v>643664.33001999999</v>
      </c>
      <c r="DA45" s="806">
        <f t="shared" si="832"/>
        <v>1763.4639178630136</v>
      </c>
      <c r="DB45" s="813">
        <f t="shared" si="288"/>
        <v>513.15717177885745</v>
      </c>
      <c r="DC45" s="808">
        <f t="shared" si="833"/>
        <v>1.4059100596681027</v>
      </c>
      <c r="DD45" s="822">
        <f t="shared" ref="DD45:DD55" si="974">+(CZ45-CZ58)/CZ58</f>
        <v>1.9437875232307805E-2</v>
      </c>
      <c r="DE45" s="823">
        <f t="shared" si="924"/>
        <v>1.3960819228195302E-2</v>
      </c>
      <c r="DF45" s="806">
        <f t="shared" ref="DF45:DF55" si="975">+CZ45-CZ58</f>
        <v>12272.907689999905</v>
      </c>
      <c r="DG45" s="824">
        <f t="shared" ref="DG45:DG55" si="976">+DB45-DB58</f>
        <v>7.0654549712381822</v>
      </c>
      <c r="DH45" s="825">
        <f t="shared" si="925"/>
        <v>0.13888084266305664</v>
      </c>
      <c r="DI45" s="826">
        <f>DATI!AB42+DATI!AG42</f>
        <v>442408.33089095762</v>
      </c>
      <c r="DJ45" s="806">
        <f t="shared" si="926"/>
        <v>1212.0776188793359</v>
      </c>
      <c r="DK45" s="827">
        <f t="shared" si="290"/>
        <v>352.70714448997751</v>
      </c>
      <c r="DL45" s="828">
        <f t="shared" si="291"/>
        <v>0.9663209438081577</v>
      </c>
      <c r="DM45" s="829">
        <f t="shared" ref="DM45:DM55" si="977">DI45/CZ45</f>
        <v>0.68732771144427263</v>
      </c>
      <c r="DN45" s="830">
        <f t="shared" ref="DN45:DN55" si="978">(DM45-DM58)/DM58</f>
        <v>-1.225071855764329E-2</v>
      </c>
      <c r="DO45" s="830">
        <f t="shared" ref="DO45:DO55" si="979">+ROUND(DM45,3)-ROUND(DM58,3)</f>
        <v>-8.999999999999897E-3</v>
      </c>
      <c r="DP45" s="830">
        <f t="shared" ref="DP45:DP55" si="980">(DI45-DI58)/DI58</f>
        <v>6.9490287358348413E-3</v>
      </c>
      <c r="DQ45" s="830">
        <f t="shared" ref="DQ45:DQ55" si="981">(DK45-DK58)/DK58</f>
        <v>1.5390706033529778E-3</v>
      </c>
      <c r="DR45" s="831">
        <f t="shared" ref="DR45:DR55" si="982">DI45-DI58</f>
        <v>3053.0921790486318</v>
      </c>
      <c r="DS45" s="831">
        <f t="shared" ref="DS45:DS55" si="983">DK45-DK58</f>
        <v>0.54200701062023882</v>
      </c>
      <c r="DT45" s="832">
        <f t="shared" ref="DT45:DT55" si="984">DI45/$DI$43</f>
        <v>0.14593163108513177</v>
      </c>
      <c r="DU45" s="833" t="str">
        <f>DATI!AI42</f>
        <v>13/13</v>
      </c>
      <c r="DV45" s="832">
        <f>DATI!AJ42/DATI!AK42</f>
        <v>1</v>
      </c>
      <c r="DW45" s="834">
        <f>DATI!AB42</f>
        <v>438047.45934</v>
      </c>
      <c r="DX45" s="806">
        <f t="shared" si="834"/>
        <v>1200.130025589041</v>
      </c>
      <c r="DY45" s="835">
        <f t="shared" si="293"/>
        <v>349.23046820513389</v>
      </c>
      <c r="DZ45" s="808">
        <f t="shared" si="294"/>
        <v>0.95679580330173664</v>
      </c>
      <c r="EA45" s="829">
        <f t="shared" ref="EA45:EA55" si="985">+DW45/CZ45</f>
        <v>0.68055264042111663</v>
      </c>
      <c r="EB45" s="825">
        <f t="shared" ref="EB45:EB55" si="986">+(EA45-EA58)/EA58</f>
        <v>-1.3636884822081332E-2</v>
      </c>
      <c r="EC45" s="836">
        <f t="shared" ref="EC45:EC55" si="987">CZ45-DI45</f>
        <v>201255.99912904238</v>
      </c>
      <c r="ED45" s="837">
        <f t="shared" si="835"/>
        <v>551.38629898367776</v>
      </c>
      <c r="EE45" s="838">
        <f t="shared" si="296"/>
        <v>160.45002728887988</v>
      </c>
      <c r="EF45" s="839">
        <f t="shared" si="297"/>
        <v>0.43958911585994487</v>
      </c>
      <c r="EG45" s="840">
        <f t="shared" si="927"/>
        <v>4.8010824508401162E-2</v>
      </c>
      <c r="EH45" s="840">
        <f t="shared" si="928"/>
        <v>4.2380256802212364E-2</v>
      </c>
      <c r="EI45" s="822">
        <f t="shared" si="836"/>
        <v>0.31267228855572737</v>
      </c>
      <c r="EJ45" s="841">
        <f t="shared" si="929"/>
        <v>9219.8155109512736</v>
      </c>
      <c r="EK45" s="841">
        <f t="shared" si="930"/>
        <v>6.5234479606178581</v>
      </c>
      <c r="EL45" s="805">
        <f>DATI!AD42</f>
        <v>153933.57500000001</v>
      </c>
      <c r="EM45" s="806">
        <f t="shared" si="837"/>
        <v>421.73582191780827</v>
      </c>
      <c r="EN45" s="835">
        <f t="shared" si="300"/>
        <v>122.72253456448982</v>
      </c>
      <c r="EO45" s="808">
        <f t="shared" si="838"/>
        <v>0.33622612209449265</v>
      </c>
      <c r="EP45" s="822">
        <f t="shared" ref="EP45:EP55" si="988">+(EL45-EL58)/EL58</f>
        <v>4.1329948714152159E-2</v>
      </c>
      <c r="EQ45" s="823">
        <f t="shared" ref="EQ45:EQ55" si="989">(EN45-EN58)/EN58</f>
        <v>3.5735274839034943E-2</v>
      </c>
      <c r="ER45" s="822">
        <f t="shared" si="931"/>
        <v>0.11466501870887293</v>
      </c>
      <c r="ES45" s="806">
        <f t="shared" ref="ES45:ES55" si="990">+EL45-EL58</f>
        <v>6109.5590000000084</v>
      </c>
      <c r="ET45" s="822">
        <f t="shared" si="839"/>
        <v>0.23915194274509041</v>
      </c>
      <c r="EU45" s="824">
        <f t="shared" ref="EU45:EU55" si="991">+EN45-EN58</f>
        <v>4.2342127454204643</v>
      </c>
      <c r="EV45" s="805">
        <f>DATI!AE42</f>
        <v>34102.305679999998</v>
      </c>
      <c r="EW45" s="806">
        <f t="shared" si="840"/>
        <v>93.430974465753422</v>
      </c>
      <c r="EX45" s="835">
        <f t="shared" si="304"/>
        <v>27.187839868869396</v>
      </c>
      <c r="EY45" s="808">
        <f t="shared" si="305"/>
        <v>7.4487232517450402E-2</v>
      </c>
      <c r="EZ45" s="822">
        <f t="shared" ref="EZ45:EZ55" si="992">(EV45-EV58)/EV58</f>
        <v>4.9525785694290919E-2</v>
      </c>
      <c r="FA45" s="823">
        <f t="shared" ref="FA45:FA55" si="993">(EX45-EX58)/EX58</f>
        <v>4.3887078671856622E-2</v>
      </c>
      <c r="FB45" s="806">
        <f t="shared" ref="FB45:FB55" si="994">+EV45-EV58</f>
        <v>1609.2443899999998</v>
      </c>
      <c r="FC45" s="824">
        <f t="shared" ref="FC45:FC55" si="995">+EX45-EX58</f>
        <v>1.1430305936548422</v>
      </c>
      <c r="FD45" s="806">
        <f>DATI!AG42</f>
        <v>4360.8715509576014</v>
      </c>
      <c r="FE45" s="822">
        <f t="shared" si="841"/>
        <v>6.7750710231559673E-3</v>
      </c>
      <c r="FF45" s="806">
        <f t="shared" ref="FF45:FF55" si="996">+EV45-FD45</f>
        <v>29741.434129042398</v>
      </c>
      <c r="FG45" s="822">
        <f t="shared" si="932"/>
        <v>2.371116358402579E-2</v>
      </c>
      <c r="FH45" s="805">
        <f>DATI!AF42</f>
        <v>17580.990000000002</v>
      </c>
      <c r="FI45" s="806">
        <f t="shared" si="933"/>
        <v>48.167095890410963</v>
      </c>
      <c r="FJ45" s="830">
        <f t="shared" si="842"/>
        <v>2.7313910651928969E-2</v>
      </c>
      <c r="FK45" s="830">
        <f t="shared" si="934"/>
        <v>0.13877357494528306</v>
      </c>
      <c r="FL45" s="842">
        <f>DATI!AL42</f>
        <v>9519.35095190227</v>
      </c>
      <c r="FM45" s="843" t="str">
        <f>DATI!AM42</f>
        <v>4/4</v>
      </c>
      <c r="FN45" s="844">
        <f>DATI!AN42/DATI!AO42</f>
        <v>1</v>
      </c>
      <c r="FO45" s="809">
        <f t="shared" si="935"/>
        <v>0.5414570483176584</v>
      </c>
      <c r="FP45" s="845">
        <f t="shared" si="843"/>
        <v>1.4789309439605708E-2</v>
      </c>
      <c r="FQ45" s="809">
        <f t="shared" si="936"/>
        <v>0.42985252432399829</v>
      </c>
      <c r="FR45" s="805">
        <f>DATI!AP42</f>
        <v>26863.430199999995</v>
      </c>
      <c r="FS45" s="842">
        <f>DATI!AQ42</f>
        <v>271.94400000000007</v>
      </c>
      <c r="FT45" s="842">
        <f>DATI!AR42</f>
        <v>16606.356999999996</v>
      </c>
      <c r="FU45" s="818">
        <f>DATI!AS42/1000</f>
        <v>231.81634</v>
      </c>
      <c r="FV45" s="819">
        <f>DATI!AT42/1000</f>
        <v>20.361999999999998</v>
      </c>
      <c r="FW45" s="819">
        <f>DATI!AU42/1000</f>
        <v>19.883700000000001</v>
      </c>
      <c r="FX45" s="819">
        <f>DATI!AV42/1000</f>
        <v>83956.542140000005</v>
      </c>
      <c r="FY45" s="819">
        <f>DATI!AW42/1000</f>
        <v>104.78454000000001</v>
      </c>
      <c r="FZ45" s="819">
        <f>DATI!AX42/1000</f>
        <v>37204.851129999995</v>
      </c>
      <c r="GA45" s="819">
        <f>DATI!AY42/1000</f>
        <v>9463.6288799999984</v>
      </c>
      <c r="GB45" s="819">
        <f>DATI!AZ42/1000</f>
        <v>51542.559180000004</v>
      </c>
      <c r="GC45" s="819">
        <f>DATI!BA42/1000</f>
        <v>489.6721</v>
      </c>
      <c r="GD45" s="819">
        <f>DATI!BB42/1000</f>
        <v>159.41540000000001</v>
      </c>
      <c r="GE45" s="819">
        <f>DATI!BC42/1000</f>
        <v>130.994</v>
      </c>
      <c r="GF45" s="819">
        <f>DATI!BD42/1000</f>
        <v>37642.237269999998</v>
      </c>
      <c r="GG45" s="819">
        <f>DATI!BE42/1000</f>
        <v>234.68820000000002</v>
      </c>
      <c r="GH45" s="819">
        <f>DATI!BF42/1000</f>
        <v>8607.7140799999997</v>
      </c>
      <c r="GI45" s="819">
        <f>DATI!BG42/1000</f>
        <v>6.6000000000000003E-2</v>
      </c>
      <c r="GJ45" s="819">
        <f>DATI!BH42/1000</f>
        <v>4332.8209999999999</v>
      </c>
      <c r="GK45" s="819">
        <f>DATI!BI42/1000</f>
        <v>42.656639999999996</v>
      </c>
      <c r="GL45" s="819">
        <f>DATI!BJ42/1000</f>
        <v>86054.607999999993</v>
      </c>
      <c r="GM45" s="819">
        <f>DATI!BK42/1000</f>
        <v>101015.19224</v>
      </c>
      <c r="GN45" s="819">
        <f>DATI!BL42/1000</f>
        <v>18.563399999999998</v>
      </c>
      <c r="GO45" s="819">
        <f>DATI!BM42/1000</f>
        <v>398.60909999999996</v>
      </c>
      <c r="GP45" s="820">
        <f>DATI!BN42/1000</f>
        <v>16375.784</v>
      </c>
      <c r="GQ45" s="816">
        <f>DATI!BO42/1000</f>
        <v>19.883700000000001</v>
      </c>
      <c r="GR45" s="817">
        <f>DATI!BP42/1000</f>
        <v>0</v>
      </c>
      <c r="GS45" s="817">
        <f>DATI!BQ42/1000</f>
        <v>0</v>
      </c>
      <c r="GT45" s="817">
        <f>DATI!BR42/1000</f>
        <v>0</v>
      </c>
      <c r="GU45" s="817">
        <f>DATI!BS42/1000</f>
        <v>0</v>
      </c>
      <c r="GV45" s="817">
        <f>DATI!BT42/1000</f>
        <v>0</v>
      </c>
      <c r="GW45" s="817">
        <f>DATI!BU42/1000</f>
        <v>0</v>
      </c>
      <c r="GX45" s="821">
        <f>DATI!BV42/1000</f>
        <v>0</v>
      </c>
      <c r="GY45" s="816">
        <f t="shared" si="847"/>
        <v>0.18481405890991309</v>
      </c>
      <c r="GZ45" s="817">
        <f t="shared" si="848"/>
        <v>1.6233471150151238E-2</v>
      </c>
      <c r="HA45" s="817">
        <f t="shared" si="849"/>
        <v>1.585214960751705E-2</v>
      </c>
      <c r="HB45" s="817">
        <f t="shared" si="850"/>
        <v>66.933803393387024</v>
      </c>
      <c r="HC45" s="817">
        <f t="shared" si="851"/>
        <v>8.3538788285623639E-2</v>
      </c>
      <c r="HD45" s="817">
        <f t="shared" si="852"/>
        <v>29.661323910447233</v>
      </c>
      <c r="HE45" s="817">
        <f t="shared" si="853"/>
        <v>7.5448161476877535</v>
      </c>
      <c r="HF45" s="817">
        <f t="shared" si="854"/>
        <v>41.091967756285875</v>
      </c>
      <c r="HG45" s="817">
        <f t="shared" si="855"/>
        <v>0.39038787488380172</v>
      </c>
      <c r="HH45" s="817">
        <f t="shared" si="856"/>
        <v>0.12709288364550728</v>
      </c>
      <c r="HI45" s="817">
        <f t="shared" si="857"/>
        <v>0.1044341086260147</v>
      </c>
      <c r="HJ45" s="817">
        <f t="shared" si="858"/>
        <v>30.010027146139503</v>
      </c>
      <c r="HK45" s="817">
        <f t="shared" si="859"/>
        <v>0.18710363048722736</v>
      </c>
      <c r="HL45" s="817">
        <f t="shared" si="860"/>
        <v>6.8624436787364012</v>
      </c>
      <c r="HM45" s="817">
        <f t="shared" si="861"/>
        <v>5.2618067768882313E-5</v>
      </c>
      <c r="HN45" s="817">
        <f t="shared" si="862"/>
        <v>3.4543131667944915</v>
      </c>
      <c r="HO45" s="817">
        <f t="shared" si="863"/>
        <v>3.4007726883527517E-2</v>
      </c>
      <c r="HP45" s="817">
        <f t="shared" si="864"/>
        <v>68.606472660130336</v>
      </c>
      <c r="HQ45" s="817">
        <f t="shared" si="865"/>
        <v>80.533700469257496</v>
      </c>
      <c r="HR45" s="817">
        <f t="shared" si="866"/>
        <v>1.4799549079104088E-2</v>
      </c>
      <c r="HS45" s="817">
        <f t="shared" si="867"/>
        <v>0.31778849450141189</v>
      </c>
      <c r="HT45" s="821">
        <f t="shared" si="868"/>
        <v>13.055486549705737</v>
      </c>
      <c r="HU45" s="846">
        <f t="shared" si="937"/>
        <v>201255.99912904244</v>
      </c>
      <c r="HV45" s="847">
        <f>IG45+IP45+JC45</f>
        <v>153933.57500000007</v>
      </c>
      <c r="HW45" s="848">
        <f t="shared" ref="HW45:HW55" si="997">HX45+HY45</f>
        <v>0</v>
      </c>
      <c r="HX45" s="849">
        <f>DATI!CQ42</f>
        <v>0</v>
      </c>
      <c r="HY45" s="849">
        <f>DATI!CT42</f>
        <v>0</v>
      </c>
      <c r="HZ45" s="850">
        <f t="shared" si="938"/>
        <v>-1</v>
      </c>
      <c r="IA45" s="850">
        <f t="shared" si="869"/>
        <v>0</v>
      </c>
      <c r="IB45" s="822">
        <f t="shared" si="870"/>
        <v>0</v>
      </c>
      <c r="IC45" s="849">
        <f>DATI!CV42</f>
        <v>0</v>
      </c>
      <c r="ID45" s="851">
        <f t="shared" si="939"/>
        <v>0</v>
      </c>
      <c r="IE45" s="852">
        <f t="shared" si="871"/>
        <v>0</v>
      </c>
      <c r="IF45" s="852">
        <f t="shared" si="872"/>
        <v>0</v>
      </c>
      <c r="IG45" s="848">
        <f t="shared" ref="IG45:IG55" si="998">II45+IJ45</f>
        <v>0</v>
      </c>
      <c r="IH45" s="830">
        <f t="shared" si="338"/>
        <v>0</v>
      </c>
      <c r="II45" s="849">
        <f>DATI!CX42</f>
        <v>0</v>
      </c>
      <c r="IJ45" s="849">
        <f>DATI!DA42</f>
        <v>0</v>
      </c>
      <c r="IK45" s="854">
        <f>DATI!CS42</f>
        <v>53474.697129042361</v>
      </c>
      <c r="IL45" s="834">
        <f>IK45-HY45-IU45</f>
        <v>47438.824550444871</v>
      </c>
      <c r="IM45" s="834">
        <f t="shared" ref="IM45:IM55" si="999">IK45-HY45-IU45-IC45-IY45</f>
        <v>47407.357801015169</v>
      </c>
      <c r="IN45" s="822">
        <f t="shared" si="874"/>
        <v>7.3701186065368643E-2</v>
      </c>
      <c r="IO45" s="822">
        <f t="shared" si="875"/>
        <v>0.23571384085811914</v>
      </c>
      <c r="IP45" s="848">
        <f t="shared" si="941"/>
        <v>116.40042140251535</v>
      </c>
      <c r="IQ45" s="830">
        <f t="shared" si="343"/>
        <v>1.755668851679201E-4</v>
      </c>
      <c r="IR45" s="849">
        <f>DATI!CZ42</f>
        <v>6152.273000000001</v>
      </c>
      <c r="IS45" s="834">
        <f t="shared" ref="IS45:IS55" si="1000">IT45+IU45</f>
        <v>153817.17457859757</v>
      </c>
      <c r="IT45" s="854">
        <f>DATI!CR42</f>
        <v>147781.30200000008</v>
      </c>
      <c r="IU45" s="855">
        <f>DATI!CU42</f>
        <v>6035.8725785974857</v>
      </c>
      <c r="IV45" s="822">
        <f t="shared" si="942"/>
        <v>4.0749388918451042E-2</v>
      </c>
      <c r="IW45" s="830">
        <f t="shared" si="877"/>
        <v>0.23897110249035883</v>
      </c>
      <c r="IX45" s="822">
        <f t="shared" si="943"/>
        <v>0.76428615914188092</v>
      </c>
      <c r="IY45" s="854">
        <f>DATI!CW42</f>
        <v>31.466749429702759</v>
      </c>
      <c r="IZ45" s="856">
        <f t="shared" ref="IZ45:IZ55" si="1001">IT45+IU45+IY45</f>
        <v>153848.64132802727</v>
      </c>
      <c r="JA45" s="857">
        <f t="shared" si="878"/>
        <v>0.2390199893836697</v>
      </c>
      <c r="JB45" s="857">
        <f t="shared" si="879"/>
        <v>0.76444251100004101</v>
      </c>
      <c r="JC45" s="858">
        <f t="shared" ref="JC45:JC55" si="1002">JE45+JF45</f>
        <v>153817.17457859757</v>
      </c>
      <c r="JD45" s="830">
        <f t="shared" si="347"/>
        <v>0.2320026156323777</v>
      </c>
      <c r="JE45" s="849">
        <f>DATI!CY42</f>
        <v>147781.30200000008</v>
      </c>
      <c r="JF45" s="849">
        <f>DATI!DB42</f>
        <v>6035.8725785974857</v>
      </c>
      <c r="JG45" s="826">
        <f t="shared" si="881"/>
        <v>434299.44909010979</v>
      </c>
      <c r="JH45" s="808">
        <f t="shared" si="350"/>
        <v>346.24239157896437</v>
      </c>
      <c r="JI45" s="829">
        <f t="shared" si="944"/>
        <v>0.67472971366397638</v>
      </c>
      <c r="JJ45" s="843" t="str">
        <f>DATI!CN42</f>
        <v>13/14</v>
      </c>
      <c r="JK45" s="844">
        <f>DATI!CO42/DATI!CP42</f>
        <v>0.99951464107247301</v>
      </c>
      <c r="JL45" s="859">
        <f t="shared" si="945"/>
        <v>6.5206738846749967E-3</v>
      </c>
      <c r="JM45" s="860">
        <f t="shared" si="946"/>
        <v>-1.2670905860437323E-2</v>
      </c>
      <c r="JN45" s="861">
        <f t="shared" si="882"/>
        <v>588116.62366870733</v>
      </c>
      <c r="JO45" s="834">
        <f t="shared" si="883"/>
        <v>588148.09041813703</v>
      </c>
      <c r="JP45" s="829">
        <f t="shared" si="947"/>
        <v>0.91370081615433518</v>
      </c>
      <c r="JQ45" s="830">
        <f t="shared" si="948"/>
        <v>-3.7657244590904027E-3</v>
      </c>
      <c r="JR45" s="862">
        <f t="shared" si="884"/>
        <v>0.91374970304764602</v>
      </c>
      <c r="JS45" s="825">
        <f t="shared" si="949"/>
        <v>-3.7618210494607673E-3</v>
      </c>
      <c r="JT45" s="818">
        <f>DATI!BW42</f>
        <v>79776.064572881281</v>
      </c>
      <c r="JU45" s="819">
        <f>DATI!BX42</f>
        <v>55730.345213388675</v>
      </c>
      <c r="JV45" s="819">
        <f>DATI!BY42</f>
        <v>37311.771883060275</v>
      </c>
      <c r="JW45" s="819">
        <f>DATI!BZ42</f>
        <v>86054.607999999993</v>
      </c>
      <c r="JX45" s="819">
        <f>DATI!CA42</f>
        <v>101015.19224</v>
      </c>
      <c r="JY45" s="819">
        <f>DATI!CB42</f>
        <v>35363.408907573714</v>
      </c>
      <c r="JZ45" s="819">
        <f>DATI!CC42</f>
        <v>10330.388033904177</v>
      </c>
      <c r="KA45" s="819">
        <f>DATI!CD42</f>
        <v>663.24813779417047</v>
      </c>
      <c r="KB45" s="819">
        <f>DATI!CE42</f>
        <v>7746.9424667761041</v>
      </c>
      <c r="KC45" s="819">
        <f>DATI!CF42</f>
        <v>0</v>
      </c>
      <c r="KD45" s="819">
        <f>DATI!CG42</f>
        <v>653.02704000000006</v>
      </c>
      <c r="KE45" s="819">
        <f>DATI!CH42</f>
        <v>227.1800176215458</v>
      </c>
      <c r="KF45" s="819">
        <f>DATI!CI42</f>
        <v>156.22709504060745</v>
      </c>
      <c r="KG45" s="819">
        <f>DATI!CJ42</f>
        <v>479.87866733975409</v>
      </c>
      <c r="KH45" s="819">
        <f>DATI!CK42</f>
        <v>3899.5387966974972</v>
      </c>
      <c r="KI45" s="819">
        <f>DATI!CL42</f>
        <v>1664.4325551720713</v>
      </c>
      <c r="KJ45" s="863">
        <f t="shared" si="353"/>
        <v>63.600945030766646</v>
      </c>
      <c r="KK45" s="864">
        <f t="shared" si="950"/>
        <v>3.24380385487529E-2</v>
      </c>
      <c r="KL45" s="865">
        <f t="shared" si="354"/>
        <v>44.430652745777138</v>
      </c>
      <c r="KM45" s="864">
        <f t="shared" si="951"/>
        <v>-1.2531075997702191E-2</v>
      </c>
      <c r="KN45" s="865">
        <f t="shared" si="355"/>
        <v>29.746565780605202</v>
      </c>
      <c r="KO45" s="864">
        <f t="shared" si="952"/>
        <v>2.6035508638284941E-2</v>
      </c>
      <c r="KP45" s="865">
        <f t="shared" si="356"/>
        <v>68.606472660130336</v>
      </c>
      <c r="KQ45" s="864">
        <f t="shared" si="953"/>
        <v>1.1934283698327107E-3</v>
      </c>
      <c r="KR45" s="865">
        <f t="shared" si="357"/>
        <v>80.533700469257496</v>
      </c>
      <c r="KS45" s="864">
        <f t="shared" si="954"/>
        <v>-8.7519629866379178E-2</v>
      </c>
      <c r="KT45" s="865">
        <f t="shared" si="358"/>
        <v>28.193246158142578</v>
      </c>
      <c r="KU45" s="864">
        <f t="shared" si="955"/>
        <v>0.10752374314071594</v>
      </c>
      <c r="KV45" s="865">
        <f t="shared" si="359"/>
        <v>8.2358342067700132</v>
      </c>
      <c r="KW45" s="864">
        <f t="shared" si="956"/>
        <v>-5.313988025982941E-3</v>
      </c>
      <c r="KX45" s="865">
        <f t="shared" si="360"/>
        <v>0.52877023427331304</v>
      </c>
      <c r="KY45" s="864">
        <f t="shared" si="957"/>
        <v>2.4685869025456211</v>
      </c>
      <c r="KZ45" s="865">
        <f t="shared" si="361"/>
        <v>6.1761991472493536</v>
      </c>
      <c r="LA45" s="864">
        <f t="shared" si="958"/>
        <v>1.3178441195598772E-2</v>
      </c>
      <c r="LB45" s="866" t="s">
        <v>177</v>
      </c>
      <c r="LC45" s="867" t="s">
        <v>177</v>
      </c>
      <c r="LD45" s="865">
        <f t="shared" si="362"/>
        <v>0.52062153099443365</v>
      </c>
      <c r="LE45" s="864">
        <f t="shared" si="959"/>
        <v>-7.0669664443751293E-2</v>
      </c>
      <c r="LF45" s="865">
        <f t="shared" si="363"/>
        <v>0.18111778125676326</v>
      </c>
      <c r="LG45" s="864">
        <f t="shared" si="960"/>
        <v>-0.19173840377756801</v>
      </c>
      <c r="LH45" s="865">
        <f t="shared" si="364"/>
        <v>0.12455102839670151</v>
      </c>
      <c r="LI45" s="864">
        <f t="shared" si="961"/>
        <v>5.31487112895834E-2</v>
      </c>
      <c r="LJ45" s="865">
        <f t="shared" si="365"/>
        <v>0.38258012483218351</v>
      </c>
      <c r="LK45" s="864">
        <f t="shared" si="962"/>
        <v>-2.0582206465897899E-2</v>
      </c>
      <c r="LL45" s="865">
        <f t="shared" si="366"/>
        <v>3.1088817677577985</v>
      </c>
      <c r="LM45" s="864">
        <f t="shared" si="963"/>
        <v>3.6322857161504143E-2</v>
      </c>
      <c r="LN45" s="865">
        <f t="shared" si="367"/>
        <v>1.3269579543148182</v>
      </c>
      <c r="LO45" s="868">
        <f t="shared" si="964"/>
        <v>-8.5497173998415221E-2</v>
      </c>
      <c r="LP45" s="869">
        <f t="shared" si="886"/>
        <v>0.12394047774933011</v>
      </c>
      <c r="LQ45" s="870">
        <f t="shared" si="887"/>
        <v>8.6582932460552875E-2</v>
      </c>
      <c r="LR45" s="870">
        <f t="shared" si="888"/>
        <v>5.7967748316736643E-2</v>
      </c>
      <c r="LS45" s="870">
        <f t="shared" si="889"/>
        <v>0.1336948530258405</v>
      </c>
      <c r="LT45" s="870">
        <f t="shared" si="890"/>
        <v>0.15693768868139896</v>
      </c>
      <c r="LU45" s="870">
        <f t="shared" si="891"/>
        <v>5.4940762223805222E-2</v>
      </c>
      <c r="LV45" s="870">
        <f t="shared" si="892"/>
        <v>1.6049340552370193E-2</v>
      </c>
      <c r="LW45" s="870">
        <f t="shared" si="893"/>
        <v>1.0304254979820956E-3</v>
      </c>
      <c r="LX45" s="871">
        <f t="shared" si="894"/>
        <v>1.2035687089473158E-2</v>
      </c>
      <c r="LY45" s="872" t="s">
        <v>177</v>
      </c>
      <c r="LZ45" s="871">
        <f t="shared" si="895"/>
        <v>1.0145459512720071E-3</v>
      </c>
      <c r="MA45" s="871">
        <f t="shared" si="896"/>
        <v>3.5294796841466551E-4</v>
      </c>
      <c r="MB45" s="871">
        <f t="shared" si="897"/>
        <v>2.4271516651505786E-4</v>
      </c>
      <c r="MC45" s="871">
        <f t="shared" si="898"/>
        <v>7.4554180643324338E-4</v>
      </c>
      <c r="MD45" s="871">
        <f t="shared" si="899"/>
        <v>6.0583422365137595E-3</v>
      </c>
      <c r="ME45" s="871">
        <f t="shared" si="900"/>
        <v>2.5858704258481342E-3</v>
      </c>
      <c r="MF45" s="869">
        <f t="shared" si="901"/>
        <v>0.18211740045948163</v>
      </c>
      <c r="MG45" s="870">
        <f t="shared" si="902"/>
        <v>0.12722444571955013</v>
      </c>
      <c r="MH45" s="870">
        <f t="shared" si="903"/>
        <v>8.5177464421954188E-2</v>
      </c>
      <c r="MI45" s="870">
        <f t="shared" si="904"/>
        <v>0.19645042144441899</v>
      </c>
      <c r="MJ45" s="870">
        <f t="shared" si="905"/>
        <v>0.23060330584315725</v>
      </c>
      <c r="MK45" s="870">
        <f t="shared" si="906"/>
        <v>8.0729629069999101E-2</v>
      </c>
      <c r="ML45" s="870">
        <f t="shared" si="907"/>
        <v>2.3582805501186625E-2</v>
      </c>
      <c r="MM45" s="870">
        <f t="shared" si="908"/>
        <v>1.5141010948756036E-3</v>
      </c>
      <c r="MN45" s="871">
        <f t="shared" si="965"/>
        <v>1.768516698726735E-2</v>
      </c>
      <c r="MO45" s="872" t="s">
        <v>177</v>
      </c>
      <c r="MP45" s="871">
        <f t="shared" si="909"/>
        <v>1.4907677834358559E-3</v>
      </c>
      <c r="MQ45" s="871">
        <f t="shared" si="910"/>
        <v>5.1861964446463119E-4</v>
      </c>
      <c r="MR45" s="871">
        <f t="shared" si="911"/>
        <v>3.5664422132705129E-4</v>
      </c>
      <c r="MS45" s="871">
        <f t="shared" si="912"/>
        <v>1.0954946938004858E-3</v>
      </c>
      <c r="MT45" s="871">
        <f t="shared" si="913"/>
        <v>8.9020920303313211E-3</v>
      </c>
      <c r="MU45" s="871">
        <f t="shared" si="914"/>
        <v>3.7996626157354011E-3</v>
      </c>
      <c r="MV45" s="826">
        <f t="shared" si="397"/>
        <v>453122.4789501098</v>
      </c>
      <c r="MW45" s="808">
        <f t="shared" si="398"/>
        <v>346.24239157896437</v>
      </c>
      <c r="MX45" s="862">
        <f t="shared" si="399"/>
        <v>0.68344513937574214</v>
      </c>
      <c r="MY45" s="1483">
        <f t="shared" si="966"/>
        <v>0.22289870230348727</v>
      </c>
      <c r="MZ45" s="823">
        <f t="shared" si="967"/>
        <v>9.1039133288904322E-3</v>
      </c>
      <c r="NA45" s="1480">
        <f t="shared" si="968"/>
        <v>0.2320026156323777</v>
      </c>
      <c r="NB45" s="861">
        <f t="shared" si="969"/>
        <v>588116.62366870733</v>
      </c>
      <c r="NC45" s="834">
        <f t="shared" si="970"/>
        <v>588148.09041813703</v>
      </c>
      <c r="ND45" s="829">
        <f t="shared" si="400"/>
        <v>0.88705695811817364</v>
      </c>
      <c r="NE45" s="875">
        <f t="shared" si="401"/>
        <v>0.88710441945136442</v>
      </c>
    </row>
    <row r="46" spans="1:369" outlineLevel="1" x14ac:dyDescent="0.2">
      <c r="A46" s="876" t="s">
        <v>180</v>
      </c>
      <c r="B46" s="559">
        <f>DATI!D43</f>
        <v>148</v>
      </c>
      <c r="C46" s="1516" t="str">
        <f>DATI!F43 &amp; "/" &amp; DATI!E43 &amp; " (" &amp; TEXT(DATI!F43/DATI!E43,"0,0%") &amp; ")"</f>
        <v>142/143 (99,3%)</v>
      </c>
      <c r="D46" s="560">
        <f>DATI!G43</f>
        <v>594657</v>
      </c>
      <c r="E46" s="561">
        <f t="shared" si="915"/>
        <v>5.9674285497528061E-2</v>
      </c>
      <c r="F46" s="562">
        <f t="shared" si="916"/>
        <v>-2.3542429343283933E-5</v>
      </c>
      <c r="G46" s="563">
        <f>DATI!H43</f>
        <v>281680.99334699998</v>
      </c>
      <c r="H46" s="564">
        <f t="shared" si="251"/>
        <v>771.72874889589036</v>
      </c>
      <c r="I46" s="877">
        <f t="shared" si="252"/>
        <v>473.68650053223962</v>
      </c>
      <c r="J46" s="566">
        <f t="shared" si="805"/>
        <v>1.297771234334903</v>
      </c>
      <c r="K46" s="567">
        <f t="shared" si="254"/>
        <v>1.8487031882458038E-2</v>
      </c>
      <c r="L46" s="567">
        <f t="shared" si="917"/>
        <v>1.8511010105948942E-2</v>
      </c>
      <c r="M46" s="567">
        <f t="shared" si="918"/>
        <v>5.9060447596089069E-2</v>
      </c>
      <c r="N46" s="568">
        <f>DATI!I43</f>
        <v>82256.260500000004</v>
      </c>
      <c r="O46" s="568"/>
      <c r="P46" s="568">
        <f>DATI!J43</f>
        <v>19529.274608999996</v>
      </c>
      <c r="Q46" s="564">
        <f>DATI!K43</f>
        <v>18396.860611</v>
      </c>
      <c r="R46" s="564">
        <f>DATI!L43</f>
        <v>1132.414</v>
      </c>
      <c r="S46" s="564">
        <f>P46-Q46-R46</f>
        <v>-2.0000036329292925E-6</v>
      </c>
      <c r="T46" s="568">
        <f>DATI!M43</f>
        <v>5365.9350220000006</v>
      </c>
      <c r="U46" s="564">
        <f>DATI!N43</f>
        <v>4932.6800219999996</v>
      </c>
      <c r="V46" s="564">
        <f>DATI!O43</f>
        <v>433.255</v>
      </c>
      <c r="W46" s="569">
        <f t="shared" si="971"/>
        <v>1.0231815394945443E-12</v>
      </c>
      <c r="X46" s="570">
        <f>DATI!P43</f>
        <v>166532.49425599998</v>
      </c>
      <c r="Y46" s="564">
        <f>DATI!Q43</f>
        <v>10732.245700000001</v>
      </c>
      <c r="Z46" s="568">
        <f>DATI!R43</f>
        <v>6953.5444600000001</v>
      </c>
      <c r="AA46" s="568">
        <f>DATI!U43</f>
        <v>156.24</v>
      </c>
      <c r="AB46" s="568">
        <f>DATI!V43</f>
        <v>887.24450000000002</v>
      </c>
      <c r="AC46" s="568">
        <f>DATI!W43</f>
        <v>197859.06384899994</v>
      </c>
      <c r="AD46" s="565">
        <f t="shared" si="257"/>
        <v>332.72804969755663</v>
      </c>
      <c r="AE46" s="567">
        <f t="shared" si="972"/>
        <v>2.1624985968399908E-2</v>
      </c>
      <c r="AF46" s="567">
        <f t="shared" si="973"/>
        <v>2.1649038068692377E-2</v>
      </c>
      <c r="AG46" s="878">
        <f t="shared" si="258"/>
        <v>0.70242248686356823</v>
      </c>
      <c r="AH46" s="572">
        <f t="shared" si="920"/>
        <v>83821.929500000013</v>
      </c>
      <c r="AI46" s="564">
        <f t="shared" si="921"/>
        <v>229.64912191780826</v>
      </c>
      <c r="AJ46" s="565">
        <f t="shared" si="260"/>
        <v>140.95845083804616</v>
      </c>
      <c r="AK46" s="566">
        <f t="shared" si="261"/>
        <v>0.38618753654259225</v>
      </c>
      <c r="AL46" s="567">
        <f t="shared" si="922"/>
        <v>1.1155891531223872E-2</v>
      </c>
      <c r="AM46" s="567">
        <f t="shared" si="923"/>
        <v>1.1179697157797673E-2</v>
      </c>
      <c r="AN46" s="579">
        <f>DATI!EH43/1000</f>
        <v>626.75</v>
      </c>
      <c r="AO46" s="580">
        <f>DATI!EI43/1000</f>
        <v>13.64</v>
      </c>
      <c r="AP46" s="580">
        <f>DATI!EJ43/1000</f>
        <v>0</v>
      </c>
      <c r="AQ46" s="580">
        <f>DATI!EK43/1000</f>
        <v>157.9965</v>
      </c>
      <c r="AR46" s="580">
        <f>DATI!EL43/1000</f>
        <v>44.216999999999999</v>
      </c>
      <c r="AS46" s="580">
        <f>DATI!EM43/1000</f>
        <v>0.121</v>
      </c>
      <c r="AT46" s="580">
        <f>DATI!EN43/1000</f>
        <v>0</v>
      </c>
      <c r="AU46" s="580">
        <f>DATI!EO43/1000</f>
        <v>41.69</v>
      </c>
      <c r="AV46" s="580">
        <f>DATI!EP43/1000</f>
        <v>0</v>
      </c>
      <c r="AW46" s="580">
        <f>DATI!EQ43/1000</f>
        <v>2.83</v>
      </c>
      <c r="AX46" s="580"/>
      <c r="AY46" s="580"/>
      <c r="AZ46" s="580">
        <f>DATI!EV43/1000</f>
        <v>0</v>
      </c>
      <c r="BA46" s="580"/>
      <c r="BB46" s="576">
        <f>DATI!DE43/1000</f>
        <v>51.569591000000003</v>
      </c>
      <c r="BC46" s="577">
        <f>DATI!DF43/1000</f>
        <v>31.14</v>
      </c>
      <c r="BD46" s="577">
        <f>DATI!DG43/1000</f>
        <v>25.211959999999998</v>
      </c>
      <c r="BE46" s="577">
        <f>DATI!DH43/1000</f>
        <v>28807.928520000001</v>
      </c>
      <c r="BF46" s="577">
        <f>DATI!DI43/1000</f>
        <v>55.763540999999996</v>
      </c>
      <c r="BG46" s="577">
        <f>DATI!DJ43/1000</f>
        <v>17813.310941</v>
      </c>
      <c r="BH46" s="577">
        <f>DATI!DK43/1000</f>
        <v>4235.7250209999993</v>
      </c>
      <c r="BI46" s="577">
        <f>DATI!DL43/1000</f>
        <v>4448.8501999999999</v>
      </c>
      <c r="BJ46" s="577">
        <f>DATI!DM43/1000</f>
        <v>174.477611</v>
      </c>
      <c r="BK46" s="577">
        <f>DATI!DN43/1000</f>
        <v>86.805520000000001</v>
      </c>
      <c r="BL46" s="577">
        <f>DATI!DO43/1000</f>
        <v>61.064640999999995</v>
      </c>
      <c r="BM46" s="577">
        <f>DATI!DP43/1000</f>
        <v>12272.380820999999</v>
      </c>
      <c r="BN46" s="577">
        <f>DATI!DQ43/1000</f>
        <v>218.43691000000001</v>
      </c>
      <c r="BO46" s="577">
        <f>DATI!DR43/1000</f>
        <v>2873.1119809999996</v>
      </c>
      <c r="BP46" s="577">
        <f>DATI!DS43/1000</f>
        <v>1859.2557089999998</v>
      </c>
      <c r="BQ46" s="577">
        <f>DATI!DT43/1000</f>
        <v>27.034261000000004</v>
      </c>
      <c r="BR46" s="577">
        <f>DATI!DU43/1000</f>
        <v>38444.852018999998</v>
      </c>
      <c r="BS46" s="577">
        <f>DATI!DV43/1000</f>
        <v>25083.214230999994</v>
      </c>
      <c r="BT46" s="577">
        <f>DATI!DW43/1000</f>
        <v>2.0486900000000001</v>
      </c>
      <c r="BU46" s="577">
        <f>DATI!DX43/1000</f>
        <v>512.87658999999996</v>
      </c>
      <c r="BV46" s="578">
        <f>DATI!DY43/1000</f>
        <v>29447.435497999995</v>
      </c>
      <c r="BW46" s="579">
        <f>DATI!DZ43/1000</f>
        <v>21.66696</v>
      </c>
      <c r="BX46" s="580">
        <f>DATI!EA43/1000</f>
        <v>0</v>
      </c>
      <c r="BY46" s="580">
        <f>DATI!EB43/1000</f>
        <v>0.55100000000000005</v>
      </c>
      <c r="BZ46" s="580">
        <f>DATI!EC43/1000</f>
        <v>0</v>
      </c>
      <c r="CA46" s="580">
        <f>DATI!ED43/1000</f>
        <v>0</v>
      </c>
      <c r="CB46" s="580">
        <f>DATI!EE43/1000</f>
        <v>0</v>
      </c>
      <c r="CC46" s="580">
        <f>DATI!EF43/1000</f>
        <v>2.9940000000000002</v>
      </c>
      <c r="CD46" s="581">
        <f>DATI!EG43/1000</f>
        <v>0</v>
      </c>
      <c r="CE46" s="579">
        <f t="shared" si="811"/>
        <v>8.6721573949352315E-2</v>
      </c>
      <c r="CF46" s="580">
        <f t="shared" si="812"/>
        <v>5.2366322098285227E-2</v>
      </c>
      <c r="CG46" s="580">
        <f t="shared" si="813"/>
        <v>4.2397482918724576E-2</v>
      </c>
      <c r="CH46" s="580">
        <f t="shared" si="814"/>
        <v>48.444613483066711</v>
      </c>
      <c r="CI46" s="580">
        <f t="shared" si="815"/>
        <v>9.3774295097846322E-2</v>
      </c>
      <c r="CJ46" s="580">
        <f t="shared" si="816"/>
        <v>29.955606241917611</v>
      </c>
      <c r="CK46" s="580">
        <f t="shared" si="817"/>
        <v>7.1229717652360938</v>
      </c>
      <c r="CL46" s="580">
        <f t="shared" si="818"/>
        <v>7.4813719505530081</v>
      </c>
      <c r="CM46" s="580">
        <f t="shared" si="819"/>
        <v>0.29340882391025414</v>
      </c>
      <c r="CN46" s="580">
        <f t="shared" si="820"/>
        <v>0.14597578099643996</v>
      </c>
      <c r="CO46" s="580">
        <f t="shared" si="821"/>
        <v>0.10268884583886172</v>
      </c>
      <c r="CP46" s="580">
        <f t="shared" si="822"/>
        <v>20.637747173580735</v>
      </c>
      <c r="CQ46" s="580">
        <f t="shared" si="823"/>
        <v>0.3673326135906918</v>
      </c>
      <c r="CR46" s="580">
        <f t="shared" si="824"/>
        <v>4.8315448754492083</v>
      </c>
      <c r="CS46" s="580">
        <f t="shared" si="825"/>
        <v>3.1266019049637013</v>
      </c>
      <c r="CT46" s="580">
        <f t="shared" si="826"/>
        <v>4.5461940244544342E-2</v>
      </c>
      <c r="CU46" s="580">
        <f t="shared" si="827"/>
        <v>64.650465762616093</v>
      </c>
      <c r="CV46" s="580">
        <f t="shared" si="828"/>
        <v>42.180978666693562</v>
      </c>
      <c r="CW46" s="580">
        <f t="shared" si="829"/>
        <v>3.4451625054443152E-3</v>
      </c>
      <c r="CX46" s="580">
        <f t="shared" si="830"/>
        <v>0.86247465345568952</v>
      </c>
      <c r="CY46" s="581">
        <f t="shared" si="831"/>
        <v>49.52003507568228</v>
      </c>
      <c r="CZ46" s="563">
        <f>DATI!AA43</f>
        <v>273950.57621700002</v>
      </c>
      <c r="DA46" s="564">
        <f t="shared" si="832"/>
        <v>750.54952388219181</v>
      </c>
      <c r="DB46" s="565">
        <f t="shared" si="288"/>
        <v>460.68670883719523</v>
      </c>
      <c r="DC46" s="566">
        <f t="shared" si="833"/>
        <v>1.2621553666772471</v>
      </c>
      <c r="DD46" s="582">
        <f t="shared" si="974"/>
        <v>1.6274044336910494E-2</v>
      </c>
      <c r="DE46" s="583">
        <f t="shared" si="924"/>
        <v>1.6297970460071663E-2</v>
      </c>
      <c r="DF46" s="564">
        <f t="shared" si="975"/>
        <v>4386.8913590000593</v>
      </c>
      <c r="DG46" s="584">
        <f t="shared" si="976"/>
        <v>7.3878513882865491</v>
      </c>
      <c r="DH46" s="585">
        <f t="shared" si="925"/>
        <v>5.9109205060135464E-2</v>
      </c>
      <c r="DI46" s="586">
        <f>DATI!AB43+DATI!AG43</f>
        <v>169546.77381165605</v>
      </c>
      <c r="DJ46" s="564">
        <f t="shared" si="926"/>
        <v>464.51170907303026</v>
      </c>
      <c r="DK46" s="587">
        <f t="shared" si="290"/>
        <v>285.11692254805047</v>
      </c>
      <c r="DL46" s="588">
        <f t="shared" si="291"/>
        <v>0.78114225355630262</v>
      </c>
      <c r="DM46" s="589">
        <f t="shared" si="977"/>
        <v>0.61889548163372254</v>
      </c>
      <c r="DN46" s="590">
        <f t="shared" si="978"/>
        <v>-1.1578529231455609E-2</v>
      </c>
      <c r="DO46" s="590">
        <f t="shared" si="979"/>
        <v>-7.0000000000000062E-3</v>
      </c>
      <c r="DP46" s="590">
        <f t="shared" si="980"/>
        <v>4.5070856073859559E-3</v>
      </c>
      <c r="DQ46" s="590">
        <f t="shared" si="981"/>
        <v>4.5307347012308232E-3</v>
      </c>
      <c r="DR46" s="591">
        <f t="shared" si="982"/>
        <v>760.73313466293621</v>
      </c>
      <c r="DS46" s="591">
        <f t="shared" si="983"/>
        <v>1.2859627787105978</v>
      </c>
      <c r="DT46" s="592">
        <f t="shared" si="984"/>
        <v>5.5926246229877623E-2</v>
      </c>
      <c r="DU46" s="593" t="str">
        <f>DATI!AI43</f>
        <v>18/18</v>
      </c>
      <c r="DV46" s="592">
        <f>DATI!AJ43/DATI!AK43</f>
        <v>1</v>
      </c>
      <c r="DW46" s="594">
        <f>DATI!AB43</f>
        <v>166339.32608500004</v>
      </c>
      <c r="DX46" s="564">
        <f t="shared" si="834"/>
        <v>455.7241810547946</v>
      </c>
      <c r="DY46" s="595">
        <f t="shared" si="293"/>
        <v>279.72314474562654</v>
      </c>
      <c r="DZ46" s="566">
        <f t="shared" si="294"/>
        <v>0.76636478012500409</v>
      </c>
      <c r="EA46" s="589">
        <f t="shared" si="985"/>
        <v>0.607187356135511</v>
      </c>
      <c r="EB46" s="585">
        <f t="shared" si="986"/>
        <v>-1.110860395237135E-2</v>
      </c>
      <c r="EC46" s="596">
        <f t="shared" si="987"/>
        <v>104403.80240534397</v>
      </c>
      <c r="ED46" s="597">
        <f t="shared" si="835"/>
        <v>286.03781480916155</v>
      </c>
      <c r="EE46" s="598">
        <f t="shared" si="296"/>
        <v>175.56978628914479</v>
      </c>
      <c r="EF46" s="599">
        <f t="shared" si="297"/>
        <v>0.48101311312094464</v>
      </c>
      <c r="EG46" s="600">
        <f t="shared" si="927"/>
        <v>3.5981772086517282E-2</v>
      </c>
      <c r="EH46" s="600">
        <f t="shared" si="928"/>
        <v>3.600616218838984E-2</v>
      </c>
      <c r="EI46" s="582">
        <f t="shared" si="836"/>
        <v>0.38110451836627746</v>
      </c>
      <c r="EJ46" s="601">
        <f t="shared" si="929"/>
        <v>3626.1582243371231</v>
      </c>
      <c r="EK46" s="601">
        <f t="shared" si="930"/>
        <v>6.1018886095760081</v>
      </c>
      <c r="EL46" s="563">
        <f>DATI!AD43</f>
        <v>82716.040500999996</v>
      </c>
      <c r="EM46" s="564">
        <f t="shared" si="837"/>
        <v>226.61928904383561</v>
      </c>
      <c r="EN46" s="595">
        <f t="shared" si="300"/>
        <v>139.09874179737227</v>
      </c>
      <c r="EO46" s="566">
        <f t="shared" si="838"/>
        <v>0.38109244328047198</v>
      </c>
      <c r="EP46" s="582">
        <f t="shared" si="988"/>
        <v>1.496347043763269E-2</v>
      </c>
      <c r="EQ46" s="583">
        <f t="shared" si="989"/>
        <v>1.4987365705974268E-2</v>
      </c>
      <c r="ER46" s="582">
        <f t="shared" si="931"/>
        <v>6.1615124131113398E-2</v>
      </c>
      <c r="ES46" s="564">
        <f t="shared" si="990"/>
        <v>1219.4715009999927</v>
      </c>
      <c r="ET46" s="582">
        <f t="shared" si="839"/>
        <v>0.30193782266579167</v>
      </c>
      <c r="EU46" s="584">
        <f t="shared" si="991"/>
        <v>2.0539405543320015</v>
      </c>
      <c r="EV46" s="563">
        <f>DATI!AE43</f>
        <v>19529.274608999996</v>
      </c>
      <c r="EW46" s="564">
        <f t="shared" si="840"/>
        <v>53.504861942465745</v>
      </c>
      <c r="EX46" s="595">
        <f t="shared" si="304"/>
        <v>32.841242277480966</v>
      </c>
      <c r="EY46" s="566">
        <f t="shared" si="305"/>
        <v>8.9976006239673875E-2</v>
      </c>
      <c r="EZ46" s="582">
        <f t="shared" si="992"/>
        <v>8.7583192846298938E-2</v>
      </c>
      <c r="FA46" s="583">
        <f t="shared" si="993"/>
        <v>8.760879779957452E-2</v>
      </c>
      <c r="FB46" s="564">
        <f t="shared" si="994"/>
        <v>1572.6946089999947</v>
      </c>
      <c r="FC46" s="584">
        <f t="shared" si="995"/>
        <v>2.6454197134077226</v>
      </c>
      <c r="FD46" s="564">
        <f>DATI!AG43</f>
        <v>3207.447726656027</v>
      </c>
      <c r="FE46" s="582">
        <f t="shared" si="841"/>
        <v>1.1708125498211631E-2</v>
      </c>
      <c r="FF46" s="564">
        <f t="shared" si="996"/>
        <v>16321.826882343968</v>
      </c>
      <c r="FG46" s="582">
        <f t="shared" si="932"/>
        <v>2.7447464475056995E-2</v>
      </c>
      <c r="FH46" s="563">
        <f>DATI!AF43</f>
        <v>5365.9350220000006</v>
      </c>
      <c r="FI46" s="564">
        <f t="shared" si="933"/>
        <v>14.701191841095891</v>
      </c>
      <c r="FJ46" s="590">
        <f t="shared" si="842"/>
        <v>1.9587237581678126E-2</v>
      </c>
      <c r="FK46" s="590">
        <f t="shared" si="934"/>
        <v>0.16746137866544047</v>
      </c>
      <c r="FL46" s="602">
        <f>DATI!AL43</f>
        <v>2214.8226891402323</v>
      </c>
      <c r="FM46" s="603" t="str">
        <f>DATI!AM43</f>
        <v>7/7</v>
      </c>
      <c r="FN46" s="604">
        <f>DATI!AN43/DATI!AO43</f>
        <v>1</v>
      </c>
      <c r="FO46" s="567">
        <f t="shared" si="935"/>
        <v>0.41275615154853662</v>
      </c>
      <c r="FP46" s="605">
        <f t="shared" si="843"/>
        <v>8.0847528036803278E-3</v>
      </c>
      <c r="FQ46" s="567">
        <f t="shared" si="936"/>
        <v>0.21641518018080858</v>
      </c>
      <c r="FR46" s="563">
        <f>DATI!AP43</f>
        <v>12502.489829</v>
      </c>
      <c r="FS46" s="602">
        <f>DATI!AQ43</f>
        <v>31.213528999999998</v>
      </c>
      <c r="FT46" s="602">
        <f>DATI!AR43</f>
        <v>6953.5444599999983</v>
      </c>
      <c r="FU46" s="576">
        <f>DATI!AS43/1000</f>
        <v>89.122940999999997</v>
      </c>
      <c r="FV46" s="577">
        <f>DATI!AT43/1000</f>
        <v>34.933</v>
      </c>
      <c r="FW46" s="577">
        <f>DATI!AU43/1000</f>
        <v>26.580959999999997</v>
      </c>
      <c r="FX46" s="577">
        <f>DATI!AV43/1000</f>
        <v>28795.248519000001</v>
      </c>
      <c r="FY46" s="577">
        <f>DATI!AW43/1000</f>
        <v>55.764040999999999</v>
      </c>
      <c r="FZ46" s="577">
        <f>DATI!AX43/1000</f>
        <v>17813.310941</v>
      </c>
      <c r="GA46" s="577">
        <f>DATI!AY43/1000</f>
        <v>4236.2580209999996</v>
      </c>
      <c r="GB46" s="577">
        <f>DATI!AZ43/1000</f>
        <v>4448.8501999999999</v>
      </c>
      <c r="GC46" s="577">
        <f>DATI!BA43/1000</f>
        <v>174.477611</v>
      </c>
      <c r="GD46" s="577">
        <f>DATI!BB43/1000</f>
        <v>102.53449999999999</v>
      </c>
      <c r="GE46" s="577">
        <f>DATI!BC43/1000</f>
        <v>61.064640999999995</v>
      </c>
      <c r="GF46" s="577">
        <f>DATI!BD43/1000</f>
        <v>12272.380820999999</v>
      </c>
      <c r="GG46" s="577">
        <f>DATI!BE43/1000</f>
        <v>218.43691000000001</v>
      </c>
      <c r="GH46" s="577">
        <f>DATI!BF43/1000</f>
        <v>2873.1119809999996</v>
      </c>
      <c r="GI46" s="577">
        <f>DATI!BG43/1000</f>
        <v>0.83399999999999996</v>
      </c>
      <c r="GJ46" s="577">
        <f>DATI!BH43/1000</f>
        <v>1859.2557089999998</v>
      </c>
      <c r="GK46" s="577">
        <f>DATI!BI43/1000</f>
        <v>27.034261000000004</v>
      </c>
      <c r="GL46" s="577">
        <f>DATI!BJ43/1000</f>
        <v>38204.552019000002</v>
      </c>
      <c r="GM46" s="577">
        <f>DATI!BK43/1000</f>
        <v>25083.214230999994</v>
      </c>
      <c r="GN46" s="577">
        <f>DATI!BL43/1000</f>
        <v>2.0486900000000001</v>
      </c>
      <c r="GO46" s="577">
        <f>DATI!BM43/1000</f>
        <v>512.87658999999996</v>
      </c>
      <c r="GP46" s="578">
        <f>DATI!BN43/1000</f>
        <v>29447.435497999995</v>
      </c>
      <c r="GQ46" s="579">
        <f>DATI!BO43/1000</f>
        <v>23.035959999999999</v>
      </c>
      <c r="GR46" s="580">
        <f>DATI!BP43/1000</f>
        <v>0</v>
      </c>
      <c r="GS46" s="580">
        <f>DATI!BQ43/1000</f>
        <v>0.55100000000000005</v>
      </c>
      <c r="GT46" s="580">
        <f>DATI!BR43/1000</f>
        <v>0</v>
      </c>
      <c r="GU46" s="580">
        <f>DATI!BS43/1000</f>
        <v>0</v>
      </c>
      <c r="GV46" s="580">
        <f>DATI!BT43/1000</f>
        <v>0</v>
      </c>
      <c r="GW46" s="580">
        <f>DATI!BU43/1000</f>
        <v>2.9940000000000002</v>
      </c>
      <c r="GX46" s="581">
        <f>DATI!BV43/1000</f>
        <v>0</v>
      </c>
      <c r="GY46" s="579">
        <f t="shared" si="847"/>
        <v>0.14987285275377232</v>
      </c>
      <c r="GZ46" s="580">
        <f t="shared" si="848"/>
        <v>5.8744789012825878E-2</v>
      </c>
      <c r="HA46" s="580">
        <f t="shared" si="849"/>
        <v>4.4699650386693504E-2</v>
      </c>
      <c r="HB46" s="580">
        <f t="shared" si="850"/>
        <v>48.423290264808116</v>
      </c>
      <c r="HC46" s="580">
        <f t="shared" si="851"/>
        <v>9.3775135918689259E-2</v>
      </c>
      <c r="HD46" s="580">
        <f t="shared" si="852"/>
        <v>29.955606241917611</v>
      </c>
      <c r="HE46" s="580">
        <f t="shared" si="853"/>
        <v>7.1238680802546677</v>
      </c>
      <c r="HF46" s="580">
        <f t="shared" si="854"/>
        <v>7.4813719505530081</v>
      </c>
      <c r="HG46" s="580">
        <f t="shared" si="855"/>
        <v>0.29340882391025414</v>
      </c>
      <c r="HH46" s="580">
        <f t="shared" si="856"/>
        <v>0.17242628944080368</v>
      </c>
      <c r="HI46" s="580">
        <f t="shared" si="857"/>
        <v>0.10268884583886172</v>
      </c>
      <c r="HJ46" s="580">
        <f t="shared" si="858"/>
        <v>20.637747173580735</v>
      </c>
      <c r="HK46" s="580">
        <f t="shared" si="859"/>
        <v>0.3673326135906918</v>
      </c>
      <c r="HL46" s="580">
        <f t="shared" si="860"/>
        <v>4.8315448754492083</v>
      </c>
      <c r="HM46" s="580">
        <f t="shared" si="861"/>
        <v>1.4024891660234387E-3</v>
      </c>
      <c r="HN46" s="580">
        <f t="shared" si="862"/>
        <v>3.1266019049637013</v>
      </c>
      <c r="HO46" s="580">
        <f t="shared" si="863"/>
        <v>4.5461940244544342E-2</v>
      </c>
      <c r="HP46" s="580">
        <f t="shared" si="864"/>
        <v>64.246367265499273</v>
      </c>
      <c r="HQ46" s="580">
        <f t="shared" si="865"/>
        <v>42.180978666693562</v>
      </c>
      <c r="HR46" s="580">
        <f t="shared" si="866"/>
        <v>3.4451625054443152E-3</v>
      </c>
      <c r="HS46" s="580">
        <f t="shared" si="867"/>
        <v>0.86247465345568952</v>
      </c>
      <c r="HT46" s="581">
        <f t="shared" si="868"/>
        <v>49.52003507568228</v>
      </c>
      <c r="HU46" s="607">
        <f t="shared" si="937"/>
        <v>104372.52240634398</v>
      </c>
      <c r="HV46" s="608">
        <f t="shared" ref="HV46:HV55" si="1003">IG46+IP46+JC46</f>
        <v>84250.429499999984</v>
      </c>
      <c r="HW46" s="609">
        <f t="shared" si="997"/>
        <v>1466.8520000000001</v>
      </c>
      <c r="HX46" s="610">
        <f>DATI!CQ43</f>
        <v>1466.8520000000001</v>
      </c>
      <c r="HY46" s="610">
        <f>DATI!CT43</f>
        <v>0</v>
      </c>
      <c r="HZ46" s="611">
        <f t="shared" si="938"/>
        <v>-7.0041746849053774E-2</v>
      </c>
      <c r="IA46" s="611">
        <f t="shared" si="869"/>
        <v>5.3544402799068636E-3</v>
      </c>
      <c r="IB46" s="582">
        <f t="shared" si="870"/>
        <v>1.4054005462177483E-2</v>
      </c>
      <c r="IC46" s="610">
        <f>DATI!CV43</f>
        <v>47.812409444153317</v>
      </c>
      <c r="ID46" s="612">
        <f t="shared" si="939"/>
        <v>1514.6644094441533</v>
      </c>
      <c r="IE46" s="613">
        <f t="shared" si="871"/>
        <v>5.5289696059787324E-3</v>
      </c>
      <c r="IF46" s="613">
        <f t="shared" si="872"/>
        <v>1.4512099300879681E-2</v>
      </c>
      <c r="IG46" s="609">
        <f>II46+IJ46</f>
        <v>1466.8520000000001</v>
      </c>
      <c r="IH46" s="590">
        <f t="shared" si="338"/>
        <v>5.2074937061621328E-3</v>
      </c>
      <c r="II46" s="610">
        <f>DATI!CX43</f>
        <v>1466.8520000000001</v>
      </c>
      <c r="IJ46" s="610">
        <f>DATI!DA43</f>
        <v>0</v>
      </c>
      <c r="IK46" s="615">
        <f>DATI!CS43</f>
        <v>22932.727906344</v>
      </c>
      <c r="IL46" s="594">
        <f t="shared" ref="IL46:IL55" si="1004">IK46-HY46-IU46</f>
        <v>21303.882906343999</v>
      </c>
      <c r="IM46" s="594">
        <f t="shared" si="999"/>
        <v>20993.162915233141</v>
      </c>
      <c r="IN46" s="582">
        <f t="shared" si="874"/>
        <v>7.7765424700070349E-2</v>
      </c>
      <c r="IO46" s="582">
        <f t="shared" si="875"/>
        <v>0.20411390292364059</v>
      </c>
      <c r="IP46" s="609">
        <f t="shared" si="941"/>
        <v>1181.7899999999991</v>
      </c>
      <c r="IQ46" s="590">
        <f t="shared" si="343"/>
        <v>4.1954907427643297E-3</v>
      </c>
      <c r="IR46" s="610">
        <f>DATI!CZ43</f>
        <v>2810.6349999999989</v>
      </c>
      <c r="IS46" s="594">
        <f t="shared" si="1000"/>
        <v>81601.787499999991</v>
      </c>
      <c r="IT46" s="615">
        <f>DATI!CR43</f>
        <v>79972.94249999999</v>
      </c>
      <c r="IU46" s="617">
        <f>DATI!CU43</f>
        <v>1628.8449999999998</v>
      </c>
      <c r="IV46" s="582">
        <f t="shared" si="942"/>
        <v>1.3262184685892478E-3</v>
      </c>
      <c r="IW46" s="590">
        <f t="shared" si="877"/>
        <v>0.29787047221014817</v>
      </c>
      <c r="IX46" s="582">
        <f t="shared" si="943"/>
        <v>0.78183209161418199</v>
      </c>
      <c r="IY46" s="615">
        <f>DATI!CW43</f>
        <v>262.90758166670804</v>
      </c>
      <c r="IZ46" s="618">
        <f t="shared" si="1001"/>
        <v>81864.695081666694</v>
      </c>
      <c r="JA46" s="619">
        <f t="shared" si="878"/>
        <v>0.29883016203923052</v>
      </c>
      <c r="JB46" s="619">
        <f t="shared" si="879"/>
        <v>0.78435102644113908</v>
      </c>
      <c r="JC46" s="620">
        <f t="shared" si="1002"/>
        <v>81601.787499999991</v>
      </c>
      <c r="JD46" s="590">
        <f t="shared" si="347"/>
        <v>0.28969575309426565</v>
      </c>
      <c r="JE46" s="610">
        <f>DATI!CY43</f>
        <v>79972.94249999999</v>
      </c>
      <c r="JF46" s="610">
        <f>DATI!DB43</f>
        <v>1628.8449999999998</v>
      </c>
      <c r="JG46" s="586">
        <f t="shared" si="881"/>
        <v>163780.88751769706</v>
      </c>
      <c r="JH46" s="566">
        <f t="shared" si="350"/>
        <v>275.42076780008824</v>
      </c>
      <c r="JI46" s="589">
        <f t="shared" si="944"/>
        <v>0.59784830453491711</v>
      </c>
      <c r="JJ46" s="603" t="str">
        <f>DATI!CN43</f>
        <v>13/20</v>
      </c>
      <c r="JK46" s="604">
        <f>DATI!CO43/DATI!CP43</f>
        <v>0.92292802170849109</v>
      </c>
      <c r="JL46" s="621">
        <f t="shared" si="945"/>
        <v>8.7338665620976703E-3</v>
      </c>
      <c r="JM46" s="622">
        <f t="shared" si="946"/>
        <v>-7.4194335837168002E-3</v>
      </c>
      <c r="JN46" s="623">
        <f t="shared" si="882"/>
        <v>245382.67501769704</v>
      </c>
      <c r="JO46" s="594">
        <f t="shared" si="883"/>
        <v>245645.58259936376</v>
      </c>
      <c r="JP46" s="589">
        <f t="shared" si="947"/>
        <v>0.89571877674506528</v>
      </c>
      <c r="JQ46" s="590">
        <f t="shared" si="948"/>
        <v>-8.9154709022718492E-3</v>
      </c>
      <c r="JR46" s="624">
        <f t="shared" si="884"/>
        <v>0.89667846657414774</v>
      </c>
      <c r="JS46" s="585">
        <f t="shared" si="949"/>
        <v>-7.9654124560786244E-3</v>
      </c>
      <c r="JT46" s="576">
        <f>DATI!BW43</f>
        <v>27394.968950228609</v>
      </c>
      <c r="JU46" s="577">
        <f>DATI!BX43</f>
        <v>29057.441116722595</v>
      </c>
      <c r="JV46" s="577">
        <f>DATI!BY43</f>
        <v>12198.211880662944</v>
      </c>
      <c r="JW46" s="577">
        <f>DATI!BZ43</f>
        <v>38204.552019000002</v>
      </c>
      <c r="JX46" s="577">
        <f>DATI!CA43</f>
        <v>25083.214230999994</v>
      </c>
      <c r="JY46" s="577">
        <f>DATI!CB43</f>
        <v>16995.455772474903</v>
      </c>
      <c r="JZ46" s="577">
        <f>DATI!CC43</f>
        <v>4276.27317090003</v>
      </c>
      <c r="KA46" s="577">
        <f>DATI!CD43</f>
        <v>64.800656717467803</v>
      </c>
      <c r="KB46" s="577">
        <f>DATI!CE43</f>
        <v>2585.800714399672</v>
      </c>
      <c r="KC46" s="577">
        <f>DATI!CF43</f>
        <v>0</v>
      </c>
      <c r="KD46" s="577">
        <f>DATI!CG43</f>
        <v>636.06496199999992</v>
      </c>
      <c r="KE46" s="577">
        <f>DATI!CH43</f>
        <v>87.34048387988517</v>
      </c>
      <c r="KF46" s="577">
        <f>DATI!CI43</f>
        <v>100.4838119556904</v>
      </c>
      <c r="KG46" s="577">
        <f>DATI!CJ43</f>
        <v>170.98806210789635</v>
      </c>
      <c r="KH46" s="577">
        <f>DATI!CK43</f>
        <v>1674.8429617817328</v>
      </c>
      <c r="KI46" s="577">
        <f>DATI!CL43</f>
        <v>464.24327006935897</v>
      </c>
      <c r="KJ46" s="625">
        <f t="shared" si="353"/>
        <v>46.068521770076885</v>
      </c>
      <c r="KK46" s="626">
        <f t="shared" si="950"/>
        <v>-3.3605161682346972E-2</v>
      </c>
      <c r="KL46" s="627">
        <f t="shared" si="354"/>
        <v>48.864204266867446</v>
      </c>
      <c r="KM46" s="626">
        <f t="shared" si="951"/>
        <v>5.3058203315234139E-3</v>
      </c>
      <c r="KN46" s="627">
        <f t="shared" si="355"/>
        <v>20.513021591712441</v>
      </c>
      <c r="KO46" s="626">
        <f t="shared" si="952"/>
        <v>-3.1843754989806976E-3</v>
      </c>
      <c r="KP46" s="627">
        <f t="shared" si="356"/>
        <v>64.246367265499273</v>
      </c>
      <c r="KQ46" s="626">
        <f t="shared" si="953"/>
        <v>-9.795035096546327E-3</v>
      </c>
      <c r="KR46" s="627">
        <f t="shared" si="357"/>
        <v>42.180978666693562</v>
      </c>
      <c r="KS46" s="626">
        <f t="shared" si="954"/>
        <v>-1.725506654123847E-2</v>
      </c>
      <c r="KT46" s="627">
        <f t="shared" si="358"/>
        <v>28.580266897513866</v>
      </c>
      <c r="KU46" s="626">
        <f t="shared" si="955"/>
        <v>0.17860893201736158</v>
      </c>
      <c r="KV46" s="627">
        <f t="shared" si="359"/>
        <v>7.1911592243932718</v>
      </c>
      <c r="KW46" s="626">
        <f t="shared" si="956"/>
        <v>0.13827831044591354</v>
      </c>
      <c r="KX46" s="627">
        <f t="shared" si="360"/>
        <v>0.10897148560845632</v>
      </c>
      <c r="KY46" s="626">
        <f t="shared" si="957"/>
        <v>1.673884954741321</v>
      </c>
      <c r="KZ46" s="627">
        <f t="shared" si="361"/>
        <v>4.3483902727112804</v>
      </c>
      <c r="LA46" s="626">
        <f t="shared" si="958"/>
        <v>1.5506989585425325E-2</v>
      </c>
      <c r="LB46" s="628" t="s">
        <v>177</v>
      </c>
      <c r="LC46" s="629" t="s">
        <v>177</v>
      </c>
      <c r="LD46" s="627">
        <f t="shared" si="362"/>
        <v>1.0696333550265109</v>
      </c>
      <c r="LE46" s="626">
        <f t="shared" si="959"/>
        <v>-3.8575793022925721E-2</v>
      </c>
      <c r="LF46" s="627">
        <f t="shared" si="363"/>
        <v>0.14687539855729467</v>
      </c>
      <c r="LG46" s="626">
        <f t="shared" si="960"/>
        <v>-9.9637952887456083E-2</v>
      </c>
      <c r="LH46" s="627">
        <f t="shared" si="364"/>
        <v>0.16897776694075811</v>
      </c>
      <c r="LI46" s="626">
        <f t="shared" si="961"/>
        <v>0.19262253606442156</v>
      </c>
      <c r="LJ46" s="627">
        <f t="shared" si="365"/>
        <v>0.28754065302837828</v>
      </c>
      <c r="LK46" s="626">
        <f t="shared" si="962"/>
        <v>-8.703044700164389E-2</v>
      </c>
      <c r="LL46" s="627">
        <f t="shared" si="366"/>
        <v>2.8164857418339189</v>
      </c>
      <c r="LM46" s="626">
        <f t="shared" si="963"/>
        <v>0.1607847038912058</v>
      </c>
      <c r="LN46" s="627">
        <f t="shared" si="367"/>
        <v>0.78069083533761308</v>
      </c>
      <c r="LO46" s="630">
        <f t="shared" si="964"/>
        <v>-0.58288406225276257</v>
      </c>
      <c r="LP46" s="631">
        <f t="shared" si="886"/>
        <v>9.9999676323106829E-2</v>
      </c>
      <c r="LQ46" s="632">
        <f t="shared" si="887"/>
        <v>0.10606818761974714</v>
      </c>
      <c r="LR46" s="632">
        <f t="shared" si="888"/>
        <v>4.4527053197364233E-2</v>
      </c>
      <c r="LS46" s="632">
        <f t="shared" si="889"/>
        <v>0.13945782683347105</v>
      </c>
      <c r="LT46" s="632">
        <f t="shared" si="890"/>
        <v>9.1561093162772667E-2</v>
      </c>
      <c r="LU46" s="632">
        <f t="shared" si="891"/>
        <v>6.2038401258964933E-2</v>
      </c>
      <c r="LV46" s="632">
        <f t="shared" si="892"/>
        <v>1.5609652039982333E-2</v>
      </c>
      <c r="LW46" s="632">
        <f t="shared" si="893"/>
        <v>2.3654141419340659E-4</v>
      </c>
      <c r="LX46" s="633">
        <f t="shared" si="894"/>
        <v>9.4389314675192484E-3</v>
      </c>
      <c r="LY46" s="634" t="s">
        <v>177</v>
      </c>
      <c r="LZ46" s="633">
        <f t="shared" si="895"/>
        <v>2.321823778520415E-3</v>
      </c>
      <c r="MA46" s="633">
        <f t="shared" si="896"/>
        <v>3.1881839814310731E-4</v>
      </c>
      <c r="MB46" s="633">
        <f t="shared" si="897"/>
        <v>3.6679540281782722E-4</v>
      </c>
      <c r="MC46" s="633">
        <f t="shared" si="898"/>
        <v>6.2415660689267669E-4</v>
      </c>
      <c r="MD46" s="633">
        <f t="shared" si="899"/>
        <v>6.1136683299219154E-3</v>
      </c>
      <c r="ME46" s="633">
        <f t="shared" si="900"/>
        <v>1.6946241781277565E-3</v>
      </c>
      <c r="MF46" s="631">
        <f t="shared" si="901"/>
        <v>0.1646932784627832</v>
      </c>
      <c r="MG46" s="632">
        <f t="shared" si="902"/>
        <v>0.17468774102087037</v>
      </c>
      <c r="MH46" s="632">
        <f t="shared" si="903"/>
        <v>7.3333301076557278E-2</v>
      </c>
      <c r="MI46" s="632">
        <f t="shared" si="904"/>
        <v>0.22967841050093787</v>
      </c>
      <c r="MJ46" s="632">
        <f t="shared" si="905"/>
        <v>0.1507954542161748</v>
      </c>
      <c r="MK46" s="632">
        <f t="shared" si="906"/>
        <v>0.10217340765099746</v>
      </c>
      <c r="ML46" s="632">
        <f t="shared" si="907"/>
        <v>2.5708130912559055E-2</v>
      </c>
      <c r="MM46" s="632">
        <f t="shared" si="908"/>
        <v>3.8956907090241798E-4</v>
      </c>
      <c r="MN46" s="633">
        <f t="shared" si="965"/>
        <v>1.5545336002373353E-2</v>
      </c>
      <c r="MO46" s="634" t="s">
        <v>177</v>
      </c>
      <c r="MP46" s="633">
        <f t="shared" si="909"/>
        <v>3.8239000780547127E-3</v>
      </c>
      <c r="MQ46" s="633">
        <f t="shared" si="910"/>
        <v>5.2507417178817857E-4</v>
      </c>
      <c r="MR46" s="633">
        <f t="shared" si="911"/>
        <v>6.0408932944902506E-4</v>
      </c>
      <c r="MS46" s="633">
        <f t="shared" si="912"/>
        <v>1.0279473058615182E-3</v>
      </c>
      <c r="MT46" s="633">
        <f t="shared" si="913"/>
        <v>1.0068833397376407E-2</v>
      </c>
      <c r="MU46" s="633">
        <f t="shared" si="914"/>
        <v>2.7909411502132025E-3</v>
      </c>
      <c r="MV46" s="586">
        <f t="shared" si="397"/>
        <v>170751.60108849706</v>
      </c>
      <c r="MW46" s="566">
        <f t="shared" si="398"/>
        <v>275.42076780008824</v>
      </c>
      <c r="MX46" s="624">
        <f t="shared" si="399"/>
        <v>0.60618786897754895</v>
      </c>
      <c r="MY46" s="1471">
        <f t="shared" si="966"/>
        <v>0.28391316556272622</v>
      </c>
      <c r="MZ46" s="583">
        <f t="shared" si="967"/>
        <v>5.782587531539418E-3</v>
      </c>
      <c r="NA46" s="1472">
        <f t="shared" si="968"/>
        <v>0.28969575309426565</v>
      </c>
      <c r="NB46" s="623">
        <f t="shared" si="969"/>
        <v>245382.67501769704</v>
      </c>
      <c r="NC46" s="594">
        <f t="shared" si="970"/>
        <v>245645.58259936376</v>
      </c>
      <c r="ND46" s="589">
        <f t="shared" si="400"/>
        <v>0.87113678527614602</v>
      </c>
      <c r="NE46" s="638">
        <f t="shared" si="401"/>
        <v>0.87207013750038664</v>
      </c>
    </row>
    <row r="47" spans="1:369" outlineLevel="1" x14ac:dyDescent="0.2">
      <c r="A47" s="800" t="s">
        <v>181</v>
      </c>
      <c r="B47" s="801">
        <f>DATI!D44</f>
        <v>113</v>
      </c>
      <c r="C47" s="1519" t="str">
        <f>DATI!F44 &amp; "/" &amp; DATI!E44 &amp; " (" &amp; TEXT(DATI!F44/DATI!E44,"0,0%") &amp; ")"</f>
        <v>113/113 (100,0%)</v>
      </c>
      <c r="D47" s="802">
        <f>DATI!G44</f>
        <v>351287</v>
      </c>
      <c r="E47" s="803">
        <f t="shared" si="915"/>
        <v>3.5251919559628725E-2</v>
      </c>
      <c r="F47" s="804">
        <f t="shared" si="916"/>
        <v>-1.168616255992357E-3</v>
      </c>
      <c r="G47" s="805">
        <f>DATI!H44</f>
        <v>174225.72899999999</v>
      </c>
      <c r="H47" s="806">
        <f t="shared" si="251"/>
        <v>477.33076438356164</v>
      </c>
      <c r="I47" s="807">
        <f t="shared" si="252"/>
        <v>495.96406641862637</v>
      </c>
      <c r="J47" s="808">
        <f t="shared" si="805"/>
        <v>1.3588056614208941</v>
      </c>
      <c r="K47" s="809">
        <f t="shared" si="254"/>
        <v>1.4347104703491714E-2</v>
      </c>
      <c r="L47" s="809">
        <f t="shared" si="917"/>
        <v>1.5533874097272681E-2</v>
      </c>
      <c r="M47" s="809">
        <f t="shared" si="918"/>
        <v>3.6530152124317997E-2</v>
      </c>
      <c r="N47" s="810">
        <f>DATI!I44</f>
        <v>37830.082999999999</v>
      </c>
      <c r="O47" s="810"/>
      <c r="P47" s="810">
        <f>DATI!J44</f>
        <v>9135.1530000000002</v>
      </c>
      <c r="Q47" s="806">
        <f>DATI!K44</f>
        <v>9131.1630000000005</v>
      </c>
      <c r="R47" s="806">
        <f>DATI!L44</f>
        <v>3.99</v>
      </c>
      <c r="S47" s="806">
        <f t="shared" si="919"/>
        <v>-2.1849189124623081E-13</v>
      </c>
      <c r="T47" s="810">
        <f>DATI!M44</f>
        <v>5510.07</v>
      </c>
      <c r="U47" s="806">
        <f>DATI!N44</f>
        <v>5507.62</v>
      </c>
      <c r="V47" s="806">
        <f>DATI!O44</f>
        <v>2.4500000000000002</v>
      </c>
      <c r="W47" s="811">
        <f t="shared" si="971"/>
        <v>-1.8207657603852567E-13</v>
      </c>
      <c r="X47" s="812">
        <f>DATI!P44</f>
        <v>117319.95299999999</v>
      </c>
      <c r="Y47" s="806">
        <f>DATI!Q44</f>
        <v>6215.7209999999995</v>
      </c>
      <c r="Z47" s="810">
        <f>DATI!R44</f>
        <v>4270.87</v>
      </c>
      <c r="AA47" s="810">
        <f>DATI!U44</f>
        <v>159.6</v>
      </c>
      <c r="AB47" s="810">
        <f>DATI!V44</f>
        <v>0</v>
      </c>
      <c r="AC47" s="810">
        <f>DATI!W44</f>
        <v>136389.20600000001</v>
      </c>
      <c r="AD47" s="813">
        <f t="shared" si="257"/>
        <v>388.25577376902646</v>
      </c>
      <c r="AE47" s="809">
        <f t="shared" si="972"/>
        <v>1.0451664188351461E-2</v>
      </c>
      <c r="AF47" s="809">
        <f t="shared" si="973"/>
        <v>1.1633875980935231E-2</v>
      </c>
      <c r="AG47" s="814">
        <f t="shared" si="258"/>
        <v>0.78283045094906745</v>
      </c>
      <c r="AH47" s="815">
        <f t="shared" si="920"/>
        <v>37836.522999999994</v>
      </c>
      <c r="AI47" s="806">
        <f t="shared" si="921"/>
        <v>103.66170684931505</v>
      </c>
      <c r="AJ47" s="813">
        <f t="shared" si="260"/>
        <v>107.70829264959988</v>
      </c>
      <c r="AK47" s="808">
        <f t="shared" si="261"/>
        <v>0.29509121273862982</v>
      </c>
      <c r="AL47" s="809">
        <f t="shared" si="922"/>
        <v>2.8641769308984495E-2</v>
      </c>
      <c r="AM47" s="809">
        <f t="shared" si="923"/>
        <v>2.9845263224745705E-2</v>
      </c>
      <c r="AN47" s="816">
        <f>DATI!EH44/1000</f>
        <v>0</v>
      </c>
      <c r="AO47" s="817">
        <f>DATI!EI44/1000</f>
        <v>0</v>
      </c>
      <c r="AP47" s="817">
        <f>DATI!EJ44/1000</f>
        <v>0</v>
      </c>
      <c r="AQ47" s="817">
        <f>DATI!EK44/1000</f>
        <v>0</v>
      </c>
      <c r="AR47" s="817">
        <f>DATI!EL44/1000</f>
        <v>0</v>
      </c>
      <c r="AS47" s="817">
        <f>DATI!EM44/1000</f>
        <v>0</v>
      </c>
      <c r="AT47" s="817">
        <f>DATI!EN44/1000</f>
        <v>0</v>
      </c>
      <c r="AU47" s="817">
        <f>DATI!EO44/1000</f>
        <v>0</v>
      </c>
      <c r="AV47" s="817">
        <f>DATI!EP44/1000</f>
        <v>0</v>
      </c>
      <c r="AW47" s="817">
        <f>DATI!EQ44/1000</f>
        <v>0</v>
      </c>
      <c r="AX47" s="817"/>
      <c r="AY47" s="817"/>
      <c r="AZ47" s="817">
        <f>DATI!EV44/1000</f>
        <v>0</v>
      </c>
      <c r="BA47" s="817"/>
      <c r="BB47" s="818">
        <f>DATI!DE44/1000</f>
        <v>15.571999999999999</v>
      </c>
      <c r="BC47" s="819">
        <f>DATI!DF44/1000</f>
        <v>0</v>
      </c>
      <c r="BD47" s="819">
        <f>DATI!DG44/1000</f>
        <v>2.363</v>
      </c>
      <c r="BE47" s="819">
        <f>DATI!DH44/1000</f>
        <v>21107.437999999998</v>
      </c>
      <c r="BF47" s="819">
        <f>DATI!DI44/1000</f>
        <v>38.485999999999997</v>
      </c>
      <c r="BG47" s="819">
        <f>DATI!DJ44/1000</f>
        <v>8827.8610000000008</v>
      </c>
      <c r="BH47" s="819">
        <f>DATI!DK44/1000</f>
        <v>2357.5360000000001</v>
      </c>
      <c r="BI47" s="819">
        <f>DATI!DL44/1000</f>
        <v>19453.681</v>
      </c>
      <c r="BJ47" s="819">
        <f>DATI!DM44/1000</f>
        <v>125.583</v>
      </c>
      <c r="BK47" s="819">
        <f>DATI!DN44/1000</f>
        <v>42.569000000000003</v>
      </c>
      <c r="BL47" s="819">
        <f>DATI!DO44/1000</f>
        <v>43.796500000000002</v>
      </c>
      <c r="BM47" s="819">
        <f>DATI!DP44/1000</f>
        <v>10081.893</v>
      </c>
      <c r="BN47" s="819">
        <f>DATI!DQ44/1000</f>
        <v>186.012</v>
      </c>
      <c r="BO47" s="819">
        <f>DATI!DR44/1000</f>
        <v>2249.7375000000002</v>
      </c>
      <c r="BP47" s="819">
        <f>DATI!DS44/1000</f>
        <v>574.61300000000006</v>
      </c>
      <c r="BQ47" s="819">
        <f>DATI!DT44/1000</f>
        <v>15.513999999999999</v>
      </c>
      <c r="BR47" s="819">
        <f>DATI!DU44/1000</f>
        <v>27428.103999999999</v>
      </c>
      <c r="BS47" s="819">
        <f>DATI!DV44/1000</f>
        <v>24314.437000000002</v>
      </c>
      <c r="BT47" s="819">
        <f>DATI!DW44/1000</f>
        <v>5.6040000000000001</v>
      </c>
      <c r="BU47" s="819">
        <f>DATI!DX44/1000</f>
        <v>243.553</v>
      </c>
      <c r="BV47" s="820">
        <f>DATI!DY44/1000</f>
        <v>205.6</v>
      </c>
      <c r="BW47" s="816">
        <f>DATI!DZ44/1000</f>
        <v>2.363</v>
      </c>
      <c r="BX47" s="817">
        <f>DATI!EA44/1000</f>
        <v>0</v>
      </c>
      <c r="BY47" s="817">
        <f>DATI!EB44/1000</f>
        <v>0</v>
      </c>
      <c r="BZ47" s="817">
        <f>DATI!EC44/1000</f>
        <v>0</v>
      </c>
      <c r="CA47" s="817">
        <f>DATI!ED44/1000</f>
        <v>0</v>
      </c>
      <c r="CB47" s="817">
        <f>DATI!EE44/1000</f>
        <v>0</v>
      </c>
      <c r="CC47" s="817">
        <f>DATI!EF44/1000</f>
        <v>0</v>
      </c>
      <c r="CD47" s="821">
        <f>DATI!EG44/1000</f>
        <v>0</v>
      </c>
      <c r="CE47" s="816">
        <f t="shared" si="811"/>
        <v>4.4328426614136017E-2</v>
      </c>
      <c r="CF47" s="817">
        <f t="shared" si="812"/>
        <v>0</v>
      </c>
      <c r="CG47" s="817">
        <f t="shared" si="813"/>
        <v>6.7266935582586318E-3</v>
      </c>
      <c r="CH47" s="817">
        <f t="shared" si="814"/>
        <v>60.0860208319693</v>
      </c>
      <c r="CI47" s="817">
        <f t="shared" si="815"/>
        <v>0.10955714273514248</v>
      </c>
      <c r="CJ47" s="817">
        <f t="shared" si="816"/>
        <v>25.130053204359967</v>
      </c>
      <c r="CK47" s="817">
        <f t="shared" si="817"/>
        <v>6.7111393248255702</v>
      </c>
      <c r="CL47" s="817">
        <f t="shared" si="818"/>
        <v>55.378311750790665</v>
      </c>
      <c r="CM47" s="817">
        <f t="shared" si="819"/>
        <v>0.35749401486533805</v>
      </c>
      <c r="CN47" s="817">
        <f t="shared" si="820"/>
        <v>0.12118011768155383</v>
      </c>
      <c r="CO47" s="817">
        <f t="shared" si="821"/>
        <v>0.12467441152106397</v>
      </c>
      <c r="CP47" s="817">
        <f t="shared" si="822"/>
        <v>28.699875030957593</v>
      </c>
      <c r="CQ47" s="817">
        <f t="shared" si="823"/>
        <v>0.52951575207736123</v>
      </c>
      <c r="CR47" s="817">
        <f t="shared" si="824"/>
        <v>6.4042720055111628</v>
      </c>
      <c r="CS47" s="817">
        <f t="shared" si="825"/>
        <v>1.6357365914480182</v>
      </c>
      <c r="CT47" s="817">
        <f t="shared" si="826"/>
        <v>4.4163319451047151E-2</v>
      </c>
      <c r="CU47" s="817">
        <f t="shared" si="827"/>
        <v>78.07890414390512</v>
      </c>
      <c r="CV47" s="817">
        <f t="shared" si="828"/>
        <v>69.215305434018333</v>
      </c>
      <c r="CW47" s="817">
        <f t="shared" si="829"/>
        <v>1.5952767964655681E-2</v>
      </c>
      <c r="CX47" s="817">
        <f t="shared" si="830"/>
        <v>0.69331629123764904</v>
      </c>
      <c r="CY47" s="821">
        <f t="shared" si="831"/>
        <v>0.58527642639778865</v>
      </c>
      <c r="CZ47" s="805">
        <f>DATI!AA44</f>
        <v>169876.451</v>
      </c>
      <c r="DA47" s="806">
        <f t="shared" si="832"/>
        <v>465.41493424657534</v>
      </c>
      <c r="DB47" s="813">
        <f t="shared" si="288"/>
        <v>483.58308448647404</v>
      </c>
      <c r="DC47" s="808">
        <f t="shared" si="833"/>
        <v>1.3248851629766412</v>
      </c>
      <c r="DD47" s="822">
        <f t="shared" si="974"/>
        <v>1.4537467629625917E-2</v>
      </c>
      <c r="DE47" s="823">
        <f t="shared" si="924"/>
        <v>1.5724459744892796E-2</v>
      </c>
      <c r="DF47" s="806">
        <f t="shared" si="975"/>
        <v>2434.1865000000107</v>
      </c>
      <c r="DG47" s="824">
        <f t="shared" si="976"/>
        <v>7.486363720362192</v>
      </c>
      <c r="DH47" s="825">
        <f t="shared" si="925"/>
        <v>3.6653553044886579E-2</v>
      </c>
      <c r="DI47" s="826">
        <f>DATI!AB44+DATI!AG44</f>
        <v>117434.15934778075</v>
      </c>
      <c r="DJ47" s="806">
        <f t="shared" si="926"/>
        <v>321.7374228706322</v>
      </c>
      <c r="DK47" s="827">
        <f t="shared" si="290"/>
        <v>334.29691206273145</v>
      </c>
      <c r="DL47" s="828">
        <f t="shared" si="291"/>
        <v>0.91588195085679858</v>
      </c>
      <c r="DM47" s="829">
        <f t="shared" si="977"/>
        <v>0.69129157488568416</v>
      </c>
      <c r="DN47" s="830">
        <f t="shared" si="978"/>
        <v>-2.2990100811038773E-3</v>
      </c>
      <c r="DO47" s="830">
        <f t="shared" si="979"/>
        <v>-2.0000000000000018E-3</v>
      </c>
      <c r="DP47" s="830">
        <f t="shared" si="980"/>
        <v>1.220503576388776E-2</v>
      </c>
      <c r="DQ47" s="830">
        <f t="shared" si="981"/>
        <v>1.3389298972315356E-2</v>
      </c>
      <c r="DR47" s="831">
        <f t="shared" si="982"/>
        <v>1416.0057143561717</v>
      </c>
      <c r="DS47" s="831">
        <f t="shared" si="983"/>
        <v>4.4168626071627841</v>
      </c>
      <c r="DT47" s="832">
        <f t="shared" si="984"/>
        <v>3.8736518329617171E-2</v>
      </c>
      <c r="DU47" s="833" t="str">
        <f>DATI!AI44</f>
        <v>17/17</v>
      </c>
      <c r="DV47" s="832">
        <f>DATI!AJ44/DATI!AK44</f>
        <v>1</v>
      </c>
      <c r="DW47" s="834">
        <f>DATI!AB44</f>
        <v>116991.465</v>
      </c>
      <c r="DX47" s="806">
        <f t="shared" si="834"/>
        <v>320.52456164383563</v>
      </c>
      <c r="DY47" s="835">
        <f t="shared" si="293"/>
        <v>333.03670503035977</v>
      </c>
      <c r="DZ47" s="808">
        <f t="shared" si="294"/>
        <v>0.91242932885030081</v>
      </c>
      <c r="EA47" s="829">
        <f t="shared" si="985"/>
        <v>0.68868559656923845</v>
      </c>
      <c r="EB47" s="825">
        <f t="shared" si="986"/>
        <v>-1.6268643131048741E-3</v>
      </c>
      <c r="EC47" s="836">
        <f t="shared" si="987"/>
        <v>52442.291652219254</v>
      </c>
      <c r="ED47" s="837">
        <f t="shared" si="835"/>
        <v>143.67751137594317</v>
      </c>
      <c r="EE47" s="838">
        <f t="shared" si="296"/>
        <v>149.28617242374256</v>
      </c>
      <c r="EF47" s="839">
        <f t="shared" si="297"/>
        <v>0.40900321211984264</v>
      </c>
      <c r="EG47" s="840">
        <f t="shared" si="927"/>
        <v>1.9799677009206883E-2</v>
      </c>
      <c r="EH47" s="840">
        <f t="shared" si="928"/>
        <v>2.0992825822714844E-2</v>
      </c>
      <c r="EI47" s="822">
        <f t="shared" si="836"/>
        <v>0.3087084251143159</v>
      </c>
      <c r="EJ47" s="841">
        <f t="shared" si="929"/>
        <v>1018.180785643839</v>
      </c>
      <c r="EK47" s="841">
        <f t="shared" si="930"/>
        <v>3.0695011131993795</v>
      </c>
      <c r="EL47" s="805">
        <f>DATI!AD44</f>
        <v>38239.762999999999</v>
      </c>
      <c r="EM47" s="806">
        <f t="shared" si="837"/>
        <v>104.76647397260274</v>
      </c>
      <c r="EN47" s="835">
        <f t="shared" si="300"/>
        <v>108.85618596759915</v>
      </c>
      <c r="EO47" s="808">
        <f t="shared" si="838"/>
        <v>0.29823612593862781</v>
      </c>
      <c r="EP47" s="822">
        <f t="shared" si="988"/>
        <v>2.232527346234334E-2</v>
      </c>
      <c r="EQ47" s="823">
        <f t="shared" si="989"/>
        <v>2.3521377182073977E-2</v>
      </c>
      <c r="ER47" s="822">
        <f t="shared" si="931"/>
        <v>2.8484774291884445E-2</v>
      </c>
      <c r="ES47" s="806">
        <f t="shared" si="990"/>
        <v>835.06999999999971</v>
      </c>
      <c r="ET47" s="822">
        <f t="shared" si="839"/>
        <v>0.22510337821926829</v>
      </c>
      <c r="EU47" s="824">
        <f t="shared" si="991"/>
        <v>2.5016061860820429</v>
      </c>
      <c r="EV47" s="805">
        <f>DATI!AE44</f>
        <v>9135.1530000000002</v>
      </c>
      <c r="EW47" s="806">
        <f t="shared" si="840"/>
        <v>25.027816438356165</v>
      </c>
      <c r="EX47" s="835">
        <f t="shared" si="304"/>
        <v>26.00481372780661</v>
      </c>
      <c r="EY47" s="808">
        <f t="shared" si="305"/>
        <v>7.1246065007689346E-2</v>
      </c>
      <c r="EZ47" s="822">
        <f t="shared" si="992"/>
        <v>-4.6104191871126882E-2</v>
      </c>
      <c r="FA47" s="823">
        <f t="shared" si="993"/>
        <v>-4.4988149497964813E-2</v>
      </c>
      <c r="FB47" s="806">
        <f t="shared" si="994"/>
        <v>-441.52499999999964</v>
      </c>
      <c r="FC47" s="824">
        <f t="shared" si="995"/>
        <v>-1.2250198225689957</v>
      </c>
      <c r="FD47" s="806">
        <f>DATI!AG44</f>
        <v>442.69434778075686</v>
      </c>
      <c r="FE47" s="822">
        <f t="shared" si="841"/>
        <v>2.6059783164457378E-3</v>
      </c>
      <c r="FF47" s="806">
        <f t="shared" si="996"/>
        <v>8692.458652219244</v>
      </c>
      <c r="FG47" s="822">
        <f t="shared" si="932"/>
        <v>2.4744606695434913E-2</v>
      </c>
      <c r="FH47" s="805">
        <f>DATI!AF44</f>
        <v>5510.07</v>
      </c>
      <c r="FI47" s="806">
        <f t="shared" si="933"/>
        <v>15.096082191780821</v>
      </c>
      <c r="FJ47" s="830">
        <f t="shared" si="842"/>
        <v>3.2435749437689863E-2</v>
      </c>
      <c r="FK47" s="830">
        <f t="shared" si="934"/>
        <v>0.11136950852274444</v>
      </c>
      <c r="FL47" s="842">
        <f>DATI!AL44</f>
        <v>2413.7614896792174</v>
      </c>
      <c r="FM47" s="843" t="str">
        <f>DATI!AM44</f>
        <v>9/9</v>
      </c>
      <c r="FN47" s="844">
        <f>DATI!AN44/DATI!AO44</f>
        <v>1</v>
      </c>
      <c r="FO47" s="809">
        <f t="shared" si="935"/>
        <v>0.43806367063925095</v>
      </c>
      <c r="FP47" s="845">
        <f t="shared" si="843"/>
        <v>1.4208923458609442E-2</v>
      </c>
      <c r="FQ47" s="809">
        <f t="shared" si="936"/>
        <v>0.36919438023891876</v>
      </c>
      <c r="FR47" s="805">
        <f>DATI!AP44</f>
        <v>6343.2989999999972</v>
      </c>
      <c r="FS47" s="842">
        <f>DATI!AQ44</f>
        <v>52.388000000000019</v>
      </c>
      <c r="FT47" s="842">
        <f>DATI!AR44</f>
        <v>4270.869999999999</v>
      </c>
      <c r="FU47" s="818">
        <f>DATI!AS44/1000</f>
        <v>25.26</v>
      </c>
      <c r="FV47" s="819">
        <f>DATI!AT44/1000</f>
        <v>7.1879999999999997</v>
      </c>
      <c r="FW47" s="819">
        <f>DATI!AU44/1000</f>
        <v>2.363</v>
      </c>
      <c r="FX47" s="819">
        <f>DATI!AV44/1000</f>
        <v>21107.437999999998</v>
      </c>
      <c r="FY47" s="819">
        <f>DATI!AW44/1000</f>
        <v>38.485999999999997</v>
      </c>
      <c r="FZ47" s="819">
        <f>DATI!AX44/1000</f>
        <v>8775.9210000000003</v>
      </c>
      <c r="GA47" s="819">
        <f>DATI!AY44/1000</f>
        <v>2358.5360000000001</v>
      </c>
      <c r="GB47" s="819">
        <f>DATI!AZ44/1000</f>
        <v>19453.681</v>
      </c>
      <c r="GC47" s="819">
        <f>DATI!BA44/1000</f>
        <v>125.583</v>
      </c>
      <c r="GD47" s="819">
        <f>DATI!BB44/1000</f>
        <v>58.406999999999996</v>
      </c>
      <c r="GE47" s="819">
        <f>DATI!BC44/1000</f>
        <v>43.796500000000002</v>
      </c>
      <c r="GF47" s="819">
        <f>DATI!BD44/1000</f>
        <v>10081.893</v>
      </c>
      <c r="GG47" s="819">
        <f>DATI!BE44/1000</f>
        <v>186.012</v>
      </c>
      <c r="GH47" s="819">
        <f>DATI!BF44/1000</f>
        <v>2249.7375000000002</v>
      </c>
      <c r="GI47" s="819">
        <f>DATI!BG44/1000</f>
        <v>5.8000000000000003E-2</v>
      </c>
      <c r="GJ47" s="819">
        <f>DATI!BH44/1000</f>
        <v>574.47299999999996</v>
      </c>
      <c r="GK47" s="819">
        <f>DATI!BI44/1000</f>
        <v>15.513999999999999</v>
      </c>
      <c r="GL47" s="819">
        <f>DATI!BJ44/1000</f>
        <v>27428.103999999999</v>
      </c>
      <c r="GM47" s="819">
        <f>DATI!BK44/1000</f>
        <v>24004.257000000001</v>
      </c>
      <c r="GN47" s="819">
        <f>DATI!BL44/1000</f>
        <v>5.6040000000000001</v>
      </c>
      <c r="GO47" s="819">
        <f>DATI!BM44/1000</f>
        <v>243.553</v>
      </c>
      <c r="GP47" s="820">
        <f>DATI!BN44/1000</f>
        <v>205.6</v>
      </c>
      <c r="GQ47" s="816">
        <f>DATI!BO44/1000</f>
        <v>2.363</v>
      </c>
      <c r="GR47" s="817">
        <f>DATI!BP44/1000</f>
        <v>0</v>
      </c>
      <c r="GS47" s="817">
        <f>DATI!BQ44/1000</f>
        <v>0</v>
      </c>
      <c r="GT47" s="817">
        <f>DATI!BR44/1000</f>
        <v>0</v>
      </c>
      <c r="GU47" s="817">
        <f>DATI!BS44/1000</f>
        <v>0</v>
      </c>
      <c r="GV47" s="817">
        <f>DATI!BT44/1000</f>
        <v>0</v>
      </c>
      <c r="GW47" s="817">
        <f>DATI!BU44/1000</f>
        <v>0</v>
      </c>
      <c r="GX47" s="821">
        <f>DATI!BV44/1000</f>
        <v>0</v>
      </c>
      <c r="GY47" s="816">
        <f t="shared" si="847"/>
        <v>7.1907016200428706E-2</v>
      </c>
      <c r="GZ47" s="817">
        <f t="shared" si="848"/>
        <v>2.0461901522117243E-2</v>
      </c>
      <c r="HA47" s="817">
        <f t="shared" si="849"/>
        <v>6.7266935582586318E-3</v>
      </c>
      <c r="HB47" s="817">
        <f t="shared" si="850"/>
        <v>60.0860208319693</v>
      </c>
      <c r="HC47" s="817">
        <f t="shared" si="851"/>
        <v>0.10955714273514248</v>
      </c>
      <c r="HD47" s="817">
        <f t="shared" si="852"/>
        <v>24.98219689313866</v>
      </c>
      <c r="HE47" s="817">
        <f t="shared" si="853"/>
        <v>6.7139860000512401</v>
      </c>
      <c r="HF47" s="817">
        <f t="shared" si="854"/>
        <v>55.378311750790665</v>
      </c>
      <c r="HG47" s="817">
        <f t="shared" si="855"/>
        <v>0.35749401486533805</v>
      </c>
      <c r="HH47" s="817">
        <f t="shared" si="856"/>
        <v>0.16626575990571812</v>
      </c>
      <c r="HI47" s="817">
        <f t="shared" si="857"/>
        <v>0.12467441152106397</v>
      </c>
      <c r="HJ47" s="817">
        <f t="shared" si="858"/>
        <v>28.699875030957593</v>
      </c>
      <c r="HK47" s="817">
        <f t="shared" si="859"/>
        <v>0.52951575207736123</v>
      </c>
      <c r="HL47" s="817">
        <f t="shared" si="860"/>
        <v>6.4042720055111628</v>
      </c>
      <c r="HM47" s="817">
        <f t="shared" si="861"/>
        <v>1.6510716308887035E-4</v>
      </c>
      <c r="HN47" s="817">
        <f t="shared" si="862"/>
        <v>1.6353380569164244</v>
      </c>
      <c r="HO47" s="817">
        <f t="shared" si="863"/>
        <v>4.4163319451047151E-2</v>
      </c>
      <c r="HP47" s="817">
        <f>GL47*1000/$D47</f>
        <v>78.07890414390512</v>
      </c>
      <c r="HQ47" s="817">
        <f t="shared" si="865"/>
        <v>68.332323712519965</v>
      </c>
      <c r="HR47" s="817">
        <f t="shared" si="866"/>
        <v>1.5952767964655681E-2</v>
      </c>
      <c r="HS47" s="817">
        <f t="shared" si="867"/>
        <v>0.69331629123764904</v>
      </c>
      <c r="HT47" s="821">
        <f t="shared" si="868"/>
        <v>0.58527642639778865</v>
      </c>
      <c r="HU47" s="846">
        <f t="shared" si="937"/>
        <v>52442.291652219254</v>
      </c>
      <c r="HV47" s="847">
        <f t="shared" si="1003"/>
        <v>38246.203000000009</v>
      </c>
      <c r="HW47" s="848">
        <f t="shared" si="997"/>
        <v>0</v>
      </c>
      <c r="HX47" s="849">
        <f>DATI!CQ44</f>
        <v>0</v>
      </c>
      <c r="HY47" s="849">
        <f>DATI!CT44</f>
        <v>0</v>
      </c>
      <c r="HZ47" s="850">
        <f t="shared" si="938"/>
        <v>0</v>
      </c>
      <c r="IA47" s="850">
        <f t="shared" si="869"/>
        <v>0</v>
      </c>
      <c r="IB47" s="822">
        <f t="shared" si="870"/>
        <v>0</v>
      </c>
      <c r="IC47" s="849">
        <f>DATI!CV44</f>
        <v>683.96924501232786</v>
      </c>
      <c r="ID47" s="851">
        <f t="shared" si="939"/>
        <v>683.96924501232786</v>
      </c>
      <c r="IE47" s="852">
        <f t="shared" si="871"/>
        <v>4.0262746306863207E-3</v>
      </c>
      <c r="IF47" s="852">
        <f t="shared" si="872"/>
        <v>1.3042321825830882E-2</v>
      </c>
      <c r="IG47" s="848">
        <f t="shared" si="998"/>
        <v>0</v>
      </c>
      <c r="IH47" s="830">
        <f t="shared" si="338"/>
        <v>0</v>
      </c>
      <c r="II47" s="849">
        <f>DATI!CX44</f>
        <v>0</v>
      </c>
      <c r="IJ47" s="849">
        <f>DATI!DA44</f>
        <v>0</v>
      </c>
      <c r="IK47" s="854">
        <f>DATI!CS44</f>
        <v>33411.292652219243</v>
      </c>
      <c r="IL47" s="834">
        <f t="shared" si="1004"/>
        <v>15504.197408837743</v>
      </c>
      <c r="IM47" s="834">
        <f t="shared" si="999"/>
        <v>14266.938255914256</v>
      </c>
      <c r="IN47" s="822">
        <f t="shared" si="874"/>
        <v>9.1267490682612293E-2</v>
      </c>
      <c r="IO47" s="822">
        <f t="shared" si="875"/>
        <v>0.29564301864717685</v>
      </c>
      <c r="IP47" s="848">
        <f t="shared" si="941"/>
        <v>1308.1087566184979</v>
      </c>
      <c r="IQ47" s="830">
        <f t="shared" si="343"/>
        <v>7.5081261770383982E-3</v>
      </c>
      <c r="IR47" s="849">
        <f>DATI!CZ44</f>
        <v>19215.203999999998</v>
      </c>
      <c r="IS47" s="834">
        <f t="shared" si="1000"/>
        <v>36938.094243381507</v>
      </c>
      <c r="IT47" s="854">
        <f>DATI!CR44</f>
        <v>19030.999000000003</v>
      </c>
      <c r="IU47" s="855">
        <f>DATI!CU44</f>
        <v>17907.0952433815</v>
      </c>
      <c r="IV47" s="822">
        <f t="shared" si="942"/>
        <v>1.5964990878127069E-2</v>
      </c>
      <c r="IW47" s="830">
        <f t="shared" si="877"/>
        <v>0.21744093443170359</v>
      </c>
      <c r="IX47" s="822">
        <f t="shared" si="943"/>
        <v>0.7043569813528231</v>
      </c>
      <c r="IY47" s="854">
        <f>DATI!CW44</f>
        <v>553.28990791115905</v>
      </c>
      <c r="IZ47" s="856">
        <f t="shared" si="1001"/>
        <v>37491.384151292667</v>
      </c>
      <c r="JA47" s="857">
        <f t="shared" si="878"/>
        <v>0.22069794801218603</v>
      </c>
      <c r="JB47" s="857">
        <f t="shared" si="879"/>
        <v>0.7149074338689031</v>
      </c>
      <c r="JC47" s="858">
        <f t="shared" si="1002"/>
        <v>36938.094243381507</v>
      </c>
      <c r="JD47" s="830">
        <f t="shared" si="347"/>
        <v>0.21201285513565857</v>
      </c>
      <c r="JE47" s="849">
        <f>DATI!CY44</f>
        <v>19030.999000000003</v>
      </c>
      <c r="JF47" s="849">
        <f>DATI!DB44</f>
        <v>17907.0952433815</v>
      </c>
      <c r="JG47" s="826">
        <f t="shared" si="881"/>
        <v>113066.25994030749</v>
      </c>
      <c r="JH47" s="808">
        <f t="shared" si="350"/>
        <v>321.86292103125788</v>
      </c>
      <c r="JI47" s="829">
        <f t="shared" si="944"/>
        <v>0.66557936238206128</v>
      </c>
      <c r="JJ47" s="843" t="str">
        <f>DATI!CN44</f>
        <v>17/20</v>
      </c>
      <c r="JK47" s="844">
        <f>DATI!CO44/DATI!CP44</f>
        <v>0.99761530992514991</v>
      </c>
      <c r="JL47" s="859">
        <f t="shared" si="945"/>
        <v>8.825430725453394E-3</v>
      </c>
      <c r="JM47" s="860">
        <f t="shared" si="946"/>
        <v>-5.6301882251014752E-3</v>
      </c>
      <c r="JN47" s="861">
        <f t="shared" si="882"/>
        <v>150004.35418368899</v>
      </c>
      <c r="JO47" s="834">
        <f t="shared" si="883"/>
        <v>150557.64409160014</v>
      </c>
      <c r="JP47" s="829">
        <f t="shared" si="947"/>
        <v>0.88302029681376493</v>
      </c>
      <c r="JQ47" s="830">
        <f t="shared" si="948"/>
        <v>-3.4630304651274146E-3</v>
      </c>
      <c r="JR47" s="862">
        <f t="shared" si="884"/>
        <v>0.88627731039424729</v>
      </c>
      <c r="JS47" s="825">
        <f t="shared" si="949"/>
        <v>-3.8920323640435628E-3</v>
      </c>
      <c r="JT47" s="818">
        <f>DATI!BW44</f>
        <v>20065.141802165486</v>
      </c>
      <c r="JU47" s="819">
        <f>DATI!BX44</f>
        <v>10916.16166232553</v>
      </c>
      <c r="JV47" s="819">
        <f>DATI!BY44</f>
        <v>13001.844969026806</v>
      </c>
      <c r="JW47" s="819">
        <f>DATI!BZ44</f>
        <v>27428.103999999999</v>
      </c>
      <c r="JX47" s="819">
        <f>DATI!CA44</f>
        <v>24004.257000000001</v>
      </c>
      <c r="JY47" s="819">
        <f>DATI!CB44</f>
        <v>8355.8489880883317</v>
      </c>
      <c r="JZ47" s="819">
        <f>DATI!CC44</f>
        <v>3153.134358916695</v>
      </c>
      <c r="KA47" s="819">
        <f>DATI!CD44</f>
        <v>207.16766757374162</v>
      </c>
      <c r="KB47" s="819">
        <f>DATI!CE44</f>
        <v>2024.7636963620782</v>
      </c>
      <c r="KC47" s="819">
        <f>DATI!CF44</f>
        <v>0</v>
      </c>
      <c r="KD47" s="819">
        <f>DATI!CG44</f>
        <v>331.4975</v>
      </c>
      <c r="KE47" s="819">
        <f>DATI!CH44</f>
        <v>24.754800481796266</v>
      </c>
      <c r="KF47" s="819">
        <f>DATI!CI44</f>
        <v>57.238861114025113</v>
      </c>
      <c r="KG47" s="819">
        <f>DATI!CJ44</f>
        <v>123.07134239530563</v>
      </c>
      <c r="KH47" s="819">
        <f>DATI!CK44</f>
        <v>517.02569416518816</v>
      </c>
      <c r="KI47" s="819">
        <f>DATI!CL44</f>
        <v>331.28926023254542</v>
      </c>
      <c r="KJ47" s="863">
        <f t="shared" si="353"/>
        <v>57.118942067783564</v>
      </c>
      <c r="KK47" s="864">
        <f t="shared" si="950"/>
        <v>-1.0949560763973595E-2</v>
      </c>
      <c r="KL47" s="865">
        <f t="shared" si="354"/>
        <v>31.074766963552683</v>
      </c>
      <c r="KM47" s="864">
        <f t="shared" si="951"/>
        <v>-0.15117247181265264</v>
      </c>
      <c r="KN47" s="865">
        <f t="shared" si="355"/>
        <v>37.012029961333056</v>
      </c>
      <c r="KO47" s="864">
        <f t="shared" si="952"/>
        <v>9.6507066299677147E-2</v>
      </c>
      <c r="KP47" s="865">
        <f t="shared" si="356"/>
        <v>78.07890414390512</v>
      </c>
      <c r="KQ47" s="864">
        <f t="shared" si="953"/>
        <v>1.6856533949553235E-2</v>
      </c>
      <c r="KR47" s="865">
        <f t="shared" si="357"/>
        <v>68.332323712519965</v>
      </c>
      <c r="KS47" s="864">
        <f t="shared" si="954"/>
        <v>2.5012105951351317E-2</v>
      </c>
      <c r="KT47" s="865">
        <f t="shared" si="358"/>
        <v>23.786388303832286</v>
      </c>
      <c r="KU47" s="864">
        <f t="shared" si="955"/>
        <v>9.7272190688793905E-2</v>
      </c>
      <c r="KV47" s="865">
        <f t="shared" si="359"/>
        <v>8.9759494627375762</v>
      </c>
      <c r="KW47" s="864">
        <f t="shared" si="956"/>
        <v>-0.10210313456346905</v>
      </c>
      <c r="KX47" s="865">
        <f t="shared" si="360"/>
        <v>0.58973906684204547</v>
      </c>
      <c r="KY47" s="864">
        <f t="shared" si="957"/>
        <v>-6.5851874437924521E-2</v>
      </c>
      <c r="KZ47" s="865">
        <f t="shared" si="361"/>
        <v>5.7638446522703042</v>
      </c>
      <c r="LA47" s="864">
        <f t="shared" si="958"/>
        <v>2.1252316563832637E-3</v>
      </c>
      <c r="LB47" s="866" t="s">
        <v>177</v>
      </c>
      <c r="LC47" s="867" t="s">
        <v>177</v>
      </c>
      <c r="LD47" s="865">
        <f t="shared" si="362"/>
        <v>0.94366572062160003</v>
      </c>
      <c r="LE47" s="864">
        <f t="shared" si="959"/>
        <v>-0.12831614548182957</v>
      </c>
      <c r="LF47" s="865">
        <f t="shared" si="363"/>
        <v>7.0468877247937628E-2</v>
      </c>
      <c r="LG47" s="864">
        <f t="shared" si="960"/>
        <v>-0.2772761264386609</v>
      </c>
      <c r="LH47" s="865">
        <f t="shared" si="364"/>
        <v>0.16294044787887146</v>
      </c>
      <c r="LI47" s="864">
        <f t="shared" si="961"/>
        <v>0.14671010760719405</v>
      </c>
      <c r="LJ47" s="865">
        <f t="shared" si="365"/>
        <v>0.35034414138668846</v>
      </c>
      <c r="LK47" s="864">
        <f t="shared" si="962"/>
        <v>8.3225036961399546E-2</v>
      </c>
      <c r="LL47" s="865">
        <f t="shared" si="366"/>
        <v>1.4718042346149678</v>
      </c>
      <c r="LM47" s="864">
        <f t="shared" si="963"/>
        <v>0.10833961109375351</v>
      </c>
      <c r="LN47" s="865">
        <f t="shared" si="367"/>
        <v>0.94307292963458778</v>
      </c>
      <c r="LO47" s="868">
        <f t="shared" si="964"/>
        <v>0.37794883606813168</v>
      </c>
      <c r="LP47" s="869">
        <f t="shared" si="886"/>
        <v>0.1181160878041035</v>
      </c>
      <c r="LQ47" s="870">
        <f t="shared" si="887"/>
        <v>6.4259416758862778E-2</v>
      </c>
      <c r="LR47" s="870">
        <f t="shared" si="888"/>
        <v>7.6537064981577738E-2</v>
      </c>
      <c r="LS47" s="870">
        <f t="shared" si="889"/>
        <v>0.16145913008272111</v>
      </c>
      <c r="LT47" s="870">
        <f t="shared" si="890"/>
        <v>0.14130420584310419</v>
      </c>
      <c r="LU47" s="870">
        <f t="shared" si="891"/>
        <v>4.9187800539159672E-2</v>
      </c>
      <c r="LV47" s="870">
        <f t="shared" si="892"/>
        <v>1.856133878683806E-2</v>
      </c>
      <c r="LW47" s="870">
        <f t="shared" si="893"/>
        <v>1.2195196353245079E-3</v>
      </c>
      <c r="LX47" s="871">
        <f t="shared" si="894"/>
        <v>1.1919036949754019E-2</v>
      </c>
      <c r="LY47" s="872" t="s">
        <v>177</v>
      </c>
      <c r="LZ47" s="871">
        <f t="shared" si="895"/>
        <v>1.9514034938250505E-3</v>
      </c>
      <c r="MA47" s="871">
        <f t="shared" si="896"/>
        <v>1.4572237844665277E-4</v>
      </c>
      <c r="MB47" s="871">
        <f t="shared" si="897"/>
        <v>3.3694406009238511E-4</v>
      </c>
      <c r="MC47" s="871">
        <f t="shared" si="898"/>
        <v>7.2447559194243846E-4</v>
      </c>
      <c r="MD47" s="871">
        <f t="shared" si="899"/>
        <v>3.0435395319460034E-3</v>
      </c>
      <c r="ME47" s="871">
        <f t="shared" si="900"/>
        <v>1.9501776631332228E-3</v>
      </c>
      <c r="MF47" s="869">
        <f t="shared" si="901"/>
        <v>0.17150944987453134</v>
      </c>
      <c r="MG47" s="870">
        <f t="shared" si="902"/>
        <v>9.3307333678790419E-2</v>
      </c>
      <c r="MH47" s="870">
        <f t="shared" si="903"/>
        <v>0.11113498723199002</v>
      </c>
      <c r="MI47" s="870">
        <f t="shared" si="904"/>
        <v>0.23444534180335291</v>
      </c>
      <c r="MJ47" s="870">
        <f t="shared" si="905"/>
        <v>0.20517955732924623</v>
      </c>
      <c r="MK47" s="870">
        <f t="shared" si="906"/>
        <v>7.1422722914772738E-2</v>
      </c>
      <c r="ML47" s="870">
        <f t="shared" si="907"/>
        <v>2.6951832417148509E-2</v>
      </c>
      <c r="MM47" s="870">
        <f t="shared" si="908"/>
        <v>1.7707930024958797E-3</v>
      </c>
      <c r="MN47" s="871">
        <f t="shared" si="965"/>
        <v>1.7306935137209184E-2</v>
      </c>
      <c r="MO47" s="872" t="s">
        <v>177</v>
      </c>
      <c r="MP47" s="871">
        <f t="shared" si="909"/>
        <v>2.8335186673660341E-3</v>
      </c>
      <c r="MQ47" s="871">
        <f t="shared" si="910"/>
        <v>2.1159492687604405E-4</v>
      </c>
      <c r="MR47" s="871">
        <f t="shared" si="911"/>
        <v>4.8925672581350368E-4</v>
      </c>
      <c r="MS47" s="871">
        <f t="shared" si="912"/>
        <v>1.0519685551019097E-3</v>
      </c>
      <c r="MT47" s="871">
        <f t="shared" si="913"/>
        <v>4.4193454126349148E-3</v>
      </c>
      <c r="MU47" s="871">
        <f t="shared" si="914"/>
        <v>2.8317387104481975E-3</v>
      </c>
      <c r="MV47" s="826">
        <f t="shared" si="397"/>
        <v>117411.3125403075</v>
      </c>
      <c r="MW47" s="808">
        <f t="shared" si="398"/>
        <v>321.86292103125788</v>
      </c>
      <c r="MX47" s="862">
        <f t="shared" si="399"/>
        <v>0.67390340803399651</v>
      </c>
      <c r="MY47" s="1483">
        <f t="shared" si="966"/>
        <v>0.1092318517433209</v>
      </c>
      <c r="MZ47" s="823">
        <f t="shared" si="967"/>
        <v>0.10278100339233766</v>
      </c>
      <c r="NA47" s="1480">
        <f t="shared" si="968"/>
        <v>0.21201285513565854</v>
      </c>
      <c r="NB47" s="861">
        <f t="shared" si="969"/>
        <v>150004.35418368899</v>
      </c>
      <c r="NC47" s="834">
        <f t="shared" si="970"/>
        <v>150557.64409160014</v>
      </c>
      <c r="ND47" s="829">
        <f t="shared" si="400"/>
        <v>0.86097704997227475</v>
      </c>
      <c r="NE47" s="875">
        <f t="shared" si="401"/>
        <v>0.86415275720614237</v>
      </c>
    </row>
    <row r="48" spans="1:369" outlineLevel="1" x14ac:dyDescent="0.2">
      <c r="A48" s="876" t="s">
        <v>182</v>
      </c>
      <c r="B48" s="559">
        <f>DATI!D45</f>
        <v>84</v>
      </c>
      <c r="C48" s="1516" t="str">
        <f>DATI!F45 &amp; "/" &amp; DATI!E45 &amp; " (" &amp; TEXT(DATI!F45/DATI!E45,"0,0%") &amp; ")"</f>
        <v>84/84 (100,0%)</v>
      </c>
      <c r="D48" s="560">
        <f>DATI!G45</f>
        <v>332435</v>
      </c>
      <c r="E48" s="561">
        <f t="shared" si="915"/>
        <v>3.3360106917720199E-2</v>
      </c>
      <c r="F48" s="562">
        <f t="shared" si="916"/>
        <v>-4.7505509737126155E-4</v>
      </c>
      <c r="G48" s="563">
        <f>DATI!H45</f>
        <v>163532.584</v>
      </c>
      <c r="H48" s="564">
        <f t="shared" si="251"/>
        <v>448.0344767123288</v>
      </c>
      <c r="I48" s="877">
        <f t="shared" si="252"/>
        <v>491.92348579421542</v>
      </c>
      <c r="J48" s="566">
        <f t="shared" si="805"/>
        <v>1.3477355775183983</v>
      </c>
      <c r="K48" s="567">
        <f t="shared" si="254"/>
        <v>2.6436585395384456E-2</v>
      </c>
      <c r="L48" s="567">
        <f t="shared" si="917"/>
        <v>2.6924431080984648E-2</v>
      </c>
      <c r="M48" s="567">
        <f t="shared" si="918"/>
        <v>3.4288105465770852E-2</v>
      </c>
      <c r="N48" s="568">
        <f>DATI!I45</f>
        <v>43501.72</v>
      </c>
      <c r="O48" s="568"/>
      <c r="P48" s="568">
        <f>DATI!J45</f>
        <v>13122.963</v>
      </c>
      <c r="Q48" s="564">
        <f>DATI!K45</f>
        <v>13122.963</v>
      </c>
      <c r="R48" s="564">
        <f>DATI!L45</f>
        <v>0</v>
      </c>
      <c r="S48" s="564">
        <f t="shared" si="919"/>
        <v>0</v>
      </c>
      <c r="T48" s="568">
        <f>DATI!M45</f>
        <v>3270.09</v>
      </c>
      <c r="U48" s="564">
        <f>DATI!N45</f>
        <v>3270.09</v>
      </c>
      <c r="V48" s="564">
        <f>DATI!O45</f>
        <v>0</v>
      </c>
      <c r="W48" s="569">
        <f t="shared" si="971"/>
        <v>0</v>
      </c>
      <c r="X48" s="570">
        <f>DATI!P45</f>
        <v>98462.853000000003</v>
      </c>
      <c r="Y48" s="564">
        <f>DATI!Q45</f>
        <v>8248.8220000000001</v>
      </c>
      <c r="Z48" s="568">
        <f>DATI!R45</f>
        <v>4729.7510000000002</v>
      </c>
      <c r="AA48" s="568">
        <f>DATI!U45</f>
        <v>445.2</v>
      </c>
      <c r="AB48" s="568">
        <f>DATI!V45</f>
        <v>7.0000000000000001E-3</v>
      </c>
      <c r="AC48" s="568">
        <f>DATI!W45</f>
        <v>120030.864</v>
      </c>
      <c r="AD48" s="565">
        <f t="shared" si="257"/>
        <v>361.06566396438399</v>
      </c>
      <c r="AE48" s="567">
        <f>+(AC48-AC61)/AC61</f>
        <v>5.1155424563112485E-2</v>
      </c>
      <c r="AF48" s="567">
        <f t="shared" si="973"/>
        <v>5.1655018640393492E-2</v>
      </c>
      <c r="AG48" s="878">
        <f t="shared" si="258"/>
        <v>0.7339874480305405</v>
      </c>
      <c r="AH48" s="572">
        <f t="shared" si="920"/>
        <v>43501.72</v>
      </c>
      <c r="AI48" s="564">
        <f t="shared" si="921"/>
        <v>119.18279452054794</v>
      </c>
      <c r="AJ48" s="565">
        <f t="shared" si="260"/>
        <v>130.85782182983141</v>
      </c>
      <c r="AK48" s="566">
        <f t="shared" si="261"/>
        <v>0.35851458035570249</v>
      </c>
      <c r="AL48" s="567">
        <f>(AH48-AH61)/AH61</f>
        <v>-3.6106146884746219E-2</v>
      </c>
      <c r="AM48" s="567">
        <f t="shared" si="923"/>
        <v>-3.5648026564105449E-2</v>
      </c>
      <c r="AN48" s="579">
        <f>DATI!EH45/1000</f>
        <v>0</v>
      </c>
      <c r="AO48" s="580">
        <f>DATI!EI45/1000</f>
        <v>0</v>
      </c>
      <c r="AP48" s="580">
        <f>DATI!EJ45/1000</f>
        <v>0</v>
      </c>
      <c r="AQ48" s="580">
        <f>DATI!EK45/1000</f>
        <v>0</v>
      </c>
      <c r="AR48" s="580">
        <f>DATI!EL45/1000</f>
        <v>0</v>
      </c>
      <c r="AS48" s="580">
        <f>DATI!EM45/1000</f>
        <v>7.0000000000000001E-3</v>
      </c>
      <c r="AT48" s="580">
        <f>DATI!EN45/1000</f>
        <v>0</v>
      </c>
      <c r="AU48" s="580">
        <f>DATI!EO45/1000</f>
        <v>0</v>
      </c>
      <c r="AV48" s="580">
        <f>DATI!EP45/1000</f>
        <v>0</v>
      </c>
      <c r="AW48" s="580">
        <f>DATI!EQ45/1000</f>
        <v>0</v>
      </c>
      <c r="AX48" s="580"/>
      <c r="AY48" s="580"/>
      <c r="AZ48" s="580">
        <f>DATI!EV45/1000</f>
        <v>0</v>
      </c>
      <c r="BA48" s="580"/>
      <c r="BB48" s="576">
        <f>DATI!DE45/1000</f>
        <v>55.466000000000001</v>
      </c>
      <c r="BC48" s="577">
        <f>DATI!DF45/1000</f>
        <v>0.39</v>
      </c>
      <c r="BD48" s="577">
        <f>DATI!DG45/1000</f>
        <v>2.1320000000000001</v>
      </c>
      <c r="BE48" s="577">
        <f>DATI!DH45/1000</f>
        <v>16544.409</v>
      </c>
      <c r="BF48" s="577">
        <f>DATI!DI45/1000</f>
        <v>39.573</v>
      </c>
      <c r="BG48" s="577">
        <f>DATI!DJ45/1000</f>
        <v>9743.0810000000001</v>
      </c>
      <c r="BH48" s="577">
        <f>DATI!DK45/1000</f>
        <v>2722.2370000000001</v>
      </c>
      <c r="BI48" s="577">
        <f>DATI!DL45/1000</f>
        <v>7254.85</v>
      </c>
      <c r="BJ48" s="577">
        <f>DATI!DM45/1000</f>
        <v>143.25</v>
      </c>
      <c r="BK48" s="577">
        <f>DATI!DN45/1000</f>
        <v>26.166</v>
      </c>
      <c r="BL48" s="577">
        <f>DATI!DO45/1000</f>
        <v>40.417999999999999</v>
      </c>
      <c r="BM48" s="577">
        <f>DATI!DP45/1000</f>
        <v>176.63</v>
      </c>
      <c r="BN48" s="577">
        <f>DATI!DQ45/1000</f>
        <v>0</v>
      </c>
      <c r="BO48" s="577">
        <f>DATI!DR45/1000</f>
        <v>1866.8009999999999</v>
      </c>
      <c r="BP48" s="577">
        <f>DATI!DS45/1000</f>
        <v>931.95799999999997</v>
      </c>
      <c r="BQ48" s="577">
        <f>DATI!DT45/1000</f>
        <v>12.86</v>
      </c>
      <c r="BR48" s="577">
        <f>DATI!DU45/1000</f>
        <v>23059.95</v>
      </c>
      <c r="BS48" s="577">
        <f>DATI!DV45/1000</f>
        <v>20990.471000000001</v>
      </c>
      <c r="BT48" s="577">
        <f>DATI!DW45/1000</f>
        <v>12.753</v>
      </c>
      <c r="BU48" s="577">
        <f>DATI!DX45/1000</f>
        <v>37.988999999999997</v>
      </c>
      <c r="BV48" s="578">
        <f>DATI!DY45/1000</f>
        <v>14801.468999999999</v>
      </c>
      <c r="BW48" s="579">
        <f>DATI!DZ45/1000</f>
        <v>2.1320000000000001</v>
      </c>
      <c r="BX48" s="580">
        <f>DATI!EA45/1000</f>
        <v>0</v>
      </c>
      <c r="BY48" s="580">
        <f>DATI!EB45/1000</f>
        <v>0</v>
      </c>
      <c r="BZ48" s="580">
        <f>DATI!EC45/1000</f>
        <v>0</v>
      </c>
      <c r="CA48" s="580">
        <f>DATI!ED45/1000</f>
        <v>0</v>
      </c>
      <c r="CB48" s="580">
        <f>DATI!EE45/1000</f>
        <v>0</v>
      </c>
      <c r="CC48" s="580">
        <f>DATI!EF45/1000</f>
        <v>0</v>
      </c>
      <c r="CD48" s="581">
        <f>DATI!EG45/1000</f>
        <v>0</v>
      </c>
      <c r="CE48" s="579">
        <f t="shared" si="811"/>
        <v>0.16684765442868529</v>
      </c>
      <c r="CF48" s="580">
        <f t="shared" si="812"/>
        <v>1.1731616707025435E-3</v>
      </c>
      <c r="CG48" s="580">
        <f t="shared" si="813"/>
        <v>6.4132837998405702E-3</v>
      </c>
      <c r="CH48" s="580">
        <f t="shared" si="814"/>
        <v>49.767350008272295</v>
      </c>
      <c r="CI48" s="580">
        <f t="shared" si="815"/>
        <v>0.11903981229413269</v>
      </c>
      <c r="CJ48" s="580">
        <f t="shared" si="816"/>
        <v>29.308228676282582</v>
      </c>
      <c r="CK48" s="580">
        <f t="shared" si="817"/>
        <v>8.1887797614571269</v>
      </c>
      <c r="CL48" s="580">
        <f t="shared" si="818"/>
        <v>21.823363965888067</v>
      </c>
      <c r="CM48" s="580">
        <f t="shared" si="819"/>
        <v>0.43091130596958804</v>
      </c>
      <c r="CN48" s="580">
        <f t="shared" si="820"/>
        <v>7.8710123783596792E-2</v>
      </c>
      <c r="CO48" s="580">
        <f t="shared" si="821"/>
        <v>0.12158166258065486</v>
      </c>
      <c r="CP48" s="580">
        <f t="shared" si="822"/>
        <v>0.53132191255433392</v>
      </c>
      <c r="CQ48" s="580">
        <f t="shared" si="823"/>
        <v>0</v>
      </c>
      <c r="CR48" s="580">
        <f t="shared" si="824"/>
        <v>5.615536871869689</v>
      </c>
      <c r="CS48" s="580">
        <f t="shared" si="825"/>
        <v>2.8034292418066689</v>
      </c>
      <c r="CT48" s="580">
        <f t="shared" si="826"/>
        <v>3.8684254064704375E-2</v>
      </c>
      <c r="CU48" s="580">
        <f t="shared" si="827"/>
        <v>69.366793508505424</v>
      </c>
      <c r="CV48" s="580">
        <f t="shared" si="828"/>
        <v>63.14157955690586</v>
      </c>
      <c r="CW48" s="580">
        <f t="shared" si="829"/>
        <v>3.8362386631973167E-2</v>
      </c>
      <c r="CX48" s="580">
        <f t="shared" si="830"/>
        <v>0.11427497104697158</v>
      </c>
      <c r="CY48" s="581">
        <f t="shared" si="831"/>
        <v>44.524400258697192</v>
      </c>
      <c r="CZ48" s="563">
        <f>DATI!AA45</f>
        <v>158447.318</v>
      </c>
      <c r="DA48" s="564">
        <f t="shared" si="832"/>
        <v>434.10224109589041</v>
      </c>
      <c r="DB48" s="565">
        <f t="shared" si="288"/>
        <v>476.62646231594147</v>
      </c>
      <c r="DC48" s="566">
        <f t="shared" si="833"/>
        <v>1.3058259241532644</v>
      </c>
      <c r="DD48" s="582">
        <f t="shared" si="974"/>
        <v>2.6615035490089641E-2</v>
      </c>
      <c r="DE48" s="583">
        <f t="shared" si="924"/>
        <v>2.7102965989608124E-2</v>
      </c>
      <c r="DF48" s="564">
        <f t="shared" si="975"/>
        <v>4107.752999999997</v>
      </c>
      <c r="DG48" s="584">
        <f t="shared" si="976"/>
        <v>12.577113712693631</v>
      </c>
      <c r="DH48" s="585">
        <f t="shared" si="925"/>
        <v>3.4187535358464791E-2</v>
      </c>
      <c r="DI48" s="586">
        <f>DATI!AB45+DATI!AG45</f>
        <v>100029.15575940287</v>
      </c>
      <c r="DJ48" s="564">
        <f t="shared" si="926"/>
        <v>274.05248153261061</v>
      </c>
      <c r="DK48" s="587">
        <f t="shared" si="290"/>
        <v>300.89838843504106</v>
      </c>
      <c r="DL48" s="588">
        <f t="shared" si="291"/>
        <v>0.82437914639737275</v>
      </c>
      <c r="DM48" s="589">
        <f t="shared" si="977"/>
        <v>0.63130860794628829</v>
      </c>
      <c r="DN48" s="590">
        <f t="shared" si="978"/>
        <v>1.420281413335309E-2</v>
      </c>
      <c r="DO48" s="590">
        <f t="shared" si="979"/>
        <v>9.000000000000008E-3</v>
      </c>
      <c r="DP48" s="590">
        <f t="shared" si="980"/>
        <v>4.1195858025661038E-2</v>
      </c>
      <c r="DQ48" s="590">
        <f t="shared" si="981"/>
        <v>4.1690718511374347E-2</v>
      </c>
      <c r="DR48" s="591">
        <f t="shared" si="982"/>
        <v>3957.7442297023954</v>
      </c>
      <c r="DS48" s="591">
        <f t="shared" si="983"/>
        <v>12.0426051512664</v>
      </c>
      <c r="DT48" s="592">
        <f t="shared" si="984"/>
        <v>3.2995350305996506E-2</v>
      </c>
      <c r="DU48" s="593" t="str">
        <f>DATI!AI45</f>
        <v>3/3</v>
      </c>
      <c r="DV48" s="592">
        <f>DATI!AJ45/DATI!AK45</f>
        <v>1</v>
      </c>
      <c r="DW48" s="594">
        <f>DATI!AB45</f>
        <v>98545.565000000002</v>
      </c>
      <c r="DX48" s="564">
        <f t="shared" si="834"/>
        <v>269.9878493150685</v>
      </c>
      <c r="DY48" s="595">
        <f t="shared" si="293"/>
        <v>296.43558891211813</v>
      </c>
      <c r="DZ48" s="566">
        <f t="shared" si="294"/>
        <v>0.81215229838936487</v>
      </c>
      <c r="EA48" s="589">
        <f t="shared" si="985"/>
        <v>0.62194530171851825</v>
      </c>
      <c r="EB48" s="585">
        <f t="shared" si="986"/>
        <v>1.4758721469498E-3</v>
      </c>
      <c r="EC48" s="596">
        <f t="shared" si="987"/>
        <v>58418.162240597128</v>
      </c>
      <c r="ED48" s="597">
        <f t="shared" si="835"/>
        <v>160.04975956327979</v>
      </c>
      <c r="EE48" s="598">
        <f t="shared" si="296"/>
        <v>175.72807388090041</v>
      </c>
      <c r="EF48" s="599">
        <f t="shared" si="297"/>
        <v>0.48144677775589151</v>
      </c>
      <c r="EG48" s="600">
        <f t="shared" si="927"/>
        <v>2.5744555364031595E-3</v>
      </c>
      <c r="EH48" s="600">
        <f t="shared" si="928"/>
        <v>3.0509600078780738E-3</v>
      </c>
      <c r="EI48" s="582">
        <f t="shared" si="836"/>
        <v>0.36869139205371171</v>
      </c>
      <c r="EJ48" s="601">
        <f t="shared" si="929"/>
        <v>150.00877029760159</v>
      </c>
      <c r="EK48" s="601">
        <f t="shared" si="930"/>
        <v>0.53450856142728753</v>
      </c>
      <c r="EL48" s="563">
        <f>DATI!AD45</f>
        <v>43508.7</v>
      </c>
      <c r="EM48" s="564">
        <f t="shared" si="837"/>
        <v>119.20191780821916</v>
      </c>
      <c r="EN48" s="595">
        <f t="shared" si="300"/>
        <v>130.87881841563012</v>
      </c>
      <c r="EO48" s="566">
        <f t="shared" si="838"/>
        <v>0.35857210524830169</v>
      </c>
      <c r="EP48" s="582">
        <f t="shared" si="988"/>
        <v>-3.6125761100697068E-2</v>
      </c>
      <c r="EQ48" s="583">
        <f t="shared" si="989"/>
        <v>-3.566765010231817E-2</v>
      </c>
      <c r="ER48" s="582">
        <f t="shared" si="931"/>
        <v>3.2409601995527865E-2</v>
      </c>
      <c r="ES48" s="564">
        <f t="shared" si="990"/>
        <v>-1630.6949999999997</v>
      </c>
      <c r="ET48" s="582">
        <f t="shared" si="839"/>
        <v>0.27459410830797398</v>
      </c>
      <c r="EU48" s="584">
        <f t="shared" si="991"/>
        <v>-4.840799856552394</v>
      </c>
      <c r="EV48" s="563">
        <f>DATI!AE45</f>
        <v>13122.963</v>
      </c>
      <c r="EW48" s="564">
        <f t="shared" si="840"/>
        <v>35.953323287671232</v>
      </c>
      <c r="EX48" s="595">
        <f t="shared" si="304"/>
        <v>39.475274865763232</v>
      </c>
      <c r="EY48" s="566">
        <f t="shared" si="305"/>
        <v>0.10815143798839241</v>
      </c>
      <c r="EZ48" s="582">
        <f t="shared" si="992"/>
        <v>0.2718250464663749</v>
      </c>
      <c r="FA48" s="583">
        <f t="shared" si="993"/>
        <v>0.27242952059617981</v>
      </c>
      <c r="FB48" s="564">
        <f t="shared" si="994"/>
        <v>2804.7489999999998</v>
      </c>
      <c r="FC48" s="584">
        <f t="shared" si="995"/>
        <v>8.4517295716650409</v>
      </c>
      <c r="FD48" s="564">
        <f>DATI!AG45</f>
        <v>1483.5907594028636</v>
      </c>
      <c r="FE48" s="582">
        <f t="shared" si="841"/>
        <v>9.3633062277700633E-3</v>
      </c>
      <c r="FF48" s="564">
        <f t="shared" si="996"/>
        <v>11639.372240597137</v>
      </c>
      <c r="FG48" s="582">
        <f t="shared" si="932"/>
        <v>3.5012475342840362E-2</v>
      </c>
      <c r="FH48" s="563">
        <f>DATI!AF45</f>
        <v>3270.09</v>
      </c>
      <c r="FI48" s="564">
        <f t="shared" si="933"/>
        <v>8.9591506849315081</v>
      </c>
      <c r="FJ48" s="590">
        <f t="shared" si="842"/>
        <v>2.0638342392138187E-2</v>
      </c>
      <c r="FK48" s="590">
        <f t="shared" si="934"/>
        <v>7.8294560862611925E-2</v>
      </c>
      <c r="FL48" s="602">
        <f>DATI!AL45</f>
        <v>1772.0617027026415</v>
      </c>
      <c r="FM48" s="603" t="str">
        <f>DATI!AM45</f>
        <v>1/1</v>
      </c>
      <c r="FN48" s="604">
        <f>DATI!AN45/DATI!AO45</f>
        <v>1</v>
      </c>
      <c r="FO48" s="567">
        <f t="shared" si="935"/>
        <v>0.54189997911453247</v>
      </c>
      <c r="FP48" s="605">
        <f t="shared" si="843"/>
        <v>1.1183917311258253E-2</v>
      </c>
      <c r="FQ48" s="567">
        <f t="shared" si="936"/>
        <v>8.6919309608929712E-2</v>
      </c>
      <c r="FR48" s="563">
        <f>DATI!AP45</f>
        <v>8299.9080000000013</v>
      </c>
      <c r="FS48" s="602">
        <f>DATI!AQ45</f>
        <v>11.680000000000001</v>
      </c>
      <c r="FT48" s="602">
        <f>DATI!AR45</f>
        <v>4729.7510000000002</v>
      </c>
      <c r="FU48" s="576">
        <f>DATI!AS45/1000</f>
        <v>55.466000000000001</v>
      </c>
      <c r="FV48" s="577">
        <f>DATI!AT45/1000</f>
        <v>1.1200000000000001</v>
      </c>
      <c r="FW48" s="577">
        <f>DATI!AU45/1000</f>
        <v>11.034000000000001</v>
      </c>
      <c r="FX48" s="577">
        <f>DATI!AV45/1000</f>
        <v>16537.429</v>
      </c>
      <c r="FY48" s="577">
        <f>DATI!AW45/1000</f>
        <v>39.573</v>
      </c>
      <c r="FZ48" s="577">
        <f>DATI!AX45/1000</f>
        <v>9743.0810000000001</v>
      </c>
      <c r="GA48" s="577">
        <f>DATI!AY45/1000</f>
        <v>2801.5970000000002</v>
      </c>
      <c r="GB48" s="577">
        <f>DATI!AZ45/1000</f>
        <v>7254.85</v>
      </c>
      <c r="GC48" s="577">
        <f>DATI!BA45/1000</f>
        <v>143.25</v>
      </c>
      <c r="GD48" s="577">
        <f>DATI!BB45/1000</f>
        <v>26.866</v>
      </c>
      <c r="GE48" s="577">
        <f>DATI!BC45/1000</f>
        <v>40.417999999999999</v>
      </c>
      <c r="GF48" s="577">
        <f>DATI!BD45/1000</f>
        <v>176.63</v>
      </c>
      <c r="GG48" s="577">
        <f>DATI!BE45/1000</f>
        <v>0</v>
      </c>
      <c r="GH48" s="577">
        <f>DATI!BF45/1000</f>
        <v>1866.8009999999999</v>
      </c>
      <c r="GI48" s="577">
        <f>DATI!BG45/1000</f>
        <v>0</v>
      </c>
      <c r="GJ48" s="577">
        <f>DATI!BH45/1000</f>
        <v>931.95799999999997</v>
      </c>
      <c r="GK48" s="577">
        <f>DATI!BI45/1000</f>
        <v>12.86</v>
      </c>
      <c r="GL48" s="577">
        <f>DATI!BJ45/1000</f>
        <v>23059.95</v>
      </c>
      <c r="GM48" s="577">
        <f>DATI!BK45/1000</f>
        <v>20990.471000000001</v>
      </c>
      <c r="GN48" s="577">
        <f>DATI!BL45/1000</f>
        <v>12.753</v>
      </c>
      <c r="GO48" s="577">
        <f>DATI!BM45/1000</f>
        <v>37.988999999999997</v>
      </c>
      <c r="GP48" s="578">
        <f>DATI!BN45/1000</f>
        <v>14801.468999999999</v>
      </c>
      <c r="GQ48" s="579">
        <f>DATI!BO45/1000</f>
        <v>11.034000000000001</v>
      </c>
      <c r="GR48" s="580">
        <f>DATI!BP45/1000</f>
        <v>0</v>
      </c>
      <c r="GS48" s="580">
        <f>DATI!BQ45/1000</f>
        <v>0</v>
      </c>
      <c r="GT48" s="580">
        <f>DATI!BR45/1000</f>
        <v>0</v>
      </c>
      <c r="GU48" s="580">
        <f>DATI!BS45/1000</f>
        <v>0</v>
      </c>
      <c r="GV48" s="580">
        <f>DATI!BT45/1000</f>
        <v>0</v>
      </c>
      <c r="GW48" s="580">
        <f>DATI!BU45/1000</f>
        <v>0</v>
      </c>
      <c r="GX48" s="581">
        <f>DATI!BV45/1000</f>
        <v>0</v>
      </c>
      <c r="GY48" s="579">
        <f t="shared" si="847"/>
        <v>0.16684765442868529</v>
      </c>
      <c r="GZ48" s="580">
        <f t="shared" si="848"/>
        <v>3.3690796697098679E-3</v>
      </c>
      <c r="HA48" s="580">
        <f t="shared" si="849"/>
        <v>3.3191450960338112E-2</v>
      </c>
      <c r="HB48" s="580">
        <f t="shared" si="850"/>
        <v>49.746353422473568</v>
      </c>
      <c r="HC48" s="580">
        <f t="shared" si="851"/>
        <v>0.11903981229413269</v>
      </c>
      <c r="HD48" s="580">
        <f t="shared" si="852"/>
        <v>29.308228676282582</v>
      </c>
      <c r="HE48" s="580">
        <f t="shared" si="853"/>
        <v>8.4275031209108544</v>
      </c>
      <c r="HF48" s="580">
        <f t="shared" si="854"/>
        <v>21.823363965888067</v>
      </c>
      <c r="HG48" s="580">
        <f t="shared" si="855"/>
        <v>0.43091130596958804</v>
      </c>
      <c r="HH48" s="580">
        <f t="shared" si="856"/>
        <v>8.0815798577165462E-2</v>
      </c>
      <c r="HI48" s="580">
        <f t="shared" si="857"/>
        <v>0.12158166258065486</v>
      </c>
      <c r="HJ48" s="580">
        <f t="shared" si="858"/>
        <v>0.53132191255433392</v>
      </c>
      <c r="HK48" s="580">
        <f t="shared" si="859"/>
        <v>0</v>
      </c>
      <c r="HL48" s="580">
        <f t="shared" si="860"/>
        <v>5.615536871869689</v>
      </c>
      <c r="HM48" s="580">
        <f t="shared" si="861"/>
        <v>0</v>
      </c>
      <c r="HN48" s="580">
        <f t="shared" si="862"/>
        <v>2.8034292418066689</v>
      </c>
      <c r="HO48" s="580">
        <f t="shared" si="863"/>
        <v>3.8684254064704375E-2</v>
      </c>
      <c r="HP48" s="580">
        <f t="shared" ref="HP48:HP55" si="1005">GL48*1000/$D48</f>
        <v>69.366793508505424</v>
      </c>
      <c r="HQ48" s="580">
        <f t="shared" si="865"/>
        <v>63.14157955690586</v>
      </c>
      <c r="HR48" s="580">
        <f t="shared" si="866"/>
        <v>3.8362386631973167E-2</v>
      </c>
      <c r="HS48" s="580">
        <f t="shared" si="867"/>
        <v>0.11427497104697158</v>
      </c>
      <c r="HT48" s="581">
        <f t="shared" si="868"/>
        <v>44.524400258697192</v>
      </c>
      <c r="HU48" s="607">
        <f t="shared" si="937"/>
        <v>58418.162240597121</v>
      </c>
      <c r="HV48" s="608">
        <f t="shared" si="1003"/>
        <v>43508.699999999983</v>
      </c>
      <c r="HW48" s="609">
        <f t="shared" si="997"/>
        <v>0</v>
      </c>
      <c r="HX48" s="610">
        <f>DATI!CQ45</f>
        <v>0</v>
      </c>
      <c r="HY48" s="610">
        <f>DATI!CT45</f>
        <v>0</v>
      </c>
      <c r="HZ48" s="611">
        <f t="shared" si="938"/>
        <v>0</v>
      </c>
      <c r="IA48" s="611">
        <f t="shared" si="869"/>
        <v>0</v>
      </c>
      <c r="IB48" s="582">
        <f t="shared" si="870"/>
        <v>0</v>
      </c>
      <c r="IC48" s="610">
        <f>DATI!CV45</f>
        <v>0</v>
      </c>
      <c r="ID48" s="612">
        <f t="shared" si="939"/>
        <v>0</v>
      </c>
      <c r="IE48" s="613">
        <f t="shared" si="871"/>
        <v>0</v>
      </c>
      <c r="IF48" s="613">
        <f t="shared" si="872"/>
        <v>0</v>
      </c>
      <c r="IG48" s="609">
        <f t="shared" si="998"/>
        <v>0</v>
      </c>
      <c r="IH48" s="590">
        <f t="shared" si="338"/>
        <v>0</v>
      </c>
      <c r="II48" s="610">
        <f>DATI!CX45</f>
        <v>0</v>
      </c>
      <c r="IJ48" s="610">
        <f>DATI!DA45</f>
        <v>0</v>
      </c>
      <c r="IK48" s="615">
        <f>DATI!CS45</f>
        <v>14909.462240597139</v>
      </c>
      <c r="IL48" s="594">
        <f t="shared" si="1004"/>
        <v>14909.462240597139</v>
      </c>
      <c r="IM48" s="594">
        <f t="shared" si="999"/>
        <v>14909.462240597139</v>
      </c>
      <c r="IN48" s="582">
        <f t="shared" si="874"/>
        <v>9.4097283745737739E-2</v>
      </c>
      <c r="IO48" s="582">
        <f t="shared" si="875"/>
        <v>0.25521963835822203</v>
      </c>
      <c r="IP48" s="609">
        <f t="shared" si="941"/>
        <v>0</v>
      </c>
      <c r="IQ48" s="590">
        <f t="shared" si="343"/>
        <v>0</v>
      </c>
      <c r="IR48" s="610">
        <f>DATI!CZ45</f>
        <v>0</v>
      </c>
      <c r="IS48" s="594">
        <f t="shared" si="1000"/>
        <v>43508.699999999983</v>
      </c>
      <c r="IT48" s="615">
        <f>DATI!CR45</f>
        <v>43508.699999999983</v>
      </c>
      <c r="IU48" s="617">
        <f>DATI!CU45</f>
        <v>0</v>
      </c>
      <c r="IV48" s="639">
        <f t="shared" si="942"/>
        <v>-3.6125761100698171E-2</v>
      </c>
      <c r="IW48" s="590">
        <f t="shared" si="877"/>
        <v>0.27459410830797393</v>
      </c>
      <c r="IX48" s="639">
        <f t="shared" si="943"/>
        <v>0.74478036164177797</v>
      </c>
      <c r="IY48" s="615">
        <f>DATI!CW45</f>
        <v>0</v>
      </c>
      <c r="IZ48" s="618">
        <f t="shared" si="1001"/>
        <v>43508.699999999983</v>
      </c>
      <c r="JA48" s="619">
        <f t="shared" si="878"/>
        <v>0.27459410830797393</v>
      </c>
      <c r="JB48" s="619">
        <f t="shared" si="879"/>
        <v>0.74478036164177797</v>
      </c>
      <c r="JC48" s="620">
        <f t="shared" si="1002"/>
        <v>43508.699999999983</v>
      </c>
      <c r="JD48" s="590">
        <f t="shared" si="347"/>
        <v>0.26605523459471525</v>
      </c>
      <c r="JE48" s="610">
        <f>DATI!CY45</f>
        <v>43508.699999999983</v>
      </c>
      <c r="JF48" s="610">
        <f>DATI!DB45</f>
        <v>0</v>
      </c>
      <c r="JG48" s="586">
        <f t="shared" si="881"/>
        <v>97849.746391964567</v>
      </c>
      <c r="JH48" s="566">
        <f t="shared" si="350"/>
        <v>294.3424921923521</v>
      </c>
      <c r="JI48" s="589">
        <f t="shared" si="944"/>
        <v>0.6175538193203407</v>
      </c>
      <c r="JJ48" s="603" t="str">
        <f>DATI!CN45</f>
        <v>1/1</v>
      </c>
      <c r="JK48" s="604">
        <f>DATI!CO45/DATI!CP45</f>
        <v>1</v>
      </c>
      <c r="JL48" s="621">
        <f t="shared" si="945"/>
        <v>4.1843542884673374E-2</v>
      </c>
      <c r="JM48" s="622">
        <f t="shared" si="946"/>
        <v>1.4833707736721295E-2</v>
      </c>
      <c r="JN48" s="623">
        <f t="shared" si="882"/>
        <v>141358.44639196456</v>
      </c>
      <c r="JO48" s="594">
        <f t="shared" si="883"/>
        <v>141358.44639196456</v>
      </c>
      <c r="JP48" s="589">
        <f t="shared" si="947"/>
        <v>0.89214792762831474</v>
      </c>
      <c r="JQ48" s="590">
        <f t="shared" si="948"/>
        <v>-8.8472503931168456E-3</v>
      </c>
      <c r="JR48" s="624">
        <f t="shared" si="884"/>
        <v>0.89214792762831474</v>
      </c>
      <c r="JS48" s="585">
        <f t="shared" si="949"/>
        <v>-8.8472503931168456E-3</v>
      </c>
      <c r="JT48" s="576">
        <f>DATI!BW45</f>
        <v>15710.557352858485</v>
      </c>
      <c r="JU48" s="577">
        <f>DATI!BX45</f>
        <v>14209.409922394931</v>
      </c>
      <c r="JV48" s="577">
        <f>DATI!BY45</f>
        <v>5078.5757053285834</v>
      </c>
      <c r="JW48" s="577">
        <f>DATI!BZ45</f>
        <v>23059.95</v>
      </c>
      <c r="JX48" s="577">
        <f>DATI!CA45</f>
        <v>20990.471000000001</v>
      </c>
      <c r="JY48" s="577">
        <f>DATI!CB45</f>
        <v>9255.9268338534239</v>
      </c>
      <c r="JZ48" s="577">
        <f>DATI!CC45</f>
        <v>3304.1885604092627</v>
      </c>
      <c r="KA48" s="577">
        <f>DATI!CD45</f>
        <v>99.391445075673985</v>
      </c>
      <c r="KB48" s="577">
        <f>DATI!CE45</f>
        <v>1680.1208554919958</v>
      </c>
      <c r="KC48" s="577">
        <f>DATI!CF45</f>
        <v>0</v>
      </c>
      <c r="KD48" s="577">
        <f>DATI!CG45</f>
        <v>130.733</v>
      </c>
      <c r="KE48" s="577">
        <f>DATI!CH45</f>
        <v>54.35668105792999</v>
      </c>
      <c r="KF48" s="577">
        <f>DATI!CI45</f>
        <v>26.328680512428285</v>
      </c>
      <c r="KG48" s="577">
        <f>DATI!CJ45</f>
        <v>140.38500273227692</v>
      </c>
      <c r="KH48" s="577">
        <f>DATI!CK45</f>
        <v>838.76217778038983</v>
      </c>
      <c r="KI48" s="577">
        <f>DATI!CL45</f>
        <v>145.66971236366032</v>
      </c>
      <c r="KJ48" s="625">
        <f t="shared" si="353"/>
        <v>47.259035158327144</v>
      </c>
      <c r="KK48" s="626">
        <f t="shared" si="950"/>
        <v>3.4539828765279383E-2</v>
      </c>
      <c r="KL48" s="627">
        <f t="shared" si="354"/>
        <v>42.743423292959321</v>
      </c>
      <c r="KM48" s="626">
        <f t="shared" si="951"/>
        <v>1.164353725993671E-2</v>
      </c>
      <c r="KN48" s="627">
        <f t="shared" si="355"/>
        <v>15.276898357058023</v>
      </c>
      <c r="KO48" s="626">
        <f t="shared" si="952"/>
        <v>6.3347847176858013E-2</v>
      </c>
      <c r="KP48" s="627">
        <f t="shared" si="356"/>
        <v>69.366793508505424</v>
      </c>
      <c r="KQ48" s="626">
        <f t="shared" si="953"/>
        <v>2.7758632514574635E-2</v>
      </c>
      <c r="KR48" s="627">
        <f t="shared" si="357"/>
        <v>63.14157955690586</v>
      </c>
      <c r="KS48" s="626">
        <f t="shared" si="954"/>
        <v>-3.8244088383563731E-3</v>
      </c>
      <c r="KT48" s="627">
        <f t="shared" si="358"/>
        <v>27.842816893087139</v>
      </c>
      <c r="KU48" s="626">
        <f t="shared" si="955"/>
        <v>0.14250026255906675</v>
      </c>
      <c r="KV48" s="627">
        <f t="shared" si="359"/>
        <v>9.9393522355024668</v>
      </c>
      <c r="KW48" s="626">
        <f t="shared" si="956"/>
        <v>3.3186595298960224E-2</v>
      </c>
      <c r="KX48" s="627">
        <f t="shared" si="360"/>
        <v>0.29898008656030195</v>
      </c>
      <c r="KY48" s="626">
        <f t="shared" si="957"/>
        <v>0.23689243953477773</v>
      </c>
      <c r="KZ48" s="627">
        <f t="shared" si="361"/>
        <v>5.0539830507978873</v>
      </c>
      <c r="LA48" s="626">
        <f t="shared" si="958"/>
        <v>-1.7006181670655207E-2</v>
      </c>
      <c r="LB48" s="628" t="s">
        <v>177</v>
      </c>
      <c r="LC48" s="629" t="s">
        <v>177</v>
      </c>
      <c r="LD48" s="627">
        <f t="shared" si="362"/>
        <v>0.39325883255373228</v>
      </c>
      <c r="LE48" s="626">
        <f t="shared" si="959"/>
        <v>-5.6853280254860498E-3</v>
      </c>
      <c r="LF48" s="627">
        <f t="shared" si="363"/>
        <v>0.16351070452247807</v>
      </c>
      <c r="LG48" s="626">
        <f t="shared" si="960"/>
        <v>8.4936288850475192E-3</v>
      </c>
      <c r="LH48" s="627">
        <f t="shared" si="364"/>
        <v>7.9199484147061183E-2</v>
      </c>
      <c r="LI48" s="626">
        <f t="shared" si="961"/>
        <v>0.15662330118228812</v>
      </c>
      <c r="LJ48" s="627">
        <f t="shared" si="365"/>
        <v>0.4222930880691772</v>
      </c>
      <c r="LK48" s="626">
        <f t="shared" si="962"/>
        <v>0.1361196380916169</v>
      </c>
      <c r="LL48" s="627">
        <f t="shared" si="366"/>
        <v>2.5230862507870406</v>
      </c>
      <c r="LM48" s="626">
        <f t="shared" si="963"/>
        <v>-0.14805503663048478</v>
      </c>
      <c r="LN48" s="627">
        <f t="shared" si="367"/>
        <v>0.43819005930079663</v>
      </c>
      <c r="LO48" s="630">
        <f t="shared" si="964"/>
        <v>-0.37664801007009002</v>
      </c>
      <c r="LP48" s="631">
        <f t="shared" si="886"/>
        <v>9.9153192058817202E-2</v>
      </c>
      <c r="LQ48" s="632">
        <f t="shared" si="887"/>
        <v>8.967908136125681E-2</v>
      </c>
      <c r="LR48" s="632">
        <f t="shared" si="888"/>
        <v>3.2052140543827844E-2</v>
      </c>
      <c r="LS48" s="632">
        <f t="shared" si="889"/>
        <v>0.14553701691561607</v>
      </c>
      <c r="LT48" s="632">
        <f t="shared" si="890"/>
        <v>0.13247602588009727</v>
      </c>
      <c r="LU48" s="632">
        <f t="shared" si="891"/>
        <v>5.8416431093225724E-2</v>
      </c>
      <c r="LV48" s="632">
        <f t="shared" si="892"/>
        <v>2.0853546794709788E-2</v>
      </c>
      <c r="LW48" s="632">
        <f t="shared" si="893"/>
        <v>6.2728385895224805E-4</v>
      </c>
      <c r="LX48" s="633">
        <f t="shared" si="894"/>
        <v>1.0603656008188134E-2</v>
      </c>
      <c r="LY48" s="634" t="s">
        <v>177</v>
      </c>
      <c r="LZ48" s="633">
        <f t="shared" si="895"/>
        <v>8.2508812171879116E-4</v>
      </c>
      <c r="MA48" s="633">
        <f t="shared" si="896"/>
        <v>3.4305838523521106E-4</v>
      </c>
      <c r="MB48" s="633">
        <f t="shared" si="897"/>
        <v>1.6616677924727186E-4</v>
      </c>
      <c r="MC48" s="633">
        <f t="shared" si="898"/>
        <v>8.8600428523679341E-4</v>
      </c>
      <c r="MD48" s="633">
        <f t="shared" si="899"/>
        <v>5.2936344292075039E-3</v>
      </c>
      <c r="ME48" s="633">
        <f t="shared" si="900"/>
        <v>9.1935738769437756E-4</v>
      </c>
      <c r="MF48" s="631">
        <f t="shared" si="901"/>
        <v>0.15942429629236471</v>
      </c>
      <c r="MG48" s="632">
        <f t="shared" si="902"/>
        <v>0.14419126748519764</v>
      </c>
      <c r="MH48" s="632">
        <f t="shared" si="903"/>
        <v>5.1535304560165474E-2</v>
      </c>
      <c r="MI48" s="632">
        <f t="shared" si="904"/>
        <v>0.23400292037495549</v>
      </c>
      <c r="MJ48" s="632">
        <f t="shared" si="905"/>
        <v>0.21300269575804859</v>
      </c>
      <c r="MK48" s="632">
        <f t="shared" si="906"/>
        <v>9.3925351524986683E-2</v>
      </c>
      <c r="ML48" s="632">
        <f t="shared" si="907"/>
        <v>3.3529551131086036E-2</v>
      </c>
      <c r="MM48" s="632">
        <f t="shared" si="908"/>
        <v>1.0085836442834742E-3</v>
      </c>
      <c r="MN48" s="633">
        <f t="shared" si="965"/>
        <v>1.7049177763524881E-2</v>
      </c>
      <c r="MO48" s="634" t="s">
        <v>177</v>
      </c>
      <c r="MP48" s="633">
        <f t="shared" si="909"/>
        <v>1.3266248968180354E-3</v>
      </c>
      <c r="MQ48" s="633">
        <f t="shared" si="910"/>
        <v>5.5158931868653843E-4</v>
      </c>
      <c r="MR48" s="633">
        <f t="shared" si="911"/>
        <v>2.6717265776930992E-4</v>
      </c>
      <c r="MS48" s="633">
        <f t="shared" si="912"/>
        <v>1.4245694642095452E-3</v>
      </c>
      <c r="MT48" s="633">
        <f t="shared" si="913"/>
        <v>8.5114147732613821E-3</v>
      </c>
      <c r="MU48" s="633">
        <f t="shared" si="914"/>
        <v>1.4781965313574519E-3</v>
      </c>
      <c r="MV48" s="586">
        <f t="shared" si="397"/>
        <v>102930.10237196456</v>
      </c>
      <c r="MW48" s="566">
        <f t="shared" si="398"/>
        <v>294.3424921923521</v>
      </c>
      <c r="MX48" s="624">
        <f t="shared" si="399"/>
        <v>0.62941647379561105</v>
      </c>
      <c r="MY48" s="1471">
        <f t="shared" si="966"/>
        <v>0.26605523459471525</v>
      </c>
      <c r="MZ48" s="583">
        <f t="shared" si="967"/>
        <v>0</v>
      </c>
      <c r="NA48" s="1472">
        <f t="shared" si="968"/>
        <v>0.26605523459471525</v>
      </c>
      <c r="NB48" s="623">
        <f t="shared" si="969"/>
        <v>141358.44639196456</v>
      </c>
      <c r="NC48" s="594">
        <f t="shared" si="970"/>
        <v>141358.44639196456</v>
      </c>
      <c r="ND48" s="589">
        <f t="shared" si="400"/>
        <v>0.8644053859747276</v>
      </c>
      <c r="NE48" s="638">
        <f t="shared" si="401"/>
        <v>0.8644053859747276</v>
      </c>
    </row>
    <row r="49" spans="1:369" outlineLevel="1" x14ac:dyDescent="0.2">
      <c r="A49" s="800" t="s">
        <v>183</v>
      </c>
      <c r="B49" s="801">
        <f>DATI!D46</f>
        <v>60</v>
      </c>
      <c r="C49" s="1519" t="str">
        <f>DATI!F46 &amp; "/" &amp; DATI!E46 &amp; " (" &amp; TEXT(DATI!F46/DATI!E46,"0,0%") &amp; ")"</f>
        <v>57/57 (100,0%)</v>
      </c>
      <c r="D49" s="802">
        <f>DATI!G46</f>
        <v>227064</v>
      </c>
      <c r="E49" s="803">
        <f t="shared" si="915"/>
        <v>2.2786046346399205E-2</v>
      </c>
      <c r="F49" s="804">
        <f t="shared" si="916"/>
        <v>5.2194700843349491E-3</v>
      </c>
      <c r="G49" s="805">
        <f>DATI!H46</f>
        <v>102132.51109</v>
      </c>
      <c r="H49" s="806">
        <f t="shared" ref="H49:H80" si="1006">+G49/365</f>
        <v>279.81509887671234</v>
      </c>
      <c r="I49" s="807">
        <f t="shared" ref="I49:I80" si="1007">+(G49*1000)/D49</f>
        <v>449.79614157242014</v>
      </c>
      <c r="J49" s="808">
        <f t="shared" si="805"/>
        <v>1.2323181960888223</v>
      </c>
      <c r="K49" s="809">
        <f t="shared" ref="K49:K80" si="1008">+(G49-G62)/G62</f>
        <v>1.3114343935631873E-2</v>
      </c>
      <c r="L49" s="809">
        <f t="shared" si="917"/>
        <v>7.8538807556469362E-3</v>
      </c>
      <c r="M49" s="809">
        <f t="shared" si="918"/>
        <v>2.1414266356470778E-2</v>
      </c>
      <c r="N49" s="810">
        <f>DATI!I46</f>
        <v>25102.563999999998</v>
      </c>
      <c r="O49" s="810"/>
      <c r="P49" s="810">
        <f>DATI!J46</f>
        <v>5373.0339999999997</v>
      </c>
      <c r="Q49" s="806">
        <f>DATI!K46</f>
        <v>5185.1080000000002</v>
      </c>
      <c r="R49" s="806">
        <f>DATI!L46</f>
        <v>187.92599999999999</v>
      </c>
      <c r="S49" s="806">
        <f t="shared" si="919"/>
        <v>-5.1159076974727213E-13</v>
      </c>
      <c r="T49" s="810">
        <f>DATI!M46</f>
        <v>3317.3150000000001</v>
      </c>
      <c r="U49" s="806">
        <f>DATI!N46</f>
        <v>3309.4050000000002</v>
      </c>
      <c r="V49" s="806">
        <f>DATI!O46</f>
        <v>7.91</v>
      </c>
      <c r="W49" s="811">
        <f t="shared" si="971"/>
        <v>-1.4566126083082054E-13</v>
      </c>
      <c r="X49" s="812">
        <f>DATI!P46</f>
        <v>65390.232090000005</v>
      </c>
      <c r="Y49" s="806">
        <f>DATI!Q46</f>
        <v>4923.5129999999999</v>
      </c>
      <c r="Z49" s="810">
        <f>DATI!R46</f>
        <v>2675.1489999999999</v>
      </c>
      <c r="AA49" s="810">
        <f>DATI!U46</f>
        <v>99.84</v>
      </c>
      <c r="AB49" s="810">
        <f>DATI!V46</f>
        <v>174.37700000000001</v>
      </c>
      <c r="AC49" s="810">
        <f>DATI!W46</f>
        <v>76834.111090000006</v>
      </c>
      <c r="AD49" s="813">
        <f t="shared" ref="AD49:AD80" si="1009">+(AC49*1000)/D49</f>
        <v>338.38085777578129</v>
      </c>
      <c r="AE49" s="809">
        <f t="shared" si="972"/>
        <v>1.3957271637889642E-2</v>
      </c>
      <c r="AF49" s="809">
        <f t="shared" si="973"/>
        <v>8.6924316665111852E-3</v>
      </c>
      <c r="AG49" s="814">
        <f t="shared" ref="AG49:AG80" si="1010">AC49/G49</f>
        <v>0.75229826692788515</v>
      </c>
      <c r="AH49" s="815">
        <f t="shared" si="920"/>
        <v>25298.399999999998</v>
      </c>
      <c r="AI49" s="806">
        <f t="shared" si="921"/>
        <v>69.310684931506842</v>
      </c>
      <c r="AJ49" s="813">
        <f t="shared" ref="AJ49:AJ80" si="1011">(AH49*1000)/D49</f>
        <v>111.41528379663882</v>
      </c>
      <c r="AK49" s="808">
        <f t="shared" ref="AK49:AK80" si="1012">(AH49*1000)/D49/365</f>
        <v>0.3052473528675036</v>
      </c>
      <c r="AL49" s="809">
        <f t="shared" si="922"/>
        <v>1.056284720322013E-2</v>
      </c>
      <c r="AM49" s="809">
        <f t="shared" si="923"/>
        <v>5.3156323349337238E-3</v>
      </c>
      <c r="AN49" s="816">
        <f>DATI!EH46/1000</f>
        <v>0</v>
      </c>
      <c r="AO49" s="817">
        <f>DATI!EI46/1000</f>
        <v>31.51</v>
      </c>
      <c r="AP49" s="817">
        <f>DATI!EJ46/1000</f>
        <v>0.4</v>
      </c>
      <c r="AQ49" s="817">
        <f>DATI!EK46/1000</f>
        <v>129.77000000000001</v>
      </c>
      <c r="AR49" s="817">
        <f>DATI!EL46/1000</f>
        <v>12.696999999999999</v>
      </c>
      <c r="AS49" s="817">
        <f>DATI!EM46/1000</f>
        <v>0</v>
      </c>
      <c r="AT49" s="817">
        <f>DATI!EN46/1000</f>
        <v>0</v>
      </c>
      <c r="AU49" s="817">
        <f>DATI!EO46/1000</f>
        <v>0</v>
      </c>
      <c r="AV49" s="817">
        <f>DATI!EP46/1000</f>
        <v>0</v>
      </c>
      <c r="AW49" s="817">
        <f>DATI!EQ46/1000</f>
        <v>0</v>
      </c>
      <c r="AX49" s="817"/>
      <c r="AY49" s="817"/>
      <c r="AZ49" s="817">
        <f>DATI!EV46/1000</f>
        <v>0</v>
      </c>
      <c r="BA49" s="817"/>
      <c r="BB49" s="818">
        <f>DATI!DE46/1000</f>
        <v>2.202</v>
      </c>
      <c r="BC49" s="819">
        <f>DATI!DF46/1000</f>
        <v>0</v>
      </c>
      <c r="BD49" s="819">
        <f>DATI!DG46/1000</f>
        <v>2.11</v>
      </c>
      <c r="BE49" s="819">
        <f>DATI!DH46/1000</f>
        <v>11799.892</v>
      </c>
      <c r="BF49" s="819">
        <f>DATI!DI46/1000</f>
        <v>23.504000000000001</v>
      </c>
      <c r="BG49" s="819">
        <f>DATI!DJ46/1000</f>
        <v>5503.39</v>
      </c>
      <c r="BH49" s="819">
        <f>DATI!DK46/1000</f>
        <v>1540.674</v>
      </c>
      <c r="BI49" s="819">
        <f>DATI!DL46/1000</f>
        <v>6960.98</v>
      </c>
      <c r="BJ49" s="819">
        <f>DATI!DM46/1000</f>
        <v>49.421999999999997</v>
      </c>
      <c r="BK49" s="819">
        <f>DATI!DN46/1000</f>
        <v>30.341000000000001</v>
      </c>
      <c r="BL49" s="819">
        <f>DATI!DO46/1000</f>
        <v>24.0045</v>
      </c>
      <c r="BM49" s="819">
        <f>DATI!DP46/1000</f>
        <v>4559.7575900000002</v>
      </c>
      <c r="BN49" s="819">
        <f>DATI!DQ46/1000</f>
        <v>63.32</v>
      </c>
      <c r="BO49" s="819">
        <f>DATI!DR46/1000</f>
        <v>1285.0609999999999</v>
      </c>
      <c r="BP49" s="819">
        <f>DATI!DS46/1000</f>
        <v>659.86500000000001</v>
      </c>
      <c r="BQ49" s="819">
        <f>DATI!DT46/1000</f>
        <v>6.5129999999999999</v>
      </c>
      <c r="BR49" s="819">
        <f>DATI!DU46/1000</f>
        <v>16693.632000000001</v>
      </c>
      <c r="BS49" s="819">
        <f>DATI!DV46/1000</f>
        <v>10397.876</v>
      </c>
      <c r="BT49" s="819">
        <f>DATI!DW46/1000</f>
        <v>14.224</v>
      </c>
      <c r="BU49" s="819">
        <f>DATI!DX46/1000</f>
        <v>156.81399999999999</v>
      </c>
      <c r="BV49" s="820">
        <f>DATI!DY46/1000</f>
        <v>5616.65</v>
      </c>
      <c r="BW49" s="816">
        <f>DATI!DZ46/1000</f>
        <v>2.11</v>
      </c>
      <c r="BX49" s="817">
        <f>DATI!EA46/1000</f>
        <v>0</v>
      </c>
      <c r="BY49" s="817">
        <f>DATI!EB46/1000</f>
        <v>0</v>
      </c>
      <c r="BZ49" s="817">
        <f>DATI!EC46/1000</f>
        <v>0</v>
      </c>
      <c r="CA49" s="817">
        <f>DATI!ED46/1000</f>
        <v>0</v>
      </c>
      <c r="CB49" s="817">
        <f>DATI!EE46/1000</f>
        <v>0</v>
      </c>
      <c r="CC49" s="817">
        <f>DATI!EF46/1000</f>
        <v>0</v>
      </c>
      <c r="CD49" s="821">
        <f>DATI!EG46/1000</f>
        <v>0</v>
      </c>
      <c r="CE49" s="816">
        <f t="shared" si="811"/>
        <v>9.6977063735334528E-3</v>
      </c>
      <c r="CF49" s="817">
        <f t="shared" si="812"/>
        <v>0</v>
      </c>
      <c r="CG49" s="817">
        <f t="shared" si="813"/>
        <v>9.2925342634675688E-3</v>
      </c>
      <c r="CH49" s="817">
        <f t="shared" si="814"/>
        <v>51.967251523799455</v>
      </c>
      <c r="CI49" s="817">
        <f t="shared" si="815"/>
        <v>0.10351266603248423</v>
      </c>
      <c r="CJ49" s="817">
        <f t="shared" si="816"/>
        <v>24.23717542190748</v>
      </c>
      <c r="CK49" s="817">
        <f t="shared" si="817"/>
        <v>6.7851971250396366</v>
      </c>
      <c r="CL49" s="817">
        <f t="shared" si="818"/>
        <v>30.656466899200225</v>
      </c>
      <c r="CM49" s="817">
        <f t="shared" si="819"/>
        <v>0.2176566959095233</v>
      </c>
      <c r="CN49" s="817">
        <f t="shared" si="820"/>
        <v>0.13362311947292393</v>
      </c>
      <c r="CO49" s="817">
        <f t="shared" si="821"/>
        <v>0.10571689039213614</v>
      </c>
      <c r="CP49" s="817">
        <f t="shared" si="822"/>
        <v>20.08137613183948</v>
      </c>
      <c r="CQ49" s="817">
        <f t="shared" si="823"/>
        <v>0.27886410879751966</v>
      </c>
      <c r="CR49" s="817">
        <f t="shared" si="824"/>
        <v>5.6594660536236479</v>
      </c>
      <c r="CS49" s="817">
        <f t="shared" si="825"/>
        <v>2.9060749392241836</v>
      </c>
      <c r="CT49" s="817">
        <f t="shared" si="826"/>
        <v>2.8683542965859846E-2</v>
      </c>
      <c r="CU49" s="817">
        <f t="shared" si="827"/>
        <v>73.519501109819259</v>
      </c>
      <c r="CV49" s="817">
        <f t="shared" si="828"/>
        <v>45.792710425254555</v>
      </c>
      <c r="CW49" s="817">
        <f t="shared" si="829"/>
        <v>6.2643131451925446E-2</v>
      </c>
      <c r="CX49" s="817">
        <f t="shared" si="830"/>
        <v>0.69061586160730015</v>
      </c>
      <c r="CY49" s="821">
        <f t="shared" si="831"/>
        <v>24.735977521755981</v>
      </c>
      <c r="CZ49" s="805">
        <f>DATI!AA46</f>
        <v>99189.055090000009</v>
      </c>
      <c r="DA49" s="806">
        <f t="shared" si="832"/>
        <v>271.75083586301372</v>
      </c>
      <c r="DB49" s="813">
        <f t="shared" si="288"/>
        <v>436.83302985061482</v>
      </c>
      <c r="DC49" s="808">
        <f t="shared" si="833"/>
        <v>1.1968028215085338</v>
      </c>
      <c r="DD49" s="822">
        <f t="shared" si="974"/>
        <v>1.3503376624062495E-2</v>
      </c>
      <c r="DE49" s="823">
        <f t="shared" si="924"/>
        <v>8.2408934429338675E-3</v>
      </c>
      <c r="DF49" s="806">
        <f t="shared" si="975"/>
        <v>1321.5418900000077</v>
      </c>
      <c r="DG49" s="824">
        <f t="shared" si="976"/>
        <v>3.5704705837312076</v>
      </c>
      <c r="DH49" s="825">
        <f t="shared" si="925"/>
        <v>2.1401620241133318E-2</v>
      </c>
      <c r="DI49" s="826">
        <f>DATI!AB46+DATI!AG46</f>
        <v>65662.298722309206</v>
      </c>
      <c r="DJ49" s="806">
        <f t="shared" si="926"/>
        <v>179.89670882824441</v>
      </c>
      <c r="DK49" s="827">
        <f t="shared" si="290"/>
        <v>289.17969701189622</v>
      </c>
      <c r="DL49" s="828">
        <f t="shared" si="291"/>
        <v>0.79227314249834591</v>
      </c>
      <c r="DM49" s="829">
        <f t="shared" si="977"/>
        <v>0.66199137256353513</v>
      </c>
      <c r="DN49" s="830">
        <f t="shared" si="978"/>
        <v>2.0070706834574587E-2</v>
      </c>
      <c r="DO49" s="830">
        <f t="shared" si="979"/>
        <v>1.3000000000000012E-2</v>
      </c>
      <c r="DP49" s="830">
        <f t="shared" si="980"/>
        <v>3.3845105772135536E-2</v>
      </c>
      <c r="DQ49" s="830">
        <f t="shared" si="981"/>
        <v>2.8477000833856712E-2</v>
      </c>
      <c r="DR49" s="831">
        <f t="shared" si="982"/>
        <v>2149.5942023523312</v>
      </c>
      <c r="DS49" s="831">
        <f t="shared" si="983"/>
        <v>8.0069563697248896</v>
      </c>
      <c r="DT49" s="832">
        <f t="shared" si="984"/>
        <v>2.1659190580901416E-2</v>
      </c>
      <c r="DU49" s="833" t="str">
        <f>DATI!AI46</f>
        <v>8/8</v>
      </c>
      <c r="DV49" s="832">
        <f>DATI!AJ46/DATI!AK46</f>
        <v>1</v>
      </c>
      <c r="DW49" s="834">
        <f>DATI!AB46</f>
        <v>65229.822090000001</v>
      </c>
      <c r="DX49" s="806">
        <f t="shared" si="834"/>
        <v>178.71184134246576</v>
      </c>
      <c r="DY49" s="835">
        <f t="shared" ref="DY49:DY80" si="1013">+(DW49*1000)/D49</f>
        <v>287.2750506024733</v>
      </c>
      <c r="DZ49" s="808">
        <f t="shared" ref="DZ49:DZ80" si="1014">+DX49*1000/D49</f>
        <v>0.78705493315746111</v>
      </c>
      <c r="EA49" s="829">
        <f t="shared" si="985"/>
        <v>0.65763124803248885</v>
      </c>
      <c r="EB49" s="825">
        <f t="shared" si="986"/>
        <v>2.1606892206364962E-2</v>
      </c>
      <c r="EC49" s="836">
        <f t="shared" si="987"/>
        <v>33526.756367690803</v>
      </c>
      <c r="ED49" s="837">
        <f t="shared" si="835"/>
        <v>91.85412703476932</v>
      </c>
      <c r="EE49" s="838">
        <f t="shared" si="296"/>
        <v>147.6533328387186</v>
      </c>
      <c r="EF49" s="839">
        <f t="shared" si="297"/>
        <v>0.40452967901018794</v>
      </c>
      <c r="EG49" s="840">
        <f t="shared" si="927"/>
        <v>-2.4102952226112761E-2</v>
      </c>
      <c r="EH49" s="840">
        <f t="shared" si="928"/>
        <v>-2.9170169483473847E-2</v>
      </c>
      <c r="EI49" s="822">
        <f t="shared" si="836"/>
        <v>0.33800862743646487</v>
      </c>
      <c r="EJ49" s="841">
        <f t="shared" si="929"/>
        <v>-828.0523123523235</v>
      </c>
      <c r="EK49" s="841">
        <f t="shared" si="930"/>
        <v>-4.4364857859936535</v>
      </c>
      <c r="EL49" s="805">
        <f>DATI!AD46</f>
        <v>25268.883999999998</v>
      </c>
      <c r="EM49" s="806">
        <f t="shared" si="837"/>
        <v>69.229819178082181</v>
      </c>
      <c r="EN49" s="835">
        <f t="shared" si="300"/>
        <v>111.28529401402248</v>
      </c>
      <c r="EO49" s="808">
        <f t="shared" si="838"/>
        <v>0.30489121647677392</v>
      </c>
      <c r="EP49" s="822">
        <f t="shared" si="988"/>
        <v>-3.0738715585773124E-2</v>
      </c>
      <c r="EQ49" s="823">
        <f t="shared" si="989"/>
        <v>-3.5771477513354591E-2</v>
      </c>
      <c r="ER49" s="822">
        <f t="shared" si="931"/>
        <v>1.882277506133629E-2</v>
      </c>
      <c r="ES49" s="806">
        <f t="shared" si="990"/>
        <v>-801.3660000000018</v>
      </c>
      <c r="ET49" s="822">
        <f t="shared" si="839"/>
        <v>0.2547547607654097</v>
      </c>
      <c r="EU49" s="824">
        <f t="shared" si="991"/>
        <v>-4.1285227511456384</v>
      </c>
      <c r="EV49" s="805">
        <f>DATI!AE46</f>
        <v>5373.0339999999997</v>
      </c>
      <c r="EW49" s="806">
        <f t="shared" si="840"/>
        <v>14.720641095890411</v>
      </c>
      <c r="EX49" s="835">
        <f t="shared" si="304"/>
        <v>23.663081774301517</v>
      </c>
      <c r="EY49" s="808">
        <f t="shared" ref="EY49:EY80" si="1015">+(EV49*1000)/D49/365</f>
        <v>6.4830361025483604E-2</v>
      </c>
      <c r="EZ49" s="822">
        <f t="shared" si="992"/>
        <v>-3.4810897424382335E-2</v>
      </c>
      <c r="FA49" s="823">
        <f t="shared" si="993"/>
        <v>-3.9822515082560905E-2</v>
      </c>
      <c r="FB49" s="806">
        <f t="shared" si="994"/>
        <v>-193.78600000000006</v>
      </c>
      <c r="FC49" s="824">
        <f t="shared" si="995"/>
        <v>-0.98140546478031609</v>
      </c>
      <c r="FD49" s="806">
        <f>DATI!AG46</f>
        <v>432.47663230919841</v>
      </c>
      <c r="FE49" s="822">
        <f t="shared" si="841"/>
        <v>4.3601245310461636E-3</v>
      </c>
      <c r="FF49" s="806">
        <f t="shared" si="996"/>
        <v>4940.5573676908016</v>
      </c>
      <c r="FG49" s="822">
        <f t="shared" si="932"/>
        <v>2.175843536487863E-2</v>
      </c>
      <c r="FH49" s="805">
        <f>DATI!AF46</f>
        <v>3317.3150000000001</v>
      </c>
      <c r="FI49" s="806">
        <f t="shared" si="933"/>
        <v>9.0885342465753425</v>
      </c>
      <c r="FJ49" s="830">
        <f t="shared" si="842"/>
        <v>3.3444365378720531E-2</v>
      </c>
      <c r="FK49" s="830">
        <f t="shared" si="934"/>
        <v>2.6736248240445876E-2</v>
      </c>
      <c r="FL49" s="842">
        <f>DATI!AL46</f>
        <v>1099.3124988224358</v>
      </c>
      <c r="FM49" s="843" t="str">
        <f>DATI!AM46</f>
        <v>7/7</v>
      </c>
      <c r="FN49" s="844">
        <f>DATI!AN46/DATI!AO46</f>
        <v>1</v>
      </c>
      <c r="FO49" s="809">
        <f t="shared" si="935"/>
        <v>0.33138622615652591</v>
      </c>
      <c r="FP49" s="845">
        <f t="shared" si="843"/>
        <v>1.1083002029054169E-2</v>
      </c>
      <c r="FQ49" s="809">
        <f t="shared" si="936"/>
        <v>-7.4736190376999264E-3</v>
      </c>
      <c r="FR49" s="805">
        <f>DATI!AP46</f>
        <v>5130.5729999999994</v>
      </c>
      <c r="FS49" s="842">
        <f>DATI!AQ46</f>
        <v>2.8069999999999995</v>
      </c>
      <c r="FT49" s="842">
        <f>DATI!AR46</f>
        <v>2675.148999999999</v>
      </c>
      <c r="FU49" s="818">
        <f>DATI!AS46/1000</f>
        <v>3.0019999999999998</v>
      </c>
      <c r="FV49" s="819">
        <f>DATI!AT46/1000</f>
        <v>0.245</v>
      </c>
      <c r="FW49" s="819">
        <f>DATI!AU46/1000</f>
        <v>2.11</v>
      </c>
      <c r="FX49" s="819">
        <f>DATI!AV46/1000</f>
        <v>11799.892</v>
      </c>
      <c r="FY49" s="819">
        <f>DATI!AW46/1000</f>
        <v>23.504000000000001</v>
      </c>
      <c r="FZ49" s="819">
        <f>DATI!AX46/1000</f>
        <v>5337.07</v>
      </c>
      <c r="GA49" s="819">
        <f>DATI!AY46/1000</f>
        <v>1540.674</v>
      </c>
      <c r="GB49" s="819">
        <f>DATI!AZ46/1000</f>
        <v>6960.98</v>
      </c>
      <c r="GC49" s="819">
        <f>DATI!BA46/1000</f>
        <v>49.421999999999997</v>
      </c>
      <c r="GD49" s="819">
        <f>DATI!BB46/1000</f>
        <v>34.040999999999997</v>
      </c>
      <c r="GE49" s="819">
        <f>DATI!BC46/1000</f>
        <v>24.0045</v>
      </c>
      <c r="GF49" s="819">
        <f>DATI!BD46/1000</f>
        <v>4559.7575900000002</v>
      </c>
      <c r="GG49" s="819">
        <f>DATI!BE46/1000</f>
        <v>63.32</v>
      </c>
      <c r="GH49" s="819">
        <f>DATI!BF46/1000</f>
        <v>1285.0609999999999</v>
      </c>
      <c r="GI49" s="819">
        <f>DATI!BG46/1000</f>
        <v>0.22</v>
      </c>
      <c r="GJ49" s="819">
        <f>DATI!BH46/1000</f>
        <v>659.86500000000001</v>
      </c>
      <c r="GK49" s="819">
        <f>DATI!BI46/1000</f>
        <v>7.4580000000000002</v>
      </c>
      <c r="GL49" s="819">
        <f>DATI!BJ46/1000</f>
        <v>16693.632000000001</v>
      </c>
      <c r="GM49" s="819">
        <f>DATI!BK46/1000</f>
        <v>10397.876</v>
      </c>
      <c r="GN49" s="819">
        <f>DATI!BL46/1000</f>
        <v>14.224</v>
      </c>
      <c r="GO49" s="819">
        <f>DATI!BM46/1000</f>
        <v>156.81399999999999</v>
      </c>
      <c r="GP49" s="820">
        <f>DATI!BN46/1000</f>
        <v>5616.65</v>
      </c>
      <c r="GQ49" s="816">
        <f>DATI!BO46/1000</f>
        <v>2.11</v>
      </c>
      <c r="GR49" s="817">
        <f>DATI!BP46/1000</f>
        <v>0</v>
      </c>
      <c r="GS49" s="817">
        <f>DATI!BQ46/1000</f>
        <v>0</v>
      </c>
      <c r="GT49" s="817">
        <f>DATI!BR46/1000</f>
        <v>0</v>
      </c>
      <c r="GU49" s="817">
        <f>DATI!BS46/1000</f>
        <v>0</v>
      </c>
      <c r="GV49" s="817">
        <f>DATI!BT46/1000</f>
        <v>0</v>
      </c>
      <c r="GW49" s="817">
        <f>DATI!BU46/1000</f>
        <v>0</v>
      </c>
      <c r="GX49" s="821">
        <f>DATI!BV46/1000</f>
        <v>0</v>
      </c>
      <c r="GY49" s="816">
        <f t="shared" si="847"/>
        <v>1.3220942113236796E-2</v>
      </c>
      <c r="GZ49" s="817">
        <f t="shared" si="848"/>
        <v>1.0789909452841489E-3</v>
      </c>
      <c r="HA49" s="817">
        <f t="shared" si="849"/>
        <v>9.2925342634675688E-3</v>
      </c>
      <c r="HB49" s="817">
        <f t="shared" si="850"/>
        <v>51.967251523799455</v>
      </c>
      <c r="HC49" s="817">
        <f t="shared" si="851"/>
        <v>0.10351266603248423</v>
      </c>
      <c r="HD49" s="817">
        <f t="shared" si="852"/>
        <v>23.504694711623156</v>
      </c>
      <c r="HE49" s="817">
        <f t="shared" si="853"/>
        <v>6.7851971250396366</v>
      </c>
      <c r="HF49" s="817">
        <f t="shared" si="854"/>
        <v>30.656466899200225</v>
      </c>
      <c r="HG49" s="817">
        <f t="shared" si="855"/>
        <v>0.2176566959095233</v>
      </c>
      <c r="HH49" s="817">
        <f t="shared" si="856"/>
        <v>0.14991808476905188</v>
      </c>
      <c r="HI49" s="817">
        <f t="shared" si="857"/>
        <v>0.10571689039213614</v>
      </c>
      <c r="HJ49" s="817">
        <f t="shared" si="858"/>
        <v>20.08137613183948</v>
      </c>
      <c r="HK49" s="817">
        <f t="shared" si="859"/>
        <v>0.27886410879751966</v>
      </c>
      <c r="HL49" s="817">
        <f t="shared" si="860"/>
        <v>5.6594660536236479</v>
      </c>
      <c r="HM49" s="817">
        <f t="shared" si="861"/>
        <v>9.6888982841841949E-4</v>
      </c>
      <c r="HN49" s="817">
        <f t="shared" si="862"/>
        <v>2.9060749392241836</v>
      </c>
      <c r="HO49" s="817">
        <f t="shared" si="863"/>
        <v>3.284536518338442E-2</v>
      </c>
      <c r="HP49" s="817">
        <f t="shared" si="1005"/>
        <v>73.519501109819259</v>
      </c>
      <c r="HQ49" s="817">
        <f t="shared" si="865"/>
        <v>45.792710425254555</v>
      </c>
      <c r="HR49" s="817">
        <f t="shared" si="866"/>
        <v>6.2643131451925446E-2</v>
      </c>
      <c r="HS49" s="817">
        <f t="shared" si="867"/>
        <v>0.69061586160730015</v>
      </c>
      <c r="HT49" s="821">
        <f t="shared" si="868"/>
        <v>24.735977521755981</v>
      </c>
      <c r="HU49" s="846">
        <f t="shared" si="937"/>
        <v>33526.756367690788</v>
      </c>
      <c r="HV49" s="847">
        <f t="shared" si="1003"/>
        <v>25464.720000000001</v>
      </c>
      <c r="HW49" s="848">
        <f t="shared" si="997"/>
        <v>0</v>
      </c>
      <c r="HX49" s="849">
        <f>DATI!CQ46</f>
        <v>0</v>
      </c>
      <c r="HY49" s="849">
        <f>DATI!CT46</f>
        <v>0</v>
      </c>
      <c r="HZ49" s="850">
        <f t="shared" si="938"/>
        <v>0</v>
      </c>
      <c r="IA49" s="850">
        <f t="shared" si="869"/>
        <v>0</v>
      </c>
      <c r="IB49" s="822">
        <f t="shared" si="870"/>
        <v>0</v>
      </c>
      <c r="IC49" s="849">
        <f>DATI!CV46</f>
        <v>340.19386734356465</v>
      </c>
      <c r="ID49" s="851">
        <f t="shared" si="939"/>
        <v>340.19386734356465</v>
      </c>
      <c r="IE49" s="852">
        <f t="shared" si="871"/>
        <v>3.4297520732996896E-3</v>
      </c>
      <c r="IF49" s="852">
        <f t="shared" si="872"/>
        <v>1.0146936482987784E-2</v>
      </c>
      <c r="IG49" s="848">
        <f t="shared" si="998"/>
        <v>0</v>
      </c>
      <c r="IH49" s="830">
        <f t="shared" ref="IH49:IH80" si="1016">IG49/G49</f>
        <v>0</v>
      </c>
      <c r="II49" s="849">
        <f>DATI!CX46</f>
        <v>0</v>
      </c>
      <c r="IJ49" s="849">
        <f>DATI!DA46</f>
        <v>0</v>
      </c>
      <c r="IK49" s="854">
        <f>DATI!CS46</f>
        <v>33359.65436769079</v>
      </c>
      <c r="IL49" s="834">
        <f t="shared" si="1004"/>
        <v>33343.632001540172</v>
      </c>
      <c r="IM49" s="834">
        <f t="shared" si="999"/>
        <v>8391.6645158056854</v>
      </c>
      <c r="IN49" s="822">
        <f t="shared" si="874"/>
        <v>0.33616241198472507</v>
      </c>
      <c r="IO49" s="822">
        <f t="shared" si="875"/>
        <v>0.99453796352554136</v>
      </c>
      <c r="IP49" s="848">
        <f t="shared" si="941"/>
        <v>25281.595633849385</v>
      </c>
      <c r="IQ49" s="830">
        <f t="shared" ref="IQ49:IQ80" si="1017">IP49/G49</f>
        <v>0.24753719813636069</v>
      </c>
      <c r="IR49" s="849">
        <f>DATI!CZ46</f>
        <v>25297.618000000002</v>
      </c>
      <c r="IS49" s="834">
        <f t="shared" si="1000"/>
        <v>183.12436615061762</v>
      </c>
      <c r="IT49" s="854">
        <f>DATI!CR46</f>
        <v>167.102</v>
      </c>
      <c r="IU49" s="855">
        <f>DATI!CU46</f>
        <v>16.0223661506176</v>
      </c>
      <c r="IV49" s="822">
        <f t="shared" si="942"/>
        <v>-0.90200410733523595</v>
      </c>
      <c r="IW49" s="830">
        <f t="shared" si="877"/>
        <v>1.8462154517396925E-3</v>
      </c>
      <c r="IX49" s="822">
        <f t="shared" si="943"/>
        <v>5.4620364744587015E-3</v>
      </c>
      <c r="IY49" s="854">
        <f>DATI!CW46</f>
        <v>24611.773618390922</v>
      </c>
      <c r="IZ49" s="856">
        <f t="shared" si="1001"/>
        <v>24794.897984541538</v>
      </c>
      <c r="JA49" s="857">
        <f t="shared" si="878"/>
        <v>0.24997614869950804</v>
      </c>
      <c r="JB49" s="857">
        <f t="shared" si="879"/>
        <v>0.73955552731119534</v>
      </c>
      <c r="JC49" s="858">
        <f t="shared" si="1002"/>
        <v>183.12436615061762</v>
      </c>
      <c r="JD49" s="830">
        <f t="shared" ref="JD49:JD80" si="1018">JC49/G49</f>
        <v>1.7930075761012764E-3</v>
      </c>
      <c r="JE49" s="849">
        <f>DATI!CY46</f>
        <v>167.102</v>
      </c>
      <c r="JF49" s="849">
        <f>DATI!DB46</f>
        <v>16.0223661506176</v>
      </c>
      <c r="JG49" s="826">
        <f t="shared" si="881"/>
        <v>63778.819610011618</v>
      </c>
      <c r="JH49" s="808">
        <f t="shared" si="350"/>
        <v>280.88477085760672</v>
      </c>
      <c r="JI49" s="829">
        <f t="shared" si="944"/>
        <v>0.64300259289839368</v>
      </c>
      <c r="JJ49" s="843" t="str">
        <f>DATI!CN46</f>
        <v>9/9</v>
      </c>
      <c r="JK49" s="844">
        <f>DATI!CO46/DATI!CP46</f>
        <v>1</v>
      </c>
      <c r="JL49" s="859">
        <f t="shared" si="945"/>
        <v>3.1377890860329397E-2</v>
      </c>
      <c r="JM49" s="860">
        <f t="shared" si="946"/>
        <v>1.7636363773948345E-2</v>
      </c>
      <c r="JN49" s="861">
        <f t="shared" si="882"/>
        <v>63961.943976162234</v>
      </c>
      <c r="JO49" s="834">
        <f t="shared" si="883"/>
        <v>88573.717594553164</v>
      </c>
      <c r="JP49" s="829">
        <f t="shared" si="947"/>
        <v>0.64484880835013336</v>
      </c>
      <c r="JQ49" s="830">
        <f t="shared" si="948"/>
        <v>-6.1042137988752687E-3</v>
      </c>
      <c r="JR49" s="862">
        <f t="shared" si="884"/>
        <v>0.8929787415979018</v>
      </c>
      <c r="JS49" s="825">
        <f t="shared" si="949"/>
        <v>-4.5012097407005625E-3</v>
      </c>
      <c r="JT49" s="818">
        <f>DATI!BW46</f>
        <v>11224.554304674975</v>
      </c>
      <c r="JU49" s="819">
        <f>DATI!BX46</f>
        <v>9106.326556854845</v>
      </c>
      <c r="JV49" s="819">
        <f>DATI!BY46</f>
        <v>5819.754083691505</v>
      </c>
      <c r="JW49" s="819">
        <f>DATI!BZ46</f>
        <v>16693.632000000001</v>
      </c>
      <c r="JX49" s="819">
        <f>DATI!CA46</f>
        <v>10397.876</v>
      </c>
      <c r="JY49" s="819">
        <f>DATI!CB46</f>
        <v>5075.8825164507325</v>
      </c>
      <c r="JZ49" s="819">
        <f>DATI!CC46</f>
        <v>1797.1680746175973</v>
      </c>
      <c r="KA49" s="819">
        <f>DATI!CD46</f>
        <v>90.034131829701366</v>
      </c>
      <c r="KB49" s="819">
        <f>DATI!CE46</f>
        <v>1156.5548693617582</v>
      </c>
      <c r="KC49" s="819">
        <f>DATI!CF46</f>
        <v>0</v>
      </c>
      <c r="KD49" s="819">
        <f>DATI!CG46</f>
        <v>218.76650000000001</v>
      </c>
      <c r="KE49" s="819">
        <f>DATI!CH46</f>
        <v>2.9419600572586058</v>
      </c>
      <c r="KF49" s="819">
        <f>DATI!CI46</f>
        <v>33.360180649280551</v>
      </c>
      <c r="KG49" s="819">
        <f>DATI!CJ46</f>
        <v>48.433560942649841</v>
      </c>
      <c r="KH49" s="819">
        <f>DATI!CK46</f>
        <v>593.8784842675924</v>
      </c>
      <c r="KI49" s="819">
        <f>DATI!CL46</f>
        <v>206.63375548207759</v>
      </c>
      <c r="KJ49" s="863">
        <f t="shared" si="353"/>
        <v>49.43343861058986</v>
      </c>
      <c r="KK49" s="864">
        <f t="shared" si="950"/>
        <v>1.231859048824608E-2</v>
      </c>
      <c r="KL49" s="865">
        <f t="shared" si="354"/>
        <v>40.104668978150848</v>
      </c>
      <c r="KM49" s="864">
        <f t="shared" si="951"/>
        <v>-4.2762867742805926E-3</v>
      </c>
      <c r="KN49" s="865">
        <f t="shared" si="355"/>
        <v>25.63045697993299</v>
      </c>
      <c r="KO49" s="864">
        <f t="shared" si="952"/>
        <v>1.2002329568669135E-2</v>
      </c>
      <c r="KP49" s="865">
        <f t="shared" si="356"/>
        <v>73.519501109819259</v>
      </c>
      <c r="KQ49" s="864">
        <f t="shared" si="953"/>
        <v>-1.4081161037592597E-3</v>
      </c>
      <c r="KR49" s="865">
        <f t="shared" si="357"/>
        <v>45.792710425254555</v>
      </c>
      <c r="KS49" s="864">
        <f t="shared" si="954"/>
        <v>0.1184659627961768</v>
      </c>
      <c r="KT49" s="865">
        <f t="shared" si="358"/>
        <v>22.35441336561821</v>
      </c>
      <c r="KU49" s="864">
        <f t="shared" si="955"/>
        <v>7.14325752090718E-2</v>
      </c>
      <c r="KV49" s="865">
        <f t="shared" si="359"/>
        <v>7.9148084884332048</v>
      </c>
      <c r="KW49" s="864">
        <f t="shared" si="956"/>
        <v>-9.4785086599734836E-2</v>
      </c>
      <c r="KX49" s="865">
        <f t="shared" si="360"/>
        <v>0.3965143388194578</v>
      </c>
      <c r="KY49" s="864">
        <f t="shared" si="957"/>
        <v>0.38113438286036738</v>
      </c>
      <c r="KZ49" s="865">
        <f t="shared" si="361"/>
        <v>5.0935193133290975</v>
      </c>
      <c r="LA49" s="864">
        <f t="shared" si="958"/>
        <v>-4.5112927376107621E-2</v>
      </c>
      <c r="LB49" s="866" t="s">
        <v>177</v>
      </c>
      <c r="LC49" s="867" t="s">
        <v>177</v>
      </c>
      <c r="LD49" s="865">
        <f t="shared" si="362"/>
        <v>0.96345743931226435</v>
      </c>
      <c r="LE49" s="864">
        <f t="shared" si="959"/>
        <v>-0.1293522920138466</v>
      </c>
      <c r="LF49" s="865">
        <f t="shared" si="363"/>
        <v>1.2956523523141519E-2</v>
      </c>
      <c r="LG49" s="864">
        <f t="shared" si="960"/>
        <v>-0.73583259537828449</v>
      </c>
      <c r="LH49" s="865">
        <f t="shared" si="364"/>
        <v>0.14691972593313141</v>
      </c>
      <c r="LI49" s="864">
        <f t="shared" si="961"/>
        <v>3.8014755174676043E-3</v>
      </c>
      <c r="LJ49" s="865">
        <f t="shared" si="365"/>
        <v>0.21330356614280485</v>
      </c>
      <c r="LK49" s="864">
        <f t="shared" si="962"/>
        <v>1.8825577307821609E-3</v>
      </c>
      <c r="LL49" s="865">
        <f t="shared" si="366"/>
        <v>2.6154673760155394</v>
      </c>
      <c r="LM49" s="864">
        <f t="shared" si="963"/>
        <v>0.65798759271744556</v>
      </c>
      <c r="LN49" s="865">
        <f t="shared" si="367"/>
        <v>0.91002429042947186</v>
      </c>
      <c r="LO49" s="868">
        <f t="shared" si="964"/>
        <v>1.4595652258252991</v>
      </c>
      <c r="LP49" s="869">
        <f t="shared" si="886"/>
        <v>0.1131632345372207</v>
      </c>
      <c r="LQ49" s="870">
        <f t="shared" si="887"/>
        <v>9.1807776055454343E-2</v>
      </c>
      <c r="LR49" s="870">
        <f t="shared" si="888"/>
        <v>5.8673349377216098E-2</v>
      </c>
      <c r="LS49" s="870">
        <f t="shared" si="889"/>
        <v>0.16830114960620299</v>
      </c>
      <c r="LT49" s="870">
        <f t="shared" si="890"/>
        <v>0.10482886433957256</v>
      </c>
      <c r="LU49" s="870">
        <f t="shared" si="891"/>
        <v>5.1173816625686055E-2</v>
      </c>
      <c r="LV49" s="870">
        <f t="shared" si="892"/>
        <v>1.8118612713740663E-2</v>
      </c>
      <c r="LW49" s="870">
        <f t="shared" si="893"/>
        <v>9.0770228376516092E-4</v>
      </c>
      <c r="LX49" s="871">
        <f t="shared" si="894"/>
        <v>1.1660105727515486E-2</v>
      </c>
      <c r="LY49" s="872" t="s">
        <v>177</v>
      </c>
      <c r="LZ49" s="871">
        <f t="shared" si="895"/>
        <v>2.2055508019660072E-3</v>
      </c>
      <c r="MA49" s="871">
        <f t="shared" si="896"/>
        <v>2.9660127869846063E-5</v>
      </c>
      <c r="MB49" s="871">
        <f t="shared" si="897"/>
        <v>3.3632925143818452E-4</v>
      </c>
      <c r="MC49" s="871">
        <f t="shared" si="898"/>
        <v>4.8829541625034379E-4</v>
      </c>
      <c r="MD49" s="871">
        <f t="shared" si="899"/>
        <v>5.9873388624252129E-3</v>
      </c>
      <c r="ME49" s="871">
        <f t="shared" si="900"/>
        <v>2.0832314139356076E-3</v>
      </c>
      <c r="MF49" s="869">
        <f t="shared" si="901"/>
        <v>0.17207703386325418</v>
      </c>
      <c r="MG49" s="870">
        <f t="shared" si="902"/>
        <v>0.139603731316184</v>
      </c>
      <c r="MH49" s="870">
        <f t="shared" si="903"/>
        <v>8.9219223619248486E-2</v>
      </c>
      <c r="MI49" s="870">
        <f t="shared" si="904"/>
        <v>0.25592024422459991</v>
      </c>
      <c r="MJ49" s="870">
        <f t="shared" si="905"/>
        <v>0.15940371546090784</v>
      </c>
      <c r="MK49" s="870">
        <f t="shared" si="906"/>
        <v>7.7815366558065258E-2</v>
      </c>
      <c r="ML49" s="870">
        <f t="shared" si="907"/>
        <v>2.7551325713229418E-2</v>
      </c>
      <c r="MM49" s="870">
        <f t="shared" si="908"/>
        <v>1.3802602696888846E-3</v>
      </c>
      <c r="MN49" s="871">
        <f t="shared" si="965"/>
        <v>1.7730461808802982E-2</v>
      </c>
      <c r="MO49" s="872" t="s">
        <v>177</v>
      </c>
      <c r="MP49" s="871">
        <f t="shared" si="909"/>
        <v>3.3537804180756429E-3</v>
      </c>
      <c r="MQ49" s="871">
        <f t="shared" si="910"/>
        <v>4.5101457630828341E-5</v>
      </c>
      <c r="MR49" s="871">
        <f t="shared" si="911"/>
        <v>5.1142528954397997E-4</v>
      </c>
      <c r="MS49" s="871">
        <f t="shared" si="912"/>
        <v>7.4250640873777429E-4</v>
      </c>
      <c r="MT49" s="871">
        <f t="shared" si="913"/>
        <v>9.1044014108791569E-3</v>
      </c>
      <c r="MU49" s="871">
        <f t="shared" si="914"/>
        <v>3.1677804547278598E-3</v>
      </c>
      <c r="MV49" s="826">
        <f t="shared" ref="MV49:MV80" si="1019">JG49+Z49*0.98+AA49</f>
        <v>66500.305630011615</v>
      </c>
      <c r="MW49" s="808">
        <f t="shared" ref="MW49:MW80" si="1020">+(JG49*1000)/D49</f>
        <v>280.88477085760672</v>
      </c>
      <c r="MX49" s="862">
        <f t="shared" ref="MX49:MX80" si="1021">+MV49/G49</f>
        <v>0.65111789498067862</v>
      </c>
      <c r="MY49" s="1483">
        <f t="shared" si="966"/>
        <v>1.6361293599522718E-3</v>
      </c>
      <c r="MZ49" s="823">
        <f t="shared" si="967"/>
        <v>1.5687821614900432E-4</v>
      </c>
      <c r="NA49" s="1480">
        <f t="shared" si="968"/>
        <v>1.7930075761012762E-3</v>
      </c>
      <c r="NB49" s="861">
        <f t="shared" si="969"/>
        <v>63961.943976162234</v>
      </c>
      <c r="NC49" s="834">
        <f t="shared" si="970"/>
        <v>88573.717594553164</v>
      </c>
      <c r="ND49" s="829">
        <f t="shared" ref="ND49:ND80" si="1022">+NB49/G49</f>
        <v>0.62626428444316273</v>
      </c>
      <c r="NE49" s="875">
        <f t="shared" ref="NE49:NE80" si="1023">+NC49/G49</f>
        <v>0.86724312022937811</v>
      </c>
    </row>
    <row r="50" spans="1:369" outlineLevel="1" x14ac:dyDescent="0.2">
      <c r="A50" s="876" t="s">
        <v>184</v>
      </c>
      <c r="B50" s="559">
        <f>DATI!D47</f>
        <v>64</v>
      </c>
      <c r="C50" s="1516" t="str">
        <f>DATI!F47 &amp; "/" &amp; DATI!E47 &amp; " (" &amp; TEXT(DATI!F47/DATI!E47,"0,0%") &amp; ")"</f>
        <v>64/64 (100,0%)</v>
      </c>
      <c r="D50" s="560">
        <f>DATI!G47</f>
        <v>404440</v>
      </c>
      <c r="E50" s="561">
        <f t="shared" si="915"/>
        <v>4.0585863828425883E-2</v>
      </c>
      <c r="F50" s="562">
        <f t="shared" si="916"/>
        <v>2.1185128287721298E-3</v>
      </c>
      <c r="G50" s="563">
        <f>DATI!H47</f>
        <v>217685.12299999999</v>
      </c>
      <c r="H50" s="564">
        <f t="shared" si="1006"/>
        <v>596.39759726027398</v>
      </c>
      <c r="I50" s="877">
        <f t="shared" si="1007"/>
        <v>538.23836168529328</v>
      </c>
      <c r="J50" s="566">
        <f t="shared" si="805"/>
        <v>1.4746256484528584</v>
      </c>
      <c r="K50" s="567">
        <f t="shared" si="1008"/>
        <v>-1.3879272761958047E-2</v>
      </c>
      <c r="L50" s="567">
        <f t="shared" si="917"/>
        <v>-1.5963965724544567E-2</v>
      </c>
      <c r="M50" s="567">
        <f t="shared" si="918"/>
        <v>4.5642344009884296E-2</v>
      </c>
      <c r="N50" s="568">
        <f>DATI!I47</f>
        <v>25658.23</v>
      </c>
      <c r="O50" s="568"/>
      <c r="P50" s="568">
        <f>DATI!J47</f>
        <v>9015.74</v>
      </c>
      <c r="Q50" s="564">
        <f>DATI!K47</f>
        <v>7497.95</v>
      </c>
      <c r="R50" s="564">
        <f>DATI!L47</f>
        <v>1517.79</v>
      </c>
      <c r="S50" s="564">
        <f t="shared" si="919"/>
        <v>0</v>
      </c>
      <c r="T50" s="568">
        <f>DATI!M47</f>
        <v>3994.55</v>
      </c>
      <c r="U50" s="564">
        <f>DATI!N47</f>
        <v>1972.32</v>
      </c>
      <c r="V50" s="564">
        <f>DATI!O47</f>
        <v>2022.23</v>
      </c>
      <c r="W50" s="569">
        <f t="shared" si="971"/>
        <v>0</v>
      </c>
      <c r="X50" s="570">
        <f>DATI!P47</f>
        <v>170112.14600000001</v>
      </c>
      <c r="Y50" s="564">
        <f>DATI!Q47</f>
        <v>7225.11</v>
      </c>
      <c r="Z50" s="568">
        <f>DATI!R47</f>
        <v>5497.6570000000002</v>
      </c>
      <c r="AA50" s="568">
        <f>DATI!U47</f>
        <v>3406.8</v>
      </c>
      <c r="AB50" s="568">
        <f>DATI!V47</f>
        <v>0</v>
      </c>
      <c r="AC50" s="568">
        <f>DATI!W47</f>
        <v>188486.87299999999</v>
      </c>
      <c r="AD50" s="565">
        <f t="shared" si="1009"/>
        <v>466.0440930669568</v>
      </c>
      <c r="AE50" s="567">
        <f>+(AC50-AC63)/AC63</f>
        <v>-1.9782657627403635E-2</v>
      </c>
      <c r="AF50" s="567">
        <f t="shared" si="973"/>
        <v>-2.1854870632369908E-2</v>
      </c>
      <c r="AG50" s="878">
        <f t="shared" si="1010"/>
        <v>0.8658693364176292</v>
      </c>
      <c r="AH50" s="572">
        <f t="shared" si="920"/>
        <v>29198.25</v>
      </c>
      <c r="AI50" s="564">
        <f t="shared" si="921"/>
        <v>79.995205479452054</v>
      </c>
      <c r="AJ50" s="565">
        <f t="shared" si="1011"/>
        <v>72.194268618336466</v>
      </c>
      <c r="AK50" s="566">
        <f t="shared" si="1012"/>
        <v>0.19779251676256565</v>
      </c>
      <c r="AL50" s="567">
        <f t="shared" si="922"/>
        <v>2.6009854501677157E-2</v>
      </c>
      <c r="AM50" s="567">
        <f t="shared" si="923"/>
        <v>2.3840834559043039E-2</v>
      </c>
      <c r="AN50" s="579">
        <f>DATI!EH47/1000</f>
        <v>0</v>
      </c>
      <c r="AO50" s="580">
        <f>DATI!EI47/1000</f>
        <v>0</v>
      </c>
      <c r="AP50" s="580">
        <f>DATI!EJ47/1000</f>
        <v>0</v>
      </c>
      <c r="AQ50" s="580">
        <f>DATI!EK47/1000</f>
        <v>0</v>
      </c>
      <c r="AR50" s="580">
        <f>DATI!EL47/1000</f>
        <v>0</v>
      </c>
      <c r="AS50" s="580">
        <f>DATI!EM47/1000</f>
        <v>0</v>
      </c>
      <c r="AT50" s="580">
        <f>DATI!EN47/1000</f>
        <v>0</v>
      </c>
      <c r="AU50" s="580">
        <f>DATI!EO47/1000</f>
        <v>0</v>
      </c>
      <c r="AV50" s="580">
        <f>DATI!EP47/1000</f>
        <v>0</v>
      </c>
      <c r="AW50" s="580">
        <f>DATI!EQ47/1000</f>
        <v>0</v>
      </c>
      <c r="AX50" s="580"/>
      <c r="AY50" s="580"/>
      <c r="AZ50" s="580">
        <f>DATI!EV47/1000</f>
        <v>0</v>
      </c>
      <c r="BA50" s="580"/>
      <c r="BB50" s="576">
        <f>DATI!DE47/1000</f>
        <v>53.023000000000003</v>
      </c>
      <c r="BC50" s="577">
        <f>DATI!DF47/1000</f>
        <v>0</v>
      </c>
      <c r="BD50" s="577">
        <f>DATI!DG47/1000</f>
        <v>5.0389999999999997</v>
      </c>
      <c r="BE50" s="577">
        <f>DATI!DH47/1000</f>
        <v>26139.200000000001</v>
      </c>
      <c r="BF50" s="577">
        <f>DATI!DI47/1000</f>
        <v>50.579000000000001</v>
      </c>
      <c r="BG50" s="577">
        <f>DATI!DJ47/1000</f>
        <v>10619.42</v>
      </c>
      <c r="BH50" s="577">
        <f>DATI!DK47/1000</f>
        <v>2820.52</v>
      </c>
      <c r="BI50" s="577">
        <f>DATI!DL47/1000</f>
        <v>21675.4</v>
      </c>
      <c r="BJ50" s="577">
        <f>DATI!DM47/1000</f>
        <v>141.58199999999999</v>
      </c>
      <c r="BK50" s="577">
        <f>DATI!DN47/1000</f>
        <v>58.32</v>
      </c>
      <c r="BL50" s="577">
        <f>DATI!DO47/1000</f>
        <v>53.146000000000001</v>
      </c>
      <c r="BM50" s="577">
        <f>DATI!DP47/1000</f>
        <v>16154.44</v>
      </c>
      <c r="BN50" s="577">
        <f>DATI!DQ47/1000</f>
        <v>254.42</v>
      </c>
      <c r="BO50" s="577">
        <f>DATI!DR47/1000</f>
        <v>2658.181</v>
      </c>
      <c r="BP50" s="577">
        <f>DATI!DS47/1000</f>
        <v>1286.423</v>
      </c>
      <c r="BQ50" s="577">
        <f>DATI!DT47/1000</f>
        <v>15.866</v>
      </c>
      <c r="BR50" s="577">
        <f>DATI!DU47/1000</f>
        <v>42155.565000000002</v>
      </c>
      <c r="BS50" s="577">
        <f>DATI!DV47/1000</f>
        <v>45240.42</v>
      </c>
      <c r="BT50" s="577">
        <f>DATI!DW47/1000</f>
        <v>10.14</v>
      </c>
      <c r="BU50" s="577">
        <f>DATI!DX47/1000</f>
        <v>270.67200000000003</v>
      </c>
      <c r="BV50" s="578">
        <f>DATI!DY47/1000</f>
        <v>449.79</v>
      </c>
      <c r="BW50" s="579">
        <f>DATI!DZ47/1000</f>
        <v>5.0389999999999997</v>
      </c>
      <c r="BX50" s="580">
        <f>DATI!EA47/1000</f>
        <v>0</v>
      </c>
      <c r="BY50" s="580">
        <f>DATI!EB47/1000</f>
        <v>0</v>
      </c>
      <c r="BZ50" s="580">
        <f>DATI!EC47/1000</f>
        <v>0</v>
      </c>
      <c r="CA50" s="580">
        <f>DATI!ED47/1000</f>
        <v>0</v>
      </c>
      <c r="CB50" s="580">
        <f>DATI!EE47/1000</f>
        <v>0</v>
      </c>
      <c r="CC50" s="580">
        <f>DATI!EF47/1000</f>
        <v>0</v>
      </c>
      <c r="CD50" s="581">
        <f>DATI!EG47/1000</f>
        <v>0</v>
      </c>
      <c r="CE50" s="579">
        <f t="shared" si="811"/>
        <v>0.13110226486005341</v>
      </c>
      <c r="CF50" s="580">
        <f t="shared" si="812"/>
        <v>0</v>
      </c>
      <c r="CG50" s="580">
        <f t="shared" si="813"/>
        <v>1.245920284838295E-2</v>
      </c>
      <c r="CH50" s="580">
        <f t="shared" si="814"/>
        <v>64.630600336267435</v>
      </c>
      <c r="CI50" s="580">
        <f t="shared" si="815"/>
        <v>0.12505934131144297</v>
      </c>
      <c r="CJ50" s="580">
        <f t="shared" si="816"/>
        <v>26.257096231826722</v>
      </c>
      <c r="CK50" s="580">
        <f t="shared" si="817"/>
        <v>6.9738898229650879</v>
      </c>
      <c r="CL50" s="580">
        <f t="shared" si="818"/>
        <v>53.593610918801303</v>
      </c>
      <c r="CM50" s="580">
        <f t="shared" si="819"/>
        <v>0.35006923153001679</v>
      </c>
      <c r="CN50" s="580">
        <f t="shared" si="820"/>
        <v>0.14419938680644842</v>
      </c>
      <c r="CO50" s="580">
        <f t="shared" si="821"/>
        <v>0.1314063890811987</v>
      </c>
      <c r="CP50" s="580">
        <f t="shared" si="822"/>
        <v>39.94273563445752</v>
      </c>
      <c r="CQ50" s="580">
        <f t="shared" si="823"/>
        <v>0.62906735238848777</v>
      </c>
      <c r="CR50" s="580">
        <f t="shared" si="824"/>
        <v>6.5724977747008211</v>
      </c>
      <c r="CS50" s="580">
        <f t="shared" si="825"/>
        <v>3.1807511621006825</v>
      </c>
      <c r="CT50" s="580">
        <f t="shared" si="826"/>
        <v>3.9229551973098603E-2</v>
      </c>
      <c r="CU50" s="580">
        <f t="shared" si="827"/>
        <v>104.23193798832955</v>
      </c>
      <c r="CV50" s="580">
        <f t="shared" si="828"/>
        <v>111.859410542973</v>
      </c>
      <c r="CW50" s="580">
        <f t="shared" si="829"/>
        <v>2.5071704084660272E-2</v>
      </c>
      <c r="CX50" s="580">
        <f t="shared" si="830"/>
        <v>0.66925131045396102</v>
      </c>
      <c r="CY50" s="581">
        <f t="shared" si="831"/>
        <v>1.1121303530808031</v>
      </c>
      <c r="CZ50" s="563">
        <f>DATI!AA47</f>
        <v>208795.39300000001</v>
      </c>
      <c r="DA50" s="564">
        <f t="shared" si="832"/>
        <v>572.04217260273981</v>
      </c>
      <c r="DB50" s="565">
        <f t="shared" si="288"/>
        <v>516.25801849470872</v>
      </c>
      <c r="DC50" s="566">
        <f t="shared" si="833"/>
        <v>1.4144055301224896</v>
      </c>
      <c r="DD50" s="582">
        <f t="shared" si="974"/>
        <v>-1.5847240548229561E-2</v>
      </c>
      <c r="DE50" s="583">
        <f t="shared" si="924"/>
        <v>-1.7927773159571919E-2</v>
      </c>
      <c r="DF50" s="564">
        <f t="shared" si="975"/>
        <v>-3362.1109999999753</v>
      </c>
      <c r="DG50" s="584">
        <f t="shared" si="976"/>
        <v>-9.4243136038578541</v>
      </c>
      <c r="DH50" s="585">
        <f t="shared" si="925"/>
        <v>4.5050935358035234E-2</v>
      </c>
      <c r="DI50" s="586">
        <f>DATI!AB47+DATI!AG47</f>
        <v>170378.57276320222</v>
      </c>
      <c r="DJ50" s="564">
        <f t="shared" si="926"/>
        <v>466.79061031014305</v>
      </c>
      <c r="DK50" s="587">
        <f t="shared" si="290"/>
        <v>421.27033123133771</v>
      </c>
      <c r="DL50" s="588">
        <f t="shared" si="291"/>
        <v>1.1541652910447608</v>
      </c>
      <c r="DM50" s="589">
        <f t="shared" si="977"/>
        <v>0.81600733768681477</v>
      </c>
      <c r="DN50" s="590">
        <f t="shared" si="978"/>
        <v>-8.3250920849898095E-3</v>
      </c>
      <c r="DO50" s="590">
        <f t="shared" si="979"/>
        <v>-7.0000000000000062E-3</v>
      </c>
      <c r="DP50" s="590">
        <f t="shared" si="980"/>
        <v>-2.4040402896362292E-2</v>
      </c>
      <c r="DQ50" s="590">
        <f t="shared" si="981"/>
        <v>-2.6103614882129242E-2</v>
      </c>
      <c r="DR50" s="591">
        <f t="shared" si="982"/>
        <v>-4196.8638315460994</v>
      </c>
      <c r="DS50" s="591">
        <f t="shared" si="983"/>
        <v>-11.291425510732267</v>
      </c>
      <c r="DT50" s="592">
        <f t="shared" si="984"/>
        <v>5.6200621211672332E-2</v>
      </c>
      <c r="DU50" s="593" t="str">
        <f>DATI!AI47</f>
        <v>11/11</v>
      </c>
      <c r="DV50" s="592">
        <f>DATI!AJ47/DATI!AK47</f>
        <v>1</v>
      </c>
      <c r="DW50" s="594">
        <f>DATI!AB47</f>
        <v>170126.87299999999</v>
      </c>
      <c r="DX50" s="564">
        <f t="shared" si="834"/>
        <v>466.10102191780823</v>
      </c>
      <c r="DY50" s="595">
        <f t="shared" si="1013"/>
        <v>420.64798981307484</v>
      </c>
      <c r="DZ50" s="566">
        <f t="shared" si="1014"/>
        <v>1.1524602460632187</v>
      </c>
      <c r="EA50" s="589">
        <f t="shared" si="985"/>
        <v>0.81480185245275016</v>
      </c>
      <c r="EB50" s="585">
        <f t="shared" si="986"/>
        <v>-8.2267052308215276E-3</v>
      </c>
      <c r="EC50" s="596">
        <f t="shared" si="987"/>
        <v>38416.820236797794</v>
      </c>
      <c r="ED50" s="597">
        <f t="shared" si="835"/>
        <v>105.2515622925967</v>
      </c>
      <c r="EE50" s="598">
        <f t="shared" si="296"/>
        <v>94.987687263371072</v>
      </c>
      <c r="EF50" s="599">
        <f t="shared" si="297"/>
        <v>0.26024023907772897</v>
      </c>
      <c r="EG50" s="600">
        <f t="shared" si="927"/>
        <v>2.2211466509941834E-2</v>
      </c>
      <c r="EH50" s="600">
        <f t="shared" si="928"/>
        <v>2.0050476489503768E-2</v>
      </c>
      <c r="EI50" s="582">
        <f t="shared" si="836"/>
        <v>0.1839926623131852</v>
      </c>
      <c r="EJ50" s="601">
        <f t="shared" si="929"/>
        <v>834.75283154612407</v>
      </c>
      <c r="EK50" s="601">
        <f t="shared" si="930"/>
        <v>1.8671119068744986</v>
      </c>
      <c r="EL50" s="563">
        <f>DATI!AD47</f>
        <v>25658.23</v>
      </c>
      <c r="EM50" s="564">
        <f t="shared" si="837"/>
        <v>70.296520547945207</v>
      </c>
      <c r="EN50" s="595">
        <f t="shared" si="300"/>
        <v>63.441375729403617</v>
      </c>
      <c r="EO50" s="566">
        <f t="shared" si="838"/>
        <v>0.17381198829973593</v>
      </c>
      <c r="EP50" s="582">
        <f t="shared" si="988"/>
        <v>1.8543858165724444E-2</v>
      </c>
      <c r="EQ50" s="583">
        <f t="shared" si="989"/>
        <v>1.6390621594832098E-2</v>
      </c>
      <c r="ER50" s="582">
        <f t="shared" si="931"/>
        <v>1.9112798640495188E-2</v>
      </c>
      <c r="ES50" s="564">
        <f t="shared" si="990"/>
        <v>467.13999999999942</v>
      </c>
      <c r="ET50" s="582">
        <f t="shared" si="839"/>
        <v>0.12288695469444576</v>
      </c>
      <c r="EU50" s="584">
        <f t="shared" si="991"/>
        <v>1.0230747519143648</v>
      </c>
      <c r="EV50" s="563">
        <f>DATI!AE47</f>
        <v>9015.74</v>
      </c>
      <c r="EW50" s="564">
        <f t="shared" si="840"/>
        <v>24.700657534246574</v>
      </c>
      <c r="EX50" s="595">
        <f t="shared" si="304"/>
        <v>22.291909801206607</v>
      </c>
      <c r="EY50" s="566">
        <f t="shared" si="1015"/>
        <v>6.1073725482757829E-2</v>
      </c>
      <c r="EZ50" s="582">
        <f t="shared" si="992"/>
        <v>4.4486974816201598E-2</v>
      </c>
      <c r="FA50" s="583">
        <f t="shared" si="993"/>
        <v>4.227889360893268E-2</v>
      </c>
      <c r="FB50" s="564">
        <f t="shared" si="994"/>
        <v>384</v>
      </c>
      <c r="FC50" s="584">
        <f t="shared" si="995"/>
        <v>0.90424673146912937</v>
      </c>
      <c r="FD50" s="564">
        <f>DATI!AG47</f>
        <v>251.69976320222952</v>
      </c>
      <c r="FE50" s="582">
        <f t="shared" si="841"/>
        <v>1.2054852340646688E-3</v>
      </c>
      <c r="FF50" s="564">
        <f t="shared" si="996"/>
        <v>8764.0402367977695</v>
      </c>
      <c r="FG50" s="582">
        <f t="shared" si="932"/>
        <v>2.166956838294375E-2</v>
      </c>
      <c r="FH50" s="563">
        <f>DATI!AF47</f>
        <v>3994.55</v>
      </c>
      <c r="FI50" s="564">
        <f t="shared" si="933"/>
        <v>10.943972602739727</v>
      </c>
      <c r="FJ50" s="590">
        <f t="shared" si="842"/>
        <v>1.9131408708811883E-2</v>
      </c>
      <c r="FK50" s="590">
        <f t="shared" si="934"/>
        <v>-9.8849155890670202E-3</v>
      </c>
      <c r="FL50" s="602">
        <f>DATI!AL47</f>
        <v>905.39044822394851</v>
      </c>
      <c r="FM50" s="603" t="str">
        <f>DATI!AM47</f>
        <v>5/5</v>
      </c>
      <c r="FN50" s="604">
        <f>DATI!AN47/DATI!AO47</f>
        <v>1</v>
      </c>
      <c r="FO50" s="567">
        <f t="shared" si="935"/>
        <v>0.22665643144382933</v>
      </c>
      <c r="FP50" s="605">
        <f t="shared" si="843"/>
        <v>4.3362568264327002E-3</v>
      </c>
      <c r="FQ50" s="567">
        <f t="shared" si="936"/>
        <v>2.4446932269156882E-2</v>
      </c>
      <c r="FR50" s="563">
        <f>DATI!AP47</f>
        <v>7361.0470000000005</v>
      </c>
      <c r="FS50" s="602">
        <f>DATI!AQ47</f>
        <v>81.626999999999995</v>
      </c>
      <c r="FT50" s="602">
        <f>DATI!AR47</f>
        <v>5497.6569999999992</v>
      </c>
      <c r="FU50" s="576">
        <f>DATI!AS47/1000</f>
        <v>53.023000000000003</v>
      </c>
      <c r="FV50" s="577">
        <f>DATI!AT47/1000</f>
        <v>14.23</v>
      </c>
      <c r="FW50" s="577">
        <f>DATI!AU47/1000</f>
        <v>5.0389999999999997</v>
      </c>
      <c r="FX50" s="577">
        <f>DATI!AV47/1000</f>
        <v>26139.200000000001</v>
      </c>
      <c r="FY50" s="577">
        <f>DATI!AW47/1000</f>
        <v>50.579000000000001</v>
      </c>
      <c r="FZ50" s="577">
        <f>DATI!AX47/1000</f>
        <v>10619.42</v>
      </c>
      <c r="GA50" s="577">
        <f>DATI!AY47/1000</f>
        <v>2820.52</v>
      </c>
      <c r="GB50" s="577">
        <f>DATI!AZ47/1000</f>
        <v>21675.4</v>
      </c>
      <c r="GC50" s="577">
        <f>DATI!BA47/1000</f>
        <v>141.58199999999999</v>
      </c>
      <c r="GD50" s="577">
        <f>DATI!BB47/1000</f>
        <v>58.32</v>
      </c>
      <c r="GE50" s="577">
        <f>DATI!BC47/1000</f>
        <v>53.146000000000001</v>
      </c>
      <c r="GF50" s="577">
        <f>DATI!BD47/1000</f>
        <v>16154.44</v>
      </c>
      <c r="GG50" s="577">
        <f>DATI!BE47/1000</f>
        <v>254.42</v>
      </c>
      <c r="GH50" s="577">
        <f>DATI!BF47/1000</f>
        <v>2658.181</v>
      </c>
      <c r="GI50" s="577">
        <f>DATI!BG47/1000</f>
        <v>1.7000000000000001E-2</v>
      </c>
      <c r="GJ50" s="577">
        <f>DATI!BH47/1000</f>
        <v>1286.423</v>
      </c>
      <c r="GK50" s="577">
        <f>DATI!BI47/1000</f>
        <v>16.346</v>
      </c>
      <c r="GL50" s="577">
        <f>DATI!BJ47/1000</f>
        <v>42155.565000000002</v>
      </c>
      <c r="GM50" s="577">
        <f>DATI!BK47/1000</f>
        <v>45240.42</v>
      </c>
      <c r="GN50" s="577">
        <f>DATI!BL47/1000</f>
        <v>10.14</v>
      </c>
      <c r="GO50" s="577">
        <f>DATI!BM47/1000</f>
        <v>270.67200000000003</v>
      </c>
      <c r="GP50" s="578">
        <f>DATI!BN47/1000</f>
        <v>449.79</v>
      </c>
      <c r="GQ50" s="579">
        <f>DATI!BO47/1000</f>
        <v>5.0389999999999997</v>
      </c>
      <c r="GR50" s="580">
        <f>DATI!BP47/1000</f>
        <v>0</v>
      </c>
      <c r="GS50" s="580">
        <f>DATI!BQ47/1000</f>
        <v>0</v>
      </c>
      <c r="GT50" s="580">
        <f>DATI!BR47/1000</f>
        <v>0</v>
      </c>
      <c r="GU50" s="580">
        <f>DATI!BS47/1000</f>
        <v>0</v>
      </c>
      <c r="GV50" s="580">
        <f>DATI!BT47/1000</f>
        <v>0</v>
      </c>
      <c r="GW50" s="580">
        <f>DATI!BU47/1000</f>
        <v>0</v>
      </c>
      <c r="GX50" s="581">
        <f>DATI!BV47/1000</f>
        <v>0</v>
      </c>
      <c r="GY50" s="579">
        <f t="shared" si="847"/>
        <v>0.13110226486005341</v>
      </c>
      <c r="GZ50" s="580">
        <f t="shared" si="848"/>
        <v>3.5184452576401938E-2</v>
      </c>
      <c r="HA50" s="580">
        <f t="shared" si="849"/>
        <v>1.245920284838295E-2</v>
      </c>
      <c r="HB50" s="580">
        <f t="shared" si="850"/>
        <v>64.630600336267435</v>
      </c>
      <c r="HC50" s="580">
        <f t="shared" si="851"/>
        <v>0.12505934131144297</v>
      </c>
      <c r="HD50" s="580">
        <f t="shared" si="852"/>
        <v>26.257096231826722</v>
      </c>
      <c r="HE50" s="580">
        <f t="shared" si="853"/>
        <v>6.9738898229650879</v>
      </c>
      <c r="HF50" s="580">
        <f t="shared" si="854"/>
        <v>53.593610918801303</v>
      </c>
      <c r="HG50" s="580">
        <f t="shared" si="855"/>
        <v>0.35006923153001679</v>
      </c>
      <c r="HH50" s="580">
        <f t="shared" si="856"/>
        <v>0.14419938680644842</v>
      </c>
      <c r="HI50" s="580">
        <f t="shared" si="857"/>
        <v>0.1314063890811987</v>
      </c>
      <c r="HJ50" s="580">
        <f t="shared" si="858"/>
        <v>39.94273563445752</v>
      </c>
      <c r="HK50" s="580">
        <f t="shared" si="859"/>
        <v>0.62906735238848777</v>
      </c>
      <c r="HL50" s="580">
        <f t="shared" si="860"/>
        <v>6.5724977747008211</v>
      </c>
      <c r="HM50" s="580">
        <f t="shared" si="861"/>
        <v>4.2033428938779544E-5</v>
      </c>
      <c r="HN50" s="580">
        <f t="shared" si="862"/>
        <v>3.1807511621006825</v>
      </c>
      <c r="HO50" s="580">
        <f t="shared" si="863"/>
        <v>4.0416378201958265E-2</v>
      </c>
      <c r="HP50" s="580">
        <f t="shared" si="1005"/>
        <v>104.23193798832955</v>
      </c>
      <c r="HQ50" s="580">
        <f t="shared" si="865"/>
        <v>111.859410542973</v>
      </c>
      <c r="HR50" s="580">
        <f t="shared" si="866"/>
        <v>2.5071704084660272E-2</v>
      </c>
      <c r="HS50" s="580">
        <f t="shared" si="867"/>
        <v>0.66925131045396102</v>
      </c>
      <c r="HT50" s="581">
        <f t="shared" si="868"/>
        <v>1.1121303530808031</v>
      </c>
      <c r="HU50" s="607">
        <f t="shared" si="937"/>
        <v>38416.820236797786</v>
      </c>
      <c r="HV50" s="608">
        <f t="shared" si="1003"/>
        <v>29198.250000000011</v>
      </c>
      <c r="HW50" s="609">
        <f t="shared" si="997"/>
        <v>0</v>
      </c>
      <c r="HX50" s="610">
        <f>DATI!CQ47</f>
        <v>0</v>
      </c>
      <c r="HY50" s="610">
        <f>DATI!CT47</f>
        <v>0</v>
      </c>
      <c r="HZ50" s="611">
        <f t="shared" si="938"/>
        <v>0</v>
      </c>
      <c r="IA50" s="611">
        <f t="shared" si="869"/>
        <v>0</v>
      </c>
      <c r="IB50" s="582">
        <f t="shared" si="870"/>
        <v>0</v>
      </c>
      <c r="IC50" s="610">
        <f>DATI!CV47</f>
        <v>13106.680576560499</v>
      </c>
      <c r="ID50" s="612">
        <f t="shared" si="939"/>
        <v>13106.680576560499</v>
      </c>
      <c r="IE50" s="613">
        <f t="shared" si="871"/>
        <v>6.2772843731089878E-2</v>
      </c>
      <c r="IF50" s="613">
        <f t="shared" si="872"/>
        <v>0.34117036484987856</v>
      </c>
      <c r="IG50" s="609">
        <f t="shared" si="998"/>
        <v>0</v>
      </c>
      <c r="IH50" s="590">
        <f t="shared" si="1016"/>
        <v>0</v>
      </c>
      <c r="II50" s="610">
        <f>DATI!CX47</f>
        <v>0</v>
      </c>
      <c r="IJ50" s="610">
        <f>DATI!DA47</f>
        <v>0</v>
      </c>
      <c r="IK50" s="615">
        <f>DATI!CS47</f>
        <v>34115.500236797787</v>
      </c>
      <c r="IL50" s="594">
        <f t="shared" si="1004"/>
        <v>32393.991856731631</v>
      </c>
      <c r="IM50" s="594">
        <f t="shared" si="999"/>
        <v>13092.351597039855</v>
      </c>
      <c r="IN50" s="582">
        <f t="shared" si="874"/>
        <v>0.15514706235271977</v>
      </c>
      <c r="IO50" s="582">
        <f t="shared" si="875"/>
        <v>0.84322418297657153</v>
      </c>
      <c r="IP50" s="609">
        <f t="shared" si="941"/>
        <v>23175.421619933855</v>
      </c>
      <c r="IQ50" s="590">
        <f t="shared" si="1017"/>
        <v>0.10646304763754506</v>
      </c>
      <c r="IR50" s="610">
        <f>DATI!CZ47</f>
        <v>24896.930000000011</v>
      </c>
      <c r="IS50" s="594">
        <f t="shared" si="1000"/>
        <v>6022.8283800661557</v>
      </c>
      <c r="IT50" s="615">
        <f>DATI!CR47</f>
        <v>4301.32</v>
      </c>
      <c r="IU50" s="617">
        <f>DATI!CU47</f>
        <v>1721.5083800661564</v>
      </c>
      <c r="IV50" s="582">
        <f t="shared" si="942"/>
        <v>9.0273343165413068E-3</v>
      </c>
      <c r="IW50" s="590">
        <f t="shared" si="877"/>
        <v>2.8845599960465387E-2</v>
      </c>
      <c r="IX50" s="582">
        <f t="shared" si="943"/>
        <v>0.15677581702342852</v>
      </c>
      <c r="IY50" s="615">
        <f>DATI!CW47</f>
        <v>6194.9596831312783</v>
      </c>
      <c r="IZ50" s="618">
        <f t="shared" si="1001"/>
        <v>12217.788063197433</v>
      </c>
      <c r="JA50" s="619">
        <f t="shared" si="878"/>
        <v>5.8515601746047301E-2</v>
      </c>
      <c r="JB50" s="619">
        <f t="shared" si="879"/>
        <v>0.31803225743015945</v>
      </c>
      <c r="JC50" s="620">
        <f t="shared" si="1002"/>
        <v>6022.8283800661557</v>
      </c>
      <c r="JD50" s="590">
        <f t="shared" si="1018"/>
        <v>2.7667615944825755E-2</v>
      </c>
      <c r="JE50" s="610">
        <f>DATI!CY47</f>
        <v>4301.32</v>
      </c>
      <c r="JF50" s="610">
        <f>DATI!DB47</f>
        <v>1721.5083800661564</v>
      </c>
      <c r="JG50" s="586">
        <f t="shared" si="881"/>
        <v>160717.49159934936</v>
      </c>
      <c r="JH50" s="566">
        <f t="shared" si="350"/>
        <v>397.38278013883235</v>
      </c>
      <c r="JI50" s="589">
        <f t="shared" si="944"/>
        <v>0.76973677096098259</v>
      </c>
      <c r="JJ50" s="603" t="str">
        <f>DATI!CN47</f>
        <v>10/10</v>
      </c>
      <c r="JK50" s="604">
        <f>DATI!CO47/DATI!CP47</f>
        <v>1</v>
      </c>
      <c r="JL50" s="621">
        <f t="shared" si="945"/>
        <v>-3.1708534538500865E-2</v>
      </c>
      <c r="JM50" s="622">
        <f t="shared" si="946"/>
        <v>-1.6116699199326498E-2</v>
      </c>
      <c r="JN50" s="623">
        <f t="shared" si="882"/>
        <v>166740.31997941551</v>
      </c>
      <c r="JO50" s="594">
        <f t="shared" si="883"/>
        <v>172935.27966254679</v>
      </c>
      <c r="JP50" s="589">
        <f t="shared" si="947"/>
        <v>0.79858237092144801</v>
      </c>
      <c r="JQ50" s="590">
        <f t="shared" si="948"/>
        <v>-1.1897726025484223E-2</v>
      </c>
      <c r="JR50" s="624">
        <f t="shared" si="884"/>
        <v>0.82825237270702989</v>
      </c>
      <c r="JS50" s="585">
        <f t="shared" si="949"/>
        <v>-2.9145829282848146E-2</v>
      </c>
      <c r="JT50" s="576">
        <f>DATI!BW47</f>
        <v>24845.550576900187</v>
      </c>
      <c r="JU50" s="577">
        <f>DATI!BX47</f>
        <v>9147.0525105440611</v>
      </c>
      <c r="JV50" s="577">
        <f>DATI!BY47</f>
        <v>19763.854592601874</v>
      </c>
      <c r="JW50" s="577">
        <f>DATI!BZ47</f>
        <v>42155.565000000002</v>
      </c>
      <c r="JX50" s="577">
        <f>DATI!CA47</f>
        <v>45240.42</v>
      </c>
      <c r="JY50" s="577">
        <f>DATI!CB47</f>
        <v>10113.803402121104</v>
      </c>
      <c r="JZ50" s="577">
        <f>DATI!CC47</f>
        <v>3864.9869555680452</v>
      </c>
      <c r="KA50" s="577">
        <f>DATI!CD47</f>
        <v>242.40013614853845</v>
      </c>
      <c r="KB50" s="577">
        <f>DATI!CE47</f>
        <v>2392.3628366240264</v>
      </c>
      <c r="KC50" s="577">
        <f>DATI!CF47</f>
        <v>0</v>
      </c>
      <c r="KD50" s="577">
        <f>DATI!CG47</f>
        <v>384.55399999999997</v>
      </c>
      <c r="KE50" s="577">
        <f>DATI!CH47</f>
        <v>51.962541011333464</v>
      </c>
      <c r="KF50" s="577">
        <f>DATI!CI47</f>
        <v>57.15360111236572</v>
      </c>
      <c r="KG50" s="577">
        <f>DATI!CJ47</f>
        <v>138.75036270046235</v>
      </c>
      <c r="KH50" s="577">
        <f>DATI!CK47</f>
        <v>1157.7806693292857</v>
      </c>
      <c r="KI50" s="577">
        <f>DATI!CL47</f>
        <v>388.75820326191837</v>
      </c>
      <c r="KJ50" s="625">
        <f t="shared" si="353"/>
        <v>61.431981448175719</v>
      </c>
      <c r="KK50" s="626">
        <f t="shared" si="950"/>
        <v>-1.3858186646012731E-2</v>
      </c>
      <c r="KL50" s="627">
        <f t="shared" si="354"/>
        <v>22.616587158896404</v>
      </c>
      <c r="KM50" s="626">
        <f t="shared" si="951"/>
        <v>-0.37252941633970038</v>
      </c>
      <c r="KN50" s="627">
        <f t="shared" si="355"/>
        <v>48.867210445558975</v>
      </c>
      <c r="KO50" s="626">
        <f t="shared" si="952"/>
        <v>0.28427481064112442</v>
      </c>
      <c r="KP50" s="627">
        <f t="shared" si="356"/>
        <v>104.23193798832955</v>
      </c>
      <c r="KQ50" s="626">
        <f t="shared" si="953"/>
        <v>2.8963358892220193E-3</v>
      </c>
      <c r="KR50" s="627">
        <f t="shared" si="357"/>
        <v>111.859410542973</v>
      </c>
      <c r="KS50" s="626">
        <f t="shared" si="954"/>
        <v>-0.10142617658139895</v>
      </c>
      <c r="KT50" s="627">
        <f t="shared" si="358"/>
        <v>25.006931564932014</v>
      </c>
      <c r="KU50" s="626">
        <f t="shared" si="955"/>
        <v>0.1002047095899241</v>
      </c>
      <c r="KV50" s="627">
        <f t="shared" si="359"/>
        <v>9.5563914438929025</v>
      </c>
      <c r="KW50" s="626">
        <f t="shared" si="956"/>
        <v>-2.7229926812669135E-2</v>
      </c>
      <c r="KX50" s="627">
        <f t="shared" si="360"/>
        <v>0.59934758220882811</v>
      </c>
      <c r="KY50" s="626">
        <f t="shared" si="957"/>
        <v>0.12364327086761244</v>
      </c>
      <c r="KZ50" s="627">
        <f t="shared" si="361"/>
        <v>5.9152478405301805</v>
      </c>
      <c r="LA50" s="626">
        <f t="shared" si="958"/>
        <v>-4.507861875215792E-2</v>
      </c>
      <c r="LB50" s="628" t="s">
        <v>177</v>
      </c>
      <c r="LC50" s="629" t="s">
        <v>177</v>
      </c>
      <c r="LD50" s="627">
        <f t="shared" si="362"/>
        <v>0.9508307783602018</v>
      </c>
      <c r="LE50" s="626">
        <f t="shared" si="959"/>
        <v>-1.5076319739994478E-2</v>
      </c>
      <c r="LF50" s="627">
        <f t="shared" si="363"/>
        <v>0.1284802220634296</v>
      </c>
      <c r="LG50" s="626">
        <f t="shared" si="960"/>
        <v>-0.26919645359118449</v>
      </c>
      <c r="LH50" s="627">
        <f t="shared" si="364"/>
        <v>0.14131540182070448</v>
      </c>
      <c r="LI50" s="626">
        <f t="shared" si="961"/>
        <v>6.2953598616995066E-2</v>
      </c>
      <c r="LJ50" s="627">
        <f t="shared" si="365"/>
        <v>0.34306785357645719</v>
      </c>
      <c r="LK50" s="626">
        <f t="shared" si="962"/>
        <v>1.7615554982042491E-2</v>
      </c>
      <c r="LL50" s="627">
        <f t="shared" si="366"/>
        <v>2.862675970055597</v>
      </c>
      <c r="LM50" s="626">
        <f t="shared" si="963"/>
        <v>-3.0001739632521479E-2</v>
      </c>
      <c r="LN50" s="627">
        <f t="shared" si="367"/>
        <v>0.9612259006574978</v>
      </c>
      <c r="LO50" s="630">
        <f t="shared" si="964"/>
        <v>0.35547833276928537</v>
      </c>
      <c r="LP50" s="631">
        <f t="shared" si="886"/>
        <v>0.11899472598468773</v>
      </c>
      <c r="LQ50" s="632">
        <f t="shared" si="887"/>
        <v>4.3808689354290782E-2</v>
      </c>
      <c r="LR50" s="632">
        <f t="shared" si="888"/>
        <v>9.4656564537330928E-2</v>
      </c>
      <c r="LS50" s="632">
        <f t="shared" si="889"/>
        <v>0.20189892312422814</v>
      </c>
      <c r="LT50" s="632">
        <f t="shared" si="890"/>
        <v>0.21667345888230397</v>
      </c>
      <c r="LU50" s="632">
        <f t="shared" si="891"/>
        <v>4.8438824520046303E-2</v>
      </c>
      <c r="LV50" s="632">
        <f t="shared" si="892"/>
        <v>1.8510882352504997E-2</v>
      </c>
      <c r="LW50" s="632">
        <f t="shared" si="893"/>
        <v>1.1609458075951822E-3</v>
      </c>
      <c r="LX50" s="633">
        <f t="shared" si="894"/>
        <v>1.1457929230383097E-2</v>
      </c>
      <c r="LY50" s="634" t="s">
        <v>177</v>
      </c>
      <c r="LZ50" s="633">
        <f t="shared" si="895"/>
        <v>1.8417743537090397E-3</v>
      </c>
      <c r="MA50" s="633">
        <f t="shared" si="896"/>
        <v>2.4886823537975986E-4</v>
      </c>
      <c r="MB50" s="633">
        <f t="shared" si="897"/>
        <v>2.7373018288945539E-4</v>
      </c>
      <c r="MC50" s="633">
        <f t="shared" si="898"/>
        <v>6.6452789358461726E-4</v>
      </c>
      <c r="MD50" s="633">
        <f t="shared" si="899"/>
        <v>5.5450489241842885E-3</v>
      </c>
      <c r="ME50" s="633">
        <f t="shared" si="900"/>
        <v>1.8619098710761226E-3</v>
      </c>
      <c r="MF50" s="631">
        <f t="shared" si="901"/>
        <v>0.14604130516699845</v>
      </c>
      <c r="MG50" s="632">
        <f t="shared" si="902"/>
        <v>5.3766064991649272E-2</v>
      </c>
      <c r="MH50" s="632">
        <f t="shared" si="903"/>
        <v>0.1161712682075916</v>
      </c>
      <c r="MI50" s="632">
        <f t="shared" si="904"/>
        <v>0.24778898393083382</v>
      </c>
      <c r="MJ50" s="632">
        <f t="shared" si="905"/>
        <v>0.26592165718581096</v>
      </c>
      <c r="MK50" s="632">
        <f t="shared" si="906"/>
        <v>5.9448594003847381E-2</v>
      </c>
      <c r="ML50" s="632">
        <f t="shared" si="907"/>
        <v>2.2718262479132532E-2</v>
      </c>
      <c r="MM50" s="632">
        <f t="shared" si="908"/>
        <v>1.4248197940400543E-3</v>
      </c>
      <c r="MN50" s="633">
        <f t="shared" si="965"/>
        <v>1.4062227762359604E-2</v>
      </c>
      <c r="MO50" s="634" t="s">
        <v>177</v>
      </c>
      <c r="MP50" s="633">
        <f t="shared" si="909"/>
        <v>2.2603953932662946E-3</v>
      </c>
      <c r="MQ50" s="633">
        <f t="shared" si="910"/>
        <v>3.0543405691899989E-4</v>
      </c>
      <c r="MR50" s="633">
        <f t="shared" si="911"/>
        <v>3.3594693245414395E-4</v>
      </c>
      <c r="MS50" s="633">
        <f t="shared" si="912"/>
        <v>8.1556993468317237E-4</v>
      </c>
      <c r="MT50" s="633">
        <f t="shared" si="913"/>
        <v>6.8053955786825391E-3</v>
      </c>
      <c r="MU50" s="633">
        <f t="shared" si="914"/>
        <v>2.2851075577102883E-3</v>
      </c>
      <c r="MV50" s="586">
        <f t="shared" si="1019"/>
        <v>169511.99545934936</v>
      </c>
      <c r="MW50" s="566">
        <f t="shared" si="1020"/>
        <v>397.38278013883235</v>
      </c>
      <c r="MX50" s="624">
        <f t="shared" si="1021"/>
        <v>0.77870271116023559</v>
      </c>
      <c r="MY50" s="1471">
        <f t="shared" si="966"/>
        <v>1.975936591679717E-2</v>
      </c>
      <c r="MZ50" s="583">
        <f t="shared" si="967"/>
        <v>7.9082500280285867E-3</v>
      </c>
      <c r="NA50" s="1472">
        <f t="shared" si="968"/>
        <v>2.7667615944825759E-2</v>
      </c>
      <c r="NB50" s="623">
        <f t="shared" si="969"/>
        <v>166740.31997941551</v>
      </c>
      <c r="NC50" s="594">
        <f t="shared" si="970"/>
        <v>172935.27966254679</v>
      </c>
      <c r="ND50" s="589">
        <f t="shared" si="1022"/>
        <v>0.76597021276192367</v>
      </c>
      <c r="NE50" s="638">
        <f t="shared" si="1023"/>
        <v>0.79442856397011019</v>
      </c>
    </row>
    <row r="51" spans="1:369" outlineLevel="1" x14ac:dyDescent="0.2">
      <c r="A51" s="800" t="s">
        <v>185</v>
      </c>
      <c r="B51" s="801">
        <f>DATI!D48</f>
        <v>133</v>
      </c>
      <c r="C51" s="1519" t="str">
        <f>DATI!F48 &amp; "/" &amp; DATI!E48 &amp; " (" &amp; TEXT(DATI!F48/DATI!E48,"0,0%") &amp; ")"</f>
        <v>133/133 (100,0%)</v>
      </c>
      <c r="D51" s="802">
        <f>DATI!G48</f>
        <v>3237101</v>
      </c>
      <c r="E51" s="803">
        <f t="shared" si="915"/>
        <v>0.32484556518856011</v>
      </c>
      <c r="F51" s="804">
        <f t="shared" si="916"/>
        <v>-3.9140617283228828E-3</v>
      </c>
      <c r="G51" s="805">
        <f>DATI!H48</f>
        <v>1481259.43099</v>
      </c>
      <c r="H51" s="806">
        <f t="shared" si="1006"/>
        <v>4058.2450164109591</v>
      </c>
      <c r="I51" s="807">
        <f t="shared" si="1007"/>
        <v>457.58826523793977</v>
      </c>
      <c r="J51" s="808">
        <f t="shared" si="805"/>
        <v>1.2536664801039445</v>
      </c>
      <c r="K51" s="809">
        <f t="shared" si="1008"/>
        <v>2.475685793564289E-2</v>
      </c>
      <c r="L51" s="809">
        <f t="shared" si="917"/>
        <v>2.8783580374312966E-2</v>
      </c>
      <c r="M51" s="809">
        <f t="shared" si="918"/>
        <v>0.31057773533348465</v>
      </c>
      <c r="N51" s="810">
        <f>DATI!I48</f>
        <v>465166.47399999999</v>
      </c>
      <c r="O51" s="810"/>
      <c r="P51" s="810">
        <f>DATI!J48</f>
        <v>65616.039799999999</v>
      </c>
      <c r="Q51" s="806">
        <f>DATI!K48</f>
        <v>64641.527799999996</v>
      </c>
      <c r="R51" s="806">
        <f>DATI!L48</f>
        <v>974.51199999999994</v>
      </c>
      <c r="S51" s="806">
        <f t="shared" si="919"/>
        <v>2.5011104298755527E-12</v>
      </c>
      <c r="T51" s="810">
        <f>DATI!M48</f>
        <v>41675.5</v>
      </c>
      <c r="U51" s="806">
        <f>DATI!N48</f>
        <v>41497.46</v>
      </c>
      <c r="V51" s="806">
        <f>DATI!O48</f>
        <v>178.04</v>
      </c>
      <c r="W51" s="811">
        <f t="shared" si="971"/>
        <v>8.8107299234252423E-13</v>
      </c>
      <c r="X51" s="812">
        <f>DATI!P48</f>
        <v>877578.33382000006</v>
      </c>
      <c r="Y51" s="806">
        <f>DATI!Q48</f>
        <v>35443.4306</v>
      </c>
      <c r="Z51" s="810">
        <f>DATI!R48</f>
        <v>27834.452000000001</v>
      </c>
      <c r="AA51" s="810">
        <f>DATI!U48</f>
        <v>412.08</v>
      </c>
      <c r="AB51" s="810">
        <f>DATI!V48</f>
        <v>2976.5513700000001</v>
      </c>
      <c r="AC51" s="810">
        <f>DATI!W48</f>
        <v>1014940.40499</v>
      </c>
      <c r="AD51" s="813">
        <f t="shared" si="1009"/>
        <v>313.53374670422704</v>
      </c>
      <c r="AE51" s="809">
        <f t="shared" si="972"/>
        <v>1.8833815615457942E-2</v>
      </c>
      <c r="AF51" s="809">
        <f t="shared" si="973"/>
        <v>2.2837263804015864E-2</v>
      </c>
      <c r="AG51" s="814">
        <f t="shared" si="1010"/>
        <v>0.68518747206332675</v>
      </c>
      <c r="AH51" s="815">
        <f t="shared" si="920"/>
        <v>466319.02599999995</v>
      </c>
      <c r="AI51" s="806">
        <f t="shared" si="921"/>
        <v>1277.5863726027396</v>
      </c>
      <c r="AJ51" s="813">
        <f t="shared" si="1011"/>
        <v>144.0545185337127</v>
      </c>
      <c r="AK51" s="808">
        <f t="shared" si="1012"/>
        <v>0.3946699137909937</v>
      </c>
      <c r="AL51" s="809">
        <f t="shared" si="922"/>
        <v>3.7889435761375968E-2</v>
      </c>
      <c r="AM51" s="809">
        <f t="shared" si="923"/>
        <v>4.1967761900376301E-2</v>
      </c>
      <c r="AN51" s="816">
        <f>DATI!EH48/1000</f>
        <v>1122.021</v>
      </c>
      <c r="AO51" s="817">
        <f>DATI!EI48/1000</f>
        <v>1217.662</v>
      </c>
      <c r="AP51" s="817">
        <f>DATI!EJ48/1000</f>
        <v>0</v>
      </c>
      <c r="AQ51" s="817">
        <f>DATI!EK48/1000</f>
        <v>349.33199999999999</v>
      </c>
      <c r="AR51" s="817">
        <f>DATI!EL48/1000</f>
        <v>287.35737</v>
      </c>
      <c r="AS51" s="817">
        <f>DATI!EM48/1000</f>
        <v>2.9000000000000001E-2</v>
      </c>
      <c r="AT51" s="817">
        <f>DATI!EN48/1000</f>
        <v>0</v>
      </c>
      <c r="AU51" s="817">
        <f>DATI!EO48/1000</f>
        <v>0</v>
      </c>
      <c r="AV51" s="817">
        <f>DATI!EP48/1000</f>
        <v>0</v>
      </c>
      <c r="AW51" s="817">
        <f>DATI!EQ48/1000</f>
        <v>0</v>
      </c>
      <c r="AX51" s="817"/>
      <c r="AY51" s="817"/>
      <c r="AZ51" s="817">
        <f>DATI!EV48/1000</f>
        <v>0</v>
      </c>
      <c r="BA51" s="817"/>
      <c r="BB51" s="818">
        <f>DATI!DE48/1000</f>
        <v>60.281999999999996</v>
      </c>
      <c r="BC51" s="819">
        <f>DATI!DF48/1000</f>
        <v>0</v>
      </c>
      <c r="BD51" s="819">
        <f>DATI!DG48/1000</f>
        <v>205.119</v>
      </c>
      <c r="BE51" s="819">
        <f>DATI!DH48/1000</f>
        <v>179670.22560000001</v>
      </c>
      <c r="BF51" s="819">
        <f>DATI!DI48/1000</f>
        <v>387.88200000000001</v>
      </c>
      <c r="BG51" s="819">
        <f>DATI!DJ48/1000</f>
        <v>56499.805599999992</v>
      </c>
      <c r="BH51" s="819">
        <f>DATI!DK48/1000</f>
        <v>13134.404400000001</v>
      </c>
      <c r="BI51" s="819">
        <f>DATI!DL48/1000</f>
        <v>84315.471999999994</v>
      </c>
      <c r="BJ51" s="819">
        <f>DATI!DM48/1000</f>
        <v>546.45080000000007</v>
      </c>
      <c r="BK51" s="819">
        <f>DATI!DN48/1000</f>
        <v>120.55</v>
      </c>
      <c r="BL51" s="819">
        <f>DATI!DO48/1000</f>
        <v>395.584</v>
      </c>
      <c r="BM51" s="819">
        <f>DATI!DP48/1000</f>
        <v>32493.568999999996</v>
      </c>
      <c r="BN51" s="819">
        <f>DATI!DQ48/1000</f>
        <v>622.78899999999999</v>
      </c>
      <c r="BO51" s="819">
        <f>DATI!DR48/1000</f>
        <v>13296.11146</v>
      </c>
      <c r="BP51" s="819">
        <f>DATI!DS48/1000</f>
        <v>9570.36</v>
      </c>
      <c r="BQ51" s="819">
        <f>DATI!DT48/1000</f>
        <v>102.7422</v>
      </c>
      <c r="BR51" s="819">
        <f>DATI!DU48/1000</f>
        <v>290187.96799999999</v>
      </c>
      <c r="BS51" s="819">
        <f>DATI!DV48/1000</f>
        <v>51301.907599999991</v>
      </c>
      <c r="BT51" s="819">
        <f>DATI!DW48/1000</f>
        <v>30.399799999999999</v>
      </c>
      <c r="BU51" s="819">
        <f>DATI!DX48/1000</f>
        <v>1960.3921600000001</v>
      </c>
      <c r="BV51" s="820">
        <f>DATI!DY48/1000</f>
        <v>142676.3192</v>
      </c>
      <c r="BW51" s="816">
        <f>DATI!DZ48/1000</f>
        <v>203.67599999999999</v>
      </c>
      <c r="BX51" s="817">
        <f>DATI!EA48/1000</f>
        <v>3.3000000000000002E-2</v>
      </c>
      <c r="BY51" s="817">
        <f>DATI!EB48/1000</f>
        <v>1.345</v>
      </c>
      <c r="BZ51" s="817">
        <f>DATI!EC48/1000</f>
        <v>0</v>
      </c>
      <c r="CA51" s="817">
        <f>DATI!ED48/1000</f>
        <v>0</v>
      </c>
      <c r="CB51" s="817">
        <f>DATI!EE48/1000</f>
        <v>6.5000000000000002E-2</v>
      </c>
      <c r="CC51" s="817">
        <f>DATI!EF48/1000</f>
        <v>0</v>
      </c>
      <c r="CD51" s="821">
        <f>DATI!EG48/1000</f>
        <v>0</v>
      </c>
      <c r="CE51" s="816">
        <f t="shared" si="811"/>
        <v>1.8622217842446064E-2</v>
      </c>
      <c r="CF51" s="817">
        <f t="shared" si="812"/>
        <v>0</v>
      </c>
      <c r="CG51" s="817">
        <f t="shared" si="813"/>
        <v>6.3365029388950181E-2</v>
      </c>
      <c r="CH51" s="817">
        <f t="shared" si="814"/>
        <v>55.503435203288376</v>
      </c>
      <c r="CI51" s="817">
        <f t="shared" si="815"/>
        <v>0.1198238794526337</v>
      </c>
      <c r="CJ51" s="817">
        <f t="shared" si="816"/>
        <v>17.453828471833283</v>
      </c>
      <c r="CK51" s="817">
        <f t="shared" si="817"/>
        <v>4.0574589424302792</v>
      </c>
      <c r="CL51" s="817">
        <f t="shared" si="818"/>
        <v>26.046599102097833</v>
      </c>
      <c r="CM51" s="817">
        <f t="shared" si="819"/>
        <v>0.16880869642312676</v>
      </c>
      <c r="CN51" s="817">
        <f t="shared" si="820"/>
        <v>3.7240110827558362E-2</v>
      </c>
      <c r="CO51" s="817">
        <f t="shared" si="821"/>
        <v>0.12220316882296846</v>
      </c>
      <c r="CP51" s="817">
        <f t="shared" si="822"/>
        <v>10.037860727854953</v>
      </c>
      <c r="CQ51" s="817">
        <f t="shared" si="823"/>
        <v>0.19239096957431973</v>
      </c>
      <c r="CR51" s="817">
        <f t="shared" si="824"/>
        <v>4.1074132255990783</v>
      </c>
      <c r="CS51" s="817">
        <f t="shared" si="825"/>
        <v>2.9564601166290454</v>
      </c>
      <c r="CT51" s="817">
        <f t="shared" si="826"/>
        <v>3.1738954082680765E-2</v>
      </c>
      <c r="CU51" s="817">
        <f t="shared" si="827"/>
        <v>89.64439725544554</v>
      </c>
      <c r="CV51" s="817">
        <f t="shared" si="828"/>
        <v>15.848102237156022</v>
      </c>
      <c r="CW51" s="817">
        <f t="shared" si="829"/>
        <v>9.3910569982215558E-3</v>
      </c>
      <c r="CX51" s="817">
        <f t="shared" si="830"/>
        <v>0.60560117215990483</v>
      </c>
      <c r="CY51" s="821">
        <f t="shared" si="831"/>
        <v>44.075337531946019</v>
      </c>
      <c r="CZ51" s="805">
        <f>DATI!AA48</f>
        <v>1450789.29682</v>
      </c>
      <c r="DA51" s="806">
        <f t="shared" si="832"/>
        <v>3974.7651967671236</v>
      </c>
      <c r="DB51" s="813">
        <f t="shared" si="288"/>
        <v>448.17548072179397</v>
      </c>
      <c r="DC51" s="808">
        <f t="shared" si="833"/>
        <v>1.227878029374778</v>
      </c>
      <c r="DD51" s="822">
        <f t="shared" si="974"/>
        <v>2.5020164738552758E-2</v>
      </c>
      <c r="DE51" s="823">
        <f t="shared" si="924"/>
        <v>2.9047921825982113E-2</v>
      </c>
      <c r="DF51" s="806">
        <f t="shared" si="975"/>
        <v>35412.949379999889</v>
      </c>
      <c r="DG51" s="824">
        <f t="shared" si="976"/>
        <v>12.651078780887076</v>
      </c>
      <c r="DH51" s="825">
        <f t="shared" si="925"/>
        <v>0.31303092415054967</v>
      </c>
      <c r="DI51" s="826">
        <f>DATI!AB48+DATI!AG48</f>
        <v>892051.25468561344</v>
      </c>
      <c r="DJ51" s="806">
        <f t="shared" si="926"/>
        <v>2443.9760402345573</v>
      </c>
      <c r="DK51" s="827">
        <f t="shared" si="290"/>
        <v>275.57102935176056</v>
      </c>
      <c r="DL51" s="828">
        <f t="shared" si="291"/>
        <v>0.75498912151167274</v>
      </c>
      <c r="DM51" s="829">
        <f t="shared" si="977"/>
        <v>0.61487306023066879</v>
      </c>
      <c r="DN51" s="830">
        <f t="shared" si="978"/>
        <v>-6.1571903959922059E-3</v>
      </c>
      <c r="DO51" s="830">
        <f t="shared" si="979"/>
        <v>-4.0000000000000036E-3</v>
      </c>
      <c r="DP51" s="830">
        <f t="shared" si="980"/>
        <v>1.8708920424526074E-2</v>
      </c>
      <c r="DQ51" s="830">
        <f t="shared" si="981"/>
        <v>2.2711877844699142E-2</v>
      </c>
      <c r="DR51" s="831">
        <f t="shared" si="982"/>
        <v>16382.811226936989</v>
      </c>
      <c r="DS51" s="831">
        <f t="shared" si="983"/>
        <v>6.1197446629495289</v>
      </c>
      <c r="DT51" s="832">
        <f t="shared" si="984"/>
        <v>0.29424964567381878</v>
      </c>
      <c r="DU51" s="833" t="str">
        <f>DATI!AI48</f>
        <v>38/39</v>
      </c>
      <c r="DV51" s="832">
        <f>DATI!AJ48/DATI!AK48</f>
        <v>0.99999326564281965</v>
      </c>
      <c r="DW51" s="834">
        <f>DATI!AB48</f>
        <v>878142.48002000002</v>
      </c>
      <c r="DX51" s="806">
        <f t="shared" si="834"/>
        <v>2405.8698082739725</v>
      </c>
      <c r="DY51" s="835">
        <f t="shared" si="1013"/>
        <v>271.27435320059521</v>
      </c>
      <c r="DZ51" s="808">
        <f t="shared" si="1014"/>
        <v>0.74321740602902797</v>
      </c>
      <c r="EA51" s="829">
        <f t="shared" si="985"/>
        <v>0.60528602047506797</v>
      </c>
      <c r="EB51" s="825">
        <f t="shared" si="986"/>
        <v>-5.4216432256820324E-3</v>
      </c>
      <c r="EC51" s="836">
        <f t="shared" si="987"/>
        <v>558738.0421343866</v>
      </c>
      <c r="ED51" s="837">
        <f t="shared" si="835"/>
        <v>1530.789156532566</v>
      </c>
      <c r="EE51" s="838">
        <f t="shared" si="296"/>
        <v>172.60445137003344</v>
      </c>
      <c r="EF51" s="839">
        <f t="shared" si="297"/>
        <v>0.47288890786310533</v>
      </c>
      <c r="EG51" s="840">
        <f t="shared" si="927"/>
        <v>3.5260069405471273E-2</v>
      </c>
      <c r="EH51" s="840">
        <f t="shared" si="928"/>
        <v>3.9328063602389329E-2</v>
      </c>
      <c r="EI51" s="822">
        <f t="shared" si="836"/>
        <v>0.38512693976933127</v>
      </c>
      <c r="EJ51" s="841">
        <f t="shared" si="929"/>
        <v>19030.138153062901</v>
      </c>
      <c r="EK51" s="841">
        <f t="shared" si="930"/>
        <v>6.5313341179374902</v>
      </c>
      <c r="EL51" s="805">
        <f>DATI!AD48</f>
        <v>465355.277</v>
      </c>
      <c r="EM51" s="806">
        <f t="shared" si="837"/>
        <v>1274.9459643835617</v>
      </c>
      <c r="EN51" s="835">
        <f t="shared" si="300"/>
        <v>143.75679875295828</v>
      </c>
      <c r="EO51" s="808">
        <f t="shared" si="838"/>
        <v>0.39385424315878981</v>
      </c>
      <c r="EP51" s="822">
        <f t="shared" si="988"/>
        <v>3.6726465712257725E-2</v>
      </c>
      <c r="EQ51" s="823">
        <f t="shared" si="989"/>
        <v>4.0800222028127942E-2</v>
      </c>
      <c r="ER51" s="822">
        <f t="shared" si="931"/>
        <v>0.346642839572054</v>
      </c>
      <c r="ES51" s="806">
        <f t="shared" si="990"/>
        <v>16485.40399999998</v>
      </c>
      <c r="ET51" s="822">
        <f t="shared" si="839"/>
        <v>0.32076007041133886</v>
      </c>
      <c r="EU51" s="824">
        <f t="shared" si="991"/>
        <v>5.6353843735201394</v>
      </c>
      <c r="EV51" s="805">
        <f>DATI!AE48</f>
        <v>65616.039799999999</v>
      </c>
      <c r="EW51" s="806">
        <f t="shared" si="840"/>
        <v>179.76997205479452</v>
      </c>
      <c r="EX51" s="835">
        <f t="shared" si="304"/>
        <v>20.270000781563503</v>
      </c>
      <c r="EY51" s="808">
        <f t="shared" si="1015"/>
        <v>5.553424871661234E-2</v>
      </c>
      <c r="EZ51" s="822">
        <f t="shared" si="992"/>
        <v>2.5858802265923329E-2</v>
      </c>
      <c r="FA51" s="823">
        <f t="shared" si="993"/>
        <v>2.9889854730712831E-2</v>
      </c>
      <c r="FB51" s="806">
        <f t="shared" si="994"/>
        <v>1653.9821999999986</v>
      </c>
      <c r="FC51" s="824">
        <f t="shared" si="995"/>
        <v>0.58828366545156996</v>
      </c>
      <c r="FD51" s="806">
        <f>DATI!AG48</f>
        <v>13908.774665613437</v>
      </c>
      <c r="FE51" s="822">
        <f t="shared" si="841"/>
        <v>9.5870397556007767E-3</v>
      </c>
      <c r="FF51" s="806">
        <f t="shared" si="996"/>
        <v>51707.265134386558</v>
      </c>
      <c r="FG51" s="822">
        <f t="shared" si="932"/>
        <v>1.5973324630398175E-2</v>
      </c>
      <c r="FH51" s="805">
        <f>DATI!AF48</f>
        <v>41675.5</v>
      </c>
      <c r="FI51" s="806">
        <f t="shared" si="933"/>
        <v>114.17945205479452</v>
      </c>
      <c r="FJ51" s="830">
        <f t="shared" si="842"/>
        <v>2.8726087303889654E-2</v>
      </c>
      <c r="FK51" s="830">
        <f t="shared" si="934"/>
        <v>1.2356602349008386E-2</v>
      </c>
      <c r="FL51" s="842">
        <f>DATI!AL48</f>
        <v>13426.338180283859</v>
      </c>
      <c r="FM51" s="843" t="str">
        <f>DATI!AM48</f>
        <v>17/17</v>
      </c>
      <c r="FN51" s="844">
        <f>DATI!AN48/DATI!AO48</f>
        <v>1</v>
      </c>
      <c r="FO51" s="809">
        <f t="shared" si="935"/>
        <v>0.32216381759748197</v>
      </c>
      <c r="FP51" s="845">
        <f t="shared" si="843"/>
        <v>9.2545059504596482E-3</v>
      </c>
      <c r="FQ51" s="809">
        <f t="shared" si="936"/>
        <v>3.3687729678950687E-2</v>
      </c>
      <c r="FR51" s="805">
        <f>DATI!AP48</f>
        <v>40340.896969999987</v>
      </c>
      <c r="FS51" s="842">
        <f>DATI!AQ48</f>
        <v>37.498999999999995</v>
      </c>
      <c r="FT51" s="842">
        <f>DATI!AR48</f>
        <v>27834.451999999997</v>
      </c>
      <c r="FU51" s="818">
        <f>DATI!AS48/1000</f>
        <v>100.46599999999999</v>
      </c>
      <c r="FV51" s="819">
        <f>DATI!AT48/1000</f>
        <v>2.5979999999999999</v>
      </c>
      <c r="FW51" s="819">
        <f>DATI!AU48/1000</f>
        <v>68.644000000000005</v>
      </c>
      <c r="FX51" s="819">
        <f>DATI!AV48/1000</f>
        <v>179670.22560000001</v>
      </c>
      <c r="FY51" s="819">
        <f>DATI!AW48/1000</f>
        <v>387.88200000000001</v>
      </c>
      <c r="FZ51" s="819">
        <f>DATI!AX48/1000</f>
        <v>56499.805599999992</v>
      </c>
      <c r="GA51" s="819">
        <f>DATI!AY48/1000</f>
        <v>13149.2544</v>
      </c>
      <c r="GB51" s="819">
        <f>DATI!AZ48/1000</f>
        <v>84315.471999999994</v>
      </c>
      <c r="GC51" s="819">
        <f>DATI!BA48/1000</f>
        <v>546.45080000000007</v>
      </c>
      <c r="GD51" s="819">
        <f>DATI!BB48/1000</f>
        <v>329.77699999999999</v>
      </c>
      <c r="GE51" s="819">
        <f>DATI!BC48/1000</f>
        <v>395.584</v>
      </c>
      <c r="GF51" s="819">
        <f>DATI!BD48/1000</f>
        <v>32493.568999999996</v>
      </c>
      <c r="GG51" s="819">
        <f>DATI!BE48/1000</f>
        <v>622.78899999999999</v>
      </c>
      <c r="GH51" s="819">
        <f>DATI!BF48/1000</f>
        <v>13296.11146</v>
      </c>
      <c r="GI51" s="819">
        <f>DATI!BG48/1000</f>
        <v>5.6118000000000006</v>
      </c>
      <c r="GJ51" s="819">
        <f>DATI!BH48/1000</f>
        <v>9570.36</v>
      </c>
      <c r="GK51" s="819">
        <f>DATI!BI48/1000</f>
        <v>107.1292</v>
      </c>
      <c r="GL51" s="819">
        <f>DATI!BJ48/1000</f>
        <v>290187.96799999999</v>
      </c>
      <c r="GM51" s="819">
        <f>DATI!BK48/1000</f>
        <v>51301.907599999991</v>
      </c>
      <c r="GN51" s="819">
        <f>DATI!BL48/1000</f>
        <v>30.399799999999999</v>
      </c>
      <c r="GO51" s="819">
        <f>DATI!BM48/1000</f>
        <v>1960.3921600000001</v>
      </c>
      <c r="GP51" s="820">
        <f>DATI!BN48/1000</f>
        <v>143100.06759999998</v>
      </c>
      <c r="GQ51" s="816">
        <f>DATI!BO48/1000</f>
        <v>67.200999999999993</v>
      </c>
      <c r="GR51" s="817">
        <f>DATI!BP48/1000</f>
        <v>3.3000000000000002E-2</v>
      </c>
      <c r="GS51" s="817">
        <f>DATI!BQ48/1000</f>
        <v>1.345</v>
      </c>
      <c r="GT51" s="817">
        <f>DATI!BR48/1000</f>
        <v>0</v>
      </c>
      <c r="GU51" s="817">
        <f>DATI!BS48/1000</f>
        <v>0</v>
      </c>
      <c r="GV51" s="817">
        <f>DATI!BT48/1000</f>
        <v>6.5000000000000002E-2</v>
      </c>
      <c r="GW51" s="817">
        <f>DATI!BU48/1000</f>
        <v>0</v>
      </c>
      <c r="GX51" s="821">
        <f>DATI!BV48/1000</f>
        <v>0</v>
      </c>
      <c r="GY51" s="816">
        <f t="shared" si="847"/>
        <v>3.1035794063886176E-2</v>
      </c>
      <c r="GZ51" s="817">
        <f t="shared" si="848"/>
        <v>8.025699537950778E-4</v>
      </c>
      <c r="HA51" s="817">
        <f t="shared" si="849"/>
        <v>2.1205393344229915E-2</v>
      </c>
      <c r="HB51" s="817">
        <f t="shared" si="850"/>
        <v>55.503435203288376</v>
      </c>
      <c r="HC51" s="817">
        <f t="shared" si="851"/>
        <v>0.1198238794526337</v>
      </c>
      <c r="HD51" s="817">
        <f t="shared" si="852"/>
        <v>17.453828471833283</v>
      </c>
      <c r="HE51" s="817">
        <f t="shared" si="853"/>
        <v>4.0620463803878843</v>
      </c>
      <c r="HF51" s="817">
        <f t="shared" si="854"/>
        <v>26.046599102097833</v>
      </c>
      <c r="HG51" s="817">
        <f t="shared" si="855"/>
        <v>0.16880869642312676</v>
      </c>
      <c r="HH51" s="817">
        <f t="shared" si="856"/>
        <v>0.10187417692558867</v>
      </c>
      <c r="HI51" s="817">
        <f t="shared" si="857"/>
        <v>0.12220316882296846</v>
      </c>
      <c r="HJ51" s="817">
        <f t="shared" si="858"/>
        <v>10.037860727854953</v>
      </c>
      <c r="HK51" s="817">
        <f t="shared" si="859"/>
        <v>0.19239096957431973</v>
      </c>
      <c r="HL51" s="817">
        <f t="shared" si="860"/>
        <v>4.1074132255990783</v>
      </c>
      <c r="HM51" s="817">
        <f t="shared" si="861"/>
        <v>1.7335881704030861E-3</v>
      </c>
      <c r="HN51" s="817">
        <f t="shared" si="862"/>
        <v>2.9564601166290454</v>
      </c>
      <c r="HO51" s="817">
        <f t="shared" si="863"/>
        <v>3.3094179020055292E-2</v>
      </c>
      <c r="HP51" s="817">
        <f t="shared" si="1005"/>
        <v>89.64439725544554</v>
      </c>
      <c r="HQ51" s="817">
        <f t="shared" si="865"/>
        <v>15.848102237156022</v>
      </c>
      <c r="HR51" s="817">
        <f t="shared" si="866"/>
        <v>9.3910569982215558E-3</v>
      </c>
      <c r="HS51" s="817">
        <f t="shared" si="867"/>
        <v>0.60560117215990483</v>
      </c>
      <c r="HT51" s="821">
        <f t="shared" si="868"/>
        <v>44.206241201618361</v>
      </c>
      <c r="HU51" s="846">
        <f t="shared" si="937"/>
        <v>558738.04213438625</v>
      </c>
      <c r="HV51" s="847">
        <f t="shared" si="1003"/>
        <v>466507.82899999991</v>
      </c>
      <c r="HW51" s="848">
        <f t="shared" si="997"/>
        <v>128.64000000000001</v>
      </c>
      <c r="HX51" s="849">
        <f>DATI!CQ48</f>
        <v>128.64000000000001</v>
      </c>
      <c r="HY51" s="849">
        <f>DATI!CT48</f>
        <v>0</v>
      </c>
      <c r="HZ51" s="850">
        <f t="shared" si="938"/>
        <v>0</v>
      </c>
      <c r="IA51" s="850">
        <f t="shared" si="869"/>
        <v>8.866897507582069E-5</v>
      </c>
      <c r="IB51" s="822">
        <f t="shared" si="870"/>
        <v>2.3023311516179142E-4</v>
      </c>
      <c r="IC51" s="849">
        <f>DATI!CV48</f>
        <v>12444.818716537377</v>
      </c>
      <c r="ID51" s="851">
        <f t="shared" si="939"/>
        <v>12573.458716537376</v>
      </c>
      <c r="IE51" s="852">
        <f t="shared" si="871"/>
        <v>8.6666332210316617E-3</v>
      </c>
      <c r="IF51" s="852">
        <f t="shared" si="872"/>
        <v>2.2503315987768807E-2</v>
      </c>
      <c r="IG51" s="848">
        <f t="shared" si="998"/>
        <v>128.64000000000001</v>
      </c>
      <c r="IH51" s="830">
        <f t="shared" si="1016"/>
        <v>8.6845016685580488E-5</v>
      </c>
      <c r="II51" s="849">
        <f>DATI!CX48</f>
        <v>128.64000000000001</v>
      </c>
      <c r="IJ51" s="849">
        <f>DATI!DA48</f>
        <v>0</v>
      </c>
      <c r="IK51" s="854">
        <f>DATI!CS48</f>
        <v>294810.98453643452</v>
      </c>
      <c r="IL51" s="834">
        <f t="shared" si="1004"/>
        <v>144162.83833252781</v>
      </c>
      <c r="IM51" s="834">
        <f t="shared" si="999"/>
        <v>92624.859026179591</v>
      </c>
      <c r="IN51" s="822">
        <f t="shared" si="874"/>
        <v>9.9368556584005563E-2</v>
      </c>
      <c r="IO51" s="822">
        <f t="shared" si="875"/>
        <v>0.25801507586958639</v>
      </c>
      <c r="IP51" s="848">
        <f t="shared" si="941"/>
        <v>53747.763796093146</v>
      </c>
      <c r="IQ51" s="830">
        <f t="shared" si="1017"/>
        <v>3.6285179133118378E-2</v>
      </c>
      <c r="IR51" s="849">
        <f>DATI!CZ48</f>
        <v>204395.90999999986</v>
      </c>
      <c r="IS51" s="834">
        <f t="shared" si="1000"/>
        <v>414446.56380185846</v>
      </c>
      <c r="IT51" s="854">
        <f>DATI!CR48</f>
        <v>263798.41759795177</v>
      </c>
      <c r="IU51" s="855">
        <f>DATI!CU48</f>
        <v>150648.14620390671</v>
      </c>
      <c r="IV51" s="822">
        <f t="shared" si="942"/>
        <v>2.0629272533474994E-2</v>
      </c>
      <c r="IW51" s="830">
        <f t="shared" si="877"/>
        <v>0.28566971421024967</v>
      </c>
      <c r="IX51" s="822">
        <f t="shared" si="943"/>
        <v>0.74175469101525182</v>
      </c>
      <c r="IY51" s="854">
        <f>DATI!CW48</f>
        <v>39093.160589810839</v>
      </c>
      <c r="IZ51" s="856">
        <f t="shared" si="1001"/>
        <v>453539.72439166927</v>
      </c>
      <c r="JA51" s="857">
        <f t="shared" si="878"/>
        <v>0.31261584668827352</v>
      </c>
      <c r="JB51" s="857">
        <f t="shared" si="879"/>
        <v>0.81172157646388621</v>
      </c>
      <c r="JC51" s="858">
        <f t="shared" si="1002"/>
        <v>412631.42520390678</v>
      </c>
      <c r="JD51" s="830">
        <f t="shared" si="1018"/>
        <v>0.27856796491626351</v>
      </c>
      <c r="JE51" s="849">
        <f>DATI!CY48</f>
        <v>261983.27900000007</v>
      </c>
      <c r="JF51" s="849">
        <f>DATI!DB48</f>
        <v>150648.14620390671</v>
      </c>
      <c r="JG51" s="826">
        <f t="shared" si="881"/>
        <v>838672.24034129363</v>
      </c>
      <c r="JH51" s="808">
        <f t="shared" si="350"/>
        <v>259.08127066201939</v>
      </c>
      <c r="JI51" s="829">
        <f t="shared" si="944"/>
        <v>0.57807997493473928</v>
      </c>
      <c r="JJ51" s="843" t="str">
        <f>DATI!CN48</f>
        <v>29/39</v>
      </c>
      <c r="JK51" s="844">
        <f>DATI!CO48/DATI!CP48</f>
        <v>0.98740936080121322</v>
      </c>
      <c r="JL51" s="859">
        <f t="shared" si="945"/>
        <v>-6.0857941477482358E-3</v>
      </c>
      <c r="JM51" s="860">
        <f t="shared" si="946"/>
        <v>-3.0346679954569543E-2</v>
      </c>
      <c r="JN51" s="861">
        <f t="shared" si="882"/>
        <v>1253118.8041431522</v>
      </c>
      <c r="JO51" s="834">
        <f t="shared" si="883"/>
        <v>1292211.9647329631</v>
      </c>
      <c r="JP51" s="829">
        <f t="shared" si="947"/>
        <v>0.86374968914498895</v>
      </c>
      <c r="JQ51" s="830">
        <f t="shared" si="948"/>
        <v>-1.9320826833890248E-2</v>
      </c>
      <c r="JR51" s="862">
        <f t="shared" si="884"/>
        <v>0.89069582162301297</v>
      </c>
      <c r="JS51" s="825">
        <f t="shared" si="949"/>
        <v>-1.6169489755651134E-2</v>
      </c>
      <c r="JT51" s="818">
        <f>DATI!BW48</f>
        <v>172596.49897077531</v>
      </c>
      <c r="JU51" s="819">
        <f>DATI!BX48</f>
        <v>142950.93757694063</v>
      </c>
      <c r="JV51" s="819">
        <f>DATI!BY48</f>
        <v>58229.844751806959</v>
      </c>
      <c r="JW51" s="819">
        <f>DATI!BZ48</f>
        <v>290187.96799999999</v>
      </c>
      <c r="JX51" s="819">
        <f>DATI!CA48</f>
        <v>51301.907599999991</v>
      </c>
      <c r="JY51" s="819">
        <f>DATI!CB48</f>
        <v>55162.678963551734</v>
      </c>
      <c r="JZ51" s="819">
        <f>DATI!CC48</f>
        <v>17430.202367874677</v>
      </c>
      <c r="KA51" s="819">
        <f>DATI!CD48</f>
        <v>792.79683046157584</v>
      </c>
      <c r="KB51" s="819">
        <f>DATI!CE48</f>
        <v>11966.499996996001</v>
      </c>
      <c r="KC51" s="819">
        <f>DATI!CF48</f>
        <v>0</v>
      </c>
      <c r="KD51" s="819">
        <f>DATI!CG48</f>
        <v>2779.6747599999999</v>
      </c>
      <c r="KE51" s="819">
        <f>DATI!CH48</f>
        <v>98.456681916236874</v>
      </c>
      <c r="KF51" s="819">
        <f>DATI!CI48</f>
        <v>323.1814662899971</v>
      </c>
      <c r="KG51" s="819">
        <f>DATI!CJ48</f>
        <v>535.52179442272188</v>
      </c>
      <c r="KH51" s="819">
        <f>DATI!CK48</f>
        <v>8613.3909092432787</v>
      </c>
      <c r="KI51" s="819">
        <f>DATI!CL48</f>
        <v>1147.2415851171143</v>
      </c>
      <c r="KJ51" s="863">
        <f t="shared" si="353"/>
        <v>53.318231025468563</v>
      </c>
      <c r="KK51" s="864">
        <f t="shared" si="950"/>
        <v>2.5936489773634167E-2</v>
      </c>
      <c r="KL51" s="865">
        <f t="shared" si="354"/>
        <v>44.160172196338834</v>
      </c>
      <c r="KM51" s="864">
        <f t="shared" si="951"/>
        <v>2.6428019472177895E-2</v>
      </c>
      <c r="KN51" s="865">
        <f t="shared" si="355"/>
        <v>17.988269365647522</v>
      </c>
      <c r="KO51" s="864">
        <f t="shared" si="952"/>
        <v>-0.30484936281270492</v>
      </c>
      <c r="KP51" s="865">
        <f t="shared" si="356"/>
        <v>89.64439725544554</v>
      </c>
      <c r="KQ51" s="864">
        <f t="shared" si="953"/>
        <v>2.8682159513534873E-2</v>
      </c>
      <c r="KR51" s="865">
        <f t="shared" si="357"/>
        <v>15.848102237156022</v>
      </c>
      <c r="KS51" s="864">
        <f t="shared" si="954"/>
        <v>-7.2803669657078879E-2</v>
      </c>
      <c r="KT51" s="865">
        <f t="shared" si="358"/>
        <v>17.040765476131803</v>
      </c>
      <c r="KU51" s="864">
        <f t="shared" si="955"/>
        <v>0.15252945278390714</v>
      </c>
      <c r="KV51" s="865">
        <f t="shared" si="359"/>
        <v>5.3845098956982431</v>
      </c>
      <c r="KW51" s="864">
        <f t="shared" si="956"/>
        <v>0.33205581011041474</v>
      </c>
      <c r="KX51" s="865">
        <f t="shared" si="360"/>
        <v>0.2449095133150235</v>
      </c>
      <c r="KY51" s="864">
        <f t="shared" si="957"/>
        <v>0.95482176442307809</v>
      </c>
      <c r="KZ51" s="865">
        <f t="shared" si="361"/>
        <v>3.6966718051108076</v>
      </c>
      <c r="LA51" s="864">
        <f t="shared" si="958"/>
        <v>-2.3808565917412997E-2</v>
      </c>
      <c r="LB51" s="866" t="s">
        <v>177</v>
      </c>
      <c r="LC51" s="867" t="s">
        <v>177</v>
      </c>
      <c r="LD51" s="865">
        <f t="shared" si="362"/>
        <v>0.8586926265198398</v>
      </c>
      <c r="LE51" s="864">
        <f t="shared" si="959"/>
        <v>-2.4953564108287443E-2</v>
      </c>
      <c r="LF51" s="865">
        <f t="shared" si="363"/>
        <v>3.0415078774569244E-2</v>
      </c>
      <c r="LG51" s="864">
        <f t="shared" si="960"/>
        <v>-0.16790463646232151</v>
      </c>
      <c r="LH51" s="865">
        <f t="shared" si="364"/>
        <v>9.9836695330172615E-2</v>
      </c>
      <c r="LI51" s="864">
        <f t="shared" si="961"/>
        <v>5.3647298452317818E-2</v>
      </c>
      <c r="LJ51" s="865">
        <f t="shared" si="365"/>
        <v>0.16543252571443456</v>
      </c>
      <c r="LK51" s="864">
        <f t="shared" si="962"/>
        <v>0.1027038785696841</v>
      </c>
      <c r="LL51" s="865">
        <f t="shared" si="366"/>
        <v>2.6608347744612475</v>
      </c>
      <c r="LM51" s="864">
        <f t="shared" si="963"/>
        <v>9.031282674616202E-2</v>
      </c>
      <c r="LN51" s="865">
        <f t="shared" si="367"/>
        <v>0.35440401307129876</v>
      </c>
      <c r="LO51" s="868">
        <f t="shared" si="964"/>
        <v>-0.48176307077381053</v>
      </c>
      <c r="LP51" s="869">
        <f t="shared" si="886"/>
        <v>0.11896730927715786</v>
      </c>
      <c r="LQ51" s="870">
        <f t="shared" si="887"/>
        <v>9.8533217670047787E-2</v>
      </c>
      <c r="LR51" s="870">
        <f t="shared" si="888"/>
        <v>4.0136665523685319E-2</v>
      </c>
      <c r="LS51" s="870">
        <f t="shared" si="889"/>
        <v>0.20002075327965679</v>
      </c>
      <c r="LT51" s="870">
        <f t="shared" si="890"/>
        <v>3.536137722579645E-2</v>
      </c>
      <c r="LU51" s="870">
        <f t="shared" si="891"/>
        <v>3.8022529587489633E-2</v>
      </c>
      <c r="LV51" s="870">
        <f t="shared" si="892"/>
        <v>1.2014289329318955E-2</v>
      </c>
      <c r="LW51" s="870">
        <f t="shared" si="893"/>
        <v>5.4645897388360624E-4</v>
      </c>
      <c r="LX51" s="871">
        <f t="shared" si="894"/>
        <v>8.2482687342851895E-3</v>
      </c>
      <c r="LY51" s="872" t="s">
        <v>177</v>
      </c>
      <c r="LZ51" s="871">
        <f t="shared" si="895"/>
        <v>1.9159741294568395E-3</v>
      </c>
      <c r="MA51" s="871">
        <f t="shared" si="896"/>
        <v>6.7864218554717143E-5</v>
      </c>
      <c r="MB51" s="871">
        <f t="shared" si="897"/>
        <v>2.2276251072321935E-4</v>
      </c>
      <c r="MC51" s="871">
        <f t="shared" si="898"/>
        <v>3.6912444529094444E-4</v>
      </c>
      <c r="MD51" s="871">
        <f t="shared" si="899"/>
        <v>5.9370378097791726E-3</v>
      </c>
      <c r="ME51" s="871">
        <f t="shared" si="900"/>
        <v>7.9077064300912944E-4</v>
      </c>
      <c r="MF51" s="869">
        <f t="shared" si="901"/>
        <v>0.19654726072111256</v>
      </c>
      <c r="MG51" s="870">
        <f t="shared" si="902"/>
        <v>0.16278786282345079</v>
      </c>
      <c r="MH51" s="870">
        <f t="shared" si="903"/>
        <v>6.6310247000555933E-2</v>
      </c>
      <c r="MI51" s="870">
        <f t="shared" si="904"/>
        <v>0.33045658831285651</v>
      </c>
      <c r="MJ51" s="870">
        <f t="shared" si="905"/>
        <v>5.8420938250056613E-2</v>
      </c>
      <c r="MK51" s="870">
        <f t="shared" si="906"/>
        <v>6.2817458691094619E-2</v>
      </c>
      <c r="ML51" s="870">
        <f t="shared" si="907"/>
        <v>1.9848945660250597E-2</v>
      </c>
      <c r="MM51" s="870">
        <f t="shared" si="908"/>
        <v>9.0281115935026812E-4</v>
      </c>
      <c r="MN51" s="871">
        <f t="shared" si="965"/>
        <v>1.362705969619356E-2</v>
      </c>
      <c r="MO51" s="872" t="s">
        <v>177</v>
      </c>
      <c r="MP51" s="871">
        <f t="shared" si="909"/>
        <v>3.1654029081211194E-3</v>
      </c>
      <c r="MQ51" s="871">
        <f t="shared" si="910"/>
        <v>1.121192564491294E-4</v>
      </c>
      <c r="MR51" s="871">
        <f t="shared" si="911"/>
        <v>3.6802850749531732E-4</v>
      </c>
      <c r="MS51" s="871">
        <f t="shared" si="912"/>
        <v>6.0983474391368149E-4</v>
      </c>
      <c r="MT51" s="871">
        <f t="shared" si="913"/>
        <v>9.808648488394623E-3</v>
      </c>
      <c r="MU51" s="871">
        <f t="shared" si="914"/>
        <v>1.3064412794276681E-3</v>
      </c>
      <c r="MV51" s="826">
        <f t="shared" si="1019"/>
        <v>866362.08330129355</v>
      </c>
      <c r="MW51" s="808">
        <f t="shared" si="1020"/>
        <v>259.08127066201939</v>
      </c>
      <c r="MX51" s="862">
        <f t="shared" si="1021"/>
        <v>0.58488207074047815</v>
      </c>
      <c r="MY51" s="1483">
        <f t="shared" si="966"/>
        <v>0.17686522260648394</v>
      </c>
      <c r="MZ51" s="823">
        <f t="shared" si="967"/>
        <v>0.10170274230977959</v>
      </c>
      <c r="NA51" s="1480">
        <f t="shared" si="968"/>
        <v>0.27856796491626351</v>
      </c>
      <c r="NB51" s="861">
        <f t="shared" si="969"/>
        <v>1253118.8041431522</v>
      </c>
      <c r="NC51" s="834">
        <f t="shared" si="970"/>
        <v>1292211.9647329631</v>
      </c>
      <c r="ND51" s="829">
        <f t="shared" si="1022"/>
        <v>0.84598199203068025</v>
      </c>
      <c r="NE51" s="875">
        <f t="shared" si="1023"/>
        <v>0.87237383114537403</v>
      </c>
    </row>
    <row r="52" spans="1:369" outlineLevel="1" x14ac:dyDescent="0.2">
      <c r="A52" s="876" t="s">
        <v>186</v>
      </c>
      <c r="B52" s="559">
        <f>DATI!D49</f>
        <v>55</v>
      </c>
      <c r="C52" s="1516" t="str">
        <f>DATI!F49 &amp; "/" &amp; DATI!E49 &amp; " (" &amp; TEXT(DATI!F49/DATI!E49,"0,0%") &amp; ")"</f>
        <v>55/55 (100,0%)</v>
      </c>
      <c r="D52" s="560">
        <f>DATI!G49</f>
        <v>870112</v>
      </c>
      <c r="E52" s="561">
        <f t="shared" si="915"/>
        <v>8.7316405764709962E-2</v>
      </c>
      <c r="F52" s="562">
        <f t="shared" si="916"/>
        <v>3.1022998059765674E-3</v>
      </c>
      <c r="G52" s="563">
        <f>DATI!H49</f>
        <v>381888.04287800001</v>
      </c>
      <c r="H52" s="564">
        <f t="shared" si="1006"/>
        <v>1046.2686106246576</v>
      </c>
      <c r="I52" s="877">
        <f t="shared" si="1007"/>
        <v>438.89527196268989</v>
      </c>
      <c r="J52" s="566">
        <f t="shared" si="805"/>
        <v>1.2024527998977805</v>
      </c>
      <c r="K52" s="567">
        <f t="shared" si="1008"/>
        <v>3.2746200978200177E-2</v>
      </c>
      <c r="L52" s="567">
        <f t="shared" si="917"/>
        <v>2.9552221321750918E-2</v>
      </c>
      <c r="M52" s="567">
        <f t="shared" si="918"/>
        <v>8.0070999736160747E-2</v>
      </c>
      <c r="N52" s="568">
        <f>DATI!I49</f>
        <v>79633.790999999997</v>
      </c>
      <c r="O52" s="568"/>
      <c r="P52" s="568">
        <f>DATI!J49</f>
        <v>22724.85468</v>
      </c>
      <c r="Q52" s="564">
        <f>DATI!K49</f>
        <v>22724.85468</v>
      </c>
      <c r="R52" s="564">
        <f>DATI!L49</f>
        <v>0</v>
      </c>
      <c r="S52" s="564">
        <f t="shared" si="919"/>
        <v>0</v>
      </c>
      <c r="T52" s="568">
        <f>DATI!M49</f>
        <v>12051.569</v>
      </c>
      <c r="U52" s="564">
        <f>DATI!N49</f>
        <v>12051.569</v>
      </c>
      <c r="V52" s="564">
        <f>DATI!O49</f>
        <v>0</v>
      </c>
      <c r="W52" s="569">
        <f t="shared" si="971"/>
        <v>0</v>
      </c>
      <c r="X52" s="570">
        <f>DATI!P49</f>
        <v>256140.12757400001</v>
      </c>
      <c r="Y52" s="564">
        <f>DATI!Q49</f>
        <v>14504.381613</v>
      </c>
      <c r="Z52" s="568">
        <f>DATI!R49</f>
        <v>11263.502624000001</v>
      </c>
      <c r="AA52" s="568">
        <f>DATI!U49</f>
        <v>71.760000000000005</v>
      </c>
      <c r="AB52" s="568">
        <f>DATI!V49</f>
        <v>2.4380000000000002</v>
      </c>
      <c r="AC52" s="568">
        <f>DATI!W49</f>
        <v>302254.25187800004</v>
      </c>
      <c r="AD52" s="565">
        <f t="shared" si="1009"/>
        <v>347.37396091307789</v>
      </c>
      <c r="AE52" s="567">
        <f t="shared" si="972"/>
        <v>3.2150294627601224E-2</v>
      </c>
      <c r="AF52" s="567">
        <f t="shared" si="973"/>
        <v>2.895815793388494E-2</v>
      </c>
      <c r="AG52" s="878">
        <f t="shared" si="1010"/>
        <v>0.79147346326986157</v>
      </c>
      <c r="AH52" s="572">
        <f t="shared" si="920"/>
        <v>79633.790999999997</v>
      </c>
      <c r="AI52" s="564">
        <f t="shared" si="921"/>
        <v>218.17476986301369</v>
      </c>
      <c r="AJ52" s="565">
        <f t="shared" si="1011"/>
        <v>91.521311049612009</v>
      </c>
      <c r="AK52" s="566">
        <f t="shared" si="1012"/>
        <v>0.25074331794414251</v>
      </c>
      <c r="AL52" s="567">
        <f t="shared" si="922"/>
        <v>3.5014270897506812E-2</v>
      </c>
      <c r="AM52" s="567">
        <f t="shared" si="923"/>
        <v>3.1813276769181879E-2</v>
      </c>
      <c r="AN52" s="579">
        <f>DATI!EH49/1000</f>
        <v>0</v>
      </c>
      <c r="AO52" s="580">
        <f>DATI!EI49/1000</f>
        <v>0</v>
      </c>
      <c r="AP52" s="580">
        <f>DATI!EJ49/1000</f>
        <v>0</v>
      </c>
      <c r="AQ52" s="580">
        <f>DATI!EK49/1000</f>
        <v>0</v>
      </c>
      <c r="AR52" s="580">
        <f>DATI!EL49/1000</f>
        <v>2.4380000000000002</v>
      </c>
      <c r="AS52" s="580">
        <f>DATI!EM49/1000</f>
        <v>0</v>
      </c>
      <c r="AT52" s="580">
        <f>DATI!EN49/1000</f>
        <v>0</v>
      </c>
      <c r="AU52" s="580">
        <f>DATI!EO49/1000</f>
        <v>0</v>
      </c>
      <c r="AV52" s="580">
        <f>DATI!EP49/1000</f>
        <v>0</v>
      </c>
      <c r="AW52" s="580">
        <f>DATI!EQ49/1000</f>
        <v>0</v>
      </c>
      <c r="AX52" s="580"/>
      <c r="AY52" s="580"/>
      <c r="AZ52" s="580">
        <f>DATI!EV49/1000</f>
        <v>0</v>
      </c>
      <c r="BA52" s="580"/>
      <c r="BB52" s="576">
        <f>DATI!DE49/1000</f>
        <v>4.3819999999999997</v>
      </c>
      <c r="BC52" s="577">
        <f>DATI!DF49/1000</f>
        <v>0</v>
      </c>
      <c r="BD52" s="577">
        <f>DATI!DG49/1000</f>
        <v>34.515999999999998</v>
      </c>
      <c r="BE52" s="577">
        <f>DATI!DH49/1000</f>
        <v>47301.486400000002</v>
      </c>
      <c r="BF52" s="577">
        <f>DATI!DI49/1000</f>
        <v>103.95399999999999</v>
      </c>
      <c r="BG52" s="577">
        <f>DATI!DJ49/1000</f>
        <v>26444.066239999993</v>
      </c>
      <c r="BH52" s="577">
        <f>DATI!DK49/1000</f>
        <v>4904.0786439999993</v>
      </c>
      <c r="BI52" s="577">
        <f>DATI!DL49/1000</f>
        <v>30562.77</v>
      </c>
      <c r="BJ52" s="577">
        <f>DATI!DM49/1000</f>
        <v>169.68995199999998</v>
      </c>
      <c r="BK52" s="577">
        <f>DATI!DN49/1000</f>
        <v>30.562660000000001</v>
      </c>
      <c r="BL52" s="577">
        <f>DATI!DO49/1000</f>
        <v>79.750499999999988</v>
      </c>
      <c r="BM52" s="577">
        <f>DATI!DP49/1000</f>
        <v>1633.2122960000002</v>
      </c>
      <c r="BN52" s="577">
        <f>DATI!DQ49/1000</f>
        <v>113.98</v>
      </c>
      <c r="BO52" s="577">
        <f>DATI!DR49/1000</f>
        <v>4412.0696600000001</v>
      </c>
      <c r="BP52" s="577">
        <f>DATI!DS49/1000</f>
        <v>1500.6079999999999</v>
      </c>
      <c r="BQ52" s="577">
        <f>DATI!DT49/1000</f>
        <v>41.121023999999998</v>
      </c>
      <c r="BR52" s="577">
        <f>DATI!DU49/1000</f>
        <v>73424.406000000003</v>
      </c>
      <c r="BS52" s="577">
        <f>DATI!DV49/1000</f>
        <v>26790.200612000001</v>
      </c>
      <c r="BT52" s="577">
        <f>DATI!DW49/1000</f>
        <v>1.8002</v>
      </c>
      <c r="BU52" s="577">
        <f>DATI!DX49/1000</f>
        <v>734.50506999999982</v>
      </c>
      <c r="BV52" s="578">
        <f>DATI!DY49/1000</f>
        <v>37852.968315999999</v>
      </c>
      <c r="BW52" s="579">
        <f>DATI!DZ49/1000</f>
        <v>34.515999999999998</v>
      </c>
      <c r="BX52" s="580">
        <f>DATI!EA49/1000</f>
        <v>0</v>
      </c>
      <c r="BY52" s="580">
        <f>DATI!EB49/1000</f>
        <v>0</v>
      </c>
      <c r="BZ52" s="580">
        <f>DATI!EC49/1000</f>
        <v>0</v>
      </c>
      <c r="CA52" s="580">
        <f>DATI!ED49/1000</f>
        <v>0</v>
      </c>
      <c r="CB52" s="580">
        <f>DATI!EE49/1000</f>
        <v>0</v>
      </c>
      <c r="CC52" s="580">
        <f>DATI!EF49/1000</f>
        <v>0</v>
      </c>
      <c r="CD52" s="581">
        <f>DATI!EG49/1000</f>
        <v>0</v>
      </c>
      <c r="CE52" s="579">
        <f t="shared" si="811"/>
        <v>5.0361332793939168E-3</v>
      </c>
      <c r="CF52" s="580">
        <f t="shared" si="812"/>
        <v>0</v>
      </c>
      <c r="CG52" s="580">
        <f t="shared" si="813"/>
        <v>3.9668456474568792E-2</v>
      </c>
      <c r="CH52" s="580">
        <f t="shared" si="814"/>
        <v>54.362526203523224</v>
      </c>
      <c r="CI52" s="580">
        <f t="shared" si="815"/>
        <v>0.11947197602147769</v>
      </c>
      <c r="CJ52" s="580">
        <f t="shared" si="816"/>
        <v>30.391565959324769</v>
      </c>
      <c r="CK52" s="580">
        <f t="shared" si="817"/>
        <v>5.6361464317237315</v>
      </c>
      <c r="CL52" s="580">
        <f t="shared" si="818"/>
        <v>35.125098837850757</v>
      </c>
      <c r="CM52" s="580">
        <f t="shared" si="819"/>
        <v>0.19502081571108087</v>
      </c>
      <c r="CN52" s="580">
        <f t="shared" si="820"/>
        <v>3.5124972417343976E-2</v>
      </c>
      <c r="CO52" s="580">
        <f t="shared" si="821"/>
        <v>9.1655442058033887E-2</v>
      </c>
      <c r="CP52" s="580">
        <f t="shared" si="822"/>
        <v>1.8770138740759812</v>
      </c>
      <c r="CQ52" s="580">
        <f t="shared" si="823"/>
        <v>0.13099463057629362</v>
      </c>
      <c r="CR52" s="580">
        <f t="shared" si="824"/>
        <v>5.070691658085396</v>
      </c>
      <c r="CS52" s="580">
        <f t="shared" si="825"/>
        <v>1.724614762237505</v>
      </c>
      <c r="CT52" s="580">
        <f t="shared" si="826"/>
        <v>4.7259460851016878E-2</v>
      </c>
      <c r="CU52" s="580">
        <f t="shared" si="827"/>
        <v>84.385005608473392</v>
      </c>
      <c r="CV52" s="580">
        <f t="shared" si="828"/>
        <v>30.789370347725349</v>
      </c>
      <c r="CW52" s="580">
        <f t="shared" si="829"/>
        <v>2.0689290574087017E-3</v>
      </c>
      <c r="CX52" s="580">
        <f t="shared" si="830"/>
        <v>0.84415002896178859</v>
      </c>
      <c r="CY52" s="581">
        <f t="shared" si="831"/>
        <v>43.503558525798979</v>
      </c>
      <c r="CZ52" s="563">
        <f>DATI!AA49</f>
        <v>371094.96585399995</v>
      </c>
      <c r="DA52" s="564">
        <f t="shared" si="832"/>
        <v>1016.6985365863012</v>
      </c>
      <c r="DB52" s="565">
        <f t="shared" si="288"/>
        <v>426.49103317044239</v>
      </c>
      <c r="DC52" s="566">
        <f t="shared" si="833"/>
        <v>1.1684685840286093</v>
      </c>
      <c r="DD52" s="582">
        <f t="shared" si="974"/>
        <v>3.246474062188736E-2</v>
      </c>
      <c r="DE52" s="583">
        <f t="shared" si="924"/>
        <v>2.9271631439375796E-2</v>
      </c>
      <c r="DF52" s="564">
        <f t="shared" si="975"/>
        <v>11668.681106999982</v>
      </c>
      <c r="DG52" s="584">
        <f t="shared" si="976"/>
        <v>12.129051218195457</v>
      </c>
      <c r="DH52" s="585">
        <f t="shared" si="925"/>
        <v>8.0069656126851629E-2</v>
      </c>
      <c r="DI52" s="586">
        <f>DATI!AB49+DATI!AG49</f>
        <v>259294.81590744335</v>
      </c>
      <c r="DJ52" s="564">
        <f t="shared" si="926"/>
        <v>710.39675591080368</v>
      </c>
      <c r="DK52" s="587">
        <f t="shared" si="290"/>
        <v>298.00165485298828</v>
      </c>
      <c r="DL52" s="588">
        <f t="shared" si="291"/>
        <v>0.81644289000818704</v>
      </c>
      <c r="DM52" s="589">
        <f t="shared" si="977"/>
        <v>0.69872900407239102</v>
      </c>
      <c r="DN52" s="590">
        <f t="shared" si="978"/>
        <v>-8.09171194156179E-3</v>
      </c>
      <c r="DO52" s="590">
        <f t="shared" si="979"/>
        <v>-5.0000000000000044E-3</v>
      </c>
      <c r="DP52" s="590">
        <f t="shared" si="980"/>
        <v>2.4110333350955825E-2</v>
      </c>
      <c r="DQ52" s="590">
        <f t="shared" si="981"/>
        <v>2.0943061888146999E-2</v>
      </c>
      <c r="DR52" s="591">
        <f t="shared" si="982"/>
        <v>6104.5028490702389</v>
      </c>
      <c r="DS52" s="591">
        <f t="shared" si="983"/>
        <v>6.1130412981249265</v>
      </c>
      <c r="DT52" s="592">
        <f t="shared" si="984"/>
        <v>8.5530295826681896E-2</v>
      </c>
      <c r="DU52" s="593" t="str">
        <f>DATI!AI49</f>
        <v>10/10</v>
      </c>
      <c r="DV52" s="592">
        <f>DATI!AJ49/DATI!AK49</f>
        <v>1</v>
      </c>
      <c r="DW52" s="594">
        <f>DATI!AB49</f>
        <v>256651.501174</v>
      </c>
      <c r="DX52" s="564">
        <f t="shared" si="834"/>
        <v>703.15479773698632</v>
      </c>
      <c r="DY52" s="595">
        <f t="shared" si="1013"/>
        <v>294.96375314212423</v>
      </c>
      <c r="DZ52" s="566">
        <f t="shared" si="1014"/>
        <v>0.80811987162225818</v>
      </c>
      <c r="EA52" s="589">
        <f t="shared" si="985"/>
        <v>0.69160598981279231</v>
      </c>
      <c r="EB52" s="585">
        <f t="shared" si="986"/>
        <v>-8.5460399769241285E-3</v>
      </c>
      <c r="EC52" s="596">
        <f t="shared" si="987"/>
        <v>111800.1499465566</v>
      </c>
      <c r="ED52" s="597">
        <f t="shared" si="835"/>
        <v>306.30178067549753</v>
      </c>
      <c r="EE52" s="598">
        <f t="shared" si="296"/>
        <v>128.48937831745408</v>
      </c>
      <c r="EF52" s="599">
        <f t="shared" si="297"/>
        <v>0.35202569402042216</v>
      </c>
      <c r="EG52" s="600">
        <f t="shared" si="927"/>
        <v>5.2375651763586391E-2</v>
      </c>
      <c r="EH52" s="600">
        <f t="shared" si="928"/>
        <v>4.9120964000521745E-2</v>
      </c>
      <c r="EI52" s="582">
        <f t="shared" si="836"/>
        <v>0.30127099592760898</v>
      </c>
      <c r="EJ52" s="601">
        <f t="shared" si="929"/>
        <v>5564.1782579297433</v>
      </c>
      <c r="EK52" s="601">
        <f t="shared" si="930"/>
        <v>6.0160099200705162</v>
      </c>
      <c r="EL52" s="563">
        <f>DATI!AD49</f>
        <v>79667.040999999997</v>
      </c>
      <c r="EM52" s="564">
        <f t="shared" si="837"/>
        <v>218.26586575342466</v>
      </c>
      <c r="EN52" s="595">
        <f t="shared" si="300"/>
        <v>91.559524520981213</v>
      </c>
      <c r="EO52" s="566">
        <f t="shared" si="838"/>
        <v>0.25084801238624987</v>
      </c>
      <c r="EP52" s="582">
        <f t="shared" si="988"/>
        <v>3.2228519290478798E-2</v>
      </c>
      <c r="EQ52" s="583">
        <f t="shared" si="989"/>
        <v>2.903614067093252E-2</v>
      </c>
      <c r="ER52" s="582">
        <f t="shared" si="931"/>
        <v>5.9343926409462948E-2</v>
      </c>
      <c r="ES52" s="564">
        <f t="shared" si="990"/>
        <v>2487.3859999999986</v>
      </c>
      <c r="ET52" s="582">
        <f t="shared" si="839"/>
        <v>0.21468100710194876</v>
      </c>
      <c r="EU52" s="584">
        <f t="shared" si="991"/>
        <v>2.5835197897146145</v>
      </c>
      <c r="EV52" s="563">
        <f>DATI!AE49</f>
        <v>22724.85468</v>
      </c>
      <c r="EW52" s="564">
        <f t="shared" si="840"/>
        <v>62.259875835616441</v>
      </c>
      <c r="EX52" s="595">
        <f t="shared" si="304"/>
        <v>26.117160411533227</v>
      </c>
      <c r="EY52" s="566">
        <f t="shared" si="1015"/>
        <v>7.1553864141186918E-2</v>
      </c>
      <c r="EZ52" s="582">
        <f t="shared" si="992"/>
        <v>0.12810142904484043</v>
      </c>
      <c r="FA52" s="583">
        <f t="shared" si="993"/>
        <v>0.12461254376850868</v>
      </c>
      <c r="FB52" s="564">
        <f t="shared" si="994"/>
        <v>2580.5182799999966</v>
      </c>
      <c r="FC52" s="584">
        <f t="shared" si="995"/>
        <v>2.8939084957968078</v>
      </c>
      <c r="FD52" s="564">
        <f>DATI!AG49</f>
        <v>2643.3147334433424</v>
      </c>
      <c r="FE52" s="582">
        <f t="shared" si="841"/>
        <v>7.1230142595987223E-3</v>
      </c>
      <c r="FF52" s="564">
        <f t="shared" si="996"/>
        <v>20081.539946556659</v>
      </c>
      <c r="FG52" s="582">
        <f t="shared" si="932"/>
        <v>2.3079258700669177E-2</v>
      </c>
      <c r="FH52" s="563">
        <f>DATI!AF49</f>
        <v>12051.569</v>
      </c>
      <c r="FI52" s="564">
        <f t="shared" si="933"/>
        <v>33.017997260273972</v>
      </c>
      <c r="FJ52" s="590">
        <f t="shared" si="842"/>
        <v>3.2475700585874977E-2</v>
      </c>
      <c r="FK52" s="590">
        <f t="shared" si="934"/>
        <v>5.9178391988064162E-2</v>
      </c>
      <c r="FL52" s="602">
        <f>DATI!AL49</f>
        <v>4510.1904999657272</v>
      </c>
      <c r="FM52" s="603" t="str">
        <f>DATI!AM49</f>
        <v>7/7</v>
      </c>
      <c r="FN52" s="604">
        <f>DATI!AN49/DATI!AO49</f>
        <v>1</v>
      </c>
      <c r="FO52" s="567">
        <f t="shared" si="935"/>
        <v>0.3742409390815194</v>
      </c>
      <c r="FP52" s="605">
        <f t="shared" si="843"/>
        <v>1.21537366845881E-2</v>
      </c>
      <c r="FQ52" s="567">
        <f t="shared" si="936"/>
        <v>-9.9273331245514171E-2</v>
      </c>
      <c r="FR52" s="563">
        <f>DATI!AP49</f>
        <v>14631.837880999999</v>
      </c>
      <c r="FS52" s="602">
        <f>DATI!AQ49</f>
        <v>3.5330000000000004</v>
      </c>
      <c r="FT52" s="602">
        <f>DATI!AR49</f>
        <v>11263.502624000002</v>
      </c>
      <c r="FU52" s="576">
        <f>DATI!AS49/1000</f>
        <v>19.654</v>
      </c>
      <c r="FV52" s="577">
        <f>DATI!AT49/1000</f>
        <v>0.78</v>
      </c>
      <c r="FW52" s="577">
        <f>DATI!AU49/1000</f>
        <v>3.3159999999999998</v>
      </c>
      <c r="FX52" s="577">
        <f>DATI!AV49/1000</f>
        <v>47301.486400000002</v>
      </c>
      <c r="FY52" s="577">
        <f>DATI!AW49/1000</f>
        <v>103.95399999999999</v>
      </c>
      <c r="FZ52" s="577">
        <f>DATI!AX49/1000</f>
        <v>26444.066239999993</v>
      </c>
      <c r="GA52" s="577">
        <f>DATI!AY49/1000</f>
        <v>4912.5336439999992</v>
      </c>
      <c r="GB52" s="577">
        <f>DATI!AZ49/1000</f>
        <v>30562.77</v>
      </c>
      <c r="GC52" s="577">
        <f>DATI!BA49/1000</f>
        <v>169.68995199999998</v>
      </c>
      <c r="GD52" s="577">
        <f>DATI!BB49/1000</f>
        <v>131.20866000000001</v>
      </c>
      <c r="GE52" s="577">
        <f>DATI!BC49/1000</f>
        <v>79.750499999999988</v>
      </c>
      <c r="GF52" s="577">
        <f>DATI!BD49/1000</f>
        <v>1633.2122960000002</v>
      </c>
      <c r="GG52" s="577">
        <f>DATI!BE49/1000</f>
        <v>113.98</v>
      </c>
      <c r="GH52" s="577">
        <f>DATI!BF49/1000</f>
        <v>4412.0696600000001</v>
      </c>
      <c r="GI52" s="577">
        <f>DATI!BG49/1000</f>
        <v>0.39900000000000002</v>
      </c>
      <c r="GJ52" s="577">
        <f>DATI!BH49/1000</f>
        <v>1500.6079999999999</v>
      </c>
      <c r="GK52" s="577">
        <f>DATI!BI49/1000</f>
        <v>41.121023999999998</v>
      </c>
      <c r="GL52" s="577">
        <f>DATI!BJ49/1000</f>
        <v>73424.406000000003</v>
      </c>
      <c r="GM52" s="577">
        <f>DATI!BK49/1000</f>
        <v>26790.200612000001</v>
      </c>
      <c r="GN52" s="577">
        <f>DATI!BL49/1000</f>
        <v>1.8002</v>
      </c>
      <c r="GO52" s="577">
        <f>DATI!BM49/1000</f>
        <v>734.50506999999982</v>
      </c>
      <c r="GP52" s="578">
        <f>DATI!BN49/1000</f>
        <v>38269.989915999991</v>
      </c>
      <c r="GQ52" s="579">
        <f>DATI!BO49/1000</f>
        <v>3.3159999999999998</v>
      </c>
      <c r="GR52" s="580">
        <f>DATI!BP49/1000</f>
        <v>0</v>
      </c>
      <c r="GS52" s="580">
        <f>DATI!BQ49/1000</f>
        <v>0</v>
      </c>
      <c r="GT52" s="580">
        <f>DATI!BR49/1000</f>
        <v>0</v>
      </c>
      <c r="GU52" s="580">
        <f>DATI!BS49/1000</f>
        <v>0</v>
      </c>
      <c r="GV52" s="580">
        <f>DATI!BT49/1000</f>
        <v>0</v>
      </c>
      <c r="GW52" s="580">
        <f>DATI!BU49/1000</f>
        <v>0</v>
      </c>
      <c r="GX52" s="581">
        <f>DATI!BV49/1000</f>
        <v>0</v>
      </c>
      <c r="GY52" s="579">
        <f t="shared" si="847"/>
        <v>2.258789673053584E-2</v>
      </c>
      <c r="GZ52" s="580">
        <f t="shared" si="848"/>
        <v>8.9643632084145488E-4</v>
      </c>
      <c r="HA52" s="580">
        <f t="shared" si="849"/>
        <v>3.8110036409105953E-3</v>
      </c>
      <c r="HB52" s="580">
        <f t="shared" si="850"/>
        <v>54.362526203523224</v>
      </c>
      <c r="HC52" s="580">
        <f t="shared" si="851"/>
        <v>0.11947197602147769</v>
      </c>
      <c r="HD52" s="580">
        <f t="shared" si="852"/>
        <v>30.391565959324769</v>
      </c>
      <c r="HE52" s="580">
        <f t="shared" si="853"/>
        <v>5.6458635715861858</v>
      </c>
      <c r="HF52" s="580">
        <f t="shared" si="854"/>
        <v>35.125098837850757</v>
      </c>
      <c r="HG52" s="580">
        <f t="shared" si="855"/>
        <v>0.19502081571108087</v>
      </c>
      <c r="HH52" s="580">
        <f t="shared" si="856"/>
        <v>0.15079513901658637</v>
      </c>
      <c r="HI52" s="580">
        <f t="shared" si="857"/>
        <v>9.1655442058033887E-2</v>
      </c>
      <c r="HJ52" s="580">
        <f t="shared" si="858"/>
        <v>1.8770138740759812</v>
      </c>
      <c r="HK52" s="580">
        <f t="shared" si="859"/>
        <v>0.13099463057629362</v>
      </c>
      <c r="HL52" s="580">
        <f t="shared" si="860"/>
        <v>5.070691658085396</v>
      </c>
      <c r="HM52" s="580">
        <f t="shared" si="861"/>
        <v>4.5856165643043655E-4</v>
      </c>
      <c r="HN52" s="580">
        <f t="shared" si="862"/>
        <v>1.724614762237505</v>
      </c>
      <c r="HO52" s="580">
        <f t="shared" si="863"/>
        <v>4.7259460851016878E-2</v>
      </c>
      <c r="HP52" s="580">
        <f t="shared" si="1005"/>
        <v>84.385005608473392</v>
      </c>
      <c r="HQ52" s="580">
        <f t="shared" si="865"/>
        <v>30.789370347725349</v>
      </c>
      <c r="HR52" s="580">
        <f t="shared" si="866"/>
        <v>2.0689290574087017E-3</v>
      </c>
      <c r="HS52" s="580">
        <f t="shared" si="867"/>
        <v>0.84415002896178859</v>
      </c>
      <c r="HT52" s="581">
        <f t="shared" si="868"/>
        <v>43.982831998639249</v>
      </c>
      <c r="HU52" s="607">
        <f t="shared" si="937"/>
        <v>111800.14994655664</v>
      </c>
      <c r="HV52" s="608">
        <f t="shared" si="1003"/>
        <v>79667.041000000027</v>
      </c>
      <c r="HW52" s="609">
        <f t="shared" si="997"/>
        <v>0</v>
      </c>
      <c r="HX52" s="610">
        <f>DATI!CQ49</f>
        <v>0</v>
      </c>
      <c r="HY52" s="610">
        <f>DATI!CT49</f>
        <v>0</v>
      </c>
      <c r="HZ52" s="611">
        <f t="shared" si="938"/>
        <v>0</v>
      </c>
      <c r="IA52" s="611">
        <f t="shared" si="869"/>
        <v>0</v>
      </c>
      <c r="IB52" s="582">
        <f t="shared" si="870"/>
        <v>0</v>
      </c>
      <c r="IC52" s="610">
        <f>DATI!CV49</f>
        <v>3053.482725953907</v>
      </c>
      <c r="ID52" s="612">
        <f t="shared" si="939"/>
        <v>3053.482725953907</v>
      </c>
      <c r="IE52" s="613">
        <f t="shared" si="871"/>
        <v>8.2283054390860158E-3</v>
      </c>
      <c r="IF52" s="613">
        <f t="shared" si="872"/>
        <v>2.7311973440228395E-2</v>
      </c>
      <c r="IG52" s="609">
        <f t="shared" si="998"/>
        <v>0</v>
      </c>
      <c r="IH52" s="590">
        <f t="shared" si="1016"/>
        <v>0</v>
      </c>
      <c r="II52" s="610">
        <f>DATI!CX49</f>
        <v>0</v>
      </c>
      <c r="IJ52" s="610">
        <f>DATI!DA49</f>
        <v>0</v>
      </c>
      <c r="IK52" s="615">
        <f>DATI!CS49</f>
        <v>52998.675946556636</v>
      </c>
      <c r="IL52" s="594">
        <f t="shared" si="1004"/>
        <v>51786.735946556633</v>
      </c>
      <c r="IM52" s="594">
        <f t="shared" si="999"/>
        <v>32135.159531754947</v>
      </c>
      <c r="IN52" s="582">
        <f t="shared" si="874"/>
        <v>0.13955116806119949</v>
      </c>
      <c r="IO52" s="582">
        <f t="shared" si="875"/>
        <v>0.46320810814039182</v>
      </c>
      <c r="IP52" s="609">
        <f t="shared" si="941"/>
        <v>19653.627000000011</v>
      </c>
      <c r="IQ52" s="590">
        <f t="shared" si="1017"/>
        <v>5.1464368593176046E-2</v>
      </c>
      <c r="IR52" s="610">
        <f>DATI!CZ49</f>
        <v>20865.56700000001</v>
      </c>
      <c r="IS52" s="594">
        <f t="shared" si="1000"/>
        <v>60013.414000000012</v>
      </c>
      <c r="IT52" s="615">
        <f>DATI!CR49</f>
        <v>58801.474000000009</v>
      </c>
      <c r="IU52" s="617">
        <f>DATI!CU49</f>
        <v>1211.9399999999998</v>
      </c>
      <c r="IV52" s="582">
        <f t="shared" si="942"/>
        <v>-7.180958393738443E-2</v>
      </c>
      <c r="IW52" s="590">
        <f t="shared" si="877"/>
        <v>0.16171982786640957</v>
      </c>
      <c r="IX52" s="582">
        <f t="shared" si="943"/>
        <v>0.53679189185960818</v>
      </c>
      <c r="IY52" s="615">
        <f>DATI!CW49</f>
        <v>16598.093688847777</v>
      </c>
      <c r="IZ52" s="618">
        <f t="shared" si="1001"/>
        <v>76611.507688847792</v>
      </c>
      <c r="JA52" s="619">
        <f t="shared" si="878"/>
        <v>0.20644717589348568</v>
      </c>
      <c r="JB52" s="619">
        <f t="shared" si="879"/>
        <v>0.68525406920715282</v>
      </c>
      <c r="JC52" s="620">
        <f t="shared" si="1002"/>
        <v>60013.414000000012</v>
      </c>
      <c r="JD52" s="590">
        <f t="shared" si="1018"/>
        <v>0.15714923553962179</v>
      </c>
      <c r="JE52" s="610">
        <f>DATI!CY49</f>
        <v>58801.474000000009</v>
      </c>
      <c r="JF52" s="610">
        <f>DATI!DB49</f>
        <v>1211.9399999999998</v>
      </c>
      <c r="JG52" s="586">
        <f t="shared" si="881"/>
        <v>249701.5554501852</v>
      </c>
      <c r="JH52" s="566">
        <f t="shared" si="350"/>
        <v>286.97633804634944</v>
      </c>
      <c r="JI52" s="589">
        <f t="shared" si="944"/>
        <v>0.6728777763814382</v>
      </c>
      <c r="JJ52" s="603" t="str">
        <f>DATI!CN49</f>
        <v>7/8</v>
      </c>
      <c r="JK52" s="604">
        <f>DATI!CO49/DATI!CP49</f>
        <v>0.99594833845230657</v>
      </c>
      <c r="JL52" s="621">
        <f t="shared" si="945"/>
        <v>2.0907946805857142E-2</v>
      </c>
      <c r="JM52" s="622">
        <f t="shared" si="946"/>
        <v>-1.1193402894387484E-2</v>
      </c>
      <c r="JN52" s="623">
        <f t="shared" si="882"/>
        <v>309714.96945018519</v>
      </c>
      <c r="JO52" s="594">
        <f t="shared" si="883"/>
        <v>326313.06313903298</v>
      </c>
      <c r="JP52" s="589">
        <f t="shared" si="947"/>
        <v>0.83459760424784768</v>
      </c>
      <c r="JQ52" s="590">
        <f t="shared" si="948"/>
        <v>-2.5784904479937087E-2</v>
      </c>
      <c r="JR52" s="624">
        <f t="shared" si="884"/>
        <v>0.8793249522749238</v>
      </c>
      <c r="JS52" s="585">
        <f t="shared" si="949"/>
        <v>-9.8240535906520821E-3</v>
      </c>
      <c r="JT52" s="576">
        <f>DATI!BW49</f>
        <v>45008.555416923431</v>
      </c>
      <c r="JU52" s="577">
        <f>DATI!BX49</f>
        <v>36739.189498175103</v>
      </c>
      <c r="JV52" s="577">
        <f>DATI!BY49</f>
        <v>21505.170891829046</v>
      </c>
      <c r="JW52" s="577">
        <f>DATI!BZ49</f>
        <v>73424.406000000003</v>
      </c>
      <c r="JX52" s="577">
        <f>DATI!CA49</f>
        <v>26790.200612000001</v>
      </c>
      <c r="JY52" s="577">
        <f>DATI!CB49</f>
        <v>25152.419512943561</v>
      </c>
      <c r="JZ52" s="577">
        <f>DATI!CC49</f>
        <v>6850.1962007185975</v>
      </c>
      <c r="KA52" s="577">
        <f>DATI!CD49</f>
        <v>790.72670695973557</v>
      </c>
      <c r="KB52" s="577">
        <f>DATI!CE49</f>
        <v>3970.8625888080624</v>
      </c>
      <c r="KC52" s="577">
        <f>DATI!CF49</f>
        <v>0</v>
      </c>
      <c r="KD52" s="577">
        <f>DATI!CG49</f>
        <v>920.40876999999989</v>
      </c>
      <c r="KE52" s="577">
        <f>DATI!CH49</f>
        <v>19.260920374870299</v>
      </c>
      <c r="KF52" s="577">
        <f>DATI!CI49</f>
        <v>128.58448930260658</v>
      </c>
      <c r="KG52" s="577">
        <f>DATI!CJ49</f>
        <v>166.29615619657898</v>
      </c>
      <c r="KH52" s="577">
        <f>DATI!CK49</f>
        <v>1350.5471642227174</v>
      </c>
      <c r="KI52" s="577">
        <f>DATI!CL49</f>
        <v>651.63405832179274</v>
      </c>
      <c r="KJ52" s="625">
        <f t="shared" si="353"/>
        <v>51.727312595302024</v>
      </c>
      <c r="KK52" s="626">
        <f t="shared" si="950"/>
        <v>1.9858451228184994E-2</v>
      </c>
      <c r="KL52" s="627">
        <f t="shared" si="354"/>
        <v>42.223517774924495</v>
      </c>
      <c r="KM52" s="626">
        <f t="shared" si="951"/>
        <v>5.2669408754111111E-3</v>
      </c>
      <c r="KN52" s="627">
        <f t="shared" si="355"/>
        <v>24.715405478638438</v>
      </c>
      <c r="KO52" s="626">
        <f t="shared" si="952"/>
        <v>-1.2679349805598955E-2</v>
      </c>
      <c r="KP52" s="627">
        <f t="shared" si="356"/>
        <v>84.385005608473392</v>
      </c>
      <c r="KQ52" s="626">
        <f t="shared" si="953"/>
        <v>4.4319565101795296E-3</v>
      </c>
      <c r="KR52" s="627">
        <f t="shared" si="357"/>
        <v>30.789370347725349</v>
      </c>
      <c r="KS52" s="626">
        <f t="shared" si="954"/>
        <v>-3.6255122820386954E-2</v>
      </c>
      <c r="KT52" s="627">
        <f t="shared" si="358"/>
        <v>28.907105651851211</v>
      </c>
      <c r="KU52" s="626">
        <f t="shared" si="955"/>
        <v>0.20859777163257587</v>
      </c>
      <c r="KV52" s="627">
        <f t="shared" si="359"/>
        <v>7.8727752297619125</v>
      </c>
      <c r="KW52" s="626">
        <f t="shared" si="956"/>
        <v>2.4198792961035352E-2</v>
      </c>
      <c r="KX52" s="627">
        <f t="shared" si="360"/>
        <v>0.90876428202315973</v>
      </c>
      <c r="KY52" s="626">
        <f t="shared" si="957"/>
        <v>7.2205374090714175E-2</v>
      </c>
      <c r="KZ52" s="627">
        <f t="shared" si="361"/>
        <v>4.5636223713821469</v>
      </c>
      <c r="LA52" s="626">
        <f t="shared" si="958"/>
        <v>-1.4598360854931922E-2</v>
      </c>
      <c r="LB52" s="628" t="s">
        <v>177</v>
      </c>
      <c r="LC52" s="629" t="s">
        <v>177</v>
      </c>
      <c r="LD52" s="627">
        <f t="shared" si="362"/>
        <v>1.0578049377551395</v>
      </c>
      <c r="LE52" s="626">
        <f t="shared" si="959"/>
        <v>-2.8252035003827634E-2</v>
      </c>
      <c r="LF52" s="627">
        <f t="shared" si="363"/>
        <v>2.2136139226755062E-2</v>
      </c>
      <c r="LG52" s="626">
        <f t="shared" si="960"/>
        <v>3.4953171692582656E-2</v>
      </c>
      <c r="LH52" s="627">
        <f t="shared" si="364"/>
        <v>0.14777923911244367</v>
      </c>
      <c r="LI52" s="626">
        <f t="shared" si="961"/>
        <v>9.8141011316198651E-2</v>
      </c>
      <c r="LJ52" s="627">
        <f t="shared" si="365"/>
        <v>0.19112040311658612</v>
      </c>
      <c r="LK52" s="626">
        <f t="shared" si="962"/>
        <v>3.5048700660141416E-2</v>
      </c>
      <c r="LL52" s="627">
        <f t="shared" si="366"/>
        <v>1.5521532448957345</v>
      </c>
      <c r="LM52" s="626">
        <f t="shared" si="963"/>
        <v>4.1214532274755022E-2</v>
      </c>
      <c r="LN52" s="627">
        <f t="shared" si="367"/>
        <v>0.74890825356022295</v>
      </c>
      <c r="LO52" s="630">
        <f t="shared" si="964"/>
        <v>3.2797292942513809E-2</v>
      </c>
      <c r="LP52" s="631">
        <f t="shared" si="886"/>
        <v>0.12128581511027872</v>
      </c>
      <c r="LQ52" s="632">
        <f t="shared" si="887"/>
        <v>9.900212311861277E-2</v>
      </c>
      <c r="LR52" s="632">
        <f t="shared" si="888"/>
        <v>5.7950586428299422E-2</v>
      </c>
      <c r="LS52" s="632">
        <f t="shared" si="889"/>
        <v>0.19785880369201073</v>
      </c>
      <c r="LT52" s="632">
        <f t="shared" si="890"/>
        <v>7.2192304065208157E-2</v>
      </c>
      <c r="LU52" s="632">
        <f t="shared" si="891"/>
        <v>6.777892945828666E-2</v>
      </c>
      <c r="LV52" s="632">
        <f t="shared" si="892"/>
        <v>1.8459415597175396E-2</v>
      </c>
      <c r="LW52" s="632">
        <f t="shared" si="893"/>
        <v>2.1307934079354543E-3</v>
      </c>
      <c r="LX52" s="633">
        <f t="shared" si="894"/>
        <v>1.0700394654155241E-2</v>
      </c>
      <c r="LY52" s="634" t="s">
        <v>177</v>
      </c>
      <c r="LZ52" s="633">
        <f t="shared" si="895"/>
        <v>2.4802512960041519E-3</v>
      </c>
      <c r="MA52" s="633">
        <f t="shared" si="896"/>
        <v>5.1902941691879835E-5</v>
      </c>
      <c r="MB52" s="633">
        <f t="shared" si="897"/>
        <v>3.4650022537140976E-4</v>
      </c>
      <c r="MC52" s="633">
        <f t="shared" si="898"/>
        <v>4.4812291057056525E-4</v>
      </c>
      <c r="MD52" s="633">
        <f t="shared" si="899"/>
        <v>3.6393572764176589E-3</v>
      </c>
      <c r="ME52" s="633">
        <f t="shared" si="900"/>
        <v>1.7559765512371985E-3</v>
      </c>
      <c r="MF52" s="631">
        <f t="shared" si="901"/>
        <v>0.17536836999215263</v>
      </c>
      <c r="MG52" s="632">
        <f t="shared" si="902"/>
        <v>0.14314815744353399</v>
      </c>
      <c r="MH52" s="632">
        <f t="shared" si="903"/>
        <v>8.379133102069547E-2</v>
      </c>
      <c r="MI52" s="632">
        <f t="shared" si="904"/>
        <v>0.28608601806003475</v>
      </c>
      <c r="MJ52" s="632">
        <f t="shared" si="905"/>
        <v>0.10438357262456555</v>
      </c>
      <c r="MK52" s="632">
        <f t="shared" si="906"/>
        <v>9.8002230253432937E-2</v>
      </c>
      <c r="ML52" s="632">
        <f t="shared" si="907"/>
        <v>2.6690653159571521E-2</v>
      </c>
      <c r="MM52" s="632">
        <f t="shared" si="908"/>
        <v>3.0809354449232414E-3</v>
      </c>
      <c r="MN52" s="633">
        <f t="shared" si="965"/>
        <v>1.5471807375542946E-2</v>
      </c>
      <c r="MO52" s="634" t="s">
        <v>177</v>
      </c>
      <c r="MP52" s="633">
        <f t="shared" si="909"/>
        <v>3.5862200914071316E-3</v>
      </c>
      <c r="MQ52" s="633">
        <f t="shared" si="910"/>
        <v>7.5046981166153884E-5</v>
      </c>
      <c r="MR52" s="633">
        <f t="shared" si="911"/>
        <v>5.010081324848015E-4</v>
      </c>
      <c r="MS52" s="633">
        <f t="shared" si="912"/>
        <v>6.4794538678282065E-4</v>
      </c>
      <c r="MT52" s="633">
        <f t="shared" si="913"/>
        <v>5.2621829915076067E-3</v>
      </c>
      <c r="MU52" s="633">
        <f t="shared" si="914"/>
        <v>2.5389840127216304E-3</v>
      </c>
      <c r="MV52" s="586">
        <f t="shared" si="1019"/>
        <v>260811.54802170521</v>
      </c>
      <c r="MW52" s="566">
        <f t="shared" si="1020"/>
        <v>286.97633804634944</v>
      </c>
      <c r="MX52" s="624">
        <f t="shared" si="1021"/>
        <v>0.68295290435428857</v>
      </c>
      <c r="MY52" s="1471">
        <f t="shared" si="966"/>
        <v>0.15397568763048453</v>
      </c>
      <c r="MZ52" s="583">
        <f t="shared" si="967"/>
        <v>3.1735479091372669E-3</v>
      </c>
      <c r="NA52" s="1472">
        <f t="shared" si="968"/>
        <v>0.15714923553962179</v>
      </c>
      <c r="NB52" s="623">
        <f t="shared" si="969"/>
        <v>309714.96945018519</v>
      </c>
      <c r="NC52" s="594">
        <f t="shared" si="970"/>
        <v>326313.06313903298</v>
      </c>
      <c r="ND52" s="589">
        <f t="shared" si="1022"/>
        <v>0.81100986329946023</v>
      </c>
      <c r="NE52" s="638">
        <f t="shared" si="1023"/>
        <v>0.85447310861020775</v>
      </c>
    </row>
    <row r="53" spans="1:369" ht="8.25" customHeight="1" outlineLevel="1" x14ac:dyDescent="0.2">
      <c r="A53" s="800" t="s">
        <v>187</v>
      </c>
      <c r="B53" s="801">
        <f>DATI!D50</f>
        <v>186</v>
      </c>
      <c r="C53" s="1519" t="str">
        <f>DATI!F50 &amp; "/" &amp; DATI!E50 &amp; " (" &amp; TEXT(DATI!F50/DATI!E50,"0,0%") &amp; ")"</f>
        <v>184/186 (98,9%)</v>
      </c>
      <c r="D53" s="802">
        <f>DATI!G50</f>
        <v>534691</v>
      </c>
      <c r="E53" s="803">
        <f t="shared" si="915"/>
        <v>5.3656651459511574E-2</v>
      </c>
      <c r="F53" s="804">
        <f t="shared" si="916"/>
        <v>-4.8602582292583805E-4</v>
      </c>
      <c r="G53" s="805">
        <f>DATI!H50</f>
        <v>273214.45279999997</v>
      </c>
      <c r="H53" s="806">
        <f t="shared" si="1006"/>
        <v>748.53274739726021</v>
      </c>
      <c r="I53" s="807">
        <f t="shared" si="1007"/>
        <v>510.9763448421611</v>
      </c>
      <c r="J53" s="808">
        <f t="shared" si="805"/>
        <v>1.3999351913483866</v>
      </c>
      <c r="K53" s="809">
        <f t="shared" si="1008"/>
        <v>-7.150484877335158E-3</v>
      </c>
      <c r="L53" s="809">
        <f t="shared" si="917"/>
        <v>-6.6676997286569889E-3</v>
      </c>
      <c r="M53" s="809">
        <f t="shared" si="918"/>
        <v>5.728525620544999E-2</v>
      </c>
      <c r="N53" s="810">
        <f>DATI!I50</f>
        <v>112695.94502</v>
      </c>
      <c r="O53" s="810"/>
      <c r="P53" s="568">
        <f>DATI!J50</f>
        <v>15057.667089999999</v>
      </c>
      <c r="Q53" s="564">
        <f>DATI!K50</f>
        <v>11839.135</v>
      </c>
      <c r="R53" s="564">
        <f>DATI!L50</f>
        <v>3218.5320899999997</v>
      </c>
      <c r="S53" s="564">
        <f>P53-Q53-R53</f>
        <v>0</v>
      </c>
      <c r="T53" s="810">
        <f>DATI!M50</f>
        <v>5961.2510000000002</v>
      </c>
      <c r="U53" s="806">
        <f>DATI!N50</f>
        <v>5337.7309999999998</v>
      </c>
      <c r="V53" s="806">
        <f>DATI!O50</f>
        <v>623.52</v>
      </c>
      <c r="W53" s="811">
        <f t="shared" si="971"/>
        <v>0</v>
      </c>
      <c r="X53" s="812">
        <f>DATI!P50</f>
        <v>137102.37768999999</v>
      </c>
      <c r="Y53" s="806">
        <f>DATI!Q50</f>
        <v>2550.5688399999999</v>
      </c>
      <c r="Z53" s="810">
        <f>DATI!R50</f>
        <v>2186.7449999999999</v>
      </c>
      <c r="AA53" s="810">
        <f>DATI!U50</f>
        <v>118</v>
      </c>
      <c r="AB53" s="810">
        <f>DATI!V50</f>
        <v>92.466999999999999</v>
      </c>
      <c r="AC53" s="810">
        <f>DATI!W50</f>
        <v>156676.45569</v>
      </c>
      <c r="AD53" s="813">
        <f t="shared" si="1009"/>
        <v>293.02242919742429</v>
      </c>
      <c r="AE53" s="809">
        <f t="shared" si="972"/>
        <v>-1.9642662519297083E-2</v>
      </c>
      <c r="AF53" s="809">
        <f t="shared" si="973"/>
        <v>-1.9165951843888449E-2</v>
      </c>
      <c r="AG53" s="814">
        <f t="shared" si="1010"/>
        <v>0.57345595770766644</v>
      </c>
      <c r="AH53" s="815">
        <f t="shared" si="920"/>
        <v>116537.99711</v>
      </c>
      <c r="AI53" s="806">
        <f t="shared" si="921"/>
        <v>319.2821838630137</v>
      </c>
      <c r="AJ53" s="813">
        <f t="shared" si="1011"/>
        <v>217.95391564473687</v>
      </c>
      <c r="AK53" s="808">
        <f t="shared" si="1012"/>
        <v>0.59713401546503253</v>
      </c>
      <c r="AL53" s="809">
        <f t="shared" si="922"/>
        <v>1.0496365599263644E-2</v>
      </c>
      <c r="AM53" s="809">
        <f t="shared" si="923"/>
        <v>1.0987731743552265E-2</v>
      </c>
      <c r="AN53" s="816">
        <f>DATI!EH50/1000</f>
        <v>10.664999999999999</v>
      </c>
      <c r="AO53" s="817">
        <f>DATI!EI50/1000</f>
        <v>5.78</v>
      </c>
      <c r="AP53" s="817">
        <f>DATI!EJ50/1000</f>
        <v>12.102</v>
      </c>
      <c r="AQ53" s="817">
        <f>DATI!EK50/1000</f>
        <v>21</v>
      </c>
      <c r="AR53" s="817">
        <f>DATI!EL50/1000</f>
        <v>12</v>
      </c>
      <c r="AS53" s="817">
        <f>DATI!EM50/1000</f>
        <v>2.72</v>
      </c>
      <c r="AT53" s="817">
        <f>DATI!EN50/1000</f>
        <v>0</v>
      </c>
      <c r="AU53" s="817">
        <f>DATI!EO50/1000</f>
        <v>0</v>
      </c>
      <c r="AV53" s="817">
        <f>DATI!EP50/1000</f>
        <v>28.2</v>
      </c>
      <c r="AW53" s="817">
        <f>DATI!EQ50/1000</f>
        <v>0</v>
      </c>
      <c r="AX53" s="817"/>
      <c r="AY53" s="817"/>
      <c r="AZ53" s="817">
        <f>DATI!EV50/1000</f>
        <v>0</v>
      </c>
      <c r="BA53" s="817"/>
      <c r="BB53" s="818">
        <f>DATI!DE50/1000</f>
        <v>35.020000000000003</v>
      </c>
      <c r="BC53" s="819">
        <f>DATI!DF50/1000</f>
        <v>0</v>
      </c>
      <c r="BD53" s="819">
        <f>DATI!DG50/1000</f>
        <v>14.432229999999999</v>
      </c>
      <c r="BE53" s="819">
        <f>DATI!DH50/1000</f>
        <v>24729.938879999998</v>
      </c>
      <c r="BF53" s="819">
        <f>DATI!DI50/1000</f>
        <v>45.79354</v>
      </c>
      <c r="BG53" s="819">
        <f>DATI!DJ50/1000</f>
        <v>8077.1475</v>
      </c>
      <c r="BH53" s="819">
        <f>DATI!DK50/1000</f>
        <v>2367.1290199999999</v>
      </c>
      <c r="BI53" s="819">
        <f>DATI!DL50/1000</f>
        <v>18997.248</v>
      </c>
      <c r="BJ53" s="819">
        <f>DATI!DM50/1000</f>
        <v>85.751080000000002</v>
      </c>
      <c r="BK53" s="819">
        <f>DATI!DN50/1000</f>
        <v>31.746290000000002</v>
      </c>
      <c r="BL53" s="819">
        <f>DATI!DO50/1000</f>
        <v>44.84986</v>
      </c>
      <c r="BM53" s="819">
        <f>DATI!DP50/1000</f>
        <v>8881.2745599999998</v>
      </c>
      <c r="BN53" s="819">
        <f>DATI!DQ50/1000</f>
        <v>161.36208999999999</v>
      </c>
      <c r="BO53" s="819">
        <f>DATI!DR50/1000</f>
        <v>2938.7038199999997</v>
      </c>
      <c r="BP53" s="819">
        <f>DATI!DS50/1000</f>
        <v>961.89250000000004</v>
      </c>
      <c r="BQ53" s="819">
        <f>DATI!DT50/1000</f>
        <v>15.64775</v>
      </c>
      <c r="BR53" s="819">
        <f>DATI!DU50/1000</f>
        <v>28617.796999999999</v>
      </c>
      <c r="BS53" s="819">
        <f>DATI!DV50/1000</f>
        <v>27748.508990000002</v>
      </c>
      <c r="BT53" s="819">
        <f>DATI!DW50/1000</f>
        <v>4.3310000000000004</v>
      </c>
      <c r="BU53" s="819">
        <f>DATI!DX50/1000</f>
        <v>200.15885999999998</v>
      </c>
      <c r="BV53" s="820">
        <f>DATI!DY50/1000</f>
        <v>13143.64472</v>
      </c>
      <c r="BW53" s="816">
        <f>DATI!DZ50/1000</f>
        <v>3.9132600000000002</v>
      </c>
      <c r="BX53" s="817">
        <f>DATI!EA50/1000</f>
        <v>0.19</v>
      </c>
      <c r="BY53" s="817">
        <f>DATI!EB50/1000</f>
        <v>0</v>
      </c>
      <c r="BZ53" s="817">
        <f>DATI!EC50/1000</f>
        <v>10.02</v>
      </c>
      <c r="CA53" s="817">
        <f>DATI!ED50/1000</f>
        <v>9.6000000000000002E-2</v>
      </c>
      <c r="CB53" s="817">
        <f>DATI!EE50/1000</f>
        <v>3.7969999999999997E-2</v>
      </c>
      <c r="CC53" s="817">
        <f>DATI!EF50/1000</f>
        <v>0.17499999999999999</v>
      </c>
      <c r="CD53" s="821">
        <f>DATI!EG50/1000</f>
        <v>0</v>
      </c>
      <c r="CE53" s="816">
        <f t="shared" si="811"/>
        <v>6.5495772324576249E-2</v>
      </c>
      <c r="CF53" s="817">
        <f t="shared" si="812"/>
        <v>0</v>
      </c>
      <c r="CG53" s="817">
        <f t="shared" si="813"/>
        <v>2.6991720451625331E-2</v>
      </c>
      <c r="CH53" s="817">
        <f t="shared" si="814"/>
        <v>46.250897957885954</v>
      </c>
      <c r="CI53" s="817">
        <f t="shared" si="815"/>
        <v>8.5644867783448764E-2</v>
      </c>
      <c r="CJ53" s="817">
        <f t="shared" si="816"/>
        <v>15.106196850143354</v>
      </c>
      <c r="CK53" s="817">
        <f t="shared" si="817"/>
        <v>4.4270971832329327</v>
      </c>
      <c r="CL53" s="817">
        <f t="shared" si="818"/>
        <v>35.529395482624544</v>
      </c>
      <c r="CM53" s="817">
        <f t="shared" si="819"/>
        <v>0.16037502033884993</v>
      </c>
      <c r="CN53" s="817">
        <f t="shared" si="820"/>
        <v>5.937315197001633E-2</v>
      </c>
      <c r="CO53" s="817">
        <f t="shared" si="821"/>
        <v>8.3879960575360346E-2</v>
      </c>
      <c r="CP53" s="817">
        <f t="shared" si="822"/>
        <v>16.610106697139095</v>
      </c>
      <c r="CQ53" s="817">
        <f t="shared" si="823"/>
        <v>0.30178568556418567</v>
      </c>
      <c r="CR53" s="817">
        <f t="shared" si="824"/>
        <v>5.4960787071411339</v>
      </c>
      <c r="CS53" s="817">
        <f t="shared" si="825"/>
        <v>1.7989689371992421</v>
      </c>
      <c r="CT53" s="817">
        <f t="shared" si="826"/>
        <v>2.9265033449225816E-2</v>
      </c>
      <c r="CU53" s="817">
        <f t="shared" si="827"/>
        <v>53.522122122870968</v>
      </c>
      <c r="CV53" s="817">
        <f t="shared" si="828"/>
        <v>51.896345721173539</v>
      </c>
      <c r="CW53" s="817">
        <f t="shared" si="829"/>
        <v>8.10000542369331E-3</v>
      </c>
      <c r="CX53" s="817">
        <f t="shared" si="830"/>
        <v>0.3743449207112145</v>
      </c>
      <c r="CY53" s="821">
        <f t="shared" si="831"/>
        <v>24.581757912513957</v>
      </c>
      <c r="CZ53" s="805">
        <f>DATI!AA50</f>
        <v>270832.78729999997</v>
      </c>
      <c r="DA53" s="806">
        <f t="shared" si="832"/>
        <v>742.00763643835603</v>
      </c>
      <c r="DB53" s="813">
        <f t="shared" si="288"/>
        <v>506.52206096605317</v>
      </c>
      <c r="DC53" s="808">
        <f t="shared" si="833"/>
        <v>1.3877316738795977</v>
      </c>
      <c r="DD53" s="822">
        <f t="shared" si="974"/>
        <v>-7.94085382424921E-3</v>
      </c>
      <c r="DE53" s="823">
        <f t="shared" si="924"/>
        <v>-7.4584530020816893E-3</v>
      </c>
      <c r="DF53" s="806">
        <f t="shared" si="975"/>
        <v>-2167.8582199999946</v>
      </c>
      <c r="DG53" s="824">
        <f t="shared" si="976"/>
        <v>-3.806259796035306</v>
      </c>
      <c r="DH53" s="825">
        <f t="shared" si="925"/>
        <v>5.843649238701739E-2</v>
      </c>
      <c r="DI53" s="826">
        <f>DATI!AB50+DATI!AG50</f>
        <v>141164.12989181542</v>
      </c>
      <c r="DJ53" s="806">
        <f t="shared" si="926"/>
        <v>386.75104079949432</v>
      </c>
      <c r="DK53" s="827">
        <f t="shared" si="290"/>
        <v>264.01067138181759</v>
      </c>
      <c r="DL53" s="828">
        <f t="shared" si="291"/>
        <v>0.7233169078953906</v>
      </c>
      <c r="DM53" s="829">
        <f t="shared" si="977"/>
        <v>0.5212224535260892</v>
      </c>
      <c r="DN53" s="830">
        <f t="shared" si="978"/>
        <v>5.807484964641607E-3</v>
      </c>
      <c r="DO53" s="830">
        <f t="shared" si="979"/>
        <v>3.0000000000000027E-3</v>
      </c>
      <c r="DP53" s="830">
        <f t="shared" si="980"/>
        <v>-2.1794852487984268E-3</v>
      </c>
      <c r="DQ53" s="830">
        <f t="shared" si="981"/>
        <v>-1.6942828911088318E-3</v>
      </c>
      <c r="DR53" s="831">
        <f t="shared" si="982"/>
        <v>-308.33715503974236</v>
      </c>
      <c r="DS53" s="831">
        <f t="shared" si="983"/>
        <v>-0.44806791739887331</v>
      </c>
      <c r="DT53" s="832">
        <f t="shared" si="984"/>
        <v>4.656402306968193E-2</v>
      </c>
      <c r="DU53" s="833" t="str">
        <f>DATI!AI50</f>
        <v>18/18</v>
      </c>
      <c r="DV53" s="832">
        <f>DATI!AJ50/DATI!AK50</f>
        <v>1</v>
      </c>
      <c r="DW53" s="834">
        <f>DATI!AB50</f>
        <v>137105.95418999999</v>
      </c>
      <c r="DX53" s="806">
        <f t="shared" si="834"/>
        <v>375.63275120547945</v>
      </c>
      <c r="DY53" s="835">
        <f t="shared" si="1013"/>
        <v>256.42091262056027</v>
      </c>
      <c r="DZ53" s="808">
        <f t="shared" si="1014"/>
        <v>0.7025230482755076</v>
      </c>
      <c r="EA53" s="829">
        <f t="shared" si="985"/>
        <v>0.50623838995582349</v>
      </c>
      <c r="EB53" s="825">
        <f t="shared" si="986"/>
        <v>-1.767539750891264E-2</v>
      </c>
      <c r="EC53" s="836">
        <f t="shared" si="987"/>
        <v>129668.65740818455</v>
      </c>
      <c r="ED53" s="837">
        <f t="shared" si="835"/>
        <v>355.25659563886177</v>
      </c>
      <c r="EE53" s="838">
        <f t="shared" si="296"/>
        <v>242.51138958423564</v>
      </c>
      <c r="EF53" s="839">
        <f t="shared" si="297"/>
        <v>0.66441476598420723</v>
      </c>
      <c r="EG53" s="840">
        <f t="shared" si="927"/>
        <v>-1.4137815079222177E-2</v>
      </c>
      <c r="EH53" s="840">
        <f t="shared" si="928"/>
        <v>-1.3658427604812926E-2</v>
      </c>
      <c r="EI53" s="822">
        <f t="shared" si="836"/>
        <v>0.47877754647391085</v>
      </c>
      <c r="EJ53" s="841">
        <f t="shared" si="929"/>
        <v>-1859.5210649602523</v>
      </c>
      <c r="EK53" s="841">
        <f t="shared" si="930"/>
        <v>-3.3581918786362905</v>
      </c>
      <c r="EL53" s="805">
        <f>DATI!AD50</f>
        <v>112707.91502</v>
      </c>
      <c r="EM53" s="806">
        <f t="shared" si="837"/>
        <v>308.78880827397262</v>
      </c>
      <c r="EN53" s="835">
        <f t="shared" si="300"/>
        <v>210.79074646852106</v>
      </c>
      <c r="EO53" s="808">
        <f t="shared" si="838"/>
        <v>0.57750889443430431</v>
      </c>
      <c r="EP53" s="822">
        <f t="shared" si="988"/>
        <v>-4.4414953916916793E-3</v>
      </c>
      <c r="EQ53" s="823">
        <f t="shared" si="989"/>
        <v>-3.9573929639377739E-3</v>
      </c>
      <c r="ER53" s="822">
        <f t="shared" si="931"/>
        <v>8.3956051721701119E-2</v>
      </c>
      <c r="ES53" s="806">
        <f t="shared" si="990"/>
        <v>-502.82498000000487</v>
      </c>
      <c r="ET53" s="822">
        <f t="shared" si="839"/>
        <v>0.41615314062825809</v>
      </c>
      <c r="EU53" s="824">
        <f t="shared" si="991"/>
        <v>-0.83749611818313952</v>
      </c>
      <c r="EV53" s="805">
        <f>DATI!AE50</f>
        <v>15057.667089999999</v>
      </c>
      <c r="EW53" s="806">
        <f t="shared" si="840"/>
        <v>41.253882438356165</v>
      </c>
      <c r="EX53" s="835">
        <f t="shared" si="304"/>
        <v>28.161437334834513</v>
      </c>
      <c r="EY53" s="808">
        <f t="shared" si="1015"/>
        <v>7.7154622835163056E-2</v>
      </c>
      <c r="EZ53" s="822">
        <f t="shared" si="992"/>
        <v>7.8823130462675681E-2</v>
      </c>
      <c r="FA53" s="823">
        <f t="shared" si="993"/>
        <v>7.9347721327156895E-2</v>
      </c>
      <c r="FB53" s="806">
        <f t="shared" si="994"/>
        <v>1100.1733499999991</v>
      </c>
      <c r="FC53" s="824">
        <f t="shared" si="995"/>
        <v>2.070274331120153</v>
      </c>
      <c r="FD53" s="806">
        <f>DATI!AG50</f>
        <v>4058.1757018154185</v>
      </c>
      <c r="FE53" s="822">
        <f t="shared" si="841"/>
        <v>1.4984063570265589E-2</v>
      </c>
      <c r="FF53" s="806">
        <f t="shared" si="996"/>
        <v>10999.491388184581</v>
      </c>
      <c r="FG53" s="822">
        <f t="shared" si="932"/>
        <v>2.0571678573577227E-2</v>
      </c>
      <c r="FH53" s="805">
        <f>DATI!AF50</f>
        <v>5961.2510000000002</v>
      </c>
      <c r="FI53" s="806">
        <f t="shared" si="933"/>
        <v>16.332194520547947</v>
      </c>
      <c r="FJ53" s="830">
        <f t="shared" si="842"/>
        <v>2.2010817299593626E-2</v>
      </c>
      <c r="FK53" s="830">
        <f t="shared" si="934"/>
        <v>0.15926899703437214</v>
      </c>
      <c r="FL53" s="842">
        <f>DATI!AL50</f>
        <v>2423.3207596412003</v>
      </c>
      <c r="FM53" s="843" t="str">
        <f>DATI!AM50</f>
        <v>11/11</v>
      </c>
      <c r="FN53" s="844">
        <f>DATI!AN50/DATI!AO50</f>
        <v>1</v>
      </c>
      <c r="FO53" s="809">
        <f t="shared" si="935"/>
        <v>0.40651211627244016</v>
      </c>
      <c r="FP53" s="845">
        <f t="shared" si="843"/>
        <v>8.9476639213438413E-3</v>
      </c>
      <c r="FQ53" s="809">
        <f t="shared" si="936"/>
        <v>0.1673049228410316</v>
      </c>
      <c r="FR53" s="805">
        <f>DATI!AP50</f>
        <v>2700.6268399999994</v>
      </c>
      <c r="FS53" s="842">
        <f>DATI!AQ50</f>
        <v>3.911</v>
      </c>
      <c r="FT53" s="842">
        <f>DATI!AR50</f>
        <v>2186.7449999999999</v>
      </c>
      <c r="FU53" s="818">
        <f>DATI!AS50/1000</f>
        <v>37.104999999999997</v>
      </c>
      <c r="FV53" s="819">
        <f>DATI!AT50/1000</f>
        <v>0.43</v>
      </c>
      <c r="FW53" s="819">
        <f>DATI!AU50/1000</f>
        <v>14.432229999999999</v>
      </c>
      <c r="FX53" s="819">
        <f>DATI!AV50/1000</f>
        <v>24729.938879999998</v>
      </c>
      <c r="FY53" s="819">
        <f>DATI!AW50/1000</f>
        <v>45.79354</v>
      </c>
      <c r="FZ53" s="819">
        <f>DATI!AX50/1000</f>
        <v>8077.1475</v>
      </c>
      <c r="GA53" s="819">
        <f>DATI!AY50/1000</f>
        <v>2367.1290199999999</v>
      </c>
      <c r="GB53" s="819">
        <f>DATI!AZ50/1000</f>
        <v>18997.248</v>
      </c>
      <c r="GC53" s="819">
        <f>DATI!BA50/1000</f>
        <v>85.751080000000002</v>
      </c>
      <c r="GD53" s="819">
        <f>DATI!BB50/1000</f>
        <v>31.746290000000002</v>
      </c>
      <c r="GE53" s="819">
        <f>DATI!BC50/1000</f>
        <v>44.84986</v>
      </c>
      <c r="GF53" s="819">
        <f>DATI!BD50/1000</f>
        <v>8881.2745599999998</v>
      </c>
      <c r="GG53" s="819">
        <f>DATI!BE50/1000</f>
        <v>161.36208999999999</v>
      </c>
      <c r="GH53" s="819">
        <f>DATI!BF50/1000</f>
        <v>2938.7038199999997</v>
      </c>
      <c r="GI53" s="819">
        <f>DATI!BG50/1000</f>
        <v>1.0615000000000001</v>
      </c>
      <c r="GJ53" s="819">
        <f>DATI!BH50/1000</f>
        <v>961.89250000000004</v>
      </c>
      <c r="GK53" s="819">
        <f>DATI!BI50/1000</f>
        <v>15.64775</v>
      </c>
      <c r="GL53" s="819">
        <f>DATI!BJ50/1000</f>
        <v>28617.796999999999</v>
      </c>
      <c r="GM53" s="819">
        <f>DATI!BK50/1000</f>
        <v>27748.508990000002</v>
      </c>
      <c r="GN53" s="819">
        <f>DATI!BL50/1000</f>
        <v>4.3310000000000004</v>
      </c>
      <c r="GO53" s="819">
        <f>DATI!BM50/1000</f>
        <v>200.15885999999998</v>
      </c>
      <c r="GP53" s="820">
        <f>DATI!BN50/1000</f>
        <v>13143.64472</v>
      </c>
      <c r="GQ53" s="816">
        <f>DATI!BO50/1000</f>
        <v>3.9132600000000002</v>
      </c>
      <c r="GR53" s="817">
        <f>DATI!BP50/1000</f>
        <v>0.19</v>
      </c>
      <c r="GS53" s="817">
        <f>DATI!BQ50/1000</f>
        <v>0</v>
      </c>
      <c r="GT53" s="817">
        <f>DATI!BR50/1000</f>
        <v>10.02</v>
      </c>
      <c r="GU53" s="817">
        <f>DATI!BS50/1000</f>
        <v>9.6000000000000002E-2</v>
      </c>
      <c r="GV53" s="817">
        <f>DATI!BT50/1000</f>
        <v>3.7969999999999997E-2</v>
      </c>
      <c r="GW53" s="817">
        <f>DATI!BU50/1000</f>
        <v>0.17499999999999999</v>
      </c>
      <c r="GX53" s="821">
        <f>DATI!BV50/1000</f>
        <v>0</v>
      </c>
      <c r="GY53" s="816">
        <f t="shared" si="847"/>
        <v>6.9395220791073728E-2</v>
      </c>
      <c r="GZ53" s="817">
        <f t="shared" si="848"/>
        <v>8.0420280124408308E-4</v>
      </c>
      <c r="HA53" s="817">
        <f t="shared" si="849"/>
        <v>2.6991720451625331E-2</v>
      </c>
      <c r="HB53" s="817">
        <f t="shared" si="850"/>
        <v>46.250897957885954</v>
      </c>
      <c r="HC53" s="817">
        <f t="shared" si="851"/>
        <v>8.5644867783448764E-2</v>
      </c>
      <c r="HD53" s="817">
        <f t="shared" si="852"/>
        <v>15.106196850143354</v>
      </c>
      <c r="HE53" s="817">
        <f t="shared" si="853"/>
        <v>4.4270971832329327</v>
      </c>
      <c r="HF53" s="817">
        <f t="shared" si="854"/>
        <v>35.529395482624544</v>
      </c>
      <c r="HG53" s="817">
        <f t="shared" si="855"/>
        <v>0.16037502033884993</v>
      </c>
      <c r="HH53" s="817">
        <f t="shared" si="856"/>
        <v>5.937315197001633E-2</v>
      </c>
      <c r="HI53" s="817">
        <f t="shared" si="857"/>
        <v>8.3879960575360346E-2</v>
      </c>
      <c r="HJ53" s="817">
        <f t="shared" si="858"/>
        <v>16.610106697139095</v>
      </c>
      <c r="HK53" s="817">
        <f t="shared" si="859"/>
        <v>0.30178568556418567</v>
      </c>
      <c r="HL53" s="817">
        <f t="shared" si="860"/>
        <v>5.4960787071411339</v>
      </c>
      <c r="HM53" s="817">
        <f t="shared" si="861"/>
        <v>1.9852587756292888E-3</v>
      </c>
      <c r="HN53" s="817">
        <f t="shared" si="862"/>
        <v>1.7989689371992421</v>
      </c>
      <c r="HO53" s="817">
        <f t="shared" si="863"/>
        <v>2.9265033449225816E-2</v>
      </c>
      <c r="HP53" s="817">
        <f t="shared" si="1005"/>
        <v>53.522122122870968</v>
      </c>
      <c r="HQ53" s="817">
        <f t="shared" si="865"/>
        <v>51.896345721173539</v>
      </c>
      <c r="HR53" s="817">
        <f t="shared" si="866"/>
        <v>8.10000542369331E-3</v>
      </c>
      <c r="HS53" s="817">
        <f t="shared" si="867"/>
        <v>0.3743449207112145</v>
      </c>
      <c r="HT53" s="821">
        <f t="shared" si="868"/>
        <v>24.581757912513957</v>
      </c>
      <c r="HU53" s="846">
        <f t="shared" si="937"/>
        <v>129668.65740818466</v>
      </c>
      <c r="HV53" s="847">
        <f t="shared" si="1003"/>
        <v>116549.96711000001</v>
      </c>
      <c r="HW53" s="848">
        <f t="shared" si="997"/>
        <v>78.819999999999993</v>
      </c>
      <c r="HX53" s="849">
        <f>DATI!CQ50</f>
        <v>78.819999999999993</v>
      </c>
      <c r="HY53" s="849">
        <f>DATI!CT50</f>
        <v>0</v>
      </c>
      <c r="HZ53" s="850">
        <f t="shared" si="938"/>
        <v>0</v>
      </c>
      <c r="IA53" s="850">
        <f t="shared" si="869"/>
        <v>2.9102827905652174E-4</v>
      </c>
      <c r="IB53" s="822">
        <f t="shared" si="870"/>
        <v>6.0785699162351999E-4</v>
      </c>
      <c r="IC53" s="849">
        <f>DATI!CV50</f>
        <v>13513.001950469801</v>
      </c>
      <c r="ID53" s="851">
        <f t="shared" si="939"/>
        <v>13591.821950469801</v>
      </c>
      <c r="IE53" s="852">
        <f t="shared" si="871"/>
        <v>5.0185289919917324E-2</v>
      </c>
      <c r="IF53" s="852">
        <f t="shared" si="872"/>
        <v>0.10481963970432756</v>
      </c>
      <c r="IG53" s="848">
        <f t="shared" si="998"/>
        <v>78.819999999999993</v>
      </c>
      <c r="IH53" s="830">
        <f t="shared" si="1016"/>
        <v>2.8849132683950022E-4</v>
      </c>
      <c r="II53" s="849">
        <f>DATI!CX50</f>
        <v>78.819999999999993</v>
      </c>
      <c r="IJ53" s="849">
        <f>DATI!DA50</f>
        <v>0</v>
      </c>
      <c r="IK53" s="854">
        <f>DATI!CS50</f>
        <v>104102.08740818464</v>
      </c>
      <c r="IL53" s="834">
        <f t="shared" si="1004"/>
        <v>75853.949101935272</v>
      </c>
      <c r="IM53" s="834">
        <f t="shared" si="999"/>
        <v>24975.987554053885</v>
      </c>
      <c r="IN53" s="822">
        <f t="shared" si="874"/>
        <v>0.28007668443005862</v>
      </c>
      <c r="IO53" s="822">
        <f t="shared" si="875"/>
        <v>0.58498291428401406</v>
      </c>
      <c r="IP53" s="848">
        <f t="shared" si="941"/>
        <v>62735.258803750636</v>
      </c>
      <c r="IQ53" s="830">
        <f t="shared" si="1017"/>
        <v>0.22961910748431183</v>
      </c>
      <c r="IR53" s="849">
        <f>DATI!CZ50</f>
        <v>90983.397110000005</v>
      </c>
      <c r="IS53" s="834">
        <f t="shared" si="1000"/>
        <v>53735.888306249377</v>
      </c>
      <c r="IT53" s="854">
        <f>DATI!CR50</f>
        <v>25487.750000000007</v>
      </c>
      <c r="IU53" s="855">
        <f>DATI!CU50</f>
        <v>28248.13830624937</v>
      </c>
      <c r="IV53" s="822">
        <f t="shared" si="942"/>
        <v>-0.1572902904233078</v>
      </c>
      <c r="IW53" s="830">
        <f t="shared" si="877"/>
        <v>0.19840983376479612</v>
      </c>
      <c r="IX53" s="822">
        <f t="shared" si="943"/>
        <v>0.41440922872436231</v>
      </c>
      <c r="IY53" s="854">
        <f>DATI!CW50</f>
        <v>37364.959597411587</v>
      </c>
      <c r="IZ53" s="856">
        <f t="shared" si="1001"/>
        <v>91100.847903660964</v>
      </c>
      <c r="JA53" s="857">
        <f t="shared" si="878"/>
        <v>0.33637303965988824</v>
      </c>
      <c r="JB53" s="857">
        <f t="shared" si="879"/>
        <v>0.70256644685449399</v>
      </c>
      <c r="JC53" s="858">
        <f t="shared" si="1002"/>
        <v>53735.888306249377</v>
      </c>
      <c r="JD53" s="830">
        <f t="shared" si="1018"/>
        <v>0.19668025521909499</v>
      </c>
      <c r="JE53" s="849">
        <f>DATI!CY50</f>
        <v>25487.750000000007</v>
      </c>
      <c r="JF53" s="849">
        <f>DATI!DB50</f>
        <v>28248.13830624937</v>
      </c>
      <c r="JG53" s="826">
        <f t="shared" si="881"/>
        <v>135836.08505936657</v>
      </c>
      <c r="JH53" s="808">
        <f t="shared" si="350"/>
        <v>254.04595375528399</v>
      </c>
      <c r="JI53" s="829">
        <f t="shared" si="944"/>
        <v>0.50154963294345045</v>
      </c>
      <c r="JJ53" s="843" t="str">
        <f>DATI!CN50</f>
        <v>16/18</v>
      </c>
      <c r="JK53" s="844">
        <f>DATI!CO50/DATI!CP50</f>
        <v>0.99614758213829802</v>
      </c>
      <c r="JL53" s="859">
        <f t="shared" si="945"/>
        <v>1.3267395642313076E-2</v>
      </c>
      <c r="JM53" s="860">
        <f t="shared" si="946"/>
        <v>2.1378009111973986E-2</v>
      </c>
      <c r="JN53" s="861">
        <f t="shared" si="882"/>
        <v>189571.97336561594</v>
      </c>
      <c r="JO53" s="834">
        <f t="shared" si="883"/>
        <v>226936.93296302753</v>
      </c>
      <c r="JP53" s="829">
        <f t="shared" si="947"/>
        <v>0.69995946670824649</v>
      </c>
      <c r="JQ53" s="830">
        <f t="shared" si="948"/>
        <v>-2.4665519405063563E-2</v>
      </c>
      <c r="JR53" s="862">
        <f t="shared" si="884"/>
        <v>0.83792267260333864</v>
      </c>
      <c r="JS53" s="825">
        <f t="shared" si="949"/>
        <v>-2.6511375552905059E-2</v>
      </c>
      <c r="JT53" s="818">
        <f>DATI!BW50</f>
        <v>24926.737978760291</v>
      </c>
      <c r="JU53" s="819">
        <f>DATI!BX50</f>
        <v>21102.703300603953</v>
      </c>
      <c r="JV53" s="819">
        <f>DATI!BY50</f>
        <v>10929.740430541671</v>
      </c>
      <c r="JW53" s="819">
        <f>DATI!BZ50</f>
        <v>28617.796999999999</v>
      </c>
      <c r="JX53" s="819">
        <f>DATI!CA50</f>
        <v>27748.508990000002</v>
      </c>
      <c r="JY53" s="819">
        <f>DATI!CB50</f>
        <v>8704.711758689542</v>
      </c>
      <c r="JZ53" s="819">
        <f>DATI!CC50</f>
        <v>2883.9601213243041</v>
      </c>
      <c r="KA53" s="819">
        <f>DATI!CD50</f>
        <v>542.55209593808206</v>
      </c>
      <c r="KB53" s="819">
        <f>DATI!CE50</f>
        <v>2644.8333679358411</v>
      </c>
      <c r="KC53" s="819">
        <f>DATI!CF50</f>
        <v>0</v>
      </c>
      <c r="KD53" s="819">
        <f>DATI!CG50</f>
        <v>296.35972999999996</v>
      </c>
      <c r="KE53" s="819">
        <f>DATI!CH50</f>
        <v>36.362900707721707</v>
      </c>
      <c r="KF53" s="819">
        <f>DATI!CI50</f>
        <v>31.11136480551243</v>
      </c>
      <c r="KG53" s="819">
        <f>DATI!CJ50</f>
        <v>84.036060035572049</v>
      </c>
      <c r="KH53" s="819">
        <f>DATI!CK50</f>
        <v>865.71965139864517</v>
      </c>
      <c r="KI53" s="819">
        <f>DATI!CL50</f>
        <v>235.81357716879137</v>
      </c>
      <c r="KJ53" s="863">
        <f t="shared" si="353"/>
        <v>46.618959321851854</v>
      </c>
      <c r="KK53" s="864">
        <f t="shared" si="950"/>
        <v>4.5217095209158086E-2</v>
      </c>
      <c r="KL53" s="865">
        <f t="shared" si="354"/>
        <v>39.467100251554548</v>
      </c>
      <c r="KM53" s="864">
        <f t="shared" si="951"/>
        <v>1.2903514329267989E-2</v>
      </c>
      <c r="KN53" s="865">
        <f t="shared" si="355"/>
        <v>20.441227607237959</v>
      </c>
      <c r="KO53" s="864">
        <f t="shared" si="952"/>
        <v>1.1232058710240649E-2</v>
      </c>
      <c r="KP53" s="865">
        <f t="shared" si="356"/>
        <v>53.522122122870968</v>
      </c>
      <c r="KQ53" s="864">
        <f t="shared" si="953"/>
        <v>-4.1001844537445688E-2</v>
      </c>
      <c r="KR53" s="865">
        <f t="shared" si="357"/>
        <v>51.896345721173539</v>
      </c>
      <c r="KS53" s="864">
        <f t="shared" si="954"/>
        <v>-0.14438283397924356</v>
      </c>
      <c r="KT53" s="865">
        <f t="shared" si="358"/>
        <v>16.279892047349854</v>
      </c>
      <c r="KU53" s="864">
        <f t="shared" si="955"/>
        <v>0.24864411468496708</v>
      </c>
      <c r="KV53" s="865">
        <f t="shared" si="359"/>
        <v>5.393694902895886</v>
      </c>
      <c r="KW53" s="864">
        <f t="shared" si="956"/>
        <v>0.13935597493914556</v>
      </c>
      <c r="KX53" s="865">
        <f t="shared" si="360"/>
        <v>1.014702128777335</v>
      </c>
      <c r="KY53" s="864">
        <f t="shared" si="957"/>
        <v>4.0042097423634591</v>
      </c>
      <c r="KZ53" s="865">
        <f t="shared" si="361"/>
        <v>4.9464707053902925</v>
      </c>
      <c r="LA53" s="864">
        <f t="shared" si="958"/>
        <v>0.1111077562788563</v>
      </c>
      <c r="LB53" s="866" t="s">
        <v>177</v>
      </c>
      <c r="LC53" s="867" t="s">
        <v>177</v>
      </c>
      <c r="LD53" s="865">
        <f t="shared" si="362"/>
        <v>0.55426354660916299</v>
      </c>
      <c r="LE53" s="864">
        <f t="shared" si="959"/>
        <v>0.11094148363703044</v>
      </c>
      <c r="LF53" s="865">
        <f t="shared" si="363"/>
        <v>6.800731769886105E-2</v>
      </c>
      <c r="LG53" s="864">
        <f t="shared" si="960"/>
        <v>-0.28018942423934673</v>
      </c>
      <c r="LH53" s="865">
        <f t="shared" si="364"/>
        <v>5.8185690063069007E-2</v>
      </c>
      <c r="LI53" s="864">
        <f t="shared" si="961"/>
        <v>0.38055749668080918</v>
      </c>
      <c r="LJ53" s="865">
        <f t="shared" si="365"/>
        <v>0.15716752299098369</v>
      </c>
      <c r="LK53" s="864">
        <f t="shared" si="962"/>
        <v>5.061947688323909E-2</v>
      </c>
      <c r="LL53" s="865">
        <f t="shared" si="366"/>
        <v>1.6191027180159103</v>
      </c>
      <c r="LM53" s="864">
        <f t="shared" si="963"/>
        <v>-1.3963537089590033E-2</v>
      </c>
      <c r="LN53" s="865">
        <f t="shared" si="367"/>
        <v>0.44102776588495296</v>
      </c>
      <c r="LO53" s="868">
        <f t="shared" si="964"/>
        <v>-0.32652799212905875</v>
      </c>
      <c r="LP53" s="869">
        <f t="shared" si="886"/>
        <v>9.2037371941784449E-2</v>
      </c>
      <c r="LQ53" s="870">
        <f t="shared" si="887"/>
        <v>7.7917830817243725E-2</v>
      </c>
      <c r="LR53" s="870">
        <f t="shared" si="888"/>
        <v>4.0356046029371102E-2</v>
      </c>
      <c r="LS53" s="870">
        <f t="shared" si="889"/>
        <v>0.10566592503550992</v>
      </c>
      <c r="LT53" s="870">
        <f t="shared" si="890"/>
        <v>0.10245623975823552</v>
      </c>
      <c r="LU53" s="870">
        <f t="shared" si="891"/>
        <v>3.214053898521297E-2</v>
      </c>
      <c r="LV53" s="870">
        <f t="shared" si="892"/>
        <v>1.0648489608939989E-2</v>
      </c>
      <c r="LW53" s="870">
        <f t="shared" si="893"/>
        <v>2.0032733161554038E-3</v>
      </c>
      <c r="LX53" s="871">
        <f t="shared" si="894"/>
        <v>9.7655582778689715E-3</v>
      </c>
      <c r="LY53" s="872" t="s">
        <v>177</v>
      </c>
      <c r="LZ53" s="871">
        <f t="shared" si="895"/>
        <v>1.0942535169189982E-3</v>
      </c>
      <c r="MA53" s="871">
        <f t="shared" si="896"/>
        <v>1.3426328868905641E-4</v>
      </c>
      <c r="MB53" s="871">
        <f t="shared" si="897"/>
        <v>1.1487296318761637E-4</v>
      </c>
      <c r="MC53" s="871">
        <f t="shared" si="898"/>
        <v>3.1028761647859784E-4</v>
      </c>
      <c r="MD53" s="871">
        <f t="shared" si="899"/>
        <v>3.1965097727982704E-3</v>
      </c>
      <c r="ME53" s="871">
        <f t="shared" si="900"/>
        <v>8.7069804036533428E-4</v>
      </c>
      <c r="MF53" s="869">
        <f t="shared" si="901"/>
        <v>0.18180638562361107</v>
      </c>
      <c r="MG53" s="870">
        <f t="shared" si="902"/>
        <v>0.15391529438145368</v>
      </c>
      <c r="MH53" s="870">
        <f t="shared" si="903"/>
        <v>7.9717474672145544E-2</v>
      </c>
      <c r="MI53" s="870">
        <f t="shared" si="904"/>
        <v>0.20872760172283805</v>
      </c>
      <c r="MJ53" s="870">
        <f t="shared" si="905"/>
        <v>0.20238733725266528</v>
      </c>
      <c r="MK53" s="870">
        <f t="shared" si="906"/>
        <v>6.3488940433809635E-2</v>
      </c>
      <c r="ML53" s="870">
        <f t="shared" si="907"/>
        <v>2.1034535942383234E-2</v>
      </c>
      <c r="MM53" s="870">
        <f t="shared" si="908"/>
        <v>3.9571738451724646E-3</v>
      </c>
      <c r="MN53" s="871">
        <f t="shared" si="965"/>
        <v>1.929043405562576E-2</v>
      </c>
      <c r="MO53" s="872" t="s">
        <v>177</v>
      </c>
      <c r="MP53" s="871">
        <f t="shared" si="909"/>
        <v>2.1615379999420578E-3</v>
      </c>
      <c r="MQ53" s="871">
        <f t="shared" si="910"/>
        <v>2.6521751679238075E-4</v>
      </c>
      <c r="MR53" s="871">
        <f t="shared" si="911"/>
        <v>2.2691476084545992E-4</v>
      </c>
      <c r="MS53" s="871">
        <f t="shared" si="912"/>
        <v>6.1292786686065995E-4</v>
      </c>
      <c r="MT53" s="871">
        <f t="shared" si="913"/>
        <v>6.3142381854470013E-3</v>
      </c>
      <c r="MU53" s="871">
        <f t="shared" si="914"/>
        <v>1.71993680771882E-3</v>
      </c>
      <c r="MV53" s="826">
        <f t="shared" si="1019"/>
        <v>138097.09515936658</v>
      </c>
      <c r="MW53" s="808">
        <f t="shared" si="1020"/>
        <v>254.04595375528399</v>
      </c>
      <c r="MX53" s="862">
        <f t="shared" si="1021"/>
        <v>0.50545311107848756</v>
      </c>
      <c r="MY53" s="1483">
        <f t="shared" si="966"/>
        <v>9.328843968096262E-2</v>
      </c>
      <c r="MZ53" s="823">
        <f t="shared" si="967"/>
        <v>0.10339181553813237</v>
      </c>
      <c r="NA53" s="1480">
        <f t="shared" si="968"/>
        <v>0.19668025521909499</v>
      </c>
      <c r="NB53" s="861">
        <f t="shared" si="969"/>
        <v>189571.97336561594</v>
      </c>
      <c r="NC53" s="834">
        <f t="shared" si="970"/>
        <v>226936.93296302753</v>
      </c>
      <c r="ND53" s="829">
        <f t="shared" si="1022"/>
        <v>0.69385777883568811</v>
      </c>
      <c r="NE53" s="875">
        <f t="shared" si="1023"/>
        <v>0.83061833163398291</v>
      </c>
    </row>
    <row r="54" spans="1:369" outlineLevel="1" x14ac:dyDescent="0.2">
      <c r="A54" s="876" t="s">
        <v>188</v>
      </c>
      <c r="B54" s="559">
        <f>DATI!D51</f>
        <v>77</v>
      </c>
      <c r="C54" s="1516" t="str">
        <f>DATI!F51 &amp; "/" &amp; DATI!E51 &amp; " (" &amp; TEXT(DATI!F51/DATI!E51,"0,0%") &amp; ")"</f>
        <v>74/74 (100,0%)</v>
      </c>
      <c r="D54" s="560">
        <f>DATI!G51</f>
        <v>178208</v>
      </c>
      <c r="E54" s="561">
        <f t="shared" si="915"/>
        <v>1.7883309319395014E-2</v>
      </c>
      <c r="F54" s="562">
        <f t="shared" si="916"/>
        <v>-5.7243603334188823E-3</v>
      </c>
      <c r="G54" s="563">
        <f>DATI!H51</f>
        <v>87414.755520000006</v>
      </c>
      <c r="H54" s="564">
        <f t="shared" si="1006"/>
        <v>239.49248087671234</v>
      </c>
      <c r="I54" s="877">
        <f t="shared" si="1007"/>
        <v>490.52093912731198</v>
      </c>
      <c r="J54" s="566">
        <f t="shared" si="805"/>
        <v>1.3438929839104439</v>
      </c>
      <c r="K54" s="567">
        <f t="shared" si="1008"/>
        <v>3.3198871369944483E-2</v>
      </c>
      <c r="L54" s="567">
        <f t="shared" si="917"/>
        <v>3.9147325098315568E-2</v>
      </c>
      <c r="M54" s="567">
        <f t="shared" si="918"/>
        <v>1.832837397429209E-2</v>
      </c>
      <c r="N54" s="568">
        <f>DATI!I51</f>
        <v>36510.021519999995</v>
      </c>
      <c r="O54" s="568"/>
      <c r="P54" s="568">
        <f>DATI!J51</f>
        <v>7506.8890000000001</v>
      </c>
      <c r="Q54" s="564">
        <f>DATI!K51</f>
        <v>7141.2579999999998</v>
      </c>
      <c r="R54" s="564">
        <f>DATI!L51</f>
        <v>365.63099999999997</v>
      </c>
      <c r="S54" s="564">
        <f t="shared" ref="S54:S55" si="1024">P54-Q54-R54</f>
        <v>0</v>
      </c>
      <c r="T54" s="568">
        <f>DATI!M51</f>
        <v>2916.35</v>
      </c>
      <c r="U54" s="564">
        <f>DATI!N51</f>
        <v>2882.65</v>
      </c>
      <c r="V54" s="564">
        <f>DATI!O51</f>
        <v>33.700000000000003</v>
      </c>
      <c r="W54" s="569">
        <f t="shared" si="971"/>
        <v>-1.8474111129762605E-13</v>
      </c>
      <c r="X54" s="570">
        <f>DATI!P51</f>
        <v>38418.32</v>
      </c>
      <c r="Y54" s="564">
        <f>DATI!Q51</f>
        <v>6393.0870000000004</v>
      </c>
      <c r="Z54" s="568">
        <f>DATI!R51</f>
        <v>1943.585</v>
      </c>
      <c r="AA54" s="568">
        <f>DATI!U51</f>
        <v>86.72</v>
      </c>
      <c r="AB54" s="568">
        <f>DATI!V51</f>
        <v>32.869999999999997</v>
      </c>
      <c r="AC54" s="568">
        <f>DATI!W51</f>
        <v>50505.402999999998</v>
      </c>
      <c r="AD54" s="565">
        <f t="shared" si="1009"/>
        <v>283.40704682169149</v>
      </c>
      <c r="AE54" s="567">
        <f t="shared" si="972"/>
        <v>4.2870159788197387E-2</v>
      </c>
      <c r="AF54" s="567">
        <f t="shared" si="973"/>
        <v>4.8874294192616304E-2</v>
      </c>
      <c r="AG54" s="878">
        <f t="shared" si="1010"/>
        <v>0.57776747986722499</v>
      </c>
      <c r="AH54" s="572">
        <f t="shared" si="920"/>
        <v>36909.352519999993</v>
      </c>
      <c r="AI54" s="564">
        <f t="shared" si="921"/>
        <v>101.12151375342464</v>
      </c>
      <c r="AJ54" s="565">
        <f t="shared" si="1011"/>
        <v>207.11389230562037</v>
      </c>
      <c r="AK54" s="566">
        <f t="shared" si="1012"/>
        <v>0.56743532138526132</v>
      </c>
      <c r="AL54" s="567">
        <f t="shared" si="922"/>
        <v>2.0252055052008503E-2</v>
      </c>
      <c r="AM54" s="567">
        <f t="shared" si="923"/>
        <v>2.6125969850913963E-2</v>
      </c>
      <c r="AN54" s="579">
        <f>DATI!EH51/1000</f>
        <v>0</v>
      </c>
      <c r="AO54" s="580">
        <f>DATI!EI51/1000</f>
        <v>0</v>
      </c>
      <c r="AP54" s="580">
        <f>DATI!EJ51/1000</f>
        <v>0</v>
      </c>
      <c r="AQ54" s="580">
        <f>DATI!EK51/1000</f>
        <v>32.86</v>
      </c>
      <c r="AR54" s="580">
        <f>DATI!EL51/1000</f>
        <v>0</v>
      </c>
      <c r="AS54" s="580">
        <f>DATI!EM51/1000</f>
        <v>0.01</v>
      </c>
      <c r="AT54" s="580">
        <f>DATI!EN51/1000</f>
        <v>0</v>
      </c>
      <c r="AU54" s="580">
        <f>DATI!EO51/1000</f>
        <v>0</v>
      </c>
      <c r="AV54" s="580">
        <f>DATI!EP51/1000</f>
        <v>0</v>
      </c>
      <c r="AW54" s="580">
        <f>DATI!EQ51/1000</f>
        <v>0</v>
      </c>
      <c r="AX54" s="580"/>
      <c r="AY54" s="580"/>
      <c r="AZ54" s="580">
        <f>DATI!EV51/1000</f>
        <v>0</v>
      </c>
      <c r="BA54" s="580"/>
      <c r="BB54" s="576">
        <f>DATI!DE51/1000</f>
        <v>46.981999999999999</v>
      </c>
      <c r="BC54" s="577">
        <f>DATI!DF51/1000</f>
        <v>4.6399999999999997</v>
      </c>
      <c r="BD54" s="577">
        <f>DATI!DG51/1000</f>
        <v>0.43</v>
      </c>
      <c r="BE54" s="577">
        <f>DATI!DH51/1000</f>
        <v>11429.906000000001</v>
      </c>
      <c r="BF54" s="577">
        <f>DATI!DI51/1000</f>
        <v>12.714</v>
      </c>
      <c r="BG54" s="577">
        <f>DATI!DJ51/1000</f>
        <v>3038.0990000000002</v>
      </c>
      <c r="BH54" s="577">
        <f>DATI!DK51/1000</f>
        <v>1597.16</v>
      </c>
      <c r="BI54" s="577">
        <f>DATI!DL51/1000</f>
        <v>3383.96</v>
      </c>
      <c r="BJ54" s="577">
        <f>DATI!DM51/1000</f>
        <v>22.879000000000001</v>
      </c>
      <c r="BK54" s="577">
        <f>DATI!DN51/1000</f>
        <v>8.1850000000000005</v>
      </c>
      <c r="BL54" s="577">
        <f>DATI!DO51/1000</f>
        <v>25.463000000000001</v>
      </c>
      <c r="BM54" s="577">
        <f>DATI!DP51/1000</f>
        <v>1370.885</v>
      </c>
      <c r="BN54" s="577">
        <f>DATI!DQ51/1000</f>
        <v>8.9280000000000008</v>
      </c>
      <c r="BO54" s="577">
        <f>DATI!DR51/1000</f>
        <v>1166.3499999999999</v>
      </c>
      <c r="BP54" s="577">
        <f>DATI!DS51/1000</f>
        <v>45.332000000000001</v>
      </c>
      <c r="BQ54" s="577">
        <f>DATI!DT51/1000</f>
        <v>48.581000000000003</v>
      </c>
      <c r="BR54" s="577">
        <f>DATI!DU51/1000</f>
        <v>861.54</v>
      </c>
      <c r="BS54" s="577">
        <f>DATI!DV51/1000</f>
        <v>5895.85</v>
      </c>
      <c r="BT54" s="577">
        <f>DATI!DW51/1000</f>
        <v>8.7999999999999995E-2</v>
      </c>
      <c r="BU54" s="577">
        <f>DATI!DX51/1000</f>
        <v>72.567999999999998</v>
      </c>
      <c r="BV54" s="578">
        <f>DATI!DY51/1000</f>
        <v>9377.7800000000007</v>
      </c>
      <c r="BW54" s="579">
        <f>DATI!DZ51/1000</f>
        <v>0.43</v>
      </c>
      <c r="BX54" s="580">
        <f>DATI!EA51/1000</f>
        <v>0</v>
      </c>
      <c r="BY54" s="580">
        <f>DATI!EB51/1000</f>
        <v>0</v>
      </c>
      <c r="BZ54" s="580">
        <f>DATI!EC51/1000</f>
        <v>0</v>
      </c>
      <c r="CA54" s="580">
        <f>DATI!ED51/1000</f>
        <v>0</v>
      </c>
      <c r="CB54" s="580">
        <f>DATI!EE51/1000</f>
        <v>0</v>
      </c>
      <c r="CC54" s="580">
        <f>DATI!EF51/1000</f>
        <v>0</v>
      </c>
      <c r="CD54" s="581">
        <f>DATI!EG51/1000</f>
        <v>0</v>
      </c>
      <c r="CE54" s="579">
        <f t="shared" si="811"/>
        <v>0.26363575148141499</v>
      </c>
      <c r="CF54" s="580">
        <f t="shared" si="812"/>
        <v>2.6036990483031066E-2</v>
      </c>
      <c r="CG54" s="580">
        <f t="shared" si="813"/>
        <v>2.4129107559705512E-3</v>
      </c>
      <c r="CH54" s="580">
        <f t="shared" si="814"/>
        <v>64.138007272400785</v>
      </c>
      <c r="CI54" s="580">
        <f t="shared" si="815"/>
        <v>7.1343598491650201E-2</v>
      </c>
      <c r="CJ54" s="580">
        <f t="shared" si="816"/>
        <v>17.048050592565989</v>
      </c>
      <c r="CK54" s="580">
        <f t="shared" si="817"/>
        <v>8.9623361465254092</v>
      </c>
      <c r="CL54" s="580">
        <f t="shared" si="818"/>
        <v>18.988822050637456</v>
      </c>
      <c r="CM54" s="580">
        <f t="shared" si="819"/>
        <v>0.1283836864787215</v>
      </c>
      <c r="CN54" s="580">
        <f t="shared" si="820"/>
        <v>4.5929475668881316E-2</v>
      </c>
      <c r="CO54" s="580">
        <f t="shared" si="821"/>
        <v>0.14288359669599568</v>
      </c>
      <c r="CP54" s="580">
        <f t="shared" si="822"/>
        <v>7.6926120039504395</v>
      </c>
      <c r="CQ54" s="580">
        <f t="shared" si="823"/>
        <v>5.0098760998383909E-2</v>
      </c>
      <c r="CR54" s="580">
        <f t="shared" si="824"/>
        <v>6.5448801400610526</v>
      </c>
      <c r="CS54" s="580">
        <f t="shared" si="825"/>
        <v>0.25437690788292333</v>
      </c>
      <c r="CT54" s="580">
        <f t="shared" si="826"/>
        <v>0.27260841264140778</v>
      </c>
      <c r="CU54" s="580">
        <f t="shared" si="827"/>
        <v>4.8344630992996951</v>
      </c>
      <c r="CV54" s="580">
        <f t="shared" si="828"/>
        <v>33.084092745555758</v>
      </c>
      <c r="CW54" s="580">
        <f t="shared" si="829"/>
        <v>4.9380499191955466E-4</v>
      </c>
      <c r="CX54" s="580">
        <f t="shared" si="830"/>
        <v>0.40720955288202548</v>
      </c>
      <c r="CY54" s="581">
        <f t="shared" si="831"/>
        <v>52.622665649129111</v>
      </c>
      <c r="CZ54" s="563">
        <f>DATI!AA51</f>
        <v>85381.306520000013</v>
      </c>
      <c r="DA54" s="564">
        <f t="shared" si="832"/>
        <v>233.92138772602743</v>
      </c>
      <c r="DB54" s="565">
        <f t="shared" si="288"/>
        <v>479.11040200215484</v>
      </c>
      <c r="DC54" s="566">
        <f t="shared" si="833"/>
        <v>1.312631238362068</v>
      </c>
      <c r="DD54" s="582">
        <f t="shared" si="974"/>
        <v>3.0909317047517721E-2</v>
      </c>
      <c r="DE54" s="583">
        <f t="shared" si="924"/>
        <v>3.6844589085196965E-2</v>
      </c>
      <c r="DF54" s="564">
        <f t="shared" si="975"/>
        <v>2559.9515200000169</v>
      </c>
      <c r="DG54" s="584">
        <f t="shared" si="976"/>
        <v>17.025334436849164</v>
      </c>
      <c r="DH54" s="585">
        <f t="shared" si="925"/>
        <v>1.842237831759589E-2</v>
      </c>
      <c r="DI54" s="586">
        <f>DATI!AB51+DATI!AG51</f>
        <v>42719.903206356525</v>
      </c>
      <c r="DJ54" s="564">
        <f t="shared" si="926"/>
        <v>117.04083070234664</v>
      </c>
      <c r="DK54" s="587">
        <f t="shared" si="290"/>
        <v>239.71933474567092</v>
      </c>
      <c r="DL54" s="588">
        <f t="shared" si="291"/>
        <v>0.65676530067307104</v>
      </c>
      <c r="DM54" s="589">
        <f t="shared" si="977"/>
        <v>0.50034258021513955</v>
      </c>
      <c r="DN54" s="590">
        <f t="shared" si="978"/>
        <v>1.3401067076876515E-2</v>
      </c>
      <c r="DO54" s="590">
        <f t="shared" si="979"/>
        <v>6.0000000000000053E-3</v>
      </c>
      <c r="DP54" s="590">
        <f t="shared" si="980"/>
        <v>4.4724601955448508E-2</v>
      </c>
      <c r="DQ54" s="590">
        <f t="shared" si="981"/>
        <v>5.0739412971824209E-2</v>
      </c>
      <c r="DR54" s="591">
        <f t="shared" si="982"/>
        <v>1828.8366741851278</v>
      </c>
      <c r="DS54" s="591">
        <f t="shared" si="983"/>
        <v>11.575865693083813</v>
      </c>
      <c r="DT54" s="592">
        <f t="shared" si="984"/>
        <v>1.4091473237286586E-2</v>
      </c>
      <c r="DU54" s="593" t="str">
        <f>DATI!AI51</f>
        <v>5/5</v>
      </c>
      <c r="DV54" s="592">
        <f>DATI!AJ51/DATI!AK51</f>
        <v>1</v>
      </c>
      <c r="DW54" s="594">
        <f>DATI!AB51</f>
        <v>38439.906000000003</v>
      </c>
      <c r="DX54" s="564">
        <f t="shared" si="834"/>
        <v>105.31481095890412</v>
      </c>
      <c r="DY54" s="595">
        <f t="shared" si="1013"/>
        <v>215.70247126952773</v>
      </c>
      <c r="DZ54" s="566">
        <f t="shared" si="1014"/>
        <v>0.59096567471103489</v>
      </c>
      <c r="EA54" s="589">
        <f t="shared" si="985"/>
        <v>0.45021454422222629</v>
      </c>
      <c r="EB54" s="585">
        <f t="shared" si="986"/>
        <v>1.2464193493370065E-2</v>
      </c>
      <c r="EC54" s="596">
        <f t="shared" si="987"/>
        <v>42661.403313643488</v>
      </c>
      <c r="ED54" s="597">
        <f t="shared" si="835"/>
        <v>116.88055702368079</v>
      </c>
      <c r="EE54" s="598">
        <f t="shared" si="296"/>
        <v>239.39106725648392</v>
      </c>
      <c r="EF54" s="599">
        <f t="shared" si="297"/>
        <v>0.65586593768899704</v>
      </c>
      <c r="EG54" s="600">
        <f t="shared" si="927"/>
        <v>1.7436437299396205E-2</v>
      </c>
      <c r="EH54" s="600">
        <f t="shared" si="928"/>
        <v>2.3294141693526484E-2</v>
      </c>
      <c r="EI54" s="582">
        <f t="shared" si="836"/>
        <v>0.49965741978486045</v>
      </c>
      <c r="EJ54" s="601">
        <f t="shared" si="929"/>
        <v>731.11484581488912</v>
      </c>
      <c r="EK54" s="601">
        <f t="shared" si="930"/>
        <v>5.4494687437653511</v>
      </c>
      <c r="EL54" s="563">
        <f>DATI!AD51</f>
        <v>36518.161519999994</v>
      </c>
      <c r="EM54" s="564">
        <f t="shared" si="837"/>
        <v>100.04975758904108</v>
      </c>
      <c r="EN54" s="595">
        <f t="shared" si="300"/>
        <v>204.9187551625067</v>
      </c>
      <c r="EO54" s="566">
        <f t="shared" si="838"/>
        <v>0.56142124702056628</v>
      </c>
      <c r="EP54" s="582">
        <f t="shared" si="988"/>
        <v>1.056613702439145E-2</v>
      </c>
      <c r="EQ54" s="583">
        <f t="shared" si="989"/>
        <v>1.6384286919946069E-2</v>
      </c>
      <c r="ER54" s="582">
        <f t="shared" si="931"/>
        <v>2.7202354482473639E-2</v>
      </c>
      <c r="ES54" s="564">
        <f t="shared" si="990"/>
        <v>381.82151999999769</v>
      </c>
      <c r="ET54" s="582">
        <f t="shared" si="839"/>
        <v>0.42770675465648739</v>
      </c>
      <c r="EU54" s="584">
        <f t="shared" si="991"/>
        <v>3.3033250543798829</v>
      </c>
      <c r="EV54" s="563">
        <f>DATI!AE51</f>
        <v>7506.8890000000001</v>
      </c>
      <c r="EW54" s="564">
        <f t="shared" si="840"/>
        <v>20.566819178082191</v>
      </c>
      <c r="EX54" s="595">
        <f t="shared" si="304"/>
        <v>42.124309795295382</v>
      </c>
      <c r="EY54" s="566">
        <f t="shared" si="1015"/>
        <v>0.11540906793231612</v>
      </c>
      <c r="EZ54" s="582">
        <f t="shared" si="992"/>
        <v>0.10338439911622122</v>
      </c>
      <c r="FA54" s="583">
        <f t="shared" si="993"/>
        <v>0.10973693319714468</v>
      </c>
      <c r="FB54" s="564">
        <f t="shared" si="994"/>
        <v>703.37700000000041</v>
      </c>
      <c r="FC54" s="584">
        <f t="shared" si="995"/>
        <v>4.1654850187462884</v>
      </c>
      <c r="FD54" s="564">
        <f>DATI!AG51</f>
        <v>4279.9972063565256</v>
      </c>
      <c r="FE54" s="582">
        <f t="shared" si="841"/>
        <v>5.0128035992913322E-2</v>
      </c>
      <c r="FF54" s="564">
        <f t="shared" si="996"/>
        <v>3226.8917936434746</v>
      </c>
      <c r="FG54" s="582">
        <f t="shared" si="932"/>
        <v>1.8107446319152197E-2</v>
      </c>
      <c r="FH54" s="563">
        <f>DATI!AF51</f>
        <v>2916.35</v>
      </c>
      <c r="FI54" s="564">
        <f t="shared" si="933"/>
        <v>7.9899999999999993</v>
      </c>
      <c r="FJ54" s="590">
        <f t="shared" si="842"/>
        <v>3.4156774109762117E-2</v>
      </c>
      <c r="FK54" s="590">
        <f t="shared" si="934"/>
        <v>-4.480931231903993E-2</v>
      </c>
      <c r="FL54" s="602">
        <f>DATI!AL51</f>
        <v>1386.4370680689813</v>
      </c>
      <c r="FM54" s="603" t="str">
        <f>DATI!AM51</f>
        <v>3/3</v>
      </c>
      <c r="FN54" s="604">
        <f>DATI!AN51/DATI!AO51</f>
        <v>1</v>
      </c>
      <c r="FO54" s="567">
        <f t="shared" si="935"/>
        <v>0.47540146692577412</v>
      </c>
      <c r="FP54" s="605">
        <f t="shared" si="843"/>
        <v>1.6238180517233212E-2</v>
      </c>
      <c r="FQ54" s="567">
        <f t="shared" si="936"/>
        <v>6.7203947828706798E-2</v>
      </c>
      <c r="FR54" s="563">
        <f>DATI!AP51</f>
        <v>6907.5430000000006</v>
      </c>
      <c r="FS54" s="602">
        <f>DATI!AQ51</f>
        <v>2.2010000000000001</v>
      </c>
      <c r="FT54" s="602">
        <f>DATI!AR51</f>
        <v>1943.5849999999996</v>
      </c>
      <c r="FU54" s="576">
        <f>DATI!AS51/1000</f>
        <v>60.426000000000002</v>
      </c>
      <c r="FV54" s="577">
        <f>DATI!AT51/1000</f>
        <v>4.6399999999999997</v>
      </c>
      <c r="FW54" s="577">
        <f>DATI!AU51/1000</f>
        <v>0.435</v>
      </c>
      <c r="FX54" s="577">
        <f>DATI!AV51/1000</f>
        <v>11429.906000000001</v>
      </c>
      <c r="FY54" s="577">
        <f>DATI!AW51/1000</f>
        <v>12.714</v>
      </c>
      <c r="FZ54" s="577">
        <f>DATI!AX51/1000</f>
        <v>3038.0990000000002</v>
      </c>
      <c r="GA54" s="577">
        <f>DATI!AY51/1000</f>
        <v>1597.16</v>
      </c>
      <c r="GB54" s="577">
        <f>DATI!AZ51/1000</f>
        <v>3383.96</v>
      </c>
      <c r="GC54" s="577">
        <f>DATI!BA51/1000</f>
        <v>22.879000000000001</v>
      </c>
      <c r="GD54" s="577">
        <f>DATI!BB51/1000</f>
        <v>14.798</v>
      </c>
      <c r="GE54" s="577">
        <f>DATI!BC51/1000</f>
        <v>25.779</v>
      </c>
      <c r="GF54" s="577">
        <f>DATI!BD51/1000</f>
        <v>1370.885</v>
      </c>
      <c r="GG54" s="577">
        <f>DATI!BE51/1000</f>
        <v>8.9280000000000008</v>
      </c>
      <c r="GH54" s="577">
        <f>DATI!BF51/1000</f>
        <v>1166.3499999999999</v>
      </c>
      <c r="GI54" s="577">
        <f>DATI!BG51/1000</f>
        <v>0.28100000000000003</v>
      </c>
      <c r="GJ54" s="577">
        <f>DATI!BH51/1000</f>
        <v>45.332000000000001</v>
      </c>
      <c r="GK54" s="577">
        <f>DATI!BI51/1000</f>
        <v>49.508000000000003</v>
      </c>
      <c r="GL54" s="577">
        <f>DATI!BJ51/1000</f>
        <v>861.54</v>
      </c>
      <c r="GM54" s="577">
        <f>DATI!BK51/1000</f>
        <v>5895.85</v>
      </c>
      <c r="GN54" s="577">
        <f>DATI!BL51/1000</f>
        <v>8.7999999999999995E-2</v>
      </c>
      <c r="GO54" s="577">
        <f>DATI!BM51/1000</f>
        <v>72.567999999999998</v>
      </c>
      <c r="GP54" s="578">
        <f>DATI!BN51/1000</f>
        <v>9377.7800000000007</v>
      </c>
      <c r="GQ54" s="579">
        <f>DATI!BO51/1000</f>
        <v>0.435</v>
      </c>
      <c r="GR54" s="580">
        <f>DATI!BP51/1000</f>
        <v>0</v>
      </c>
      <c r="GS54" s="580">
        <f>DATI!BQ51/1000</f>
        <v>0</v>
      </c>
      <c r="GT54" s="580">
        <f>DATI!BR51/1000</f>
        <v>0</v>
      </c>
      <c r="GU54" s="580">
        <f>DATI!BS51/1000</f>
        <v>0</v>
      </c>
      <c r="GV54" s="580">
        <f>DATI!BT51/1000</f>
        <v>0</v>
      </c>
      <c r="GW54" s="580">
        <f>DATI!BU51/1000</f>
        <v>0</v>
      </c>
      <c r="GX54" s="581">
        <f>DATI!BV51/1000</f>
        <v>0</v>
      </c>
      <c r="GY54" s="579">
        <f t="shared" si="847"/>
        <v>0.33907568683785239</v>
      </c>
      <c r="GZ54" s="580">
        <f t="shared" si="848"/>
        <v>2.6036990483031066E-2</v>
      </c>
      <c r="HA54" s="580">
        <f t="shared" si="849"/>
        <v>2.4409678577841623E-3</v>
      </c>
      <c r="HB54" s="580">
        <f t="shared" si="850"/>
        <v>64.138007272400785</v>
      </c>
      <c r="HC54" s="580">
        <f t="shared" si="851"/>
        <v>7.1343598491650201E-2</v>
      </c>
      <c r="HD54" s="580">
        <f t="shared" si="852"/>
        <v>17.048050592565989</v>
      </c>
      <c r="HE54" s="580">
        <f t="shared" si="853"/>
        <v>8.9623361465254092</v>
      </c>
      <c r="HF54" s="580">
        <f t="shared" si="854"/>
        <v>18.988822050637456</v>
      </c>
      <c r="HG54" s="580">
        <f t="shared" si="855"/>
        <v>0.1283836864787215</v>
      </c>
      <c r="HH54" s="580">
        <f t="shared" si="856"/>
        <v>8.3037798527563295E-2</v>
      </c>
      <c r="HI54" s="580">
        <f t="shared" si="857"/>
        <v>0.14465680553061591</v>
      </c>
      <c r="HJ54" s="580">
        <f t="shared" si="858"/>
        <v>7.6926120039504395</v>
      </c>
      <c r="HK54" s="580">
        <f t="shared" si="859"/>
        <v>5.0098760998383909E-2</v>
      </c>
      <c r="HL54" s="580">
        <f t="shared" si="860"/>
        <v>6.5448801400610526</v>
      </c>
      <c r="HM54" s="580">
        <f t="shared" si="861"/>
        <v>1.5768091219249417E-3</v>
      </c>
      <c r="HN54" s="580">
        <f t="shared" si="862"/>
        <v>0.25437690788292333</v>
      </c>
      <c r="HO54" s="580">
        <f t="shared" si="863"/>
        <v>0.27781019931765127</v>
      </c>
      <c r="HP54" s="580">
        <f t="shared" si="1005"/>
        <v>4.8344630992996951</v>
      </c>
      <c r="HQ54" s="580">
        <f t="shared" si="865"/>
        <v>33.084092745555758</v>
      </c>
      <c r="HR54" s="580">
        <f t="shared" si="866"/>
        <v>4.9380499191955466E-4</v>
      </c>
      <c r="HS54" s="580">
        <f t="shared" si="867"/>
        <v>0.40720955288202548</v>
      </c>
      <c r="HT54" s="581">
        <f t="shared" si="868"/>
        <v>52.622665649129111</v>
      </c>
      <c r="HU54" s="607">
        <f t="shared" si="937"/>
        <v>42661.403313643466</v>
      </c>
      <c r="HV54" s="608">
        <f t="shared" si="1003"/>
        <v>36917.49252</v>
      </c>
      <c r="HW54" s="609">
        <f t="shared" si="997"/>
        <v>0</v>
      </c>
      <c r="HX54" s="610">
        <f>DATI!CQ51</f>
        <v>0</v>
      </c>
      <c r="HY54" s="610">
        <f>DATI!CT51</f>
        <v>0</v>
      </c>
      <c r="HZ54" s="611">
        <f t="shared" si="938"/>
        <v>0</v>
      </c>
      <c r="IA54" s="611">
        <f t="shared" si="869"/>
        <v>0</v>
      </c>
      <c r="IB54" s="582">
        <f t="shared" si="870"/>
        <v>0</v>
      </c>
      <c r="IC54" s="610">
        <f>DATI!CV51</f>
        <v>0</v>
      </c>
      <c r="ID54" s="612">
        <f t="shared" si="939"/>
        <v>0</v>
      </c>
      <c r="IE54" s="613">
        <f t="shared" si="871"/>
        <v>0</v>
      </c>
      <c r="IF54" s="613">
        <f t="shared" si="872"/>
        <v>0</v>
      </c>
      <c r="IG54" s="609">
        <f t="shared" si="998"/>
        <v>0</v>
      </c>
      <c r="IH54" s="590">
        <f t="shared" si="1016"/>
        <v>0</v>
      </c>
      <c r="II54" s="610">
        <f>DATI!CX51</f>
        <v>0</v>
      </c>
      <c r="IJ54" s="610">
        <f>DATI!DA51</f>
        <v>0</v>
      </c>
      <c r="IK54" s="615">
        <f>DATI!CS51</f>
        <v>42661.073313643465</v>
      </c>
      <c r="IL54" s="594">
        <f t="shared" si="1004"/>
        <v>42661.073313643465</v>
      </c>
      <c r="IM54" s="594">
        <f t="shared" si="999"/>
        <v>6274.0288855447579</v>
      </c>
      <c r="IN54" s="582">
        <f t="shared" si="874"/>
        <v>0.49965355477021645</v>
      </c>
      <c r="IO54" s="582">
        <f t="shared" si="875"/>
        <v>0.99999226467077096</v>
      </c>
      <c r="IP54" s="609">
        <f t="shared" si="941"/>
        <v>36917.162519999998</v>
      </c>
      <c r="IQ54" s="590">
        <f t="shared" si="1017"/>
        <v>0.42232186431675783</v>
      </c>
      <c r="IR54" s="610">
        <f>DATI!CZ51</f>
        <v>36917.162519999998</v>
      </c>
      <c r="IS54" s="594">
        <f t="shared" si="1000"/>
        <v>0.33</v>
      </c>
      <c r="IT54" s="615">
        <f>DATI!CR51</f>
        <v>0.33</v>
      </c>
      <c r="IU54" s="617">
        <f>DATI!CU51</f>
        <v>0</v>
      </c>
      <c r="IV54" s="582">
        <f t="shared" si="942"/>
        <v>2.402061855670103</v>
      </c>
      <c r="IW54" s="590">
        <f t="shared" si="877"/>
        <v>3.8650146437229758E-6</v>
      </c>
      <c r="IX54" s="582">
        <f t="shared" si="943"/>
        <v>7.7353292289488124E-6</v>
      </c>
      <c r="IY54" s="615">
        <f>DATI!CW51</f>
        <v>36387.044428098707</v>
      </c>
      <c r="IZ54" s="618">
        <f t="shared" si="1001"/>
        <v>36387.374428098708</v>
      </c>
      <c r="JA54" s="619">
        <f t="shared" si="878"/>
        <v>0.42617495457949223</v>
      </c>
      <c r="JB54" s="619">
        <f t="shared" si="879"/>
        <v>0.85293430599508024</v>
      </c>
      <c r="JC54" s="620">
        <f t="shared" si="1002"/>
        <v>0.33</v>
      </c>
      <c r="JD54" s="590">
        <f t="shared" si="1018"/>
        <v>3.7751063654750811E-6</v>
      </c>
      <c r="JE54" s="610">
        <f>DATI!CY51</f>
        <v>0.33</v>
      </c>
      <c r="JF54" s="610">
        <f>DATI!DB51</f>
        <v>0</v>
      </c>
      <c r="JG54" s="586">
        <f t="shared" si="881"/>
        <v>41100.950991257771</v>
      </c>
      <c r="JH54" s="566">
        <f t="shared" si="350"/>
        <v>230.63471331959155</v>
      </c>
      <c r="JI54" s="589">
        <f t="shared" si="944"/>
        <v>0.48138114379439884</v>
      </c>
      <c r="JJ54" s="603" t="str">
        <f>DATI!CN51</f>
        <v>5/5</v>
      </c>
      <c r="JK54" s="604">
        <f>DATI!CO51/DATI!CP51</f>
        <v>1</v>
      </c>
      <c r="JL54" s="621">
        <f t="shared" si="945"/>
        <v>4.8655285325364887E-2</v>
      </c>
      <c r="JM54" s="622">
        <f t="shared" si="946"/>
        <v>1.7213898433540986E-2</v>
      </c>
      <c r="JN54" s="623">
        <f t="shared" si="882"/>
        <v>41101.280991257772</v>
      </c>
      <c r="JO54" s="594">
        <f t="shared" si="883"/>
        <v>77488.325419356479</v>
      </c>
      <c r="JP54" s="589">
        <f t="shared" si="947"/>
        <v>0.48138500880904261</v>
      </c>
      <c r="JQ54" s="590">
        <f t="shared" si="948"/>
        <v>8.1489117678349432E-3</v>
      </c>
      <c r="JR54" s="624">
        <f t="shared" si="884"/>
        <v>0.90755609837389106</v>
      </c>
      <c r="JS54" s="585">
        <f t="shared" si="949"/>
        <v>1.0132207917520342E-3</v>
      </c>
      <c r="JT54" s="576">
        <f>DATI!BW51</f>
        <v>10858.410563744903</v>
      </c>
      <c r="JU54" s="577">
        <f>DATI!BX51</f>
        <v>9002.6685987746714</v>
      </c>
      <c r="JV54" s="577">
        <f>DATI!BY51</f>
        <v>2897.0988206647335</v>
      </c>
      <c r="JW54" s="577">
        <f>DATI!BZ51</f>
        <v>861.54</v>
      </c>
      <c r="JX54" s="577">
        <f>DATI!CA51</f>
        <v>5895.85</v>
      </c>
      <c r="JY54" s="577">
        <f>DATI!CB51</f>
        <v>2886.1940137830375</v>
      </c>
      <c r="JZ54" s="577">
        <f>DATI!CC51</f>
        <v>1760.6291098756901</v>
      </c>
      <c r="KA54" s="577">
        <f>DATI!CD51</f>
        <v>23.230115795431193</v>
      </c>
      <c r="KB54" s="577">
        <f>DATI!CE51</f>
        <v>1049.7149721920491</v>
      </c>
      <c r="KC54" s="577">
        <f>DATI!CF51</f>
        <v>0</v>
      </c>
      <c r="KD54" s="577">
        <f>DATI!CG51</f>
        <v>111.414</v>
      </c>
      <c r="KE54" s="577">
        <f>DATI!CH51</f>
        <v>59.217481152534482</v>
      </c>
      <c r="KF54" s="577">
        <f>DATI!CI51</f>
        <v>14.502040282249451</v>
      </c>
      <c r="KG54" s="577">
        <f>DATI!CJ51</f>
        <v>22.421420436382295</v>
      </c>
      <c r="KH54" s="577">
        <f>DATI!CK51</f>
        <v>40.798798919200898</v>
      </c>
      <c r="KI54" s="577">
        <f>DATI!CL51</f>
        <v>62.240781211376188</v>
      </c>
      <c r="KJ54" s="625">
        <f t="shared" si="353"/>
        <v>60.931106144196121</v>
      </c>
      <c r="KK54" s="626">
        <f t="shared" si="950"/>
        <v>2.5347289559722295E-2</v>
      </c>
      <c r="KL54" s="627">
        <f t="shared" si="354"/>
        <v>50.517757894004035</v>
      </c>
      <c r="KM54" s="626">
        <f t="shared" si="951"/>
        <v>3.6905405491380452E-2</v>
      </c>
      <c r="KN54" s="627">
        <f t="shared" si="355"/>
        <v>16.256839315096592</v>
      </c>
      <c r="KO54" s="626">
        <f t="shared" si="952"/>
        <v>8.7952233832825591E-2</v>
      </c>
      <c r="KP54" s="627">
        <f t="shared" si="356"/>
        <v>4.8344630992996951</v>
      </c>
      <c r="KQ54" s="626">
        <f t="shared" si="953"/>
        <v>0.19868436514683238</v>
      </c>
      <c r="KR54" s="627">
        <f t="shared" si="357"/>
        <v>33.084092745555758</v>
      </c>
      <c r="KS54" s="626">
        <f t="shared" si="954"/>
        <v>4.8911390873408603E-3</v>
      </c>
      <c r="KT54" s="627">
        <f t="shared" si="358"/>
        <v>16.195647859709091</v>
      </c>
      <c r="KU54" s="626">
        <f t="shared" si="955"/>
        <v>0.19652128534965971</v>
      </c>
      <c r="KV54" s="627">
        <f t="shared" si="359"/>
        <v>9.8796300383579307</v>
      </c>
      <c r="KW54" s="626">
        <f t="shared" si="956"/>
        <v>0.26527144947572096</v>
      </c>
      <c r="KX54" s="627">
        <f t="shared" si="360"/>
        <v>0.13035394480287749</v>
      </c>
      <c r="KY54" s="626">
        <f t="shared" si="957"/>
        <v>0.39490651252104209</v>
      </c>
      <c r="KZ54" s="627">
        <f t="shared" si="361"/>
        <v>5.8903919700128444</v>
      </c>
      <c r="LA54" s="626">
        <f t="shared" si="958"/>
        <v>7.5353088625725997E-2</v>
      </c>
      <c r="LB54" s="628" t="s">
        <v>177</v>
      </c>
      <c r="LC54" s="629" t="s">
        <v>177</v>
      </c>
      <c r="LD54" s="627">
        <f t="shared" si="362"/>
        <v>0.62519078829233254</v>
      </c>
      <c r="LE54" s="626">
        <f t="shared" si="959"/>
        <v>1.1632036155063561E-2</v>
      </c>
      <c r="LF54" s="627">
        <f t="shared" si="363"/>
        <v>0.33229417956845081</v>
      </c>
      <c r="LG54" s="626">
        <f t="shared" si="960"/>
        <v>0.18142904793249803</v>
      </c>
      <c r="LH54" s="627">
        <f t="shared" si="364"/>
        <v>8.1377044140832341E-2</v>
      </c>
      <c r="LI54" s="626">
        <f t="shared" si="961"/>
        <v>0.56962632158714188</v>
      </c>
      <c r="LJ54" s="627">
        <f t="shared" si="365"/>
        <v>0.12581601519787156</v>
      </c>
      <c r="LK54" s="626">
        <f t="shared" si="962"/>
        <v>0.10927119467446818</v>
      </c>
      <c r="LL54" s="627">
        <f t="shared" si="366"/>
        <v>0.22893921102981291</v>
      </c>
      <c r="LM54" s="626">
        <f t="shared" si="963"/>
        <v>6.4038617178647825E-2</v>
      </c>
      <c r="LN54" s="627">
        <f t="shared" si="367"/>
        <v>0.34925918708125442</v>
      </c>
      <c r="LO54" s="630">
        <f t="shared" si="964"/>
        <v>-0.69344960504510389</v>
      </c>
      <c r="LP54" s="631">
        <f t="shared" si="886"/>
        <v>0.12717550253463727</v>
      </c>
      <c r="LQ54" s="632">
        <f t="shared" si="887"/>
        <v>0.10544074535408819</v>
      </c>
      <c r="LR54" s="632">
        <f t="shared" si="888"/>
        <v>3.3931301109641689E-2</v>
      </c>
      <c r="LS54" s="632">
        <f t="shared" si="889"/>
        <v>1.0090499139857854E-2</v>
      </c>
      <c r="LT54" s="632">
        <f t="shared" si="890"/>
        <v>6.9053171476345779E-2</v>
      </c>
      <c r="LU54" s="632">
        <f t="shared" si="891"/>
        <v>3.3803582205748577E-2</v>
      </c>
      <c r="LV54" s="632">
        <f t="shared" si="892"/>
        <v>2.0620779672225725E-2</v>
      </c>
      <c r="LW54" s="632">
        <f t="shared" si="893"/>
        <v>2.7207496280218772E-4</v>
      </c>
      <c r="LX54" s="633">
        <f t="shared" si="894"/>
        <v>1.2294435573507654E-2</v>
      </c>
      <c r="LY54" s="634" t="s">
        <v>177</v>
      </c>
      <c r="LZ54" s="633">
        <f t="shared" si="895"/>
        <v>1.3048992167143988E-3</v>
      </c>
      <c r="MA54" s="633">
        <f t="shared" si="896"/>
        <v>6.9356494490586387E-4</v>
      </c>
      <c r="MB54" s="633">
        <f t="shared" si="897"/>
        <v>1.6985029713561999E-4</v>
      </c>
      <c r="MC54" s="633">
        <f t="shared" si="898"/>
        <v>2.6260338884753683E-4</v>
      </c>
      <c r="MD54" s="633">
        <f t="shared" si="899"/>
        <v>4.7784228869400173E-4</v>
      </c>
      <c r="ME54" s="633">
        <f t="shared" si="900"/>
        <v>7.2897433581432358E-4</v>
      </c>
      <c r="MF54" s="631">
        <f t="shared" si="901"/>
        <v>0.28247755246188433</v>
      </c>
      <c r="MG54" s="632">
        <f t="shared" si="902"/>
        <v>0.23420110857645363</v>
      </c>
      <c r="MH54" s="632">
        <f t="shared" si="903"/>
        <v>7.5366959031188396E-2</v>
      </c>
      <c r="MI54" s="632">
        <f t="shared" si="904"/>
        <v>2.2412645858187058E-2</v>
      </c>
      <c r="MJ54" s="632">
        <f t="shared" si="905"/>
        <v>0.15337836674210389</v>
      </c>
      <c r="MK54" s="632">
        <f t="shared" si="906"/>
        <v>7.5083274495599373E-2</v>
      </c>
      <c r="ML54" s="632">
        <f t="shared" si="907"/>
        <v>4.5802117983214888E-2</v>
      </c>
      <c r="MM54" s="632">
        <f t="shared" si="908"/>
        <v>6.0432290847514539E-4</v>
      </c>
      <c r="MN54" s="633">
        <f t="shared" si="965"/>
        <v>2.730794846876184E-2</v>
      </c>
      <c r="MO54" s="634" t="s">
        <v>177</v>
      </c>
      <c r="MP54" s="633">
        <f t="shared" si="909"/>
        <v>2.8983941844186612E-3</v>
      </c>
      <c r="MQ54" s="633">
        <f t="shared" si="910"/>
        <v>1.5405209667405139E-3</v>
      </c>
      <c r="MR54" s="633">
        <f t="shared" si="911"/>
        <v>3.772652379079556E-4</v>
      </c>
      <c r="MS54" s="633">
        <f t="shared" si="912"/>
        <v>5.8328499649250689E-4</v>
      </c>
      <c r="MT54" s="633">
        <f t="shared" si="913"/>
        <v>1.0613657306862534E-3</v>
      </c>
      <c r="MU54" s="633">
        <f t="shared" si="914"/>
        <v>1.6191710045122426E-3</v>
      </c>
      <c r="MV54" s="586">
        <f t="shared" si="1019"/>
        <v>43092.384291257775</v>
      </c>
      <c r="MW54" s="566">
        <f t="shared" si="1020"/>
        <v>230.63471331959155</v>
      </c>
      <c r="MX54" s="624">
        <f t="shared" si="1021"/>
        <v>0.49296464921644123</v>
      </c>
      <c r="MY54" s="1471">
        <f t="shared" si="966"/>
        <v>3.7751063654750811E-6</v>
      </c>
      <c r="MZ54" s="583">
        <f t="shared" si="967"/>
        <v>0</v>
      </c>
      <c r="NA54" s="1472">
        <f t="shared" si="968"/>
        <v>3.7751063654750811E-6</v>
      </c>
      <c r="NB54" s="623">
        <f t="shared" si="969"/>
        <v>41101.280991257772</v>
      </c>
      <c r="NC54" s="594">
        <f t="shared" si="970"/>
        <v>77488.325419356479</v>
      </c>
      <c r="ND54" s="589">
        <f t="shared" si="1022"/>
        <v>0.47018699242205203</v>
      </c>
      <c r="NE54" s="638">
        <f t="shared" si="1023"/>
        <v>0.88644445618368839</v>
      </c>
    </row>
    <row r="55" spans="1:369" ht="9" outlineLevel="1" thickBot="1" x14ac:dyDescent="0.25">
      <c r="A55" s="880" t="s">
        <v>189</v>
      </c>
      <c r="B55" s="881">
        <f>DATI!D52</f>
        <v>138</v>
      </c>
      <c r="C55" s="1520" t="str">
        <f>DATI!F52 &amp; "/" &amp; DATI!E52 &amp; " (" &amp; TEXT(DATI!F52/DATI!E52,"0,0%") &amp; ")"</f>
        <v>140/140 (100,0%)</v>
      </c>
      <c r="D55" s="882">
        <f>DATI!G52</f>
        <v>878059</v>
      </c>
      <c r="E55" s="883">
        <f t="shared" si="915"/>
        <v>8.8113893302650084E-2</v>
      </c>
      <c r="F55" s="884">
        <f t="shared" si="916"/>
        <v>-2.1251714626975586E-3</v>
      </c>
      <c r="G55" s="885">
        <f>DATI!H52</f>
        <v>422364.87339200015</v>
      </c>
      <c r="H55" s="886">
        <f t="shared" si="1006"/>
        <v>1157.1640366904114</v>
      </c>
      <c r="I55" s="887">
        <f t="shared" si="1007"/>
        <v>481.02106281240799</v>
      </c>
      <c r="J55" s="888">
        <f t="shared" si="805"/>
        <v>1.3178659255134466</v>
      </c>
      <c r="K55" s="889">
        <f t="shared" si="1008"/>
        <v>2.2055805060252818E-2</v>
      </c>
      <c r="L55" s="889">
        <f t="shared" si="917"/>
        <v>2.4232474686624941E-2</v>
      </c>
      <c r="M55" s="889">
        <f t="shared" si="918"/>
        <v>8.8557833366724362E-2</v>
      </c>
      <c r="N55" s="890">
        <f>DATI!I52</f>
        <v>93505.296021000016</v>
      </c>
      <c r="O55" s="890"/>
      <c r="P55" s="890">
        <f>DATI!J52</f>
        <v>25552.387302000006</v>
      </c>
      <c r="Q55" s="886">
        <f>DATI!K52</f>
        <v>25249.667382</v>
      </c>
      <c r="R55" s="886">
        <f>DATI!L52</f>
        <v>302.72000000000003</v>
      </c>
      <c r="S55" s="806">
        <f t="shared" si="1024"/>
        <v>-7.9999993204182829E-5</v>
      </c>
      <c r="T55" s="890">
        <f>DATI!M52</f>
        <v>8816.7780000000002</v>
      </c>
      <c r="U55" s="886">
        <f>DATI!N52</f>
        <v>8626.6779999999999</v>
      </c>
      <c r="V55" s="886">
        <f>DATI!O52</f>
        <v>190.1</v>
      </c>
      <c r="W55" s="891">
        <f t="shared" si="971"/>
        <v>3.694822225952521E-13</v>
      </c>
      <c r="X55" s="892">
        <f>DATI!P52</f>
        <v>282415.56206899992</v>
      </c>
      <c r="Y55" s="886">
        <f>DATI!Q52</f>
        <v>19953.256477999996</v>
      </c>
      <c r="Z55" s="890">
        <f>DATI!R52</f>
        <v>11710.87</v>
      </c>
      <c r="AA55" s="890">
        <f>DATI!U52</f>
        <v>63.36</v>
      </c>
      <c r="AB55" s="890">
        <f>DATI!V52</f>
        <v>300.62</v>
      </c>
      <c r="AC55" s="890">
        <f>DATI!W52</f>
        <v>328366.75745100004</v>
      </c>
      <c r="AD55" s="893">
        <f t="shared" si="1009"/>
        <v>373.96889895895384</v>
      </c>
      <c r="AE55" s="889">
        <f t="shared" si="972"/>
        <v>1.6441400661103712E-2</v>
      </c>
      <c r="AF55" s="889">
        <f t="shared" si="973"/>
        <v>1.8606113304828555E-2</v>
      </c>
      <c r="AG55" s="894">
        <f t="shared" si="1010"/>
        <v>0.7774480742536567</v>
      </c>
      <c r="AH55" s="895">
        <f t="shared" si="920"/>
        <v>93998.116021000023</v>
      </c>
      <c r="AI55" s="886">
        <f t="shared" si="921"/>
        <v>257.52908498904117</v>
      </c>
      <c r="AJ55" s="893">
        <f t="shared" si="1011"/>
        <v>107.05216394456411</v>
      </c>
      <c r="AK55" s="888">
        <f t="shared" si="1012"/>
        <v>0.29329359984812087</v>
      </c>
      <c r="AL55" s="889">
        <f t="shared" si="922"/>
        <v>4.216515104175008E-2</v>
      </c>
      <c r="AM55" s="889">
        <f t="shared" si="923"/>
        <v>4.43846474906767E-2</v>
      </c>
      <c r="AN55" s="896">
        <f>DATI!EH52/1000</f>
        <v>0</v>
      </c>
      <c r="AO55" s="897">
        <f>DATI!EI52/1000</f>
        <v>0</v>
      </c>
      <c r="AP55" s="897">
        <f>DATI!EJ52/1000</f>
        <v>0</v>
      </c>
      <c r="AQ55" s="897">
        <f>DATI!EK52/1000</f>
        <v>300.62</v>
      </c>
      <c r="AR55" s="897">
        <f>DATI!EL52/1000</f>
        <v>0</v>
      </c>
      <c r="AS55" s="897">
        <f>DATI!EM52/1000</f>
        <v>0</v>
      </c>
      <c r="AT55" s="897">
        <f>DATI!EN52/1000</f>
        <v>0</v>
      </c>
      <c r="AU55" s="897">
        <f>DATI!EO52/1000</f>
        <v>0</v>
      </c>
      <c r="AV55" s="897">
        <f>DATI!EP52/1000</f>
        <v>0</v>
      </c>
      <c r="AW55" s="897">
        <f>DATI!EQ52/1000</f>
        <v>0</v>
      </c>
      <c r="AX55" s="897"/>
      <c r="AY55" s="897"/>
      <c r="AZ55" s="897">
        <f>DATI!EV52/1000</f>
        <v>0</v>
      </c>
      <c r="BA55" s="897"/>
      <c r="BB55" s="898">
        <f>DATI!DE52/1000</f>
        <v>98.985720000000015</v>
      </c>
      <c r="BC55" s="899">
        <f>DATI!DF52/1000</f>
        <v>4.6559999999999997</v>
      </c>
      <c r="BD55" s="899">
        <f>DATI!DG52/1000</f>
        <v>117.69238999999999</v>
      </c>
      <c r="BE55" s="899">
        <f>DATI!DH52/1000</f>
        <v>47223.486356000009</v>
      </c>
      <c r="BF55" s="899">
        <f>DATI!DI52/1000</f>
        <v>103.01952500000004</v>
      </c>
      <c r="BG55" s="899">
        <f>DATI!DJ52/1000</f>
        <v>28141.291155999999</v>
      </c>
      <c r="BH55" s="899">
        <f>DATI!DK52/1000</f>
        <v>6788.5870560000012</v>
      </c>
      <c r="BI55" s="899">
        <f>DATI!DL52/1000</f>
        <v>10336.848</v>
      </c>
      <c r="BJ55" s="899">
        <f>DATI!DM52/1000</f>
        <v>240.24973199999999</v>
      </c>
      <c r="BK55" s="899">
        <f>DATI!DN52/1000</f>
        <v>138.00680800000001</v>
      </c>
      <c r="BL55" s="899">
        <f>DATI!DO52/1000</f>
        <v>100.962</v>
      </c>
      <c r="BM55" s="899">
        <f>DATI!DP52/1000</f>
        <v>20087.676128999999</v>
      </c>
      <c r="BN55" s="899">
        <f>DATI!DQ52/1000</f>
        <v>376.93500700000004</v>
      </c>
      <c r="BO55" s="899">
        <f>DATI!DR52/1000</f>
        <v>5538.0759889999981</v>
      </c>
      <c r="BP55" s="899">
        <f>DATI!DS52/1000</f>
        <v>1915.2813680000002</v>
      </c>
      <c r="BQ55" s="899">
        <f>DATI!DT52/1000</f>
        <v>37.687263000000002</v>
      </c>
      <c r="BR55" s="899">
        <f>DATI!DU52/1000</f>
        <v>71126.103617000001</v>
      </c>
      <c r="BS55" s="899">
        <f>DATI!DV52/1000</f>
        <v>45694.852759000001</v>
      </c>
      <c r="BT55" s="899">
        <f>DATI!DW52/1000</f>
        <v>6.9050000000000002</v>
      </c>
      <c r="BU55" s="899">
        <f>DATI!DX52/1000</f>
        <v>808.39271499999995</v>
      </c>
      <c r="BV55" s="900">
        <f>DATI!DY52/1000</f>
        <v>43529.867479</v>
      </c>
      <c r="BW55" s="896">
        <f>DATI!DZ52/1000</f>
        <v>111.56332799999998</v>
      </c>
      <c r="BX55" s="897">
        <f>DATI!EA52/1000</f>
        <v>0.31999699999999998</v>
      </c>
      <c r="BY55" s="897">
        <f>DATI!EB52/1000</f>
        <v>2.7240000000000002</v>
      </c>
      <c r="BZ55" s="897">
        <f>DATI!EC52/1000</f>
        <v>0</v>
      </c>
      <c r="CA55" s="897">
        <f>DATI!ED52/1000</f>
        <v>0.774038</v>
      </c>
      <c r="CB55" s="897">
        <f>DATI!EE52/1000</f>
        <v>0.997</v>
      </c>
      <c r="CC55" s="897">
        <f>DATI!EF52/1000</f>
        <v>1.2490000000000001</v>
      </c>
      <c r="CD55" s="901">
        <f>DATI!EG52/1000</f>
        <v>6.5026999999999988E-2</v>
      </c>
      <c r="CE55" s="896">
        <f t="shared" si="811"/>
        <v>0.11273242458650275</v>
      </c>
      <c r="CF55" s="897">
        <f t="shared" si="812"/>
        <v>5.3026049502368292E-3</v>
      </c>
      <c r="CG55" s="897">
        <f t="shared" si="813"/>
        <v>0.1340369952360832</v>
      </c>
      <c r="CH55" s="897">
        <f t="shared" si="814"/>
        <v>53.781677946470573</v>
      </c>
      <c r="CI55" s="897">
        <f t="shared" si="815"/>
        <v>0.11732642681186577</v>
      </c>
      <c r="CJ55" s="897">
        <f t="shared" si="816"/>
        <v>32.049430796791562</v>
      </c>
      <c r="CK55" s="897">
        <f t="shared" si="817"/>
        <v>7.7313563849354097</v>
      </c>
      <c r="CL55" s="897">
        <f t="shared" si="818"/>
        <v>11.772384315860323</v>
      </c>
      <c r="CM55" s="897">
        <f t="shared" si="819"/>
        <v>0.273614565763804</v>
      </c>
      <c r="CN55" s="897">
        <f t="shared" si="820"/>
        <v>0.15717259090790028</v>
      </c>
      <c r="CO55" s="897">
        <f t="shared" si="821"/>
        <v>0.11498316172375661</v>
      </c>
      <c r="CP55" s="897">
        <f t="shared" si="822"/>
        <v>22.877364879808759</v>
      </c>
      <c r="CQ55" s="897">
        <f t="shared" si="823"/>
        <v>0.42928209493895064</v>
      </c>
      <c r="CR55" s="897">
        <f t="shared" si="824"/>
        <v>6.3071798011295348</v>
      </c>
      <c r="CS55" s="897">
        <f t="shared" si="825"/>
        <v>2.1812672815835841</v>
      </c>
      <c r="CT55" s="897">
        <f t="shared" si="826"/>
        <v>4.2921105529355089E-2</v>
      </c>
      <c r="CU55" s="897">
        <f t="shared" si="827"/>
        <v>81.003786325292495</v>
      </c>
      <c r="CV55" s="897">
        <f t="shared" si="828"/>
        <v>52.040754390080849</v>
      </c>
      <c r="CW55" s="897">
        <f t="shared" si="829"/>
        <v>7.8639362502975312E-3</v>
      </c>
      <c r="CX55" s="897">
        <f t="shared" si="830"/>
        <v>0.92065876552714565</v>
      </c>
      <c r="CY55" s="901">
        <f t="shared" si="831"/>
        <v>49.5751054074954</v>
      </c>
      <c r="CZ55" s="885">
        <f>DATI!AA52</f>
        <v>410324.57539200003</v>
      </c>
      <c r="DA55" s="886">
        <f t="shared" si="832"/>
        <v>1124.1769188821918</v>
      </c>
      <c r="DB55" s="893">
        <f t="shared" si="288"/>
        <v>467.30866079842019</v>
      </c>
      <c r="DC55" s="888">
        <f t="shared" si="833"/>
        <v>1.2802977008175895</v>
      </c>
      <c r="DD55" s="902">
        <f t="shared" si="974"/>
        <v>2.3112625396507117E-2</v>
      </c>
      <c r="DE55" s="903">
        <f t="shared" si="924"/>
        <v>2.5291545730438451E-2</v>
      </c>
      <c r="DF55" s="886">
        <f t="shared" si="975"/>
        <v>9269.4371730001294</v>
      </c>
      <c r="DG55" s="904">
        <f t="shared" si="976"/>
        <v>11.527412289733775</v>
      </c>
      <c r="DH55" s="905">
        <f t="shared" si="925"/>
        <v>8.8534069915030392E-2</v>
      </c>
      <c r="DI55" s="906">
        <f>DATI!AB52+DATI!AG52</f>
        <v>285705.8817904676</v>
      </c>
      <c r="DJ55" s="886">
        <f t="shared" si="926"/>
        <v>782.75584052182899</v>
      </c>
      <c r="DK55" s="907">
        <f t="shared" si="290"/>
        <v>325.38346715934534</v>
      </c>
      <c r="DL55" s="908">
        <f t="shared" si="291"/>
        <v>0.89146155386122017</v>
      </c>
      <c r="DM55" s="909">
        <f t="shared" si="977"/>
        <v>0.69629239612938354</v>
      </c>
      <c r="DN55" s="910">
        <f t="shared" si="978"/>
        <v>-8.0270319676594495E-3</v>
      </c>
      <c r="DO55" s="910">
        <f t="shared" si="979"/>
        <v>-6.0000000000000053E-3</v>
      </c>
      <c r="DP55" s="910">
        <f t="shared" si="980"/>
        <v>1.4900067645933355E-2</v>
      </c>
      <c r="DQ55" s="910">
        <f t="shared" si="981"/>
        <v>1.7061497716689449E-2</v>
      </c>
      <c r="DR55" s="911">
        <f t="shared" si="982"/>
        <v>4194.5380646128324</v>
      </c>
      <c r="DS55" s="911">
        <f t="shared" si="983"/>
        <v>5.4584007893828357</v>
      </c>
      <c r="DT55" s="912">
        <f t="shared" si="984"/>
        <v>9.4242179518484639E-2</v>
      </c>
      <c r="DU55" s="913" t="str">
        <f>DATI!AI52</f>
        <v>18/18</v>
      </c>
      <c r="DV55" s="912">
        <f>DATI!AJ52/DATI!AK52</f>
        <v>1</v>
      </c>
      <c r="DW55" s="914">
        <f>DATI!AB52</f>
        <v>282375.73106899997</v>
      </c>
      <c r="DX55" s="886">
        <f t="shared" si="834"/>
        <v>773.63213991506836</v>
      </c>
      <c r="DY55" s="915">
        <f t="shared" si="1013"/>
        <v>321.59083964631071</v>
      </c>
      <c r="DZ55" s="888">
        <f t="shared" si="1014"/>
        <v>0.88107079355153628</v>
      </c>
      <c r="EA55" s="909">
        <f t="shared" si="985"/>
        <v>0.68817650222201476</v>
      </c>
      <c r="EB55" s="905">
        <f t="shared" si="986"/>
        <v>-6.030595652579027E-3</v>
      </c>
      <c r="EC55" s="916">
        <f t="shared" si="987"/>
        <v>124618.69360153243</v>
      </c>
      <c r="ED55" s="917">
        <f t="shared" si="835"/>
        <v>341.4210783603628</v>
      </c>
      <c r="EE55" s="918">
        <f t="shared" si="296"/>
        <v>141.92519363907485</v>
      </c>
      <c r="EF55" s="919">
        <f t="shared" si="297"/>
        <v>0.38883614695636942</v>
      </c>
      <c r="EG55" s="920">
        <f t="shared" si="927"/>
        <v>4.2452217029787367E-2</v>
      </c>
      <c r="EH55" s="920">
        <f t="shared" si="928"/>
        <v>4.4672324842412243E-2</v>
      </c>
      <c r="EI55" s="902">
        <f t="shared" si="836"/>
        <v>0.3037076038706164</v>
      </c>
      <c r="EJ55" s="921">
        <f t="shared" si="929"/>
        <v>5074.899108387297</v>
      </c>
      <c r="EK55" s="921">
        <f t="shared" si="930"/>
        <v>6.0690115003509959</v>
      </c>
      <c r="EL55" s="885">
        <f>DATI!AD52</f>
        <v>93579.679021000018</v>
      </c>
      <c r="EM55" s="886">
        <f t="shared" si="837"/>
        <v>256.38268224931511</v>
      </c>
      <c r="EN55" s="915">
        <f t="shared" si="300"/>
        <v>106.57561624104987</v>
      </c>
      <c r="EO55" s="888">
        <f t="shared" si="838"/>
        <v>0.29198798970150652</v>
      </c>
      <c r="EP55" s="902">
        <f t="shared" si="988"/>
        <v>4.2921412113748933E-2</v>
      </c>
      <c r="EQ55" s="903">
        <f t="shared" si="989"/>
        <v>4.5142519169940672E-2</v>
      </c>
      <c r="ER55" s="902">
        <f t="shared" si="931"/>
        <v>6.970744131495217E-2</v>
      </c>
      <c r="ES55" s="886">
        <f t="shared" si="990"/>
        <v>3851.2700210000185</v>
      </c>
      <c r="ET55" s="902">
        <f t="shared" si="839"/>
        <v>0.22806257444268233</v>
      </c>
      <c r="EU55" s="904">
        <f t="shared" si="991"/>
        <v>4.6032877918227229</v>
      </c>
      <c r="EV55" s="885">
        <f>DATI!AE52</f>
        <v>25552.387302000006</v>
      </c>
      <c r="EW55" s="886">
        <f t="shared" si="840"/>
        <v>70.006540553424671</v>
      </c>
      <c r="EX55" s="915">
        <f t="shared" si="304"/>
        <v>29.10099127962928</v>
      </c>
      <c r="EY55" s="888">
        <f t="shared" si="1015"/>
        <v>7.9728743231861035E-2</v>
      </c>
      <c r="EZ55" s="902">
        <f t="shared" si="992"/>
        <v>4.8364831058153972E-2</v>
      </c>
      <c r="FA55" s="903">
        <f t="shared" si="993"/>
        <v>5.0597530949708737E-2</v>
      </c>
      <c r="FB55" s="886">
        <f t="shared" si="994"/>
        <v>1178.823305000009</v>
      </c>
      <c r="FC55" s="904">
        <f t="shared" si="995"/>
        <v>1.4015246215239117</v>
      </c>
      <c r="FD55" s="886">
        <f>DATI!AG52</f>
        <v>3330.150721467613</v>
      </c>
      <c r="FE55" s="902">
        <f t="shared" si="841"/>
        <v>8.1158939073687764E-3</v>
      </c>
      <c r="FF55" s="886">
        <f t="shared" si="996"/>
        <v>22222.236580532393</v>
      </c>
      <c r="FG55" s="902">
        <f t="shared" si="932"/>
        <v>2.5308363766594719E-2</v>
      </c>
      <c r="FH55" s="885">
        <f>DATI!AF52</f>
        <v>8816.7780000000002</v>
      </c>
      <c r="FI55" s="886">
        <f t="shared" si="933"/>
        <v>24.155556164383562</v>
      </c>
      <c r="FJ55" s="910">
        <f t="shared" si="842"/>
        <v>2.148732620164651E-2</v>
      </c>
      <c r="FK55" s="910">
        <f t="shared" si="934"/>
        <v>-5.0112692201613442E-2</v>
      </c>
      <c r="FL55" s="922">
        <f>DATI!AL52</f>
        <v>3824.8518197710519</v>
      </c>
      <c r="FM55" s="923" t="str">
        <f>DATI!AM52</f>
        <v>11/11</v>
      </c>
      <c r="FN55" s="924">
        <f>DATI!AN52/DATI!AO52</f>
        <v>1</v>
      </c>
      <c r="FO55" s="889">
        <f t="shared" si="935"/>
        <v>0.43381514423648321</v>
      </c>
      <c r="FP55" s="925">
        <f t="shared" si="843"/>
        <v>9.3215275154236443E-3</v>
      </c>
      <c r="FQ55" s="889">
        <f t="shared" si="936"/>
        <v>0.21764578713120561</v>
      </c>
      <c r="FR55" s="885">
        <f>DATI!AP52</f>
        <v>22262.020999000004</v>
      </c>
      <c r="FS55" s="922">
        <f>DATI!AQ52</f>
        <v>49.561000000000007</v>
      </c>
      <c r="FT55" s="922">
        <f>DATI!AR52</f>
        <v>11710.870000000003</v>
      </c>
      <c r="FU55" s="898">
        <f>DATI!AS52/1000</f>
        <v>106.75272000000001</v>
      </c>
      <c r="FV55" s="899">
        <f>DATI!AT52/1000</f>
        <v>4.8460000000000001</v>
      </c>
      <c r="FW55" s="899">
        <f>DATI!AU52/1000</f>
        <v>67.917390000000012</v>
      </c>
      <c r="FX55" s="899">
        <f>DATI!AV52/1000</f>
        <v>47223.486356000009</v>
      </c>
      <c r="FY55" s="899">
        <f>DATI!AW52/1000</f>
        <v>103.01952500000004</v>
      </c>
      <c r="FZ55" s="899">
        <f>DATI!AX52/1000</f>
        <v>28141.291155999999</v>
      </c>
      <c r="GA55" s="899">
        <f>DATI!AY52/1000</f>
        <v>6788.5870560000012</v>
      </c>
      <c r="GB55" s="899">
        <f>DATI!AZ52/1000</f>
        <v>10314.018</v>
      </c>
      <c r="GC55" s="899">
        <f>DATI!BA52/1000</f>
        <v>240.24973199999999</v>
      </c>
      <c r="GD55" s="899">
        <f>DATI!BB52/1000</f>
        <v>160.72680799999998</v>
      </c>
      <c r="GE55" s="899">
        <f>DATI!BC52/1000</f>
        <v>100.962</v>
      </c>
      <c r="GF55" s="899">
        <f>DATI!BD52/1000</f>
        <v>20087.676128999999</v>
      </c>
      <c r="GG55" s="899">
        <f>DATI!BE52/1000</f>
        <v>376.93500700000004</v>
      </c>
      <c r="GH55" s="899">
        <f>DATI!BF52/1000</f>
        <v>5538.0759889999981</v>
      </c>
      <c r="GI55" s="899">
        <f>DATI!BG52/1000</f>
        <v>2.097</v>
      </c>
      <c r="GJ55" s="899">
        <f>DATI!BH52/1000</f>
        <v>1915.2813680000002</v>
      </c>
      <c r="GK55" s="899">
        <f>DATI!BI52/1000</f>
        <v>37.687263000000002</v>
      </c>
      <c r="GL55" s="899">
        <f>DATI!BJ52/1000</f>
        <v>71126.103617000001</v>
      </c>
      <c r="GM55" s="899">
        <f>DATI!BK52/1000</f>
        <v>45694.852759000001</v>
      </c>
      <c r="GN55" s="899">
        <f>DATI!BL52/1000</f>
        <v>6.9050000000000002</v>
      </c>
      <c r="GO55" s="899">
        <f>DATI!BM52/1000</f>
        <v>808.39271499999995</v>
      </c>
      <c r="GP55" s="900">
        <f>DATI!BN52/1000</f>
        <v>43529.867479000008</v>
      </c>
      <c r="GQ55" s="896">
        <f>DATI!BO52/1000</f>
        <v>61.788328000000007</v>
      </c>
      <c r="GR55" s="897">
        <f>DATI!BP52/1000</f>
        <v>0.31999699999999998</v>
      </c>
      <c r="GS55" s="897">
        <f>DATI!BQ52/1000</f>
        <v>2.7240000000000002</v>
      </c>
      <c r="GT55" s="897">
        <f>DATI!BR52/1000</f>
        <v>0</v>
      </c>
      <c r="GU55" s="897">
        <f>DATI!BS52/1000</f>
        <v>0.774038</v>
      </c>
      <c r="GV55" s="897">
        <f>DATI!BT52/1000</f>
        <v>0.997</v>
      </c>
      <c r="GW55" s="897">
        <f>DATI!BU52/1000</f>
        <v>1.2490000000000001</v>
      </c>
      <c r="GX55" s="901">
        <f>DATI!BV52/1000</f>
        <v>6.5026999999999988E-2</v>
      </c>
      <c r="GY55" s="896">
        <f t="shared" si="847"/>
        <v>0.12157807163299962</v>
      </c>
      <c r="GZ55" s="897">
        <f t="shared" si="848"/>
        <v>5.5189913206287961E-3</v>
      </c>
      <c r="HA55" s="897">
        <f t="shared" si="849"/>
        <v>7.7349460571556145E-2</v>
      </c>
      <c r="HB55" s="897">
        <f t="shared" si="850"/>
        <v>53.781677946470573</v>
      </c>
      <c r="HC55" s="897">
        <f t="shared" si="851"/>
        <v>0.11732642681186577</v>
      </c>
      <c r="HD55" s="897">
        <f t="shared" si="852"/>
        <v>32.049430796791562</v>
      </c>
      <c r="HE55" s="897">
        <f t="shared" si="853"/>
        <v>7.7313563849354097</v>
      </c>
      <c r="HF55" s="897">
        <f t="shared" si="854"/>
        <v>11.746383785144278</v>
      </c>
      <c r="HG55" s="897">
        <f t="shared" si="855"/>
        <v>0.273614565763804</v>
      </c>
      <c r="HH55" s="897">
        <f t="shared" si="856"/>
        <v>0.18304784530424492</v>
      </c>
      <c r="HI55" s="897">
        <f t="shared" si="857"/>
        <v>0.11498316172375661</v>
      </c>
      <c r="HJ55" s="897">
        <f t="shared" si="858"/>
        <v>22.877364879808759</v>
      </c>
      <c r="HK55" s="897">
        <f t="shared" si="859"/>
        <v>0.42928209493895064</v>
      </c>
      <c r="HL55" s="897">
        <f t="shared" si="860"/>
        <v>6.3071798011295348</v>
      </c>
      <c r="HM55" s="897">
        <f t="shared" si="861"/>
        <v>2.3882222037471287E-3</v>
      </c>
      <c r="HN55" s="897">
        <f t="shared" si="862"/>
        <v>2.1812672815835841</v>
      </c>
      <c r="HO55" s="897">
        <f t="shared" si="863"/>
        <v>4.2921105529355089E-2</v>
      </c>
      <c r="HP55" s="897">
        <f t="shared" si="1005"/>
        <v>81.003786325292495</v>
      </c>
      <c r="HQ55" s="897">
        <f t="shared" si="865"/>
        <v>52.040754390080849</v>
      </c>
      <c r="HR55" s="897">
        <f t="shared" si="866"/>
        <v>7.8639362502975312E-3</v>
      </c>
      <c r="HS55" s="897">
        <f t="shared" si="867"/>
        <v>0.92065876552714565</v>
      </c>
      <c r="HT55" s="901">
        <f t="shared" si="868"/>
        <v>49.575105407495407</v>
      </c>
      <c r="HU55" s="926">
        <f t="shared" si="937"/>
        <v>124618.69375953241</v>
      </c>
      <c r="HV55" s="927">
        <f t="shared" si="1003"/>
        <v>94072.499098999979</v>
      </c>
      <c r="HW55" s="928">
        <f t="shared" si="997"/>
        <v>492.82000000000005</v>
      </c>
      <c r="HX55" s="929">
        <f>DATI!CQ52</f>
        <v>492.82000000000005</v>
      </c>
      <c r="HY55" s="929">
        <f>DATI!CT52</f>
        <v>0</v>
      </c>
      <c r="HZ55" s="930">
        <f t="shared" si="938"/>
        <v>-0.15757264957264949</v>
      </c>
      <c r="IA55" s="930">
        <f t="shared" si="869"/>
        <v>1.2010491926523991E-3</v>
      </c>
      <c r="IB55" s="902">
        <f t="shared" si="870"/>
        <v>3.9546233805897437E-3</v>
      </c>
      <c r="IC55" s="929">
        <f>DATI!CV52</f>
        <v>3603.46026650155</v>
      </c>
      <c r="ID55" s="931">
        <f t="shared" si="939"/>
        <v>4096.2802665015497</v>
      </c>
      <c r="IE55" s="932">
        <f t="shared" si="871"/>
        <v>9.9830244449487428E-3</v>
      </c>
      <c r="IF55" s="932">
        <f t="shared" si="872"/>
        <v>3.2870511982783596E-2</v>
      </c>
      <c r="IG55" s="928">
        <f t="shared" si="998"/>
        <v>492.82000000000005</v>
      </c>
      <c r="IH55" s="910">
        <f t="shared" si="1016"/>
        <v>1.1668110466719849E-3</v>
      </c>
      <c r="II55" s="929">
        <f>DATI!CX52</f>
        <v>492.82000000000005</v>
      </c>
      <c r="IJ55" s="929">
        <f>DATI!DA52</f>
        <v>0</v>
      </c>
      <c r="IK55" s="934">
        <f>DATI!CS52</f>
        <v>71763.535801280494</v>
      </c>
      <c r="IL55" s="914">
        <f t="shared" si="1004"/>
        <v>59440.255801280495</v>
      </c>
      <c r="IM55" s="914">
        <f t="shared" si="999"/>
        <v>25819.072959043111</v>
      </c>
      <c r="IN55" s="902">
        <f t="shared" si="874"/>
        <v>0.14486155440359563</v>
      </c>
      <c r="IO55" s="902">
        <f t="shared" si="875"/>
        <v>0.47697704098855354</v>
      </c>
      <c r="IP55" s="928">
        <f t="shared" si="941"/>
        <v>33621.182342</v>
      </c>
      <c r="IQ55" s="910">
        <f t="shared" si="1017"/>
        <v>7.9602221823015851E-2</v>
      </c>
      <c r="IR55" s="929">
        <f>DATI!CZ52</f>
        <v>45944.462341999999</v>
      </c>
      <c r="IS55" s="914">
        <f t="shared" si="1000"/>
        <v>64685.617958251918</v>
      </c>
      <c r="IT55" s="934">
        <f>DATI!CR52</f>
        <v>52362.337958251919</v>
      </c>
      <c r="IU55" s="935">
        <f>DATI!CU52</f>
        <v>12323.279999999999</v>
      </c>
      <c r="IV55" s="902">
        <f t="shared" si="942"/>
        <v>2.3422449696418199E-2</v>
      </c>
      <c r="IW55" s="910">
        <f t="shared" si="877"/>
        <v>0.15764500065942935</v>
      </c>
      <c r="IX55" s="902">
        <f t="shared" si="943"/>
        <v>0.51906833563085675</v>
      </c>
      <c r="IY55" s="934">
        <f>DATI!CW52</f>
        <v>30017.722575735836</v>
      </c>
      <c r="IZ55" s="936">
        <f t="shared" si="1001"/>
        <v>94703.34053398775</v>
      </c>
      <c r="JA55" s="937">
        <f t="shared" si="878"/>
        <v>0.23080104437691487</v>
      </c>
      <c r="JB55" s="937">
        <f t="shared" si="879"/>
        <v>0.75994489812844501</v>
      </c>
      <c r="JC55" s="938">
        <f t="shared" si="1002"/>
        <v>59958.496756999986</v>
      </c>
      <c r="JD55" s="910">
        <f t="shared" si="1018"/>
        <v>0.1419590040134612</v>
      </c>
      <c r="JE55" s="849">
        <f>DATI!CY52</f>
        <v>47635.216756999987</v>
      </c>
      <c r="JF55" s="929">
        <f>DATI!DB52</f>
        <v>12323.279999999999</v>
      </c>
      <c r="JG55" s="906">
        <f t="shared" si="881"/>
        <v>276197.26592227834</v>
      </c>
      <c r="JH55" s="888">
        <f t="shared" si="350"/>
        <v>314.55433623740356</v>
      </c>
      <c r="JI55" s="909">
        <f t="shared" si="944"/>
        <v>0.67311899526957575</v>
      </c>
      <c r="JJ55" s="923" t="str">
        <f>DATI!CN52</f>
        <v>5/8</v>
      </c>
      <c r="JK55" s="924">
        <f>DATI!CO52/DATI!CP52</f>
        <v>0.98978159088234152</v>
      </c>
      <c r="JL55" s="939">
        <f t="shared" si="945"/>
        <v>1.7844610801743151E-2</v>
      </c>
      <c r="JM55" s="940">
        <f t="shared" si="946"/>
        <v>-5.1490075129532022E-3</v>
      </c>
      <c r="JN55" s="941">
        <f t="shared" si="882"/>
        <v>340882.88388053025</v>
      </c>
      <c r="JO55" s="914">
        <f t="shared" si="883"/>
        <v>370900.60645626608</v>
      </c>
      <c r="JP55" s="909">
        <f t="shared" si="947"/>
        <v>0.83076399592900507</v>
      </c>
      <c r="JQ55" s="910">
        <f t="shared" si="948"/>
        <v>-3.4361086173558819E-3</v>
      </c>
      <c r="JR55" s="942">
        <f t="shared" si="884"/>
        <v>0.90392003964649059</v>
      </c>
      <c r="JS55" s="905">
        <f t="shared" si="949"/>
        <v>-3.026335537240965E-3</v>
      </c>
      <c r="JT55" s="898">
        <f>DATI!BW52</f>
        <v>44862.311475252172</v>
      </c>
      <c r="JU55" s="899">
        <f>DATI!BX52</f>
        <v>43749.06600573683</v>
      </c>
      <c r="JV55" s="899">
        <f>DATI!BY52</f>
        <v>21729.271231260565</v>
      </c>
      <c r="JW55" s="899">
        <f>DATI!BZ52</f>
        <v>71126.103617000001</v>
      </c>
      <c r="JX55" s="899">
        <f>DATI!CA52</f>
        <v>45694.852759000001</v>
      </c>
      <c r="JY55" s="899">
        <f>DATI!CB52</f>
        <v>26734.226262729673</v>
      </c>
      <c r="JZ55" s="899">
        <f>DATI!CC52</f>
        <v>7049.1347712277684</v>
      </c>
      <c r="KA55" s="899">
        <f>DATI!CD52</f>
        <v>278.7550781949144</v>
      </c>
      <c r="KB55" s="899">
        <f>DATI!CE52</f>
        <v>4984.2682580619794</v>
      </c>
      <c r="KC55" s="899">
        <f>DATI!CF52</f>
        <v>0</v>
      </c>
      <c r="KD55" s="899">
        <f>DATI!CG52</f>
        <v>1026.9603050000001</v>
      </c>
      <c r="KE55" s="899">
        <f>DATI!CH52</f>
        <v>104.61766763614655</v>
      </c>
      <c r="KF55" s="899">
        <f>DATI!CI52</f>
        <v>157.51227490562059</v>
      </c>
      <c r="KG55" s="899">
        <f>DATI!CJ52</f>
        <v>235.44474194240001</v>
      </c>
      <c r="KH55" s="899">
        <f>DATI!CK52</f>
        <v>1723.7531855361337</v>
      </c>
      <c r="KI55" s="899">
        <f>DATI!CL52</f>
        <v>612.94605255543217</v>
      </c>
      <c r="KJ55" s="943">
        <f t="shared" si="353"/>
        <v>51.092593408019475</v>
      </c>
      <c r="KK55" s="944">
        <f t="shared" si="950"/>
        <v>1.9454818420213304E-2</v>
      </c>
      <c r="KL55" s="945">
        <f t="shared" si="354"/>
        <v>49.824745268526179</v>
      </c>
      <c r="KM55" s="944">
        <f t="shared" si="951"/>
        <v>8.1257151857343994E-4</v>
      </c>
      <c r="KN55" s="945">
        <f t="shared" si="355"/>
        <v>24.746937542079252</v>
      </c>
      <c r="KO55" s="944">
        <f t="shared" si="952"/>
        <v>2.6649765153453086E-2</v>
      </c>
      <c r="KP55" s="945">
        <f t="shared" si="356"/>
        <v>81.003786325292495</v>
      </c>
      <c r="KQ55" s="944">
        <f t="shared" si="953"/>
        <v>-1.1305748824848423E-2</v>
      </c>
      <c r="KR55" s="945">
        <f t="shared" si="357"/>
        <v>52.040754390080849</v>
      </c>
      <c r="KS55" s="944">
        <f t="shared" si="954"/>
        <v>6.8750555229358757E-3</v>
      </c>
      <c r="KT55" s="945">
        <f t="shared" si="358"/>
        <v>30.446958874893003</v>
      </c>
      <c r="KU55" s="944">
        <f t="shared" si="955"/>
        <v>0.171205476251131</v>
      </c>
      <c r="KV55" s="945">
        <f t="shared" si="359"/>
        <v>8.0280878292093902</v>
      </c>
      <c r="KW55" s="944">
        <f t="shared" si="956"/>
        <v>1.4873241157536889E-2</v>
      </c>
      <c r="KX55" s="945">
        <f t="shared" si="360"/>
        <v>0.31746736631013905</v>
      </c>
      <c r="KY55" s="944">
        <f t="shared" si="957"/>
        <v>4.3482214905687711</v>
      </c>
      <c r="KZ55" s="945">
        <f t="shared" si="361"/>
        <v>5.6764616706416984</v>
      </c>
      <c r="LA55" s="944">
        <f t="shared" si="958"/>
        <v>1.556831426204689E-3</v>
      </c>
      <c r="LB55" s="946" t="s">
        <v>177</v>
      </c>
      <c r="LC55" s="947" t="s">
        <v>177</v>
      </c>
      <c r="LD55" s="945">
        <f t="shared" si="362"/>
        <v>1.1695800680819854</v>
      </c>
      <c r="LE55" s="944">
        <f t="shared" si="959"/>
        <v>-1.527735850577977E-2</v>
      </c>
      <c r="LF55" s="945">
        <f t="shared" si="363"/>
        <v>0.1191465125192573</v>
      </c>
      <c r="LG55" s="944">
        <f t="shared" si="960"/>
        <v>-0.24384486385778814</v>
      </c>
      <c r="LH55" s="945">
        <f t="shared" si="364"/>
        <v>0.17938689188952062</v>
      </c>
      <c r="LI55" s="944">
        <f t="shared" si="961"/>
        <v>0.15683961724778456</v>
      </c>
      <c r="LJ55" s="945">
        <f t="shared" si="365"/>
        <v>0.26814227966731169</v>
      </c>
      <c r="LK55" s="944">
        <f t="shared" si="962"/>
        <v>1.2559689201227091E-2</v>
      </c>
      <c r="LL55" s="945">
        <f t="shared" si="366"/>
        <v>1.9631405014197609</v>
      </c>
      <c r="LM55" s="944">
        <f t="shared" si="963"/>
        <v>4.0537976632344028E-2</v>
      </c>
      <c r="LN55" s="945">
        <f t="shared" si="367"/>
        <v>0.69806932399238797</v>
      </c>
      <c r="LO55" s="948">
        <f t="shared" si="964"/>
        <v>-4.278219665860352E-2</v>
      </c>
      <c r="LP55" s="949">
        <f t="shared" si="886"/>
        <v>0.10933371814835451</v>
      </c>
      <c r="LQ55" s="950">
        <f t="shared" si="887"/>
        <v>0.10662063310232281</v>
      </c>
      <c r="LR55" s="950">
        <f t="shared" si="888"/>
        <v>5.2956299803641284E-2</v>
      </c>
      <c r="LS55" s="950">
        <f t="shared" si="889"/>
        <v>0.1733410765101025</v>
      </c>
      <c r="LT55" s="950">
        <f t="shared" si="890"/>
        <v>0.1113627004069786</v>
      </c>
      <c r="LU55" s="950">
        <f t="shared" si="891"/>
        <v>6.5153851038996041E-2</v>
      </c>
      <c r="LV55" s="950">
        <f t="shared" si="892"/>
        <v>1.7179411602372192E-2</v>
      </c>
      <c r="LW55" s="950">
        <f t="shared" si="893"/>
        <v>6.7935262695052604E-4</v>
      </c>
      <c r="LX55" s="951">
        <f t="shared" si="894"/>
        <v>1.2147135601859338E-2</v>
      </c>
      <c r="LY55" s="952" t="s">
        <v>177</v>
      </c>
      <c r="LZ55" s="951">
        <f t="shared" si="895"/>
        <v>2.5027998969325746E-3</v>
      </c>
      <c r="MA55" s="951">
        <f t="shared" si="896"/>
        <v>2.549632020850834E-4</v>
      </c>
      <c r="MB55" s="951">
        <f t="shared" si="897"/>
        <v>3.8387238871847391E-4</v>
      </c>
      <c r="MC55" s="951">
        <f t="shared" si="898"/>
        <v>5.7380121996707101E-4</v>
      </c>
      <c r="MD55" s="951">
        <f t="shared" si="899"/>
        <v>4.200950391258825E-3</v>
      </c>
      <c r="ME55" s="951">
        <f t="shared" si="900"/>
        <v>1.4938078031759602E-3</v>
      </c>
      <c r="MF55" s="949">
        <f t="shared" si="901"/>
        <v>0.15887452971052188</v>
      </c>
      <c r="MG55" s="950">
        <f t="shared" si="902"/>
        <v>0.15493210354910605</v>
      </c>
      <c r="MH55" s="950">
        <f t="shared" si="903"/>
        <v>7.6951624521694129E-2</v>
      </c>
      <c r="MI55" s="950">
        <f t="shared" si="904"/>
        <v>0.25188461964395931</v>
      </c>
      <c r="MJ55" s="950">
        <f t="shared" si="905"/>
        <v>0.16182287545041973</v>
      </c>
      <c r="MK55" s="950">
        <f t="shared" si="906"/>
        <v>9.4676076309819363E-2</v>
      </c>
      <c r="ML55" s="950">
        <f t="shared" si="907"/>
        <v>2.4963670725319083E-2</v>
      </c>
      <c r="MM55" s="950">
        <f t="shared" si="908"/>
        <v>9.8717788933072007E-4</v>
      </c>
      <c r="MN55" s="951">
        <f t="shared" si="965"/>
        <v>1.7651192045410047E-2</v>
      </c>
      <c r="MO55" s="952" t="s">
        <v>177</v>
      </c>
      <c r="MP55" s="951">
        <f t="shared" si="909"/>
        <v>3.6368575341521009E-3</v>
      </c>
      <c r="MQ55" s="951">
        <f t="shared" si="910"/>
        <v>3.7049100232548911E-4</v>
      </c>
      <c r="MR55" s="951">
        <f t="shared" si="911"/>
        <v>5.5781095035795287E-4</v>
      </c>
      <c r="MS55" s="951">
        <f t="shared" si="912"/>
        <v>8.3379949491788259E-4</v>
      </c>
      <c r="MT55" s="951">
        <f t="shared" si="913"/>
        <v>6.1044664816287831E-3</v>
      </c>
      <c r="MU55" s="951">
        <f t="shared" si="914"/>
        <v>2.1706753984663632E-3</v>
      </c>
      <c r="MV55" s="906">
        <f t="shared" si="1019"/>
        <v>287737.2785222783</v>
      </c>
      <c r="MW55" s="888">
        <f t="shared" si="1020"/>
        <v>314.55433623740356</v>
      </c>
      <c r="MX55" s="942">
        <f t="shared" si="1021"/>
        <v>0.68125286132691032</v>
      </c>
      <c r="MY55" s="1484">
        <f t="shared" si="966"/>
        <v>0.11278214585991238</v>
      </c>
      <c r="MZ55" s="903">
        <f t="shared" si="967"/>
        <v>2.917685815354883E-2</v>
      </c>
      <c r="NA55" s="1481">
        <f t="shared" si="968"/>
        <v>0.1419590040134612</v>
      </c>
      <c r="NB55" s="941">
        <f t="shared" si="969"/>
        <v>340882.88388053025</v>
      </c>
      <c r="NC55" s="914">
        <f t="shared" si="970"/>
        <v>370900.60645626608</v>
      </c>
      <c r="ND55" s="909">
        <f t="shared" si="1022"/>
        <v>0.80708151968914843</v>
      </c>
      <c r="NE55" s="954">
        <f t="shared" si="1023"/>
        <v>0.87815211401832249</v>
      </c>
    </row>
    <row r="56" spans="1:369" s="398" customFormat="1" ht="9" customHeight="1" thickBot="1" x14ac:dyDescent="0.25">
      <c r="A56" s="321">
        <v>2020</v>
      </c>
      <c r="B56" s="322">
        <f>SUM(B57:B68)</f>
        <v>1506</v>
      </c>
      <c r="C56" s="1513" t="str">
        <f>SUM(DATI!F54:F65) &amp; "/" &amp; SUM(DATI!E54:E65) &amp; " (" &amp; TEXT(SUM(DATI!F54:F65)/SUM(DATI!E54:E65),"0,0%") &amp; ")"</f>
        <v>1490/1496 (99,6%)</v>
      </c>
      <c r="D56" s="323">
        <f>SUM(D57:D68)</f>
        <v>9966992</v>
      </c>
      <c r="E56" s="324">
        <f>SUM(E57:E68)</f>
        <v>0.99999999999999989</v>
      </c>
      <c r="F56" s="325">
        <f t="shared" ref="F56:F68" si="1025">+(D56-D69)/D69</f>
        <v>-1.3556751807136384E-2</v>
      </c>
      <c r="G56" s="326">
        <f>SUM(G57:G68)</f>
        <v>4677222.786084001</v>
      </c>
      <c r="H56" s="327">
        <f t="shared" si="1006"/>
        <v>12814.309002969865</v>
      </c>
      <c r="I56" s="328">
        <f t="shared" si="1007"/>
        <v>469.27124914758639</v>
      </c>
      <c r="J56" s="329">
        <f t="shared" ref="J56:J68" si="1026">+I56/365</f>
        <v>1.2856746551988669</v>
      </c>
      <c r="K56" s="330">
        <f t="shared" si="1008"/>
        <v>-3.3779364950460737E-2</v>
      </c>
      <c r="L56" s="330">
        <f>+(I56-I69)/I69</f>
        <v>-2.0500533791854517E-2</v>
      </c>
      <c r="M56" s="330">
        <f t="shared" ref="M56:M68" si="1027">G56/$G$56</f>
        <v>1</v>
      </c>
      <c r="N56" s="327">
        <f>SUM(N57:N68)</f>
        <v>1239694.0442600001</v>
      </c>
      <c r="O56" s="327"/>
      <c r="P56" s="327">
        <f t="shared" ref="P56:AC56" si="1028">SUM(P57:P68)</f>
        <v>243154.984027</v>
      </c>
      <c r="Q56" s="327">
        <f t="shared" si="1028"/>
        <v>236658.60231700004</v>
      </c>
      <c r="R56" s="327">
        <f t="shared" si="1028"/>
        <v>6457.3817399999998</v>
      </c>
      <c r="S56" s="327">
        <f t="shared" si="1028"/>
        <v>38.999969999994804</v>
      </c>
      <c r="T56" s="327">
        <f t="shared" si="1028"/>
        <v>118117.004</v>
      </c>
      <c r="U56" s="327">
        <f t="shared" si="1028"/>
        <v>115261.734</v>
      </c>
      <c r="V56" s="327">
        <f t="shared" si="1028"/>
        <v>2855.2700199999999</v>
      </c>
      <c r="W56" s="331">
        <f t="shared" si="1028"/>
        <v>-2.0000001295983338E-5</v>
      </c>
      <c r="X56" s="332">
        <f t="shared" si="1028"/>
        <v>2944178.4882869995</v>
      </c>
      <c r="Y56" s="327">
        <f t="shared" si="1028"/>
        <v>153625.57127699995</v>
      </c>
      <c r="Z56" s="327">
        <f t="shared" si="1028"/>
        <v>107174.19851</v>
      </c>
      <c r="AA56" s="327">
        <f t="shared" si="1028"/>
        <v>11588.52</v>
      </c>
      <c r="AB56" s="327">
        <f t="shared" si="1028"/>
        <v>13315.547</v>
      </c>
      <c r="AC56" s="327">
        <f t="shared" si="1028"/>
        <v>3428177.0901140007</v>
      </c>
      <c r="AD56" s="328">
        <f t="shared" si="1009"/>
        <v>343.95302917008468</v>
      </c>
      <c r="AE56" s="330">
        <f>+(AC56-AC69)/AC69</f>
        <v>-1.6877742912846334E-2</v>
      </c>
      <c r="AF56" s="330">
        <f>+(AD56-AD69)/AD69</f>
        <v>-3.3666316960392212E-3</v>
      </c>
      <c r="AG56" s="333">
        <f t="shared" si="1010"/>
        <v>0.73295142158157445</v>
      </c>
      <c r="AH56" s="334">
        <f>SUM(AH57:AH68)</f>
        <v>1249006.6960200001</v>
      </c>
      <c r="AI56" s="327">
        <f>AH56/365</f>
        <v>3421.9361534794525</v>
      </c>
      <c r="AJ56" s="328">
        <f t="shared" si="1011"/>
        <v>125.31430706676601</v>
      </c>
      <c r="AK56" s="329">
        <f t="shared" si="1012"/>
        <v>0.34332686867607126</v>
      </c>
      <c r="AL56" s="330">
        <f>(AH56-AH69)/AH69</f>
        <v>-7.7342389409581602E-2</v>
      </c>
      <c r="AM56" s="330">
        <f>(AJ56-AJ69)/AJ69</f>
        <v>-6.4662247645060802E-2</v>
      </c>
      <c r="AN56" s="335">
        <f>SUM(AN57:AN68)</f>
        <v>4986.424</v>
      </c>
      <c r="AO56" s="336">
        <f t="shared" ref="AO56:BR56" si="1029">SUM(AO57:AO68)</f>
        <v>2682.0259999999998</v>
      </c>
      <c r="AP56" s="336">
        <f t="shared" si="1029"/>
        <v>5.17</v>
      </c>
      <c r="AQ56" s="336">
        <f t="shared" si="1029"/>
        <v>5024.201</v>
      </c>
      <c r="AR56" s="336">
        <f t="shared" si="1029"/>
        <v>587.2650000000001</v>
      </c>
      <c r="AS56" s="336">
        <f t="shared" si="1029"/>
        <v>0.70899999999999996</v>
      </c>
      <c r="AT56" s="336">
        <f t="shared" si="1029"/>
        <v>0</v>
      </c>
      <c r="AU56" s="337">
        <f>SUM(AU57:AU68)</f>
        <v>14.719999999999999</v>
      </c>
      <c r="AV56" s="338">
        <f>SUM(AV57:AV68)</f>
        <v>15</v>
      </c>
      <c r="AW56" s="336">
        <f>SUM(AW57:AW68)</f>
        <v>14.719999999999999</v>
      </c>
      <c r="AX56" s="337"/>
      <c r="AY56" s="338"/>
      <c r="AZ56" s="337">
        <f t="shared" si="1029"/>
        <v>3.2000000000000001E-2</v>
      </c>
      <c r="BA56" s="337"/>
      <c r="BB56" s="339">
        <f t="shared" si="1029"/>
        <v>911.09615899999994</v>
      </c>
      <c r="BC56" s="340">
        <f t="shared" si="1029"/>
        <v>2714.4529999999995</v>
      </c>
      <c r="BD56" s="336">
        <f t="shared" si="1029"/>
        <v>726.03600699999993</v>
      </c>
      <c r="BE56" s="340">
        <f t="shared" si="1029"/>
        <v>557029.37093900004</v>
      </c>
      <c r="BF56" s="340">
        <f t="shared" si="1029"/>
        <v>1079.1808420000002</v>
      </c>
      <c r="BG56" s="340">
        <f t="shared" si="1029"/>
        <v>213976.40537000002</v>
      </c>
      <c r="BH56" s="340">
        <f t="shared" si="1029"/>
        <v>58199.630170999997</v>
      </c>
      <c r="BI56" s="340">
        <f t="shared" si="1029"/>
        <v>236753.32083000001</v>
      </c>
      <c r="BJ56" s="340">
        <f t="shared" si="1029"/>
        <v>2490.8469300000006</v>
      </c>
      <c r="BK56" s="340">
        <f t="shared" si="1029"/>
        <v>788.39134100000001</v>
      </c>
      <c r="BL56" s="340">
        <f t="shared" si="1029"/>
        <v>1130.2939390000001</v>
      </c>
      <c r="BM56" s="340">
        <f t="shared" si="1029"/>
        <v>216289.45901200001</v>
      </c>
      <c r="BN56" s="340">
        <f t="shared" si="1029"/>
        <v>2336.4892589999999</v>
      </c>
      <c r="BO56" s="340">
        <f t="shared" si="1029"/>
        <v>53924.49193299999</v>
      </c>
      <c r="BP56" s="340">
        <f t="shared" si="1029"/>
        <v>24959.391111000001</v>
      </c>
      <c r="BQ56" s="340">
        <f t="shared" si="1029"/>
        <v>368.85609199999999</v>
      </c>
      <c r="BR56" s="340">
        <f t="shared" si="1029"/>
        <v>770934.44350000005</v>
      </c>
      <c r="BS56" s="340">
        <f>SUM(BS57:BS68)</f>
        <v>458096.436407</v>
      </c>
      <c r="BT56" s="340">
        <f t="shared" ref="BT56:CD56" si="1030">SUM(BT57:BT68)</f>
        <v>123.17696599999999</v>
      </c>
      <c r="BU56" s="340">
        <f t="shared" si="1030"/>
        <v>6524.1807590000008</v>
      </c>
      <c r="BV56" s="341">
        <f t="shared" si="1030"/>
        <v>334822.53772000002</v>
      </c>
      <c r="BW56" s="342">
        <f t="shared" si="1030"/>
        <v>704.71975900000007</v>
      </c>
      <c r="BX56" s="343">
        <f t="shared" si="1030"/>
        <v>1.3829969999999998</v>
      </c>
      <c r="BY56" s="343">
        <f t="shared" si="1030"/>
        <v>3.1749999999999998</v>
      </c>
      <c r="BZ56" s="343">
        <f t="shared" si="1030"/>
        <v>12.38</v>
      </c>
      <c r="CA56" s="343">
        <f t="shared" si="1030"/>
        <v>0.81500100000000009</v>
      </c>
      <c r="CB56" s="343">
        <f t="shared" si="1030"/>
        <v>0.76724999999999999</v>
      </c>
      <c r="CC56" s="343">
        <f t="shared" si="1030"/>
        <v>2.7519999999999998</v>
      </c>
      <c r="CD56" s="344">
        <f t="shared" si="1030"/>
        <v>4.3999999999999997E-2</v>
      </c>
      <c r="CE56" s="342">
        <f t="shared" ref="CE56:CE68" si="1031">BB56*1000/$D56</f>
        <v>9.141134647243622E-2</v>
      </c>
      <c r="CF56" s="343">
        <f t="shared" ref="CF56:CF68" si="1032">BC56*1000/$D56</f>
        <v>0.27234425391331701</v>
      </c>
      <c r="CG56" s="343">
        <f t="shared" ref="CG56:CG68" si="1033">BD56*1000/$D56</f>
        <v>7.2844044321496396E-2</v>
      </c>
      <c r="CH56" s="343">
        <f t="shared" ref="CH56:CH68" si="1034">BE56*1000/$D56</f>
        <v>55.887410257678546</v>
      </c>
      <c r="CI56" s="343">
        <f t="shared" ref="CI56:CI68" si="1035">BF56*1000/$D56</f>
        <v>0.10827547990406736</v>
      </c>
      <c r="CJ56" s="343">
        <f t="shared" ref="CJ56:CJ68" si="1036">BG56*1000/$D56</f>
        <v>21.468503774258075</v>
      </c>
      <c r="CK56" s="343">
        <f t="shared" ref="CK56:CK68" si="1037">BH56*1000/$D56</f>
        <v>5.8392371711545463</v>
      </c>
      <c r="CL56" s="343">
        <f t="shared" ref="CL56:CL68" si="1038">BI56*1000/$D56</f>
        <v>23.753738422785933</v>
      </c>
      <c r="CM56" s="343">
        <f t="shared" ref="CM56:CM68" si="1039">BJ56*1000/$D56</f>
        <v>0.24990959458982215</v>
      </c>
      <c r="CN56" s="343">
        <f t="shared" ref="CN56:CN68" si="1040">BK56*1000/$D56</f>
        <v>7.9100228133021477E-2</v>
      </c>
      <c r="CO56" s="343">
        <f t="shared" ref="CO56:CO68" si="1041">BL56*1000/$D56</f>
        <v>0.11340371688870626</v>
      </c>
      <c r="CP56" s="343">
        <f t="shared" ref="CP56:CP68" si="1042">BM56*1000/$D56</f>
        <v>21.700575159687094</v>
      </c>
      <c r="CQ56" s="343">
        <f t="shared" ref="CQ56:CQ68" si="1043">BN56*1000/$D56</f>
        <v>0.23442270837580687</v>
      </c>
      <c r="CR56" s="343">
        <f t="shared" ref="CR56:CR68" si="1044">BO56*1000/$D56</f>
        <v>5.4103075364162017</v>
      </c>
      <c r="CS56" s="343">
        <f t="shared" ref="CS56:CS68" si="1045">BP56*1000/$D56</f>
        <v>2.5042049909340753</v>
      </c>
      <c r="CT56" s="343">
        <f t="shared" ref="CT56:CT68" si="1046">BQ56*1000/$D56</f>
        <v>3.7007764428826674E-2</v>
      </c>
      <c r="CU56" s="343">
        <f t="shared" ref="CU56:CU68" si="1047">BR56*1000/$D56</f>
        <v>77.34875712752654</v>
      </c>
      <c r="CV56" s="343">
        <f t="shared" ref="CV56:CV68" si="1048">BS56*1000/$D56</f>
        <v>45.961352874267384</v>
      </c>
      <c r="CW56" s="343">
        <f t="shared" ref="CW56:CW68" si="1049">BT56*1000/$D56</f>
        <v>1.2358489502148691E-2</v>
      </c>
      <c r="CX56" s="343">
        <f t="shared" ref="CX56:CX68" si="1050">BU56*1000/$D56</f>
        <v>0.65457870930366957</v>
      </c>
      <c r="CY56" s="344">
        <f t="shared" ref="CY56:CY68" si="1051">BV56*1000/$D56</f>
        <v>33.593138001916728</v>
      </c>
      <c r="CZ56" s="326">
        <f>SUM(CZ57:CZ68)</f>
        <v>4546815.5667239996</v>
      </c>
      <c r="DA56" s="327">
        <f t="shared" ref="DA56:DA68" si="1052">+CZ56/365</f>
        <v>12457.028949928766</v>
      </c>
      <c r="DB56" s="328">
        <f t="shared" si="288"/>
        <v>456.18733984375626</v>
      </c>
      <c r="DC56" s="329">
        <f t="shared" ref="DC56:DC68" si="1053">+DB56/365</f>
        <v>1.2498283283390583</v>
      </c>
      <c r="DD56" s="345">
        <f>+(CZ56-CZ69)/CZ69</f>
        <v>-3.461635741593503E-2</v>
      </c>
      <c r="DE56" s="346">
        <f t="shared" ref="DE56:DE68" si="1054">(DB56-DB69)/DB69</f>
        <v>-2.1349029097598112E-2</v>
      </c>
      <c r="DF56" s="327">
        <f>+CZ56-CZ69</f>
        <v>-163037.97352600098</v>
      </c>
      <c r="DG56" s="347">
        <f>+DB56-DB69</f>
        <v>-9.9516140910787385</v>
      </c>
      <c r="DH56" s="348">
        <f>+CZ56/$CZ$56</f>
        <v>1</v>
      </c>
      <c r="DI56" s="326">
        <f>SUM(DI57:DI68)</f>
        <v>2981862.8322975943</v>
      </c>
      <c r="DJ56" s="327">
        <f>DI56/365</f>
        <v>8169.4872117742307</v>
      </c>
      <c r="DK56" s="349">
        <f t="shared" si="290"/>
        <v>299.17379609591279</v>
      </c>
      <c r="DL56" s="350">
        <f t="shared" si="291"/>
        <v>0.81965423587921316</v>
      </c>
      <c r="DM56" s="345">
        <f>DI56/CZ56</f>
        <v>0.65581345637162924</v>
      </c>
      <c r="DN56" s="351">
        <f>(DM56-DM69)/DM69</f>
        <v>2.024837031731621E-2</v>
      </c>
      <c r="DO56" s="351">
        <f>+ROUND(DM56,3)-ROUND(DM69,3)</f>
        <v>1.3000000000000012E-2</v>
      </c>
      <c r="DP56" s="351">
        <f>(DI56-DI69)/DI69</f>
        <v>-1.5068911922613216E-2</v>
      </c>
      <c r="DQ56" s="351">
        <f>(DK56-DK69)/DK69</f>
        <v>-1.5329418273652929E-3</v>
      </c>
      <c r="DR56" s="352">
        <f>DI56-DI69</f>
        <v>-45620.885490494315</v>
      </c>
      <c r="DS56" s="352">
        <f>DK56-DK69</f>
        <v>-0.45932013673683514</v>
      </c>
      <c r="DT56" s="353">
        <f>DI56/$DI$56</f>
        <v>1</v>
      </c>
      <c r="DU56" s="354"/>
      <c r="DV56" s="355">
        <f>SUM(DATI!AJ54:AJ65)/SUM(DATI!AK54:AK65)</f>
        <v>0.99971051436039038</v>
      </c>
      <c r="DW56" s="356">
        <f>SUM(DW57:DW68)</f>
        <v>2942878.9354369999</v>
      </c>
      <c r="DX56" s="327">
        <f t="shared" ref="DX56:DX68" si="1055">+DW56/365</f>
        <v>8062.6820148958905</v>
      </c>
      <c r="DY56" s="357">
        <f t="shared" si="1013"/>
        <v>295.26249599046531</v>
      </c>
      <c r="DZ56" s="329">
        <f t="shared" si="1014"/>
        <v>0.80893834517935714</v>
      </c>
      <c r="EA56" s="345">
        <f>+DW56/CZ56</f>
        <v>0.6472395662965843</v>
      </c>
      <c r="EB56" s="358">
        <f>+(EA56-EA69)/EA69</f>
        <v>2.2206461980435719E-2</v>
      </c>
      <c r="EC56" s="326">
        <f>CZ56-DI56</f>
        <v>1564952.7344264053</v>
      </c>
      <c r="ED56" s="327">
        <f t="shared" ref="ED56:ED68" si="1056">EC56/365</f>
        <v>4287.5417381545349</v>
      </c>
      <c r="EE56" s="359">
        <f t="shared" si="296"/>
        <v>157.01354374784341</v>
      </c>
      <c r="EF56" s="360">
        <f t="shared" si="297"/>
        <v>0.43017409245984495</v>
      </c>
      <c r="EG56" s="361">
        <f t="shared" ref="EG56:EG68" si="1057">(EC56-EC69)/EC69</f>
        <v>-6.979267368436462E-2</v>
      </c>
      <c r="EH56" s="361">
        <f t="shared" ref="EH56:EH68" si="1058">(EE56-EE69)/EE69</f>
        <v>-5.7008775700224883E-2</v>
      </c>
      <c r="EI56" s="345">
        <f t="shared" ref="EI56:EI68" si="1059">EC56/CZ56</f>
        <v>0.34418654362837076</v>
      </c>
      <c r="EJ56" s="362">
        <f t="shared" ref="EJ56:EJ68" si="1060">(EC56-EC69)</f>
        <v>-117417.08803550666</v>
      </c>
      <c r="EK56" s="362">
        <f t="shared" ref="EK56:EK68" si="1061">(EE56-EE69)</f>
        <v>-9.4922939543419318</v>
      </c>
      <c r="EL56" s="326">
        <f>SUM(EL57:EL68)</f>
        <v>1242664.6432600003</v>
      </c>
      <c r="EM56" s="327">
        <f t="shared" ref="EM56:EM68" si="1062">+EL56/365</f>
        <v>3404.5606664657544</v>
      </c>
      <c r="EN56" s="357">
        <f t="shared" si="300"/>
        <v>124.67800147326297</v>
      </c>
      <c r="EO56" s="329">
        <f t="shared" ref="EO56:EO68" si="1063">+EN56/365</f>
        <v>0.34158356568017251</v>
      </c>
      <c r="EP56" s="345">
        <f>+(EL56-EL69)/EL69</f>
        <v>-7.4339925073117943E-2</v>
      </c>
      <c r="EQ56" s="346">
        <f>(EN56-EN69)/EN69</f>
        <v>-6.1618520251757597E-2</v>
      </c>
      <c r="ER56" s="345">
        <f>+EL56/$EL$56</f>
        <v>1</v>
      </c>
      <c r="ES56" s="327">
        <f>+EL56-EL69</f>
        <v>-99798.61827599979</v>
      </c>
      <c r="ET56" s="345">
        <f t="shared" ref="ET56:ET68" si="1064">+EL56/CZ56</f>
        <v>0.27330438743864544</v>
      </c>
      <c r="EU56" s="347">
        <f>+EN56-EN69</f>
        <v>-8.1869411582910203</v>
      </c>
      <c r="EV56" s="326">
        <f>SUM(EV57:EV68)</f>
        <v>243154.984027</v>
      </c>
      <c r="EW56" s="327">
        <f t="shared" ref="EW56:EW68" si="1065">+EV56/365</f>
        <v>666.17803843013701</v>
      </c>
      <c r="EX56" s="357">
        <f t="shared" si="304"/>
        <v>24.396024801364344</v>
      </c>
      <c r="EY56" s="329">
        <f t="shared" si="1015"/>
        <v>6.6838424113326966E-2</v>
      </c>
      <c r="EZ56" s="345">
        <f>(EV56-EV69)/EV69</f>
        <v>-3.2469585529143578E-2</v>
      </c>
      <c r="FA56" s="346">
        <f>(EX56-EX69)/EX69</f>
        <v>-1.9172753989299383E-2</v>
      </c>
      <c r="FB56" s="327">
        <f>+EV56-EV69</f>
        <v>-8160.0965019999712</v>
      </c>
      <c r="FC56" s="347">
        <f>+EX56-EX69</f>
        <v>-0.47688212550765741</v>
      </c>
      <c r="FD56" s="327">
        <f>SUM(FD57:FD68)</f>
        <v>38983.896860594716</v>
      </c>
      <c r="FE56" s="363">
        <f t="shared" ref="FE56:FE68" si="1066">+FD56/CZ56</f>
        <v>8.5738900750449362E-3</v>
      </c>
      <c r="FF56" s="327">
        <f>+EV56-FD56</f>
        <v>204171.08716640528</v>
      </c>
      <c r="FG56" s="363">
        <f>+FF56/CZ56</f>
        <v>4.4904193752796411E-2</v>
      </c>
      <c r="FH56" s="326">
        <f>SUM(FH57:FH68)</f>
        <v>118117.004</v>
      </c>
      <c r="FI56" s="327">
        <f>+FH56/365</f>
        <v>323.60823013698632</v>
      </c>
      <c r="FJ56" s="351">
        <f t="shared" ref="FJ56:FJ68" si="1067">FH56/CZ56</f>
        <v>2.5977962436928976E-2</v>
      </c>
      <c r="FK56" s="351">
        <f>+(FH56-FH69)/FH69</f>
        <v>-0.1178405515420045</v>
      </c>
      <c r="FL56" s="364">
        <f>SUM(FL57:FL68)</f>
        <v>44327.847227113358</v>
      </c>
      <c r="FM56" s="365"/>
      <c r="FN56" s="366">
        <f>SUM(DATI!AN54:AN65)/SUM(DATI!AO54:AO65)</f>
        <v>1</v>
      </c>
      <c r="FO56" s="367">
        <f>FL56/FH56</f>
        <v>0.37528760234312547</v>
      </c>
      <c r="FP56" s="368">
        <f t="shared" ref="FP56:FP68" si="1068">FL56/CZ56</f>
        <v>9.7492072367148519E-3</v>
      </c>
      <c r="FQ56" s="367">
        <f>(FL56-FL69)/FL69</f>
        <v>-0.15316669846659994</v>
      </c>
      <c r="FR56" s="369">
        <f>SUM(FR57:FR68)</f>
        <v>185846.71601700003</v>
      </c>
      <c r="FS56" s="370">
        <f>SUM(FS57:FS68)</f>
        <v>742.32500099999993</v>
      </c>
      <c r="FT56" s="370">
        <f>SUM(FT57:FT68)</f>
        <v>107174.19851000003</v>
      </c>
      <c r="FU56" s="339">
        <f t="shared" ref="FU56:GL56" si="1069">SUM(FU57:FU68)</f>
        <v>1100.6376589999998</v>
      </c>
      <c r="FV56" s="340">
        <f t="shared" si="1069"/>
        <v>2767.5798999999997</v>
      </c>
      <c r="FW56" s="340">
        <f t="shared" si="1069"/>
        <v>168.29900700000002</v>
      </c>
      <c r="FX56" s="340">
        <f t="shared" si="1069"/>
        <v>557014.27093899995</v>
      </c>
      <c r="FY56" s="340">
        <f t="shared" si="1069"/>
        <v>1079.1808420000002</v>
      </c>
      <c r="FZ56" s="340">
        <f t="shared" si="1069"/>
        <v>213805.14037000001</v>
      </c>
      <c r="GA56" s="340">
        <f t="shared" si="1069"/>
        <v>58302.469170999997</v>
      </c>
      <c r="GB56" s="340">
        <f t="shared" si="1069"/>
        <v>236715.67082999999</v>
      </c>
      <c r="GC56" s="340">
        <f t="shared" si="1069"/>
        <v>2490.8469300000006</v>
      </c>
      <c r="GD56" s="340">
        <f t="shared" si="1069"/>
        <v>1165.8693409999998</v>
      </c>
      <c r="GE56" s="340">
        <f t="shared" si="1069"/>
        <v>1131.816939</v>
      </c>
      <c r="GF56" s="340">
        <f t="shared" si="1069"/>
        <v>216289.45901200001</v>
      </c>
      <c r="GG56" s="340">
        <f t="shared" si="1069"/>
        <v>2336.4892589999999</v>
      </c>
      <c r="GH56" s="340">
        <f t="shared" si="1069"/>
        <v>53924.49193299999</v>
      </c>
      <c r="GI56" s="340">
        <f t="shared" si="1069"/>
        <v>13.604749999999999</v>
      </c>
      <c r="GJ56" s="340">
        <f t="shared" si="1069"/>
        <v>24959.391111000001</v>
      </c>
      <c r="GK56" s="340">
        <f t="shared" si="1069"/>
        <v>376.99609199999998</v>
      </c>
      <c r="GL56" s="340">
        <f t="shared" si="1069"/>
        <v>770688.78350000002</v>
      </c>
      <c r="GM56" s="340">
        <f>SUM(GM57:GM68)</f>
        <v>456176.46640700003</v>
      </c>
      <c r="GN56" s="340">
        <f t="shared" ref="GN56:GP56" si="1070">SUM(GN57:GN68)</f>
        <v>123.17696599999999</v>
      </c>
      <c r="GO56" s="340">
        <f t="shared" si="1070"/>
        <v>6528.5007590000005</v>
      </c>
      <c r="GP56" s="341">
        <f t="shared" si="1070"/>
        <v>335719.74871999992</v>
      </c>
      <c r="GQ56" s="342">
        <f>SUM(GQ57:GQ68)</f>
        <v>146.98275899999999</v>
      </c>
      <c r="GR56" s="343">
        <f t="shared" ref="GR56:GX56" si="1071">SUM(GR57:GR68)</f>
        <v>1.3829969999999998</v>
      </c>
      <c r="GS56" s="343">
        <f t="shared" si="1071"/>
        <v>3.1749999999999998</v>
      </c>
      <c r="GT56" s="343">
        <f t="shared" si="1071"/>
        <v>12.38</v>
      </c>
      <c r="GU56" s="343">
        <f t="shared" si="1071"/>
        <v>0.81500100000000009</v>
      </c>
      <c r="GV56" s="343">
        <f t="shared" si="1071"/>
        <v>0.76724999999999999</v>
      </c>
      <c r="GW56" s="343">
        <f t="shared" si="1071"/>
        <v>2.7519999999999998</v>
      </c>
      <c r="GX56" s="344">
        <f t="shared" si="1071"/>
        <v>4.3999999999999997E-2</v>
      </c>
      <c r="GY56" s="342">
        <f t="shared" ref="GY56:GY68" si="1072">FU56*1000/$D56</f>
        <v>0.11042826752544797</v>
      </c>
      <c r="GZ56" s="343">
        <f t="shared" ref="GZ56:GZ68" si="1073">FV56*1000/$D56</f>
        <v>0.27767453811541132</v>
      </c>
      <c r="HA56" s="343">
        <f t="shared" ref="HA56:HA68" si="1074">FW56*1000/$D56</f>
        <v>1.6885636809982393E-2</v>
      </c>
      <c r="HB56" s="343">
        <f t="shared" ref="HB56:HB68" si="1075">FX56*1000/$D56</f>
        <v>55.885895256964176</v>
      </c>
      <c r="HC56" s="343">
        <f t="shared" ref="HC56:HC68" si="1076">FY56*1000/$D56</f>
        <v>0.10827547990406736</v>
      </c>
      <c r="HD56" s="343">
        <f t="shared" ref="HD56:HD68" si="1077">FZ56*1000/$D56</f>
        <v>21.451320555890884</v>
      </c>
      <c r="HE56" s="343">
        <f t="shared" ref="HE56:HE68" si="1078">GA56*1000/$D56</f>
        <v>5.8495551286687091</v>
      </c>
      <c r="HF56" s="343">
        <f t="shared" ref="HF56:HF68" si="1079">GB56*1000/$D56</f>
        <v>23.749960954117348</v>
      </c>
      <c r="HG56" s="343">
        <f t="shared" ref="HG56:HG68" si="1080">GC56*1000/$D56</f>
        <v>0.24990959458982215</v>
      </c>
      <c r="HH56" s="343">
        <f t="shared" ref="HH56:HH68" si="1081">GD56*1000/$D56</f>
        <v>0.11697303870616127</v>
      </c>
      <c r="HI56" s="343">
        <f t="shared" ref="HI56:HI68" si="1082">GE56*1000/$D56</f>
        <v>0.11355652126539281</v>
      </c>
      <c r="HJ56" s="343">
        <f t="shared" ref="HJ56:HJ68" si="1083">GF56*1000/$D56</f>
        <v>21.700575159687094</v>
      </c>
      <c r="HK56" s="343">
        <f t="shared" ref="HK56:HK68" si="1084">GG56*1000/$D56</f>
        <v>0.23442270837580687</v>
      </c>
      <c r="HL56" s="343">
        <f t="shared" ref="HL56:HL68" si="1085">GH56*1000/$D56</f>
        <v>5.4103075364162017</v>
      </c>
      <c r="HM56" s="343">
        <f t="shared" ref="HM56:HM68" si="1086">GI56*1000/$D56</f>
        <v>1.3649805277259177E-3</v>
      </c>
      <c r="HN56" s="343">
        <f t="shared" ref="HN56:HN68" si="1087">GJ56*1000/$D56</f>
        <v>2.5042049909340753</v>
      </c>
      <c r="HO56" s="343">
        <f t="shared" ref="HO56:HO68" si="1088">GK56*1000/$D56</f>
        <v>3.7824460178156057E-2</v>
      </c>
      <c r="HP56" s="343">
        <f t="shared" ref="HP56:HP68" si="1089">GL56*1000/$D56</f>
        <v>77.324109771533884</v>
      </c>
      <c r="HQ56" s="343">
        <f t="shared" ref="HQ56:HQ68" si="1090">GM56*1000/$D56</f>
        <v>45.768720031780902</v>
      </c>
      <c r="HR56" s="343">
        <f t="shared" ref="HR56:HR68" si="1091">GN56*1000/$D56</f>
        <v>1.2358489502148691E-2</v>
      </c>
      <c r="HS56" s="343">
        <f t="shared" ref="HS56:HS68" si="1092">GO56*1000/$D56</f>
        <v>0.65501213997161833</v>
      </c>
      <c r="HT56" s="344">
        <f t="shared" ref="HT56:HT68" si="1093">GP56*1000/$D56</f>
        <v>33.683156234097503</v>
      </c>
      <c r="HU56" s="369">
        <f>SUM(HU57:HU68)</f>
        <v>1564913.7345254053</v>
      </c>
      <c r="HV56" s="371">
        <f>SUM(HV57:HV68)</f>
        <v>1251977.295069</v>
      </c>
      <c r="HW56" s="322">
        <f>SUM(HW57:HW68)</f>
        <v>2396.45102</v>
      </c>
      <c r="HX56" s="372">
        <f>SUM(HX57:HX68)</f>
        <v>2396.45102</v>
      </c>
      <c r="HY56" s="372">
        <f>SUM(HY57:HY68)</f>
        <v>0</v>
      </c>
      <c r="HZ56" s="373">
        <f t="shared" ref="HZ56:HZ68" si="1094">IF(HW69&gt;0,(HW56-HW69)/HW69,0)</f>
        <v>-0.3756530778835101</v>
      </c>
      <c r="IA56" s="373">
        <f t="shared" ref="IA56:IA68" si="1095">+HW56/CZ56</f>
        <v>5.2706140920658745E-4</v>
      </c>
      <c r="IB56" s="345">
        <f t="shared" ref="IB56:IB68" si="1096">HW56/HU56</f>
        <v>1.5313630183754357E-3</v>
      </c>
      <c r="IC56" s="372">
        <f>SUM(IC57:IC68)</f>
        <v>36057.10835078502</v>
      </c>
      <c r="ID56" s="374">
        <f>SUM(ID57:ID68)</f>
        <v>38453.55937078502</v>
      </c>
      <c r="IE56" s="375">
        <f t="shared" ref="IE56:IE68" si="1097">+(HW56+IC56)/CZ56</f>
        <v>8.4572507519787028E-3</v>
      </c>
      <c r="IF56" s="375">
        <f t="shared" ref="IF56:IF68" si="1098">+(HW56+IC56)/HU56</f>
        <v>2.4572318922388977E-2</v>
      </c>
      <c r="IG56" s="322">
        <f>SUM(IG57:IG68)</f>
        <v>2396.45102</v>
      </c>
      <c r="IH56" s="376">
        <f t="shared" si="1016"/>
        <v>5.1236623304113033E-4</v>
      </c>
      <c r="II56" s="372">
        <f t="shared" ref="II56:IJ56" si="1099">SUM(II57:II68)</f>
        <v>2396.45102</v>
      </c>
      <c r="IJ56" s="372">
        <f t="shared" si="1099"/>
        <v>0</v>
      </c>
      <c r="IK56" s="372">
        <f>SUM(IK57:IK68)</f>
        <v>797754.10461469996</v>
      </c>
      <c r="IL56" s="356">
        <f>SUM(IL57:IL68)</f>
        <v>582102.03854378068</v>
      </c>
      <c r="IM56" s="322">
        <f>SUM(IM57:IM68)</f>
        <v>313992.11395297432</v>
      </c>
      <c r="IN56" s="373">
        <f t="shared" ref="IN56:IN68" si="1100">+IL56/CZ56</f>
        <v>0.12802411490008769</v>
      </c>
      <c r="IO56" s="345">
        <f t="shared" ref="IO56:IO68" si="1101">+(IL56)/(HU56)</f>
        <v>0.37197068803304739</v>
      </c>
      <c r="IP56" s="322">
        <f t="shared" ref="IP56" si="1102">SUM(IP57:IP68)</f>
        <v>277288.61329108092</v>
      </c>
      <c r="IQ56" s="377">
        <f t="shared" si="1017"/>
        <v>5.9284884636260929E-2</v>
      </c>
      <c r="IR56" s="372">
        <f>SUM(IR57:IR68)</f>
        <v>492940.67936200008</v>
      </c>
      <c r="IS56" s="356">
        <f>SUM(IS57:IS68)</f>
        <v>980415.24496162462</v>
      </c>
      <c r="IT56" s="378">
        <f>SUM(IT57:IT68)</f>
        <v>764763.17889070534</v>
      </c>
      <c r="IU56" s="372">
        <f>SUM(IU57:IU68)</f>
        <v>215652.06607091922</v>
      </c>
      <c r="IV56" s="373">
        <f t="shared" ref="IV56:IV68" si="1103">IF(IS69&gt;0,(IS56-IS69)/IS69,0)</f>
        <v>-6.3505074079187845E-2</v>
      </c>
      <c r="IW56" s="373">
        <f>+IS56/CZ56</f>
        <v>0.21562678990914472</v>
      </c>
      <c r="IX56" s="345">
        <f>IS56/HU56</f>
        <v>0.62649794894857713</v>
      </c>
      <c r="IY56" s="372">
        <f>SUM(IY57:IY68)</f>
        <v>232052.81624002138</v>
      </c>
      <c r="IZ56" s="379">
        <f>SUM(IZ57:IZ68)</f>
        <v>1212468.0612016462</v>
      </c>
      <c r="JA56" s="375">
        <f t="shared" ref="JA56:JA68" si="1104">+(IS56+IY56)/CZ56</f>
        <v>0.26666312794280206</v>
      </c>
      <c r="JB56" s="380">
        <f t="shared" ref="JB56:JB68" si="1105">+(IS56+IY56)/HU56</f>
        <v>0.77478268255429028</v>
      </c>
      <c r="JC56" s="356">
        <f>SUM(JC57:JC68)</f>
        <v>972292.23075791914</v>
      </c>
      <c r="JD56" s="377">
        <f t="shared" si="1018"/>
        <v>0.20787810955910646</v>
      </c>
      <c r="JE56" s="372">
        <f t="shared" ref="JE56:JF56" si="1106">SUM(JE57:JE68)</f>
        <v>756640.16468699998</v>
      </c>
      <c r="JF56" s="372">
        <f t="shared" si="1106"/>
        <v>215652.06607091922</v>
      </c>
      <c r="JG56" s="326">
        <f t="shared" ref="JG56:JG68" si="1107">+JT56+JU56+JV56+JW56+JX56+JY56+JZ56+KA56+KB56+KC56+KE56+KF56+KG56+KH56+KI56+FD56+FL56</f>
        <v>2883406.306317552</v>
      </c>
      <c r="JH56" s="329">
        <f t="shared" si="350"/>
        <v>289.29553734141172</v>
      </c>
      <c r="JI56" s="345">
        <f t="shared" ref="JI56:JI68" si="1108">+JG56/CZ56</f>
        <v>0.6341595043836491</v>
      </c>
      <c r="JJ56" s="365"/>
      <c r="JK56" s="366">
        <f>SUM(DATI!CO54:CO65)/SUM(DATI!CP54:CP65)</f>
        <v>0.9810746987805341</v>
      </c>
      <c r="JL56" s="381">
        <f t="shared" ref="JL56:JL68" si="1109">(JG56-JG69)/JG69</f>
        <v>-1.7789019307313636E-2</v>
      </c>
      <c r="JM56" s="382">
        <f t="shared" ref="JM56:JM68" si="1110">IF(JI69&gt;0,(JI56-JI69)/JI69,0)</f>
        <v>1.74307263624018E-2</v>
      </c>
      <c r="JN56" s="383">
        <f t="shared" ref="JN56:JN68" si="1111">+JG56+IS56</f>
        <v>3863821.5512791765</v>
      </c>
      <c r="JO56" s="384">
        <f t="shared" ref="JO56:JO68" si="1112">+JG56+IS56+IY56</f>
        <v>4095874.367519198</v>
      </c>
      <c r="JP56" s="345">
        <f t="shared" ref="JP56:JP68" si="1113">+JN56/CZ56</f>
        <v>0.84978629429279373</v>
      </c>
      <c r="JQ56" s="351">
        <f t="shared" ref="JQ56:JQ68" si="1114">JP56-JP69</f>
        <v>4.2128939080884331E-3</v>
      </c>
      <c r="JR56" s="324">
        <f t="shared" ref="JR56:JR68" si="1115">+JO56/CZ56</f>
        <v>0.9008226323264511</v>
      </c>
      <c r="JS56" s="358">
        <f t="shared" ref="JS56:JS68" si="1116">JR56-JR69</f>
        <v>2.0058654560974887E-3</v>
      </c>
      <c r="JT56" s="339">
        <f t="shared" ref="JT56:KI56" si="1117">SUM(JT57:JT68)</f>
        <v>531465.86282429728</v>
      </c>
      <c r="JU56" s="340">
        <f t="shared" si="1117"/>
        <v>431192.91349075059</v>
      </c>
      <c r="JV56" s="340">
        <f t="shared" si="1117"/>
        <v>251422.95120129269</v>
      </c>
      <c r="JW56" s="340">
        <f t="shared" si="1117"/>
        <v>770688.78350000002</v>
      </c>
      <c r="JX56" s="340">
        <f t="shared" si="1117"/>
        <v>456176.46640700003</v>
      </c>
      <c r="JY56" s="340">
        <f t="shared" si="1117"/>
        <v>204222.06263002867</v>
      </c>
      <c r="JZ56" s="340">
        <f t="shared" si="1117"/>
        <v>67994.342819345882</v>
      </c>
      <c r="KA56" s="340">
        <f t="shared" si="1117"/>
        <v>2174.7648668356373</v>
      </c>
      <c r="KB56" s="340">
        <f t="shared" si="1117"/>
        <v>48532.041454039929</v>
      </c>
      <c r="KC56" s="340">
        <f t="shared" si="1117"/>
        <v>0</v>
      </c>
      <c r="KD56" s="340">
        <f t="shared" si="1117"/>
        <v>8882.3795069999996</v>
      </c>
      <c r="KE56" s="340">
        <f t="shared" si="1117"/>
        <v>1078.6249268129973</v>
      </c>
      <c r="KF56" s="340">
        <f t="shared" si="1117"/>
        <v>1142.5519764171929</v>
      </c>
      <c r="KG56" s="340">
        <f t="shared" si="1117"/>
        <v>2441.0300389091358</v>
      </c>
      <c r="KH56" s="340">
        <f t="shared" si="1117"/>
        <v>22463.451404821742</v>
      </c>
      <c r="KI56" s="340">
        <f t="shared" si="1117"/>
        <v>9098.7146892928831</v>
      </c>
      <c r="KJ56" s="385">
        <f t="shared" si="353"/>
        <v>53.322593499051393</v>
      </c>
      <c r="KK56" s="386">
        <f t="shared" ref="KK56:KK68" si="1118">+(KJ56-KJ69)/KJ69</f>
        <v>1.6282943283575586E-3</v>
      </c>
      <c r="KL56" s="387">
        <f t="shared" si="354"/>
        <v>43.262090858581068</v>
      </c>
      <c r="KM56" s="386">
        <f t="shared" ref="KM56:KM68" si="1119">+(KL56-KL69)/KL69</f>
        <v>5.2325125008772962E-3</v>
      </c>
      <c r="KN56" s="387">
        <f t="shared" si="355"/>
        <v>25.225559647413451</v>
      </c>
      <c r="KO56" s="386">
        <f t="shared" ref="KO56:KO68" si="1120">+(KN56-KN69)/KN69</f>
        <v>9.1032122108471003E-2</v>
      </c>
      <c r="KP56" s="387">
        <f t="shared" si="356"/>
        <v>77.324109771533884</v>
      </c>
      <c r="KQ56" s="386">
        <f t="shared" ref="KQ56:KQ68" si="1121">+(KP56-KP69)/KP69</f>
        <v>-2.3018701874074114E-2</v>
      </c>
      <c r="KR56" s="387">
        <f t="shared" si="357"/>
        <v>45.768720031780902</v>
      </c>
      <c r="KS56" s="386">
        <f t="shared" ref="KS56:KS68" si="1122">+(KR56-KR69)/KR69</f>
        <v>8.7023196045352361E-3</v>
      </c>
      <c r="KT56" s="387">
        <f t="shared" si="358"/>
        <v>20.489839123983309</v>
      </c>
      <c r="KU56" s="386">
        <f t="shared" ref="KU56:KU68" si="1123">+(KT56-KT69)/KT69</f>
        <v>-2.8701184937969585E-2</v>
      </c>
      <c r="KV56" s="387">
        <f t="shared" si="359"/>
        <v>6.8219521816959299</v>
      </c>
      <c r="KW56" s="386">
        <f t="shared" ref="KW56:KW68" si="1124">+(KV56-KV69)/KV69</f>
        <v>-4.1180675548483231E-2</v>
      </c>
      <c r="KX56" s="387">
        <f t="shared" si="360"/>
        <v>0.21819671038520322</v>
      </c>
      <c r="KY56" s="386">
        <f t="shared" ref="KY56:KY68" si="1125">+(KX56-KX69)/KX69</f>
        <v>-0.20926051386598146</v>
      </c>
      <c r="KZ56" s="387">
        <f t="shared" si="361"/>
        <v>4.8692766537827996</v>
      </c>
      <c r="LA56" s="386">
        <f t="shared" ref="LA56:LA68" si="1126">+(KZ56-KZ69)/KZ69</f>
        <v>5.294065435119822E-2</v>
      </c>
      <c r="LB56" s="388" t="s">
        <v>177</v>
      </c>
      <c r="LC56" s="389" t="s">
        <v>177</v>
      </c>
      <c r="LD56" s="387">
        <f t="shared" si="362"/>
        <v>0.89117955617903566</v>
      </c>
      <c r="LE56" s="386">
        <f t="shared" ref="LE56:LE68" si="1127">+(LD56-LD69)/LD69</f>
        <v>8.6614202210808927E-2</v>
      </c>
      <c r="LF56" s="387">
        <f t="shared" si="363"/>
        <v>0.10821970428119108</v>
      </c>
      <c r="LG56" s="386">
        <f t="shared" ref="LG56:LG68" si="1128">+(LF56-LF69)/LF69</f>
        <v>8.9531216720324918E-3</v>
      </c>
      <c r="LH56" s="387">
        <f t="shared" si="364"/>
        <v>0.11463358016312172</v>
      </c>
      <c r="LI56" s="386">
        <f t="shared" ref="LI56:LI68" si="1129">+(LH56-LH69)/LH69</f>
        <v>-3.7573215820822466E-2</v>
      </c>
      <c r="LJ56" s="387">
        <f t="shared" si="365"/>
        <v>0.24491140746467296</v>
      </c>
      <c r="LK56" s="386">
        <f t="shared" ref="LK56:LK68" si="1130">+(LJ56-LJ69)/LJ69</f>
        <v>3.5936264778150492E-3</v>
      </c>
      <c r="LL56" s="387">
        <f t="shared" si="366"/>
        <v>2.2537844321357681</v>
      </c>
      <c r="LM56" s="386">
        <f t="shared" ref="LM56:LM68" si="1131">+(LL56-LL69)/LL69</f>
        <v>-0.10050102686525599</v>
      </c>
      <c r="LN56" s="387">
        <f t="shared" si="367"/>
        <v>0.91288471880913358</v>
      </c>
      <c r="LO56" s="390">
        <f t="shared" ref="LO56:LO68" si="1132">+(LN56-LN69)/LN69</f>
        <v>4.0257608336111861E-2</v>
      </c>
      <c r="LP56" s="391">
        <f t="shared" ref="LP56:LP68" si="1133">+JT56/CZ56</f>
        <v>0.11688749082189422</v>
      </c>
      <c r="LQ56" s="392">
        <f t="shared" ref="LQ56:LQ68" si="1134">+JU56/CZ56</f>
        <v>9.4834045314362056E-2</v>
      </c>
      <c r="LR56" s="392">
        <f t="shared" ref="LR56:LR68" si="1135">+JV56/CZ56</f>
        <v>5.5296492129863102E-2</v>
      </c>
      <c r="LS56" s="392">
        <f t="shared" ref="LS56:LS68" si="1136">+JW56/CZ56</f>
        <v>0.16950077965341459</v>
      </c>
      <c r="LT56" s="392">
        <f t="shared" ref="LT56:LT68" si="1137">+JX56/CZ56</f>
        <v>0.10032878169625806</v>
      </c>
      <c r="LU56" s="392">
        <f t="shared" ref="LU56:LU68" si="1138">+JY56/CZ56</f>
        <v>4.4915404997870091E-2</v>
      </c>
      <c r="LV56" s="392">
        <f t="shared" ref="LV56:LV68" si="1139">+JZ56/CZ56</f>
        <v>1.49542777404398E-2</v>
      </c>
      <c r="LW56" s="392">
        <f t="shared" ref="LW56:LW68" si="1140">+KA56/CZ56</f>
        <v>4.7830505436633863E-4</v>
      </c>
      <c r="LX56" s="393">
        <f t="shared" ref="LX56:LX68" si="1141">+KB56/CZ56</f>
        <v>1.0673853104846184E-2</v>
      </c>
      <c r="LY56" s="394" t="s">
        <v>177</v>
      </c>
      <c r="LZ56" s="393">
        <f t="shared" ref="LZ56:LZ68" si="1142">+KD56/CZ56</f>
        <v>1.9535385538850419E-3</v>
      </c>
      <c r="MA56" s="393">
        <f t="shared" ref="MA56:MA68" si="1143">+KE56/CZ56</f>
        <v>2.3722645244441952E-4</v>
      </c>
      <c r="MB56" s="393">
        <f t="shared" ref="MB56:MB68" si="1144">+KF56/CZ56</f>
        <v>2.5128619352387908E-4</v>
      </c>
      <c r="MC56" s="393">
        <f t="shared" ref="MC56:MC68" si="1145">+KG56/CZ56</f>
        <v>5.3686585767275983E-4</v>
      </c>
      <c r="MD56" s="393">
        <f t="shared" ref="MD56:MD68" si="1146">+KH56/CZ56</f>
        <v>4.9404800074190729E-3</v>
      </c>
      <c r="ME56" s="393">
        <f t="shared" ref="ME56:ME68" si="1147">+KI56/CZ56</f>
        <v>2.0011180475148558E-3</v>
      </c>
      <c r="MF56" s="395">
        <f t="shared" ref="MF56:MF68" si="1148">+JT56/DW56</f>
        <v>0.1805938587634689</v>
      </c>
      <c r="MG56" s="392">
        <f t="shared" ref="MG56:MG68" si="1149">+JU56/DW56</f>
        <v>0.14652077878518677</v>
      </c>
      <c r="MH56" s="392">
        <f t="shared" ref="MH56:MH68" si="1150">+JV56/DW56</f>
        <v>8.5434350755566463E-2</v>
      </c>
      <c r="MI56" s="392">
        <f t="shared" ref="MI56:MI68" si="1151">+JW56/DW56</f>
        <v>0.26188259877756653</v>
      </c>
      <c r="MJ56" s="392">
        <f t="shared" ref="MJ56:MJ68" si="1152">+JX56/DW56</f>
        <v>0.15501027273460047</v>
      </c>
      <c r="MK56" s="392">
        <f t="shared" ref="MK56:MK68" si="1153">+JY56/DW56</f>
        <v>6.9395332635286577E-2</v>
      </c>
      <c r="ML56" s="392">
        <f t="shared" ref="ML56:ML68" si="1154">+JZ56/DW56</f>
        <v>2.3104702677566698E-2</v>
      </c>
      <c r="MM56" s="392">
        <f t="shared" ref="MM56:MM68" si="1155">+KA56/DW56</f>
        <v>7.3899229786450514E-4</v>
      </c>
      <c r="MN56" s="393">
        <f t="shared" ref="MN56:MN68" si="1156">+KB56/DW56</f>
        <v>1.6491348274519899E-2</v>
      </c>
      <c r="MO56" s="394" t="s">
        <v>177</v>
      </c>
      <c r="MP56" s="393">
        <f t="shared" ref="MP56:MP68" si="1157">+KD56/DW56</f>
        <v>3.0182619475241919E-3</v>
      </c>
      <c r="MQ56" s="393">
        <f t="shared" ref="MQ56:MQ68" si="1158">+KE56/DW56</f>
        <v>3.6652031921008258E-4</v>
      </c>
      <c r="MR56" s="393">
        <f t="shared" ref="MR56:MR68" si="1159">+KF56/DW56</f>
        <v>3.8824294219481063E-4</v>
      </c>
      <c r="MS56" s="393">
        <f t="shared" ref="MS56:MS68" si="1160">+KG56/DW56</f>
        <v>8.2947008438410583E-4</v>
      </c>
      <c r="MT56" s="393">
        <f t="shared" ref="MT56:MT68" si="1161">+KH56/DW56</f>
        <v>7.6331551170269445E-3</v>
      </c>
      <c r="MU56" s="393">
        <f t="shared" ref="MU56:MU68" si="1162">+KI56/DW56</f>
        <v>3.091773358302209E-3</v>
      </c>
      <c r="MV56" s="326">
        <f t="shared" si="1019"/>
        <v>3000025.5408573519</v>
      </c>
      <c r="MW56" s="329">
        <f t="shared" si="1020"/>
        <v>289.29553734141172</v>
      </c>
      <c r="MX56" s="324">
        <f t="shared" si="1021"/>
        <v>0.64141172616007025</v>
      </c>
      <c r="MY56" s="1475"/>
      <c r="MZ56" s="1476"/>
      <c r="NA56" s="1477"/>
      <c r="NB56" s="383">
        <f t="shared" ref="NB56:NB69" si="1163">JN56+Z56*0.98+AA56</f>
        <v>3980440.7858189764</v>
      </c>
      <c r="NC56" s="384">
        <f t="shared" ref="NC56:NC69" si="1164">JO56+Z56*0.98+AA56</f>
        <v>4212493.6020589974</v>
      </c>
      <c r="ND56" s="345">
        <f t="shared" si="1022"/>
        <v>0.85102655312076669</v>
      </c>
      <c r="NE56" s="348">
        <f t="shared" si="1023"/>
        <v>0.90063992987297969</v>
      </c>
    </row>
    <row r="57" spans="1:369" ht="8.25" customHeight="1" outlineLevel="1" x14ac:dyDescent="0.2">
      <c r="A57" s="399" t="s">
        <v>178</v>
      </c>
      <c r="B57" s="400">
        <f>DATI!D54</f>
        <v>243</v>
      </c>
      <c r="C57" s="1514" t="str">
        <f>DATI!F54 &amp; "/" &amp; DATI!E54 &amp; " (" &amp; TEXT(DATI!F54/DATI!E54,"0,0%") &amp; ")"</f>
        <v>242/242 (100,0%)</v>
      </c>
      <c r="D57" s="401">
        <f>DATI!G54</f>
        <v>1099621</v>
      </c>
      <c r="E57" s="402">
        <f t="shared" ref="E57:E68" si="1165">D57/$D$56</f>
        <v>0.11032626493529843</v>
      </c>
      <c r="F57" s="403">
        <f t="shared" si="1025"/>
        <v>-1.5015442715051452E-2</v>
      </c>
      <c r="G57" s="404">
        <f>DATI!H54</f>
        <v>506866.09136000002</v>
      </c>
      <c r="H57" s="405">
        <f t="shared" si="1006"/>
        <v>1388.6742229041097</v>
      </c>
      <c r="I57" s="406">
        <f t="shared" si="1007"/>
        <v>460.94617269040879</v>
      </c>
      <c r="J57" s="407">
        <f t="shared" si="1026"/>
        <v>1.2628662265490651</v>
      </c>
      <c r="K57" s="408">
        <f t="shared" si="1008"/>
        <v>-1.8178853476188601E-2</v>
      </c>
      <c r="L57" s="408">
        <f t="shared" ref="L57:L68" si="1166">+(I57-I70)/I70</f>
        <v>-3.2116348807100887E-3</v>
      </c>
      <c r="M57" s="408">
        <f t="shared" si="1027"/>
        <v>0.10836902891777217</v>
      </c>
      <c r="N57" s="409">
        <f>DATI!I54</f>
        <v>114413.61326</v>
      </c>
      <c r="O57" s="409"/>
      <c r="P57" s="409">
        <f>DATI!J54</f>
        <v>29370.927</v>
      </c>
      <c r="Q57" s="405">
        <f>DATI!K54</f>
        <v>29370.926990000004</v>
      </c>
      <c r="R57" s="405">
        <f>DATI!L54</f>
        <v>0</v>
      </c>
      <c r="S57" s="405">
        <f t="shared" ref="S57:S68" si="1167">P57-Q57-R57</f>
        <v>9.9999961093999445E-6</v>
      </c>
      <c r="T57" s="409">
        <f>DATI!M54</f>
        <v>12803.938</v>
      </c>
      <c r="U57" s="405">
        <f>DATI!N54</f>
        <v>12803.938</v>
      </c>
      <c r="V57" s="405">
        <f>DATI!O54</f>
        <v>0</v>
      </c>
      <c r="W57" s="410">
        <f t="shared" ref="W57:W68" si="1168">T57-U57-V57</f>
        <v>0</v>
      </c>
      <c r="X57" s="411">
        <f>DATI!P54</f>
        <v>325715.85074999993</v>
      </c>
      <c r="Y57" s="405">
        <f>DATI!Q54</f>
        <v>22467.063190000001</v>
      </c>
      <c r="Z57" s="409">
        <f>DATI!R54</f>
        <v>14326.672350000001</v>
      </c>
      <c r="AA57" s="409">
        <f>DATI!U54</f>
        <v>3311.56</v>
      </c>
      <c r="AB57" s="409">
        <f>DATI!V54</f>
        <v>6923.53</v>
      </c>
      <c r="AC57" s="409">
        <f>DATI!W54</f>
        <v>392452.47809000005</v>
      </c>
      <c r="AD57" s="406">
        <f t="shared" si="1009"/>
        <v>356.89794764741674</v>
      </c>
      <c r="AE57" s="408">
        <f t="shared" ref="AE57:AE68" si="1169">+(AC57-AC70)/AC70</f>
        <v>-1.3022640390870266E-3</v>
      </c>
      <c r="AF57" s="408">
        <f t="shared" ref="AF57:AF68" si="1170">+(AD57-AD70)/AD70</f>
        <v>1.3922227079137092E-2</v>
      </c>
      <c r="AG57" s="412">
        <f t="shared" si="1010"/>
        <v>0.77427250467078879</v>
      </c>
      <c r="AH57" s="413">
        <f t="shared" ref="AH57:AH68" si="1171">N57+R57+V57</f>
        <v>114413.61326</v>
      </c>
      <c r="AI57" s="405">
        <f t="shared" ref="AI57:AI68" si="1172">AH57/365</f>
        <v>313.46195413698632</v>
      </c>
      <c r="AJ57" s="406">
        <f t="shared" si="1011"/>
        <v>104.04822503389805</v>
      </c>
      <c r="AK57" s="407">
        <f t="shared" si="1012"/>
        <v>0.28506363022985765</v>
      </c>
      <c r="AL57" s="408">
        <f t="shared" ref="AL57:AL68" si="1173">(AH57-AH70)/AH70</f>
        <v>-7.1971312451571956E-2</v>
      </c>
      <c r="AM57" s="408">
        <f t="shared" ref="AM57:AM68" si="1174">(AJ57-AJ70)/AJ70</f>
        <v>-5.7824124566496694E-2</v>
      </c>
      <c r="AN57" s="414">
        <f>DATI!EH54/1000</f>
        <v>3221.9470000000001</v>
      </c>
      <c r="AO57" s="415">
        <f>DATI!EI54/1000</f>
        <v>1903.337</v>
      </c>
      <c r="AP57" s="415">
        <f>DATI!EJ54/1000</f>
        <v>3.55</v>
      </c>
      <c r="AQ57" s="415">
        <f>DATI!EK54/1000</f>
        <v>1565.375</v>
      </c>
      <c r="AR57" s="415">
        <f>DATI!EL54/1000</f>
        <v>213.69499999999999</v>
      </c>
      <c r="AS57" s="415">
        <f>DATI!EM54/1000</f>
        <v>0.626</v>
      </c>
      <c r="AT57" s="415">
        <f>DATI!EN54/1000</f>
        <v>0</v>
      </c>
      <c r="AU57" s="416">
        <f>DATI!EQ54/1000</f>
        <v>0</v>
      </c>
      <c r="AV57" s="416">
        <f>DATI!EP54/1000</f>
        <v>15</v>
      </c>
      <c r="AW57" s="415">
        <f>DATI!EQ54/1000</f>
        <v>0</v>
      </c>
      <c r="AX57" s="416"/>
      <c r="AY57" s="416"/>
      <c r="AZ57" s="416">
        <f>DATI!EV54/1000</f>
        <v>0</v>
      </c>
      <c r="BA57" s="416"/>
      <c r="BB57" s="417">
        <f>DATI!DE54/1000</f>
        <v>156.22117</v>
      </c>
      <c r="BC57" s="418">
        <f>DATI!DF54/1000</f>
        <v>243.53800000000001</v>
      </c>
      <c r="BD57" s="415">
        <f>DATI!DG54/1000</f>
        <v>3.5566999999999998</v>
      </c>
      <c r="BE57" s="418">
        <f>DATI!DH54/1000</f>
        <v>65950.536540000001</v>
      </c>
      <c r="BF57" s="418">
        <f>DATI!DI54/1000</f>
        <v>120.58116</v>
      </c>
      <c r="BG57" s="418">
        <f>DATI!DJ54/1000</f>
        <v>28588.237110000002</v>
      </c>
      <c r="BH57" s="418">
        <f>DATI!DK54/1000</f>
        <v>9257.7222199999997</v>
      </c>
      <c r="BI57" s="418">
        <f>DATI!DL54/1000</f>
        <v>30141.401519999999</v>
      </c>
      <c r="BJ57" s="418">
        <f>DATI!DM54/1000</f>
        <v>371.21136999999999</v>
      </c>
      <c r="BK57" s="418">
        <f>DATI!DN54/1000</f>
        <v>133.87787</v>
      </c>
      <c r="BL57" s="418">
        <f>DATI!DO54/1000</f>
        <v>128.68672000000001</v>
      </c>
      <c r="BM57" s="418">
        <f>DATI!DP54/1000</f>
        <v>27860.55012</v>
      </c>
      <c r="BN57" s="418">
        <f>DATI!DQ54/1000</f>
        <v>296.68464</v>
      </c>
      <c r="BO57" s="418">
        <f>DATI!DR54/1000</f>
        <v>6965.1838700000008</v>
      </c>
      <c r="BP57" s="418">
        <f>DATI!DS54/1000</f>
        <v>2752.6120000000001</v>
      </c>
      <c r="BQ57" s="418">
        <f>DATI!DT54/1000</f>
        <v>56.390410000000003</v>
      </c>
      <c r="BR57" s="418">
        <f>DATI!DU54/1000</f>
        <v>79836.028999999995</v>
      </c>
      <c r="BS57" s="418">
        <f>DATI!DV54/1000</f>
        <v>49440.512459999998</v>
      </c>
      <c r="BT57" s="418">
        <f>DATI!DW54/1000</f>
        <v>15.955909999999998</v>
      </c>
      <c r="BU57" s="418">
        <f>DATI!DX54/1000</f>
        <v>875.29925000000003</v>
      </c>
      <c r="BV57" s="419">
        <f>DATI!DY54/1000</f>
        <v>22521.062710000002</v>
      </c>
      <c r="BW57" s="420">
        <f>DATI!DZ54/1000</f>
        <v>3.5566999999999998</v>
      </c>
      <c r="BX57" s="421">
        <f>DATI!EA54/1000</f>
        <v>0</v>
      </c>
      <c r="BY57" s="421">
        <f>DATI!EB54/1000</f>
        <v>0</v>
      </c>
      <c r="BZ57" s="421">
        <f>DATI!EC54/1000</f>
        <v>0</v>
      </c>
      <c r="CA57" s="421">
        <f>DATI!ED54/1000</f>
        <v>0</v>
      </c>
      <c r="CB57" s="421">
        <f>DATI!EE54/1000</f>
        <v>0</v>
      </c>
      <c r="CC57" s="421">
        <f>DATI!EF54/1000</f>
        <v>0</v>
      </c>
      <c r="CD57" s="422">
        <f>DATI!EG54/1000</f>
        <v>0</v>
      </c>
      <c r="CE57" s="420">
        <f t="shared" si="1031"/>
        <v>0.14206819440516325</v>
      </c>
      <c r="CF57" s="421">
        <f t="shared" si="1032"/>
        <v>0.22147448984695636</v>
      </c>
      <c r="CG57" s="421">
        <f t="shared" si="1033"/>
        <v>3.2344780610774073E-3</v>
      </c>
      <c r="CH57" s="421">
        <f t="shared" si="1034"/>
        <v>59.975697572163497</v>
      </c>
      <c r="CI57" s="421">
        <f t="shared" si="1035"/>
        <v>0.10965701819081301</v>
      </c>
      <c r="CJ57" s="421">
        <f t="shared" si="1036"/>
        <v>25.998264047339951</v>
      </c>
      <c r="CK57" s="421">
        <f t="shared" si="1037"/>
        <v>8.41901184135261</v>
      </c>
      <c r="CL57" s="421">
        <f t="shared" si="1038"/>
        <v>27.410718347503366</v>
      </c>
      <c r="CM57" s="421">
        <f t="shared" si="1039"/>
        <v>0.33758119388407459</v>
      </c>
      <c r="CN57" s="421">
        <f t="shared" si="1040"/>
        <v>0.12174910264536599</v>
      </c>
      <c r="CO57" s="421">
        <f t="shared" si="1041"/>
        <v>0.11702824882391297</v>
      </c>
      <c r="CP57" s="421">
        <f t="shared" si="1042"/>
        <v>25.336502413104153</v>
      </c>
      <c r="CQ57" s="421">
        <f t="shared" si="1043"/>
        <v>0.26980626961471271</v>
      </c>
      <c r="CR57" s="421">
        <f t="shared" si="1044"/>
        <v>6.3341677450685294</v>
      </c>
      <c r="CS57" s="421">
        <f t="shared" si="1045"/>
        <v>2.5032370243929498</v>
      </c>
      <c r="CT57" s="421">
        <f t="shared" si="1046"/>
        <v>5.1281677959951658E-2</v>
      </c>
      <c r="CU57" s="421">
        <f t="shared" si="1047"/>
        <v>72.603223292388918</v>
      </c>
      <c r="CV57" s="421">
        <f t="shared" si="1048"/>
        <v>44.961411668202047</v>
      </c>
      <c r="CW57" s="421">
        <f t="shared" si="1049"/>
        <v>1.4510372210061465E-2</v>
      </c>
      <c r="CX57" s="421">
        <f t="shared" si="1050"/>
        <v>0.7960008493835603</v>
      </c>
      <c r="CY57" s="422">
        <f t="shared" si="1051"/>
        <v>20.480749922018589</v>
      </c>
      <c r="CZ57" s="404">
        <f>DATI!AA54</f>
        <v>482373.84191000002</v>
      </c>
      <c r="DA57" s="405">
        <f t="shared" si="1052"/>
        <v>1321.5721696164385</v>
      </c>
      <c r="DB57" s="406">
        <f t="shared" si="288"/>
        <v>438.67281718883146</v>
      </c>
      <c r="DC57" s="407">
        <f t="shared" si="1053"/>
        <v>1.2018433347639219</v>
      </c>
      <c r="DD57" s="423">
        <f>+(CZ57-CZ70)/CZ70</f>
        <v>-2.0749669319776995E-2</v>
      </c>
      <c r="DE57" s="424">
        <f t="shared" si="1054"/>
        <v>-5.8216411235233207E-3</v>
      </c>
      <c r="DF57" s="405">
        <f>+CZ57-CZ70</f>
        <v>-10221.183894000016</v>
      </c>
      <c r="DG57" s="425">
        <f>+DB57-DB70</f>
        <v>-2.5687500532644663</v>
      </c>
      <c r="DH57" s="426">
        <f t="shared" ref="DH57:DH68" si="1175">+CZ57/$CZ$56</f>
        <v>0.10609047911251708</v>
      </c>
      <c r="DI57" s="404">
        <f>DATI!AB54+DATI!AG54</f>
        <v>330810.21280893136</v>
      </c>
      <c r="DJ57" s="405">
        <f t="shared" ref="DJ57:DJ68" si="1176">DI57/365</f>
        <v>906.32935016145575</v>
      </c>
      <c r="DK57" s="427">
        <f t="shared" si="290"/>
        <v>300.84021022600638</v>
      </c>
      <c r="DL57" s="428">
        <f t="shared" si="291"/>
        <v>0.82421975404385306</v>
      </c>
      <c r="DM57" s="429">
        <f>DI57/CZ57</f>
        <v>0.68579633484904645</v>
      </c>
      <c r="DN57" s="402">
        <f>(DM57-DM70)/DM70</f>
        <v>2.5412395941925382E-2</v>
      </c>
      <c r="DO57" s="402">
        <f>+ROUND(DM57,3)-ROUND(DM70,3)</f>
        <v>1.7000000000000015E-2</v>
      </c>
      <c r="DP57" s="402">
        <f>(DI57-DI70)/DI70</f>
        <v>4.1354278097301168E-3</v>
      </c>
      <c r="DQ57" s="402">
        <f>(DK57-DK70)/DK70</f>
        <v>1.9442812969139082E-2</v>
      </c>
      <c r="DR57" s="430">
        <f>DI57-DI70</f>
        <v>1362.4076154516661</v>
      </c>
      <c r="DS57" s="430">
        <f>DK57-DK70</f>
        <v>5.7376243832500222</v>
      </c>
      <c r="DT57" s="431">
        <f t="shared" ref="DT57:DT68" si="1177">DI57/$DI$56</f>
        <v>0.11094078816296001</v>
      </c>
      <c r="DU57" s="432" t="str">
        <f>DATI!AI54</f>
        <v>17/17</v>
      </c>
      <c r="DV57" s="431">
        <f>DATI!AJ54/DATI!AK54</f>
        <v>1</v>
      </c>
      <c r="DW57" s="433">
        <f>DATI!AB54</f>
        <v>325785.3636499999</v>
      </c>
      <c r="DX57" s="405">
        <f t="shared" si="1055"/>
        <v>892.56264013698603</v>
      </c>
      <c r="DY57" s="434">
        <f t="shared" si="1013"/>
        <v>296.27059109456798</v>
      </c>
      <c r="DZ57" s="407">
        <f t="shared" si="1014"/>
        <v>0.81170024957415876</v>
      </c>
      <c r="EA57" s="429">
        <f>+DW57/CZ57</f>
        <v>0.67537941601481788</v>
      </c>
      <c r="EB57" s="426">
        <f>+(EA57-EA70)/EA70</f>
        <v>2.386263551944974E-2</v>
      </c>
      <c r="EC57" s="435">
        <f>CZ57-DI57</f>
        <v>151563.62910106865</v>
      </c>
      <c r="ED57" s="436">
        <f t="shared" si="1056"/>
        <v>415.24281945498262</v>
      </c>
      <c r="EE57" s="437">
        <f t="shared" si="296"/>
        <v>137.83260696282505</v>
      </c>
      <c r="EF57" s="438">
        <f t="shared" si="297"/>
        <v>0.37762358072006863</v>
      </c>
      <c r="EG57" s="439">
        <f t="shared" si="1057"/>
        <v>-7.1000851047932162E-2</v>
      </c>
      <c r="EH57" s="439">
        <f t="shared" si="1058"/>
        <v>-5.6838869116081589E-2</v>
      </c>
      <c r="EI57" s="423">
        <f t="shared" si="1059"/>
        <v>0.31420366515095355</v>
      </c>
      <c r="EJ57" s="440">
        <f t="shared" si="1060"/>
        <v>-11583.591509451682</v>
      </c>
      <c r="EK57" s="440">
        <f t="shared" si="1061"/>
        <v>-8.3063744365145453</v>
      </c>
      <c r="EL57" s="404">
        <f>DATI!AD54</f>
        <v>114413.61326</v>
      </c>
      <c r="EM57" s="405">
        <f t="shared" si="1062"/>
        <v>313.46195413698632</v>
      </c>
      <c r="EN57" s="434">
        <f t="shared" si="300"/>
        <v>104.04822503389805</v>
      </c>
      <c r="EO57" s="407">
        <f t="shared" si="1063"/>
        <v>0.28506363022985765</v>
      </c>
      <c r="EP57" s="423">
        <f>+(EL57-EL70)/EL70</f>
        <v>-7.1971312451571956E-2</v>
      </c>
      <c r="EQ57" s="424">
        <f>(EN57-EN70)/EN70</f>
        <v>-5.7824124566496694E-2</v>
      </c>
      <c r="ER57" s="423">
        <f t="shared" ref="ER57:ER68" si="1178">+EL57/$EL$56</f>
        <v>9.2071190631003941E-2</v>
      </c>
      <c r="ES57" s="405">
        <f>+EL57-EL70</f>
        <v>-8873.1070699999982</v>
      </c>
      <c r="ET57" s="423">
        <f t="shared" si="1064"/>
        <v>0.23718867674700109</v>
      </c>
      <c r="EU57" s="425">
        <f>+EN57-EN70</f>
        <v>-6.3857478016137463</v>
      </c>
      <c r="EV57" s="404">
        <f>DATI!AE54</f>
        <v>29370.927</v>
      </c>
      <c r="EW57" s="405">
        <f t="shared" si="1065"/>
        <v>80.468293150684929</v>
      </c>
      <c r="EX57" s="434">
        <f t="shared" si="304"/>
        <v>26.710045552058389</v>
      </c>
      <c r="EY57" s="407">
        <f t="shared" si="1015"/>
        <v>7.3178206991940789E-2</v>
      </c>
      <c r="EZ57" s="423">
        <f>(EV57-EV70)/EV70</f>
        <v>-4.0493268351137382E-2</v>
      </c>
      <c r="FA57" s="424">
        <f>(EX57-EX70)/EX70</f>
        <v>-2.5866218356066544E-2</v>
      </c>
      <c r="FB57" s="405">
        <f>+EV57-EV70</f>
        <v>-1239.5169200000018</v>
      </c>
      <c r="FC57" s="425">
        <f>+EX57-EX70</f>
        <v>-0.70923304741992865</v>
      </c>
      <c r="FD57" s="405">
        <f>DATI!AG54</f>
        <v>5024.8491589314872</v>
      </c>
      <c r="FE57" s="423">
        <f t="shared" si="1066"/>
        <v>1.0416918834228598E-2</v>
      </c>
      <c r="FF57" s="405">
        <f>+EV57-FD57</f>
        <v>24346.077841068512</v>
      </c>
      <c r="FG57" s="423">
        <f t="shared" ref="FG57:FG68" si="1179">+FF57/D57</f>
        <v>2.2140426420619932E-2</v>
      </c>
      <c r="FH57" s="404">
        <f>DATI!AF54</f>
        <v>12803.938</v>
      </c>
      <c r="FI57" s="405">
        <f t="shared" ref="FI57:FI68" si="1180">+FH57/365</f>
        <v>35.07928219178082</v>
      </c>
      <c r="FJ57" s="402">
        <f t="shared" si="1067"/>
        <v>2.654359935709143E-2</v>
      </c>
      <c r="FK57" s="402">
        <f t="shared" ref="FK57:FK68" si="1181">+(FH57-FH70)/FH70</f>
        <v>-6.9692191886723404E-2</v>
      </c>
      <c r="FL57" s="441">
        <f>DATI!AL54</f>
        <v>5952.491181797147</v>
      </c>
      <c r="FM57" s="442" t="str">
        <f>DATI!AM54</f>
        <v>7/7</v>
      </c>
      <c r="FN57" s="443">
        <f>DATI!AN54/DATI!AO54</f>
        <v>1</v>
      </c>
      <c r="FO57" s="408">
        <f t="shared" ref="FO57:FO68" si="1182">FL57/FH57</f>
        <v>0.46489534561922646</v>
      </c>
      <c r="FP57" s="444">
        <f t="shared" si="1068"/>
        <v>1.2339995797093297E-2</v>
      </c>
      <c r="FQ57" s="408">
        <f t="shared" ref="FQ57:FQ68" si="1183">(FL57-FL70)/FL70</f>
        <v>-5.4319366135608525E-2</v>
      </c>
      <c r="FR57" s="404">
        <f>DATI!AP54</f>
        <v>33529.885190000008</v>
      </c>
      <c r="FS57" s="445">
        <f>DATI!AQ54</f>
        <v>193.00799999999998</v>
      </c>
      <c r="FT57" s="445">
        <f>DATI!AR54</f>
        <v>14326.67235000001</v>
      </c>
      <c r="FU57" s="417">
        <f>DATI!AS54/1000</f>
        <v>158.02117000000001</v>
      </c>
      <c r="FV57" s="418">
        <f>DATI!AT54/1000</f>
        <v>252.6379</v>
      </c>
      <c r="FW57" s="418">
        <f>DATI!AU54/1000</f>
        <v>5.9966999999999997</v>
      </c>
      <c r="FX57" s="418">
        <f>DATI!AV54/1000</f>
        <v>65950.536540000001</v>
      </c>
      <c r="FY57" s="418">
        <f>DATI!AW54/1000</f>
        <v>120.58116</v>
      </c>
      <c r="FZ57" s="418">
        <f>DATI!AX54/1000</f>
        <v>28588.237110000002</v>
      </c>
      <c r="GA57" s="418">
        <f>DATI!AY54/1000</f>
        <v>9257.7222199999997</v>
      </c>
      <c r="GB57" s="418">
        <f>DATI!AZ54/1000</f>
        <v>30141.401519999999</v>
      </c>
      <c r="GC57" s="418">
        <f>DATI!BA54/1000</f>
        <v>371.21136999999999</v>
      </c>
      <c r="GD57" s="418">
        <f>DATI!BB54/1000</f>
        <v>161.56787</v>
      </c>
      <c r="GE57" s="418">
        <f>DATI!BC54/1000</f>
        <v>128.68672000000001</v>
      </c>
      <c r="GF57" s="418">
        <f>DATI!BD54/1000</f>
        <v>27860.55012</v>
      </c>
      <c r="GG57" s="418">
        <f>DATI!BE54/1000</f>
        <v>296.68464</v>
      </c>
      <c r="GH57" s="418">
        <f>DATI!BF54/1000</f>
        <v>6965.1838700000008</v>
      </c>
      <c r="GI57" s="418">
        <f>DATI!BG54/1000</f>
        <v>0.92</v>
      </c>
      <c r="GJ57" s="418">
        <f>DATI!BH54/1000</f>
        <v>2752.6120000000001</v>
      </c>
      <c r="GK57" s="418">
        <f>DATI!BI54/1000</f>
        <v>56.422410000000006</v>
      </c>
      <c r="GL57" s="418">
        <f>DATI!BJ54/1000</f>
        <v>79836.028999999995</v>
      </c>
      <c r="GM57" s="418">
        <f>DATI!BK54/1000</f>
        <v>49440.512459999998</v>
      </c>
      <c r="GN57" s="418">
        <f>DATI!BL54/1000</f>
        <v>15.955909999999998</v>
      </c>
      <c r="GO57" s="418">
        <f>DATI!BM54/1000</f>
        <v>875.29925000000003</v>
      </c>
      <c r="GP57" s="419">
        <f>DATI!BN54/1000</f>
        <v>22548.593710000001</v>
      </c>
      <c r="GQ57" s="420">
        <f>DATI!BO54/1000</f>
        <v>5.9966999999999997</v>
      </c>
      <c r="GR57" s="421">
        <f>DATI!BP54/1000</f>
        <v>0</v>
      </c>
      <c r="GS57" s="421">
        <f>DATI!BQ54/1000</f>
        <v>0</v>
      </c>
      <c r="GT57" s="421">
        <f>DATI!BR54/1000</f>
        <v>0</v>
      </c>
      <c r="GU57" s="421">
        <f>DATI!BS54/1000</f>
        <v>0</v>
      </c>
      <c r="GV57" s="421">
        <f>DATI!BT54/1000</f>
        <v>0</v>
      </c>
      <c r="GW57" s="421">
        <f>DATI!BU54/1000</f>
        <v>0</v>
      </c>
      <c r="GX57" s="422">
        <f>DATI!BV54/1000</f>
        <v>0</v>
      </c>
      <c r="GY57" s="420">
        <f t="shared" si="1072"/>
        <v>0.14370512203750202</v>
      </c>
      <c r="GZ57" s="421">
        <f t="shared" si="1073"/>
        <v>0.22974997749224504</v>
      </c>
      <c r="HA57" s="421">
        <f t="shared" si="1074"/>
        <v>5.4534244071366405E-3</v>
      </c>
      <c r="HB57" s="421">
        <f t="shared" si="1075"/>
        <v>59.975697572163497</v>
      </c>
      <c r="HC57" s="421">
        <f t="shared" si="1076"/>
        <v>0.10965701819081301</v>
      </c>
      <c r="HD57" s="421">
        <f t="shared" si="1077"/>
        <v>25.998264047339951</v>
      </c>
      <c r="HE57" s="421">
        <f t="shared" si="1078"/>
        <v>8.41901184135261</v>
      </c>
      <c r="HF57" s="421">
        <f t="shared" si="1079"/>
        <v>27.410718347503366</v>
      </c>
      <c r="HG57" s="421">
        <f t="shared" si="1080"/>
        <v>0.33758119388407459</v>
      </c>
      <c r="HH57" s="421">
        <f t="shared" si="1081"/>
        <v>0.14693050605617752</v>
      </c>
      <c r="HI57" s="421">
        <f t="shared" si="1082"/>
        <v>0.11702824882391297</v>
      </c>
      <c r="HJ57" s="421">
        <f t="shared" si="1083"/>
        <v>25.336502413104153</v>
      </c>
      <c r="HK57" s="421">
        <f t="shared" si="1084"/>
        <v>0.26980626961471271</v>
      </c>
      <c r="HL57" s="421">
        <f t="shared" si="1085"/>
        <v>6.3341677450685294</v>
      </c>
      <c r="HM57" s="421">
        <f t="shared" si="1086"/>
        <v>8.366519009731535E-4</v>
      </c>
      <c r="HN57" s="421">
        <f t="shared" si="1087"/>
        <v>2.5032370243929498</v>
      </c>
      <c r="HO57" s="421">
        <f t="shared" si="1088"/>
        <v>5.1310778895637683E-2</v>
      </c>
      <c r="HP57" s="421">
        <f t="shared" si="1089"/>
        <v>72.603223292388918</v>
      </c>
      <c r="HQ57" s="421">
        <f t="shared" si="1090"/>
        <v>44.961411668202047</v>
      </c>
      <c r="HR57" s="421">
        <f t="shared" si="1091"/>
        <v>1.4510372210061465E-2</v>
      </c>
      <c r="HS57" s="421">
        <f t="shared" si="1092"/>
        <v>0.7960008493835603</v>
      </c>
      <c r="HT57" s="422">
        <f t="shared" si="1093"/>
        <v>20.505786730155208</v>
      </c>
      <c r="HU57" s="446">
        <f t="shared" ref="HU57:HU68" si="1184">HW57+IL57+IS57</f>
        <v>151563.62910106857</v>
      </c>
      <c r="HV57" s="447">
        <f t="shared" ref="HV57:HV68" si="1185">IG57+IP57+JC57</f>
        <v>114413.61327</v>
      </c>
      <c r="HW57" s="448">
        <f>HX57+HY57</f>
        <v>0</v>
      </c>
      <c r="HX57" s="400">
        <f>DATI!CQ54</f>
        <v>0</v>
      </c>
      <c r="HY57" s="400">
        <f>DATI!CT54</f>
        <v>0</v>
      </c>
      <c r="HZ57" s="449">
        <f t="shared" si="1094"/>
        <v>0</v>
      </c>
      <c r="IA57" s="449">
        <f t="shared" si="1095"/>
        <v>0</v>
      </c>
      <c r="IB57" s="423">
        <f t="shared" si="1096"/>
        <v>0</v>
      </c>
      <c r="IC57" s="400">
        <f>DATI!CV54</f>
        <v>0</v>
      </c>
      <c r="ID57" s="450">
        <f t="shared" ref="ID57:ID68" si="1186">HX57+HY57+IC57</f>
        <v>0</v>
      </c>
      <c r="IE57" s="451">
        <f t="shared" si="1097"/>
        <v>0</v>
      </c>
      <c r="IF57" s="451">
        <f t="shared" si="1098"/>
        <v>0</v>
      </c>
      <c r="IG57" s="448">
        <f>II57+IJ57</f>
        <v>0</v>
      </c>
      <c r="IH57" s="402">
        <f t="shared" si="1016"/>
        <v>0</v>
      </c>
      <c r="II57" s="400">
        <f>DATI!CX54</f>
        <v>0</v>
      </c>
      <c r="IJ57" s="400">
        <f>DATI!DA54</f>
        <v>0</v>
      </c>
      <c r="IK57" s="453">
        <f>DATI!CS54</f>
        <v>87468.300451068571</v>
      </c>
      <c r="IL57" s="433">
        <f t="shared" ref="IL57:IL68" si="1187">IK57-HY57-IU57</f>
        <v>87468.300451068571</v>
      </c>
      <c r="IM57" s="433">
        <f t="shared" ref="IM57:IM68" si="1188">IK57-HY57-IU57-IC57-IY57</f>
        <v>37392.993301836344</v>
      </c>
      <c r="IN57" s="423">
        <f t="shared" si="1100"/>
        <v>0.18132886332461653</v>
      </c>
      <c r="IO57" s="423">
        <f t="shared" si="1101"/>
        <v>0.57710613667571442</v>
      </c>
      <c r="IP57" s="448">
        <f>IR57-IJ57-JF57</f>
        <v>50318.284620000006</v>
      </c>
      <c r="IQ57" s="402">
        <f t="shared" si="1017"/>
        <v>9.9273329736831034E-2</v>
      </c>
      <c r="IR57" s="400">
        <f>DATI!CZ54</f>
        <v>50318.284620000006</v>
      </c>
      <c r="IS57" s="433">
        <f>IT57+IU57</f>
        <v>64095.328649999989</v>
      </c>
      <c r="IT57" s="453">
        <f>DATI!CR54</f>
        <v>64095.328649999989</v>
      </c>
      <c r="IU57" s="455">
        <f>DATI!CU54</f>
        <v>0</v>
      </c>
      <c r="IV57" s="423">
        <f t="shared" si="1103"/>
        <v>-6.0587544921860852E-2</v>
      </c>
      <c r="IW57" s="402">
        <f t="shared" ref="IW57:IW68" si="1189">+IS57/CZ57</f>
        <v>0.13287480182633685</v>
      </c>
      <c r="IX57" s="423">
        <f t="shared" ref="IX57:IX68" si="1190">IS57/HU57</f>
        <v>0.42289386332428547</v>
      </c>
      <c r="IY57" s="453">
        <f>DATI!CW54</f>
        <v>50075.307149232227</v>
      </c>
      <c r="IZ57" s="456">
        <f t="shared" ref="IZ57:IZ68" si="1191">IT57+IU57+IY57</f>
        <v>114170.63579923222</v>
      </c>
      <c r="JA57" s="457">
        <f t="shared" si="1104"/>
        <v>0.2366849648131083</v>
      </c>
      <c r="JB57" s="457">
        <f t="shared" si="1105"/>
        <v>0.75328518112415188</v>
      </c>
      <c r="JC57" s="433">
        <f>JE57+JF57</f>
        <v>64095.328649999989</v>
      </c>
      <c r="JD57" s="402">
        <f t="shared" si="1018"/>
        <v>0.12645416559238026</v>
      </c>
      <c r="JE57" s="400">
        <f>DATI!CY54</f>
        <v>64095.328649999989</v>
      </c>
      <c r="JF57" s="400">
        <f>DATI!DB54</f>
        <v>0</v>
      </c>
      <c r="JG57" s="404">
        <f t="shared" si="1107"/>
        <v>322740.01786149916</v>
      </c>
      <c r="JH57" s="407">
        <f t="shared" si="350"/>
        <v>293.50114072166605</v>
      </c>
      <c r="JI57" s="429">
        <f t="shared" si="1108"/>
        <v>0.66906616781619577</v>
      </c>
      <c r="JJ57" s="442" t="str">
        <f>DATI!CN54</f>
        <v>15/32</v>
      </c>
      <c r="JK57" s="443">
        <f>DATI!CO54/DATI!CP54</f>
        <v>0.97359414166731983</v>
      </c>
      <c r="JL57" s="458">
        <f t="shared" si="1109"/>
        <v>-3.420567695751654E-4</v>
      </c>
      <c r="JM57" s="459">
        <f t="shared" si="1110"/>
        <v>2.0840036414413027E-2</v>
      </c>
      <c r="JN57" s="460">
        <f t="shared" si="1111"/>
        <v>386835.34651149914</v>
      </c>
      <c r="JO57" s="433">
        <f t="shared" si="1112"/>
        <v>436910.65366073139</v>
      </c>
      <c r="JP57" s="429">
        <f t="shared" si="1113"/>
        <v>0.80194096964253259</v>
      </c>
      <c r="JQ57" s="402">
        <f t="shared" si="1114"/>
        <v>8.0238635257388058E-3</v>
      </c>
      <c r="JR57" s="461">
        <f t="shared" si="1115"/>
        <v>0.90575113262930407</v>
      </c>
      <c r="JS57" s="426">
        <f t="shared" si="1116"/>
        <v>6.417726333152185E-5</v>
      </c>
      <c r="JT57" s="417">
        <f>DATI!BW54</f>
        <v>63086.362066401729</v>
      </c>
      <c r="JU57" s="418">
        <f>DATI!BX54</f>
        <v>45947.034490530015</v>
      </c>
      <c r="JV57" s="418">
        <f>DATI!BY54</f>
        <v>24777.688862673607</v>
      </c>
      <c r="JW57" s="418">
        <f>DATI!BZ54</f>
        <v>79836.028999999995</v>
      </c>
      <c r="JX57" s="418">
        <f>DATI!CA54</f>
        <v>49440.512459999998</v>
      </c>
      <c r="JY57" s="418">
        <f>DATI!CB54</f>
        <v>27354.906200139842</v>
      </c>
      <c r="JZ57" s="418">
        <f>DATI!CC54</f>
        <v>10555.640609926502</v>
      </c>
      <c r="KA57" s="418">
        <f>DATI!CD54</f>
        <v>57.992450830547313</v>
      </c>
      <c r="KB57" s="418">
        <f>DATI!CE54</f>
        <v>6268.6653169370747</v>
      </c>
      <c r="KC57" s="418">
        <f>DATI!CF54</f>
        <v>0</v>
      </c>
      <c r="KD57" s="418">
        <f>DATI!CG54</f>
        <v>1140.97604</v>
      </c>
      <c r="KE57" s="418">
        <f>DATI!CH54</f>
        <v>154.86074961401465</v>
      </c>
      <c r="KF57" s="418">
        <f>DATI!CI54</f>
        <v>158.33651568166255</v>
      </c>
      <c r="KG57" s="418">
        <f>DATI!CJ54</f>
        <v>363.78714968029499</v>
      </c>
      <c r="KH57" s="418">
        <f>DATI!CK54</f>
        <v>2477.350734372616</v>
      </c>
      <c r="KI57" s="418">
        <f>DATI!CL54</f>
        <v>1283.5109139826552</v>
      </c>
      <c r="KJ57" s="462">
        <f t="shared" si="353"/>
        <v>57.371005161234393</v>
      </c>
      <c r="KK57" s="463">
        <f t="shared" si="1118"/>
        <v>1.3120384155547806E-2</v>
      </c>
      <c r="KL57" s="464">
        <f t="shared" si="354"/>
        <v>41.784427989761937</v>
      </c>
      <c r="KM57" s="463">
        <f t="shared" si="1119"/>
        <v>1.6324264488543051E-2</v>
      </c>
      <c r="KN57" s="464">
        <f t="shared" si="355"/>
        <v>22.532935313779571</v>
      </c>
      <c r="KO57" s="463">
        <f t="shared" si="1120"/>
        <v>5.3572597161882674E-2</v>
      </c>
      <c r="KP57" s="464">
        <f t="shared" si="356"/>
        <v>72.603223292388918</v>
      </c>
      <c r="KQ57" s="463">
        <f t="shared" si="1121"/>
        <v>3.1091840437850078E-2</v>
      </c>
      <c r="KR57" s="464">
        <f t="shared" si="357"/>
        <v>44.961411668202047</v>
      </c>
      <c r="KS57" s="463">
        <f t="shared" si="1122"/>
        <v>-2.9541827353168945E-2</v>
      </c>
      <c r="KT57" s="464">
        <f t="shared" si="358"/>
        <v>24.876667688357937</v>
      </c>
      <c r="KU57" s="463">
        <f t="shared" si="1123"/>
        <v>-5.9162831274278708E-3</v>
      </c>
      <c r="KV57" s="464">
        <f t="shared" si="359"/>
        <v>9.5993443285700284</v>
      </c>
      <c r="KW57" s="463">
        <f t="shared" si="1124"/>
        <v>6.4181353310903397E-2</v>
      </c>
      <c r="KX57" s="464">
        <f t="shared" si="360"/>
        <v>5.2738580684206025E-2</v>
      </c>
      <c r="KY57" s="463">
        <f t="shared" si="1125"/>
        <v>-0.50022417509586348</v>
      </c>
      <c r="KZ57" s="464">
        <f t="shared" si="361"/>
        <v>5.7007508195433472</v>
      </c>
      <c r="LA57" s="463">
        <f t="shared" si="1126"/>
        <v>7.2648528409775009E-2</v>
      </c>
      <c r="LB57" s="465" t="s">
        <v>177</v>
      </c>
      <c r="LC57" s="466" t="s">
        <v>177</v>
      </c>
      <c r="LD57" s="464">
        <f t="shared" si="362"/>
        <v>1.037608448729153</v>
      </c>
      <c r="LE57" s="463">
        <f t="shared" si="1127"/>
        <v>0.10449087051978172</v>
      </c>
      <c r="LF57" s="464">
        <f t="shared" si="363"/>
        <v>0.14083102233770967</v>
      </c>
      <c r="LG57" s="463">
        <f t="shared" si="1128"/>
        <v>0.50616471872782864</v>
      </c>
      <c r="LH57" s="464">
        <f t="shared" si="364"/>
        <v>0.14399189873753096</v>
      </c>
      <c r="LI57" s="463">
        <f t="shared" si="1129"/>
        <v>1.2036189484033299E-2</v>
      </c>
      <c r="LJ57" s="464">
        <f t="shared" si="365"/>
        <v>0.33082957644524336</v>
      </c>
      <c r="LK57" s="463">
        <f t="shared" si="1130"/>
        <v>-2.3264940793030285E-2</v>
      </c>
      <c r="LL57" s="464">
        <f t="shared" si="366"/>
        <v>2.2529132622718335</v>
      </c>
      <c r="LM57" s="463">
        <f t="shared" si="1131"/>
        <v>-0.10890441909247468</v>
      </c>
      <c r="LN57" s="464">
        <f t="shared" si="367"/>
        <v>1.1672302675036719</v>
      </c>
      <c r="LO57" s="467">
        <f t="shared" si="1132"/>
        <v>8.9131747394962976E-2</v>
      </c>
      <c r="LP57" s="468">
        <f t="shared" si="1133"/>
        <v>0.1307831324696338</v>
      </c>
      <c r="LQ57" s="469">
        <f t="shared" si="1134"/>
        <v>9.525191977367356E-2</v>
      </c>
      <c r="LR57" s="469">
        <f t="shared" si="1135"/>
        <v>5.1366153613480063E-2</v>
      </c>
      <c r="LS57" s="469">
        <f t="shared" si="1136"/>
        <v>0.16550654712926074</v>
      </c>
      <c r="LT57" s="469">
        <f t="shared" si="1137"/>
        <v>0.1024941822388961</v>
      </c>
      <c r="LU57" s="469">
        <f t="shared" si="1138"/>
        <v>5.6708933659888723E-2</v>
      </c>
      <c r="LV57" s="469">
        <f t="shared" si="1139"/>
        <v>2.1882696972395001E-2</v>
      </c>
      <c r="LW57" s="469">
        <f t="shared" si="1140"/>
        <v>1.202230423625819E-4</v>
      </c>
      <c r="LX57" s="470">
        <f t="shared" si="1141"/>
        <v>1.2995450358824941E-2</v>
      </c>
      <c r="LY57" s="471" t="s">
        <v>177</v>
      </c>
      <c r="LZ57" s="470">
        <f t="shared" si="1142"/>
        <v>2.3653356398477348E-3</v>
      </c>
      <c r="MA57" s="470">
        <f t="shared" si="1143"/>
        <v>3.2103886272280107E-4</v>
      </c>
      <c r="MB57" s="470">
        <f t="shared" si="1144"/>
        <v>3.2824440698259199E-4</v>
      </c>
      <c r="MC57" s="470">
        <f t="shared" si="1145"/>
        <v>7.5416019293220583E-4</v>
      </c>
      <c r="MD57" s="470">
        <f t="shared" si="1146"/>
        <v>5.1357484986402583E-3</v>
      </c>
      <c r="ME57" s="470">
        <f t="shared" si="1147"/>
        <v>2.6608219651805438E-3</v>
      </c>
      <c r="MF57" s="468">
        <f t="shared" si="1148"/>
        <v>0.19364394201016694</v>
      </c>
      <c r="MG57" s="469">
        <f t="shared" si="1149"/>
        <v>0.14103467993697891</v>
      </c>
      <c r="MH57" s="469">
        <f t="shared" si="1150"/>
        <v>7.6055254861888008E-2</v>
      </c>
      <c r="MI57" s="469">
        <f t="shared" si="1151"/>
        <v>0.24505713855755049</v>
      </c>
      <c r="MJ57" s="469">
        <f t="shared" si="1152"/>
        <v>0.151757930147885</v>
      </c>
      <c r="MK57" s="469">
        <f t="shared" si="1153"/>
        <v>8.396603792651644E-2</v>
      </c>
      <c r="ML57" s="469">
        <f t="shared" si="1154"/>
        <v>3.2400598024614501E-2</v>
      </c>
      <c r="MM57" s="469">
        <f t="shared" si="1155"/>
        <v>1.7800815291644037E-4</v>
      </c>
      <c r="MN57" s="470">
        <f t="shared" si="1156"/>
        <v>1.9241703331005604E-2</v>
      </c>
      <c r="MO57" s="471" t="s">
        <v>177</v>
      </c>
      <c r="MP57" s="470">
        <f t="shared" si="1157"/>
        <v>3.5022323508240279E-3</v>
      </c>
      <c r="MQ57" s="470">
        <f t="shared" si="1158"/>
        <v>4.7534593905325281E-4</v>
      </c>
      <c r="MR57" s="470">
        <f t="shared" si="1159"/>
        <v>4.8601482248222724E-4</v>
      </c>
      <c r="MS57" s="470">
        <f t="shared" si="1160"/>
        <v>1.1166466952490888E-3</v>
      </c>
      <c r="MT57" s="470">
        <f t="shared" si="1161"/>
        <v>7.6042419666038207E-3</v>
      </c>
      <c r="MU57" s="470">
        <f t="shared" si="1162"/>
        <v>3.9397439455308558E-3</v>
      </c>
      <c r="MV57" s="404">
        <f t="shared" si="1019"/>
        <v>340091.71676449914</v>
      </c>
      <c r="MW57" s="407">
        <f t="shared" si="1020"/>
        <v>293.50114072166605</v>
      </c>
      <c r="MX57" s="461">
        <f t="shared" si="1021"/>
        <v>0.67096955697308636</v>
      </c>
      <c r="MY57" s="1491"/>
      <c r="MZ57" s="1492"/>
      <c r="NA57" s="1493"/>
      <c r="NB57" s="460">
        <f t="shared" si="1163"/>
        <v>404187.04541449912</v>
      </c>
      <c r="NC57" s="453">
        <f t="shared" si="1164"/>
        <v>454262.35256373137</v>
      </c>
      <c r="ND57" s="429">
        <f t="shared" si="1022"/>
        <v>0.79742372256546667</v>
      </c>
      <c r="NE57" s="475">
        <f t="shared" si="1023"/>
        <v>0.89621768018625059</v>
      </c>
    </row>
    <row r="58" spans="1:369" ht="8.25" customHeight="1" outlineLevel="1" x14ac:dyDescent="0.2">
      <c r="A58" s="477" t="s">
        <v>179</v>
      </c>
      <c r="B58" s="478">
        <f>DATI!D55</f>
        <v>205</v>
      </c>
      <c r="C58" s="1515" t="str">
        <f>DATI!F55 &amp; "/" &amp; DATI!E55 &amp; " (" &amp; TEXT(DATI!F55/DATI!E55,"0,0%") &amp; ")"</f>
        <v>204/205 (99,5%)</v>
      </c>
      <c r="D58" s="479">
        <f>DATI!G55</f>
        <v>1247583</v>
      </c>
      <c r="E58" s="480">
        <f t="shared" si="1165"/>
        <v>0.12517146597488993</v>
      </c>
      <c r="F58" s="481">
        <f t="shared" si="1025"/>
        <v>-1.6454663350296227E-2</v>
      </c>
      <c r="G58" s="482">
        <f>DATI!H55</f>
        <v>652855.48649000016</v>
      </c>
      <c r="H58" s="483">
        <f t="shared" si="1006"/>
        <v>1788.6451684657538</v>
      </c>
      <c r="I58" s="484">
        <f t="shared" si="1007"/>
        <v>523.29623479159318</v>
      </c>
      <c r="J58" s="485">
        <f t="shared" si="1026"/>
        <v>1.4336883144975157</v>
      </c>
      <c r="K58" s="486">
        <f t="shared" si="1008"/>
        <v>-2.0901115198849768E-2</v>
      </c>
      <c r="L58" s="486">
        <f t="shared" si="1166"/>
        <v>-4.520840761341691E-3</v>
      </c>
      <c r="M58" s="486">
        <f t="shared" si="1027"/>
        <v>0.13958186649402746</v>
      </c>
      <c r="N58" s="487">
        <f>DATI!I55</f>
        <v>147824.016</v>
      </c>
      <c r="O58" s="487"/>
      <c r="P58" s="487">
        <f>DATI!J55</f>
        <v>32493.061289999998</v>
      </c>
      <c r="Q58" s="483">
        <f>DATI!K55</f>
        <v>32229.131289999998</v>
      </c>
      <c r="R58" s="483">
        <f>DATI!L55</f>
        <v>263.93</v>
      </c>
      <c r="S58" s="483">
        <f t="shared" si="1167"/>
        <v>0</v>
      </c>
      <c r="T58" s="487">
        <f>DATI!M55</f>
        <v>15438.53</v>
      </c>
      <c r="U58" s="483">
        <f>DATI!N55</f>
        <v>15171.27</v>
      </c>
      <c r="V58" s="483">
        <f>DATI!O55</f>
        <v>267.26</v>
      </c>
      <c r="W58" s="488">
        <f t="shared" si="1168"/>
        <v>0</v>
      </c>
      <c r="X58" s="489">
        <f>DATI!P55</f>
        <v>435583.38703999994</v>
      </c>
      <c r="Y58" s="483">
        <f>DATI!Q55</f>
        <v>23506.516359999998</v>
      </c>
      <c r="Z58" s="487">
        <f>DATI!R55</f>
        <v>15970.48616</v>
      </c>
      <c r="AA58" s="487">
        <f>DATI!U55</f>
        <v>2493.04</v>
      </c>
      <c r="AB58" s="487">
        <f>DATI!V55</f>
        <v>3052.9659999999999</v>
      </c>
      <c r="AC58" s="487">
        <f>DATI!W55</f>
        <v>504500.28049000009</v>
      </c>
      <c r="AD58" s="484">
        <f t="shared" si="1009"/>
        <v>404.38213769344412</v>
      </c>
      <c r="AE58" s="486">
        <f t="shared" si="1169"/>
        <v>-1.5059938573182052E-2</v>
      </c>
      <c r="AF58" s="486">
        <f t="shared" si="1170"/>
        <v>1.4180584515453673E-3</v>
      </c>
      <c r="AG58" s="490">
        <f t="shared" si="1010"/>
        <v>0.77275950180396857</v>
      </c>
      <c r="AH58" s="491">
        <f t="shared" si="1171"/>
        <v>148355.20600000001</v>
      </c>
      <c r="AI58" s="483">
        <f t="shared" si="1172"/>
        <v>406.45261917808222</v>
      </c>
      <c r="AJ58" s="484">
        <f t="shared" si="1011"/>
        <v>118.91409709814899</v>
      </c>
      <c r="AK58" s="485">
        <f t="shared" si="1012"/>
        <v>0.32579204684424379</v>
      </c>
      <c r="AL58" s="486">
        <f t="shared" si="1173"/>
        <v>-4.0246924576445103E-2</v>
      </c>
      <c r="AM58" s="486">
        <f t="shared" si="1174"/>
        <v>-2.4190304543757587E-2</v>
      </c>
      <c r="AN58" s="492">
        <f>DATI!EH55/1000</f>
        <v>398.17599999999999</v>
      </c>
      <c r="AO58" s="493">
        <f>DATI!EI55/1000</f>
        <v>1.87</v>
      </c>
      <c r="AP58" s="493">
        <f>DATI!EJ55/1000</f>
        <v>1.54</v>
      </c>
      <c r="AQ58" s="493">
        <f>DATI!EK55/1000</f>
        <v>2485.9319999999998</v>
      </c>
      <c r="AR58" s="493">
        <f>DATI!EL55/1000</f>
        <v>165.44800000000001</v>
      </c>
      <c r="AS58" s="493">
        <f>DATI!EM55/1000</f>
        <v>0</v>
      </c>
      <c r="AT58" s="493">
        <f>DATI!EN55/1000</f>
        <v>0</v>
      </c>
      <c r="AU58" s="494">
        <f>DATI!EQ55/1000</f>
        <v>0</v>
      </c>
      <c r="AV58" s="494">
        <f>DATI!EP55/1000</f>
        <v>0</v>
      </c>
      <c r="AW58" s="493">
        <f>DATI!EQ55/1000</f>
        <v>0</v>
      </c>
      <c r="AX58" s="494"/>
      <c r="AY58" s="494"/>
      <c r="AZ58" s="494">
        <f>DATI!EV55/1000</f>
        <v>0</v>
      </c>
      <c r="BA58" s="494"/>
      <c r="BB58" s="495">
        <f>DATI!DE55/1000</f>
        <v>254.41163999999998</v>
      </c>
      <c r="BC58" s="496">
        <f>DATI!DF55/1000</f>
        <v>0</v>
      </c>
      <c r="BD58" s="493">
        <f>DATI!DG55/1000</f>
        <v>14.954360000000001</v>
      </c>
      <c r="BE58" s="496">
        <f>DATI!DH55/1000</f>
        <v>80891.972810000007</v>
      </c>
      <c r="BF58" s="496">
        <f>DATI!DI55/1000</f>
        <v>108.39744999999999</v>
      </c>
      <c r="BG58" s="496">
        <f>DATI!DJ55/1000</f>
        <v>33427.447749999999</v>
      </c>
      <c r="BH58" s="496">
        <f>DATI!DK55/1000</f>
        <v>9492.3435599999993</v>
      </c>
      <c r="BI58" s="496">
        <f>DATI!DL55/1000</f>
        <v>48916.868310000005</v>
      </c>
      <c r="BJ58" s="496">
        <f>DATI!DM55/1000</f>
        <v>497.27631999999994</v>
      </c>
      <c r="BK58" s="496">
        <f>DATI!DN55/1000</f>
        <v>150.42701</v>
      </c>
      <c r="BL58" s="496">
        <f>DATI!DO55/1000</f>
        <v>138.35696999999999</v>
      </c>
      <c r="BM58" s="496">
        <f>DATI!DP55/1000</f>
        <v>36487.908689999997</v>
      </c>
      <c r="BN58" s="496">
        <f>DATI!DQ55/1000</f>
        <v>220.65600000000001</v>
      </c>
      <c r="BO58" s="496">
        <f>DATI!DR55/1000</f>
        <v>8450.1088099999979</v>
      </c>
      <c r="BP58" s="496">
        <f>DATI!DS55/1000</f>
        <v>4158.4939999999997</v>
      </c>
      <c r="BQ58" s="496">
        <f>DATI!DT55/1000</f>
        <v>48.032649999999997</v>
      </c>
      <c r="BR58" s="496">
        <f>DATI!DU55/1000</f>
        <v>85490.242499999993</v>
      </c>
      <c r="BS58" s="496">
        <f>DATI!DV55/1000</f>
        <v>110109.19130000001</v>
      </c>
      <c r="BT58" s="496">
        <f>DATI!DW55/1000</f>
        <v>23.893870000000003</v>
      </c>
      <c r="BU58" s="496">
        <f>DATI!DX55/1000</f>
        <v>428.15803999999997</v>
      </c>
      <c r="BV58" s="497">
        <f>DATI!DY55/1000</f>
        <v>16274.245000000001</v>
      </c>
      <c r="BW58" s="498">
        <f>DATI!DZ55/1000</f>
        <v>14.954360000000001</v>
      </c>
      <c r="BX58" s="499">
        <f>DATI!EA55/1000</f>
        <v>0</v>
      </c>
      <c r="BY58" s="499">
        <f>DATI!EB55/1000</f>
        <v>0</v>
      </c>
      <c r="BZ58" s="499">
        <f>DATI!EC55/1000</f>
        <v>0</v>
      </c>
      <c r="CA58" s="499">
        <f>DATI!ED55/1000</f>
        <v>0</v>
      </c>
      <c r="CB58" s="499">
        <f>DATI!EE55/1000</f>
        <v>0</v>
      </c>
      <c r="CC58" s="499">
        <f>DATI!EF55/1000</f>
        <v>0</v>
      </c>
      <c r="CD58" s="500">
        <f>DATI!EG55/1000</f>
        <v>0</v>
      </c>
      <c r="CE58" s="498">
        <f t="shared" si="1031"/>
        <v>0.20392361870913597</v>
      </c>
      <c r="CF58" s="499">
        <f t="shared" si="1032"/>
        <v>0</v>
      </c>
      <c r="CG58" s="499">
        <f t="shared" si="1033"/>
        <v>1.1986665416248859E-2</v>
      </c>
      <c r="CH58" s="499">
        <f t="shared" si="1034"/>
        <v>64.838950843350702</v>
      </c>
      <c r="CI58" s="499">
        <f t="shared" si="1035"/>
        <v>8.6885962697471827E-2</v>
      </c>
      <c r="CJ58" s="499">
        <f t="shared" si="1036"/>
        <v>26.793766627150259</v>
      </c>
      <c r="CK58" s="499">
        <f t="shared" si="1037"/>
        <v>7.6085868114586352</v>
      </c>
      <c r="CL58" s="499">
        <f t="shared" si="1038"/>
        <v>39.209309769370059</v>
      </c>
      <c r="CM58" s="499">
        <f t="shared" si="1039"/>
        <v>0.39859177305237403</v>
      </c>
      <c r="CN58" s="499">
        <f t="shared" si="1040"/>
        <v>0.12057475133918946</v>
      </c>
      <c r="CO58" s="499">
        <f t="shared" si="1041"/>
        <v>0.11090001226371311</v>
      </c>
      <c r="CP58" s="499">
        <f t="shared" si="1042"/>
        <v>29.246878716686584</v>
      </c>
      <c r="CQ58" s="499">
        <f t="shared" si="1043"/>
        <v>0.17686678962441776</v>
      </c>
      <c r="CR58" s="499">
        <f t="shared" si="1044"/>
        <v>6.7731836759558268</v>
      </c>
      <c r="CS58" s="499">
        <f t="shared" si="1045"/>
        <v>3.3332403535476192</v>
      </c>
      <c r="CT58" s="499">
        <f t="shared" si="1046"/>
        <v>3.8500564691888228E-2</v>
      </c>
      <c r="CU58" s="499">
        <f t="shared" si="1047"/>
        <v>68.524693347055873</v>
      </c>
      <c r="CV58" s="499">
        <f t="shared" si="1048"/>
        <v>88.258008725671971</v>
      </c>
      <c r="CW58" s="499">
        <f t="shared" si="1049"/>
        <v>1.9152128555775451E-2</v>
      </c>
      <c r="CX58" s="499">
        <f t="shared" si="1050"/>
        <v>0.34319002423085276</v>
      </c>
      <c r="CY58" s="500">
        <f t="shared" si="1051"/>
        <v>13.044619075444279</v>
      </c>
      <c r="CZ58" s="482">
        <f>DATI!AA55</f>
        <v>631391.42233000009</v>
      </c>
      <c r="DA58" s="483">
        <f t="shared" si="1052"/>
        <v>1729.8395132328769</v>
      </c>
      <c r="DB58" s="484">
        <f t="shared" si="288"/>
        <v>506.09171680761926</v>
      </c>
      <c r="DC58" s="485">
        <f t="shared" si="1053"/>
        <v>1.386552648787998</v>
      </c>
      <c r="DD58" s="501">
        <f t="shared" ref="DD58:DD68" si="1192">+(CZ58-CZ71)/CZ71</f>
        <v>-2.5446622722992526E-2</v>
      </c>
      <c r="DE58" s="502">
        <f t="shared" si="1054"/>
        <v>-9.1423943946764563E-3</v>
      </c>
      <c r="DF58" s="483">
        <f t="shared" ref="DF58:DF68" si="1193">+CZ58-CZ71</f>
        <v>-16486.299969999818</v>
      </c>
      <c r="DG58" s="503">
        <f t="shared" ref="DG58:DG68" si="1194">+DB58-DB71</f>
        <v>-4.6695812281801636</v>
      </c>
      <c r="DH58" s="504">
        <f t="shared" si="1175"/>
        <v>0.13886453344421013</v>
      </c>
      <c r="DI58" s="505">
        <f>DATI!AB55+DATI!AG55</f>
        <v>439355.23871190898</v>
      </c>
      <c r="DJ58" s="483">
        <f t="shared" si="1176"/>
        <v>1203.7129827723534</v>
      </c>
      <c r="DK58" s="506">
        <f t="shared" si="290"/>
        <v>352.16513747935727</v>
      </c>
      <c r="DL58" s="507">
        <f t="shared" si="291"/>
        <v>0.96483599309412948</v>
      </c>
      <c r="DM58" s="508">
        <f t="shared" ref="DM58:DM68" si="1195">DI58/CZ58</f>
        <v>0.6958524033959359</v>
      </c>
      <c r="DN58" s="509">
        <f t="shared" ref="DN58:DN68" si="1196">(DM58-DM71)/DM71</f>
        <v>1.0697899595766698E-2</v>
      </c>
      <c r="DO58" s="509">
        <f t="shared" ref="DO58:DO68" si="1197">+ROUND(DM58,3)-ROUND(DM71,3)</f>
        <v>8.0000000000000071E-3</v>
      </c>
      <c r="DP58" s="509">
        <f t="shared" ref="DP58:DP68" si="1198">(DI58-DI71)/DI71</f>
        <v>-1.502094854216761E-2</v>
      </c>
      <c r="DQ58" s="509">
        <f t="shared" ref="DQ58:DQ68" si="1199">(DK58-DK71)/DK71</f>
        <v>1.4577007837913904E-3</v>
      </c>
      <c r="DR58" s="510">
        <f t="shared" ref="DR58:DR68" si="1200">DI58-DI71</f>
        <v>-6700.1754226707853</v>
      </c>
      <c r="DS58" s="510">
        <f t="shared" ref="DS58:DS68" si="1201">DK58-DK71</f>
        <v>0.51260417342228948</v>
      </c>
      <c r="DT58" s="511">
        <f t="shared" si="1177"/>
        <v>0.14734253834653274</v>
      </c>
      <c r="DU58" s="512" t="str">
        <f>DATI!AI55</f>
        <v>13/15</v>
      </c>
      <c r="DV58" s="511">
        <f>DATI!AJ55/DATI!AK55</f>
        <v>0.99830671540890081</v>
      </c>
      <c r="DW58" s="513">
        <f>DATI!AB55</f>
        <v>435635.81503999996</v>
      </c>
      <c r="DX58" s="483">
        <f t="shared" si="1055"/>
        <v>1193.5227809315068</v>
      </c>
      <c r="DY58" s="514">
        <f t="shared" si="1013"/>
        <v>349.18383389321588</v>
      </c>
      <c r="DZ58" s="485">
        <f t="shared" si="1014"/>
        <v>0.95666803806360523</v>
      </c>
      <c r="EA58" s="508">
        <f t="shared" ref="EA58:EA68" si="1202">+DW58/CZ58</f>
        <v>0.68996156683977339</v>
      </c>
      <c r="EB58" s="504">
        <f t="shared" ref="EB58:EB68" si="1203">+(EA58-EA71)/EA71</f>
        <v>1.1830303296804966E-2</v>
      </c>
      <c r="EC58" s="515">
        <f t="shared" ref="EC58:EC68" si="1204">CZ58-DI58</f>
        <v>192036.18361809111</v>
      </c>
      <c r="ED58" s="516">
        <f t="shared" si="1056"/>
        <v>526.12653046052355</v>
      </c>
      <c r="EE58" s="517">
        <f t="shared" si="296"/>
        <v>153.92657932826202</v>
      </c>
      <c r="EF58" s="518">
        <f t="shared" si="297"/>
        <v>0.42171665569386857</v>
      </c>
      <c r="EG58" s="519">
        <f t="shared" si="1057"/>
        <v>-4.8488814919845268E-2</v>
      </c>
      <c r="EH58" s="519">
        <f t="shared" si="1058"/>
        <v>-3.2570081292508976E-2</v>
      </c>
      <c r="EI58" s="501">
        <f t="shared" si="1059"/>
        <v>0.30414759660406404</v>
      </c>
      <c r="EJ58" s="520">
        <f t="shared" si="1060"/>
        <v>-9786.1245473290328</v>
      </c>
      <c r="EK58" s="520">
        <f t="shared" si="1061"/>
        <v>-5.1821854016023678</v>
      </c>
      <c r="EL58" s="482">
        <f>DATI!AD55</f>
        <v>147824.016</v>
      </c>
      <c r="EM58" s="483">
        <f t="shared" si="1062"/>
        <v>404.99730410958904</v>
      </c>
      <c r="EN58" s="514">
        <f t="shared" si="300"/>
        <v>118.48832181906936</v>
      </c>
      <c r="EO58" s="485">
        <f t="shared" si="1063"/>
        <v>0.324625539230327</v>
      </c>
      <c r="EP58" s="501">
        <f t="shared" ref="EP58:EP68" si="1205">+(EL58-EL71)/EL71</f>
        <v>-4.1800874855723091E-2</v>
      </c>
      <c r="EQ58" s="502">
        <f t="shared" ref="EQ58:EQ68" si="1206">(EN58-EN71)/EN71</f>
        <v>-2.5770252332002096E-2</v>
      </c>
      <c r="ER58" s="501">
        <f t="shared" si="1178"/>
        <v>0.11895728811612376</v>
      </c>
      <c r="ES58" s="483">
        <f t="shared" ref="ES58:ES68" si="1207">+EL58-EL71</f>
        <v>-6448.7360000000044</v>
      </c>
      <c r="ET58" s="501">
        <f t="shared" si="1064"/>
        <v>0.23412420690558414</v>
      </c>
      <c r="EU58" s="503">
        <f t="shared" ref="EU58:EU68" si="1208">+EN58-EN71</f>
        <v>-3.1342442159890425</v>
      </c>
      <c r="EV58" s="482">
        <f>DATI!AE55</f>
        <v>32493.061289999998</v>
      </c>
      <c r="EW58" s="483">
        <f t="shared" si="1065"/>
        <v>89.022085726027385</v>
      </c>
      <c r="EX58" s="514">
        <f t="shared" si="304"/>
        <v>26.044809275214554</v>
      </c>
      <c r="EY58" s="485">
        <f t="shared" si="1015"/>
        <v>7.1355641849902882E-2</v>
      </c>
      <c r="EZ58" s="501">
        <f t="shared" ref="EZ58:EZ68" si="1209">(EV58-EV71)/EV71</f>
        <v>-6.41599935185721E-2</v>
      </c>
      <c r="FA58" s="502">
        <f t="shared" ref="FA58:FA68" si="1210">(EX58-EX71)/EX71</f>
        <v>-4.8503437910423934E-2</v>
      </c>
      <c r="FB58" s="483">
        <f t="shared" ref="FB58:FB68" si="1211">+EV58-EV71</f>
        <v>-2227.682710000001</v>
      </c>
      <c r="FC58" s="503">
        <f t="shared" ref="FC58:FC68" si="1212">+EX58-EX71</f>
        <v>-1.3276588060338952</v>
      </c>
      <c r="FD58" s="483">
        <f>DATI!AG55</f>
        <v>3719.423671909004</v>
      </c>
      <c r="FE58" s="501">
        <f t="shared" si="1066"/>
        <v>5.8908365561625058E-3</v>
      </c>
      <c r="FF58" s="483">
        <f t="shared" ref="FF58:FF68" si="1213">+EV58-FD58</f>
        <v>28773.637618090994</v>
      </c>
      <c r="FG58" s="501">
        <f t="shared" si="1179"/>
        <v>2.3063505689073185E-2</v>
      </c>
      <c r="FH58" s="482">
        <f>DATI!AF55</f>
        <v>15438.53</v>
      </c>
      <c r="FI58" s="483">
        <f t="shared" si="1180"/>
        <v>42.297342465753424</v>
      </c>
      <c r="FJ58" s="509">
        <f t="shared" si="1067"/>
        <v>2.4451599204543786E-2</v>
      </c>
      <c r="FK58" s="509">
        <f t="shared" si="1181"/>
        <v>-9.7158820440305535E-2</v>
      </c>
      <c r="FL58" s="521">
        <f>DATI!AL55</f>
        <v>6657.575372259319</v>
      </c>
      <c r="FM58" s="522" t="str">
        <f>DATI!AM55</f>
        <v>7/7</v>
      </c>
      <c r="FN58" s="523">
        <f>DATI!AN55/DATI!AO55</f>
        <v>1</v>
      </c>
      <c r="FO58" s="486">
        <f t="shared" si="1182"/>
        <v>0.43123117111922693</v>
      </c>
      <c r="FP58" s="524">
        <f t="shared" si="1068"/>
        <v>1.0544291760713375E-2</v>
      </c>
      <c r="FQ58" s="486">
        <f t="shared" si="1183"/>
        <v>-0.18532570413329974</v>
      </c>
      <c r="FR58" s="482">
        <f>DATI!AP55</f>
        <v>28869.438359999993</v>
      </c>
      <c r="FS58" s="525">
        <f>DATI!AQ55</f>
        <v>295.99999999999994</v>
      </c>
      <c r="FT58" s="525">
        <f>DATI!AR55</f>
        <v>15970.486160000004</v>
      </c>
      <c r="FU58" s="495">
        <f>DATI!AS55/1000</f>
        <v>285.26764000000003</v>
      </c>
      <c r="FV58" s="496">
        <f>DATI!AT55/1000</f>
        <v>20.324000000000002</v>
      </c>
      <c r="FW58" s="496">
        <f>DATI!AU55/1000</f>
        <v>14.95636</v>
      </c>
      <c r="FX58" s="496">
        <f>DATI!AV55/1000</f>
        <v>80891.972810000007</v>
      </c>
      <c r="FY58" s="496">
        <f>DATI!AW55/1000</f>
        <v>108.39744999999999</v>
      </c>
      <c r="FZ58" s="496">
        <f>DATI!AX55/1000</f>
        <v>33427.447749999999</v>
      </c>
      <c r="GA58" s="496">
        <f>DATI!AY55/1000</f>
        <v>9492.6035599999996</v>
      </c>
      <c r="GB58" s="496">
        <f>DATI!AZ55/1000</f>
        <v>48916.868310000005</v>
      </c>
      <c r="GC58" s="496">
        <f>DATI!BA55/1000</f>
        <v>497.27631999999994</v>
      </c>
      <c r="GD58" s="496">
        <f>DATI!BB55/1000</f>
        <v>150.55701000000002</v>
      </c>
      <c r="GE58" s="496">
        <f>DATI!BC55/1000</f>
        <v>138.35696999999999</v>
      </c>
      <c r="GF58" s="496">
        <f>DATI!BD55/1000</f>
        <v>36487.908689999997</v>
      </c>
      <c r="GG58" s="496">
        <f>DATI!BE55/1000</f>
        <v>220.65600000000001</v>
      </c>
      <c r="GH58" s="496">
        <f>DATI!BF55/1000</f>
        <v>8450.1088099999979</v>
      </c>
      <c r="GI58" s="496">
        <f>DATI!BG55/1000</f>
        <v>0.104</v>
      </c>
      <c r="GJ58" s="496">
        <f>DATI!BH55/1000</f>
        <v>4158.4939999999997</v>
      </c>
      <c r="GK58" s="496">
        <f>DATI!BI55/1000</f>
        <v>48.784649999999992</v>
      </c>
      <c r="GL58" s="496">
        <f>DATI!BJ55/1000</f>
        <v>85490.242499999993</v>
      </c>
      <c r="GM58" s="496">
        <f>DATI!BK55/1000</f>
        <v>110109.19130000001</v>
      </c>
      <c r="GN58" s="496">
        <f>DATI!BL55/1000</f>
        <v>23.893870000000003</v>
      </c>
      <c r="GO58" s="496">
        <f>DATI!BM55/1000</f>
        <v>428.15803999999997</v>
      </c>
      <c r="GP58" s="497">
        <f>DATI!BN55/1000</f>
        <v>16274.245000000001</v>
      </c>
      <c r="GQ58" s="498">
        <f>DATI!BO55/1000</f>
        <v>14.95636</v>
      </c>
      <c r="GR58" s="499">
        <f>DATI!BP55/1000</f>
        <v>0</v>
      </c>
      <c r="GS58" s="499">
        <f>DATI!BQ55/1000</f>
        <v>0</v>
      </c>
      <c r="GT58" s="499">
        <f>DATI!BR55/1000</f>
        <v>0</v>
      </c>
      <c r="GU58" s="499">
        <f>DATI!BS55/1000</f>
        <v>0</v>
      </c>
      <c r="GV58" s="499">
        <f>DATI!BT55/1000</f>
        <v>0</v>
      </c>
      <c r="GW58" s="499">
        <f>DATI!BU55/1000</f>
        <v>0</v>
      </c>
      <c r="GX58" s="500">
        <f>DATI!BV55/1000</f>
        <v>0</v>
      </c>
      <c r="GY58" s="498">
        <f t="shared" si="1072"/>
        <v>0.22865624170896848</v>
      </c>
      <c r="GZ58" s="499">
        <f t="shared" si="1073"/>
        <v>1.6290699696933992E-2</v>
      </c>
      <c r="HA58" s="499">
        <f t="shared" si="1074"/>
        <v>1.1988268516002543E-2</v>
      </c>
      <c r="HB58" s="499">
        <f t="shared" si="1075"/>
        <v>64.838950843350702</v>
      </c>
      <c r="HC58" s="499">
        <f t="shared" si="1076"/>
        <v>8.6885962697471827E-2</v>
      </c>
      <c r="HD58" s="499">
        <f t="shared" si="1077"/>
        <v>26.793766627150259</v>
      </c>
      <c r="HE58" s="499">
        <f t="shared" si="1078"/>
        <v>7.608795214426614</v>
      </c>
      <c r="HF58" s="499">
        <f t="shared" si="1079"/>
        <v>39.209309769370059</v>
      </c>
      <c r="HG58" s="499">
        <f t="shared" si="1080"/>
        <v>0.39859177305237403</v>
      </c>
      <c r="HH58" s="499">
        <f t="shared" si="1081"/>
        <v>0.12067895282317891</v>
      </c>
      <c r="HI58" s="499">
        <f t="shared" si="1082"/>
        <v>0.11090001226371311</v>
      </c>
      <c r="HJ58" s="499">
        <f t="shared" si="1083"/>
        <v>29.246878716686584</v>
      </c>
      <c r="HK58" s="499">
        <f t="shared" si="1084"/>
        <v>0.17686678962441776</v>
      </c>
      <c r="HL58" s="499">
        <f t="shared" si="1085"/>
        <v>6.7731836759558268</v>
      </c>
      <c r="HM58" s="499">
        <f t="shared" si="1086"/>
        <v>8.3361187191553589E-5</v>
      </c>
      <c r="HN58" s="499">
        <f t="shared" si="1087"/>
        <v>3.3332403535476192</v>
      </c>
      <c r="HO58" s="499">
        <f t="shared" si="1088"/>
        <v>3.9103330199273312E-2</v>
      </c>
      <c r="HP58" s="499">
        <f t="shared" si="1089"/>
        <v>68.524693347055873</v>
      </c>
      <c r="HQ58" s="499">
        <f t="shared" si="1090"/>
        <v>88.258008725671971</v>
      </c>
      <c r="HR58" s="499">
        <f t="shared" si="1091"/>
        <v>1.9152128555775451E-2</v>
      </c>
      <c r="HS58" s="499">
        <f t="shared" si="1092"/>
        <v>0.34319002423085276</v>
      </c>
      <c r="HT58" s="500">
        <f t="shared" si="1093"/>
        <v>13.044619075444279</v>
      </c>
      <c r="HU58" s="526">
        <f t="shared" si="1184"/>
        <v>192036.1836180909</v>
      </c>
      <c r="HV58" s="527">
        <f t="shared" si="1185"/>
        <v>148355.20599999992</v>
      </c>
      <c r="HW58" s="528">
        <f t="shared" ref="HW58:HW68" si="1214">HX58+HY58</f>
        <v>234.12</v>
      </c>
      <c r="HX58" s="529">
        <f>DATI!CQ55</f>
        <v>234.12</v>
      </c>
      <c r="HY58" s="529">
        <f>DATI!CT55</f>
        <v>0</v>
      </c>
      <c r="HZ58" s="530">
        <f t="shared" si="1094"/>
        <v>-0.20685683311877498</v>
      </c>
      <c r="IA58" s="530">
        <f t="shared" si="1095"/>
        <v>3.7080009597855438E-4</v>
      </c>
      <c r="IB58" s="501">
        <f t="shared" si="1096"/>
        <v>1.2191452443441736E-3</v>
      </c>
      <c r="IC58" s="529">
        <f>DATI!CV55</f>
        <v>0</v>
      </c>
      <c r="ID58" s="531">
        <f t="shared" si="1186"/>
        <v>234.12</v>
      </c>
      <c r="IE58" s="532">
        <f t="shared" si="1097"/>
        <v>3.7080009597855438E-4</v>
      </c>
      <c r="IF58" s="532">
        <f t="shared" si="1098"/>
        <v>1.2191452443441736E-3</v>
      </c>
      <c r="IG58" s="528">
        <f t="shared" ref="IG58:IG68" si="1215">II58+IJ58</f>
        <v>234.12</v>
      </c>
      <c r="IH58" s="509">
        <f t="shared" si="1016"/>
        <v>3.5860922492773759E-4</v>
      </c>
      <c r="II58" s="529">
        <f>DATI!CX55</f>
        <v>234.12</v>
      </c>
      <c r="IJ58" s="529">
        <f>DATI!DA55</f>
        <v>0</v>
      </c>
      <c r="IK58" s="534">
        <f>DATI!CS55</f>
        <v>49658.267618090962</v>
      </c>
      <c r="IL58" s="513">
        <f t="shared" si="1187"/>
        <v>44007.430043100569</v>
      </c>
      <c r="IM58" s="513">
        <f t="shared" si="1188"/>
        <v>43979.027857357716</v>
      </c>
      <c r="IN58" s="501">
        <f t="shared" si="1100"/>
        <v>6.9699125592649958E-2</v>
      </c>
      <c r="IO58" s="501">
        <f t="shared" si="1101"/>
        <v>0.229162177741564</v>
      </c>
      <c r="IP58" s="528">
        <f t="shared" ref="IP58:IP68" si="1216">IR58-IJ58-JF58</f>
        <v>326.45242500960921</v>
      </c>
      <c r="IQ58" s="509">
        <f t="shared" si="1017"/>
        <v>5.0003780586227713E-4</v>
      </c>
      <c r="IR58" s="529">
        <f>DATI!CZ55</f>
        <v>5977.2900000000018</v>
      </c>
      <c r="IS58" s="513">
        <f t="shared" ref="IS58:IS68" si="1217">IT58+IU58</f>
        <v>147794.63357499032</v>
      </c>
      <c r="IT58" s="534">
        <f>DATI!CR55</f>
        <v>142143.79599999994</v>
      </c>
      <c r="IU58" s="536">
        <f>DATI!CU55</f>
        <v>5650.8375749903926</v>
      </c>
      <c r="IV58" s="501">
        <f t="shared" si="1103"/>
        <v>-4.1886747426637394E-2</v>
      </c>
      <c r="IW58" s="509">
        <f t="shared" si="1189"/>
        <v>0.23407767091543519</v>
      </c>
      <c r="IX58" s="501">
        <f t="shared" si="1190"/>
        <v>0.76961867701409181</v>
      </c>
      <c r="IY58" s="534">
        <f>DATI!CW55</f>
        <v>28.402185742855071</v>
      </c>
      <c r="IZ58" s="537">
        <f t="shared" si="1191"/>
        <v>147823.03576073318</v>
      </c>
      <c r="JA58" s="538">
        <f t="shared" si="1104"/>
        <v>0.23412265439911645</v>
      </c>
      <c r="JB58" s="538">
        <f t="shared" si="1105"/>
        <v>0.76976657719210895</v>
      </c>
      <c r="JC58" s="539">
        <f t="shared" ref="JC58:JC68" si="1218">JE58+JF58</f>
        <v>147794.63357499032</v>
      </c>
      <c r="JD58" s="509">
        <f t="shared" si="1018"/>
        <v>0.22638185116524115</v>
      </c>
      <c r="JE58" s="529">
        <f>DATI!CY55</f>
        <v>142143.79599999994</v>
      </c>
      <c r="JF58" s="529">
        <f>DATI!DB55</f>
        <v>5650.8375749903926</v>
      </c>
      <c r="JG58" s="505">
        <f t="shared" si="1107"/>
        <v>431485.87044310517</v>
      </c>
      <c r="JH58" s="485">
        <f t="shared" si="350"/>
        <v>345.85744631267431</v>
      </c>
      <c r="JI58" s="508">
        <f t="shared" si="1108"/>
        <v>0.68338886969799029</v>
      </c>
      <c r="JJ58" s="522" t="str">
        <f>DATI!CN55</f>
        <v>10/12</v>
      </c>
      <c r="JK58" s="523">
        <f>DATI!CO55/DATI!CP55</f>
        <v>0.99391939742358371</v>
      </c>
      <c r="JL58" s="540">
        <f t="shared" si="1109"/>
        <v>-7.3287116563071795E-3</v>
      </c>
      <c r="JM58" s="541">
        <f t="shared" si="1110"/>
        <v>1.8590988948505253E-2</v>
      </c>
      <c r="JN58" s="542">
        <f t="shared" si="1111"/>
        <v>579280.50401809555</v>
      </c>
      <c r="JO58" s="513">
        <f t="shared" si="1112"/>
        <v>579308.90620383841</v>
      </c>
      <c r="JP58" s="508">
        <f t="shared" si="1113"/>
        <v>0.91746654061342559</v>
      </c>
      <c r="JQ58" s="509">
        <f t="shared" si="1114"/>
        <v>8.4564853044581945E-3</v>
      </c>
      <c r="JR58" s="543">
        <f t="shared" si="1115"/>
        <v>0.91751152409710679</v>
      </c>
      <c r="JS58" s="504">
        <f t="shared" si="1116"/>
        <v>8.4799216227399166E-3</v>
      </c>
      <c r="JT58" s="495">
        <f>DATI!BW55</f>
        <v>76854.450186525224</v>
      </c>
      <c r="JU58" s="496">
        <f>DATI!BX55</f>
        <v>56134.350861258994</v>
      </c>
      <c r="JV58" s="496">
        <f>DATI!BY55</f>
        <v>36169.615441006994</v>
      </c>
      <c r="JW58" s="496">
        <f>DATI!BZ55</f>
        <v>85490.242499999993</v>
      </c>
      <c r="JX58" s="496">
        <f>DATI!CA55</f>
        <v>110109.19130000001</v>
      </c>
      <c r="JY58" s="496">
        <f>DATI!CB55</f>
        <v>31758.609997803949</v>
      </c>
      <c r="JZ58" s="496">
        <f>DATI!CC55</f>
        <v>10329.779069470971</v>
      </c>
      <c r="KA58" s="496">
        <f>DATI!CD55</f>
        <v>190.1883313637768</v>
      </c>
      <c r="KB58" s="496">
        <f>DATI!CE55</f>
        <v>7605.0977275337054</v>
      </c>
      <c r="KC58" s="496">
        <f>DATI!CF55</f>
        <v>0</v>
      </c>
      <c r="KD58" s="496">
        <f>DATI!CG55</f>
        <v>698.91032999999993</v>
      </c>
      <c r="KE58" s="496">
        <f>DATI!CH55</f>
        <v>279.56229264104843</v>
      </c>
      <c r="KF58" s="496">
        <f>DATI!CI55</f>
        <v>147.54587267164706</v>
      </c>
      <c r="KG58" s="496">
        <f>DATI!CJ55</f>
        <v>487.33080308479305</v>
      </c>
      <c r="KH58" s="496">
        <f>DATI!CK55</f>
        <v>3742.6445008537771</v>
      </c>
      <c r="KI58" s="496">
        <f>DATI!CL55</f>
        <v>1810.2625147219337</v>
      </c>
      <c r="KJ58" s="544">
        <f t="shared" si="353"/>
        <v>61.602675081758271</v>
      </c>
      <c r="KK58" s="545">
        <f t="shared" si="1118"/>
        <v>-4.3389801906200759E-2</v>
      </c>
      <c r="KL58" s="546">
        <f t="shared" si="354"/>
        <v>44.994482019439985</v>
      </c>
      <c r="KM58" s="545">
        <f t="shared" si="1119"/>
        <v>0.10262048129832446</v>
      </c>
      <c r="KN58" s="546">
        <f t="shared" si="355"/>
        <v>28.991750802156648</v>
      </c>
      <c r="KO58" s="545">
        <f t="shared" si="1120"/>
        <v>2.54224431720599E-2</v>
      </c>
      <c r="KP58" s="546">
        <f t="shared" si="356"/>
        <v>68.524693347055873</v>
      </c>
      <c r="KQ58" s="545">
        <f t="shared" si="1121"/>
        <v>-9.4448660423071176E-3</v>
      </c>
      <c r="KR58" s="546">
        <f t="shared" si="357"/>
        <v>88.258008725671971</v>
      </c>
      <c r="KS58" s="545">
        <f t="shared" si="1122"/>
        <v>4.2241564297360312E-2</v>
      </c>
      <c r="KT58" s="546">
        <f t="shared" si="358"/>
        <v>25.456109932408463</v>
      </c>
      <c r="KU58" s="545">
        <f t="shared" si="1123"/>
        <v>1.9740549949273292E-3</v>
      </c>
      <c r="KV58" s="546">
        <f t="shared" si="359"/>
        <v>8.279833140938095</v>
      </c>
      <c r="KW58" s="545">
        <f t="shared" si="1124"/>
        <v>-0.13258889442995667</v>
      </c>
      <c r="KX58" s="546">
        <f t="shared" si="360"/>
        <v>0.15244543358139442</v>
      </c>
      <c r="KY58" s="545">
        <f t="shared" si="1125"/>
        <v>-0.60916627095093356</v>
      </c>
      <c r="KZ58" s="546">
        <f t="shared" si="361"/>
        <v>6.0958651468749618</v>
      </c>
      <c r="LA58" s="545">
        <f t="shared" si="1126"/>
        <v>6.7110134594767862E-2</v>
      </c>
      <c r="LB58" s="547" t="s">
        <v>177</v>
      </c>
      <c r="LC58" s="548" t="s">
        <v>177</v>
      </c>
      <c r="LD58" s="546">
        <f t="shared" si="362"/>
        <v>0.56021148893500472</v>
      </c>
      <c r="LE58" s="545">
        <f t="shared" si="1127"/>
        <v>8.7283526083907326E-2</v>
      </c>
      <c r="LF58" s="546">
        <f t="shared" si="363"/>
        <v>0.22408312123606081</v>
      </c>
      <c r="LG58" s="545">
        <f t="shared" si="1128"/>
        <v>0.20992734381353678</v>
      </c>
      <c r="LH58" s="546">
        <f t="shared" si="364"/>
        <v>0.11826537606848367</v>
      </c>
      <c r="LI58" s="545">
        <f t="shared" si="1129"/>
        <v>7.8150592360370377E-2</v>
      </c>
      <c r="LJ58" s="546">
        <f t="shared" si="365"/>
        <v>0.39061994519386128</v>
      </c>
      <c r="LK58" s="545">
        <f t="shared" si="1130"/>
        <v>7.8043061291080643E-2</v>
      </c>
      <c r="LL58" s="546">
        <f t="shared" si="366"/>
        <v>2.9999162387222147</v>
      </c>
      <c r="LM58" s="545">
        <f t="shared" si="1131"/>
        <v>-8.8747391308352325E-2</v>
      </c>
      <c r="LN58" s="546">
        <f t="shared" si="367"/>
        <v>1.4510156957268043</v>
      </c>
      <c r="LO58" s="549">
        <f t="shared" si="1132"/>
        <v>1.7421711039390224</v>
      </c>
      <c r="LP58" s="550">
        <f t="shared" si="1133"/>
        <v>0.12172235394474022</v>
      </c>
      <c r="LQ58" s="551">
        <f t="shared" si="1134"/>
        <v>8.8905786293561773E-2</v>
      </c>
      <c r="LR58" s="551">
        <f t="shared" si="1135"/>
        <v>5.7285566705248571E-2</v>
      </c>
      <c r="LS58" s="551">
        <f t="shared" si="1136"/>
        <v>0.13539975279442118</v>
      </c>
      <c r="LT58" s="551">
        <f t="shared" si="1137"/>
        <v>0.17439133223202208</v>
      </c>
      <c r="LU58" s="551">
        <f t="shared" si="1138"/>
        <v>5.0299400458445165E-2</v>
      </c>
      <c r="LV58" s="551">
        <f t="shared" si="1139"/>
        <v>1.6360341151533821E-2</v>
      </c>
      <c r="LW58" s="551">
        <f t="shared" si="1140"/>
        <v>3.0122096157393451E-4</v>
      </c>
      <c r="LX58" s="552">
        <f t="shared" si="1141"/>
        <v>1.2044981066529062E-2</v>
      </c>
      <c r="LY58" s="553" t="s">
        <v>177</v>
      </c>
      <c r="LZ58" s="552">
        <f t="shared" si="1142"/>
        <v>1.1069366882128955E-3</v>
      </c>
      <c r="MA58" s="552">
        <f t="shared" si="1143"/>
        <v>4.4277176210185147E-4</v>
      </c>
      <c r="MB58" s="552">
        <f t="shared" si="1144"/>
        <v>2.3368368250421278E-4</v>
      </c>
      <c r="MC58" s="552">
        <f t="shared" si="1145"/>
        <v>7.7183627437701712E-4</v>
      </c>
      <c r="MD58" s="552">
        <f t="shared" si="1146"/>
        <v>5.9276137883572068E-3</v>
      </c>
      <c r="ME58" s="552">
        <f t="shared" si="1147"/>
        <v>2.8671002656982412E-3</v>
      </c>
      <c r="MF58" s="550">
        <f t="shared" si="1148"/>
        <v>0.1764190351967927</v>
      </c>
      <c r="MG58" s="551">
        <f t="shared" si="1149"/>
        <v>0.12885614295992801</v>
      </c>
      <c r="MH58" s="551">
        <f t="shared" si="1150"/>
        <v>8.3027185075877905E-2</v>
      </c>
      <c r="MI58" s="551">
        <f t="shared" si="1151"/>
        <v>0.19624245653941538</v>
      </c>
      <c r="MJ58" s="551">
        <f t="shared" si="1152"/>
        <v>0.25275513972580471</v>
      </c>
      <c r="MK58" s="551">
        <f t="shared" si="1153"/>
        <v>7.2901742467817721E-2</v>
      </c>
      <c r="ML58" s="551">
        <f t="shared" si="1154"/>
        <v>2.3711960111733453E-2</v>
      </c>
      <c r="MM58" s="551">
        <f t="shared" si="1155"/>
        <v>4.3657643563193665E-4</v>
      </c>
      <c r="MN58" s="552">
        <f t="shared" si="1156"/>
        <v>1.7457466684265635E-2</v>
      </c>
      <c r="MO58" s="553" t="s">
        <v>177</v>
      </c>
      <c r="MP58" s="552">
        <f t="shared" si="1157"/>
        <v>1.6043454322868889E-3</v>
      </c>
      <c r="MQ58" s="552">
        <f t="shared" si="1158"/>
        <v>6.4173395067478349E-4</v>
      </c>
      <c r="MR58" s="552">
        <f t="shared" si="1159"/>
        <v>3.3869086878933366E-4</v>
      </c>
      <c r="MS58" s="552">
        <f t="shared" si="1160"/>
        <v>1.1186656061326053E-3</v>
      </c>
      <c r="MT58" s="552">
        <f t="shared" si="1161"/>
        <v>8.5912231539322093E-3</v>
      </c>
      <c r="MU58" s="552">
        <f t="shared" si="1162"/>
        <v>4.1554492358616473E-3</v>
      </c>
      <c r="MV58" s="505">
        <f t="shared" si="1019"/>
        <v>449629.98687990516</v>
      </c>
      <c r="MW58" s="485">
        <f t="shared" si="1020"/>
        <v>345.85744631267431</v>
      </c>
      <c r="MX58" s="543">
        <f t="shared" si="1021"/>
        <v>0.6887128869779241</v>
      </c>
      <c r="MY58" s="1494"/>
      <c r="MZ58" s="1495"/>
      <c r="NA58" s="1496"/>
      <c r="NB58" s="542">
        <f t="shared" si="1163"/>
        <v>597424.62045489554</v>
      </c>
      <c r="NC58" s="534">
        <f t="shared" si="1164"/>
        <v>597453.0226406384</v>
      </c>
      <c r="ND58" s="508">
        <f t="shared" si="1022"/>
        <v>0.91509473814316544</v>
      </c>
      <c r="NE58" s="557">
        <f t="shared" si="1023"/>
        <v>0.91513824269559796</v>
      </c>
    </row>
    <row r="59" spans="1:369" ht="8.25" customHeight="1" outlineLevel="1" x14ac:dyDescent="0.2">
      <c r="A59" s="558" t="s">
        <v>180</v>
      </c>
      <c r="B59" s="559">
        <f>DATI!D56</f>
        <v>148</v>
      </c>
      <c r="C59" s="1516" t="str">
        <f>DATI!F56 &amp; "/" &amp; DATI!E56 &amp; " (" &amp; TEXT(DATI!F56/DATI!E56,"0,0%") &amp; ")"</f>
        <v>140/143 (97,9%)</v>
      </c>
      <c r="D59" s="560">
        <f>DATI!G56</f>
        <v>594671</v>
      </c>
      <c r="E59" s="561">
        <f t="shared" si="1165"/>
        <v>5.9664039060129674E-2</v>
      </c>
      <c r="F59" s="562">
        <f t="shared" si="1025"/>
        <v>-1.5164914512079599E-2</v>
      </c>
      <c r="G59" s="563">
        <f>DATI!H56</f>
        <v>276568.07060799998</v>
      </c>
      <c r="H59" s="564">
        <f t="shared" si="1006"/>
        <v>757.72074139178073</v>
      </c>
      <c r="I59" s="565">
        <f t="shared" si="1007"/>
        <v>465.07744720694296</v>
      </c>
      <c r="J59" s="566">
        <f t="shared" si="1026"/>
        <v>1.2741847868683369</v>
      </c>
      <c r="K59" s="567">
        <f t="shared" si="1008"/>
        <v>-3.2959391205934656E-2</v>
      </c>
      <c r="L59" s="567">
        <f t="shared" si="1166"/>
        <v>-1.8068483704598164E-2</v>
      </c>
      <c r="M59" s="567">
        <f t="shared" si="1027"/>
        <v>5.9130831105771692E-2</v>
      </c>
      <c r="N59" s="568">
        <f>DATI!I56</f>
        <v>81244.569000000003</v>
      </c>
      <c r="O59" s="568"/>
      <c r="P59" s="568">
        <f>DATI!J56</f>
        <v>17956.580000000002</v>
      </c>
      <c r="Q59" s="564">
        <f>DATI!K56</f>
        <v>16625.311040000001</v>
      </c>
      <c r="R59" s="564">
        <f>DATI!L56</f>
        <v>1331.269</v>
      </c>
      <c r="S59" s="564">
        <f t="shared" si="1167"/>
        <v>-3.9999998762141331E-5</v>
      </c>
      <c r="T59" s="568">
        <f>DATI!M56</f>
        <v>4596.2419999999993</v>
      </c>
      <c r="U59" s="564">
        <f>DATI!N56</f>
        <v>4274.942</v>
      </c>
      <c r="V59" s="564">
        <f>DATI!O56</f>
        <v>321.30002000000002</v>
      </c>
      <c r="W59" s="569">
        <f t="shared" si="1168"/>
        <v>-2.0000000745312718E-5</v>
      </c>
      <c r="X59" s="570">
        <f>DATI!P56</f>
        <v>165708.701608</v>
      </c>
      <c r="Y59" s="564">
        <f>DATI!Q56</f>
        <v>10162.469999000001</v>
      </c>
      <c r="Z59" s="568">
        <f>DATI!R56</f>
        <v>6672.5159999999996</v>
      </c>
      <c r="AA59" s="568">
        <f>DATI!U56</f>
        <v>222.96</v>
      </c>
      <c r="AB59" s="568">
        <f>DATI!V56</f>
        <v>166.50200000000001</v>
      </c>
      <c r="AC59" s="568">
        <f>DATI!W56</f>
        <v>193670.93264800002</v>
      </c>
      <c r="AD59" s="565">
        <f t="shared" si="1009"/>
        <v>325.67744626524581</v>
      </c>
      <c r="AE59" s="567">
        <f t="shared" si="1169"/>
        <v>-1.19247959601254E-2</v>
      </c>
      <c r="AF59" s="567">
        <f t="shared" si="1170"/>
        <v>3.2900112919400804E-3</v>
      </c>
      <c r="AG59" s="571">
        <f t="shared" si="1010"/>
        <v>0.70026497354607464</v>
      </c>
      <c r="AH59" s="572">
        <f t="shared" si="1171"/>
        <v>82897.138019999999</v>
      </c>
      <c r="AI59" s="564">
        <f t="shared" si="1172"/>
        <v>227.11544663013697</v>
      </c>
      <c r="AJ59" s="565">
        <f t="shared" si="1011"/>
        <v>139.40000104259329</v>
      </c>
      <c r="AK59" s="566">
        <f t="shared" si="1012"/>
        <v>0.38191781107559802</v>
      </c>
      <c r="AL59" s="567">
        <f t="shared" si="1173"/>
        <v>-7.877714191941812E-2</v>
      </c>
      <c r="AM59" s="567">
        <f t="shared" si="1174"/>
        <v>-6.4591755863188979E-2</v>
      </c>
      <c r="AN59" s="573">
        <f>DATI!EH56/1000</f>
        <v>60.9</v>
      </c>
      <c r="AO59" s="574">
        <f>DATI!EI56/1000</f>
        <v>70.260000000000005</v>
      </c>
      <c r="AP59" s="574">
        <f>DATI!EJ56/1000</f>
        <v>0</v>
      </c>
      <c r="AQ59" s="574">
        <f>DATI!EK56/1000</f>
        <v>35.274000000000001</v>
      </c>
      <c r="AR59" s="574">
        <f>DATI!EL56/1000</f>
        <v>0</v>
      </c>
      <c r="AS59" s="574">
        <f>DATI!EM56/1000</f>
        <v>6.8000000000000005E-2</v>
      </c>
      <c r="AT59" s="574">
        <f>DATI!EN56/1000</f>
        <v>0</v>
      </c>
      <c r="AU59" s="575">
        <f>DATI!EQ56/1000</f>
        <v>0</v>
      </c>
      <c r="AV59" s="575">
        <f>DATI!EP56/1000</f>
        <v>0</v>
      </c>
      <c r="AW59" s="574">
        <f>DATI!EQ56/1000</f>
        <v>0</v>
      </c>
      <c r="AX59" s="575"/>
      <c r="AY59" s="575"/>
      <c r="AZ59" s="575">
        <f>DATI!EV56/1000</f>
        <v>0</v>
      </c>
      <c r="BA59" s="575"/>
      <c r="BB59" s="576">
        <f>DATI!DE56/1000</f>
        <v>63.844500999999994</v>
      </c>
      <c r="BC59" s="577">
        <f>DATI!DF56/1000</f>
        <v>775.04899999999998</v>
      </c>
      <c r="BD59" s="574">
        <f>DATI!DG56/1000</f>
        <v>20.978000000000002</v>
      </c>
      <c r="BE59" s="577">
        <f>DATI!DH56/1000</f>
        <v>29761.082000000002</v>
      </c>
      <c r="BF59" s="577">
        <f>DATI!DI56/1000</f>
        <v>57.153500000000008</v>
      </c>
      <c r="BG59" s="577">
        <f>DATI!DJ56/1000</f>
        <v>15091.788001000001</v>
      </c>
      <c r="BH59" s="577">
        <f>DATI!DK56/1000</f>
        <v>3697.8610010000002</v>
      </c>
      <c r="BI59" s="577">
        <f>DATI!DL56/1000</f>
        <v>4713.0150000000003</v>
      </c>
      <c r="BJ59" s="577">
        <f>DATI!DM56/1000</f>
        <v>191.114499</v>
      </c>
      <c r="BK59" s="577">
        <f>DATI!DN56/1000</f>
        <v>76.815999000000005</v>
      </c>
      <c r="BL59" s="577">
        <f>DATI!DO56/1000</f>
        <v>68.980499000000009</v>
      </c>
      <c r="BM59" s="577">
        <f>DATI!DP56/1000</f>
        <v>12472.268</v>
      </c>
      <c r="BN59" s="577">
        <f>DATI!DQ56/1000</f>
        <v>180.04299900000001</v>
      </c>
      <c r="BO59" s="577">
        <f>DATI!DR56/1000</f>
        <v>2829.3056099999999</v>
      </c>
      <c r="BP59" s="577">
        <f>DATI!DS56/1000</f>
        <v>1603.2090009999999</v>
      </c>
      <c r="BQ59" s="577">
        <f>DATI!DT56/1000</f>
        <v>24.438999000000006</v>
      </c>
      <c r="BR59" s="577">
        <f>DATI!DU56/1000</f>
        <v>38829.036999999997</v>
      </c>
      <c r="BS59" s="577">
        <f>DATI!DV56/1000</f>
        <v>25524.227000000003</v>
      </c>
      <c r="BT59" s="577">
        <f>DATI!DW56/1000</f>
        <v>2.4630000000000001</v>
      </c>
      <c r="BU59" s="577">
        <f>DATI!DX56/1000</f>
        <v>526.22</v>
      </c>
      <c r="BV59" s="578">
        <f>DATI!DY56/1000</f>
        <v>29199.807998999997</v>
      </c>
      <c r="BW59" s="579">
        <f>DATI!DZ56/1000</f>
        <v>19.777999999999999</v>
      </c>
      <c r="BX59" s="580">
        <f>DATI!EA56/1000</f>
        <v>0</v>
      </c>
      <c r="BY59" s="580">
        <f>DATI!EB56/1000</f>
        <v>0.32700000000000001</v>
      </c>
      <c r="BZ59" s="580">
        <f>DATI!EC56/1000</f>
        <v>0</v>
      </c>
      <c r="CA59" s="580">
        <f>DATI!ED56/1000</f>
        <v>7.5999999999999998E-2</v>
      </c>
      <c r="CB59" s="580">
        <f>DATI!EE56/1000</f>
        <v>0</v>
      </c>
      <c r="CC59" s="580">
        <f>DATI!EF56/1000</f>
        <v>0.79700000000000004</v>
      </c>
      <c r="CD59" s="581">
        <f>DATI!EG56/1000</f>
        <v>0</v>
      </c>
      <c r="CE59" s="579">
        <f t="shared" si="1031"/>
        <v>0.1073610466964086</v>
      </c>
      <c r="CF59" s="580">
        <f t="shared" si="1032"/>
        <v>1.303324022863062</v>
      </c>
      <c r="CG59" s="580">
        <f t="shared" si="1033"/>
        <v>3.5276648768815026E-2</v>
      </c>
      <c r="CH59" s="580">
        <f t="shared" si="1034"/>
        <v>50.046297868905668</v>
      </c>
      <c r="CI59" s="580">
        <f t="shared" si="1035"/>
        <v>9.6109445390812745E-2</v>
      </c>
      <c r="CJ59" s="580">
        <f t="shared" si="1036"/>
        <v>25.378382334097342</v>
      </c>
      <c r="CK59" s="580">
        <f t="shared" si="1037"/>
        <v>6.2183308098091219</v>
      </c>
      <c r="CL59" s="580">
        <f t="shared" si="1038"/>
        <v>7.9254159022383801</v>
      </c>
      <c r="CM59" s="580">
        <f t="shared" si="1039"/>
        <v>0.3213785420846148</v>
      </c>
      <c r="CN59" s="580">
        <f t="shared" si="1040"/>
        <v>0.12917394492080497</v>
      </c>
      <c r="CO59" s="580">
        <f t="shared" si="1041"/>
        <v>0.11599775169799774</v>
      </c>
      <c r="CP59" s="580">
        <f t="shared" si="1042"/>
        <v>20.973392010035802</v>
      </c>
      <c r="CQ59" s="580">
        <f t="shared" si="1043"/>
        <v>0.30276068447931714</v>
      </c>
      <c r="CR59" s="580">
        <f t="shared" si="1044"/>
        <v>4.7577662438558459</v>
      </c>
      <c r="CS59" s="580">
        <f t="shared" si="1045"/>
        <v>2.6959596163256658</v>
      </c>
      <c r="CT59" s="580">
        <f t="shared" si="1046"/>
        <v>4.1096671941291921E-2</v>
      </c>
      <c r="CU59" s="580">
        <f t="shared" si="1047"/>
        <v>65.294990002875537</v>
      </c>
      <c r="CV59" s="580">
        <f t="shared" si="1048"/>
        <v>42.921593620674294</v>
      </c>
      <c r="CW59" s="580">
        <f t="shared" si="1049"/>
        <v>4.1417859623220235E-3</v>
      </c>
      <c r="CX59" s="580">
        <f t="shared" si="1050"/>
        <v>0.88489265493020508</v>
      </c>
      <c r="CY59" s="581">
        <f t="shared" si="1051"/>
        <v>49.102458332422465</v>
      </c>
      <c r="CZ59" s="563">
        <f>DATI!AA56</f>
        <v>269563.68485799996</v>
      </c>
      <c r="DA59" s="564">
        <f t="shared" si="1052"/>
        <v>738.53064344657525</v>
      </c>
      <c r="DB59" s="565">
        <f t="shared" si="288"/>
        <v>453.29885744890868</v>
      </c>
      <c r="DC59" s="566">
        <f t="shared" si="1053"/>
        <v>1.2419146779422157</v>
      </c>
      <c r="DD59" s="582">
        <f t="shared" si="1192"/>
        <v>-3.296101673277959E-2</v>
      </c>
      <c r="DE59" s="583">
        <f t="shared" si="1054"/>
        <v>-1.8070134262004985E-2</v>
      </c>
      <c r="DF59" s="564">
        <f t="shared" si="1193"/>
        <v>-9187.9368680001353</v>
      </c>
      <c r="DG59" s="584">
        <f t="shared" si="1194"/>
        <v>-8.3419106605530828</v>
      </c>
      <c r="DH59" s="585">
        <f t="shared" si="1175"/>
        <v>5.9286258899703244E-2</v>
      </c>
      <c r="DI59" s="586">
        <f>DATI!AB56+DATI!AG56</f>
        <v>168786.04067699311</v>
      </c>
      <c r="DJ59" s="564">
        <f t="shared" si="1176"/>
        <v>462.42750870409071</v>
      </c>
      <c r="DK59" s="587">
        <f t="shared" si="290"/>
        <v>283.83095976933987</v>
      </c>
      <c r="DL59" s="588">
        <f t="shared" si="291"/>
        <v>0.77761906786120505</v>
      </c>
      <c r="DM59" s="589">
        <f t="shared" si="1195"/>
        <v>0.62614532356576802</v>
      </c>
      <c r="DN59" s="590">
        <f t="shared" si="1196"/>
        <v>2.3407269590085017E-2</v>
      </c>
      <c r="DO59" s="590">
        <f t="shared" si="1197"/>
        <v>1.4000000000000012E-2</v>
      </c>
      <c r="DP59" s="590">
        <f t="shared" si="1198"/>
        <v>-1.0325274547322065E-2</v>
      </c>
      <c r="DQ59" s="590">
        <f t="shared" si="1199"/>
        <v>4.9141628238801877E-3</v>
      </c>
      <c r="DR59" s="591">
        <f t="shared" si="1200"/>
        <v>-1760.9444445984846</v>
      </c>
      <c r="DS59" s="591">
        <f t="shared" si="1201"/>
        <v>1.387970836081422</v>
      </c>
      <c r="DT59" s="592">
        <f t="shared" si="1177"/>
        <v>5.660422701165619E-2</v>
      </c>
      <c r="DU59" s="593" t="str">
        <f>DATI!AI56</f>
        <v>19/19</v>
      </c>
      <c r="DV59" s="592">
        <f>DATI!AJ56/DATI!AK56</f>
        <v>1</v>
      </c>
      <c r="DW59" s="594">
        <f>DATI!AB56</f>
        <v>165514.29385800002</v>
      </c>
      <c r="DX59" s="564">
        <f t="shared" si="1055"/>
        <v>453.46381878904117</v>
      </c>
      <c r="DY59" s="595">
        <f t="shared" si="1013"/>
        <v>278.32918346110711</v>
      </c>
      <c r="DZ59" s="566">
        <f t="shared" si="1014"/>
        <v>0.76254570811262223</v>
      </c>
      <c r="EA59" s="589">
        <f t="shared" si="1202"/>
        <v>0.61400812926707538</v>
      </c>
      <c r="EB59" s="585">
        <f t="shared" si="1203"/>
        <v>2.3232044279650296E-2</v>
      </c>
      <c r="EC59" s="596">
        <f t="shared" si="1204"/>
        <v>100777.64418100685</v>
      </c>
      <c r="ED59" s="597">
        <f t="shared" si="1056"/>
        <v>276.10313474248454</v>
      </c>
      <c r="EE59" s="598">
        <f t="shared" si="296"/>
        <v>169.46789767956878</v>
      </c>
      <c r="EF59" s="599">
        <f t="shared" si="297"/>
        <v>0.46429561008101033</v>
      </c>
      <c r="EG59" s="600">
        <f t="shared" si="1057"/>
        <v>-6.863839347803935E-2</v>
      </c>
      <c r="EH59" s="600">
        <f t="shared" si="1058"/>
        <v>-5.4296886609667569E-2</v>
      </c>
      <c r="EI59" s="582">
        <f t="shared" si="1059"/>
        <v>0.37385467643423198</v>
      </c>
      <c r="EJ59" s="601">
        <f t="shared" si="1060"/>
        <v>-7426.9924234016507</v>
      </c>
      <c r="EK59" s="601">
        <f t="shared" si="1061"/>
        <v>-9.7298814966345617</v>
      </c>
      <c r="EL59" s="563">
        <f>DATI!AD56</f>
        <v>81496.569000000003</v>
      </c>
      <c r="EM59" s="564">
        <f t="shared" si="1062"/>
        <v>223.27827123287673</v>
      </c>
      <c r="EN59" s="595">
        <f t="shared" si="300"/>
        <v>137.04480124304027</v>
      </c>
      <c r="EO59" s="566">
        <f t="shared" si="1063"/>
        <v>0.37546520888504181</v>
      </c>
      <c r="EP59" s="582">
        <f t="shared" si="1205"/>
        <v>-7.1028927134873576E-2</v>
      </c>
      <c r="EQ59" s="583">
        <f t="shared" si="1206"/>
        <v>-5.6724230732617627E-2</v>
      </c>
      <c r="ER59" s="582">
        <f t="shared" si="1178"/>
        <v>6.5582109736543492E-2</v>
      </c>
      <c r="ES59" s="564">
        <f t="shared" si="1207"/>
        <v>-6231.2100239999854</v>
      </c>
      <c r="ET59" s="582">
        <f t="shared" si="1064"/>
        <v>0.30232770056890468</v>
      </c>
      <c r="EU59" s="584">
        <f t="shared" si="1208"/>
        <v>-8.2412388610953258</v>
      </c>
      <c r="EV59" s="563">
        <f>DATI!AE56</f>
        <v>17956.580000000002</v>
      </c>
      <c r="EW59" s="564">
        <f t="shared" si="1065"/>
        <v>49.1961095890411</v>
      </c>
      <c r="EX59" s="595">
        <f t="shared" si="304"/>
        <v>30.195822564073243</v>
      </c>
      <c r="EY59" s="566">
        <f t="shared" si="1015"/>
        <v>8.2728280997460935E-2</v>
      </c>
      <c r="EZ59" s="582">
        <f t="shared" si="1209"/>
        <v>-3.1658920625688314E-2</v>
      </c>
      <c r="FA59" s="583">
        <f t="shared" si="1210"/>
        <v>-1.6747987918644396E-2</v>
      </c>
      <c r="FB59" s="564">
        <f t="shared" si="1211"/>
        <v>-587.07200699999885</v>
      </c>
      <c r="FC59" s="584">
        <f t="shared" si="1212"/>
        <v>-0.51433331972148011</v>
      </c>
      <c r="FD59" s="564">
        <f>DATI!AG56</f>
        <v>3271.7468189930992</v>
      </c>
      <c r="FE59" s="582">
        <f t="shared" si="1066"/>
        <v>1.2137194298692649E-2</v>
      </c>
      <c r="FF59" s="564">
        <f t="shared" si="1213"/>
        <v>14684.833181006903</v>
      </c>
      <c r="FG59" s="582">
        <f t="shared" si="1179"/>
        <v>2.4694046255840461E-2</v>
      </c>
      <c r="FH59" s="563">
        <f>DATI!AF56</f>
        <v>4596.2419999999993</v>
      </c>
      <c r="FI59" s="564">
        <f t="shared" si="1180"/>
        <v>12.592443835616436</v>
      </c>
      <c r="FJ59" s="590">
        <f t="shared" si="1067"/>
        <v>1.7050672097842837E-2</v>
      </c>
      <c r="FK59" s="590">
        <f t="shared" si="1181"/>
        <v>-0.11787952183030009</v>
      </c>
      <c r="FL59" s="602">
        <f>DATI!AL56</f>
        <v>1820.7785674057602</v>
      </c>
      <c r="FM59" s="603" t="str">
        <f>DATI!AM56</f>
        <v>8/8</v>
      </c>
      <c r="FN59" s="604">
        <f>DATI!AN56/DATI!AO56</f>
        <v>1</v>
      </c>
      <c r="FO59" s="567">
        <f t="shared" si="1182"/>
        <v>0.39614506098803337</v>
      </c>
      <c r="FP59" s="605">
        <f t="shared" si="1068"/>
        <v>6.7545395380869087E-3</v>
      </c>
      <c r="FQ59" s="567">
        <f t="shared" si="1183"/>
        <v>-6.9956183366311639E-2</v>
      </c>
      <c r="FR59" s="563">
        <f>DATI!AP56</f>
        <v>11628.395340000001</v>
      </c>
      <c r="FS59" s="606">
        <f>DATI!AQ56</f>
        <v>10.219000999999999</v>
      </c>
      <c r="FT59" s="606">
        <f>DATI!AR56</f>
        <v>6672.5160000000005</v>
      </c>
      <c r="FU59" s="576">
        <f>DATI!AS56/1000</f>
        <v>98.988000999999983</v>
      </c>
      <c r="FV59" s="577">
        <f>DATI!AT56/1000</f>
        <v>776.32399999999996</v>
      </c>
      <c r="FW59" s="577">
        <f>DATI!AU56/1000</f>
        <v>20.986000000000001</v>
      </c>
      <c r="FX59" s="577">
        <f>DATI!AV56/1000</f>
        <v>29754.742000000002</v>
      </c>
      <c r="FY59" s="577">
        <f>DATI!AW56/1000</f>
        <v>57.153500000000008</v>
      </c>
      <c r="FZ59" s="577">
        <f>DATI!AX56/1000</f>
        <v>15091.788001000001</v>
      </c>
      <c r="GA59" s="577">
        <f>DATI!AY56/1000</f>
        <v>3704.2650010000002</v>
      </c>
      <c r="GB59" s="577">
        <f>DATI!AZ56/1000</f>
        <v>4713.0150000000003</v>
      </c>
      <c r="GC59" s="577">
        <f>DATI!BA56/1000</f>
        <v>191.114499</v>
      </c>
      <c r="GD59" s="577">
        <f>DATI!BB56/1000</f>
        <v>85.975999000000016</v>
      </c>
      <c r="GE59" s="577">
        <f>DATI!BC56/1000</f>
        <v>69.52249900000001</v>
      </c>
      <c r="GF59" s="577">
        <f>DATI!BD56/1000</f>
        <v>12472.268</v>
      </c>
      <c r="GG59" s="577">
        <f>DATI!BE56/1000</f>
        <v>180.04299900000001</v>
      </c>
      <c r="GH59" s="577">
        <f>DATI!BF56/1000</f>
        <v>2829.3056099999999</v>
      </c>
      <c r="GI59" s="577">
        <f>DATI!BG56/1000</f>
        <v>0.73975000000000002</v>
      </c>
      <c r="GJ59" s="577">
        <f>DATI!BH56/1000</f>
        <v>1603.2090009999999</v>
      </c>
      <c r="GK59" s="577">
        <f>DATI!BI56/1000</f>
        <v>24.438999000000006</v>
      </c>
      <c r="GL59" s="577">
        <f>DATI!BJ56/1000</f>
        <v>38583.377</v>
      </c>
      <c r="GM59" s="577">
        <f>DATI!BK56/1000</f>
        <v>25524.227000000003</v>
      </c>
      <c r="GN59" s="577">
        <f>DATI!BL56/1000</f>
        <v>2.4630000000000001</v>
      </c>
      <c r="GO59" s="577">
        <f>DATI!BM56/1000</f>
        <v>530.54</v>
      </c>
      <c r="GP59" s="578">
        <f>DATI!BN56/1000</f>
        <v>29199.807998999997</v>
      </c>
      <c r="GQ59" s="579">
        <f>DATI!BO56/1000</f>
        <v>19.786000000000001</v>
      </c>
      <c r="GR59" s="580">
        <f>DATI!BP56/1000</f>
        <v>0</v>
      </c>
      <c r="GS59" s="580">
        <f>DATI!BQ56/1000</f>
        <v>0.32700000000000001</v>
      </c>
      <c r="GT59" s="580">
        <f>DATI!BR56/1000</f>
        <v>0</v>
      </c>
      <c r="GU59" s="580">
        <f>DATI!BS56/1000</f>
        <v>7.5999999999999998E-2</v>
      </c>
      <c r="GV59" s="580">
        <f>DATI!BT56/1000</f>
        <v>0</v>
      </c>
      <c r="GW59" s="580">
        <f>DATI!BU56/1000</f>
        <v>0.79700000000000004</v>
      </c>
      <c r="GX59" s="581">
        <f>DATI!BV56/1000</f>
        <v>0</v>
      </c>
      <c r="GY59" s="579">
        <f t="shared" si="1072"/>
        <v>0.16645842995538707</v>
      </c>
      <c r="GZ59" s="580">
        <f t="shared" si="1073"/>
        <v>1.305468065535397</v>
      </c>
      <c r="HA59" s="580">
        <f t="shared" si="1074"/>
        <v>3.5290101585582614E-2</v>
      </c>
      <c r="HB59" s="580">
        <f t="shared" si="1075"/>
        <v>50.035636511617355</v>
      </c>
      <c r="HC59" s="580">
        <f t="shared" si="1076"/>
        <v>9.6109445390812745E-2</v>
      </c>
      <c r="HD59" s="580">
        <f t="shared" si="1077"/>
        <v>25.378382334097342</v>
      </c>
      <c r="HE59" s="580">
        <f t="shared" si="1078"/>
        <v>6.2290997896315785</v>
      </c>
      <c r="HF59" s="580">
        <f t="shared" si="1079"/>
        <v>7.9254159022383801</v>
      </c>
      <c r="HG59" s="580">
        <f t="shared" si="1080"/>
        <v>0.3213785420846148</v>
      </c>
      <c r="HH59" s="580">
        <f t="shared" si="1081"/>
        <v>0.14457742011969646</v>
      </c>
      <c r="HI59" s="580">
        <f t="shared" si="1082"/>
        <v>0.11690918003400201</v>
      </c>
      <c r="HJ59" s="580">
        <f t="shared" si="1083"/>
        <v>20.973392010035802</v>
      </c>
      <c r="HK59" s="580">
        <f t="shared" si="1084"/>
        <v>0.30276068447931714</v>
      </c>
      <c r="HL59" s="580">
        <f t="shared" si="1085"/>
        <v>4.7577662438558459</v>
      </c>
      <c r="HM59" s="580">
        <f t="shared" si="1086"/>
        <v>1.2439651504781637E-3</v>
      </c>
      <c r="HN59" s="580">
        <f t="shared" si="1087"/>
        <v>2.6959596163256658</v>
      </c>
      <c r="HO59" s="580">
        <f t="shared" si="1088"/>
        <v>4.1096671941291921E-2</v>
      </c>
      <c r="HP59" s="580">
        <f t="shared" si="1089"/>
        <v>64.881887631984739</v>
      </c>
      <c r="HQ59" s="580">
        <f t="shared" si="1090"/>
        <v>42.921593620674294</v>
      </c>
      <c r="HR59" s="580">
        <f t="shared" si="1091"/>
        <v>4.1417859623220235E-3</v>
      </c>
      <c r="HS59" s="580">
        <f t="shared" si="1092"/>
        <v>0.89215717598470412</v>
      </c>
      <c r="HT59" s="581">
        <f t="shared" si="1093"/>
        <v>49.102458332422465</v>
      </c>
      <c r="HU59" s="607">
        <f t="shared" si="1184"/>
        <v>100777.64427900687</v>
      </c>
      <c r="HV59" s="608">
        <f t="shared" si="1185"/>
        <v>83149.138057999953</v>
      </c>
      <c r="HW59" s="609">
        <f t="shared" si="1214"/>
        <v>1577.3310199999999</v>
      </c>
      <c r="HX59" s="610">
        <f>DATI!CQ56</f>
        <v>1577.3310199999999</v>
      </c>
      <c r="HY59" s="610">
        <f>DATI!CT56</f>
        <v>0</v>
      </c>
      <c r="HZ59" s="611">
        <f t="shared" si="1094"/>
        <v>-0.38701005294624247</v>
      </c>
      <c r="IA59" s="611">
        <f t="shared" si="1095"/>
        <v>5.8514225342738658E-3</v>
      </c>
      <c r="IB59" s="582">
        <f t="shared" si="1096"/>
        <v>1.5651596455589861E-2</v>
      </c>
      <c r="IC59" s="610">
        <f>DATI!CV56</f>
        <v>0.2637244206666946</v>
      </c>
      <c r="ID59" s="612">
        <f t="shared" si="1186"/>
        <v>1577.5947444206665</v>
      </c>
      <c r="IE59" s="613">
        <f t="shared" si="1097"/>
        <v>5.8524008723641972E-3</v>
      </c>
      <c r="IF59" s="613">
        <f t="shared" si="1098"/>
        <v>1.5654213349669432E-2</v>
      </c>
      <c r="IG59" s="609">
        <f t="shared" si="1215"/>
        <v>1577.3310199999999</v>
      </c>
      <c r="IH59" s="590">
        <f t="shared" si="1016"/>
        <v>5.7032289249168812E-3</v>
      </c>
      <c r="II59" s="610">
        <f>DATI!CX56</f>
        <v>1577.3310199999999</v>
      </c>
      <c r="IJ59" s="610">
        <f>DATI!DA56</f>
        <v>0</v>
      </c>
      <c r="IK59" s="615">
        <f>DATI!CS56</f>
        <v>19693.239221006908</v>
      </c>
      <c r="IL59" s="594">
        <f t="shared" si="1187"/>
        <v>17706.60422100691</v>
      </c>
      <c r="IM59" s="594">
        <f t="shared" si="1188"/>
        <v>17703.744225524344</v>
      </c>
      <c r="IN59" s="582">
        <f t="shared" si="1100"/>
        <v>6.5686163291373417E-2</v>
      </c>
      <c r="IO59" s="582">
        <f t="shared" si="1101"/>
        <v>0.17569972336310502</v>
      </c>
      <c r="IP59" s="609">
        <f t="shared" si="1216"/>
        <v>78.097999999999956</v>
      </c>
      <c r="IQ59" s="590">
        <f t="shared" si="1017"/>
        <v>2.8238256075009444E-4</v>
      </c>
      <c r="IR59" s="610">
        <f>DATI!CZ56</f>
        <v>2064.7329999999997</v>
      </c>
      <c r="IS59" s="594">
        <f t="shared" si="1217"/>
        <v>81493.709037999957</v>
      </c>
      <c r="IT59" s="615">
        <f>DATI!CR56</f>
        <v>79507.074037999962</v>
      </c>
      <c r="IU59" s="617">
        <f>DATI!CU56</f>
        <v>1986.6349999999998</v>
      </c>
      <c r="IV59" s="582">
        <f t="shared" si="1103"/>
        <v>-7.0251312607738037E-2</v>
      </c>
      <c r="IW59" s="590">
        <f t="shared" si="1189"/>
        <v>0.30231709097213522</v>
      </c>
      <c r="IX59" s="582">
        <f t="shared" si="1190"/>
        <v>0.80864868018130509</v>
      </c>
      <c r="IY59" s="615">
        <f>DATI!CW56</f>
        <v>2.5962710618972777</v>
      </c>
      <c r="IZ59" s="618">
        <f t="shared" si="1191"/>
        <v>81496.305309061849</v>
      </c>
      <c r="JA59" s="619">
        <f t="shared" si="1104"/>
        <v>0.30232672235502439</v>
      </c>
      <c r="JB59" s="619">
        <f t="shared" si="1105"/>
        <v>0.80867444255231968</v>
      </c>
      <c r="JC59" s="620">
        <f t="shared" si="1218"/>
        <v>81493.709037999957</v>
      </c>
      <c r="JD59" s="590">
        <f t="shared" si="1018"/>
        <v>0.29466058341024809</v>
      </c>
      <c r="JE59" s="610">
        <f>DATI!CY56</f>
        <v>79507.074037999962</v>
      </c>
      <c r="JF59" s="610">
        <f>DATI!DB56</f>
        <v>1986.6349999999998</v>
      </c>
      <c r="JG59" s="586">
        <f t="shared" si="1107"/>
        <v>162362.83220656071</v>
      </c>
      <c r="JH59" s="566">
        <f t="shared" si="350"/>
        <v>273.02967894274428</v>
      </c>
      <c r="JI59" s="589">
        <f t="shared" si="1108"/>
        <v>0.60231715667520191</v>
      </c>
      <c r="JJ59" s="603" t="str">
        <f>DATI!CN56</f>
        <v>14/16</v>
      </c>
      <c r="JK59" s="604">
        <f>DATI!CO56/DATI!CP56</f>
        <v>0.91615316626198129</v>
      </c>
      <c r="JL59" s="621">
        <f t="shared" si="1109"/>
        <v>-1.4362837053155959E-2</v>
      </c>
      <c r="JM59" s="622">
        <f t="shared" si="1110"/>
        <v>1.9232088883106079E-2</v>
      </c>
      <c r="JN59" s="623">
        <f t="shared" si="1111"/>
        <v>243856.54124456068</v>
      </c>
      <c r="JO59" s="594">
        <f t="shared" si="1112"/>
        <v>243859.13751562257</v>
      </c>
      <c r="JP59" s="589">
        <f t="shared" si="1113"/>
        <v>0.90463424764733713</v>
      </c>
      <c r="JQ59" s="590">
        <f t="shared" si="1114"/>
        <v>-7.6007312757198076E-4</v>
      </c>
      <c r="JR59" s="624">
        <f t="shared" si="1115"/>
        <v>0.90464387903022636</v>
      </c>
      <c r="JS59" s="585">
        <f t="shared" si="1116"/>
        <v>-7.5044174468275049E-4</v>
      </c>
      <c r="JT59" s="576">
        <f>DATI!BW56</f>
        <v>28348.261831804692</v>
      </c>
      <c r="JU59" s="577">
        <f>DATI!BX56</f>
        <v>28904.761743048224</v>
      </c>
      <c r="JV59" s="577">
        <f>DATI!BY56</f>
        <v>12237.467755455267</v>
      </c>
      <c r="JW59" s="577">
        <f>DATI!BZ56</f>
        <v>38583.377</v>
      </c>
      <c r="JX59" s="577">
        <f>DATI!CA56</f>
        <v>25524.227000000003</v>
      </c>
      <c r="JY59" s="577">
        <f>DATI!CB56</f>
        <v>14420.267346116727</v>
      </c>
      <c r="JZ59" s="577">
        <f>DATI!CC56</f>
        <v>3756.8789705339532</v>
      </c>
      <c r="KA59" s="577">
        <f>DATI!CD56</f>
        <v>24.235217077443583</v>
      </c>
      <c r="KB59" s="577">
        <f>DATI!CE56</f>
        <v>2546.3749815440979</v>
      </c>
      <c r="KC59" s="577">
        <f>DATI!CF56</f>
        <v>0</v>
      </c>
      <c r="KD59" s="577">
        <f>DATI!CG56</f>
        <v>661.60174899999993</v>
      </c>
      <c r="KE59" s="577">
        <f>DATI!CH56</f>
        <v>97.008242868046281</v>
      </c>
      <c r="KF59" s="577">
        <f>DATI!CI56</f>
        <v>84.256480659862049</v>
      </c>
      <c r="KG59" s="577">
        <f>DATI!CJ56</f>
        <v>187.29221266521975</v>
      </c>
      <c r="KH59" s="577">
        <f>DATI!CK56</f>
        <v>1442.8880626765188</v>
      </c>
      <c r="KI59" s="577">
        <f>DATI!CL56</f>
        <v>1113.009975711791</v>
      </c>
      <c r="KJ59" s="625">
        <f t="shared" si="353"/>
        <v>47.670496512869626</v>
      </c>
      <c r="KK59" s="626">
        <f t="shared" si="1118"/>
        <v>8.3758707809412303E-2</v>
      </c>
      <c r="KL59" s="627">
        <f t="shared" si="354"/>
        <v>48.6063079300121</v>
      </c>
      <c r="KM59" s="626">
        <f t="shared" si="1119"/>
        <v>1.4807405401230614E-2</v>
      </c>
      <c r="KN59" s="627">
        <f t="shared" si="355"/>
        <v>20.578551426680075</v>
      </c>
      <c r="KO59" s="626">
        <f t="shared" si="1120"/>
        <v>-2.9318482541351221E-2</v>
      </c>
      <c r="KP59" s="627">
        <f t="shared" si="356"/>
        <v>64.881887631984739</v>
      </c>
      <c r="KQ59" s="626">
        <f t="shared" si="1121"/>
        <v>3.8069877384231475E-2</v>
      </c>
      <c r="KR59" s="627">
        <f t="shared" si="357"/>
        <v>42.921593620674294</v>
      </c>
      <c r="KS59" s="626">
        <f t="shared" si="1122"/>
        <v>-6.5520162799335743E-2</v>
      </c>
      <c r="KT59" s="627">
        <f t="shared" si="358"/>
        <v>24.249151793372683</v>
      </c>
      <c r="KU59" s="626">
        <f t="shared" si="1123"/>
        <v>-6.8538616359827984E-2</v>
      </c>
      <c r="KV59" s="627">
        <f t="shared" si="359"/>
        <v>6.3175755510760627</v>
      </c>
      <c r="KW59" s="626">
        <f t="shared" si="1124"/>
        <v>-9.6537953686767555E-2</v>
      </c>
      <c r="KX59" s="627">
        <f t="shared" si="360"/>
        <v>4.075399183320455E-2</v>
      </c>
      <c r="KY59" s="626">
        <f t="shared" si="1125"/>
        <v>-9.2899995546058128E-2</v>
      </c>
      <c r="KZ59" s="627">
        <f t="shared" si="361"/>
        <v>4.2819895060362754</v>
      </c>
      <c r="LA59" s="626">
        <f t="shared" si="1126"/>
        <v>4.212944012826925E-3</v>
      </c>
      <c r="LB59" s="628" t="s">
        <v>177</v>
      </c>
      <c r="LC59" s="629" t="s">
        <v>177</v>
      </c>
      <c r="LD59" s="627">
        <f t="shared" si="362"/>
        <v>1.1125508878018264</v>
      </c>
      <c r="LE59" s="626">
        <f t="shared" si="1127"/>
        <v>1.6201267206682367E-2</v>
      </c>
      <c r="LF59" s="627">
        <f t="shared" si="363"/>
        <v>0.16312926453122192</v>
      </c>
      <c r="LG59" s="626">
        <f t="shared" si="1128"/>
        <v>0.20402704558259852</v>
      </c>
      <c r="LH59" s="627">
        <f t="shared" si="364"/>
        <v>0.14168587447489797</v>
      </c>
      <c r="LI59" s="626">
        <f t="shared" si="1129"/>
        <v>-0.14421936207469638</v>
      </c>
      <c r="LJ59" s="627">
        <f t="shared" si="365"/>
        <v>0.31495097737273176</v>
      </c>
      <c r="LK59" s="626">
        <f t="shared" si="1130"/>
        <v>-0.19425524703199443</v>
      </c>
      <c r="LL59" s="627">
        <f t="shared" si="366"/>
        <v>2.4263635904164129</v>
      </c>
      <c r="LM59" s="626">
        <f t="shared" si="1131"/>
        <v>-7.9916767675086431E-2</v>
      </c>
      <c r="LN59" s="627">
        <f t="shared" si="367"/>
        <v>1.8716399079689288</v>
      </c>
      <c r="LO59" s="630">
        <f t="shared" si="1132"/>
        <v>-4.3568508591205507E-2</v>
      </c>
      <c r="LP59" s="631">
        <f t="shared" si="1133"/>
        <v>0.10516350467140229</v>
      </c>
      <c r="LQ59" s="632">
        <f t="shared" si="1134"/>
        <v>0.10722795156281752</v>
      </c>
      <c r="LR59" s="632">
        <f t="shared" si="1135"/>
        <v>4.5397315895506059E-2</v>
      </c>
      <c r="LS59" s="632">
        <f t="shared" si="1136"/>
        <v>0.14313269615795929</v>
      </c>
      <c r="LT59" s="632">
        <f t="shared" si="1137"/>
        <v>9.468718686437895E-2</v>
      </c>
      <c r="LU59" s="632">
        <f t="shared" si="1138"/>
        <v>5.3494844284062211E-2</v>
      </c>
      <c r="LV59" s="632">
        <f t="shared" si="1139"/>
        <v>1.3936888318294772E-2</v>
      </c>
      <c r="LW59" s="632">
        <f t="shared" si="1140"/>
        <v>8.9905348675620549E-5</v>
      </c>
      <c r="LX59" s="633">
        <f t="shared" si="1141"/>
        <v>9.4462834742946571E-3</v>
      </c>
      <c r="LY59" s="634" t="s">
        <v>177</v>
      </c>
      <c r="LZ59" s="633">
        <f t="shared" si="1142"/>
        <v>2.4543430223122106E-3</v>
      </c>
      <c r="MA59" s="633">
        <f t="shared" si="1143"/>
        <v>3.598713340008986E-4</v>
      </c>
      <c r="MB59" s="633">
        <f t="shared" si="1144"/>
        <v>3.1256614074053209E-4</v>
      </c>
      <c r="MC59" s="633">
        <f t="shared" si="1145"/>
        <v>6.9479764221163926E-4</v>
      </c>
      <c r="MD59" s="633">
        <f t="shared" si="1146"/>
        <v>5.3526796958447854E-3</v>
      </c>
      <c r="ME59" s="633">
        <f t="shared" si="1147"/>
        <v>4.1289314482330936E-3</v>
      </c>
      <c r="MF59" s="631">
        <f t="shared" si="1148"/>
        <v>0.17127379860089648</v>
      </c>
      <c r="MG59" s="632">
        <f t="shared" si="1149"/>
        <v>0.17463604543935365</v>
      </c>
      <c r="MH59" s="632">
        <f t="shared" si="1150"/>
        <v>7.3936017670801171E-2</v>
      </c>
      <c r="MI59" s="632">
        <f t="shared" si="1151"/>
        <v>0.23311205395409479</v>
      </c>
      <c r="MJ59" s="632">
        <f t="shared" si="1152"/>
        <v>0.15421161764976052</v>
      </c>
      <c r="MK59" s="632">
        <f t="shared" si="1153"/>
        <v>8.7124000048529548E-2</v>
      </c>
      <c r="ML59" s="632">
        <f t="shared" si="1154"/>
        <v>2.269821465544903E-2</v>
      </c>
      <c r="MM59" s="632">
        <f t="shared" si="1155"/>
        <v>1.4642371068105905E-4</v>
      </c>
      <c r="MN59" s="633">
        <f t="shared" si="1156"/>
        <v>1.5384622815288171E-2</v>
      </c>
      <c r="MO59" s="634" t="s">
        <v>177</v>
      </c>
      <c r="MP59" s="633">
        <f t="shared" si="1157"/>
        <v>3.9972484163066247E-3</v>
      </c>
      <c r="MQ59" s="633">
        <f t="shared" si="1158"/>
        <v>5.861019045960631E-4</v>
      </c>
      <c r="MR59" s="633">
        <f t="shared" si="1159"/>
        <v>5.0905863593961472E-4</v>
      </c>
      <c r="MS59" s="633">
        <f t="shared" si="1160"/>
        <v>1.1315772692472332E-3</v>
      </c>
      <c r="MT59" s="633">
        <f t="shared" si="1161"/>
        <v>8.7176039545830298E-3</v>
      </c>
      <c r="MU59" s="633">
        <f t="shared" si="1162"/>
        <v>6.7245550204061387E-3</v>
      </c>
      <c r="MV59" s="586">
        <f t="shared" si="1019"/>
        <v>169124.8578865607</v>
      </c>
      <c r="MW59" s="566">
        <f t="shared" si="1020"/>
        <v>273.02967894274428</v>
      </c>
      <c r="MX59" s="624">
        <f t="shared" si="1021"/>
        <v>0.61151259259523727</v>
      </c>
      <c r="MY59" s="1497"/>
      <c r="MZ59" s="1498"/>
      <c r="NA59" s="1499"/>
      <c r="NB59" s="623">
        <f t="shared" si="1163"/>
        <v>250618.56692456067</v>
      </c>
      <c r="NC59" s="615">
        <f t="shared" si="1164"/>
        <v>250621.16319562256</v>
      </c>
      <c r="ND59" s="589">
        <f t="shared" si="1022"/>
        <v>0.90617317600548541</v>
      </c>
      <c r="NE59" s="638">
        <f t="shared" si="1023"/>
        <v>0.90618256346317771</v>
      </c>
    </row>
    <row r="60" spans="1:369" ht="8.25" customHeight="1" outlineLevel="1" x14ac:dyDescent="0.2">
      <c r="A60" s="477" t="s">
        <v>181</v>
      </c>
      <c r="B60" s="478">
        <f>DATI!D57</f>
        <v>113</v>
      </c>
      <c r="C60" s="1515" t="str">
        <f>DATI!F57 &amp; "/" &amp; DATI!E57 &amp; " (" &amp; TEXT(DATI!F57/DATI!E57,"0,0%") &amp; ")"</f>
        <v>113/113 (100,0%)</v>
      </c>
      <c r="D60" s="479">
        <f>DATI!G57</f>
        <v>351698</v>
      </c>
      <c r="E60" s="480">
        <f t="shared" si="1165"/>
        <v>3.5286272929686308E-2</v>
      </c>
      <c r="F60" s="481">
        <f t="shared" si="1025"/>
        <v>-1.8554641171825075E-2</v>
      </c>
      <c r="G60" s="482">
        <f>DATI!H57</f>
        <v>171761.44949999999</v>
      </c>
      <c r="H60" s="483">
        <f t="shared" si="1006"/>
        <v>470.57931369863013</v>
      </c>
      <c r="I60" s="484">
        <f t="shared" si="1007"/>
        <v>488.37766919345574</v>
      </c>
      <c r="J60" s="485">
        <f t="shared" si="1026"/>
        <v>1.3380210114889199</v>
      </c>
      <c r="K60" s="486">
        <f t="shared" si="1008"/>
        <v>-6.1328940766342587E-3</v>
      </c>
      <c r="L60" s="486">
        <f t="shared" si="1166"/>
        <v>1.2656585497558635E-2</v>
      </c>
      <c r="M60" s="486">
        <f t="shared" si="1027"/>
        <v>3.6722956625251338E-2</v>
      </c>
      <c r="N60" s="487">
        <f>DATI!I57</f>
        <v>36782.103000000003</v>
      </c>
      <c r="O60" s="487"/>
      <c r="P60" s="487">
        <f>DATI!J57</f>
        <v>9576.6779999999999</v>
      </c>
      <c r="Q60" s="483">
        <f>DATI!K57</f>
        <v>9575.7880000000005</v>
      </c>
      <c r="R60" s="483">
        <f>DATI!L57</f>
        <v>0.89</v>
      </c>
      <c r="S60" s="483">
        <f t="shared" si="1167"/>
        <v>-5.8208993181096957E-13</v>
      </c>
      <c r="T60" s="487">
        <f>DATI!M57</f>
        <v>4957.91</v>
      </c>
      <c r="U60" s="483">
        <f>DATI!N57</f>
        <v>4957.91</v>
      </c>
      <c r="V60" s="483">
        <f>DATI!O57</f>
        <v>0</v>
      </c>
      <c r="W60" s="488">
        <f t="shared" si="1168"/>
        <v>0</v>
      </c>
      <c r="X60" s="489">
        <f>DATI!P57</f>
        <v>116086.65949999999</v>
      </c>
      <c r="Y60" s="483">
        <f>DATI!Q57</f>
        <v>5935.66</v>
      </c>
      <c r="Z60" s="487">
        <f>DATI!R57</f>
        <v>4195.7190000000001</v>
      </c>
      <c r="AA60" s="487">
        <f>DATI!U57</f>
        <v>161.52000000000001</v>
      </c>
      <c r="AB60" s="487">
        <f>DATI!V57</f>
        <v>0.86</v>
      </c>
      <c r="AC60" s="487">
        <f>DATI!W57</f>
        <v>134978.4565</v>
      </c>
      <c r="AD60" s="484">
        <f t="shared" si="1009"/>
        <v>383.79079920841178</v>
      </c>
      <c r="AE60" s="486">
        <f t="shared" si="1169"/>
        <v>-4.0620169218055814E-3</v>
      </c>
      <c r="AF60" s="486">
        <f t="shared" si="1170"/>
        <v>1.4766613464170327E-2</v>
      </c>
      <c r="AG60" s="490">
        <f t="shared" si="1010"/>
        <v>0.78584837804364249</v>
      </c>
      <c r="AH60" s="491">
        <f t="shared" si="1171"/>
        <v>36782.993000000002</v>
      </c>
      <c r="AI60" s="483">
        <f t="shared" si="1172"/>
        <v>100.77532328767124</v>
      </c>
      <c r="AJ60" s="484">
        <f t="shared" si="1011"/>
        <v>104.58686998504399</v>
      </c>
      <c r="AK60" s="485">
        <f t="shared" si="1012"/>
        <v>0.28653936982203831</v>
      </c>
      <c r="AL60" s="486">
        <f t="shared" si="1173"/>
        <v>-1.3658934548187734E-2</v>
      </c>
      <c r="AM60" s="486">
        <f t="shared" si="1174"/>
        <v>4.9882620357822125E-3</v>
      </c>
      <c r="AN60" s="492">
        <f>DATI!EH57/1000</f>
        <v>0</v>
      </c>
      <c r="AO60" s="493">
        <f>DATI!EI57/1000</f>
        <v>0</v>
      </c>
      <c r="AP60" s="493">
        <f>DATI!EJ57/1000</f>
        <v>0</v>
      </c>
      <c r="AQ60" s="493">
        <f>DATI!EK57/1000</f>
        <v>0.86</v>
      </c>
      <c r="AR60" s="493">
        <f>DATI!EL57/1000</f>
        <v>0</v>
      </c>
      <c r="AS60" s="493">
        <f>DATI!EM57/1000</f>
        <v>0</v>
      </c>
      <c r="AT60" s="493">
        <f>DATI!EN57/1000</f>
        <v>0</v>
      </c>
      <c r="AU60" s="494">
        <f>DATI!EQ57/1000</f>
        <v>0</v>
      </c>
      <c r="AV60" s="494">
        <f>DATI!EP57/1000</f>
        <v>0</v>
      </c>
      <c r="AW60" s="493">
        <f>DATI!EQ57/1000</f>
        <v>0</v>
      </c>
      <c r="AX60" s="494"/>
      <c r="AY60" s="494"/>
      <c r="AZ60" s="494">
        <f>DATI!EV57/1000</f>
        <v>0</v>
      </c>
      <c r="BA60" s="494"/>
      <c r="BB60" s="495">
        <f>DATI!DE57/1000</f>
        <v>20.837</v>
      </c>
      <c r="BC60" s="496">
        <f>DATI!DF57/1000</f>
        <v>0</v>
      </c>
      <c r="BD60" s="493">
        <f>DATI!DG57/1000</f>
        <v>1.6879999999999999</v>
      </c>
      <c r="BE60" s="496">
        <f>DATI!DH57/1000</f>
        <v>21375.839</v>
      </c>
      <c r="BF60" s="496">
        <f>DATI!DI57/1000</f>
        <v>38.357500000000002</v>
      </c>
      <c r="BG60" s="496">
        <f>DATI!DJ57/1000</f>
        <v>8140.951</v>
      </c>
      <c r="BH60" s="496">
        <f>DATI!DK57/1000</f>
        <v>2642.3879999999999</v>
      </c>
      <c r="BI60" s="496">
        <f>DATI!DL57/1000</f>
        <v>18894.653999999999</v>
      </c>
      <c r="BJ60" s="496">
        <f>DATI!DM57/1000</f>
        <v>116.07</v>
      </c>
      <c r="BK60" s="496">
        <f>DATI!DN57/1000</f>
        <v>37.927</v>
      </c>
      <c r="BL60" s="496">
        <f>DATI!DO57/1000</f>
        <v>41.728000000000002</v>
      </c>
      <c r="BM60" s="496">
        <f>DATI!DP57/1000</f>
        <v>10387.505999999999</v>
      </c>
      <c r="BN60" s="496">
        <f>DATI!DQ57/1000</f>
        <v>169.78399999999999</v>
      </c>
      <c r="BO60" s="496">
        <f>DATI!DR57/1000</f>
        <v>2247.5929999999998</v>
      </c>
      <c r="BP60" s="496">
        <f>DATI!DS57/1000</f>
        <v>518.92499999999995</v>
      </c>
      <c r="BQ60" s="496">
        <f>DATI!DT57/1000</f>
        <v>20.084</v>
      </c>
      <c r="BR60" s="496">
        <f>DATI!DU57/1000</f>
        <v>27004.984</v>
      </c>
      <c r="BS60" s="496">
        <f>DATI!DV57/1000</f>
        <v>23952.71</v>
      </c>
      <c r="BT60" s="496">
        <f>DATI!DW57/1000</f>
        <v>2.452</v>
      </c>
      <c r="BU60" s="496">
        <f>DATI!DX57/1000</f>
        <v>297.81200000000001</v>
      </c>
      <c r="BV60" s="497">
        <f>DATI!DY57/1000</f>
        <v>174.37</v>
      </c>
      <c r="BW60" s="498">
        <f>DATI!DZ57/1000</f>
        <v>1.6879999999999999</v>
      </c>
      <c r="BX60" s="499">
        <f>DATI!EA57/1000</f>
        <v>0</v>
      </c>
      <c r="BY60" s="499">
        <f>DATI!EB57/1000</f>
        <v>0</v>
      </c>
      <c r="BZ60" s="499">
        <f>DATI!EC57/1000</f>
        <v>0</v>
      </c>
      <c r="CA60" s="499">
        <f>DATI!ED57/1000</f>
        <v>0</v>
      </c>
      <c r="CB60" s="499">
        <f>DATI!EE57/1000</f>
        <v>0</v>
      </c>
      <c r="CC60" s="499">
        <f>DATI!EF57/1000</f>
        <v>0</v>
      </c>
      <c r="CD60" s="500">
        <f>DATI!EG57/1000</f>
        <v>0</v>
      </c>
      <c r="CE60" s="498">
        <f t="shared" si="1031"/>
        <v>5.9246853834824198E-2</v>
      </c>
      <c r="CF60" s="499">
        <f t="shared" si="1032"/>
        <v>0</v>
      </c>
      <c r="CG60" s="499">
        <f t="shared" si="1033"/>
        <v>4.7995723603773697E-3</v>
      </c>
      <c r="CH60" s="499">
        <f t="shared" si="1034"/>
        <v>60.778960926704158</v>
      </c>
      <c r="CI60" s="499">
        <f t="shared" si="1035"/>
        <v>0.10906374218789984</v>
      </c>
      <c r="CJ60" s="499">
        <f t="shared" si="1036"/>
        <v>23.147561259944613</v>
      </c>
      <c r="CK60" s="499">
        <f t="shared" si="1037"/>
        <v>7.5132301008251394</v>
      </c>
      <c r="CL60" s="499">
        <f t="shared" si="1038"/>
        <v>53.724087142946509</v>
      </c>
      <c r="CM60" s="499">
        <f t="shared" si="1039"/>
        <v>0.33002746674703864</v>
      </c>
      <c r="CN60" s="499">
        <f t="shared" si="1040"/>
        <v>0.10783968063509033</v>
      </c>
      <c r="CO60" s="499">
        <f t="shared" si="1041"/>
        <v>0.11864724849160359</v>
      </c>
      <c r="CP60" s="499">
        <f t="shared" si="1042"/>
        <v>29.535300172306922</v>
      </c>
      <c r="CQ60" s="499">
        <f t="shared" si="1043"/>
        <v>0.48275509101558722</v>
      </c>
      <c r="CR60" s="499">
        <f t="shared" si="1044"/>
        <v>6.3906903081621165</v>
      </c>
      <c r="CS60" s="499">
        <f t="shared" si="1045"/>
        <v>1.4754846487611528</v>
      </c>
      <c r="CT60" s="499">
        <f t="shared" si="1046"/>
        <v>5.7105812373115572E-2</v>
      </c>
      <c r="CU60" s="499">
        <f t="shared" si="1047"/>
        <v>76.784582226796857</v>
      </c>
      <c r="CV60" s="499">
        <f t="shared" si="1048"/>
        <v>68.105903360269323</v>
      </c>
      <c r="CW60" s="499">
        <f t="shared" si="1049"/>
        <v>6.9718906561879795E-3</v>
      </c>
      <c r="CX60" s="499">
        <f t="shared" si="1050"/>
        <v>0.84678331978003851</v>
      </c>
      <c r="CY60" s="500">
        <f t="shared" si="1051"/>
        <v>0.49579468748756034</v>
      </c>
      <c r="CZ60" s="482">
        <f>DATI!AA57</f>
        <v>167442.26449999999</v>
      </c>
      <c r="DA60" s="483">
        <f t="shared" si="1052"/>
        <v>458.74593013698626</v>
      </c>
      <c r="DB60" s="484">
        <f t="shared" si="288"/>
        <v>476.09672076611184</v>
      </c>
      <c r="DC60" s="485">
        <f t="shared" si="1053"/>
        <v>1.3043745774414024</v>
      </c>
      <c r="DD60" s="501">
        <f t="shared" si="1192"/>
        <v>-6.7050653847688362E-3</v>
      </c>
      <c r="DE60" s="502">
        <f t="shared" si="1054"/>
        <v>1.2073597047933884E-2</v>
      </c>
      <c r="DF60" s="483">
        <f t="shared" si="1193"/>
        <v>-1130.2900000000081</v>
      </c>
      <c r="DG60" s="503">
        <f t="shared" si="1194"/>
        <v>5.6796264413372342</v>
      </c>
      <c r="DH60" s="504">
        <f t="shared" si="1175"/>
        <v>3.6826271495468389E-2</v>
      </c>
      <c r="DI60" s="505">
        <f>DATI!AB57+DATI!AG57</f>
        <v>116018.15363342458</v>
      </c>
      <c r="DJ60" s="483">
        <f t="shared" si="1176"/>
        <v>317.85795516006732</v>
      </c>
      <c r="DK60" s="506">
        <f t="shared" si="290"/>
        <v>329.88004945556867</v>
      </c>
      <c r="DL60" s="507">
        <f t="shared" si="291"/>
        <v>0.90378095741251685</v>
      </c>
      <c r="DM60" s="508">
        <f t="shared" si="1195"/>
        <v>0.69288452338999862</v>
      </c>
      <c r="DN60" s="509">
        <f t="shared" si="1196"/>
        <v>6.2613360037277544E-3</v>
      </c>
      <c r="DO60" s="509">
        <f t="shared" si="1197"/>
        <v>4.0000000000000036E-3</v>
      </c>
      <c r="DP60" s="509">
        <f t="shared" si="1198"/>
        <v>-4.8571204834209526E-4</v>
      </c>
      <c r="DQ60" s="509">
        <f t="shared" si="1199"/>
        <v>1.8410529899552507E-2</v>
      </c>
      <c r="DR60" s="510">
        <f t="shared" si="1200"/>
        <v>-56.378798908059252</v>
      </c>
      <c r="DS60" s="510">
        <f t="shared" si="1201"/>
        <v>5.9634757648927916</v>
      </c>
      <c r="DT60" s="511">
        <f t="shared" si="1177"/>
        <v>3.8907944516022523E-2</v>
      </c>
      <c r="DU60" s="512" t="str">
        <f>DATI!AI57</f>
        <v>17/17</v>
      </c>
      <c r="DV60" s="511">
        <f>DATI!AJ57/DATI!AK57</f>
        <v>1</v>
      </c>
      <c r="DW60" s="513">
        <f>DATI!AB57</f>
        <v>115502.9835</v>
      </c>
      <c r="DX60" s="483">
        <f t="shared" si="1055"/>
        <v>316.44653013698633</v>
      </c>
      <c r="DY60" s="514">
        <f t="shared" si="1013"/>
        <v>328.41524120125791</v>
      </c>
      <c r="DZ60" s="485">
        <f t="shared" si="1014"/>
        <v>0.89976778411303548</v>
      </c>
      <c r="EA60" s="508">
        <f t="shared" si="1202"/>
        <v>0.689807820294977</v>
      </c>
      <c r="EB60" s="504">
        <f t="shared" si="1203"/>
        <v>6.8923079915201683E-3</v>
      </c>
      <c r="EC60" s="515">
        <f t="shared" si="1204"/>
        <v>51424.110866575415</v>
      </c>
      <c r="ED60" s="516">
        <f t="shared" si="1056"/>
        <v>140.88797497691894</v>
      </c>
      <c r="EE60" s="517">
        <f t="shared" si="296"/>
        <v>146.21667131054318</v>
      </c>
      <c r="EF60" s="518">
        <f t="shared" si="297"/>
        <v>0.40059362002888543</v>
      </c>
      <c r="EG60" s="519">
        <f t="shared" si="1057"/>
        <v>-2.0456222135525989E-2</v>
      </c>
      <c r="EH60" s="519">
        <f t="shared" si="1058"/>
        <v>-1.9375311591176814E-3</v>
      </c>
      <c r="EI60" s="501">
        <f t="shared" si="1059"/>
        <v>0.30711547661000138</v>
      </c>
      <c r="EJ60" s="520">
        <f t="shared" si="1060"/>
        <v>-1073.9112010919489</v>
      </c>
      <c r="EK60" s="520">
        <f t="shared" si="1061"/>
        <v>-0.28384932355552905</v>
      </c>
      <c r="EL60" s="482">
        <f>DATI!AD57</f>
        <v>37404.692999999999</v>
      </c>
      <c r="EM60" s="483">
        <f t="shared" si="1062"/>
        <v>102.47861095890411</v>
      </c>
      <c r="EN60" s="514">
        <f t="shared" si="300"/>
        <v>106.3545797815171</v>
      </c>
      <c r="EO60" s="485">
        <f t="shared" si="1063"/>
        <v>0.29138241036032081</v>
      </c>
      <c r="EP60" s="501">
        <f t="shared" si="1205"/>
        <v>-1.8491838996388538E-2</v>
      </c>
      <c r="EQ60" s="502">
        <f t="shared" si="1206"/>
        <v>6.3989477225301662E-5</v>
      </c>
      <c r="ER60" s="501">
        <f t="shared" si="1178"/>
        <v>3.0100392091202268E-2</v>
      </c>
      <c r="ES60" s="483">
        <f t="shared" si="1207"/>
        <v>-704.71300000000338</v>
      </c>
      <c r="ET60" s="501">
        <f t="shared" si="1064"/>
        <v>0.22338859971641151</v>
      </c>
      <c r="EU60" s="503">
        <f t="shared" si="1208"/>
        <v>6.8051385034806344E-3</v>
      </c>
      <c r="EV60" s="482">
        <f>DATI!AE57</f>
        <v>9576.6779999999999</v>
      </c>
      <c r="EW60" s="483">
        <f t="shared" si="1065"/>
        <v>26.237473972602739</v>
      </c>
      <c r="EX60" s="514">
        <f t="shared" si="304"/>
        <v>27.229833550375606</v>
      </c>
      <c r="EY60" s="485">
        <f t="shared" si="1015"/>
        <v>7.4602283699659197E-2</v>
      </c>
      <c r="EZ60" s="501">
        <f t="shared" si="1209"/>
        <v>-3.4557880790856477E-2</v>
      </c>
      <c r="FA60" s="502">
        <f t="shared" si="1210"/>
        <v>-1.6305787658050533E-2</v>
      </c>
      <c r="FB60" s="483">
        <f t="shared" si="1211"/>
        <v>-342.79600000000028</v>
      </c>
      <c r="FC60" s="503">
        <f t="shared" si="1212"/>
        <v>-0.45136372489110599</v>
      </c>
      <c r="FD60" s="483">
        <f>DATI!AG57</f>
        <v>515.17013342456983</v>
      </c>
      <c r="FE60" s="501">
        <f t="shared" si="1066"/>
        <v>3.0767030950215671E-3</v>
      </c>
      <c r="FF60" s="483">
        <f t="shared" si="1213"/>
        <v>9061.5078665754299</v>
      </c>
      <c r="FG60" s="501">
        <f t="shared" si="1179"/>
        <v>2.5765025296064892E-2</v>
      </c>
      <c r="FH60" s="482">
        <f>DATI!AF57</f>
        <v>4957.91</v>
      </c>
      <c r="FI60" s="483">
        <f t="shared" si="1180"/>
        <v>13.58331506849315</v>
      </c>
      <c r="FJ60" s="509">
        <f t="shared" si="1067"/>
        <v>2.9609668830058136E-2</v>
      </c>
      <c r="FK60" s="509">
        <f t="shared" si="1181"/>
        <v>-1.9590356137598425E-2</v>
      </c>
      <c r="FL60" s="521">
        <f>DATI!AL57</f>
        <v>1762.9063663393258</v>
      </c>
      <c r="FM60" s="522" t="str">
        <f>DATI!AM57</f>
        <v>8/8</v>
      </c>
      <c r="FN60" s="523">
        <f>DATI!AN57/DATI!AO57</f>
        <v>1</v>
      </c>
      <c r="FO60" s="486">
        <f t="shared" si="1182"/>
        <v>0.35557449940384678</v>
      </c>
      <c r="FP60" s="524">
        <f t="shared" si="1068"/>
        <v>1.0528443171761607E-2</v>
      </c>
      <c r="FQ60" s="486">
        <f t="shared" si="1183"/>
        <v>-0.11300592139751128</v>
      </c>
      <c r="FR60" s="482">
        <f>DATI!AP57</f>
        <v>6660.9629999999997</v>
      </c>
      <c r="FS60" s="525">
        <f>DATI!AQ57</f>
        <v>68.822000000000017</v>
      </c>
      <c r="FT60" s="525">
        <f>DATI!AR57</f>
        <v>4195.719000000001</v>
      </c>
      <c r="FU60" s="495">
        <f>DATI!AS57/1000</f>
        <v>34.991999999999997</v>
      </c>
      <c r="FV60" s="496">
        <f>DATI!AT57/1000</f>
        <v>10.541</v>
      </c>
      <c r="FW60" s="496">
        <f>DATI!AU57/1000</f>
        <v>1.6879999999999999</v>
      </c>
      <c r="FX60" s="496">
        <f>DATI!AV57/1000</f>
        <v>21375.839</v>
      </c>
      <c r="FY60" s="496">
        <f>DATI!AW57/1000</f>
        <v>38.357500000000002</v>
      </c>
      <c r="FZ60" s="496">
        <f>DATI!AX57/1000</f>
        <v>8025.1610000000001</v>
      </c>
      <c r="GA60" s="496">
        <f>DATI!AY57/1000</f>
        <v>2643.1480000000001</v>
      </c>
      <c r="GB60" s="496">
        <f>DATI!AZ57/1000</f>
        <v>18894.653999999999</v>
      </c>
      <c r="GC60" s="496">
        <f>DATI!BA57/1000</f>
        <v>116.07</v>
      </c>
      <c r="GD60" s="496">
        <f>DATI!BB57/1000</f>
        <v>50.994</v>
      </c>
      <c r="GE60" s="496">
        <f>DATI!BC57/1000</f>
        <v>41.728000000000002</v>
      </c>
      <c r="GF60" s="496">
        <f>DATI!BD57/1000</f>
        <v>10387.505999999999</v>
      </c>
      <c r="GG60" s="496">
        <f>DATI!BE57/1000</f>
        <v>169.78399999999999</v>
      </c>
      <c r="GH60" s="496">
        <f>DATI!BF57/1000</f>
        <v>2247.5929999999998</v>
      </c>
      <c r="GI60" s="496">
        <f>DATI!BG57/1000</f>
        <v>0.39100000000000001</v>
      </c>
      <c r="GJ60" s="496">
        <f>DATI!BH57/1000</f>
        <v>518.92499999999995</v>
      </c>
      <c r="GK60" s="496">
        <f>DATI!BI57/1000</f>
        <v>20.084</v>
      </c>
      <c r="GL60" s="496">
        <f>DATI!BJ57/1000</f>
        <v>27004.984</v>
      </c>
      <c r="GM60" s="496">
        <f>DATI!BK57/1000</f>
        <v>23445.91</v>
      </c>
      <c r="GN60" s="496">
        <f>DATI!BL57/1000</f>
        <v>2.452</v>
      </c>
      <c r="GO60" s="496">
        <f>DATI!BM57/1000</f>
        <v>297.81200000000001</v>
      </c>
      <c r="GP60" s="497">
        <f>DATI!BN57/1000</f>
        <v>174.37</v>
      </c>
      <c r="GQ60" s="498">
        <f>DATI!BO57/1000</f>
        <v>1.6879999999999999</v>
      </c>
      <c r="GR60" s="499">
        <f>DATI!BP57/1000</f>
        <v>0</v>
      </c>
      <c r="GS60" s="499">
        <f>DATI!BQ57/1000</f>
        <v>0</v>
      </c>
      <c r="GT60" s="499">
        <f>DATI!BR57/1000</f>
        <v>0</v>
      </c>
      <c r="GU60" s="499">
        <f>DATI!BS57/1000</f>
        <v>0</v>
      </c>
      <c r="GV60" s="499">
        <f>DATI!BT57/1000</f>
        <v>0</v>
      </c>
      <c r="GW60" s="499">
        <f>DATI!BU57/1000</f>
        <v>0</v>
      </c>
      <c r="GX60" s="500">
        <f>DATI!BV57/1000</f>
        <v>0</v>
      </c>
      <c r="GY60" s="498">
        <f t="shared" si="1072"/>
        <v>9.9494452626969723E-2</v>
      </c>
      <c r="GZ60" s="499">
        <f t="shared" si="1073"/>
        <v>2.9971737115366024E-2</v>
      </c>
      <c r="HA60" s="499">
        <f t="shared" si="1074"/>
        <v>4.7995723603773697E-3</v>
      </c>
      <c r="HB60" s="499">
        <f t="shared" si="1075"/>
        <v>60.778960926704158</v>
      </c>
      <c r="HC60" s="499">
        <f t="shared" si="1076"/>
        <v>0.10906374218789984</v>
      </c>
      <c r="HD60" s="499">
        <f t="shared" si="1077"/>
        <v>22.818329930792896</v>
      </c>
      <c r="HE60" s="499">
        <f t="shared" si="1078"/>
        <v>7.5153910457267319</v>
      </c>
      <c r="HF60" s="499">
        <f t="shared" si="1079"/>
        <v>53.724087142946509</v>
      </c>
      <c r="HG60" s="499">
        <f t="shared" si="1080"/>
        <v>0.33002746674703864</v>
      </c>
      <c r="HH60" s="499">
        <f t="shared" si="1081"/>
        <v>0.14499371619969406</v>
      </c>
      <c r="HI60" s="499">
        <f t="shared" si="1082"/>
        <v>0.11864724849160359</v>
      </c>
      <c r="HJ60" s="499">
        <f t="shared" si="1083"/>
        <v>29.535300172306922</v>
      </c>
      <c r="HK60" s="499">
        <f t="shared" si="1084"/>
        <v>0.48275509101558722</v>
      </c>
      <c r="HL60" s="499">
        <f t="shared" si="1085"/>
        <v>6.3906903081621165</v>
      </c>
      <c r="HM60" s="499">
        <f t="shared" si="1086"/>
        <v>1.1117492848978386E-3</v>
      </c>
      <c r="HN60" s="499">
        <f t="shared" si="1087"/>
        <v>1.4754846487611528</v>
      </c>
      <c r="HO60" s="499">
        <f t="shared" si="1088"/>
        <v>5.7105812373115572E-2</v>
      </c>
      <c r="HP60" s="499">
        <f t="shared" si="1089"/>
        <v>76.784582226796857</v>
      </c>
      <c r="HQ60" s="499">
        <f t="shared" si="1090"/>
        <v>66.664894312734219</v>
      </c>
      <c r="HR60" s="499">
        <f t="shared" si="1091"/>
        <v>6.9718906561879795E-3</v>
      </c>
      <c r="HS60" s="499">
        <f t="shared" si="1092"/>
        <v>0.84678331978003851</v>
      </c>
      <c r="HT60" s="500">
        <f t="shared" si="1093"/>
        <v>0.49579468748756034</v>
      </c>
      <c r="HU60" s="526">
        <f t="shared" si="1184"/>
        <v>51424.110866575429</v>
      </c>
      <c r="HV60" s="527">
        <f t="shared" si="1185"/>
        <v>37405.582999999999</v>
      </c>
      <c r="HW60" s="528">
        <f t="shared" si="1214"/>
        <v>0</v>
      </c>
      <c r="HX60" s="529">
        <f>DATI!CQ57</f>
        <v>0</v>
      </c>
      <c r="HY60" s="529">
        <f>DATI!CT57</f>
        <v>0</v>
      </c>
      <c r="HZ60" s="530">
        <f t="shared" si="1094"/>
        <v>0</v>
      </c>
      <c r="IA60" s="530">
        <f t="shared" si="1095"/>
        <v>0</v>
      </c>
      <c r="IB60" s="501">
        <f t="shared" si="1096"/>
        <v>0</v>
      </c>
      <c r="IC60" s="529">
        <f>DATI!CV57</f>
        <v>362.7308532848208</v>
      </c>
      <c r="ID60" s="531">
        <f t="shared" si="1186"/>
        <v>362.7308532848208</v>
      </c>
      <c r="IE60" s="532">
        <f t="shared" si="1097"/>
        <v>2.1663040354116857E-3</v>
      </c>
      <c r="IF60" s="532">
        <f t="shared" si="1098"/>
        <v>7.0537117156183656E-3</v>
      </c>
      <c r="IG60" s="528">
        <f t="shared" si="1215"/>
        <v>0</v>
      </c>
      <c r="IH60" s="509">
        <f t="shared" si="1016"/>
        <v>0</v>
      </c>
      <c r="II60" s="529">
        <f>DATI!CX57</f>
        <v>0</v>
      </c>
      <c r="IJ60" s="529">
        <f>DATI!DA57</f>
        <v>0</v>
      </c>
      <c r="IK60" s="534">
        <f>DATI!CS57</f>
        <v>33687.790866575422</v>
      </c>
      <c r="IL60" s="513">
        <f t="shared" si="1187"/>
        <v>15066.46609039581</v>
      </c>
      <c r="IM60" s="513">
        <f t="shared" si="1188"/>
        <v>14086.540458258452</v>
      </c>
      <c r="IN60" s="501">
        <f t="shared" si="1100"/>
        <v>8.998006647476875E-2</v>
      </c>
      <c r="IO60" s="501">
        <f t="shared" si="1101"/>
        <v>0.2929844743351448</v>
      </c>
      <c r="IP60" s="528">
        <f t="shared" si="1216"/>
        <v>1047.9382238203871</v>
      </c>
      <c r="IQ60" s="509">
        <f t="shared" si="1017"/>
        <v>6.1011258746997655E-3</v>
      </c>
      <c r="IR60" s="529">
        <f>DATI!CZ57</f>
        <v>19669.262999999999</v>
      </c>
      <c r="IS60" s="513">
        <f t="shared" si="1217"/>
        <v>36357.644776179615</v>
      </c>
      <c r="IT60" s="534">
        <f>DATI!CR57</f>
        <v>17736.32</v>
      </c>
      <c r="IU60" s="536">
        <f>DATI!CU57</f>
        <v>18621.324776179612</v>
      </c>
      <c r="IV60" s="501">
        <f t="shared" si="1103"/>
        <v>-2.1799840603425616E-2</v>
      </c>
      <c r="IW60" s="509">
        <f t="shared" si="1189"/>
        <v>0.21713541013523271</v>
      </c>
      <c r="IX60" s="501">
        <f t="shared" si="1190"/>
        <v>0.70701552566485515</v>
      </c>
      <c r="IY60" s="534">
        <f>DATI!CW57</f>
        <v>617.19477885253718</v>
      </c>
      <c r="IZ60" s="537">
        <f t="shared" si="1191"/>
        <v>36974.839555032151</v>
      </c>
      <c r="JA60" s="538">
        <f t="shared" si="1104"/>
        <v>0.22082142561463119</v>
      </c>
      <c r="JB60" s="538">
        <f t="shared" si="1105"/>
        <v>0.7190175762293054</v>
      </c>
      <c r="JC60" s="539">
        <f t="shared" si="1218"/>
        <v>36357.644776179615</v>
      </c>
      <c r="JD60" s="509">
        <f t="shared" si="1018"/>
        <v>0.21167523260904722</v>
      </c>
      <c r="JE60" s="529">
        <f>DATI!CY57</f>
        <v>17736.32</v>
      </c>
      <c r="JF60" s="529">
        <f>DATI!DB57</f>
        <v>18621.324776179612</v>
      </c>
      <c r="JG60" s="505">
        <f t="shared" si="1107"/>
        <v>112077.13098489275</v>
      </c>
      <c r="JH60" s="485">
        <f t="shared" si="350"/>
        <v>318.67434840372351</v>
      </c>
      <c r="JI60" s="508">
        <f t="shared" si="1108"/>
        <v>0.66934791714365971</v>
      </c>
      <c r="JJ60" s="522" t="str">
        <f>DATI!CN57</f>
        <v>15/18</v>
      </c>
      <c r="JK60" s="523">
        <f>DATI!CO57/DATI!CP57</f>
        <v>0.99840909329060856</v>
      </c>
      <c r="JL60" s="540">
        <f t="shared" si="1109"/>
        <v>-1.4862359042429908E-3</v>
      </c>
      <c r="JM60" s="541">
        <f t="shared" si="1110"/>
        <v>5.254058284861131E-3</v>
      </c>
      <c r="JN60" s="542">
        <f t="shared" si="1111"/>
        <v>148434.77576107235</v>
      </c>
      <c r="JO60" s="513">
        <f t="shared" si="1112"/>
        <v>149051.97053992489</v>
      </c>
      <c r="JP60" s="508">
        <f t="shared" si="1113"/>
        <v>0.88648332727889234</v>
      </c>
      <c r="JQ60" s="509">
        <f t="shared" si="1114"/>
        <v>1.4775817881673703E-4</v>
      </c>
      <c r="JR60" s="543">
        <f t="shared" si="1115"/>
        <v>0.89016934275829085</v>
      </c>
      <c r="JS60" s="504">
        <f t="shared" si="1116"/>
        <v>7.0557827495387748E-4</v>
      </c>
      <c r="JT60" s="495">
        <f>DATI!BW57</f>
        <v>20311.014373414993</v>
      </c>
      <c r="JU60" s="496">
        <f>DATI!BX57</f>
        <v>12875.328648784578</v>
      </c>
      <c r="JV60" s="496">
        <f>DATI!BY57</f>
        <v>11871.384429166397</v>
      </c>
      <c r="JW60" s="496">
        <f>DATI!BZ57</f>
        <v>27004.984</v>
      </c>
      <c r="JX60" s="496">
        <f>DATI!CA57</f>
        <v>23445.91</v>
      </c>
      <c r="JY60" s="496">
        <f>DATI!CB57</f>
        <v>7624.0200605374212</v>
      </c>
      <c r="JZ60" s="496">
        <f>DATI!CC57</f>
        <v>3515.7974102194084</v>
      </c>
      <c r="KA60" s="496">
        <f>DATI!CD57</f>
        <v>222.03122251668105</v>
      </c>
      <c r="KB60" s="496">
        <f>DATI!CE57</f>
        <v>2022.8336464132071</v>
      </c>
      <c r="KC60" s="496">
        <f>DATI!CF57</f>
        <v>0</v>
      </c>
      <c r="KD60" s="496">
        <f>DATI!CG57</f>
        <v>380.7405</v>
      </c>
      <c r="KE60" s="496">
        <f>DATI!CH57</f>
        <v>34.292160667419431</v>
      </c>
      <c r="KF60" s="496">
        <f>DATI!CI57</f>
        <v>49.974120972633365</v>
      </c>
      <c r="KG60" s="496">
        <f>DATI!CJ57</f>
        <v>113.74860221385956</v>
      </c>
      <c r="KH60" s="496">
        <f>DATI!CK57</f>
        <v>467.03248762786387</v>
      </c>
      <c r="KI60" s="496">
        <f>DATI!CL57</f>
        <v>240.70332259435625</v>
      </c>
      <c r="KJ60" s="544">
        <f t="shared" si="353"/>
        <v>57.751293363667102</v>
      </c>
      <c r="KK60" s="545">
        <f t="shared" si="1118"/>
        <v>-4.174481238869425E-3</v>
      </c>
      <c r="KL60" s="546">
        <f t="shared" si="354"/>
        <v>36.609047105142984</v>
      </c>
      <c r="KM60" s="545">
        <f t="shared" si="1119"/>
        <v>1.99530120368097E-2</v>
      </c>
      <c r="KN60" s="546">
        <f t="shared" si="355"/>
        <v>33.754483759266179</v>
      </c>
      <c r="KO60" s="545">
        <f t="shared" si="1120"/>
        <v>0.19974988070763694</v>
      </c>
      <c r="KP60" s="546">
        <f t="shared" si="356"/>
        <v>76.784582226796857</v>
      </c>
      <c r="KQ60" s="545">
        <f t="shared" si="1121"/>
        <v>1.941103459358914E-2</v>
      </c>
      <c r="KR60" s="546">
        <f t="shared" si="357"/>
        <v>66.664894312734219</v>
      </c>
      <c r="KS60" s="545">
        <f t="shared" si="1122"/>
        <v>-4.2179499934297945E-3</v>
      </c>
      <c r="KT60" s="546">
        <f t="shared" si="358"/>
        <v>21.677746420330571</v>
      </c>
      <c r="KU60" s="545">
        <f t="shared" si="1123"/>
        <v>4.8868662130942882E-2</v>
      </c>
      <c r="KV60" s="546">
        <f t="shared" si="359"/>
        <v>9.9966374850565209</v>
      </c>
      <c r="KW60" s="545">
        <f t="shared" si="1124"/>
        <v>-0.12236149474191105</v>
      </c>
      <c r="KX60" s="546">
        <f t="shared" si="360"/>
        <v>0.6313121556468364</v>
      </c>
      <c r="KY60" s="545">
        <f t="shared" si="1125"/>
        <v>0.39348167319793248</v>
      </c>
      <c r="KZ60" s="546">
        <f t="shared" si="361"/>
        <v>5.751621124979974</v>
      </c>
      <c r="LA60" s="545">
        <f t="shared" si="1126"/>
        <v>4.6205247762834391E-2</v>
      </c>
      <c r="LB60" s="547" t="s">
        <v>177</v>
      </c>
      <c r="LC60" s="548" t="s">
        <v>177</v>
      </c>
      <c r="LD60" s="546">
        <f t="shared" si="362"/>
        <v>1.0825779504006279</v>
      </c>
      <c r="LE60" s="545">
        <f t="shared" si="1127"/>
        <v>0.30549813076302562</v>
      </c>
      <c r="LF60" s="546">
        <f t="shared" si="363"/>
        <v>9.7504565472136415E-2</v>
      </c>
      <c r="LG60" s="545">
        <f t="shared" si="1128"/>
        <v>0.42437531922483018</v>
      </c>
      <c r="LH60" s="546">
        <f t="shared" si="364"/>
        <v>0.14209384464123584</v>
      </c>
      <c r="LI60" s="545">
        <f t="shared" si="1129"/>
        <v>3.3991307841030105E-2</v>
      </c>
      <c r="LJ60" s="546">
        <f t="shared" si="365"/>
        <v>0.32342692370687226</v>
      </c>
      <c r="LK60" s="545">
        <f t="shared" si="1130"/>
        <v>-6.2346563598875263E-2</v>
      </c>
      <c r="LL60" s="546">
        <f t="shared" si="366"/>
        <v>1.3279361487067425</v>
      </c>
      <c r="LM60" s="545">
        <f t="shared" si="1131"/>
        <v>-0.37465494502771945</v>
      </c>
      <c r="LN60" s="546">
        <f t="shared" si="367"/>
        <v>0.68440344441639211</v>
      </c>
      <c r="LO60" s="549">
        <f t="shared" si="1132"/>
        <v>-0.35828514964256947</v>
      </c>
      <c r="LP60" s="550">
        <f t="shared" si="1133"/>
        <v>0.12130159869771108</v>
      </c>
      <c r="LQ60" s="551">
        <f t="shared" si="1134"/>
        <v>7.6894138330197856E-2</v>
      </c>
      <c r="LR60" s="551">
        <f t="shared" si="1135"/>
        <v>7.0898374819616694E-2</v>
      </c>
      <c r="LS60" s="551">
        <f t="shared" si="1136"/>
        <v>0.16127937639066034</v>
      </c>
      <c r="LT60" s="551">
        <f t="shared" si="1137"/>
        <v>0.14002384684662456</v>
      </c>
      <c r="LU60" s="551">
        <f t="shared" si="1138"/>
        <v>4.553223215956579E-2</v>
      </c>
      <c r="LV60" s="551">
        <f t="shared" si="1139"/>
        <v>2.0997072756498755E-2</v>
      </c>
      <c r="LW60" s="551">
        <f t="shared" si="1140"/>
        <v>1.3260166014816472E-3</v>
      </c>
      <c r="LX60" s="552">
        <f t="shared" si="1141"/>
        <v>1.2080782904206406E-2</v>
      </c>
      <c r="LY60" s="553" t="s">
        <v>177</v>
      </c>
      <c r="LZ60" s="552">
        <f t="shared" si="1142"/>
        <v>2.2738613882040517E-3</v>
      </c>
      <c r="MA60" s="552">
        <f t="shared" si="1143"/>
        <v>2.0479990980663924E-4</v>
      </c>
      <c r="MB60" s="552">
        <f t="shared" si="1144"/>
        <v>2.9845583563899646E-4</v>
      </c>
      <c r="MC60" s="552">
        <f t="shared" si="1145"/>
        <v>6.7933029067377164E-4</v>
      </c>
      <c r="MD60" s="552">
        <f t="shared" si="1146"/>
        <v>2.7892150707736272E-3</v>
      </c>
      <c r="ME60" s="552">
        <f t="shared" si="1147"/>
        <v>1.4375302634201789E-3</v>
      </c>
      <c r="MF60" s="550">
        <f t="shared" si="1148"/>
        <v>0.17584839592836138</v>
      </c>
      <c r="MG60" s="551">
        <f t="shared" si="1149"/>
        <v>0.11147182746828854</v>
      </c>
      <c r="MH60" s="551">
        <f t="shared" si="1150"/>
        <v>0.10277989424547113</v>
      </c>
      <c r="MI60" s="551">
        <f t="shared" si="1151"/>
        <v>0.23380334586768489</v>
      </c>
      <c r="MJ60" s="551">
        <f t="shared" si="1152"/>
        <v>0.20298964831501518</v>
      </c>
      <c r="MK60" s="551">
        <f t="shared" si="1153"/>
        <v>6.6007126651732084E-2</v>
      </c>
      <c r="ML60" s="551">
        <f t="shared" si="1154"/>
        <v>3.0439018142067373E-2</v>
      </c>
      <c r="MM60" s="551">
        <f t="shared" si="1155"/>
        <v>1.9222985916782058E-3</v>
      </c>
      <c r="MN60" s="552">
        <f t="shared" si="1156"/>
        <v>1.7513258836410982E-2</v>
      </c>
      <c r="MO60" s="553" t="s">
        <v>177</v>
      </c>
      <c r="MP60" s="552">
        <f t="shared" si="1157"/>
        <v>3.2963693963801374E-3</v>
      </c>
      <c r="MQ60" s="552">
        <f t="shared" si="1158"/>
        <v>2.9689415483730278E-4</v>
      </c>
      <c r="MR60" s="552">
        <f t="shared" si="1159"/>
        <v>4.3266519580971137E-4</v>
      </c>
      <c r="MS60" s="552">
        <f t="shared" si="1160"/>
        <v>9.84810943986218E-4</v>
      </c>
      <c r="MT60" s="552">
        <f t="shared" si="1161"/>
        <v>4.0434668739778822E-3</v>
      </c>
      <c r="MU60" s="552">
        <f t="shared" si="1162"/>
        <v>2.0839576199722688E-3</v>
      </c>
      <c r="MV60" s="505">
        <f t="shared" si="1019"/>
        <v>116350.45560489275</v>
      </c>
      <c r="MW60" s="485">
        <f t="shared" si="1020"/>
        <v>318.67434840372351</v>
      </c>
      <c r="MX60" s="543">
        <f t="shared" si="1021"/>
        <v>0.67739563181139062</v>
      </c>
      <c r="MY60" s="1494"/>
      <c r="MZ60" s="1495"/>
      <c r="NA60" s="1496"/>
      <c r="NB60" s="542">
        <f t="shared" si="1163"/>
        <v>152708.10038107235</v>
      </c>
      <c r="NC60" s="534">
        <f t="shared" si="1164"/>
        <v>153325.29515992489</v>
      </c>
      <c r="ND60" s="508">
        <f t="shared" si="1022"/>
        <v>0.8890708644204377</v>
      </c>
      <c r="NE60" s="557">
        <f t="shared" si="1023"/>
        <v>0.89266418981824502</v>
      </c>
    </row>
    <row r="61" spans="1:369" ht="8.25" customHeight="1" outlineLevel="1" x14ac:dyDescent="0.2">
      <c r="A61" s="558" t="s">
        <v>182</v>
      </c>
      <c r="B61" s="559">
        <f>DATI!D58</f>
        <v>84</v>
      </c>
      <c r="C61" s="1516" t="str">
        <f>DATI!F58 &amp; "/" &amp; DATI!E58 &amp; " (" &amp; TEXT(DATI!F58/DATI!E58,"0,0%") &amp; ")"</f>
        <v>84/84 (100,0%)</v>
      </c>
      <c r="D61" s="560">
        <f>DATI!G58</f>
        <v>332593</v>
      </c>
      <c r="E61" s="561">
        <f t="shared" si="1165"/>
        <v>3.3369445866917521E-2</v>
      </c>
      <c r="F61" s="562">
        <f t="shared" si="1025"/>
        <v>-1.3331869814024273E-2</v>
      </c>
      <c r="G61" s="563">
        <f>DATI!H58</f>
        <v>159320.68900000001</v>
      </c>
      <c r="H61" s="564">
        <f t="shared" si="1006"/>
        <v>436.4950383561644</v>
      </c>
      <c r="I61" s="565">
        <f t="shared" si="1007"/>
        <v>479.02598370981951</v>
      </c>
      <c r="J61" s="566">
        <f t="shared" si="1026"/>
        <v>1.3123999553693686</v>
      </c>
      <c r="K61" s="567">
        <f t="shared" si="1008"/>
        <v>-1.8834707932860094E-2</v>
      </c>
      <c r="L61" s="567">
        <f t="shared" si="1166"/>
        <v>-5.5771925234867157E-3</v>
      </c>
      <c r="M61" s="567">
        <f t="shared" si="1027"/>
        <v>3.4063096047941534E-2</v>
      </c>
      <c r="N61" s="568">
        <f>DATI!I58</f>
        <v>45131.235000000001</v>
      </c>
      <c r="O61" s="568"/>
      <c r="P61" s="568">
        <f>DATI!J58</f>
        <v>10318.214</v>
      </c>
      <c r="Q61" s="564">
        <f>DATI!K58</f>
        <v>10318.214</v>
      </c>
      <c r="R61" s="564">
        <f>DATI!L58</f>
        <v>0</v>
      </c>
      <c r="S61" s="564">
        <f t="shared" si="1167"/>
        <v>0</v>
      </c>
      <c r="T61" s="568">
        <f>DATI!M58</f>
        <v>3032.65</v>
      </c>
      <c r="U61" s="564">
        <f>DATI!N58</f>
        <v>3032.65</v>
      </c>
      <c r="V61" s="564">
        <f>DATI!O58</f>
        <v>0</v>
      </c>
      <c r="W61" s="569">
        <f t="shared" si="1168"/>
        <v>0</v>
      </c>
      <c r="X61" s="570">
        <f>DATI!P58</f>
        <v>95774.251999999993</v>
      </c>
      <c r="Y61" s="564">
        <f>DATI!Q58</f>
        <v>7729.8549999999996</v>
      </c>
      <c r="Z61" s="568">
        <f>DATI!R58</f>
        <v>4555.1379999999999</v>
      </c>
      <c r="AA61" s="568">
        <f>DATI!U58</f>
        <v>509.12</v>
      </c>
      <c r="AB61" s="568">
        <f>DATI!V58</f>
        <v>0.08</v>
      </c>
      <c r="AC61" s="568">
        <f>DATI!W58</f>
        <v>114189.454</v>
      </c>
      <c r="AD61" s="565">
        <f t="shared" si="1009"/>
        <v>343.33089992874176</v>
      </c>
      <c r="AE61" s="567">
        <f t="shared" si="1169"/>
        <v>-1.1328066526900091E-2</v>
      </c>
      <c r="AF61" s="567">
        <f t="shared" si="1170"/>
        <v>2.0308786975277806E-3</v>
      </c>
      <c r="AG61" s="571">
        <f t="shared" si="1010"/>
        <v>0.71672709123169798</v>
      </c>
      <c r="AH61" s="572">
        <f t="shared" si="1171"/>
        <v>45131.235000000001</v>
      </c>
      <c r="AI61" s="564">
        <f t="shared" si="1172"/>
        <v>123.6472191780822</v>
      </c>
      <c r="AJ61" s="565">
        <f t="shared" si="1011"/>
        <v>135.69508378107778</v>
      </c>
      <c r="AK61" s="566">
        <f t="shared" si="1012"/>
        <v>0.37176735282487067</v>
      </c>
      <c r="AL61" s="567">
        <f t="shared" si="1173"/>
        <v>-3.7328265491327818E-2</v>
      </c>
      <c r="AM61" s="567">
        <f t="shared" si="1174"/>
        <v>-2.4320635219848865E-2</v>
      </c>
      <c r="AN61" s="573">
        <f>DATI!EH58/1000</f>
        <v>0</v>
      </c>
      <c r="AO61" s="574">
        <f>DATI!EI58/1000</f>
        <v>0</v>
      </c>
      <c r="AP61" s="574">
        <f>DATI!EJ58/1000</f>
        <v>0.08</v>
      </c>
      <c r="AQ61" s="574">
        <f>DATI!EK58/1000</f>
        <v>0</v>
      </c>
      <c r="AR61" s="574">
        <f>DATI!EL58/1000</f>
        <v>0</v>
      </c>
      <c r="AS61" s="574">
        <f>DATI!EM58/1000</f>
        <v>0</v>
      </c>
      <c r="AT61" s="574">
        <f>DATI!EN58/1000</f>
        <v>0</v>
      </c>
      <c r="AU61" s="575">
        <f>DATI!EQ58/1000</f>
        <v>0</v>
      </c>
      <c r="AV61" s="575">
        <f>DATI!EP58/1000</f>
        <v>0</v>
      </c>
      <c r="AW61" s="574">
        <f>DATI!EQ58/1000</f>
        <v>0</v>
      </c>
      <c r="AX61" s="575"/>
      <c r="AY61" s="575"/>
      <c r="AZ61" s="575">
        <f>DATI!EV58/1000</f>
        <v>0</v>
      </c>
      <c r="BA61" s="575"/>
      <c r="BB61" s="576">
        <f>DATI!DE58/1000</f>
        <v>55.024999999999999</v>
      </c>
      <c r="BC61" s="577">
        <f>DATI!DF58/1000</f>
        <v>105.74</v>
      </c>
      <c r="BD61" s="574">
        <f>DATI!DG58/1000</f>
        <v>1.8440000000000001</v>
      </c>
      <c r="BE61" s="577">
        <f>DATI!DH58/1000</f>
        <v>16001.057000000001</v>
      </c>
      <c r="BF61" s="577">
        <f>DATI!DI58/1000</f>
        <v>37.100999999999999</v>
      </c>
      <c r="BG61" s="577">
        <f>DATI!DJ58/1000</f>
        <v>8531.9120000000003</v>
      </c>
      <c r="BH61" s="577">
        <f>DATI!DK58/1000</f>
        <v>2631.0230000000001</v>
      </c>
      <c r="BI61" s="577">
        <f>DATI!DL58/1000</f>
        <v>6871.2790000000005</v>
      </c>
      <c r="BJ61" s="577">
        <f>DATI!DM58/1000</f>
        <v>126.14700000000001</v>
      </c>
      <c r="BK61" s="577">
        <f>DATI!DN58/1000</f>
        <v>22.539000000000001</v>
      </c>
      <c r="BL61" s="577">
        <f>DATI!DO58/1000</f>
        <v>42.109000000000002</v>
      </c>
      <c r="BM61" s="577">
        <f>DATI!DP58/1000</f>
        <v>124.16</v>
      </c>
      <c r="BN61" s="577">
        <f>DATI!DQ58/1000</f>
        <v>0</v>
      </c>
      <c r="BO61" s="577">
        <f>DATI!DR58/1000</f>
        <v>1900</v>
      </c>
      <c r="BP61" s="577">
        <f>DATI!DS58/1000</f>
        <v>1094.4380000000001</v>
      </c>
      <c r="BQ61" s="577">
        <f>DATI!DT58/1000</f>
        <v>12.654</v>
      </c>
      <c r="BR61" s="577">
        <f>DATI!DU58/1000</f>
        <v>22447.79</v>
      </c>
      <c r="BS61" s="577">
        <f>DATI!DV58/1000</f>
        <v>21081.07</v>
      </c>
      <c r="BT61" s="577">
        <f>DATI!DW58/1000</f>
        <v>12.946</v>
      </c>
      <c r="BU61" s="577">
        <f>DATI!DX58/1000</f>
        <v>37.353000000000002</v>
      </c>
      <c r="BV61" s="578">
        <f>DATI!DY58/1000</f>
        <v>14638.065000000001</v>
      </c>
      <c r="BW61" s="579">
        <f>DATI!DZ58/1000</f>
        <v>1.8440000000000001</v>
      </c>
      <c r="BX61" s="580">
        <f>DATI!EA58/1000</f>
        <v>0</v>
      </c>
      <c r="BY61" s="580">
        <f>DATI!EB58/1000</f>
        <v>0</v>
      </c>
      <c r="BZ61" s="580">
        <f>DATI!EC58/1000</f>
        <v>0</v>
      </c>
      <c r="CA61" s="580">
        <f>DATI!ED58/1000</f>
        <v>0</v>
      </c>
      <c r="CB61" s="580">
        <f>DATI!EE58/1000</f>
        <v>0</v>
      </c>
      <c r="CC61" s="580">
        <f>DATI!EF58/1000</f>
        <v>0</v>
      </c>
      <c r="CD61" s="581">
        <f>DATI!EG58/1000</f>
        <v>0</v>
      </c>
      <c r="CE61" s="579">
        <f t="shared" si="1031"/>
        <v>0.16544244767628905</v>
      </c>
      <c r="CF61" s="580">
        <f t="shared" si="1032"/>
        <v>0.31792611389896963</v>
      </c>
      <c r="CG61" s="580">
        <f t="shared" si="1033"/>
        <v>5.5443139212190276E-3</v>
      </c>
      <c r="CH61" s="580">
        <f t="shared" si="1034"/>
        <v>48.110023361886753</v>
      </c>
      <c r="CI61" s="580">
        <f t="shared" si="1035"/>
        <v>0.11155075422513402</v>
      </c>
      <c r="CJ61" s="580">
        <f t="shared" si="1036"/>
        <v>25.652710670398957</v>
      </c>
      <c r="CK61" s="580">
        <f t="shared" si="1037"/>
        <v>7.9106385281710683</v>
      </c>
      <c r="CL61" s="580">
        <f t="shared" si="1038"/>
        <v>20.659722243101928</v>
      </c>
      <c r="CM61" s="580">
        <f t="shared" si="1039"/>
        <v>0.37928338840564896</v>
      </c>
      <c r="CN61" s="580">
        <f t="shared" si="1040"/>
        <v>6.7767511643359896E-2</v>
      </c>
      <c r="CO61" s="580">
        <f t="shared" si="1041"/>
        <v>0.12660819680510413</v>
      </c>
      <c r="CP61" s="580">
        <f t="shared" si="1042"/>
        <v>0.37330911955453061</v>
      </c>
      <c r="CQ61" s="580">
        <f t="shared" si="1043"/>
        <v>0</v>
      </c>
      <c r="CR61" s="580">
        <f t="shared" si="1044"/>
        <v>5.7126878797809937</v>
      </c>
      <c r="CS61" s="580">
        <f t="shared" si="1045"/>
        <v>3.2906224725114481</v>
      </c>
      <c r="CT61" s="580">
        <f t="shared" si="1046"/>
        <v>3.8046501279341415E-2</v>
      </c>
      <c r="CU61" s="580">
        <f t="shared" si="1047"/>
        <v>67.493272558352103</v>
      </c>
      <c r="CV61" s="580">
        <f t="shared" si="1048"/>
        <v>63.383985832534059</v>
      </c>
      <c r="CW61" s="580">
        <f t="shared" si="1049"/>
        <v>3.8924451206128814E-2</v>
      </c>
      <c r="CX61" s="580">
        <f t="shared" si="1050"/>
        <v>0.11230843703866288</v>
      </c>
      <c r="CY61" s="581">
        <f t="shared" si="1051"/>
        <v>44.011945531024402</v>
      </c>
      <c r="CZ61" s="563">
        <f>DATI!AA58</f>
        <v>154339.565</v>
      </c>
      <c r="DA61" s="564">
        <f t="shared" si="1052"/>
        <v>422.84812328767123</v>
      </c>
      <c r="DB61" s="565">
        <f t="shared" si="288"/>
        <v>464.04934860324784</v>
      </c>
      <c r="DC61" s="566">
        <f t="shared" si="1053"/>
        <v>1.2713680783650625</v>
      </c>
      <c r="DD61" s="582">
        <f t="shared" si="1192"/>
        <v>-1.9570545723697354E-2</v>
      </c>
      <c r="DE61" s="583">
        <f t="shared" si="1054"/>
        <v>-6.322972962040636E-3</v>
      </c>
      <c r="DF61" s="564">
        <f t="shared" si="1193"/>
        <v>-3080.8024999999907</v>
      </c>
      <c r="DG61" s="584">
        <f t="shared" si="1194"/>
        <v>-2.9528422258259752</v>
      </c>
      <c r="DH61" s="585">
        <f t="shared" si="1175"/>
        <v>3.3944540466857409E-2</v>
      </c>
      <c r="DI61" s="586">
        <f>DATI!AB58+DATI!AG58</f>
        <v>96071.411529700476</v>
      </c>
      <c r="DJ61" s="564">
        <f t="shared" si="1176"/>
        <v>263.20934665671365</v>
      </c>
      <c r="DK61" s="587">
        <f t="shared" si="290"/>
        <v>288.85578328377466</v>
      </c>
      <c r="DL61" s="588">
        <f t="shared" si="291"/>
        <v>0.79138570762677996</v>
      </c>
      <c r="DM61" s="589">
        <f t="shared" si="1195"/>
        <v>0.62246781329013379</v>
      </c>
      <c r="DN61" s="590">
        <f t="shared" si="1196"/>
        <v>1.6693826582662108E-2</v>
      </c>
      <c r="DO61" s="590">
        <f t="shared" si="1197"/>
        <v>1.0000000000000009E-2</v>
      </c>
      <c r="DP61" s="590">
        <f t="shared" si="1198"/>
        <v>-3.2034264374747284E-3</v>
      </c>
      <c r="DQ61" s="590">
        <f t="shared" si="1199"/>
        <v>1.02652990065061E-2</v>
      </c>
      <c r="DR61" s="591">
        <f t="shared" si="1200"/>
        <v>-308.74674707181111</v>
      </c>
      <c r="DS61" s="591">
        <f t="shared" si="1201"/>
        <v>2.9350616992214213</v>
      </c>
      <c r="DT61" s="592">
        <f t="shared" si="1177"/>
        <v>3.2218588490764088E-2</v>
      </c>
      <c r="DU61" s="593" t="str">
        <f>DATI!AI58</f>
        <v>2/2</v>
      </c>
      <c r="DV61" s="592">
        <f>DATI!AJ58/DATI!AK58</f>
        <v>1</v>
      </c>
      <c r="DW61" s="594">
        <f>DATI!AB58</f>
        <v>95849.305999999997</v>
      </c>
      <c r="DX61" s="564">
        <f t="shared" si="1055"/>
        <v>262.60083835616439</v>
      </c>
      <c r="DY61" s="595">
        <f t="shared" si="1013"/>
        <v>288.18798351137877</v>
      </c>
      <c r="DZ61" s="566">
        <f t="shared" si="1014"/>
        <v>0.78955611920925695</v>
      </c>
      <c r="EA61" s="589">
        <f t="shared" si="1202"/>
        <v>0.62102874269471986</v>
      </c>
      <c r="EB61" s="585">
        <f t="shared" si="1203"/>
        <v>1.6333190194143334E-2</v>
      </c>
      <c r="EC61" s="596">
        <f t="shared" si="1204"/>
        <v>58268.153470299527</v>
      </c>
      <c r="ED61" s="597">
        <f t="shared" si="1056"/>
        <v>159.63877663095761</v>
      </c>
      <c r="EE61" s="598">
        <f t="shared" si="296"/>
        <v>175.19356531947312</v>
      </c>
      <c r="EF61" s="599">
        <f t="shared" si="297"/>
        <v>0.47998237073828254</v>
      </c>
      <c r="EG61" s="600">
        <f t="shared" si="1057"/>
        <v>-4.5413601758647407E-2</v>
      </c>
      <c r="EH61" s="600">
        <f t="shared" si="1058"/>
        <v>-3.2515220633077664E-2</v>
      </c>
      <c r="EI61" s="582">
        <f t="shared" si="1059"/>
        <v>0.37753218670986616</v>
      </c>
      <c r="EJ61" s="601">
        <f t="shared" si="1060"/>
        <v>-2772.0557529281796</v>
      </c>
      <c r="EK61" s="601">
        <f t="shared" si="1061"/>
        <v>-5.8879039250474534</v>
      </c>
      <c r="EL61" s="563">
        <f>DATI!AD58</f>
        <v>45139.394999999997</v>
      </c>
      <c r="EM61" s="564">
        <f t="shared" si="1062"/>
        <v>123.66957534246575</v>
      </c>
      <c r="EN61" s="595">
        <f t="shared" si="300"/>
        <v>135.71961827218252</v>
      </c>
      <c r="EO61" s="566">
        <f t="shared" si="1063"/>
        <v>0.37183457060871922</v>
      </c>
      <c r="EP61" s="582">
        <f t="shared" si="1205"/>
        <v>-3.7645226590257243E-2</v>
      </c>
      <c r="EQ61" s="583">
        <f t="shared" si="1206"/>
        <v>-2.4641879100372067E-2</v>
      </c>
      <c r="ER61" s="582">
        <f t="shared" si="1178"/>
        <v>3.6324679586587041E-2</v>
      </c>
      <c r="ES61" s="564">
        <f t="shared" si="1207"/>
        <v>-1765.7550000000047</v>
      </c>
      <c r="ET61" s="582">
        <f t="shared" si="1064"/>
        <v>0.29246807194253782</v>
      </c>
      <c r="EU61" s="584">
        <f t="shared" si="1208"/>
        <v>-3.4288804833316533</v>
      </c>
      <c r="EV61" s="563">
        <f>DATI!AE58</f>
        <v>10318.214</v>
      </c>
      <c r="EW61" s="564">
        <f t="shared" si="1065"/>
        <v>28.269079452054793</v>
      </c>
      <c r="EX61" s="595">
        <f t="shared" si="304"/>
        <v>31.023545294098192</v>
      </c>
      <c r="EY61" s="566">
        <f t="shared" si="1015"/>
        <v>8.4996014504378603E-2</v>
      </c>
      <c r="EZ61" s="582">
        <f t="shared" si="1209"/>
        <v>-3.214854814037179E-2</v>
      </c>
      <c r="FA61" s="583">
        <f t="shared" si="1210"/>
        <v>-1.907092947534527E-2</v>
      </c>
      <c r="FB61" s="564">
        <f t="shared" si="1211"/>
        <v>-342.73400000000038</v>
      </c>
      <c r="FC61" s="584">
        <f t="shared" si="1212"/>
        <v>-0.60315048473635358</v>
      </c>
      <c r="FD61" s="564">
        <f>DATI!AG58</f>
        <v>222.10552970047294</v>
      </c>
      <c r="FE61" s="582">
        <f t="shared" si="1066"/>
        <v>1.4390705954139039E-3</v>
      </c>
      <c r="FF61" s="564">
        <f t="shared" si="1213"/>
        <v>10096.108470299527</v>
      </c>
      <c r="FG61" s="582">
        <f t="shared" si="1179"/>
        <v>3.0355745521702282E-2</v>
      </c>
      <c r="FH61" s="563">
        <f>DATI!AF58</f>
        <v>3032.65</v>
      </c>
      <c r="FI61" s="564">
        <f t="shared" si="1180"/>
        <v>8.3086301369863023</v>
      </c>
      <c r="FJ61" s="590">
        <f t="shared" si="1067"/>
        <v>1.9649206604929852E-2</v>
      </c>
      <c r="FK61" s="590">
        <f t="shared" si="1181"/>
        <v>-0.17204277590156189</v>
      </c>
      <c r="FL61" s="602">
        <f>DATI!AL58</f>
        <v>1630.3525818675757</v>
      </c>
      <c r="FM61" s="603" t="str">
        <f>DATI!AM58</f>
        <v>1/1</v>
      </c>
      <c r="FN61" s="604">
        <f>DATI!AN58/DATI!AO58</f>
        <v>1</v>
      </c>
      <c r="FO61" s="567">
        <f t="shared" si="1182"/>
        <v>0.53759998083114624</v>
      </c>
      <c r="FP61" s="605">
        <f t="shared" si="1068"/>
        <v>1.0563413094157521E-2</v>
      </c>
      <c r="FQ61" s="567">
        <f t="shared" si="1183"/>
        <v>-3.6141664967899938E-2</v>
      </c>
      <c r="FR61" s="563">
        <f>DATI!AP58</f>
        <v>7760.824999999998</v>
      </c>
      <c r="FS61" s="606">
        <f>DATI!AQ58</f>
        <v>13.863</v>
      </c>
      <c r="FT61" s="606">
        <f>DATI!AR58</f>
        <v>4555.137999999999</v>
      </c>
      <c r="FU61" s="576">
        <f>DATI!AS58/1000</f>
        <v>55.024999999999999</v>
      </c>
      <c r="FV61" s="577">
        <f>DATI!AT58/1000</f>
        <v>106.98</v>
      </c>
      <c r="FW61" s="577">
        <f>DATI!AU58/1000</f>
        <v>1.8440000000000001</v>
      </c>
      <c r="FX61" s="577">
        <f>DATI!AV58/1000</f>
        <v>15992.897000000001</v>
      </c>
      <c r="FY61" s="577">
        <f>DATI!AW58/1000</f>
        <v>37.100999999999999</v>
      </c>
      <c r="FZ61" s="577">
        <f>DATI!AX58/1000</f>
        <v>8531.9120000000003</v>
      </c>
      <c r="GA61" s="577">
        <f>DATI!AY58/1000</f>
        <v>2710.2629999999999</v>
      </c>
      <c r="GB61" s="577">
        <f>DATI!AZ58/1000</f>
        <v>6871.2790000000005</v>
      </c>
      <c r="GC61" s="577">
        <f>DATI!BA58/1000</f>
        <v>126.14700000000001</v>
      </c>
      <c r="GD61" s="577">
        <f>DATI!BB58/1000</f>
        <v>23.239000000000001</v>
      </c>
      <c r="GE61" s="577">
        <f>DATI!BC58/1000</f>
        <v>42.109000000000002</v>
      </c>
      <c r="GF61" s="577">
        <f>DATI!BD58/1000</f>
        <v>124.16</v>
      </c>
      <c r="GG61" s="577">
        <f>DATI!BE58/1000</f>
        <v>0</v>
      </c>
      <c r="GH61" s="577">
        <f>DATI!BF58/1000</f>
        <v>1900</v>
      </c>
      <c r="GI61" s="577">
        <f>DATI!BG58/1000</f>
        <v>2.0339999999999998</v>
      </c>
      <c r="GJ61" s="577">
        <f>DATI!BH58/1000</f>
        <v>1094.4380000000001</v>
      </c>
      <c r="GK61" s="577">
        <f>DATI!BI58/1000</f>
        <v>12.654</v>
      </c>
      <c r="GL61" s="577">
        <f>DATI!BJ58/1000</f>
        <v>22447.79</v>
      </c>
      <c r="GM61" s="577">
        <f>DATI!BK58/1000</f>
        <v>21081.07</v>
      </c>
      <c r="GN61" s="577">
        <f>DATI!BL58/1000</f>
        <v>12.946</v>
      </c>
      <c r="GO61" s="577">
        <f>DATI!BM58/1000</f>
        <v>37.353000000000002</v>
      </c>
      <c r="GP61" s="578">
        <f>DATI!BN58/1000</f>
        <v>14638.065000000001</v>
      </c>
      <c r="GQ61" s="579">
        <f>DATI!BO58/1000</f>
        <v>1.8440000000000001</v>
      </c>
      <c r="GR61" s="580">
        <f>DATI!BP58/1000</f>
        <v>0</v>
      </c>
      <c r="GS61" s="580">
        <f>DATI!BQ58/1000</f>
        <v>0</v>
      </c>
      <c r="GT61" s="580">
        <f>DATI!BR58/1000</f>
        <v>0</v>
      </c>
      <c r="GU61" s="580">
        <f>DATI!BS58/1000</f>
        <v>0</v>
      </c>
      <c r="GV61" s="580">
        <f>DATI!BT58/1000</f>
        <v>0</v>
      </c>
      <c r="GW61" s="580">
        <f>DATI!BU58/1000</f>
        <v>0</v>
      </c>
      <c r="GX61" s="581">
        <f>DATI!BV58/1000</f>
        <v>0</v>
      </c>
      <c r="GY61" s="579">
        <f t="shared" si="1072"/>
        <v>0.16544244767628905</v>
      </c>
      <c r="GZ61" s="580">
        <f t="shared" si="1073"/>
        <v>0.32165439440998456</v>
      </c>
      <c r="HA61" s="580">
        <f t="shared" si="1074"/>
        <v>5.5443139212190276E-3</v>
      </c>
      <c r="HB61" s="580">
        <f t="shared" si="1075"/>
        <v>48.085488870782008</v>
      </c>
      <c r="HC61" s="580">
        <f t="shared" si="1076"/>
        <v>0.11155075422513402</v>
      </c>
      <c r="HD61" s="580">
        <f t="shared" si="1077"/>
        <v>25.652710670398957</v>
      </c>
      <c r="HE61" s="580">
        <f t="shared" si="1078"/>
        <v>8.1488876795362497</v>
      </c>
      <c r="HF61" s="580">
        <f t="shared" si="1079"/>
        <v>20.659722243101928</v>
      </c>
      <c r="HG61" s="580">
        <f t="shared" si="1080"/>
        <v>0.37928338840564896</v>
      </c>
      <c r="HH61" s="580">
        <f t="shared" si="1081"/>
        <v>6.9872186125384483E-2</v>
      </c>
      <c r="HI61" s="580">
        <f t="shared" si="1082"/>
        <v>0.12660819680510413</v>
      </c>
      <c r="HJ61" s="580">
        <f t="shared" si="1083"/>
        <v>0.37330911955453061</v>
      </c>
      <c r="HK61" s="580">
        <f t="shared" si="1084"/>
        <v>0</v>
      </c>
      <c r="HL61" s="580">
        <f t="shared" si="1085"/>
        <v>5.7126878797809937</v>
      </c>
      <c r="HM61" s="580">
        <f t="shared" si="1086"/>
        <v>6.115582709197126E-3</v>
      </c>
      <c r="HN61" s="580">
        <f t="shared" si="1087"/>
        <v>3.2906224725114481</v>
      </c>
      <c r="HO61" s="580">
        <f t="shared" si="1088"/>
        <v>3.8046501279341415E-2</v>
      </c>
      <c r="HP61" s="580">
        <f t="shared" si="1089"/>
        <v>67.493272558352103</v>
      </c>
      <c r="HQ61" s="580">
        <f t="shared" si="1090"/>
        <v>63.383985832534059</v>
      </c>
      <c r="HR61" s="580">
        <f t="shared" si="1091"/>
        <v>3.8924451206128814E-2</v>
      </c>
      <c r="HS61" s="580">
        <f t="shared" si="1092"/>
        <v>0.11230843703866288</v>
      </c>
      <c r="HT61" s="581">
        <f t="shared" si="1093"/>
        <v>44.011945531024402</v>
      </c>
      <c r="HU61" s="607">
        <f t="shared" si="1184"/>
        <v>58268.153470299563</v>
      </c>
      <c r="HV61" s="608">
        <f t="shared" si="1185"/>
        <v>45139.395000000033</v>
      </c>
      <c r="HW61" s="609">
        <f t="shared" si="1214"/>
        <v>0</v>
      </c>
      <c r="HX61" s="610">
        <f>DATI!CQ58</f>
        <v>0</v>
      </c>
      <c r="HY61" s="610">
        <f>DATI!CT58</f>
        <v>0</v>
      </c>
      <c r="HZ61" s="611">
        <f t="shared" si="1094"/>
        <v>0</v>
      </c>
      <c r="IA61" s="611">
        <f t="shared" si="1095"/>
        <v>0</v>
      </c>
      <c r="IB61" s="582">
        <f t="shared" si="1096"/>
        <v>0</v>
      </c>
      <c r="IC61" s="610">
        <f>DATI!CV58</f>
        <v>0</v>
      </c>
      <c r="ID61" s="612">
        <f t="shared" si="1186"/>
        <v>0</v>
      </c>
      <c r="IE61" s="613">
        <f t="shared" si="1097"/>
        <v>0</v>
      </c>
      <c r="IF61" s="613">
        <f t="shared" si="1098"/>
        <v>0</v>
      </c>
      <c r="IG61" s="609">
        <f t="shared" si="1215"/>
        <v>0</v>
      </c>
      <c r="IH61" s="590">
        <f t="shared" si="1016"/>
        <v>0</v>
      </c>
      <c r="II61" s="610">
        <f>DATI!CX58</f>
        <v>0</v>
      </c>
      <c r="IJ61" s="610">
        <f>DATI!DA58</f>
        <v>0</v>
      </c>
      <c r="IK61" s="615">
        <f>DATI!CS58</f>
        <v>13128.758470299528</v>
      </c>
      <c r="IL61" s="594">
        <f t="shared" si="1187"/>
        <v>13128.758470299528</v>
      </c>
      <c r="IM61" s="594">
        <f t="shared" si="1188"/>
        <v>13128.758470299528</v>
      </c>
      <c r="IN61" s="582">
        <f t="shared" si="1100"/>
        <v>8.5064114767328308E-2</v>
      </c>
      <c r="IO61" s="582">
        <f t="shared" si="1101"/>
        <v>0.22531619226601229</v>
      </c>
      <c r="IP61" s="609">
        <f t="shared" si="1216"/>
        <v>0</v>
      </c>
      <c r="IQ61" s="590">
        <f t="shared" si="1017"/>
        <v>0</v>
      </c>
      <c r="IR61" s="610">
        <f>DATI!CZ58</f>
        <v>0</v>
      </c>
      <c r="IS61" s="594">
        <f t="shared" si="1217"/>
        <v>45139.395000000033</v>
      </c>
      <c r="IT61" s="615">
        <f>DATI!CR58</f>
        <v>45139.395000000033</v>
      </c>
      <c r="IU61" s="617">
        <f>DATI!CU58</f>
        <v>0</v>
      </c>
      <c r="IV61" s="639">
        <f t="shared" si="1103"/>
        <v>-3.7645226590256473E-2</v>
      </c>
      <c r="IW61" s="590">
        <f t="shared" si="1189"/>
        <v>0.2924680719425381</v>
      </c>
      <c r="IX61" s="639">
        <f t="shared" si="1190"/>
        <v>0.77468380773398771</v>
      </c>
      <c r="IY61" s="615">
        <f>DATI!CW58</f>
        <v>0</v>
      </c>
      <c r="IZ61" s="618">
        <f t="shared" si="1191"/>
        <v>45139.395000000033</v>
      </c>
      <c r="JA61" s="619">
        <f t="shared" si="1104"/>
        <v>0.2924680719425381</v>
      </c>
      <c r="JB61" s="619">
        <f t="shared" si="1105"/>
        <v>0.77468380773398771</v>
      </c>
      <c r="JC61" s="620">
        <f t="shared" si="1218"/>
        <v>45139.395000000033</v>
      </c>
      <c r="JD61" s="590">
        <f t="shared" si="1018"/>
        <v>0.28332412622192482</v>
      </c>
      <c r="JE61" s="610">
        <f>DATI!CY58</f>
        <v>45139.395000000033</v>
      </c>
      <c r="JF61" s="610">
        <f>DATI!DB58</f>
        <v>0</v>
      </c>
      <c r="JG61" s="586">
        <f t="shared" si="1107"/>
        <v>93919.808842925297</v>
      </c>
      <c r="JH61" s="566">
        <f t="shared" si="350"/>
        <v>282.38660718333006</v>
      </c>
      <c r="JI61" s="589">
        <f t="shared" si="1108"/>
        <v>0.6085271060788936</v>
      </c>
      <c r="JJ61" s="603" t="str">
        <f>DATI!CN58</f>
        <v>1/1</v>
      </c>
      <c r="JK61" s="604">
        <f>DATI!CO58/DATI!CP58</f>
        <v>1</v>
      </c>
      <c r="JL61" s="621">
        <f t="shared" si="1109"/>
        <v>-7.7143851464430034E-3</v>
      </c>
      <c r="JM61" s="622">
        <f t="shared" si="1110"/>
        <v>1.2092823737130387E-2</v>
      </c>
      <c r="JN61" s="623">
        <f t="shared" si="1111"/>
        <v>139059.20384292532</v>
      </c>
      <c r="JO61" s="594">
        <f t="shared" si="1112"/>
        <v>139059.20384292532</v>
      </c>
      <c r="JP61" s="589">
        <f t="shared" si="1113"/>
        <v>0.90099517802143159</v>
      </c>
      <c r="JQ61" s="590">
        <f t="shared" si="1114"/>
        <v>1.7778311570630922E-3</v>
      </c>
      <c r="JR61" s="624">
        <f t="shared" si="1115"/>
        <v>0.90099517802143159</v>
      </c>
      <c r="JS61" s="585">
        <f t="shared" si="1116"/>
        <v>1.7778311570630922E-3</v>
      </c>
      <c r="JT61" s="576">
        <f>DATI!BW58</f>
        <v>15193.251959349811</v>
      </c>
      <c r="JU61" s="577">
        <f>DATI!BX58</f>
        <v>14052.542085901201</v>
      </c>
      <c r="JV61" s="577">
        <f>DATI!BY58</f>
        <v>4778.2947685075997</v>
      </c>
      <c r="JW61" s="577">
        <f>DATI!BZ58</f>
        <v>22447.79</v>
      </c>
      <c r="JX61" s="577">
        <f>DATI!CA58</f>
        <v>21081.07</v>
      </c>
      <c r="JY61" s="577">
        <f>DATI!CB58</f>
        <v>8105.3162982916829</v>
      </c>
      <c r="JZ61" s="577">
        <f>DATI!CC58</f>
        <v>3199.5759460138233</v>
      </c>
      <c r="KA61" s="577">
        <f>DATI!CD58</f>
        <v>80.393962119092237</v>
      </c>
      <c r="KB61" s="577">
        <f>DATI!CE58</f>
        <v>1709.99995470047</v>
      </c>
      <c r="KC61" s="577">
        <f>DATI!CF58</f>
        <v>0</v>
      </c>
      <c r="KD61" s="577">
        <f>DATI!CG58</f>
        <v>131.54300000000001</v>
      </c>
      <c r="KE61" s="577">
        <f>DATI!CH58</f>
        <v>53.924501049518582</v>
      </c>
      <c r="KF61" s="577">
        <f>DATI!CI58</f>
        <v>22.774220443248748</v>
      </c>
      <c r="KG61" s="577">
        <f>DATI!CJ58</f>
        <v>123.62406240606308</v>
      </c>
      <c r="KH61" s="577">
        <f>DATI!CK58</f>
        <v>984.9941739065647</v>
      </c>
      <c r="KI61" s="577">
        <f>DATI!CL58</f>
        <v>233.79879866817595</v>
      </c>
      <c r="KJ61" s="625">
        <f t="shared" si="353"/>
        <v>45.681213854019212</v>
      </c>
      <c r="KK61" s="626">
        <f t="shared" si="1118"/>
        <v>8.8631176316233753E-2</v>
      </c>
      <c r="KL61" s="627">
        <f t="shared" si="354"/>
        <v>42.25146676538953</v>
      </c>
      <c r="KM61" s="626">
        <f t="shared" si="1119"/>
        <v>5.2471472339182729E-2</v>
      </c>
      <c r="KN61" s="627">
        <f t="shared" si="355"/>
        <v>14.36679295267068</v>
      </c>
      <c r="KO61" s="626">
        <f t="shared" si="1120"/>
        <v>-1.3430865760721385E-2</v>
      </c>
      <c r="KP61" s="627">
        <f t="shared" si="356"/>
        <v>67.493272558352103</v>
      </c>
      <c r="KQ61" s="626">
        <f t="shared" si="1121"/>
        <v>-5.8981343306245175E-3</v>
      </c>
      <c r="KR61" s="627">
        <f t="shared" si="357"/>
        <v>63.383985832534059</v>
      </c>
      <c r="KS61" s="626">
        <f t="shared" si="1122"/>
        <v>-6.176798563447309E-2</v>
      </c>
      <c r="KT61" s="627">
        <f t="shared" si="358"/>
        <v>24.370074831074866</v>
      </c>
      <c r="KU61" s="626">
        <f t="shared" si="1123"/>
        <v>-1.6882668471402271E-2</v>
      </c>
      <c r="KV61" s="627">
        <f t="shared" si="359"/>
        <v>9.6200940669641977</v>
      </c>
      <c r="KW61" s="626">
        <f t="shared" si="1124"/>
        <v>9.3351915846996036E-2</v>
      </c>
      <c r="KX61" s="627">
        <f t="shared" si="360"/>
        <v>0.24171874368700555</v>
      </c>
      <c r="KY61" s="626">
        <f t="shared" si="1125"/>
        <v>1.2652849163030378E-2</v>
      </c>
      <c r="KZ61" s="627">
        <f t="shared" si="361"/>
        <v>5.141418955601802</v>
      </c>
      <c r="LA61" s="626">
        <f t="shared" si="1126"/>
        <v>0.11070770292561193</v>
      </c>
      <c r="LB61" s="628" t="s">
        <v>177</v>
      </c>
      <c r="LC61" s="629" t="s">
        <v>177</v>
      </c>
      <c r="LD61" s="627">
        <f t="shared" si="362"/>
        <v>0.39550742198422695</v>
      </c>
      <c r="LE61" s="626">
        <f t="shared" si="1127"/>
        <v>-3.3731520285291049E-2</v>
      </c>
      <c r="LF61" s="627">
        <f t="shared" si="363"/>
        <v>0.16213360187832751</v>
      </c>
      <c r="LG61" s="626">
        <f t="shared" si="1128"/>
        <v>0.18336618838154864</v>
      </c>
      <c r="LH61" s="627">
        <f t="shared" si="364"/>
        <v>6.8474743735582974E-2</v>
      </c>
      <c r="LI61" s="626">
        <f t="shared" si="1129"/>
        <v>0.15167989851095184</v>
      </c>
      <c r="LJ61" s="627">
        <f t="shared" si="365"/>
        <v>0.3716977278717925</v>
      </c>
      <c r="LK61" s="626">
        <f t="shared" si="1130"/>
        <v>-0.18747577360490245</v>
      </c>
      <c r="LL61" s="627">
        <f t="shared" si="366"/>
        <v>2.9615601468057497</v>
      </c>
      <c r="LM61" s="626">
        <f t="shared" si="1131"/>
        <v>-4.3059534420003084E-2</v>
      </c>
      <c r="LN61" s="627">
        <f t="shared" si="367"/>
        <v>0.70295766497844492</v>
      </c>
      <c r="LO61" s="630">
        <f t="shared" si="1132"/>
        <v>-0.20707441849871835</v>
      </c>
      <c r="LP61" s="631">
        <f t="shared" si="1133"/>
        <v>9.844042232041933E-2</v>
      </c>
      <c r="LQ61" s="632">
        <f t="shared" si="1134"/>
        <v>9.1049512067117727E-2</v>
      </c>
      <c r="LR61" s="632">
        <f t="shared" si="1135"/>
        <v>3.09596231433437E-2</v>
      </c>
      <c r="LS61" s="632">
        <f t="shared" si="1136"/>
        <v>0.14544417045622748</v>
      </c>
      <c r="LT61" s="632">
        <f t="shared" si="1137"/>
        <v>0.13658889086541096</v>
      </c>
      <c r="LU61" s="632">
        <f t="shared" si="1138"/>
        <v>5.2516127658463224E-2</v>
      </c>
      <c r="LV61" s="632">
        <f t="shared" si="1139"/>
        <v>2.0730756536820764E-2</v>
      </c>
      <c r="LW61" s="632">
        <f t="shared" si="1140"/>
        <v>5.2089016914808745E-4</v>
      </c>
      <c r="LX61" s="633">
        <f t="shared" si="1141"/>
        <v>1.107946594705298E-2</v>
      </c>
      <c r="LY61" s="634" t="s">
        <v>177</v>
      </c>
      <c r="LZ61" s="633">
        <f t="shared" si="1142"/>
        <v>8.5229603958000019E-4</v>
      </c>
      <c r="MA61" s="633">
        <f t="shared" si="1143"/>
        <v>3.4938870696906902E-4</v>
      </c>
      <c r="MB61" s="633">
        <f t="shared" si="1144"/>
        <v>1.4755918512047606E-4</v>
      </c>
      <c r="MC61" s="633">
        <f t="shared" si="1145"/>
        <v>8.0098750055478693E-4</v>
      </c>
      <c r="MD61" s="633">
        <f t="shared" si="1146"/>
        <v>6.3819939748214569E-3</v>
      </c>
      <c r="ME61" s="633">
        <f t="shared" si="1147"/>
        <v>1.5148338578521712E-3</v>
      </c>
      <c r="MF61" s="631">
        <f t="shared" si="1148"/>
        <v>0.15851186193617106</v>
      </c>
      <c r="MG61" s="632">
        <f t="shared" si="1149"/>
        <v>0.14661078595499899</v>
      </c>
      <c r="MH61" s="632">
        <f t="shared" si="1150"/>
        <v>4.985215822540854E-2</v>
      </c>
      <c r="MI61" s="632">
        <f t="shared" si="1151"/>
        <v>0.23419877448043289</v>
      </c>
      <c r="MJ61" s="632">
        <f t="shared" si="1152"/>
        <v>0.21993972496785735</v>
      </c>
      <c r="MK61" s="632">
        <f t="shared" si="1153"/>
        <v>8.4563119301997697E-2</v>
      </c>
      <c r="ML61" s="632">
        <f t="shared" si="1154"/>
        <v>3.3381315729232544E-2</v>
      </c>
      <c r="MM61" s="632">
        <f t="shared" si="1155"/>
        <v>8.3875372158763711E-4</v>
      </c>
      <c r="MN61" s="633">
        <f t="shared" si="1156"/>
        <v>1.7840504288058903E-2</v>
      </c>
      <c r="MO61" s="634" t="s">
        <v>177</v>
      </c>
      <c r="MP61" s="633">
        <f t="shared" si="1157"/>
        <v>1.3723938700192571E-3</v>
      </c>
      <c r="MQ61" s="633">
        <f t="shared" si="1158"/>
        <v>5.6259667701212763E-4</v>
      </c>
      <c r="MR61" s="633">
        <f t="shared" si="1159"/>
        <v>2.3760443756628503E-4</v>
      </c>
      <c r="MS61" s="633">
        <f t="shared" si="1160"/>
        <v>1.2897752478882119E-3</v>
      </c>
      <c r="MT61" s="633">
        <f t="shared" si="1161"/>
        <v>1.027648728000769E-2</v>
      </c>
      <c r="MU61" s="633">
        <f t="shared" si="1162"/>
        <v>2.4392330881162138E-3</v>
      </c>
      <c r="MV61" s="586">
        <f t="shared" si="1019"/>
        <v>98892.964082925289</v>
      </c>
      <c r="MW61" s="566">
        <f t="shared" si="1020"/>
        <v>282.38660718333006</v>
      </c>
      <c r="MX61" s="624">
        <f t="shared" si="1021"/>
        <v>0.62071639724659544</v>
      </c>
      <c r="MY61" s="1497"/>
      <c r="MZ61" s="1498"/>
      <c r="NA61" s="1499"/>
      <c r="NB61" s="623">
        <f t="shared" si="1163"/>
        <v>144032.35908292531</v>
      </c>
      <c r="NC61" s="615">
        <f t="shared" si="1164"/>
        <v>144032.35908292531</v>
      </c>
      <c r="ND61" s="589">
        <f t="shared" si="1022"/>
        <v>0.90404052346852015</v>
      </c>
      <c r="NE61" s="638">
        <f t="shared" si="1023"/>
        <v>0.90404052346852015</v>
      </c>
    </row>
    <row r="62" spans="1:369" ht="8.25" customHeight="1" outlineLevel="1" x14ac:dyDescent="0.2">
      <c r="A62" s="477" t="s">
        <v>183</v>
      </c>
      <c r="B62" s="478">
        <f>DATI!D59</f>
        <v>60</v>
      </c>
      <c r="C62" s="1515" t="str">
        <f>DATI!F59 &amp; "/" &amp; DATI!E59 &amp; " (" &amp; TEXT(DATI!F59/DATI!E59,"0,0%") &amp; ")"</f>
        <v>57/57 (100,0%)</v>
      </c>
      <c r="D62" s="479">
        <f>DATI!G59</f>
        <v>225885</v>
      </c>
      <c r="E62" s="480">
        <f t="shared" si="1165"/>
        <v>2.2663307043890475E-2</v>
      </c>
      <c r="F62" s="481">
        <f t="shared" si="1025"/>
        <v>-2.0476394905618651E-2</v>
      </c>
      <c r="G62" s="482">
        <f>DATI!H59</f>
        <v>100810.4482</v>
      </c>
      <c r="H62" s="483">
        <f t="shared" si="1006"/>
        <v>276.19300876712327</v>
      </c>
      <c r="I62" s="484">
        <f t="shared" si="1007"/>
        <v>446.29102507913319</v>
      </c>
      <c r="J62" s="485">
        <f t="shared" si="1026"/>
        <v>1.2227151372031047</v>
      </c>
      <c r="K62" s="486">
        <f t="shared" si="1008"/>
        <v>4.4022853084217627E-3</v>
      </c>
      <c r="L62" s="486">
        <f t="shared" si="1166"/>
        <v>2.5398755154699144E-2</v>
      </c>
      <c r="M62" s="486">
        <f t="shared" si="1027"/>
        <v>2.1553484366820898E-2</v>
      </c>
      <c r="N62" s="487">
        <f>DATI!I59</f>
        <v>24798.04</v>
      </c>
      <c r="O62" s="487"/>
      <c r="P62" s="487">
        <f>DATI!J59</f>
        <v>5566.82</v>
      </c>
      <c r="Q62" s="483">
        <f>DATI!K59</f>
        <v>5330.89</v>
      </c>
      <c r="R62" s="483">
        <f>DATI!L59</f>
        <v>235.93</v>
      </c>
      <c r="S62" s="483">
        <f t="shared" si="1167"/>
        <v>-6.2527760746888816E-13</v>
      </c>
      <c r="T62" s="487">
        <f>DATI!M59</f>
        <v>3230.9319999999998</v>
      </c>
      <c r="U62" s="483">
        <f>DATI!N59</f>
        <v>3230.9319999999998</v>
      </c>
      <c r="V62" s="483">
        <f>DATI!O59</f>
        <v>0</v>
      </c>
      <c r="W62" s="488">
        <f t="shared" si="1168"/>
        <v>0</v>
      </c>
      <c r="X62" s="489">
        <f>DATI!P59</f>
        <v>64263.120199999998</v>
      </c>
      <c r="Y62" s="483">
        <f>DATI!Q59</f>
        <v>4564.37</v>
      </c>
      <c r="Z62" s="487">
        <f>DATI!R59</f>
        <v>2662.74</v>
      </c>
      <c r="AA62" s="487">
        <f>DATI!U59</f>
        <v>102.96</v>
      </c>
      <c r="AB62" s="487">
        <f>DATI!V59</f>
        <v>185.83600000000001</v>
      </c>
      <c r="AC62" s="487">
        <f>DATI!W59</f>
        <v>75776.478199999983</v>
      </c>
      <c r="AD62" s="484">
        <f t="shared" si="1009"/>
        <v>335.46485246917672</v>
      </c>
      <c r="AE62" s="486">
        <f t="shared" si="1169"/>
        <v>5.439233234290913E-3</v>
      </c>
      <c r="AF62" s="486">
        <f t="shared" si="1170"/>
        <v>2.6457379898887089E-2</v>
      </c>
      <c r="AG62" s="490">
        <f t="shared" si="1010"/>
        <v>0.75167286281343981</v>
      </c>
      <c r="AH62" s="491">
        <f t="shared" si="1171"/>
        <v>25033.97</v>
      </c>
      <c r="AI62" s="483">
        <f t="shared" si="1172"/>
        <v>68.586219178082189</v>
      </c>
      <c r="AJ62" s="484">
        <f t="shared" si="1011"/>
        <v>110.82617260995639</v>
      </c>
      <c r="AK62" s="485">
        <f t="shared" si="1012"/>
        <v>0.30363334961631888</v>
      </c>
      <c r="AL62" s="486">
        <f t="shared" si="1173"/>
        <v>1.2764950721051078E-3</v>
      </c>
      <c r="AM62" s="486">
        <f t="shared" si="1174"/>
        <v>2.220762201603875E-2</v>
      </c>
      <c r="AN62" s="492">
        <f>DATI!EH59/1000</f>
        <v>0</v>
      </c>
      <c r="AO62" s="493">
        <f>DATI!EI59/1000</f>
        <v>24.149000000000001</v>
      </c>
      <c r="AP62" s="493">
        <f>DATI!EJ59/1000</f>
        <v>0</v>
      </c>
      <c r="AQ62" s="493">
        <f>DATI!EK59/1000</f>
        <v>150.05000000000001</v>
      </c>
      <c r="AR62" s="493">
        <f>DATI!EL59/1000</f>
        <v>11.637</v>
      </c>
      <c r="AS62" s="493">
        <f>DATI!EM59/1000</f>
        <v>0</v>
      </c>
      <c r="AT62" s="493">
        <f>DATI!EN59/1000</f>
        <v>0</v>
      </c>
      <c r="AU62" s="494">
        <f>DATI!EQ59/1000</f>
        <v>0</v>
      </c>
      <c r="AV62" s="494">
        <f>DATI!EP59/1000</f>
        <v>0</v>
      </c>
      <c r="AW62" s="493">
        <f>DATI!EQ59/1000</f>
        <v>0</v>
      </c>
      <c r="AX62" s="494"/>
      <c r="AY62" s="494"/>
      <c r="AZ62" s="494">
        <f>DATI!EV59/1000</f>
        <v>0</v>
      </c>
      <c r="BA62" s="494"/>
      <c r="BB62" s="495">
        <f>DATI!DE59/1000</f>
        <v>9.7850000000000001</v>
      </c>
      <c r="BC62" s="496">
        <f>DATI!DF59/1000</f>
        <v>0</v>
      </c>
      <c r="BD62" s="493">
        <f>DATI!DG59/1000</f>
        <v>2.661</v>
      </c>
      <c r="BE62" s="496">
        <f>DATI!DH59/1000</f>
        <v>11610.063000000002</v>
      </c>
      <c r="BF62" s="496">
        <f>DATI!DI59/1000</f>
        <v>24.308</v>
      </c>
      <c r="BG62" s="496">
        <f>DATI!DJ59/1000</f>
        <v>4974.6000000000004</v>
      </c>
      <c r="BH62" s="496">
        <f>DATI!DK59/1000</f>
        <v>1649.65</v>
      </c>
      <c r="BI62" s="496">
        <f>DATI!DL59/1000</f>
        <v>6459.49</v>
      </c>
      <c r="BJ62" s="496">
        <f>DATI!DM59/1000</f>
        <v>49.073</v>
      </c>
      <c r="BK62" s="496">
        <f>DATI!DN59/1000</f>
        <v>28.436</v>
      </c>
      <c r="BL62" s="496">
        <f>DATI!DO59/1000</f>
        <v>18.773</v>
      </c>
      <c r="BM62" s="496">
        <f>DATI!DP59/1000</f>
        <v>4452.7701999999999</v>
      </c>
      <c r="BN62" s="496">
        <f>DATI!DQ59/1000</f>
        <v>56.405000000000001</v>
      </c>
      <c r="BO62" s="496">
        <f>DATI!DR59/1000</f>
        <v>1338.7850000000001</v>
      </c>
      <c r="BP62" s="496">
        <f>DATI!DS59/1000</f>
        <v>395.92500000000001</v>
      </c>
      <c r="BQ62" s="496">
        <f>DATI!DT59/1000</f>
        <v>6.4290000000000003</v>
      </c>
      <c r="BR62" s="496">
        <f>DATI!DU59/1000</f>
        <v>16630.37</v>
      </c>
      <c r="BS62" s="496">
        <f>DATI!DV59/1000</f>
        <v>10506.81</v>
      </c>
      <c r="BT62" s="496">
        <f>DATI!DW59/1000</f>
        <v>10.231</v>
      </c>
      <c r="BU62" s="496">
        <f>DATI!DX59/1000</f>
        <v>196.346</v>
      </c>
      <c r="BV62" s="497">
        <f>DATI!DY59/1000</f>
        <v>5842.21</v>
      </c>
      <c r="BW62" s="498">
        <f>DATI!DZ59/1000</f>
        <v>2.661</v>
      </c>
      <c r="BX62" s="499">
        <f>DATI!EA59/1000</f>
        <v>0</v>
      </c>
      <c r="BY62" s="499">
        <f>DATI!EB59/1000</f>
        <v>0</v>
      </c>
      <c r="BZ62" s="499">
        <f>DATI!EC59/1000</f>
        <v>0</v>
      </c>
      <c r="CA62" s="499">
        <f>DATI!ED59/1000</f>
        <v>0</v>
      </c>
      <c r="CB62" s="499">
        <f>DATI!EE59/1000</f>
        <v>0</v>
      </c>
      <c r="CC62" s="499">
        <f>DATI!EF59/1000</f>
        <v>0</v>
      </c>
      <c r="CD62" s="500">
        <f>DATI!EG59/1000</f>
        <v>0</v>
      </c>
      <c r="CE62" s="498">
        <f t="shared" si="1031"/>
        <v>4.3318502777962238E-2</v>
      </c>
      <c r="CF62" s="499">
        <f t="shared" si="1032"/>
        <v>0</v>
      </c>
      <c r="CG62" s="499">
        <f t="shared" si="1033"/>
        <v>1.1780330699249619E-2</v>
      </c>
      <c r="CH62" s="499">
        <f t="shared" si="1034"/>
        <v>51.398114084600579</v>
      </c>
      <c r="CI62" s="499">
        <f t="shared" si="1035"/>
        <v>0.10761228058525356</v>
      </c>
      <c r="CJ62" s="499">
        <f t="shared" si="1036"/>
        <v>22.02271067135932</v>
      </c>
      <c r="CK62" s="499">
        <f t="shared" si="1037"/>
        <v>7.3030524381875734</v>
      </c>
      <c r="CL62" s="499">
        <f t="shared" si="1038"/>
        <v>28.596365407176219</v>
      </c>
      <c r="CM62" s="499">
        <f t="shared" si="1039"/>
        <v>0.21724771454501185</v>
      </c>
      <c r="CN62" s="499">
        <f t="shared" si="1040"/>
        <v>0.12588706642760697</v>
      </c>
      <c r="CO62" s="499">
        <f t="shared" si="1041"/>
        <v>8.3108661487039867E-2</v>
      </c>
      <c r="CP62" s="499">
        <f t="shared" si="1042"/>
        <v>19.712553733094275</v>
      </c>
      <c r="CQ62" s="499">
        <f t="shared" si="1043"/>
        <v>0.24970670916616863</v>
      </c>
      <c r="CR62" s="499">
        <f t="shared" si="1044"/>
        <v>5.9268433052216833</v>
      </c>
      <c r="CS62" s="499">
        <f t="shared" si="1045"/>
        <v>1.7527724284481041</v>
      </c>
      <c r="CT62" s="499">
        <f t="shared" si="1046"/>
        <v>2.8461385218141975E-2</v>
      </c>
      <c r="CU62" s="499">
        <f t="shared" si="1047"/>
        <v>73.623171082630535</v>
      </c>
      <c r="CV62" s="499">
        <f t="shared" si="1048"/>
        <v>46.513978351816192</v>
      </c>
      <c r="CW62" s="499">
        <f t="shared" si="1049"/>
        <v>4.5292958806472321E-2</v>
      </c>
      <c r="CX62" s="499">
        <f t="shared" si="1050"/>
        <v>0.86922991787856652</v>
      </c>
      <c r="CY62" s="500">
        <f t="shared" si="1051"/>
        <v>25.863647431215</v>
      </c>
      <c r="CZ62" s="482">
        <f>DATI!AA59</f>
        <v>97867.513200000001</v>
      </c>
      <c r="DA62" s="483">
        <f t="shared" si="1052"/>
        <v>268.13017315068493</v>
      </c>
      <c r="DB62" s="484">
        <f t="shared" si="288"/>
        <v>433.26255926688361</v>
      </c>
      <c r="DC62" s="485">
        <f t="shared" si="1053"/>
        <v>1.187020710320229</v>
      </c>
      <c r="DD62" s="501">
        <f t="shared" si="1192"/>
        <v>1.413898407240107E-2</v>
      </c>
      <c r="DE62" s="502">
        <f t="shared" si="1054"/>
        <v>3.5338994178383806E-2</v>
      </c>
      <c r="DF62" s="483">
        <f t="shared" si="1193"/>
        <v>1364.4551999999967</v>
      </c>
      <c r="DG62" s="503">
        <f t="shared" si="1194"/>
        <v>14.78845397086053</v>
      </c>
      <c r="DH62" s="504">
        <f t="shared" si="1175"/>
        <v>2.1524407965048377E-2</v>
      </c>
      <c r="DI62" s="505">
        <f>DATI!AB59+DATI!AG59</f>
        <v>63512.704519956875</v>
      </c>
      <c r="DJ62" s="483">
        <f t="shared" si="1176"/>
        <v>174.00740964371747</v>
      </c>
      <c r="DK62" s="506">
        <f t="shared" si="290"/>
        <v>281.17274064217133</v>
      </c>
      <c r="DL62" s="507">
        <f t="shared" si="291"/>
        <v>0.77033627573197627</v>
      </c>
      <c r="DM62" s="508">
        <f t="shared" si="1195"/>
        <v>0.64896616296118248</v>
      </c>
      <c r="DN62" s="509">
        <f t="shared" si="1196"/>
        <v>-2.3565130754005445E-3</v>
      </c>
      <c r="DO62" s="509">
        <f t="shared" si="1197"/>
        <v>-1.0000000000000009E-3</v>
      </c>
      <c r="DP62" s="509">
        <f t="shared" si="1198"/>
        <v>1.1749152296160949E-2</v>
      </c>
      <c r="DQ62" s="509">
        <f t="shared" si="1199"/>
        <v>3.2899204301130018E-2</v>
      </c>
      <c r="DR62" s="510">
        <f t="shared" si="1200"/>
        <v>737.55479453824955</v>
      </c>
      <c r="DS62" s="510">
        <f t="shared" si="1201"/>
        <v>8.9557232688104591</v>
      </c>
      <c r="DT62" s="511">
        <f t="shared" si="1177"/>
        <v>2.1299673422945101E-2</v>
      </c>
      <c r="DU62" s="512" t="str">
        <f>DATI!AI59</f>
        <v>6/6</v>
      </c>
      <c r="DV62" s="511">
        <f>DATI!AJ59/DATI!AK59</f>
        <v>1</v>
      </c>
      <c r="DW62" s="513">
        <f>DATI!AB59</f>
        <v>62999.511199999994</v>
      </c>
      <c r="DX62" s="483">
        <f t="shared" si="1055"/>
        <v>172.60140054794519</v>
      </c>
      <c r="DY62" s="514">
        <f t="shared" si="1013"/>
        <v>278.90081767270954</v>
      </c>
      <c r="DZ62" s="485">
        <f t="shared" si="1014"/>
        <v>0.76411182924030019</v>
      </c>
      <c r="EA62" s="508">
        <f t="shared" si="1202"/>
        <v>0.64372240736571607</v>
      </c>
      <c r="EB62" s="504">
        <f t="shared" si="1203"/>
        <v>8.647736683668656E-3</v>
      </c>
      <c r="EC62" s="515">
        <f t="shared" si="1204"/>
        <v>34354.808680043127</v>
      </c>
      <c r="ED62" s="516">
        <f t="shared" si="1056"/>
        <v>94.122763506967473</v>
      </c>
      <c r="EE62" s="517">
        <f t="shared" si="296"/>
        <v>152.08981862471225</v>
      </c>
      <c r="EF62" s="518">
        <f t="shared" si="297"/>
        <v>0.41668443458825272</v>
      </c>
      <c r="EG62" s="519">
        <f t="shared" si="1057"/>
        <v>1.8586993310053646E-2</v>
      </c>
      <c r="EH62" s="519">
        <f t="shared" si="1058"/>
        <v>3.9879986569500231E-2</v>
      </c>
      <c r="EI62" s="501">
        <f t="shared" si="1059"/>
        <v>0.35103383703881758</v>
      </c>
      <c r="EJ62" s="520">
        <f t="shared" si="1060"/>
        <v>626.90040546174714</v>
      </c>
      <c r="EK62" s="520">
        <f t="shared" si="1061"/>
        <v>5.8327307020499859</v>
      </c>
      <c r="EL62" s="482">
        <f>DATI!AD59</f>
        <v>26070.25</v>
      </c>
      <c r="EM62" s="483">
        <f t="shared" si="1062"/>
        <v>71.425342465753431</v>
      </c>
      <c r="EN62" s="514">
        <f t="shared" si="300"/>
        <v>115.41381676516812</v>
      </c>
      <c r="EO62" s="485">
        <f t="shared" si="1063"/>
        <v>0.31620223771278938</v>
      </c>
      <c r="EP62" s="501">
        <f t="shared" si="1205"/>
        <v>4.8178560953491517E-2</v>
      </c>
      <c r="EQ62" s="502">
        <f t="shared" si="1206"/>
        <v>7.0090149437996518E-2</v>
      </c>
      <c r="ER62" s="501">
        <f t="shared" si="1178"/>
        <v>2.097931259362738E-2</v>
      </c>
      <c r="ES62" s="483">
        <f t="shared" si="1207"/>
        <v>1198.2949999999983</v>
      </c>
      <c r="ET62" s="501">
        <f t="shared" si="1064"/>
        <v>0.26638308410599321</v>
      </c>
      <c r="EU62" s="503">
        <f t="shared" si="1208"/>
        <v>7.5595235303573816</v>
      </c>
      <c r="EV62" s="482">
        <f>DATI!AE59</f>
        <v>5566.82</v>
      </c>
      <c r="EW62" s="483">
        <f t="shared" si="1065"/>
        <v>15.251561643835617</v>
      </c>
      <c r="EX62" s="514">
        <f t="shared" si="304"/>
        <v>24.644487239081833</v>
      </c>
      <c r="EY62" s="485">
        <f t="shared" si="1015"/>
        <v>6.7519143120772146E-2</v>
      </c>
      <c r="EZ62" s="501">
        <f t="shared" si="1209"/>
        <v>-0.11919551327388553</v>
      </c>
      <c r="FA62" s="502">
        <f t="shared" si="1210"/>
        <v>-0.10078278650441992</v>
      </c>
      <c r="FB62" s="483">
        <f t="shared" si="1211"/>
        <v>-753.33400000000074</v>
      </c>
      <c r="FC62" s="503">
        <f t="shared" si="1212"/>
        <v>-2.7621136013089611</v>
      </c>
      <c r="FD62" s="483">
        <f>DATI!AG59</f>
        <v>513.19331995688378</v>
      </c>
      <c r="FE62" s="501">
        <f t="shared" si="1066"/>
        <v>5.2437555954664202E-3</v>
      </c>
      <c r="FF62" s="483">
        <f t="shared" si="1213"/>
        <v>5053.6266800431158</v>
      </c>
      <c r="FG62" s="501">
        <f t="shared" si="1179"/>
        <v>2.2372564269620008E-2</v>
      </c>
      <c r="FH62" s="482">
        <f>DATI!AF59</f>
        <v>3230.9319999999998</v>
      </c>
      <c r="FI62" s="483">
        <f t="shared" si="1180"/>
        <v>8.8518684931506844</v>
      </c>
      <c r="FJ62" s="509">
        <f t="shared" si="1067"/>
        <v>3.3013324793461696E-2</v>
      </c>
      <c r="FK62" s="509">
        <f t="shared" si="1181"/>
        <v>-0.13202287789768349</v>
      </c>
      <c r="FL62" s="521">
        <f>DATI!AL59</f>
        <v>1107.5902060725093</v>
      </c>
      <c r="FM62" s="522" t="str">
        <f>DATI!AM59</f>
        <v>6/6</v>
      </c>
      <c r="FN62" s="523">
        <f>DATI!AN59/DATI!AO59</f>
        <v>1</v>
      </c>
      <c r="FO62" s="486">
        <f t="shared" si="1182"/>
        <v>0.34280826896774969</v>
      </c>
      <c r="FP62" s="524">
        <f t="shared" si="1068"/>
        <v>1.1317240725316697E-2</v>
      </c>
      <c r="FQ62" s="486">
        <f t="shared" si="1183"/>
        <v>-5.2658171797187354E-2</v>
      </c>
      <c r="FR62" s="482">
        <f>DATI!AP59</f>
        <v>4784.4759999999987</v>
      </c>
      <c r="FS62" s="525">
        <f>DATI!AQ59</f>
        <v>1.4390000000000001</v>
      </c>
      <c r="FT62" s="525">
        <f>DATI!AR59</f>
        <v>2662.7400000000007</v>
      </c>
      <c r="FU62" s="495">
        <f>DATI!AS59/1000</f>
        <v>11.305</v>
      </c>
      <c r="FV62" s="496">
        <f>DATI!AT59/1000</f>
        <v>0.28999999999999998</v>
      </c>
      <c r="FW62" s="496">
        <f>DATI!AU59/1000</f>
        <v>2.661</v>
      </c>
      <c r="FX62" s="496">
        <f>DATI!AV59/1000</f>
        <v>11610.063000000002</v>
      </c>
      <c r="FY62" s="496">
        <f>DATI!AW59/1000</f>
        <v>24.308</v>
      </c>
      <c r="FZ62" s="496">
        <f>DATI!AX59/1000</f>
        <v>4960.92</v>
      </c>
      <c r="GA62" s="496">
        <f>DATI!AY59/1000</f>
        <v>1649.65</v>
      </c>
      <c r="GB62" s="496">
        <f>DATI!AZ59/1000</f>
        <v>6459.49</v>
      </c>
      <c r="GC62" s="496">
        <f>DATI!BA59/1000</f>
        <v>49.073</v>
      </c>
      <c r="GD62" s="496">
        <f>DATI!BB59/1000</f>
        <v>33.735999999999997</v>
      </c>
      <c r="GE62" s="496">
        <f>DATI!BC59/1000</f>
        <v>18.773</v>
      </c>
      <c r="GF62" s="496">
        <f>DATI!BD59/1000</f>
        <v>4452.7701999999999</v>
      </c>
      <c r="GG62" s="496">
        <f>DATI!BE59/1000</f>
        <v>56.405000000000001</v>
      </c>
      <c r="GH62" s="496">
        <f>DATI!BF59/1000</f>
        <v>1338.7850000000001</v>
      </c>
      <c r="GI62" s="496">
        <f>DATI!BG59/1000</f>
        <v>0.30599999999999999</v>
      </c>
      <c r="GJ62" s="496">
        <f>DATI!BH59/1000</f>
        <v>395.92500000000001</v>
      </c>
      <c r="GK62" s="496">
        <f>DATI!BI59/1000</f>
        <v>7.6139999999999999</v>
      </c>
      <c r="GL62" s="496">
        <f>DATI!BJ59/1000</f>
        <v>16630.37</v>
      </c>
      <c r="GM62" s="496">
        <f>DATI!BK59/1000</f>
        <v>9248.2800000000007</v>
      </c>
      <c r="GN62" s="496">
        <f>DATI!BL59/1000</f>
        <v>10.231</v>
      </c>
      <c r="GO62" s="496">
        <f>DATI!BM59/1000</f>
        <v>196.346</v>
      </c>
      <c r="GP62" s="497">
        <f>DATI!BN59/1000</f>
        <v>5842.21</v>
      </c>
      <c r="GQ62" s="498">
        <f>DATI!BO59/1000</f>
        <v>2.661</v>
      </c>
      <c r="GR62" s="499">
        <f>DATI!BP59/1000</f>
        <v>0</v>
      </c>
      <c r="GS62" s="499">
        <f>DATI!BQ59/1000</f>
        <v>0</v>
      </c>
      <c r="GT62" s="499">
        <f>DATI!BR59/1000</f>
        <v>0</v>
      </c>
      <c r="GU62" s="499">
        <f>DATI!BS59/1000</f>
        <v>0</v>
      </c>
      <c r="GV62" s="499">
        <f>DATI!BT59/1000</f>
        <v>0</v>
      </c>
      <c r="GW62" s="499">
        <f>DATI!BU59/1000</f>
        <v>0</v>
      </c>
      <c r="GX62" s="500">
        <f>DATI!BV59/1000</f>
        <v>0</v>
      </c>
      <c r="GY62" s="498">
        <f t="shared" si="1072"/>
        <v>5.004759058813113E-2</v>
      </c>
      <c r="GZ62" s="499">
        <f t="shared" si="1073"/>
        <v>1.2838391216769595E-3</v>
      </c>
      <c r="HA62" s="499">
        <f t="shared" si="1074"/>
        <v>1.1780330699249619E-2</v>
      </c>
      <c r="HB62" s="499">
        <f t="shared" si="1075"/>
        <v>51.398114084600579</v>
      </c>
      <c r="HC62" s="499">
        <f t="shared" si="1076"/>
        <v>0.10761228058525356</v>
      </c>
      <c r="HD62" s="499">
        <f t="shared" si="1077"/>
        <v>21.962148881067801</v>
      </c>
      <c r="HE62" s="499">
        <f t="shared" si="1078"/>
        <v>7.3030524381875734</v>
      </c>
      <c r="HF62" s="499">
        <f t="shared" si="1079"/>
        <v>28.596365407176219</v>
      </c>
      <c r="HG62" s="499">
        <f t="shared" si="1080"/>
        <v>0.21724771454501185</v>
      </c>
      <c r="HH62" s="499">
        <f t="shared" si="1081"/>
        <v>0.14935033313411691</v>
      </c>
      <c r="HI62" s="499">
        <f t="shared" si="1082"/>
        <v>8.3108661487039867E-2</v>
      </c>
      <c r="HJ62" s="499">
        <f t="shared" si="1083"/>
        <v>19.712553733094275</v>
      </c>
      <c r="HK62" s="499">
        <f t="shared" si="1084"/>
        <v>0.24970670916616863</v>
      </c>
      <c r="HL62" s="499">
        <f t="shared" si="1085"/>
        <v>5.9268433052216833</v>
      </c>
      <c r="HM62" s="499">
        <f t="shared" si="1086"/>
        <v>1.3546716249418951E-3</v>
      </c>
      <c r="HN62" s="499">
        <f t="shared" si="1087"/>
        <v>1.7527724284481041</v>
      </c>
      <c r="HO62" s="499">
        <f t="shared" si="1088"/>
        <v>3.3707417491201278E-2</v>
      </c>
      <c r="HP62" s="499">
        <f t="shared" si="1089"/>
        <v>73.623171082630535</v>
      </c>
      <c r="HQ62" s="499">
        <f t="shared" si="1090"/>
        <v>40.942426455939966</v>
      </c>
      <c r="HR62" s="499">
        <f t="shared" si="1091"/>
        <v>4.5292958806472321E-2</v>
      </c>
      <c r="HS62" s="499">
        <f t="shared" si="1092"/>
        <v>0.86922991787856652</v>
      </c>
      <c r="HT62" s="500">
        <f t="shared" si="1093"/>
        <v>25.863647431215</v>
      </c>
      <c r="HU62" s="526">
        <f t="shared" si="1184"/>
        <v>34354.808680043119</v>
      </c>
      <c r="HV62" s="527">
        <f t="shared" si="1185"/>
        <v>26306.179999999993</v>
      </c>
      <c r="HW62" s="528">
        <f t="shared" si="1214"/>
        <v>0</v>
      </c>
      <c r="HX62" s="529">
        <f>DATI!CQ59</f>
        <v>0</v>
      </c>
      <c r="HY62" s="529">
        <f>DATI!CT59</f>
        <v>0</v>
      </c>
      <c r="HZ62" s="530">
        <f t="shared" si="1094"/>
        <v>0</v>
      </c>
      <c r="IA62" s="530">
        <f t="shared" si="1095"/>
        <v>0</v>
      </c>
      <c r="IB62" s="501">
        <f t="shared" si="1096"/>
        <v>0</v>
      </c>
      <c r="IC62" s="529">
        <f>DATI!CV59</f>
        <v>67.765148193840872</v>
      </c>
      <c r="ID62" s="531">
        <f t="shared" si="1186"/>
        <v>67.765148193840872</v>
      </c>
      <c r="IE62" s="532">
        <f t="shared" si="1097"/>
        <v>6.9241718705325057E-4</v>
      </c>
      <c r="IF62" s="532">
        <f t="shared" si="1098"/>
        <v>1.9725083852149636E-3</v>
      </c>
      <c r="IG62" s="528">
        <f t="shared" si="1215"/>
        <v>0</v>
      </c>
      <c r="IH62" s="509">
        <f t="shared" si="1016"/>
        <v>0</v>
      </c>
      <c r="II62" s="529">
        <f>DATI!CX59</f>
        <v>0</v>
      </c>
      <c r="IJ62" s="529">
        <f>DATI!DA59</f>
        <v>0</v>
      </c>
      <c r="IK62" s="534">
        <f>DATI!CS59</f>
        <v>32542.538680043122</v>
      </c>
      <c r="IL62" s="513">
        <f t="shared" si="1187"/>
        <v>32486.114378976126</v>
      </c>
      <c r="IM62" s="513">
        <f t="shared" si="1188"/>
        <v>8291.3717341642514</v>
      </c>
      <c r="IN62" s="501">
        <f t="shared" si="1100"/>
        <v>0.33193971438293507</v>
      </c>
      <c r="IO62" s="501">
        <f t="shared" si="1101"/>
        <v>0.94560603383151642</v>
      </c>
      <c r="IP62" s="528">
        <f t="shared" si="1216"/>
        <v>24437.485698933</v>
      </c>
      <c r="IQ62" s="509">
        <f t="shared" si="1017"/>
        <v>0.24241024750183582</v>
      </c>
      <c r="IR62" s="529">
        <f>DATI!CZ59</f>
        <v>24493.909999999996</v>
      </c>
      <c r="IS62" s="513">
        <f t="shared" si="1217"/>
        <v>1868.6943010669947</v>
      </c>
      <c r="IT62" s="534">
        <f>DATI!CR59</f>
        <v>1812.27</v>
      </c>
      <c r="IU62" s="536">
        <f>DATI!CU59</f>
        <v>56.424301066994666</v>
      </c>
      <c r="IV62" s="501">
        <f t="shared" si="1103"/>
        <v>10.601232657968509</v>
      </c>
      <c r="IW62" s="509">
        <f t="shared" si="1189"/>
        <v>1.9094122655882451E-2</v>
      </c>
      <c r="IX62" s="501">
        <f t="shared" si="1190"/>
        <v>5.4393966168483673E-2</v>
      </c>
      <c r="IY62" s="534">
        <f>DATI!CW59</f>
        <v>24126.977496618034</v>
      </c>
      <c r="IZ62" s="537">
        <f t="shared" si="1191"/>
        <v>25995.671797685027</v>
      </c>
      <c r="JA62" s="538">
        <f t="shared" si="1104"/>
        <v>0.26562105184547619</v>
      </c>
      <c r="JB62" s="538">
        <f t="shared" si="1105"/>
        <v>0.75668218792282327</v>
      </c>
      <c r="JC62" s="539">
        <f t="shared" si="1218"/>
        <v>1868.6943010669947</v>
      </c>
      <c r="JD62" s="509">
        <f t="shared" si="1018"/>
        <v>1.8536712557409251E-2</v>
      </c>
      <c r="JE62" s="529">
        <f>DATI!CY59</f>
        <v>1812.27</v>
      </c>
      <c r="JF62" s="529">
        <f>DATI!DB59</f>
        <v>56.424301066994666</v>
      </c>
      <c r="JG62" s="505">
        <f t="shared" si="1107"/>
        <v>61838.459186681008</v>
      </c>
      <c r="JH62" s="485">
        <f t="shared" si="350"/>
        <v>273.76080388994848</v>
      </c>
      <c r="JI62" s="508">
        <f t="shared" si="1108"/>
        <v>0.63185889949312624</v>
      </c>
      <c r="JJ62" s="522" t="str">
        <f>DATI!CN59</f>
        <v>7/8</v>
      </c>
      <c r="JK62" s="523">
        <f>DATI!CO59/DATI!CP59</f>
        <v>0.99447767923335062</v>
      </c>
      <c r="JL62" s="540">
        <f t="shared" si="1109"/>
        <v>7.6167798910165858E-3</v>
      </c>
      <c r="JM62" s="541">
        <f t="shared" si="1110"/>
        <v>-6.4312725216359072E-3</v>
      </c>
      <c r="JN62" s="542">
        <f t="shared" si="1111"/>
        <v>63707.153487748001</v>
      </c>
      <c r="JO62" s="513">
        <f t="shared" si="1112"/>
        <v>87834.130984366027</v>
      </c>
      <c r="JP62" s="508">
        <f t="shared" si="1113"/>
        <v>0.65095302214900863</v>
      </c>
      <c r="JQ62" s="509">
        <f t="shared" si="1114"/>
        <v>1.3335021135499114E-2</v>
      </c>
      <c r="JR62" s="543">
        <f t="shared" si="1115"/>
        <v>0.89747995133860237</v>
      </c>
      <c r="JS62" s="504">
        <f t="shared" si="1116"/>
        <v>4.0446991649367714E-3</v>
      </c>
      <c r="JT62" s="495">
        <f>DATI!BW59</f>
        <v>11030.393381561376</v>
      </c>
      <c r="JU62" s="496">
        <f>DATI!BX59</f>
        <v>9097.9485893553501</v>
      </c>
      <c r="JV62" s="496">
        <f>DATI!BY59</f>
        <v>5720.8719839407413</v>
      </c>
      <c r="JW62" s="496">
        <f>DATI!BZ59</f>
        <v>16630.37</v>
      </c>
      <c r="JX62" s="496">
        <f>DATI!CA59</f>
        <v>9248.2800000000007</v>
      </c>
      <c r="JY62" s="496">
        <f>DATI!CB59</f>
        <v>4712.8739408612255</v>
      </c>
      <c r="JZ62" s="496">
        <f>DATI!CC59</f>
        <v>1975.0409421493857</v>
      </c>
      <c r="KA62" s="496">
        <f>DATI!CD59</f>
        <v>64.850055530974643</v>
      </c>
      <c r="KB62" s="496">
        <f>DATI!CE59</f>
        <v>1204.9064680808783</v>
      </c>
      <c r="KC62" s="496">
        <f>DATI!CF59</f>
        <v>0</v>
      </c>
      <c r="KD62" s="496">
        <f>DATI!CG59</f>
        <v>249.964</v>
      </c>
      <c r="KE62" s="496">
        <f>DATI!CH59</f>
        <v>11.078900215625763</v>
      </c>
      <c r="KF62" s="496">
        <f>DATI!CI59</f>
        <v>33.061280643463135</v>
      </c>
      <c r="KG62" s="496">
        <f>DATI!CJ59</f>
        <v>48.091540935993194</v>
      </c>
      <c r="KH62" s="496">
        <f>DATI!CK59</f>
        <v>356.3324905604124</v>
      </c>
      <c r="KI62" s="496">
        <f>DATI!CL59</f>
        <v>83.576086816191676</v>
      </c>
      <c r="KJ62" s="544">
        <f t="shared" si="353"/>
        <v>48.831898450810705</v>
      </c>
      <c r="KK62" s="545">
        <f t="shared" si="1118"/>
        <v>0.12896762506293014</v>
      </c>
      <c r="KL62" s="546">
        <f t="shared" si="354"/>
        <v>40.276904572483119</v>
      </c>
      <c r="KM62" s="545">
        <f t="shared" si="1119"/>
        <v>0.14047837856419063</v>
      </c>
      <c r="KN62" s="546">
        <f t="shared" si="355"/>
        <v>25.326480217547605</v>
      </c>
      <c r="KO62" s="545">
        <f t="shared" si="1120"/>
        <v>-9.6456667007868736E-3</v>
      </c>
      <c r="KP62" s="546">
        <f t="shared" si="356"/>
        <v>73.623171082630535</v>
      </c>
      <c r="KQ62" s="545">
        <f t="shared" si="1121"/>
        <v>5.1654828523227579E-2</v>
      </c>
      <c r="KR62" s="546">
        <f t="shared" si="357"/>
        <v>40.942426455939966</v>
      </c>
      <c r="KS62" s="545">
        <f t="shared" si="1122"/>
        <v>-5.2899185298672255E-2</v>
      </c>
      <c r="KT62" s="546">
        <f t="shared" si="358"/>
        <v>20.864041175205195</v>
      </c>
      <c r="KU62" s="545">
        <f t="shared" si="1123"/>
        <v>-4.3470097205940035E-2</v>
      </c>
      <c r="KV62" s="546">
        <f t="shared" si="359"/>
        <v>8.7435683739486283</v>
      </c>
      <c r="KW62" s="545">
        <f t="shared" si="1124"/>
        <v>7.2700296056837255E-2</v>
      </c>
      <c r="KX62" s="546">
        <f t="shared" si="360"/>
        <v>0.28709323563306394</v>
      </c>
      <c r="KY62" s="545">
        <f t="shared" si="1125"/>
        <v>-0.42801206136732761</v>
      </c>
      <c r="KZ62" s="546">
        <f t="shared" si="361"/>
        <v>5.3341588333925589</v>
      </c>
      <c r="LA62" s="545">
        <f t="shared" si="1126"/>
        <v>1.8316787517131953E-2</v>
      </c>
      <c r="LB62" s="547" t="s">
        <v>177</v>
      </c>
      <c r="LC62" s="548" t="s">
        <v>177</v>
      </c>
      <c r="LD62" s="546">
        <f t="shared" si="362"/>
        <v>1.1065984903822741</v>
      </c>
      <c r="LE62" s="545">
        <f t="shared" si="1127"/>
        <v>1.2885287829330724E-2</v>
      </c>
      <c r="LF62" s="546">
        <f t="shared" si="363"/>
        <v>4.9046639730950539E-2</v>
      </c>
      <c r="LG62" s="545">
        <f t="shared" si="1128"/>
        <v>-1.060225265690916E-2</v>
      </c>
      <c r="LH62" s="546">
        <f t="shared" si="364"/>
        <v>0.14636332932006613</v>
      </c>
      <c r="LI62" s="545">
        <f t="shared" si="1129"/>
        <v>-0.15562449991273866</v>
      </c>
      <c r="LJ62" s="546">
        <f t="shared" si="365"/>
        <v>0.21290276439778291</v>
      </c>
      <c r="LK62" s="545">
        <f t="shared" si="1130"/>
        <v>0.33011665227881454</v>
      </c>
      <c r="LL62" s="546">
        <f t="shared" si="366"/>
        <v>1.5774951438139426</v>
      </c>
      <c r="LM62" s="545">
        <f t="shared" si="1131"/>
        <v>-4.1619918182044184E-2</v>
      </c>
      <c r="LN62" s="546">
        <f t="shared" si="367"/>
        <v>0.36999396514240285</v>
      </c>
      <c r="LO62" s="549">
        <f t="shared" si="1132"/>
        <v>-0.53852082979596216</v>
      </c>
      <c r="LP62" s="550">
        <f t="shared" si="1133"/>
        <v>0.11270740433569509</v>
      </c>
      <c r="LQ62" s="551">
        <f t="shared" si="1134"/>
        <v>9.2961885838081668E-2</v>
      </c>
      <c r="LR62" s="551">
        <f t="shared" si="1135"/>
        <v>5.8455270772535997E-2</v>
      </c>
      <c r="LS62" s="551">
        <f t="shared" si="1136"/>
        <v>0.16992737892516513</v>
      </c>
      <c r="LT62" s="551">
        <f t="shared" si="1137"/>
        <v>9.4497956447512965E-2</v>
      </c>
      <c r="LU62" s="551">
        <f t="shared" si="1138"/>
        <v>4.8155652338177785E-2</v>
      </c>
      <c r="LV62" s="551">
        <f t="shared" si="1139"/>
        <v>2.0180761496547208E-2</v>
      </c>
      <c r="LW62" s="551">
        <f t="shared" si="1140"/>
        <v>6.6263107552808076E-4</v>
      </c>
      <c r="LX62" s="552">
        <f t="shared" si="1141"/>
        <v>1.2311608098374347E-2</v>
      </c>
      <c r="LY62" s="553" t="s">
        <v>177</v>
      </c>
      <c r="LZ62" s="552">
        <f t="shared" si="1142"/>
        <v>2.5541059727264021E-3</v>
      </c>
      <c r="MA62" s="552">
        <f t="shared" si="1143"/>
        <v>1.1320304208593872E-4</v>
      </c>
      <c r="MB62" s="552">
        <f t="shared" si="1144"/>
        <v>3.3781670303504897E-4</v>
      </c>
      <c r="MC62" s="552">
        <f t="shared" si="1145"/>
        <v>4.9139432855225748E-4</v>
      </c>
      <c r="MD62" s="552">
        <f t="shared" si="1146"/>
        <v>3.6409680690692404E-3</v>
      </c>
      <c r="ME62" s="552">
        <f t="shared" si="1147"/>
        <v>8.539717019824274E-4</v>
      </c>
      <c r="MF62" s="550">
        <f t="shared" si="1148"/>
        <v>0.17508696768366955</v>
      </c>
      <c r="MG62" s="551">
        <f t="shared" si="1149"/>
        <v>0.14441300283224023</v>
      </c>
      <c r="MH62" s="551">
        <f t="shared" si="1150"/>
        <v>9.0808196364874999E-2</v>
      </c>
      <c r="MI62" s="551">
        <f t="shared" si="1151"/>
        <v>0.26397617510403798</v>
      </c>
      <c r="MJ62" s="551">
        <f t="shared" si="1152"/>
        <v>0.14679923421374103</v>
      </c>
      <c r="MK62" s="551">
        <f t="shared" si="1153"/>
        <v>7.4808103286700192E-2</v>
      </c>
      <c r="ML62" s="551">
        <f t="shared" si="1154"/>
        <v>3.1350099461555599E-2</v>
      </c>
      <c r="MM62" s="551">
        <f t="shared" si="1155"/>
        <v>1.0293739474438121E-3</v>
      </c>
      <c r="MN62" s="552">
        <f t="shared" si="1156"/>
        <v>1.9125647884088319E-2</v>
      </c>
      <c r="MO62" s="553" t="s">
        <v>177</v>
      </c>
      <c r="MP62" s="552">
        <f t="shared" si="1157"/>
        <v>3.9677133240995687E-3</v>
      </c>
      <c r="MQ62" s="552">
        <f t="shared" si="1158"/>
        <v>1.7585692340460197E-4</v>
      </c>
      <c r="MR62" s="552">
        <f t="shared" si="1159"/>
        <v>5.2478630411124743E-4</v>
      </c>
      <c r="MS62" s="552">
        <f t="shared" si="1160"/>
        <v>7.6336371536789315E-4</v>
      </c>
      <c r="MT62" s="552">
        <f t="shared" si="1161"/>
        <v>5.6561151630080018E-3</v>
      </c>
      <c r="MU62" s="552">
        <f t="shared" si="1162"/>
        <v>1.3266148454845739E-3</v>
      </c>
      <c r="MV62" s="505">
        <f t="shared" si="1019"/>
        <v>64550.90438668101</v>
      </c>
      <c r="MW62" s="485">
        <f t="shared" si="1020"/>
        <v>273.76080388994848</v>
      </c>
      <c r="MX62" s="543">
        <f t="shared" si="1021"/>
        <v>0.64031958531339028</v>
      </c>
      <c r="MY62" s="1494"/>
      <c r="MZ62" s="1495"/>
      <c r="NA62" s="1496"/>
      <c r="NB62" s="542">
        <f t="shared" si="1163"/>
        <v>66419.598687748003</v>
      </c>
      <c r="NC62" s="534">
        <f t="shared" si="1164"/>
        <v>90546.576184366029</v>
      </c>
      <c r="ND62" s="508">
        <f t="shared" si="1022"/>
        <v>0.65885629787079947</v>
      </c>
      <c r="NE62" s="557">
        <f t="shared" si="1023"/>
        <v>0.89818642612052224</v>
      </c>
    </row>
    <row r="63" spans="1:369" ht="8.25" customHeight="1" outlineLevel="1" x14ac:dyDescent="0.2">
      <c r="A63" s="558" t="s">
        <v>184</v>
      </c>
      <c r="B63" s="559">
        <f>DATI!D60</f>
        <v>64</v>
      </c>
      <c r="C63" s="1516" t="str">
        <f>DATI!F60 &amp; "/" &amp; DATI!E60 &amp; " (" &amp; TEXT(DATI!F60/DATI!E60,"0,0%") &amp; ")"</f>
        <v>64/64 (100,0%)</v>
      </c>
      <c r="D63" s="560">
        <f>DATI!G60</f>
        <v>403585</v>
      </c>
      <c r="E63" s="561">
        <f t="shared" si="1165"/>
        <v>4.0492156510208897E-2</v>
      </c>
      <c r="F63" s="562">
        <f t="shared" si="1025"/>
        <v>-1.8189470201575433E-2</v>
      </c>
      <c r="G63" s="563">
        <f>DATI!H60</f>
        <v>220748.95800000001</v>
      </c>
      <c r="H63" s="564">
        <f t="shared" si="1006"/>
        <v>604.7916657534247</v>
      </c>
      <c r="I63" s="565">
        <f t="shared" si="1007"/>
        <v>546.97017480828083</v>
      </c>
      <c r="J63" s="566">
        <f t="shared" si="1026"/>
        <v>1.4985484241322762</v>
      </c>
      <c r="K63" s="567">
        <f t="shared" si="1008"/>
        <v>2.1971488589134437E-3</v>
      </c>
      <c r="L63" s="567">
        <f t="shared" si="1166"/>
        <v>2.0764310874395002E-2</v>
      </c>
      <c r="M63" s="567">
        <f t="shared" si="1027"/>
        <v>4.7196588252496265E-2</v>
      </c>
      <c r="N63" s="568">
        <f>DATI!I60</f>
        <v>25191.09</v>
      </c>
      <c r="O63" s="568"/>
      <c r="P63" s="568">
        <f>DATI!J60</f>
        <v>8631.74</v>
      </c>
      <c r="Q63" s="564">
        <f>DATI!K60</f>
        <v>7229.42</v>
      </c>
      <c r="R63" s="564">
        <f>DATI!L60</f>
        <v>1402.32</v>
      </c>
      <c r="S63" s="564">
        <f t="shared" si="1167"/>
        <v>0</v>
      </c>
      <c r="T63" s="568">
        <f>DATI!M60</f>
        <v>4034.43</v>
      </c>
      <c r="U63" s="564">
        <f>DATI!N60</f>
        <v>2169.7800000000002</v>
      </c>
      <c r="V63" s="564">
        <f>DATI!O60</f>
        <v>1864.65</v>
      </c>
      <c r="W63" s="569">
        <f t="shared" si="1168"/>
        <v>0</v>
      </c>
      <c r="X63" s="570">
        <f>DATI!P60</f>
        <v>174292.228</v>
      </c>
      <c r="Y63" s="564">
        <f>DATI!Q60</f>
        <v>6566.2520000000004</v>
      </c>
      <c r="Z63" s="568">
        <f>DATI!R60</f>
        <v>5102.0200000000004</v>
      </c>
      <c r="AA63" s="568">
        <f>DATI!U60</f>
        <v>3446.16</v>
      </c>
      <c r="AB63" s="568">
        <f>DATI!V60</f>
        <v>51.29</v>
      </c>
      <c r="AC63" s="568">
        <f>DATI!W60</f>
        <v>192290.89799999999</v>
      </c>
      <c r="AD63" s="565">
        <f t="shared" si="1009"/>
        <v>476.45699914516149</v>
      </c>
      <c r="AE63" s="567">
        <f t="shared" si="1169"/>
        <v>5.4614093357446833E-3</v>
      </c>
      <c r="AF63" s="567">
        <f t="shared" si="1170"/>
        <v>2.408904653138727E-2</v>
      </c>
      <c r="AG63" s="571">
        <f t="shared" si="1010"/>
        <v>0.87108405739337613</v>
      </c>
      <c r="AH63" s="572">
        <f t="shared" si="1171"/>
        <v>28458.06</v>
      </c>
      <c r="AI63" s="564">
        <f t="shared" si="1172"/>
        <v>77.967287671232882</v>
      </c>
      <c r="AJ63" s="565">
        <f t="shared" si="1011"/>
        <v>70.513175663119299</v>
      </c>
      <c r="AK63" s="566">
        <f t="shared" si="1012"/>
        <v>0.193186782638683</v>
      </c>
      <c r="AL63" s="567">
        <f t="shared" si="1173"/>
        <v>-1.9315900364524963E-2</v>
      </c>
      <c r="AM63" s="567">
        <f t="shared" si="1174"/>
        <v>-1.1472989225127033E-3</v>
      </c>
      <c r="AN63" s="573">
        <f>DATI!EH60/1000</f>
        <v>51.29</v>
      </c>
      <c r="AO63" s="574">
        <f>DATI!EI60/1000</f>
        <v>0</v>
      </c>
      <c r="AP63" s="574">
        <f>DATI!EJ60/1000</f>
        <v>0</v>
      </c>
      <c r="AQ63" s="574">
        <f>DATI!EK60/1000</f>
        <v>0</v>
      </c>
      <c r="AR63" s="574">
        <f>DATI!EL60/1000</f>
        <v>0</v>
      </c>
      <c r="AS63" s="574">
        <f>DATI!EM60/1000</f>
        <v>0</v>
      </c>
      <c r="AT63" s="574">
        <f>DATI!EN60/1000</f>
        <v>0</v>
      </c>
      <c r="AU63" s="575">
        <f>DATI!EQ60/1000</f>
        <v>0</v>
      </c>
      <c r="AV63" s="575">
        <f>DATI!EP60/1000</f>
        <v>0</v>
      </c>
      <c r="AW63" s="574">
        <f>DATI!EQ60/1000</f>
        <v>0</v>
      </c>
      <c r="AX63" s="575"/>
      <c r="AY63" s="575"/>
      <c r="AZ63" s="575">
        <f>DATI!EV60/1000</f>
        <v>0</v>
      </c>
      <c r="BA63" s="575"/>
      <c r="BB63" s="576">
        <f>DATI!DE60/1000</f>
        <v>72.400999999999996</v>
      </c>
      <c r="BC63" s="577">
        <f>DATI!DF60/1000</f>
        <v>0</v>
      </c>
      <c r="BD63" s="574">
        <f>DATI!DG60/1000</f>
        <v>5.6539999999999999</v>
      </c>
      <c r="BE63" s="577">
        <f>DATI!DH60/1000</f>
        <v>26462.542000000001</v>
      </c>
      <c r="BF63" s="577">
        <f>DATI!DI60/1000</f>
        <v>52.305999999999997</v>
      </c>
      <c r="BG63" s="577">
        <f>DATI!DJ60/1000</f>
        <v>9655.14</v>
      </c>
      <c r="BH63" s="577">
        <f>DATI!DK60/1000</f>
        <v>3010.4079999999999</v>
      </c>
      <c r="BI63" s="577">
        <f>DATI!DL60/1000</f>
        <v>21545.62</v>
      </c>
      <c r="BJ63" s="577">
        <f>DATI!DM60/1000</f>
        <v>138.83699999999999</v>
      </c>
      <c r="BK63" s="577">
        <f>DATI!DN60/1000</f>
        <v>54.75</v>
      </c>
      <c r="BL63" s="577">
        <f>DATI!DO60/1000</f>
        <v>63.354999999999997</v>
      </c>
      <c r="BM63" s="577">
        <f>DATI!DP60/1000</f>
        <v>16003.18</v>
      </c>
      <c r="BN63" s="577">
        <f>DATI!DQ60/1000</f>
        <v>219.185</v>
      </c>
      <c r="BO63" s="577">
        <f>DATI!DR60/1000</f>
        <v>2777.78</v>
      </c>
      <c r="BP63" s="577">
        <f>DATI!DS60/1000</f>
        <v>1323.4079999999999</v>
      </c>
      <c r="BQ63" s="577">
        <f>DATI!DT60/1000</f>
        <v>14.484999999999999</v>
      </c>
      <c r="BR63" s="577">
        <f>DATI!DU60/1000</f>
        <v>41944.959999999999</v>
      </c>
      <c r="BS63" s="577">
        <f>DATI!DV60/1000</f>
        <v>50240.480000000003</v>
      </c>
      <c r="BT63" s="577">
        <f>DATI!DW60/1000</f>
        <v>10.045</v>
      </c>
      <c r="BU63" s="577">
        <f>DATI!DX60/1000</f>
        <v>264.15199999999999</v>
      </c>
      <c r="BV63" s="578">
        <f>DATI!DY60/1000</f>
        <v>433.54</v>
      </c>
      <c r="BW63" s="579">
        <f>DATI!DZ60/1000</f>
        <v>5.6539999999999999</v>
      </c>
      <c r="BX63" s="580">
        <f>DATI!EA60/1000</f>
        <v>0</v>
      </c>
      <c r="BY63" s="580">
        <f>DATI!EB60/1000</f>
        <v>0</v>
      </c>
      <c r="BZ63" s="580">
        <f>DATI!EC60/1000</f>
        <v>0</v>
      </c>
      <c r="CA63" s="580">
        <f>DATI!ED60/1000</f>
        <v>0</v>
      </c>
      <c r="CB63" s="580">
        <f>DATI!EE60/1000</f>
        <v>0</v>
      </c>
      <c r="CC63" s="580">
        <f>DATI!EF60/1000</f>
        <v>0</v>
      </c>
      <c r="CD63" s="581">
        <f>DATI!EG60/1000</f>
        <v>0</v>
      </c>
      <c r="CE63" s="579">
        <f t="shared" si="1031"/>
        <v>0.17939467522331107</v>
      </c>
      <c r="CF63" s="580">
        <f t="shared" si="1032"/>
        <v>0</v>
      </c>
      <c r="CG63" s="580">
        <f t="shared" si="1033"/>
        <v>1.4009440390500142E-2</v>
      </c>
      <c r="CH63" s="580">
        <f t="shared" si="1034"/>
        <v>65.568695565989813</v>
      </c>
      <c r="CI63" s="580">
        <f t="shared" si="1035"/>
        <v>0.12960342926521054</v>
      </c>
      <c r="CJ63" s="580">
        <f t="shared" si="1036"/>
        <v>23.923436203030342</v>
      </c>
      <c r="CK63" s="580">
        <f t="shared" si="1037"/>
        <v>7.4591672138459062</v>
      </c>
      <c r="CL63" s="580">
        <f t="shared" si="1038"/>
        <v>53.385581723800442</v>
      </c>
      <c r="CM63" s="580">
        <f t="shared" si="1039"/>
        <v>0.34400931650086103</v>
      </c>
      <c r="CN63" s="580">
        <f t="shared" si="1040"/>
        <v>0.135659154824882</v>
      </c>
      <c r="CO63" s="580">
        <f t="shared" si="1041"/>
        <v>0.15698056171562372</v>
      </c>
      <c r="CP63" s="580">
        <f t="shared" si="1042"/>
        <v>39.652563896081368</v>
      </c>
      <c r="CQ63" s="580">
        <f t="shared" si="1043"/>
        <v>0.54309501096423307</v>
      </c>
      <c r="CR63" s="580">
        <f t="shared" si="1044"/>
        <v>6.8827632345106977</v>
      </c>
      <c r="CS63" s="580">
        <f t="shared" si="1045"/>
        <v>3.2791307902920077</v>
      </c>
      <c r="CT63" s="580">
        <f t="shared" si="1046"/>
        <v>3.5890828450016725E-2</v>
      </c>
      <c r="CU63" s="580">
        <f t="shared" si="1047"/>
        <v>103.93091913723255</v>
      </c>
      <c r="CV63" s="580">
        <f t="shared" si="1048"/>
        <v>124.48549871774223</v>
      </c>
      <c r="CW63" s="580">
        <f t="shared" si="1049"/>
        <v>2.4889428497094787E-2</v>
      </c>
      <c r="CX63" s="580">
        <f t="shared" si="1050"/>
        <v>0.6545139190009539</v>
      </c>
      <c r="CY63" s="581">
        <f t="shared" si="1051"/>
        <v>1.0742222827904901</v>
      </c>
      <c r="CZ63" s="563">
        <f>DATI!AA60</f>
        <v>212157.50399999999</v>
      </c>
      <c r="DA63" s="564">
        <f t="shared" si="1052"/>
        <v>581.25343561643831</v>
      </c>
      <c r="DB63" s="565">
        <f t="shared" si="288"/>
        <v>525.68233209856658</v>
      </c>
      <c r="DC63" s="566">
        <f t="shared" si="1053"/>
        <v>1.4402255673933331</v>
      </c>
      <c r="DD63" s="582">
        <f t="shared" si="1192"/>
        <v>3.2463221753983992E-3</v>
      </c>
      <c r="DE63" s="583">
        <f t="shared" si="1054"/>
        <v>2.1832921654827513E-2</v>
      </c>
      <c r="DF63" s="564">
        <f t="shared" si="1193"/>
        <v>686.50299999999697</v>
      </c>
      <c r="DG63" s="584">
        <f t="shared" si="1194"/>
        <v>11.231954783222363</v>
      </c>
      <c r="DH63" s="585">
        <f t="shared" si="1175"/>
        <v>4.6660679520999442E-2</v>
      </c>
      <c r="DI63" s="586">
        <f>DATI!AB60+DATI!AG60</f>
        <v>174575.43659474832</v>
      </c>
      <c r="DJ63" s="564">
        <f t="shared" si="1176"/>
        <v>478.28886738287213</v>
      </c>
      <c r="DK63" s="587">
        <f t="shared" si="290"/>
        <v>432.56175674206997</v>
      </c>
      <c r="DL63" s="588">
        <f t="shared" si="291"/>
        <v>1.1851007034029315</v>
      </c>
      <c r="DM63" s="589">
        <f t="shared" si="1195"/>
        <v>0.82285770384416068</v>
      </c>
      <c r="DN63" s="590">
        <f t="shared" si="1196"/>
        <v>6.3012976487546698E-3</v>
      </c>
      <c r="DO63" s="590">
        <f t="shared" si="1197"/>
        <v>5.0000000000000044E-3</v>
      </c>
      <c r="DP63" s="590">
        <f t="shared" si="1198"/>
        <v>9.5680758664440316E-3</v>
      </c>
      <c r="DQ63" s="590">
        <f t="shared" si="1199"/>
        <v>2.8271795041471332E-2</v>
      </c>
      <c r="DR63" s="591">
        <f t="shared" si="1200"/>
        <v>1654.5204446194402</v>
      </c>
      <c r="DS63" s="591">
        <f t="shared" si="1201"/>
        <v>11.8930591973471</v>
      </c>
      <c r="DT63" s="592">
        <f t="shared" si="1177"/>
        <v>5.8545763642733999E-2</v>
      </c>
      <c r="DU63" s="593" t="str">
        <f>DATI!AI60</f>
        <v>9/9</v>
      </c>
      <c r="DV63" s="592">
        <f>DATI!AJ60/DATI!AK60</f>
        <v>1</v>
      </c>
      <c r="DW63" s="594">
        <f>DATI!AB60</f>
        <v>174300.24400000001</v>
      </c>
      <c r="DX63" s="564">
        <f t="shared" si="1055"/>
        <v>477.53491506849315</v>
      </c>
      <c r="DY63" s="595">
        <f t="shared" si="1013"/>
        <v>431.8798865170906</v>
      </c>
      <c r="DZ63" s="566">
        <f t="shared" si="1014"/>
        <v>1.1832325658002483</v>
      </c>
      <c r="EA63" s="589">
        <f t="shared" si="1202"/>
        <v>0.82156058924976805</v>
      </c>
      <c r="EB63" s="585">
        <f t="shared" si="1203"/>
        <v>6.3835209062093915E-3</v>
      </c>
      <c r="EC63" s="596">
        <f t="shared" si="1204"/>
        <v>37582.06740525167</v>
      </c>
      <c r="ED63" s="597">
        <f t="shared" si="1056"/>
        <v>102.96456823356621</v>
      </c>
      <c r="EE63" s="598">
        <f t="shared" si="296"/>
        <v>93.120575356496573</v>
      </c>
      <c r="EF63" s="599">
        <f t="shared" si="297"/>
        <v>0.25512486399040157</v>
      </c>
      <c r="EG63" s="600">
        <f t="shared" si="1057"/>
        <v>-2.5110643683127449E-2</v>
      </c>
      <c r="EH63" s="600">
        <f t="shared" si="1058"/>
        <v>-7.0493983019035431E-3</v>
      </c>
      <c r="EI63" s="582">
        <f t="shared" si="1059"/>
        <v>0.17714229615583935</v>
      </c>
      <c r="EJ63" s="601">
        <f t="shared" si="1060"/>
        <v>-968.01744461944327</v>
      </c>
      <c r="EK63" s="601">
        <f t="shared" si="1061"/>
        <v>-0.66110441412467935</v>
      </c>
      <c r="EL63" s="563">
        <f>DATI!AD60</f>
        <v>25191.09</v>
      </c>
      <c r="EM63" s="564">
        <f t="shared" si="1062"/>
        <v>69.016684931506845</v>
      </c>
      <c r="EN63" s="595">
        <f t="shared" si="300"/>
        <v>62.418300977489253</v>
      </c>
      <c r="EO63" s="566">
        <f t="shared" si="1063"/>
        <v>0.17100904377394316</v>
      </c>
      <c r="EP63" s="582">
        <f t="shared" si="1205"/>
        <v>-1.7976604763016681E-2</v>
      </c>
      <c r="EQ63" s="583">
        <f t="shared" si="1206"/>
        <v>2.1680908087477388E-4</v>
      </c>
      <c r="ER63" s="582">
        <f t="shared" si="1178"/>
        <v>2.0271832900881304E-2</v>
      </c>
      <c r="ES63" s="564">
        <f t="shared" si="1207"/>
        <v>-461.13999999999942</v>
      </c>
      <c r="ET63" s="582">
        <f t="shared" si="1064"/>
        <v>0.11873768085054395</v>
      </c>
      <c r="EU63" s="584">
        <f t="shared" si="1208"/>
        <v>1.3529921054946215E-2</v>
      </c>
      <c r="EV63" s="563">
        <f>DATI!AE60</f>
        <v>8631.74</v>
      </c>
      <c r="EW63" s="564">
        <f t="shared" si="1065"/>
        <v>23.648602739726027</v>
      </c>
      <c r="EX63" s="595">
        <f t="shared" si="304"/>
        <v>21.387663069737478</v>
      </c>
      <c r="EY63" s="566">
        <f t="shared" si="1015"/>
        <v>5.8596337177362956E-2</v>
      </c>
      <c r="EZ63" s="582">
        <f t="shared" si="1209"/>
        <v>-3.8667726183561832E-2</v>
      </c>
      <c r="FA63" s="583">
        <f t="shared" si="1210"/>
        <v>-2.0857645503344555E-2</v>
      </c>
      <c r="FB63" s="564">
        <f t="shared" si="1211"/>
        <v>-347.19499999999971</v>
      </c>
      <c r="FC63" s="584">
        <f t="shared" si="1212"/>
        <v>-0.45559901724696772</v>
      </c>
      <c r="FD63" s="564">
        <f>DATI!AG60</f>
        <v>275.19259474830585</v>
      </c>
      <c r="FE63" s="582">
        <f t="shared" si="1066"/>
        <v>1.2971145943925975E-3</v>
      </c>
      <c r="FF63" s="564">
        <f t="shared" si="1213"/>
        <v>8356.5474052516947</v>
      </c>
      <c r="FG63" s="582">
        <f t="shared" si="1179"/>
        <v>2.0705792844758094E-2</v>
      </c>
      <c r="FH63" s="563">
        <f>DATI!AF60</f>
        <v>4034.43</v>
      </c>
      <c r="FI63" s="564">
        <f t="shared" si="1180"/>
        <v>11.053232876712329</v>
      </c>
      <c r="FJ63" s="590">
        <f t="shared" si="1067"/>
        <v>1.9016202226813529E-2</v>
      </c>
      <c r="FK63" s="590">
        <f t="shared" si="1181"/>
        <v>-4.070277557833462E-2</v>
      </c>
      <c r="FL63" s="602">
        <f>DATI!AL60</f>
        <v>883.78462534755465</v>
      </c>
      <c r="FM63" s="603" t="str">
        <f>DATI!AM60</f>
        <v>5/5</v>
      </c>
      <c r="FN63" s="604">
        <f>DATI!AN60/DATI!AO60</f>
        <v>1</v>
      </c>
      <c r="FO63" s="567">
        <f t="shared" si="1182"/>
        <v>0.21906059228876315</v>
      </c>
      <c r="FP63" s="605">
        <f t="shared" si="1068"/>
        <v>4.1657005228886677E-3</v>
      </c>
      <c r="FQ63" s="567">
        <f t="shared" si="1183"/>
        <v>-2.1373463274873619E-2</v>
      </c>
      <c r="FR63" s="563">
        <f>DATI!AP60</f>
        <v>6994.612000000001</v>
      </c>
      <c r="FS63" s="606">
        <f>DATI!AQ60</f>
        <v>66.839999999999989</v>
      </c>
      <c r="FT63" s="606">
        <f>DATI!AR60</f>
        <v>5102.0199999999986</v>
      </c>
      <c r="FU63" s="576">
        <f>DATI!AS60/1000</f>
        <v>72.400999999999996</v>
      </c>
      <c r="FV63" s="577">
        <f>DATI!AT60/1000</f>
        <v>7.08</v>
      </c>
      <c r="FW63" s="577">
        <f>DATI!AU60/1000</f>
        <v>5.6539999999999999</v>
      </c>
      <c r="FX63" s="577">
        <f>DATI!AV60/1000</f>
        <v>26462.542000000001</v>
      </c>
      <c r="FY63" s="577">
        <f>DATI!AW60/1000</f>
        <v>52.305999999999997</v>
      </c>
      <c r="FZ63" s="577">
        <f>DATI!AX60/1000</f>
        <v>9655.14</v>
      </c>
      <c r="GA63" s="577">
        <f>DATI!AY60/1000</f>
        <v>3010.4079999999999</v>
      </c>
      <c r="GB63" s="577">
        <f>DATI!AZ60/1000</f>
        <v>21545.62</v>
      </c>
      <c r="GC63" s="577">
        <f>DATI!BA60/1000</f>
        <v>138.83699999999999</v>
      </c>
      <c r="GD63" s="577">
        <f>DATI!BB60/1000</f>
        <v>54.75</v>
      </c>
      <c r="GE63" s="577">
        <f>DATI!BC60/1000</f>
        <v>63.354999999999997</v>
      </c>
      <c r="GF63" s="577">
        <f>DATI!BD60/1000</f>
        <v>16003.18</v>
      </c>
      <c r="GG63" s="577">
        <f>DATI!BE60/1000</f>
        <v>219.185</v>
      </c>
      <c r="GH63" s="577">
        <f>DATI!BF60/1000</f>
        <v>2777.78</v>
      </c>
      <c r="GI63" s="577">
        <f>DATI!BG60/1000</f>
        <v>7.0000000000000001E-3</v>
      </c>
      <c r="GJ63" s="577">
        <f>DATI!BH60/1000</f>
        <v>1323.4079999999999</v>
      </c>
      <c r="GK63" s="577">
        <f>DATI!BI60/1000</f>
        <v>15.414</v>
      </c>
      <c r="GL63" s="577">
        <f>DATI!BJ60/1000</f>
        <v>41944.959999999999</v>
      </c>
      <c r="GM63" s="577">
        <f>DATI!BK60/1000</f>
        <v>50240.480000000003</v>
      </c>
      <c r="GN63" s="577">
        <f>DATI!BL60/1000</f>
        <v>10.045</v>
      </c>
      <c r="GO63" s="577">
        <f>DATI!BM60/1000</f>
        <v>264.15199999999999</v>
      </c>
      <c r="GP63" s="578">
        <f>DATI!BN60/1000</f>
        <v>433.54</v>
      </c>
      <c r="GQ63" s="579">
        <f>DATI!BO60/1000</f>
        <v>5.6539999999999999</v>
      </c>
      <c r="GR63" s="580">
        <f>DATI!BP60/1000</f>
        <v>0</v>
      </c>
      <c r="GS63" s="580">
        <f>DATI!BQ60/1000</f>
        <v>0</v>
      </c>
      <c r="GT63" s="580">
        <f>DATI!BR60/1000</f>
        <v>0</v>
      </c>
      <c r="GU63" s="580">
        <f>DATI!BS60/1000</f>
        <v>0</v>
      </c>
      <c r="GV63" s="580">
        <f>DATI!BT60/1000</f>
        <v>0</v>
      </c>
      <c r="GW63" s="580">
        <f>DATI!BU60/1000</f>
        <v>0</v>
      </c>
      <c r="GX63" s="581">
        <f>DATI!BV60/1000</f>
        <v>0</v>
      </c>
      <c r="GY63" s="579">
        <f t="shared" si="1072"/>
        <v>0.17939467522331107</v>
      </c>
      <c r="GZ63" s="580">
        <f t="shared" si="1073"/>
        <v>1.7542772897902549E-2</v>
      </c>
      <c r="HA63" s="580">
        <f t="shared" si="1074"/>
        <v>1.4009440390500142E-2</v>
      </c>
      <c r="HB63" s="580">
        <f t="shared" si="1075"/>
        <v>65.568695565989813</v>
      </c>
      <c r="HC63" s="580">
        <f t="shared" si="1076"/>
        <v>0.12960342926521054</v>
      </c>
      <c r="HD63" s="580">
        <f t="shared" si="1077"/>
        <v>23.923436203030342</v>
      </c>
      <c r="HE63" s="580">
        <f t="shared" si="1078"/>
        <v>7.4591672138459062</v>
      </c>
      <c r="HF63" s="580">
        <f t="shared" si="1079"/>
        <v>53.385581723800442</v>
      </c>
      <c r="HG63" s="580">
        <f t="shared" si="1080"/>
        <v>0.34400931650086103</v>
      </c>
      <c r="HH63" s="580">
        <f t="shared" si="1081"/>
        <v>0.135659154824882</v>
      </c>
      <c r="HI63" s="580">
        <f t="shared" si="1082"/>
        <v>0.15698056171562372</v>
      </c>
      <c r="HJ63" s="580">
        <f t="shared" si="1083"/>
        <v>39.652563896081368</v>
      </c>
      <c r="HK63" s="580">
        <f t="shared" si="1084"/>
        <v>0.54309501096423307</v>
      </c>
      <c r="HL63" s="580">
        <f t="shared" si="1085"/>
        <v>6.8827632345106977</v>
      </c>
      <c r="HM63" s="580">
        <f t="shared" si="1086"/>
        <v>1.7344549475327379E-5</v>
      </c>
      <c r="HN63" s="580">
        <f t="shared" si="1087"/>
        <v>3.2791307902920077</v>
      </c>
      <c r="HO63" s="580">
        <f t="shared" si="1088"/>
        <v>3.8192697944670888E-2</v>
      </c>
      <c r="HP63" s="580">
        <f t="shared" si="1089"/>
        <v>103.93091913723255</v>
      </c>
      <c r="HQ63" s="580">
        <f t="shared" si="1090"/>
        <v>124.48549871774223</v>
      </c>
      <c r="HR63" s="580">
        <f t="shared" si="1091"/>
        <v>2.4889428497094787E-2</v>
      </c>
      <c r="HS63" s="580">
        <f t="shared" si="1092"/>
        <v>0.6545139190009539</v>
      </c>
      <c r="HT63" s="581">
        <f t="shared" si="1093"/>
        <v>1.0742222827904901</v>
      </c>
      <c r="HU63" s="607">
        <f t="shared" si="1184"/>
        <v>37582.067405251692</v>
      </c>
      <c r="HV63" s="608">
        <f t="shared" si="1185"/>
        <v>28458.05999999999</v>
      </c>
      <c r="HW63" s="609">
        <f t="shared" si="1214"/>
        <v>0</v>
      </c>
      <c r="HX63" s="610">
        <f>DATI!CQ60</f>
        <v>0</v>
      </c>
      <c r="HY63" s="610">
        <f>DATI!CT60</f>
        <v>0</v>
      </c>
      <c r="HZ63" s="611">
        <f t="shared" si="1094"/>
        <v>0</v>
      </c>
      <c r="IA63" s="611">
        <f t="shared" si="1095"/>
        <v>0</v>
      </c>
      <c r="IB63" s="582">
        <f t="shared" si="1096"/>
        <v>0</v>
      </c>
      <c r="IC63" s="610">
        <f>DATI!CV60</f>
        <v>8801.54831250608</v>
      </c>
      <c r="ID63" s="612">
        <f t="shared" si="1186"/>
        <v>8801.54831250608</v>
      </c>
      <c r="IE63" s="613">
        <f t="shared" si="1097"/>
        <v>4.1485915636083656E-2</v>
      </c>
      <c r="IF63" s="613">
        <f t="shared" si="1098"/>
        <v>0.23419542670705118</v>
      </c>
      <c r="IG63" s="609">
        <f t="shared" si="1215"/>
        <v>0</v>
      </c>
      <c r="IH63" s="590">
        <f t="shared" si="1016"/>
        <v>0</v>
      </c>
      <c r="II63" s="610">
        <f>DATI!CX60</f>
        <v>0</v>
      </c>
      <c r="IJ63" s="610">
        <f>DATI!DA60</f>
        <v>0</v>
      </c>
      <c r="IK63" s="615">
        <f>DATI!CS60</f>
        <v>33364.107405251692</v>
      </c>
      <c r="IL63" s="594">
        <f t="shared" si="1187"/>
        <v>31613.122684694958</v>
      </c>
      <c r="IM63" s="594">
        <f t="shared" si="1188"/>
        <v>12857.546313867702</v>
      </c>
      <c r="IN63" s="582">
        <f t="shared" si="1100"/>
        <v>0.14900779886953686</v>
      </c>
      <c r="IO63" s="582">
        <f t="shared" si="1101"/>
        <v>0.84117572202207702</v>
      </c>
      <c r="IP63" s="609">
        <f t="shared" si="1216"/>
        <v>22489.115279443256</v>
      </c>
      <c r="IQ63" s="590">
        <f t="shared" si="1017"/>
        <v>0.10187642779017446</v>
      </c>
      <c r="IR63" s="610">
        <f>DATI!CZ60</f>
        <v>24240.099999999991</v>
      </c>
      <c r="IS63" s="594">
        <f t="shared" si="1217"/>
        <v>5968.9447205567358</v>
      </c>
      <c r="IT63" s="615">
        <f>DATI!CR60</f>
        <v>4217.96</v>
      </c>
      <c r="IU63" s="617">
        <f>DATI!CU60</f>
        <v>1750.984720556736</v>
      </c>
      <c r="IV63" s="582">
        <f t="shared" si="1103"/>
        <v>2.3868157568137184E-2</v>
      </c>
      <c r="IW63" s="590">
        <f t="shared" si="1189"/>
        <v>2.8134497286302615E-2</v>
      </c>
      <c r="IX63" s="582">
        <f t="shared" si="1190"/>
        <v>0.15882427797792303</v>
      </c>
      <c r="IY63" s="615">
        <f>DATI!CW60</f>
        <v>9954.028058321177</v>
      </c>
      <c r="IZ63" s="618">
        <f t="shared" si="1191"/>
        <v>15922.972778877913</v>
      </c>
      <c r="JA63" s="619">
        <f t="shared" si="1104"/>
        <v>7.5052602329248333E-2</v>
      </c>
      <c r="JB63" s="619">
        <f t="shared" si="1105"/>
        <v>0.42368538716028292</v>
      </c>
      <c r="JC63" s="620">
        <f t="shared" si="1218"/>
        <v>5968.9447205567358</v>
      </c>
      <c r="JD63" s="590">
        <f t="shared" si="1018"/>
        <v>2.7039514816449259E-2</v>
      </c>
      <c r="JE63" s="610">
        <f>DATI!CY60</f>
        <v>4217.96</v>
      </c>
      <c r="JF63" s="610">
        <f>DATI!DB60</f>
        <v>1750.984720556736</v>
      </c>
      <c r="JG63" s="586">
        <f t="shared" si="1107"/>
        <v>165980.48968938243</v>
      </c>
      <c r="JH63" s="566">
        <f t="shared" si="350"/>
        <v>411.26525933665135</v>
      </c>
      <c r="JI63" s="589">
        <f t="shared" si="1108"/>
        <v>0.78234559966062966</v>
      </c>
      <c r="JJ63" s="603" t="str">
        <f>DATI!CN60</f>
        <v>7/10</v>
      </c>
      <c r="JK63" s="604">
        <f>DATI!CO60/DATI!CP60</f>
        <v>0.99739761492126933</v>
      </c>
      <c r="JL63" s="621">
        <f t="shared" si="1109"/>
        <v>1.3067030672636358E-3</v>
      </c>
      <c r="JM63" s="622">
        <f t="shared" si="1110"/>
        <v>-1.9333428543540996E-3</v>
      </c>
      <c r="JN63" s="623">
        <f t="shared" si="1111"/>
        <v>171949.43440993916</v>
      </c>
      <c r="JO63" s="594">
        <f t="shared" si="1112"/>
        <v>181903.46246826035</v>
      </c>
      <c r="JP63" s="589">
        <f t="shared" si="1113"/>
        <v>0.81048009694693224</v>
      </c>
      <c r="JQ63" s="590">
        <f t="shared" si="1114"/>
        <v>-9.4881235667454433E-4</v>
      </c>
      <c r="JR63" s="624">
        <f t="shared" si="1115"/>
        <v>0.85739820198987804</v>
      </c>
      <c r="JS63" s="585">
        <f t="shared" si="1116"/>
        <v>1.3640288611060924E-5</v>
      </c>
      <c r="JT63" s="576">
        <f>DATI!BW60</f>
        <v>25141.441014896147</v>
      </c>
      <c r="JU63" s="577">
        <f>DATI!BX60</f>
        <v>14546.841822093726</v>
      </c>
      <c r="JV63" s="577">
        <f>DATI!BY60</f>
        <v>15356.583313991372</v>
      </c>
      <c r="JW63" s="577">
        <f>DATI!BZ60</f>
        <v>41944.959999999999</v>
      </c>
      <c r="JX63" s="577">
        <f>DATI!CA60</f>
        <v>50240.480000000003</v>
      </c>
      <c r="JY63" s="577">
        <f>DATI!CB60</f>
        <v>9173.222390035764</v>
      </c>
      <c r="JZ63" s="577">
        <f>DATI!CC60</f>
        <v>3964.7768236192355</v>
      </c>
      <c r="KA63" s="577">
        <f>DATI!CD60</f>
        <v>215.27089623291045</v>
      </c>
      <c r="KB63" s="577">
        <f>DATI!CE60</f>
        <v>2500.0019337725639</v>
      </c>
      <c r="KC63" s="577">
        <f>DATI!CF60</f>
        <v>0</v>
      </c>
      <c r="KD63" s="577">
        <f>DATI!CG60</f>
        <v>389.61500000000001</v>
      </c>
      <c r="KE63" s="577">
        <f>DATI!CH60</f>
        <v>70.952981380939477</v>
      </c>
      <c r="KF63" s="577">
        <f>DATI!CI60</f>
        <v>53.655001044273376</v>
      </c>
      <c r="KG63" s="577">
        <f>DATI!CJ60</f>
        <v>136.06026264810563</v>
      </c>
      <c r="KH63" s="577">
        <f>DATI!CK60</f>
        <v>1191.0671684474944</v>
      </c>
      <c r="KI63" s="577">
        <f>DATI!CL60</f>
        <v>286.19886112402099</v>
      </c>
      <c r="KJ63" s="625">
        <f t="shared" si="353"/>
        <v>62.295281080555888</v>
      </c>
      <c r="KK63" s="626">
        <f t="shared" si="1118"/>
        <v>5.7998239766994695E-3</v>
      </c>
      <c r="KL63" s="627">
        <f t="shared" si="354"/>
        <v>36.04405967043801</v>
      </c>
      <c r="KM63" s="626">
        <f t="shared" si="1119"/>
        <v>-2.5361302199700769E-2</v>
      </c>
      <c r="KN63" s="627">
        <f t="shared" si="355"/>
        <v>38.050431294501458</v>
      </c>
      <c r="KO63" s="626">
        <f t="shared" si="1120"/>
        <v>2.4034782342475344E-2</v>
      </c>
      <c r="KP63" s="627">
        <f t="shared" si="356"/>
        <v>103.93091913723255</v>
      </c>
      <c r="KQ63" s="626">
        <f t="shared" si="1121"/>
        <v>1.5495341172676405E-2</v>
      </c>
      <c r="KR63" s="627">
        <f t="shared" si="357"/>
        <v>124.48549871774223</v>
      </c>
      <c r="KS63" s="626">
        <f t="shared" si="1122"/>
        <v>3.9277341916693881E-2</v>
      </c>
      <c r="KT63" s="627">
        <f t="shared" si="358"/>
        <v>22.729344227450881</v>
      </c>
      <c r="KU63" s="626">
        <f t="shared" si="1123"/>
        <v>3.9146445558438429E-2</v>
      </c>
      <c r="KV63" s="627">
        <f t="shared" si="359"/>
        <v>9.8238953965564519</v>
      </c>
      <c r="KW63" s="626">
        <f t="shared" si="1124"/>
        <v>-2.7300389380834427E-3</v>
      </c>
      <c r="KX63" s="627">
        <f t="shared" si="360"/>
        <v>0.53339667290139736</v>
      </c>
      <c r="KY63" s="626">
        <f t="shared" si="1125"/>
        <v>0.17860461908236111</v>
      </c>
      <c r="KZ63" s="627">
        <f t="shared" si="361"/>
        <v>6.1944867469617648</v>
      </c>
      <c r="LA63" s="626">
        <f t="shared" si="1126"/>
        <v>7.7123432453105503E-2</v>
      </c>
      <c r="LB63" s="628" t="s">
        <v>177</v>
      </c>
      <c r="LC63" s="629" t="s">
        <v>177</v>
      </c>
      <c r="LD63" s="627">
        <f t="shared" si="362"/>
        <v>0.96538523483281091</v>
      </c>
      <c r="LE63" s="626">
        <f t="shared" si="1127"/>
        <v>1.6335392993313737E-3</v>
      </c>
      <c r="LF63" s="627">
        <f t="shared" si="363"/>
        <v>0.17580678514052675</v>
      </c>
      <c r="LG63" s="626">
        <f t="shared" si="1128"/>
        <v>0.55870500922943778</v>
      </c>
      <c r="LH63" s="627">
        <f t="shared" si="364"/>
        <v>0.1329459743158774</v>
      </c>
      <c r="LI63" s="626">
        <f t="shared" si="1129"/>
        <v>0.14883237537341673</v>
      </c>
      <c r="LJ63" s="627">
        <f t="shared" si="365"/>
        <v>0.33712913673230083</v>
      </c>
      <c r="LK63" s="626">
        <f t="shared" si="1130"/>
        <v>0.15948111791238806</v>
      </c>
      <c r="LL63" s="627">
        <f t="shared" si="366"/>
        <v>2.9512176330822366</v>
      </c>
      <c r="LM63" s="626">
        <f t="shared" si="1131"/>
        <v>-3.0330410075467665E-2</v>
      </c>
      <c r="LN63" s="627">
        <f t="shared" si="367"/>
        <v>0.70914147236399028</v>
      </c>
      <c r="LO63" s="630">
        <f t="shared" si="1132"/>
        <v>5.5650741347197441E-2</v>
      </c>
      <c r="LP63" s="631">
        <f t="shared" si="1133"/>
        <v>0.11850366138779682</v>
      </c>
      <c r="LQ63" s="632">
        <f t="shared" si="1134"/>
        <v>6.8566237572693756E-2</v>
      </c>
      <c r="LR63" s="632">
        <f t="shared" si="1135"/>
        <v>7.2382937319960997E-2</v>
      </c>
      <c r="LS63" s="632">
        <f t="shared" si="1136"/>
        <v>0.19770670001849194</v>
      </c>
      <c r="LT63" s="632">
        <f t="shared" si="1137"/>
        <v>0.23680746168657793</v>
      </c>
      <c r="LU63" s="632">
        <f t="shared" si="1138"/>
        <v>4.3237793700833534E-2</v>
      </c>
      <c r="LV63" s="632">
        <f t="shared" si="1139"/>
        <v>1.8687893422894133E-2</v>
      </c>
      <c r="LW63" s="632">
        <f t="shared" si="1140"/>
        <v>1.0146749097920686E-3</v>
      </c>
      <c r="LX63" s="633">
        <f t="shared" si="1141"/>
        <v>1.1783707324217785E-2</v>
      </c>
      <c r="LY63" s="634" t="s">
        <v>177</v>
      </c>
      <c r="LZ63" s="633">
        <f t="shared" si="1142"/>
        <v>1.8364422311454042E-3</v>
      </c>
      <c r="MA63" s="633">
        <f t="shared" si="1143"/>
        <v>3.3443540786065942E-4</v>
      </c>
      <c r="MB63" s="633">
        <f t="shared" si="1144"/>
        <v>2.5290173589275156E-4</v>
      </c>
      <c r="MC63" s="633">
        <f t="shared" si="1145"/>
        <v>6.4131722933592598E-4</v>
      </c>
      <c r="MD63" s="633">
        <f t="shared" si="1146"/>
        <v>5.614070424053888E-3</v>
      </c>
      <c r="ME63" s="633">
        <f t="shared" si="1147"/>
        <v>1.3489924029461669E-3</v>
      </c>
      <c r="MF63" s="631">
        <f t="shared" si="1148"/>
        <v>0.14424214469198418</v>
      </c>
      <c r="MG63" s="632">
        <f t="shared" si="1149"/>
        <v>8.3458528159568876E-2</v>
      </c>
      <c r="MH63" s="632">
        <f t="shared" si="1150"/>
        <v>8.8104198603367254E-2</v>
      </c>
      <c r="MI63" s="632">
        <f t="shared" si="1151"/>
        <v>0.24064774114716672</v>
      </c>
      <c r="MJ63" s="632">
        <f t="shared" si="1152"/>
        <v>0.28824101932984098</v>
      </c>
      <c r="MK63" s="632">
        <f t="shared" si="1153"/>
        <v>5.262885570048751E-2</v>
      </c>
      <c r="ML63" s="632">
        <f t="shared" si="1154"/>
        <v>2.2746823140530059E-2</v>
      </c>
      <c r="MM63" s="632">
        <f t="shared" si="1155"/>
        <v>1.2350579166883462E-3</v>
      </c>
      <c r="MN63" s="633">
        <f t="shared" si="1156"/>
        <v>1.4343077648087307E-2</v>
      </c>
      <c r="MO63" s="634" t="s">
        <v>177</v>
      </c>
      <c r="MP63" s="633">
        <f t="shared" si="1157"/>
        <v>2.2353095501117027E-3</v>
      </c>
      <c r="MQ63" s="633">
        <f t="shared" si="1158"/>
        <v>4.0707333364914551E-4</v>
      </c>
      <c r="MR63" s="633">
        <f t="shared" si="1159"/>
        <v>3.0783090036450765E-4</v>
      </c>
      <c r="MS63" s="633">
        <f t="shared" si="1160"/>
        <v>7.8060856098460557E-4</v>
      </c>
      <c r="MT63" s="633">
        <f t="shared" si="1161"/>
        <v>6.8334222667381598E-3</v>
      </c>
      <c r="MU63" s="633">
        <f t="shared" si="1162"/>
        <v>1.6419877250660705E-3</v>
      </c>
      <c r="MV63" s="586">
        <f t="shared" si="1019"/>
        <v>174426.62928938243</v>
      </c>
      <c r="MW63" s="566">
        <f t="shared" si="1020"/>
        <v>411.26525933665135</v>
      </c>
      <c r="MX63" s="624">
        <f t="shared" si="1021"/>
        <v>0.79015833582952821</v>
      </c>
      <c r="MY63" s="1497"/>
      <c r="MZ63" s="1498"/>
      <c r="NA63" s="1499"/>
      <c r="NB63" s="623">
        <f t="shared" si="1163"/>
        <v>180395.57400993916</v>
      </c>
      <c r="NC63" s="615">
        <f t="shared" si="1164"/>
        <v>190349.60206826034</v>
      </c>
      <c r="ND63" s="589">
        <f t="shared" si="1022"/>
        <v>0.81719785064597739</v>
      </c>
      <c r="NE63" s="638">
        <f t="shared" si="1023"/>
        <v>0.8622899233266611</v>
      </c>
    </row>
    <row r="64" spans="1:369" ht="8.25" customHeight="1" outlineLevel="1" x14ac:dyDescent="0.2">
      <c r="A64" s="477" t="s">
        <v>185</v>
      </c>
      <c r="B64" s="478">
        <f>DATI!D61</f>
        <v>133</v>
      </c>
      <c r="C64" s="1515" t="str">
        <f>DATI!F61 &amp; "/" &amp; DATI!E61 &amp; " (" &amp; TEXT(DATI!F61/DATI!E61,"0,0%") &amp; ")"</f>
        <v>133/133 (100,0%)</v>
      </c>
      <c r="D64" s="479">
        <f>DATI!G61</f>
        <v>3249821</v>
      </c>
      <c r="E64" s="480">
        <f t="shared" si="1165"/>
        <v>0.32605835341294542</v>
      </c>
      <c r="F64" s="481">
        <f t="shared" si="1025"/>
        <v>-9.1839982633849845E-3</v>
      </c>
      <c r="G64" s="482">
        <f>DATI!H61</f>
        <v>1445474.0356400001</v>
      </c>
      <c r="H64" s="483">
        <f t="shared" si="1006"/>
        <v>3960.2028373698636</v>
      </c>
      <c r="I64" s="484">
        <f t="shared" si="1007"/>
        <v>444.78573916532639</v>
      </c>
      <c r="J64" s="485">
        <f t="shared" si="1026"/>
        <v>1.2185910662063737</v>
      </c>
      <c r="K64" s="486">
        <f t="shared" si="1008"/>
        <v>-7.2290532184935821E-2</v>
      </c>
      <c r="L64" s="486">
        <f t="shared" si="1166"/>
        <v>-6.3691476329553839E-2</v>
      </c>
      <c r="M64" s="486">
        <f t="shared" si="1027"/>
        <v>0.30904536767858809</v>
      </c>
      <c r="N64" s="487">
        <f>DATI!I61</f>
        <v>448413.16899999999</v>
      </c>
      <c r="O64" s="487"/>
      <c r="P64" s="487">
        <f>DATI!J61</f>
        <v>63962.0576</v>
      </c>
      <c r="Q64" s="483">
        <f>DATI!K61</f>
        <v>63079.7526</v>
      </c>
      <c r="R64" s="483">
        <f>DATI!L61</f>
        <v>882.30499999999995</v>
      </c>
      <c r="S64" s="483">
        <f t="shared" si="1167"/>
        <v>0</v>
      </c>
      <c r="T64" s="487">
        <f>DATI!M61</f>
        <v>41166.817999999999</v>
      </c>
      <c r="U64" s="483">
        <f>DATI!N61</f>
        <v>41166.817999999999</v>
      </c>
      <c r="V64" s="483">
        <f>DATI!O61</f>
        <v>0</v>
      </c>
      <c r="W64" s="488">
        <f t="shared" si="1168"/>
        <v>0</v>
      </c>
      <c r="X64" s="489">
        <f>DATI!P61</f>
        <v>861014.88604000001</v>
      </c>
      <c r="Y64" s="483">
        <f>DATI!Q61</f>
        <v>34699.029399999999</v>
      </c>
      <c r="Z64" s="487">
        <f>DATI!R61</f>
        <v>27964.382000000001</v>
      </c>
      <c r="AA64" s="487">
        <f>DATI!U61</f>
        <v>661.44</v>
      </c>
      <c r="AB64" s="487">
        <f>DATI!V61</f>
        <v>2291.2829999999999</v>
      </c>
      <c r="AC64" s="487">
        <f>DATI!W61</f>
        <v>996178.56164000009</v>
      </c>
      <c r="AD64" s="484">
        <f t="shared" si="1009"/>
        <v>306.53336341909295</v>
      </c>
      <c r="AE64" s="486">
        <f t="shared" si="1169"/>
        <v>-5.2022254479434787E-2</v>
      </c>
      <c r="AF64" s="486">
        <f t="shared" si="1170"/>
        <v>-4.3235329406233508E-2</v>
      </c>
      <c r="AG64" s="490">
        <f t="shared" si="1010"/>
        <v>0.68917084435828735</v>
      </c>
      <c r="AH64" s="491">
        <f t="shared" si="1171"/>
        <v>449295.47399999999</v>
      </c>
      <c r="AI64" s="483">
        <f t="shared" si="1172"/>
        <v>1230.9465041095891</v>
      </c>
      <c r="AJ64" s="484">
        <f t="shared" si="1011"/>
        <v>138.25237574623341</v>
      </c>
      <c r="AK64" s="485">
        <f t="shared" si="1012"/>
        <v>0.37877363218146143</v>
      </c>
      <c r="AL64" s="486">
        <f t="shared" si="1173"/>
        <v>-0.11427371260319201</v>
      </c>
      <c r="AM64" s="486">
        <f t="shared" si="1174"/>
        <v>-0.10606380413277031</v>
      </c>
      <c r="AN64" s="492">
        <f>DATI!EH61/1000</f>
        <v>965.601</v>
      </c>
      <c r="AO64" s="493">
        <f>DATI!EI61/1000</f>
        <v>682.41</v>
      </c>
      <c r="AP64" s="493">
        <f>DATI!EJ61/1000</f>
        <v>0</v>
      </c>
      <c r="AQ64" s="493">
        <f>DATI!EK61/1000</f>
        <v>442.52</v>
      </c>
      <c r="AR64" s="493">
        <f>DATI!EL61/1000</f>
        <v>196.48500000000001</v>
      </c>
      <c r="AS64" s="493">
        <f>DATI!EM61/1000</f>
        <v>1.4999999999999999E-2</v>
      </c>
      <c r="AT64" s="493">
        <f>DATI!EN61/1000</f>
        <v>0</v>
      </c>
      <c r="AU64" s="640">
        <f>DATI!EQ61/1000</f>
        <v>4.22</v>
      </c>
      <c r="AV64" s="494">
        <f>DATI!EP61/1000</f>
        <v>0</v>
      </c>
      <c r="AW64" s="493">
        <f>DATI!EQ61/1000</f>
        <v>4.22</v>
      </c>
      <c r="AX64" s="640"/>
      <c r="AY64" s="494"/>
      <c r="AZ64" s="640">
        <f>DATI!EV61/1000</f>
        <v>3.2000000000000001E-2</v>
      </c>
      <c r="BA64" s="640"/>
      <c r="BB64" s="495">
        <f>DATI!DE61/1000</f>
        <v>58.027999999999999</v>
      </c>
      <c r="BC64" s="496">
        <f>DATI!DF61/1000</f>
        <v>1192.5920000000001</v>
      </c>
      <c r="BD64" s="493">
        <f>DATI!DG61/1000</f>
        <v>522.41250000000002</v>
      </c>
      <c r="BE64" s="496">
        <f>DATI!DH61/1000</f>
        <v>176991.8358</v>
      </c>
      <c r="BF64" s="496">
        <f>DATI!DI61/1000</f>
        <v>375.83320000000003</v>
      </c>
      <c r="BG64" s="496">
        <f>DATI!DJ61/1000</f>
        <v>50068.999799999998</v>
      </c>
      <c r="BH64" s="496">
        <f>DATI!DK61/1000</f>
        <v>11148.228999999999</v>
      </c>
      <c r="BI64" s="496">
        <f>DATI!DL61/1000</f>
        <v>39230.394999999997</v>
      </c>
      <c r="BJ64" s="496">
        <f>DATI!DM61/1000</f>
        <v>497.50259999999997</v>
      </c>
      <c r="BK64" s="496">
        <f>DATI!DN61/1000</f>
        <v>109.616</v>
      </c>
      <c r="BL64" s="496">
        <f>DATI!DO61/1000</f>
        <v>399.8134</v>
      </c>
      <c r="BM64" s="496">
        <f>DATI!DP61/1000</f>
        <v>76626.439200000008</v>
      </c>
      <c r="BN64" s="496">
        <f>DATI!DQ61/1000</f>
        <v>548.53499999999997</v>
      </c>
      <c r="BO64" s="496">
        <f>DATI!DR61/1000</f>
        <v>13673.91404</v>
      </c>
      <c r="BP64" s="496">
        <f>DATI!DS61/1000</f>
        <v>8812.1875</v>
      </c>
      <c r="BQ64" s="496">
        <f>DATI!DT61/1000</f>
        <v>93.671199999999999</v>
      </c>
      <c r="BR64" s="496">
        <f>DATI!DU61/1000</f>
        <v>283205.30499999999</v>
      </c>
      <c r="BS64" s="496">
        <f>DATI!DV61/1000</f>
        <v>55547.561799999996</v>
      </c>
      <c r="BT64" s="496">
        <f>DATI!DW61/1000</f>
        <v>33.5</v>
      </c>
      <c r="BU64" s="496">
        <f>DATI!DX61/1000</f>
        <v>2045.0609999999999</v>
      </c>
      <c r="BV64" s="497">
        <f>DATI!DY61/1000</f>
        <v>139833.454</v>
      </c>
      <c r="BW64" s="498">
        <f>DATI!DZ61/1000</f>
        <v>520.07050000000004</v>
      </c>
      <c r="BX64" s="499">
        <f>DATI!EA61/1000</f>
        <v>1.2609999999999999</v>
      </c>
      <c r="BY64" s="499">
        <f>DATI!EB61/1000</f>
        <v>1.002</v>
      </c>
      <c r="BZ64" s="499">
        <f>DATI!EC61/1000</f>
        <v>0</v>
      </c>
      <c r="CA64" s="499">
        <f>DATI!ED61/1000</f>
        <v>0</v>
      </c>
      <c r="CB64" s="499">
        <f>DATI!EE61/1000</f>
        <v>7.9000000000000001E-2</v>
      </c>
      <c r="CC64" s="499">
        <f>DATI!EF61/1000</f>
        <v>0</v>
      </c>
      <c r="CD64" s="500">
        <f>DATI!EG61/1000</f>
        <v>0</v>
      </c>
      <c r="CE64" s="498">
        <f t="shared" si="1031"/>
        <v>1.7855752670685555E-2</v>
      </c>
      <c r="CF64" s="499">
        <f t="shared" si="1032"/>
        <v>0.36697159628176446</v>
      </c>
      <c r="CG64" s="499">
        <f t="shared" si="1033"/>
        <v>0.1607511613716571</v>
      </c>
      <c r="CH64" s="499">
        <f t="shared" si="1034"/>
        <v>54.462026000816664</v>
      </c>
      <c r="CI64" s="499">
        <f t="shared" si="1035"/>
        <v>0.1156473541158113</v>
      </c>
      <c r="CJ64" s="499">
        <f t="shared" si="1036"/>
        <v>15.40669464564356</v>
      </c>
      <c r="CK64" s="499">
        <f t="shared" si="1037"/>
        <v>3.4304132442986859</v>
      </c>
      <c r="CL64" s="499">
        <f t="shared" si="1038"/>
        <v>12.071555633371807</v>
      </c>
      <c r="CM64" s="499">
        <f t="shared" si="1039"/>
        <v>0.15308615459128364</v>
      </c>
      <c r="CN64" s="499">
        <f t="shared" si="1040"/>
        <v>3.3729857736779965E-2</v>
      </c>
      <c r="CO64" s="499">
        <f t="shared" si="1041"/>
        <v>0.12302628360146606</v>
      </c>
      <c r="CP64" s="499">
        <f t="shared" si="1042"/>
        <v>23.578664547985873</v>
      </c>
      <c r="CQ64" s="499">
        <f t="shared" si="1043"/>
        <v>0.16878929639509377</v>
      </c>
      <c r="CR64" s="499">
        <f t="shared" si="1044"/>
        <v>4.2075899072595071</v>
      </c>
      <c r="CS64" s="499">
        <f t="shared" si="1045"/>
        <v>2.7115916538172411</v>
      </c>
      <c r="CT64" s="499">
        <f t="shared" si="1046"/>
        <v>2.8823495201735726E-2</v>
      </c>
      <c r="CU64" s="499">
        <f t="shared" si="1047"/>
        <v>87.14489351875072</v>
      </c>
      <c r="CV64" s="499">
        <f t="shared" si="1048"/>
        <v>17.092498879169035</v>
      </c>
      <c r="CW64" s="499">
        <f t="shared" si="1049"/>
        <v>1.0308260054938411E-2</v>
      </c>
      <c r="CX64" s="499">
        <f t="shared" si="1050"/>
        <v>0.62928419749887765</v>
      </c>
      <c r="CY64" s="500">
        <f t="shared" si="1051"/>
        <v>43.028048006336348</v>
      </c>
      <c r="CZ64" s="482">
        <f>DATI!AA61</f>
        <v>1415376.3474400002</v>
      </c>
      <c r="DA64" s="483">
        <f t="shared" si="1052"/>
        <v>3877.743417643836</v>
      </c>
      <c r="DB64" s="484">
        <f t="shared" si="288"/>
        <v>435.5244019409069</v>
      </c>
      <c r="DC64" s="485">
        <f t="shared" si="1053"/>
        <v>1.1932175395641285</v>
      </c>
      <c r="DD64" s="501">
        <f t="shared" si="1192"/>
        <v>-7.2257976019917583E-2</v>
      </c>
      <c r="DE64" s="502">
        <f t="shared" si="1054"/>
        <v>-6.3658618397343381E-2</v>
      </c>
      <c r="DF64" s="483">
        <f t="shared" si="1193"/>
        <v>-110237.78973999969</v>
      </c>
      <c r="DG64" s="503">
        <f t="shared" si="1194"/>
        <v>-29.609800710113916</v>
      </c>
      <c r="DH64" s="504">
        <f t="shared" si="1175"/>
        <v>0.31128958865155487</v>
      </c>
      <c r="DI64" s="505">
        <f>DATI!AB61+DATI!AG61</f>
        <v>875668.44345867645</v>
      </c>
      <c r="DJ64" s="483">
        <f t="shared" si="1176"/>
        <v>2399.0916259141823</v>
      </c>
      <c r="DK64" s="506">
        <f t="shared" si="290"/>
        <v>269.45128468881103</v>
      </c>
      <c r="DL64" s="507">
        <f t="shared" si="291"/>
        <v>0.73822269777756433</v>
      </c>
      <c r="DM64" s="508">
        <f t="shared" si="1195"/>
        <v>0.61868240559657739</v>
      </c>
      <c r="DN64" s="509">
        <f t="shared" si="1196"/>
        <v>2.5542418071005792E-2</v>
      </c>
      <c r="DO64" s="509">
        <f t="shared" si="1197"/>
        <v>1.6000000000000014E-2</v>
      </c>
      <c r="DP64" s="509">
        <f t="shared" si="1198"/>
        <v>-4.8561201381377116E-2</v>
      </c>
      <c r="DQ64" s="509">
        <f t="shared" si="1199"/>
        <v>-3.9742195371264825E-2</v>
      </c>
      <c r="DR64" s="510">
        <f t="shared" si="1200"/>
        <v>-44693.901160908048</v>
      </c>
      <c r="DS64" s="510">
        <f t="shared" si="1201"/>
        <v>-11.151781893906389</v>
      </c>
      <c r="DT64" s="511">
        <f t="shared" si="1177"/>
        <v>0.29366489765189957</v>
      </c>
      <c r="DU64" s="512" t="str">
        <f>DATI!AI61</f>
        <v>31/32</v>
      </c>
      <c r="DV64" s="511">
        <f>DATI!AJ61/DATI!AK61</f>
        <v>0.99984318828417429</v>
      </c>
      <c r="DW64" s="513">
        <f>DATI!AB61</f>
        <v>861377.59883999999</v>
      </c>
      <c r="DX64" s="483">
        <f t="shared" si="1055"/>
        <v>2359.938626958904</v>
      </c>
      <c r="DY64" s="514">
        <f t="shared" si="1013"/>
        <v>265.05385953257121</v>
      </c>
      <c r="DZ64" s="485">
        <f t="shared" si="1014"/>
        <v>0.72617495762348261</v>
      </c>
      <c r="EA64" s="508">
        <f t="shared" si="1202"/>
        <v>0.6085855542223656</v>
      </c>
      <c r="EB64" s="504">
        <f t="shared" si="1203"/>
        <v>2.6226808609656354E-2</v>
      </c>
      <c r="EC64" s="515">
        <f t="shared" si="1204"/>
        <v>539707.9039813237</v>
      </c>
      <c r="ED64" s="516">
        <f t="shared" si="1056"/>
        <v>1478.651791729654</v>
      </c>
      <c r="EE64" s="517">
        <f t="shared" si="296"/>
        <v>166.07311725209595</v>
      </c>
      <c r="EF64" s="518">
        <f t="shared" si="297"/>
        <v>0.45499484178656424</v>
      </c>
      <c r="EG64" s="519">
        <f t="shared" si="1057"/>
        <v>-0.1082919363225994</v>
      </c>
      <c r="EH64" s="519">
        <f t="shared" si="1058"/>
        <v>-0.10002658201473009</v>
      </c>
      <c r="EI64" s="501">
        <f t="shared" si="1059"/>
        <v>0.38131759440342261</v>
      </c>
      <c r="EJ64" s="520">
        <f t="shared" si="1060"/>
        <v>-65543.888579091639</v>
      </c>
      <c r="EK64" s="520">
        <f t="shared" si="1061"/>
        <v>-18.458018816207471</v>
      </c>
      <c r="EL64" s="482">
        <f>DATI!AD61</f>
        <v>448869.87300000002</v>
      </c>
      <c r="EM64" s="483">
        <f t="shared" si="1062"/>
        <v>1229.7804739726027</v>
      </c>
      <c r="EN64" s="514">
        <f t="shared" si="300"/>
        <v>138.12141437943814</v>
      </c>
      <c r="EO64" s="485">
        <f t="shared" si="1063"/>
        <v>0.37841483391626884</v>
      </c>
      <c r="EP64" s="501">
        <f t="shared" si="1205"/>
        <v>-0.1150939386492307</v>
      </c>
      <c r="EQ64" s="502">
        <f t="shared" si="1206"/>
        <v>-0.10689163295729583</v>
      </c>
      <c r="ER64" s="501">
        <f t="shared" si="1178"/>
        <v>0.36121561471519542</v>
      </c>
      <c r="ES64" s="483">
        <f t="shared" si="1207"/>
        <v>-58381.565999999992</v>
      </c>
      <c r="ET64" s="501">
        <f t="shared" si="1064"/>
        <v>0.31713817587235626</v>
      </c>
      <c r="EU64" s="503">
        <f t="shared" si="1208"/>
        <v>-16.531054991990146</v>
      </c>
      <c r="EV64" s="482">
        <f>DATI!AE61</f>
        <v>63962.0576</v>
      </c>
      <c r="EW64" s="483">
        <f t="shared" si="1065"/>
        <v>175.23851397260273</v>
      </c>
      <c r="EX64" s="514">
        <f t="shared" si="304"/>
        <v>19.681717116111933</v>
      </c>
      <c r="EY64" s="485">
        <f t="shared" si="1015"/>
        <v>5.3922512646882012E-2</v>
      </c>
      <c r="EZ64" s="501">
        <f t="shared" si="1209"/>
        <v>-4.9030332148404616E-3</v>
      </c>
      <c r="FA64" s="502">
        <f t="shared" si="1210"/>
        <v>4.3206458525510312E-3</v>
      </c>
      <c r="FB64" s="483">
        <f t="shared" si="1211"/>
        <v>-315.1533000000054</v>
      </c>
      <c r="FC64" s="503">
        <f t="shared" si="1212"/>
        <v>8.4671892169083662E-2</v>
      </c>
      <c r="FD64" s="483">
        <f>DATI!AG61</f>
        <v>14290.844618676454</v>
      </c>
      <c r="FE64" s="501">
        <f t="shared" si="1066"/>
        <v>1.0096851374211808E-2</v>
      </c>
      <c r="FF64" s="483">
        <f t="shared" si="1213"/>
        <v>49671.212981323544</v>
      </c>
      <c r="FG64" s="501">
        <f t="shared" si="1179"/>
        <v>1.5284291959872111E-2</v>
      </c>
      <c r="FH64" s="482">
        <f>DATI!AF61</f>
        <v>41166.817999999999</v>
      </c>
      <c r="FI64" s="483">
        <f t="shared" si="1180"/>
        <v>112.78580273972602</v>
      </c>
      <c r="FJ64" s="509">
        <f t="shared" si="1067"/>
        <v>2.9085421749811401E-2</v>
      </c>
      <c r="FK64" s="509">
        <f t="shared" si="1181"/>
        <v>-0.16577129938640239</v>
      </c>
      <c r="FL64" s="521">
        <f>DATI!AL61</f>
        <v>12988.775811872989</v>
      </c>
      <c r="FM64" s="522" t="str">
        <f>DATI!AM61</f>
        <v>16/16</v>
      </c>
      <c r="FN64" s="523">
        <f>DATI!AN61/DATI!AO61</f>
        <v>1</v>
      </c>
      <c r="FO64" s="486">
        <f t="shared" si="1182"/>
        <v>0.31551566146970578</v>
      </c>
      <c r="FP64" s="524">
        <f t="shared" si="1068"/>
        <v>9.1769060825171115E-3</v>
      </c>
      <c r="FQ64" s="486">
        <f t="shared" si="1183"/>
        <v>-0.27597627399497848</v>
      </c>
      <c r="FR64" s="482">
        <f>DATI!AP61</f>
        <v>45176.518399999986</v>
      </c>
      <c r="FS64" s="525">
        <f>DATI!AQ61</f>
        <v>30.475000000000005</v>
      </c>
      <c r="FT64" s="525">
        <f>DATI!AR61</f>
        <v>27964.382000000012</v>
      </c>
      <c r="FU64" s="495">
        <f>DATI!AS61/1000</f>
        <v>121.21299999999999</v>
      </c>
      <c r="FV64" s="496">
        <f>DATI!AT61/1000</f>
        <v>1195.0129999999999</v>
      </c>
      <c r="FW64" s="496">
        <f>DATI!AU61/1000</f>
        <v>69.043499999999995</v>
      </c>
      <c r="FX64" s="496">
        <f>DATI!AV61/1000</f>
        <v>176991.8358</v>
      </c>
      <c r="FY64" s="496">
        <f>DATI!AW61/1000</f>
        <v>375.83320000000003</v>
      </c>
      <c r="FZ64" s="496">
        <f>DATI!AX61/1000</f>
        <v>50080.859799999998</v>
      </c>
      <c r="GA64" s="496">
        <f>DATI!AY61/1000</f>
        <v>11158.728999999999</v>
      </c>
      <c r="GB64" s="496">
        <f>DATI!AZ61/1000</f>
        <v>39230.394999999997</v>
      </c>
      <c r="GC64" s="496">
        <f>DATI!BA61/1000</f>
        <v>497.50259999999997</v>
      </c>
      <c r="GD64" s="496">
        <f>DATI!BB61/1000</f>
        <v>314.21600000000001</v>
      </c>
      <c r="GE64" s="496">
        <f>DATI!BC61/1000</f>
        <v>400.5564</v>
      </c>
      <c r="GF64" s="496">
        <f>DATI!BD61/1000</f>
        <v>76626.439200000008</v>
      </c>
      <c r="GG64" s="496">
        <f>DATI!BE61/1000</f>
        <v>548.53499999999997</v>
      </c>
      <c r="GH64" s="496">
        <f>DATI!BF61/1000</f>
        <v>13673.91404</v>
      </c>
      <c r="GI64" s="496">
        <f>DATI!BG61/1000</f>
        <v>6.1731999999999996</v>
      </c>
      <c r="GJ64" s="496">
        <f>DATI!BH61/1000</f>
        <v>8812.1875</v>
      </c>
      <c r="GK64" s="496">
        <f>DATI!BI61/1000</f>
        <v>97.900199999999998</v>
      </c>
      <c r="GL64" s="496">
        <f>DATI!BJ61/1000</f>
        <v>283205.30499999999</v>
      </c>
      <c r="GM64" s="496">
        <f>DATI!BK61/1000</f>
        <v>55547.561799999996</v>
      </c>
      <c r="GN64" s="496">
        <f>DATI!BL61/1000</f>
        <v>33.5</v>
      </c>
      <c r="GO64" s="496">
        <f>DATI!BM61/1000</f>
        <v>2045.0609999999999</v>
      </c>
      <c r="GP64" s="497">
        <f>DATI!BN61/1000</f>
        <v>140345.77959999998</v>
      </c>
      <c r="GQ64" s="498">
        <f>DATI!BO61/1000</f>
        <v>66.701499999999996</v>
      </c>
      <c r="GR64" s="499">
        <f>DATI!BP61/1000</f>
        <v>1.2609999999999999</v>
      </c>
      <c r="GS64" s="499">
        <f>DATI!BQ61/1000</f>
        <v>1.002</v>
      </c>
      <c r="GT64" s="499">
        <f>DATI!BR61/1000</f>
        <v>0</v>
      </c>
      <c r="GU64" s="499">
        <f>DATI!BS61/1000</f>
        <v>0</v>
      </c>
      <c r="GV64" s="499">
        <f>DATI!BT61/1000</f>
        <v>7.9000000000000001E-2</v>
      </c>
      <c r="GW64" s="499">
        <f>DATI!BU61/1000</f>
        <v>0</v>
      </c>
      <c r="GX64" s="500">
        <f>DATI!BV61/1000</f>
        <v>0</v>
      </c>
      <c r="GY64" s="498">
        <f t="shared" si="1072"/>
        <v>3.729836197132088E-2</v>
      </c>
      <c r="GZ64" s="499">
        <f t="shared" si="1073"/>
        <v>0.36771656038901834</v>
      </c>
      <c r="HA64" s="499">
        <f t="shared" si="1074"/>
        <v>2.1245323973228064E-2</v>
      </c>
      <c r="HB64" s="499">
        <f t="shared" si="1075"/>
        <v>54.462026000816664</v>
      </c>
      <c r="HC64" s="499">
        <f t="shared" si="1076"/>
        <v>0.1156473541158113</v>
      </c>
      <c r="HD64" s="499">
        <f t="shared" si="1077"/>
        <v>15.410344077412264</v>
      </c>
      <c r="HE64" s="499">
        <f t="shared" si="1078"/>
        <v>3.4336441914800848</v>
      </c>
      <c r="HF64" s="499">
        <f t="shared" si="1079"/>
        <v>12.071555633371807</v>
      </c>
      <c r="HG64" s="499">
        <f t="shared" si="1080"/>
        <v>0.15308615459128364</v>
      </c>
      <c r="HH64" s="499">
        <f t="shared" si="1081"/>
        <v>9.6687171385747089E-2</v>
      </c>
      <c r="HI64" s="499">
        <f t="shared" si="1082"/>
        <v>0.12325491157820694</v>
      </c>
      <c r="HJ64" s="499">
        <f t="shared" si="1083"/>
        <v>23.578664547985873</v>
      </c>
      <c r="HK64" s="499">
        <f t="shared" si="1084"/>
        <v>0.16878929639509377</v>
      </c>
      <c r="HL64" s="499">
        <f t="shared" si="1085"/>
        <v>4.2075899072595071</v>
      </c>
      <c r="HM64" s="499">
        <f t="shared" si="1086"/>
        <v>1.8995507752580835E-3</v>
      </c>
      <c r="HN64" s="499">
        <f t="shared" si="1087"/>
        <v>2.7115916538172411</v>
      </c>
      <c r="HO64" s="499">
        <f t="shared" si="1088"/>
        <v>3.0124797642700936E-2</v>
      </c>
      <c r="HP64" s="499">
        <f t="shared" si="1089"/>
        <v>87.14489351875072</v>
      </c>
      <c r="HQ64" s="499">
        <f t="shared" si="1090"/>
        <v>17.092498879169035</v>
      </c>
      <c r="HR64" s="499">
        <f t="shared" si="1091"/>
        <v>1.0308260054938411E-2</v>
      </c>
      <c r="HS64" s="499">
        <f t="shared" si="1092"/>
        <v>0.62928419749887765</v>
      </c>
      <c r="HT64" s="500">
        <f t="shared" si="1093"/>
        <v>43.185695335219997</v>
      </c>
      <c r="HU64" s="526">
        <f t="shared" si="1184"/>
        <v>539707.9039813237</v>
      </c>
      <c r="HV64" s="527">
        <f t="shared" si="1185"/>
        <v>449752.17800000025</v>
      </c>
      <c r="HW64" s="528">
        <f t="shared" si="1214"/>
        <v>0</v>
      </c>
      <c r="HX64" s="529">
        <f>DATI!CQ61</f>
        <v>0</v>
      </c>
      <c r="HY64" s="529">
        <f>DATI!CT61</f>
        <v>0</v>
      </c>
      <c r="HZ64" s="530">
        <f t="shared" si="1094"/>
        <v>0</v>
      </c>
      <c r="IA64" s="530">
        <f t="shared" si="1095"/>
        <v>0</v>
      </c>
      <c r="IB64" s="501">
        <f t="shared" si="1096"/>
        <v>0</v>
      </c>
      <c r="IC64" s="529">
        <f>DATI!CV61</f>
        <v>11136.949063746966</v>
      </c>
      <c r="ID64" s="531">
        <f t="shared" si="1186"/>
        <v>11136.949063746966</v>
      </c>
      <c r="IE64" s="532">
        <f t="shared" si="1097"/>
        <v>7.8685425850802404E-3</v>
      </c>
      <c r="IF64" s="532">
        <f t="shared" si="1098"/>
        <v>2.0635141678659489E-2</v>
      </c>
      <c r="IG64" s="528">
        <f t="shared" si="1215"/>
        <v>0</v>
      </c>
      <c r="IH64" s="509">
        <f t="shared" si="1016"/>
        <v>0</v>
      </c>
      <c r="II64" s="529">
        <f>DATI!CX61</f>
        <v>0</v>
      </c>
      <c r="IJ64" s="529">
        <f>DATI!DA61</f>
        <v>0</v>
      </c>
      <c r="IK64" s="534">
        <f>DATI!CS61</f>
        <v>277842.96418017981</v>
      </c>
      <c r="IL64" s="513">
        <f t="shared" si="1187"/>
        <v>133638.26150174718</v>
      </c>
      <c r="IM64" s="513">
        <f t="shared" si="1188"/>
        <v>88822.721836970653</v>
      </c>
      <c r="IN64" s="501">
        <f t="shared" si="1100"/>
        <v>9.4418888476877211E-2</v>
      </c>
      <c r="IO64" s="501">
        <f t="shared" si="1101"/>
        <v>0.24761220007326715</v>
      </c>
      <c r="IP64" s="528">
        <f t="shared" si="1216"/>
        <v>46189.875321567466</v>
      </c>
      <c r="IQ64" s="509">
        <f t="shared" si="1017"/>
        <v>3.195482878467365E-2</v>
      </c>
      <c r="IR64" s="529">
        <f>DATI!CZ61</f>
        <v>190394.5780000001</v>
      </c>
      <c r="IS64" s="513">
        <f t="shared" si="1217"/>
        <v>406069.64247957652</v>
      </c>
      <c r="IT64" s="534">
        <f>DATI!CR61</f>
        <v>261864.93980114389</v>
      </c>
      <c r="IU64" s="536">
        <f>DATI!CU61</f>
        <v>144204.70267843263</v>
      </c>
      <c r="IV64" s="501">
        <f t="shared" si="1103"/>
        <v>-0.10079874289185037</v>
      </c>
      <c r="IW64" s="509">
        <f t="shared" si="1189"/>
        <v>0.28689870592654537</v>
      </c>
      <c r="IX64" s="501">
        <f t="shared" si="1190"/>
        <v>0.75238779992673288</v>
      </c>
      <c r="IY64" s="534">
        <f>DATI!CW61</f>
        <v>33678.590601029551</v>
      </c>
      <c r="IZ64" s="537">
        <f t="shared" si="1191"/>
        <v>439748.23308060609</v>
      </c>
      <c r="JA64" s="538">
        <f t="shared" si="1104"/>
        <v>0.31069350132633022</v>
      </c>
      <c r="JB64" s="538">
        <f t="shared" si="1105"/>
        <v>0.81478931443594971</v>
      </c>
      <c r="JC64" s="539">
        <f t="shared" si="1218"/>
        <v>403562.30267843278</v>
      </c>
      <c r="JD64" s="509">
        <f t="shared" si="1018"/>
        <v>0.27919028133891799</v>
      </c>
      <c r="JE64" s="529">
        <f>DATI!CY61</f>
        <v>259357.60000000012</v>
      </c>
      <c r="JF64" s="529">
        <f>DATI!DB61</f>
        <v>144204.70267843263</v>
      </c>
      <c r="JG64" s="505">
        <f t="shared" si="1107"/>
        <v>843807.47895856586</v>
      </c>
      <c r="JH64" s="485">
        <f t="shared" si="350"/>
        <v>259.64737102707068</v>
      </c>
      <c r="JI64" s="508">
        <f t="shared" si="1108"/>
        <v>0.59617181005233388</v>
      </c>
      <c r="JJ64" s="522" t="str">
        <f>DATI!CN61</f>
        <v>24/38</v>
      </c>
      <c r="JK64" s="523">
        <f>DATI!CO61/DATI!CP61</f>
        <v>0.95976574950441629</v>
      </c>
      <c r="JL64" s="540">
        <f t="shared" si="1109"/>
        <v>-5.2343870686411657E-2</v>
      </c>
      <c r="JM64" s="541">
        <f t="shared" si="1110"/>
        <v>2.1465132352281566E-2</v>
      </c>
      <c r="JN64" s="542">
        <f t="shared" si="1111"/>
        <v>1249877.1214381424</v>
      </c>
      <c r="JO64" s="513">
        <f t="shared" si="1112"/>
        <v>1283555.712039172</v>
      </c>
      <c r="JP64" s="508">
        <f t="shared" si="1113"/>
        <v>0.8830705159788792</v>
      </c>
      <c r="JQ64" s="509">
        <f t="shared" si="1114"/>
        <v>3.4217889202253771E-3</v>
      </c>
      <c r="JR64" s="543">
        <f t="shared" si="1115"/>
        <v>0.90686531137866411</v>
      </c>
      <c r="JS64" s="504">
        <f t="shared" si="1116"/>
        <v>2.5817708509696669E-3</v>
      </c>
      <c r="JT64" s="495">
        <f>DATI!BW61</f>
        <v>168894.18457827848</v>
      </c>
      <c r="JU64" s="496">
        <f>DATI!BX61</f>
        <v>139817.55392947755</v>
      </c>
      <c r="JV64" s="496">
        <f>DATI!BY61</f>
        <v>84094.946348135796</v>
      </c>
      <c r="JW64" s="496">
        <f>DATI!BZ61</f>
        <v>283205.30499999999</v>
      </c>
      <c r="JX64" s="496">
        <f>DATI!CA61</f>
        <v>55547.561799999996</v>
      </c>
      <c r="JY64" s="496">
        <f>DATI!CB61</f>
        <v>48050.344714957551</v>
      </c>
      <c r="JZ64" s="496">
        <f>DATI!CC61</f>
        <v>13136.606740446921</v>
      </c>
      <c r="KA64" s="496">
        <f>DATI!CD61</f>
        <v>407.1532729766995</v>
      </c>
      <c r="KB64" s="496">
        <f>DATI!CE61</f>
        <v>12306.522309988484</v>
      </c>
      <c r="KC64" s="496">
        <f>DATI!CF61</f>
        <v>0</v>
      </c>
      <c r="KD64" s="496">
        <f>DATI!CG61</f>
        <v>2862.0147999999999</v>
      </c>
      <c r="KE64" s="496">
        <f>DATI!CH61</f>
        <v>118.78874231195449</v>
      </c>
      <c r="KF64" s="496">
        <f>DATI!CI61</f>
        <v>307.93168599319461</v>
      </c>
      <c r="KG64" s="496">
        <f>DATI!CJ61</f>
        <v>487.55255748910906</v>
      </c>
      <c r="KH64" s="496">
        <f>DATI!CK61</f>
        <v>7930.9685399010777</v>
      </c>
      <c r="KI64" s="496">
        <f>DATI!CL61</f>
        <v>2222.4383080594571</v>
      </c>
      <c r="KJ64" s="544">
        <f t="shared" si="353"/>
        <v>51.970303773124265</v>
      </c>
      <c r="KK64" s="545">
        <f t="shared" si="1118"/>
        <v>-2.8562684187650452E-2</v>
      </c>
      <c r="KL64" s="546">
        <f t="shared" si="354"/>
        <v>43.023155407475535</v>
      </c>
      <c r="KM64" s="545">
        <f t="shared" si="1119"/>
        <v>-7.131504496750142E-2</v>
      </c>
      <c r="KN64" s="546">
        <f t="shared" si="355"/>
        <v>25.87679332127394</v>
      </c>
      <c r="KO64" s="545">
        <f t="shared" si="1120"/>
        <v>0.22033221355957944</v>
      </c>
      <c r="KP64" s="546">
        <f t="shared" si="356"/>
        <v>87.14489351875072</v>
      </c>
      <c r="KQ64" s="545">
        <f t="shared" si="1121"/>
        <v>-8.3692431171558543E-2</v>
      </c>
      <c r="KR64" s="546">
        <f t="shared" si="357"/>
        <v>17.092498879169035</v>
      </c>
      <c r="KS64" s="545">
        <f t="shared" si="1122"/>
        <v>3.5489070653570709E-2</v>
      </c>
      <c r="KT64" s="546">
        <f t="shared" si="358"/>
        <v>14.785535792573668</v>
      </c>
      <c r="KU64" s="545">
        <f t="shared" si="1123"/>
        <v>-7.6194024678246458E-2</v>
      </c>
      <c r="KV64" s="546">
        <f t="shared" si="359"/>
        <v>4.0422554782084683</v>
      </c>
      <c r="KW64" s="545">
        <f t="shared" si="1124"/>
        <v>-0.15475110508106601</v>
      </c>
      <c r="KX64" s="546">
        <f t="shared" si="360"/>
        <v>0.12528483044964617</v>
      </c>
      <c r="KY64" s="545">
        <f t="shared" si="1125"/>
        <v>-0.59563803740385723</v>
      </c>
      <c r="KZ64" s="546">
        <f t="shared" si="361"/>
        <v>3.7868308162167961</v>
      </c>
      <c r="LA64" s="545">
        <f t="shared" si="1126"/>
        <v>4.1331485238561234E-2</v>
      </c>
      <c r="LB64" s="547" t="s">
        <v>177</v>
      </c>
      <c r="LC64" s="548" t="s">
        <v>177</v>
      </c>
      <c r="LD64" s="546">
        <f t="shared" si="362"/>
        <v>0.8806684429696281</v>
      </c>
      <c r="LE64" s="545">
        <f t="shared" si="1127"/>
        <v>0.11322877616936802</v>
      </c>
      <c r="LF64" s="546">
        <f t="shared" si="363"/>
        <v>3.6552395443304263E-2</v>
      </c>
      <c r="LG64" s="545">
        <f t="shared" si="1128"/>
        <v>-0.54045790770709989</v>
      </c>
      <c r="LH64" s="546">
        <f t="shared" si="364"/>
        <v>9.4753429802193589E-2</v>
      </c>
      <c r="LI64" s="545">
        <f t="shared" si="1129"/>
        <v>-5.9903159865377947E-2</v>
      </c>
      <c r="LJ64" s="546">
        <f t="shared" si="365"/>
        <v>0.15002443441934465</v>
      </c>
      <c r="LK64" s="545">
        <f t="shared" si="1130"/>
        <v>7.7747663052280883E-2</v>
      </c>
      <c r="LL64" s="546">
        <f t="shared" si="366"/>
        <v>2.4404324237861341</v>
      </c>
      <c r="LM64" s="545">
        <f t="shared" si="1131"/>
        <v>-8.9169345273924769E-2</v>
      </c>
      <c r="LN64" s="546">
        <f t="shared" si="367"/>
        <v>0.68386483688161814</v>
      </c>
      <c r="LO64" s="549">
        <f t="shared" si="1132"/>
        <v>-0.21027132070906718</v>
      </c>
      <c r="LP64" s="550">
        <f t="shared" si="1133"/>
        <v>0.11932811007034166</v>
      </c>
      <c r="LQ64" s="551">
        <f t="shared" si="1134"/>
        <v>9.8784718412432429E-2</v>
      </c>
      <c r="LR64" s="551">
        <f t="shared" si="1135"/>
        <v>5.9415254819143219E-2</v>
      </c>
      <c r="LS64" s="551">
        <f t="shared" si="1136"/>
        <v>0.20009187345276411</v>
      </c>
      <c r="LT64" s="551">
        <f t="shared" si="1137"/>
        <v>3.9245789220986496E-2</v>
      </c>
      <c r="LU64" s="551">
        <f t="shared" si="1138"/>
        <v>3.3948811425220229E-2</v>
      </c>
      <c r="LV64" s="551">
        <f t="shared" si="1139"/>
        <v>9.2813524573921152E-3</v>
      </c>
      <c r="LW64" s="551">
        <f t="shared" si="1140"/>
        <v>2.8766431890226237E-4</v>
      </c>
      <c r="LX64" s="552">
        <f t="shared" si="1141"/>
        <v>8.6948763360694611E-3</v>
      </c>
      <c r="LY64" s="553" t="s">
        <v>177</v>
      </c>
      <c r="LZ64" s="552">
        <f t="shared" si="1142"/>
        <v>2.0220874859019256E-3</v>
      </c>
      <c r="MA64" s="552">
        <f t="shared" si="1143"/>
        <v>8.3927319067333872E-5</v>
      </c>
      <c r="MB64" s="552">
        <f t="shared" si="1144"/>
        <v>2.1756170120417267E-4</v>
      </c>
      <c r="MC64" s="552">
        <f t="shared" si="1145"/>
        <v>3.4446849304140795E-4</v>
      </c>
      <c r="MD64" s="552">
        <f t="shared" si="1146"/>
        <v>5.6034344181643764E-3</v>
      </c>
      <c r="ME64" s="552">
        <f t="shared" si="1147"/>
        <v>1.5702101508755567E-3</v>
      </c>
      <c r="MF64" s="550">
        <f t="shared" si="1148"/>
        <v>0.19607450298884591</v>
      </c>
      <c r="MG64" s="551">
        <f t="shared" si="1149"/>
        <v>0.16231853964831111</v>
      </c>
      <c r="MH64" s="551">
        <f t="shared" si="1150"/>
        <v>9.7628434337490064E-2</v>
      </c>
      <c r="MI64" s="551">
        <f t="shared" si="1151"/>
        <v>0.3287818320111725</v>
      </c>
      <c r="MJ64" s="551">
        <f t="shared" si="1152"/>
        <v>6.4486889228144301E-2</v>
      </c>
      <c r="MK64" s="551">
        <f t="shared" si="1153"/>
        <v>5.5783137127858901E-2</v>
      </c>
      <c r="ML64" s="551">
        <f t="shared" si="1154"/>
        <v>1.5250694652539986E-2</v>
      </c>
      <c r="MM64" s="551">
        <f t="shared" si="1155"/>
        <v>4.7267687658119354E-4</v>
      </c>
      <c r="MN64" s="552">
        <f t="shared" si="1156"/>
        <v>1.4287023863357291E-2</v>
      </c>
      <c r="MO64" s="553" t="s">
        <v>177</v>
      </c>
      <c r="MP64" s="552">
        <f t="shared" si="1157"/>
        <v>3.3226018459897471E-3</v>
      </c>
      <c r="MQ64" s="552">
        <f t="shared" si="1158"/>
        <v>1.3790553930346567E-4</v>
      </c>
      <c r="MR64" s="552">
        <f t="shared" si="1159"/>
        <v>3.5748745545261456E-4</v>
      </c>
      <c r="MS64" s="552">
        <f t="shared" si="1160"/>
        <v>5.6601490234443799E-4</v>
      </c>
      <c r="MT64" s="552">
        <f t="shared" si="1161"/>
        <v>9.2073076320786078E-3</v>
      </c>
      <c r="MU64" s="552">
        <f t="shared" si="1162"/>
        <v>2.5800976378447388E-3</v>
      </c>
      <c r="MV64" s="505">
        <f t="shared" si="1019"/>
        <v>871874.01331856579</v>
      </c>
      <c r="MW64" s="485">
        <f t="shared" si="1020"/>
        <v>259.64737102707068</v>
      </c>
      <c r="MX64" s="543">
        <f t="shared" si="1021"/>
        <v>0.60317514657572779</v>
      </c>
      <c r="MY64" s="1494"/>
      <c r="MZ64" s="1495"/>
      <c r="NA64" s="1496"/>
      <c r="NB64" s="542">
        <f t="shared" si="1163"/>
        <v>1277943.6557981423</v>
      </c>
      <c r="NC64" s="534">
        <f t="shared" si="1164"/>
        <v>1311622.2463991719</v>
      </c>
      <c r="ND64" s="508">
        <f t="shared" si="1022"/>
        <v>0.88410004212377169</v>
      </c>
      <c r="NE64" s="557">
        <f t="shared" si="1023"/>
        <v>0.90739938183561775</v>
      </c>
    </row>
    <row r="65" spans="1:369" ht="8.25" customHeight="1" outlineLevel="1" x14ac:dyDescent="0.2">
      <c r="A65" s="558" t="s">
        <v>186</v>
      </c>
      <c r="B65" s="559">
        <f>DATI!D62</f>
        <v>55</v>
      </c>
      <c r="C65" s="1516" t="str">
        <f>DATI!F62 &amp; "/" &amp; DATI!E62 &amp; " (" &amp; TEXT(DATI!F62/DATI!E62,"0,0%") &amp; ")"</f>
        <v>55/55 (100,0%)</v>
      </c>
      <c r="D65" s="560">
        <f>DATI!G62</f>
        <v>867421</v>
      </c>
      <c r="E65" s="561">
        <f t="shared" si="1165"/>
        <v>8.7029366533052294E-2</v>
      </c>
      <c r="F65" s="562">
        <f t="shared" si="1025"/>
        <v>-1.2349319739896865E-2</v>
      </c>
      <c r="G65" s="563">
        <f>DATI!H62</f>
        <v>369779.17954699998</v>
      </c>
      <c r="H65" s="564">
        <f t="shared" si="1006"/>
        <v>1013.0936425945205</v>
      </c>
      <c r="I65" s="565">
        <f t="shared" si="1007"/>
        <v>426.2972415320819</v>
      </c>
      <c r="J65" s="566">
        <f t="shared" si="1026"/>
        <v>1.1679376480331012</v>
      </c>
      <c r="K65" s="567">
        <f t="shared" si="1008"/>
        <v>-4.3958119643354035E-3</v>
      </c>
      <c r="L65" s="567">
        <f t="shared" si="1166"/>
        <v>8.0529563078586535E-3</v>
      </c>
      <c r="M65" s="567">
        <f t="shared" si="1027"/>
        <v>7.9059560867443118E-2</v>
      </c>
      <c r="N65" s="568">
        <f>DATI!I62</f>
        <v>76939.8</v>
      </c>
      <c r="O65" s="568"/>
      <c r="P65" s="568">
        <f>DATI!J62</f>
        <v>20144.336400000004</v>
      </c>
      <c r="Q65" s="564">
        <f>DATI!K62</f>
        <v>20144.336400000004</v>
      </c>
      <c r="R65" s="564">
        <f>DATI!L62</f>
        <v>0</v>
      </c>
      <c r="S65" s="564">
        <f t="shared" si="1167"/>
        <v>0</v>
      </c>
      <c r="T65" s="568">
        <f>DATI!M62</f>
        <v>11378.224</v>
      </c>
      <c r="U65" s="564">
        <f>DATI!N62</f>
        <v>11378.224</v>
      </c>
      <c r="V65" s="564">
        <f>DATI!O62</f>
        <v>0</v>
      </c>
      <c r="W65" s="569">
        <f t="shared" si="1168"/>
        <v>0</v>
      </c>
      <c r="X65" s="570">
        <f>DATI!P62</f>
        <v>250491.55414699999</v>
      </c>
      <c r="Y65" s="564">
        <f>DATI!Q62</f>
        <v>12680.221599999999</v>
      </c>
      <c r="Z65" s="568">
        <f>DATI!R62</f>
        <v>10651.504999999999</v>
      </c>
      <c r="AA65" s="568">
        <f>DATI!U62</f>
        <v>173.76</v>
      </c>
      <c r="AB65" s="568">
        <f>DATI!V62</f>
        <v>0</v>
      </c>
      <c r="AC65" s="568">
        <f>DATI!W62</f>
        <v>292839.37954700005</v>
      </c>
      <c r="AD65" s="565">
        <f t="shared" si="1009"/>
        <v>337.59775189556171</v>
      </c>
      <c r="AE65" s="567">
        <f t="shared" si="1169"/>
        <v>1.0887232326617556E-2</v>
      </c>
      <c r="AF65" s="567">
        <f t="shared" si="1170"/>
        <v>2.3527095693788188E-2</v>
      </c>
      <c r="AG65" s="571">
        <f t="shared" si="1010"/>
        <v>0.79193041616281523</v>
      </c>
      <c r="AH65" s="572">
        <f t="shared" si="1171"/>
        <v>76939.8</v>
      </c>
      <c r="AI65" s="564">
        <f t="shared" si="1172"/>
        <v>210.79397260273973</v>
      </c>
      <c r="AJ65" s="565">
        <f t="shared" si="1011"/>
        <v>88.699489636520212</v>
      </c>
      <c r="AK65" s="566">
        <f t="shared" si="1012"/>
        <v>0.24301230037402799</v>
      </c>
      <c r="AL65" s="567">
        <f t="shared" si="1173"/>
        <v>-5.856778347932666E-2</v>
      </c>
      <c r="AM65" s="567">
        <f t="shared" si="1174"/>
        <v>-4.6796367038655799E-2</v>
      </c>
      <c r="AN65" s="573">
        <f>DATI!EH62/1000</f>
        <v>0</v>
      </c>
      <c r="AO65" s="574">
        <f>DATI!EI62/1000</f>
        <v>0</v>
      </c>
      <c r="AP65" s="574">
        <f>DATI!EJ62/1000</f>
        <v>0</v>
      </c>
      <c r="AQ65" s="574">
        <f>DATI!EK62/1000</f>
        <v>0</v>
      </c>
      <c r="AR65" s="574">
        <f>DATI!EL62/1000</f>
        <v>0</v>
      </c>
      <c r="AS65" s="574">
        <f>DATI!EM62/1000</f>
        <v>0</v>
      </c>
      <c r="AT65" s="574">
        <f>DATI!EN62/1000</f>
        <v>0</v>
      </c>
      <c r="AU65" s="575">
        <f>DATI!EQ62/1000</f>
        <v>0</v>
      </c>
      <c r="AV65" s="575">
        <f>DATI!EP62/1000</f>
        <v>0</v>
      </c>
      <c r="AW65" s="574">
        <f>DATI!EQ62/1000</f>
        <v>0</v>
      </c>
      <c r="AX65" s="575"/>
      <c r="AY65" s="575"/>
      <c r="AZ65" s="575">
        <f>DATI!EV62/1000</f>
        <v>0</v>
      </c>
      <c r="BA65" s="575"/>
      <c r="BB65" s="576">
        <f>DATI!DE62/1000</f>
        <v>3.1815000000000002</v>
      </c>
      <c r="BC65" s="577">
        <f>DATI!DF62/1000</f>
        <v>0</v>
      </c>
      <c r="BD65" s="574">
        <f>DATI!DG62/1000</f>
        <v>31.863</v>
      </c>
      <c r="BE65" s="577">
        <f>DATI!DH62/1000</f>
        <v>46253.533199999998</v>
      </c>
      <c r="BF65" s="577">
        <f>DATI!DI62/1000</f>
        <v>101.24630000000001</v>
      </c>
      <c r="BG65" s="577">
        <f>DATI!DJ62/1000</f>
        <v>21862.891200000002</v>
      </c>
      <c r="BH65" s="577">
        <f>DATI!DK62/1000</f>
        <v>4705.38</v>
      </c>
      <c r="BI65" s="577">
        <f>DATI!DL62/1000</f>
        <v>30489.100999999999</v>
      </c>
      <c r="BJ65" s="577">
        <f>DATI!DM62/1000</f>
        <v>163.43689999999998</v>
      </c>
      <c r="BK65" s="577">
        <f>DATI!DN62/1000</f>
        <v>28.11</v>
      </c>
      <c r="BL65" s="577">
        <f>DATI!DO62/1000</f>
        <v>84.334600000000009</v>
      </c>
      <c r="BM65" s="577">
        <f>DATI!DP62/1000</f>
        <v>1648.3918000000001</v>
      </c>
      <c r="BN65" s="577">
        <f>DATI!DQ62/1000</f>
        <v>89.63</v>
      </c>
      <c r="BO65" s="577">
        <f>DATI!DR62/1000</f>
        <v>4463.5854600000002</v>
      </c>
      <c r="BP65" s="577">
        <f>DATI!DS62/1000</f>
        <v>1436.752</v>
      </c>
      <c r="BQ65" s="577">
        <f>DATI!DT62/1000</f>
        <v>38.647800000000004</v>
      </c>
      <c r="BR65" s="577">
        <f>DATI!DU62/1000</f>
        <v>72874.350000000006</v>
      </c>
      <c r="BS65" s="577">
        <f>DATI!DV62/1000</f>
        <v>27866.690200000001</v>
      </c>
      <c r="BT65" s="577">
        <f>DATI!DW62/1000</f>
        <v>0.50218700000000005</v>
      </c>
      <c r="BU65" s="577">
        <f>DATI!DX62/1000</f>
        <v>757.70800000000008</v>
      </c>
      <c r="BV65" s="578">
        <f>DATI!DY62/1000</f>
        <v>37592.218999999997</v>
      </c>
      <c r="BW65" s="579">
        <f>DATI!DZ62/1000</f>
        <v>31.863</v>
      </c>
      <c r="BX65" s="580">
        <f>DATI!EA62/1000</f>
        <v>0</v>
      </c>
      <c r="BY65" s="580">
        <f>DATI!EB62/1000</f>
        <v>0</v>
      </c>
      <c r="BZ65" s="580">
        <f>DATI!EC62/1000</f>
        <v>0</v>
      </c>
      <c r="CA65" s="580">
        <f>DATI!ED62/1000</f>
        <v>0</v>
      </c>
      <c r="CB65" s="580">
        <f>DATI!EE62/1000</f>
        <v>0</v>
      </c>
      <c r="CC65" s="580">
        <f>DATI!EF62/1000</f>
        <v>0</v>
      </c>
      <c r="CD65" s="581">
        <f>DATI!EG62/1000</f>
        <v>0</v>
      </c>
      <c r="CE65" s="579">
        <f t="shared" si="1031"/>
        <v>3.667769168604403E-3</v>
      </c>
      <c r="CF65" s="580">
        <f t="shared" si="1032"/>
        <v>0</v>
      </c>
      <c r="CG65" s="580">
        <f t="shared" si="1033"/>
        <v>3.6733028137432691E-2</v>
      </c>
      <c r="CH65" s="580">
        <f t="shared" si="1034"/>
        <v>53.32304982240457</v>
      </c>
      <c r="CI65" s="580">
        <f t="shared" si="1035"/>
        <v>0.11672106162981989</v>
      </c>
      <c r="CJ65" s="580">
        <f t="shared" si="1036"/>
        <v>25.204475335506061</v>
      </c>
      <c r="CK65" s="580">
        <f t="shared" si="1037"/>
        <v>5.4245631590657828</v>
      </c>
      <c r="CL65" s="580">
        <f t="shared" si="1038"/>
        <v>35.149138653548853</v>
      </c>
      <c r="CM65" s="580">
        <f t="shared" si="1039"/>
        <v>0.18841704316589061</v>
      </c>
      <c r="CN65" s="580">
        <f t="shared" si="1040"/>
        <v>3.2406409344482093E-2</v>
      </c>
      <c r="CO65" s="580">
        <f t="shared" si="1041"/>
        <v>9.722453111003769E-2</v>
      </c>
      <c r="CP65" s="580">
        <f t="shared" si="1042"/>
        <v>1.9003365147950073</v>
      </c>
      <c r="CQ65" s="580">
        <f t="shared" si="1043"/>
        <v>0.10332929454094379</v>
      </c>
      <c r="CR65" s="580">
        <f t="shared" si="1044"/>
        <v>5.1458120797167695</v>
      </c>
      <c r="CS65" s="580">
        <f t="shared" si="1045"/>
        <v>1.6563491084490691</v>
      </c>
      <c r="CT65" s="580">
        <f t="shared" si="1046"/>
        <v>4.455483554121932E-2</v>
      </c>
      <c r="CU65" s="580">
        <f t="shared" si="1047"/>
        <v>84.012665130311575</v>
      </c>
      <c r="CV65" s="580">
        <f t="shared" si="1048"/>
        <v>32.125911408647013</v>
      </c>
      <c r="CW65" s="580">
        <f t="shared" si="1049"/>
        <v>5.7894263569823661E-4</v>
      </c>
      <c r="CX65" s="580">
        <f t="shared" si="1050"/>
        <v>0.87351816476658983</v>
      </c>
      <c r="CY65" s="581">
        <f t="shared" si="1051"/>
        <v>43.337916651775778</v>
      </c>
      <c r="CZ65" s="563">
        <f>DATI!AA62</f>
        <v>359426.28474699997</v>
      </c>
      <c r="DA65" s="564">
        <f t="shared" si="1052"/>
        <v>984.72954725205466</v>
      </c>
      <c r="DB65" s="565">
        <f t="shared" si="288"/>
        <v>414.36198195224694</v>
      </c>
      <c r="DC65" s="566">
        <f t="shared" si="1053"/>
        <v>1.1352383067184848</v>
      </c>
      <c r="DD65" s="582">
        <f t="shared" si="1192"/>
        <v>-4.5577164901815827E-3</v>
      </c>
      <c r="DE65" s="583">
        <f t="shared" si="1054"/>
        <v>7.8890273711585066E-3</v>
      </c>
      <c r="DF65" s="564">
        <f t="shared" si="1193"/>
        <v>-1645.6635730000562</v>
      </c>
      <c r="DG65" s="584">
        <f t="shared" si="1194"/>
        <v>3.2433263270212933</v>
      </c>
      <c r="DH65" s="585">
        <f t="shared" si="1175"/>
        <v>7.9050113089581112E-2</v>
      </c>
      <c r="DI65" s="586">
        <f>DATI!AB62+DATI!AG62</f>
        <v>253190.31305837311</v>
      </c>
      <c r="DJ65" s="564">
        <f t="shared" si="1176"/>
        <v>693.67209057088519</v>
      </c>
      <c r="DK65" s="587">
        <f t="shared" si="290"/>
        <v>291.88861355486335</v>
      </c>
      <c r="DL65" s="588">
        <f t="shared" si="291"/>
        <v>0.79969483165715982</v>
      </c>
      <c r="DM65" s="589">
        <f t="shared" si="1195"/>
        <v>0.70442904095507008</v>
      </c>
      <c r="DN65" s="590">
        <f t="shared" si="1196"/>
        <v>2.1198591306774501E-2</v>
      </c>
      <c r="DO65" s="590">
        <f t="shared" si="1197"/>
        <v>1.4000000000000012E-2</v>
      </c>
      <c r="DP65" s="590">
        <f t="shared" si="1198"/>
        <v>1.6544257647425391E-2</v>
      </c>
      <c r="DQ65" s="590">
        <f t="shared" si="1199"/>
        <v>2.9254854944982134E-2</v>
      </c>
      <c r="DR65" s="591">
        <f t="shared" si="1200"/>
        <v>4120.6723087140417</v>
      </c>
      <c r="DS65" s="591">
        <f t="shared" si="1201"/>
        <v>8.2964476763103789</v>
      </c>
      <c r="DT65" s="592">
        <f t="shared" si="1177"/>
        <v>8.491011401194605E-2</v>
      </c>
      <c r="DU65" s="593" t="str">
        <f>DATI!AI62</f>
        <v>8/8</v>
      </c>
      <c r="DV65" s="592">
        <f>DATI!AJ62/DATI!AK62</f>
        <v>1</v>
      </c>
      <c r="DW65" s="594">
        <f>DATI!AB62</f>
        <v>250724.06934700001</v>
      </c>
      <c r="DX65" s="564">
        <f t="shared" si="1055"/>
        <v>686.91525848493154</v>
      </c>
      <c r="DY65" s="595">
        <f t="shared" si="1013"/>
        <v>289.04542240388463</v>
      </c>
      <c r="DZ65" s="566">
        <f t="shared" si="1014"/>
        <v>0.79190526685995788</v>
      </c>
      <c r="EA65" s="589">
        <f t="shared" si="1202"/>
        <v>0.69756742894717505</v>
      </c>
      <c r="EB65" s="585">
        <f t="shared" si="1203"/>
        <v>2.2046350252803583E-2</v>
      </c>
      <c r="EC65" s="596">
        <f t="shared" si="1204"/>
        <v>106235.97168862686</v>
      </c>
      <c r="ED65" s="597">
        <f t="shared" si="1056"/>
        <v>291.05745668116947</v>
      </c>
      <c r="EE65" s="598">
        <f t="shared" si="296"/>
        <v>122.47336839738357</v>
      </c>
      <c r="EF65" s="599">
        <f t="shared" si="297"/>
        <v>0.33554347506132481</v>
      </c>
      <c r="EG65" s="600">
        <f t="shared" si="1057"/>
        <v>-5.148408105871085E-2</v>
      </c>
      <c r="EH65" s="600">
        <f t="shared" si="1058"/>
        <v>-3.9624091899078895E-2</v>
      </c>
      <c r="EI65" s="582">
        <f t="shared" si="1059"/>
        <v>0.29557095904492997</v>
      </c>
      <c r="EJ65" s="601">
        <f t="shared" si="1060"/>
        <v>-5766.3358817140979</v>
      </c>
      <c r="EK65" s="601">
        <f t="shared" si="1061"/>
        <v>-5.0531213492890998</v>
      </c>
      <c r="EL65" s="563">
        <f>DATI!AD62</f>
        <v>77179.654999999999</v>
      </c>
      <c r="EM65" s="564">
        <f t="shared" si="1062"/>
        <v>211.4511095890411</v>
      </c>
      <c r="EN65" s="595">
        <f t="shared" si="300"/>
        <v>88.976004731266599</v>
      </c>
      <c r="EO65" s="566">
        <f t="shared" si="1063"/>
        <v>0.24376987597607289</v>
      </c>
      <c r="EP65" s="582">
        <f t="shared" si="1205"/>
        <v>-5.6036033215253703E-2</v>
      </c>
      <c r="EQ65" s="583">
        <f t="shared" si="1206"/>
        <v>-4.42329604469585E-2</v>
      </c>
      <c r="ER65" s="582">
        <f t="shared" si="1178"/>
        <v>6.2108192599354302E-2</v>
      </c>
      <c r="ES65" s="564">
        <f t="shared" si="1207"/>
        <v>-4581.5749999999971</v>
      </c>
      <c r="ET65" s="582">
        <f t="shared" si="1064"/>
        <v>0.21473013598414686</v>
      </c>
      <c r="EU65" s="584">
        <f t="shared" si="1208"/>
        <v>-4.117815257415657</v>
      </c>
      <c r="EV65" s="563">
        <f>DATI!AE62</f>
        <v>20144.336400000004</v>
      </c>
      <c r="EW65" s="564">
        <f t="shared" si="1065"/>
        <v>55.189962739726035</v>
      </c>
      <c r="EX65" s="595">
        <f t="shared" si="304"/>
        <v>23.223251915736419</v>
      </c>
      <c r="EY65" s="566">
        <f t="shared" si="1015"/>
        <v>6.3625347714346359E-2</v>
      </c>
      <c r="EZ65" s="582">
        <f t="shared" si="1209"/>
        <v>1.179483242957839E-2</v>
      </c>
      <c r="FA65" s="583">
        <f t="shared" si="1210"/>
        <v>2.4446044185497506E-2</v>
      </c>
      <c r="FB65" s="564">
        <f t="shared" si="1211"/>
        <v>234.82930000000124</v>
      </c>
      <c r="FC65" s="584">
        <f t="shared" si="1212"/>
        <v>0.55416939299561108</v>
      </c>
      <c r="FD65" s="564">
        <f>DATI!AG62</f>
        <v>2466.2437113731016</v>
      </c>
      <c r="FE65" s="582">
        <f t="shared" si="1066"/>
        <v>6.8616120078949976E-3</v>
      </c>
      <c r="FF65" s="564">
        <f t="shared" si="1213"/>
        <v>17678.092688626901</v>
      </c>
      <c r="FG65" s="582">
        <f t="shared" si="1179"/>
        <v>2.0380060764757714E-2</v>
      </c>
      <c r="FH65" s="563">
        <f>DATI!AF62</f>
        <v>11378.224</v>
      </c>
      <c r="FI65" s="564">
        <f t="shared" si="1180"/>
        <v>31.173216438356164</v>
      </c>
      <c r="FJ65" s="590">
        <f t="shared" si="1067"/>
        <v>3.1656627472331715E-2</v>
      </c>
      <c r="FK65" s="590">
        <f t="shared" si="1181"/>
        <v>-0.1222036897886634</v>
      </c>
      <c r="FL65" s="602">
        <f>DATI!AL62</f>
        <v>5007.2798512809277</v>
      </c>
      <c r="FM65" s="603" t="str">
        <f>DATI!AM62</f>
        <v>7/7</v>
      </c>
      <c r="FN65" s="604">
        <f>DATI!AN62/DATI!AO62</f>
        <v>1</v>
      </c>
      <c r="FO65" s="567">
        <f t="shared" si="1182"/>
        <v>0.44007569646026723</v>
      </c>
      <c r="FP65" s="605">
        <f t="shared" si="1068"/>
        <v>1.3931312382469608E-2</v>
      </c>
      <c r="FQ65" s="567">
        <f t="shared" si="1183"/>
        <v>-6.0651167242610188E-2</v>
      </c>
      <c r="FR65" s="563">
        <f>DATI!AP62</f>
        <v>12932.311599999997</v>
      </c>
      <c r="FS65" s="606">
        <f>DATI!AQ62</f>
        <v>18.191999999999997</v>
      </c>
      <c r="FT65" s="606">
        <f>DATI!AR62</f>
        <v>10651.505000000001</v>
      </c>
      <c r="FU65" s="576">
        <f>DATI!AS62/1000</f>
        <v>18.9315</v>
      </c>
      <c r="FV65" s="577">
        <f>DATI!AT62/1000</f>
        <v>0</v>
      </c>
      <c r="FW65" s="577">
        <f>DATI!AU62/1000</f>
        <v>2.4430000000000001</v>
      </c>
      <c r="FX65" s="577">
        <f>DATI!AV62/1000</f>
        <v>46253.533199999998</v>
      </c>
      <c r="FY65" s="577">
        <f>DATI!AW62/1000</f>
        <v>101.24630000000001</v>
      </c>
      <c r="FZ65" s="577">
        <f>DATI!AX62/1000</f>
        <v>21809.236200000003</v>
      </c>
      <c r="GA65" s="577">
        <f>DATI!AY62/1000</f>
        <v>4711.0550000000003</v>
      </c>
      <c r="GB65" s="577">
        <f>DATI!AZ62/1000</f>
        <v>30489.100999999999</v>
      </c>
      <c r="GC65" s="577">
        <f>DATI!BA62/1000</f>
        <v>163.43689999999998</v>
      </c>
      <c r="GD65" s="577">
        <f>DATI!BB62/1000</f>
        <v>119.113</v>
      </c>
      <c r="GE65" s="577">
        <f>DATI!BC62/1000</f>
        <v>84.334600000000009</v>
      </c>
      <c r="GF65" s="577">
        <f>DATI!BD62/1000</f>
        <v>1648.3918000000001</v>
      </c>
      <c r="GG65" s="577">
        <f>DATI!BE62/1000</f>
        <v>89.63</v>
      </c>
      <c r="GH65" s="577">
        <f>DATI!BF62/1000</f>
        <v>4463.5854600000002</v>
      </c>
      <c r="GI65" s="577">
        <f>DATI!BG62/1000</f>
        <v>0.44780000000000003</v>
      </c>
      <c r="GJ65" s="577">
        <f>DATI!BH62/1000</f>
        <v>1436.752</v>
      </c>
      <c r="GK65" s="577">
        <f>DATI!BI62/1000</f>
        <v>38.647800000000004</v>
      </c>
      <c r="GL65" s="577">
        <f>DATI!BJ62/1000</f>
        <v>72874.350000000006</v>
      </c>
      <c r="GM65" s="577">
        <f>DATI!BK62/1000</f>
        <v>27712.050199999998</v>
      </c>
      <c r="GN65" s="577">
        <f>DATI!BL62/1000</f>
        <v>0.50218700000000005</v>
      </c>
      <c r="GO65" s="577">
        <f>DATI!BM62/1000</f>
        <v>757.70800000000008</v>
      </c>
      <c r="GP65" s="578">
        <f>DATI!BN62/1000</f>
        <v>37949.573399999994</v>
      </c>
      <c r="GQ65" s="579">
        <f>DATI!BO62/1000</f>
        <v>2.4430000000000001</v>
      </c>
      <c r="GR65" s="580">
        <f>DATI!BP62/1000</f>
        <v>0</v>
      </c>
      <c r="GS65" s="580">
        <f>DATI!BQ62/1000</f>
        <v>0</v>
      </c>
      <c r="GT65" s="580">
        <f>DATI!BR62/1000</f>
        <v>0</v>
      </c>
      <c r="GU65" s="580">
        <f>DATI!BS62/1000</f>
        <v>0</v>
      </c>
      <c r="GV65" s="580">
        <f>DATI!BT62/1000</f>
        <v>0</v>
      </c>
      <c r="GW65" s="580">
        <f>DATI!BU62/1000</f>
        <v>0</v>
      </c>
      <c r="GX65" s="581">
        <f>DATI!BV62/1000</f>
        <v>0</v>
      </c>
      <c r="GY65" s="579">
        <f t="shared" si="1072"/>
        <v>2.1825042280507388E-2</v>
      </c>
      <c r="GZ65" s="580">
        <f t="shared" si="1073"/>
        <v>0</v>
      </c>
      <c r="HA65" s="580">
        <f t="shared" si="1074"/>
        <v>2.8163948071351741E-3</v>
      </c>
      <c r="HB65" s="580">
        <f t="shared" si="1075"/>
        <v>53.32304982240457</v>
      </c>
      <c r="HC65" s="580">
        <f t="shared" si="1076"/>
        <v>0.11672106162981989</v>
      </c>
      <c r="HD65" s="580">
        <f t="shared" si="1077"/>
        <v>25.142619558438177</v>
      </c>
      <c r="HE65" s="580">
        <f t="shared" si="1078"/>
        <v>5.431105541599754</v>
      </c>
      <c r="HF65" s="580">
        <f t="shared" si="1079"/>
        <v>35.149138653548853</v>
      </c>
      <c r="HG65" s="580">
        <f t="shared" si="1080"/>
        <v>0.18841704316589061</v>
      </c>
      <c r="HH65" s="580">
        <f t="shared" si="1081"/>
        <v>0.13731855696368891</v>
      </c>
      <c r="HI65" s="580">
        <f t="shared" si="1082"/>
        <v>9.722453111003769E-2</v>
      </c>
      <c r="HJ65" s="580">
        <f t="shared" si="1083"/>
        <v>1.9003365147950073</v>
      </c>
      <c r="HK65" s="580">
        <f t="shared" si="1084"/>
        <v>0.10332929454094379</v>
      </c>
      <c r="HL65" s="580">
        <f t="shared" si="1085"/>
        <v>5.1458120797167695</v>
      </c>
      <c r="HM65" s="580">
        <f t="shared" si="1086"/>
        <v>5.1624297774667668E-4</v>
      </c>
      <c r="HN65" s="580">
        <f t="shared" si="1087"/>
        <v>1.6563491084490691</v>
      </c>
      <c r="HO65" s="580">
        <f t="shared" si="1088"/>
        <v>4.455483554121932E-2</v>
      </c>
      <c r="HP65" s="580">
        <f t="shared" si="1089"/>
        <v>84.012665130311575</v>
      </c>
      <c r="HQ65" s="580">
        <f t="shared" si="1090"/>
        <v>31.947635807756555</v>
      </c>
      <c r="HR65" s="580">
        <f t="shared" si="1091"/>
        <v>5.7894263569823661E-4</v>
      </c>
      <c r="HS65" s="580">
        <f t="shared" si="1092"/>
        <v>0.87351816476658983</v>
      </c>
      <c r="HT65" s="581">
        <f t="shared" si="1093"/>
        <v>43.749890076444991</v>
      </c>
      <c r="HU65" s="607">
        <f t="shared" si="1184"/>
        <v>106235.97168862689</v>
      </c>
      <c r="HV65" s="608">
        <f t="shared" si="1185"/>
        <v>77179.654999999984</v>
      </c>
      <c r="HW65" s="609">
        <f t="shared" si="1214"/>
        <v>0</v>
      </c>
      <c r="HX65" s="610">
        <f>DATI!CQ62</f>
        <v>0</v>
      </c>
      <c r="HY65" s="610">
        <f>DATI!CT62</f>
        <v>0</v>
      </c>
      <c r="HZ65" s="611">
        <f t="shared" si="1094"/>
        <v>0</v>
      </c>
      <c r="IA65" s="611">
        <f t="shared" si="1095"/>
        <v>0</v>
      </c>
      <c r="IB65" s="582">
        <f t="shared" si="1096"/>
        <v>0</v>
      </c>
      <c r="IC65" s="610">
        <f>DATI!CV62</f>
        <v>2170.8826073926407</v>
      </c>
      <c r="ID65" s="612">
        <f t="shared" si="1186"/>
        <v>2170.8826073926407</v>
      </c>
      <c r="IE65" s="613">
        <f t="shared" si="1097"/>
        <v>6.0398549007642114E-3</v>
      </c>
      <c r="IF65" s="613">
        <f t="shared" si="1098"/>
        <v>2.0434534300259474E-2</v>
      </c>
      <c r="IG65" s="609">
        <f t="shared" si="1215"/>
        <v>0</v>
      </c>
      <c r="IH65" s="590">
        <f t="shared" si="1016"/>
        <v>0</v>
      </c>
      <c r="II65" s="610">
        <f>DATI!CX62</f>
        <v>0</v>
      </c>
      <c r="IJ65" s="610">
        <f>DATI!DA62</f>
        <v>0</v>
      </c>
      <c r="IK65" s="615">
        <f>DATI!CS62</f>
        <v>42970.496688626888</v>
      </c>
      <c r="IL65" s="594">
        <f t="shared" si="1187"/>
        <v>41579.611354098801</v>
      </c>
      <c r="IM65" s="594">
        <f t="shared" si="1188"/>
        <v>29069.293555284654</v>
      </c>
      <c r="IN65" s="582">
        <f t="shared" si="1100"/>
        <v>0.11568327948905205</v>
      </c>
      <c r="IO65" s="582">
        <f t="shared" si="1101"/>
        <v>0.39138919419842905</v>
      </c>
      <c r="IP65" s="609">
        <f t="shared" si="1216"/>
        <v>12523.294665471909</v>
      </c>
      <c r="IQ65" s="590">
        <f t="shared" si="1017"/>
        <v>3.3866954545179205E-2</v>
      </c>
      <c r="IR65" s="610">
        <f>DATI!CZ62</f>
        <v>13914.179999999998</v>
      </c>
      <c r="IS65" s="594">
        <f t="shared" si="1217"/>
        <v>64656.360334528079</v>
      </c>
      <c r="IT65" s="615">
        <f>DATI!CR62</f>
        <v>63265.474999999991</v>
      </c>
      <c r="IU65" s="617">
        <f>DATI!CU62</f>
        <v>1390.8853345280886</v>
      </c>
      <c r="IV65" s="582">
        <f t="shared" si="1103"/>
        <v>0.17788665998284789</v>
      </c>
      <c r="IW65" s="590">
        <f t="shared" si="1189"/>
        <v>0.17988767955587798</v>
      </c>
      <c r="IX65" s="582">
        <f t="shared" si="1190"/>
        <v>0.6086108058015709</v>
      </c>
      <c r="IY65" s="615">
        <f>DATI!CW62</f>
        <v>10339.435191421508</v>
      </c>
      <c r="IZ65" s="618">
        <f t="shared" si="1191"/>
        <v>74995.795525949594</v>
      </c>
      <c r="JA65" s="619">
        <f t="shared" si="1104"/>
        <v>0.2086541766936692</v>
      </c>
      <c r="JB65" s="619">
        <f t="shared" si="1105"/>
        <v>0.7059359869720877</v>
      </c>
      <c r="JC65" s="620">
        <f t="shared" si="1218"/>
        <v>64656.360334528079</v>
      </c>
      <c r="JD65" s="590">
        <f t="shared" si="1018"/>
        <v>0.17485127316723378</v>
      </c>
      <c r="JE65" s="610">
        <f>DATI!CY62</f>
        <v>63265.474999999991</v>
      </c>
      <c r="JF65" s="610">
        <f>DATI!DB62</f>
        <v>1390.8853345280886</v>
      </c>
      <c r="JG65" s="586">
        <f t="shared" si="1107"/>
        <v>244587.72823880287</v>
      </c>
      <c r="JH65" s="566">
        <f t="shared" si="350"/>
        <v>281.971186123927</v>
      </c>
      <c r="JI65" s="589">
        <f t="shared" si="1108"/>
        <v>0.68049482917190673</v>
      </c>
      <c r="JJ65" s="603" t="str">
        <f>DATI!CN62</f>
        <v>6/9</v>
      </c>
      <c r="JK65" s="604">
        <f>DATI!CO62/DATI!CP62</f>
        <v>0.99353998663325627</v>
      </c>
      <c r="JL65" s="621">
        <f t="shared" si="1109"/>
        <v>1.3044686989950443E-2</v>
      </c>
      <c r="JM65" s="622">
        <f t="shared" si="1110"/>
        <v>1.7682997569751491E-2</v>
      </c>
      <c r="JN65" s="623">
        <f t="shared" si="1111"/>
        <v>309244.08857333096</v>
      </c>
      <c r="JO65" s="594">
        <f t="shared" si="1112"/>
        <v>319583.52376475243</v>
      </c>
      <c r="JP65" s="589">
        <f t="shared" si="1113"/>
        <v>0.86038250872778477</v>
      </c>
      <c r="JQ65" s="590">
        <f t="shared" si="1114"/>
        <v>3.9687136384450761E-2</v>
      </c>
      <c r="JR65" s="624">
        <f t="shared" si="1115"/>
        <v>0.88914900586557588</v>
      </c>
      <c r="JS65" s="585">
        <f t="shared" si="1116"/>
        <v>1.0105633671205316E-2</v>
      </c>
      <c r="JT65" s="576">
        <f>DATI!BW62</f>
        <v>43995.671325461546</v>
      </c>
      <c r="JU65" s="577">
        <f>DATI!BX62</f>
        <v>36433.67201546322</v>
      </c>
      <c r="JV65" s="577">
        <f>DATI!BY62</f>
        <v>21713.980895127446</v>
      </c>
      <c r="JW65" s="577">
        <f>DATI!BZ62</f>
        <v>72874.350000000006</v>
      </c>
      <c r="JX65" s="577">
        <f>DATI!CA62</f>
        <v>27712.050199999998</v>
      </c>
      <c r="JY65" s="577">
        <f>DATI!CB62</f>
        <v>20746.877977247615</v>
      </c>
      <c r="JZ65" s="577">
        <f>DATI!CC62</f>
        <v>6667.6612094338907</v>
      </c>
      <c r="KA65" s="577">
        <f>DATI!CD62</f>
        <v>735.19611198117207</v>
      </c>
      <c r="KB65" s="577">
        <f>DATI!CE62</f>
        <v>4017.2268075798297</v>
      </c>
      <c r="KC65" s="577">
        <f>DATI!CF62</f>
        <v>0</v>
      </c>
      <c r="KD65" s="577">
        <f>DATI!CG62</f>
        <v>944.23888700000009</v>
      </c>
      <c r="KE65" s="577">
        <f>DATI!CH62</f>
        <v>18.552870361089706</v>
      </c>
      <c r="KF65" s="577">
        <f>DATI!CI62</f>
        <v>116.73074227190018</v>
      </c>
      <c r="KG65" s="577">
        <f>DATI!CJ62</f>
        <v>160.1681651173115</v>
      </c>
      <c r="KH65" s="577">
        <f>DATI!CK62</f>
        <v>1293.0767657451629</v>
      </c>
      <c r="KI65" s="577">
        <f>DATI!CL62</f>
        <v>628.98959035867688</v>
      </c>
      <c r="KJ65" s="625">
        <f t="shared" si="353"/>
        <v>50.720090158598353</v>
      </c>
      <c r="KK65" s="626">
        <f t="shared" si="1118"/>
        <v>4.1770349688699041E-2</v>
      </c>
      <c r="KL65" s="627">
        <f t="shared" si="354"/>
        <v>42.002294174873811</v>
      </c>
      <c r="KM65" s="626">
        <f t="shared" si="1119"/>
        <v>6.56941021954211E-2</v>
      </c>
      <c r="KN65" s="627">
        <f t="shared" si="355"/>
        <v>25.032805172030013</v>
      </c>
      <c r="KO65" s="626">
        <f t="shared" si="1120"/>
        <v>3.4944320367399168E-2</v>
      </c>
      <c r="KP65" s="627">
        <f t="shared" si="356"/>
        <v>84.012665130311575</v>
      </c>
      <c r="KQ65" s="626">
        <f t="shared" si="1121"/>
        <v>1.2252038736008816E-2</v>
      </c>
      <c r="KR65" s="627">
        <f t="shared" si="357"/>
        <v>31.947635807756555</v>
      </c>
      <c r="KS65" s="626">
        <f t="shared" si="1122"/>
        <v>2.0892014261087622E-3</v>
      </c>
      <c r="KT65" s="627">
        <f t="shared" si="358"/>
        <v>23.917887596965734</v>
      </c>
      <c r="KU65" s="626">
        <f t="shared" si="1123"/>
        <v>-6.7842791377982947E-4</v>
      </c>
      <c r="KV65" s="627">
        <f t="shared" si="359"/>
        <v>7.6867647998306365</v>
      </c>
      <c r="KW65" s="626">
        <f t="shared" si="1124"/>
        <v>4.4999596691426939E-2</v>
      </c>
      <c r="KX65" s="627">
        <f t="shared" si="360"/>
        <v>0.84756549816199067</v>
      </c>
      <c r="KY65" s="626">
        <f t="shared" si="1125"/>
        <v>0.84294288820881824</v>
      </c>
      <c r="KZ65" s="627">
        <f t="shared" si="361"/>
        <v>4.6312307490593723</v>
      </c>
      <c r="LA65" s="626">
        <f t="shared" si="1126"/>
        <v>5.4416745511931479E-2</v>
      </c>
      <c r="LB65" s="628" t="s">
        <v>177</v>
      </c>
      <c r="LC65" s="629" t="s">
        <v>177</v>
      </c>
      <c r="LD65" s="627">
        <f t="shared" si="362"/>
        <v>1.0885589431198923</v>
      </c>
      <c r="LE65" s="626">
        <f t="shared" si="1127"/>
        <v>4.7057223644371711E-2</v>
      </c>
      <c r="LF65" s="627">
        <f t="shared" si="363"/>
        <v>2.1388541851176886E-2</v>
      </c>
      <c r="LG65" s="626">
        <f t="shared" si="1128"/>
        <v>0.12212939986970987</v>
      </c>
      <c r="LH65" s="627">
        <f t="shared" si="364"/>
        <v>0.13457218844355875</v>
      </c>
      <c r="LI65" s="626">
        <f t="shared" si="1129"/>
        <v>-7.416970867754577E-2</v>
      </c>
      <c r="LJ65" s="627">
        <f t="shared" si="365"/>
        <v>0.18464870589634272</v>
      </c>
      <c r="LK65" s="626">
        <f t="shared" si="1130"/>
        <v>-5.6655942342749434E-2</v>
      </c>
      <c r="LL65" s="627">
        <f t="shared" si="366"/>
        <v>1.4907141581137222</v>
      </c>
      <c r="LM65" s="626">
        <f t="shared" si="1131"/>
        <v>-0.16560788414303934</v>
      </c>
      <c r="LN65" s="627">
        <f t="shared" si="367"/>
        <v>0.72512608105945886</v>
      </c>
      <c r="LO65" s="630">
        <f t="shared" si="1132"/>
        <v>0.88064911427671333</v>
      </c>
      <c r="LP65" s="631">
        <f t="shared" si="1133"/>
        <v>0.12240526971039439</v>
      </c>
      <c r="LQ65" s="632">
        <f t="shared" si="1134"/>
        <v>0.10136618706422339</v>
      </c>
      <c r="LR65" s="632">
        <f t="shared" si="1135"/>
        <v>6.0412890811288075E-2</v>
      </c>
      <c r="LS65" s="632">
        <f t="shared" si="1136"/>
        <v>0.20275186621728636</v>
      </c>
      <c r="LT65" s="632">
        <f t="shared" si="1137"/>
        <v>7.7100789163225783E-2</v>
      </c>
      <c r="LU65" s="632">
        <f t="shared" si="1138"/>
        <v>5.7722205797640355E-2</v>
      </c>
      <c r="LV65" s="632">
        <f t="shared" si="1139"/>
        <v>1.8550844755628418E-2</v>
      </c>
      <c r="LW65" s="632">
        <f t="shared" si="1140"/>
        <v>2.0454711944583471E-3</v>
      </c>
      <c r="LX65" s="633">
        <f t="shared" si="1141"/>
        <v>1.1176775261184791E-2</v>
      </c>
      <c r="LY65" s="634" t="s">
        <v>177</v>
      </c>
      <c r="LZ65" s="633">
        <f t="shared" si="1142"/>
        <v>2.6270724403604749E-3</v>
      </c>
      <c r="MA65" s="633">
        <f t="shared" si="1143"/>
        <v>5.1618012227873275E-5</v>
      </c>
      <c r="MB65" s="633">
        <f t="shared" si="1144"/>
        <v>3.2476963212099778E-4</v>
      </c>
      <c r="MC65" s="633">
        <f t="shared" si="1145"/>
        <v>4.4562173640153729E-4</v>
      </c>
      <c r="MD65" s="633">
        <f t="shared" si="1146"/>
        <v>3.5976132537311766E-3</v>
      </c>
      <c r="ME65" s="633">
        <f t="shared" si="1147"/>
        <v>1.7499821717307693E-3</v>
      </c>
      <c r="MF65" s="631">
        <f t="shared" si="1148"/>
        <v>0.17547446258369356</v>
      </c>
      <c r="MG65" s="632">
        <f t="shared" si="1149"/>
        <v>0.14531381893391065</v>
      </c>
      <c r="MH65" s="632">
        <f t="shared" si="1150"/>
        <v>8.660509121314347E-2</v>
      </c>
      <c r="MI65" s="632">
        <f t="shared" si="1151"/>
        <v>0.29065558081359361</v>
      </c>
      <c r="MJ65" s="632">
        <f t="shared" si="1152"/>
        <v>0.1105280808187855</v>
      </c>
      <c r="MK65" s="632">
        <f t="shared" si="1153"/>
        <v>8.2747851178715956E-2</v>
      </c>
      <c r="ML65" s="632">
        <f t="shared" si="1154"/>
        <v>2.6593622330714103E-2</v>
      </c>
      <c r="MM65" s="632">
        <f t="shared" si="1155"/>
        <v>2.932291717727614E-3</v>
      </c>
      <c r="MN65" s="633">
        <f t="shared" si="1156"/>
        <v>1.6022501621174717E-2</v>
      </c>
      <c r="MO65" s="634" t="s">
        <v>177</v>
      </c>
      <c r="MP65" s="633">
        <f t="shared" si="1157"/>
        <v>3.766048028253647E-3</v>
      </c>
      <c r="MQ65" s="633">
        <f t="shared" si="1158"/>
        <v>7.399716512822185E-5</v>
      </c>
      <c r="MR65" s="633">
        <f t="shared" si="1159"/>
        <v>4.6557453608630535E-4</v>
      </c>
      <c r="MS65" s="633">
        <f t="shared" si="1160"/>
        <v>6.3882245344239414E-4</v>
      </c>
      <c r="MT65" s="633">
        <f t="shared" si="1161"/>
        <v>5.1573698891890412E-3</v>
      </c>
      <c r="MU65" s="633">
        <f t="shared" si="1162"/>
        <v>2.5086924920964034E-3</v>
      </c>
      <c r="MV65" s="586">
        <f t="shared" si="1019"/>
        <v>255199.96313880288</v>
      </c>
      <c r="MW65" s="566">
        <f t="shared" si="1020"/>
        <v>281.971186123927</v>
      </c>
      <c r="MX65" s="624">
        <f t="shared" si="1021"/>
        <v>0.69014151486689168</v>
      </c>
      <c r="MY65" s="1497"/>
      <c r="MZ65" s="1498"/>
      <c r="NA65" s="1499"/>
      <c r="NB65" s="623">
        <f t="shared" si="1163"/>
        <v>319856.32347333094</v>
      </c>
      <c r="NC65" s="615">
        <f t="shared" si="1164"/>
        <v>330195.75866475241</v>
      </c>
      <c r="ND65" s="589">
        <f t="shared" si="1022"/>
        <v>0.86499278803412538</v>
      </c>
      <c r="NE65" s="638">
        <f t="shared" si="1023"/>
        <v>0.89295389499554989</v>
      </c>
    </row>
    <row r="66" spans="1:369" ht="8.25" customHeight="1" outlineLevel="1" x14ac:dyDescent="0.2">
      <c r="A66" s="477" t="s">
        <v>187</v>
      </c>
      <c r="B66" s="478">
        <f>DATI!D63</f>
        <v>186</v>
      </c>
      <c r="C66" s="1515" t="str">
        <f>DATI!F63 &amp; "/" &amp; DATI!E63 &amp; " (" &amp; TEXT(DATI!F63/DATI!E63,"0,0%") &amp; ")"</f>
        <v>186/186 (100,0%)</v>
      </c>
      <c r="D66" s="479">
        <f>DATI!G63</f>
        <v>534951</v>
      </c>
      <c r="E66" s="480">
        <f t="shared" si="1165"/>
        <v>5.3672261400430542E-2</v>
      </c>
      <c r="F66" s="481">
        <f t="shared" si="1025"/>
        <v>-2.1159529015672029E-2</v>
      </c>
      <c r="G66" s="482">
        <f>DATI!H63</f>
        <v>275182.13851999998</v>
      </c>
      <c r="H66" s="483">
        <f t="shared" si="1006"/>
        <v>753.92366717808216</v>
      </c>
      <c r="I66" s="484">
        <f t="shared" si="1007"/>
        <v>514.40625126413443</v>
      </c>
      <c r="J66" s="485">
        <f t="shared" si="1026"/>
        <v>1.4093321952442039</v>
      </c>
      <c r="K66" s="486">
        <f t="shared" si="1008"/>
        <v>4.4822935316124929E-4</v>
      </c>
      <c r="L66" s="486">
        <f t="shared" si="1166"/>
        <v>2.207485183679048E-2</v>
      </c>
      <c r="M66" s="486">
        <f t="shared" si="1027"/>
        <v>5.8834515930851324E-2</v>
      </c>
      <c r="N66" s="487">
        <f>DATI!I63</f>
        <v>113210.74</v>
      </c>
      <c r="O66" s="487"/>
      <c r="P66" s="487">
        <f>DATI!J63</f>
        <v>13957.49374</v>
      </c>
      <c r="Q66" s="483">
        <f>DATI!K63</f>
        <v>11938.216</v>
      </c>
      <c r="R66" s="483">
        <f>DATI!L63</f>
        <v>1980.27774</v>
      </c>
      <c r="S66" s="483">
        <f>P66-Q66-R66</f>
        <v>38.999999999999545</v>
      </c>
      <c r="T66" s="487">
        <f>DATI!M63</f>
        <v>5142.25</v>
      </c>
      <c r="U66" s="483">
        <f>DATI!N63</f>
        <v>5005.79</v>
      </c>
      <c r="V66" s="483">
        <f>DATI!O63</f>
        <v>136.46</v>
      </c>
      <c r="W66" s="488">
        <f t="shared" si="1168"/>
        <v>0</v>
      </c>
      <c r="X66" s="489">
        <f>DATI!P63</f>
        <v>140687.79978</v>
      </c>
      <c r="Y66" s="483">
        <f>DATI!Q63</f>
        <v>1969.2747199999999</v>
      </c>
      <c r="Z66" s="487">
        <f>DATI!R63</f>
        <v>1775.7249999999999</v>
      </c>
      <c r="AA66" s="487">
        <f>DATI!U63</f>
        <v>109.12</v>
      </c>
      <c r="AB66" s="487">
        <f>DATI!V63</f>
        <v>299.01</v>
      </c>
      <c r="AC66" s="487">
        <f>DATI!W63</f>
        <v>159815.66078000001</v>
      </c>
      <c r="AD66" s="484">
        <f t="shared" si="1009"/>
        <v>298.74822325783111</v>
      </c>
      <c r="AE66" s="486">
        <f t="shared" si="1169"/>
        <v>6.0362831488889955E-2</v>
      </c>
      <c r="AF66" s="486">
        <f t="shared" si="1170"/>
        <v>8.3284623920977408E-2</v>
      </c>
      <c r="AG66" s="490">
        <f t="shared" si="1010"/>
        <v>0.5807632051975814</v>
      </c>
      <c r="AH66" s="491">
        <f t="shared" si="1171"/>
        <v>115327.47774000002</v>
      </c>
      <c r="AI66" s="483">
        <f t="shared" si="1172"/>
        <v>315.9656924383562</v>
      </c>
      <c r="AJ66" s="484">
        <f t="shared" si="1011"/>
        <v>215.58512413286454</v>
      </c>
      <c r="AK66" s="485">
        <f t="shared" si="1012"/>
        <v>0.5906441757064782</v>
      </c>
      <c r="AL66" s="486">
        <f t="shared" si="1173"/>
        <v>-7.2489956168307251E-2</v>
      </c>
      <c r="AM66" s="486">
        <f t="shared" si="1174"/>
        <v>-5.2440033564424525E-2</v>
      </c>
      <c r="AN66" s="492">
        <f>DATI!EH63/1000</f>
        <v>288.51</v>
      </c>
      <c r="AO66" s="493">
        <f>DATI!EI63/1000</f>
        <v>0</v>
      </c>
      <c r="AP66" s="493">
        <f>DATI!EJ63/1000</f>
        <v>0</v>
      </c>
      <c r="AQ66" s="493">
        <f>DATI!EK63/1000</f>
        <v>0</v>
      </c>
      <c r="AR66" s="493">
        <f>DATI!EL63/1000</f>
        <v>0</v>
      </c>
      <c r="AS66" s="493">
        <f>DATI!EM63/1000</f>
        <v>0</v>
      </c>
      <c r="AT66" s="493">
        <f>DATI!EN63/1000</f>
        <v>0</v>
      </c>
      <c r="AU66" s="494">
        <f>DATI!EQ63/1000</f>
        <v>10.5</v>
      </c>
      <c r="AV66" s="494">
        <f>DATI!EP63/1000</f>
        <v>0</v>
      </c>
      <c r="AW66" s="493">
        <f>DATI!EQ63/1000</f>
        <v>10.5</v>
      </c>
      <c r="AX66" s="494"/>
      <c r="AY66" s="494"/>
      <c r="AZ66" s="494">
        <f>DATI!EV63/1000</f>
        <v>0</v>
      </c>
      <c r="BA66" s="494"/>
      <c r="BB66" s="495">
        <f>DATI!DE63/1000</f>
        <v>49.670349999999999</v>
      </c>
      <c r="BC66" s="496">
        <f>DATI!DF63/1000</f>
        <v>107.756</v>
      </c>
      <c r="BD66" s="493">
        <f>DATI!DG63/1000</f>
        <v>15.48944</v>
      </c>
      <c r="BE66" s="496">
        <f>DATI!DH63/1000</f>
        <v>24098.046589999998</v>
      </c>
      <c r="BF66" s="496">
        <f>DATI!DI63/1000</f>
        <v>47.459729999999993</v>
      </c>
      <c r="BG66" s="496">
        <f>DATI!DJ63/1000</f>
        <v>7002.0245100000002</v>
      </c>
      <c r="BH66" s="496">
        <f>DATI!DK63/1000</f>
        <v>2094.0893900000001</v>
      </c>
      <c r="BI66" s="496">
        <f>DATI!DL63/1000</f>
        <v>16389.007000000001</v>
      </c>
      <c r="BJ66" s="496">
        <f>DATI!DM63/1000</f>
        <v>81.659229999999994</v>
      </c>
      <c r="BK66" s="496">
        <f>DATI!DN63/1000</f>
        <v>22.97645</v>
      </c>
      <c r="BL66" s="496">
        <f>DATI!DO63/1000</f>
        <v>32.02675</v>
      </c>
      <c r="BM66" s="496">
        <f>DATI!DP63/1000</f>
        <v>9117.2090000000007</v>
      </c>
      <c r="BN66" s="496">
        <f>DATI!DQ63/1000</f>
        <v>197.76962</v>
      </c>
      <c r="BO66" s="496">
        <f>DATI!DR63/1000</f>
        <v>2646.1275099999998</v>
      </c>
      <c r="BP66" s="496">
        <f>DATI!DS63/1000</f>
        <v>976.00699999999995</v>
      </c>
      <c r="BQ66" s="496">
        <f>DATI!DT63/1000</f>
        <v>11.255000000000001</v>
      </c>
      <c r="BR66" s="496">
        <f>DATI!DU63/1000</f>
        <v>29855.858</v>
      </c>
      <c r="BS66" s="496">
        <f>DATI!DV63/1000</f>
        <v>32446.756730000001</v>
      </c>
      <c r="BT66" s="496">
        <f>DATI!DW63/1000</f>
        <v>3.4809999999999999</v>
      </c>
      <c r="BU66" s="496">
        <f>DATI!DX63/1000</f>
        <v>183.39147</v>
      </c>
      <c r="BV66" s="497">
        <f>DATI!DY63/1000</f>
        <v>15309.739009999999</v>
      </c>
      <c r="BW66" s="498">
        <f>DATI!DZ63/1000</f>
        <v>2.7071900000000002</v>
      </c>
      <c r="BX66" s="499">
        <f>DATI!EA63/1000</f>
        <v>0.02</v>
      </c>
      <c r="BY66" s="499">
        <f>DATI!EB63/1000</f>
        <v>0</v>
      </c>
      <c r="BZ66" s="499">
        <f>DATI!EC63/1000</f>
        <v>12.38</v>
      </c>
      <c r="CA66" s="499">
        <f>DATI!ED63/1000</f>
        <v>0.27500000000000002</v>
      </c>
      <c r="CB66" s="499">
        <f>DATI!EE63/1000</f>
        <v>4.6249999999999999E-2</v>
      </c>
      <c r="CC66" s="499">
        <f>DATI!EF63/1000</f>
        <v>6.0999999999999999E-2</v>
      </c>
      <c r="CD66" s="500">
        <f>DATI!EG63/1000</f>
        <v>0</v>
      </c>
      <c r="CE66" s="498">
        <f t="shared" si="1031"/>
        <v>9.2850279745247691E-2</v>
      </c>
      <c r="CF66" s="499">
        <f t="shared" si="1032"/>
        <v>0.20143153298152541</v>
      </c>
      <c r="CG66" s="499">
        <f t="shared" si="1033"/>
        <v>2.8954876241001515E-2</v>
      </c>
      <c r="CH66" s="499">
        <f t="shared" si="1034"/>
        <v>45.047203556961293</v>
      </c>
      <c r="CI66" s="499">
        <f t="shared" si="1035"/>
        <v>8.871790126572339E-2</v>
      </c>
      <c r="CJ66" s="499">
        <f t="shared" si="1036"/>
        <v>13.089095094690915</v>
      </c>
      <c r="CK66" s="499">
        <f t="shared" si="1037"/>
        <v>3.9145443040577552</v>
      </c>
      <c r="CL66" s="499">
        <f t="shared" si="1038"/>
        <v>30.636463900432005</v>
      </c>
      <c r="CM66" s="499">
        <f t="shared" si="1039"/>
        <v>0.15264805561630879</v>
      </c>
      <c r="CN66" s="499">
        <f t="shared" si="1040"/>
        <v>4.2950569304478353E-2</v>
      </c>
      <c r="CO66" s="499">
        <f t="shared" si="1041"/>
        <v>5.9868567401500324E-2</v>
      </c>
      <c r="CP66" s="499">
        <f t="shared" si="1042"/>
        <v>17.043073103891757</v>
      </c>
      <c r="CQ66" s="499">
        <f t="shared" si="1043"/>
        <v>0.36969670119319337</v>
      </c>
      <c r="CR66" s="499">
        <f t="shared" si="1044"/>
        <v>4.9464857715940331</v>
      </c>
      <c r="CS66" s="499">
        <f t="shared" si="1045"/>
        <v>1.8244792513706862</v>
      </c>
      <c r="CT66" s="499">
        <f t="shared" si="1046"/>
        <v>2.1039310142424258E-2</v>
      </c>
      <c r="CU66" s="499">
        <f t="shared" si="1047"/>
        <v>55.810453667719102</v>
      </c>
      <c r="CV66" s="499">
        <f t="shared" si="1048"/>
        <v>60.653698619125862</v>
      </c>
      <c r="CW66" s="499">
        <f t="shared" si="1049"/>
        <v>6.5071380369417014E-3</v>
      </c>
      <c r="CX66" s="499">
        <f t="shared" si="1050"/>
        <v>0.3428191927858813</v>
      </c>
      <c r="CY66" s="500">
        <f t="shared" si="1051"/>
        <v>28.618955773519442</v>
      </c>
      <c r="CZ66" s="482">
        <f>DATI!AA63</f>
        <v>273000.64551999996</v>
      </c>
      <c r="DA66" s="483">
        <f t="shared" si="1052"/>
        <v>747.94697402739712</v>
      </c>
      <c r="DB66" s="484">
        <f t="shared" si="288"/>
        <v>510.32832076208848</v>
      </c>
      <c r="DC66" s="485">
        <f t="shared" si="1053"/>
        <v>1.3981597829098316</v>
      </c>
      <c r="DD66" s="501">
        <f t="shared" si="1192"/>
        <v>5.1783437226011141E-4</v>
      </c>
      <c r="DE66" s="502">
        <f t="shared" si="1054"/>
        <v>2.2145961502933638E-2</v>
      </c>
      <c r="DF66" s="483">
        <f t="shared" si="1193"/>
        <v>141.29594999988331</v>
      </c>
      <c r="DG66" s="503">
        <f t="shared" si="1194"/>
        <v>11.056846840970024</v>
      </c>
      <c r="DH66" s="504">
        <f t="shared" si="1175"/>
        <v>6.0042163908728352E-2</v>
      </c>
      <c r="DI66" s="505">
        <f>DATI!AB63+DATI!AG63</f>
        <v>141472.46704685516</v>
      </c>
      <c r="DJ66" s="483">
        <f t="shared" si="1176"/>
        <v>387.59580012837029</v>
      </c>
      <c r="DK66" s="506">
        <f t="shared" si="290"/>
        <v>264.45873929921646</v>
      </c>
      <c r="DL66" s="507">
        <f t="shared" si="291"/>
        <v>0.72454449123073006</v>
      </c>
      <c r="DM66" s="508">
        <f t="shared" si="1195"/>
        <v>0.51821293967047022</v>
      </c>
      <c r="DN66" s="509">
        <f t="shared" si="1196"/>
        <v>2.6369256615825482E-2</v>
      </c>
      <c r="DO66" s="509">
        <f t="shared" si="1197"/>
        <v>1.3000000000000012E-2</v>
      </c>
      <c r="DP66" s="509">
        <f t="shared" si="1198"/>
        <v>2.6900745895532135E-2</v>
      </c>
      <c r="DQ66" s="509">
        <f t="shared" si="1199"/>
        <v>4.9099190660633688E-2</v>
      </c>
      <c r="DR66" s="510">
        <f t="shared" si="1200"/>
        <v>3706.0201800930954</v>
      </c>
      <c r="DS66" s="510">
        <f t="shared" si="1201"/>
        <v>12.377008940924242</v>
      </c>
      <c r="DT66" s="511">
        <f t="shared" si="1177"/>
        <v>4.7444324237358483E-2</v>
      </c>
      <c r="DU66" s="512" t="str">
        <f>DATI!AI63</f>
        <v>15/16</v>
      </c>
      <c r="DV66" s="511">
        <f>DATI!AJ63/DATI!AK63</f>
        <v>0.99966806753041659</v>
      </c>
      <c r="DW66" s="513">
        <f>DATI!AB63</f>
        <v>140690.16177999999</v>
      </c>
      <c r="DX66" s="483">
        <f t="shared" si="1055"/>
        <v>385.45249802739727</v>
      </c>
      <c r="DY66" s="514">
        <f t="shared" si="1013"/>
        <v>262.99635252574535</v>
      </c>
      <c r="DZ66" s="485">
        <f t="shared" si="1014"/>
        <v>0.72053795212532967</v>
      </c>
      <c r="EA66" s="508">
        <f t="shared" si="1202"/>
        <v>0.51534735938817799</v>
      </c>
      <c r="EB66" s="504">
        <f t="shared" si="1203"/>
        <v>5.2413118339925784E-2</v>
      </c>
      <c r="EC66" s="515">
        <f t="shared" si="1204"/>
        <v>131528.1784731448</v>
      </c>
      <c r="ED66" s="516">
        <f t="shared" si="1056"/>
        <v>360.35117389902683</v>
      </c>
      <c r="EE66" s="517">
        <f t="shared" si="296"/>
        <v>245.86958146287193</v>
      </c>
      <c r="EF66" s="518">
        <f t="shared" si="297"/>
        <v>0.67361529167910117</v>
      </c>
      <c r="EG66" s="519">
        <f t="shared" si="1057"/>
        <v>-2.6387205832151907E-2</v>
      </c>
      <c r="EH66" s="519">
        <f t="shared" si="1058"/>
        <v>-5.3406831566974941E-3</v>
      </c>
      <c r="EI66" s="501">
        <f t="shared" si="1059"/>
        <v>0.48178706032952978</v>
      </c>
      <c r="EJ66" s="520">
        <f t="shared" si="1060"/>
        <v>-3564.7242300932121</v>
      </c>
      <c r="EK66" s="520">
        <f t="shared" si="1061"/>
        <v>-1.3201620999543593</v>
      </c>
      <c r="EL66" s="482">
        <f>DATI!AD63</f>
        <v>113210.74</v>
      </c>
      <c r="EM66" s="483">
        <f t="shared" si="1062"/>
        <v>310.16641095890412</v>
      </c>
      <c r="EN66" s="514">
        <f t="shared" si="300"/>
        <v>211.6282425867042</v>
      </c>
      <c r="EO66" s="485">
        <f t="shared" si="1063"/>
        <v>0.57980340434713484</v>
      </c>
      <c r="EP66" s="501">
        <f t="shared" si="1205"/>
        <v>-4.8145904851719351E-2</v>
      </c>
      <c r="EQ66" s="502">
        <f t="shared" si="1206"/>
        <v>-2.7569738518177227E-2</v>
      </c>
      <c r="ER66" s="501">
        <f t="shared" si="1178"/>
        <v>9.1103211646066884E-2</v>
      </c>
      <c r="ES66" s="483">
        <f t="shared" si="1207"/>
        <v>-5726.3329999999987</v>
      </c>
      <c r="ET66" s="501">
        <f t="shared" si="1064"/>
        <v>0.41469037475849563</v>
      </c>
      <c r="EU66" s="503">
        <f t="shared" si="1208"/>
        <v>-5.9999524308159096</v>
      </c>
      <c r="EV66" s="482">
        <f>DATI!AE63</f>
        <v>13957.49374</v>
      </c>
      <c r="EW66" s="483">
        <f t="shared" si="1065"/>
        <v>38.239708876712328</v>
      </c>
      <c r="EX66" s="514">
        <f t="shared" si="304"/>
        <v>26.09116300371436</v>
      </c>
      <c r="EY66" s="485">
        <f t="shared" si="1015"/>
        <v>7.1482638366340709E-2</v>
      </c>
      <c r="EZ66" s="501">
        <f t="shared" si="1209"/>
        <v>-5.2505819347927127E-2</v>
      </c>
      <c r="FA66" s="502">
        <f t="shared" si="1210"/>
        <v>-3.202390099454417E-2</v>
      </c>
      <c r="FB66" s="483">
        <f t="shared" si="1211"/>
        <v>-773.46083999999973</v>
      </c>
      <c r="FC66" s="503">
        <f t="shared" si="1212"/>
        <v>-0.86318331797854952</v>
      </c>
      <c r="FD66" s="483">
        <f>DATI!AG63</f>
        <v>782.30526685516054</v>
      </c>
      <c r="FE66" s="501">
        <f t="shared" si="1066"/>
        <v>2.865580282292223E-3</v>
      </c>
      <c r="FF66" s="483">
        <f t="shared" si="1213"/>
        <v>13175.188473144839</v>
      </c>
      <c r="FG66" s="501">
        <f t="shared" si="1179"/>
        <v>2.4628776230243218E-2</v>
      </c>
      <c r="FH66" s="482">
        <f>DATI!AF63</f>
        <v>5142.25</v>
      </c>
      <c r="FI66" s="483">
        <f t="shared" si="1180"/>
        <v>14.088356164383562</v>
      </c>
      <c r="FJ66" s="509">
        <f t="shared" si="1067"/>
        <v>1.8836036047479895E-2</v>
      </c>
      <c r="FK66" s="509">
        <f t="shared" si="1181"/>
        <v>-7.7972944429681668E-2</v>
      </c>
      <c r="FL66" s="521">
        <f>DATI!AL63</f>
        <v>2075.9963504165039</v>
      </c>
      <c r="FM66" s="522" t="str">
        <f>DATI!AM63</f>
        <v>13/13</v>
      </c>
      <c r="FN66" s="523">
        <f>DATI!AN63/DATI!AO63</f>
        <v>1</v>
      </c>
      <c r="FO66" s="486">
        <f t="shared" si="1182"/>
        <v>0.40371361766084962</v>
      </c>
      <c r="FP66" s="524">
        <f t="shared" si="1068"/>
        <v>7.6043642551182795E-3</v>
      </c>
      <c r="FQ66" s="486">
        <f t="shared" si="1183"/>
        <v>-0.1416742025261101</v>
      </c>
      <c r="FR66" s="482">
        <f>DATI!AP63</f>
        <v>2309.3727199999998</v>
      </c>
      <c r="FS66" s="525">
        <f>DATI!AQ63</f>
        <v>3.048</v>
      </c>
      <c r="FT66" s="525">
        <f>DATI!AR63</f>
        <v>1775.7250000000001</v>
      </c>
      <c r="FU66" s="495">
        <f>DATI!AS63/1000</f>
        <v>51.573349999999998</v>
      </c>
      <c r="FV66" s="496">
        <f>DATI!AT63/1000</f>
        <v>108.032</v>
      </c>
      <c r="FW66" s="496">
        <f>DATI!AU63/1000</f>
        <v>15.48944</v>
      </c>
      <c r="FX66" s="496">
        <f>DATI!AV63/1000</f>
        <v>24098.046589999998</v>
      </c>
      <c r="FY66" s="496">
        <f>DATI!AW63/1000</f>
        <v>47.459729999999993</v>
      </c>
      <c r="FZ66" s="496">
        <f>DATI!AX63/1000</f>
        <v>7002.0245100000002</v>
      </c>
      <c r="GA66" s="496">
        <f>DATI!AY63/1000</f>
        <v>2094.0893900000001</v>
      </c>
      <c r="GB66" s="496">
        <f>DATI!AZ63/1000</f>
        <v>16389.007000000001</v>
      </c>
      <c r="GC66" s="496">
        <f>DATI!BA63/1000</f>
        <v>81.659229999999994</v>
      </c>
      <c r="GD66" s="496">
        <f>DATI!BB63/1000</f>
        <v>23.006450000000001</v>
      </c>
      <c r="GE66" s="496">
        <f>DATI!BC63/1000</f>
        <v>32.179749999999999</v>
      </c>
      <c r="GF66" s="496">
        <f>DATI!BD63/1000</f>
        <v>9117.2090000000007</v>
      </c>
      <c r="GG66" s="496">
        <f>DATI!BE63/1000</f>
        <v>197.76962</v>
      </c>
      <c r="GH66" s="496">
        <f>DATI!BF63/1000</f>
        <v>2646.1275099999998</v>
      </c>
      <c r="GI66" s="496">
        <f>DATI!BG63/1000</f>
        <v>0</v>
      </c>
      <c r="GJ66" s="496">
        <f>DATI!BH63/1000</f>
        <v>976.00699999999995</v>
      </c>
      <c r="GK66" s="496">
        <f>DATI!BI63/1000</f>
        <v>11.255000000000001</v>
      </c>
      <c r="GL66" s="496">
        <f>DATI!BJ63/1000</f>
        <v>29855.858</v>
      </c>
      <c r="GM66" s="496">
        <f>DATI!BK63/1000</f>
        <v>32446.756730000001</v>
      </c>
      <c r="GN66" s="496">
        <f>DATI!BL63/1000</f>
        <v>3.4809999999999999</v>
      </c>
      <c r="GO66" s="496">
        <f>DATI!BM63/1000</f>
        <v>183.39147</v>
      </c>
      <c r="GP66" s="497">
        <f>DATI!BN63/1000</f>
        <v>15309.739009999999</v>
      </c>
      <c r="GQ66" s="498">
        <f>DATI!BO63/1000</f>
        <v>2.7071900000000002</v>
      </c>
      <c r="GR66" s="499">
        <f>DATI!BP63/1000</f>
        <v>0.02</v>
      </c>
      <c r="GS66" s="499">
        <f>DATI!BQ63/1000</f>
        <v>0</v>
      </c>
      <c r="GT66" s="499">
        <f>DATI!BR63/1000</f>
        <v>12.38</v>
      </c>
      <c r="GU66" s="499">
        <f>DATI!BS63/1000</f>
        <v>0.27500000000000002</v>
      </c>
      <c r="GV66" s="499">
        <f>DATI!BT63/1000</f>
        <v>4.6249999999999999E-2</v>
      </c>
      <c r="GW66" s="499">
        <f>DATI!BU63/1000</f>
        <v>6.0999999999999999E-2</v>
      </c>
      <c r="GX66" s="500">
        <f>DATI!BV63/1000</f>
        <v>0</v>
      </c>
      <c r="GY66" s="498">
        <f t="shared" si="1072"/>
        <v>9.6407614903047195E-2</v>
      </c>
      <c r="GZ66" s="499">
        <f t="shared" si="1073"/>
        <v>0.20194746808586206</v>
      </c>
      <c r="HA66" s="499">
        <f t="shared" si="1074"/>
        <v>2.8954876241001515E-2</v>
      </c>
      <c r="HB66" s="499">
        <f t="shared" si="1075"/>
        <v>45.047203556961293</v>
      </c>
      <c r="HC66" s="499">
        <f t="shared" si="1076"/>
        <v>8.871790126572339E-2</v>
      </c>
      <c r="HD66" s="499">
        <f t="shared" si="1077"/>
        <v>13.089095094690915</v>
      </c>
      <c r="HE66" s="499">
        <f t="shared" si="1078"/>
        <v>3.9145443040577552</v>
      </c>
      <c r="HF66" s="499">
        <f t="shared" si="1079"/>
        <v>30.636463900432005</v>
      </c>
      <c r="HG66" s="499">
        <f t="shared" si="1080"/>
        <v>0.15264805561630879</v>
      </c>
      <c r="HH66" s="499">
        <f t="shared" si="1081"/>
        <v>4.3006649207123646E-2</v>
      </c>
      <c r="HI66" s="499">
        <f t="shared" si="1082"/>
        <v>6.0154574904991299E-2</v>
      </c>
      <c r="HJ66" s="499">
        <f t="shared" si="1083"/>
        <v>17.043073103891757</v>
      </c>
      <c r="HK66" s="499">
        <f t="shared" si="1084"/>
        <v>0.36969670119319337</v>
      </c>
      <c r="HL66" s="499">
        <f t="shared" si="1085"/>
        <v>4.9464857715940331</v>
      </c>
      <c r="HM66" s="499">
        <f t="shared" si="1086"/>
        <v>0</v>
      </c>
      <c r="HN66" s="499">
        <f t="shared" si="1087"/>
        <v>1.8244792513706862</v>
      </c>
      <c r="HO66" s="499">
        <f t="shared" si="1088"/>
        <v>2.1039310142424258E-2</v>
      </c>
      <c r="HP66" s="499">
        <f t="shared" si="1089"/>
        <v>55.810453667719102</v>
      </c>
      <c r="HQ66" s="499">
        <f t="shared" si="1090"/>
        <v>60.653698619125862</v>
      </c>
      <c r="HR66" s="499">
        <f t="shared" si="1091"/>
        <v>6.5071380369417014E-3</v>
      </c>
      <c r="HS66" s="499">
        <f t="shared" si="1092"/>
        <v>0.3428191927858813</v>
      </c>
      <c r="HT66" s="500">
        <f t="shared" si="1093"/>
        <v>28.618955773519442</v>
      </c>
      <c r="HU66" s="526">
        <f t="shared" si="1184"/>
        <v>131489.17847314486</v>
      </c>
      <c r="HV66" s="527">
        <f t="shared" si="1185"/>
        <v>115327.47773999999</v>
      </c>
      <c r="HW66" s="528">
        <f t="shared" si="1214"/>
        <v>0</v>
      </c>
      <c r="HX66" s="529">
        <f>DATI!CQ63</f>
        <v>0</v>
      </c>
      <c r="HY66" s="529">
        <f>DATI!CT63</f>
        <v>0</v>
      </c>
      <c r="HZ66" s="530">
        <f t="shared" si="1094"/>
        <v>0</v>
      </c>
      <c r="IA66" s="530">
        <f t="shared" si="1095"/>
        <v>0</v>
      </c>
      <c r="IB66" s="501">
        <f t="shared" si="1096"/>
        <v>0</v>
      </c>
      <c r="IC66" s="529">
        <f>DATI!CV63</f>
        <v>10553.39902873987</v>
      </c>
      <c r="ID66" s="531">
        <f t="shared" si="1186"/>
        <v>10553.39902873987</v>
      </c>
      <c r="IE66" s="532">
        <f t="shared" si="1097"/>
        <v>3.8657047893195295E-2</v>
      </c>
      <c r="IF66" s="532">
        <f t="shared" si="1098"/>
        <v>8.0260589892538411E-2</v>
      </c>
      <c r="IG66" s="528">
        <f t="shared" si="1215"/>
        <v>0</v>
      </c>
      <c r="IH66" s="509">
        <f t="shared" si="1016"/>
        <v>0</v>
      </c>
      <c r="II66" s="529">
        <f>DATI!CX63</f>
        <v>0</v>
      </c>
      <c r="IJ66" s="529">
        <f>DATI!DA63</f>
        <v>0</v>
      </c>
      <c r="IK66" s="534">
        <f>DATI!CS63</f>
        <v>98449.87247314486</v>
      </c>
      <c r="IL66" s="513">
        <f t="shared" si="1187"/>
        <v>67723.580787980114</v>
      </c>
      <c r="IM66" s="513">
        <f t="shared" si="1188"/>
        <v>19002.217571973655</v>
      </c>
      <c r="IN66" s="501">
        <f t="shared" si="1100"/>
        <v>0.24807113792344018</v>
      </c>
      <c r="IO66" s="501">
        <f t="shared" si="1101"/>
        <v>0.51505060396899405</v>
      </c>
      <c r="IP66" s="528">
        <f t="shared" si="1216"/>
        <v>51561.880054835245</v>
      </c>
      <c r="IQ66" s="509">
        <f t="shared" si="1017"/>
        <v>0.18737364398775386</v>
      </c>
      <c r="IR66" s="529">
        <f>DATI!CZ63</f>
        <v>82288.171739999991</v>
      </c>
      <c r="IS66" s="513">
        <f t="shared" si="1217"/>
        <v>63765.597685164743</v>
      </c>
      <c r="IT66" s="534">
        <f>DATI!CR63</f>
        <v>33039.305999999997</v>
      </c>
      <c r="IU66" s="536">
        <f>DATI!CU63</f>
        <v>30726.29168516475</v>
      </c>
      <c r="IV66" s="501">
        <f t="shared" si="1103"/>
        <v>-5.1508924003069979E-2</v>
      </c>
      <c r="IW66" s="509">
        <f t="shared" si="1189"/>
        <v>0.23357306560102362</v>
      </c>
      <c r="IX66" s="501">
        <f t="shared" si="1190"/>
        <v>0.4849493960310059</v>
      </c>
      <c r="IY66" s="534">
        <f>DATI!CW63</f>
        <v>38167.964187266589</v>
      </c>
      <c r="IZ66" s="537">
        <f t="shared" si="1191"/>
        <v>101933.56187243134</v>
      </c>
      <c r="JA66" s="538">
        <f t="shared" si="1104"/>
        <v>0.37338212764395723</v>
      </c>
      <c r="JB66" s="538">
        <f t="shared" si="1105"/>
        <v>0.77522396182017439</v>
      </c>
      <c r="JC66" s="539">
        <f t="shared" si="1218"/>
        <v>63765.597685164743</v>
      </c>
      <c r="JD66" s="509">
        <f t="shared" si="1018"/>
        <v>0.23172142649996275</v>
      </c>
      <c r="JE66" s="529">
        <f>DATI!CY63</f>
        <v>33039.305999999997</v>
      </c>
      <c r="JF66" s="529">
        <f>DATI!DB63</f>
        <v>30726.29168516475</v>
      </c>
      <c r="JG66" s="505">
        <f t="shared" si="1107"/>
        <v>134057.49128368992</v>
      </c>
      <c r="JH66" s="485">
        <f t="shared" si="350"/>
        <v>250.59770200203369</v>
      </c>
      <c r="JI66" s="508">
        <f t="shared" si="1108"/>
        <v>0.49105192051228647</v>
      </c>
      <c r="JJ66" s="522" t="str">
        <f>DATI!CN63</f>
        <v>12/15</v>
      </c>
      <c r="JK66" s="523">
        <f>DATI!CO63/DATI!CP63</f>
        <v>0.93688086166538342</v>
      </c>
      <c r="JL66" s="540">
        <f t="shared" si="1109"/>
        <v>9.1910345487406179E-3</v>
      </c>
      <c r="JM66" s="541">
        <f t="shared" si="1110"/>
        <v>8.6687112198476236E-3</v>
      </c>
      <c r="JN66" s="542">
        <f t="shared" si="1111"/>
        <v>197823.08896885466</v>
      </c>
      <c r="JO66" s="513">
        <f t="shared" si="1112"/>
        <v>235991.05315612126</v>
      </c>
      <c r="JP66" s="508">
        <f t="shared" si="1113"/>
        <v>0.72462498611331005</v>
      </c>
      <c r="JQ66" s="509">
        <f t="shared" si="1114"/>
        <v>-8.591777225088415E-3</v>
      </c>
      <c r="JR66" s="543">
        <f t="shared" si="1115"/>
        <v>0.8644340481562437</v>
      </c>
      <c r="JS66" s="504">
        <f t="shared" si="1116"/>
        <v>-8.646996739484103E-3</v>
      </c>
      <c r="JT66" s="495">
        <f>DATI!BW63</f>
        <v>23859.979924260104</v>
      </c>
      <c r="JU66" s="496">
        <f>DATI!BX63</f>
        <v>20844.003844384031</v>
      </c>
      <c r="JV66" s="496">
        <f>DATI!BY63</f>
        <v>10813.596202306413</v>
      </c>
      <c r="JW66" s="496">
        <f>DATI!BZ63</f>
        <v>29855.858</v>
      </c>
      <c r="JX66" s="496">
        <f>DATI!CA63</f>
        <v>32446.756730000001</v>
      </c>
      <c r="JY66" s="496">
        <f>DATI!CB63</f>
        <v>6974.7211620975913</v>
      </c>
      <c r="JZ66" s="496">
        <f>DATI!CC63</f>
        <v>2532.4503890482233</v>
      </c>
      <c r="KA66" s="496">
        <f>DATI!CD63</f>
        <v>108.47185598483635</v>
      </c>
      <c r="KB66" s="496">
        <f>DATI!CE63</f>
        <v>2381.5146959114036</v>
      </c>
      <c r="KC66" s="496">
        <f>DATI!CF63</f>
        <v>0</v>
      </c>
      <c r="KD66" s="496">
        <f>DATI!CG63</f>
        <v>266.89420000000001</v>
      </c>
      <c r="KE66" s="496">
        <f>DATI!CH63</f>
        <v>50.541883983683583</v>
      </c>
      <c r="KF66" s="496">
        <f>DATI!CI63</f>
        <v>22.546321438813212</v>
      </c>
      <c r="KG66" s="496">
        <f>DATI!CJ63</f>
        <v>80.026046957526205</v>
      </c>
      <c r="KH66" s="496">
        <f>DATI!CK63</f>
        <v>878.4062767301798</v>
      </c>
      <c r="KI66" s="496">
        <f>DATI!CL63</f>
        <v>350.31633331541951</v>
      </c>
      <c r="KJ66" s="544">
        <f t="shared" si="353"/>
        <v>44.602178375701889</v>
      </c>
      <c r="KK66" s="545">
        <f t="shared" si="1118"/>
        <v>5.0983646391764163E-2</v>
      </c>
      <c r="KL66" s="546">
        <f t="shared" si="354"/>
        <v>38.964323544369542</v>
      </c>
      <c r="KM66" s="545">
        <f t="shared" si="1119"/>
        <v>4.3997464506130811E-2</v>
      </c>
      <c r="KN66" s="546">
        <f t="shared" si="355"/>
        <v>20.214180742360352</v>
      </c>
      <c r="KO66" s="545">
        <f t="shared" si="1120"/>
        <v>1.7644992970805742E-3</v>
      </c>
      <c r="KP66" s="546">
        <f t="shared" si="356"/>
        <v>55.810453667719102</v>
      </c>
      <c r="KQ66" s="545">
        <f t="shared" si="1121"/>
        <v>9.1295783928766583E-2</v>
      </c>
      <c r="KR66" s="546">
        <f t="shared" si="357"/>
        <v>60.653698619125862</v>
      </c>
      <c r="KS66" s="545">
        <f t="shared" si="1122"/>
        <v>9.5233823844193488E-2</v>
      </c>
      <c r="KT66" s="546">
        <f t="shared" si="358"/>
        <v>13.038056124948998</v>
      </c>
      <c r="KU66" s="545">
        <f t="shared" si="1123"/>
        <v>-4.4891384620167583E-2</v>
      </c>
      <c r="KV66" s="546">
        <f t="shared" si="359"/>
        <v>4.7339857090616215</v>
      </c>
      <c r="KW66" s="545">
        <f t="shared" si="1124"/>
        <v>0.16139427700002895</v>
      </c>
      <c r="KX66" s="546">
        <f t="shared" si="360"/>
        <v>0.20276970411278109</v>
      </c>
      <c r="KY66" s="545">
        <f t="shared" si="1125"/>
        <v>0.24014687177820401</v>
      </c>
      <c r="KZ66" s="546">
        <f t="shared" si="361"/>
        <v>4.451837076501219</v>
      </c>
      <c r="LA66" s="545">
        <f t="shared" si="1126"/>
        <v>7.4656053370111289E-2</v>
      </c>
      <c r="LB66" s="547" t="s">
        <v>177</v>
      </c>
      <c r="LC66" s="548" t="s">
        <v>177</v>
      </c>
      <c r="LD66" s="546">
        <f t="shared" si="362"/>
        <v>0.49891335841974316</v>
      </c>
      <c r="LE66" s="545">
        <f t="shared" si="1127"/>
        <v>0.22506543237150681</v>
      </c>
      <c r="LF66" s="546">
        <f t="shared" si="363"/>
        <v>9.4479464443815567E-2</v>
      </c>
      <c r="LG66" s="545">
        <f t="shared" si="1128"/>
        <v>-0.19514719945174003</v>
      </c>
      <c r="LH66" s="546">
        <f t="shared" si="364"/>
        <v>4.2146517043267911E-2</v>
      </c>
      <c r="LI66" s="545">
        <f t="shared" si="1129"/>
        <v>-4.9202575420248425E-2</v>
      </c>
      <c r="LJ66" s="546">
        <f t="shared" si="365"/>
        <v>0.14959509741551322</v>
      </c>
      <c r="LK66" s="545">
        <f t="shared" si="1130"/>
        <v>8.468930179416663E-2</v>
      </c>
      <c r="LL66" s="546">
        <f t="shared" si="366"/>
        <v>1.6420312827346426</v>
      </c>
      <c r="LM66" s="545">
        <f t="shared" si="1131"/>
        <v>-6.4104180334887045E-2</v>
      </c>
      <c r="LN66" s="546">
        <f t="shared" si="367"/>
        <v>0.65485686224611128</v>
      </c>
      <c r="LO66" s="549">
        <f t="shared" si="1132"/>
        <v>0.33570364127869873</v>
      </c>
      <c r="LP66" s="550">
        <f t="shared" si="1133"/>
        <v>8.7398987203171755E-2</v>
      </c>
      <c r="LQ66" s="551">
        <f t="shared" si="1134"/>
        <v>7.6351481897345932E-2</v>
      </c>
      <c r="LR66" s="551">
        <f t="shared" si="1135"/>
        <v>3.9610148839425409E-2</v>
      </c>
      <c r="LS66" s="551">
        <f t="shared" si="1136"/>
        <v>0.1093618586253957</v>
      </c>
      <c r="LT66" s="551">
        <f t="shared" si="1137"/>
        <v>0.11885230772329057</v>
      </c>
      <c r="LU66" s="551">
        <f t="shared" si="1138"/>
        <v>2.554836875499851E-2</v>
      </c>
      <c r="LV66" s="551">
        <f t="shared" si="1139"/>
        <v>9.2763531171309865E-3</v>
      </c>
      <c r="LW66" s="551">
        <f t="shared" si="1140"/>
        <v>3.9733186629732615E-4</v>
      </c>
      <c r="LX66" s="552">
        <f t="shared" si="1141"/>
        <v>8.7234764275930417E-3</v>
      </c>
      <c r="LY66" s="553" t="s">
        <v>177</v>
      </c>
      <c r="LZ66" s="552">
        <f t="shared" si="1142"/>
        <v>9.7763212058210093E-4</v>
      </c>
      <c r="MA66" s="552">
        <f t="shared" si="1143"/>
        <v>1.85134668408617E-4</v>
      </c>
      <c r="MB66" s="552">
        <f t="shared" si="1144"/>
        <v>8.2587062737042043E-5</v>
      </c>
      <c r="MC66" s="552">
        <f t="shared" si="1145"/>
        <v>2.9313501001104232E-4</v>
      </c>
      <c r="MD66" s="552">
        <f t="shared" si="1146"/>
        <v>3.2175978011225177E-3</v>
      </c>
      <c r="ME66" s="552">
        <f t="shared" si="1147"/>
        <v>1.2832069779474401E-3</v>
      </c>
      <c r="MF66" s="550">
        <f t="shared" si="1148"/>
        <v>0.1695923838766383</v>
      </c>
      <c r="MG66" s="551">
        <f t="shared" si="1149"/>
        <v>0.14815537618741398</v>
      </c>
      <c r="MH66" s="551">
        <f t="shared" si="1150"/>
        <v>7.6861068787566322E-2</v>
      </c>
      <c r="MI66" s="551">
        <f t="shared" si="1151"/>
        <v>0.21220999124790402</v>
      </c>
      <c r="MJ66" s="551">
        <f t="shared" si="1152"/>
        <v>0.23062562669263001</v>
      </c>
      <c r="MK66" s="551">
        <f t="shared" si="1153"/>
        <v>4.957504543213264E-2</v>
      </c>
      <c r="ML66" s="551">
        <f t="shared" si="1154"/>
        <v>1.8000195301561075E-2</v>
      </c>
      <c r="MM66" s="551">
        <f t="shared" si="1155"/>
        <v>7.7099816086967018E-4</v>
      </c>
      <c r="MN66" s="552">
        <f t="shared" si="1156"/>
        <v>1.6927371934047707E-2</v>
      </c>
      <c r="MO66" s="553" t="s">
        <v>177</v>
      </c>
      <c r="MP66" s="552">
        <f t="shared" si="1157"/>
        <v>1.8970352768329869E-3</v>
      </c>
      <c r="MQ66" s="552">
        <f t="shared" si="1158"/>
        <v>3.5924248962565649E-4</v>
      </c>
      <c r="MR66" s="552">
        <f t="shared" si="1159"/>
        <v>1.6025513904852382E-4</v>
      </c>
      <c r="MS66" s="552">
        <f t="shared" si="1160"/>
        <v>5.6881054044606561E-4</v>
      </c>
      <c r="MT66" s="552">
        <f t="shared" si="1161"/>
        <v>6.2435515434530612E-3</v>
      </c>
      <c r="MU66" s="552">
        <f t="shared" si="1162"/>
        <v>2.4899845794705685E-3</v>
      </c>
      <c r="MV66" s="505">
        <f t="shared" si="1019"/>
        <v>135906.8217836899</v>
      </c>
      <c r="MW66" s="485">
        <f t="shared" si="1020"/>
        <v>250.59770200203369</v>
      </c>
      <c r="MX66" s="543">
        <f t="shared" si="1021"/>
        <v>0.49387951745208319</v>
      </c>
      <c r="MY66" s="1494"/>
      <c r="MZ66" s="1495"/>
      <c r="NA66" s="1496"/>
      <c r="NB66" s="542">
        <f t="shared" si="1163"/>
        <v>199672.41946885464</v>
      </c>
      <c r="NC66" s="534">
        <f t="shared" si="1164"/>
        <v>237840.38365612124</v>
      </c>
      <c r="ND66" s="508">
        <f t="shared" si="1022"/>
        <v>0.72560094395204588</v>
      </c>
      <c r="NE66" s="557">
        <f t="shared" si="1023"/>
        <v>0.86430167646522316</v>
      </c>
    </row>
    <row r="67" spans="1:369" ht="8.25" customHeight="1" outlineLevel="1" x14ac:dyDescent="0.2">
      <c r="A67" s="558" t="s">
        <v>188</v>
      </c>
      <c r="B67" s="559">
        <f>DATI!D64</f>
        <v>77</v>
      </c>
      <c r="C67" s="1516" t="str">
        <f>DATI!F64 &amp; "/" &amp; DATI!E64 &amp; " (" &amp; TEXT(DATI!F64/DATI!E64,"0,0%") &amp; ")"</f>
        <v>72/74 (97,3%)</v>
      </c>
      <c r="D67" s="560">
        <f>DATI!G64</f>
        <v>179234</v>
      </c>
      <c r="E67" s="561">
        <f t="shared" si="1165"/>
        <v>1.7982757485909492E-2</v>
      </c>
      <c r="F67" s="562">
        <f t="shared" si="1025"/>
        <v>-9.4340144024847878E-3</v>
      </c>
      <c r="G67" s="563">
        <f>DATI!H64</f>
        <v>84605.933999999994</v>
      </c>
      <c r="H67" s="564">
        <f t="shared" si="1006"/>
        <v>231.79707945205479</v>
      </c>
      <c r="I67" s="565">
        <f t="shared" si="1007"/>
        <v>472.04176662909941</v>
      </c>
      <c r="J67" s="566">
        <f t="shared" si="1026"/>
        <v>1.2932651140523272</v>
      </c>
      <c r="K67" s="567">
        <f t="shared" si="1008"/>
        <v>-2.8007924673219341E-2</v>
      </c>
      <c r="L67" s="567">
        <f t="shared" si="1166"/>
        <v>-1.8750805641211895E-2</v>
      </c>
      <c r="M67" s="567">
        <f t="shared" si="1027"/>
        <v>1.8088925387887329E-2</v>
      </c>
      <c r="N67" s="568">
        <f>DATI!I64</f>
        <v>36136.339999999997</v>
      </c>
      <c r="O67" s="568"/>
      <c r="P67" s="568">
        <f>DATI!J64</f>
        <v>6803.5119999999997</v>
      </c>
      <c r="Q67" s="564">
        <f>DATI!K64</f>
        <v>6773.8519999999999</v>
      </c>
      <c r="R67" s="564">
        <f>DATI!L64</f>
        <v>29.66</v>
      </c>
      <c r="S67" s="564">
        <f t="shared" si="1167"/>
        <v>-1.4566126083082054E-13</v>
      </c>
      <c r="T67" s="568">
        <f>DATI!M64</f>
        <v>3053.16</v>
      </c>
      <c r="U67" s="564">
        <f>DATI!N64</f>
        <v>3042.46</v>
      </c>
      <c r="V67" s="564">
        <f>DATI!O64</f>
        <v>10.7</v>
      </c>
      <c r="W67" s="569">
        <f t="shared" si="1168"/>
        <v>-1.8118839761882555E-13</v>
      </c>
      <c r="X67" s="570">
        <f>DATI!P64</f>
        <v>36812.601000000002</v>
      </c>
      <c r="Y67" s="564">
        <f>DATI!Q64</f>
        <v>4614.357</v>
      </c>
      <c r="Z67" s="568">
        <f>DATI!R64</f>
        <v>1688.251</v>
      </c>
      <c r="AA67" s="568">
        <f>DATI!U64</f>
        <v>64</v>
      </c>
      <c r="AB67" s="568">
        <f>DATI!V64</f>
        <v>48.07</v>
      </c>
      <c r="AC67" s="568">
        <f>DATI!W64</f>
        <v>48429.233999999997</v>
      </c>
      <c r="AD67" s="565">
        <f t="shared" si="1009"/>
        <v>270.20115603066381</v>
      </c>
      <c r="AE67" s="567">
        <f t="shared" si="1169"/>
        <v>-1.0746543637557783E-2</v>
      </c>
      <c r="AF67" s="567">
        <f t="shared" si="1170"/>
        <v>-1.3250295832450416E-3</v>
      </c>
      <c r="AG67" s="571">
        <f t="shared" si="1010"/>
        <v>0.57240942461553579</v>
      </c>
      <c r="AH67" s="572">
        <f t="shared" si="1171"/>
        <v>36176.699999999997</v>
      </c>
      <c r="AI67" s="564">
        <f t="shared" si="1172"/>
        <v>99.114246575342463</v>
      </c>
      <c r="AJ67" s="565">
        <f t="shared" si="1011"/>
        <v>201.84061059843557</v>
      </c>
      <c r="AK67" s="566">
        <f t="shared" si="1012"/>
        <v>0.55298797424228929</v>
      </c>
      <c r="AL67" s="567">
        <f t="shared" si="1173"/>
        <v>-5.0194051923838433E-2</v>
      </c>
      <c r="AM67" s="567">
        <f t="shared" si="1174"/>
        <v>-4.1148230520722757E-2</v>
      </c>
      <c r="AN67" s="573">
        <f>DATI!EH64/1000</f>
        <v>0</v>
      </c>
      <c r="AO67" s="574">
        <f>DATI!EI64/1000</f>
        <v>0</v>
      </c>
      <c r="AP67" s="574">
        <f>DATI!EJ64/1000</f>
        <v>0</v>
      </c>
      <c r="AQ67" s="574">
        <f>DATI!EK64/1000</f>
        <v>48.07</v>
      </c>
      <c r="AR67" s="574">
        <f>DATI!EL64/1000</f>
        <v>0</v>
      </c>
      <c r="AS67" s="574">
        <f>DATI!EM64/1000</f>
        <v>0</v>
      </c>
      <c r="AT67" s="574">
        <f>DATI!EN64/1000</f>
        <v>0</v>
      </c>
      <c r="AU67" s="575">
        <f>DATI!EQ64/1000</f>
        <v>0</v>
      </c>
      <c r="AV67" s="575">
        <f>DATI!EP64/1000</f>
        <v>0</v>
      </c>
      <c r="AW67" s="574">
        <f>DATI!EQ64/1000</f>
        <v>0</v>
      </c>
      <c r="AX67" s="575"/>
      <c r="AY67" s="575"/>
      <c r="AZ67" s="575">
        <f>DATI!EV64/1000</f>
        <v>0</v>
      </c>
      <c r="BA67" s="575"/>
      <c r="BB67" s="576">
        <f>DATI!DE64/1000</f>
        <v>41.738999999999997</v>
      </c>
      <c r="BC67" s="577">
        <f>DATI!DF64/1000</f>
        <v>201.84800000000001</v>
      </c>
      <c r="BD67" s="574">
        <f>DATI!DG64/1000</f>
        <v>0.154</v>
      </c>
      <c r="BE67" s="577">
        <f>DATI!DH64/1000</f>
        <v>11211.316000000001</v>
      </c>
      <c r="BF67" s="577">
        <f>DATI!DI64/1000</f>
        <v>13.930999999999999</v>
      </c>
      <c r="BG67" s="577">
        <f>DATI!DJ64/1000</f>
        <v>2553.6129999999998</v>
      </c>
      <c r="BH67" s="577">
        <f>DATI!DK64/1000</f>
        <v>1256.646</v>
      </c>
      <c r="BI67" s="577">
        <f>DATI!DL64/1000</f>
        <v>3272.04</v>
      </c>
      <c r="BJ67" s="577">
        <f>DATI!DM64/1000</f>
        <v>20.744</v>
      </c>
      <c r="BK67" s="577">
        <f>DATI!DN64/1000</f>
        <v>5.7859999999999996</v>
      </c>
      <c r="BL67" s="577">
        <f>DATI!DO64/1000</f>
        <v>22.004999999999999</v>
      </c>
      <c r="BM67" s="577">
        <f>DATI!DP64/1000</f>
        <v>1291.0350000000001</v>
      </c>
      <c r="BN67" s="577">
        <f>DATI!DQ64/1000</f>
        <v>1.23</v>
      </c>
      <c r="BO67" s="577">
        <f>DATI!DR64/1000</f>
        <v>1090.865</v>
      </c>
      <c r="BP67" s="577">
        <f>DATI!DS64/1000</f>
        <v>42.848999999999997</v>
      </c>
      <c r="BQ67" s="577">
        <f>DATI!DT64/1000</f>
        <v>3.25</v>
      </c>
      <c r="BR67" s="577">
        <f>DATI!DU64/1000</f>
        <v>722.87599999999998</v>
      </c>
      <c r="BS67" s="577">
        <f>DATI!DV64/1000</f>
        <v>5900.9319999999998</v>
      </c>
      <c r="BT67" s="577">
        <f>DATI!DW64/1000</f>
        <v>0.11</v>
      </c>
      <c r="BU67" s="577">
        <f>DATI!DX64/1000</f>
        <v>73.956999999999994</v>
      </c>
      <c r="BV67" s="578">
        <f>DATI!DY64/1000</f>
        <v>9085.6749999999993</v>
      </c>
      <c r="BW67" s="579">
        <f>DATI!DZ64/1000</f>
        <v>0.154</v>
      </c>
      <c r="BX67" s="580">
        <f>DATI!EA64/1000</f>
        <v>0</v>
      </c>
      <c r="BY67" s="580">
        <f>DATI!EB64/1000</f>
        <v>0</v>
      </c>
      <c r="BZ67" s="580">
        <f>DATI!EC64/1000</f>
        <v>0</v>
      </c>
      <c r="CA67" s="580">
        <f>DATI!ED64/1000</f>
        <v>0</v>
      </c>
      <c r="CB67" s="580">
        <f>DATI!EE64/1000</f>
        <v>0</v>
      </c>
      <c r="CC67" s="580">
        <f>DATI!EF64/1000</f>
        <v>0</v>
      </c>
      <c r="CD67" s="581">
        <f>DATI!EG64/1000</f>
        <v>0</v>
      </c>
      <c r="CE67" s="579">
        <f t="shared" si="1031"/>
        <v>0.2328743430375933</v>
      </c>
      <c r="CF67" s="580">
        <f t="shared" si="1032"/>
        <v>1.12617025787518</v>
      </c>
      <c r="CG67" s="580">
        <f t="shared" si="1033"/>
        <v>8.5921197986989076E-4</v>
      </c>
      <c r="CH67" s="580">
        <f t="shared" si="1034"/>
        <v>62.551279333162235</v>
      </c>
      <c r="CI67" s="580">
        <f t="shared" si="1035"/>
        <v>7.7725208386801609E-2</v>
      </c>
      <c r="CJ67" s="580">
        <f t="shared" si="1036"/>
        <v>14.247369360723971</v>
      </c>
      <c r="CK67" s="580">
        <f t="shared" si="1037"/>
        <v>7.0112032315297323</v>
      </c>
      <c r="CL67" s="580">
        <f t="shared" si="1038"/>
        <v>18.255688094892712</v>
      </c>
      <c r="CM67" s="580">
        <f t="shared" si="1039"/>
        <v>0.11573696954818841</v>
      </c>
      <c r="CN67" s="580">
        <f t="shared" si="1040"/>
        <v>3.2281821529397327E-2</v>
      </c>
      <c r="CO67" s="580">
        <f t="shared" si="1041"/>
        <v>0.12277246504569446</v>
      </c>
      <c r="CP67" s="580">
        <f t="shared" si="1042"/>
        <v>7.2030697300735351</v>
      </c>
      <c r="CQ67" s="580">
        <f t="shared" si="1043"/>
        <v>6.862537241817959E-3</v>
      </c>
      <c r="CR67" s="580">
        <f t="shared" si="1044"/>
        <v>6.0862615351997951</v>
      </c>
      <c r="CS67" s="580">
        <f t="shared" si="1045"/>
        <v>0.23906736445094123</v>
      </c>
      <c r="CT67" s="580">
        <f t="shared" si="1046"/>
        <v>1.8132720354397044E-2</v>
      </c>
      <c r="CU67" s="580">
        <f t="shared" si="1047"/>
        <v>4.033141033509267</v>
      </c>
      <c r="CV67" s="580">
        <f t="shared" si="1048"/>
        <v>32.923061472711652</v>
      </c>
      <c r="CW67" s="580">
        <f t="shared" si="1049"/>
        <v>6.1372284276420773E-4</v>
      </c>
      <c r="CX67" s="580">
        <f t="shared" si="1050"/>
        <v>0.41262818438465915</v>
      </c>
      <c r="CY67" s="581">
        <f t="shared" si="1051"/>
        <v>50.691693540288114</v>
      </c>
      <c r="CZ67" s="563">
        <f>DATI!AA64</f>
        <v>82821.354999999996</v>
      </c>
      <c r="DA67" s="564">
        <f t="shared" si="1052"/>
        <v>226.90782191780821</v>
      </c>
      <c r="DB67" s="565">
        <f t="shared" si="288"/>
        <v>462.08506756530568</v>
      </c>
      <c r="DC67" s="566">
        <f t="shared" si="1053"/>
        <v>1.2659864864802894</v>
      </c>
      <c r="DD67" s="582">
        <f t="shared" si="1192"/>
        <v>-2.6605325392512164E-2</v>
      </c>
      <c r="DE67" s="583">
        <f t="shared" si="1054"/>
        <v>-1.7334848197588383E-2</v>
      </c>
      <c r="DF67" s="564">
        <f t="shared" si="1193"/>
        <v>-2263.7160000000003</v>
      </c>
      <c r="DG67" s="584">
        <f t="shared" si="1194"/>
        <v>-8.1514791543432921</v>
      </c>
      <c r="DH67" s="585">
        <f t="shared" si="1175"/>
        <v>1.8215244006405375E-2</v>
      </c>
      <c r="DI67" s="586">
        <f>DATI!AB64+DATI!AG64</f>
        <v>40891.066532171397</v>
      </c>
      <c r="DJ67" s="564">
        <f t="shared" si="1176"/>
        <v>112.030319266223</v>
      </c>
      <c r="DK67" s="587">
        <f t="shared" si="290"/>
        <v>228.14346905258711</v>
      </c>
      <c r="DL67" s="588">
        <f t="shared" si="291"/>
        <v>0.62505060014407432</v>
      </c>
      <c r="DM67" s="589">
        <f t="shared" si="1195"/>
        <v>0.49372612331893628</v>
      </c>
      <c r="DN67" s="590">
        <f t="shared" si="1196"/>
        <v>2.4387626687119787E-2</v>
      </c>
      <c r="DO67" s="590">
        <f t="shared" si="1197"/>
        <v>1.2000000000000011E-2</v>
      </c>
      <c r="DP67" s="590">
        <f t="shared" si="1198"/>
        <v>-2.8665394489543953E-3</v>
      </c>
      <c r="DQ67" s="590">
        <f t="shared" si="1199"/>
        <v>6.6300226830107341E-3</v>
      </c>
      <c r="DR67" s="591">
        <f t="shared" si="1200"/>
        <v>-117.55282513487327</v>
      </c>
      <c r="DS67" s="591">
        <f t="shared" si="1201"/>
        <v>1.5026338781033246</v>
      </c>
      <c r="DT67" s="592">
        <f t="shared" si="1177"/>
        <v>1.3713262088807715E-2</v>
      </c>
      <c r="DU67" s="593" t="str">
        <f>DATI!AI64</f>
        <v>5/5</v>
      </c>
      <c r="DV67" s="592">
        <f>DATI!AJ64/DATI!AK64</f>
        <v>1</v>
      </c>
      <c r="DW67" s="594">
        <f>DATI!AB64</f>
        <v>36828.343000000001</v>
      </c>
      <c r="DX67" s="564">
        <f t="shared" si="1055"/>
        <v>100.8995698630137</v>
      </c>
      <c r="DY67" s="595">
        <f t="shared" si="1013"/>
        <v>205.47632145686643</v>
      </c>
      <c r="DZ67" s="566">
        <f t="shared" si="1014"/>
        <v>0.56294882590922313</v>
      </c>
      <c r="EA67" s="589">
        <f t="shared" si="1202"/>
        <v>0.44467206555603928</v>
      </c>
      <c r="EB67" s="585">
        <f t="shared" si="1203"/>
        <v>2.231901329903279E-2</v>
      </c>
      <c r="EC67" s="596">
        <f t="shared" si="1204"/>
        <v>41930.288467828599</v>
      </c>
      <c r="ED67" s="597">
        <f t="shared" si="1056"/>
        <v>114.8775026515852</v>
      </c>
      <c r="EE67" s="598">
        <f t="shared" si="296"/>
        <v>233.94159851271857</v>
      </c>
      <c r="EF67" s="599">
        <f t="shared" si="297"/>
        <v>0.64093588633621523</v>
      </c>
      <c r="EG67" s="600">
        <f t="shared" si="1057"/>
        <v>-4.8691831916575862E-2</v>
      </c>
      <c r="EH67" s="600">
        <f t="shared" si="1058"/>
        <v>-3.9631703576426126E-2</v>
      </c>
      <c r="EI67" s="582">
        <f t="shared" si="1059"/>
        <v>0.50627387668106372</v>
      </c>
      <c r="EJ67" s="601">
        <f t="shared" si="1060"/>
        <v>-2146.1631748651271</v>
      </c>
      <c r="EK67" s="601">
        <f t="shared" si="1061"/>
        <v>-9.6541130324465882</v>
      </c>
      <c r="EL67" s="563">
        <f>DATI!AD64</f>
        <v>36136.339999999997</v>
      </c>
      <c r="EM67" s="564">
        <f t="shared" si="1062"/>
        <v>99.003671232876698</v>
      </c>
      <c r="EN67" s="595">
        <f t="shared" si="300"/>
        <v>201.61543010812682</v>
      </c>
      <c r="EO67" s="566">
        <f t="shared" si="1063"/>
        <v>0.55237104139212823</v>
      </c>
      <c r="EP67" s="582">
        <f t="shared" si="1205"/>
        <v>-5.039330023773847E-2</v>
      </c>
      <c r="EQ67" s="583">
        <f t="shared" si="1206"/>
        <v>-4.134937644819963E-2</v>
      </c>
      <c r="ER67" s="582">
        <f t="shared" si="1178"/>
        <v>2.907972009664659E-2</v>
      </c>
      <c r="ES67" s="564">
        <f t="shared" si="1207"/>
        <v>-1917.6670000000013</v>
      </c>
      <c r="ET67" s="582">
        <f t="shared" si="1064"/>
        <v>0.43631669633997172</v>
      </c>
      <c r="EU67" s="584">
        <f t="shared" si="1208"/>
        <v>-8.6962571269387468</v>
      </c>
      <c r="EV67" s="563">
        <f>DATI!AE64</f>
        <v>6803.5119999999997</v>
      </c>
      <c r="EW67" s="564">
        <f t="shared" si="1065"/>
        <v>18.639758904109588</v>
      </c>
      <c r="EX67" s="595">
        <f t="shared" si="304"/>
        <v>37.958824776549093</v>
      </c>
      <c r="EY67" s="566">
        <f t="shared" si="1015"/>
        <v>0.10399678020972354</v>
      </c>
      <c r="EZ67" s="582">
        <f t="shared" si="1209"/>
        <v>-7.9918953948364055E-3</v>
      </c>
      <c r="FA67" s="583">
        <f t="shared" si="1210"/>
        <v>1.4558535510167875E-3</v>
      </c>
      <c r="FB67" s="564">
        <f t="shared" si="1211"/>
        <v>-54.811000000000604</v>
      </c>
      <c r="FC67" s="584">
        <f t="shared" si="1212"/>
        <v>5.5182152710386845E-2</v>
      </c>
      <c r="FD67" s="564">
        <f>DATI!AG64</f>
        <v>4062.7235321713983</v>
      </c>
      <c r="FE67" s="582">
        <f t="shared" si="1066"/>
        <v>4.9054057762897001E-2</v>
      </c>
      <c r="FF67" s="564">
        <f t="shared" si="1213"/>
        <v>2740.7884678286014</v>
      </c>
      <c r="FG67" s="582">
        <f t="shared" si="1179"/>
        <v>1.5291677180828422E-2</v>
      </c>
      <c r="FH67" s="563">
        <f>DATI!AF64</f>
        <v>3053.16</v>
      </c>
      <c r="FI67" s="564">
        <f t="shared" si="1180"/>
        <v>8.3648219178082179</v>
      </c>
      <c r="FJ67" s="590">
        <f t="shared" si="1067"/>
        <v>3.686440532155022E-2</v>
      </c>
      <c r="FK67" s="590">
        <f t="shared" si="1181"/>
        <v>-3.4967554736565987E-2</v>
      </c>
      <c r="FL67" s="602">
        <f>DATI!AL64</f>
        <v>1299.1303779280186</v>
      </c>
      <c r="FM67" s="603" t="str">
        <f>DATI!AM64</f>
        <v>2/2</v>
      </c>
      <c r="FN67" s="604">
        <f>DATI!AN64/DATI!AO64</f>
        <v>1</v>
      </c>
      <c r="FO67" s="567">
        <f t="shared" si="1182"/>
        <v>0.4255035366400774</v>
      </c>
      <c r="FP67" s="605">
        <f t="shared" si="1068"/>
        <v>1.5685934840452907E-2</v>
      </c>
      <c r="FQ67" s="567">
        <f t="shared" si="1183"/>
        <v>-4.549009412338352E-2</v>
      </c>
      <c r="FR67" s="563">
        <f>DATI!AP64</f>
        <v>4899.6919999999982</v>
      </c>
      <c r="FS67" s="606">
        <f>DATI!AQ64</f>
        <v>1.486</v>
      </c>
      <c r="FT67" s="606">
        <f>DATI!AR64</f>
        <v>1688.2509999999997</v>
      </c>
      <c r="FU67" s="576">
        <f>DATI!AS64/1000</f>
        <v>51.441000000000003</v>
      </c>
      <c r="FV67" s="577">
        <f>DATI!AT64/1000</f>
        <v>201.84800000000001</v>
      </c>
      <c r="FW67" s="577">
        <f>DATI!AU64/1000</f>
        <v>0.72099999999999997</v>
      </c>
      <c r="FX67" s="577">
        <f>DATI!AV64/1000</f>
        <v>11211.316000000001</v>
      </c>
      <c r="FY67" s="577">
        <f>DATI!AW64/1000</f>
        <v>13.930999999999999</v>
      </c>
      <c r="FZ67" s="577">
        <f>DATI!AX64/1000</f>
        <v>2553.6129999999998</v>
      </c>
      <c r="GA67" s="577">
        <f>DATI!AY64/1000</f>
        <v>1256.646</v>
      </c>
      <c r="GB67" s="577">
        <f>DATI!AZ64/1000</f>
        <v>3272.04</v>
      </c>
      <c r="GC67" s="577">
        <f>DATI!BA64/1000</f>
        <v>20.744</v>
      </c>
      <c r="GD67" s="577">
        <f>DATI!BB64/1000</f>
        <v>9.4819999999999993</v>
      </c>
      <c r="GE67" s="577">
        <f>DATI!BC64/1000</f>
        <v>22.09</v>
      </c>
      <c r="GF67" s="577">
        <f>DATI!BD64/1000</f>
        <v>1291.0350000000001</v>
      </c>
      <c r="GG67" s="577">
        <f>DATI!BE64/1000</f>
        <v>1.23</v>
      </c>
      <c r="GH67" s="577">
        <f>DATI!BF64/1000</f>
        <v>1090.865</v>
      </c>
      <c r="GI67" s="577">
        <f>DATI!BG64/1000</f>
        <v>0.67900000000000005</v>
      </c>
      <c r="GJ67" s="577">
        <f>DATI!BH64/1000</f>
        <v>42.848999999999997</v>
      </c>
      <c r="GK67" s="577">
        <f>DATI!BI64/1000</f>
        <v>4.2629999999999999</v>
      </c>
      <c r="GL67" s="577">
        <f>DATI!BJ64/1000</f>
        <v>722.87599999999998</v>
      </c>
      <c r="GM67" s="577">
        <f>DATI!BK64/1000</f>
        <v>5900.9319999999998</v>
      </c>
      <c r="GN67" s="577">
        <f>DATI!BL64/1000</f>
        <v>0.11</v>
      </c>
      <c r="GO67" s="577">
        <f>DATI!BM64/1000</f>
        <v>73.956999999999994</v>
      </c>
      <c r="GP67" s="578">
        <f>DATI!BN64/1000</f>
        <v>9085.6749999999993</v>
      </c>
      <c r="GQ67" s="579">
        <f>DATI!BO64/1000</f>
        <v>0.72099999999999997</v>
      </c>
      <c r="GR67" s="580">
        <f>DATI!BP64/1000</f>
        <v>0</v>
      </c>
      <c r="GS67" s="580">
        <f>DATI!BQ64/1000</f>
        <v>0</v>
      </c>
      <c r="GT67" s="580">
        <f>DATI!BR64/1000</f>
        <v>0</v>
      </c>
      <c r="GU67" s="580">
        <f>DATI!BS64/1000</f>
        <v>0</v>
      </c>
      <c r="GV67" s="580">
        <f>DATI!BT64/1000</f>
        <v>0</v>
      </c>
      <c r="GW67" s="580">
        <f>DATI!BU64/1000</f>
        <v>0</v>
      </c>
      <c r="GX67" s="581">
        <f>DATI!BV64/1000</f>
        <v>0</v>
      </c>
      <c r="GY67" s="579">
        <f t="shared" si="1072"/>
        <v>0.28700469776939641</v>
      </c>
      <c r="GZ67" s="580">
        <f t="shared" si="1073"/>
        <v>1.12617025787518</v>
      </c>
      <c r="HA67" s="580">
        <f t="shared" si="1074"/>
        <v>4.022674269390852E-3</v>
      </c>
      <c r="HB67" s="580">
        <f t="shared" si="1075"/>
        <v>62.551279333162235</v>
      </c>
      <c r="HC67" s="580">
        <f t="shared" si="1076"/>
        <v>7.7725208386801609E-2</v>
      </c>
      <c r="HD67" s="580">
        <f t="shared" si="1077"/>
        <v>14.247369360723971</v>
      </c>
      <c r="HE67" s="580">
        <f t="shared" si="1078"/>
        <v>7.0112032315297323</v>
      </c>
      <c r="HF67" s="580">
        <f t="shared" si="1079"/>
        <v>18.255688094892712</v>
      </c>
      <c r="HG67" s="580">
        <f t="shared" si="1080"/>
        <v>0.11573696954818841</v>
      </c>
      <c r="HH67" s="580">
        <f t="shared" si="1081"/>
        <v>5.2902909046274704E-2</v>
      </c>
      <c r="HI67" s="580">
        <f t="shared" si="1082"/>
        <v>0.12324670542419407</v>
      </c>
      <c r="HJ67" s="580">
        <f t="shared" si="1083"/>
        <v>7.2030697300735351</v>
      </c>
      <c r="HK67" s="580">
        <f t="shared" si="1084"/>
        <v>6.862537241817959E-3</v>
      </c>
      <c r="HL67" s="580">
        <f t="shared" si="1085"/>
        <v>6.0862615351997951</v>
      </c>
      <c r="HM67" s="580">
        <f t="shared" si="1086"/>
        <v>3.7883437294263366E-3</v>
      </c>
      <c r="HN67" s="580">
        <f t="shared" si="1087"/>
        <v>0.23906736445094123</v>
      </c>
      <c r="HO67" s="580">
        <f t="shared" si="1088"/>
        <v>2.3784549806398339E-2</v>
      </c>
      <c r="HP67" s="580">
        <f t="shared" si="1089"/>
        <v>4.033141033509267</v>
      </c>
      <c r="HQ67" s="580">
        <f t="shared" si="1090"/>
        <v>32.923061472711652</v>
      </c>
      <c r="HR67" s="580">
        <f t="shared" si="1091"/>
        <v>6.1372284276420773E-4</v>
      </c>
      <c r="HS67" s="580">
        <f t="shared" si="1092"/>
        <v>0.41262818438465915</v>
      </c>
      <c r="HT67" s="581">
        <f t="shared" si="1093"/>
        <v>50.691693540288114</v>
      </c>
      <c r="HU67" s="607">
        <f t="shared" si="1184"/>
        <v>41930.288467828621</v>
      </c>
      <c r="HV67" s="608">
        <f t="shared" si="1185"/>
        <v>36176.700000000012</v>
      </c>
      <c r="HW67" s="609">
        <f t="shared" si="1214"/>
        <v>0</v>
      </c>
      <c r="HX67" s="610">
        <f>DATI!CQ64</f>
        <v>0</v>
      </c>
      <c r="HY67" s="610">
        <f>DATI!CT64</f>
        <v>0</v>
      </c>
      <c r="HZ67" s="611">
        <f t="shared" si="1094"/>
        <v>-1</v>
      </c>
      <c r="IA67" s="611">
        <f t="shared" si="1095"/>
        <v>0</v>
      </c>
      <c r="IB67" s="582">
        <f t="shared" si="1096"/>
        <v>0</v>
      </c>
      <c r="IC67" s="610">
        <f>DATI!CV64</f>
        <v>0</v>
      </c>
      <c r="ID67" s="612">
        <f t="shared" si="1186"/>
        <v>0</v>
      </c>
      <c r="IE67" s="613">
        <f t="shared" si="1097"/>
        <v>0</v>
      </c>
      <c r="IF67" s="613">
        <f t="shared" si="1098"/>
        <v>0</v>
      </c>
      <c r="IG67" s="609">
        <f t="shared" si="1215"/>
        <v>0</v>
      </c>
      <c r="IH67" s="590">
        <f t="shared" si="1016"/>
        <v>0</v>
      </c>
      <c r="II67" s="610">
        <f>DATI!CX64</f>
        <v>0</v>
      </c>
      <c r="IJ67" s="610">
        <f>DATI!DA64</f>
        <v>0</v>
      </c>
      <c r="IK67" s="615">
        <f>DATI!CS64</f>
        <v>41930.191467828619</v>
      </c>
      <c r="IL67" s="594">
        <f t="shared" si="1187"/>
        <v>41930.191467828619</v>
      </c>
      <c r="IM67" s="594">
        <f t="shared" si="1188"/>
        <v>6043.1367727410616</v>
      </c>
      <c r="IN67" s="582">
        <f t="shared" si="1100"/>
        <v>0.50627270548554326</v>
      </c>
      <c r="IO67" s="582">
        <f t="shared" si="1101"/>
        <v>0.99999768663647337</v>
      </c>
      <c r="IP67" s="609">
        <f t="shared" si="1216"/>
        <v>36176.60300000001</v>
      </c>
      <c r="IQ67" s="590">
        <f t="shared" si="1017"/>
        <v>0.42758942889277735</v>
      </c>
      <c r="IR67" s="610">
        <f>DATI!CZ64</f>
        <v>36176.60300000001</v>
      </c>
      <c r="IS67" s="594">
        <f t="shared" si="1217"/>
        <v>9.7000000000000003E-2</v>
      </c>
      <c r="IT67" s="615">
        <f>DATI!CR64</f>
        <v>9.7000000000000003E-2</v>
      </c>
      <c r="IU67" s="617">
        <f>DATI!CU64</f>
        <v>0</v>
      </c>
      <c r="IV67" s="582">
        <f t="shared" si="1103"/>
        <v>0</v>
      </c>
      <c r="IW67" s="590">
        <f t="shared" si="1189"/>
        <v>1.1711955207687679E-6</v>
      </c>
      <c r="IX67" s="582">
        <f t="shared" si="1190"/>
        <v>2.313363526569203E-6</v>
      </c>
      <c r="IY67" s="615">
        <f>DATI!CW64</f>
        <v>35887.054695087558</v>
      </c>
      <c r="IZ67" s="618">
        <f t="shared" si="1191"/>
        <v>35887.151695087559</v>
      </c>
      <c r="JA67" s="619">
        <f t="shared" si="1104"/>
        <v>0.43330795173645203</v>
      </c>
      <c r="JB67" s="619">
        <f t="shared" si="1105"/>
        <v>0.85587657529764649</v>
      </c>
      <c r="JC67" s="620">
        <f t="shared" si="1218"/>
        <v>9.7000000000000003E-2</v>
      </c>
      <c r="JD67" s="590">
        <f t="shared" si="1018"/>
        <v>1.1464916869778899E-6</v>
      </c>
      <c r="JE67" s="610">
        <f>DATI!CY64</f>
        <v>9.7000000000000003E-2</v>
      </c>
      <c r="JF67" s="610">
        <f>DATI!DB64</f>
        <v>0</v>
      </c>
      <c r="JG67" s="586">
        <f t="shared" si="1107"/>
        <v>39193.957791864304</v>
      </c>
      <c r="JH67" s="566">
        <f t="shared" si="350"/>
        <v>218.67479268366662</v>
      </c>
      <c r="JI67" s="589">
        <f t="shared" si="1108"/>
        <v>0.47323492584568688</v>
      </c>
      <c r="JJ67" s="603" t="str">
        <f>DATI!CN64</f>
        <v>5/5</v>
      </c>
      <c r="JK67" s="604">
        <f>DATI!CO64/DATI!CP64</f>
        <v>1</v>
      </c>
      <c r="JL67" s="621">
        <f t="shared" si="1109"/>
        <v>-1.3127379967081704E-2</v>
      </c>
      <c r="JM67" s="622">
        <f t="shared" si="1110"/>
        <v>1.3846331582680328E-2</v>
      </c>
      <c r="JN67" s="623">
        <f t="shared" si="1111"/>
        <v>39194.054791864306</v>
      </c>
      <c r="JO67" s="594">
        <f t="shared" si="1112"/>
        <v>75081.109486951871</v>
      </c>
      <c r="JP67" s="589">
        <f t="shared" si="1113"/>
        <v>0.47323609704120767</v>
      </c>
      <c r="JQ67" s="590">
        <f t="shared" si="1114"/>
        <v>6.4642489772744893E-3</v>
      </c>
      <c r="JR67" s="624">
        <f t="shared" si="1115"/>
        <v>0.90654287758213903</v>
      </c>
      <c r="JS67" s="585">
        <f t="shared" si="1116"/>
        <v>-2.2036597151015025E-3</v>
      </c>
      <c r="JT67" s="576">
        <f>DATI!BW64</f>
        <v>10650.953086673906</v>
      </c>
      <c r="JU67" s="577">
        <f>DATI!BX64</f>
        <v>8732.2332108810551</v>
      </c>
      <c r="JV67" s="577">
        <f>DATI!BY64</f>
        <v>2678.2226711708308</v>
      </c>
      <c r="JW67" s="577">
        <f>DATI!BZ64</f>
        <v>722.87599999999998</v>
      </c>
      <c r="JX67" s="577">
        <f>DATI!CA64</f>
        <v>5900.9319999999998</v>
      </c>
      <c r="JY67" s="577">
        <f>DATI!CB64</f>
        <v>2426.0418799309618</v>
      </c>
      <c r="JZ67" s="577">
        <f>DATI!CC64</f>
        <v>1399.5143975063861</v>
      </c>
      <c r="KA67" s="577">
        <f>DATI!CD64</f>
        <v>16.749408460767008</v>
      </c>
      <c r="KB67" s="577">
        <f>DATI!CE64</f>
        <v>981.77847399175164</v>
      </c>
      <c r="KC67" s="577">
        <f>DATI!CF64</f>
        <v>0</v>
      </c>
      <c r="KD67" s="577">
        <f>DATI!CG64</f>
        <v>110.767</v>
      </c>
      <c r="KE67" s="577">
        <f>DATI!CH64</f>
        <v>50.41218098115921</v>
      </c>
      <c r="KF67" s="577">
        <f>DATI!CI64</f>
        <v>9.2923601808547982</v>
      </c>
      <c r="KG67" s="577">
        <f>DATI!CJ64</f>
        <v>20.3291203956604</v>
      </c>
      <c r="KH67" s="577">
        <f>DATI!CK64</f>
        <v>38.564098978400231</v>
      </c>
      <c r="KI67" s="577">
        <f>DATI!CL64</f>
        <v>204.20499261314609</v>
      </c>
      <c r="KJ67" s="625">
        <f t="shared" si="353"/>
        <v>59.424847331833838</v>
      </c>
      <c r="KK67" s="626">
        <f t="shared" si="1118"/>
        <v>-5.9481845230373266E-3</v>
      </c>
      <c r="KL67" s="627">
        <f t="shared" si="354"/>
        <v>48.719736271472236</v>
      </c>
      <c r="KM67" s="626">
        <f t="shared" si="1119"/>
        <v>1.0694492231296121E-2</v>
      </c>
      <c r="KN67" s="627">
        <f t="shared" si="355"/>
        <v>14.942603920968292</v>
      </c>
      <c r="KO67" s="626">
        <f t="shared" si="1120"/>
        <v>3.0432319867565737E-2</v>
      </c>
      <c r="KP67" s="627">
        <f t="shared" si="356"/>
        <v>4.033141033509267</v>
      </c>
      <c r="KQ67" s="626">
        <f t="shared" si="1121"/>
        <v>-6.3942694825752419E-2</v>
      </c>
      <c r="KR67" s="627">
        <f t="shared" si="357"/>
        <v>32.923061472711652</v>
      </c>
      <c r="KS67" s="626">
        <f t="shared" si="1122"/>
        <v>-5.4760080508809428E-2</v>
      </c>
      <c r="KT67" s="627">
        <f t="shared" si="358"/>
        <v>13.535611992875022</v>
      </c>
      <c r="KU67" s="626">
        <f t="shared" si="1123"/>
        <v>-3.3373945631619391E-2</v>
      </c>
      <c r="KV67" s="627">
        <f t="shared" si="359"/>
        <v>7.8083086775186965</v>
      </c>
      <c r="KW67" s="626">
        <f t="shared" si="1124"/>
        <v>0.11370964365239063</v>
      </c>
      <c r="KX67" s="627">
        <f t="shared" si="360"/>
        <v>9.3449950683280006E-2</v>
      </c>
      <c r="KY67" s="626">
        <f t="shared" si="1125"/>
        <v>-5.5410800095023346E-2</v>
      </c>
      <c r="KZ67" s="627">
        <f t="shared" si="361"/>
        <v>5.4776352365720324</v>
      </c>
      <c r="LA67" s="626">
        <f t="shared" si="1126"/>
        <v>6.6049044785586902E-2</v>
      </c>
      <c r="LB67" s="628" t="s">
        <v>177</v>
      </c>
      <c r="LC67" s="629" t="s">
        <v>177</v>
      </c>
      <c r="LD67" s="627">
        <f t="shared" si="362"/>
        <v>0.61800216476784542</v>
      </c>
      <c r="LE67" s="626">
        <f t="shared" si="1127"/>
        <v>9.6970969277678468E-2</v>
      </c>
      <c r="LF67" s="627">
        <f t="shared" si="363"/>
        <v>0.28126460928818869</v>
      </c>
      <c r="LG67" s="626">
        <f t="shared" si="1128"/>
        <v>-9.8499834752324281E-2</v>
      </c>
      <c r="LH67" s="627">
        <f t="shared" si="364"/>
        <v>5.1844851874392119E-2</v>
      </c>
      <c r="LI67" s="626">
        <f t="shared" si="1129"/>
        <v>-0.28586203627708218</v>
      </c>
      <c r="LJ67" s="627">
        <f t="shared" si="365"/>
        <v>0.11342223236473215</v>
      </c>
      <c r="LK67" s="626">
        <f t="shared" si="1130"/>
        <v>-4.6333484811751091E-2</v>
      </c>
      <c r="LL67" s="627">
        <f t="shared" si="366"/>
        <v>0.21516062230603697</v>
      </c>
      <c r="LM67" s="626">
        <f t="shared" si="1131"/>
        <v>0.2382517888337366</v>
      </c>
      <c r="LN67" s="627">
        <f t="shared" si="367"/>
        <v>1.1393206233925821</v>
      </c>
      <c r="LO67" s="630">
        <f t="shared" si="1132"/>
        <v>-0.13218006880331659</v>
      </c>
      <c r="LP67" s="631">
        <f t="shared" si="1133"/>
        <v>0.12860153141268826</v>
      </c>
      <c r="LQ67" s="632">
        <f t="shared" si="1134"/>
        <v>0.105434561060744</v>
      </c>
      <c r="LR67" s="632">
        <f t="shared" si="1135"/>
        <v>3.2337344289656102E-2</v>
      </c>
      <c r="LS67" s="632">
        <f t="shared" si="1136"/>
        <v>8.7281353945489054E-3</v>
      </c>
      <c r="LT67" s="632">
        <f t="shared" si="1137"/>
        <v>7.1248918832588534E-2</v>
      </c>
      <c r="LU67" s="632">
        <f t="shared" si="1138"/>
        <v>2.9292467865696739E-2</v>
      </c>
      <c r="LV67" s="632">
        <f t="shared" si="1139"/>
        <v>1.6897989624854438E-2</v>
      </c>
      <c r="LW67" s="632">
        <f t="shared" si="1140"/>
        <v>2.0223538314202911E-4</v>
      </c>
      <c r="LX67" s="633">
        <f t="shared" si="1141"/>
        <v>1.1854170630168411E-2</v>
      </c>
      <c r="LY67" s="634" t="s">
        <v>177</v>
      </c>
      <c r="LZ67" s="633">
        <f t="shared" si="1142"/>
        <v>1.3374207654535475E-3</v>
      </c>
      <c r="MA67" s="633">
        <f t="shared" si="1143"/>
        <v>6.0868577894142414E-4</v>
      </c>
      <c r="MB67" s="633">
        <f t="shared" si="1144"/>
        <v>1.1219763526997112E-4</v>
      </c>
      <c r="MC67" s="633">
        <f t="shared" si="1145"/>
        <v>2.4545747163470582E-4</v>
      </c>
      <c r="MD67" s="633">
        <f t="shared" si="1146"/>
        <v>4.6562989676273992E-4</v>
      </c>
      <c r="ME67" s="633">
        <f t="shared" si="1147"/>
        <v>2.4656079656405778E-3</v>
      </c>
      <c r="MF67" s="631">
        <f t="shared" si="1148"/>
        <v>0.28920532989154318</v>
      </c>
      <c r="MG67" s="632">
        <f t="shared" si="1149"/>
        <v>0.23710632897279835</v>
      </c>
      <c r="MH67" s="632">
        <f t="shared" si="1150"/>
        <v>7.272178037363318E-2</v>
      </c>
      <c r="MI67" s="632">
        <f t="shared" si="1151"/>
        <v>1.9628252077482821E-2</v>
      </c>
      <c r="MJ67" s="632">
        <f t="shared" si="1152"/>
        <v>0.16022800699993481</v>
      </c>
      <c r="MK67" s="632">
        <f t="shared" si="1153"/>
        <v>6.5874315331834549E-2</v>
      </c>
      <c r="ML67" s="632">
        <f t="shared" si="1154"/>
        <v>3.8001014531291462E-2</v>
      </c>
      <c r="MM67" s="632">
        <f t="shared" si="1155"/>
        <v>4.5479668908174901E-4</v>
      </c>
      <c r="MN67" s="633">
        <f t="shared" si="1156"/>
        <v>2.6658230971503431E-2</v>
      </c>
      <c r="MO67" s="634" t="s">
        <v>177</v>
      </c>
      <c r="MP67" s="633">
        <f t="shared" si="1157"/>
        <v>3.0076563585823015E-3</v>
      </c>
      <c r="MQ67" s="633">
        <f t="shared" si="1158"/>
        <v>1.3688419536322667E-3</v>
      </c>
      <c r="MR67" s="633">
        <f t="shared" si="1159"/>
        <v>2.523154566268376E-4</v>
      </c>
      <c r="MS67" s="633">
        <f t="shared" si="1160"/>
        <v>5.519966074949503E-4</v>
      </c>
      <c r="MT67" s="633">
        <f t="shared" si="1161"/>
        <v>1.0471309822003188E-3</v>
      </c>
      <c r="MU67" s="633">
        <f t="shared" si="1162"/>
        <v>5.5447781784031414E-3</v>
      </c>
      <c r="MV67" s="586">
        <f t="shared" si="1019"/>
        <v>40912.443771864302</v>
      </c>
      <c r="MW67" s="566">
        <f t="shared" si="1020"/>
        <v>218.67479268366662</v>
      </c>
      <c r="MX67" s="624">
        <f t="shared" si="1021"/>
        <v>0.48356470802466767</v>
      </c>
      <c r="MY67" s="1497"/>
      <c r="MZ67" s="1498"/>
      <c r="NA67" s="1499"/>
      <c r="NB67" s="623">
        <f t="shared" si="1163"/>
        <v>40912.540771864304</v>
      </c>
      <c r="NC67" s="615">
        <f t="shared" si="1164"/>
        <v>76799.595466951869</v>
      </c>
      <c r="ND67" s="589">
        <f t="shared" si="1022"/>
        <v>0.4835658545163547</v>
      </c>
      <c r="NE67" s="638">
        <f t="shared" si="1023"/>
        <v>0.90773296666108405</v>
      </c>
    </row>
    <row r="68" spans="1:369" ht="8.25" customHeight="1" outlineLevel="1" thickBot="1" x14ac:dyDescent="0.25">
      <c r="A68" s="641" t="s">
        <v>189</v>
      </c>
      <c r="B68" s="642">
        <f>DATI!D65</f>
        <v>138</v>
      </c>
      <c r="C68" s="1517" t="str">
        <f>DATI!F65 &amp; "/" &amp; DATI!E65 &amp; " (" &amp; TEXT(DATI!F65/DATI!E65,"0,0%") &amp; ")"</f>
        <v>140/140 (100,0%)</v>
      </c>
      <c r="D68" s="643">
        <f>DATI!G65</f>
        <v>879929</v>
      </c>
      <c r="E68" s="644">
        <f t="shared" si="1165"/>
        <v>8.8284308846640999E-2</v>
      </c>
      <c r="F68" s="645">
        <f t="shared" si="1025"/>
        <v>-1.4120502122052767E-2</v>
      </c>
      <c r="G68" s="646">
        <f>DATI!H65</f>
        <v>413250.30521899991</v>
      </c>
      <c r="H68" s="647">
        <f t="shared" si="1006"/>
        <v>1132.1926170383558</v>
      </c>
      <c r="I68" s="648">
        <f t="shared" si="1007"/>
        <v>469.64051101736607</v>
      </c>
      <c r="J68" s="649">
        <f t="shared" si="1026"/>
        <v>1.2866863315544277</v>
      </c>
      <c r="K68" s="650">
        <f t="shared" si="1008"/>
        <v>-2.5911985775942059E-2</v>
      </c>
      <c r="L68" s="650">
        <f t="shared" si="1166"/>
        <v>-1.1960370085055943E-2</v>
      </c>
      <c r="M68" s="650">
        <f t="shared" si="1027"/>
        <v>8.8353778325148638E-2</v>
      </c>
      <c r="N68" s="651">
        <f>DATI!I65</f>
        <v>89609.328999999998</v>
      </c>
      <c r="O68" s="651"/>
      <c r="P68" s="651">
        <f>DATI!J65</f>
        <v>24373.563996999997</v>
      </c>
      <c r="Q68" s="647">
        <f>DATI!K65</f>
        <v>24042.763996999998</v>
      </c>
      <c r="R68" s="647">
        <f>DATI!L65</f>
        <v>330.8</v>
      </c>
      <c r="S68" s="647">
        <f t="shared" si="1167"/>
        <v>-7.3896444519050419E-13</v>
      </c>
      <c r="T68" s="651">
        <f>DATI!M65</f>
        <v>9281.92</v>
      </c>
      <c r="U68" s="647">
        <f>DATI!N65</f>
        <v>9027.02</v>
      </c>
      <c r="V68" s="647">
        <f>DATI!O65</f>
        <v>254.9</v>
      </c>
      <c r="W68" s="652">
        <f t="shared" si="1168"/>
        <v>-3.694822225952521E-13</v>
      </c>
      <c r="X68" s="653">
        <f>DATI!P65</f>
        <v>277747.44822199998</v>
      </c>
      <c r="Y68" s="647">
        <f>DATI!Q65</f>
        <v>18730.502007999996</v>
      </c>
      <c r="Z68" s="651">
        <f>DATI!R65</f>
        <v>11609.044</v>
      </c>
      <c r="AA68" s="651">
        <f>DATI!U65</f>
        <v>332.88</v>
      </c>
      <c r="AB68" s="651">
        <f>DATI!V65</f>
        <v>296.12</v>
      </c>
      <c r="AC68" s="651">
        <f>DATI!W65</f>
        <v>323055.27621899993</v>
      </c>
      <c r="AD68" s="648">
        <f t="shared" si="1009"/>
        <v>367.13788978315284</v>
      </c>
      <c r="AE68" s="650">
        <f t="shared" si="1169"/>
        <v>-1.507279845732247E-2</v>
      </c>
      <c r="AF68" s="650">
        <f t="shared" si="1170"/>
        <v>-9.6593583426736386E-4</v>
      </c>
      <c r="AG68" s="654">
        <f t="shared" si="1010"/>
        <v>0.78174237777706768</v>
      </c>
      <c r="AH68" s="655">
        <f t="shared" si="1171"/>
        <v>90195.028999999995</v>
      </c>
      <c r="AI68" s="647">
        <f t="shared" si="1172"/>
        <v>247.10966849315068</v>
      </c>
      <c r="AJ68" s="648">
        <f t="shared" si="1011"/>
        <v>102.50262123421321</v>
      </c>
      <c r="AK68" s="649">
        <f t="shared" si="1012"/>
        <v>0.28082909927181698</v>
      </c>
      <c r="AL68" s="650">
        <f t="shared" si="1173"/>
        <v>-6.2851832247061215E-2</v>
      </c>
      <c r="AM68" s="650">
        <f t="shared" si="1174"/>
        <v>-4.9429296612719997E-2</v>
      </c>
      <c r="AN68" s="656">
        <f>DATI!EH65/1000</f>
        <v>0</v>
      </c>
      <c r="AO68" s="657">
        <f>DATI!EI65/1000</f>
        <v>0</v>
      </c>
      <c r="AP68" s="657">
        <f>DATI!EJ65/1000</f>
        <v>0</v>
      </c>
      <c r="AQ68" s="657">
        <f>DATI!EK65/1000</f>
        <v>296.12</v>
      </c>
      <c r="AR68" s="657">
        <f>DATI!EL65/1000</f>
        <v>0</v>
      </c>
      <c r="AS68" s="657">
        <f>DATI!EM65/1000</f>
        <v>0</v>
      </c>
      <c r="AT68" s="657">
        <f>DATI!EN65/1000</f>
        <v>0</v>
      </c>
      <c r="AU68" s="658">
        <f>DATI!EQ65/1000</f>
        <v>0</v>
      </c>
      <c r="AV68" s="658">
        <f>DATI!EP65/1000</f>
        <v>0</v>
      </c>
      <c r="AW68" s="657">
        <f>DATI!EQ65/1000</f>
        <v>0</v>
      </c>
      <c r="AX68" s="658"/>
      <c r="AY68" s="658"/>
      <c r="AZ68" s="658">
        <f>DATI!EV65/1000</f>
        <v>0</v>
      </c>
      <c r="BA68" s="658"/>
      <c r="BB68" s="659">
        <f>DATI!DE65/1000</f>
        <v>125.95199799999999</v>
      </c>
      <c r="BC68" s="660">
        <f>DATI!DF65/1000</f>
        <v>87.93</v>
      </c>
      <c r="BD68" s="657">
        <f>DATI!DG65/1000</f>
        <v>104.78100699999997</v>
      </c>
      <c r="BE68" s="660">
        <f>DATI!DH65/1000</f>
        <v>46421.546999000013</v>
      </c>
      <c r="BF68" s="660">
        <f>DATI!DI65/1000</f>
        <v>102.50600200000001</v>
      </c>
      <c r="BG68" s="660">
        <f>DATI!DJ65/1000</f>
        <v>24078.800999000003</v>
      </c>
      <c r="BH68" s="660">
        <f>DATI!DK65/1000</f>
        <v>6613.8900000000012</v>
      </c>
      <c r="BI68" s="660">
        <f>DATI!DL65/1000</f>
        <v>9830.4500000000007</v>
      </c>
      <c r="BJ68" s="660">
        <f>DATI!DM65/1000</f>
        <v>237.77501100000006</v>
      </c>
      <c r="BK68" s="660">
        <f>DATI!DN65/1000</f>
        <v>117.13001199999999</v>
      </c>
      <c r="BL68" s="660">
        <f>DATI!DO65/1000</f>
        <v>90.125</v>
      </c>
      <c r="BM68" s="660">
        <f>DATI!DP65/1000</f>
        <v>19818.041002000005</v>
      </c>
      <c r="BN68" s="660">
        <f>DATI!DQ65/1000</f>
        <v>356.56700000000001</v>
      </c>
      <c r="BO68" s="660">
        <f>DATI!DR65/1000</f>
        <v>5541.2436329999991</v>
      </c>
      <c r="BP68" s="660">
        <f>DATI!DS65/1000</f>
        <v>1844.5846100000001</v>
      </c>
      <c r="BQ68" s="660">
        <f>DATI!DT65/1000</f>
        <v>39.518033000000003</v>
      </c>
      <c r="BR68" s="660">
        <f>DATI!DU65/1000</f>
        <v>72092.642000000022</v>
      </c>
      <c r="BS68" s="660">
        <f>DATI!DV65/1000</f>
        <v>45479.494916999996</v>
      </c>
      <c r="BT68" s="660">
        <f>DATI!DW65/1000</f>
        <v>7.5969989999999985</v>
      </c>
      <c r="BU68" s="660">
        <f>DATI!DX65/1000</f>
        <v>838.72299900000007</v>
      </c>
      <c r="BV68" s="661">
        <f>DATI!DY65/1000</f>
        <v>43918.150001000002</v>
      </c>
      <c r="BW68" s="662">
        <f>DATI!DZ65/1000</f>
        <v>99.789008999999965</v>
      </c>
      <c r="BX68" s="663">
        <f>DATI!EA65/1000</f>
        <v>0.10199699999999999</v>
      </c>
      <c r="BY68" s="663">
        <f>DATI!EB65/1000</f>
        <v>1.8460000000000001</v>
      </c>
      <c r="BZ68" s="663">
        <f>DATI!EC65/1000</f>
        <v>0</v>
      </c>
      <c r="CA68" s="663">
        <f>DATI!ED65/1000</f>
        <v>0.46400100000000005</v>
      </c>
      <c r="CB68" s="663">
        <f>DATI!EE65/1000</f>
        <v>0.64200000000000002</v>
      </c>
      <c r="CC68" s="663">
        <f>DATI!EF65/1000</f>
        <v>1.8939999999999997</v>
      </c>
      <c r="CD68" s="664">
        <f>DATI!EG65/1000</f>
        <v>4.3999999999999997E-2</v>
      </c>
      <c r="CE68" s="662">
        <f t="shared" si="1031"/>
        <v>0.14313881915472726</v>
      </c>
      <c r="CF68" s="663">
        <f t="shared" si="1032"/>
        <v>9.9928516959891078E-2</v>
      </c>
      <c r="CG68" s="663">
        <f t="shared" si="1033"/>
        <v>0.11907893364123692</v>
      </c>
      <c r="CH68" s="663">
        <f t="shared" si="1034"/>
        <v>52.756014404571296</v>
      </c>
      <c r="CI68" s="663">
        <f t="shared" si="1035"/>
        <v>0.11649349208856624</v>
      </c>
      <c r="CJ68" s="663">
        <f t="shared" si="1036"/>
        <v>27.364481678635439</v>
      </c>
      <c r="CK68" s="663">
        <f t="shared" si="1037"/>
        <v>7.5163905269629723</v>
      </c>
      <c r="CL68" s="663">
        <f t="shared" si="1038"/>
        <v>11.171867275655195</v>
      </c>
      <c r="CM68" s="663">
        <f t="shared" si="1039"/>
        <v>0.27022067803197763</v>
      </c>
      <c r="CN68" s="663">
        <f t="shared" si="1040"/>
        <v>0.13311302616461099</v>
      </c>
      <c r="CO68" s="663">
        <f t="shared" si="1041"/>
        <v>0.10242303640407351</v>
      </c>
      <c r="CP68" s="663">
        <f t="shared" si="1042"/>
        <v>22.522318280224887</v>
      </c>
      <c r="CQ68" s="663">
        <f t="shared" si="1043"/>
        <v>0.40522246681266327</v>
      </c>
      <c r="CR68" s="663">
        <f t="shared" si="1044"/>
        <v>6.2973758485059586</v>
      </c>
      <c r="CS68" s="663">
        <f t="shared" si="1045"/>
        <v>2.096288007327864</v>
      </c>
      <c r="CT68" s="663">
        <f t="shared" si="1046"/>
        <v>4.4910479140930694E-2</v>
      </c>
      <c r="CU68" s="663">
        <f t="shared" si="1047"/>
        <v>81.930067084958011</v>
      </c>
      <c r="CV68" s="663">
        <f t="shared" si="1048"/>
        <v>51.6854142970626</v>
      </c>
      <c r="CW68" s="663">
        <f t="shared" si="1049"/>
        <v>8.6336499876694586E-3</v>
      </c>
      <c r="CX68" s="663">
        <f t="shared" si="1050"/>
        <v>0.95317122063257387</v>
      </c>
      <c r="CY68" s="664">
        <f t="shared" si="1051"/>
        <v>49.911015548981794</v>
      </c>
      <c r="CZ68" s="646">
        <f>DATI!AA65</f>
        <v>401055.1382189999</v>
      </c>
      <c r="DA68" s="647">
        <f t="shared" si="1052"/>
        <v>1098.7812005999997</v>
      </c>
      <c r="DB68" s="648">
        <f t="shared" si="288"/>
        <v>455.78124850868642</v>
      </c>
      <c r="DC68" s="649">
        <f t="shared" si="1053"/>
        <v>1.248715749338867</v>
      </c>
      <c r="DD68" s="665">
        <f t="shared" si="1192"/>
        <v>-2.6640051177025708E-2</v>
      </c>
      <c r="DE68" s="666">
        <f t="shared" si="1054"/>
        <v>-1.2698863382310509E-2</v>
      </c>
      <c r="DF68" s="647">
        <f t="shared" si="1193"/>
        <v>-10976.54513100005</v>
      </c>
      <c r="DG68" s="667">
        <f t="shared" si="1194"/>
        <v>-5.8623489757735001</v>
      </c>
      <c r="DH68" s="668">
        <f t="shared" si="1175"/>
        <v>8.8205719438926328E-2</v>
      </c>
      <c r="DI68" s="669">
        <f>DATI!AB65+DATI!AG65</f>
        <v>281511.34372585476</v>
      </c>
      <c r="DJ68" s="647">
        <f t="shared" si="1176"/>
        <v>771.26395541330078</v>
      </c>
      <c r="DK68" s="670">
        <f t="shared" si="290"/>
        <v>319.92506636996251</v>
      </c>
      <c r="DL68" s="671">
        <f t="shared" si="291"/>
        <v>0.87650703115058226</v>
      </c>
      <c r="DM68" s="672">
        <f t="shared" si="1195"/>
        <v>0.70192678487049542</v>
      </c>
      <c r="DN68" s="673">
        <f t="shared" si="1196"/>
        <v>1.4523754649099102E-2</v>
      </c>
      <c r="DO68" s="673">
        <f t="shared" si="1197"/>
        <v>1.0000000000000009E-2</v>
      </c>
      <c r="DP68" s="673">
        <f t="shared" si="1198"/>
        <v>-1.2503210095061165E-2</v>
      </c>
      <c r="DQ68" s="673">
        <f t="shared" si="1199"/>
        <v>1.6404560907013694E-3</v>
      </c>
      <c r="DR68" s="674">
        <f t="shared" si="1200"/>
        <v>-3564.3614346191171</v>
      </c>
      <c r="DS68" s="674">
        <f t="shared" si="1201"/>
        <v>0.5239634846050194</v>
      </c>
      <c r="DT68" s="675">
        <f t="shared" si="1177"/>
        <v>9.4407878416373617E-2</v>
      </c>
      <c r="DU68" s="676" t="str">
        <f>DATI!AI65</f>
        <v>14/15</v>
      </c>
      <c r="DV68" s="675">
        <f>DATI!AJ65/DATI!AK65</f>
        <v>0.99997128035932348</v>
      </c>
      <c r="DW68" s="677">
        <f>DATI!AB65</f>
        <v>277671.245222</v>
      </c>
      <c r="DX68" s="647">
        <f t="shared" si="1055"/>
        <v>760.74313759452059</v>
      </c>
      <c r="DY68" s="678">
        <f t="shared" si="1013"/>
        <v>315.56096596657233</v>
      </c>
      <c r="DZ68" s="649">
        <f t="shared" si="1014"/>
        <v>0.8645505916892392</v>
      </c>
      <c r="EA68" s="672">
        <f t="shared" si="1202"/>
        <v>0.69235179595274265</v>
      </c>
      <c r="EB68" s="668">
        <f t="shared" si="1203"/>
        <v>1.7045710819292178E-2</v>
      </c>
      <c r="EC68" s="679">
        <f t="shared" si="1204"/>
        <v>119543.79449314513</v>
      </c>
      <c r="ED68" s="680">
        <f t="shared" si="1056"/>
        <v>327.51724518669897</v>
      </c>
      <c r="EE68" s="681">
        <f t="shared" si="296"/>
        <v>135.85618213872385</v>
      </c>
      <c r="EF68" s="682">
        <f t="shared" si="297"/>
        <v>0.37220871818828455</v>
      </c>
      <c r="EG68" s="683">
        <f t="shared" si="1057"/>
        <v>-5.8383888668209573E-2</v>
      </c>
      <c r="EH68" s="683">
        <f t="shared" si="1058"/>
        <v>-4.4897359810637402E-2</v>
      </c>
      <c r="EI68" s="665">
        <f t="shared" si="1059"/>
        <v>0.29807321512950452</v>
      </c>
      <c r="EJ68" s="684">
        <f t="shared" si="1060"/>
        <v>-7412.1836963809328</v>
      </c>
      <c r="EK68" s="684">
        <f t="shared" si="1061"/>
        <v>-6.3863124603785479</v>
      </c>
      <c r="EL68" s="646">
        <f>DATI!AD65</f>
        <v>89728.409</v>
      </c>
      <c r="EM68" s="647">
        <f t="shared" si="1062"/>
        <v>245.83125753424656</v>
      </c>
      <c r="EN68" s="678">
        <f t="shared" si="300"/>
        <v>101.97232844922715</v>
      </c>
      <c r="EO68" s="649">
        <f t="shared" si="1063"/>
        <v>0.2793762423266497</v>
      </c>
      <c r="EP68" s="665">
        <f t="shared" si="1205"/>
        <v>-6.1747294994077245E-2</v>
      </c>
      <c r="EQ68" s="666">
        <f t="shared" si="1206"/>
        <v>-4.8308939352668057E-2</v>
      </c>
      <c r="ER68" s="665">
        <f t="shared" si="1178"/>
        <v>7.2206455286767418E-2</v>
      </c>
      <c r="ES68" s="647">
        <f t="shared" si="1207"/>
        <v>-5905.1111819999933</v>
      </c>
      <c r="ET68" s="665">
        <f t="shared" si="1064"/>
        <v>0.22373085506014129</v>
      </c>
      <c r="EU68" s="667">
        <f t="shared" si="1208"/>
        <v>-5.1762333748867206</v>
      </c>
      <c r="EV68" s="646">
        <f>DATI!AE65</f>
        <v>24373.563996999997</v>
      </c>
      <c r="EW68" s="647">
        <f t="shared" si="1065"/>
        <v>66.776887663013696</v>
      </c>
      <c r="EX68" s="678">
        <f t="shared" si="304"/>
        <v>27.699466658105369</v>
      </c>
      <c r="EY68" s="649">
        <f t="shared" si="1015"/>
        <v>7.5888949748233889E-2</v>
      </c>
      <c r="EZ68" s="665">
        <f t="shared" si="1209"/>
        <v>-5.4728895934934629E-2</v>
      </c>
      <c r="FA68" s="666">
        <f t="shared" si="1210"/>
        <v>-4.1190017543005213E-2</v>
      </c>
      <c r="FB68" s="647">
        <f t="shared" si="1211"/>
        <v>-1411.1700250000067</v>
      </c>
      <c r="FC68" s="667">
        <f t="shared" si="1212"/>
        <v>-1.189955818623762</v>
      </c>
      <c r="FD68" s="647">
        <f>DATI!AG65</f>
        <v>3840.098503854781</v>
      </c>
      <c r="FE68" s="665">
        <f t="shared" si="1066"/>
        <v>9.5749889177528993E-3</v>
      </c>
      <c r="FF68" s="647">
        <f t="shared" si="1213"/>
        <v>20533.465493145217</v>
      </c>
      <c r="FG68" s="665">
        <f t="shared" si="1179"/>
        <v>2.3335366254715117E-2</v>
      </c>
      <c r="FH68" s="646">
        <f>DATI!AF65</f>
        <v>9281.92</v>
      </c>
      <c r="FI68" s="647">
        <f t="shared" si="1180"/>
        <v>25.429917808219177</v>
      </c>
      <c r="FJ68" s="673">
        <f t="shared" si="1067"/>
        <v>2.3143750361157376E-2</v>
      </c>
      <c r="FK68" s="673">
        <f t="shared" si="1181"/>
        <v>-8.3149441409761313E-2</v>
      </c>
      <c r="FL68" s="685">
        <f>DATI!AL65</f>
        <v>3141.185934525728</v>
      </c>
      <c r="FM68" s="686" t="str">
        <f>DATI!AM65</f>
        <v>10/10</v>
      </c>
      <c r="FN68" s="687">
        <f>DATI!AN65/DATI!AO65</f>
        <v>1</v>
      </c>
      <c r="FO68" s="650">
        <f t="shared" si="1182"/>
        <v>0.33841984573512029</v>
      </c>
      <c r="FP68" s="688">
        <f t="shared" si="1068"/>
        <v>7.8323044269550147E-3</v>
      </c>
      <c r="FQ68" s="650">
        <f t="shared" si="1183"/>
        <v>6.794673835962617E-3</v>
      </c>
      <c r="FR68" s="646">
        <f>DATI!AP65</f>
        <v>20300.226406999998</v>
      </c>
      <c r="FS68" s="689">
        <f>DATI!AQ65</f>
        <v>38.933</v>
      </c>
      <c r="FT68" s="689">
        <f>DATI!AR65</f>
        <v>11609.043999999996</v>
      </c>
      <c r="FU68" s="659">
        <f>DATI!AS65/1000</f>
        <v>141.47899799999999</v>
      </c>
      <c r="FV68" s="660">
        <f>DATI!AT65/1000</f>
        <v>88.51</v>
      </c>
      <c r="FW68" s="660">
        <f>DATI!AU65/1000</f>
        <v>26.816006999999999</v>
      </c>
      <c r="FX68" s="660">
        <f>DATI!AV65/1000</f>
        <v>46420.946999000014</v>
      </c>
      <c r="FY68" s="660">
        <f>DATI!AW65/1000</f>
        <v>102.50600200000001</v>
      </c>
      <c r="FZ68" s="660">
        <f>DATI!AX65/1000</f>
        <v>24078.800999000003</v>
      </c>
      <c r="GA68" s="660">
        <f>DATI!AY65/1000</f>
        <v>6613.8899999999994</v>
      </c>
      <c r="GB68" s="660">
        <f>DATI!AZ65/1000</f>
        <v>9792.7999999999993</v>
      </c>
      <c r="GC68" s="660">
        <f>DATI!BA65/1000</f>
        <v>237.77501100000006</v>
      </c>
      <c r="GD68" s="660">
        <f>DATI!BB65/1000</f>
        <v>139.23201200000003</v>
      </c>
      <c r="GE68" s="660">
        <f>DATI!BC65/1000</f>
        <v>90.125</v>
      </c>
      <c r="GF68" s="660">
        <f>DATI!BD65/1000</f>
        <v>19818.041002000005</v>
      </c>
      <c r="GG68" s="660">
        <f>DATI!BE65/1000</f>
        <v>356.56700000000001</v>
      </c>
      <c r="GH68" s="660">
        <f>DATI!BF65/1000</f>
        <v>5541.2436329999991</v>
      </c>
      <c r="GI68" s="660">
        <f>DATI!BG65/1000</f>
        <v>1.8029999999999999</v>
      </c>
      <c r="GJ68" s="660">
        <f>DATI!BH65/1000</f>
        <v>1844.5846100000001</v>
      </c>
      <c r="GK68" s="660">
        <f>DATI!BI65/1000</f>
        <v>39.518032999999996</v>
      </c>
      <c r="GL68" s="660">
        <f>DATI!BJ65/1000</f>
        <v>72092.642000000022</v>
      </c>
      <c r="GM68" s="660">
        <f>DATI!BK65/1000</f>
        <v>45479.494916999996</v>
      </c>
      <c r="GN68" s="660">
        <f>DATI!BL65/1000</f>
        <v>7.5969989999999976</v>
      </c>
      <c r="GO68" s="660">
        <f>DATI!BM65/1000</f>
        <v>838.72299900000007</v>
      </c>
      <c r="GP68" s="661">
        <f>DATI!BN65/1000</f>
        <v>43918.150001000002</v>
      </c>
      <c r="GQ68" s="662">
        <f>DATI!BO65/1000</f>
        <v>21.824008999999997</v>
      </c>
      <c r="GR68" s="663">
        <f>DATI!BP65/1000</f>
        <v>0.10199699999999999</v>
      </c>
      <c r="GS68" s="663">
        <f>DATI!BQ65/1000</f>
        <v>1.8460000000000001</v>
      </c>
      <c r="GT68" s="663">
        <f>DATI!BR65/1000</f>
        <v>0</v>
      </c>
      <c r="GU68" s="663">
        <f>DATI!BS65/1000</f>
        <v>0.464001</v>
      </c>
      <c r="GV68" s="663">
        <f>DATI!BT65/1000</f>
        <v>0.64200000000000002</v>
      </c>
      <c r="GW68" s="663">
        <f>DATI!BU65/1000</f>
        <v>1.8939999999999997</v>
      </c>
      <c r="GX68" s="664">
        <f>DATI!BV65/1000</f>
        <v>4.3999999999999997E-2</v>
      </c>
      <c r="GY68" s="662">
        <f t="shared" si="1072"/>
        <v>0.16078456102708286</v>
      </c>
      <c r="GZ68" s="663">
        <f t="shared" si="1073"/>
        <v>0.10058766104992561</v>
      </c>
      <c r="HA68" s="663">
        <f t="shared" si="1074"/>
        <v>3.0475194021335809E-2</v>
      </c>
      <c r="HB68" s="663">
        <f t="shared" si="1075"/>
        <v>52.755332531374705</v>
      </c>
      <c r="HC68" s="663">
        <f t="shared" si="1076"/>
        <v>0.11649349208856624</v>
      </c>
      <c r="HD68" s="663">
        <f t="shared" si="1077"/>
        <v>27.364481678635439</v>
      </c>
      <c r="HE68" s="663">
        <f t="shared" si="1078"/>
        <v>7.5163905269629696</v>
      </c>
      <c r="HF68" s="663">
        <f t="shared" si="1079"/>
        <v>11.129079732569332</v>
      </c>
      <c r="HG68" s="663">
        <f t="shared" si="1080"/>
        <v>0.27022067803197763</v>
      </c>
      <c r="HH68" s="663">
        <f t="shared" si="1081"/>
        <v>0.15823096181623747</v>
      </c>
      <c r="HI68" s="663">
        <f t="shared" si="1082"/>
        <v>0.10242303640407351</v>
      </c>
      <c r="HJ68" s="663">
        <f t="shared" si="1083"/>
        <v>22.522318280224887</v>
      </c>
      <c r="HK68" s="663">
        <f t="shared" si="1084"/>
        <v>0.40522246681266327</v>
      </c>
      <c r="HL68" s="663">
        <f t="shared" si="1085"/>
        <v>6.2973758485059586</v>
      </c>
      <c r="HM68" s="663">
        <f t="shared" si="1086"/>
        <v>2.0490289557452933E-3</v>
      </c>
      <c r="HN68" s="663">
        <f t="shared" si="1087"/>
        <v>2.096288007327864</v>
      </c>
      <c r="HO68" s="663">
        <f t="shared" si="1088"/>
        <v>4.4910479140930687E-2</v>
      </c>
      <c r="HP68" s="663">
        <f t="shared" si="1089"/>
        <v>81.930067084958011</v>
      </c>
      <c r="HQ68" s="663">
        <f t="shared" si="1090"/>
        <v>51.6854142970626</v>
      </c>
      <c r="HR68" s="663">
        <f t="shared" si="1091"/>
        <v>8.6336499876694568E-3</v>
      </c>
      <c r="HS68" s="663">
        <f t="shared" si="1092"/>
        <v>0.95317122063257387</v>
      </c>
      <c r="HT68" s="664">
        <f t="shared" si="1093"/>
        <v>49.911015548981794</v>
      </c>
      <c r="HU68" s="690">
        <f t="shared" si="1184"/>
        <v>119543.79449414524</v>
      </c>
      <c r="HV68" s="691">
        <f t="shared" si="1185"/>
        <v>90314.109001000004</v>
      </c>
      <c r="HW68" s="692">
        <f t="shared" si="1214"/>
        <v>585</v>
      </c>
      <c r="HX68" s="693">
        <f>DATI!CQ65</f>
        <v>585</v>
      </c>
      <c r="HY68" s="693">
        <f>DATI!CT65</f>
        <v>0</v>
      </c>
      <c r="HZ68" s="694">
        <f t="shared" si="1094"/>
        <v>-0.39642585055462781</v>
      </c>
      <c r="IA68" s="694">
        <f t="shared" si="1095"/>
        <v>1.4586523005237133E-3</v>
      </c>
      <c r="IB68" s="665">
        <f t="shared" si="1096"/>
        <v>4.8936040760246312E-3</v>
      </c>
      <c r="IC68" s="693">
        <f>DATI!CV65</f>
        <v>2963.5696125001373</v>
      </c>
      <c r="ID68" s="695">
        <f t="shared" si="1186"/>
        <v>3548.5696125001373</v>
      </c>
      <c r="IE68" s="696">
        <f t="shared" si="1097"/>
        <v>8.8480841518664387E-3</v>
      </c>
      <c r="IF68" s="696">
        <f t="shared" si="1098"/>
        <v>2.9684264478269773E-2</v>
      </c>
      <c r="IG68" s="692">
        <f t="shared" si="1215"/>
        <v>585</v>
      </c>
      <c r="IH68" s="673">
        <f t="shared" si="1016"/>
        <v>1.4156069399391786E-3</v>
      </c>
      <c r="II68" s="693">
        <f>DATI!CX65</f>
        <v>585</v>
      </c>
      <c r="IJ68" s="693">
        <f>DATI!DA65</f>
        <v>0</v>
      </c>
      <c r="IK68" s="698">
        <f>DATI!CS65</f>
        <v>67017.577092583582</v>
      </c>
      <c r="IL68" s="677">
        <f t="shared" si="1187"/>
        <v>55753.597092583586</v>
      </c>
      <c r="IM68" s="677">
        <f t="shared" si="1188"/>
        <v>23614.761854696011</v>
      </c>
      <c r="IN68" s="665">
        <f t="shared" si="1100"/>
        <v>0.13901728660097309</v>
      </c>
      <c r="IO68" s="665">
        <f t="shared" si="1101"/>
        <v>0.46638637604325139</v>
      </c>
      <c r="IP68" s="692">
        <f t="shared" si="1216"/>
        <v>32139.586002000007</v>
      </c>
      <c r="IQ68" s="673">
        <f t="shared" si="1017"/>
        <v>7.7772685455048354E-2</v>
      </c>
      <c r="IR68" s="693">
        <f>DATI!CZ65</f>
        <v>43403.566002000007</v>
      </c>
      <c r="IS68" s="677">
        <f t="shared" si="1217"/>
        <v>63205.197401561658</v>
      </c>
      <c r="IT68" s="698">
        <f>DATI!CR65</f>
        <v>51941.217401561655</v>
      </c>
      <c r="IU68" s="700">
        <f>DATI!CU65</f>
        <v>11263.98</v>
      </c>
      <c r="IV68" s="665">
        <f t="shared" si="1103"/>
        <v>-0.13404150263315462</v>
      </c>
      <c r="IW68" s="673">
        <f t="shared" si="1189"/>
        <v>0.15759727623050143</v>
      </c>
      <c r="IX68" s="665">
        <f t="shared" si="1190"/>
        <v>0.52872001988072403</v>
      </c>
      <c r="IY68" s="698">
        <f>DATI!CW65</f>
        <v>29175.265625387441</v>
      </c>
      <c r="IZ68" s="701">
        <f t="shared" si="1191"/>
        <v>92380.463026949103</v>
      </c>
      <c r="JA68" s="702">
        <f t="shared" si="1104"/>
        <v>0.23034354686787203</v>
      </c>
      <c r="JB68" s="702">
        <f t="shared" si="1105"/>
        <v>0.77277506053627498</v>
      </c>
      <c r="JC68" s="703">
        <f t="shared" si="1218"/>
        <v>57589.522998999993</v>
      </c>
      <c r="JD68" s="673">
        <f t="shared" si="1018"/>
        <v>0.13935748448747234</v>
      </c>
      <c r="JE68" s="693">
        <f>DATI!CY65</f>
        <v>46325.542998999998</v>
      </c>
      <c r="JF68" s="693">
        <f>DATI!DB65</f>
        <v>11263.98</v>
      </c>
      <c r="JG68" s="669">
        <f t="shared" si="1107"/>
        <v>271355.0408295833</v>
      </c>
      <c r="JH68" s="649">
        <f t="shared" si="350"/>
        <v>308.38288183431081</v>
      </c>
      <c r="JI68" s="672">
        <f t="shared" si="1108"/>
        <v>0.67660282831585949</v>
      </c>
      <c r="JJ68" s="686" t="str">
        <f>DATI!CN65</f>
        <v>5/8</v>
      </c>
      <c r="JK68" s="687">
        <f>DATI!CO65/DATI!CP65</f>
        <v>0.99247820337982162</v>
      </c>
      <c r="JL68" s="704">
        <f t="shared" si="1109"/>
        <v>-1.3050976277035664E-2</v>
      </c>
      <c r="JM68" s="705">
        <f t="shared" si="1110"/>
        <v>1.3960996562908112E-2</v>
      </c>
      <c r="JN68" s="706">
        <f t="shared" si="1111"/>
        <v>334560.23823114496</v>
      </c>
      <c r="JO68" s="677">
        <f t="shared" si="1112"/>
        <v>363735.50385653239</v>
      </c>
      <c r="JP68" s="672">
        <f t="shared" si="1113"/>
        <v>0.83420010454636095</v>
      </c>
      <c r="JQ68" s="673">
        <f t="shared" si="1114"/>
        <v>-1.023018559546629E-2</v>
      </c>
      <c r="JR68" s="707">
        <f t="shared" si="1115"/>
        <v>0.90694637518373156</v>
      </c>
      <c r="JS68" s="668">
        <f t="shared" si="1116"/>
        <v>-1.4224283832197093E-3</v>
      </c>
      <c r="JT68" s="659">
        <f>DATI!BW65</f>
        <v>44099.899095669192</v>
      </c>
      <c r="JU68" s="660">
        <f>DATI!BX65</f>
        <v>43806.642249572637</v>
      </c>
      <c r="JV68" s="660">
        <f>DATI!BY65</f>
        <v>21210.298529810181</v>
      </c>
      <c r="JW68" s="660">
        <f>DATI!BZ65</f>
        <v>72092.642000000022</v>
      </c>
      <c r="JX68" s="660">
        <f>DATI!CA65</f>
        <v>45479.494916999996</v>
      </c>
      <c r="JY68" s="660">
        <f>DATI!CB65</f>
        <v>22874.860662008326</v>
      </c>
      <c r="JZ68" s="660">
        <f>DATI!CC65</f>
        <v>6960.6203109771768</v>
      </c>
      <c r="KA68" s="660">
        <f>DATI!CD65</f>
        <v>52.232081760736179</v>
      </c>
      <c r="KB68" s="660">
        <f>DATI!CE65</f>
        <v>4987.1191375864573</v>
      </c>
      <c r="KC68" s="660">
        <f>DATI!CF65</f>
        <v>0</v>
      </c>
      <c r="KD68" s="660">
        <f>DATI!CG65</f>
        <v>1045.1140010000001</v>
      </c>
      <c r="KE68" s="660">
        <f>DATI!CH65</f>
        <v>138.64942073849772</v>
      </c>
      <c r="KF68" s="660">
        <f>DATI!CI65</f>
        <v>136.44737441563987</v>
      </c>
      <c r="KG68" s="660">
        <f>DATI!CJ65</f>
        <v>233.01951531519842</v>
      </c>
      <c r="KH68" s="660">
        <f>DATI!CK65</f>
        <v>1660.1261050216758</v>
      </c>
      <c r="KI68" s="660">
        <f>DATI!CL65</f>
        <v>641.7049913270597</v>
      </c>
      <c r="KJ68" s="708">
        <f t="shared" si="353"/>
        <v>50.117565275913392</v>
      </c>
      <c r="KK68" s="709">
        <f t="shared" si="1118"/>
        <v>2.0600674715269291E-2</v>
      </c>
      <c r="KL68" s="710">
        <f t="shared" si="354"/>
        <v>49.784291970798364</v>
      </c>
      <c r="KM68" s="709">
        <f t="shared" si="1119"/>
        <v>3.727623512407327E-2</v>
      </c>
      <c r="KN68" s="710">
        <f t="shared" si="355"/>
        <v>24.104556765159668</v>
      </c>
      <c r="KO68" s="709">
        <f t="shared" si="1120"/>
        <v>5.1299181553361703E-2</v>
      </c>
      <c r="KP68" s="710">
        <f t="shared" si="356"/>
        <v>81.930067084958011</v>
      </c>
      <c r="KQ68" s="709">
        <f t="shared" si="1121"/>
        <v>-1.0999420650713958E-2</v>
      </c>
      <c r="KR68" s="710">
        <f t="shared" si="357"/>
        <v>51.6854142970626</v>
      </c>
      <c r="KS68" s="709">
        <f t="shared" si="1122"/>
        <v>-1.6549680955360413E-2</v>
      </c>
      <c r="KT68" s="710">
        <f t="shared" si="358"/>
        <v>25.996257268493626</v>
      </c>
      <c r="KU68" s="709">
        <f t="shared" si="1123"/>
        <v>-3.1995231144181471E-2</v>
      </c>
      <c r="KV68" s="710">
        <f t="shared" si="359"/>
        <v>7.910434036129252</v>
      </c>
      <c r="KW68" s="709">
        <f t="shared" si="1124"/>
        <v>2.7740421320927178E-2</v>
      </c>
      <c r="KX68" s="710">
        <f t="shared" si="360"/>
        <v>5.9359427591017207E-2</v>
      </c>
      <c r="KY68" s="709">
        <f t="shared" si="1125"/>
        <v>-0.30649545544064011</v>
      </c>
      <c r="KZ68" s="710">
        <f t="shared" si="361"/>
        <v>5.667638113514224</v>
      </c>
      <c r="LA68" s="709">
        <f t="shared" si="1126"/>
        <v>3.4436264894115817E-2</v>
      </c>
      <c r="LB68" s="711" t="s">
        <v>177</v>
      </c>
      <c r="LC68" s="712" t="s">
        <v>177</v>
      </c>
      <c r="LD68" s="710">
        <f t="shared" si="362"/>
        <v>1.1877253744336194</v>
      </c>
      <c r="LE68" s="709">
        <f t="shared" si="1127"/>
        <v>5.1987851068091194E-2</v>
      </c>
      <c r="LF68" s="710">
        <f t="shared" si="363"/>
        <v>0.15756887287326332</v>
      </c>
      <c r="LG68" s="709">
        <f t="shared" si="1128"/>
        <v>3.4996486860128025E-2</v>
      </c>
      <c r="LH68" s="710">
        <f t="shared" si="364"/>
        <v>0.15506634559792878</v>
      </c>
      <c r="LI68" s="709">
        <f t="shared" si="1129"/>
        <v>-9.5903533056969012E-2</v>
      </c>
      <c r="LJ68" s="710">
        <f t="shared" si="365"/>
        <v>0.26481626962538846</v>
      </c>
      <c r="LK68" s="709">
        <f t="shared" si="1130"/>
        <v>1.7339191821980939E-2</v>
      </c>
      <c r="LL68" s="710">
        <f t="shared" si="366"/>
        <v>1.8866591566156767</v>
      </c>
      <c r="LM68" s="709">
        <f t="shared" si="1131"/>
        <v>-0.13354006606979402</v>
      </c>
      <c r="LN68" s="710">
        <f t="shared" si="367"/>
        <v>0.72926905617050886</v>
      </c>
      <c r="LO68" s="713">
        <f t="shared" si="1132"/>
        <v>-0.34325572460542375</v>
      </c>
      <c r="LP68" s="714">
        <f t="shared" si="1133"/>
        <v>0.10995969105771194</v>
      </c>
      <c r="LQ68" s="715">
        <f t="shared" si="1134"/>
        <v>0.10922847777018534</v>
      </c>
      <c r="LR68" s="715">
        <f t="shared" si="1135"/>
        <v>5.2886240590260432E-2</v>
      </c>
      <c r="LS68" s="715">
        <f t="shared" si="1136"/>
        <v>0.17975743265663677</v>
      </c>
      <c r="LT68" s="715">
        <f t="shared" si="1137"/>
        <v>0.11339960664502319</v>
      </c>
      <c r="LU68" s="715">
        <f t="shared" si="1138"/>
        <v>5.7036697656064679E-2</v>
      </c>
      <c r="LV68" s="715">
        <f t="shared" si="1139"/>
        <v>1.7355768939622124E-2</v>
      </c>
      <c r="LW68" s="715">
        <f t="shared" si="1140"/>
        <v>1.3023666020759063E-4</v>
      </c>
      <c r="LX68" s="716">
        <f t="shared" si="1141"/>
        <v>1.2434996244489441E-2</v>
      </c>
      <c r="LY68" s="717" t="s">
        <v>177</v>
      </c>
      <c r="LZ68" s="716">
        <f t="shared" si="1142"/>
        <v>2.6059110117405003E-3</v>
      </c>
      <c r="MA68" s="716">
        <f t="shared" si="1143"/>
        <v>3.457116179939999E-4</v>
      </c>
      <c r="MB68" s="716">
        <f t="shared" si="1144"/>
        <v>3.4022098562699752E-4</v>
      </c>
      <c r="MC68" s="716">
        <f t="shared" si="1145"/>
        <v>5.8101615740416203E-4</v>
      </c>
      <c r="MD68" s="716">
        <f t="shared" si="1146"/>
        <v>4.139396174785195E-3</v>
      </c>
      <c r="ME68" s="716">
        <f t="shared" si="1147"/>
        <v>1.6000418151397694E-3</v>
      </c>
      <c r="MF68" s="714">
        <f t="shared" si="1148"/>
        <v>0.15882054715608393</v>
      </c>
      <c r="MG68" s="715">
        <f t="shared" si="1149"/>
        <v>0.15776441746623399</v>
      </c>
      <c r="MH68" s="715">
        <f t="shared" si="1150"/>
        <v>7.6386370194192796E-2</v>
      </c>
      <c r="MI68" s="715">
        <f t="shared" si="1151"/>
        <v>0.25963308495397669</v>
      </c>
      <c r="MJ68" s="715">
        <f t="shared" si="1152"/>
        <v>0.16378899759908103</v>
      </c>
      <c r="MK68" s="715">
        <f t="shared" si="1153"/>
        <v>8.2381092949396773E-2</v>
      </c>
      <c r="ML68" s="715">
        <f t="shared" si="1154"/>
        <v>2.5067847070056225E-2</v>
      </c>
      <c r="MM68" s="715">
        <f t="shared" si="1155"/>
        <v>1.8810763685298522E-4</v>
      </c>
      <c r="MN68" s="716">
        <f t="shared" si="1156"/>
        <v>1.7960517062539993E-2</v>
      </c>
      <c r="MO68" s="717" t="s">
        <v>177</v>
      </c>
      <c r="MP68" s="716">
        <f t="shared" si="1157"/>
        <v>3.7638539063143705E-3</v>
      </c>
      <c r="MQ68" s="716">
        <f t="shared" si="1158"/>
        <v>4.9932941607852338E-4</v>
      </c>
      <c r="MR68" s="716">
        <f t="shared" si="1159"/>
        <v>4.913990078682771E-4</v>
      </c>
      <c r="MS68" s="716">
        <f t="shared" si="1160"/>
        <v>8.3919209973974001E-4</v>
      </c>
      <c r="MT68" s="716">
        <f t="shared" si="1161"/>
        <v>5.9787469303650585E-3</v>
      </c>
      <c r="MU68" s="716">
        <f t="shared" si="1162"/>
        <v>2.311024286342694E-3</v>
      </c>
      <c r="MV68" s="669">
        <f t="shared" si="1019"/>
        <v>283064.7839495833</v>
      </c>
      <c r="MW68" s="649">
        <f t="shared" si="1020"/>
        <v>308.38288183431081</v>
      </c>
      <c r="MX68" s="707">
        <f t="shared" si="1021"/>
        <v>0.68497174805369965</v>
      </c>
      <c r="MY68" s="1500"/>
      <c r="MZ68" s="1501"/>
      <c r="NA68" s="1502"/>
      <c r="NB68" s="706">
        <f t="shared" si="1163"/>
        <v>346269.98135114496</v>
      </c>
      <c r="NC68" s="698">
        <f t="shared" si="1164"/>
        <v>375445.24697653239</v>
      </c>
      <c r="ND68" s="672">
        <f t="shared" si="1022"/>
        <v>0.83791827127058249</v>
      </c>
      <c r="NE68" s="718">
        <f t="shared" si="1023"/>
        <v>0.90851777296950109</v>
      </c>
    </row>
    <row r="69" spans="1:369" s="398" customFormat="1" ht="9" thickBot="1" x14ac:dyDescent="0.25">
      <c r="A69" s="957">
        <v>2019</v>
      </c>
      <c r="B69" s="958">
        <f>SUM(B70:B81)</f>
        <v>1507</v>
      </c>
      <c r="C69" s="1521" t="str">
        <f>SUM(DATI!F67:F78) &amp; "/" &amp; SUM(DATI!E67:E78) &amp; " (" &amp; TEXT(SUM(DATI!F67:F78)/SUM(DATI!E67:E78),"0,0%") &amp; ")"</f>
        <v>1495/1497 (99,9%)</v>
      </c>
      <c r="D69" s="959">
        <f>SUM(D70:D81)</f>
        <v>10103969</v>
      </c>
      <c r="E69" s="960">
        <f>D69/$D$69</f>
        <v>1</v>
      </c>
      <c r="F69" s="961">
        <f t="shared" ref="F69:F81" si="1219">+(D69-D82)/D82</f>
        <v>4.31337217936074E-3</v>
      </c>
      <c r="G69" s="962">
        <f>SUM(G70:G81)</f>
        <v>4840739.9059990002</v>
      </c>
      <c r="H69" s="963">
        <f t="shared" si="1006"/>
        <v>13262.301112326028</v>
      </c>
      <c r="I69" s="964">
        <f t="shared" si="1007"/>
        <v>479.09290952881986</v>
      </c>
      <c r="J69" s="965">
        <f t="shared" ref="J69:J81" si="1220">+I69/365</f>
        <v>1.3125833137775886</v>
      </c>
      <c r="K69" s="966">
        <f t="shared" si="1008"/>
        <v>5.0677567127937464E-3</v>
      </c>
      <c r="L69" s="966">
        <f>+(I69-I82)/I82</f>
        <v>7.5114456735352519E-4</v>
      </c>
      <c r="M69" s="967">
        <f t="shared" ref="M69:M81" si="1221">G69/$G$69</f>
        <v>1</v>
      </c>
      <c r="N69" s="963">
        <f>SUM(N70:N81)</f>
        <v>1340643.4475360003</v>
      </c>
      <c r="O69" s="963"/>
      <c r="P69" s="963">
        <f t="shared" ref="P69:AC69" si="1222">SUM(P70:P81)</f>
        <v>251315.080529</v>
      </c>
      <c r="Q69" s="963">
        <f t="shared" si="1222"/>
        <v>241424.14995900003</v>
      </c>
      <c r="R69" s="963">
        <f t="shared" si="1222"/>
        <v>9886.8305799999998</v>
      </c>
      <c r="S69" s="963">
        <f t="shared" ref="S69" si="1223">SUM(S70:S81)</f>
        <v>4.099989999999238</v>
      </c>
      <c r="T69" s="963">
        <f t="shared" si="1222"/>
        <v>133895.300001</v>
      </c>
      <c r="U69" s="963">
        <f t="shared" si="1222"/>
        <v>130720.063001</v>
      </c>
      <c r="V69" s="963">
        <f t="shared" si="1222"/>
        <v>3175.2370000000001</v>
      </c>
      <c r="W69" s="968">
        <f t="shared" ref="W69" si="1224">SUM(W70:W81)</f>
        <v>-2.0534685063466895E-12</v>
      </c>
      <c r="X69" s="969">
        <f t="shared" si="1222"/>
        <v>2981909.3969130008</v>
      </c>
      <c r="Y69" s="963">
        <f t="shared" si="1222"/>
        <v>160929.45055799998</v>
      </c>
      <c r="Z69" s="963">
        <f t="shared" si="1222"/>
        <v>110525.82801999999</v>
      </c>
      <c r="AA69" s="963">
        <f t="shared" si="1222"/>
        <v>10558.4</v>
      </c>
      <c r="AB69" s="963">
        <f t="shared" si="1222"/>
        <v>11892.453</v>
      </c>
      <c r="AC69" s="963">
        <f t="shared" si="1222"/>
        <v>3487030.2908930006</v>
      </c>
      <c r="AD69" s="964">
        <f t="shared" si="1009"/>
        <v>345.11490394447969</v>
      </c>
      <c r="AE69" s="966">
        <f>+(AC69-AC82)/AC82</f>
        <v>2.2782616696463601E-2</v>
      </c>
      <c r="AF69" s="966">
        <f>+(AD69-AD82)/AD82</f>
        <v>1.838992193942883E-2</v>
      </c>
      <c r="AG69" s="970">
        <f t="shared" si="1010"/>
        <v>0.72035068163270177</v>
      </c>
      <c r="AH69" s="971">
        <f t="shared" ref="AH69" si="1225">SUM(AH70:AH81)</f>
        <v>1353705.5151160001</v>
      </c>
      <c r="AI69" s="963">
        <f>AH69/365</f>
        <v>3708.7822331945208</v>
      </c>
      <c r="AJ69" s="964">
        <f t="shared" si="1011"/>
        <v>133.97759980419576</v>
      </c>
      <c r="AK69" s="965">
        <f t="shared" si="1012"/>
        <v>0.36706191727176923</v>
      </c>
      <c r="AL69" s="966">
        <f>(AH69-AH82)/AH82</f>
        <v>-3.7668412335961583E-2</v>
      </c>
      <c r="AM69" s="966">
        <f>(AJ69-AJ82)/AJ82</f>
        <v>-4.1801479177979967E-2</v>
      </c>
      <c r="AN69" s="972">
        <f>SUM(AN70:AN81)</f>
        <v>5379.8679999999995</v>
      </c>
      <c r="AO69" s="973">
        <f t="shared" ref="AO69:AP69" si="1226">SUM(AO70:AO81)</f>
        <v>2083.9059999999999</v>
      </c>
      <c r="AP69" s="973">
        <f t="shared" si="1226"/>
        <v>15.693</v>
      </c>
      <c r="AQ69" s="973">
        <f t="shared" ref="AQ69:AT69" si="1227">SUM(AQ70:AQ81)</f>
        <v>3546.165</v>
      </c>
      <c r="AR69" s="973">
        <f t="shared" si="1227"/>
        <v>860.29500000000007</v>
      </c>
      <c r="AS69" s="973">
        <f t="shared" si="1227"/>
        <v>1.4359999999999999</v>
      </c>
      <c r="AT69" s="973">
        <f t="shared" si="1227"/>
        <v>4.99</v>
      </c>
      <c r="AU69" s="974"/>
      <c r="AV69" s="974"/>
      <c r="AW69" s="973">
        <f>SUM(AW70:AW81)</f>
        <v>0.1</v>
      </c>
      <c r="AX69" s="974"/>
      <c r="AY69" s="974"/>
      <c r="AZ69" s="974"/>
      <c r="BA69" s="974"/>
      <c r="BB69" s="975">
        <f t="shared" ref="BB69:BR69" si="1228">SUM(BB70:BB81)</f>
        <v>925.15910700000006</v>
      </c>
      <c r="BC69" s="976">
        <f t="shared" si="1228"/>
        <v>3545.6118000000001</v>
      </c>
      <c r="BD69" s="977">
        <f t="shared" si="1228"/>
        <v>821.39384400000006</v>
      </c>
      <c r="BE69" s="976">
        <f t="shared" si="1228"/>
        <v>564738.62504199997</v>
      </c>
      <c r="BF69" s="976">
        <f t="shared" si="1228"/>
        <v>1139.8150000000001</v>
      </c>
      <c r="BG69" s="976">
        <f t="shared" si="1228"/>
        <v>223703.18119899998</v>
      </c>
      <c r="BH69" s="976">
        <f t="shared" si="1228"/>
        <v>54999.474124000008</v>
      </c>
      <c r="BI69" s="976">
        <f t="shared" si="1228"/>
        <v>277683.098</v>
      </c>
      <c r="BJ69" s="976">
        <f t="shared" si="1228"/>
        <v>2516.0370989999997</v>
      </c>
      <c r="BK69" s="976">
        <f t="shared" si="1228"/>
        <v>794.55210999999997</v>
      </c>
      <c r="BL69" s="976">
        <f t="shared" si="1228"/>
        <v>955.23839999999996</v>
      </c>
      <c r="BM69" s="976">
        <f t="shared" si="1228"/>
        <v>170879.03820700003</v>
      </c>
      <c r="BN69" s="976">
        <f t="shared" si="1228"/>
        <v>2380.9195340000001</v>
      </c>
      <c r="BO69" s="976">
        <f t="shared" si="1228"/>
        <v>51917.056675999993</v>
      </c>
      <c r="BP69" s="976">
        <f t="shared" si="1228"/>
        <v>28129.448008000003</v>
      </c>
      <c r="BQ69" s="976">
        <f t="shared" si="1228"/>
        <v>424.21019099999995</v>
      </c>
      <c r="BR69" s="976">
        <f t="shared" si="1228"/>
        <v>799920.45217200008</v>
      </c>
      <c r="BS69" s="976">
        <f>SUM(BS70:BS81)</f>
        <v>459130.88689099997</v>
      </c>
      <c r="BT69" s="977">
        <f t="shared" ref="BT69:CD69" si="1229">SUM(BT70:BT81)</f>
        <v>156.76561999999998</v>
      </c>
      <c r="BU69" s="976">
        <f t="shared" si="1229"/>
        <v>6018.9438730000002</v>
      </c>
      <c r="BV69" s="978">
        <f t="shared" si="1229"/>
        <v>331129.490016</v>
      </c>
      <c r="BW69" s="972">
        <f t="shared" si="1229"/>
        <v>808.82741300000009</v>
      </c>
      <c r="BX69" s="973">
        <f t="shared" si="1229"/>
        <v>0.23999900000000002</v>
      </c>
      <c r="BY69" s="973">
        <f t="shared" si="1229"/>
        <v>2.85</v>
      </c>
      <c r="BZ69" s="973">
        <f t="shared" si="1229"/>
        <v>3.84</v>
      </c>
      <c r="CA69" s="973">
        <f t="shared" si="1229"/>
        <v>0.96100000000000008</v>
      </c>
      <c r="CB69" s="973">
        <f t="shared" si="1229"/>
        <v>1.8034299999999999</v>
      </c>
      <c r="CC69" s="973">
        <f t="shared" si="1229"/>
        <v>2.7559990000000001</v>
      </c>
      <c r="CD69" s="979">
        <f t="shared" si="1229"/>
        <v>0.11600300000000002</v>
      </c>
      <c r="CE69" s="972">
        <f t="shared" ref="CE69:CE81" si="1230">BB69*1000/$D69</f>
        <v>9.1563929679515058E-2</v>
      </c>
      <c r="CF69" s="973">
        <f t="shared" ref="CF69:CF81" si="1231">BC69*1000/$D69</f>
        <v>0.3509127749699153</v>
      </c>
      <c r="CG69" s="973">
        <f t="shared" ref="CG69:CG81" si="1232">BD69*1000/$D69</f>
        <v>8.1294176971445586E-2</v>
      </c>
      <c r="CH69" s="973">
        <f t="shared" ref="CH69:CH81" si="1233">BE69*1000/$D69</f>
        <v>55.892751159668038</v>
      </c>
      <c r="CI69" s="973">
        <f t="shared" ref="CI69:CI81" si="1234">BF69*1000/$D69</f>
        <v>0.11280863985231943</v>
      </c>
      <c r="CJ69" s="973">
        <f t="shared" ref="CJ69:CJ81" si="1235">BG69*1000/$D69</f>
        <v>22.140129408453248</v>
      </c>
      <c r="CK69" s="973">
        <f t="shared" ref="CK69:CK81" si="1236">BH69*1000/$D69</f>
        <v>5.4433534113178697</v>
      </c>
      <c r="CL69" s="973">
        <f t="shared" ref="CL69:CL81" si="1237">BI69*1000/$D69</f>
        <v>27.482576203470142</v>
      </c>
      <c r="CM69" s="973">
        <f t="shared" ref="CM69:CM81" si="1238">BJ69*1000/$D69</f>
        <v>0.24901472866751664</v>
      </c>
      <c r="CN69" s="973">
        <f t="shared" ref="CN69:CN81" si="1239">BK69*1000/$D69</f>
        <v>7.8637623492312778E-2</v>
      </c>
      <c r="CO69" s="973">
        <f t="shared" ref="CO69:CO81" si="1240">BL69*1000/$D69</f>
        <v>9.4540907637384861E-2</v>
      </c>
      <c r="CP69" s="973">
        <f t="shared" ref="CP69:CP81" si="1241">BM69*1000/$D69</f>
        <v>16.91207071270706</v>
      </c>
      <c r="CQ69" s="973">
        <f t="shared" ref="CQ69:CQ81" si="1242">BN69*1000/$D69</f>
        <v>0.23564200701724244</v>
      </c>
      <c r="CR69" s="973">
        <f t="shared" ref="CR69:CR81" si="1243">BO69*1000/$D69</f>
        <v>5.1382834484151712</v>
      </c>
      <c r="CS69" s="973">
        <f t="shared" ref="CS69:CS81" si="1244">BP69*1000/$D69</f>
        <v>2.7839998329369382</v>
      </c>
      <c r="CT69" s="973">
        <f t="shared" ref="CT69:CT81" si="1245">BQ69*1000/$D69</f>
        <v>4.1984510344400296E-2</v>
      </c>
      <c r="CU69" s="973">
        <f t="shared" ref="CU69:CU81" si="1246">BR69*1000/$D69</f>
        <v>79.168933730101514</v>
      </c>
      <c r="CV69" s="973">
        <f t="shared" ref="CV69:CV81" si="1247">BS69*1000/$D69</f>
        <v>45.440646828092994</v>
      </c>
      <c r="CW69" s="973">
        <f t="shared" ref="CW69:CW81" si="1248">BT69*1000/$D69</f>
        <v>1.5515251481868164E-2</v>
      </c>
      <c r="CX69" s="973">
        <f t="shared" ref="CX69:CX81" si="1249">BU69*1000/$D69</f>
        <v>0.59570094415372821</v>
      </c>
      <c r="CY69" s="979">
        <f t="shared" ref="CY69:CY81" si="1250">BV69*1000/$D69</f>
        <v>32.772219512549967</v>
      </c>
      <c r="CZ69" s="962">
        <f>SUM(CZ70:CZ81)</f>
        <v>4709853.5402500005</v>
      </c>
      <c r="DA69" s="963">
        <f t="shared" ref="DA69:DA81" si="1251">+CZ69/365</f>
        <v>12903.708329452056</v>
      </c>
      <c r="DB69" s="964">
        <f t="shared" si="288"/>
        <v>466.138953934835</v>
      </c>
      <c r="DC69" s="965">
        <f t="shared" ref="DC69:DC81" si="1252">+DB69/365</f>
        <v>1.277093024479</v>
      </c>
      <c r="DD69" s="967">
        <f>+(CZ69-CZ82)/CZ82</f>
        <v>3.8782459442109527E-3</v>
      </c>
      <c r="DE69" s="980">
        <f t="shared" ref="DE69:DE81" si="1253">(DB69-DB82)/DB82</f>
        <v>-4.3325743458481376E-4</v>
      </c>
      <c r="DF69" s="963">
        <f>+CZ69-CZ82</f>
        <v>18195.404138000682</v>
      </c>
      <c r="DG69" s="981">
        <f>+DB69-DB82</f>
        <v>-0.20204570514573561</v>
      </c>
      <c r="DH69" s="961">
        <f>+CZ69/$CZ$69</f>
        <v>1</v>
      </c>
      <c r="DI69" s="962">
        <f>SUM(DI70:DI81)</f>
        <v>3027483.7177880886</v>
      </c>
      <c r="DJ69" s="963">
        <f>DI69/365</f>
        <v>8294.4759391454481</v>
      </c>
      <c r="DK69" s="982">
        <f t="shared" si="290"/>
        <v>299.63311623264963</v>
      </c>
      <c r="DL69" s="983">
        <f t="shared" si="291"/>
        <v>0.82091264721273871</v>
      </c>
      <c r="DM69" s="967">
        <f>DI69/CZ69</f>
        <v>0.64279784751595248</v>
      </c>
      <c r="DN69" s="984">
        <f>(DM69-DM82)/DM82</f>
        <v>1.3758398770323213E-2</v>
      </c>
      <c r="DO69" s="984">
        <f>+ROUND(DM69,3)-ROUND(DM82,3)</f>
        <v>9.000000000000008E-3</v>
      </c>
      <c r="DP69" s="984">
        <f>(DI69-DI82)/DI82</f>
        <v>1.769000316876387E-2</v>
      </c>
      <c r="DQ69" s="984">
        <f>(DK69-DK82)/DK82</f>
        <v>1.3319180407182985E-2</v>
      </c>
      <c r="DR69" s="985">
        <f>DI69-DI82</f>
        <v>52625.255622336175</v>
      </c>
      <c r="DS69" s="985">
        <f>DK69-DK82</f>
        <v>3.9384111228067695</v>
      </c>
      <c r="DT69" s="986">
        <f>DI69/$DI$69</f>
        <v>1</v>
      </c>
      <c r="DU69" s="987"/>
      <c r="DV69" s="988">
        <f>SUM(DATI!AJ67:AJ78)/SUM(DATI!AK67:AK78)</f>
        <v>0.99999817759293608</v>
      </c>
      <c r="DW69" s="989">
        <f>SUM(DW70:DW81)</f>
        <v>2982179.898184</v>
      </c>
      <c r="DX69" s="963">
        <f t="shared" ref="DX69:DX81" si="1254">+DW69/365</f>
        <v>8170.355885435617</v>
      </c>
      <c r="DY69" s="990">
        <f t="shared" si="1013"/>
        <v>295.14935152552425</v>
      </c>
      <c r="DZ69" s="965">
        <f t="shared" si="1014"/>
        <v>0.80862836034390217</v>
      </c>
      <c r="EA69" s="967">
        <f>+DW69/CZ69</f>
        <v>0.63317890305899083</v>
      </c>
      <c r="EB69" s="991">
        <f>+(EA69-EA82)/EA82</f>
        <v>1.93322533939175E-2</v>
      </c>
      <c r="EC69" s="962">
        <f>CZ69-DI69</f>
        <v>1682369.8224619119</v>
      </c>
      <c r="ED69" s="963">
        <f t="shared" ref="ED69:ED81" si="1255">EC69/365</f>
        <v>4609.2323903066081</v>
      </c>
      <c r="EE69" s="992">
        <f t="shared" si="296"/>
        <v>166.50583770218535</v>
      </c>
      <c r="EF69" s="993">
        <f t="shared" si="297"/>
        <v>0.45618037726626121</v>
      </c>
      <c r="EG69" s="994">
        <f t="shared" ref="EG69:EG81" si="1256">(EC69-EC82)/EC82</f>
        <v>-2.0054670330403084E-2</v>
      </c>
      <c r="EH69" s="994">
        <f t="shared" ref="EH69:EH81" si="1257">(EE69-EE82)/EE82</f>
        <v>-2.4263385497780537E-2</v>
      </c>
      <c r="EI69" s="967">
        <f t="shared" ref="EI69:EI81" si="1258">EC69/CZ69</f>
        <v>0.35720215248404757</v>
      </c>
      <c r="EJ69" s="995">
        <f t="shared" ref="EJ69:EJ81" si="1259">(EC69-EC82)</f>
        <v>-34429.851484335493</v>
      </c>
      <c r="EK69" s="995">
        <f t="shared" ref="EK69:EK81" si="1260">(EE69-EE82)</f>
        <v>-4.1404568279525336</v>
      </c>
      <c r="EL69" s="962">
        <f>SUM(EL70:EL81)</f>
        <v>1342463.2615360001</v>
      </c>
      <c r="EM69" s="963">
        <f t="shared" ref="EM69:EM81" si="1261">+EL69/365</f>
        <v>3677.9815384547946</v>
      </c>
      <c r="EN69" s="990">
        <f t="shared" si="300"/>
        <v>132.86494263155399</v>
      </c>
      <c r="EO69" s="965">
        <f t="shared" ref="EO69:EO81" si="1262">+EN69/365</f>
        <v>0.36401354145631232</v>
      </c>
      <c r="EP69" s="967">
        <f>+(EL69-EL82)/EL82</f>
        <v>-3.6791825364046057E-2</v>
      </c>
      <c r="EQ69" s="980">
        <f>(EN69-EN82)/EN82</f>
        <v>-4.0928657012908792E-2</v>
      </c>
      <c r="ER69" s="967">
        <f>+EL69/$EL$69</f>
        <v>1</v>
      </c>
      <c r="ES69" s="963">
        <f>+EL69-EL82</f>
        <v>-51278.295986999758</v>
      </c>
      <c r="ET69" s="967">
        <f t="shared" ref="ET69:ET81" si="1263">+EL69/CZ69</f>
        <v>0.28503291027277711</v>
      </c>
      <c r="EU69" s="981">
        <f>+EN69-EN82</f>
        <v>-5.6700512488150423</v>
      </c>
      <c r="EV69" s="962">
        <f>SUM(EV70:EV81)</f>
        <v>251315.08052899997</v>
      </c>
      <c r="EW69" s="963">
        <f t="shared" ref="EW69:EW81" si="1264">+EV69/365</f>
        <v>688.53446720273962</v>
      </c>
      <c r="EX69" s="990">
        <f t="shared" si="304"/>
        <v>24.872906926872002</v>
      </c>
      <c r="EY69" s="965">
        <f t="shared" si="1015"/>
        <v>6.814495048458083E-2</v>
      </c>
      <c r="EZ69" s="967">
        <f>(EV69-EV82)/EV82</f>
        <v>3.4673018350225328E-3</v>
      </c>
      <c r="FA69" s="980">
        <f>(EX69-EX82)/EX82</f>
        <v>-8.4243660173730843E-4</v>
      </c>
      <c r="FB69" s="963">
        <f>+EV69-EV82</f>
        <v>868.37432399994577</v>
      </c>
      <c r="FC69" s="981">
        <f>+EX69-EX82</f>
        <v>-2.0971514358091525E-2</v>
      </c>
      <c r="FD69" s="963">
        <f>SUM(FD70:FD81)</f>
        <v>45303.81960408928</v>
      </c>
      <c r="FE69" s="996">
        <f t="shared" ref="FE69:FE81" si="1265">+FD69/CZ69</f>
        <v>9.618944456961721E-3</v>
      </c>
      <c r="FF69" s="963">
        <f>+EV69-FD69</f>
        <v>206011.26092491069</v>
      </c>
      <c r="FG69" s="996">
        <f>+FF69/CZ69</f>
        <v>4.3740481347106931E-2</v>
      </c>
      <c r="FH69" s="962">
        <f>SUM(FH70:FH81)</f>
        <v>133895.300001</v>
      </c>
      <c r="FI69" s="963">
        <f>+FH69/365</f>
        <v>366.8364383589041</v>
      </c>
      <c r="FJ69" s="984">
        <f t="shared" ref="FJ69:FJ81" si="1266">FH69/CZ69</f>
        <v>2.8428760864163259E-2</v>
      </c>
      <c r="FK69" s="984">
        <f>+(FH69-FH82)/FH82</f>
        <v>5.5878852777023601E-3</v>
      </c>
      <c r="FL69" s="997">
        <f>SUM(FL70:FL81)</f>
        <v>52345.422820343607</v>
      </c>
      <c r="FM69" s="998"/>
      <c r="FN69" s="999">
        <f>SUM(DATI!AN67:AN78)/SUM(DATI!AO67:AO78)</f>
        <v>0.99996639165079004</v>
      </c>
      <c r="FO69" s="1000">
        <f>FL69/FH69</f>
        <v>0.39094294437484112</v>
      </c>
      <c r="FP69" s="1001">
        <f t="shared" ref="FP69:FP81" si="1267">FL69/CZ69</f>
        <v>1.1114023477164238E-2</v>
      </c>
      <c r="FQ69" s="1000">
        <f>(FL69-FL82)/FL82</f>
        <v>-1.070435873991921E-2</v>
      </c>
      <c r="FR69" s="962">
        <f>SUM(FR70:FR81)</f>
        <v>189119.64267900001</v>
      </c>
      <c r="FS69" s="997">
        <f>SUM(FS70:FS81)</f>
        <v>717.98900099999992</v>
      </c>
      <c r="FT69" s="997">
        <f>SUM(FT70:FT81)</f>
        <v>110525.82801999999</v>
      </c>
      <c r="FU69" s="975">
        <f t="shared" ref="FU69:GL69" si="1268">SUM(FU70:FU81)</f>
        <v>1105.8628669999998</v>
      </c>
      <c r="FV69" s="976">
        <f t="shared" si="1268"/>
        <v>3620.432401</v>
      </c>
      <c r="FW69" s="976">
        <f t="shared" si="1268"/>
        <v>214.862844</v>
      </c>
      <c r="FX69" s="976">
        <f t="shared" si="1268"/>
        <v>564712.61504199996</v>
      </c>
      <c r="FY69" s="976">
        <f t="shared" si="1268"/>
        <v>1139.8899999999999</v>
      </c>
      <c r="FZ69" s="976">
        <f t="shared" si="1268"/>
        <v>223489.43219899997</v>
      </c>
      <c r="GA69" s="976">
        <f t="shared" si="1268"/>
        <v>55424.479124000005</v>
      </c>
      <c r="GB69" s="976">
        <f t="shared" si="1268"/>
        <v>277642.39799999999</v>
      </c>
      <c r="GC69" s="976">
        <f t="shared" si="1268"/>
        <v>2516.0370989999997</v>
      </c>
      <c r="GD69" s="976">
        <f t="shared" si="1268"/>
        <v>1228.0331100000001</v>
      </c>
      <c r="GE69" s="976">
        <f t="shared" si="1268"/>
        <v>955.56840000000011</v>
      </c>
      <c r="GF69" s="976">
        <f t="shared" si="1268"/>
        <v>170879.03820700003</v>
      </c>
      <c r="GG69" s="976">
        <f t="shared" si="1268"/>
        <v>2380.9195340000001</v>
      </c>
      <c r="GH69" s="976">
        <f t="shared" si="1268"/>
        <v>51917.056675999993</v>
      </c>
      <c r="GI69" s="976">
        <f t="shared" si="1268"/>
        <v>6.2429999999999994</v>
      </c>
      <c r="GJ69" s="976">
        <f t="shared" si="1268"/>
        <v>28129.448008000003</v>
      </c>
      <c r="GK69" s="976">
        <f t="shared" si="1268"/>
        <v>433.04010100000005</v>
      </c>
      <c r="GL69" s="976">
        <f t="shared" si="1268"/>
        <v>799688.19217200007</v>
      </c>
      <c r="GM69" s="976">
        <f>SUM(GM70:GM81)</f>
        <v>458456.09689099999</v>
      </c>
      <c r="GN69" s="976">
        <f t="shared" ref="GN69:GP69" si="1269">SUM(GN70:GN81)</f>
        <v>156.76561999999998</v>
      </c>
      <c r="GO69" s="976">
        <f t="shared" si="1269"/>
        <v>6021.4208729999991</v>
      </c>
      <c r="GP69" s="978">
        <f t="shared" si="1269"/>
        <v>332062.066016</v>
      </c>
      <c r="GQ69" s="972">
        <f>SUM(GQ70:GQ81)</f>
        <v>202.29641299999997</v>
      </c>
      <c r="GR69" s="973">
        <f t="shared" ref="GR69:GX69" si="1270">SUM(GR70:GR81)</f>
        <v>0.23999900000000002</v>
      </c>
      <c r="GS69" s="973">
        <f t="shared" si="1270"/>
        <v>2.85</v>
      </c>
      <c r="GT69" s="973">
        <f t="shared" si="1270"/>
        <v>3.84</v>
      </c>
      <c r="GU69" s="973">
        <f t="shared" si="1270"/>
        <v>0.96100000000000008</v>
      </c>
      <c r="GV69" s="973">
        <f t="shared" si="1270"/>
        <v>1.8034299999999999</v>
      </c>
      <c r="GW69" s="973">
        <f t="shared" si="1270"/>
        <v>2.7559990000000001</v>
      </c>
      <c r="GX69" s="979">
        <f t="shared" si="1270"/>
        <v>0.116003</v>
      </c>
      <c r="GY69" s="972">
        <f t="shared" ref="GY69:GY81" si="1271">FU69*1000/$D69</f>
        <v>0.10944836301457377</v>
      </c>
      <c r="GZ69" s="973">
        <f t="shared" ref="GZ69:GZ81" si="1272">FV69*1000/$D69</f>
        <v>0.35831784529426014</v>
      </c>
      <c r="HA69" s="973">
        <f t="shared" ref="HA69:HA81" si="1273">FW69*1000/$D69</f>
        <v>2.1265192321947939E-2</v>
      </c>
      <c r="HB69" s="973">
        <f t="shared" ref="HB69:HB81" si="1274">FX69*1000/$D69</f>
        <v>55.890176923741542</v>
      </c>
      <c r="HC69" s="973">
        <f t="shared" ref="HC69:HC81" si="1275">FY69*1000/$D69</f>
        <v>0.11281606267794367</v>
      </c>
      <c r="HD69" s="973">
        <f t="shared" ref="HD69:HD81" si="1276">FZ69*1000/$D69</f>
        <v>22.118974454395097</v>
      </c>
      <c r="HE69" s="973">
        <f t="shared" ref="HE69:HE81" si="1277">GA69*1000/$D69</f>
        <v>5.4854165847104248</v>
      </c>
      <c r="HF69" s="973">
        <f t="shared" ref="HF69:HF81" si="1278">GB69*1000/$D69</f>
        <v>27.478548083431374</v>
      </c>
      <c r="HG69" s="973">
        <f t="shared" ref="HG69:HG81" si="1279">GC69*1000/$D69</f>
        <v>0.24901472866751664</v>
      </c>
      <c r="HH69" s="973">
        <f t="shared" ref="HH69:HH81" si="1280">GD69*1000/$D69</f>
        <v>0.12153967515141822</v>
      </c>
      <c r="HI69" s="973">
        <f t="shared" ref="HI69:HI81" si="1281">GE69*1000/$D69</f>
        <v>9.4573568070131661E-2</v>
      </c>
      <c r="HJ69" s="973">
        <f t="shared" ref="HJ69:HJ81" si="1282">GF69*1000/$D69</f>
        <v>16.91207071270706</v>
      </c>
      <c r="HK69" s="973">
        <f t="shared" ref="HK69:HK81" si="1283">GG69*1000/$D69</f>
        <v>0.23564200701724244</v>
      </c>
      <c r="HL69" s="973">
        <f t="shared" ref="HL69:HL81" si="1284">GH69*1000/$D69</f>
        <v>5.1382834484151712</v>
      </c>
      <c r="HM69" s="973">
        <f t="shared" ref="HM69:HM81" si="1285">GI69*1000/$D69</f>
        <v>6.1787600496398978E-4</v>
      </c>
      <c r="HN69" s="973">
        <f t="shared" ref="HN69:HN81" si="1286">GJ69*1000/$D69</f>
        <v>2.7839998329369382</v>
      </c>
      <c r="HO69" s="973">
        <f t="shared" ref="HO69:HO81" si="1287">GK69*1000/$D69</f>
        <v>4.28584154405066E-2</v>
      </c>
      <c r="HP69" s="973">
        <f t="shared" ref="HP69:HP81" si="1288">GL69*1000/$D69</f>
        <v>79.145946723708278</v>
      </c>
      <c r="HQ69" s="973">
        <f t="shared" ref="HQ69:HQ81" si="1289">GM69*1000/$D69</f>
        <v>45.373862181386343</v>
      </c>
      <c r="HR69" s="973">
        <f t="shared" ref="HR69:HR81" si="1290">GN69*1000/$D69</f>
        <v>1.5515251481868164E-2</v>
      </c>
      <c r="HS69" s="973">
        <f t="shared" ref="HS69:HS81" si="1291">GO69*1000/$D69</f>
        <v>0.59594609534134546</v>
      </c>
      <c r="HT69" s="979">
        <f t="shared" ref="HT69:HT81" si="1292">GP69*1000/$D69</f>
        <v>32.864517499608318</v>
      </c>
      <c r="HU69" s="1002">
        <f>SUM(HU70:HU81)</f>
        <v>1682342.4224719109</v>
      </c>
      <c r="HV69" s="1003">
        <f>SUM(HV70:HV81)</f>
        <v>1355502.0291159996</v>
      </c>
      <c r="HW69" s="1004">
        <f>SUM(HW70:HW81)</f>
        <v>3838.3324000000002</v>
      </c>
      <c r="HX69" s="1005">
        <f>SUM(HX70:HX81)</f>
        <v>3838.3324000000002</v>
      </c>
      <c r="HY69" s="1005">
        <f>SUM(HY70:HY81)</f>
        <v>0</v>
      </c>
      <c r="HZ69" s="1006">
        <f t="shared" ref="HZ69:HZ81" si="1293">IF(HW82&gt;0,(HW69-HW82)/HW82,0)</f>
        <v>-0.85866805497173193</v>
      </c>
      <c r="IA69" s="1006">
        <f t="shared" ref="IA69:IA81" si="1294">+HW69/CZ69</f>
        <v>8.1495791051631311E-4</v>
      </c>
      <c r="IB69" s="1007">
        <f t="shared" ref="IB69:IB81" si="1295">HW69/HU69</f>
        <v>2.2815405167993298E-3</v>
      </c>
      <c r="IC69" s="1005">
        <f>SUM(IC70:IC81)</f>
        <v>47910.703392264288</v>
      </c>
      <c r="ID69" s="1008">
        <f>SUM(ID70:ID81)</f>
        <v>51749.035792264287</v>
      </c>
      <c r="IE69" s="1009">
        <f t="shared" ref="IE69:IE81" si="1296">+(HW69+IC69)/CZ69</f>
        <v>1.098739808998762E-2</v>
      </c>
      <c r="IF69" s="1009">
        <f t="shared" ref="IF69:IF81" si="1297">+(HW69+IC69)/HU69</f>
        <v>3.0760108703808371E-2</v>
      </c>
      <c r="IG69" s="1004">
        <f>SUM(IG70:IG81)</f>
        <v>3838.3324000000002</v>
      </c>
      <c r="IH69" s="1010">
        <f t="shared" si="1016"/>
        <v>7.9292266771929993E-4</v>
      </c>
      <c r="II69" s="1005">
        <f t="shared" ref="II69:IJ69" si="1298">SUM(II70:II81)</f>
        <v>3838.3324000000002</v>
      </c>
      <c r="IJ69" s="1005">
        <f t="shared" si="1298"/>
        <v>0</v>
      </c>
      <c r="IK69" s="1005">
        <f>SUM(IK70:IK81)</f>
        <v>897774.16596356372</v>
      </c>
      <c r="IL69" s="1011">
        <f>SUM(IL70:IL81)</f>
        <v>631605.47073595691</v>
      </c>
      <c r="IM69" s="1004">
        <f>SUM(IM70:IM81)</f>
        <v>332926.30920643406</v>
      </c>
      <c r="IN69" s="1006">
        <f t="shared" ref="IN69:IN81" si="1299">+IL69/CZ69</f>
        <v>0.13410299605673748</v>
      </c>
      <c r="IO69" s="1007">
        <f t="shared" ref="IO69:IO81" si="1300">+(IL69)/(HU69)</f>
        <v>0.37543217260605127</v>
      </c>
      <c r="IP69" s="1004">
        <f t="shared" ref="IP69" si="1301">SUM(IP70:IP81)</f>
        <v>313383.10553439293</v>
      </c>
      <c r="IQ69" s="1006">
        <f t="shared" si="1017"/>
        <v>6.4738678718521028E-2</v>
      </c>
      <c r="IR69" s="1005">
        <f>SUM(IR70:IR81)</f>
        <v>579551.8007619998</v>
      </c>
      <c r="IS69" s="1011">
        <f>SUM(IS70:IS81)</f>
        <v>1046898.6193359538</v>
      </c>
      <c r="IT69" s="1012">
        <f>SUM(IT70:IT81)</f>
        <v>780729.92410834681</v>
      </c>
      <c r="IU69" s="1005">
        <f>SUM(IU70:IU81)</f>
        <v>266168.69522760692</v>
      </c>
      <c r="IV69" s="1006">
        <f t="shared" ref="IV69:IV81" si="1302">IF(IS82&gt;0,(IS69-IS82)/IS82,0)</f>
        <v>5.6358012122160114E-3</v>
      </c>
      <c r="IW69" s="1006">
        <f t="shared" ref="IW69:IW81" si="1303">+IS69/CZ69</f>
        <v>0.22227838092824945</v>
      </c>
      <c r="IX69" s="1007">
        <f>IS69/HU69</f>
        <v>0.62228628687714926</v>
      </c>
      <c r="IY69" s="1005">
        <f>SUM(IY70:IY81)</f>
        <v>250768.45813725851</v>
      </c>
      <c r="IZ69" s="1013">
        <f>SUM(IZ70:IZ81)</f>
        <v>1297667.077473212</v>
      </c>
      <c r="JA69" s="1009">
        <f t="shared" ref="JA69:JA81" si="1304">+(IS69+IY69)/CZ69</f>
        <v>0.27552174741389762</v>
      </c>
      <c r="JB69" s="1014">
        <f t="shared" ref="JB69:JB81" si="1305">+(IS69+IY69)/HU69</f>
        <v>0.77134539326810481</v>
      </c>
      <c r="JC69" s="1011">
        <f>SUM(JC70:JC81)</f>
        <v>1038280.5911816069</v>
      </c>
      <c r="JD69" s="1006">
        <f t="shared" si="1018"/>
        <v>0.21448799384881087</v>
      </c>
      <c r="JE69" s="1005">
        <f t="shared" ref="JE69:JF69" si="1306">SUM(JE70:JE81)</f>
        <v>772111.89595399983</v>
      </c>
      <c r="JF69" s="1005">
        <f t="shared" si="1306"/>
        <v>266168.69522760692</v>
      </c>
      <c r="JG69" s="962">
        <f t="shared" ref="JG69:JG81" si="1307">+JT69+JU69+JV69+JW69+JX69+JY69+JZ69+KA69+KB69+KC69+KE69+KF69+KG69+KH69+KI69+FD69+FL69</f>
        <v>2935628.2540071812</v>
      </c>
      <c r="JH69" s="965">
        <f t="shared" si="350"/>
        <v>290.54208836222489</v>
      </c>
      <c r="JI69" s="967">
        <f t="shared" ref="JI69:JI81" si="1308">+JG69/CZ69</f>
        <v>0.62329501945645571</v>
      </c>
      <c r="JJ69" s="998"/>
      <c r="JK69" s="999">
        <f>SUM(DATI!CO67:CO78)/SUM(DATI!CP67:CP78)</f>
        <v>0.98204344116134978</v>
      </c>
      <c r="JL69" s="1015">
        <f>(JG69-JG82)/JG82</f>
        <v>1.4160184547301521E-2</v>
      </c>
      <c r="JM69" s="1016">
        <f t="shared" ref="JM69:JM81" si="1309">IF(JI82&gt;0,(JI69-JI82)/JI82,0)</f>
        <v>1.0242216767452371E-2</v>
      </c>
      <c r="JN69" s="1017">
        <f t="shared" ref="JN69:JN81" si="1310">+JG69+IS69</f>
        <v>3982526.8733431352</v>
      </c>
      <c r="JO69" s="1018">
        <f t="shared" ref="JO69:JO81" si="1311">+JG69+IS69+IY69</f>
        <v>4233295.3314803941</v>
      </c>
      <c r="JP69" s="967">
        <f t="shared" ref="JP69:JP81" si="1312">+JN69/CZ69</f>
        <v>0.8455734003847053</v>
      </c>
      <c r="JQ69" s="984">
        <f t="shared" ref="JQ69:JQ81" si="1313">JP69-JP82</f>
        <v>6.7076772416253538E-3</v>
      </c>
      <c r="JR69" s="960">
        <f t="shared" ref="JR69:JR81" si="1314">+JO69/CZ69</f>
        <v>0.89881676687035361</v>
      </c>
      <c r="JS69" s="991">
        <f t="shared" ref="JS69:JS81" si="1315">JR69-JR82</f>
        <v>1.662664657483548E-3</v>
      </c>
      <c r="JT69" s="975">
        <f t="shared" ref="JT69:KI69" si="1316">SUM(JT70:JT81)</f>
        <v>537893.98199387849</v>
      </c>
      <c r="JU69" s="976">
        <f t="shared" si="1316"/>
        <v>434843.50085613155</v>
      </c>
      <c r="JV69" s="976">
        <f t="shared" si="1316"/>
        <v>233612.07018593745</v>
      </c>
      <c r="JW69" s="976">
        <f t="shared" si="1316"/>
        <v>799688.19217200007</v>
      </c>
      <c r="JX69" s="976">
        <f t="shared" si="1316"/>
        <v>458456.09689099999</v>
      </c>
      <c r="JY69" s="976">
        <f t="shared" si="1316"/>
        <v>213146.24924204501</v>
      </c>
      <c r="JZ69" s="976">
        <f t="shared" si="1316"/>
        <v>71889.240866904816</v>
      </c>
      <c r="KA69" s="976">
        <f t="shared" si="1316"/>
        <v>2788.0899288497344</v>
      </c>
      <c r="KB69" s="976">
        <f t="shared" si="1316"/>
        <v>46725.349770600915</v>
      </c>
      <c r="KC69" s="976">
        <f t="shared" si="1316"/>
        <v>0</v>
      </c>
      <c r="KD69" s="976">
        <f t="shared" si="1316"/>
        <v>8286.7043250000006</v>
      </c>
      <c r="KE69" s="976">
        <f t="shared" si="1316"/>
        <v>1083.74563075266</v>
      </c>
      <c r="KF69" s="976">
        <f t="shared" si="1316"/>
        <v>1203.4724712228724</v>
      </c>
      <c r="KG69" s="976">
        <f t="shared" si="1316"/>
        <v>2465.7164050095989</v>
      </c>
      <c r="KH69" s="976">
        <f t="shared" si="1316"/>
        <v>25316.502536541702</v>
      </c>
      <c r="KI69" s="976">
        <f t="shared" si="1316"/>
        <v>8866.8026318736283</v>
      </c>
      <c r="KJ69" s="1019">
        <f t="shared" si="353"/>
        <v>53.235909769109398</v>
      </c>
      <c r="KK69" s="1020">
        <f t="shared" ref="KK69:KK81" si="1317">+(KJ69-KJ82)/KJ82</f>
        <v>8.6674184669977856E-3</v>
      </c>
      <c r="KL69" s="1021">
        <f t="shared" si="354"/>
        <v>43.0368997426785</v>
      </c>
      <c r="KM69" s="1020">
        <f t="shared" ref="KM69:KM81" si="1318">+(KL69-KL82)/KL82</f>
        <v>6.3517471051904957E-3</v>
      </c>
      <c r="KN69" s="1021">
        <f t="shared" si="355"/>
        <v>23.120822142856682</v>
      </c>
      <c r="KO69" s="1020">
        <f t="shared" ref="KO69:KO81" si="1319">+(KN69-KN82)/KN82</f>
        <v>6.3501269442391164E-2</v>
      </c>
      <c r="KP69" s="1021">
        <f t="shared" si="356"/>
        <v>79.145946723708278</v>
      </c>
      <c r="KQ69" s="1020">
        <f t="shared" ref="KQ69:KQ81" si="1320">+(KP69-KP82)/KP82</f>
        <v>2.2901176595435946E-2</v>
      </c>
      <c r="KR69" s="1021">
        <f t="shared" si="357"/>
        <v>45.373862181386343</v>
      </c>
      <c r="KS69" s="1020">
        <f t="shared" ref="KS69:KS81" si="1321">+(KR69-KR82)/KR82</f>
        <v>-1.9295365205104855E-2</v>
      </c>
      <c r="KT69" s="1021">
        <f t="shared" si="358"/>
        <v>21.095299207870195</v>
      </c>
      <c r="KU69" s="1020">
        <f t="shared" ref="KU69:KU81" si="1322">+(KT69-KT82)/KT82</f>
        <v>3.1899482887863019E-2</v>
      </c>
      <c r="KV69" s="1021">
        <f t="shared" si="359"/>
        <v>7.1149506562129012</v>
      </c>
      <c r="KW69" s="1020">
        <f t="shared" ref="KW69:KW81" si="1323">+(KV69-KV82)/KV82</f>
        <v>3.6393500581872996E-2</v>
      </c>
      <c r="KX69" s="1021">
        <f t="shared" si="360"/>
        <v>0.27594007155502304</v>
      </c>
      <c r="KY69" s="1020">
        <f t="shared" ref="KY69:KY81" si="1324">+(KX69-KX82)/KX82</f>
        <v>0.31061033424847423</v>
      </c>
      <c r="KZ69" s="1021">
        <f t="shared" si="361"/>
        <v>4.6244549810674318</v>
      </c>
      <c r="LA69" s="1020">
        <f t="shared" ref="LA69:LA81" si="1325">+(KZ69-KZ82)/KZ82</f>
        <v>7.5267840071635755E-2</v>
      </c>
      <c r="LB69" s="1022" t="s">
        <v>177</v>
      </c>
      <c r="LC69" s="1023" t="s">
        <v>177</v>
      </c>
      <c r="LD69" s="1021">
        <f t="shared" si="362"/>
        <v>0.82014348272446203</v>
      </c>
      <c r="LE69" s="1020">
        <f t="shared" ref="LE69:LE81" si="1326">+(LD69-LD82)/LD82</f>
        <v>4.6242443868129819E-2</v>
      </c>
      <c r="LF69" s="1021">
        <f t="shared" si="363"/>
        <v>0.10725939784184411</v>
      </c>
      <c r="LG69" s="1020">
        <f t="shared" ref="LG69:LG81" si="1327">+(LF69-LF82)/LF82</f>
        <v>8.7836238930139185E-2</v>
      </c>
      <c r="LH69" s="1021">
        <f t="shared" si="364"/>
        <v>0.11910888396657515</v>
      </c>
      <c r="LI69" s="1020">
        <f t="shared" ref="LI69:LI81" si="1328">+(LH69-LH82)/LH82</f>
        <v>8.7703070425774174E-2</v>
      </c>
      <c r="LJ69" s="1021">
        <f t="shared" si="365"/>
        <v>0.24403443884374534</v>
      </c>
      <c r="LK69" s="1020">
        <f t="shared" ref="LK69:LK81" si="1329">+(LJ69-LJ82)/LJ82</f>
        <v>5.7875185568171783E-2</v>
      </c>
      <c r="LL69" s="1021">
        <f t="shared" si="366"/>
        <v>2.5055997832675163</v>
      </c>
      <c r="LM69" s="1020">
        <f t="shared" ref="LM69:LM81" si="1330">+(LL69-LL82)/LL82</f>
        <v>2.9326202237633183E-2</v>
      </c>
      <c r="LN69" s="1021">
        <f t="shared" si="367"/>
        <v>0.87755639708253541</v>
      </c>
      <c r="LO69" s="1024">
        <f t="shared" ref="LO69:LO81" si="1331">+(LN69-LN82)/LN82</f>
        <v>6.1003929716909044E-2</v>
      </c>
      <c r="LP69" s="1025">
        <f t="shared" ref="LP69:LP81" si="1332">+JT69/CZ69</f>
        <v>0.11420609524204588</v>
      </c>
      <c r="LQ69" s="1026">
        <f t="shared" ref="LQ69:LQ81" si="1333">+JU69/CZ69</f>
        <v>9.2326331836010744E-2</v>
      </c>
      <c r="LR69" s="1026">
        <f t="shared" ref="LR69:LR81" si="1334">+JV69/CZ69</f>
        <v>4.9600708002809205E-2</v>
      </c>
      <c r="LS69" s="1026">
        <f t="shared" ref="LS69:LS81" si="1335">+JW69/CZ69</f>
        <v>0.16979045852231583</v>
      </c>
      <c r="LT69" s="1026">
        <f t="shared" ref="LT69:LT81" si="1336">+JX69/CZ69</f>
        <v>9.7339777760194424E-2</v>
      </c>
      <c r="LU69" s="1026">
        <f t="shared" ref="LU69:LU81" si="1337">+JY69/CZ69</f>
        <v>4.5255387969183249E-2</v>
      </c>
      <c r="LV69" s="1026">
        <f t="shared" ref="LV69:LV81" si="1338">+JZ69/CZ69</f>
        <v>1.5263583092880827E-2</v>
      </c>
      <c r="LW69" s="1026">
        <f t="shared" ref="LW69:LW81" si="1339">+KA69/CZ69</f>
        <v>5.9196956020457102E-4</v>
      </c>
      <c r="LX69" s="1027">
        <f t="shared" ref="LX69:LX81" si="1340">+KB69/CZ69</f>
        <v>9.9207649179088309E-3</v>
      </c>
      <c r="LY69" s="1028" t="s">
        <v>177</v>
      </c>
      <c r="LZ69" s="1027">
        <f t="shared" ref="LZ69:LZ81" si="1341">+KD69/CZ69</f>
        <v>1.7594399176497832E-3</v>
      </c>
      <c r="MA69" s="1027">
        <f t="shared" ref="MA69:MA81" si="1342">+KE69/CZ69</f>
        <v>2.3010176887477786E-4</v>
      </c>
      <c r="MB69" s="1027">
        <f t="shared" ref="MB69:MB81" si="1343">+KF69/CZ69</f>
        <v>2.5552227069018196E-4</v>
      </c>
      <c r="MC69" s="1027">
        <f t="shared" ref="MC69:MC81" si="1344">+KG69/CZ69</f>
        <v>5.2352294693195874E-4</v>
      </c>
      <c r="MD69" s="1027">
        <f t="shared" ref="MD69:MD81" si="1345">+KH69/CZ69</f>
        <v>5.3752207622145918E-3</v>
      </c>
      <c r="ME69" s="1027">
        <f t="shared" ref="ME69:ME81" si="1346">+KI69/CZ69</f>
        <v>1.882606870064791E-3</v>
      </c>
      <c r="MF69" s="1029">
        <f t="shared" ref="MF69:MF81" si="1347">+JT69/DW69</f>
        <v>0.1803693943217273</v>
      </c>
      <c r="MG69" s="1026">
        <f t="shared" ref="MG69:MG81" si="1348">+JU69/DW69</f>
        <v>0.14581397357045084</v>
      </c>
      <c r="MH69" s="1026">
        <f t="shared" ref="MH69:MH81" si="1349">+JV69/DW69</f>
        <v>7.8336008611752647E-2</v>
      </c>
      <c r="MI69" s="1026">
        <f t="shared" ref="MI69:MI81" si="1350">+JW69/DW69</f>
        <v>0.26815558399376599</v>
      </c>
      <c r="MJ69" s="1026">
        <f t="shared" ref="MJ69:MJ81" si="1351">+JX69/DW69</f>
        <v>0.15373187149781845</v>
      </c>
      <c r="MK69" s="1026">
        <f t="shared" ref="MK69:MK81" si="1352">+JY69/DW69</f>
        <v>7.1473303596419693E-2</v>
      </c>
      <c r="ML69" s="1026">
        <f t="shared" ref="ML69:ML81" si="1353">+JZ69/DW69</f>
        <v>2.4106272364950821E-2</v>
      </c>
      <c r="MM69" s="1026">
        <f t="shared" ref="MM69:MM81" si="1354">+KA69/DW69</f>
        <v>9.3491674682253181E-4</v>
      </c>
      <c r="MN69" s="1027">
        <f t="shared" ref="MN69:MN81" si="1355">+KB69/DW69</f>
        <v>1.5668186147674842E-2</v>
      </c>
      <c r="MO69" s="1028" t="s">
        <v>177</v>
      </c>
      <c r="MP69" s="1027">
        <f t="shared" ref="MP69:MP81" si="1356">+KD69/DW69</f>
        <v>2.7787405884018576E-3</v>
      </c>
      <c r="MQ69" s="1027">
        <f t="shared" ref="MQ69:MQ81" si="1357">+KE69/DW69</f>
        <v>3.6340719465402049E-4</v>
      </c>
      <c r="MR69" s="1027">
        <f t="shared" ref="MR69:MR81" si="1358">+KF69/DW69</f>
        <v>4.0355461853784462E-4</v>
      </c>
      <c r="MS69" s="1027">
        <f t="shared" ref="MS69:MS81" si="1359">+KG69/DW69</f>
        <v>8.2681678811901934E-4</v>
      </c>
      <c r="MT69" s="1027">
        <f t="shared" ref="MT69:MT81" si="1360">+KH69/DW69</f>
        <v>8.4892606753731396E-3</v>
      </c>
      <c r="MU69" s="1027">
        <f t="shared" ref="MU69:MU81" si="1361">+KI69/DW69</f>
        <v>2.9732621554028555E-3</v>
      </c>
      <c r="MV69" s="962">
        <f t="shared" si="1019"/>
        <v>3054501.9654667811</v>
      </c>
      <c r="MW69" s="965">
        <f t="shared" si="1020"/>
        <v>290.54208836222489</v>
      </c>
      <c r="MX69" s="960">
        <f t="shared" si="1021"/>
        <v>0.63099898461419468</v>
      </c>
      <c r="MY69" s="1509"/>
      <c r="MZ69" s="1510"/>
      <c r="NA69" s="1511"/>
      <c r="NB69" s="1017">
        <f t="shared" si="1163"/>
        <v>4101400.5848027351</v>
      </c>
      <c r="NC69" s="1018">
        <f t="shared" si="1164"/>
        <v>4352169.0429399945</v>
      </c>
      <c r="ND69" s="967">
        <f t="shared" si="1022"/>
        <v>0.84726729063050432</v>
      </c>
      <c r="NE69" s="961">
        <f t="shared" si="1023"/>
        <v>0.89907103613364292</v>
      </c>
    </row>
    <row r="70" spans="1:369" outlineLevel="1" x14ac:dyDescent="0.2">
      <c r="A70" s="795" t="s">
        <v>178</v>
      </c>
      <c r="B70" s="400">
        <f>DATI!D67</f>
        <v>243</v>
      </c>
      <c r="C70" s="1514" t="str">
        <f>DATI!F67 &amp; "/" &amp; DATI!E67 &amp; " (" &amp; TEXT(DATI!F67/DATI!E67,"0,0%") &amp; ")"</f>
        <v>241/242 (99,6%)</v>
      </c>
      <c r="D70" s="401">
        <f>DATI!G67</f>
        <v>1116384</v>
      </c>
      <c r="E70" s="402">
        <f t="shared" ref="E70:E81" si="1362">D70/$D$69</f>
        <v>0.11048965015629007</v>
      </c>
      <c r="F70" s="426">
        <f t="shared" si="1219"/>
        <v>1.6095604661803891E-3</v>
      </c>
      <c r="G70" s="404">
        <f>DATI!H67</f>
        <v>516250.94158399996</v>
      </c>
      <c r="H70" s="405">
        <f t="shared" si="1006"/>
        <v>1414.3861413260272</v>
      </c>
      <c r="I70" s="406">
        <f t="shared" si="1007"/>
        <v>462.43133329033731</v>
      </c>
      <c r="J70" s="407">
        <f t="shared" si="1220"/>
        <v>1.2669351596995542</v>
      </c>
      <c r="K70" s="408">
        <f t="shared" si="1008"/>
        <v>9.2879185614357356E-3</v>
      </c>
      <c r="L70" s="408">
        <f t="shared" ref="L70:L81" si="1363">+(I70-I83)/I83</f>
        <v>7.6660191738601334E-3</v>
      </c>
      <c r="M70" s="408">
        <f t="shared" si="1221"/>
        <v>0.10664711420339355</v>
      </c>
      <c r="N70" s="409">
        <f>DATI!I67</f>
        <v>123286.72033</v>
      </c>
      <c r="O70" s="409"/>
      <c r="P70" s="409">
        <f>DATI!J67</f>
        <v>30610.443920000002</v>
      </c>
      <c r="Q70" s="405">
        <f>DATI!K67</f>
        <v>30610.443930000001</v>
      </c>
      <c r="R70" s="405">
        <f>DATI!L67</f>
        <v>0</v>
      </c>
      <c r="S70" s="405">
        <f>P70-Q70-R70</f>
        <v>-9.9999997473787516E-6</v>
      </c>
      <c r="T70" s="409">
        <f>DATI!M67</f>
        <v>13763.12</v>
      </c>
      <c r="U70" s="405">
        <f>DATI!N67</f>
        <v>13763.12</v>
      </c>
      <c r="V70" s="405">
        <f>DATI!O67</f>
        <v>0</v>
      </c>
      <c r="W70" s="410">
        <f>T70-U70-V70</f>
        <v>0</v>
      </c>
      <c r="X70" s="411">
        <f>DATI!P67</f>
        <v>324835.29695400002</v>
      </c>
      <c r="Y70" s="405">
        <f>DATI!Q67</f>
        <v>22265.568449999999</v>
      </c>
      <c r="Z70" s="409">
        <f>DATI!R67</f>
        <v>14115.323380000002</v>
      </c>
      <c r="AA70" s="409">
        <f>DATI!U67</f>
        <v>3156.46</v>
      </c>
      <c r="AB70" s="409">
        <f>DATI!V67</f>
        <v>6483.5770000000002</v>
      </c>
      <c r="AC70" s="409">
        <f>DATI!W67</f>
        <v>392964.22126399999</v>
      </c>
      <c r="AD70" s="406">
        <f t="shared" si="1009"/>
        <v>351.99736046378308</v>
      </c>
      <c r="AE70" s="408">
        <f t="shared" ref="AE70:AE81" si="1364">+(AC70-AC83)/AC83</f>
        <v>2.0516793897166791E-2</v>
      </c>
      <c r="AF70" s="408">
        <f t="shared" ref="AF70:AF81" si="1365">+(AD70-AD83)/AD83</f>
        <v>1.8876849999501219E-2</v>
      </c>
      <c r="AG70" s="797">
        <f t="shared" si="1010"/>
        <v>0.76118838652047316</v>
      </c>
      <c r="AH70" s="413">
        <f t="shared" ref="AH70:AH81" si="1366">N70+R70+V70</f>
        <v>123286.72033</v>
      </c>
      <c r="AI70" s="405">
        <f t="shared" ref="AI70:AI81" si="1367">AH70/365</f>
        <v>337.77183652054794</v>
      </c>
      <c r="AJ70" s="406">
        <f t="shared" si="1011"/>
        <v>110.4339728355118</v>
      </c>
      <c r="AK70" s="407">
        <f t="shared" si="1012"/>
        <v>0.30255882968633369</v>
      </c>
      <c r="AL70" s="408">
        <f t="shared" ref="AL70:AL81" si="1368">(AH70-AH83)/AH83</f>
        <v>-2.4909835739999994E-2</v>
      </c>
      <c r="AM70" s="408">
        <f t="shared" ref="AM70:AM81" si="1369">(AJ70-AJ83)/AJ83</f>
        <v>-2.6476780227454432E-2</v>
      </c>
      <c r="AN70" s="420">
        <f>DATI!EH67/1000</f>
        <v>3024.9569999999999</v>
      </c>
      <c r="AO70" s="421">
        <f>DATI!EI67/1000</f>
        <v>1980.2270000000001</v>
      </c>
      <c r="AP70" s="421">
        <f>DATI!EJ67/1000</f>
        <v>6.99</v>
      </c>
      <c r="AQ70" s="421">
        <f>DATI!EK67/1000</f>
        <v>1337.4649999999999</v>
      </c>
      <c r="AR70" s="421">
        <f>DATI!EL67/1000</f>
        <v>133.75399999999999</v>
      </c>
      <c r="AS70" s="421">
        <f>DATI!EM67/1000</f>
        <v>8.4000000000000005E-2</v>
      </c>
      <c r="AT70" s="421">
        <f>DATI!EN67/1000</f>
        <v>0</v>
      </c>
      <c r="AU70" s="1032"/>
      <c r="AV70" s="1032"/>
      <c r="AW70" s="421">
        <f>DATI!EQ67/1000</f>
        <v>0.1</v>
      </c>
      <c r="AX70" s="1032"/>
      <c r="AY70" s="1032"/>
      <c r="AZ70" s="1032"/>
      <c r="BA70" s="1032"/>
      <c r="BB70" s="417">
        <f>DATI!DE67/1000</f>
        <v>105.01564</v>
      </c>
      <c r="BC70" s="418">
        <f>DATI!DF67/1000</f>
        <v>298.31779999999998</v>
      </c>
      <c r="BD70" s="418">
        <f>DATI!DG67/1000</f>
        <v>6.2228000000000003</v>
      </c>
      <c r="BE70" s="418">
        <f>DATI!DH67/1000</f>
        <v>66431.753400000001</v>
      </c>
      <c r="BF70" s="418">
        <f>DATI!DI67/1000</f>
        <v>123.07173000000002</v>
      </c>
      <c r="BG70" s="418">
        <f>DATI!DJ67/1000</f>
        <v>29376.065039999994</v>
      </c>
      <c r="BH70" s="418">
        <f>DATI!DK67/1000</f>
        <v>8531.5856100000001</v>
      </c>
      <c r="BI70" s="418">
        <f>DATI!DL67/1000</f>
        <v>30534.401999999998</v>
      </c>
      <c r="BJ70" s="418">
        <f>DATI!DM67/1000</f>
        <v>385.84694999999999</v>
      </c>
      <c r="BK70" s="798">
        <f>DATI!DN67/1000</f>
        <v>135.19203999999999</v>
      </c>
      <c r="BL70" s="418">
        <f>DATI!DO67/1000</f>
        <v>161.17164000000002</v>
      </c>
      <c r="BM70" s="418">
        <f>DATI!DP67/1000</f>
        <v>26643.692139999999</v>
      </c>
      <c r="BN70" s="418">
        <f>DATI!DQ67/1000</f>
        <v>268.38445400000001</v>
      </c>
      <c r="BO70" s="418">
        <f>DATI!DR67/1000</f>
        <v>6592.4329699999998</v>
      </c>
      <c r="BP70" s="418">
        <f>DATI!DS67/1000</f>
        <v>3136.11</v>
      </c>
      <c r="BQ70" s="418">
        <f>DATI!DT67/1000</f>
        <v>62.14332000000001</v>
      </c>
      <c r="BR70" s="418">
        <f>DATI!DU67/1000</f>
        <v>78608.979000000007</v>
      </c>
      <c r="BS70" s="418">
        <f>DATI!DV67/1000</f>
        <v>51722.167959999999</v>
      </c>
      <c r="BT70" s="418">
        <f>DATI!DW67/1000</f>
        <v>64.036619999999999</v>
      </c>
      <c r="BU70" s="418">
        <f>DATI!DX67/1000</f>
        <v>700.34140000000002</v>
      </c>
      <c r="BV70" s="419">
        <f>DATI!DY67/1000</f>
        <v>20948.364439999998</v>
      </c>
      <c r="BW70" s="420">
        <f>DATI!DZ67/1000</f>
        <v>6.2228000000000003</v>
      </c>
      <c r="BX70" s="421">
        <f>DATI!EA67/1000</f>
        <v>0</v>
      </c>
      <c r="BY70" s="421">
        <f>DATI!EB67/1000</f>
        <v>0</v>
      </c>
      <c r="BZ70" s="421">
        <f>DATI!EC67/1000</f>
        <v>0</v>
      </c>
      <c r="CA70" s="421">
        <f>DATI!ED67/1000</f>
        <v>0</v>
      </c>
      <c r="CB70" s="421">
        <f>DATI!EE67/1000</f>
        <v>0</v>
      </c>
      <c r="CC70" s="421">
        <f>DATI!EF67/1000</f>
        <v>0</v>
      </c>
      <c r="CD70" s="422">
        <f>DATI!EG67/1000</f>
        <v>0</v>
      </c>
      <c r="CE70" s="420">
        <f t="shared" si="1230"/>
        <v>9.4067668472496924E-2</v>
      </c>
      <c r="CF70" s="421">
        <f t="shared" si="1231"/>
        <v>0.26721791068306244</v>
      </c>
      <c r="CG70" s="421">
        <f t="shared" si="1232"/>
        <v>5.5740677043024621E-3</v>
      </c>
      <c r="CH70" s="421">
        <f t="shared" si="1233"/>
        <v>59.50618550606243</v>
      </c>
      <c r="CI70" s="421">
        <f t="shared" si="1234"/>
        <v>0.11024139543382923</v>
      </c>
      <c r="CJ70" s="421">
        <f t="shared" si="1235"/>
        <v>26.313584788029921</v>
      </c>
      <c r="CK70" s="421">
        <f t="shared" si="1236"/>
        <v>7.6421604125462199</v>
      </c>
      <c r="CL70" s="421">
        <f t="shared" si="1237"/>
        <v>27.351164115573138</v>
      </c>
      <c r="CM70" s="421">
        <f t="shared" si="1238"/>
        <v>0.34562207090033537</v>
      </c>
      <c r="CN70" s="421">
        <f t="shared" si="1239"/>
        <v>0.12109815260698825</v>
      </c>
      <c r="CO70" s="421">
        <f t="shared" si="1240"/>
        <v>0.14436935678046264</v>
      </c>
      <c r="CP70" s="421">
        <f t="shared" si="1241"/>
        <v>23.86606413205492</v>
      </c>
      <c r="CQ70" s="421">
        <f t="shared" si="1242"/>
        <v>0.2404051419583226</v>
      </c>
      <c r="CR70" s="421">
        <f t="shared" si="1243"/>
        <v>5.9051661166766989</v>
      </c>
      <c r="CS70" s="421">
        <f t="shared" si="1244"/>
        <v>2.8091678132255566</v>
      </c>
      <c r="CT70" s="421">
        <f t="shared" si="1245"/>
        <v>5.5664825006449398E-2</v>
      </c>
      <c r="CU70" s="421">
        <f t="shared" si="1246"/>
        <v>70.413924778570816</v>
      </c>
      <c r="CV70" s="421">
        <f t="shared" si="1247"/>
        <v>46.330087102645685</v>
      </c>
      <c r="CW70" s="421">
        <f t="shared" si="1248"/>
        <v>5.7360746839797062E-2</v>
      </c>
      <c r="CX70" s="421">
        <f t="shared" si="1249"/>
        <v>0.62733020179436472</v>
      </c>
      <c r="CY70" s="422">
        <f t="shared" si="1250"/>
        <v>18.764479283114053</v>
      </c>
      <c r="CZ70" s="404">
        <f>DATI!AA67</f>
        <v>492595.02580400003</v>
      </c>
      <c r="DA70" s="405">
        <f t="shared" si="1251"/>
        <v>1349.5754131616438</v>
      </c>
      <c r="DB70" s="406">
        <f t="shared" si="288"/>
        <v>441.24156724209593</v>
      </c>
      <c r="DC70" s="407">
        <f t="shared" si="1252"/>
        <v>1.2088810061427286</v>
      </c>
      <c r="DD70" s="423">
        <f>+(CZ70-CZ83)/CZ83</f>
        <v>7.0938889000612439E-3</v>
      </c>
      <c r="DE70" s="424">
        <f t="shared" si="1253"/>
        <v>5.4755152609848243E-3</v>
      </c>
      <c r="DF70" s="405">
        <f>+CZ70-CZ83</f>
        <v>3469.8000100000063</v>
      </c>
      <c r="DG70" s="425">
        <f>+DB70-DB83</f>
        <v>2.4028679948390845</v>
      </c>
      <c r="DH70" s="426">
        <f t="shared" ref="DH70:DH81" si="1370">+CZ70/$CZ$69</f>
        <v>0.10458818338921276</v>
      </c>
      <c r="DI70" s="404">
        <f>DATI!AB67+DATI!AG67</f>
        <v>329447.8051934797</v>
      </c>
      <c r="DJ70" s="405">
        <f t="shared" ref="DJ70:DJ81" si="1371">DI70/365</f>
        <v>902.59672655747863</v>
      </c>
      <c r="DK70" s="427">
        <f t="shared" si="290"/>
        <v>295.10258584275635</v>
      </c>
      <c r="DL70" s="428">
        <f t="shared" si="291"/>
        <v>0.80850023518563385</v>
      </c>
      <c r="DM70" s="429">
        <f>DI70/CZ70</f>
        <v>0.66880051144601804</v>
      </c>
      <c r="DN70" s="402">
        <f>(DM70-DM83)/DM83</f>
        <v>9.7868852504699472E-3</v>
      </c>
      <c r="DO70" s="402">
        <f>+ROUND(DM70,3)-ROUND(DM83,3)</f>
        <v>7.0000000000000062E-3</v>
      </c>
      <c r="DP70" s="402">
        <f>(DI70-DI83)/DI83</f>
        <v>1.69502012271757E-2</v>
      </c>
      <c r="DQ70" s="402">
        <f>(DK70-DK83)/DK83</f>
        <v>1.5315988751001201E-2</v>
      </c>
      <c r="DR70" s="430">
        <f>DI70-DI83</f>
        <v>5491.1308195251622</v>
      </c>
      <c r="DS70" s="430">
        <f>DK70-DK83</f>
        <v>4.4516071205763978</v>
      </c>
      <c r="DT70" s="431">
        <f t="shared" ref="DT70:DT81" si="1372">DI70/$DI$69</f>
        <v>0.10881901800422489</v>
      </c>
      <c r="DU70" s="432" t="str">
        <f>DATI!AI67</f>
        <v>21/21</v>
      </c>
      <c r="DV70" s="431">
        <f>DATI!AJ67/DATI!AK67</f>
        <v>1</v>
      </c>
      <c r="DW70" s="433">
        <f>DATI!AB67</f>
        <v>324934.74155400001</v>
      </c>
      <c r="DX70" s="405">
        <f t="shared" si="1254"/>
        <v>890.23216864109588</v>
      </c>
      <c r="DY70" s="434">
        <f t="shared" si="1013"/>
        <v>291.06001300090293</v>
      </c>
      <c r="DZ70" s="407">
        <f t="shared" si="1014"/>
        <v>0.79742469315315867</v>
      </c>
      <c r="EA70" s="429">
        <f>+DW70/CZ70</f>
        <v>0.65963869818549314</v>
      </c>
      <c r="EB70" s="426">
        <f>+(EA70-EA83)/EA83</f>
        <v>1.4206010848049819E-2</v>
      </c>
      <c r="EC70" s="435">
        <f>CZ70-DI70</f>
        <v>163147.22061052034</v>
      </c>
      <c r="ED70" s="436">
        <f t="shared" si="1255"/>
        <v>446.97868660416532</v>
      </c>
      <c r="EE70" s="437">
        <f t="shared" si="296"/>
        <v>146.1389813993396</v>
      </c>
      <c r="EF70" s="438">
        <f t="shared" si="297"/>
        <v>0.40038077095709479</v>
      </c>
      <c r="EG70" s="439">
        <f t="shared" si="1256"/>
        <v>-1.2237988358841049E-2</v>
      </c>
      <c r="EH70" s="439">
        <f t="shared" si="1257"/>
        <v>-1.3825296174865215E-2</v>
      </c>
      <c r="EI70" s="423">
        <f t="shared" si="1258"/>
        <v>0.3311994885539819</v>
      </c>
      <c r="EJ70" s="440">
        <f t="shared" si="1259"/>
        <v>-2021.3308095251559</v>
      </c>
      <c r="EK70" s="440">
        <f t="shared" si="1260"/>
        <v>-2.0487391257373417</v>
      </c>
      <c r="EL70" s="404">
        <f>DATI!AD67</f>
        <v>123286.72033</v>
      </c>
      <c r="EM70" s="405">
        <f t="shared" si="1261"/>
        <v>337.77183652054794</v>
      </c>
      <c r="EN70" s="434">
        <f t="shared" si="300"/>
        <v>110.4339728355118</v>
      </c>
      <c r="EO70" s="407">
        <f t="shared" si="1262"/>
        <v>0.30255882968633369</v>
      </c>
      <c r="EP70" s="423">
        <f>+(EL70-EL83)/EL83</f>
        <v>-2.4909835739999994E-2</v>
      </c>
      <c r="EQ70" s="424">
        <f>(EN70-EN83)/EN83</f>
        <v>-2.6476780227454432E-2</v>
      </c>
      <c r="ER70" s="423">
        <f t="shared" ref="ER70:ER81" si="1373">+EL70/$EL$69</f>
        <v>9.1836196834868752E-2</v>
      </c>
      <c r="ES70" s="405">
        <f>+EL70-EL83</f>
        <v>-3149.5056200000254</v>
      </c>
      <c r="ET70" s="423">
        <f t="shared" si="1263"/>
        <v>0.25028007566413163</v>
      </c>
      <c r="EU70" s="425">
        <f>+EN70-EN83</f>
        <v>-3.0034579237808714</v>
      </c>
      <c r="EV70" s="404">
        <f>DATI!AE67</f>
        <v>30610.443920000002</v>
      </c>
      <c r="EW70" s="405">
        <f t="shared" si="1264"/>
        <v>83.864229917808217</v>
      </c>
      <c r="EX70" s="434">
        <f t="shared" si="304"/>
        <v>27.419278599478318</v>
      </c>
      <c r="EY70" s="407">
        <f t="shared" si="1015"/>
        <v>7.5121311231447441E-2</v>
      </c>
      <c r="EZ70" s="423">
        <f>(EV70-EV83)/EV83</f>
        <v>-2.8106371848464349E-4</v>
      </c>
      <c r="FA70" s="424">
        <f>(EX70-EX83)/EX83</f>
        <v>-1.8875860008615044E-3</v>
      </c>
      <c r="FB70" s="405">
        <f>+EV70-EV83</f>
        <v>-8.6059040000000095</v>
      </c>
      <c r="FC70" s="425">
        <f>+EX70-EX83</f>
        <v>-5.1854125559589903E-2</v>
      </c>
      <c r="FD70" s="405">
        <f>DATI!AG67</f>
        <v>4513.0636394796784</v>
      </c>
      <c r="FE70" s="423">
        <f t="shared" si="1265"/>
        <v>9.1618132605248703E-3</v>
      </c>
      <c r="FF70" s="405">
        <f>+EV70-FD70</f>
        <v>26097.380280520323</v>
      </c>
      <c r="FG70" s="423">
        <f t="shared" ref="FG70:FG81" si="1374">+FF70/D70</f>
        <v>2.3376705757624905E-2</v>
      </c>
      <c r="FH70" s="404">
        <f>DATI!AF67</f>
        <v>13763.12</v>
      </c>
      <c r="FI70" s="405">
        <f t="shared" ref="FI70:FI81" si="1375">+FH70/365</f>
        <v>37.707178082191781</v>
      </c>
      <c r="FJ70" s="402">
        <f t="shared" si="1266"/>
        <v>2.7940030408419605E-2</v>
      </c>
      <c r="FK70" s="402">
        <f t="shared" ref="FK70:FK81" si="1376">+(FH70-FH83)/FH83</f>
        <v>-1.2924671597529783E-2</v>
      </c>
      <c r="FL70" s="441">
        <f>DATI!AL67</f>
        <v>6294.3989425617456</v>
      </c>
      <c r="FM70" s="442" t="str">
        <f>DATI!AM67</f>
        <v>7/7</v>
      </c>
      <c r="FN70" s="443">
        <f>DATI!AN67/DATI!AO67</f>
        <v>1</v>
      </c>
      <c r="FO70" s="408">
        <f t="shared" ref="FO70:FO81" si="1377">FL70/FH70</f>
        <v>0.4573380848646052</v>
      </c>
      <c r="FP70" s="444">
        <f t="shared" si="1267"/>
        <v>1.2778039998045455E-2</v>
      </c>
      <c r="FQ70" s="408">
        <f t="shared" ref="FQ70:FQ81" si="1378">(FL70-FL83)/FL83</f>
        <v>-0.23558740234363254</v>
      </c>
      <c r="FR70" s="404">
        <f>DATI!AP67</f>
        <v>29927.365450000005</v>
      </c>
      <c r="FS70" s="441">
        <f>DATI!AQ67</f>
        <v>163.596</v>
      </c>
      <c r="FT70" s="441">
        <f>DATI!AR67</f>
        <v>14115.323380000009</v>
      </c>
      <c r="FU70" s="417">
        <f>DATI!AS67/1000</f>
        <v>106.51564</v>
      </c>
      <c r="FV70" s="418">
        <f>DATI!AT67/1000</f>
        <v>311.09640000000002</v>
      </c>
      <c r="FW70" s="418">
        <f>DATI!AU67/1000</f>
        <v>6.2228000000000003</v>
      </c>
      <c r="FX70" s="418">
        <f>DATI!AV67/1000</f>
        <v>66431.753400000001</v>
      </c>
      <c r="FY70" s="418">
        <f>DATI!AW67/1000</f>
        <v>123.07173000000002</v>
      </c>
      <c r="FZ70" s="418">
        <f>DATI!AX67/1000</f>
        <v>29376.065039999994</v>
      </c>
      <c r="GA70" s="418">
        <f>DATI!AY67/1000</f>
        <v>8533.2656099999986</v>
      </c>
      <c r="GB70" s="418">
        <f>DATI!AZ67/1000</f>
        <v>30534.401999999998</v>
      </c>
      <c r="GC70" s="418">
        <f>DATI!BA67/1000</f>
        <v>385.84694999999999</v>
      </c>
      <c r="GD70" s="418">
        <f>DATI!BB67/1000</f>
        <v>162.08003999999997</v>
      </c>
      <c r="GE70" s="418">
        <f>DATI!BC67/1000</f>
        <v>161.47164000000001</v>
      </c>
      <c r="GF70" s="418">
        <f>DATI!BD67/1000</f>
        <v>26643.692139999999</v>
      </c>
      <c r="GG70" s="418">
        <f>DATI!BE67/1000</f>
        <v>268.38445400000001</v>
      </c>
      <c r="GH70" s="418">
        <f>DATI!BF67/1000</f>
        <v>6592.4329699999998</v>
      </c>
      <c r="GI70" s="418">
        <f>DATI!BG67/1000</f>
        <v>1.4999999999999999E-2</v>
      </c>
      <c r="GJ70" s="418">
        <f>DATI!BH67/1000</f>
        <v>3136.11</v>
      </c>
      <c r="GK70" s="418">
        <f>DATI!BI67/1000</f>
        <v>62.180320000000009</v>
      </c>
      <c r="GL70" s="418">
        <f>DATI!BJ67/1000</f>
        <v>78608.979000000007</v>
      </c>
      <c r="GM70" s="418">
        <f>DATI!BK67/1000</f>
        <v>51722.167959999999</v>
      </c>
      <c r="GN70" s="418">
        <f>DATI!BL67/1000</f>
        <v>64.036619999999999</v>
      </c>
      <c r="GO70" s="418">
        <f>DATI!BM67/1000</f>
        <v>700.52139999999997</v>
      </c>
      <c r="GP70" s="419">
        <f>DATI!BN67/1000</f>
        <v>21004.430439999996</v>
      </c>
      <c r="GQ70" s="420">
        <f>DATI!BO67/1000</f>
        <v>6.2228000000000003</v>
      </c>
      <c r="GR70" s="421">
        <f>DATI!BP67/1000</f>
        <v>0</v>
      </c>
      <c r="GS70" s="421">
        <f>DATI!BQ67/1000</f>
        <v>0</v>
      </c>
      <c r="GT70" s="421">
        <f>DATI!BR67/1000</f>
        <v>0</v>
      </c>
      <c r="GU70" s="421">
        <f>DATI!BS67/1000</f>
        <v>0</v>
      </c>
      <c r="GV70" s="421">
        <f>DATI!BT67/1000</f>
        <v>0</v>
      </c>
      <c r="GW70" s="421">
        <f>DATI!BU67/1000</f>
        <v>0</v>
      </c>
      <c r="GX70" s="422">
        <f>DATI!BV67/1000</f>
        <v>0</v>
      </c>
      <c r="GY70" s="420">
        <f t="shared" si="1271"/>
        <v>9.541129217186918E-2</v>
      </c>
      <c r="GZ70" s="421">
        <f t="shared" si="1272"/>
        <v>0.27866433055292805</v>
      </c>
      <c r="HA70" s="421">
        <f t="shared" si="1273"/>
        <v>5.5740677043024621E-3</v>
      </c>
      <c r="HB70" s="421">
        <f t="shared" si="1274"/>
        <v>59.50618550606243</v>
      </c>
      <c r="HC70" s="421">
        <f t="shared" si="1275"/>
        <v>0.11024139543382923</v>
      </c>
      <c r="HD70" s="421">
        <f t="shared" si="1276"/>
        <v>26.313584788029921</v>
      </c>
      <c r="HE70" s="421">
        <f t="shared" si="1277"/>
        <v>7.6436652710895174</v>
      </c>
      <c r="HF70" s="421">
        <f t="shared" si="1278"/>
        <v>27.351164115573138</v>
      </c>
      <c r="HG70" s="421">
        <f t="shared" si="1279"/>
        <v>0.34562207090033537</v>
      </c>
      <c r="HH70" s="421">
        <f t="shared" si="1280"/>
        <v>0.14518305529280245</v>
      </c>
      <c r="HI70" s="421">
        <f t="shared" si="1281"/>
        <v>0.14463808152033711</v>
      </c>
      <c r="HJ70" s="421">
        <f t="shared" si="1282"/>
        <v>23.86606413205492</v>
      </c>
      <c r="HK70" s="421">
        <f t="shared" si="1283"/>
        <v>0.2404051419583226</v>
      </c>
      <c r="HL70" s="421">
        <f t="shared" si="1284"/>
        <v>5.9051661166766989</v>
      </c>
      <c r="HM70" s="421">
        <f t="shared" si="1285"/>
        <v>1.3436236993722589E-5</v>
      </c>
      <c r="HN70" s="421">
        <f t="shared" si="1286"/>
        <v>2.8091678132255566</v>
      </c>
      <c r="HO70" s="421">
        <f t="shared" si="1287"/>
        <v>5.5697967724367248E-2</v>
      </c>
      <c r="HP70" s="421">
        <f t="shared" si="1288"/>
        <v>70.413924778570816</v>
      </c>
      <c r="HQ70" s="421">
        <f t="shared" si="1289"/>
        <v>46.330087102645685</v>
      </c>
      <c r="HR70" s="421">
        <f t="shared" si="1290"/>
        <v>5.7360746839797062E-2</v>
      </c>
      <c r="HS70" s="421">
        <f t="shared" si="1291"/>
        <v>0.62749143663828932</v>
      </c>
      <c r="HT70" s="422">
        <f t="shared" si="1292"/>
        <v>18.814700354000056</v>
      </c>
      <c r="HU70" s="446">
        <f t="shared" ref="HU70:HU81" si="1379">HW70+IL70+IS70</f>
        <v>163147.22062052033</v>
      </c>
      <c r="HV70" s="447">
        <f>IG70+IP70+JC70</f>
        <v>123286.72032999998</v>
      </c>
      <c r="HW70" s="448">
        <f>HX70+HY70</f>
        <v>0</v>
      </c>
      <c r="HX70" s="400">
        <f>DATI!CQ67</f>
        <v>0</v>
      </c>
      <c r="HY70" s="400">
        <f>DATI!CT67</f>
        <v>0</v>
      </c>
      <c r="HZ70" s="449">
        <f t="shared" si="1293"/>
        <v>0</v>
      </c>
      <c r="IA70" s="449">
        <f t="shared" si="1294"/>
        <v>0</v>
      </c>
      <c r="IB70" s="423">
        <f t="shared" si="1295"/>
        <v>0</v>
      </c>
      <c r="IC70" s="400">
        <f>DATI!CV67</f>
        <v>0</v>
      </c>
      <c r="ID70" s="450">
        <f t="shared" ref="ID70:ID81" si="1380">HX70+HY70+IC70</f>
        <v>0</v>
      </c>
      <c r="IE70" s="451">
        <f t="shared" si="1296"/>
        <v>0</v>
      </c>
      <c r="IF70" s="451">
        <f t="shared" si="1297"/>
        <v>0</v>
      </c>
      <c r="IG70" s="448">
        <f>II70+IJ70</f>
        <v>0</v>
      </c>
      <c r="IH70" s="402">
        <f t="shared" si="1016"/>
        <v>0</v>
      </c>
      <c r="II70" s="400">
        <f>DATI!CX67</f>
        <v>0</v>
      </c>
      <c r="IJ70" s="400">
        <f>DATI!DA67</f>
        <v>0</v>
      </c>
      <c r="IK70" s="453">
        <f>DATI!CS67</f>
        <v>94918.054290520347</v>
      </c>
      <c r="IL70" s="433">
        <f t="shared" ref="IL70:IL81" si="1381">IK70-HY70-IU70</f>
        <v>94918.054290520347</v>
      </c>
      <c r="IM70" s="433">
        <f t="shared" ref="IM70:IM81" si="1382">IK70-HY70-IU70-IC70-IY70</f>
        <v>39860.782515511914</v>
      </c>
      <c r="IN70" s="423">
        <f t="shared" si="1299"/>
        <v>0.19268983509445251</v>
      </c>
      <c r="IO70" s="423">
        <f t="shared" si="1300"/>
        <v>0.58179387874035138</v>
      </c>
      <c r="IP70" s="448">
        <f t="shared" ref="IP70:IP81" si="1383">IR70-IJ70-JF70</f>
        <v>55057.554000000004</v>
      </c>
      <c r="IQ70" s="402">
        <f t="shared" si="1017"/>
        <v>0.10664882049622665</v>
      </c>
      <c r="IR70" s="400">
        <f>DATI!CZ67</f>
        <v>55057.554000000004</v>
      </c>
      <c r="IS70" s="433">
        <f>IT70+IU70</f>
        <v>68229.166329999978</v>
      </c>
      <c r="IT70" s="453">
        <f>DATI!CR67</f>
        <v>68229.166329999978</v>
      </c>
      <c r="IU70" s="455">
        <f>DATI!CU67</f>
        <v>0</v>
      </c>
      <c r="IV70" s="423">
        <f t="shared" si="1302"/>
        <v>2.3110928939924627E-2</v>
      </c>
      <c r="IW70" s="402">
        <f t="shared" si="1303"/>
        <v>0.13850965347983002</v>
      </c>
      <c r="IX70" s="423">
        <f t="shared" ref="IX70:IX81" si="1384">IS70/HU70</f>
        <v>0.41820612125964868</v>
      </c>
      <c r="IY70" s="453">
        <f>DATI!CW67</f>
        <v>55057.271775008434</v>
      </c>
      <c r="IZ70" s="456">
        <f t="shared" ref="IZ70:IZ81" si="1385">IT70+IU70+IY70</f>
        <v>123286.43810500842</v>
      </c>
      <c r="JA70" s="457">
        <f t="shared" si="1304"/>
        <v>0.25027950272900884</v>
      </c>
      <c r="JB70" s="457">
        <f t="shared" si="1305"/>
        <v>0.75567599396481355</v>
      </c>
      <c r="JC70" s="433">
        <f>JE70+JF70</f>
        <v>68229.166329999978</v>
      </c>
      <c r="JD70" s="402">
        <f t="shared" si="1018"/>
        <v>0.13216279300267059</v>
      </c>
      <c r="JE70" s="400">
        <f>DATI!CY67</f>
        <v>68229.166329999978</v>
      </c>
      <c r="JF70" s="400">
        <f>DATI!DB67</f>
        <v>0</v>
      </c>
      <c r="JG70" s="404">
        <f t="shared" si="1307"/>
        <v>322850.4510438391</v>
      </c>
      <c r="JH70" s="407">
        <f t="shared" si="350"/>
        <v>289.19301158368364</v>
      </c>
      <c r="JI70" s="429">
        <f t="shared" si="1308"/>
        <v>0.65540745263696376</v>
      </c>
      <c r="JJ70" s="442" t="str">
        <f>DATI!CN67</f>
        <v>13/29</v>
      </c>
      <c r="JK70" s="443">
        <f>DATI!CO67/DATI!CP67</f>
        <v>0.94709098694447502</v>
      </c>
      <c r="JL70" s="458">
        <f t="shared" ref="JL70:JL81" si="1386">(JG70-JG83)/JG83</f>
        <v>1.0059029651825344E-2</v>
      </c>
      <c r="JM70" s="459">
        <f t="shared" si="1309"/>
        <v>2.9442545371838168E-3</v>
      </c>
      <c r="JN70" s="460">
        <f t="shared" si="1310"/>
        <v>391079.61737383908</v>
      </c>
      <c r="JO70" s="433">
        <f t="shared" si="1311"/>
        <v>446136.88914884749</v>
      </c>
      <c r="JP70" s="429">
        <f t="shared" si="1312"/>
        <v>0.79391710611679378</v>
      </c>
      <c r="JQ70" s="402">
        <f t="shared" si="1313"/>
        <v>4.0924224633639428E-3</v>
      </c>
      <c r="JR70" s="461">
        <f t="shared" si="1314"/>
        <v>0.90568695536597255</v>
      </c>
      <c r="JS70" s="426">
        <f t="shared" si="1315"/>
        <v>-5.4425587137281184E-3</v>
      </c>
      <c r="JT70" s="417">
        <f>DATI!BW67</f>
        <v>63218.619650323788</v>
      </c>
      <c r="JU70" s="418">
        <f>DATI!BX67</f>
        <v>45898.212299789331</v>
      </c>
      <c r="JV70" s="418">
        <f>DATI!BY67</f>
        <v>23876.293408828416</v>
      </c>
      <c r="JW70" s="418">
        <f>DATI!BZ67</f>
        <v>78608.979000000007</v>
      </c>
      <c r="JX70" s="418">
        <f>DATI!CA67</f>
        <v>51722.167959999999</v>
      </c>
      <c r="JY70" s="418">
        <f>DATI!CB67</f>
        <v>27937.19815466987</v>
      </c>
      <c r="JZ70" s="418">
        <f>DATI!CC67</f>
        <v>10070.233222528052</v>
      </c>
      <c r="KA70" s="418">
        <f>DATI!CD67</f>
        <v>117.8058335851878</v>
      </c>
      <c r="KB70" s="418">
        <f>DATI!CE67</f>
        <v>5933.1895158241505</v>
      </c>
      <c r="KC70" s="418">
        <f>DATI!CF67</f>
        <v>0</v>
      </c>
      <c r="KD70" s="418">
        <f>DATI!CG67</f>
        <v>1048.7813900000001</v>
      </c>
      <c r="KE70" s="418">
        <f>DATI!CH67</f>
        <v>104.38532923162461</v>
      </c>
      <c r="KF70" s="418">
        <f>DATI!CI67</f>
        <v>158.83844229143142</v>
      </c>
      <c r="KG70" s="418">
        <f>DATI!CJ67</f>
        <v>378.13001835944652</v>
      </c>
      <c r="KH70" s="418">
        <f>DATI!CK67</f>
        <v>2822.4989252293108</v>
      </c>
      <c r="KI70" s="418">
        <f>DATI!CL67</f>
        <v>1196.4367011370123</v>
      </c>
      <c r="KJ70" s="462">
        <f t="shared" si="353"/>
        <v>56.628023735850554</v>
      </c>
      <c r="KK70" s="463">
        <f t="shared" si="1317"/>
        <v>1.1678298703286603E-2</v>
      </c>
      <c r="KL70" s="464">
        <f t="shared" si="354"/>
        <v>41.113283869877506</v>
      </c>
      <c r="KM70" s="463">
        <f t="shared" si="1318"/>
        <v>5.1153263801083711E-2</v>
      </c>
      <c r="KN70" s="464">
        <f t="shared" si="355"/>
        <v>21.387169118178345</v>
      </c>
      <c r="KO70" s="463">
        <f t="shared" si="1319"/>
        <v>8.035494271992874E-2</v>
      </c>
      <c r="KP70" s="464">
        <f t="shared" si="356"/>
        <v>70.413924778570816</v>
      </c>
      <c r="KQ70" s="463">
        <f t="shared" si="1320"/>
        <v>1.4309662328863524E-2</v>
      </c>
      <c r="KR70" s="464">
        <f t="shared" si="357"/>
        <v>46.330087102645685</v>
      </c>
      <c r="KS70" s="463">
        <f t="shared" si="1321"/>
        <v>-4.7206652436117151E-2</v>
      </c>
      <c r="KT70" s="464">
        <f t="shared" si="358"/>
        <v>25.024721023115585</v>
      </c>
      <c r="KU70" s="463">
        <f t="shared" si="1322"/>
        <v>7.4556862542136629E-2</v>
      </c>
      <c r="KV70" s="464">
        <f t="shared" si="359"/>
        <v>9.0204026773297112</v>
      </c>
      <c r="KW70" s="463">
        <f t="shared" si="1323"/>
        <v>-1.1149992445926847E-2</v>
      </c>
      <c r="KX70" s="464">
        <f t="shared" si="360"/>
        <v>0.10552447328624183</v>
      </c>
      <c r="KY70" s="463">
        <f t="shared" si="1324"/>
        <v>-0.12762813906999282</v>
      </c>
      <c r="KZ70" s="464">
        <f t="shared" si="361"/>
        <v>5.3146493642188979</v>
      </c>
      <c r="LA70" s="463">
        <f t="shared" si="1325"/>
        <v>9.8484544609994132E-2</v>
      </c>
      <c r="LB70" s="465" t="s">
        <v>177</v>
      </c>
      <c r="LC70" s="466" t="s">
        <v>177</v>
      </c>
      <c r="LD70" s="464">
        <f t="shared" si="362"/>
        <v>0.93944502070972002</v>
      </c>
      <c r="LE70" s="463">
        <f t="shared" si="1326"/>
        <v>9.7241647713054449E-2</v>
      </c>
      <c r="LF70" s="464">
        <f t="shared" si="363"/>
        <v>9.3503068148257776E-2</v>
      </c>
      <c r="LG70" s="463">
        <f t="shared" si="1327"/>
        <v>0.1822025210052643</v>
      </c>
      <c r="LH70" s="464">
        <f t="shared" si="364"/>
        <v>0.14227939695609343</v>
      </c>
      <c r="LI70" s="463">
        <f t="shared" si="1328"/>
        <v>3.1047330883689208E-3</v>
      </c>
      <c r="LJ70" s="464">
        <f t="shared" si="365"/>
        <v>0.33870963607454652</v>
      </c>
      <c r="LK70" s="463">
        <f t="shared" si="1329"/>
        <v>4.1873842067459165E-2</v>
      </c>
      <c r="LL70" s="464">
        <f t="shared" si="366"/>
        <v>2.5282509649272211</v>
      </c>
      <c r="LM70" s="463">
        <f t="shared" si="1330"/>
        <v>2.3720093003283859E-3</v>
      </c>
      <c r="LN70" s="464">
        <f t="shared" si="367"/>
        <v>1.0717071376309695</v>
      </c>
      <c r="LO70" s="467">
        <f t="shared" si="1331"/>
        <v>0.35991464313476107</v>
      </c>
      <c r="LP70" s="468">
        <f t="shared" si="1332"/>
        <v>0.12833791723158411</v>
      </c>
      <c r="LQ70" s="469">
        <f t="shared" si="1333"/>
        <v>9.317636170782588E-2</v>
      </c>
      <c r="LR70" s="469">
        <f t="shared" si="1334"/>
        <v>4.8470431405307407E-2</v>
      </c>
      <c r="LS70" s="469">
        <f t="shared" si="1335"/>
        <v>0.15958134955117867</v>
      </c>
      <c r="LT70" s="469">
        <f t="shared" si="1336"/>
        <v>0.10499937118849403</v>
      </c>
      <c r="LU70" s="469">
        <f t="shared" si="1337"/>
        <v>5.6714332648957519E-2</v>
      </c>
      <c r="LV70" s="469">
        <f t="shared" si="1338"/>
        <v>2.044322962070454E-2</v>
      </c>
      <c r="LW70" s="469">
        <f t="shared" si="1339"/>
        <v>2.3915351843618063E-4</v>
      </c>
      <c r="LX70" s="470">
        <f t="shared" si="1340"/>
        <v>1.2044761325269498E-2</v>
      </c>
      <c r="LY70" s="471" t="s">
        <v>177</v>
      </c>
      <c r="LZ70" s="470">
        <f t="shared" si="1341"/>
        <v>2.1290945605636352E-3</v>
      </c>
      <c r="MA70" s="470">
        <f t="shared" si="1342"/>
        <v>2.1190902011495092E-4</v>
      </c>
      <c r="MB70" s="470">
        <f t="shared" si="1343"/>
        <v>3.2245238780513402E-4</v>
      </c>
      <c r="MC70" s="470">
        <f t="shared" si="1344"/>
        <v>7.6762857631839287E-4</v>
      </c>
      <c r="MD70" s="470">
        <f t="shared" si="1345"/>
        <v>5.7298567329674222E-3</v>
      </c>
      <c r="ME70" s="470">
        <f t="shared" si="1346"/>
        <v>2.4288444634296118E-3</v>
      </c>
      <c r="MF70" s="468">
        <f t="shared" si="1347"/>
        <v>0.1945578959885324</v>
      </c>
      <c r="MG70" s="469">
        <f t="shared" si="1348"/>
        <v>0.14125363166856578</v>
      </c>
      <c r="MH70" s="469">
        <f t="shared" si="1349"/>
        <v>7.3480272668413574E-2</v>
      </c>
      <c r="MI70" s="469">
        <f t="shared" si="1350"/>
        <v>0.24192235839126547</v>
      </c>
      <c r="MJ70" s="469">
        <f t="shared" si="1351"/>
        <v>0.15917709418401613</v>
      </c>
      <c r="MK70" s="469">
        <f t="shared" si="1352"/>
        <v>8.5977873652599457E-2</v>
      </c>
      <c r="ML70" s="469">
        <f t="shared" si="1353"/>
        <v>3.0991555948641173E-2</v>
      </c>
      <c r="MM70" s="469">
        <f t="shared" si="1354"/>
        <v>3.6255228672003967E-4</v>
      </c>
      <c r="MN70" s="470">
        <f t="shared" si="1355"/>
        <v>1.8259634188233238E-2</v>
      </c>
      <c r="MO70" s="471" t="s">
        <v>177</v>
      </c>
      <c r="MP70" s="470">
        <f t="shared" si="1356"/>
        <v>3.227667761791812E-3</v>
      </c>
      <c r="MQ70" s="470">
        <f t="shared" si="1357"/>
        <v>3.212501338958152E-4</v>
      </c>
      <c r="MR70" s="470">
        <f t="shared" si="1358"/>
        <v>4.8883182368184691E-4</v>
      </c>
      <c r="MS70" s="470">
        <f t="shared" si="1359"/>
        <v>1.1637106471011384E-3</v>
      </c>
      <c r="MT70" s="470">
        <f t="shared" si="1360"/>
        <v>8.6863562564307925E-3</v>
      </c>
      <c r="MU70" s="470">
        <f t="shared" si="1361"/>
        <v>3.682083040474697E-3</v>
      </c>
      <c r="MV70" s="404">
        <f t="shared" si="1019"/>
        <v>339839.92795623915</v>
      </c>
      <c r="MW70" s="407">
        <f t="shared" si="1020"/>
        <v>289.19301158368364</v>
      </c>
      <c r="MX70" s="461">
        <f t="shared" si="1021"/>
        <v>0.65828437409434393</v>
      </c>
      <c r="MY70" s="1491"/>
      <c r="MZ70" s="1492"/>
      <c r="NA70" s="1493"/>
      <c r="NB70" s="460">
        <f t="shared" ref="NB70:NB81" si="1387">JN70</f>
        <v>391079.61737383908</v>
      </c>
      <c r="NC70" s="433">
        <f t="shared" ref="NC70:NC81" si="1388">JO70</f>
        <v>446136.88914884749</v>
      </c>
      <c r="ND70" s="429">
        <f t="shared" si="1022"/>
        <v>0.7575378287425476</v>
      </c>
      <c r="NE70" s="475">
        <f t="shared" si="1023"/>
        <v>0.86418610255697892</v>
      </c>
    </row>
    <row r="71" spans="1:369" outlineLevel="1" x14ac:dyDescent="0.2">
      <c r="A71" s="800" t="s">
        <v>179</v>
      </c>
      <c r="B71" s="801">
        <f>DATI!D68</f>
        <v>205</v>
      </c>
      <c r="C71" s="1519" t="str">
        <f>DATI!F68 &amp; "/" &amp; DATI!E68 &amp; " (" &amp; TEXT(DATI!F68/DATI!E68,"0,0%") &amp; ")"</f>
        <v>205/205 (100,0%)</v>
      </c>
      <c r="D71" s="802">
        <f>DATI!G68</f>
        <v>1268455</v>
      </c>
      <c r="E71" s="803">
        <f t="shared" si="1362"/>
        <v>0.12554027036306228</v>
      </c>
      <c r="F71" s="1033">
        <f t="shared" si="1219"/>
        <v>1.9755852108370446E-3</v>
      </c>
      <c r="G71" s="805">
        <f>DATI!H68</f>
        <v>666792.18679999991</v>
      </c>
      <c r="H71" s="806">
        <f t="shared" si="1006"/>
        <v>1826.8279090410956</v>
      </c>
      <c r="I71" s="813">
        <f t="shared" si="1007"/>
        <v>525.67271743971992</v>
      </c>
      <c r="J71" s="808">
        <f t="shared" si="1220"/>
        <v>1.4401992258622462</v>
      </c>
      <c r="K71" s="809">
        <f t="shared" si="1008"/>
        <v>1.0006769512264731E-2</v>
      </c>
      <c r="L71" s="809">
        <f t="shared" si="1363"/>
        <v>8.0153492958990116E-3</v>
      </c>
      <c r="M71" s="809">
        <f t="shared" si="1221"/>
        <v>0.1377459230919765</v>
      </c>
      <c r="N71" s="810">
        <f>DATI!I68</f>
        <v>154269.872</v>
      </c>
      <c r="O71" s="810"/>
      <c r="P71" s="810">
        <f>DATI!J68</f>
        <v>34720.743999999999</v>
      </c>
      <c r="Q71" s="806">
        <f>DATI!K68</f>
        <v>34719.184000000001</v>
      </c>
      <c r="R71" s="806">
        <f>DATI!L68</f>
        <v>0</v>
      </c>
      <c r="S71" s="806">
        <f>P71-Q71-R71</f>
        <v>1.5599999999976717</v>
      </c>
      <c r="T71" s="810">
        <f>DATI!M68</f>
        <v>17099.939999999999</v>
      </c>
      <c r="U71" s="806">
        <f>DATI!N68</f>
        <v>16793.38</v>
      </c>
      <c r="V71" s="806">
        <f>DATI!O68</f>
        <v>306.56</v>
      </c>
      <c r="W71" s="811">
        <f t="shared" ref="W71:W81" si="1389">T71-U71-V71</f>
        <v>-2.3305801732931286E-12</v>
      </c>
      <c r="X71" s="812">
        <f>DATI!P68</f>
        <v>441703.6018</v>
      </c>
      <c r="Y71" s="806">
        <f>DATI!Q68</f>
        <v>22466.469000000001</v>
      </c>
      <c r="Z71" s="810">
        <f>DATI!R68</f>
        <v>15774.790999999999</v>
      </c>
      <c r="AA71" s="810">
        <f>DATI!U68</f>
        <v>2602.88</v>
      </c>
      <c r="AB71" s="810">
        <f>DATI!V68</f>
        <v>620.35799999999995</v>
      </c>
      <c r="AC71" s="810">
        <f>DATI!W68</f>
        <v>512214.1948</v>
      </c>
      <c r="AD71" s="813">
        <f t="shared" si="1009"/>
        <v>403.80951220185187</v>
      </c>
      <c r="AE71" s="809">
        <f t="shared" si="1364"/>
        <v>1.4981534081795212E-2</v>
      </c>
      <c r="AF71" s="809">
        <f t="shared" si="1365"/>
        <v>1.2980305172028195E-2</v>
      </c>
      <c r="AG71" s="814">
        <f t="shared" si="1010"/>
        <v>0.76817665974486804</v>
      </c>
      <c r="AH71" s="815">
        <f t="shared" si="1366"/>
        <v>154576.432</v>
      </c>
      <c r="AI71" s="806">
        <f t="shared" si="1367"/>
        <v>423.49707397260272</v>
      </c>
      <c r="AJ71" s="813">
        <f t="shared" si="1011"/>
        <v>121.86197539526432</v>
      </c>
      <c r="AK71" s="808">
        <f t="shared" si="1012"/>
        <v>0.33386842574045023</v>
      </c>
      <c r="AL71" s="809">
        <f t="shared" si="1368"/>
        <v>-6.1525003727335263E-3</v>
      </c>
      <c r="AM71" s="809">
        <f t="shared" si="1369"/>
        <v>-8.1120595187558903E-3</v>
      </c>
      <c r="AN71" s="816">
        <f>DATI!EH68/1000</f>
        <v>366.22</v>
      </c>
      <c r="AO71" s="817">
        <f>DATI!EI68/1000</f>
        <v>4.6219999999999999</v>
      </c>
      <c r="AP71" s="817">
        <f>DATI!EJ68/1000</f>
        <v>0</v>
      </c>
      <c r="AQ71" s="817">
        <f>DATI!EK68/1000</f>
        <v>90.61</v>
      </c>
      <c r="AR71" s="817">
        <f>DATI!EL68/1000</f>
        <v>158.821</v>
      </c>
      <c r="AS71" s="817">
        <f>DATI!EM68/1000</f>
        <v>8.5000000000000006E-2</v>
      </c>
      <c r="AT71" s="817">
        <f>DATI!EN68/1000</f>
        <v>0</v>
      </c>
      <c r="AU71" s="1034"/>
      <c r="AV71" s="1034"/>
      <c r="AW71" s="817">
        <f>DATI!EQ68/1000</f>
        <v>0</v>
      </c>
      <c r="AX71" s="1034"/>
      <c r="AY71" s="1034"/>
      <c r="AZ71" s="1034"/>
      <c r="BA71" s="1034"/>
      <c r="BB71" s="818">
        <f>DATI!DE68/1000</f>
        <v>212.262</v>
      </c>
      <c r="BC71" s="819">
        <f>DATI!DF68/1000</f>
        <v>0</v>
      </c>
      <c r="BD71" s="819">
        <f>DATI!DG68/1000</f>
        <v>13.3596</v>
      </c>
      <c r="BE71" s="819">
        <f>DATI!DH68/1000</f>
        <v>85982.923999999999</v>
      </c>
      <c r="BF71" s="819">
        <f>DATI!DI68/1000</f>
        <v>112.7122</v>
      </c>
      <c r="BG71" s="819">
        <f>DATI!DJ68/1000</f>
        <v>33921.983</v>
      </c>
      <c r="BH71" s="819">
        <f>DATI!DK68/1000</f>
        <v>9286.2520000000004</v>
      </c>
      <c r="BI71" s="819">
        <f>DATI!DL68/1000</f>
        <v>51142.91</v>
      </c>
      <c r="BJ71" s="819">
        <f>DATI!DM68/1000</f>
        <v>468.99400000000003</v>
      </c>
      <c r="BK71" s="819">
        <f>DATI!DN68/1000</f>
        <v>141.97999999999999</v>
      </c>
      <c r="BL71" s="819">
        <f>DATI!DO68/1000</f>
        <v>123.4532</v>
      </c>
      <c r="BM71" s="819">
        <f>DATI!DP68/1000</f>
        <v>36386.703999999998</v>
      </c>
      <c r="BN71" s="819">
        <f>DATI!DQ68/1000</f>
        <v>194.90299999999999</v>
      </c>
      <c r="BO71" s="819">
        <f>DATI!DR68/1000</f>
        <v>8051.1639999999998</v>
      </c>
      <c r="BP71" s="819">
        <f>DATI!DS68/1000</f>
        <v>4639.8389999999999</v>
      </c>
      <c r="BQ71" s="819">
        <f>DATI!DT68/1000</f>
        <v>61.77</v>
      </c>
      <c r="BR71" s="819">
        <f>DATI!DU68/1000</f>
        <v>87749.27</v>
      </c>
      <c r="BS71" s="819">
        <f>DATI!DV68/1000</f>
        <v>107413.978</v>
      </c>
      <c r="BT71" s="819">
        <f>DATI!DW68/1000</f>
        <v>25.579000000000001</v>
      </c>
      <c r="BU71" s="819">
        <f>DATI!DX68/1000</f>
        <v>391.13679999999999</v>
      </c>
      <c r="BV71" s="820">
        <f>DATI!DY68/1000</f>
        <v>15382.428</v>
      </c>
      <c r="BW71" s="816">
        <f>DATI!DZ68/1000</f>
        <v>13.3596</v>
      </c>
      <c r="BX71" s="817">
        <f>DATI!EA68/1000</f>
        <v>0</v>
      </c>
      <c r="BY71" s="817">
        <f>DATI!EB68/1000</f>
        <v>0</v>
      </c>
      <c r="BZ71" s="817">
        <f>DATI!EC68/1000</f>
        <v>0</v>
      </c>
      <c r="CA71" s="817">
        <f>DATI!ED68/1000</f>
        <v>0</v>
      </c>
      <c r="CB71" s="817">
        <f>DATI!EE68/1000</f>
        <v>0</v>
      </c>
      <c r="CC71" s="817">
        <f>DATI!EF68/1000</f>
        <v>0</v>
      </c>
      <c r="CD71" s="821">
        <f>DATI!EG68/1000</f>
        <v>0</v>
      </c>
      <c r="CE71" s="816">
        <f t="shared" si="1230"/>
        <v>0.16733900690209744</v>
      </c>
      <c r="CF71" s="817">
        <f t="shared" si="1231"/>
        <v>0</v>
      </c>
      <c r="CG71" s="817">
        <f t="shared" si="1232"/>
        <v>1.0532182852367645E-2</v>
      </c>
      <c r="CH71" s="817">
        <f t="shared" si="1233"/>
        <v>67.785553291208601</v>
      </c>
      <c r="CI71" s="817">
        <f t="shared" si="1234"/>
        <v>8.8857862517787378E-2</v>
      </c>
      <c r="CJ71" s="817">
        <f t="shared" si="1235"/>
        <v>26.74275634531773</v>
      </c>
      <c r="CK71" s="817">
        <f t="shared" si="1236"/>
        <v>7.320915602051314</v>
      </c>
      <c r="CL71" s="817">
        <f t="shared" si="1237"/>
        <v>40.319057436014681</v>
      </c>
      <c r="CM71" s="817">
        <f t="shared" si="1238"/>
        <v>0.36973641161885917</v>
      </c>
      <c r="CN71" s="817">
        <f t="shared" si="1239"/>
        <v>0.11193144415844472</v>
      </c>
      <c r="CO71" s="817">
        <f t="shared" si="1240"/>
        <v>9.7325644189190791E-2</v>
      </c>
      <c r="CP71" s="817">
        <f t="shared" si="1241"/>
        <v>28.685845378826997</v>
      </c>
      <c r="CQ71" s="817">
        <f t="shared" si="1242"/>
        <v>0.15365385449227603</v>
      </c>
      <c r="CR71" s="817">
        <f t="shared" si="1243"/>
        <v>6.3472208316416427</v>
      </c>
      <c r="CS71" s="817">
        <f t="shared" si="1244"/>
        <v>3.6578664595906045</v>
      </c>
      <c r="CT71" s="817">
        <f t="shared" si="1245"/>
        <v>4.8697036946521555E-2</v>
      </c>
      <c r="CU71" s="817">
        <f t="shared" si="1246"/>
        <v>69.178070960341515</v>
      </c>
      <c r="CV71" s="817">
        <f t="shared" si="1247"/>
        <v>84.680952812673681</v>
      </c>
      <c r="CW71" s="817">
        <f t="shared" si="1248"/>
        <v>2.0165476899062246E-2</v>
      </c>
      <c r="CX71" s="817">
        <f t="shared" si="1249"/>
        <v>0.30835685932886858</v>
      </c>
      <c r="CY71" s="821">
        <f t="shared" si="1250"/>
        <v>12.126900836056462</v>
      </c>
      <c r="CZ71" s="805">
        <f>DATI!AA68</f>
        <v>647877.72229999991</v>
      </c>
      <c r="DA71" s="806">
        <f t="shared" si="1251"/>
        <v>1775.0074583561641</v>
      </c>
      <c r="DB71" s="813">
        <f t="shared" si="288"/>
        <v>510.76129803579943</v>
      </c>
      <c r="DC71" s="808">
        <f t="shared" si="1252"/>
        <v>1.3993460220158889</v>
      </c>
      <c r="DD71" s="822">
        <f t="shared" ref="DD71:DD81" si="1390">+(CZ71-CZ84)/CZ84</f>
        <v>8.0380067985970534E-3</v>
      </c>
      <c r="DE71" s="823">
        <f t="shared" si="1253"/>
        <v>6.0504683719258814E-3</v>
      </c>
      <c r="DF71" s="806">
        <f t="shared" ref="DF71:DF81" si="1391">+CZ71-CZ84</f>
        <v>5166.1202269999776</v>
      </c>
      <c r="DG71" s="824">
        <f t="shared" ref="DG71:DG81" si="1392">+DB71-DB84</f>
        <v>3.0717594956945504</v>
      </c>
      <c r="DH71" s="825">
        <f t="shared" si="1370"/>
        <v>0.13755793397040758</v>
      </c>
      <c r="DI71" s="826">
        <f>DATI!AB68+DATI!AG68</f>
        <v>446055.41413457977</v>
      </c>
      <c r="DJ71" s="806">
        <f t="shared" si="1371"/>
        <v>1222.069627765972</v>
      </c>
      <c r="DK71" s="827">
        <f t="shared" si="290"/>
        <v>351.65253330593498</v>
      </c>
      <c r="DL71" s="828">
        <f t="shared" si="291"/>
        <v>0.96343159809845202</v>
      </c>
      <c r="DM71" s="829">
        <f t="shared" ref="DM71:DM81" si="1393">DI71/CZ71</f>
        <v>0.68848703818840951</v>
      </c>
      <c r="DN71" s="830">
        <f t="shared" ref="DN71:DN81" si="1394">(DM71-DM84)/DM84</f>
        <v>2.3542460687673928E-3</v>
      </c>
      <c r="DO71" s="830">
        <f t="shared" ref="DO71:DO81" si="1395">+ROUND(DM71,3)-ROUND(DM84,3)</f>
        <v>9.9999999999988987E-4</v>
      </c>
      <c r="DP71" s="830">
        <f t="shared" ref="DP71:DP81" si="1396">(DI71-DI84)/DI84</f>
        <v>1.0411176313270681E-2</v>
      </c>
      <c r="DQ71" s="830">
        <f t="shared" ref="DQ71:DQ81" si="1397">(DK71-DK84)/DK84</f>
        <v>8.418958732071791E-3</v>
      </c>
      <c r="DR71" s="831">
        <f t="shared" ref="DR71:DR81" si="1398">DI71-DI84</f>
        <v>4596.1106437764247</v>
      </c>
      <c r="DS71" s="831">
        <f t="shared" ref="DS71:DS81" si="1399">DK71-DK84</f>
        <v>2.9358315215072821</v>
      </c>
      <c r="DT71" s="832">
        <f t="shared" si="1372"/>
        <v>0.14733536352772611</v>
      </c>
      <c r="DU71" s="833" t="str">
        <f>DATI!AI68</f>
        <v>15/15</v>
      </c>
      <c r="DV71" s="832">
        <f>DATI!AJ68/DATI!AK68</f>
        <v>1</v>
      </c>
      <c r="DW71" s="834">
        <f>DATI!AB68</f>
        <v>441784.28630000004</v>
      </c>
      <c r="DX71" s="806">
        <f t="shared" si="1254"/>
        <v>1210.3679076712331</v>
      </c>
      <c r="DY71" s="835">
        <f t="shared" si="1013"/>
        <v>348.28534421796599</v>
      </c>
      <c r="DZ71" s="808">
        <f t="shared" si="1014"/>
        <v>0.95420642251497545</v>
      </c>
      <c r="EA71" s="829">
        <f t="shared" ref="EA71:EA81" si="1400">+DW71/CZ71</f>
        <v>0.68189454752610201</v>
      </c>
      <c r="EB71" s="825">
        <f t="shared" ref="EB71:EB81" si="1401">+(EA71-EA84)/EA84</f>
        <v>1.4892921324911485E-2</v>
      </c>
      <c r="EC71" s="836">
        <f t="shared" ref="EC71:EC81" si="1402">CZ71-DI71</f>
        <v>201822.30816542014</v>
      </c>
      <c r="ED71" s="837">
        <f t="shared" si="1255"/>
        <v>552.93783059019211</v>
      </c>
      <c r="EE71" s="838">
        <f t="shared" si="296"/>
        <v>159.10876472986439</v>
      </c>
      <c r="EF71" s="839">
        <f t="shared" si="297"/>
        <v>0.43591442391743668</v>
      </c>
      <c r="EG71" s="840">
        <f t="shared" si="1256"/>
        <v>2.8323134058056308E-3</v>
      </c>
      <c r="EH71" s="840">
        <f t="shared" si="1257"/>
        <v>8.5503899258015112E-4</v>
      </c>
      <c r="EI71" s="822">
        <f t="shared" si="1258"/>
        <v>0.31151296181159055</v>
      </c>
      <c r="EJ71" s="841">
        <f t="shared" si="1259"/>
        <v>570.00958322355291</v>
      </c>
      <c r="EK71" s="841">
        <f t="shared" si="1260"/>
        <v>0.13592797418718305</v>
      </c>
      <c r="EL71" s="805">
        <f>DATI!AD68</f>
        <v>154272.75200000001</v>
      </c>
      <c r="EM71" s="806">
        <f t="shared" si="1261"/>
        <v>422.66507397260278</v>
      </c>
      <c r="EN71" s="835">
        <f t="shared" si="300"/>
        <v>121.6225660350584</v>
      </c>
      <c r="EO71" s="808">
        <f t="shared" si="1262"/>
        <v>0.33321250968509147</v>
      </c>
      <c r="EP71" s="822">
        <f t="shared" ref="EP71:EP81" si="1403">+(EL71-EL84)/EL84</f>
        <v>-5.6849610473864685E-3</v>
      </c>
      <c r="EQ71" s="823">
        <f t="shared" ref="EQ71:EQ81" si="1404">(EN71-EN84)/EN84</f>
        <v>-7.6454420360069246E-3</v>
      </c>
      <c r="ER71" s="822">
        <f t="shared" si="1373"/>
        <v>0.11491767143294965</v>
      </c>
      <c r="ES71" s="806">
        <f t="shared" ref="ES71:ES81" si="1405">+EL71-EL84</f>
        <v>-882.04899999999907</v>
      </c>
      <c r="ET71" s="822">
        <f t="shared" si="1263"/>
        <v>0.23812016788032725</v>
      </c>
      <c r="EU71" s="824">
        <f t="shared" ref="EU71:EU81" si="1406">+EN71-EN84</f>
        <v>-0.93702222802225776</v>
      </c>
      <c r="EV71" s="805">
        <f>DATI!AE68</f>
        <v>34720.743999999999</v>
      </c>
      <c r="EW71" s="806">
        <f t="shared" si="1264"/>
        <v>95.12532602739725</v>
      </c>
      <c r="EX71" s="835">
        <f t="shared" si="304"/>
        <v>27.372468081248449</v>
      </c>
      <c r="EY71" s="808">
        <f t="shared" si="1015"/>
        <v>7.4993063236297119E-2</v>
      </c>
      <c r="EZ71" s="822">
        <f t="shared" ref="EZ71:EZ81" si="1407">(EV71-EV84)/EV84</f>
        <v>-6.2011490545267618E-2</v>
      </c>
      <c r="FA71" s="823">
        <f t="shared" ref="FA71:FA81" si="1408">(EX71-EX84)/EX84</f>
        <v>-6.3860913080671947E-2</v>
      </c>
      <c r="FB71" s="806">
        <f t="shared" ref="FB71:FB81" si="1409">+EV71-EV84</f>
        <v>-2295.4279999999999</v>
      </c>
      <c r="FC71" s="824">
        <f t="shared" ref="FC71:FC81" si="1410">+EX71-EX84</f>
        <v>-1.8672768067964576</v>
      </c>
      <c r="FD71" s="806">
        <f>DATI!AG68</f>
        <v>4271.12783457971</v>
      </c>
      <c r="FE71" s="822">
        <f t="shared" si="1265"/>
        <v>6.5924906623073595E-3</v>
      </c>
      <c r="FF71" s="806">
        <f t="shared" ref="FF71:FF81" si="1411">+EV71-FD71</f>
        <v>30449.616165420288</v>
      </c>
      <c r="FG71" s="822">
        <f t="shared" si="1374"/>
        <v>2.4005278993279453E-2</v>
      </c>
      <c r="FH71" s="805">
        <f>DATI!AF68</f>
        <v>17099.939999999999</v>
      </c>
      <c r="FI71" s="806">
        <f t="shared" si="1375"/>
        <v>46.849150684931502</v>
      </c>
      <c r="FJ71" s="830">
        <f t="shared" si="1266"/>
        <v>2.6393776806052715E-2</v>
      </c>
      <c r="FK71" s="830">
        <f t="shared" si="1376"/>
        <v>-8.606844345205035E-2</v>
      </c>
      <c r="FL71" s="842">
        <f>DATI!AL68</f>
        <v>8172.0699990621206</v>
      </c>
      <c r="FM71" s="843" t="str">
        <f>DATI!AM68</f>
        <v>7/7</v>
      </c>
      <c r="FN71" s="844">
        <f>DATI!AN68/DATI!AO68</f>
        <v>1</v>
      </c>
      <c r="FO71" s="809">
        <f t="shared" si="1377"/>
        <v>0.47790050719839494</v>
      </c>
      <c r="FP71" s="845">
        <f t="shared" si="1267"/>
        <v>1.2613599322493825E-2</v>
      </c>
      <c r="FQ71" s="809">
        <f t="shared" si="1378"/>
        <v>-0.18644806779728429</v>
      </c>
      <c r="FR71" s="805">
        <f>DATI!AP68</f>
        <v>25230.57800000002</v>
      </c>
      <c r="FS71" s="842">
        <f>DATI!AQ68</f>
        <v>214.97099999999998</v>
      </c>
      <c r="FT71" s="842">
        <f>DATI!AR68</f>
        <v>15774.791000000001</v>
      </c>
      <c r="FU71" s="818">
        <f>DATI!AS68/1000</f>
        <v>239.71700000000001</v>
      </c>
      <c r="FV71" s="819">
        <f>DATI!AT68/1000</f>
        <v>20.353000000000002</v>
      </c>
      <c r="FW71" s="819">
        <f>DATI!AU68/1000</f>
        <v>13.365600000000001</v>
      </c>
      <c r="FX71" s="819">
        <f>DATI!AV68/1000</f>
        <v>85982.923999999999</v>
      </c>
      <c r="FY71" s="819">
        <f>DATI!AW68/1000</f>
        <v>112.7122</v>
      </c>
      <c r="FZ71" s="819">
        <f>DATI!AX68/1000</f>
        <v>33921.983</v>
      </c>
      <c r="GA71" s="819">
        <f>DATI!AY68/1000</f>
        <v>9316.9770000000008</v>
      </c>
      <c r="GB71" s="819">
        <f>DATI!AZ68/1000</f>
        <v>51142.91</v>
      </c>
      <c r="GC71" s="819">
        <f>DATI!BA68/1000</f>
        <v>468.99400000000003</v>
      </c>
      <c r="GD71" s="819">
        <f>DATI!BB68/1000</f>
        <v>141.97999999999999</v>
      </c>
      <c r="GE71" s="819">
        <f>DATI!BC68/1000</f>
        <v>123.4532</v>
      </c>
      <c r="GF71" s="819">
        <f>DATI!BD68/1000</f>
        <v>36386.703999999998</v>
      </c>
      <c r="GG71" s="819">
        <f>DATI!BE68/1000</f>
        <v>194.90299999999999</v>
      </c>
      <c r="GH71" s="819">
        <f>DATI!BF68/1000</f>
        <v>8051.1639999999998</v>
      </c>
      <c r="GI71" s="819">
        <f>DATI!BG68/1000</f>
        <v>0.313</v>
      </c>
      <c r="GJ71" s="819">
        <f>DATI!BH68/1000</f>
        <v>4639.8389999999999</v>
      </c>
      <c r="GK71" s="819">
        <f>DATI!BI68/1000</f>
        <v>63.055500000000002</v>
      </c>
      <c r="GL71" s="819">
        <f>DATI!BJ68/1000</f>
        <v>87749.27</v>
      </c>
      <c r="GM71" s="819">
        <f>DATI!BK68/1000</f>
        <v>107413.978</v>
      </c>
      <c r="GN71" s="819">
        <f>DATI!BL68/1000</f>
        <v>25.579000000000001</v>
      </c>
      <c r="GO71" s="819">
        <f>DATI!BM68/1000</f>
        <v>391.68379999999996</v>
      </c>
      <c r="GP71" s="820">
        <f>DATI!BN68/1000</f>
        <v>15382.428</v>
      </c>
      <c r="GQ71" s="816">
        <f>DATI!BO68/1000</f>
        <v>13.365600000000001</v>
      </c>
      <c r="GR71" s="817">
        <f>DATI!BP68/1000</f>
        <v>0</v>
      </c>
      <c r="GS71" s="817">
        <f>DATI!BQ68/1000</f>
        <v>0</v>
      </c>
      <c r="GT71" s="817">
        <f>DATI!BR68/1000</f>
        <v>0</v>
      </c>
      <c r="GU71" s="817">
        <f>DATI!BS68/1000</f>
        <v>0</v>
      </c>
      <c r="GV71" s="817">
        <f>DATI!BT68/1000</f>
        <v>0</v>
      </c>
      <c r="GW71" s="817">
        <f>DATI!BU68/1000</f>
        <v>0</v>
      </c>
      <c r="GX71" s="821">
        <f>DATI!BV68/1000</f>
        <v>0</v>
      </c>
      <c r="GY71" s="816">
        <f t="shared" si="1271"/>
        <v>0.18898344836829056</v>
      </c>
      <c r="GZ71" s="817">
        <f t="shared" si="1272"/>
        <v>1.604550417634051E-2</v>
      </c>
      <c r="HA71" s="817">
        <f t="shared" si="1273"/>
        <v>1.0536913016228404E-2</v>
      </c>
      <c r="HB71" s="817">
        <f t="shared" si="1274"/>
        <v>67.785553291208601</v>
      </c>
      <c r="HC71" s="817">
        <f t="shared" si="1275"/>
        <v>8.8857862517787378E-2</v>
      </c>
      <c r="HD71" s="817">
        <f t="shared" si="1276"/>
        <v>26.74275634531773</v>
      </c>
      <c r="HE71" s="817">
        <f t="shared" si="1277"/>
        <v>7.3451379828216217</v>
      </c>
      <c r="HF71" s="817">
        <f t="shared" si="1278"/>
        <v>40.319057436014681</v>
      </c>
      <c r="HG71" s="817">
        <f t="shared" si="1279"/>
        <v>0.36973641161885917</v>
      </c>
      <c r="HH71" s="817">
        <f t="shared" si="1280"/>
        <v>0.11193144415844472</v>
      </c>
      <c r="HI71" s="817">
        <f t="shared" si="1281"/>
        <v>9.7325644189190791E-2</v>
      </c>
      <c r="HJ71" s="817">
        <f t="shared" si="1282"/>
        <v>28.685845378826997</v>
      </c>
      <c r="HK71" s="817">
        <f t="shared" si="1283"/>
        <v>0.15365385449227603</v>
      </c>
      <c r="HL71" s="817">
        <f t="shared" si="1284"/>
        <v>6.3472208316416427</v>
      </c>
      <c r="HM71" s="817">
        <f t="shared" si="1285"/>
        <v>2.4675688140296661E-4</v>
      </c>
      <c r="HN71" s="817">
        <f t="shared" si="1286"/>
        <v>3.6578664595906045</v>
      </c>
      <c r="HO71" s="817">
        <f t="shared" si="1287"/>
        <v>4.9710474553689328E-2</v>
      </c>
      <c r="HP71" s="817">
        <f t="shared" si="1288"/>
        <v>69.178070960341515</v>
      </c>
      <c r="HQ71" s="817">
        <f t="shared" si="1289"/>
        <v>84.680952812673681</v>
      </c>
      <c r="HR71" s="817">
        <f t="shared" si="1290"/>
        <v>2.0165476899062246E-2</v>
      </c>
      <c r="HS71" s="817">
        <f t="shared" si="1291"/>
        <v>0.30878809260084117</v>
      </c>
      <c r="HT71" s="821">
        <f t="shared" si="1292"/>
        <v>12.126900836056462</v>
      </c>
      <c r="HU71" s="846">
        <f t="shared" si="1379"/>
        <v>201820.74816542023</v>
      </c>
      <c r="HV71" s="847">
        <f>IG71+IP71+JC71</f>
        <v>154579.31199999992</v>
      </c>
      <c r="HW71" s="848">
        <f t="shared" ref="HW71:HW81" si="1412">HX71+HY71</f>
        <v>295.18</v>
      </c>
      <c r="HX71" s="849">
        <f>DATI!CQ68</f>
        <v>295.18</v>
      </c>
      <c r="HY71" s="849">
        <f>DATI!CT68</f>
        <v>0</v>
      </c>
      <c r="HZ71" s="850">
        <f t="shared" si="1293"/>
        <v>-9.9292078603686121E-2</v>
      </c>
      <c r="IA71" s="850">
        <f t="shared" si="1294"/>
        <v>4.5561066516085089E-4</v>
      </c>
      <c r="IB71" s="822">
        <f t="shared" si="1295"/>
        <v>1.4625850051752799E-3</v>
      </c>
      <c r="IC71" s="849">
        <f>DATI!CV68</f>
        <v>0</v>
      </c>
      <c r="ID71" s="851">
        <f t="shared" si="1380"/>
        <v>295.18</v>
      </c>
      <c r="IE71" s="852">
        <f t="shared" si="1296"/>
        <v>4.5561066516085089E-4</v>
      </c>
      <c r="IF71" s="852">
        <f t="shared" si="1297"/>
        <v>1.4625850051752799E-3</v>
      </c>
      <c r="IG71" s="848">
        <f t="shared" ref="IG71:IG81" si="1413">II71+IJ71</f>
        <v>295.18</v>
      </c>
      <c r="IH71" s="830">
        <f t="shared" si="1016"/>
        <v>4.4268665086883715E-4</v>
      </c>
      <c r="II71" s="849">
        <f>DATI!CX68</f>
        <v>295.18</v>
      </c>
      <c r="IJ71" s="849">
        <f>DATI!DA68</f>
        <v>0</v>
      </c>
      <c r="IK71" s="854">
        <f>DATI!CS68</f>
        <v>52783.77916542031</v>
      </c>
      <c r="IL71" s="834">
        <f>IK71-HY71-IU71</f>
        <v>47269.656165420311</v>
      </c>
      <c r="IM71" s="834">
        <f t="shared" si="1382"/>
        <v>47255.69623697926</v>
      </c>
      <c r="IN71" s="822">
        <f t="shared" si="1299"/>
        <v>7.2960767963452355E-2</v>
      </c>
      <c r="IO71" s="822">
        <f t="shared" si="1300"/>
        <v>0.23421603871310714</v>
      </c>
      <c r="IP71" s="848">
        <f t="shared" si="1383"/>
        <v>28.219999999999345</v>
      </c>
      <c r="IQ71" s="830">
        <f t="shared" si="1017"/>
        <v>4.2322031599425075E-5</v>
      </c>
      <c r="IR71" s="849">
        <f>DATI!CZ68</f>
        <v>5542.3429999999989</v>
      </c>
      <c r="IS71" s="834">
        <f t="shared" ref="IS71:IS81" si="1414">IT71+IU71</f>
        <v>154255.91199999992</v>
      </c>
      <c r="IT71" s="854">
        <f>DATI!CR68</f>
        <v>148741.78899999993</v>
      </c>
      <c r="IU71" s="855">
        <f>DATI!CU68</f>
        <v>5514.1229999999996</v>
      </c>
      <c r="IV71" s="822">
        <f t="shared" si="1302"/>
        <v>-5.7931774193628492E-3</v>
      </c>
      <c r="IW71" s="830">
        <f t="shared" si="1303"/>
        <v>0.23809417532120619</v>
      </c>
      <c r="IX71" s="822">
        <f t="shared" si="1384"/>
        <v>0.76432137628171759</v>
      </c>
      <c r="IY71" s="854">
        <f>DATI!CW68</f>
        <v>13.959928441047669</v>
      </c>
      <c r="IZ71" s="856">
        <f t="shared" si="1385"/>
        <v>154269.87192844096</v>
      </c>
      <c r="JA71" s="857">
        <f t="shared" si="1304"/>
        <v>0.23811572248660567</v>
      </c>
      <c r="JB71" s="857">
        <f t="shared" si="1305"/>
        <v>0.76439054621874314</v>
      </c>
      <c r="JC71" s="858">
        <f t="shared" ref="JC71:JC81" si="1415">JE71+JF71</f>
        <v>154255.91199999992</v>
      </c>
      <c r="JD71" s="830">
        <f t="shared" si="1018"/>
        <v>0.23134031119993914</v>
      </c>
      <c r="JE71" s="849">
        <f>DATI!CY68</f>
        <v>148741.78899999993</v>
      </c>
      <c r="JF71" s="849">
        <f>DATI!DB68</f>
        <v>5514.1229999999996</v>
      </c>
      <c r="JG71" s="826">
        <f t="shared" si="1307"/>
        <v>434671.45218137075</v>
      </c>
      <c r="JH71" s="808">
        <f t="shared" si="350"/>
        <v>342.67786573537944</v>
      </c>
      <c r="JI71" s="829">
        <f t="shared" si="1308"/>
        <v>0.67091587998776114</v>
      </c>
      <c r="JJ71" s="843" t="str">
        <f>DATI!CN68</f>
        <v>7/10</v>
      </c>
      <c r="JK71" s="844">
        <f>DATI!CO68/DATI!CP68</f>
        <v>0.99808758016236243</v>
      </c>
      <c r="JL71" s="859">
        <f t="shared" si="1386"/>
        <v>4.9877204527697446E-3</v>
      </c>
      <c r="JM71" s="860">
        <f t="shared" si="1309"/>
        <v>-3.0259636296001515E-3</v>
      </c>
      <c r="JN71" s="861">
        <f t="shared" si="1310"/>
        <v>588927.36418137071</v>
      </c>
      <c r="JO71" s="834">
        <f t="shared" si="1311"/>
        <v>588941.3241098118</v>
      </c>
      <c r="JP71" s="829">
        <f t="shared" si="1312"/>
        <v>0.90901005530896739</v>
      </c>
      <c r="JQ71" s="830">
        <f t="shared" si="1313"/>
        <v>-5.3486421268120754E-3</v>
      </c>
      <c r="JR71" s="862">
        <f t="shared" si="1314"/>
        <v>0.90903160247436687</v>
      </c>
      <c r="JS71" s="825">
        <f t="shared" si="1315"/>
        <v>-5.3270949614125929E-3</v>
      </c>
      <c r="JT71" s="818">
        <f>DATI!BW68</f>
        <v>81684.495290285136</v>
      </c>
      <c r="JU71" s="819">
        <f>DATI!BX68</f>
        <v>51761.668369124891</v>
      </c>
      <c r="JV71" s="819">
        <f>DATI!BY68</f>
        <v>35863.006030948578</v>
      </c>
      <c r="JW71" s="819">
        <f>DATI!BZ68</f>
        <v>87749.27</v>
      </c>
      <c r="JX71" s="819">
        <f>DATI!CA68</f>
        <v>107413.978</v>
      </c>
      <c r="JY71" s="819">
        <f>DATI!CB68</f>
        <v>32226.313409359336</v>
      </c>
      <c r="JZ71" s="819">
        <f>DATI!CC68</f>
        <v>12107.979341452583</v>
      </c>
      <c r="KA71" s="819">
        <f>DATI!CD68</f>
        <v>494.76326652762202</v>
      </c>
      <c r="KB71" s="819">
        <f>DATI!CE68</f>
        <v>7246.0474080452923</v>
      </c>
      <c r="KC71" s="819">
        <f>DATI!CF68</f>
        <v>0</v>
      </c>
      <c r="KD71" s="819">
        <f>DATI!CG68</f>
        <v>653.55819999999994</v>
      </c>
      <c r="KE71" s="819">
        <f>DATI!CH68</f>
        <v>234.92266457223892</v>
      </c>
      <c r="KF71" s="819">
        <f>DATI!CI68</f>
        <v>139.14040270805359</v>
      </c>
      <c r="KG71" s="819">
        <f>DATI!CJ68</f>
        <v>459.61412894535067</v>
      </c>
      <c r="KH71" s="819">
        <f>DATI!CK68</f>
        <v>4175.854989377618</v>
      </c>
      <c r="KI71" s="819">
        <f>DATI!CL68</f>
        <v>671.20104638228725</v>
      </c>
      <c r="KJ71" s="863">
        <f t="shared" si="353"/>
        <v>64.396841267751043</v>
      </c>
      <c r="KK71" s="864">
        <f t="shared" si="1317"/>
        <v>5.6339671224447637E-3</v>
      </c>
      <c r="KL71" s="865">
        <f t="shared" si="354"/>
        <v>40.806862182044213</v>
      </c>
      <c r="KM71" s="864">
        <f t="shared" si="1318"/>
        <v>3.2804428311083399E-2</v>
      </c>
      <c r="KN71" s="865">
        <f t="shared" si="355"/>
        <v>28.272982510966948</v>
      </c>
      <c r="KO71" s="864">
        <f t="shared" si="1319"/>
        <v>4.8780109273011435E-2</v>
      </c>
      <c r="KP71" s="865">
        <f t="shared" si="356"/>
        <v>69.178070960341515</v>
      </c>
      <c r="KQ71" s="864">
        <f t="shared" si="1320"/>
        <v>4.3696033629927484E-3</v>
      </c>
      <c r="KR71" s="865">
        <f t="shared" si="357"/>
        <v>84.680952812673681</v>
      </c>
      <c r="KS71" s="864">
        <f t="shared" si="1321"/>
        <v>4.3746455320032426E-3</v>
      </c>
      <c r="KT71" s="865">
        <f t="shared" si="358"/>
        <v>25.405957175744774</v>
      </c>
      <c r="KU71" s="864">
        <f t="shared" si="1322"/>
        <v>7.3452468035163698E-2</v>
      </c>
      <c r="KV71" s="865">
        <f t="shared" si="359"/>
        <v>9.545454384627428</v>
      </c>
      <c r="KW71" s="864">
        <f t="shared" si="1323"/>
        <v>6.2376754146926387E-2</v>
      </c>
      <c r="KX71" s="865">
        <f t="shared" si="360"/>
        <v>0.39005188716006639</v>
      </c>
      <c r="KY71" s="864">
        <f t="shared" si="1324"/>
        <v>0.18193313565033478</v>
      </c>
      <c r="KZ71" s="865">
        <f t="shared" si="361"/>
        <v>5.7124985971479409</v>
      </c>
      <c r="LA71" s="864">
        <f t="shared" si="1325"/>
        <v>0.11323291840637108</v>
      </c>
      <c r="LB71" s="866" t="s">
        <v>177</v>
      </c>
      <c r="LC71" s="867" t="s">
        <v>177</v>
      </c>
      <c r="LD71" s="865">
        <f t="shared" si="362"/>
        <v>0.51523956309053132</v>
      </c>
      <c r="LE71" s="864">
        <f t="shared" si="1326"/>
        <v>6.0640963777349725E-2</v>
      </c>
      <c r="LF71" s="865">
        <f t="shared" si="363"/>
        <v>0.18520378300549797</v>
      </c>
      <c r="LG71" s="864">
        <f t="shared" si="1327"/>
        <v>6.2816030956467858E-2</v>
      </c>
      <c r="LH71" s="865">
        <f t="shared" si="364"/>
        <v>0.10969281741019869</v>
      </c>
      <c r="LI71" s="864">
        <f t="shared" si="1328"/>
        <v>5.958863345397121E-2</v>
      </c>
      <c r="LJ71" s="865">
        <f t="shared" si="365"/>
        <v>0.36234169043864439</v>
      </c>
      <c r="LK71" s="864">
        <f t="shared" si="1329"/>
        <v>7.4631991270461454E-2</v>
      </c>
      <c r="LL71" s="865">
        <f t="shared" si="366"/>
        <v>3.2920797264212114</v>
      </c>
      <c r="LM71" s="864">
        <f t="shared" si="1330"/>
        <v>4.7095633770935057E-2</v>
      </c>
      <c r="LN71" s="865">
        <f t="shared" si="367"/>
        <v>0.52914848881693655</v>
      </c>
      <c r="LO71" s="868">
        <f t="shared" si="1331"/>
        <v>-2.5649427531906056E-2</v>
      </c>
      <c r="LP71" s="869">
        <f t="shared" si="1332"/>
        <v>0.12608011122886104</v>
      </c>
      <c r="LQ71" s="870">
        <f t="shared" si="1333"/>
        <v>7.9894193900306151E-2</v>
      </c>
      <c r="LR71" s="870">
        <f t="shared" si="1334"/>
        <v>5.5354590529263802E-2</v>
      </c>
      <c r="LS71" s="870">
        <f t="shared" si="1335"/>
        <v>0.1354410978795281</v>
      </c>
      <c r="LT71" s="870">
        <f t="shared" si="1336"/>
        <v>0.16579359700573551</v>
      </c>
      <c r="LU71" s="870">
        <f t="shared" si="1337"/>
        <v>4.9741351338573943E-2</v>
      </c>
      <c r="LV71" s="870">
        <f t="shared" si="1338"/>
        <v>1.8688679861484696E-2</v>
      </c>
      <c r="LW71" s="870">
        <f t="shared" si="1339"/>
        <v>7.6366766366218997E-4</v>
      </c>
      <c r="LX71" s="871">
        <f t="shared" si="1340"/>
        <v>1.1184282401811014E-2</v>
      </c>
      <c r="LY71" s="872" t="s">
        <v>177</v>
      </c>
      <c r="LZ71" s="871">
        <f t="shared" si="1341"/>
        <v>1.0087678237798239E-3</v>
      </c>
      <c r="MA71" s="871">
        <f t="shared" si="1342"/>
        <v>3.6260339950917148E-4</v>
      </c>
      <c r="MB71" s="871">
        <f t="shared" si="1343"/>
        <v>2.1476336956624756E-4</v>
      </c>
      <c r="MC71" s="871">
        <f t="shared" si="1344"/>
        <v>7.0941492989401824E-4</v>
      </c>
      <c r="MD71" s="871">
        <f t="shared" si="1345"/>
        <v>6.4454369175607918E-3</v>
      </c>
      <c r="ME71" s="871">
        <f t="shared" si="1346"/>
        <v>1.0359995772033777E-3</v>
      </c>
      <c r="MF71" s="869">
        <f t="shared" si="1347"/>
        <v>0.18489678746703112</v>
      </c>
      <c r="MG71" s="870">
        <f t="shared" si="1348"/>
        <v>0.11716502821464179</v>
      </c>
      <c r="MH71" s="870">
        <f t="shared" si="1349"/>
        <v>8.1177640633861931E-2</v>
      </c>
      <c r="MI71" s="870">
        <f t="shared" si="1350"/>
        <v>0.19862469698710059</v>
      </c>
      <c r="MJ71" s="870">
        <f t="shared" si="1351"/>
        <v>0.24313671022481542</v>
      </c>
      <c r="MK71" s="870">
        <f t="shared" si="1352"/>
        <v>7.294581181068896E-2</v>
      </c>
      <c r="ML71" s="870">
        <f t="shared" si="1353"/>
        <v>2.740699413023143E-2</v>
      </c>
      <c r="MM71" s="870">
        <f t="shared" si="1354"/>
        <v>1.1199204722090225E-3</v>
      </c>
      <c r="MN71" s="871">
        <f t="shared" si="1355"/>
        <v>1.6401777140449849E-2</v>
      </c>
      <c r="MO71" s="872" t="s">
        <v>177</v>
      </c>
      <c r="MP71" s="871">
        <f t="shared" si="1356"/>
        <v>1.4793604486787739E-3</v>
      </c>
      <c r="MQ71" s="871">
        <f t="shared" si="1357"/>
        <v>5.3175876068328797E-4</v>
      </c>
      <c r="MR71" s="871">
        <f t="shared" si="1358"/>
        <v>3.1495099989493127E-4</v>
      </c>
      <c r="MS71" s="871">
        <f t="shared" si="1359"/>
        <v>1.0403587071751189E-3</v>
      </c>
      <c r="MT71" s="871">
        <f t="shared" si="1360"/>
        <v>9.4522487985051213E-3</v>
      </c>
      <c r="MU71" s="871">
        <f t="shared" si="1361"/>
        <v>1.5192958808102524E-3</v>
      </c>
      <c r="MV71" s="826">
        <f t="shared" si="1019"/>
        <v>452733.62736137077</v>
      </c>
      <c r="MW71" s="808">
        <f t="shared" si="1020"/>
        <v>342.67786573537944</v>
      </c>
      <c r="MX71" s="862">
        <f t="shared" si="1021"/>
        <v>0.67897260394439107</v>
      </c>
      <c r="MY71" s="1507"/>
      <c r="MZ71" s="1503"/>
      <c r="NA71" s="1504"/>
      <c r="NB71" s="861">
        <f t="shared" si="1387"/>
        <v>588927.36418137071</v>
      </c>
      <c r="NC71" s="834">
        <f t="shared" si="1388"/>
        <v>588941.3241098118</v>
      </c>
      <c r="ND71" s="829">
        <f t="shared" si="1022"/>
        <v>0.88322475253900323</v>
      </c>
      <c r="NE71" s="875">
        <f t="shared" si="1023"/>
        <v>0.88324568848983986</v>
      </c>
    </row>
    <row r="72" spans="1:369" outlineLevel="1" x14ac:dyDescent="0.2">
      <c r="A72" s="876" t="s">
        <v>180</v>
      </c>
      <c r="B72" s="559">
        <f>DATI!D69</f>
        <v>148</v>
      </c>
      <c r="C72" s="1516" t="str">
        <f>DATI!F69 &amp; "/" &amp; DATI!E69 &amp; " (" &amp; TEXT(DATI!F69/DATI!E69,"0,0%") &amp; ")"</f>
        <v>143/143 (100,0%)</v>
      </c>
      <c r="D72" s="560">
        <f>DATI!G69</f>
        <v>603828</v>
      </c>
      <c r="E72" s="561">
        <f t="shared" si="1362"/>
        <v>5.9761466013999051E-2</v>
      </c>
      <c r="F72" s="1035">
        <f t="shared" si="1219"/>
        <v>7.7169044265392086E-3</v>
      </c>
      <c r="G72" s="563">
        <f>DATI!H69</f>
        <v>285994.26755499997</v>
      </c>
      <c r="H72" s="564">
        <f t="shared" si="1006"/>
        <v>783.54593850684921</v>
      </c>
      <c r="I72" s="565">
        <f t="shared" si="1007"/>
        <v>473.63531925482084</v>
      </c>
      <c r="J72" s="566">
        <f t="shared" si="1220"/>
        <v>1.2976310116570433</v>
      </c>
      <c r="K72" s="567">
        <f t="shared" si="1008"/>
        <v>-8.5559511981462156E-4</v>
      </c>
      <c r="L72" s="567">
        <f t="shared" si="1363"/>
        <v>-8.5068529749753197E-3</v>
      </c>
      <c r="M72" s="567">
        <f t="shared" si="1221"/>
        <v>5.9080692850399769E-2</v>
      </c>
      <c r="N72" s="568">
        <f>DATI!I69</f>
        <v>87485.349023999996</v>
      </c>
      <c r="O72" s="568"/>
      <c r="P72" s="568">
        <f>DATI!J69</f>
        <v>18543.652007000001</v>
      </c>
      <c r="Q72" s="564">
        <f>DATI!K69</f>
        <v>16508.882007</v>
      </c>
      <c r="R72" s="564">
        <f>DATI!L69</f>
        <v>2034.77</v>
      </c>
      <c r="S72" s="564">
        <f t="shared" ref="S72:S81" si="1416">P72-Q72-R72</f>
        <v>0</v>
      </c>
      <c r="T72" s="568">
        <f>DATI!M69</f>
        <v>5210.4470010000005</v>
      </c>
      <c r="U72" s="564">
        <f>DATI!N69</f>
        <v>4744.5900010000005</v>
      </c>
      <c r="V72" s="564">
        <f>DATI!O69</f>
        <v>465.85700000000003</v>
      </c>
      <c r="W72" s="569">
        <f t="shared" si="1389"/>
        <v>0</v>
      </c>
      <c r="X72" s="570">
        <f>DATI!P69</f>
        <v>167166.03152299998</v>
      </c>
      <c r="Y72" s="564">
        <f>DATI!Q69</f>
        <v>11076.396004</v>
      </c>
      <c r="Z72" s="568">
        <f>DATI!R69</f>
        <v>7224.86</v>
      </c>
      <c r="AA72" s="568">
        <f>DATI!U69</f>
        <v>282</v>
      </c>
      <c r="AB72" s="568">
        <f>DATI!V69</f>
        <v>81.927999999999997</v>
      </c>
      <c r="AC72" s="568">
        <f>DATI!W69</f>
        <v>196008.29153099997</v>
      </c>
      <c r="AD72" s="565">
        <f t="shared" si="1009"/>
        <v>324.60947741906631</v>
      </c>
      <c r="AE72" s="567">
        <f t="shared" si="1364"/>
        <v>3.037933460276801E-2</v>
      </c>
      <c r="AF72" s="567">
        <f t="shared" si="1365"/>
        <v>2.2488885595429591E-2</v>
      </c>
      <c r="AG72" s="878">
        <f t="shared" si="1010"/>
        <v>0.68535741365272407</v>
      </c>
      <c r="AH72" s="572">
        <f t="shared" si="1366"/>
        <v>89985.976024000003</v>
      </c>
      <c r="AI72" s="564">
        <f t="shared" si="1367"/>
        <v>246.53692061369864</v>
      </c>
      <c r="AJ72" s="565">
        <f t="shared" si="1011"/>
        <v>149.02584183575456</v>
      </c>
      <c r="AK72" s="566">
        <f t="shared" si="1012"/>
        <v>0.40828997763220426</v>
      </c>
      <c r="AL72" s="567">
        <f t="shared" si="1368"/>
        <v>-6.2742923237696993E-2</v>
      </c>
      <c r="AM72" s="567">
        <f t="shared" si="1369"/>
        <v>-6.9920259702632145E-2</v>
      </c>
      <c r="AN72" s="579">
        <f>DATI!EH69/1000</f>
        <v>44.691000000000003</v>
      </c>
      <c r="AO72" s="580">
        <f>DATI!EI69/1000</f>
        <v>0</v>
      </c>
      <c r="AP72" s="580">
        <f>DATI!EJ69/1000</f>
        <v>0</v>
      </c>
      <c r="AQ72" s="580">
        <f>DATI!EK69/1000</f>
        <v>28.474</v>
      </c>
      <c r="AR72" s="580">
        <f>DATI!EL69/1000</f>
        <v>7.36</v>
      </c>
      <c r="AS72" s="580">
        <f>DATI!EM69/1000</f>
        <v>3.0000000000000001E-3</v>
      </c>
      <c r="AT72" s="580">
        <f>DATI!EN69/1000</f>
        <v>1.4</v>
      </c>
      <c r="AU72" s="1036"/>
      <c r="AV72" s="1036"/>
      <c r="AW72" s="580">
        <f>DATI!EQ69/1000</f>
        <v>0</v>
      </c>
      <c r="AX72" s="1036"/>
      <c r="AY72" s="1036"/>
      <c r="AZ72" s="1036"/>
      <c r="BA72" s="1036"/>
      <c r="BB72" s="576">
        <f>DATI!DE69/1000</f>
        <v>56.658308999999996</v>
      </c>
      <c r="BC72" s="577">
        <f>DATI!DF69/1000</f>
        <v>936.61099999999999</v>
      </c>
      <c r="BD72" s="577">
        <f>DATI!DG69/1000</f>
        <v>29.478000000000002</v>
      </c>
      <c r="BE72" s="577">
        <f>DATI!DH69/1000</f>
        <v>27836.512010000002</v>
      </c>
      <c r="BF72" s="577">
        <f>DATI!DI69/1000</f>
        <v>58.505108999999997</v>
      </c>
      <c r="BG72" s="577">
        <f>DATI!DJ69/1000</f>
        <v>16429.204003999999</v>
      </c>
      <c r="BH72" s="577">
        <f>DATI!DK69/1000</f>
        <v>3748.5880010000001</v>
      </c>
      <c r="BI72" s="577">
        <f>DATI!DL69/1000</f>
        <v>4567.6869999999999</v>
      </c>
      <c r="BJ72" s="577">
        <f>DATI!DM69/1000</f>
        <v>240.842229</v>
      </c>
      <c r="BK72" s="577">
        <f>DATI!DN69/1000</f>
        <v>80.081999999999994</v>
      </c>
      <c r="BL72" s="577">
        <f>DATI!DO69/1000</f>
        <v>69.677329999999998</v>
      </c>
      <c r="BM72" s="577">
        <f>DATI!DP69/1000</f>
        <v>12838.808005999999</v>
      </c>
      <c r="BN72" s="577">
        <f>DATI!DQ69/1000</f>
        <v>190.161</v>
      </c>
      <c r="BO72" s="577">
        <f>DATI!DR69/1000</f>
        <v>2860.820001</v>
      </c>
      <c r="BP72" s="577">
        <f>DATI!DS69/1000</f>
        <v>1769.292001</v>
      </c>
      <c r="BQ72" s="577">
        <f>DATI!DT69/1000</f>
        <v>29.497871</v>
      </c>
      <c r="BR72" s="577">
        <f>DATI!DU69/1000</f>
        <v>37972.976014</v>
      </c>
      <c r="BS72" s="577">
        <f>DATI!DV69/1000</f>
        <v>27734.424009000002</v>
      </c>
      <c r="BT72" s="577">
        <f>DATI!DW69/1000</f>
        <v>2.7829999999999999</v>
      </c>
      <c r="BU72" s="577">
        <f>DATI!DX69/1000</f>
        <v>528.4976200000001</v>
      </c>
      <c r="BV72" s="578">
        <f>DATI!DY69/1000</f>
        <v>29184.927008999999</v>
      </c>
      <c r="BW72" s="579">
        <f>DATI!DZ69/1000</f>
        <v>28.297000000000001</v>
      </c>
      <c r="BX72" s="580">
        <f>DATI!EA69/1000</f>
        <v>0</v>
      </c>
      <c r="BY72" s="580">
        <f>DATI!EB69/1000</f>
        <v>0.247</v>
      </c>
      <c r="BZ72" s="580">
        <f>DATI!EC69/1000</f>
        <v>0</v>
      </c>
      <c r="CA72" s="580">
        <f>DATI!ED69/1000</f>
        <v>7.3999999999999996E-2</v>
      </c>
      <c r="CB72" s="580">
        <f>DATI!EE69/1000</f>
        <v>0</v>
      </c>
      <c r="CC72" s="580">
        <f>DATI!EF69/1000</f>
        <v>0.86</v>
      </c>
      <c r="CD72" s="581">
        <f>DATI!EG69/1000</f>
        <v>0</v>
      </c>
      <c r="CE72" s="579">
        <f t="shared" si="1230"/>
        <v>9.3831867684174952E-2</v>
      </c>
      <c r="CF72" s="580">
        <f t="shared" si="1231"/>
        <v>1.5511221738640806</v>
      </c>
      <c r="CG72" s="580">
        <f t="shared" si="1232"/>
        <v>4.8818537729287147E-2</v>
      </c>
      <c r="CH72" s="580">
        <f t="shared" si="1233"/>
        <v>46.100068247911658</v>
      </c>
      <c r="CI72" s="580">
        <f t="shared" si="1234"/>
        <v>9.6890354538047258E-2</v>
      </c>
      <c r="CJ72" s="580">
        <f t="shared" si="1235"/>
        <v>27.208416973045303</v>
      </c>
      <c r="CK72" s="580">
        <f t="shared" si="1236"/>
        <v>6.2080393771073883</v>
      </c>
      <c r="CL72" s="580">
        <f t="shared" si="1237"/>
        <v>7.5645498386957879</v>
      </c>
      <c r="CM72" s="580">
        <f t="shared" si="1238"/>
        <v>0.39885899461436036</v>
      </c>
      <c r="CN72" s="580">
        <f t="shared" si="1239"/>
        <v>0.13262385977463781</v>
      </c>
      <c r="CO72" s="580">
        <f t="shared" si="1240"/>
        <v>0.11539267804739098</v>
      </c>
      <c r="CP72" s="580">
        <f t="shared" si="1241"/>
        <v>21.26235948978848</v>
      </c>
      <c r="CQ72" s="580">
        <f t="shared" si="1242"/>
        <v>0.31492577356465751</v>
      </c>
      <c r="CR72" s="580">
        <f t="shared" si="1243"/>
        <v>4.7378061318786147</v>
      </c>
      <c r="CS72" s="580">
        <f t="shared" si="1244"/>
        <v>2.9301257990686089</v>
      </c>
      <c r="CT72" s="580">
        <f t="shared" si="1245"/>
        <v>4.8851446107169592E-2</v>
      </c>
      <c r="CU72" s="580">
        <f t="shared" si="1246"/>
        <v>62.887073825658959</v>
      </c>
      <c r="CV72" s="580">
        <f t="shared" si="1247"/>
        <v>45.931000233510211</v>
      </c>
      <c r="CW72" s="580">
        <f t="shared" si="1248"/>
        <v>4.6089283703306238E-3</v>
      </c>
      <c r="CX72" s="580">
        <f t="shared" si="1249"/>
        <v>0.87524530164218972</v>
      </c>
      <c r="CY72" s="581">
        <f t="shared" si="1250"/>
        <v>48.333179330869058</v>
      </c>
      <c r="CZ72" s="563">
        <f>DATI!AA69</f>
        <v>278751.6217260001</v>
      </c>
      <c r="DA72" s="564">
        <f t="shared" si="1251"/>
        <v>763.70307322191809</v>
      </c>
      <c r="DB72" s="565">
        <f t="shared" si="288"/>
        <v>461.64076810946176</v>
      </c>
      <c r="DC72" s="566">
        <f t="shared" si="1252"/>
        <v>1.2647692276971556</v>
      </c>
      <c r="DD72" s="582">
        <f t="shared" si="1390"/>
        <v>-1.392492329810876E-3</v>
      </c>
      <c r="DE72" s="583">
        <f t="shared" si="1253"/>
        <v>-9.0396387282339723E-3</v>
      </c>
      <c r="DF72" s="564">
        <f t="shared" si="1391"/>
        <v>-388.70075799990445</v>
      </c>
      <c r="DG72" s="584">
        <f t="shared" si="1392"/>
        <v>-4.2111328858587171</v>
      </c>
      <c r="DH72" s="585">
        <f t="shared" si="1370"/>
        <v>5.9184774928522275E-2</v>
      </c>
      <c r="DI72" s="586">
        <f>DATI!AB69+DATI!AG69</f>
        <v>170546.9851215916</v>
      </c>
      <c r="DJ72" s="564">
        <f t="shared" si="1371"/>
        <v>467.25201403175782</v>
      </c>
      <c r="DK72" s="587">
        <f t="shared" si="290"/>
        <v>282.44298893325845</v>
      </c>
      <c r="DL72" s="588">
        <f t="shared" si="291"/>
        <v>0.77381640803632457</v>
      </c>
      <c r="DM72" s="589">
        <f t="shared" si="1393"/>
        <v>0.61182418981307796</v>
      </c>
      <c r="DN72" s="590">
        <f t="shared" si="1394"/>
        <v>1.8570628877221315E-2</v>
      </c>
      <c r="DO72" s="590">
        <f t="shared" si="1395"/>
        <v>1.100000000000001E-2</v>
      </c>
      <c r="DP72" s="590">
        <f t="shared" si="1396"/>
        <v>1.7152277089139141E-2</v>
      </c>
      <c r="DQ72" s="590">
        <f t="shared" si="1397"/>
        <v>9.3631183729811045E-3</v>
      </c>
      <c r="DR72" s="591">
        <f t="shared" si="1398"/>
        <v>2875.9402219442418</v>
      </c>
      <c r="DS72" s="591">
        <f t="shared" si="1399"/>
        <v>2.6200156225873457</v>
      </c>
      <c r="DT72" s="592">
        <f t="shared" si="1372"/>
        <v>5.6332915721242924E-2</v>
      </c>
      <c r="DU72" s="593" t="str">
        <f>DATI!AI69</f>
        <v>22/22</v>
      </c>
      <c r="DV72" s="592">
        <f>DATI!AJ69/DATI!AK69</f>
        <v>1</v>
      </c>
      <c r="DW72" s="594">
        <f>DATI!AB69</f>
        <v>167269.743694</v>
      </c>
      <c r="DX72" s="564">
        <f t="shared" si="1254"/>
        <v>458.27327039452058</v>
      </c>
      <c r="DY72" s="595">
        <f t="shared" si="1013"/>
        <v>277.01554696701709</v>
      </c>
      <c r="DZ72" s="566">
        <f t="shared" si="1014"/>
        <v>0.75894670401922504</v>
      </c>
      <c r="EA72" s="589">
        <f t="shared" si="1400"/>
        <v>0.60006733829307868</v>
      </c>
      <c r="EB72" s="585">
        <f t="shared" si="1401"/>
        <v>1.8483208189720993E-2</v>
      </c>
      <c r="EC72" s="596">
        <f t="shared" si="1402"/>
        <v>108204.6366044085</v>
      </c>
      <c r="ED72" s="597">
        <f t="shared" si="1255"/>
        <v>296.45105919016027</v>
      </c>
      <c r="EE72" s="598">
        <f t="shared" si="296"/>
        <v>179.19777917620334</v>
      </c>
      <c r="EF72" s="599">
        <f t="shared" si="297"/>
        <v>0.4909528196608311</v>
      </c>
      <c r="EG72" s="600">
        <f t="shared" si="1256"/>
        <v>-2.9287361062097849E-2</v>
      </c>
      <c r="EH72" s="600">
        <f t="shared" si="1257"/>
        <v>-3.6720893860260222E-2</v>
      </c>
      <c r="EI72" s="582">
        <f t="shared" si="1258"/>
        <v>0.38817581018692199</v>
      </c>
      <c r="EJ72" s="601">
        <f t="shared" si="1259"/>
        <v>-3264.6409799441462</v>
      </c>
      <c r="EK72" s="601">
        <f t="shared" si="1260"/>
        <v>-6.8311485084460344</v>
      </c>
      <c r="EL72" s="563">
        <f>DATI!AD69</f>
        <v>87727.779023999989</v>
      </c>
      <c r="EM72" s="564">
        <f t="shared" si="1261"/>
        <v>240.35007951780818</v>
      </c>
      <c r="EN72" s="595">
        <f t="shared" si="300"/>
        <v>145.28604010413559</v>
      </c>
      <c r="EO72" s="566">
        <f t="shared" si="1262"/>
        <v>0.39804394549078242</v>
      </c>
      <c r="EP72" s="582">
        <f t="shared" si="1403"/>
        <v>-2.9961588215114399E-2</v>
      </c>
      <c r="EQ72" s="583">
        <f t="shared" si="1404"/>
        <v>-3.7389957909950179E-2</v>
      </c>
      <c r="ER72" s="582">
        <f t="shared" si="1373"/>
        <v>6.5348364858510088E-2</v>
      </c>
      <c r="ES72" s="564">
        <f t="shared" si="1405"/>
        <v>-2709.6489770000189</v>
      </c>
      <c r="ET72" s="582">
        <f t="shared" si="1263"/>
        <v>0.31471665879753097</v>
      </c>
      <c r="EU72" s="584">
        <f t="shared" si="1406"/>
        <v>-5.6432394083509791</v>
      </c>
      <c r="EV72" s="563">
        <f>DATI!AE69</f>
        <v>18543.652007000001</v>
      </c>
      <c r="EW72" s="564">
        <f t="shared" si="1264"/>
        <v>50.804526046575347</v>
      </c>
      <c r="EX72" s="595">
        <f t="shared" si="304"/>
        <v>30.710155883794723</v>
      </c>
      <c r="EY72" s="566">
        <f t="shared" si="1015"/>
        <v>8.4137413380259513E-2</v>
      </c>
      <c r="EZ72" s="582">
        <f t="shared" si="1407"/>
        <v>-3.0421990850585119E-2</v>
      </c>
      <c r="FA72" s="583">
        <f t="shared" si="1408"/>
        <v>-3.7846834869588661E-2</v>
      </c>
      <c r="FB72" s="564">
        <f t="shared" si="1409"/>
        <v>-581.83540300000095</v>
      </c>
      <c r="FC72" s="584">
        <f t="shared" si="1410"/>
        <v>-1.2080012212980336</v>
      </c>
      <c r="FD72" s="564">
        <f>DATI!AG69</f>
        <v>3277.2414275915976</v>
      </c>
      <c r="FE72" s="582">
        <f t="shared" si="1265"/>
        <v>1.1756851519999311E-2</v>
      </c>
      <c r="FF72" s="564">
        <f t="shared" si="1411"/>
        <v>15266.410579408403</v>
      </c>
      <c r="FG72" s="582">
        <f t="shared" si="1374"/>
        <v>2.5282713917553348E-2</v>
      </c>
      <c r="FH72" s="563">
        <f>DATI!AF69</f>
        <v>5210.4470010000005</v>
      </c>
      <c r="FI72" s="564">
        <f t="shared" si="1375"/>
        <v>14.2751972630137</v>
      </c>
      <c r="FJ72" s="590">
        <f t="shared" si="1266"/>
        <v>1.8692077802946839E-2</v>
      </c>
      <c r="FK72" s="590">
        <f t="shared" si="1376"/>
        <v>1.8814779908422268E-2</v>
      </c>
      <c r="FL72" s="602">
        <f>DATI!AL69</f>
        <v>1957.7341785853741</v>
      </c>
      <c r="FM72" s="603" t="str">
        <f>DATI!AM69</f>
        <v>9/9</v>
      </c>
      <c r="FN72" s="604">
        <f>DATI!AN69/DATI!AO69</f>
        <v>1</v>
      </c>
      <c r="FO72" s="567">
        <f t="shared" si="1377"/>
        <v>0.37573248095789891</v>
      </c>
      <c r="FP72" s="605">
        <f t="shared" si="1267"/>
        <v>7.0232207671592885E-3</v>
      </c>
      <c r="FQ72" s="567">
        <f t="shared" si="1378"/>
        <v>-3.3915721365758274E-2</v>
      </c>
      <c r="FR72" s="563">
        <f>DATI!AP69</f>
        <v>12534.678004999998</v>
      </c>
      <c r="FS72" s="602">
        <f>DATI!AQ69</f>
        <v>33.559001000000002</v>
      </c>
      <c r="FT72" s="602">
        <f>DATI!AR69</f>
        <v>7224.86</v>
      </c>
      <c r="FU72" s="576">
        <f>DATI!AS69/1000</f>
        <v>83.480068999999986</v>
      </c>
      <c r="FV72" s="577">
        <f>DATI!AT69/1000</f>
        <v>940.90600100000017</v>
      </c>
      <c r="FW72" s="577">
        <f>DATI!AU69/1000</f>
        <v>21.527000000000001</v>
      </c>
      <c r="FX72" s="577">
        <f>DATI!AV69/1000</f>
        <v>27834.672010000002</v>
      </c>
      <c r="FY72" s="577">
        <f>DATI!AW69/1000</f>
        <v>58.564108999999995</v>
      </c>
      <c r="FZ72" s="577">
        <f>DATI!AX69/1000</f>
        <v>16429.204003999999</v>
      </c>
      <c r="GA72" s="577">
        <f>DATI!AY69/1000</f>
        <v>4040.4440010000003</v>
      </c>
      <c r="GB72" s="577">
        <f>DATI!AZ69/1000</f>
        <v>4567.6869999999999</v>
      </c>
      <c r="GC72" s="577">
        <f>DATI!BA69/1000</f>
        <v>240.842229</v>
      </c>
      <c r="GD72" s="577">
        <f>DATI!BB69/1000</f>
        <v>102.012</v>
      </c>
      <c r="GE72" s="577">
        <f>DATI!BC69/1000</f>
        <v>69.698329999999999</v>
      </c>
      <c r="GF72" s="577">
        <f>DATI!BD69/1000</f>
        <v>12838.808005999999</v>
      </c>
      <c r="GG72" s="577">
        <f>DATI!BE69/1000</f>
        <v>190.161</v>
      </c>
      <c r="GH72" s="577">
        <f>DATI!BF69/1000</f>
        <v>2860.820001</v>
      </c>
      <c r="GI72" s="577">
        <f>DATI!BG69/1000</f>
        <v>0.40699999999999997</v>
      </c>
      <c r="GJ72" s="577">
        <f>DATI!BH69/1000</f>
        <v>1769.292001</v>
      </c>
      <c r="GK72" s="577">
        <f>DATI!BI69/1000</f>
        <v>29.871281</v>
      </c>
      <c r="GL72" s="577">
        <f>DATI!BJ69/1000</f>
        <v>37740.716013999998</v>
      </c>
      <c r="GM72" s="577">
        <f>DATI!BK69/1000</f>
        <v>27734.424009000002</v>
      </c>
      <c r="GN72" s="577">
        <f>DATI!BL69/1000</f>
        <v>2.7829999999999999</v>
      </c>
      <c r="GO72" s="577">
        <f>DATI!BM69/1000</f>
        <v>528.4976200000001</v>
      </c>
      <c r="GP72" s="578">
        <f>DATI!BN69/1000</f>
        <v>29184.927008999999</v>
      </c>
      <c r="GQ72" s="579">
        <f>DATI!BO69/1000</f>
        <v>20.346</v>
      </c>
      <c r="GR72" s="580">
        <f>DATI!BP69/1000</f>
        <v>0</v>
      </c>
      <c r="GS72" s="580">
        <f>DATI!BQ69/1000</f>
        <v>0.247</v>
      </c>
      <c r="GT72" s="580">
        <f>DATI!BR69/1000</f>
        <v>0</v>
      </c>
      <c r="GU72" s="580">
        <f>DATI!BS69/1000</f>
        <v>7.3999999999999996E-2</v>
      </c>
      <c r="GV72" s="580">
        <f>DATI!BT69/1000</f>
        <v>0</v>
      </c>
      <c r="GW72" s="580">
        <f>DATI!BU69/1000</f>
        <v>0.86</v>
      </c>
      <c r="GX72" s="581">
        <f>DATI!BV69/1000</f>
        <v>0</v>
      </c>
      <c r="GY72" s="579">
        <f t="shared" si="1271"/>
        <v>0.13825140437343084</v>
      </c>
      <c r="GZ72" s="580">
        <f t="shared" si="1272"/>
        <v>1.55823512821532</v>
      </c>
      <c r="HA72" s="580">
        <f t="shared" si="1273"/>
        <v>3.5650880714375617E-2</v>
      </c>
      <c r="HB72" s="580">
        <f t="shared" si="1274"/>
        <v>46.097021022542847</v>
      </c>
      <c r="HC72" s="580">
        <f t="shared" si="1275"/>
        <v>9.6988064481938557E-2</v>
      </c>
      <c r="HD72" s="580">
        <f t="shared" si="1276"/>
        <v>27.208416973045303</v>
      </c>
      <c r="HE72" s="580">
        <f t="shared" si="1277"/>
        <v>6.6913823158250363</v>
      </c>
      <c r="HF72" s="580">
        <f t="shared" si="1278"/>
        <v>7.5645498386957879</v>
      </c>
      <c r="HG72" s="580">
        <f t="shared" si="1279"/>
        <v>0.39885899461436036</v>
      </c>
      <c r="HH72" s="580">
        <f t="shared" si="1280"/>
        <v>0.16894214908881336</v>
      </c>
      <c r="HI72" s="580">
        <f t="shared" si="1281"/>
        <v>0.11542745616301331</v>
      </c>
      <c r="HJ72" s="580">
        <f t="shared" si="1282"/>
        <v>21.26235948978848</v>
      </c>
      <c r="HK72" s="580">
        <f t="shared" si="1283"/>
        <v>0.31492577356465751</v>
      </c>
      <c r="HL72" s="580">
        <f t="shared" si="1284"/>
        <v>4.7378061318786147</v>
      </c>
      <c r="HM72" s="580">
        <f t="shared" si="1285"/>
        <v>6.7403300277562488E-4</v>
      </c>
      <c r="HN72" s="580">
        <f t="shared" si="1286"/>
        <v>2.9301257990686089</v>
      </c>
      <c r="HO72" s="580">
        <f t="shared" si="1287"/>
        <v>4.9469850685956926E-2</v>
      </c>
      <c r="HP72" s="580">
        <f t="shared" si="1288"/>
        <v>62.502427866875998</v>
      </c>
      <c r="HQ72" s="580">
        <f t="shared" si="1289"/>
        <v>45.931000233510211</v>
      </c>
      <c r="HR72" s="580">
        <f t="shared" si="1290"/>
        <v>4.6089283703306238E-3</v>
      </c>
      <c r="HS72" s="580">
        <f t="shared" si="1291"/>
        <v>0.87524530164218972</v>
      </c>
      <c r="HT72" s="581">
        <f t="shared" si="1292"/>
        <v>48.333179330869058</v>
      </c>
      <c r="HU72" s="607">
        <f t="shared" si="1379"/>
        <v>108204.63660440838</v>
      </c>
      <c r="HV72" s="608">
        <f t="shared" ref="HV72:HV81" si="1417">IG72+IP72+JC72</f>
        <v>90228.406023999996</v>
      </c>
      <c r="HW72" s="609">
        <f t="shared" si="1412"/>
        <v>2573.1760000000004</v>
      </c>
      <c r="HX72" s="610">
        <f>DATI!CQ69</f>
        <v>2573.1760000000004</v>
      </c>
      <c r="HY72" s="610">
        <f>DATI!CT69</f>
        <v>0</v>
      </c>
      <c r="HZ72" s="611">
        <f t="shared" si="1293"/>
        <v>-0.83495177119020858</v>
      </c>
      <c r="IA72" s="611">
        <f t="shared" si="1294"/>
        <v>9.2310709586806029E-3</v>
      </c>
      <c r="IB72" s="582">
        <f t="shared" si="1295"/>
        <v>2.3780644533814423E-2</v>
      </c>
      <c r="IC72" s="610">
        <f>DATI!CV69</f>
        <v>0</v>
      </c>
      <c r="ID72" s="612">
        <f t="shared" si="1380"/>
        <v>2573.1760000000004</v>
      </c>
      <c r="IE72" s="613">
        <f t="shared" si="1296"/>
        <v>9.2310709586806029E-3</v>
      </c>
      <c r="IF72" s="613">
        <f t="shared" si="1297"/>
        <v>2.3780644533814423E-2</v>
      </c>
      <c r="IG72" s="609">
        <f t="shared" si="1413"/>
        <v>2573.1760000000004</v>
      </c>
      <c r="IH72" s="590">
        <f t="shared" si="1016"/>
        <v>8.9972992186116083E-3</v>
      </c>
      <c r="II72" s="610">
        <f>DATI!CX69</f>
        <v>2573.1760000000004</v>
      </c>
      <c r="IJ72" s="610">
        <f>DATI!DA69</f>
        <v>0</v>
      </c>
      <c r="IK72" s="615">
        <f>DATI!CS69</f>
        <v>19949.780580408395</v>
      </c>
      <c r="IL72" s="594">
        <f t="shared" si="1381"/>
        <v>17980.130580408393</v>
      </c>
      <c r="IM72" s="594">
        <f t="shared" si="1382"/>
        <v>17980.130580408393</v>
      </c>
      <c r="IN72" s="582">
        <f t="shared" si="1299"/>
        <v>6.4502335337377967E-2</v>
      </c>
      <c r="IO72" s="582">
        <f t="shared" si="1300"/>
        <v>0.16616783850162536</v>
      </c>
      <c r="IP72" s="609">
        <f t="shared" si="1383"/>
        <v>3.9000000000000909</v>
      </c>
      <c r="IQ72" s="590">
        <f t="shared" si="1017"/>
        <v>1.3636636962487635E-5</v>
      </c>
      <c r="IR72" s="610">
        <f>DATI!CZ69</f>
        <v>1973.55</v>
      </c>
      <c r="IS72" s="594">
        <f t="shared" si="1414"/>
        <v>87651.330023999995</v>
      </c>
      <c r="IT72" s="615">
        <f>DATI!CR69</f>
        <v>85681.680024000001</v>
      </c>
      <c r="IU72" s="617">
        <f>DATI!CU69</f>
        <v>1969.6499999999999</v>
      </c>
      <c r="IV72" s="582">
        <f t="shared" si="1302"/>
        <v>8.7904448985588551E-2</v>
      </c>
      <c r="IW72" s="590">
        <f t="shared" si="1303"/>
        <v>0.31444240389086303</v>
      </c>
      <c r="IX72" s="582">
        <f t="shared" si="1384"/>
        <v>0.81005151696456024</v>
      </c>
      <c r="IY72" s="615">
        <f>DATI!CW69</f>
        <v>0</v>
      </c>
      <c r="IZ72" s="618">
        <f t="shared" si="1385"/>
        <v>87651.330023999995</v>
      </c>
      <c r="JA72" s="619">
        <f t="shared" si="1304"/>
        <v>0.31444240389086303</v>
      </c>
      <c r="JB72" s="619">
        <f t="shared" si="1305"/>
        <v>0.81005151696456024</v>
      </c>
      <c r="JC72" s="620">
        <f t="shared" si="1415"/>
        <v>87651.330023999995</v>
      </c>
      <c r="JD72" s="590">
        <f t="shared" si="1018"/>
        <v>0.30647932482473145</v>
      </c>
      <c r="JE72" s="610">
        <f>DATI!CY69</f>
        <v>85681.680024000001</v>
      </c>
      <c r="JF72" s="610">
        <f>DATI!DB69</f>
        <v>1969.6499999999999</v>
      </c>
      <c r="JG72" s="586">
        <f t="shared" si="1307"/>
        <v>164728.80519351625</v>
      </c>
      <c r="JH72" s="566">
        <f t="shared" si="350"/>
        <v>272.80749682610985</v>
      </c>
      <c r="JI72" s="589">
        <f t="shared" si="1308"/>
        <v>0.59095191688404602</v>
      </c>
      <c r="JJ72" s="603" t="str">
        <f>DATI!CN69</f>
        <v>14/19</v>
      </c>
      <c r="JK72" s="604">
        <f>DATI!CO69/DATI!CP69</f>
        <v>0.88830308598850216</v>
      </c>
      <c r="JL72" s="621">
        <f t="shared" si="1386"/>
        <v>1.5207527771687138E-2</v>
      </c>
      <c r="JM72" s="622">
        <f t="shared" si="1309"/>
        <v>1.6623167735066242E-2</v>
      </c>
      <c r="JN72" s="623">
        <f t="shared" si="1310"/>
        <v>252380.13521751625</v>
      </c>
      <c r="JO72" s="594">
        <f t="shared" si="1311"/>
        <v>252380.13521751625</v>
      </c>
      <c r="JP72" s="589">
        <f t="shared" si="1312"/>
        <v>0.90539432077490911</v>
      </c>
      <c r="JQ72" s="590">
        <f t="shared" si="1313"/>
        <v>3.5472802034831608E-2</v>
      </c>
      <c r="JR72" s="624">
        <f t="shared" si="1314"/>
        <v>0.90539432077490911</v>
      </c>
      <c r="JS72" s="585">
        <f t="shared" si="1315"/>
        <v>3.5177815782157951E-2</v>
      </c>
      <c r="JT72" s="576">
        <f>DATI!BW69</f>
        <v>26560.137751100847</v>
      </c>
      <c r="JU72" s="577">
        <f>DATI!BX69</f>
        <v>28921.595909284006</v>
      </c>
      <c r="JV72" s="577">
        <f>DATI!BY69</f>
        <v>12801.217832396527</v>
      </c>
      <c r="JW72" s="577">
        <f>DATI!BZ69</f>
        <v>37740.716013999998</v>
      </c>
      <c r="JX72" s="577">
        <f>DATI!CA69</f>
        <v>27734.424009000002</v>
      </c>
      <c r="JY72" s="577">
        <f>DATI!CB69</f>
        <v>15719.725032363807</v>
      </c>
      <c r="JZ72" s="577">
        <f>DATI!CC69</f>
        <v>4222.3456153160651</v>
      </c>
      <c r="KA72" s="577">
        <f>DATI!CD69</f>
        <v>27.128653136182109</v>
      </c>
      <c r="KB72" s="577">
        <f>DATI!CE69</f>
        <v>2574.7379326927357</v>
      </c>
      <c r="KC72" s="577">
        <f>DATI!CF69</f>
        <v>0</v>
      </c>
      <c r="KD72" s="577">
        <f>DATI!CG69</f>
        <v>661.07905900000014</v>
      </c>
      <c r="KE72" s="577">
        <f>DATI!CH69</f>
        <v>81.810469212255953</v>
      </c>
      <c r="KF72" s="577">
        <f>DATI!CI69</f>
        <v>99.971761945724481</v>
      </c>
      <c r="KG72" s="577">
        <f>DATI!CJ69</f>
        <v>236.02538901370093</v>
      </c>
      <c r="KH72" s="577">
        <f>DATI!CK69</f>
        <v>1592.3627587167914</v>
      </c>
      <c r="KI72" s="577">
        <f>DATI!CL69</f>
        <v>1181.6304591606324</v>
      </c>
      <c r="KJ72" s="625">
        <f t="shared" si="353"/>
        <v>43.986263888227846</v>
      </c>
      <c r="KK72" s="626">
        <f t="shared" si="1317"/>
        <v>1.3108554181657111E-2</v>
      </c>
      <c r="KL72" s="627">
        <f t="shared" si="354"/>
        <v>47.897076500732005</v>
      </c>
      <c r="KM72" s="626">
        <f t="shared" si="1318"/>
        <v>3.4985988205119424E-2</v>
      </c>
      <c r="KN72" s="627">
        <f t="shared" si="355"/>
        <v>21.200106375319674</v>
      </c>
      <c r="KO72" s="626">
        <f t="shared" si="1319"/>
        <v>3.6555138639900328E-2</v>
      </c>
      <c r="KP72" s="627">
        <f t="shared" si="356"/>
        <v>62.502427866875998</v>
      </c>
      <c r="KQ72" s="626">
        <f t="shared" si="1320"/>
        <v>2.4008188261707888E-2</v>
      </c>
      <c r="KR72" s="627">
        <f t="shared" si="357"/>
        <v>45.931000233510211</v>
      </c>
      <c r="KS72" s="626">
        <f t="shared" si="1321"/>
        <v>-6.363648395435885E-2</v>
      </c>
      <c r="KT72" s="627">
        <f t="shared" si="358"/>
        <v>26.033448320322687</v>
      </c>
      <c r="KU72" s="626">
        <f t="shared" si="1322"/>
        <v>2.4142776794465068E-2</v>
      </c>
      <c r="KV72" s="627">
        <f t="shared" si="359"/>
        <v>6.9926297146142034</v>
      </c>
      <c r="KW72" s="626">
        <f t="shared" si="1323"/>
        <v>-8.5954894138373268E-3</v>
      </c>
      <c r="KX72" s="627">
        <f t="shared" si="360"/>
        <v>4.4927782640391156E-2</v>
      </c>
      <c r="KY72" s="626">
        <f t="shared" si="1324"/>
        <v>-0.30229659639183276</v>
      </c>
      <c r="KZ72" s="627">
        <f t="shared" si="361"/>
        <v>4.2640254057326521</v>
      </c>
      <c r="LA72" s="626">
        <f t="shared" si="1325"/>
        <v>9.5563429203937445E-3</v>
      </c>
      <c r="LB72" s="628" t="s">
        <v>177</v>
      </c>
      <c r="LC72" s="629" t="s">
        <v>177</v>
      </c>
      <c r="LD72" s="627">
        <f t="shared" si="362"/>
        <v>1.094813521400134</v>
      </c>
      <c r="LE72" s="626">
        <f t="shared" si="1326"/>
        <v>4.2290122642398523E-2</v>
      </c>
      <c r="LF72" s="627">
        <f t="shared" si="363"/>
        <v>0.1354863789228985</v>
      </c>
      <c r="LG72" s="626">
        <f t="shared" si="1327"/>
        <v>-0.15536155866703277</v>
      </c>
      <c r="LH72" s="627">
        <f t="shared" si="364"/>
        <v>0.16556330932935287</v>
      </c>
      <c r="LI72" s="626">
        <f t="shared" si="1328"/>
        <v>0.15246201735832443</v>
      </c>
      <c r="LJ72" s="627">
        <f t="shared" si="365"/>
        <v>0.3908818223297047</v>
      </c>
      <c r="LK72" s="626">
        <f t="shared" si="1329"/>
        <v>-3.5425604711707283E-2</v>
      </c>
      <c r="LL72" s="627">
        <f t="shared" si="366"/>
        <v>2.6371131493021047</v>
      </c>
      <c r="LM72" s="626">
        <f t="shared" si="1330"/>
        <v>0.17502630095321323</v>
      </c>
      <c r="LN72" s="627">
        <f t="shared" si="367"/>
        <v>1.9568990824549912</v>
      </c>
      <c r="LO72" s="630">
        <f t="shared" si="1331"/>
        <v>-7.1382066807269121E-2</v>
      </c>
      <c r="LP72" s="631">
        <f t="shared" si="1332"/>
        <v>9.5282451046000471E-2</v>
      </c>
      <c r="LQ72" s="632">
        <f t="shared" si="1333"/>
        <v>0.10375400053353803</v>
      </c>
      <c r="LR72" s="632">
        <f t="shared" si="1334"/>
        <v>4.5923384241256651E-2</v>
      </c>
      <c r="LS72" s="632">
        <f t="shared" si="1335"/>
        <v>0.13539191549923024</v>
      </c>
      <c r="LT72" s="632">
        <f t="shared" si="1336"/>
        <v>9.9495112664354846E-2</v>
      </c>
      <c r="LU72" s="632">
        <f t="shared" si="1337"/>
        <v>5.6393304315250109E-2</v>
      </c>
      <c r="LV72" s="632">
        <f t="shared" si="1338"/>
        <v>1.5147340091410964E-2</v>
      </c>
      <c r="LW72" s="632">
        <f t="shared" si="1339"/>
        <v>9.7321956256987506E-5</v>
      </c>
      <c r="LX72" s="633">
        <f t="shared" si="1340"/>
        <v>9.2366742720642672E-3</v>
      </c>
      <c r="LY72" s="634" t="s">
        <v>177</v>
      </c>
      <c r="LZ72" s="633">
        <f t="shared" si="1341"/>
        <v>2.3715702707186766E-3</v>
      </c>
      <c r="MA72" s="633">
        <f t="shared" si="1342"/>
        <v>2.9348876503639448E-4</v>
      </c>
      <c r="MB72" s="633">
        <f t="shared" si="1343"/>
        <v>3.5864100566199424E-4</v>
      </c>
      <c r="MC72" s="633">
        <f t="shared" si="1344"/>
        <v>8.4672292685601994E-4</v>
      </c>
      <c r="MD72" s="633">
        <f t="shared" si="1345"/>
        <v>5.7124789045425181E-3</v>
      </c>
      <c r="ME72" s="633">
        <f t="shared" si="1346"/>
        <v>4.2390083754279299E-3</v>
      </c>
      <c r="MF72" s="631">
        <f t="shared" si="1347"/>
        <v>0.15878626441665053</v>
      </c>
      <c r="MG72" s="632">
        <f t="shared" si="1348"/>
        <v>0.17290392913013969</v>
      </c>
      <c r="MH72" s="632">
        <f t="shared" si="1349"/>
        <v>7.6530384692971284E-2</v>
      </c>
      <c r="MI72" s="632">
        <f t="shared" si="1350"/>
        <v>0.22562787017263639</v>
      </c>
      <c r="MJ72" s="632">
        <f t="shared" si="1351"/>
        <v>0.16580657922054817</v>
      </c>
      <c r="MK72" s="632">
        <f t="shared" si="1352"/>
        <v>9.3978293295655213E-2</v>
      </c>
      <c r="ML72" s="632">
        <f t="shared" si="1353"/>
        <v>2.5242733814672076E-2</v>
      </c>
      <c r="MM72" s="632">
        <f t="shared" si="1354"/>
        <v>1.6218505831999561E-4</v>
      </c>
      <c r="MN72" s="633">
        <f t="shared" si="1355"/>
        <v>1.539272958654681E-2</v>
      </c>
      <c r="MO72" s="634" t="s">
        <v>177</v>
      </c>
      <c r="MP72" s="633">
        <f t="shared" si="1356"/>
        <v>3.9521735634949337E-3</v>
      </c>
      <c r="MQ72" s="633">
        <f t="shared" si="1357"/>
        <v>4.8909305057535349E-4</v>
      </c>
      <c r="MR72" s="633">
        <f t="shared" si="1358"/>
        <v>5.9766793287261127E-4</v>
      </c>
      <c r="MS72" s="633">
        <f t="shared" si="1359"/>
        <v>1.4110465156536686E-3</v>
      </c>
      <c r="MT72" s="633">
        <f t="shared" si="1360"/>
        <v>9.5197297703153577E-3</v>
      </c>
      <c r="MU72" s="633">
        <f t="shared" si="1361"/>
        <v>7.0642211380576043E-3</v>
      </c>
      <c r="MV72" s="586">
        <f t="shared" si="1019"/>
        <v>172091.16799351625</v>
      </c>
      <c r="MW72" s="566">
        <f t="shared" si="1020"/>
        <v>272.80749682610985</v>
      </c>
      <c r="MX72" s="624">
        <f t="shared" si="1021"/>
        <v>0.60172943137897394</v>
      </c>
      <c r="MY72" s="1497"/>
      <c r="MZ72" s="1498"/>
      <c r="NA72" s="1499"/>
      <c r="NB72" s="623">
        <f t="shared" si="1387"/>
        <v>252380.13521751625</v>
      </c>
      <c r="NC72" s="594">
        <f t="shared" si="1388"/>
        <v>252380.13521751625</v>
      </c>
      <c r="ND72" s="589">
        <f t="shared" si="1022"/>
        <v>0.88246571294993059</v>
      </c>
      <c r="NE72" s="638">
        <f t="shared" si="1023"/>
        <v>0.88246571294993059</v>
      </c>
    </row>
    <row r="73" spans="1:369" outlineLevel="1" x14ac:dyDescent="0.2">
      <c r="A73" s="800" t="s">
        <v>181</v>
      </c>
      <c r="B73" s="801">
        <f>DATI!D70</f>
        <v>113</v>
      </c>
      <c r="C73" s="1519" t="str">
        <f>DATI!F70 &amp; "/" &amp; DATI!E70 &amp; " (" &amp; TEXT(DATI!F70/DATI!E70,"0,0%") &amp; ")"</f>
        <v>113/113 (100,0%)</v>
      </c>
      <c r="D73" s="802">
        <f>DATI!G70</f>
        <v>358347</v>
      </c>
      <c r="E73" s="803">
        <f t="shared" si="1362"/>
        <v>3.546596391972303E-2</v>
      </c>
      <c r="F73" s="1033">
        <f t="shared" si="1219"/>
        <v>-1.6938056302322018E-3</v>
      </c>
      <c r="G73" s="805">
        <f>DATI!H70</f>
        <v>172821.34450000001</v>
      </c>
      <c r="H73" s="806">
        <f t="shared" si="1006"/>
        <v>473.48313561643835</v>
      </c>
      <c r="I73" s="813">
        <f t="shared" si="1007"/>
        <v>482.27373049027898</v>
      </c>
      <c r="J73" s="808">
        <f t="shared" si="1220"/>
        <v>1.3212978917541889</v>
      </c>
      <c r="K73" s="809">
        <f t="shared" si="1008"/>
        <v>1.0933758443211995E-2</v>
      </c>
      <c r="L73" s="809">
        <f t="shared" si="1363"/>
        <v>1.264898900223302E-2</v>
      </c>
      <c r="M73" s="809">
        <f t="shared" si="1221"/>
        <v>3.5701431569547276E-2</v>
      </c>
      <c r="N73" s="810">
        <f>DATI!I70</f>
        <v>37208.275999999998</v>
      </c>
      <c r="O73" s="810"/>
      <c r="P73" s="810">
        <f>DATI!J70</f>
        <v>9919.4740000000002</v>
      </c>
      <c r="Q73" s="806">
        <f>DATI!K70</f>
        <v>9839.8829999999998</v>
      </c>
      <c r="R73" s="806">
        <f>DATI!L70</f>
        <v>79.590999999999994</v>
      </c>
      <c r="S73" s="806">
        <f t="shared" si="1416"/>
        <v>3.5527136788005009E-13</v>
      </c>
      <c r="T73" s="810">
        <f>DATI!M70</f>
        <v>5056.9780000000001</v>
      </c>
      <c r="U73" s="806">
        <f>DATI!N70</f>
        <v>5052.4780000000001</v>
      </c>
      <c r="V73" s="806">
        <f>DATI!O70</f>
        <v>4.5</v>
      </c>
      <c r="W73" s="811">
        <f t="shared" si="1389"/>
        <v>0</v>
      </c>
      <c r="X73" s="812">
        <f>DATI!P70</f>
        <v>116328.6385</v>
      </c>
      <c r="Y73" s="806">
        <f>DATI!Q70</f>
        <v>5791.7290000000003</v>
      </c>
      <c r="Z73" s="810">
        <f>DATI!R70</f>
        <v>4148.8549999999996</v>
      </c>
      <c r="AA73" s="810">
        <f>DATI!U70</f>
        <v>159.12</v>
      </c>
      <c r="AB73" s="810">
        <f>DATI!V70</f>
        <v>3.0000000000000001E-3</v>
      </c>
      <c r="AC73" s="810">
        <f>DATI!W70</f>
        <v>135528.97750000001</v>
      </c>
      <c r="AD73" s="813">
        <f t="shared" si="1009"/>
        <v>378.2059777255007</v>
      </c>
      <c r="AE73" s="809">
        <f t="shared" si="1364"/>
        <v>1.3995025057324497E-2</v>
      </c>
      <c r="AF73" s="809">
        <f t="shared" si="1365"/>
        <v>1.571544960457839E-2</v>
      </c>
      <c r="AG73" s="814">
        <f t="shared" si="1010"/>
        <v>0.78421434512101018</v>
      </c>
      <c r="AH73" s="815">
        <f t="shared" si="1366"/>
        <v>37292.366999999998</v>
      </c>
      <c r="AI73" s="806">
        <f t="shared" si="1367"/>
        <v>102.17086849315068</v>
      </c>
      <c r="AJ73" s="813">
        <f t="shared" si="1011"/>
        <v>104.06775276477828</v>
      </c>
      <c r="AK73" s="808">
        <f t="shared" si="1012"/>
        <v>0.28511713086240625</v>
      </c>
      <c r="AL73" s="809">
        <f t="shared" si="1368"/>
        <v>-3.7620224504138474E-5</v>
      </c>
      <c r="AM73" s="809">
        <f t="shared" si="1369"/>
        <v>1.6589954215135386E-3</v>
      </c>
      <c r="AN73" s="816">
        <f>DATI!EH70/1000</f>
        <v>0</v>
      </c>
      <c r="AO73" s="817">
        <f>DATI!EI70/1000</f>
        <v>0</v>
      </c>
      <c r="AP73" s="817">
        <f>DATI!EJ70/1000</f>
        <v>0</v>
      </c>
      <c r="AQ73" s="817">
        <f>DATI!EK70/1000</f>
        <v>0</v>
      </c>
      <c r="AR73" s="817">
        <f>DATI!EL70/1000</f>
        <v>0</v>
      </c>
      <c r="AS73" s="817">
        <f>DATI!EM70/1000</f>
        <v>3.0000000000000001E-3</v>
      </c>
      <c r="AT73" s="817">
        <f>DATI!EN70/1000</f>
        <v>0</v>
      </c>
      <c r="AU73" s="1034"/>
      <c r="AV73" s="1034"/>
      <c r="AW73" s="817">
        <f>DATI!EQ70/1000</f>
        <v>0</v>
      </c>
      <c r="AX73" s="1034"/>
      <c r="AY73" s="1034"/>
      <c r="AZ73" s="1034"/>
      <c r="BA73" s="1034"/>
      <c r="BB73" s="818">
        <f>DATI!DE70/1000</f>
        <v>21.151</v>
      </c>
      <c r="BC73" s="819">
        <f>DATI!DF70/1000</f>
        <v>0</v>
      </c>
      <c r="BD73" s="819">
        <f>DATI!DG70/1000</f>
        <v>1.2969999999999999</v>
      </c>
      <c r="BE73" s="819">
        <f>DATI!DH70/1000</f>
        <v>21867.848999999998</v>
      </c>
      <c r="BF73" s="819">
        <f>DATI!DI70/1000</f>
        <v>42.5535</v>
      </c>
      <c r="BG73" s="819">
        <f>DATI!DJ70/1000</f>
        <v>8020.9790000000003</v>
      </c>
      <c r="BH73" s="819">
        <f>DATI!DK70/1000</f>
        <v>2295.1909999999998</v>
      </c>
      <c r="BI73" s="819">
        <f>DATI!DL70/1000</f>
        <v>18578.237000000001</v>
      </c>
      <c r="BJ73" s="819">
        <f>DATI!DM70/1000</f>
        <v>126.128</v>
      </c>
      <c r="BK73" s="819">
        <f>DATI!DN70/1000</f>
        <v>23.632000000000001</v>
      </c>
      <c r="BL73" s="819">
        <f>DATI!DO70/1000</f>
        <v>33.487000000000002</v>
      </c>
      <c r="BM73" s="819">
        <f>DATI!DP70/1000</f>
        <v>10037.684999999999</v>
      </c>
      <c r="BN73" s="819">
        <f>DATI!DQ70/1000</f>
        <v>161.83799999999999</v>
      </c>
      <c r="BO73" s="819">
        <f>DATI!DR70/1000</f>
        <v>2188.944</v>
      </c>
      <c r="BP73" s="819">
        <f>DATI!DS70/1000</f>
        <v>845.51</v>
      </c>
      <c r="BQ73" s="819">
        <f>DATI!DT70/1000</f>
        <v>26.198</v>
      </c>
      <c r="BR73" s="819">
        <f>DATI!DU70/1000</f>
        <v>26991.59</v>
      </c>
      <c r="BS73" s="819">
        <f>DATI!DV70/1000</f>
        <v>24665.145</v>
      </c>
      <c r="BT73" s="819">
        <f>DATI!DW70/1000</f>
        <v>1.6419999999999999</v>
      </c>
      <c r="BU73" s="819">
        <f>DATI!DX70/1000</f>
        <v>219.27199999999999</v>
      </c>
      <c r="BV73" s="820">
        <f>DATI!DY70/1000</f>
        <v>180.31</v>
      </c>
      <c r="BW73" s="816">
        <f>DATI!DZ70/1000</f>
        <v>1.2969999999999999</v>
      </c>
      <c r="BX73" s="817">
        <f>DATI!EA70/1000</f>
        <v>0</v>
      </c>
      <c r="BY73" s="817">
        <f>DATI!EB70/1000</f>
        <v>0</v>
      </c>
      <c r="BZ73" s="817">
        <f>DATI!EC70/1000</f>
        <v>0</v>
      </c>
      <c r="CA73" s="817">
        <f>DATI!ED70/1000</f>
        <v>0</v>
      </c>
      <c r="CB73" s="817">
        <f>DATI!EE70/1000</f>
        <v>0</v>
      </c>
      <c r="CC73" s="817">
        <f>DATI!EF70/1000</f>
        <v>0</v>
      </c>
      <c r="CD73" s="821">
        <f>DATI!EG70/1000</f>
        <v>0</v>
      </c>
      <c r="CE73" s="816">
        <f t="shared" si="1230"/>
        <v>5.9023795371525363E-2</v>
      </c>
      <c r="CF73" s="817">
        <f t="shared" si="1231"/>
        <v>0</v>
      </c>
      <c r="CG73" s="817">
        <f t="shared" si="1232"/>
        <v>3.6193968416088317E-3</v>
      </c>
      <c r="CH73" s="817">
        <f t="shared" si="1233"/>
        <v>61.024227913167962</v>
      </c>
      <c r="CI73" s="817">
        <f t="shared" si="1234"/>
        <v>0.11874942444055622</v>
      </c>
      <c r="CJ73" s="817">
        <f t="shared" si="1235"/>
        <v>22.383273754210304</v>
      </c>
      <c r="CK73" s="817">
        <f t="shared" si="1236"/>
        <v>6.4049399046175912</v>
      </c>
      <c r="CL73" s="817">
        <f t="shared" si="1237"/>
        <v>51.84426547452609</v>
      </c>
      <c r="CM73" s="817">
        <f t="shared" si="1238"/>
        <v>0.35197169224243541</v>
      </c>
      <c r="CN73" s="817">
        <f t="shared" si="1239"/>
        <v>6.594725224433301E-2</v>
      </c>
      <c r="CO73" s="817">
        <f t="shared" si="1240"/>
        <v>9.3448528939826483E-2</v>
      </c>
      <c r="CP73" s="817">
        <f t="shared" si="1241"/>
        <v>28.011075856641746</v>
      </c>
      <c r="CQ73" s="817">
        <f t="shared" si="1242"/>
        <v>0.45162370551448733</v>
      </c>
      <c r="CR73" s="817">
        <f t="shared" si="1243"/>
        <v>6.1084479568686216</v>
      </c>
      <c r="CS73" s="817">
        <f t="shared" si="1244"/>
        <v>2.3594728015024544</v>
      </c>
      <c r="CT73" s="817">
        <f t="shared" si="1245"/>
        <v>7.3107909372758809E-2</v>
      </c>
      <c r="CU73" s="817">
        <f t="shared" si="1246"/>
        <v>75.322494676947201</v>
      </c>
      <c r="CV73" s="817">
        <f t="shared" si="1247"/>
        <v>68.830337633634443</v>
      </c>
      <c r="CW73" s="817">
        <f t="shared" si="1248"/>
        <v>4.5821508202942961E-3</v>
      </c>
      <c r="CX73" s="817">
        <f t="shared" si="1249"/>
        <v>0.61189852294005531</v>
      </c>
      <c r="CY73" s="821">
        <f t="shared" si="1250"/>
        <v>0.50317150694717694</v>
      </c>
      <c r="CZ73" s="805">
        <f>DATI!AA70</f>
        <v>168572.5545</v>
      </c>
      <c r="DA73" s="806">
        <f t="shared" si="1251"/>
        <v>461.84261506849316</v>
      </c>
      <c r="DB73" s="813">
        <f t="shared" si="288"/>
        <v>470.41709432477461</v>
      </c>
      <c r="DC73" s="808">
        <f t="shared" si="1252"/>
        <v>1.288813957054177</v>
      </c>
      <c r="DD73" s="822">
        <f t="shared" si="1390"/>
        <v>1.1169528955279666E-2</v>
      </c>
      <c r="DE73" s="823">
        <f t="shared" si="1253"/>
        <v>1.2885159541289428E-2</v>
      </c>
      <c r="DF73" s="806">
        <f t="shared" si="1391"/>
        <v>1862.0774999999849</v>
      </c>
      <c r="DG73" s="824">
        <f t="shared" si="1392"/>
        <v>5.9842907700114552</v>
      </c>
      <c r="DH73" s="825">
        <f t="shared" si="1370"/>
        <v>3.5791464226943265E-2</v>
      </c>
      <c r="DI73" s="826">
        <f>DATI!AB70+DATI!AG70</f>
        <v>116074.53243233263</v>
      </c>
      <c r="DJ73" s="806">
        <f t="shared" si="1371"/>
        <v>318.01241762282916</v>
      </c>
      <c r="DK73" s="827">
        <f t="shared" si="290"/>
        <v>323.91657369067588</v>
      </c>
      <c r="DL73" s="828">
        <f t="shared" si="291"/>
        <v>0.88744266764568747</v>
      </c>
      <c r="DM73" s="829">
        <f t="shared" si="1393"/>
        <v>0.6885731356247119</v>
      </c>
      <c r="DN73" s="830">
        <f t="shared" si="1394"/>
        <v>-3.6496150280584142E-3</v>
      </c>
      <c r="DO73" s="830">
        <f t="shared" si="1395"/>
        <v>-2.0000000000000018E-3</v>
      </c>
      <c r="DP73" s="830">
        <f t="shared" si="1396"/>
        <v>7.4791494464897376E-3</v>
      </c>
      <c r="DQ73" s="830">
        <f t="shared" si="1397"/>
        <v>9.1885186413300981E-3</v>
      </c>
      <c r="DR73" s="831">
        <f t="shared" si="1398"/>
        <v>861.69403651657922</v>
      </c>
      <c r="DS73" s="831">
        <f t="shared" si="1399"/>
        <v>2.9492145626067554</v>
      </c>
      <c r="DT73" s="832">
        <f t="shared" si="1372"/>
        <v>3.8340266456375165E-2</v>
      </c>
      <c r="DU73" s="833" t="str">
        <f>DATI!AI70</f>
        <v>18/18</v>
      </c>
      <c r="DV73" s="832">
        <f>DATI!AJ70/DATI!AK70</f>
        <v>1</v>
      </c>
      <c r="DW73" s="834">
        <f>DATI!AB70</f>
        <v>115486.69650000001</v>
      </c>
      <c r="DX73" s="806">
        <f t="shared" si="1254"/>
        <v>316.4019082191781</v>
      </c>
      <c r="DY73" s="835">
        <f t="shared" si="1013"/>
        <v>322.27616388584249</v>
      </c>
      <c r="DZ73" s="808">
        <f t="shared" si="1014"/>
        <v>0.8829483942077877</v>
      </c>
      <c r="EA73" s="829">
        <f t="shared" si="1400"/>
        <v>0.68508599660569303</v>
      </c>
      <c r="EB73" s="825">
        <f t="shared" si="1401"/>
        <v>1.3322101299242502E-4</v>
      </c>
      <c r="EC73" s="836">
        <f t="shared" si="1402"/>
        <v>52498.022067667363</v>
      </c>
      <c r="ED73" s="837">
        <f t="shared" si="1255"/>
        <v>143.830197445664</v>
      </c>
      <c r="EE73" s="838">
        <f t="shared" si="296"/>
        <v>146.50052063409871</v>
      </c>
      <c r="EF73" s="839">
        <f t="shared" si="297"/>
        <v>0.4013712894084896</v>
      </c>
      <c r="EG73" s="840">
        <f t="shared" si="1256"/>
        <v>1.9425812340104636E-2</v>
      </c>
      <c r="EH73" s="840">
        <f t="shared" si="1257"/>
        <v>2.1155451192677217E-2</v>
      </c>
      <c r="EI73" s="822">
        <f t="shared" si="1258"/>
        <v>0.3114268643752881</v>
      </c>
      <c r="EJ73" s="841">
        <f t="shared" si="1259"/>
        <v>1000.3834634834056</v>
      </c>
      <c r="EK73" s="841">
        <f t="shared" si="1260"/>
        <v>3.0350762074046713</v>
      </c>
      <c r="EL73" s="805">
        <f>DATI!AD70</f>
        <v>38109.406000000003</v>
      </c>
      <c r="EM73" s="806">
        <f t="shared" si="1261"/>
        <v>104.40933150684933</v>
      </c>
      <c r="EN73" s="835">
        <f t="shared" si="300"/>
        <v>106.34777464301362</v>
      </c>
      <c r="EO73" s="808">
        <f t="shared" si="1262"/>
        <v>0.29136376614524279</v>
      </c>
      <c r="EP73" s="822">
        <f t="shared" si="1403"/>
        <v>-5.2447467568411139E-3</v>
      </c>
      <c r="EQ73" s="823">
        <f t="shared" si="1404"/>
        <v>-3.5569659355370624E-3</v>
      </c>
      <c r="ER73" s="822">
        <f t="shared" si="1373"/>
        <v>2.8387671448376575E-2</v>
      </c>
      <c r="ES73" s="806">
        <f t="shared" si="1405"/>
        <v>-200.92799999999988</v>
      </c>
      <c r="ET73" s="822">
        <f t="shared" si="1263"/>
        <v>0.22607123747418803</v>
      </c>
      <c r="EU73" s="824">
        <f t="shared" si="1406"/>
        <v>-0.37962572750636525</v>
      </c>
      <c r="EV73" s="805">
        <f>DATI!AE70</f>
        <v>9919.4740000000002</v>
      </c>
      <c r="EW73" s="806">
        <f t="shared" si="1264"/>
        <v>27.17664109589041</v>
      </c>
      <c r="EX73" s="835">
        <f t="shared" si="304"/>
        <v>27.681197275266712</v>
      </c>
      <c r="EY73" s="808">
        <f t="shared" si="1015"/>
        <v>7.5838896644566334E-2</v>
      </c>
      <c r="EZ73" s="822">
        <f t="shared" si="1407"/>
        <v>-3.7998830602297917E-2</v>
      </c>
      <c r="FA73" s="823">
        <f t="shared" si="1408"/>
        <v>-3.6366622962792694E-2</v>
      </c>
      <c r="FB73" s="806">
        <f t="shared" si="1409"/>
        <v>-391.8169999999991</v>
      </c>
      <c r="FC73" s="824">
        <f t="shared" si="1410"/>
        <v>-1.0446625121718256</v>
      </c>
      <c r="FD73" s="806">
        <f>DATI!AG70</f>
        <v>587.83593233263116</v>
      </c>
      <c r="FE73" s="822">
        <f t="shared" si="1265"/>
        <v>3.487139019018847E-3</v>
      </c>
      <c r="FF73" s="806">
        <f t="shared" si="1411"/>
        <v>9331.6380676673689</v>
      </c>
      <c r="FG73" s="822">
        <f t="shared" si="1374"/>
        <v>2.604078747043332E-2</v>
      </c>
      <c r="FH73" s="805">
        <f>DATI!AF70</f>
        <v>5056.9780000000001</v>
      </c>
      <c r="FI73" s="806">
        <f t="shared" si="1375"/>
        <v>13.854734246575342</v>
      </c>
      <c r="FJ73" s="830">
        <f t="shared" si="1266"/>
        <v>2.9998821664650042E-2</v>
      </c>
      <c r="FK73" s="830">
        <f t="shared" si="1376"/>
        <v>0.29897519992026816</v>
      </c>
      <c r="FL73" s="842">
        <f>DATI!AL70</f>
        <v>1987.5063530490399</v>
      </c>
      <c r="FM73" s="843" t="str">
        <f>DATI!AM70</f>
        <v>8/9</v>
      </c>
      <c r="FN73" s="844">
        <f>DATI!AN70/DATI!AO70</f>
        <v>0.99911014048311064</v>
      </c>
      <c r="FO73" s="809">
        <f t="shared" si="1377"/>
        <v>0.39302254291971211</v>
      </c>
      <c r="FP73" s="845">
        <f t="shared" si="1267"/>
        <v>1.179021317523571E-2</v>
      </c>
      <c r="FQ73" s="809">
        <f t="shared" si="1378"/>
        <v>0.15718835832778819</v>
      </c>
      <c r="FR73" s="805">
        <f>DATI!AP70</f>
        <v>5910.4959999999992</v>
      </c>
      <c r="FS73" s="842">
        <f>DATI!AQ70</f>
        <v>35.265000000000001</v>
      </c>
      <c r="FT73" s="842">
        <f>DATI!AR70</f>
        <v>4148.8549999999977</v>
      </c>
      <c r="FU73" s="818">
        <f>DATI!AS70/1000</f>
        <v>25.030999999999999</v>
      </c>
      <c r="FV73" s="819">
        <f>DATI!AT70/1000</f>
        <v>8.657</v>
      </c>
      <c r="FW73" s="819">
        <f>DATI!AU70/1000</f>
        <v>1.2969999999999999</v>
      </c>
      <c r="FX73" s="819">
        <f>DATI!AV70/1000</f>
        <v>21867.848999999998</v>
      </c>
      <c r="FY73" s="819">
        <f>DATI!AW70/1000</f>
        <v>42.5535</v>
      </c>
      <c r="FZ73" s="819">
        <f>DATI!AX70/1000</f>
        <v>7794.6390000000001</v>
      </c>
      <c r="GA73" s="819">
        <f>DATI!AY70/1000</f>
        <v>2315.0210000000002</v>
      </c>
      <c r="GB73" s="819">
        <f>DATI!AZ70/1000</f>
        <v>18578.237000000001</v>
      </c>
      <c r="GC73" s="819">
        <f>DATI!BA70/1000</f>
        <v>126.128</v>
      </c>
      <c r="GD73" s="819">
        <f>DATI!BB70/1000</f>
        <v>50.25</v>
      </c>
      <c r="GE73" s="819">
        <f>DATI!BC70/1000</f>
        <v>33.487000000000002</v>
      </c>
      <c r="GF73" s="819">
        <f>DATI!BD70/1000</f>
        <v>10037.684999999999</v>
      </c>
      <c r="GG73" s="819">
        <f>DATI!BE70/1000</f>
        <v>161.83799999999999</v>
      </c>
      <c r="GH73" s="819">
        <f>DATI!BF70/1000</f>
        <v>2188.944</v>
      </c>
      <c r="GI73" s="819">
        <f>DATI!BG70/1000</f>
        <v>0.20300000000000001</v>
      </c>
      <c r="GJ73" s="819">
        <f>DATI!BH70/1000</f>
        <v>845.51</v>
      </c>
      <c r="GK73" s="819">
        <f>DATI!BI70/1000</f>
        <v>26.198</v>
      </c>
      <c r="GL73" s="819">
        <f>DATI!BJ70/1000</f>
        <v>26991.59</v>
      </c>
      <c r="GM73" s="819">
        <f>DATI!BK70/1000</f>
        <v>23990.355</v>
      </c>
      <c r="GN73" s="819">
        <f>DATI!BL70/1000</f>
        <v>1.6419999999999999</v>
      </c>
      <c r="GO73" s="819">
        <f>DATI!BM70/1000</f>
        <v>219.27199999999999</v>
      </c>
      <c r="GP73" s="820">
        <f>DATI!BN70/1000</f>
        <v>180.31</v>
      </c>
      <c r="GQ73" s="816">
        <f>DATI!BO70/1000</f>
        <v>1.2969999999999999</v>
      </c>
      <c r="GR73" s="817">
        <f>DATI!BP70/1000</f>
        <v>0</v>
      </c>
      <c r="GS73" s="817">
        <f>DATI!BQ70/1000</f>
        <v>0</v>
      </c>
      <c r="GT73" s="817">
        <f>DATI!BR70/1000</f>
        <v>0</v>
      </c>
      <c r="GU73" s="817">
        <f>DATI!BS70/1000</f>
        <v>0</v>
      </c>
      <c r="GV73" s="817">
        <f>DATI!BT70/1000</f>
        <v>0</v>
      </c>
      <c r="GW73" s="817">
        <f>DATI!BU70/1000</f>
        <v>0</v>
      </c>
      <c r="GX73" s="821">
        <f>DATI!BV70/1000</f>
        <v>0</v>
      </c>
      <c r="GY73" s="816">
        <f t="shared" si="1271"/>
        <v>6.9851289392683633E-2</v>
      </c>
      <c r="GZ73" s="817">
        <f t="shared" si="1272"/>
        <v>2.4158148386898733E-2</v>
      </c>
      <c r="HA73" s="817">
        <f t="shared" si="1273"/>
        <v>3.6193968416088317E-3</v>
      </c>
      <c r="HB73" s="817">
        <f t="shared" si="1274"/>
        <v>61.024227913167962</v>
      </c>
      <c r="HC73" s="817">
        <f t="shared" si="1275"/>
        <v>0.11874942444055622</v>
      </c>
      <c r="HD73" s="817">
        <f t="shared" si="1276"/>
        <v>21.751651332367789</v>
      </c>
      <c r="HE73" s="817">
        <f t="shared" si="1277"/>
        <v>6.4602773289576865</v>
      </c>
      <c r="HF73" s="817">
        <f t="shared" si="1278"/>
        <v>51.84426547452609</v>
      </c>
      <c r="HG73" s="817">
        <f t="shared" si="1279"/>
        <v>0.35197169224243541</v>
      </c>
      <c r="HH73" s="817">
        <f t="shared" si="1280"/>
        <v>0.14022720993896978</v>
      </c>
      <c r="HI73" s="817">
        <f t="shared" si="1281"/>
        <v>9.3448528939826483E-2</v>
      </c>
      <c r="HJ73" s="817">
        <f t="shared" si="1282"/>
        <v>28.011075856641746</v>
      </c>
      <c r="HK73" s="817">
        <f t="shared" si="1283"/>
        <v>0.45162370551448733</v>
      </c>
      <c r="HL73" s="817">
        <f t="shared" si="1284"/>
        <v>6.1084479568686216</v>
      </c>
      <c r="HM73" s="817">
        <f t="shared" si="1285"/>
        <v>5.6649002224101221E-4</v>
      </c>
      <c r="HN73" s="817">
        <f t="shared" si="1286"/>
        <v>2.3594728015024544</v>
      </c>
      <c r="HO73" s="817">
        <f t="shared" si="1287"/>
        <v>7.3107909372758809E-2</v>
      </c>
      <c r="HP73" s="817">
        <f>GL73*1000/$D73</f>
        <v>75.322494676947201</v>
      </c>
      <c r="HQ73" s="817">
        <f t="shared" si="1289"/>
        <v>66.947274569062941</v>
      </c>
      <c r="HR73" s="817">
        <f t="shared" si="1290"/>
        <v>4.5821508202942961E-3</v>
      </c>
      <c r="HS73" s="817">
        <f t="shared" si="1291"/>
        <v>0.61189852294005531</v>
      </c>
      <c r="HT73" s="821">
        <f t="shared" si="1292"/>
        <v>0.50317150694717694</v>
      </c>
      <c r="HU73" s="846">
        <f t="shared" si="1379"/>
        <v>52498.022067667393</v>
      </c>
      <c r="HV73" s="847">
        <f t="shared" si="1417"/>
        <v>38193.497000000018</v>
      </c>
      <c r="HW73" s="848">
        <f t="shared" si="1412"/>
        <v>0</v>
      </c>
      <c r="HX73" s="849">
        <f>DATI!CQ70</f>
        <v>0</v>
      </c>
      <c r="HY73" s="849">
        <f>DATI!CT70</f>
        <v>0</v>
      </c>
      <c r="HZ73" s="850">
        <f t="shared" si="1293"/>
        <v>0</v>
      </c>
      <c r="IA73" s="850">
        <f t="shared" si="1294"/>
        <v>0</v>
      </c>
      <c r="IB73" s="822">
        <f t="shared" si="1295"/>
        <v>0</v>
      </c>
      <c r="IC73" s="849">
        <f>DATI!CV70</f>
        <v>386.56992295041681</v>
      </c>
      <c r="ID73" s="851">
        <f t="shared" si="1380"/>
        <v>386.56992295041681</v>
      </c>
      <c r="IE73" s="852">
        <f t="shared" si="1296"/>
        <v>2.2931960905321442E-3</v>
      </c>
      <c r="IF73" s="852">
        <f t="shared" si="1297"/>
        <v>7.3635140472939533E-3</v>
      </c>
      <c r="IG73" s="848">
        <f t="shared" si="1413"/>
        <v>0</v>
      </c>
      <c r="IH73" s="830">
        <f t="shared" si="1016"/>
        <v>0</v>
      </c>
      <c r="II73" s="849">
        <f>DATI!CX70</f>
        <v>0</v>
      </c>
      <c r="IJ73" s="849">
        <f>DATI!DA70</f>
        <v>0</v>
      </c>
      <c r="IK73" s="854">
        <f>DATI!CS70</f>
        <v>32366.357067667381</v>
      </c>
      <c r="IL73" s="834">
        <f t="shared" si="1381"/>
        <v>15330.12301661052</v>
      </c>
      <c r="IM73" s="834">
        <f t="shared" si="1382"/>
        <v>14416.225206928628</v>
      </c>
      <c r="IN73" s="822">
        <f t="shared" si="1299"/>
        <v>9.0940800310471179E-2</v>
      </c>
      <c r="IO73" s="822">
        <f t="shared" si="1300"/>
        <v>0.29201334474755519</v>
      </c>
      <c r="IP73" s="848">
        <f t="shared" si="1383"/>
        <v>1025.5979489431447</v>
      </c>
      <c r="IQ73" s="830">
        <f t="shared" si="1017"/>
        <v>5.9344402851995211E-3</v>
      </c>
      <c r="IR73" s="849">
        <f>DATI!CZ70</f>
        <v>18061.832000000006</v>
      </c>
      <c r="IS73" s="834">
        <f t="shared" si="1414"/>
        <v>37167.899051056869</v>
      </c>
      <c r="IT73" s="854">
        <f>DATI!CR70</f>
        <v>20131.665000000005</v>
      </c>
      <c r="IU73" s="855">
        <f>DATI!CU70</f>
        <v>17036.234051056861</v>
      </c>
      <c r="IV73" s="822">
        <f t="shared" si="1302"/>
        <v>7.5227751452873221E-2</v>
      </c>
      <c r="IW73" s="830">
        <f t="shared" si="1303"/>
        <v>0.22048606406481708</v>
      </c>
      <c r="IX73" s="822">
        <f t="shared" si="1384"/>
        <v>0.70798665525244475</v>
      </c>
      <c r="IY73" s="854">
        <f>DATI!CW70</f>
        <v>527.32788673147559</v>
      </c>
      <c r="IZ73" s="856">
        <f t="shared" si="1385"/>
        <v>37695.226937788342</v>
      </c>
      <c r="JA73" s="857">
        <f t="shared" si="1304"/>
        <v>0.22361425944807845</v>
      </c>
      <c r="JB73" s="857">
        <f t="shared" si="1305"/>
        <v>0.71803137438589648</v>
      </c>
      <c r="JC73" s="858">
        <f t="shared" si="1415"/>
        <v>37167.899051056869</v>
      </c>
      <c r="JD73" s="830">
        <f t="shared" si="1018"/>
        <v>0.21506544321009416</v>
      </c>
      <c r="JE73" s="849">
        <f>DATI!CY70</f>
        <v>20131.665000000005</v>
      </c>
      <c r="JF73" s="849">
        <f>DATI!DB70</f>
        <v>17036.234051056861</v>
      </c>
      <c r="JG73" s="826">
        <f t="shared" si="1307"/>
        <v>112243.95197635413</v>
      </c>
      <c r="JH73" s="808">
        <f t="shared" si="350"/>
        <v>313.22698941627567</v>
      </c>
      <c r="JI73" s="829">
        <f t="shared" si="1308"/>
        <v>0.66584950503525853</v>
      </c>
      <c r="JJ73" s="843" t="str">
        <f>DATI!CN70</f>
        <v>17/18</v>
      </c>
      <c r="JK73" s="844">
        <f>DATI!CO70/DATI!CP70</f>
        <v>0.99991387772693396</v>
      </c>
      <c r="JL73" s="859">
        <f t="shared" si="1386"/>
        <v>9.7288723795489682E-3</v>
      </c>
      <c r="JM73" s="860">
        <f t="shared" si="1309"/>
        <v>-1.4247428690014217E-3</v>
      </c>
      <c r="JN73" s="861">
        <f t="shared" si="1310"/>
        <v>149411.851027411</v>
      </c>
      <c r="JO73" s="834">
        <f t="shared" si="1311"/>
        <v>149939.17891414248</v>
      </c>
      <c r="JP73" s="829">
        <f t="shared" si="1312"/>
        <v>0.8863355691000756</v>
      </c>
      <c r="JQ73" s="830">
        <f t="shared" si="1313"/>
        <v>1.2185752979892106E-2</v>
      </c>
      <c r="JR73" s="862">
        <f t="shared" si="1314"/>
        <v>0.88946376448333697</v>
      </c>
      <c r="JS73" s="825">
        <f t="shared" si="1315"/>
        <v>1.2276514122498972E-3</v>
      </c>
      <c r="JT73" s="818">
        <f>DATI!BW70</f>
        <v>20781.75577257339</v>
      </c>
      <c r="JU73" s="819">
        <f>DATI!BX70</f>
        <v>12862.104477527857</v>
      </c>
      <c r="JV73" s="819">
        <f>DATI!BY70</f>
        <v>10081.949734845897</v>
      </c>
      <c r="JW73" s="819">
        <f>DATI!BZ70</f>
        <v>26991.59</v>
      </c>
      <c r="JX73" s="819">
        <f>DATI!CA70</f>
        <v>23990.355</v>
      </c>
      <c r="JY73" s="819">
        <f>DATI!CB70</f>
        <v>7406.2231783185898</v>
      </c>
      <c r="JZ73" s="819">
        <f>DATI!CC70</f>
        <v>4081.70907656804</v>
      </c>
      <c r="KA73" s="819">
        <f>DATI!CD70</f>
        <v>162.34789548426517</v>
      </c>
      <c r="KB73" s="819">
        <f>DATI!CE70</f>
        <v>1970.0495478115081</v>
      </c>
      <c r="KC73" s="819">
        <f>DATI!CF70</f>
        <v>0</v>
      </c>
      <c r="KD73" s="819">
        <f>DATI!CG70</f>
        <v>297.15750000000003</v>
      </c>
      <c r="KE73" s="819">
        <f>DATI!CH70</f>
        <v>24.530380477428437</v>
      </c>
      <c r="KF73" s="819">
        <f>DATI!CI70</f>
        <v>49.245000958442688</v>
      </c>
      <c r="KG73" s="819">
        <f>DATI!CJ70</f>
        <v>123.60544240570069</v>
      </c>
      <c r="KH73" s="819">
        <f>DATI!CK70</f>
        <v>760.95897984147075</v>
      </c>
      <c r="KI73" s="819">
        <f>DATI!CL70</f>
        <v>382.18520415987911</v>
      </c>
      <c r="KJ73" s="863">
        <f t="shared" si="353"/>
        <v>57.993385664100408</v>
      </c>
      <c r="KK73" s="864">
        <f t="shared" si="1317"/>
        <v>6.5153017767739685E-2</v>
      </c>
      <c r="KL73" s="865">
        <f t="shared" si="354"/>
        <v>35.892876115965407</v>
      </c>
      <c r="KM73" s="864">
        <f t="shared" si="1318"/>
        <v>6.3408929122981988E-2</v>
      </c>
      <c r="KN73" s="865">
        <f t="shared" si="355"/>
        <v>28.13460063805724</v>
      </c>
      <c r="KO73" s="864">
        <f t="shared" si="1319"/>
        <v>1.3876318678453375E-3</v>
      </c>
      <c r="KP73" s="865">
        <f t="shared" si="356"/>
        <v>75.322494676947201</v>
      </c>
      <c r="KQ73" s="864">
        <f t="shared" si="1320"/>
        <v>5.4420751461214667E-3</v>
      </c>
      <c r="KR73" s="865">
        <f t="shared" si="357"/>
        <v>66.947274569062941</v>
      </c>
      <c r="KS73" s="864">
        <f t="shared" si="1321"/>
        <v>-2.4943430833152168E-2</v>
      </c>
      <c r="KT73" s="865">
        <f t="shared" si="358"/>
        <v>20.667741541909351</v>
      </c>
      <c r="KU73" s="864">
        <f t="shared" si="1322"/>
        <v>4.553611366941776E-2</v>
      </c>
      <c r="KV73" s="865">
        <f t="shared" si="359"/>
        <v>11.390381603775223</v>
      </c>
      <c r="KW73" s="864">
        <f t="shared" si="1323"/>
        <v>-0.16446722085436102</v>
      </c>
      <c r="KX73" s="865">
        <f t="shared" si="360"/>
        <v>0.45304661538750196</v>
      </c>
      <c r="KY73" s="864">
        <f t="shared" si="1324"/>
        <v>-7.1768852721512483E-2</v>
      </c>
      <c r="KZ73" s="865">
        <f t="shared" si="361"/>
        <v>5.4976030155450113</v>
      </c>
      <c r="LA73" s="864">
        <f t="shared" si="1325"/>
        <v>4.1238101468301737E-2</v>
      </c>
      <c r="LB73" s="866" t="s">
        <v>177</v>
      </c>
      <c r="LC73" s="867" t="s">
        <v>177</v>
      </c>
      <c r="LD73" s="865">
        <f t="shared" si="362"/>
        <v>0.82924511716297333</v>
      </c>
      <c r="LE73" s="864">
        <f t="shared" si="1326"/>
        <v>-4.1379660168544739E-2</v>
      </c>
      <c r="LF73" s="865">
        <f t="shared" si="363"/>
        <v>6.8454264937137563E-2</v>
      </c>
      <c r="LG73" s="864">
        <f t="shared" si="1327"/>
        <v>1.2510633912960227</v>
      </c>
      <c r="LH73" s="865">
        <f t="shared" si="364"/>
        <v>0.13742266841481215</v>
      </c>
      <c r="LI73" s="864">
        <f t="shared" si="1328"/>
        <v>3.0130326497409109E-2</v>
      </c>
      <c r="LJ73" s="865">
        <f t="shared" si="365"/>
        <v>0.34493226511091396</v>
      </c>
      <c r="LK73" s="864">
        <f t="shared" si="1329"/>
        <v>2.5836300656734264E-2</v>
      </c>
      <c r="LL73" s="865">
        <f t="shared" si="366"/>
        <v>2.1235254650979938</v>
      </c>
      <c r="LM73" s="864">
        <f t="shared" si="1330"/>
        <v>3.8615937683027887E-2</v>
      </c>
      <c r="LN73" s="865">
        <f t="shared" si="367"/>
        <v>1.0665226837670725</v>
      </c>
      <c r="LO73" s="868">
        <f t="shared" si="1331"/>
        <v>1.2046705086268183</v>
      </c>
      <c r="LP73" s="869">
        <f t="shared" si="1332"/>
        <v>0.12328077861911614</v>
      </c>
      <c r="LQ73" s="870">
        <f t="shared" si="1333"/>
        <v>7.6300110155404083E-2</v>
      </c>
      <c r="LR73" s="870">
        <f t="shared" si="1334"/>
        <v>5.9807776922819883E-2</v>
      </c>
      <c r="LS73" s="870">
        <f t="shared" si="1335"/>
        <v>0.1601185322252443</v>
      </c>
      <c r="LT73" s="870">
        <f t="shared" si="1336"/>
        <v>0.1423147147004882</v>
      </c>
      <c r="LU73" s="870">
        <f t="shared" si="1337"/>
        <v>4.3934928792448182E-2</v>
      </c>
      <c r="LV73" s="870">
        <f t="shared" si="1338"/>
        <v>2.421336669349719E-2</v>
      </c>
      <c r="LW73" s="870">
        <f t="shared" si="1339"/>
        <v>9.6307430332180893E-4</v>
      </c>
      <c r="LX73" s="871">
        <f t="shared" si="1340"/>
        <v>1.1686656547709302E-2</v>
      </c>
      <c r="LY73" s="872" t="s">
        <v>177</v>
      </c>
      <c r="LZ73" s="871">
        <f t="shared" si="1341"/>
        <v>1.7627869547412003E-3</v>
      </c>
      <c r="MA73" s="871">
        <f t="shared" si="1342"/>
        <v>1.4551823427121665E-4</v>
      </c>
      <c r="MB73" s="871">
        <f t="shared" si="1343"/>
        <v>2.9212941041622934E-4</v>
      </c>
      <c r="MC73" s="871">
        <f t="shared" si="1344"/>
        <v>7.3324772690503835E-4</v>
      </c>
      <c r="MD73" s="871">
        <f t="shared" si="1345"/>
        <v>4.5141332887701528E-3</v>
      </c>
      <c r="ME73" s="871">
        <f t="shared" si="1346"/>
        <v>2.2671852205922351E-3</v>
      </c>
      <c r="MF73" s="869">
        <f t="shared" si="1347"/>
        <v>0.17994934830067971</v>
      </c>
      <c r="MG73" s="870">
        <f t="shared" si="1348"/>
        <v>0.11137304007590049</v>
      </c>
      <c r="MH73" s="870">
        <f t="shared" si="1349"/>
        <v>8.7299663427864146E-2</v>
      </c>
      <c r="MI73" s="870">
        <f t="shared" si="1350"/>
        <v>0.23372034024715566</v>
      </c>
      <c r="MJ73" s="870">
        <f t="shared" si="1351"/>
        <v>0.20773262832052694</v>
      </c>
      <c r="MK73" s="870">
        <f t="shared" si="1352"/>
        <v>6.4130531072196614E-2</v>
      </c>
      <c r="ML73" s="870">
        <f t="shared" si="1353"/>
        <v>3.5343543457995091E-2</v>
      </c>
      <c r="MM73" s="870">
        <f t="shared" si="1354"/>
        <v>1.4057714040185154E-3</v>
      </c>
      <c r="MN73" s="871">
        <f t="shared" si="1355"/>
        <v>1.7058670890386998E-2</v>
      </c>
      <c r="MO73" s="872" t="s">
        <v>177</v>
      </c>
      <c r="MP73" s="871">
        <f t="shared" si="1356"/>
        <v>2.5730885808132888E-3</v>
      </c>
      <c r="MQ73" s="871">
        <f t="shared" si="1357"/>
        <v>2.1240871217948845E-4</v>
      </c>
      <c r="MR73" s="871">
        <f t="shared" si="1358"/>
        <v>4.2641275965879484E-4</v>
      </c>
      <c r="MS73" s="871">
        <f t="shared" si="1359"/>
        <v>1.0703002696566064E-3</v>
      </c>
      <c r="MT73" s="871">
        <f t="shared" si="1360"/>
        <v>6.5891483859482529E-3</v>
      </c>
      <c r="MU73" s="871">
        <f t="shared" si="1361"/>
        <v>3.3093439828359716E-3</v>
      </c>
      <c r="MV73" s="826">
        <f t="shared" si="1019"/>
        <v>116468.94987635413</v>
      </c>
      <c r="MW73" s="808">
        <f t="shared" si="1020"/>
        <v>313.22698941627567</v>
      </c>
      <c r="MX73" s="862">
        <f t="shared" si="1021"/>
        <v>0.67392688219917263</v>
      </c>
      <c r="MY73" s="1507"/>
      <c r="MZ73" s="1503"/>
      <c r="NA73" s="1504"/>
      <c r="NB73" s="861">
        <f t="shared" si="1387"/>
        <v>149411.851027411</v>
      </c>
      <c r="NC73" s="834">
        <f t="shared" si="1388"/>
        <v>149939.17891414248</v>
      </c>
      <c r="ND73" s="829">
        <f t="shared" si="1022"/>
        <v>0.86454512583317511</v>
      </c>
      <c r="NE73" s="875">
        <f t="shared" si="1023"/>
        <v>0.86759641494481299</v>
      </c>
    </row>
    <row r="74" spans="1:369" outlineLevel="1" x14ac:dyDescent="0.2">
      <c r="A74" s="876" t="s">
        <v>182</v>
      </c>
      <c r="B74" s="559">
        <f>DATI!D71</f>
        <v>85</v>
      </c>
      <c r="C74" s="1516" t="str">
        <f>DATI!F71 &amp; "/" &amp; DATI!E71 &amp; " (" &amp; TEXT(DATI!F71/DATI!E71,"0,0%") &amp; ")"</f>
        <v>84/85 (98,8%)</v>
      </c>
      <c r="D74" s="560">
        <f>DATI!G71</f>
        <v>337087</v>
      </c>
      <c r="E74" s="561">
        <f t="shared" si="1362"/>
        <v>3.3361840282764128E-2</v>
      </c>
      <c r="F74" s="1035">
        <f t="shared" si="1219"/>
        <v>-8.6845693283537848E-4</v>
      </c>
      <c r="G74" s="563">
        <f>DATI!H71</f>
        <v>162379.05100000001</v>
      </c>
      <c r="H74" s="564">
        <f t="shared" si="1006"/>
        <v>444.87411232876713</v>
      </c>
      <c r="I74" s="565">
        <f t="shared" si="1007"/>
        <v>481.71258755158163</v>
      </c>
      <c r="J74" s="566">
        <f t="shared" si="1220"/>
        <v>1.3197605138399497</v>
      </c>
      <c r="K74" s="567">
        <f t="shared" si="1008"/>
        <v>-2.7565608291100262E-3</v>
      </c>
      <c r="L74" s="567">
        <f t="shared" si="1363"/>
        <v>-1.889745058471946E-3</v>
      </c>
      <c r="M74" s="567">
        <f t="shared" si="1221"/>
        <v>3.3544262685703888E-2</v>
      </c>
      <c r="N74" s="568">
        <f>DATI!I71</f>
        <v>46881.23</v>
      </c>
      <c r="O74" s="568"/>
      <c r="P74" s="568">
        <f>DATI!J71</f>
        <v>10660.948</v>
      </c>
      <c r="Q74" s="564">
        <f>DATI!K71</f>
        <v>10660.948</v>
      </c>
      <c r="R74" s="564">
        <f>DATI!L71</f>
        <v>0</v>
      </c>
      <c r="S74" s="564">
        <f t="shared" si="1416"/>
        <v>0</v>
      </c>
      <c r="T74" s="568">
        <f>DATI!M71</f>
        <v>3662.81</v>
      </c>
      <c r="U74" s="564">
        <f>DATI!N71</f>
        <v>3662.81</v>
      </c>
      <c r="V74" s="564">
        <f>DATI!O71</f>
        <v>0</v>
      </c>
      <c r="W74" s="569">
        <f t="shared" si="1389"/>
        <v>0</v>
      </c>
      <c r="X74" s="570">
        <f>DATI!P71</f>
        <v>96200.501999999993</v>
      </c>
      <c r="Y74" s="564">
        <f>DATI!Q71</f>
        <v>7579.7790000000005</v>
      </c>
      <c r="Z74" s="568">
        <f>DATI!R71</f>
        <v>4666.71</v>
      </c>
      <c r="AA74" s="568">
        <f>DATI!U71</f>
        <v>306.82</v>
      </c>
      <c r="AB74" s="568">
        <f>DATI!V71</f>
        <v>3.1E-2</v>
      </c>
      <c r="AC74" s="568">
        <f>DATI!W71</f>
        <v>115497.821</v>
      </c>
      <c r="AD74" s="565">
        <f t="shared" si="1009"/>
        <v>342.63504970526895</v>
      </c>
      <c r="AE74" s="567">
        <f t="shared" si="1364"/>
        <v>2.4251769656644319E-3</v>
      </c>
      <c r="AF74" s="567">
        <f t="shared" si="1365"/>
        <v>3.2964967639684513E-3</v>
      </c>
      <c r="AG74" s="878">
        <f t="shared" si="1010"/>
        <v>0.71128523223109608</v>
      </c>
      <c r="AH74" s="572">
        <f t="shared" si="1366"/>
        <v>46881.23</v>
      </c>
      <c r="AI74" s="564">
        <f t="shared" si="1367"/>
        <v>128.44172602739727</v>
      </c>
      <c r="AJ74" s="565">
        <f t="shared" si="1011"/>
        <v>139.07753784631268</v>
      </c>
      <c r="AK74" s="566">
        <f t="shared" si="1012"/>
        <v>0.38103435026387034</v>
      </c>
      <c r="AL74" s="567">
        <f t="shared" si="1368"/>
        <v>-1.5296736995767585E-2</v>
      </c>
      <c r="AM74" s="567">
        <f t="shared" si="1369"/>
        <v>-1.4440821294301118E-2</v>
      </c>
      <c r="AN74" s="579">
        <f>DATI!EH71/1000</f>
        <v>0</v>
      </c>
      <c r="AO74" s="580">
        <f>DATI!EI71/1000</f>
        <v>0</v>
      </c>
      <c r="AP74" s="580">
        <f>DATI!EJ71/1000</f>
        <v>0</v>
      </c>
      <c r="AQ74" s="580">
        <f>DATI!EK71/1000</f>
        <v>0</v>
      </c>
      <c r="AR74" s="580">
        <f>DATI!EL71/1000</f>
        <v>0</v>
      </c>
      <c r="AS74" s="580">
        <f>DATI!EM71/1000</f>
        <v>3.1E-2</v>
      </c>
      <c r="AT74" s="580">
        <f>DATI!EN71/1000</f>
        <v>0</v>
      </c>
      <c r="AU74" s="1036"/>
      <c r="AV74" s="1036"/>
      <c r="AW74" s="580">
        <f>DATI!EQ71/1000</f>
        <v>0</v>
      </c>
      <c r="AX74" s="1036"/>
      <c r="AY74" s="1036"/>
      <c r="AZ74" s="1036"/>
      <c r="BA74" s="1036"/>
      <c r="BB74" s="576">
        <f>DATI!DE71/1000</f>
        <v>47.127000000000002</v>
      </c>
      <c r="BC74" s="577">
        <f>DATI!DF71/1000</f>
        <v>123.03</v>
      </c>
      <c r="BD74" s="577">
        <f>DATI!DG71/1000</f>
        <v>63.411999999999999</v>
      </c>
      <c r="BE74" s="577">
        <f>DATI!DH71/1000</f>
        <v>14913.254000000001</v>
      </c>
      <c r="BF74" s="577">
        <f>DATI!DI71/1000</f>
        <v>38.624000000000002</v>
      </c>
      <c r="BG74" s="577">
        <f>DATI!DJ71/1000</f>
        <v>8795.69</v>
      </c>
      <c r="BH74" s="577">
        <f>DATI!DK71/1000</f>
        <v>2511.096</v>
      </c>
      <c r="BI74" s="577">
        <f>DATI!DL71/1000</f>
        <v>6595.26</v>
      </c>
      <c r="BJ74" s="577">
        <f>DATI!DM71/1000</f>
        <v>157.351</v>
      </c>
      <c r="BK74" s="577">
        <f>DATI!DN71/1000</f>
        <v>19.463000000000001</v>
      </c>
      <c r="BL74" s="577">
        <f>DATI!DO71/1000</f>
        <v>38.237000000000002</v>
      </c>
      <c r="BM74" s="577">
        <f>DATI!DP71/1000</f>
        <v>177.55</v>
      </c>
      <c r="BN74" s="577">
        <f>DATI!DQ71/1000</f>
        <v>0</v>
      </c>
      <c r="BO74" s="577">
        <f>DATI!DR71/1000</f>
        <v>1733.7349999999999</v>
      </c>
      <c r="BP74" s="577">
        <f>DATI!DS71/1000</f>
        <v>1159.1379999999999</v>
      </c>
      <c r="BQ74" s="577">
        <f>DATI!DT71/1000</f>
        <v>12.419</v>
      </c>
      <c r="BR74" s="577">
        <f>DATI!DU71/1000</f>
        <v>22886.09</v>
      </c>
      <c r="BS74" s="577">
        <f>DATI!DV71/1000</f>
        <v>22772.530999999999</v>
      </c>
      <c r="BT74" s="577">
        <f>DATI!DW71/1000</f>
        <v>13.226000000000001</v>
      </c>
      <c r="BU74" s="577">
        <f>DATI!DX71/1000</f>
        <v>47.063000000000002</v>
      </c>
      <c r="BV74" s="578">
        <f>DATI!DY71/1000</f>
        <v>14096.206</v>
      </c>
      <c r="BW74" s="579">
        <f>DATI!DZ71/1000</f>
        <v>63.411999999999999</v>
      </c>
      <c r="BX74" s="580">
        <f>DATI!EA71/1000</f>
        <v>0</v>
      </c>
      <c r="BY74" s="580">
        <f>DATI!EB71/1000</f>
        <v>0</v>
      </c>
      <c r="BZ74" s="580">
        <f>DATI!EC71/1000</f>
        <v>0</v>
      </c>
      <c r="CA74" s="580">
        <f>DATI!ED71/1000</f>
        <v>0</v>
      </c>
      <c r="CB74" s="580">
        <f>DATI!EE71/1000</f>
        <v>0</v>
      </c>
      <c r="CC74" s="580">
        <f>DATI!EF71/1000</f>
        <v>0</v>
      </c>
      <c r="CD74" s="581">
        <f>DATI!EG71/1000</f>
        <v>0</v>
      </c>
      <c r="CE74" s="579">
        <f t="shared" si="1230"/>
        <v>0.13980663745561234</v>
      </c>
      <c r="CF74" s="580">
        <f t="shared" si="1231"/>
        <v>0.36497996066297422</v>
      </c>
      <c r="CG74" s="580">
        <f t="shared" si="1232"/>
        <v>0.1881176076205846</v>
      </c>
      <c r="CH74" s="580">
        <f t="shared" si="1233"/>
        <v>44.241557817418055</v>
      </c>
      <c r="CI74" s="580">
        <f t="shared" si="1234"/>
        <v>0.11458169552667412</v>
      </c>
      <c r="CJ74" s="580">
        <f t="shared" si="1235"/>
        <v>26.093234090902349</v>
      </c>
      <c r="CK74" s="580">
        <f t="shared" si="1236"/>
        <v>7.4494003031858247</v>
      </c>
      <c r="CL74" s="580">
        <f t="shared" si="1237"/>
        <v>19.565453428936742</v>
      </c>
      <c r="CM74" s="580">
        <f t="shared" si="1238"/>
        <v>0.46679640567568609</v>
      </c>
      <c r="CN74" s="580">
        <f t="shared" si="1239"/>
        <v>5.7738803335637384E-2</v>
      </c>
      <c r="CO74" s="580">
        <f t="shared" si="1240"/>
        <v>0.1134336239605799</v>
      </c>
      <c r="CP74" s="580">
        <f t="shared" si="1241"/>
        <v>0.52671862160213834</v>
      </c>
      <c r="CQ74" s="580">
        <f t="shared" si="1242"/>
        <v>0</v>
      </c>
      <c r="CR74" s="580">
        <f t="shared" si="1243"/>
        <v>5.1432864512722238</v>
      </c>
      <c r="CS74" s="580">
        <f t="shared" si="1244"/>
        <v>3.4386909017553333</v>
      </c>
      <c r="CT74" s="580">
        <f t="shared" si="1245"/>
        <v>3.6842120876806286E-2</v>
      </c>
      <c r="CU74" s="580">
        <f t="shared" si="1246"/>
        <v>67.893718832230249</v>
      </c>
      <c r="CV74" s="580">
        <f t="shared" si="1247"/>
        <v>67.556835475708056</v>
      </c>
      <c r="CW74" s="580">
        <f t="shared" si="1248"/>
        <v>3.9236161584398091E-2</v>
      </c>
      <c r="CX74" s="580">
        <f t="shared" si="1249"/>
        <v>0.13961677549119367</v>
      </c>
      <c r="CY74" s="581">
        <f t="shared" si="1250"/>
        <v>41.817708781412513</v>
      </c>
      <c r="CZ74" s="563">
        <f>DATI!AA71</f>
        <v>157420.36749999999</v>
      </c>
      <c r="DA74" s="564">
        <f t="shared" si="1251"/>
        <v>431.28867808219178</v>
      </c>
      <c r="DB74" s="565">
        <f t="shared" si="288"/>
        <v>467.00219082907381</v>
      </c>
      <c r="DC74" s="566">
        <f t="shared" si="1252"/>
        <v>1.2794580570659557</v>
      </c>
      <c r="DD74" s="582">
        <f t="shared" si="1390"/>
        <v>-8.9172521919691236E-4</v>
      </c>
      <c r="DE74" s="583">
        <f t="shared" si="1253"/>
        <v>-2.3288511430626162E-5</v>
      </c>
      <c r="DF74" s="564">
        <f t="shared" si="1391"/>
        <v>-140.50100000001839</v>
      </c>
      <c r="DG74" s="584">
        <f t="shared" si="1392"/>
        <v>-1.0876039146012317E-2</v>
      </c>
      <c r="DH74" s="585">
        <f t="shared" si="1370"/>
        <v>3.342362265720137E-2</v>
      </c>
      <c r="DI74" s="586">
        <f>DATI!AB71+DATI!AG71</f>
        <v>96380.158276772287</v>
      </c>
      <c r="DJ74" s="564">
        <f t="shared" si="1371"/>
        <v>264.05522815554053</v>
      </c>
      <c r="DK74" s="587">
        <f t="shared" si="290"/>
        <v>285.92072158455323</v>
      </c>
      <c r="DL74" s="588">
        <f t="shared" si="291"/>
        <v>0.78334444269740611</v>
      </c>
      <c r="DM74" s="589">
        <f t="shared" si="1393"/>
        <v>0.61224706692907627</v>
      </c>
      <c r="DN74" s="590">
        <f t="shared" si="1394"/>
        <v>-2.3650923066978316E-2</v>
      </c>
      <c r="DO74" s="590">
        <f t="shared" si="1395"/>
        <v>-1.5000000000000013E-2</v>
      </c>
      <c r="DP74" s="590">
        <f t="shared" si="1396"/>
        <v>-2.4521558161619064E-2</v>
      </c>
      <c r="DQ74" s="590">
        <f t="shared" si="1397"/>
        <v>-2.3673660783616615E-2</v>
      </c>
      <c r="DR74" s="591">
        <f t="shared" si="1398"/>
        <v>-2422.802550465276</v>
      </c>
      <c r="DS74" s="591">
        <f t="shared" si="1399"/>
        <v>-6.932917716050099</v>
      </c>
      <c r="DT74" s="592">
        <f t="shared" si="1372"/>
        <v>3.183507072572752E-2</v>
      </c>
      <c r="DU74" s="593" t="str">
        <f>DATI!AI71</f>
        <v>1/1</v>
      </c>
      <c r="DV74" s="592">
        <f>DATI!AJ71/DATI!AK71</f>
        <v>1</v>
      </c>
      <c r="DW74" s="594">
        <f>DATI!AB71</f>
        <v>96191.459499999997</v>
      </c>
      <c r="DX74" s="564">
        <f t="shared" si="1254"/>
        <v>263.53824520547943</v>
      </c>
      <c r="DY74" s="595">
        <f t="shared" si="1013"/>
        <v>285.36092907765652</v>
      </c>
      <c r="DZ74" s="566">
        <f t="shared" si="1014"/>
        <v>0.78181076459631915</v>
      </c>
      <c r="EA74" s="589">
        <f t="shared" si="1400"/>
        <v>0.61104837339424967</v>
      </c>
      <c r="EB74" s="585">
        <f t="shared" si="1401"/>
        <v>2.5737406658523688E-4</v>
      </c>
      <c r="EC74" s="596">
        <f t="shared" si="1402"/>
        <v>61040.209223227706</v>
      </c>
      <c r="ED74" s="597">
        <f t="shared" si="1255"/>
        <v>167.23344992665125</v>
      </c>
      <c r="EE74" s="598">
        <f t="shared" si="296"/>
        <v>181.08146924452058</v>
      </c>
      <c r="EF74" s="599">
        <f t="shared" si="297"/>
        <v>0.4961136143685495</v>
      </c>
      <c r="EG74" s="600">
        <f t="shared" si="1256"/>
        <v>3.8842457821608771E-2</v>
      </c>
      <c r="EH74" s="600">
        <f t="shared" si="1257"/>
        <v>3.9745431950370128E-2</v>
      </c>
      <c r="EI74" s="582">
        <f t="shared" si="1258"/>
        <v>0.38775293307092368</v>
      </c>
      <c r="EJ74" s="601">
        <f t="shared" si="1259"/>
        <v>2282.3015504652576</v>
      </c>
      <c r="EK74" s="601">
        <f t="shared" si="1260"/>
        <v>6.9220416769041151</v>
      </c>
      <c r="EL74" s="563">
        <f>DATI!AD71</f>
        <v>46905.15</v>
      </c>
      <c r="EM74" s="564">
        <f t="shared" si="1261"/>
        <v>128.50726027397261</v>
      </c>
      <c r="EN74" s="595">
        <f t="shared" si="300"/>
        <v>139.14849875551417</v>
      </c>
      <c r="EO74" s="566">
        <f t="shared" si="1262"/>
        <v>0.38122876371373743</v>
      </c>
      <c r="EP74" s="582">
        <f t="shared" si="1403"/>
        <v>-1.5228625474976705E-2</v>
      </c>
      <c r="EQ74" s="583">
        <f t="shared" si="1404"/>
        <v>-1.4372650570172018E-2</v>
      </c>
      <c r="ER74" s="582">
        <f t="shared" si="1373"/>
        <v>3.4939615365215095E-2</v>
      </c>
      <c r="ES74" s="564">
        <f t="shared" si="1405"/>
        <v>-725.34700000000157</v>
      </c>
      <c r="ET74" s="582">
        <f t="shared" si="1263"/>
        <v>0.29796112628183263</v>
      </c>
      <c r="EU74" s="584">
        <f t="shared" si="1406"/>
        <v>-2.0290962412254032</v>
      </c>
      <c r="EV74" s="563">
        <f>DATI!AE71</f>
        <v>10660.948</v>
      </c>
      <c r="EW74" s="564">
        <f t="shared" si="1264"/>
        <v>29.208076712328769</v>
      </c>
      <c r="EX74" s="595">
        <f t="shared" si="304"/>
        <v>31.626695778834545</v>
      </c>
      <c r="EY74" s="566">
        <f t="shared" si="1015"/>
        <v>8.6648481585848064E-2</v>
      </c>
      <c r="EZ74" s="582">
        <f t="shared" si="1407"/>
        <v>5.4139592058545627E-2</v>
      </c>
      <c r="FA74" s="583">
        <f t="shared" si="1408"/>
        <v>5.5055862636981361E-2</v>
      </c>
      <c r="FB74" s="564">
        <f t="shared" si="1409"/>
        <v>547.53600000000006</v>
      </c>
      <c r="FC74" s="584">
        <f t="shared" si="1410"/>
        <v>1.650372345317443</v>
      </c>
      <c r="FD74" s="564">
        <f>DATI!AG71</f>
        <v>188.69877677228303</v>
      </c>
      <c r="FE74" s="582">
        <f t="shared" si="1265"/>
        <v>1.1986935348266357E-3</v>
      </c>
      <c r="FF74" s="564">
        <f t="shared" si="1411"/>
        <v>10472.249223227718</v>
      </c>
      <c r="FG74" s="582">
        <f t="shared" si="1374"/>
        <v>3.1066903271937861E-2</v>
      </c>
      <c r="FH74" s="563">
        <f>DATI!AF71</f>
        <v>3662.81</v>
      </c>
      <c r="FI74" s="564">
        <f t="shared" si="1375"/>
        <v>10.035095890410959</v>
      </c>
      <c r="FJ74" s="590">
        <f t="shared" si="1266"/>
        <v>2.3267700731291967E-2</v>
      </c>
      <c r="FK74" s="590">
        <f t="shared" si="1376"/>
        <v>2.7603368851033233E-2</v>
      </c>
      <c r="FL74" s="602">
        <f>DATI!AL71</f>
        <v>1691.485691010058</v>
      </c>
      <c r="FM74" s="603" t="str">
        <f>DATI!AM71</f>
        <v>1/1</v>
      </c>
      <c r="FN74" s="604">
        <f>DATI!AN71/DATI!AO71</f>
        <v>1</v>
      </c>
      <c r="FO74" s="567">
        <f t="shared" si="1377"/>
        <v>0.46180000901222229</v>
      </c>
      <c r="FP74" s="605">
        <f t="shared" si="1267"/>
        <v>1.0745024407404321E-2</v>
      </c>
      <c r="FQ74" s="567">
        <f t="shared" si="1378"/>
        <v>-0.17239757944138015</v>
      </c>
      <c r="FR74" s="563">
        <f>DATI!AP71</f>
        <v>7794.6920000000018</v>
      </c>
      <c r="FS74" s="602">
        <f>DATI!AQ71</f>
        <v>16.427</v>
      </c>
      <c r="FT74" s="602">
        <f>DATI!AR71</f>
        <v>4666.7099999999973</v>
      </c>
      <c r="FU74" s="576">
        <f>DATI!AS71/1000</f>
        <v>47.127000000000002</v>
      </c>
      <c r="FV74" s="577">
        <f>DATI!AT71/1000</f>
        <v>124.795</v>
      </c>
      <c r="FW74" s="577">
        <f>DATI!AU71/1000</f>
        <v>63.411999999999999</v>
      </c>
      <c r="FX74" s="577">
        <f>DATI!AV71/1000</f>
        <v>14889.334000000001</v>
      </c>
      <c r="FY74" s="577">
        <f>DATI!AW71/1000</f>
        <v>38.624000000000002</v>
      </c>
      <c r="FZ74" s="577">
        <f>DATI!AX71/1000</f>
        <v>8795.69</v>
      </c>
      <c r="GA74" s="577">
        <f>DATI!AY71/1000</f>
        <v>2522.3960000000002</v>
      </c>
      <c r="GB74" s="577">
        <f>DATI!AZ71/1000</f>
        <v>6595.26</v>
      </c>
      <c r="GC74" s="577">
        <f>DATI!BA71/1000</f>
        <v>157.351</v>
      </c>
      <c r="GD74" s="577">
        <f>DATI!BB71/1000</f>
        <v>20.451000000000001</v>
      </c>
      <c r="GE74" s="577">
        <f>DATI!BC71/1000</f>
        <v>38.237000000000002</v>
      </c>
      <c r="GF74" s="577">
        <f>DATI!BD71/1000</f>
        <v>177.55</v>
      </c>
      <c r="GG74" s="577">
        <f>DATI!BE71/1000</f>
        <v>0</v>
      </c>
      <c r="GH74" s="577">
        <f>DATI!BF71/1000</f>
        <v>1733.7349999999999</v>
      </c>
      <c r="GI74" s="577">
        <f>DATI!BG71/1000</f>
        <v>0.82450000000000001</v>
      </c>
      <c r="GJ74" s="577">
        <f>DATI!BH71/1000</f>
        <v>1159.1379999999999</v>
      </c>
      <c r="GK74" s="577">
        <f>DATI!BI71/1000</f>
        <v>12.419</v>
      </c>
      <c r="GL74" s="577">
        <f>DATI!BJ71/1000</f>
        <v>22886.09</v>
      </c>
      <c r="GM74" s="577">
        <f>DATI!BK71/1000</f>
        <v>22772.530999999999</v>
      </c>
      <c r="GN74" s="577">
        <f>DATI!BL71/1000</f>
        <v>13.226000000000001</v>
      </c>
      <c r="GO74" s="577">
        <f>DATI!BM71/1000</f>
        <v>47.063000000000002</v>
      </c>
      <c r="GP74" s="578">
        <f>DATI!BN71/1000</f>
        <v>14096.206</v>
      </c>
      <c r="GQ74" s="579">
        <f>DATI!BO71/1000</f>
        <v>63.411999999999999</v>
      </c>
      <c r="GR74" s="580">
        <f>DATI!BP71/1000</f>
        <v>0</v>
      </c>
      <c r="GS74" s="580">
        <f>DATI!BQ71/1000</f>
        <v>0</v>
      </c>
      <c r="GT74" s="580">
        <f>DATI!BR71/1000</f>
        <v>0</v>
      </c>
      <c r="GU74" s="580">
        <f>DATI!BS71/1000</f>
        <v>0</v>
      </c>
      <c r="GV74" s="580">
        <f>DATI!BT71/1000</f>
        <v>0</v>
      </c>
      <c r="GW74" s="580">
        <f>DATI!BU71/1000</f>
        <v>0</v>
      </c>
      <c r="GX74" s="581">
        <f>DATI!BV71/1000</f>
        <v>0</v>
      </c>
      <c r="GY74" s="579">
        <f t="shared" si="1271"/>
        <v>0.13980663745561234</v>
      </c>
      <c r="GZ74" s="580">
        <f t="shared" si="1272"/>
        <v>0.37021599765045821</v>
      </c>
      <c r="HA74" s="580">
        <f t="shared" si="1273"/>
        <v>0.1881176076205846</v>
      </c>
      <c r="HB74" s="580">
        <f t="shared" si="1274"/>
        <v>44.170596908216574</v>
      </c>
      <c r="HC74" s="580">
        <f t="shared" si="1275"/>
        <v>0.11458169552667412</v>
      </c>
      <c r="HD74" s="580">
        <f t="shared" si="1276"/>
        <v>26.093234090902349</v>
      </c>
      <c r="HE74" s="580">
        <f t="shared" si="1277"/>
        <v>7.4829228062784976</v>
      </c>
      <c r="HF74" s="580">
        <f t="shared" si="1278"/>
        <v>19.565453428936742</v>
      </c>
      <c r="HG74" s="580">
        <f t="shared" si="1279"/>
        <v>0.46679640567568609</v>
      </c>
      <c r="HH74" s="580">
        <f t="shared" si="1280"/>
        <v>6.0669797411350777E-2</v>
      </c>
      <c r="HI74" s="580">
        <f t="shared" si="1281"/>
        <v>0.1134336239605799</v>
      </c>
      <c r="HJ74" s="580">
        <f t="shared" si="1282"/>
        <v>0.52671862160213834</v>
      </c>
      <c r="HK74" s="580">
        <f t="shared" si="1283"/>
        <v>0</v>
      </c>
      <c r="HL74" s="580">
        <f t="shared" si="1284"/>
        <v>5.1432864512722238</v>
      </c>
      <c r="HM74" s="580">
        <f t="shared" si="1285"/>
        <v>2.4459560884875419E-3</v>
      </c>
      <c r="HN74" s="580">
        <f t="shared" si="1286"/>
        <v>3.4386909017553333</v>
      </c>
      <c r="HO74" s="580">
        <f t="shared" si="1287"/>
        <v>3.6842120876806286E-2</v>
      </c>
      <c r="HP74" s="580">
        <f t="shared" si="1288"/>
        <v>67.893718832230249</v>
      </c>
      <c r="HQ74" s="580">
        <f t="shared" si="1289"/>
        <v>67.556835475708056</v>
      </c>
      <c r="HR74" s="580">
        <f t="shared" si="1290"/>
        <v>3.9236161584398091E-2</v>
      </c>
      <c r="HS74" s="580">
        <f t="shared" si="1291"/>
        <v>0.13961677549119367</v>
      </c>
      <c r="HT74" s="581">
        <f t="shared" si="1292"/>
        <v>41.817708781412513</v>
      </c>
      <c r="HU74" s="607">
        <f t="shared" si="1379"/>
        <v>61040.209223227728</v>
      </c>
      <c r="HV74" s="608">
        <f t="shared" si="1417"/>
        <v>46905.15</v>
      </c>
      <c r="HW74" s="609">
        <f t="shared" si="1412"/>
        <v>0</v>
      </c>
      <c r="HX74" s="610">
        <f>DATI!CQ71</f>
        <v>0</v>
      </c>
      <c r="HY74" s="610">
        <f>DATI!CT71</f>
        <v>0</v>
      </c>
      <c r="HZ74" s="611">
        <f t="shared" si="1293"/>
        <v>0</v>
      </c>
      <c r="IA74" s="611">
        <f t="shared" si="1294"/>
        <v>0</v>
      </c>
      <c r="IB74" s="582">
        <f t="shared" si="1295"/>
        <v>0</v>
      </c>
      <c r="IC74" s="610">
        <f>DATI!CV71</f>
        <v>0</v>
      </c>
      <c r="ID74" s="612">
        <f t="shared" si="1380"/>
        <v>0</v>
      </c>
      <c r="IE74" s="613">
        <f t="shared" si="1296"/>
        <v>0</v>
      </c>
      <c r="IF74" s="613">
        <f t="shared" si="1297"/>
        <v>0</v>
      </c>
      <c r="IG74" s="609">
        <f t="shared" si="1413"/>
        <v>0</v>
      </c>
      <c r="IH74" s="590">
        <f t="shared" si="1016"/>
        <v>0</v>
      </c>
      <c r="II74" s="610">
        <f>DATI!CX71</f>
        <v>0</v>
      </c>
      <c r="IJ74" s="610">
        <f>DATI!DA71</f>
        <v>0</v>
      </c>
      <c r="IK74" s="615">
        <f>DATI!CS71</f>
        <v>17121.644223227726</v>
      </c>
      <c r="IL74" s="594">
        <f t="shared" si="1381"/>
        <v>14135.059223227725</v>
      </c>
      <c r="IM74" s="594">
        <f t="shared" si="1382"/>
        <v>14135.059223227725</v>
      </c>
      <c r="IN74" s="582">
        <f t="shared" si="1299"/>
        <v>8.9791806789091155E-2</v>
      </c>
      <c r="IO74" s="582">
        <f t="shared" si="1300"/>
        <v>0.2315696391461399</v>
      </c>
      <c r="IP74" s="609">
        <f t="shared" si="1383"/>
        <v>0</v>
      </c>
      <c r="IQ74" s="590">
        <f t="shared" si="1017"/>
        <v>0</v>
      </c>
      <c r="IR74" s="610">
        <f>DATI!CZ71</f>
        <v>2986.5850000000009</v>
      </c>
      <c r="IS74" s="594">
        <f t="shared" si="1414"/>
        <v>46905.15</v>
      </c>
      <c r="IT74" s="615">
        <f>DATI!CR71</f>
        <v>43918.565000000002</v>
      </c>
      <c r="IU74" s="617">
        <f>DATI!CU71</f>
        <v>2986.5850000000009</v>
      </c>
      <c r="IV74" s="639">
        <f t="shared" si="1302"/>
        <v>-1.5228625474976705E-2</v>
      </c>
      <c r="IW74" s="590">
        <f t="shared" si="1303"/>
        <v>0.29796112628183263</v>
      </c>
      <c r="IX74" s="639">
        <f t="shared" si="1384"/>
        <v>0.76843036085386007</v>
      </c>
      <c r="IY74" s="615">
        <f>DATI!CW71</f>
        <v>0</v>
      </c>
      <c r="IZ74" s="618">
        <f t="shared" si="1385"/>
        <v>46905.15</v>
      </c>
      <c r="JA74" s="619">
        <f t="shared" si="1304"/>
        <v>0.29796112628183263</v>
      </c>
      <c r="JB74" s="619">
        <f t="shared" si="1305"/>
        <v>0.76843036085386007</v>
      </c>
      <c r="JC74" s="620">
        <f t="shared" si="1415"/>
        <v>46905.15</v>
      </c>
      <c r="JD74" s="590">
        <f t="shared" si="1018"/>
        <v>0.28886207741169762</v>
      </c>
      <c r="JE74" s="610">
        <f>DATI!CY71</f>
        <v>43918.565000000002</v>
      </c>
      <c r="JF74" s="610">
        <f>DATI!DB71</f>
        <v>2986.5850000000009</v>
      </c>
      <c r="JG74" s="586">
        <f t="shared" si="1307"/>
        <v>94649.97520576384</v>
      </c>
      <c r="JH74" s="566">
        <f t="shared" si="350"/>
        <v>280.78797226165307</v>
      </c>
      <c r="JI74" s="589">
        <f t="shared" si="1308"/>
        <v>0.60125622058253581</v>
      </c>
      <c r="JJ74" s="603" t="str">
        <f>DATI!CN71</f>
        <v>1/1</v>
      </c>
      <c r="JK74" s="604">
        <f>DATI!CO71/DATI!CP71</f>
        <v>1</v>
      </c>
      <c r="JL74" s="621">
        <f t="shared" si="1386"/>
        <v>-3.057659304017591E-2</v>
      </c>
      <c r="JM74" s="622">
        <f t="shared" si="1309"/>
        <v>-2.9711362191942169E-2</v>
      </c>
      <c r="JN74" s="623">
        <f t="shared" si="1310"/>
        <v>141555.12520576385</v>
      </c>
      <c r="JO74" s="594">
        <f t="shared" si="1311"/>
        <v>141555.12520576385</v>
      </c>
      <c r="JP74" s="589">
        <f t="shared" si="1312"/>
        <v>0.89921734686436849</v>
      </c>
      <c r="JQ74" s="590">
        <f t="shared" si="1313"/>
        <v>-2.2749061233452772E-2</v>
      </c>
      <c r="JR74" s="624">
        <f t="shared" si="1314"/>
        <v>0.89921734686436849</v>
      </c>
      <c r="JS74" s="585">
        <f t="shared" si="1315"/>
        <v>-2.2749061233452772E-2</v>
      </c>
      <c r="JT74" s="576">
        <f>DATI!BW71</f>
        <v>14144.867122505308</v>
      </c>
      <c r="JU74" s="577">
        <f>DATI!BX71</f>
        <v>13532.357457528233</v>
      </c>
      <c r="JV74" s="577">
        <f>DATI!BY71</f>
        <v>4908.788414276838</v>
      </c>
      <c r="JW74" s="577">
        <f>DATI!BZ71</f>
        <v>22886.09</v>
      </c>
      <c r="JX74" s="577">
        <f>DATI!CA71</f>
        <v>22772.530999999999</v>
      </c>
      <c r="JY74" s="577">
        <f>DATI!CB71</f>
        <v>8355.9053951472051</v>
      </c>
      <c r="JZ74" s="577">
        <f>DATI!CC71</f>
        <v>2965.9331106020213</v>
      </c>
      <c r="KA74" s="577">
        <f>DATI!CD71</f>
        <v>80.462170447222888</v>
      </c>
      <c r="KB74" s="577">
        <f>DATI!CE71</f>
        <v>1560.3614586645365</v>
      </c>
      <c r="KC74" s="577">
        <f>DATI!CF71</f>
        <v>0</v>
      </c>
      <c r="KD74" s="577">
        <f>DATI!CG71</f>
        <v>137.97450000000001</v>
      </c>
      <c r="KE74" s="577">
        <f>DATI!CH71</f>
        <v>46.184460898876189</v>
      </c>
      <c r="KF74" s="577">
        <f>DATI!CI71</f>
        <v>20.04198039007187</v>
      </c>
      <c r="KG74" s="577">
        <f>DATI!CJ71</f>
        <v>154.20398300123216</v>
      </c>
      <c r="KH74" s="577">
        <f>DATI!CK71</f>
        <v>1043.2241723639966</v>
      </c>
      <c r="KI74" s="577">
        <f>DATI!CL71</f>
        <v>298.8400121559277</v>
      </c>
      <c r="KJ74" s="625">
        <f t="shared" si="353"/>
        <v>41.9620665362512</v>
      </c>
      <c r="KK74" s="626">
        <f t="shared" si="1317"/>
        <v>-8.1963839203762892E-2</v>
      </c>
      <c r="KL74" s="627">
        <f t="shared" si="354"/>
        <v>40.144999532845333</v>
      </c>
      <c r="KM74" s="626">
        <f t="shared" si="1318"/>
        <v>1.3472437410553904E-2</v>
      </c>
      <c r="KN74" s="627">
        <f t="shared" si="355"/>
        <v>14.562378300785371</v>
      </c>
      <c r="KO74" s="626">
        <f t="shared" si="1319"/>
        <v>-7.1362723236719217E-2</v>
      </c>
      <c r="KP74" s="627">
        <f t="shared" si="356"/>
        <v>67.893718832230249</v>
      </c>
      <c r="KQ74" s="626">
        <f t="shared" si="1320"/>
        <v>-1.5046818633895505E-4</v>
      </c>
      <c r="KR74" s="627">
        <f t="shared" si="357"/>
        <v>67.556835475708056</v>
      </c>
      <c r="KS74" s="626">
        <f t="shared" si="1321"/>
        <v>1.4260099215329572E-2</v>
      </c>
      <c r="KT74" s="627">
        <f t="shared" si="358"/>
        <v>24.788572075301644</v>
      </c>
      <c r="KU74" s="626">
        <f t="shared" si="1322"/>
        <v>0.1073983692929909</v>
      </c>
      <c r="KV74" s="627">
        <f t="shared" si="359"/>
        <v>8.7987169798954614</v>
      </c>
      <c r="KW74" s="626">
        <f t="shared" si="1323"/>
        <v>-4.9015156044715348E-3</v>
      </c>
      <c r="KX74" s="627">
        <f t="shared" si="360"/>
        <v>0.23869852722657026</v>
      </c>
      <c r="KY74" s="626">
        <f t="shared" si="1324"/>
        <v>0.44055587421709536</v>
      </c>
      <c r="KZ74" s="627">
        <f t="shared" si="361"/>
        <v>4.6289576835194968</v>
      </c>
      <c r="LA74" s="626">
        <f t="shared" si="1325"/>
        <v>1.8368562170344167E-2</v>
      </c>
      <c r="LB74" s="628" t="s">
        <v>177</v>
      </c>
      <c r="LC74" s="629" t="s">
        <v>177</v>
      </c>
      <c r="LD74" s="627">
        <f t="shared" si="362"/>
        <v>0.40931421265133333</v>
      </c>
      <c r="LE74" s="626">
        <f t="shared" si="1326"/>
        <v>-3.2515183228371117E-2</v>
      </c>
      <c r="LF74" s="627">
        <f t="shared" si="363"/>
        <v>0.13701050737310008</v>
      </c>
      <c r="LG74" s="626">
        <f t="shared" si="1327"/>
        <v>8.3822687150149164E-2</v>
      </c>
      <c r="LH74" s="627">
        <f t="shared" si="364"/>
        <v>5.9456402620308317E-2</v>
      </c>
      <c r="LI74" s="626">
        <f t="shared" si="1328"/>
        <v>0.10183432473712266</v>
      </c>
      <c r="LJ74" s="627">
        <f t="shared" si="365"/>
        <v>0.45746048646560722</v>
      </c>
      <c r="LK74" s="626">
        <f t="shared" si="1329"/>
        <v>0.12030340418608423</v>
      </c>
      <c r="LL74" s="627">
        <f t="shared" si="366"/>
        <v>3.09482172959502</v>
      </c>
      <c r="LM74" s="626">
        <f t="shared" si="1330"/>
        <v>-2.1257762150267466E-3</v>
      </c>
      <c r="LN74" s="627">
        <f t="shared" si="367"/>
        <v>0.88653674616917211</v>
      </c>
      <c r="LO74" s="630">
        <f t="shared" si="1331"/>
        <v>0.39569134284039836</v>
      </c>
      <c r="LP74" s="631">
        <f t="shared" si="1332"/>
        <v>8.9854110666494971E-2</v>
      </c>
      <c r="LQ74" s="632">
        <f t="shared" si="1333"/>
        <v>8.5963193152425038E-2</v>
      </c>
      <c r="LR74" s="632">
        <f t="shared" si="1334"/>
        <v>3.118267662713237E-2</v>
      </c>
      <c r="LS74" s="632">
        <f t="shared" si="1335"/>
        <v>0.14538201354408603</v>
      </c>
      <c r="LT74" s="632">
        <f t="shared" si="1336"/>
        <v>0.14466063929116416</v>
      </c>
      <c r="LU74" s="632">
        <f t="shared" si="1337"/>
        <v>5.3080205108447645E-2</v>
      </c>
      <c r="LV74" s="632">
        <f t="shared" si="1338"/>
        <v>1.8840847329377637E-2</v>
      </c>
      <c r="LW74" s="632">
        <f t="shared" si="1339"/>
        <v>5.1112935209748445E-4</v>
      </c>
      <c r="LX74" s="633">
        <f t="shared" si="1340"/>
        <v>9.9120684536868238E-3</v>
      </c>
      <c r="LY74" s="634" t="s">
        <v>177</v>
      </c>
      <c r="LZ74" s="633">
        <f t="shared" si="1341"/>
        <v>8.7647171831179988E-4</v>
      </c>
      <c r="MA74" s="633">
        <f t="shared" si="1342"/>
        <v>2.9338300775391208E-4</v>
      </c>
      <c r="MB74" s="633">
        <f t="shared" si="1343"/>
        <v>1.2731504003172825E-4</v>
      </c>
      <c r="MC74" s="633">
        <f t="shared" si="1344"/>
        <v>9.7956818072624657E-4</v>
      </c>
      <c r="MD74" s="633">
        <f t="shared" si="1345"/>
        <v>6.6269961691202165E-3</v>
      </c>
      <c r="ME74" s="633">
        <f t="shared" si="1346"/>
        <v>1.8983567177603476E-3</v>
      </c>
      <c r="MF74" s="631">
        <f t="shared" si="1347"/>
        <v>0.14704909558530305</v>
      </c>
      <c r="MG74" s="632">
        <f t="shared" si="1348"/>
        <v>0.14068148594344004</v>
      </c>
      <c r="MH74" s="632">
        <f t="shared" si="1349"/>
        <v>5.103143709215513E-2</v>
      </c>
      <c r="MI74" s="632">
        <f t="shared" si="1350"/>
        <v>0.23792226585355014</v>
      </c>
      <c r="MJ74" s="632">
        <f t="shared" si="1351"/>
        <v>0.23674171406038391</v>
      </c>
      <c r="MK74" s="632">
        <f t="shared" si="1352"/>
        <v>8.6867435410388022E-2</v>
      </c>
      <c r="ML74" s="632">
        <f t="shared" si="1353"/>
        <v>3.0833642882838484E-2</v>
      </c>
      <c r="MM74" s="632">
        <f t="shared" si="1354"/>
        <v>8.3647935965898185E-4</v>
      </c>
      <c r="MN74" s="633">
        <f t="shared" si="1355"/>
        <v>1.6221413696966898E-2</v>
      </c>
      <c r="MO74" s="634" t="s">
        <v>177</v>
      </c>
      <c r="MP74" s="633">
        <f t="shared" si="1356"/>
        <v>1.4343737034159462E-3</v>
      </c>
      <c r="MQ74" s="633">
        <f t="shared" si="1357"/>
        <v>4.8013057644557508E-4</v>
      </c>
      <c r="MR74" s="633">
        <f t="shared" si="1358"/>
        <v>2.0835509196189992E-4</v>
      </c>
      <c r="MS74" s="633">
        <f t="shared" si="1359"/>
        <v>1.6030943266978101E-3</v>
      </c>
      <c r="MT74" s="633">
        <f t="shared" si="1360"/>
        <v>1.0845288945470223E-2</v>
      </c>
      <c r="MU74" s="633">
        <f t="shared" si="1361"/>
        <v>3.1067208430903132E-3</v>
      </c>
      <c r="MV74" s="586">
        <f t="shared" si="1019"/>
        <v>99530.171005763841</v>
      </c>
      <c r="MW74" s="566">
        <f t="shared" si="1020"/>
        <v>280.78797226165307</v>
      </c>
      <c r="MX74" s="624">
        <f t="shared" si="1021"/>
        <v>0.61294957935037964</v>
      </c>
      <c r="MY74" s="1497"/>
      <c r="MZ74" s="1498"/>
      <c r="NA74" s="1499"/>
      <c r="NB74" s="623">
        <f t="shared" si="1387"/>
        <v>141555.12520576385</v>
      </c>
      <c r="NC74" s="594">
        <f t="shared" si="1388"/>
        <v>141555.12520576385</v>
      </c>
      <c r="ND74" s="589">
        <f t="shared" si="1022"/>
        <v>0.87175731311401639</v>
      </c>
      <c r="NE74" s="638">
        <f t="shared" si="1023"/>
        <v>0.87175731311401639</v>
      </c>
    </row>
    <row r="75" spans="1:369" outlineLevel="1" x14ac:dyDescent="0.2">
      <c r="A75" s="800" t="s">
        <v>183</v>
      </c>
      <c r="B75" s="801">
        <f>DATI!D72</f>
        <v>60</v>
      </c>
      <c r="C75" s="1519" t="str">
        <f>DATI!F72 &amp; "/" &amp; DATI!E72 &amp; " (" &amp; TEXT(DATI!F72/DATI!E72,"0,0%") &amp; ")"</f>
        <v>57/57 (100,0%)</v>
      </c>
      <c r="D75" s="802">
        <f>DATI!G72</f>
        <v>230607</v>
      </c>
      <c r="E75" s="803">
        <f t="shared" si="1362"/>
        <v>2.2823407316471377E-2</v>
      </c>
      <c r="F75" s="1033">
        <f t="shared" si="1219"/>
        <v>1.7767313356328032E-3</v>
      </c>
      <c r="G75" s="805">
        <f>DATI!H72</f>
        <v>100368.59699999999</v>
      </c>
      <c r="H75" s="806">
        <f t="shared" si="1006"/>
        <v>274.98245753424658</v>
      </c>
      <c r="I75" s="813">
        <f t="shared" si="1007"/>
        <v>435.23655830048523</v>
      </c>
      <c r="J75" s="808">
        <f t="shared" si="1220"/>
        <v>1.1924289268506445</v>
      </c>
      <c r="K75" s="809">
        <f t="shared" si="1008"/>
        <v>-1.5132702203701585E-3</v>
      </c>
      <c r="L75" s="809">
        <f t="shared" si="1363"/>
        <v>-3.2841664745162031E-3</v>
      </c>
      <c r="M75" s="809">
        <f t="shared" si="1221"/>
        <v>2.073414373608792E-2</v>
      </c>
      <c r="N75" s="810">
        <f>DATI!I72</f>
        <v>24871.955000000002</v>
      </c>
      <c r="O75" s="810"/>
      <c r="P75" s="810">
        <f>DATI!J72</f>
        <v>6320.1540000000005</v>
      </c>
      <c r="Q75" s="806">
        <f>DATI!K72</f>
        <v>6190.0540000000001</v>
      </c>
      <c r="R75" s="806">
        <f>DATI!L72</f>
        <v>130.1</v>
      </c>
      <c r="S75" s="806">
        <f t="shared" si="1416"/>
        <v>3.694822225952521E-13</v>
      </c>
      <c r="T75" s="810">
        <f>DATI!M72</f>
        <v>3722.37</v>
      </c>
      <c r="U75" s="806">
        <f>DATI!N72</f>
        <v>3722.37</v>
      </c>
      <c r="V75" s="806">
        <f>DATI!O72</f>
        <v>0</v>
      </c>
      <c r="W75" s="811">
        <f t="shared" si="1389"/>
        <v>0</v>
      </c>
      <c r="X75" s="812">
        <f>DATI!P72</f>
        <v>61574.345000000001</v>
      </c>
      <c r="Y75" s="806">
        <f>DATI!Q72</f>
        <v>4539.59</v>
      </c>
      <c r="Z75" s="810">
        <f>DATI!R72</f>
        <v>2824.59</v>
      </c>
      <c r="AA75" s="810">
        <f>DATI!U72</f>
        <v>99.36</v>
      </c>
      <c r="AB75" s="810">
        <f>DATI!V72</f>
        <v>955.82299999999998</v>
      </c>
      <c r="AC75" s="810">
        <f>DATI!W72</f>
        <v>75366.542000000001</v>
      </c>
      <c r="AD75" s="813">
        <f t="shared" si="1009"/>
        <v>326.81810179222663</v>
      </c>
      <c r="AE75" s="809">
        <f t="shared" si="1364"/>
        <v>9.1242703781792087E-3</v>
      </c>
      <c r="AF75" s="809">
        <f t="shared" si="1365"/>
        <v>7.3345075930744729E-3</v>
      </c>
      <c r="AG75" s="814">
        <f t="shared" si="1010"/>
        <v>0.75089763384856323</v>
      </c>
      <c r="AH75" s="815">
        <f t="shared" si="1366"/>
        <v>25002.055</v>
      </c>
      <c r="AI75" s="806">
        <f t="shared" si="1367"/>
        <v>68.498780821917805</v>
      </c>
      <c r="AJ75" s="813">
        <f t="shared" si="1011"/>
        <v>108.41845650825864</v>
      </c>
      <c r="AK75" s="808">
        <f t="shared" si="1012"/>
        <v>0.2970368671459141</v>
      </c>
      <c r="AL75" s="809">
        <f t="shared" si="1368"/>
        <v>-3.2264063985775977E-2</v>
      </c>
      <c r="AM75" s="809">
        <f t="shared" si="1369"/>
        <v>-3.3980421242189814E-2</v>
      </c>
      <c r="AN75" s="816">
        <f>DATI!EH72/1000</f>
        <v>705.64599999999996</v>
      </c>
      <c r="AO75" s="817">
        <f>DATI!EI72/1000</f>
        <v>22.507000000000001</v>
      </c>
      <c r="AP75" s="817">
        <f>DATI!EJ72/1000</f>
        <v>0</v>
      </c>
      <c r="AQ75" s="817">
        <f>DATI!EK72/1000</f>
        <v>175.43</v>
      </c>
      <c r="AR75" s="817">
        <f>DATI!EL72/1000</f>
        <v>52.19</v>
      </c>
      <c r="AS75" s="817">
        <f>DATI!EM72/1000</f>
        <v>0.05</v>
      </c>
      <c r="AT75" s="817">
        <f>DATI!EN72/1000</f>
        <v>0</v>
      </c>
      <c r="AU75" s="1034"/>
      <c r="AV75" s="1034"/>
      <c r="AW75" s="817">
        <f>DATI!EQ72/1000</f>
        <v>0</v>
      </c>
      <c r="AX75" s="1034"/>
      <c r="AY75" s="1034"/>
      <c r="AZ75" s="1034"/>
      <c r="BA75" s="1034"/>
      <c r="BB75" s="818">
        <f>DATI!DE72/1000</f>
        <v>11.44</v>
      </c>
      <c r="BC75" s="819">
        <f>DATI!DF72/1000</f>
        <v>87.73</v>
      </c>
      <c r="BD75" s="819">
        <f>DATI!DG72/1000</f>
        <v>3.181</v>
      </c>
      <c r="BE75" s="819">
        <f>DATI!DH72/1000</f>
        <v>10489.838</v>
      </c>
      <c r="BF75" s="819">
        <f>DATI!DI72/1000</f>
        <v>24.789000000000001</v>
      </c>
      <c r="BG75" s="819">
        <f>DATI!DJ72/1000</f>
        <v>5294.54</v>
      </c>
      <c r="BH75" s="819">
        <f>DATI!DK72/1000</f>
        <v>1441.45</v>
      </c>
      <c r="BI75" s="819">
        <f>DATI!DL72/1000</f>
        <v>7733.88</v>
      </c>
      <c r="BJ75" s="819">
        <f>DATI!DM72/1000</f>
        <v>37.664999999999999</v>
      </c>
      <c r="BK75" s="819">
        <f>DATI!DN72/1000</f>
        <v>30.809000000000001</v>
      </c>
      <c r="BL75" s="819">
        <f>DATI!DO72/1000</f>
        <v>15.077999999999999</v>
      </c>
      <c r="BM75" s="819">
        <f>DATI!DP72/1000</f>
        <v>4159.93</v>
      </c>
      <c r="BN75" s="819">
        <f>DATI!DQ72/1000</f>
        <v>72.314999999999998</v>
      </c>
      <c r="BO75" s="819">
        <f>DATI!DR72/1000</f>
        <v>1342.1869999999999</v>
      </c>
      <c r="BP75" s="819">
        <f>DATI!DS72/1000</f>
        <v>421.755</v>
      </c>
      <c r="BQ75" s="819">
        <f>DATI!DT72/1000</f>
        <v>7.07</v>
      </c>
      <c r="BR75" s="819">
        <f>DATI!DU72/1000</f>
        <v>16144.098</v>
      </c>
      <c r="BS75" s="819">
        <f>DATI!DV72/1000</f>
        <v>9968.9599999999991</v>
      </c>
      <c r="BT75" s="819">
        <f>DATI!DW72/1000</f>
        <v>11.502000000000001</v>
      </c>
      <c r="BU75" s="819">
        <f>DATI!DX72/1000</f>
        <v>198.798</v>
      </c>
      <c r="BV75" s="820">
        <f>DATI!DY72/1000</f>
        <v>4077.33</v>
      </c>
      <c r="BW75" s="816">
        <f>DATI!DZ72/1000</f>
        <v>3.181</v>
      </c>
      <c r="BX75" s="817">
        <f>DATI!EA72/1000</f>
        <v>0</v>
      </c>
      <c r="BY75" s="817">
        <f>DATI!EB72/1000</f>
        <v>0</v>
      </c>
      <c r="BZ75" s="817">
        <f>DATI!EC72/1000</f>
        <v>0</v>
      </c>
      <c r="CA75" s="817">
        <f>DATI!ED72/1000</f>
        <v>0</v>
      </c>
      <c r="CB75" s="817">
        <f>DATI!EE72/1000</f>
        <v>0</v>
      </c>
      <c r="CC75" s="817">
        <f>DATI!EF72/1000</f>
        <v>0</v>
      </c>
      <c r="CD75" s="821">
        <f>DATI!EG72/1000</f>
        <v>0</v>
      </c>
      <c r="CE75" s="816">
        <f t="shared" si="1230"/>
        <v>4.9608207903489486E-2</v>
      </c>
      <c r="CF75" s="817">
        <f t="shared" si="1231"/>
        <v>0.38043077616898013</v>
      </c>
      <c r="CG75" s="817">
        <f t="shared" si="1232"/>
        <v>1.3794030536800703E-2</v>
      </c>
      <c r="CH75" s="817">
        <f t="shared" si="1233"/>
        <v>45.487942690378006</v>
      </c>
      <c r="CI75" s="817">
        <f t="shared" si="1234"/>
        <v>0.1074945686817833</v>
      </c>
      <c r="CJ75" s="817">
        <f t="shared" si="1235"/>
        <v>22.959146946970385</v>
      </c>
      <c r="CK75" s="817">
        <f t="shared" si="1236"/>
        <v>6.2506775596577731</v>
      </c>
      <c r="CL75" s="817">
        <f t="shared" si="1237"/>
        <v>33.537056550755182</v>
      </c>
      <c r="CM75" s="817">
        <f t="shared" si="1238"/>
        <v>0.16332982086406744</v>
      </c>
      <c r="CN75" s="817">
        <f t="shared" si="1239"/>
        <v>0.13359958717645171</v>
      </c>
      <c r="CO75" s="817">
        <f t="shared" si="1240"/>
        <v>6.5383964927343927E-2</v>
      </c>
      <c r="CP75" s="817">
        <f t="shared" si="1241"/>
        <v>18.039044781814951</v>
      </c>
      <c r="CQ75" s="817">
        <f t="shared" si="1242"/>
        <v>0.31358545057175197</v>
      </c>
      <c r="CR75" s="817">
        <f t="shared" si="1243"/>
        <v>5.8202352920769966</v>
      </c>
      <c r="CS75" s="817">
        <f t="shared" si="1244"/>
        <v>1.8288907101692491</v>
      </c>
      <c r="CT75" s="817">
        <f t="shared" si="1245"/>
        <v>3.0658219394901282E-2</v>
      </c>
      <c r="CU75" s="817">
        <f t="shared" si="1246"/>
        <v>70.006972901950064</v>
      </c>
      <c r="CV75" s="817">
        <f t="shared" si="1247"/>
        <v>43.22921680608134</v>
      </c>
      <c r="CW75" s="817">
        <f t="shared" si="1248"/>
        <v>4.9877063575693714E-2</v>
      </c>
      <c r="CX75" s="817">
        <f t="shared" si="1249"/>
        <v>0.86206403101380269</v>
      </c>
      <c r="CY75" s="821">
        <f t="shared" si="1250"/>
        <v>17.680859644329963</v>
      </c>
      <c r="CZ75" s="805">
        <f>DATI!AA72</f>
        <v>96503.058000000005</v>
      </c>
      <c r="DA75" s="806">
        <f t="shared" si="1251"/>
        <v>264.39193972602743</v>
      </c>
      <c r="DB75" s="813">
        <f t="shared" si="288"/>
        <v>418.47410529602308</v>
      </c>
      <c r="DC75" s="808">
        <f t="shared" si="1252"/>
        <v>1.1465043980712961</v>
      </c>
      <c r="DD75" s="822">
        <f t="shared" si="1390"/>
        <v>-3.1481752312049276E-3</v>
      </c>
      <c r="DE75" s="823">
        <f t="shared" si="1253"/>
        <v>-4.9161718502600702E-3</v>
      </c>
      <c r="DF75" s="806">
        <f t="shared" si="1391"/>
        <v>-304.76799999999639</v>
      </c>
      <c r="DG75" s="824">
        <f t="shared" si="1392"/>
        <v>-2.0674545785196869</v>
      </c>
      <c r="DH75" s="825">
        <f t="shared" si="1370"/>
        <v>2.0489609108923074E-2</v>
      </c>
      <c r="DI75" s="826">
        <f>DATI!AB72+DATI!AG72</f>
        <v>62775.149725418625</v>
      </c>
      <c r="DJ75" s="806">
        <f t="shared" si="1371"/>
        <v>171.9867115764894</v>
      </c>
      <c r="DK75" s="827">
        <f t="shared" si="290"/>
        <v>272.21701737336087</v>
      </c>
      <c r="DL75" s="828">
        <f t="shared" si="291"/>
        <v>0.74580004759824892</v>
      </c>
      <c r="DM75" s="829">
        <f t="shared" si="1393"/>
        <v>0.65049907253113803</v>
      </c>
      <c r="DN75" s="830">
        <f t="shared" si="1394"/>
        <v>5.2945911952138002E-4</v>
      </c>
      <c r="DO75" s="830">
        <f t="shared" si="1395"/>
        <v>0</v>
      </c>
      <c r="DP75" s="830">
        <f t="shared" si="1396"/>
        <v>-2.6203829417696034E-3</v>
      </c>
      <c r="DQ75" s="830">
        <f t="shared" si="1397"/>
        <v>-4.3893156427577476E-3</v>
      </c>
      <c r="DR75" s="831">
        <f t="shared" si="1398"/>
        <v>-164.92710367662949</v>
      </c>
      <c r="DS75" s="831">
        <f t="shared" si="1399"/>
        <v>-1.2001140921394722</v>
      </c>
      <c r="DT75" s="832">
        <f t="shared" si="1372"/>
        <v>2.0735090780697182E-2</v>
      </c>
      <c r="DU75" s="833" t="str">
        <f>DATI!AI72</f>
        <v>10/10</v>
      </c>
      <c r="DV75" s="832">
        <f>DATI!AJ72/DATI!AK72</f>
        <v>1</v>
      </c>
      <c r="DW75" s="834">
        <f>DATI!AB72</f>
        <v>61588.578999999998</v>
      </c>
      <c r="DX75" s="806">
        <f t="shared" si="1254"/>
        <v>168.73583287671232</v>
      </c>
      <c r="DY75" s="835">
        <f t="shared" si="1013"/>
        <v>267.07159366367893</v>
      </c>
      <c r="DZ75" s="808">
        <f t="shared" si="1014"/>
        <v>0.73170299633884628</v>
      </c>
      <c r="EA75" s="829">
        <f t="shared" si="1400"/>
        <v>0.63820339247695135</v>
      </c>
      <c r="EB75" s="825">
        <f t="shared" si="1401"/>
        <v>1.3539443057820387E-2</v>
      </c>
      <c r="EC75" s="836">
        <f t="shared" si="1402"/>
        <v>33727.908274581379</v>
      </c>
      <c r="ED75" s="837">
        <f t="shared" si="1255"/>
        <v>92.405228149538033</v>
      </c>
      <c r="EE75" s="838">
        <f t="shared" si="296"/>
        <v>146.25708792266227</v>
      </c>
      <c r="EF75" s="839">
        <f t="shared" si="297"/>
        <v>0.40070435047304731</v>
      </c>
      <c r="EG75" s="840">
        <f t="shared" si="1256"/>
        <v>-4.1290283454532622E-3</v>
      </c>
      <c r="EH75" s="840">
        <f t="shared" si="1257"/>
        <v>-5.8952853428849775E-3</v>
      </c>
      <c r="EI75" s="822">
        <f t="shared" si="1258"/>
        <v>0.34950092746886197</v>
      </c>
      <c r="EJ75" s="841">
        <f t="shared" si="1259"/>
        <v>-139.84089632336691</v>
      </c>
      <c r="EK75" s="841">
        <f t="shared" si="1260"/>
        <v>-0.86734048638015793</v>
      </c>
      <c r="EL75" s="805">
        <f>DATI!AD72</f>
        <v>24871.955000000002</v>
      </c>
      <c r="EM75" s="806">
        <f t="shared" si="1261"/>
        <v>68.14234246575343</v>
      </c>
      <c r="EN75" s="835">
        <f t="shared" si="300"/>
        <v>107.85429323481074</v>
      </c>
      <c r="EO75" s="808">
        <f t="shared" si="1262"/>
        <v>0.29549121434194725</v>
      </c>
      <c r="EP75" s="822">
        <f t="shared" si="1403"/>
        <v>-3.5940731023527531E-2</v>
      </c>
      <c r="EQ75" s="823">
        <f t="shared" si="1404"/>
        <v>-3.7650567416227666E-2</v>
      </c>
      <c r="ER75" s="822">
        <f t="shared" si="1373"/>
        <v>1.8527102910468007E-2</v>
      </c>
      <c r="ES75" s="806">
        <f t="shared" si="1405"/>
        <v>-927.24199999999837</v>
      </c>
      <c r="ET75" s="822">
        <f t="shared" si="1263"/>
        <v>0.25773229901170591</v>
      </c>
      <c r="EU75" s="824">
        <f t="shared" si="1406"/>
        <v>-4.2196474597217986</v>
      </c>
      <c r="EV75" s="805">
        <f>DATI!AE72</f>
        <v>6320.1540000000005</v>
      </c>
      <c r="EW75" s="806">
        <f t="shared" si="1264"/>
        <v>17.315490410958905</v>
      </c>
      <c r="EX75" s="835">
        <f t="shared" si="304"/>
        <v>27.406600840390794</v>
      </c>
      <c r="EY75" s="808">
        <f t="shared" si="1015"/>
        <v>7.5086577644906283E-2</v>
      </c>
      <c r="EZ75" s="822">
        <f t="shared" si="1407"/>
        <v>-4.5404990658186276E-2</v>
      </c>
      <c r="FA75" s="823">
        <f t="shared" si="1408"/>
        <v>-4.7098041427767447E-2</v>
      </c>
      <c r="FB75" s="806">
        <f t="shared" si="1409"/>
        <v>-300.61599999999999</v>
      </c>
      <c r="FC75" s="824">
        <f t="shared" si="1410"/>
        <v>-1.3545960422928083</v>
      </c>
      <c r="FD75" s="806">
        <f>DATI!AG72</f>
        <v>1186.5707254186273</v>
      </c>
      <c r="FE75" s="822">
        <f t="shared" si="1265"/>
        <v>1.2295680054186752E-2</v>
      </c>
      <c r="FF75" s="806">
        <f t="shared" si="1411"/>
        <v>5133.5832745813732</v>
      </c>
      <c r="FG75" s="822">
        <f t="shared" si="1374"/>
        <v>2.226117713070884E-2</v>
      </c>
      <c r="FH75" s="805">
        <f>DATI!AF72</f>
        <v>3722.37</v>
      </c>
      <c r="FI75" s="806">
        <f t="shared" si="1375"/>
        <v>10.19827397260274</v>
      </c>
      <c r="FJ75" s="830">
        <f t="shared" si="1266"/>
        <v>3.8572560052967435E-2</v>
      </c>
      <c r="FK75" s="830">
        <f t="shared" si="1376"/>
        <v>8.5204264586266842E-2</v>
      </c>
      <c r="FL75" s="842">
        <f>DATI!AL72</f>
        <v>1169.1558137717843</v>
      </c>
      <c r="FM75" s="843" t="str">
        <f>DATI!AM72</f>
        <v>5/5</v>
      </c>
      <c r="FN75" s="844">
        <f>DATI!AN72/DATI!AO72</f>
        <v>1</v>
      </c>
      <c r="FO75" s="809">
        <f t="shared" si="1377"/>
        <v>0.31408909210309138</v>
      </c>
      <c r="FP75" s="845">
        <f t="shared" si="1267"/>
        <v>1.2115220367128515E-2</v>
      </c>
      <c r="FQ75" s="809">
        <f t="shared" si="1378"/>
        <v>-0.2359594244100246</v>
      </c>
      <c r="FR75" s="805">
        <f>DATI!AP72</f>
        <v>5508.9930000000004</v>
      </c>
      <c r="FS75" s="842">
        <f>DATI!AQ72</f>
        <v>5.3580000000000005</v>
      </c>
      <c r="FT75" s="842">
        <f>DATI!AR72</f>
        <v>2824.59</v>
      </c>
      <c r="FU75" s="818">
        <f>DATI!AS72/1000</f>
        <v>11.664999999999999</v>
      </c>
      <c r="FV75" s="819">
        <f>DATI!AT72/1000</f>
        <v>88.795000000000002</v>
      </c>
      <c r="FW75" s="819">
        <f>DATI!AU72/1000</f>
        <v>3.181</v>
      </c>
      <c r="FX75" s="819">
        <f>DATI!AV72/1000</f>
        <v>10489.838</v>
      </c>
      <c r="FY75" s="819">
        <f>DATI!AW72/1000</f>
        <v>24.789000000000001</v>
      </c>
      <c r="FZ75" s="819">
        <f>DATI!AX72/1000</f>
        <v>5294.54</v>
      </c>
      <c r="GA75" s="819">
        <f>DATI!AY72/1000</f>
        <v>1441.45</v>
      </c>
      <c r="GB75" s="819">
        <f>DATI!AZ72/1000</f>
        <v>7733.88</v>
      </c>
      <c r="GC75" s="819">
        <f>DATI!BA72/1000</f>
        <v>37.664999999999999</v>
      </c>
      <c r="GD75" s="819">
        <f>DATI!BB72/1000</f>
        <v>40.789000000000001</v>
      </c>
      <c r="GE75" s="819">
        <f>DATI!BC72/1000</f>
        <v>15.077999999999999</v>
      </c>
      <c r="GF75" s="819">
        <f>DATI!BD72/1000</f>
        <v>4159.93</v>
      </c>
      <c r="GG75" s="819">
        <f>DATI!BE72/1000</f>
        <v>72.314999999999998</v>
      </c>
      <c r="GH75" s="819">
        <f>DATI!BF72/1000</f>
        <v>1342.1869999999999</v>
      </c>
      <c r="GI75" s="819">
        <f>DATI!BG72/1000</f>
        <v>2.5999999999999999E-2</v>
      </c>
      <c r="GJ75" s="819">
        <f>DATI!BH72/1000</f>
        <v>421.755</v>
      </c>
      <c r="GK75" s="819">
        <f>DATI!BI72/1000</f>
        <v>8.2579999999999991</v>
      </c>
      <c r="GL75" s="819">
        <f>DATI!BJ72/1000</f>
        <v>16144.098</v>
      </c>
      <c r="GM75" s="819">
        <f>DATI!BK72/1000</f>
        <v>9968.9599999999991</v>
      </c>
      <c r="GN75" s="819">
        <f>DATI!BL72/1000</f>
        <v>11.502000000000001</v>
      </c>
      <c r="GO75" s="819">
        <f>DATI!BM72/1000</f>
        <v>200.548</v>
      </c>
      <c r="GP75" s="820">
        <f>DATI!BN72/1000</f>
        <v>4077.33</v>
      </c>
      <c r="GQ75" s="816">
        <f>DATI!BO72/1000</f>
        <v>3.181</v>
      </c>
      <c r="GR75" s="817">
        <f>DATI!BP72/1000</f>
        <v>0</v>
      </c>
      <c r="GS75" s="817">
        <f>DATI!BQ72/1000</f>
        <v>0</v>
      </c>
      <c r="GT75" s="817">
        <f>DATI!BR72/1000</f>
        <v>0</v>
      </c>
      <c r="GU75" s="817">
        <f>DATI!BS72/1000</f>
        <v>0</v>
      </c>
      <c r="GV75" s="817">
        <f>DATI!BT72/1000</f>
        <v>0</v>
      </c>
      <c r="GW75" s="817">
        <f>DATI!BU72/1000</f>
        <v>0</v>
      </c>
      <c r="GX75" s="821">
        <f>DATI!BV72/1000</f>
        <v>0</v>
      </c>
      <c r="GY75" s="816">
        <f t="shared" si="1271"/>
        <v>5.0583893810682241E-2</v>
      </c>
      <c r="GZ75" s="817">
        <f t="shared" si="1272"/>
        <v>0.38504902279635916</v>
      </c>
      <c r="HA75" s="817">
        <f t="shared" si="1273"/>
        <v>1.3794030536800703E-2</v>
      </c>
      <c r="HB75" s="817">
        <f t="shared" si="1274"/>
        <v>45.487942690378006</v>
      </c>
      <c r="HC75" s="817">
        <f t="shared" si="1275"/>
        <v>0.1074945686817833</v>
      </c>
      <c r="HD75" s="817">
        <f t="shared" si="1276"/>
        <v>22.959146946970385</v>
      </c>
      <c r="HE75" s="817">
        <f t="shared" si="1277"/>
        <v>6.2506775596577731</v>
      </c>
      <c r="HF75" s="817">
        <f t="shared" si="1278"/>
        <v>33.537056550755182</v>
      </c>
      <c r="HG75" s="817">
        <f t="shared" si="1279"/>
        <v>0.16332982086406744</v>
      </c>
      <c r="HH75" s="817">
        <f t="shared" si="1280"/>
        <v>0.17687667763771264</v>
      </c>
      <c r="HI75" s="817">
        <f t="shared" si="1281"/>
        <v>6.5383964927343927E-2</v>
      </c>
      <c r="HJ75" s="817">
        <f t="shared" si="1282"/>
        <v>18.039044781814951</v>
      </c>
      <c r="HK75" s="817">
        <f t="shared" si="1283"/>
        <v>0.31358545057175197</v>
      </c>
      <c r="HL75" s="817">
        <f t="shared" si="1284"/>
        <v>5.8202352920769966</v>
      </c>
      <c r="HM75" s="817">
        <f t="shared" si="1285"/>
        <v>1.1274592705338519E-4</v>
      </c>
      <c r="HN75" s="817">
        <f t="shared" si="1286"/>
        <v>1.8288907101692491</v>
      </c>
      <c r="HO75" s="817">
        <f t="shared" si="1287"/>
        <v>3.5809840984879035E-2</v>
      </c>
      <c r="HP75" s="817">
        <f t="shared" si="1288"/>
        <v>70.006972901950064</v>
      </c>
      <c r="HQ75" s="817">
        <f t="shared" si="1289"/>
        <v>43.22921680608134</v>
      </c>
      <c r="HR75" s="817">
        <f t="shared" si="1290"/>
        <v>4.9877063575693714E-2</v>
      </c>
      <c r="HS75" s="817">
        <f t="shared" si="1291"/>
        <v>0.86965269918085752</v>
      </c>
      <c r="HT75" s="821">
        <f t="shared" si="1292"/>
        <v>17.680859644329963</v>
      </c>
      <c r="HU75" s="846">
        <f t="shared" si="1379"/>
        <v>33727.908274581387</v>
      </c>
      <c r="HV75" s="847">
        <f t="shared" si="1417"/>
        <v>25002.055</v>
      </c>
      <c r="HW75" s="848">
        <f t="shared" si="1412"/>
        <v>0</v>
      </c>
      <c r="HX75" s="849">
        <f>DATI!CQ72</f>
        <v>0</v>
      </c>
      <c r="HY75" s="849">
        <f>DATI!CT72</f>
        <v>0</v>
      </c>
      <c r="HZ75" s="850">
        <f t="shared" si="1293"/>
        <v>0</v>
      </c>
      <c r="IA75" s="850">
        <f t="shared" si="1294"/>
        <v>0</v>
      </c>
      <c r="IB75" s="822">
        <f t="shared" si="1295"/>
        <v>0</v>
      </c>
      <c r="IC75" s="849">
        <f>DATI!CV72</f>
        <v>14.583980636583142</v>
      </c>
      <c r="ID75" s="851">
        <f t="shared" si="1380"/>
        <v>14.583980636583142</v>
      </c>
      <c r="IE75" s="852">
        <f t="shared" si="1296"/>
        <v>1.5112454401790192E-4</v>
      </c>
      <c r="IF75" s="852">
        <f t="shared" si="1297"/>
        <v>4.324009813432212E-4</v>
      </c>
      <c r="IG75" s="848">
        <f t="shared" si="1413"/>
        <v>0</v>
      </c>
      <c r="IH75" s="830">
        <f t="shared" si="1016"/>
        <v>0</v>
      </c>
      <c r="II75" s="849">
        <f>DATI!CX72</f>
        <v>0</v>
      </c>
      <c r="IJ75" s="849">
        <f>DATI!DA72</f>
        <v>0</v>
      </c>
      <c r="IK75" s="854">
        <f>DATI!CS72</f>
        <v>33709.048274581386</v>
      </c>
      <c r="IL75" s="834">
        <f t="shared" si="1381"/>
        <v>33566.831054930641</v>
      </c>
      <c r="IM75" s="834">
        <f t="shared" si="1382"/>
        <v>8865.1000481849587</v>
      </c>
      <c r="IN75" s="822">
        <f t="shared" si="1299"/>
        <v>0.3478317863764549</v>
      </c>
      <c r="IO75" s="822">
        <f t="shared" si="1300"/>
        <v>0.99522421555646423</v>
      </c>
      <c r="IP75" s="848">
        <f t="shared" si="1383"/>
        <v>24840.977780349254</v>
      </c>
      <c r="IQ75" s="830">
        <f t="shared" si="1017"/>
        <v>0.24749750940873724</v>
      </c>
      <c r="IR75" s="849">
        <f>DATI!CZ72</f>
        <v>24983.195</v>
      </c>
      <c r="IS75" s="834">
        <f t="shared" si="1414"/>
        <v>161.07721965074541</v>
      </c>
      <c r="IT75" s="854">
        <f>DATI!CR72</f>
        <v>18.86</v>
      </c>
      <c r="IU75" s="855">
        <f>DATI!CU72</f>
        <v>142.21721965074539</v>
      </c>
      <c r="IV75" s="822">
        <f t="shared" si="1302"/>
        <v>12.982397539127208</v>
      </c>
      <c r="IW75" s="830">
        <f t="shared" si="1303"/>
        <v>1.6691410924070966E-3</v>
      </c>
      <c r="IX75" s="822">
        <f t="shared" si="1384"/>
        <v>4.7757844435357176E-3</v>
      </c>
      <c r="IY75" s="854">
        <f>DATI!CW72</f>
        <v>24687.147026109098</v>
      </c>
      <c r="IZ75" s="856">
        <f t="shared" si="1385"/>
        <v>24848.224245759844</v>
      </c>
      <c r="JA75" s="857">
        <f t="shared" si="1304"/>
        <v>0.25748639225256303</v>
      </c>
      <c r="JB75" s="857">
        <f t="shared" si="1305"/>
        <v>0.7367259197774324</v>
      </c>
      <c r="JC75" s="858">
        <f t="shared" si="1415"/>
        <v>161.07721965074541</v>
      </c>
      <c r="JD75" s="830">
        <f t="shared" si="1018"/>
        <v>1.6048567426995659E-3</v>
      </c>
      <c r="JE75" s="849">
        <f>DATI!CY72</f>
        <v>18.86</v>
      </c>
      <c r="JF75" s="849">
        <f>DATI!DB72</f>
        <v>142.21721965074539</v>
      </c>
      <c r="JG75" s="826">
        <f t="shared" si="1307"/>
        <v>61371.009714000029</v>
      </c>
      <c r="JH75" s="808">
        <f t="shared" si="350"/>
        <v>266.12813016950929</v>
      </c>
      <c r="JI75" s="829">
        <f t="shared" si="1308"/>
        <v>0.63594885992110251</v>
      </c>
      <c r="JJ75" s="843" t="str">
        <f>DATI!CN72</f>
        <v>6/7</v>
      </c>
      <c r="JK75" s="844">
        <f>DATI!CO72/DATI!CP72</f>
        <v>0.99314858059679034</v>
      </c>
      <c r="JL75" s="859">
        <f t="shared" si="1386"/>
        <v>-8.243735719171013E-3</v>
      </c>
      <c r="JM75" s="860">
        <f t="shared" si="1309"/>
        <v>-5.1116528669120894E-3</v>
      </c>
      <c r="JN75" s="861">
        <f t="shared" si="1310"/>
        <v>61532.086933650775</v>
      </c>
      <c r="JO75" s="834">
        <f t="shared" si="1311"/>
        <v>86219.233959759877</v>
      </c>
      <c r="JP75" s="829">
        <f t="shared" si="1312"/>
        <v>0.63761800101350952</v>
      </c>
      <c r="JQ75" s="830">
        <f t="shared" si="1313"/>
        <v>-1.7173094442204384E-3</v>
      </c>
      <c r="JR75" s="862">
        <f t="shared" si="1314"/>
        <v>0.89343525217366559</v>
      </c>
      <c r="JS75" s="825">
        <f t="shared" si="1315"/>
        <v>-1.2241911128607952E-2</v>
      </c>
      <c r="JT75" s="818">
        <f>DATI!BW72</f>
        <v>9974.5797452946481</v>
      </c>
      <c r="JU75" s="819">
        <f>DATI!BX72</f>
        <v>8144.0703369054199</v>
      </c>
      <c r="JV75" s="819">
        <f>DATI!BY72</f>
        <v>5897.3474716583451</v>
      </c>
      <c r="JW75" s="819">
        <f>DATI!BZ72</f>
        <v>16144.098</v>
      </c>
      <c r="JX75" s="819">
        <f>DATI!CA72</f>
        <v>9968.9599999999991</v>
      </c>
      <c r="JY75" s="819">
        <f>DATI!CB72</f>
        <v>5030.0507378141347</v>
      </c>
      <c r="JZ75" s="819">
        <f>DATI!CC72</f>
        <v>1879.6751333275811</v>
      </c>
      <c r="KA75" s="819">
        <f>DATI!CD72</f>
        <v>115.74668855412864</v>
      </c>
      <c r="KB75" s="819">
        <f>DATI!CE72</f>
        <v>1207.9682679997682</v>
      </c>
      <c r="KC75" s="819">
        <f>DATI!CF72</f>
        <v>0</v>
      </c>
      <c r="KD75" s="819">
        <f>DATI!CG72</f>
        <v>251.94300000000001</v>
      </c>
      <c r="KE75" s="819">
        <f>DATI!CH72</f>
        <v>11.431700222492218</v>
      </c>
      <c r="KF75" s="819">
        <f>DATI!CI72</f>
        <v>39.973220777988431</v>
      </c>
      <c r="KG75" s="819">
        <f>DATI!CJ72</f>
        <v>36.911700718402862</v>
      </c>
      <c r="KH75" s="819">
        <f>DATI!CK72</f>
        <v>379.57948994457723</v>
      </c>
      <c r="KI75" s="819">
        <f>DATI!CL72</f>
        <v>184.89068159212778</v>
      </c>
      <c r="KJ75" s="863">
        <f t="shared" si="353"/>
        <v>43.253586167352452</v>
      </c>
      <c r="KK75" s="864">
        <f t="shared" si="1317"/>
        <v>1.0669569183122294E-2</v>
      </c>
      <c r="KL75" s="865">
        <f t="shared" si="354"/>
        <v>35.315798466245255</v>
      </c>
      <c r="KM75" s="864">
        <f t="shared" si="1318"/>
        <v>-3.9923098972723184E-2</v>
      </c>
      <c r="KN75" s="865">
        <f t="shared" si="355"/>
        <v>25.573150301848361</v>
      </c>
      <c r="KO75" s="864">
        <f t="shared" si="1319"/>
        <v>0.13619540301990293</v>
      </c>
      <c r="KP75" s="865">
        <f t="shared" si="356"/>
        <v>70.006972901950064</v>
      </c>
      <c r="KQ75" s="864">
        <f t="shared" si="1320"/>
        <v>1.1677436953761763E-2</v>
      </c>
      <c r="KR75" s="865">
        <f t="shared" si="357"/>
        <v>43.22921680608134</v>
      </c>
      <c r="KS75" s="864">
        <f t="shared" si="1321"/>
        <v>-6.5278454824345522E-2</v>
      </c>
      <c r="KT75" s="865">
        <f t="shared" si="358"/>
        <v>21.812220521554572</v>
      </c>
      <c r="KU75" s="864">
        <f t="shared" si="1322"/>
        <v>2.0963549413983529E-2</v>
      </c>
      <c r="KV75" s="865">
        <f t="shared" si="359"/>
        <v>8.1509890563928291</v>
      </c>
      <c r="KW75" s="864">
        <f t="shared" si="1323"/>
        <v>0.15029093919658018</v>
      </c>
      <c r="KX75" s="865">
        <f t="shared" si="360"/>
        <v>0.50192183478441088</v>
      </c>
      <c r="KY75" s="864">
        <f t="shared" si="1324"/>
        <v>0.60916691309298321</v>
      </c>
      <c r="KZ75" s="865">
        <f t="shared" si="361"/>
        <v>5.2382116241040739</v>
      </c>
      <c r="LA75" s="864">
        <f t="shared" si="1325"/>
        <v>0.10194960053949079</v>
      </c>
      <c r="LB75" s="866" t="s">
        <v>177</v>
      </c>
      <c r="LC75" s="867" t="s">
        <v>177</v>
      </c>
      <c r="LD75" s="865">
        <f t="shared" si="362"/>
        <v>1.0925210422927318</v>
      </c>
      <c r="LE75" s="864">
        <f t="shared" si="1326"/>
        <v>-7.9901078183253316E-2</v>
      </c>
      <c r="LF75" s="865">
        <f t="shared" si="363"/>
        <v>4.9572216899279806E-2</v>
      </c>
      <c r="LG75" s="864">
        <f t="shared" si="1327"/>
        <v>-0.21839769180887167</v>
      </c>
      <c r="LH75" s="865">
        <f t="shared" si="364"/>
        <v>0.17333914745861329</v>
      </c>
      <c r="LI75" s="864">
        <f t="shared" si="1328"/>
        <v>8.5256608530470013E-2</v>
      </c>
      <c r="LJ75" s="865">
        <f t="shared" si="365"/>
        <v>0.16006322756205518</v>
      </c>
      <c r="LK75" s="864">
        <f t="shared" si="1329"/>
        <v>-0.10606057910871408</v>
      </c>
      <c r="LL75" s="865">
        <f t="shared" si="366"/>
        <v>1.6460015955481717</v>
      </c>
      <c r="LM75" s="864">
        <f t="shared" si="1330"/>
        <v>0.20517726317526253</v>
      </c>
      <c r="LN75" s="865">
        <f t="shared" si="367"/>
        <v>0.8017565884475657</v>
      </c>
      <c r="LO75" s="868">
        <f t="shared" si="1331"/>
        <v>8.6112180779021955E-2</v>
      </c>
      <c r="LP75" s="869">
        <f t="shared" si="1332"/>
        <v>0.1033602452814982</v>
      </c>
      <c r="LQ75" s="870">
        <f t="shared" si="1333"/>
        <v>8.4391836960290109E-2</v>
      </c>
      <c r="LR75" s="870">
        <f t="shared" si="1334"/>
        <v>6.1110472495683452E-2</v>
      </c>
      <c r="LS75" s="870">
        <f t="shared" si="1335"/>
        <v>0.16729105102555403</v>
      </c>
      <c r="LT75" s="870">
        <f t="shared" si="1336"/>
        <v>0.10330201142434262</v>
      </c>
      <c r="LU75" s="870">
        <f t="shared" si="1337"/>
        <v>5.2123226372931458E-2</v>
      </c>
      <c r="LV75" s="870">
        <f t="shared" si="1338"/>
        <v>1.9477881554049625E-2</v>
      </c>
      <c r="LW75" s="870">
        <f t="shared" si="1339"/>
        <v>1.1994095415518193E-3</v>
      </c>
      <c r="LX75" s="871">
        <f t="shared" si="1340"/>
        <v>1.2517409220335464E-2</v>
      </c>
      <c r="LY75" s="872" t="s">
        <v>177</v>
      </c>
      <c r="LZ75" s="871">
        <f t="shared" si="1341"/>
        <v>2.6107255585620924E-3</v>
      </c>
      <c r="MA75" s="871">
        <f t="shared" si="1342"/>
        <v>1.1845946086487972E-4</v>
      </c>
      <c r="MB75" s="871">
        <f t="shared" si="1343"/>
        <v>4.1421714095307146E-4</v>
      </c>
      <c r="MC75" s="871">
        <f t="shared" si="1344"/>
        <v>3.824925498050317E-4</v>
      </c>
      <c r="MD75" s="871">
        <f t="shared" si="1345"/>
        <v>3.9333415729124067E-3</v>
      </c>
      <c r="ME75" s="871">
        <f t="shared" si="1346"/>
        <v>1.9159048990149904E-3</v>
      </c>
      <c r="MF75" s="869">
        <f t="shared" si="1347"/>
        <v>0.16195502327297806</v>
      </c>
      <c r="MG75" s="870">
        <f t="shared" si="1348"/>
        <v>0.13223345089526128</v>
      </c>
      <c r="MH75" s="870">
        <f t="shared" si="1349"/>
        <v>9.5753913589374184E-2</v>
      </c>
      <c r="MI75" s="870">
        <f t="shared" si="1350"/>
        <v>0.2621281130710939</v>
      </c>
      <c r="MJ75" s="870">
        <f t="shared" si="1351"/>
        <v>0.16186377672392799</v>
      </c>
      <c r="MK75" s="870">
        <f t="shared" si="1352"/>
        <v>8.1671810252581648E-2</v>
      </c>
      <c r="ML75" s="870">
        <f t="shared" si="1353"/>
        <v>3.0519865271247469E-2</v>
      </c>
      <c r="MM75" s="870">
        <f t="shared" si="1354"/>
        <v>1.8793531273733177E-3</v>
      </c>
      <c r="MN75" s="871">
        <f t="shared" si="1355"/>
        <v>1.961351094006842E-2</v>
      </c>
      <c r="MO75" s="872" t="s">
        <v>177</v>
      </c>
      <c r="MP75" s="871">
        <f t="shared" si="1356"/>
        <v>4.0907422137471299E-3</v>
      </c>
      <c r="MQ75" s="871">
        <f t="shared" si="1357"/>
        <v>1.8561396297992551E-4</v>
      </c>
      <c r="MR75" s="871">
        <f t="shared" si="1358"/>
        <v>6.490362568356778E-4</v>
      </c>
      <c r="MS75" s="871">
        <f t="shared" si="1359"/>
        <v>5.9932703948897511E-4</v>
      </c>
      <c r="MT75" s="871">
        <f t="shared" si="1360"/>
        <v>6.1631473904370689E-3</v>
      </c>
      <c r="MU75" s="871">
        <f t="shared" si="1361"/>
        <v>3.0020286974331359E-3</v>
      </c>
      <c r="MV75" s="826">
        <f t="shared" si="1019"/>
        <v>64238.46791400003</v>
      </c>
      <c r="MW75" s="808">
        <f t="shared" si="1020"/>
        <v>266.12813016950929</v>
      </c>
      <c r="MX75" s="862">
        <f t="shared" si="1021"/>
        <v>0.64002556411145239</v>
      </c>
      <c r="MY75" s="1507"/>
      <c r="MZ75" s="1503"/>
      <c r="NA75" s="1504"/>
      <c r="NB75" s="861">
        <f t="shared" si="1387"/>
        <v>61532.086933650775</v>
      </c>
      <c r="NC75" s="834">
        <f t="shared" si="1388"/>
        <v>86219.233959759877</v>
      </c>
      <c r="ND75" s="829">
        <f t="shared" si="1022"/>
        <v>0.61306114435026704</v>
      </c>
      <c r="NE75" s="875">
        <f t="shared" si="1023"/>
        <v>0.85902599554878589</v>
      </c>
    </row>
    <row r="76" spans="1:369" outlineLevel="1" x14ac:dyDescent="0.2">
      <c r="A76" s="876" t="s">
        <v>184</v>
      </c>
      <c r="B76" s="559">
        <f>DATI!D73</f>
        <v>64</v>
      </c>
      <c r="C76" s="1516" t="str">
        <f>DATI!F73 &amp; "/" &amp; DATI!E73 &amp; " (" &amp; TEXT(DATI!F73/DATI!E73,"0,0%") &amp; ")"</f>
        <v>64/64 (100,0%)</v>
      </c>
      <c r="D76" s="560">
        <f>DATI!G73</f>
        <v>411062</v>
      </c>
      <c r="E76" s="561">
        <f t="shared" si="1362"/>
        <v>4.0683220623499536E-2</v>
      </c>
      <c r="F76" s="1035">
        <f t="shared" si="1219"/>
        <v>-2.9833224995876708E-3</v>
      </c>
      <c r="G76" s="563">
        <f>DATI!H73</f>
        <v>220265.003</v>
      </c>
      <c r="H76" s="564">
        <f t="shared" si="1006"/>
        <v>603.46576164383566</v>
      </c>
      <c r="I76" s="565">
        <f t="shared" si="1007"/>
        <v>535.84374863159326</v>
      </c>
      <c r="J76" s="566">
        <f t="shared" si="1220"/>
        <v>1.4680650647440912</v>
      </c>
      <c r="K76" s="567">
        <f t="shared" si="1008"/>
        <v>1.2296226729001228E-2</v>
      </c>
      <c r="L76" s="567">
        <f t="shared" si="1363"/>
        <v>1.5325269449750456E-2</v>
      </c>
      <c r="M76" s="567">
        <f t="shared" si="1221"/>
        <v>4.5502342054575463E-2</v>
      </c>
      <c r="N76" s="568">
        <f>DATI!I73</f>
        <v>25652.23</v>
      </c>
      <c r="O76" s="568"/>
      <c r="P76" s="568">
        <f>DATI!J73</f>
        <v>8978.9349999999995</v>
      </c>
      <c r="Q76" s="564">
        <f>DATI!K73</f>
        <v>7723.2049999999999</v>
      </c>
      <c r="R76" s="564">
        <f>DATI!L73</f>
        <v>1255.73</v>
      </c>
      <c r="S76" s="564">
        <f t="shared" si="1416"/>
        <v>0</v>
      </c>
      <c r="T76" s="568">
        <f>DATI!M73</f>
        <v>4205.6099999999997</v>
      </c>
      <c r="U76" s="564">
        <f>DATI!N73</f>
        <v>2094.9899999999998</v>
      </c>
      <c r="V76" s="564">
        <f>DATI!O73</f>
        <v>2110.62</v>
      </c>
      <c r="W76" s="569">
        <f t="shared" si="1389"/>
        <v>0</v>
      </c>
      <c r="X76" s="570">
        <f>DATI!P73</f>
        <v>172623.52799999999</v>
      </c>
      <c r="Y76" s="564">
        <f>DATI!Q73</f>
        <v>11853.57</v>
      </c>
      <c r="Z76" s="568">
        <f>DATI!R73</f>
        <v>5715.27</v>
      </c>
      <c r="AA76" s="568">
        <f>DATI!U73</f>
        <v>3011.52</v>
      </c>
      <c r="AB76" s="568">
        <f>DATI!V73</f>
        <v>77.91</v>
      </c>
      <c r="AC76" s="568">
        <f>DATI!W73</f>
        <v>191246.42300000001</v>
      </c>
      <c r="AD76" s="565">
        <f t="shared" si="1009"/>
        <v>465.24958035527487</v>
      </c>
      <c r="AE76" s="567">
        <f t="shared" si="1364"/>
        <v>8.5488227406009271E-3</v>
      </c>
      <c r="AF76" s="567">
        <f t="shared" si="1365"/>
        <v>1.1566652294222889E-2</v>
      </c>
      <c r="AG76" s="878">
        <f t="shared" si="1010"/>
        <v>0.86825605700057584</v>
      </c>
      <c r="AH76" s="572">
        <f t="shared" si="1366"/>
        <v>29018.579999999998</v>
      </c>
      <c r="AI76" s="564">
        <f t="shared" si="1367"/>
        <v>79.50295890410959</v>
      </c>
      <c r="AJ76" s="565">
        <f t="shared" si="1011"/>
        <v>70.594168276318399</v>
      </c>
      <c r="AK76" s="566">
        <f t="shared" si="1012"/>
        <v>0.19340868020909149</v>
      </c>
      <c r="AL76" s="567">
        <f t="shared" si="1368"/>
        <v>3.770745688296899E-2</v>
      </c>
      <c r="AM76" s="567">
        <f t="shared" si="1369"/>
        <v>4.0812536340486393E-2</v>
      </c>
      <c r="AN76" s="579">
        <f>DATI!EH73/1000</f>
        <v>0</v>
      </c>
      <c r="AO76" s="580">
        <f>DATI!EI73/1000</f>
        <v>0</v>
      </c>
      <c r="AP76" s="580">
        <f>DATI!EJ73/1000</f>
        <v>0</v>
      </c>
      <c r="AQ76" s="580">
        <f>DATI!EK73/1000</f>
        <v>77.91</v>
      </c>
      <c r="AR76" s="580">
        <f>DATI!EL73/1000</f>
        <v>0</v>
      </c>
      <c r="AS76" s="580">
        <f>DATI!EM73/1000</f>
        <v>0</v>
      </c>
      <c r="AT76" s="580">
        <f>DATI!EN73/1000</f>
        <v>0</v>
      </c>
      <c r="AU76" s="1036"/>
      <c r="AV76" s="1036"/>
      <c r="AW76" s="580">
        <f>DATI!EQ73/1000</f>
        <v>0</v>
      </c>
      <c r="AX76" s="1036"/>
      <c r="AY76" s="1036"/>
      <c r="AZ76" s="1036"/>
      <c r="BA76" s="1036"/>
      <c r="BB76" s="576">
        <f>DATI!DE73/1000</f>
        <v>47.31</v>
      </c>
      <c r="BC76" s="577">
        <f>DATI!DF73/1000</f>
        <v>0</v>
      </c>
      <c r="BD76" s="577">
        <f>DATI!DG73/1000</f>
        <v>8.94</v>
      </c>
      <c r="BE76" s="577">
        <f>DATI!DH73/1000</f>
        <v>26798.249</v>
      </c>
      <c r="BF76" s="577">
        <f>DATI!DI73/1000</f>
        <v>60.103000000000002</v>
      </c>
      <c r="BG76" s="577">
        <f>DATI!DJ73/1000</f>
        <v>9463.89</v>
      </c>
      <c r="BH76" s="577">
        <f>DATI!DK73/1000</f>
        <v>2795.25</v>
      </c>
      <c r="BI76" s="577">
        <f>DATI!DL73/1000</f>
        <v>20856.93</v>
      </c>
      <c r="BJ76" s="577">
        <f>DATI!DM73/1000</f>
        <v>121.959</v>
      </c>
      <c r="BK76" s="577">
        <f>DATI!DN73/1000</f>
        <v>48.54</v>
      </c>
      <c r="BL76" s="577">
        <f>DATI!DO73/1000</f>
        <v>58.88</v>
      </c>
      <c r="BM76" s="577">
        <f>DATI!DP73/1000</f>
        <v>16082.681</v>
      </c>
      <c r="BN76" s="577">
        <f>DATI!DQ73/1000</f>
        <v>203.81</v>
      </c>
      <c r="BO76" s="577">
        <f>DATI!DR73/1000</f>
        <v>2626.665</v>
      </c>
      <c r="BP76" s="577">
        <f>DATI!DS73/1000</f>
        <v>1390.088</v>
      </c>
      <c r="BQ76" s="577">
        <f>DATI!DT73/1000</f>
        <v>19.190000000000001</v>
      </c>
      <c r="BR76" s="577">
        <f>DATI!DU73/1000</f>
        <v>42070.16</v>
      </c>
      <c r="BS76" s="577">
        <f>DATI!DV73/1000</f>
        <v>49237.345999999998</v>
      </c>
      <c r="BT76" s="577">
        <f>DATI!DW73/1000</f>
        <v>12.035</v>
      </c>
      <c r="BU76" s="577">
        <f>DATI!DX73/1000</f>
        <v>265.392</v>
      </c>
      <c r="BV76" s="578">
        <f>DATI!DY73/1000</f>
        <v>456.11</v>
      </c>
      <c r="BW76" s="579">
        <f>DATI!DZ73/1000</f>
        <v>5.0999999999999996</v>
      </c>
      <c r="BX76" s="580">
        <f>DATI!EA73/1000</f>
        <v>0</v>
      </c>
      <c r="BY76" s="580">
        <f>DATI!EB73/1000</f>
        <v>0</v>
      </c>
      <c r="BZ76" s="580">
        <f>DATI!EC73/1000</f>
        <v>3.84</v>
      </c>
      <c r="CA76" s="580">
        <f>DATI!ED73/1000</f>
        <v>0</v>
      </c>
      <c r="CB76" s="580">
        <f>DATI!EE73/1000</f>
        <v>0</v>
      </c>
      <c r="CC76" s="580">
        <f>DATI!EF73/1000</f>
        <v>0</v>
      </c>
      <c r="CD76" s="581">
        <f>DATI!EG73/1000</f>
        <v>0</v>
      </c>
      <c r="CE76" s="579">
        <f t="shared" si="1230"/>
        <v>0.11509212722168433</v>
      </c>
      <c r="CF76" s="580">
        <f t="shared" si="1231"/>
        <v>0</v>
      </c>
      <c r="CG76" s="580">
        <f t="shared" si="1232"/>
        <v>2.1748544015258039E-2</v>
      </c>
      <c r="CH76" s="580">
        <f t="shared" si="1233"/>
        <v>65.192717886839461</v>
      </c>
      <c r="CI76" s="580">
        <f t="shared" si="1234"/>
        <v>0.14621395312629237</v>
      </c>
      <c r="CJ76" s="580">
        <f t="shared" si="1235"/>
        <v>23.023023290890425</v>
      </c>
      <c r="CK76" s="580">
        <f t="shared" si="1236"/>
        <v>6.800069089334456</v>
      </c>
      <c r="CL76" s="580">
        <f t="shared" si="1237"/>
        <v>50.739134242523029</v>
      </c>
      <c r="CM76" s="580">
        <f t="shared" si="1238"/>
        <v>0.29669246974908897</v>
      </c>
      <c r="CN76" s="580">
        <f t="shared" si="1239"/>
        <v>0.11808437656606546</v>
      </c>
      <c r="CO76" s="580">
        <f t="shared" si="1240"/>
        <v>0.14323873284322072</v>
      </c>
      <c r="CP76" s="580">
        <f t="shared" si="1241"/>
        <v>39.124708681415456</v>
      </c>
      <c r="CQ76" s="580">
        <f t="shared" si="1242"/>
        <v>0.4958132836409106</v>
      </c>
      <c r="CR76" s="580">
        <f t="shared" si="1243"/>
        <v>6.3899484749259239</v>
      </c>
      <c r="CS76" s="580">
        <f t="shared" si="1244"/>
        <v>3.3816991110829995</v>
      </c>
      <c r="CT76" s="580">
        <f t="shared" si="1245"/>
        <v>4.66839552184342E-2</v>
      </c>
      <c r="CU76" s="580">
        <f t="shared" si="1246"/>
        <v>102.3450477056989</v>
      </c>
      <c r="CV76" s="580">
        <f t="shared" si="1247"/>
        <v>119.78082625005473</v>
      </c>
      <c r="CW76" s="580">
        <f t="shared" si="1248"/>
        <v>2.9277821837095135E-2</v>
      </c>
      <c r="CX76" s="580">
        <f t="shared" si="1249"/>
        <v>0.64562523414959305</v>
      </c>
      <c r="CY76" s="581">
        <f t="shared" si="1250"/>
        <v>1.109589307695676</v>
      </c>
      <c r="CZ76" s="563">
        <f>DATI!AA73</f>
        <v>211471.00099999999</v>
      </c>
      <c r="DA76" s="564">
        <f t="shared" si="1251"/>
        <v>579.37260547945198</v>
      </c>
      <c r="DB76" s="565">
        <f t="shared" si="288"/>
        <v>514.45037731534421</v>
      </c>
      <c r="DC76" s="566">
        <f t="shared" si="1252"/>
        <v>1.4094530885351897</v>
      </c>
      <c r="DD76" s="582">
        <f t="shared" si="1390"/>
        <v>1.5446182873539445E-2</v>
      </c>
      <c r="DE76" s="583">
        <f t="shared" si="1253"/>
        <v>1.8484651048497169E-2</v>
      </c>
      <c r="DF76" s="564">
        <f t="shared" si="1391"/>
        <v>3216.7335000000021</v>
      </c>
      <c r="DG76" s="584">
        <f t="shared" si="1392"/>
        <v>9.3368473414421942</v>
      </c>
      <c r="DH76" s="585">
        <f t="shared" si="1370"/>
        <v>4.4899697876544804E-2</v>
      </c>
      <c r="DI76" s="586">
        <f>DATI!AB73+DATI!AG73</f>
        <v>172920.91615012888</v>
      </c>
      <c r="DJ76" s="564">
        <f t="shared" si="1371"/>
        <v>473.75593465788734</v>
      </c>
      <c r="DK76" s="587">
        <f t="shared" si="290"/>
        <v>420.66869754472287</v>
      </c>
      <c r="DL76" s="588">
        <f t="shared" si="291"/>
        <v>1.1525169795745831</v>
      </c>
      <c r="DM76" s="589">
        <f t="shared" si="1393"/>
        <v>0.81770510061627266</v>
      </c>
      <c r="DN76" s="590">
        <f t="shared" si="1394"/>
        <v>-7.9661373586624139E-3</v>
      </c>
      <c r="DO76" s="590">
        <f t="shared" si="1395"/>
        <v>-6.0000000000000053E-3</v>
      </c>
      <c r="DP76" s="590">
        <f t="shared" si="1396"/>
        <v>7.3569991004393404E-3</v>
      </c>
      <c r="DQ76" s="590">
        <f t="shared" si="1397"/>
        <v>1.037126242055534E-2</v>
      </c>
      <c r="DR76" s="591">
        <f t="shared" si="1398"/>
        <v>1262.8879589854332</v>
      </c>
      <c r="DS76" s="591">
        <f t="shared" si="1399"/>
        <v>4.3180814979806428</v>
      </c>
      <c r="DT76" s="592">
        <f t="shared" si="1372"/>
        <v>5.7117042491137394E-2</v>
      </c>
      <c r="DU76" s="593" t="str">
        <f>DATI!AI73</f>
        <v>9/10</v>
      </c>
      <c r="DV76" s="592">
        <f>DATI!AJ73/DATI!AK73</f>
        <v>0.9999489917234059</v>
      </c>
      <c r="DW76" s="594">
        <f>DATI!AB73</f>
        <v>172634.226</v>
      </c>
      <c r="DX76" s="564">
        <f t="shared" si="1254"/>
        <v>472.97048219178083</v>
      </c>
      <c r="DY76" s="595">
        <f t="shared" si="1013"/>
        <v>419.97125980995565</v>
      </c>
      <c r="DZ76" s="566">
        <f t="shared" si="1014"/>
        <v>1.1506061912601526</v>
      </c>
      <c r="EA76" s="589">
        <f t="shared" si="1400"/>
        <v>0.81634940575138248</v>
      </c>
      <c r="EB76" s="585">
        <f t="shared" si="1401"/>
        <v>1.4570966230384192E-3</v>
      </c>
      <c r="EC76" s="596">
        <f t="shared" si="1402"/>
        <v>38550.084849871113</v>
      </c>
      <c r="ED76" s="597">
        <f t="shared" si="1255"/>
        <v>105.6166708215647</v>
      </c>
      <c r="EE76" s="598">
        <f t="shared" si="296"/>
        <v>93.781679770621253</v>
      </c>
      <c r="EF76" s="599">
        <f t="shared" si="297"/>
        <v>0.25693610896060615</v>
      </c>
      <c r="EG76" s="600">
        <f t="shared" si="1256"/>
        <v>5.3389243756030547E-2</v>
      </c>
      <c r="EH76" s="600">
        <f t="shared" si="1257"/>
        <v>5.6541247030037656E-2</v>
      </c>
      <c r="EI76" s="582">
        <f t="shared" si="1258"/>
        <v>0.18229489938372739</v>
      </c>
      <c r="EJ76" s="601">
        <f t="shared" si="1259"/>
        <v>1953.8455410145689</v>
      </c>
      <c r="EK76" s="601">
        <f t="shared" si="1260"/>
        <v>5.0187658434615088</v>
      </c>
      <c r="EL76" s="563">
        <f>DATI!AD73</f>
        <v>25652.23</v>
      </c>
      <c r="EM76" s="564">
        <f t="shared" si="1261"/>
        <v>70.280082191780821</v>
      </c>
      <c r="EN76" s="595">
        <f t="shared" si="300"/>
        <v>62.404771056434306</v>
      </c>
      <c r="EO76" s="566">
        <f t="shared" si="1262"/>
        <v>0.17097197549708029</v>
      </c>
      <c r="EP76" s="582">
        <f t="shared" si="1403"/>
        <v>-2.1337340529051455E-2</v>
      </c>
      <c r="EQ76" s="583">
        <f t="shared" si="1404"/>
        <v>-1.8408937827879265E-2</v>
      </c>
      <c r="ER76" s="582">
        <f t="shared" si="1373"/>
        <v>1.9108329244443983E-2</v>
      </c>
      <c r="ES76" s="564">
        <f t="shared" si="1405"/>
        <v>-559.28399999999965</v>
      </c>
      <c r="ET76" s="582">
        <f t="shared" si="1263"/>
        <v>0.12130377157480803</v>
      </c>
      <c r="EU76" s="584">
        <f t="shared" si="1406"/>
        <v>-1.1703504593845793</v>
      </c>
      <c r="EV76" s="563">
        <f>DATI!AE73</f>
        <v>8978.9349999999995</v>
      </c>
      <c r="EW76" s="564">
        <f t="shared" si="1264"/>
        <v>24.599821917808217</v>
      </c>
      <c r="EX76" s="595">
        <f t="shared" si="304"/>
        <v>21.843262086984446</v>
      </c>
      <c r="EY76" s="566">
        <f t="shared" si="1015"/>
        <v>5.9844553662971083E-2</v>
      </c>
      <c r="EZ76" s="582">
        <f t="shared" si="1407"/>
        <v>4.8983405170349062E-2</v>
      </c>
      <c r="FA76" s="583">
        <f t="shared" si="1408"/>
        <v>5.2122225076736792E-2</v>
      </c>
      <c r="FB76" s="564">
        <f t="shared" si="1409"/>
        <v>419.28099999999904</v>
      </c>
      <c r="FC76" s="584">
        <f t="shared" si="1410"/>
        <v>1.0821170732563097</v>
      </c>
      <c r="FD76" s="564">
        <f>DATI!AG73</f>
        <v>286.69015012888354</v>
      </c>
      <c r="FE76" s="582">
        <f t="shared" si="1265"/>
        <v>1.3556948648901679E-3</v>
      </c>
      <c r="FF76" s="564">
        <f t="shared" si="1411"/>
        <v>8692.2448498711165</v>
      </c>
      <c r="FG76" s="582">
        <f t="shared" si="1374"/>
        <v>2.1145824352217225E-2</v>
      </c>
      <c r="FH76" s="563">
        <f>DATI!AF73</f>
        <v>4205.6099999999997</v>
      </c>
      <c r="FI76" s="564">
        <f t="shared" si="1375"/>
        <v>11.522219178082191</v>
      </c>
      <c r="FJ76" s="590">
        <f t="shared" si="1266"/>
        <v>1.988740763562187E-2</v>
      </c>
      <c r="FK76" s="590">
        <f t="shared" si="1376"/>
        <v>0.12986908315221324</v>
      </c>
      <c r="FL76" s="602">
        <f>DATI!AL73</f>
        <v>903.08671610832209</v>
      </c>
      <c r="FM76" s="603" t="str">
        <f>DATI!AM73</f>
        <v>5/5</v>
      </c>
      <c r="FN76" s="604">
        <f>DATI!AN73/DATI!AO73</f>
        <v>1</v>
      </c>
      <c r="FO76" s="567">
        <f t="shared" si="1377"/>
        <v>0.21473382365657351</v>
      </c>
      <c r="FP76" s="605">
        <f t="shared" si="1267"/>
        <v>4.27049908421402E-3</v>
      </c>
      <c r="FQ76" s="567">
        <f t="shared" si="1378"/>
        <v>-0.32038076687431427</v>
      </c>
      <c r="FR76" s="563">
        <f>DATI!AP73</f>
        <v>12226.016000000001</v>
      </c>
      <c r="FS76" s="602">
        <f>DATI!AQ73</f>
        <v>154.875</v>
      </c>
      <c r="FT76" s="602">
        <f>DATI!AR73</f>
        <v>5715.27</v>
      </c>
      <c r="FU76" s="576">
        <f>DATI!AS73/1000</f>
        <v>47.31</v>
      </c>
      <c r="FV76" s="577">
        <f>DATI!AT73/1000</f>
        <v>10.685</v>
      </c>
      <c r="FW76" s="577">
        <f>DATI!AU73/1000</f>
        <v>8.94</v>
      </c>
      <c r="FX76" s="577">
        <f>DATI!AV73/1000</f>
        <v>26798.249</v>
      </c>
      <c r="FY76" s="577">
        <f>DATI!AW73/1000</f>
        <v>60.103000000000002</v>
      </c>
      <c r="FZ76" s="577">
        <f>DATI!AX73/1000</f>
        <v>9463.89</v>
      </c>
      <c r="GA76" s="577">
        <f>DATI!AY73/1000</f>
        <v>2795.25</v>
      </c>
      <c r="GB76" s="577">
        <f>DATI!AZ73/1000</f>
        <v>20856.93</v>
      </c>
      <c r="GC76" s="577">
        <f>DATI!BA73/1000</f>
        <v>121.959</v>
      </c>
      <c r="GD76" s="577">
        <f>DATI!BB73/1000</f>
        <v>48.54</v>
      </c>
      <c r="GE76" s="577">
        <f>DATI!BC73/1000</f>
        <v>58.88</v>
      </c>
      <c r="GF76" s="577">
        <f>DATI!BD73/1000</f>
        <v>16082.681</v>
      </c>
      <c r="GG76" s="577">
        <f>DATI!BE73/1000</f>
        <v>203.81</v>
      </c>
      <c r="GH76" s="577">
        <f>DATI!BF73/1000</f>
        <v>2626.665</v>
      </c>
      <c r="GI76" s="577">
        <f>DATI!BG73/1000</f>
        <v>1.2999999999999999E-2</v>
      </c>
      <c r="GJ76" s="577">
        <f>DATI!BH73/1000</f>
        <v>1390.088</v>
      </c>
      <c r="GK76" s="577">
        <f>DATI!BI73/1000</f>
        <v>19.190000000000001</v>
      </c>
      <c r="GL76" s="577">
        <f>DATI!BJ73/1000</f>
        <v>42070.16</v>
      </c>
      <c r="GM76" s="577">
        <f>DATI!BK73/1000</f>
        <v>49237.345999999998</v>
      </c>
      <c r="GN76" s="577">
        <f>DATI!BL73/1000</f>
        <v>12.035</v>
      </c>
      <c r="GO76" s="577">
        <f>DATI!BM73/1000</f>
        <v>265.392</v>
      </c>
      <c r="GP76" s="578">
        <f>DATI!BN73/1000</f>
        <v>456.11</v>
      </c>
      <c r="GQ76" s="579">
        <f>DATI!BO73/1000</f>
        <v>5.0999999999999996</v>
      </c>
      <c r="GR76" s="580">
        <f>DATI!BP73/1000</f>
        <v>0</v>
      </c>
      <c r="GS76" s="580">
        <f>DATI!BQ73/1000</f>
        <v>0</v>
      </c>
      <c r="GT76" s="580">
        <f>DATI!BR73/1000</f>
        <v>3.84</v>
      </c>
      <c r="GU76" s="580">
        <f>DATI!BS73/1000</f>
        <v>0</v>
      </c>
      <c r="GV76" s="580">
        <f>DATI!BT73/1000</f>
        <v>0</v>
      </c>
      <c r="GW76" s="580">
        <f>DATI!BU73/1000</f>
        <v>0</v>
      </c>
      <c r="GX76" s="581">
        <f>DATI!BV73/1000</f>
        <v>0</v>
      </c>
      <c r="GY76" s="579">
        <f t="shared" si="1271"/>
        <v>0.11509212722168433</v>
      </c>
      <c r="GZ76" s="580">
        <f t="shared" si="1272"/>
        <v>2.5993645727408518E-2</v>
      </c>
      <c r="HA76" s="580">
        <f t="shared" si="1273"/>
        <v>2.1748544015258039E-2</v>
      </c>
      <c r="HB76" s="580">
        <f t="shared" si="1274"/>
        <v>65.192717886839461</v>
      </c>
      <c r="HC76" s="580">
        <f t="shared" si="1275"/>
        <v>0.14621395312629237</v>
      </c>
      <c r="HD76" s="580">
        <f t="shared" si="1276"/>
        <v>23.023023290890425</v>
      </c>
      <c r="HE76" s="580">
        <f t="shared" si="1277"/>
        <v>6.800069089334456</v>
      </c>
      <c r="HF76" s="580">
        <f t="shared" si="1278"/>
        <v>50.739134242523029</v>
      </c>
      <c r="HG76" s="580">
        <f t="shared" si="1279"/>
        <v>0.29669246974908897</v>
      </c>
      <c r="HH76" s="580">
        <f t="shared" si="1280"/>
        <v>0.11808437656606546</v>
      </c>
      <c r="HI76" s="580">
        <f t="shared" si="1281"/>
        <v>0.14323873284322072</v>
      </c>
      <c r="HJ76" s="580">
        <f t="shared" si="1282"/>
        <v>39.124708681415456</v>
      </c>
      <c r="HK76" s="580">
        <f t="shared" si="1283"/>
        <v>0.4958132836409106</v>
      </c>
      <c r="HL76" s="580">
        <f t="shared" si="1284"/>
        <v>6.3899484749259239</v>
      </c>
      <c r="HM76" s="580">
        <f t="shared" si="1285"/>
        <v>3.1625399574760015E-5</v>
      </c>
      <c r="HN76" s="580">
        <f t="shared" si="1286"/>
        <v>3.3816991110829995</v>
      </c>
      <c r="HO76" s="580">
        <f t="shared" si="1287"/>
        <v>4.66839552184342E-2</v>
      </c>
      <c r="HP76" s="580">
        <f t="shared" si="1288"/>
        <v>102.3450477056989</v>
      </c>
      <c r="HQ76" s="580">
        <f t="shared" si="1289"/>
        <v>119.78082625005473</v>
      </c>
      <c r="HR76" s="580">
        <f t="shared" si="1290"/>
        <v>2.9277821837095135E-2</v>
      </c>
      <c r="HS76" s="580">
        <f t="shared" si="1291"/>
        <v>0.64562523414959305</v>
      </c>
      <c r="HT76" s="581">
        <f t="shared" si="1292"/>
        <v>1.109589307695676</v>
      </c>
      <c r="HU76" s="607">
        <f t="shared" si="1379"/>
        <v>38550.084849871149</v>
      </c>
      <c r="HV76" s="608">
        <f t="shared" si="1417"/>
        <v>29018.580000000016</v>
      </c>
      <c r="HW76" s="609">
        <f t="shared" si="1412"/>
        <v>0</v>
      </c>
      <c r="HX76" s="610">
        <f>DATI!CQ73</f>
        <v>0</v>
      </c>
      <c r="HY76" s="610">
        <f>DATI!CT73</f>
        <v>0</v>
      </c>
      <c r="HZ76" s="611">
        <f t="shared" si="1293"/>
        <v>-1</v>
      </c>
      <c r="IA76" s="611">
        <f t="shared" si="1294"/>
        <v>0</v>
      </c>
      <c r="IB76" s="582">
        <f t="shared" si="1295"/>
        <v>0</v>
      </c>
      <c r="IC76" s="610">
        <f>DATI!CV73</f>
        <v>9619.5027199259057</v>
      </c>
      <c r="ID76" s="612">
        <f t="shared" si="1380"/>
        <v>9619.5027199259057</v>
      </c>
      <c r="IE76" s="613">
        <f t="shared" si="1296"/>
        <v>4.5488519345146083E-2</v>
      </c>
      <c r="IF76" s="613">
        <f t="shared" si="1297"/>
        <v>0.24953259525596241</v>
      </c>
      <c r="IG76" s="609">
        <f t="shared" si="1413"/>
        <v>0</v>
      </c>
      <c r="IH76" s="590">
        <f t="shared" si="1016"/>
        <v>0</v>
      </c>
      <c r="II76" s="610">
        <f>DATI!CX73</f>
        <v>0</v>
      </c>
      <c r="IJ76" s="610">
        <f>DATI!DA73</f>
        <v>0</v>
      </c>
      <c r="IK76" s="615">
        <f>DATI!CS73</f>
        <v>34556.404849871149</v>
      </c>
      <c r="IL76" s="594">
        <f t="shared" si="1381"/>
        <v>32720.286670841924</v>
      </c>
      <c r="IM76" s="594">
        <f t="shared" si="1382"/>
        <v>13382.496136774771</v>
      </c>
      <c r="IN76" s="582">
        <f t="shared" si="1299"/>
        <v>0.15472706194284258</v>
      </c>
      <c r="IO76" s="582">
        <f t="shared" si="1300"/>
        <v>0.84877340214080721</v>
      </c>
      <c r="IP76" s="609">
        <f t="shared" si="1383"/>
        <v>23188.781820970791</v>
      </c>
      <c r="IQ76" s="590">
        <f t="shared" si="1017"/>
        <v>0.10527674167543898</v>
      </c>
      <c r="IR76" s="610">
        <f>DATI!CZ73</f>
        <v>25024.900000000016</v>
      </c>
      <c r="IS76" s="594">
        <f t="shared" si="1414"/>
        <v>5829.798179029227</v>
      </c>
      <c r="IT76" s="615">
        <f>DATI!CR73</f>
        <v>3993.6800000000003</v>
      </c>
      <c r="IU76" s="617">
        <f>DATI!CU73</f>
        <v>1836.1181790292264</v>
      </c>
      <c r="IV76" s="582">
        <f t="shared" si="1302"/>
        <v>0.29647058177616314</v>
      </c>
      <c r="IW76" s="590">
        <f t="shared" si="1303"/>
        <v>2.756783744088499E-2</v>
      </c>
      <c r="IX76" s="582">
        <f t="shared" si="1384"/>
        <v>0.15122659785919285</v>
      </c>
      <c r="IY76" s="615">
        <f>DATI!CW73</f>
        <v>9718.2878141412475</v>
      </c>
      <c r="IZ76" s="618">
        <f t="shared" si="1385"/>
        <v>15548.085993170474</v>
      </c>
      <c r="JA76" s="619">
        <f t="shared" si="1304"/>
        <v>7.3523489838545175E-2</v>
      </c>
      <c r="JB76" s="619">
        <f t="shared" si="1305"/>
        <v>0.40332170613166479</v>
      </c>
      <c r="JC76" s="620">
        <f t="shared" si="1415"/>
        <v>5829.798179029227</v>
      </c>
      <c r="JD76" s="590">
        <f t="shared" si="1018"/>
        <v>2.6467201323985303E-2</v>
      </c>
      <c r="JE76" s="610">
        <f>DATI!CY73</f>
        <v>3993.6800000000003</v>
      </c>
      <c r="JF76" s="610">
        <f>DATI!DB73</f>
        <v>1836.1181790292264</v>
      </c>
      <c r="JG76" s="586">
        <f t="shared" si="1307"/>
        <v>165763.8855117427</v>
      </c>
      <c r="JH76" s="566">
        <f t="shared" si="350"/>
        <v>403.25762418258734</v>
      </c>
      <c r="JI76" s="589">
        <f t="shared" si="1308"/>
        <v>0.7838610718627218</v>
      </c>
      <c r="JJ76" s="603" t="str">
        <f>DATI!CN73</f>
        <v>6/9</v>
      </c>
      <c r="JK76" s="604">
        <f>DATI!CO73/DATI!CP73</f>
        <v>0.99682013332798336</v>
      </c>
      <c r="JL76" s="621">
        <f t="shared" si="1386"/>
        <v>3.64572020967326E-3</v>
      </c>
      <c r="JM76" s="622">
        <f t="shared" si="1309"/>
        <v>-1.1620963142008034E-2</v>
      </c>
      <c r="JN76" s="623">
        <f t="shared" si="1310"/>
        <v>171593.68369077193</v>
      </c>
      <c r="JO76" s="594">
        <f t="shared" si="1311"/>
        <v>181311.97150491318</v>
      </c>
      <c r="JP76" s="589">
        <f t="shared" si="1312"/>
        <v>0.81142890930360678</v>
      </c>
      <c r="JQ76" s="590">
        <f t="shared" si="1313"/>
        <v>-3.240688206640141E-3</v>
      </c>
      <c r="JR76" s="624">
        <f t="shared" si="1314"/>
        <v>0.85738456170126698</v>
      </c>
      <c r="JS76" s="585">
        <f t="shared" si="1315"/>
        <v>1.7172460225768571E-2</v>
      </c>
      <c r="JT76" s="576">
        <f>DATI!BW73</f>
        <v>25459.561854256885</v>
      </c>
      <c r="JU76" s="577">
        <f>DATI!BX73</f>
        <v>15201.882799943387</v>
      </c>
      <c r="JV76" s="577">
        <f>DATI!BY73</f>
        <v>15273.97961327196</v>
      </c>
      <c r="JW76" s="577">
        <f>DATI!BZ73</f>
        <v>42070.16</v>
      </c>
      <c r="JX76" s="577">
        <f>DATI!CA73</f>
        <v>49237.345999999998</v>
      </c>
      <c r="JY76" s="577">
        <f>DATI!CB73</f>
        <v>8991.196319594188</v>
      </c>
      <c r="JZ76" s="577">
        <f>DATI!CC73</f>
        <v>4049.2847946600996</v>
      </c>
      <c r="KA76" s="577">
        <f>DATI!CD73</f>
        <v>186.03278793095612</v>
      </c>
      <c r="KB76" s="577">
        <f>DATI!CE73</f>
        <v>2363.9984373754264</v>
      </c>
      <c r="KC76" s="577">
        <f>DATI!CF73</f>
        <v>0</v>
      </c>
      <c r="KD76" s="577">
        <f>DATI!CG73</f>
        <v>396.18599999999998</v>
      </c>
      <c r="KE76" s="577">
        <f>DATI!CH73</f>
        <v>46.363800902366641</v>
      </c>
      <c r="KF76" s="577">
        <f>DATI!CI73</f>
        <v>47.569200925827026</v>
      </c>
      <c r="KG76" s="577">
        <f>DATI!CJ73</f>
        <v>119.51982232618332</v>
      </c>
      <c r="KH76" s="577">
        <f>DATI!CK73</f>
        <v>1251.0791668577194</v>
      </c>
      <c r="KI76" s="577">
        <f>DATI!CL73</f>
        <v>276.13404746050713</v>
      </c>
      <c r="KJ76" s="625">
        <f t="shared" si="353"/>
        <v>61.936062818399371</v>
      </c>
      <c r="KK76" s="626">
        <f t="shared" si="1317"/>
        <v>1.721849184869256E-2</v>
      </c>
      <c r="KL76" s="627">
        <f t="shared" si="354"/>
        <v>36.981970602837009</v>
      </c>
      <c r="KM76" s="626">
        <f t="shared" si="1318"/>
        <v>-4.2946594825714716E-2</v>
      </c>
      <c r="KN76" s="627">
        <f t="shared" si="355"/>
        <v>37.157362182035705</v>
      </c>
      <c r="KO76" s="626">
        <f t="shared" si="1319"/>
        <v>0.10413625342475977</v>
      </c>
      <c r="KP76" s="627">
        <f t="shared" si="356"/>
        <v>102.3450477056989</v>
      </c>
      <c r="KQ76" s="626">
        <f t="shared" si="1320"/>
        <v>6.4782986052302219E-5</v>
      </c>
      <c r="KR76" s="627">
        <f t="shared" si="357"/>
        <v>119.78082625005473</v>
      </c>
      <c r="KS76" s="626">
        <f t="shared" si="1321"/>
        <v>3.2226117779851123E-3</v>
      </c>
      <c r="KT76" s="627">
        <f t="shared" si="358"/>
        <v>21.873090481713678</v>
      </c>
      <c r="KU76" s="626">
        <f t="shared" si="1322"/>
        <v>9.3910725080669527E-2</v>
      </c>
      <c r="KV76" s="627">
        <f t="shared" si="359"/>
        <v>9.8507884325481303</v>
      </c>
      <c r="KW76" s="626">
        <f t="shared" si="1323"/>
        <v>0.1652595215046696</v>
      </c>
      <c r="KX76" s="627">
        <f t="shared" si="360"/>
        <v>0.45256625017869839</v>
      </c>
      <c r="KY76" s="626">
        <f t="shared" si="1324"/>
        <v>0.57194758670359502</v>
      </c>
      <c r="KZ76" s="627">
        <f t="shared" si="361"/>
        <v>5.7509534750850877</v>
      </c>
      <c r="LA76" s="626">
        <f t="shared" si="1325"/>
        <v>0.13689824375748966</v>
      </c>
      <c r="LB76" s="628" t="s">
        <v>177</v>
      </c>
      <c r="LC76" s="629" t="s">
        <v>177</v>
      </c>
      <c r="LD76" s="627">
        <f t="shared" si="362"/>
        <v>0.96381081199429774</v>
      </c>
      <c r="LE76" s="626">
        <f t="shared" si="1326"/>
        <v>0.21914784623875727</v>
      </c>
      <c r="LF76" s="627">
        <f t="shared" si="363"/>
        <v>0.11279028687245875</v>
      </c>
      <c r="LG76" s="626">
        <f t="shared" si="1327"/>
        <v>0.57803669160235016</v>
      </c>
      <c r="LH76" s="627">
        <f t="shared" si="364"/>
        <v>0.11572269128702489</v>
      </c>
      <c r="LI76" s="626">
        <f t="shared" si="1328"/>
        <v>0.22741065884725226</v>
      </c>
      <c r="LJ76" s="627">
        <f t="shared" si="365"/>
        <v>0.29075862601306696</v>
      </c>
      <c r="LK76" s="626">
        <f t="shared" si="1329"/>
        <v>6.6952164344701845E-2</v>
      </c>
      <c r="LL76" s="627">
        <f t="shared" si="366"/>
        <v>3.04352911934871</v>
      </c>
      <c r="LM76" s="626">
        <f t="shared" si="1330"/>
        <v>8.2828605754957478E-3</v>
      </c>
      <c r="LN76" s="627">
        <f t="shared" si="367"/>
        <v>0.67175766054879105</v>
      </c>
      <c r="LO76" s="630">
        <f t="shared" si="1331"/>
        <v>0.11778764851608085</v>
      </c>
      <c r="LP76" s="631">
        <f t="shared" si="1332"/>
        <v>0.12039268615490635</v>
      </c>
      <c r="LQ76" s="632">
        <f t="shared" si="1333"/>
        <v>7.1886370840715821E-2</v>
      </c>
      <c r="LR76" s="632">
        <f t="shared" si="1334"/>
        <v>7.2227300864159433E-2</v>
      </c>
      <c r="LS76" s="632">
        <f t="shared" si="1335"/>
        <v>0.19894056301364935</v>
      </c>
      <c r="LT76" s="632">
        <f t="shared" si="1336"/>
        <v>0.23283261424577076</v>
      </c>
      <c r="LU76" s="632">
        <f t="shared" si="1337"/>
        <v>4.2517396130328948E-2</v>
      </c>
      <c r="LV76" s="632">
        <f t="shared" si="1338"/>
        <v>1.914818001291865E-2</v>
      </c>
      <c r="LW76" s="632">
        <f t="shared" si="1339"/>
        <v>8.7970826756977492E-4</v>
      </c>
      <c r="LX76" s="633">
        <f t="shared" si="1340"/>
        <v>1.1178830318088986E-2</v>
      </c>
      <c r="LY76" s="634" t="s">
        <v>177</v>
      </c>
      <c r="LZ76" s="633">
        <f t="shared" si="1341"/>
        <v>1.8734767326324805E-3</v>
      </c>
      <c r="MA76" s="633">
        <f t="shared" si="1342"/>
        <v>2.1924424948632386E-4</v>
      </c>
      <c r="MB76" s="633">
        <f t="shared" si="1343"/>
        <v>2.2494432192065439E-4</v>
      </c>
      <c r="MC76" s="633">
        <f t="shared" si="1344"/>
        <v>5.6518303578741429E-4</v>
      </c>
      <c r="MD76" s="633">
        <f t="shared" si="1345"/>
        <v>5.9160790885825496E-3</v>
      </c>
      <c r="ME76" s="633">
        <f t="shared" si="1346"/>
        <v>1.3057773697326338E-3</v>
      </c>
      <c r="MF76" s="631">
        <f t="shared" si="1347"/>
        <v>0.14747690793514426</v>
      </c>
      <c r="MG76" s="632">
        <f t="shared" si="1348"/>
        <v>8.8058336705164053E-2</v>
      </c>
      <c r="MH76" s="632">
        <f t="shared" si="1349"/>
        <v>8.8475964281103561E-2</v>
      </c>
      <c r="MI76" s="632">
        <f t="shared" si="1350"/>
        <v>0.24369536084924437</v>
      </c>
      <c r="MJ76" s="632">
        <f t="shared" si="1351"/>
        <v>0.2852119602285586</v>
      </c>
      <c r="MK76" s="632">
        <f t="shared" si="1352"/>
        <v>5.2082350805651878E-2</v>
      </c>
      <c r="ML76" s="632">
        <f t="shared" si="1353"/>
        <v>2.3455863234559872E-2</v>
      </c>
      <c r="MM76" s="632">
        <f t="shared" si="1354"/>
        <v>1.0776124308684658E-3</v>
      </c>
      <c r="MN76" s="633">
        <f t="shared" si="1355"/>
        <v>1.3693683414640076E-2</v>
      </c>
      <c r="MO76" s="634" t="s">
        <v>177</v>
      </c>
      <c r="MP76" s="633">
        <f t="shared" si="1356"/>
        <v>2.2949446884304391E-3</v>
      </c>
      <c r="MQ76" s="633">
        <f t="shared" si="1357"/>
        <v>2.6856667983303983E-4</v>
      </c>
      <c r="MR76" s="633">
        <f t="shared" si="1358"/>
        <v>2.7554907290415883E-4</v>
      </c>
      <c r="MS76" s="633">
        <f t="shared" si="1359"/>
        <v>6.9232981834195105E-4</v>
      </c>
      <c r="MT76" s="633">
        <f t="shared" si="1360"/>
        <v>7.2469938079238088E-3</v>
      </c>
      <c r="MU76" s="633">
        <f t="shared" si="1361"/>
        <v>1.5995324557513129E-3</v>
      </c>
      <c r="MV76" s="586">
        <f t="shared" si="1019"/>
        <v>174376.3701117427</v>
      </c>
      <c r="MW76" s="566">
        <f t="shared" si="1020"/>
        <v>403.25762418258734</v>
      </c>
      <c r="MX76" s="624">
        <f t="shared" si="1021"/>
        <v>0.79166625535942581</v>
      </c>
      <c r="MY76" s="1497"/>
      <c r="MZ76" s="1498"/>
      <c r="NA76" s="1499"/>
      <c r="NB76" s="623">
        <f t="shared" si="1387"/>
        <v>171593.68369077193</v>
      </c>
      <c r="NC76" s="594">
        <f t="shared" si="1388"/>
        <v>181311.97150491318</v>
      </c>
      <c r="ND76" s="589">
        <f t="shared" si="1022"/>
        <v>0.7790328983436916</v>
      </c>
      <c r="NE76" s="638">
        <f t="shared" si="1023"/>
        <v>0.82315378764420954</v>
      </c>
    </row>
    <row r="77" spans="1:369" outlineLevel="1" x14ac:dyDescent="0.2">
      <c r="A77" s="800" t="s">
        <v>185</v>
      </c>
      <c r="B77" s="801">
        <f>DATI!D74</f>
        <v>133</v>
      </c>
      <c r="C77" s="1519" t="str">
        <f>DATI!F74 &amp; "/" &amp; DATI!E74 &amp; " (" &amp; TEXT(DATI!F74/DATI!E74,"0,0%") &amp; ")"</f>
        <v>133/133 (100,0%)</v>
      </c>
      <c r="D77" s="802">
        <f>DATI!G74</f>
        <v>3279944</v>
      </c>
      <c r="E77" s="803">
        <f t="shared" si="1362"/>
        <v>0.32461936492481319</v>
      </c>
      <c r="F77" s="1033">
        <f t="shared" si="1219"/>
        <v>9.1157318598351234E-3</v>
      </c>
      <c r="G77" s="805">
        <f>DATI!H74</f>
        <v>1558110.6863600002</v>
      </c>
      <c r="H77" s="806">
        <f t="shared" si="1006"/>
        <v>4268.7964009863017</v>
      </c>
      <c r="I77" s="813">
        <f t="shared" si="1007"/>
        <v>475.04185631218098</v>
      </c>
      <c r="J77" s="808">
        <f t="shared" si="1220"/>
        <v>1.3014845378415918</v>
      </c>
      <c r="K77" s="809">
        <f t="shared" si="1008"/>
        <v>6.4904650636995092E-3</v>
      </c>
      <c r="L77" s="809">
        <f t="shared" si="1363"/>
        <v>-2.6015517479815553E-3</v>
      </c>
      <c r="M77" s="809">
        <f t="shared" si="1221"/>
        <v>0.32187448956492687</v>
      </c>
      <c r="N77" s="810">
        <f>DATI!I74</f>
        <v>506765.26500000001</v>
      </c>
      <c r="O77" s="810"/>
      <c r="P77" s="810">
        <f>DATI!J74</f>
        <v>64277.210900000005</v>
      </c>
      <c r="Q77" s="806">
        <f>DATI!K74</f>
        <v>63777.725900000005</v>
      </c>
      <c r="R77" s="806">
        <f>DATI!L74</f>
        <v>496.94499999999999</v>
      </c>
      <c r="S77" s="806">
        <f t="shared" si="1416"/>
        <v>2.5400000000005889</v>
      </c>
      <c r="T77" s="810">
        <f>DATI!M74</f>
        <v>49347.161</v>
      </c>
      <c r="U77" s="806">
        <f>DATI!N74</f>
        <v>49347.161</v>
      </c>
      <c r="V77" s="806">
        <f>DATI!O74</f>
        <v>0</v>
      </c>
      <c r="W77" s="811">
        <f t="shared" si="1389"/>
        <v>0</v>
      </c>
      <c r="X77" s="812">
        <f>DATI!P74</f>
        <v>904426.42426</v>
      </c>
      <c r="Y77" s="806">
        <f>DATI!Q74</f>
        <v>36202.003200000006</v>
      </c>
      <c r="Z77" s="810">
        <f>DATI!R74</f>
        <v>30407.159199999998</v>
      </c>
      <c r="AA77" s="810">
        <f>DATI!U74</f>
        <v>280.56</v>
      </c>
      <c r="AB77" s="810">
        <f>DATI!V74</f>
        <v>2606.9059999999999</v>
      </c>
      <c r="AC77" s="810">
        <f>DATI!W74</f>
        <v>1050845.9363599999</v>
      </c>
      <c r="AD77" s="813">
        <f t="shared" si="1009"/>
        <v>320.38532863975723</v>
      </c>
      <c r="AE77" s="809">
        <f t="shared" si="1364"/>
        <v>2.8408036511921621E-2</v>
      </c>
      <c r="AF77" s="809">
        <f t="shared" si="1365"/>
        <v>1.9118029818572139E-2</v>
      </c>
      <c r="AG77" s="814">
        <f t="shared" si="1010"/>
        <v>0.67443599839171042</v>
      </c>
      <c r="AH77" s="815">
        <f t="shared" si="1366"/>
        <v>507262.21</v>
      </c>
      <c r="AI77" s="806">
        <f t="shared" si="1367"/>
        <v>1389.7594794520548</v>
      </c>
      <c r="AJ77" s="813">
        <f t="shared" si="1011"/>
        <v>154.65575326895825</v>
      </c>
      <c r="AK77" s="808">
        <f t="shared" si="1012"/>
        <v>0.42371439251769383</v>
      </c>
      <c r="AL77" s="809">
        <f t="shared" si="1368"/>
        <v>-3.6072054836302075E-2</v>
      </c>
      <c r="AM77" s="809">
        <f t="shared" si="1369"/>
        <v>-4.4779587979323889E-2</v>
      </c>
      <c r="AN77" s="816">
        <f>DATI!EH74/1000</f>
        <v>801.43399999999997</v>
      </c>
      <c r="AO77" s="817">
        <f>DATI!EI74/1000</f>
        <v>41.93</v>
      </c>
      <c r="AP77" s="817">
        <f>DATI!EJ74/1000</f>
        <v>0.5</v>
      </c>
      <c r="AQ77" s="817">
        <f>DATI!EK74/1000</f>
        <v>1254.5060000000001</v>
      </c>
      <c r="AR77" s="817">
        <f>DATI!EL74/1000</f>
        <v>508.17</v>
      </c>
      <c r="AS77" s="817">
        <f>DATI!EM74/1000</f>
        <v>0.36599999999999999</v>
      </c>
      <c r="AT77" s="817">
        <f>DATI!EN74/1000</f>
        <v>0</v>
      </c>
      <c r="AU77" s="1034"/>
      <c r="AV77" s="1034"/>
      <c r="AW77" s="817">
        <f>DATI!EQ74/1000</f>
        <v>0</v>
      </c>
      <c r="AX77" s="1034"/>
      <c r="AY77" s="1034"/>
      <c r="AZ77" s="1034"/>
      <c r="BA77" s="1034"/>
      <c r="BB77" s="818">
        <f>DATI!DE74/1000</f>
        <v>199.184</v>
      </c>
      <c r="BC77" s="819">
        <f>DATI!DF74/1000</f>
        <v>1302.5719999999999</v>
      </c>
      <c r="BD77" s="819">
        <f>DATI!DG74/1000</f>
        <v>540.89099999999996</v>
      </c>
      <c r="BE77" s="819">
        <f>DATI!DH74/1000</f>
        <v>184134.2463</v>
      </c>
      <c r="BF77" s="819">
        <f>DATI!DI74/1000</f>
        <v>405.6739</v>
      </c>
      <c r="BG77" s="819">
        <f>DATI!DJ74/1000</f>
        <v>54747.974799999996</v>
      </c>
      <c r="BH77" s="819">
        <f>DATI!DK74/1000</f>
        <v>10627.159900000001</v>
      </c>
      <c r="BI77" s="819">
        <f>DATI!DL74/1000</f>
        <v>84677.78</v>
      </c>
      <c r="BJ77" s="819">
        <f>DATI!DM74/1000</f>
        <v>465.892</v>
      </c>
      <c r="BK77" s="819">
        <f>DATI!DN74/1000</f>
        <v>121.13800000000001</v>
      </c>
      <c r="BL77" s="819">
        <f>DATI!DO74/1000</f>
        <v>250.40711999999999</v>
      </c>
      <c r="BM77" s="819">
        <f>DATI!DP74/1000</f>
        <v>31006.882299999997</v>
      </c>
      <c r="BN77" s="819">
        <f>DATI!DQ74/1000</f>
        <v>570.68700000000001</v>
      </c>
      <c r="BO77" s="819">
        <f>DATI!DR74/1000</f>
        <v>13252.89734</v>
      </c>
      <c r="BP77" s="819">
        <f>DATI!DS74/1000</f>
        <v>9764.5689999999995</v>
      </c>
      <c r="BQ77" s="819">
        <f>DATI!DT74/1000</f>
        <v>104.38220000000001</v>
      </c>
      <c r="BR77" s="819">
        <f>DATI!DU74/1000</f>
        <v>311937.14899999998</v>
      </c>
      <c r="BS77" s="819">
        <f>DATI!DV74/1000</f>
        <v>54141.0245</v>
      </c>
      <c r="BT77" s="819">
        <f>DATI!DW74/1000</f>
        <v>12.99</v>
      </c>
      <c r="BU77" s="819">
        <f>DATI!DX74/1000</f>
        <v>1924.2609</v>
      </c>
      <c r="BV77" s="820">
        <f>DATI!DY74/1000</f>
        <v>144238.663</v>
      </c>
      <c r="BW77" s="816">
        <f>DATI!DZ74/1000</f>
        <v>539.91</v>
      </c>
      <c r="BX77" s="817">
        <f>DATI!EA74/1000</f>
        <v>0</v>
      </c>
      <c r="BY77" s="817">
        <f>DATI!EB74/1000</f>
        <v>0.84</v>
      </c>
      <c r="BZ77" s="817">
        <f>DATI!EC74/1000</f>
        <v>0</v>
      </c>
      <c r="CA77" s="817">
        <f>DATI!ED74/1000</f>
        <v>0</v>
      </c>
      <c r="CB77" s="817">
        <f>DATI!EE74/1000</f>
        <v>0.14099999999999999</v>
      </c>
      <c r="CC77" s="817">
        <f>DATI!EF74/1000</f>
        <v>0</v>
      </c>
      <c r="CD77" s="821">
        <f>DATI!EG74/1000</f>
        <v>0</v>
      </c>
      <c r="CE77" s="816">
        <f t="shared" si="1230"/>
        <v>6.0727866085518535E-2</v>
      </c>
      <c r="CF77" s="817">
        <f t="shared" si="1231"/>
        <v>0.39713239006519624</v>
      </c>
      <c r="CG77" s="817">
        <f t="shared" si="1232"/>
        <v>0.16490860819574968</v>
      </c>
      <c r="CH77" s="817">
        <f t="shared" si="1233"/>
        <v>56.13944820399373</v>
      </c>
      <c r="CI77" s="817">
        <f t="shared" si="1234"/>
        <v>0.12368317873719796</v>
      </c>
      <c r="CJ77" s="817">
        <f t="shared" si="1235"/>
        <v>16.691740712646311</v>
      </c>
      <c r="CK77" s="817">
        <f t="shared" si="1236"/>
        <v>3.240043092199135</v>
      </c>
      <c r="CL77" s="817">
        <f t="shared" si="1237"/>
        <v>25.816837116731261</v>
      </c>
      <c r="CM77" s="817">
        <f t="shared" si="1238"/>
        <v>0.1420426690211784</v>
      </c>
      <c r="CN77" s="817">
        <f t="shared" si="1239"/>
        <v>3.6932947635691341E-2</v>
      </c>
      <c r="CO77" s="817">
        <f t="shared" si="1240"/>
        <v>7.6344937596495549E-2</v>
      </c>
      <c r="CP77" s="817">
        <f t="shared" si="1241"/>
        <v>9.4534791752542109</v>
      </c>
      <c r="CQ77" s="817">
        <f t="shared" si="1242"/>
        <v>0.17399290963504255</v>
      </c>
      <c r="CR77" s="817">
        <f t="shared" si="1243"/>
        <v>4.0405864673299297</v>
      </c>
      <c r="CS77" s="817">
        <f t="shared" si="1244"/>
        <v>2.9770535716463451</v>
      </c>
      <c r="CT77" s="817">
        <f t="shared" si="1245"/>
        <v>3.1824384806569871E-2</v>
      </c>
      <c r="CU77" s="817">
        <f t="shared" si="1246"/>
        <v>95.104413063149863</v>
      </c>
      <c r="CV77" s="817">
        <f t="shared" si="1247"/>
        <v>16.506691730102709</v>
      </c>
      <c r="CW77" s="817">
        <f t="shared" si="1248"/>
        <v>3.9604334708153556E-3</v>
      </c>
      <c r="CX77" s="817">
        <f t="shared" si="1249"/>
        <v>0.58667492493774276</v>
      </c>
      <c r="CY77" s="821">
        <f t="shared" si="1250"/>
        <v>43.975952943099031</v>
      </c>
      <c r="CZ77" s="805">
        <f>DATI!AA74</f>
        <v>1525614.1371799998</v>
      </c>
      <c r="DA77" s="806">
        <f t="shared" si="1251"/>
        <v>4179.7647593972597</v>
      </c>
      <c r="DB77" s="813">
        <f t="shared" si="288"/>
        <v>465.13420265102081</v>
      </c>
      <c r="DC77" s="808">
        <f t="shared" si="1252"/>
        <v>1.2743402812356734</v>
      </c>
      <c r="DD77" s="822">
        <f t="shared" si="1390"/>
        <v>4.1899574948530711E-3</v>
      </c>
      <c r="DE77" s="823">
        <f t="shared" si="1253"/>
        <v>-4.8812779441101432E-3</v>
      </c>
      <c r="DF77" s="806">
        <f t="shared" si="1391"/>
        <v>6365.5868499998469</v>
      </c>
      <c r="DG77" s="824">
        <f t="shared" si="1392"/>
        <v>-2.281586381734428</v>
      </c>
      <c r="DH77" s="825">
        <f t="shared" si="1370"/>
        <v>0.32391965570526421</v>
      </c>
      <c r="DI77" s="826">
        <f>DATI!AB74+DATI!AG74</f>
        <v>920362.3446195845</v>
      </c>
      <c r="DJ77" s="806">
        <f t="shared" si="1371"/>
        <v>2521.5406701906427</v>
      </c>
      <c r="DK77" s="827">
        <f t="shared" si="290"/>
        <v>280.60306658271742</v>
      </c>
      <c r="DL77" s="828">
        <f t="shared" si="291"/>
        <v>0.76877552488415735</v>
      </c>
      <c r="DM77" s="829">
        <f t="shared" si="1393"/>
        <v>0.6032733455923629</v>
      </c>
      <c r="DN77" s="830">
        <f t="shared" si="1394"/>
        <v>1.944342065739995E-2</v>
      </c>
      <c r="DO77" s="830">
        <f t="shared" si="1395"/>
        <v>1.100000000000001E-2</v>
      </c>
      <c r="DP77" s="830">
        <f t="shared" si="1396"/>
        <v>2.3714845258362052E-2</v>
      </c>
      <c r="DQ77" s="830">
        <f t="shared" si="1397"/>
        <v>1.4467233972876728E-2</v>
      </c>
      <c r="DR77" s="831">
        <f t="shared" si="1398"/>
        <v>21320.635023875511</v>
      </c>
      <c r="DS77" s="831">
        <f t="shared" si="1399"/>
        <v>4.0016573052446347</v>
      </c>
      <c r="DT77" s="832">
        <f t="shared" si="1372"/>
        <v>0.30400240939760065</v>
      </c>
      <c r="DU77" s="833" t="str">
        <f>DATI!AI74</f>
        <v>37/37</v>
      </c>
      <c r="DV77" s="832">
        <f>DATI!AJ74/DATI!AK74</f>
        <v>1</v>
      </c>
      <c r="DW77" s="834">
        <f>DATI!AB74</f>
        <v>904738.32627999992</v>
      </c>
      <c r="DX77" s="806">
        <f t="shared" si="1254"/>
        <v>2478.7351404931505</v>
      </c>
      <c r="DY77" s="835">
        <f t="shared" si="1013"/>
        <v>275.83956502915902</v>
      </c>
      <c r="DZ77" s="808">
        <f t="shared" si="1014"/>
        <v>0.75572483569632598</v>
      </c>
      <c r="EA77" s="829">
        <f t="shared" si="1400"/>
        <v>0.59303221190146471</v>
      </c>
      <c r="EB77" s="825">
        <f t="shared" si="1401"/>
        <v>2.1726159410610492E-2</v>
      </c>
      <c r="EC77" s="836">
        <f t="shared" si="1402"/>
        <v>605251.79256041534</v>
      </c>
      <c r="ED77" s="837">
        <f t="shared" si="1255"/>
        <v>1658.2240892066175</v>
      </c>
      <c r="EE77" s="838">
        <f t="shared" si="296"/>
        <v>184.53113606830343</v>
      </c>
      <c r="EF77" s="839">
        <f t="shared" si="297"/>
        <v>0.50556475635151621</v>
      </c>
      <c r="EG77" s="840">
        <f t="shared" si="1256"/>
        <v>-2.4113001004906209E-2</v>
      </c>
      <c r="EH77" s="840">
        <f t="shared" si="1257"/>
        <v>-3.2928564896614498E-2</v>
      </c>
      <c r="EI77" s="822">
        <f t="shared" si="1258"/>
        <v>0.39672665440763716</v>
      </c>
      <c r="EJ77" s="841">
        <f t="shared" si="1259"/>
        <v>-14955.048173875664</v>
      </c>
      <c r="EK77" s="841">
        <f t="shared" si="1260"/>
        <v>-6.2832436869790627</v>
      </c>
      <c r="EL77" s="805">
        <f>DATI!AD74</f>
        <v>507251.43900000001</v>
      </c>
      <c r="EM77" s="806">
        <f t="shared" si="1261"/>
        <v>1389.7299698630138</v>
      </c>
      <c r="EN77" s="835">
        <f t="shared" si="300"/>
        <v>154.65246937142828</v>
      </c>
      <c r="EO77" s="808">
        <f t="shared" si="1262"/>
        <v>0.42370539553815967</v>
      </c>
      <c r="EP77" s="822">
        <f t="shared" si="1403"/>
        <v>-3.5654493773108788E-2</v>
      </c>
      <c r="EQ77" s="823">
        <f t="shared" si="1404"/>
        <v>-4.4365798906366168E-2</v>
      </c>
      <c r="ER77" s="822">
        <f t="shared" si="1373"/>
        <v>0.37785126307264488</v>
      </c>
      <c r="ES77" s="806">
        <f t="shared" si="1405"/>
        <v>-18754.474569999962</v>
      </c>
      <c r="ET77" s="822">
        <f t="shared" si="1263"/>
        <v>0.33248999641391752</v>
      </c>
      <c r="EU77" s="824">
        <f t="shared" si="1406"/>
        <v>-7.1798187514151834</v>
      </c>
      <c r="EV77" s="805">
        <f>DATI!AE74</f>
        <v>64277.210900000005</v>
      </c>
      <c r="EW77" s="806">
        <f t="shared" si="1264"/>
        <v>176.10194767123289</v>
      </c>
      <c r="EX77" s="835">
        <f t="shared" si="304"/>
        <v>19.59704522394285</v>
      </c>
      <c r="EY77" s="808">
        <f t="shared" si="1015"/>
        <v>5.3690534860117399E-2</v>
      </c>
      <c r="EZ77" s="822">
        <f t="shared" si="1407"/>
        <v>2.7922950861771344E-2</v>
      </c>
      <c r="FA77" s="823">
        <f t="shared" si="1408"/>
        <v>1.8637326134311606E-2</v>
      </c>
      <c r="FB77" s="806">
        <f t="shared" si="1409"/>
        <v>1746.0544100000043</v>
      </c>
      <c r="FC77" s="824">
        <f t="shared" si="1410"/>
        <v>0.35855403462735325</v>
      </c>
      <c r="FD77" s="806">
        <f>DATI!AG74</f>
        <v>15624.018339584527</v>
      </c>
      <c r="FE77" s="822">
        <f t="shared" si="1265"/>
        <v>1.0241133690898097E-2</v>
      </c>
      <c r="FF77" s="806">
        <f t="shared" si="1411"/>
        <v>48653.192560415482</v>
      </c>
      <c r="FG77" s="822">
        <f t="shared" si="1374"/>
        <v>1.4833543670384459E-2</v>
      </c>
      <c r="FH77" s="805">
        <f>DATI!AF74</f>
        <v>49347.161</v>
      </c>
      <c r="FI77" s="806">
        <f t="shared" si="1375"/>
        <v>135.19770136986301</v>
      </c>
      <c r="FJ77" s="830">
        <f t="shared" si="1266"/>
        <v>3.2345768040151407E-2</v>
      </c>
      <c r="FK77" s="830">
        <f t="shared" si="1376"/>
        <v>9.0125441685636708E-3</v>
      </c>
      <c r="FL77" s="842">
        <f>DATI!AL74</f>
        <v>17939.710185385422</v>
      </c>
      <c r="FM77" s="843" t="str">
        <f>DATI!AM74</f>
        <v>18/18</v>
      </c>
      <c r="FN77" s="844">
        <f>DATI!AN74/DATI!AO74</f>
        <v>1</v>
      </c>
      <c r="FO77" s="809">
        <f t="shared" si="1377"/>
        <v>0.36354087695917142</v>
      </c>
      <c r="FP77" s="845">
        <f t="shared" si="1267"/>
        <v>1.1759008879234581E-2</v>
      </c>
      <c r="FQ77" s="809">
        <f t="shared" si="1378"/>
        <v>0.24828240625078132</v>
      </c>
      <c r="FR77" s="805">
        <f>DATI!AP74</f>
        <v>47715.5962</v>
      </c>
      <c r="FS77" s="842">
        <f>DATI!AQ74</f>
        <v>41.424999999999997</v>
      </c>
      <c r="FT77" s="842">
        <f>DATI!AR74</f>
        <v>30407.159199999998</v>
      </c>
      <c r="FU77" s="818">
        <f>DATI!AS74/1000</f>
        <v>266.214</v>
      </c>
      <c r="FV77" s="819">
        <f>DATI!AT74/1000</f>
        <v>1307.519</v>
      </c>
      <c r="FW77" s="819">
        <f>DATI!AU74/1000</f>
        <v>62.164000000000001</v>
      </c>
      <c r="FX77" s="819">
        <f>DATI!AV74/1000</f>
        <v>184134.2463</v>
      </c>
      <c r="FY77" s="819">
        <f>DATI!AW74/1000</f>
        <v>405.6739</v>
      </c>
      <c r="FZ77" s="819">
        <f>DATI!AX74/1000</f>
        <v>54760.360799999995</v>
      </c>
      <c r="GA77" s="819">
        <f>DATI!AY74/1000</f>
        <v>10656.5699</v>
      </c>
      <c r="GB77" s="819">
        <f>DATI!AZ74/1000</f>
        <v>84677.78</v>
      </c>
      <c r="GC77" s="819">
        <f>DATI!BA74/1000</f>
        <v>465.892</v>
      </c>
      <c r="GD77" s="819">
        <f>DATI!BB74/1000</f>
        <v>337.33600000000001</v>
      </c>
      <c r="GE77" s="819">
        <f>DATI!BC74/1000</f>
        <v>250.41612000000001</v>
      </c>
      <c r="GF77" s="819">
        <f>DATI!BD74/1000</f>
        <v>31006.882299999997</v>
      </c>
      <c r="GG77" s="819">
        <f>DATI!BE74/1000</f>
        <v>570.68700000000001</v>
      </c>
      <c r="GH77" s="819">
        <f>DATI!BF74/1000</f>
        <v>13252.89734</v>
      </c>
      <c r="GI77" s="819">
        <f>DATI!BG74/1000</f>
        <v>1.26162</v>
      </c>
      <c r="GJ77" s="819">
        <f>DATI!BH74/1000</f>
        <v>9764.5689999999995</v>
      </c>
      <c r="GK77" s="819">
        <f>DATI!BI74/1000</f>
        <v>108.95020000000001</v>
      </c>
      <c r="GL77" s="819">
        <f>DATI!BJ74/1000</f>
        <v>311937.14899999998</v>
      </c>
      <c r="GM77" s="819">
        <f>DATI!BK74/1000</f>
        <v>54141.0245</v>
      </c>
      <c r="GN77" s="819">
        <f>DATI!BL74/1000</f>
        <v>12.99</v>
      </c>
      <c r="GO77" s="819">
        <f>DATI!BM74/1000</f>
        <v>1924.2609</v>
      </c>
      <c r="GP77" s="820">
        <f>DATI!BN74/1000</f>
        <v>144693.48240000001</v>
      </c>
      <c r="GQ77" s="816">
        <f>DATI!BO74/1000</f>
        <v>61.183</v>
      </c>
      <c r="GR77" s="817">
        <f>DATI!BP74/1000</f>
        <v>0</v>
      </c>
      <c r="GS77" s="817">
        <f>DATI!BQ74/1000</f>
        <v>0.84</v>
      </c>
      <c r="GT77" s="817">
        <f>DATI!BR74/1000</f>
        <v>0</v>
      </c>
      <c r="GU77" s="817">
        <f>DATI!BS74/1000</f>
        <v>0</v>
      </c>
      <c r="GV77" s="817">
        <f>DATI!BT74/1000</f>
        <v>0.14099999999999999</v>
      </c>
      <c r="GW77" s="817">
        <f>DATI!BU74/1000</f>
        <v>0</v>
      </c>
      <c r="GX77" s="821">
        <f>DATI!BV74/1000</f>
        <v>0</v>
      </c>
      <c r="GY77" s="816">
        <f t="shared" si="1271"/>
        <v>8.1164190608132333E-2</v>
      </c>
      <c r="GZ77" s="817">
        <f t="shared" si="1272"/>
        <v>0.3986406475232504</v>
      </c>
      <c r="HA77" s="817">
        <f t="shared" si="1273"/>
        <v>1.895276260814209E-2</v>
      </c>
      <c r="HB77" s="817">
        <f t="shared" si="1274"/>
        <v>56.13944820399373</v>
      </c>
      <c r="HC77" s="817">
        <f t="shared" si="1275"/>
        <v>0.12368317873719796</v>
      </c>
      <c r="HD77" s="817">
        <f t="shared" si="1276"/>
        <v>16.69551699663165</v>
      </c>
      <c r="HE77" s="817">
        <f t="shared" si="1277"/>
        <v>3.249009708702344</v>
      </c>
      <c r="HF77" s="817">
        <f t="shared" si="1278"/>
        <v>25.816837116731261</v>
      </c>
      <c r="HG77" s="817">
        <f t="shared" si="1279"/>
        <v>0.1420426690211784</v>
      </c>
      <c r="HH77" s="817">
        <f t="shared" si="1280"/>
        <v>0.10284809740654109</v>
      </c>
      <c r="HI77" s="817">
        <f t="shared" si="1281"/>
        <v>7.6347681545782489E-2</v>
      </c>
      <c r="HJ77" s="817">
        <f t="shared" si="1282"/>
        <v>9.4534791752542109</v>
      </c>
      <c r="HK77" s="817">
        <f t="shared" si="1283"/>
        <v>0.17399290963504255</v>
      </c>
      <c r="HL77" s="817">
        <f t="shared" si="1284"/>
        <v>4.0405864673299297</v>
      </c>
      <c r="HM77" s="817">
        <f t="shared" si="1285"/>
        <v>3.8464681104311536E-4</v>
      </c>
      <c r="HN77" s="817">
        <f t="shared" si="1286"/>
        <v>2.9770535716463451</v>
      </c>
      <c r="HO77" s="817">
        <f t="shared" si="1287"/>
        <v>3.3217091511318492E-2</v>
      </c>
      <c r="HP77" s="817">
        <f t="shared" si="1288"/>
        <v>95.104413063149863</v>
      </c>
      <c r="HQ77" s="817">
        <f t="shared" si="1289"/>
        <v>16.506691730102709</v>
      </c>
      <c r="HR77" s="817">
        <f t="shared" si="1290"/>
        <v>3.9604334708153556E-3</v>
      </c>
      <c r="HS77" s="817">
        <f t="shared" si="1291"/>
        <v>0.58667492493774276</v>
      </c>
      <c r="HT77" s="821">
        <f t="shared" si="1292"/>
        <v>44.11461976180081</v>
      </c>
      <c r="HU77" s="846">
        <f t="shared" si="1379"/>
        <v>605249.25256041542</v>
      </c>
      <c r="HV77" s="847">
        <f t="shared" si="1417"/>
        <v>507748.38399999985</v>
      </c>
      <c r="HW77" s="848">
        <f t="shared" si="1412"/>
        <v>0</v>
      </c>
      <c r="HX77" s="849">
        <f>DATI!CQ74</f>
        <v>0</v>
      </c>
      <c r="HY77" s="849">
        <f>DATI!CT74</f>
        <v>0</v>
      </c>
      <c r="HZ77" s="850">
        <f t="shared" si="1293"/>
        <v>-1</v>
      </c>
      <c r="IA77" s="850">
        <f t="shared" si="1294"/>
        <v>0</v>
      </c>
      <c r="IB77" s="822">
        <f t="shared" si="1295"/>
        <v>0</v>
      </c>
      <c r="IC77" s="849">
        <f>DATI!CV74</f>
        <v>17007.014656046718</v>
      </c>
      <c r="ID77" s="851">
        <f t="shared" si="1380"/>
        <v>17007.014656046718</v>
      </c>
      <c r="IE77" s="852">
        <f t="shared" si="1296"/>
        <v>1.114765145496298E-2</v>
      </c>
      <c r="IF77" s="852">
        <f t="shared" si="1297"/>
        <v>2.8099191505154473E-2</v>
      </c>
      <c r="IG77" s="848">
        <f t="shared" si="1413"/>
        <v>0</v>
      </c>
      <c r="IH77" s="830">
        <f t="shared" si="1016"/>
        <v>0</v>
      </c>
      <c r="II77" s="849">
        <f>DATI!CX74</f>
        <v>0</v>
      </c>
      <c r="IJ77" s="849">
        <f>DATI!DA74</f>
        <v>0</v>
      </c>
      <c r="IK77" s="854">
        <f>DATI!CS74</f>
        <v>342869.60015410272</v>
      </c>
      <c r="IL77" s="834">
        <f t="shared" si="1381"/>
        <v>153659.97900278593</v>
      </c>
      <c r="IM77" s="834">
        <f t="shared" si="1382"/>
        <v>99069.744651578454</v>
      </c>
      <c r="IN77" s="822">
        <f t="shared" si="1299"/>
        <v>0.1007200806927606</v>
      </c>
      <c r="IO77" s="822">
        <f t="shared" si="1300"/>
        <v>0.25387884140748729</v>
      </c>
      <c r="IP77" s="848">
        <f t="shared" si="1383"/>
        <v>58617.337848683062</v>
      </c>
      <c r="IQ77" s="830">
        <f t="shared" si="1017"/>
        <v>3.7620779038248363E-2</v>
      </c>
      <c r="IR77" s="849">
        <f>DATI!CZ74</f>
        <v>247826.95899999986</v>
      </c>
      <c r="IS77" s="834">
        <f t="shared" si="1414"/>
        <v>451589.27355762949</v>
      </c>
      <c r="IT77" s="854">
        <f>DATI!CR74</f>
        <v>262379.6524063127</v>
      </c>
      <c r="IU77" s="855">
        <f>DATI!CU74</f>
        <v>189209.62115131679</v>
      </c>
      <c r="IV77" s="822">
        <f t="shared" si="1302"/>
        <v>-3.2729512227580818E-2</v>
      </c>
      <c r="IW77" s="830">
        <f t="shared" si="1303"/>
        <v>0.29600490881158414</v>
      </c>
      <c r="IX77" s="822">
        <f t="shared" si="1384"/>
        <v>0.74612115859251271</v>
      </c>
      <c r="IY77" s="854">
        <f>DATI!CW74</f>
        <v>37583.21969516074</v>
      </c>
      <c r="IZ77" s="856">
        <f t="shared" si="1385"/>
        <v>489172.49325279024</v>
      </c>
      <c r="JA77" s="857">
        <f t="shared" si="1304"/>
        <v>0.32063972228062482</v>
      </c>
      <c r="JB77" s="857">
        <f t="shared" si="1305"/>
        <v>0.80821660032361875</v>
      </c>
      <c r="JC77" s="858">
        <f t="shared" si="1415"/>
        <v>449131.04615131678</v>
      </c>
      <c r="JD77" s="830">
        <f t="shared" si="1018"/>
        <v>0.28825362028711832</v>
      </c>
      <c r="JE77" s="849">
        <f>DATI!CY74</f>
        <v>259921.42499999999</v>
      </c>
      <c r="JF77" s="849">
        <f>DATI!DB74</f>
        <v>189209.62115131679</v>
      </c>
      <c r="JG77" s="826">
        <f t="shared" si="1307"/>
        <v>890415.26019544376</v>
      </c>
      <c r="JH77" s="808">
        <f t="shared" si="350"/>
        <v>271.47270203254806</v>
      </c>
      <c r="JI77" s="829">
        <f t="shared" si="1308"/>
        <v>0.58364381824706957</v>
      </c>
      <c r="JJ77" s="843" t="str">
        <f>DATI!CN74</f>
        <v>20/29</v>
      </c>
      <c r="JK77" s="844">
        <f>DATI!CO74/DATI!CP74</f>
        <v>0.9828266060558426</v>
      </c>
      <c r="JL77" s="859">
        <f t="shared" si="1386"/>
        <v>2.2696200505459944E-2</v>
      </c>
      <c r="JM77" s="860">
        <f t="shared" si="1309"/>
        <v>1.8429026174265055E-2</v>
      </c>
      <c r="JN77" s="861">
        <f t="shared" si="1310"/>
        <v>1342004.5337530733</v>
      </c>
      <c r="JO77" s="834">
        <f t="shared" si="1311"/>
        <v>1379587.7534482339</v>
      </c>
      <c r="JP77" s="829">
        <f t="shared" si="1312"/>
        <v>0.87964872705865382</v>
      </c>
      <c r="JQ77" s="830">
        <f t="shared" si="1313"/>
        <v>-7.367746612604309E-4</v>
      </c>
      <c r="JR77" s="862">
        <f t="shared" si="1314"/>
        <v>0.90428354052769444</v>
      </c>
      <c r="JS77" s="825">
        <f t="shared" si="1315"/>
        <v>-2.1988551088922836E-3</v>
      </c>
      <c r="JT77" s="818">
        <f>DATI!BW74</f>
        <v>175471.62669604883</v>
      </c>
      <c r="JU77" s="819">
        <f>DATI!BX74</f>
        <v>151949.85088875354</v>
      </c>
      <c r="JV77" s="819">
        <f>DATI!BY74</f>
        <v>69550.268402554764</v>
      </c>
      <c r="JW77" s="819">
        <f>DATI!BZ74</f>
        <v>311937.14899999998</v>
      </c>
      <c r="JX77" s="819">
        <f>DATI!CA74</f>
        <v>54141.0245</v>
      </c>
      <c r="JY77" s="819">
        <f>DATI!CB74</f>
        <v>52495.578839210917</v>
      </c>
      <c r="JZ77" s="819">
        <f>DATI!CC74</f>
        <v>15685.760350492475</v>
      </c>
      <c r="KA77" s="819">
        <f>DATI!CD74</f>
        <v>1016.2361100585232</v>
      </c>
      <c r="KB77" s="819">
        <f>DATI!CE74</f>
        <v>11927.607290026306</v>
      </c>
      <c r="KC77" s="819">
        <f>DATI!CF74</f>
        <v>0</v>
      </c>
      <c r="KD77" s="819">
        <f>DATI!CG74</f>
        <v>2594.7435399999999</v>
      </c>
      <c r="KE77" s="819">
        <f>DATI!CH74</f>
        <v>260.88972507762907</v>
      </c>
      <c r="KF77" s="819">
        <f>DATI!CI74</f>
        <v>330.58928643417357</v>
      </c>
      <c r="KG77" s="819">
        <f>DATI!CJ74</f>
        <v>456.57416888618468</v>
      </c>
      <c r="KH77" s="819">
        <f>DATI!CK74</f>
        <v>8788.1118671945333</v>
      </c>
      <c r="KI77" s="819">
        <f>DATI!CL74</f>
        <v>2840.2645457358603</v>
      </c>
      <c r="KJ77" s="863">
        <f t="shared" si="353"/>
        <v>53.498360550073059</v>
      </c>
      <c r="KK77" s="864">
        <f t="shared" si="1317"/>
        <v>1.285552026659355E-2</v>
      </c>
      <c r="KL77" s="865">
        <f t="shared" si="354"/>
        <v>46.326964999632168</v>
      </c>
      <c r="KM77" s="864">
        <f t="shared" si="1318"/>
        <v>-2.9251936783690737E-2</v>
      </c>
      <c r="KN77" s="865">
        <f t="shared" si="355"/>
        <v>21.20471215440104</v>
      </c>
      <c r="KO77" s="864">
        <f t="shared" si="1319"/>
        <v>9.2961194081971496E-2</v>
      </c>
      <c r="KP77" s="865">
        <f t="shared" si="356"/>
        <v>95.104413063149863</v>
      </c>
      <c r="KQ77" s="864">
        <f t="shared" si="1320"/>
        <v>2.3752619241673944E-2</v>
      </c>
      <c r="KR77" s="865">
        <f t="shared" si="357"/>
        <v>16.506691730102709</v>
      </c>
      <c r="KS77" s="864">
        <f t="shared" si="1321"/>
        <v>-3.180709291667199E-2</v>
      </c>
      <c r="KT77" s="865">
        <f t="shared" si="358"/>
        <v>16.00502290258947</v>
      </c>
      <c r="KU77" s="864">
        <f t="shared" si="1322"/>
        <v>-3.2760509634977279E-2</v>
      </c>
      <c r="KV77" s="865">
        <f t="shared" si="359"/>
        <v>4.7823256587589533</v>
      </c>
      <c r="KW77" s="864">
        <f t="shared" si="1323"/>
        <v>7.6178988810283482E-2</v>
      </c>
      <c r="KX77" s="865">
        <f t="shared" si="360"/>
        <v>0.30983337217297713</v>
      </c>
      <c r="KY77" s="864">
        <f t="shared" si="1324"/>
        <v>0.55499684164005714</v>
      </c>
      <c r="KZ77" s="865">
        <f t="shared" si="361"/>
        <v>3.6365277242618488</v>
      </c>
      <c r="LA77" s="864">
        <f t="shared" si="1325"/>
        <v>7.3212104871427583E-2</v>
      </c>
      <c r="LB77" s="866" t="s">
        <v>177</v>
      </c>
      <c r="LC77" s="867" t="s">
        <v>177</v>
      </c>
      <c r="LD77" s="865">
        <f t="shared" si="362"/>
        <v>0.79109385404141053</v>
      </c>
      <c r="LE77" s="864">
        <f t="shared" si="1326"/>
        <v>1.5886217216055622E-2</v>
      </c>
      <c r="LF77" s="865">
        <f t="shared" si="363"/>
        <v>7.9540908344053765E-2</v>
      </c>
      <c r="LG77" s="864">
        <f t="shared" si="1327"/>
        <v>-1.3372576413478233E-2</v>
      </c>
      <c r="LH77" s="865">
        <f t="shared" si="364"/>
        <v>0.10079113742008204</v>
      </c>
      <c r="LI77" s="864">
        <f t="shared" si="1328"/>
        <v>5.3581431788736304E-2</v>
      </c>
      <c r="LJ77" s="865">
        <f t="shared" si="365"/>
        <v>0.13920181835000375</v>
      </c>
      <c r="LK77" s="864">
        <f t="shared" si="1329"/>
        <v>0.11043727247081087</v>
      </c>
      <c r="LL77" s="865">
        <f t="shared" si="366"/>
        <v>2.6793481435032223</v>
      </c>
      <c r="LM77" s="864">
        <f t="shared" si="1330"/>
        <v>5.4300075934407721E-2</v>
      </c>
      <c r="LN77" s="865">
        <f t="shared" si="367"/>
        <v>0.86594909722112945</v>
      </c>
      <c r="LO77" s="868">
        <f t="shared" si="1331"/>
        <v>4.1711280578940357E-2</v>
      </c>
      <c r="LP77" s="869">
        <f t="shared" si="1332"/>
        <v>0.11501704292043131</v>
      </c>
      <c r="LQ77" s="870">
        <f t="shared" si="1333"/>
        <v>9.9599136626790263E-2</v>
      </c>
      <c r="LR77" s="870">
        <f t="shared" si="1334"/>
        <v>4.5588374352058633E-2</v>
      </c>
      <c r="LS77" s="870">
        <f t="shared" si="1335"/>
        <v>0.20446660882193701</v>
      </c>
      <c r="LT77" s="870">
        <f t="shared" si="1336"/>
        <v>3.5488019664052288E-2</v>
      </c>
      <c r="LU77" s="870">
        <f t="shared" si="1337"/>
        <v>3.4409473247439641E-2</v>
      </c>
      <c r="LV77" s="870">
        <f t="shared" si="1338"/>
        <v>1.0281603957529261E-2</v>
      </c>
      <c r="LW77" s="870">
        <f t="shared" si="1339"/>
        <v>6.6611608092264447E-4</v>
      </c>
      <c r="LX77" s="871">
        <f t="shared" si="1340"/>
        <v>7.8182333260713791E-3</v>
      </c>
      <c r="LY77" s="872" t="s">
        <v>177</v>
      </c>
      <c r="LZ77" s="871">
        <f t="shared" si="1341"/>
        <v>1.7007862452010423E-3</v>
      </c>
      <c r="MA77" s="871">
        <f t="shared" si="1342"/>
        <v>1.7100636308986167E-4</v>
      </c>
      <c r="MB77" s="871">
        <f t="shared" si="1343"/>
        <v>2.1669259505240738E-4</v>
      </c>
      <c r="MC77" s="871">
        <f t="shared" si="1344"/>
        <v>2.9927237678206942E-4</v>
      </c>
      <c r="MD77" s="871">
        <f t="shared" si="1345"/>
        <v>5.7603765283919016E-3</v>
      </c>
      <c r="ME77" s="871">
        <f t="shared" si="1346"/>
        <v>1.8617188163882041E-3</v>
      </c>
      <c r="MF77" s="869">
        <f t="shared" si="1347"/>
        <v>0.1939473785945745</v>
      </c>
      <c r="MG77" s="870">
        <f t="shared" si="1348"/>
        <v>0.16794894885632142</v>
      </c>
      <c r="MH77" s="870">
        <f t="shared" si="1349"/>
        <v>7.6873352639457243E-2</v>
      </c>
      <c r="MI77" s="870">
        <f t="shared" si="1350"/>
        <v>0.3447816235248789</v>
      </c>
      <c r="MJ77" s="870">
        <f t="shared" si="1351"/>
        <v>5.984163920921854E-2</v>
      </c>
      <c r="MK77" s="870">
        <f t="shared" si="1352"/>
        <v>5.8022941345987039E-2</v>
      </c>
      <c r="ML77" s="870">
        <f t="shared" si="1353"/>
        <v>1.7337344837581269E-2</v>
      </c>
      <c r="MM77" s="870">
        <f t="shared" si="1354"/>
        <v>1.1232376042219492E-3</v>
      </c>
      <c r="MN77" s="871">
        <f t="shared" si="1355"/>
        <v>1.3183488466846414E-2</v>
      </c>
      <c r="MO77" s="872" t="s">
        <v>177</v>
      </c>
      <c r="MP77" s="871">
        <f t="shared" si="1356"/>
        <v>2.8679491789286426E-3</v>
      </c>
      <c r="MQ77" s="871">
        <f t="shared" si="1357"/>
        <v>2.8835931616860504E-4</v>
      </c>
      <c r="MR77" s="871">
        <f t="shared" si="1358"/>
        <v>3.6539768111013156E-4</v>
      </c>
      <c r="MS77" s="871">
        <f t="shared" si="1359"/>
        <v>5.0464775905258088E-4</v>
      </c>
      <c r="MT77" s="871">
        <f t="shared" si="1360"/>
        <v>9.7134294103892911E-3</v>
      </c>
      <c r="MU77" s="871">
        <f t="shared" si="1361"/>
        <v>3.1393215731383203E-3</v>
      </c>
      <c r="MV77" s="826">
        <f t="shared" si="1019"/>
        <v>920494.83621144376</v>
      </c>
      <c r="MW77" s="808">
        <f t="shared" si="1020"/>
        <v>271.47270203254806</v>
      </c>
      <c r="MX77" s="862">
        <f t="shared" si="1021"/>
        <v>0.5907762807030541</v>
      </c>
      <c r="MY77" s="1507"/>
      <c r="MZ77" s="1503"/>
      <c r="NA77" s="1504"/>
      <c r="NB77" s="861">
        <f t="shared" si="1387"/>
        <v>1342004.5337530733</v>
      </c>
      <c r="NC77" s="834">
        <f t="shared" si="1388"/>
        <v>1379587.7534482339</v>
      </c>
      <c r="ND77" s="829">
        <f t="shared" si="1022"/>
        <v>0.8613024385887591</v>
      </c>
      <c r="NE77" s="875">
        <f t="shared" si="1023"/>
        <v>0.88542345901700681</v>
      </c>
    </row>
    <row r="78" spans="1:369" outlineLevel="1" x14ac:dyDescent="0.2">
      <c r="A78" s="876" t="s">
        <v>186</v>
      </c>
      <c r="B78" s="559">
        <f>DATI!D75</f>
        <v>55</v>
      </c>
      <c r="C78" s="1516" t="str">
        <f>DATI!F75 &amp; "/" &amp; DATI!E75 &amp; " (" &amp; TEXT(DATI!F75/DATI!E75,"0,0%") &amp; ")"</f>
        <v>55/55 (100,0%)</v>
      </c>
      <c r="D78" s="560">
        <f>DATI!G75</f>
        <v>878267</v>
      </c>
      <c r="E78" s="561">
        <f t="shared" si="1362"/>
        <v>8.6922970567308744E-2</v>
      </c>
      <c r="F78" s="1035">
        <f t="shared" si="1219"/>
        <v>4.9568903865848148E-3</v>
      </c>
      <c r="G78" s="563">
        <f>DATI!H75</f>
        <v>371411.83613999997</v>
      </c>
      <c r="H78" s="564">
        <f t="shared" si="1006"/>
        <v>1017.5666743561643</v>
      </c>
      <c r="I78" s="565">
        <f t="shared" si="1007"/>
        <v>422.8917130439832</v>
      </c>
      <c r="J78" s="566">
        <f t="shared" si="1220"/>
        <v>1.1586074329972142</v>
      </c>
      <c r="K78" s="567">
        <f t="shared" si="1008"/>
        <v>4.125655049998388E-3</v>
      </c>
      <c r="L78" s="567">
        <f t="shared" si="1363"/>
        <v>-8.2713531748267416E-4</v>
      </c>
      <c r="M78" s="567">
        <f t="shared" si="1221"/>
        <v>7.6726253290270593E-2</v>
      </c>
      <c r="N78" s="568">
        <f>DATI!I75</f>
        <v>81726.33</v>
      </c>
      <c r="O78" s="568"/>
      <c r="P78" s="568">
        <f>DATI!J75</f>
        <v>19909.507100000003</v>
      </c>
      <c r="Q78" s="564">
        <f>DATI!K75</f>
        <v>19909.507100000003</v>
      </c>
      <c r="R78" s="564">
        <f>DATI!L75</f>
        <v>0</v>
      </c>
      <c r="S78" s="564">
        <f t="shared" si="1416"/>
        <v>0</v>
      </c>
      <c r="T78" s="568">
        <f>DATI!M75</f>
        <v>12962.26</v>
      </c>
      <c r="U78" s="564">
        <f>DATI!N75</f>
        <v>12962.26</v>
      </c>
      <c r="V78" s="564">
        <f>DATI!O75</f>
        <v>0</v>
      </c>
      <c r="W78" s="569">
        <f t="shared" si="1389"/>
        <v>0</v>
      </c>
      <c r="X78" s="570">
        <f>DATI!P75</f>
        <v>245918.60924000002</v>
      </c>
      <c r="Y78" s="564">
        <f>DATI!Q75</f>
        <v>12760.8608</v>
      </c>
      <c r="Z78" s="568">
        <f>DATI!R75</f>
        <v>10640.739800000001</v>
      </c>
      <c r="AA78" s="568">
        <f>DATI!U75</f>
        <v>117.36</v>
      </c>
      <c r="AB78" s="568">
        <f>DATI!V75</f>
        <v>137.03</v>
      </c>
      <c r="AC78" s="568">
        <f>DATI!W75</f>
        <v>289685.50614000007</v>
      </c>
      <c r="AD78" s="565">
        <f t="shared" si="1009"/>
        <v>329.83763040168884</v>
      </c>
      <c r="AE78" s="567">
        <f t="shared" si="1364"/>
        <v>3.6429182522897979E-2</v>
      </c>
      <c r="AF78" s="567">
        <f t="shared" si="1365"/>
        <v>3.1317056917940435E-2</v>
      </c>
      <c r="AG78" s="878">
        <f t="shared" si="1010"/>
        <v>0.77995765872901801</v>
      </c>
      <c r="AH78" s="572">
        <f t="shared" si="1366"/>
        <v>81726.33</v>
      </c>
      <c r="AI78" s="564">
        <f t="shared" si="1367"/>
        <v>223.90775342465753</v>
      </c>
      <c r="AJ78" s="565">
        <f t="shared" si="1011"/>
        <v>93.054082642294432</v>
      </c>
      <c r="AK78" s="566">
        <f t="shared" si="1012"/>
        <v>0.25494269217066967</v>
      </c>
      <c r="AL78" s="567">
        <f t="shared" si="1368"/>
        <v>-9.5771532485476402E-2</v>
      </c>
      <c r="AM78" s="567">
        <f t="shared" si="1369"/>
        <v>-0.10023158588754315</v>
      </c>
      <c r="AN78" s="579">
        <f>DATI!EH75/1000</f>
        <v>0</v>
      </c>
      <c r="AO78" s="580">
        <f>DATI!EI75/1000</f>
        <v>0</v>
      </c>
      <c r="AP78" s="580">
        <f>DATI!EJ75/1000</f>
        <v>0</v>
      </c>
      <c r="AQ78" s="580">
        <f>DATI!EK75/1000</f>
        <v>137.03</v>
      </c>
      <c r="AR78" s="580">
        <f>DATI!EL75/1000</f>
        <v>0</v>
      </c>
      <c r="AS78" s="580">
        <f>DATI!EM75/1000</f>
        <v>0</v>
      </c>
      <c r="AT78" s="580">
        <f>DATI!EN75/1000</f>
        <v>0</v>
      </c>
      <c r="AU78" s="1036"/>
      <c r="AV78" s="1036"/>
      <c r="AW78" s="580">
        <f>DATI!EQ75/1000</f>
        <v>0</v>
      </c>
      <c r="AX78" s="1036"/>
      <c r="AY78" s="1036"/>
      <c r="AZ78" s="1036"/>
      <c r="BA78" s="1036"/>
      <c r="BB78" s="576">
        <f>DATI!DE75/1000</f>
        <v>2.0819999999999999</v>
      </c>
      <c r="BC78" s="577">
        <f>DATI!DF75/1000</f>
        <v>0</v>
      </c>
      <c r="BD78" s="577">
        <f>DATI!DG75/1000</f>
        <v>39.725000000000001</v>
      </c>
      <c r="BE78" s="577">
        <f>DATI!DH75/1000</f>
        <v>44900.806699999994</v>
      </c>
      <c r="BF78" s="577">
        <f>DATI!DI75/1000</f>
        <v>109.25309999999999</v>
      </c>
      <c r="BG78" s="577">
        <f>DATI!DJ75/1000</f>
        <v>22080.488199999996</v>
      </c>
      <c r="BH78" s="577">
        <f>DATI!DK75/1000</f>
        <v>4466.6410999999998</v>
      </c>
      <c r="BI78" s="577">
        <f>DATI!DL75/1000</f>
        <v>28764.53</v>
      </c>
      <c r="BJ78" s="577">
        <f>DATI!DM75/1000</f>
        <v>175.41900000000004</v>
      </c>
      <c r="BK78" s="577">
        <f>DATI!DN75/1000</f>
        <v>27.890999999999998</v>
      </c>
      <c r="BL78" s="577">
        <f>DATI!DO75/1000</f>
        <v>72.868880000000004</v>
      </c>
      <c r="BM78" s="577">
        <f>DATI!DP75/1000</f>
        <v>1879.0926999999997</v>
      </c>
      <c r="BN78" s="577">
        <f>DATI!DQ75/1000</f>
        <v>94.89</v>
      </c>
      <c r="BO78" s="577">
        <f>DATI!DR75/1000</f>
        <v>4286.15816</v>
      </c>
      <c r="BP78" s="577">
        <f>DATI!DS75/1000</f>
        <v>1743.4449999999999</v>
      </c>
      <c r="BQ78" s="577">
        <f>DATI!DT75/1000</f>
        <v>41.894799999999996</v>
      </c>
      <c r="BR78" s="577">
        <f>DATI!DU75/1000</f>
        <v>72892.47</v>
      </c>
      <c r="BS78" s="577">
        <f>DATI!DV75/1000</f>
        <v>28000.056499999999</v>
      </c>
      <c r="BT78" s="577">
        <f>DATI!DW75/1000</f>
        <v>0.77100000000000002</v>
      </c>
      <c r="BU78" s="577">
        <f>DATI!DX75/1000</f>
        <v>729.5370999999999</v>
      </c>
      <c r="BV78" s="578">
        <f>DATI!DY75/1000</f>
        <v>35610.589</v>
      </c>
      <c r="BW78" s="579">
        <f>DATI!DZ75/1000</f>
        <v>39.683</v>
      </c>
      <c r="BX78" s="580">
        <f>DATI!EA75/1000</f>
        <v>0</v>
      </c>
      <c r="BY78" s="580">
        <f>DATI!EB75/1000</f>
        <v>4.2000000000000003E-2</v>
      </c>
      <c r="BZ78" s="580">
        <f>DATI!EC75/1000</f>
        <v>0</v>
      </c>
      <c r="CA78" s="580">
        <f>DATI!ED75/1000</f>
        <v>0</v>
      </c>
      <c r="CB78" s="580">
        <f>DATI!EE75/1000</f>
        <v>0</v>
      </c>
      <c r="CC78" s="580">
        <f>DATI!EF75/1000</f>
        <v>0</v>
      </c>
      <c r="CD78" s="581">
        <f>DATI!EG75/1000</f>
        <v>0</v>
      </c>
      <c r="CE78" s="579">
        <f t="shared" si="1230"/>
        <v>2.3705775123054832E-3</v>
      </c>
      <c r="CF78" s="580">
        <f t="shared" si="1231"/>
        <v>0</v>
      </c>
      <c r="CG78" s="580">
        <f t="shared" si="1232"/>
        <v>4.5231119921390645E-2</v>
      </c>
      <c r="CH78" s="580">
        <f t="shared" si="1233"/>
        <v>51.124324038134183</v>
      </c>
      <c r="CI78" s="580">
        <f t="shared" si="1234"/>
        <v>0.12439622574911728</v>
      </c>
      <c r="CJ78" s="580">
        <f t="shared" si="1235"/>
        <v>25.140974441713052</v>
      </c>
      <c r="CK78" s="580">
        <f t="shared" si="1236"/>
        <v>5.0857439707970347</v>
      </c>
      <c r="CL78" s="580">
        <f t="shared" si="1237"/>
        <v>32.75146396255353</v>
      </c>
      <c r="CM78" s="580">
        <f t="shared" si="1238"/>
        <v>0.19973311077383077</v>
      </c>
      <c r="CN78" s="580">
        <f t="shared" si="1239"/>
        <v>3.1756857538766683E-2</v>
      </c>
      <c r="CO78" s="580">
        <f t="shared" si="1240"/>
        <v>8.2968937692068589E-2</v>
      </c>
      <c r="CP78" s="580">
        <f t="shared" si="1241"/>
        <v>2.1395460605943293</v>
      </c>
      <c r="CQ78" s="580">
        <f t="shared" si="1242"/>
        <v>0.10804231515017643</v>
      </c>
      <c r="CR78" s="580">
        <f t="shared" si="1243"/>
        <v>4.8802450279926264</v>
      </c>
      <c r="CS78" s="580">
        <f t="shared" si="1244"/>
        <v>1.9850967871956933</v>
      </c>
      <c r="CT78" s="580">
        <f t="shared" si="1245"/>
        <v>4.7701667032918234E-2</v>
      </c>
      <c r="CU78" s="580">
        <f t="shared" si="1246"/>
        <v>82.99579740557256</v>
      </c>
      <c r="CV78" s="580">
        <f t="shared" si="1247"/>
        <v>31.881029914593171</v>
      </c>
      <c r="CW78" s="580">
        <f t="shared" si="1248"/>
        <v>8.7786515945606513E-4</v>
      </c>
      <c r="CX78" s="580">
        <f t="shared" si="1249"/>
        <v>0.83065525631727011</v>
      </c>
      <c r="CY78" s="581">
        <f t="shared" si="1250"/>
        <v>40.546427225433725</v>
      </c>
      <c r="CZ78" s="563">
        <f>DATI!AA75</f>
        <v>361071.94832000002</v>
      </c>
      <c r="DA78" s="564">
        <f t="shared" si="1251"/>
        <v>989.23821457534257</v>
      </c>
      <c r="DB78" s="565">
        <f t="shared" si="288"/>
        <v>411.11865562522564</v>
      </c>
      <c r="DC78" s="566">
        <f t="shared" si="1252"/>
        <v>1.1263524811650019</v>
      </c>
      <c r="DD78" s="582">
        <f t="shared" si="1390"/>
        <v>1.4834874020324322E-3</v>
      </c>
      <c r="DE78" s="583">
        <f t="shared" si="1253"/>
        <v>-3.4562706298934989E-3</v>
      </c>
      <c r="DF78" s="564">
        <f t="shared" si="1391"/>
        <v>534.85224000003655</v>
      </c>
      <c r="DG78" s="584">
        <f t="shared" si="1392"/>
        <v>-1.4258655119298282</v>
      </c>
      <c r="DH78" s="585">
        <f t="shared" si="1370"/>
        <v>7.6663094772334309E-2</v>
      </c>
      <c r="DI78" s="586">
        <f>DATI!AB75+DATI!AG75</f>
        <v>249069.64074965907</v>
      </c>
      <c r="DJ78" s="564">
        <f t="shared" si="1371"/>
        <v>682.38257739632627</v>
      </c>
      <c r="DK78" s="587">
        <f t="shared" si="290"/>
        <v>283.59216587855298</v>
      </c>
      <c r="DL78" s="588">
        <f t="shared" si="291"/>
        <v>0.77696483802343275</v>
      </c>
      <c r="DM78" s="589">
        <f t="shared" si="1393"/>
        <v>0.68980612287532539</v>
      </c>
      <c r="DN78" s="590">
        <f t="shared" si="1394"/>
        <v>2.9333804923206325E-2</v>
      </c>
      <c r="DO78" s="590">
        <f t="shared" si="1395"/>
        <v>1.9999999999999907E-2</v>
      </c>
      <c r="DP78" s="590">
        <f t="shared" si="1396"/>
        <v>3.0860808655295998E-2</v>
      </c>
      <c r="DQ78" s="590">
        <f t="shared" si="1397"/>
        <v>2.5776148724893679E-2</v>
      </c>
      <c r="DR78" s="591">
        <f t="shared" si="1398"/>
        <v>7456.3805903584289</v>
      </c>
      <c r="DS78" s="591">
        <f t="shared" si="1399"/>
        <v>7.1262271539331437</v>
      </c>
      <c r="DT78" s="592">
        <f t="shared" si="1372"/>
        <v>8.2269522800813594E-2</v>
      </c>
      <c r="DU78" s="593" t="str">
        <f>DATI!AI75</f>
        <v>10/10</v>
      </c>
      <c r="DV78" s="592">
        <f>DATI!AJ75/DATI!AK75</f>
        <v>1</v>
      </c>
      <c r="DW78" s="594">
        <f>DATI!AB75</f>
        <v>246438.95121999999</v>
      </c>
      <c r="DX78" s="564">
        <f t="shared" si="1254"/>
        <v>675.17520882191775</v>
      </c>
      <c r="DY78" s="595">
        <f t="shared" si="1013"/>
        <v>280.5968472229971</v>
      </c>
      <c r="DZ78" s="566">
        <f t="shared" si="1014"/>
        <v>0.76875848554245774</v>
      </c>
      <c r="EA78" s="589">
        <f t="shared" si="1400"/>
        <v>0.68252034633716119</v>
      </c>
      <c r="EB78" s="585">
        <f t="shared" si="1401"/>
        <v>3.7368936186058591E-2</v>
      </c>
      <c r="EC78" s="596">
        <f t="shared" si="1402"/>
        <v>112002.30757034096</v>
      </c>
      <c r="ED78" s="597">
        <f t="shared" si="1255"/>
        <v>306.8556371790163</v>
      </c>
      <c r="EE78" s="598">
        <f t="shared" si="296"/>
        <v>127.52648974667267</v>
      </c>
      <c r="EF78" s="599">
        <f t="shared" si="297"/>
        <v>0.34938764314156895</v>
      </c>
      <c r="EG78" s="600">
        <f t="shared" si="1256"/>
        <v>-5.820135464663112E-2</v>
      </c>
      <c r="EH78" s="600">
        <f t="shared" si="1257"/>
        <v>-6.2846720727413666E-2</v>
      </c>
      <c r="EI78" s="582">
        <f t="shared" si="1258"/>
        <v>0.31019387712467461</v>
      </c>
      <c r="EJ78" s="601">
        <f t="shared" si="1259"/>
        <v>-6921.5283503583923</v>
      </c>
      <c r="EK78" s="601">
        <f t="shared" si="1260"/>
        <v>-8.5520926658629719</v>
      </c>
      <c r="EL78" s="563">
        <f>DATI!AD75</f>
        <v>81761.23</v>
      </c>
      <c r="EM78" s="564">
        <f t="shared" si="1261"/>
        <v>224.00336986301369</v>
      </c>
      <c r="EN78" s="595">
        <f t="shared" si="300"/>
        <v>93.093819988682256</v>
      </c>
      <c r="EO78" s="566">
        <f t="shared" si="1262"/>
        <v>0.2550515616128281</v>
      </c>
      <c r="EP78" s="582">
        <f t="shared" si="1403"/>
        <v>-9.5673555452593928E-2</v>
      </c>
      <c r="EQ78" s="583">
        <f t="shared" si="1404"/>
        <v>-0.10013409212057685</v>
      </c>
      <c r="ER78" s="582">
        <f t="shared" si="1373"/>
        <v>6.0903886417309941E-2</v>
      </c>
      <c r="ES78" s="564">
        <f t="shared" si="1405"/>
        <v>-8649.9600000000064</v>
      </c>
      <c r="ET78" s="582">
        <f t="shared" si="1263"/>
        <v>0.2264402714761411</v>
      </c>
      <c r="EU78" s="584">
        <f t="shared" si="1406"/>
        <v>-10.359171366510068</v>
      </c>
      <c r="EV78" s="563">
        <f>DATI!AE75</f>
        <v>19909.507100000003</v>
      </c>
      <c r="EW78" s="564">
        <f t="shared" si="1264"/>
        <v>54.546594794520551</v>
      </c>
      <c r="EX78" s="595">
        <f t="shared" si="304"/>
        <v>22.669082522740808</v>
      </c>
      <c r="EY78" s="566">
        <f t="shared" si="1015"/>
        <v>6.2107075404769341E-2</v>
      </c>
      <c r="EZ78" s="582">
        <f t="shared" si="1407"/>
        <v>-1.6097502950792007E-2</v>
      </c>
      <c r="FA78" s="583">
        <f t="shared" si="1408"/>
        <v>-2.0950543788279027E-2</v>
      </c>
      <c r="FB78" s="564">
        <f t="shared" si="1409"/>
        <v>-325.73689999999624</v>
      </c>
      <c r="FC78" s="584">
        <f t="shared" si="1410"/>
        <v>-0.4850925589300239</v>
      </c>
      <c r="FD78" s="564">
        <f>DATI!AG75</f>
        <v>2630.6895296590728</v>
      </c>
      <c r="FE78" s="582">
        <f t="shared" si="1265"/>
        <v>7.2857765381641451E-3</v>
      </c>
      <c r="FF78" s="564">
        <f t="shared" si="1411"/>
        <v>17278.817570340929</v>
      </c>
      <c r="FG78" s="582">
        <f t="shared" si="1374"/>
        <v>1.9673763867184956E-2</v>
      </c>
      <c r="FH78" s="563">
        <f>DATI!AF75</f>
        <v>12962.26</v>
      </c>
      <c r="FI78" s="564">
        <f t="shared" si="1375"/>
        <v>35.513041095890415</v>
      </c>
      <c r="FJ78" s="590">
        <f t="shared" si="1266"/>
        <v>3.5899382547746959E-2</v>
      </c>
      <c r="FK78" s="590">
        <f t="shared" si="1376"/>
        <v>2.2177220620091549E-2</v>
      </c>
      <c r="FL78" s="602">
        <f>DATI!AL75</f>
        <v>5330.5861216460171</v>
      </c>
      <c r="FM78" s="603" t="str">
        <f>DATI!AM75</f>
        <v>7/7</v>
      </c>
      <c r="FN78" s="604">
        <f>DATI!AN75/DATI!AO75</f>
        <v>1</v>
      </c>
      <c r="FO78" s="567">
        <f t="shared" si="1377"/>
        <v>0.41123894457031546</v>
      </c>
      <c r="FP78" s="605">
        <f t="shared" si="1267"/>
        <v>1.476322418966146E-2</v>
      </c>
      <c r="FQ78" s="567">
        <f t="shared" si="1378"/>
        <v>3.7257473403026643E-3</v>
      </c>
      <c r="FR78" s="563">
        <f>DATI!AP75</f>
        <v>13089.65792</v>
      </c>
      <c r="FS78" s="602">
        <f>DATI!AQ75</f>
        <v>18.367000000000001</v>
      </c>
      <c r="FT78" s="602">
        <f>DATI!AR75</f>
        <v>10640.739799999999</v>
      </c>
      <c r="FU78" s="576">
        <f>DATI!AS75/1000</f>
        <v>17.082000000000001</v>
      </c>
      <c r="FV78" s="577">
        <f>DATI!AT75/1000</f>
        <v>9.1530000000000005</v>
      </c>
      <c r="FW78" s="577">
        <f>DATI!AU75/1000</f>
        <v>4.8250000000000002</v>
      </c>
      <c r="FX78" s="577">
        <f>DATI!AV75/1000</f>
        <v>44900.806699999994</v>
      </c>
      <c r="FY78" s="577">
        <f>DATI!AW75/1000</f>
        <v>109.26909999999999</v>
      </c>
      <c r="FZ78" s="577">
        <f>DATI!AX75/1000</f>
        <v>22080.693199999994</v>
      </c>
      <c r="GA78" s="577">
        <f>DATI!AY75/1000</f>
        <v>4472.8550999999998</v>
      </c>
      <c r="GB78" s="577">
        <f>DATI!AZ75/1000</f>
        <v>28764.53</v>
      </c>
      <c r="GC78" s="577">
        <f>DATI!BA75/1000</f>
        <v>175.41900000000004</v>
      </c>
      <c r="GD78" s="577">
        <f>DATI!BB75/1000</f>
        <v>130.26400000000001</v>
      </c>
      <c r="GE78" s="577">
        <f>DATI!BC75/1000</f>
        <v>72.868880000000004</v>
      </c>
      <c r="GF78" s="577">
        <f>DATI!BD75/1000</f>
        <v>1879.0926999999997</v>
      </c>
      <c r="GG78" s="577">
        <f>DATI!BE75/1000</f>
        <v>94.89</v>
      </c>
      <c r="GH78" s="577">
        <f>DATI!BF75/1000</f>
        <v>4286.15816</v>
      </c>
      <c r="GI78" s="577">
        <f>DATI!BG75/1000</f>
        <v>0.5903799999999999</v>
      </c>
      <c r="GJ78" s="577">
        <f>DATI!BH75/1000</f>
        <v>1743.4449999999999</v>
      </c>
      <c r="GK78" s="577">
        <f>DATI!BI75/1000</f>
        <v>41.894799999999996</v>
      </c>
      <c r="GL78" s="577">
        <f>DATI!BJ75/1000</f>
        <v>72892.47</v>
      </c>
      <c r="GM78" s="577">
        <f>DATI!BK75/1000</f>
        <v>28000.056499999999</v>
      </c>
      <c r="GN78" s="577">
        <f>DATI!BL75/1000</f>
        <v>0.77100000000000002</v>
      </c>
      <c r="GO78" s="577">
        <f>DATI!BM75/1000</f>
        <v>729.5370999999999</v>
      </c>
      <c r="GP78" s="578">
        <f>DATI!BN75/1000</f>
        <v>36032.279600000002</v>
      </c>
      <c r="GQ78" s="579">
        <f>DATI!BO75/1000</f>
        <v>4.7830000000000004</v>
      </c>
      <c r="GR78" s="580">
        <f>DATI!BP75/1000</f>
        <v>0</v>
      </c>
      <c r="GS78" s="580">
        <f>DATI!BQ75/1000</f>
        <v>4.2000000000000003E-2</v>
      </c>
      <c r="GT78" s="580">
        <f>DATI!BR75/1000</f>
        <v>0</v>
      </c>
      <c r="GU78" s="580">
        <f>DATI!BS75/1000</f>
        <v>0</v>
      </c>
      <c r="GV78" s="580">
        <f>DATI!BT75/1000</f>
        <v>0</v>
      </c>
      <c r="GW78" s="580">
        <f>DATI!BU75/1000</f>
        <v>0</v>
      </c>
      <c r="GX78" s="581">
        <f>DATI!BV75/1000</f>
        <v>0</v>
      </c>
      <c r="GY78" s="579">
        <f t="shared" si="1271"/>
        <v>1.9449666217676402E-2</v>
      </c>
      <c r="GZ78" s="580">
        <f t="shared" si="1272"/>
        <v>1.0421659928017335E-2</v>
      </c>
      <c r="HA78" s="580">
        <f t="shared" si="1273"/>
        <v>5.4937735335609788E-3</v>
      </c>
      <c r="HB78" s="580">
        <f t="shared" si="1274"/>
        <v>51.124324038134183</v>
      </c>
      <c r="HC78" s="580">
        <f t="shared" si="1275"/>
        <v>0.12441444344373635</v>
      </c>
      <c r="HD78" s="580">
        <f t="shared" si="1276"/>
        <v>25.141207855925359</v>
      </c>
      <c r="HE78" s="580">
        <f t="shared" si="1277"/>
        <v>5.0928192679447131</v>
      </c>
      <c r="HF78" s="580">
        <f t="shared" si="1278"/>
        <v>32.75146396255353</v>
      </c>
      <c r="HG78" s="580">
        <f t="shared" si="1279"/>
        <v>0.19973311077383077</v>
      </c>
      <c r="HH78" s="580">
        <f t="shared" si="1280"/>
        <v>0.14831936074109583</v>
      </c>
      <c r="HI78" s="580">
        <f t="shared" si="1281"/>
        <v>8.2968937692068589E-2</v>
      </c>
      <c r="HJ78" s="580">
        <f t="shared" si="1282"/>
        <v>2.1395460605943293</v>
      </c>
      <c r="HK78" s="580">
        <f t="shared" si="1283"/>
        <v>0.10804231515017643</v>
      </c>
      <c r="HL78" s="580">
        <f t="shared" si="1284"/>
        <v>4.8802450279926264</v>
      </c>
      <c r="HM78" s="580">
        <f t="shared" si="1285"/>
        <v>6.7221015932512538E-4</v>
      </c>
      <c r="HN78" s="580">
        <f t="shared" si="1286"/>
        <v>1.9850967871956933</v>
      </c>
      <c r="HO78" s="580">
        <f t="shared" si="1287"/>
        <v>4.7701667032918234E-2</v>
      </c>
      <c r="HP78" s="580">
        <f t="shared" si="1288"/>
        <v>82.99579740557256</v>
      </c>
      <c r="HQ78" s="580">
        <f t="shared" si="1289"/>
        <v>31.881029914593171</v>
      </c>
      <c r="HR78" s="580">
        <f t="shared" si="1290"/>
        <v>8.7786515945606513E-4</v>
      </c>
      <c r="HS78" s="580">
        <f t="shared" si="1291"/>
        <v>0.83065525631727011</v>
      </c>
      <c r="HT78" s="581">
        <f t="shared" si="1292"/>
        <v>41.026566636341798</v>
      </c>
      <c r="HU78" s="607">
        <f t="shared" si="1379"/>
        <v>112002.30757034096</v>
      </c>
      <c r="HV78" s="608">
        <f t="shared" si="1417"/>
        <v>81761.23000000001</v>
      </c>
      <c r="HW78" s="609">
        <f t="shared" si="1412"/>
        <v>0</v>
      </c>
      <c r="HX78" s="610">
        <f>DATI!CQ75</f>
        <v>0</v>
      </c>
      <c r="HY78" s="610">
        <f>DATI!CT75</f>
        <v>0</v>
      </c>
      <c r="HZ78" s="611">
        <f t="shared" si="1293"/>
        <v>0</v>
      </c>
      <c r="IA78" s="611">
        <f t="shared" si="1294"/>
        <v>0</v>
      </c>
      <c r="IB78" s="582">
        <f t="shared" si="1295"/>
        <v>0</v>
      </c>
      <c r="IC78" s="610">
        <f>DATI!CV75</f>
        <v>5801.568488925559</v>
      </c>
      <c r="ID78" s="612">
        <f t="shared" si="1380"/>
        <v>5801.568488925559</v>
      </c>
      <c r="IE78" s="613">
        <f t="shared" si="1296"/>
        <v>1.6067624516164072E-2</v>
      </c>
      <c r="IF78" s="613">
        <f t="shared" si="1297"/>
        <v>5.1798651427623424E-2</v>
      </c>
      <c r="IG78" s="609">
        <f t="shared" si="1413"/>
        <v>0</v>
      </c>
      <c r="IH78" s="590">
        <f t="shared" si="1016"/>
        <v>0</v>
      </c>
      <c r="II78" s="610">
        <f>DATI!CX75</f>
        <v>0</v>
      </c>
      <c r="IJ78" s="610">
        <f>DATI!DA75</f>
        <v>0</v>
      </c>
      <c r="IK78" s="615">
        <f>DATI!CS75</f>
        <v>59651.20757034095</v>
      </c>
      <c r="IL78" s="594">
        <f t="shared" si="1381"/>
        <v>57110.472446348984</v>
      </c>
      <c r="IM78" s="594">
        <f t="shared" si="1382"/>
        <v>30241.07797063456</v>
      </c>
      <c r="IN78" s="582">
        <f t="shared" si="1299"/>
        <v>0.15816923112435979</v>
      </c>
      <c r="IO78" s="582">
        <f t="shared" si="1300"/>
        <v>0.50990442683943649</v>
      </c>
      <c r="IP78" s="609">
        <f t="shared" si="1383"/>
        <v>26869.394876008035</v>
      </c>
      <c r="IQ78" s="590">
        <f t="shared" si="1017"/>
        <v>7.2343938080314391E-2</v>
      </c>
      <c r="IR78" s="610">
        <f>DATI!CZ75</f>
        <v>29410.13</v>
      </c>
      <c r="IS78" s="594">
        <f t="shared" si="1414"/>
        <v>54891.835123991972</v>
      </c>
      <c r="IT78" s="615">
        <f>DATI!CR75</f>
        <v>52351.100000000006</v>
      </c>
      <c r="IU78" s="617">
        <f>DATI!CU75</f>
        <v>2540.7351239919662</v>
      </c>
      <c r="IV78" s="582">
        <f t="shared" si="1302"/>
        <v>-0.13983282187312146</v>
      </c>
      <c r="IW78" s="590">
        <f t="shared" si="1303"/>
        <v>0.15202464600031482</v>
      </c>
      <c r="IX78" s="582">
        <f t="shared" si="1384"/>
        <v>0.49009557316056351</v>
      </c>
      <c r="IY78" s="615">
        <f>DATI!CW75</f>
        <v>21067.825986788866</v>
      </c>
      <c r="IZ78" s="618">
        <f t="shared" si="1385"/>
        <v>75959.661110780842</v>
      </c>
      <c r="JA78" s="619">
        <f t="shared" si="1304"/>
        <v>0.21037264585135146</v>
      </c>
      <c r="JB78" s="619">
        <f t="shared" si="1305"/>
        <v>0.67819728681103997</v>
      </c>
      <c r="JC78" s="620">
        <f t="shared" si="1415"/>
        <v>54891.835123991972</v>
      </c>
      <c r="JD78" s="590">
        <f t="shared" si="1018"/>
        <v>0.14779236896290254</v>
      </c>
      <c r="JE78" s="610">
        <f>DATI!CY75</f>
        <v>52351.100000000006</v>
      </c>
      <c r="JF78" s="610">
        <f>DATI!DB75</f>
        <v>2540.7351239919662</v>
      </c>
      <c r="JG78" s="586">
        <f t="shared" si="1307"/>
        <v>241438.2419452235</v>
      </c>
      <c r="JH78" s="566">
        <f t="shared" si="350"/>
        <v>274.9030100700852</v>
      </c>
      <c r="JI78" s="589">
        <f t="shared" si="1308"/>
        <v>0.66867072634301916</v>
      </c>
      <c r="JJ78" s="603" t="str">
        <f>DATI!CN75</f>
        <v>5/7</v>
      </c>
      <c r="JK78" s="604">
        <f>DATI!CO75/DATI!CP75</f>
        <v>0.99753888717425632</v>
      </c>
      <c r="JL78" s="621">
        <f t="shared" si="1386"/>
        <v>2.6801052081340912E-2</v>
      </c>
      <c r="JM78" s="622">
        <f t="shared" si="1309"/>
        <v>2.5280062025770624E-2</v>
      </c>
      <c r="JN78" s="623">
        <f t="shared" si="1310"/>
        <v>296330.07706921548</v>
      </c>
      <c r="JO78" s="594">
        <f t="shared" si="1311"/>
        <v>317397.90305600432</v>
      </c>
      <c r="JP78" s="589">
        <f t="shared" si="1312"/>
        <v>0.82069537234333401</v>
      </c>
      <c r="JQ78" s="590">
        <f t="shared" si="1313"/>
        <v>-8.4887917387707068E-3</v>
      </c>
      <c r="JR78" s="624">
        <f t="shared" si="1314"/>
        <v>0.87904337219437056</v>
      </c>
      <c r="JS78" s="585">
        <f t="shared" si="1315"/>
        <v>-7.2505646959121206E-3</v>
      </c>
      <c r="JT78" s="576">
        <f>DATI!BW75</f>
        <v>42759.694050260536</v>
      </c>
      <c r="JU78" s="577">
        <f>DATI!BX75</f>
        <v>34615.213523363716</v>
      </c>
      <c r="JV78" s="577">
        <f>DATI!BY75</f>
        <v>21243.158948124441</v>
      </c>
      <c r="JW78" s="577">
        <f>DATI!BZ75</f>
        <v>72892.47</v>
      </c>
      <c r="JX78" s="577">
        <f>DATI!CA75</f>
        <v>28000.056499999999</v>
      </c>
      <c r="JY78" s="577">
        <f>DATI!CB75</f>
        <v>21020.552315578265</v>
      </c>
      <c r="JZ78" s="577">
        <f>DATI!CC75</f>
        <v>6460.3200631151385</v>
      </c>
      <c r="KA78" s="577">
        <f>DATI!CD75</f>
        <v>403.913117512675</v>
      </c>
      <c r="KB78" s="577">
        <f>DATI!CE75</f>
        <v>3857.5422418100261</v>
      </c>
      <c r="KC78" s="577">
        <f>DATI!CF75</f>
        <v>0</v>
      </c>
      <c r="KD78" s="577">
        <f>DATI!CG75</f>
        <v>913.07845999999995</v>
      </c>
      <c r="KE78" s="577">
        <f>DATI!CH75</f>
        <v>16.740360325813292</v>
      </c>
      <c r="KF78" s="577">
        <f>DATI!CI75</f>
        <v>127.65872248458862</v>
      </c>
      <c r="KG78" s="577">
        <f>DATI!CJ75</f>
        <v>171.91062334585192</v>
      </c>
      <c r="KH78" s="577">
        <f>DATI!CK75</f>
        <v>1569.1004584330321</v>
      </c>
      <c r="KI78" s="577">
        <f>DATI!CL75</f>
        <v>338.63536956428914</v>
      </c>
      <c r="KJ78" s="625">
        <f t="shared" si="353"/>
        <v>48.686440513261381</v>
      </c>
      <c r="KK78" s="626">
        <f t="shared" si="1317"/>
        <v>2.1103107405505094E-2</v>
      </c>
      <c r="KL78" s="627">
        <f t="shared" si="354"/>
        <v>39.413086821392262</v>
      </c>
      <c r="KM78" s="626">
        <f t="shared" si="1318"/>
        <v>2.1738847807029681E-2</v>
      </c>
      <c r="KN78" s="627">
        <f t="shared" si="355"/>
        <v>24.187586403820752</v>
      </c>
      <c r="KO78" s="626">
        <f t="shared" si="1319"/>
        <v>6.8486043064251406E-2</v>
      </c>
      <c r="KP78" s="627">
        <f t="shared" si="356"/>
        <v>82.99579740557256</v>
      </c>
      <c r="KQ78" s="626">
        <f t="shared" si="1320"/>
        <v>3.8823952247238586E-2</v>
      </c>
      <c r="KR78" s="627">
        <f t="shared" si="357"/>
        <v>31.881029914593171</v>
      </c>
      <c r="KS78" s="626">
        <f t="shared" si="1321"/>
        <v>3.3616054003693533E-3</v>
      </c>
      <c r="KT78" s="627">
        <f t="shared" si="358"/>
        <v>23.934125175576746</v>
      </c>
      <c r="KU78" s="626">
        <f t="shared" si="1322"/>
        <v>3.5153986693088918E-2</v>
      </c>
      <c r="KV78" s="627">
        <f t="shared" si="359"/>
        <v>7.3557586282020599</v>
      </c>
      <c r="KW78" s="626">
        <f t="shared" si="1323"/>
        <v>2.2631434167804786E-2</v>
      </c>
      <c r="KX78" s="627">
        <f t="shared" si="360"/>
        <v>0.45989786421745893</v>
      </c>
      <c r="KY78" s="626">
        <f t="shared" si="1324"/>
        <v>0.15816290769188043</v>
      </c>
      <c r="KZ78" s="627">
        <f t="shared" si="361"/>
        <v>4.3922204088392549</v>
      </c>
      <c r="LA78" s="626">
        <f t="shared" si="1325"/>
        <v>0.10308749252512103</v>
      </c>
      <c r="LB78" s="628" t="s">
        <v>177</v>
      </c>
      <c r="LC78" s="629" t="s">
        <v>177</v>
      </c>
      <c r="LD78" s="627">
        <f t="shared" si="362"/>
        <v>1.0396365342202314</v>
      </c>
      <c r="LE78" s="626">
        <f t="shared" si="1326"/>
        <v>0.10630110845386935</v>
      </c>
      <c r="LF78" s="627">
        <f t="shared" si="363"/>
        <v>1.9060673264295815E-2</v>
      </c>
      <c r="LG78" s="626">
        <f t="shared" si="1327"/>
        <v>-0.19562056427868235</v>
      </c>
      <c r="LH78" s="627">
        <f t="shared" si="364"/>
        <v>0.14535297635524119</v>
      </c>
      <c r="LI78" s="626">
        <f t="shared" si="1328"/>
        <v>0.10727967444256141</v>
      </c>
      <c r="LJ78" s="627">
        <f t="shared" si="365"/>
        <v>0.19573845236796092</v>
      </c>
      <c r="LK78" s="626">
        <f t="shared" si="1329"/>
        <v>8.1044420426672176E-2</v>
      </c>
      <c r="LL78" s="627">
        <f t="shared" si="366"/>
        <v>1.7865870611477284</v>
      </c>
      <c r="LM78" s="626">
        <f t="shared" si="1330"/>
        <v>-0.11302927176141579</v>
      </c>
      <c r="LN78" s="627">
        <f t="shared" si="367"/>
        <v>0.38557223437097043</v>
      </c>
      <c r="LO78" s="630">
        <f t="shared" si="1331"/>
        <v>0.14977824718018382</v>
      </c>
      <c r="LP78" s="631">
        <f t="shared" si="1332"/>
        <v>0.11842430365807524</v>
      </c>
      <c r="LQ78" s="632">
        <f t="shared" si="1333"/>
        <v>9.5867911324659272E-2</v>
      </c>
      <c r="LR78" s="632">
        <f t="shared" si="1334"/>
        <v>5.8833589945064609E-2</v>
      </c>
      <c r="LS78" s="632">
        <f t="shared" si="1335"/>
        <v>0.20187796459723603</v>
      </c>
      <c r="LT78" s="632">
        <f t="shared" si="1336"/>
        <v>7.7547028037705509E-2</v>
      </c>
      <c r="LU78" s="632">
        <f t="shared" si="1337"/>
        <v>5.8217073947125907E-2</v>
      </c>
      <c r="LV78" s="632">
        <f t="shared" si="1338"/>
        <v>1.7892057505917575E-2</v>
      </c>
      <c r="LW78" s="632">
        <f t="shared" si="1339"/>
        <v>1.1186499516010781E-3</v>
      </c>
      <c r="LX78" s="633">
        <f t="shared" si="1340"/>
        <v>1.0683583312850655E-2</v>
      </c>
      <c r="LY78" s="634" t="s">
        <v>177</v>
      </c>
      <c r="LZ78" s="633">
        <f t="shared" si="1341"/>
        <v>2.5287992164674728E-3</v>
      </c>
      <c r="MA78" s="633">
        <f t="shared" si="1342"/>
        <v>4.6362949001447068E-5</v>
      </c>
      <c r="MB78" s="633">
        <f t="shared" si="1343"/>
        <v>3.5355480556869813E-4</v>
      </c>
      <c r="MC78" s="633">
        <f t="shared" si="1344"/>
        <v>4.7611182243793729E-4</v>
      </c>
      <c r="MD78" s="633">
        <f t="shared" si="1345"/>
        <v>4.3456725611994004E-3</v>
      </c>
      <c r="ME78" s="633">
        <f t="shared" si="1346"/>
        <v>9.3786119675011014E-4</v>
      </c>
      <c r="MF78" s="631">
        <f t="shared" si="1347"/>
        <v>0.17351029063619197</v>
      </c>
      <c r="MG78" s="632">
        <f t="shared" si="1348"/>
        <v>0.1404616167695916</v>
      </c>
      <c r="MH78" s="632">
        <f t="shared" si="1349"/>
        <v>8.620049242605457E-2</v>
      </c>
      <c r="MI78" s="632">
        <f t="shared" si="1350"/>
        <v>0.29578307178773749</v>
      </c>
      <c r="MJ78" s="632">
        <f t="shared" si="1351"/>
        <v>0.11361863196294769</v>
      </c>
      <c r="MK78" s="632">
        <f t="shared" si="1352"/>
        <v>8.5297199211064989E-2</v>
      </c>
      <c r="ML78" s="632">
        <f t="shared" si="1353"/>
        <v>2.621468737443176E-2</v>
      </c>
      <c r="MM78" s="632">
        <f t="shared" si="1354"/>
        <v>1.6389986871519159E-3</v>
      </c>
      <c r="MN78" s="633">
        <f t="shared" si="1355"/>
        <v>1.5653135280414079E-2</v>
      </c>
      <c r="MO78" s="634" t="s">
        <v>177</v>
      </c>
      <c r="MP78" s="633">
        <f t="shared" si="1356"/>
        <v>3.7050898629449216E-3</v>
      </c>
      <c r="MQ78" s="633">
        <f t="shared" si="1357"/>
        <v>6.7929035742685443E-5</v>
      </c>
      <c r="MR78" s="633">
        <f t="shared" si="1358"/>
        <v>5.180135763953388E-4</v>
      </c>
      <c r="MS78" s="633">
        <f t="shared" si="1359"/>
        <v>6.975789439729621E-4</v>
      </c>
      <c r="MT78" s="633">
        <f t="shared" si="1360"/>
        <v>6.3670959913811314E-3</v>
      </c>
      <c r="MU78" s="633">
        <f t="shared" si="1361"/>
        <v>1.3741146352387449E-3</v>
      </c>
      <c r="MV78" s="586">
        <f t="shared" si="1019"/>
        <v>251983.52694922348</v>
      </c>
      <c r="MW78" s="566">
        <f t="shared" si="1020"/>
        <v>274.9030100700852</v>
      </c>
      <c r="MX78" s="624">
        <f t="shared" si="1021"/>
        <v>0.6784477564528687</v>
      </c>
      <c r="MY78" s="1497"/>
      <c r="MZ78" s="1498"/>
      <c r="NA78" s="1499"/>
      <c r="NB78" s="623">
        <f t="shared" si="1387"/>
        <v>296330.07706921548</v>
      </c>
      <c r="NC78" s="594">
        <f t="shared" si="1388"/>
        <v>317397.90305600432</v>
      </c>
      <c r="ND78" s="589">
        <f t="shared" si="1022"/>
        <v>0.79784769421703838</v>
      </c>
      <c r="NE78" s="638">
        <f t="shared" si="1023"/>
        <v>0.85457131995213087</v>
      </c>
    </row>
    <row r="79" spans="1:369" ht="8.25" customHeight="1" outlineLevel="1" x14ac:dyDescent="0.2">
      <c r="A79" s="800" t="s">
        <v>187</v>
      </c>
      <c r="B79" s="801">
        <f>DATI!D76</f>
        <v>186</v>
      </c>
      <c r="C79" s="1519" t="str">
        <f>DATI!F76 &amp; "/" &amp; DATI!E76 &amp; " (" &amp; TEXT(DATI!F76/DATI!E76,"0,0%") &amp; ")"</f>
        <v>186/186 (100,0%)</v>
      </c>
      <c r="D79" s="802">
        <f>DATI!G76</f>
        <v>546515</v>
      </c>
      <c r="E79" s="803">
        <f t="shared" si="1362"/>
        <v>5.4089140613950815E-2</v>
      </c>
      <c r="F79" s="1033">
        <f t="shared" si="1219"/>
        <v>1.1485872559939036E-3</v>
      </c>
      <c r="G79" s="805">
        <f>DATI!H76</f>
        <v>275058.84907000005</v>
      </c>
      <c r="H79" s="806">
        <f t="shared" si="1006"/>
        <v>753.5858878630138</v>
      </c>
      <c r="I79" s="813">
        <f t="shared" si="1007"/>
        <v>503.29606519491699</v>
      </c>
      <c r="J79" s="808">
        <f t="shared" si="1220"/>
        <v>1.3788933293011425</v>
      </c>
      <c r="K79" s="809">
        <f t="shared" si="1008"/>
        <v>-1.3279552221548717E-2</v>
      </c>
      <c r="L79" s="809">
        <f t="shared" si="1363"/>
        <v>-1.4411586512935136E-2</v>
      </c>
      <c r="M79" s="809">
        <f t="shared" si="1221"/>
        <v>5.6821654212226305E-2</v>
      </c>
      <c r="N79" s="810">
        <f>DATI!I76</f>
        <v>118937.073</v>
      </c>
      <c r="O79" s="810"/>
      <c r="P79" s="810">
        <f>DATI!J76</f>
        <v>14730.95458</v>
      </c>
      <c r="Q79" s="806">
        <f>DATI!K76</f>
        <v>9327.08</v>
      </c>
      <c r="R79" s="806">
        <f>DATI!L76</f>
        <v>5403.8745799999997</v>
      </c>
      <c r="S79" s="806">
        <f t="shared" si="1416"/>
        <v>0</v>
      </c>
      <c r="T79" s="810">
        <f>DATI!M76</f>
        <v>5577.1139999999996</v>
      </c>
      <c r="U79" s="806">
        <f>DATI!N76</f>
        <v>5577.1139999999996</v>
      </c>
      <c r="V79" s="806">
        <f>DATI!O76</f>
        <v>0</v>
      </c>
      <c r="W79" s="811">
        <f t="shared" si="1389"/>
        <v>0</v>
      </c>
      <c r="X79" s="812">
        <f>DATI!P76</f>
        <v>133598.67449</v>
      </c>
      <c r="Y79" s="806">
        <f>DATI!Q76</f>
        <v>1882.9894100000001</v>
      </c>
      <c r="Z79" s="810">
        <f>DATI!R76</f>
        <v>1644.37</v>
      </c>
      <c r="AA79" s="810">
        <f>DATI!U76</f>
        <v>98.56</v>
      </c>
      <c r="AB79" s="810">
        <f>DATI!V76</f>
        <v>472.10300000000001</v>
      </c>
      <c r="AC79" s="810">
        <f>DATI!W76</f>
        <v>150717.90149000002</v>
      </c>
      <c r="AD79" s="813">
        <f t="shared" si="1009"/>
        <v>275.77999046686733</v>
      </c>
      <c r="AE79" s="809">
        <f t="shared" si="1364"/>
        <v>4.9065516911528419E-2</v>
      </c>
      <c r="AF79" s="809">
        <f t="shared" si="1365"/>
        <v>4.7861956022799773E-2</v>
      </c>
      <c r="AG79" s="814">
        <f t="shared" si="1010"/>
        <v>0.54794783734314123</v>
      </c>
      <c r="AH79" s="815">
        <f t="shared" si="1366"/>
        <v>124340.94758000001</v>
      </c>
      <c r="AI79" s="806">
        <f t="shared" si="1367"/>
        <v>340.66013035616442</v>
      </c>
      <c r="AJ79" s="813">
        <f t="shared" si="1011"/>
        <v>227.51607472804957</v>
      </c>
      <c r="AK79" s="808">
        <f t="shared" si="1012"/>
        <v>0.62333171158369749</v>
      </c>
      <c r="AL79" s="809">
        <f t="shared" si="1368"/>
        <v>-7.7642400593334118E-2</v>
      </c>
      <c r="AM79" s="809">
        <f t="shared" si="1369"/>
        <v>-7.8700593350766054E-2</v>
      </c>
      <c r="AN79" s="816">
        <f>DATI!EH76/1000</f>
        <v>427.88</v>
      </c>
      <c r="AO79" s="817">
        <f>DATI!EI76/1000</f>
        <v>33</v>
      </c>
      <c r="AP79" s="817">
        <f>DATI!EJ76/1000</f>
        <v>7.5330000000000004</v>
      </c>
      <c r="AQ79" s="817">
        <f>DATI!EK76/1000</f>
        <v>0</v>
      </c>
      <c r="AR79" s="817">
        <f>DATI!EL76/1000</f>
        <v>0</v>
      </c>
      <c r="AS79" s="817">
        <f>DATI!EM76/1000</f>
        <v>0.1</v>
      </c>
      <c r="AT79" s="817">
        <f>DATI!EN76/1000</f>
        <v>3.59</v>
      </c>
      <c r="AU79" s="1034"/>
      <c r="AV79" s="1034"/>
      <c r="AW79" s="817">
        <f>DATI!EQ76/1000</f>
        <v>0</v>
      </c>
      <c r="AX79" s="1034"/>
      <c r="AY79" s="1034"/>
      <c r="AZ79" s="1034"/>
      <c r="BA79" s="1034"/>
      <c r="BB79" s="818">
        <f>DATI!DE76/1000</f>
        <v>63.078159999999997</v>
      </c>
      <c r="BC79" s="819">
        <f>DATI!DF76/1000</f>
        <v>84.713999999999999</v>
      </c>
      <c r="BD79" s="819">
        <f>DATI!DG76/1000</f>
        <v>3.4569399999999999</v>
      </c>
      <c r="BE79" s="819">
        <f>DATI!DH76/1000</f>
        <v>23864.469539999998</v>
      </c>
      <c r="BF79" s="819">
        <f>DATI!DI76/1000</f>
        <v>44.914459999999998</v>
      </c>
      <c r="BG79" s="819">
        <f>DATI!DJ76/1000</f>
        <v>7676.1341099999991</v>
      </c>
      <c r="BH79" s="819">
        <f>DATI!DK76/1000</f>
        <v>1838.3554999999999</v>
      </c>
      <c r="BI79" s="819">
        <f>DATI!DL76/1000</f>
        <v>11435.212</v>
      </c>
      <c r="BJ79" s="819">
        <f>DATI!DM76/1000</f>
        <v>76.910920000000004</v>
      </c>
      <c r="BK79" s="819">
        <f>DATI!DN76/1000</f>
        <v>24.420069999999999</v>
      </c>
      <c r="BL79" s="819">
        <f>DATI!DO76/1000</f>
        <v>34.917229999999996</v>
      </c>
      <c r="BM79" s="819">
        <f>DATI!DP76/1000</f>
        <v>11174.447</v>
      </c>
      <c r="BN79" s="819">
        <f>DATI!DQ76/1000</f>
        <v>162.59308000000001</v>
      </c>
      <c r="BO79" s="819">
        <f>DATI!DR76/1000</f>
        <v>2515.5291899999997</v>
      </c>
      <c r="BP79" s="819">
        <f>DATI!DS76/1000</f>
        <v>1065.402</v>
      </c>
      <c r="BQ79" s="819">
        <f>DATI!DT76/1000</f>
        <v>15.057</v>
      </c>
      <c r="BR79" s="819">
        <f>DATI!DU76/1000</f>
        <v>27949.572</v>
      </c>
      <c r="BS79" s="819">
        <f>DATI!DV76/1000</f>
        <v>30265.825780000003</v>
      </c>
      <c r="BT79" s="819">
        <f>DATI!DW76/1000</f>
        <v>3.2709999999999999</v>
      </c>
      <c r="BU79" s="819">
        <f>DATI!DX76/1000</f>
        <v>138.91305</v>
      </c>
      <c r="BV79" s="820">
        <f>DATI!DY76/1000</f>
        <v>15161.481460000001</v>
      </c>
      <c r="BW79" s="816">
        <f>DATI!DZ76/1000</f>
        <v>3.2335100000000003</v>
      </c>
      <c r="BX79" s="817">
        <f>DATI!EA76/1000</f>
        <v>0.01</v>
      </c>
      <c r="BY79" s="817">
        <f>DATI!EB76/1000</f>
        <v>0</v>
      </c>
      <c r="BZ79" s="817">
        <f>DATI!EC76/1000</f>
        <v>0</v>
      </c>
      <c r="CA79" s="817">
        <f>DATI!ED76/1000</f>
        <v>0</v>
      </c>
      <c r="CB79" s="817">
        <f>DATI!EE76/1000</f>
        <v>8.3430000000000004E-2</v>
      </c>
      <c r="CC79" s="817">
        <f>DATI!EF76/1000</f>
        <v>0.13</v>
      </c>
      <c r="CD79" s="821">
        <f>DATI!EG76/1000</f>
        <v>0</v>
      </c>
      <c r="CE79" s="816">
        <f t="shared" si="1230"/>
        <v>0.1154188997557249</v>
      </c>
      <c r="CF79" s="817">
        <f t="shared" si="1231"/>
        <v>0.15500763931456593</v>
      </c>
      <c r="CG79" s="817">
        <f t="shared" si="1232"/>
        <v>6.3254256516289582E-3</v>
      </c>
      <c r="CH79" s="817">
        <f t="shared" si="1233"/>
        <v>43.666632279077426</v>
      </c>
      <c r="CI79" s="817">
        <f t="shared" si="1234"/>
        <v>8.218339844286067E-2</v>
      </c>
      <c r="CJ79" s="817">
        <f t="shared" si="1235"/>
        <v>14.045605536902006</v>
      </c>
      <c r="CK79" s="817">
        <f t="shared" si="1236"/>
        <v>3.3637786703018215</v>
      </c>
      <c r="CL79" s="817">
        <f t="shared" si="1237"/>
        <v>20.923875831404445</v>
      </c>
      <c r="CM79" s="817">
        <f t="shared" si="1238"/>
        <v>0.14072975124196041</v>
      </c>
      <c r="CN79" s="817">
        <f t="shared" si="1239"/>
        <v>4.4683256635225016E-2</v>
      </c>
      <c r="CO79" s="817">
        <f t="shared" si="1240"/>
        <v>6.3890707482868722E-2</v>
      </c>
      <c r="CP79" s="817">
        <f t="shared" si="1241"/>
        <v>20.446734307384062</v>
      </c>
      <c r="CQ79" s="817">
        <f t="shared" si="1242"/>
        <v>0.29750890643440714</v>
      </c>
      <c r="CR79" s="817">
        <f t="shared" si="1243"/>
        <v>4.602854798129969</v>
      </c>
      <c r="CS79" s="817">
        <f t="shared" si="1244"/>
        <v>1.9494469502209455</v>
      </c>
      <c r="CT79" s="817">
        <f t="shared" si="1245"/>
        <v>2.7550936387839307E-2</v>
      </c>
      <c r="CU79" s="817">
        <f t="shared" si="1246"/>
        <v>51.141454488897836</v>
      </c>
      <c r="CV79" s="817">
        <f t="shared" si="1247"/>
        <v>55.379679935591888</v>
      </c>
      <c r="CW79" s="817">
        <f t="shared" si="1248"/>
        <v>5.9851971126135602E-3</v>
      </c>
      <c r="CX79" s="817">
        <f t="shared" si="1249"/>
        <v>0.2541797571887322</v>
      </c>
      <c r="CY79" s="821">
        <f t="shared" si="1250"/>
        <v>27.742114049934589</v>
      </c>
      <c r="CZ79" s="805">
        <f>DATI!AA76</f>
        <v>272859.34957000008</v>
      </c>
      <c r="DA79" s="806">
        <f t="shared" si="1251"/>
        <v>747.55986183561663</v>
      </c>
      <c r="DB79" s="813">
        <f t="shared" si="288"/>
        <v>499.27147392111846</v>
      </c>
      <c r="DC79" s="808">
        <f t="shared" si="1252"/>
        <v>1.3678670518386806</v>
      </c>
      <c r="DD79" s="822">
        <f t="shared" si="1390"/>
        <v>-1.2951718133618024E-2</v>
      </c>
      <c r="DE79" s="823">
        <f t="shared" si="1253"/>
        <v>-1.4084128539060378E-2</v>
      </c>
      <c r="DF79" s="806">
        <f t="shared" si="1391"/>
        <v>-3580.3693199998816</v>
      </c>
      <c r="DG79" s="824">
        <f t="shared" si="1392"/>
        <v>-7.132255213795645</v>
      </c>
      <c r="DH79" s="825">
        <f t="shared" si="1370"/>
        <v>5.7933722829843368E-2</v>
      </c>
      <c r="DI79" s="826">
        <f>DATI!AB76+DATI!AG76</f>
        <v>137766.44686676207</v>
      </c>
      <c r="DJ79" s="806">
        <f t="shared" si="1371"/>
        <v>377.44232018290978</v>
      </c>
      <c r="DK79" s="827">
        <f t="shared" si="290"/>
        <v>252.08173035829222</v>
      </c>
      <c r="DL79" s="828">
        <f t="shared" si="291"/>
        <v>0.69063487769395127</v>
      </c>
      <c r="DM79" s="829">
        <f t="shared" si="1393"/>
        <v>0.50489912507622936</v>
      </c>
      <c r="DN79" s="830">
        <f t="shared" si="1394"/>
        <v>6.0250684440459723E-2</v>
      </c>
      <c r="DO79" s="830">
        <f t="shared" si="1395"/>
        <v>2.9000000000000026E-2</v>
      </c>
      <c r="DP79" s="830">
        <f t="shared" si="1396"/>
        <v>4.6518616424611331E-2</v>
      </c>
      <c r="DQ79" s="830">
        <f t="shared" si="1397"/>
        <v>4.531797751717382E-2</v>
      </c>
      <c r="DR79" s="831">
        <f t="shared" si="1398"/>
        <v>6123.8322925124667</v>
      </c>
      <c r="DS79" s="831">
        <f t="shared" si="1399"/>
        <v>10.928573347605777</v>
      </c>
      <c r="DT79" s="832">
        <f t="shared" si="1372"/>
        <v>4.5505264341244973E-2</v>
      </c>
      <c r="DU79" s="833" t="str">
        <f>DATI!AI76</f>
        <v>20/20</v>
      </c>
      <c r="DV79" s="832">
        <f>DATI!AJ76/DATI!AK76</f>
        <v>1</v>
      </c>
      <c r="DW79" s="834">
        <f>DATI!AB76</f>
        <v>133614.20799</v>
      </c>
      <c r="DX79" s="806">
        <f t="shared" si="1254"/>
        <v>366.06632326027398</v>
      </c>
      <c r="DY79" s="835">
        <f t="shared" si="1013"/>
        <v>244.48406354811851</v>
      </c>
      <c r="DZ79" s="808">
        <f t="shared" si="1014"/>
        <v>0.66981935218662614</v>
      </c>
      <c r="EA79" s="829">
        <f t="shared" si="1400"/>
        <v>0.48968161875546157</v>
      </c>
      <c r="EB79" s="825">
        <f t="shared" si="1401"/>
        <v>5.9652155910675235E-2</v>
      </c>
      <c r="EC79" s="836">
        <f t="shared" si="1402"/>
        <v>135092.90270323801</v>
      </c>
      <c r="ED79" s="837">
        <f t="shared" si="1255"/>
        <v>370.1175416527069</v>
      </c>
      <c r="EE79" s="838">
        <f t="shared" si="296"/>
        <v>247.18974356282629</v>
      </c>
      <c r="EF79" s="839">
        <f t="shared" si="297"/>
        <v>0.67723217414472958</v>
      </c>
      <c r="EG79" s="840">
        <f t="shared" si="1256"/>
        <v>-6.7019307177241458E-2</v>
      </c>
      <c r="EH79" s="840">
        <f t="shared" si="1257"/>
        <v>-6.8089687485924505E-2</v>
      </c>
      <c r="EI79" s="822">
        <f t="shared" si="1258"/>
        <v>0.49510087492377058</v>
      </c>
      <c r="EJ79" s="841">
        <f t="shared" si="1259"/>
        <v>-9704.2016125123482</v>
      </c>
      <c r="EK79" s="841">
        <f t="shared" si="1260"/>
        <v>-18.060828561401337</v>
      </c>
      <c r="EL79" s="805">
        <f>DATI!AD76</f>
        <v>118937.073</v>
      </c>
      <c r="EM79" s="806">
        <f t="shared" si="1261"/>
        <v>325.85499452054796</v>
      </c>
      <c r="EN79" s="835">
        <f t="shared" si="300"/>
        <v>217.62819501752011</v>
      </c>
      <c r="EO79" s="808">
        <f t="shared" si="1262"/>
        <v>0.59624163018498666</v>
      </c>
      <c r="EP79" s="822">
        <f t="shared" si="1403"/>
        <v>-8.9905591029501825E-2</v>
      </c>
      <c r="EQ79" s="823">
        <f t="shared" si="1404"/>
        <v>-9.0949714602367185E-2</v>
      </c>
      <c r="ER79" s="822">
        <f t="shared" si="1373"/>
        <v>8.8596147401394293E-2</v>
      </c>
      <c r="ES79" s="806">
        <f t="shared" si="1405"/>
        <v>-11749.448999999993</v>
      </c>
      <c r="ET79" s="822">
        <f t="shared" si="1263"/>
        <v>0.43589150669542137</v>
      </c>
      <c r="EU79" s="824">
        <f t="shared" si="1406"/>
        <v>-21.773517421661552</v>
      </c>
      <c r="EV79" s="805">
        <f>DATI!AE76</f>
        <v>14730.95458</v>
      </c>
      <c r="EW79" s="806">
        <f t="shared" si="1264"/>
        <v>40.358779671232874</v>
      </c>
      <c r="EX79" s="835">
        <f t="shared" si="304"/>
        <v>26.95434632169291</v>
      </c>
      <c r="EY79" s="808">
        <f t="shared" si="1015"/>
        <v>7.3847524169021669E-2</v>
      </c>
      <c r="EZ79" s="822">
        <f t="shared" si="1407"/>
        <v>0.17198679610829606</v>
      </c>
      <c r="FA79" s="823">
        <f t="shared" si="1408"/>
        <v>0.1706422113829732</v>
      </c>
      <c r="FB79" s="806">
        <f t="shared" si="1409"/>
        <v>2161.7390999999989</v>
      </c>
      <c r="FC79" s="824">
        <f t="shared" si="1410"/>
        <v>3.9290820183925987</v>
      </c>
      <c r="FD79" s="806">
        <f>DATI!AG76</f>
        <v>4152.2388767620614</v>
      </c>
      <c r="FE79" s="822">
        <f t="shared" si="1265"/>
        <v>1.5217506320767779E-2</v>
      </c>
      <c r="FF79" s="806">
        <f t="shared" si="1411"/>
        <v>10578.715703237938</v>
      </c>
      <c r="FG79" s="822">
        <f t="shared" si="1374"/>
        <v>1.9356679511519242E-2</v>
      </c>
      <c r="FH79" s="805">
        <f>DATI!AF76</f>
        <v>5577.1139999999996</v>
      </c>
      <c r="FI79" s="806">
        <f t="shared" si="1375"/>
        <v>15.279764383561643</v>
      </c>
      <c r="FJ79" s="830">
        <f t="shared" si="1266"/>
        <v>2.0439519513584532E-2</v>
      </c>
      <c r="FK79" s="830">
        <f t="shared" si="1376"/>
        <v>2.5785555056907127E-2</v>
      </c>
      <c r="FL79" s="842">
        <f>DATI!AL76</f>
        <v>2418.657759706512</v>
      </c>
      <c r="FM79" s="843" t="str">
        <f>DATI!AM76</f>
        <v>14/14</v>
      </c>
      <c r="FN79" s="844">
        <f>DATI!AN76/DATI!AO76</f>
        <v>1</v>
      </c>
      <c r="FO79" s="809">
        <f t="shared" si="1377"/>
        <v>0.43367551025611317</v>
      </c>
      <c r="FP79" s="845">
        <f t="shared" si="1267"/>
        <v>8.864119054443554E-3</v>
      </c>
      <c r="FQ79" s="809">
        <f t="shared" si="1378"/>
        <v>0.26586810074532935</v>
      </c>
      <c r="FR79" s="805">
        <f>DATI!AP76</f>
        <v>3071.314409999999</v>
      </c>
      <c r="FS79" s="842">
        <f>DATI!AQ76</f>
        <v>4.535000000000001</v>
      </c>
      <c r="FT79" s="842">
        <f>DATI!AR76</f>
        <v>1644.3700000000001</v>
      </c>
      <c r="FU79" s="818">
        <f>DATI!AS76/1000</f>
        <v>65.463160000000002</v>
      </c>
      <c r="FV79" s="819">
        <f>DATI!AT76/1000</f>
        <v>85.450999999999993</v>
      </c>
      <c r="FW79" s="819">
        <f>DATI!AU76/1000</f>
        <v>3.4569399999999999</v>
      </c>
      <c r="FX79" s="819">
        <f>DATI!AV76/1000</f>
        <v>23864.469539999998</v>
      </c>
      <c r="FY79" s="819">
        <f>DATI!AW76/1000</f>
        <v>44.914459999999998</v>
      </c>
      <c r="FZ79" s="819">
        <f>DATI!AX76/1000</f>
        <v>7676.1341099999991</v>
      </c>
      <c r="GA79" s="819">
        <f>DATI!AY76/1000</f>
        <v>1850.1155000000001</v>
      </c>
      <c r="GB79" s="819">
        <f>DATI!AZ76/1000</f>
        <v>11435.212</v>
      </c>
      <c r="GC79" s="819">
        <f>DATI!BA76/1000</f>
        <v>76.910920000000004</v>
      </c>
      <c r="GD79" s="819">
        <f>DATI!BB76/1000</f>
        <v>24.72007</v>
      </c>
      <c r="GE79" s="819">
        <f>DATI!BC76/1000</f>
        <v>34.917229999999996</v>
      </c>
      <c r="GF79" s="819">
        <f>DATI!BD76/1000</f>
        <v>11174.447</v>
      </c>
      <c r="GG79" s="819">
        <f>DATI!BE76/1000</f>
        <v>162.59308000000001</v>
      </c>
      <c r="GH79" s="819">
        <f>DATI!BF76/1000</f>
        <v>2515.5291899999997</v>
      </c>
      <c r="GI79" s="819">
        <f>DATI!BG76/1000</f>
        <v>0.35149999999999998</v>
      </c>
      <c r="GJ79" s="819">
        <f>DATI!BH76/1000</f>
        <v>1065.402</v>
      </c>
      <c r="GK79" s="819">
        <f>DATI!BI76/1000</f>
        <v>15.057</v>
      </c>
      <c r="GL79" s="819">
        <f>DATI!BJ76/1000</f>
        <v>27949.572</v>
      </c>
      <c r="GM79" s="819">
        <f>DATI!BK76/1000</f>
        <v>30265.825780000003</v>
      </c>
      <c r="GN79" s="819">
        <f>DATI!BL76/1000</f>
        <v>3.2709999999999999</v>
      </c>
      <c r="GO79" s="819">
        <f>DATI!BM76/1000</f>
        <v>138.91305</v>
      </c>
      <c r="GP79" s="820">
        <f>DATI!BN76/1000</f>
        <v>15161.481460000001</v>
      </c>
      <c r="GQ79" s="816">
        <f>DATI!BO76/1000</f>
        <v>3.2335100000000003</v>
      </c>
      <c r="GR79" s="817">
        <f>DATI!BP76/1000</f>
        <v>0.01</v>
      </c>
      <c r="GS79" s="817">
        <f>DATI!BQ76/1000</f>
        <v>0</v>
      </c>
      <c r="GT79" s="817">
        <f>DATI!BR76/1000</f>
        <v>0</v>
      </c>
      <c r="GU79" s="817">
        <f>DATI!BS76/1000</f>
        <v>0</v>
      </c>
      <c r="GV79" s="817">
        <f>DATI!BT76/1000</f>
        <v>8.3430000000000004E-2</v>
      </c>
      <c r="GW79" s="817">
        <f>DATI!BU76/1000</f>
        <v>0.13</v>
      </c>
      <c r="GX79" s="821">
        <f>DATI!BV76/1000</f>
        <v>0</v>
      </c>
      <c r="GY79" s="816">
        <f t="shared" si="1271"/>
        <v>0.11978291538201148</v>
      </c>
      <c r="GZ79" s="817">
        <f t="shared" si="1272"/>
        <v>0.15635618418524652</v>
      </c>
      <c r="HA79" s="817">
        <f t="shared" si="1273"/>
        <v>6.3254256516289582E-3</v>
      </c>
      <c r="HB79" s="817">
        <f t="shared" si="1274"/>
        <v>43.666632279077426</v>
      </c>
      <c r="HC79" s="817">
        <f t="shared" si="1275"/>
        <v>8.218339844286067E-2</v>
      </c>
      <c r="HD79" s="817">
        <f t="shared" si="1276"/>
        <v>14.045605536902006</v>
      </c>
      <c r="HE79" s="817">
        <f t="shared" si="1277"/>
        <v>3.3852968354025048</v>
      </c>
      <c r="HF79" s="817">
        <f t="shared" si="1278"/>
        <v>20.923875831404445</v>
      </c>
      <c r="HG79" s="817">
        <f t="shared" si="1279"/>
        <v>0.14072975124196041</v>
      </c>
      <c r="HH79" s="817">
        <f t="shared" si="1280"/>
        <v>4.5232189418405719E-2</v>
      </c>
      <c r="HI79" s="817">
        <f t="shared" si="1281"/>
        <v>6.3890707482868722E-2</v>
      </c>
      <c r="HJ79" s="817">
        <f t="shared" si="1282"/>
        <v>20.446734307384062</v>
      </c>
      <c r="HK79" s="817">
        <f t="shared" si="1283"/>
        <v>0.29750890643440714</v>
      </c>
      <c r="HL79" s="817">
        <f t="shared" si="1284"/>
        <v>4.602854798129969</v>
      </c>
      <c r="HM79" s="817">
        <f t="shared" si="1285"/>
        <v>6.4316624429338622E-4</v>
      </c>
      <c r="HN79" s="817">
        <f t="shared" si="1286"/>
        <v>1.9494469502209455</v>
      </c>
      <c r="HO79" s="817">
        <f t="shared" si="1287"/>
        <v>2.7550936387839307E-2</v>
      </c>
      <c r="HP79" s="817">
        <f t="shared" si="1288"/>
        <v>51.141454488897836</v>
      </c>
      <c r="HQ79" s="817">
        <f t="shared" si="1289"/>
        <v>55.379679935591888</v>
      </c>
      <c r="HR79" s="817">
        <f t="shared" si="1290"/>
        <v>5.9851971126135602E-3</v>
      </c>
      <c r="HS79" s="817">
        <f t="shared" si="1291"/>
        <v>0.2541797571887322</v>
      </c>
      <c r="HT79" s="821">
        <f t="shared" si="1292"/>
        <v>27.742114049934589</v>
      </c>
      <c r="HU79" s="846">
        <f t="shared" si="1379"/>
        <v>135092.90270323795</v>
      </c>
      <c r="HV79" s="847">
        <f t="shared" si="1417"/>
        <v>124340.94757999999</v>
      </c>
      <c r="HW79" s="848">
        <f t="shared" si="1412"/>
        <v>0</v>
      </c>
      <c r="HX79" s="849">
        <f>DATI!CQ76</f>
        <v>0</v>
      </c>
      <c r="HY79" s="849">
        <f>DATI!CT76</f>
        <v>0</v>
      </c>
      <c r="HZ79" s="850">
        <f t="shared" si="1293"/>
        <v>0</v>
      </c>
      <c r="IA79" s="850">
        <f t="shared" si="1294"/>
        <v>0</v>
      </c>
      <c r="IB79" s="822">
        <f t="shared" si="1295"/>
        <v>0</v>
      </c>
      <c r="IC79" s="849">
        <f>DATI!CV76</f>
        <v>12852.902942068875</v>
      </c>
      <c r="ID79" s="851">
        <f t="shared" si="1380"/>
        <v>12852.902942068875</v>
      </c>
      <c r="IE79" s="852">
        <f t="shared" si="1296"/>
        <v>4.7104498938093216E-2</v>
      </c>
      <c r="IF79" s="852">
        <f t="shared" si="1297"/>
        <v>9.51412153035395E-2</v>
      </c>
      <c r="IG79" s="848">
        <f t="shared" si="1413"/>
        <v>0</v>
      </c>
      <c r="IH79" s="830">
        <f t="shared" si="1016"/>
        <v>0</v>
      </c>
      <c r="II79" s="849">
        <f>DATI!CX76</f>
        <v>0</v>
      </c>
      <c r="IJ79" s="849">
        <f>DATI!DA76</f>
        <v>0</v>
      </c>
      <c r="IK79" s="854">
        <f>DATI!CS76</f>
        <v>99539.470703237952</v>
      </c>
      <c r="IL79" s="834">
        <f t="shared" si="1381"/>
        <v>67864.439200676628</v>
      </c>
      <c r="IM79" s="834">
        <f t="shared" si="1382"/>
        <v>16848.259364799502</v>
      </c>
      <c r="IN79" s="822">
        <f t="shared" si="1299"/>
        <v>0.24871582853079588</v>
      </c>
      <c r="IO79" s="822">
        <f t="shared" si="1300"/>
        <v>0.50235384570687758</v>
      </c>
      <c r="IP79" s="848">
        <f t="shared" si="1383"/>
        <v>57112.484077438654</v>
      </c>
      <c r="IQ79" s="830">
        <f t="shared" si="1017"/>
        <v>0.20763732659589523</v>
      </c>
      <c r="IR79" s="849">
        <f>DATI!CZ76</f>
        <v>88787.515579999977</v>
      </c>
      <c r="IS79" s="834">
        <f t="shared" si="1414"/>
        <v>67228.463502561339</v>
      </c>
      <c r="IT79" s="854">
        <f>DATI!CR76</f>
        <v>35553.432000000008</v>
      </c>
      <c r="IU79" s="855">
        <f>DATI!CU76</f>
        <v>31675.031502561327</v>
      </c>
      <c r="IV79" s="822">
        <f t="shared" si="1302"/>
        <v>0.2195868953349279</v>
      </c>
      <c r="IW79" s="830">
        <f t="shared" si="1303"/>
        <v>0.24638504639297459</v>
      </c>
      <c r="IX79" s="822">
        <f t="shared" si="1384"/>
        <v>0.49764615429312248</v>
      </c>
      <c r="IY79" s="854">
        <f>DATI!CW76</f>
        <v>38163.276893808252</v>
      </c>
      <c r="IZ79" s="856">
        <f t="shared" si="1385"/>
        <v>105391.7403963696</v>
      </c>
      <c r="JA79" s="857">
        <f t="shared" si="1304"/>
        <v>0.38624932795030398</v>
      </c>
      <c r="JB79" s="857">
        <f t="shared" si="1305"/>
        <v>0.7801426891232498</v>
      </c>
      <c r="JC79" s="858">
        <f t="shared" si="1415"/>
        <v>67228.463502561339</v>
      </c>
      <c r="JD79" s="830">
        <f t="shared" si="1018"/>
        <v>0.2444148360609634</v>
      </c>
      <c r="JE79" s="849">
        <f>DATI!CY76</f>
        <v>35553.432000000008</v>
      </c>
      <c r="JF79" s="849">
        <f>DATI!DB76</f>
        <v>31675.031502561327</v>
      </c>
      <c r="JG79" s="826">
        <f t="shared" si="1307"/>
        <v>132836.58563577477</v>
      </c>
      <c r="JH79" s="808">
        <f t="shared" si="350"/>
        <v>243.06118887089056</v>
      </c>
      <c r="JI79" s="829">
        <f t="shared" si="1308"/>
        <v>0.48683171694542399</v>
      </c>
      <c r="JJ79" s="843" t="str">
        <f>DATI!CN76</f>
        <v>10/15</v>
      </c>
      <c r="JK79" s="844">
        <f>DATI!CO76/DATI!CP76</f>
        <v>0.93943285227297479</v>
      </c>
      <c r="JL79" s="859">
        <f t="shared" si="1386"/>
        <v>3.5968756548944665E-2</v>
      </c>
      <c r="JM79" s="860">
        <f t="shared" si="1309"/>
        <v>4.9562392824452656E-2</v>
      </c>
      <c r="JN79" s="861">
        <f t="shared" si="1310"/>
        <v>200065.04913833609</v>
      </c>
      <c r="JO79" s="834">
        <f t="shared" si="1311"/>
        <v>238228.32603214434</v>
      </c>
      <c r="JP79" s="829">
        <f t="shared" si="1312"/>
        <v>0.73321676333839847</v>
      </c>
      <c r="JQ79" s="830">
        <f t="shared" si="1313"/>
        <v>6.9967380411717683E-2</v>
      </c>
      <c r="JR79" s="862">
        <f t="shared" si="1314"/>
        <v>0.8730810448957278</v>
      </c>
      <c r="JS79" s="825">
        <f t="shared" si="1315"/>
        <v>4.5098478062582936E-3</v>
      </c>
      <c r="JT79" s="818">
        <f>DATI!BW76</f>
        <v>23193.281454648266</v>
      </c>
      <c r="JU79" s="819">
        <f>DATI!BX76</f>
        <v>20397.163791891631</v>
      </c>
      <c r="JV79" s="819">
        <f>DATI!BY76</f>
        <v>11027.894276711531</v>
      </c>
      <c r="JW79" s="819">
        <f>DATI!BZ76</f>
        <v>27949.572</v>
      </c>
      <c r="JX79" s="819">
        <f>DATI!CA76</f>
        <v>30265.825780000003</v>
      </c>
      <c r="JY79" s="819">
        <f>DATI!CB76</f>
        <v>7460.4009726085442</v>
      </c>
      <c r="JZ79" s="819">
        <f>DATI!CC76</f>
        <v>2227.6622599439138</v>
      </c>
      <c r="KA79" s="819">
        <f>DATI!CD76</f>
        <v>89.357710255963724</v>
      </c>
      <c r="KB79" s="819">
        <f>DATI!CE76</f>
        <v>2263.9762110251104</v>
      </c>
      <c r="KC79" s="819">
        <f>DATI!CF76</f>
        <v>0</v>
      </c>
      <c r="KD79" s="819">
        <f>DATI!CG76</f>
        <v>222.57066999999998</v>
      </c>
      <c r="KE79" s="819">
        <f>DATI!CH76</f>
        <v>64.153898048610685</v>
      </c>
      <c r="KF79" s="819">
        <f>DATI!CI76</f>
        <v>24.225669071497919</v>
      </c>
      <c r="KG79" s="819">
        <f>DATI!CJ76</f>
        <v>75.372703066959374</v>
      </c>
      <c r="KH79" s="819">
        <f>DATI!CK76</f>
        <v>958.86177459883686</v>
      </c>
      <c r="KI79" s="819">
        <f>DATI!CL76</f>
        <v>267.940497435358</v>
      </c>
      <c r="KJ79" s="863">
        <f t="shared" si="353"/>
        <v>42.438508466644592</v>
      </c>
      <c r="KK79" s="864">
        <f t="shared" si="1317"/>
        <v>-4.0745153536039157E-2</v>
      </c>
      <c r="KL79" s="865">
        <f t="shared" si="354"/>
        <v>37.32223963091888</v>
      </c>
      <c r="KM79" s="864">
        <f t="shared" si="1318"/>
        <v>4.7107835617049114E-2</v>
      </c>
      <c r="KN79" s="865">
        <f t="shared" si="355"/>
        <v>20.178575659792561</v>
      </c>
      <c r="KO79" s="864">
        <f t="shared" si="1319"/>
        <v>8.6144788022290364E-2</v>
      </c>
      <c r="KP79" s="865">
        <f t="shared" si="356"/>
        <v>51.141454488897836</v>
      </c>
      <c r="KQ79" s="864">
        <f t="shared" si="1320"/>
        <v>0.16051672166458658</v>
      </c>
      <c r="KR79" s="865">
        <f t="shared" si="357"/>
        <v>55.379679935591888</v>
      </c>
      <c r="KS79" s="864">
        <f t="shared" si="1321"/>
        <v>-3.0560340591667387E-2</v>
      </c>
      <c r="KT79" s="865">
        <f t="shared" si="358"/>
        <v>13.650862231793353</v>
      </c>
      <c r="KU79" s="864">
        <f t="shared" si="1322"/>
        <v>-1.1824919840967132E-2</v>
      </c>
      <c r="KV79" s="865">
        <f t="shared" si="359"/>
        <v>4.0761228144587314</v>
      </c>
      <c r="KW79" s="864">
        <f t="shared" si="1323"/>
        <v>6.0134140982504136E-2</v>
      </c>
      <c r="KX79" s="865">
        <f t="shared" si="360"/>
        <v>0.16350458863153569</v>
      </c>
      <c r="KY79" s="864">
        <f t="shared" si="1324"/>
        <v>0.87620578401185945</v>
      </c>
      <c r="KZ79" s="865">
        <f t="shared" si="361"/>
        <v>4.1425692085763623</v>
      </c>
      <c r="LA79" s="864">
        <f t="shared" si="1325"/>
        <v>7.6569396959807093E-2</v>
      </c>
      <c r="LB79" s="866" t="s">
        <v>177</v>
      </c>
      <c r="LC79" s="867" t="s">
        <v>177</v>
      </c>
      <c r="LD79" s="865">
        <f t="shared" si="362"/>
        <v>0.40725445779164338</v>
      </c>
      <c r="LE79" s="864">
        <f t="shared" si="1326"/>
        <v>5.5459162907011118E-2</v>
      </c>
      <c r="LF79" s="865">
        <f t="shared" si="363"/>
        <v>0.11738725935904905</v>
      </c>
      <c r="LG79" s="864">
        <f t="shared" si="1327"/>
        <v>1.3897291625084414</v>
      </c>
      <c r="LH79" s="865">
        <f t="shared" si="364"/>
        <v>4.4327546492773151E-2</v>
      </c>
      <c r="LI79" s="864">
        <f t="shared" si="1328"/>
        <v>0.20756972106213109</v>
      </c>
      <c r="LJ79" s="865">
        <f t="shared" si="365"/>
        <v>0.13791515890132819</v>
      </c>
      <c r="LK79" s="864">
        <f t="shared" si="1329"/>
        <v>-3.862492103645501E-3</v>
      </c>
      <c r="LL79" s="865">
        <f t="shared" si="366"/>
        <v>1.7545022087204136</v>
      </c>
      <c r="LM79" s="864">
        <f t="shared" si="1330"/>
        <v>-4.7478664294526962E-2</v>
      </c>
      <c r="LN79" s="865">
        <f t="shared" si="367"/>
        <v>0.49027107661337382</v>
      </c>
      <c r="LO79" s="868">
        <f t="shared" si="1331"/>
        <v>-0.47795543322490541</v>
      </c>
      <c r="LP79" s="869">
        <f t="shared" si="1332"/>
        <v>8.5000867630882479E-2</v>
      </c>
      <c r="LQ79" s="870">
        <f t="shared" si="1333"/>
        <v>7.475339886295114E-2</v>
      </c>
      <c r="LR79" s="870">
        <f t="shared" si="1334"/>
        <v>4.0416039597288587E-2</v>
      </c>
      <c r="LS79" s="870">
        <f t="shared" si="1335"/>
        <v>0.10243215797459687</v>
      </c>
      <c r="LT79" s="870">
        <f t="shared" si="1336"/>
        <v>0.11092097752082168</v>
      </c>
      <c r="LU79" s="870">
        <f t="shared" si="1337"/>
        <v>2.734156254629139E-2</v>
      </c>
      <c r="LV79" s="870">
        <f t="shared" si="1338"/>
        <v>8.1641412084815634E-3</v>
      </c>
      <c r="LW79" s="870">
        <f t="shared" si="1339"/>
        <v>3.2748634194423913E-4</v>
      </c>
      <c r="LX79" s="871">
        <f t="shared" si="1340"/>
        <v>8.2972279109838742E-3</v>
      </c>
      <c r="LY79" s="872" t="s">
        <v>177</v>
      </c>
      <c r="LZ79" s="871">
        <f t="shared" si="1341"/>
        <v>8.1569742928270486E-4</v>
      </c>
      <c r="MA79" s="871">
        <f t="shared" si="1342"/>
        <v>2.3511709659101298E-4</v>
      </c>
      <c r="MB79" s="871">
        <f t="shared" si="1343"/>
        <v>8.8784456569566804E-5</v>
      </c>
      <c r="MC79" s="871">
        <f t="shared" si="1344"/>
        <v>2.762328034049024E-4</v>
      </c>
      <c r="MD79" s="871">
        <f t="shared" si="1345"/>
        <v>3.5141246803890363E-3</v>
      </c>
      <c r="ME79" s="871">
        <f t="shared" si="1346"/>
        <v>9.8197293901640631E-4</v>
      </c>
      <c r="MF79" s="869">
        <f t="shared" si="1347"/>
        <v>0.17358394592575144</v>
      </c>
      <c r="MG79" s="870">
        <f t="shared" si="1348"/>
        <v>0.15265714701102898</v>
      </c>
      <c r="MH79" s="870">
        <f t="shared" si="1349"/>
        <v>8.2535341432678211E-2</v>
      </c>
      <c r="MI79" s="870">
        <f t="shared" si="1350"/>
        <v>0.20918113739888958</v>
      </c>
      <c r="MJ79" s="870">
        <f t="shared" si="1351"/>
        <v>0.22651652272088585</v>
      </c>
      <c r="MK79" s="870">
        <f t="shared" si="1352"/>
        <v>5.583538670653123E-2</v>
      </c>
      <c r="ML79" s="870">
        <f t="shared" si="1353"/>
        <v>1.6672345654368113E-2</v>
      </c>
      <c r="MM79" s="870">
        <f t="shared" si="1354"/>
        <v>6.6877401438214914E-4</v>
      </c>
      <c r="MN79" s="871">
        <f t="shared" si="1355"/>
        <v>1.694412776218044E-2</v>
      </c>
      <c r="MO79" s="872" t="s">
        <v>177</v>
      </c>
      <c r="MP79" s="871">
        <f t="shared" si="1356"/>
        <v>1.6657709786122273E-3</v>
      </c>
      <c r="MQ79" s="871">
        <f t="shared" si="1357"/>
        <v>4.8014278581370715E-4</v>
      </c>
      <c r="MR79" s="871">
        <f t="shared" si="1358"/>
        <v>1.813105764419232E-4</v>
      </c>
      <c r="MS79" s="871">
        <f t="shared" si="1359"/>
        <v>5.6410694791230918E-4</v>
      </c>
      <c r="MT79" s="871">
        <f t="shared" si="1360"/>
        <v>7.1763459067960824E-3</v>
      </c>
      <c r="MU79" s="871">
        <f t="shared" si="1361"/>
        <v>2.0053293842479036E-3</v>
      </c>
      <c r="MV79" s="826">
        <f t="shared" si="1019"/>
        <v>134546.62823577476</v>
      </c>
      <c r="MW79" s="808">
        <f t="shared" si="1020"/>
        <v>243.06118887089056</v>
      </c>
      <c r="MX79" s="862">
        <f t="shared" si="1021"/>
        <v>0.4891557886273778</v>
      </c>
      <c r="MY79" s="1507"/>
      <c r="MZ79" s="1503"/>
      <c r="NA79" s="1504"/>
      <c r="NB79" s="861">
        <f t="shared" si="1387"/>
        <v>200065.04913833609</v>
      </c>
      <c r="NC79" s="834">
        <f t="shared" si="1388"/>
        <v>238228.32603214434</v>
      </c>
      <c r="ND79" s="829">
        <f t="shared" si="1022"/>
        <v>0.72735361837939383</v>
      </c>
      <c r="NE79" s="875">
        <f t="shared" si="1023"/>
        <v>0.86609947957543199</v>
      </c>
    </row>
    <row r="80" spans="1:369" outlineLevel="1" x14ac:dyDescent="0.2">
      <c r="A80" s="876" t="s">
        <v>188</v>
      </c>
      <c r="B80" s="559">
        <f>DATI!D77</f>
        <v>77</v>
      </c>
      <c r="C80" s="1516" t="str">
        <f>DATI!F77 &amp; "/" &amp; DATI!E77 &amp; " (" &amp; TEXT(DATI!F77/DATI!E77,"0,0%") &amp; ")"</f>
        <v>74/74 (100,0%)</v>
      </c>
      <c r="D80" s="560">
        <f>DATI!G77</f>
        <v>180941</v>
      </c>
      <c r="E80" s="561">
        <f t="shared" si="1362"/>
        <v>1.7907913217073409E-2</v>
      </c>
      <c r="F80" s="1035">
        <f t="shared" si="1219"/>
        <v>-8.503823959800105E-4</v>
      </c>
      <c r="G80" s="563">
        <f>DATI!H77</f>
        <v>87043.851639999993</v>
      </c>
      <c r="H80" s="564">
        <f t="shared" si="1006"/>
        <v>238.47630586301369</v>
      </c>
      <c r="I80" s="565">
        <f t="shared" si="1007"/>
        <v>481.06206796690634</v>
      </c>
      <c r="J80" s="566">
        <f t="shared" si="1220"/>
        <v>1.3179782684024832</v>
      </c>
      <c r="K80" s="567">
        <f t="shared" si="1008"/>
        <v>5.2182845087633189E-3</v>
      </c>
      <c r="L80" s="567">
        <f t="shared" si="1363"/>
        <v>6.0738319845392913E-3</v>
      </c>
      <c r="M80" s="567">
        <f t="shared" si="1221"/>
        <v>1.7981517976648334E-2</v>
      </c>
      <c r="N80" s="568">
        <f>DATI!I77</f>
        <v>38053.256999999998</v>
      </c>
      <c r="O80" s="568"/>
      <c r="P80" s="568">
        <f>DATI!J77</f>
        <v>6858.3230000000003</v>
      </c>
      <c r="Q80" s="564">
        <f>DATI!K77</f>
        <v>6858.3230000000003</v>
      </c>
      <c r="R80" s="564">
        <f>DATI!L77</f>
        <v>0</v>
      </c>
      <c r="S80" s="564">
        <f t="shared" si="1416"/>
        <v>0</v>
      </c>
      <c r="T80" s="568">
        <f>DATI!M77</f>
        <v>3163.79</v>
      </c>
      <c r="U80" s="564">
        <f>DATI!N77</f>
        <v>3128.53</v>
      </c>
      <c r="V80" s="564">
        <f>DATI!O77</f>
        <v>35.26</v>
      </c>
      <c r="W80" s="569">
        <f t="shared" si="1389"/>
        <v>-2.3447910280083306E-13</v>
      </c>
      <c r="X80" s="570">
        <f>DATI!P77</f>
        <v>36963.254000000001</v>
      </c>
      <c r="Y80" s="564">
        <f>DATI!Q77</f>
        <v>5848.0276399999993</v>
      </c>
      <c r="Z80" s="568">
        <f>DATI!R77</f>
        <v>1721.82764</v>
      </c>
      <c r="AA80" s="568">
        <f>DATI!U77</f>
        <v>117.44</v>
      </c>
      <c r="AB80" s="568">
        <f>DATI!V77</f>
        <v>165.96</v>
      </c>
      <c r="AC80" s="568">
        <f>DATI!W77</f>
        <v>48955.334640000001</v>
      </c>
      <c r="AD80" s="565">
        <f t="shared" si="1009"/>
        <v>270.5596555783377</v>
      </c>
      <c r="AE80" s="567">
        <f t="shared" si="1364"/>
        <v>1.2500477291799443E-2</v>
      </c>
      <c r="AF80" s="567">
        <f t="shared" si="1365"/>
        <v>1.3362222686723574E-2</v>
      </c>
      <c r="AG80" s="878">
        <f t="shared" si="1010"/>
        <v>0.56242151188887812</v>
      </c>
      <c r="AH80" s="572">
        <f t="shared" si="1366"/>
        <v>38088.517</v>
      </c>
      <c r="AI80" s="564">
        <f t="shared" si="1367"/>
        <v>104.35210136986301</v>
      </c>
      <c r="AJ80" s="565">
        <f t="shared" si="1011"/>
        <v>210.50241238856864</v>
      </c>
      <c r="AK80" s="566">
        <f t="shared" si="1012"/>
        <v>0.57671893805087304</v>
      </c>
      <c r="AL80" s="567">
        <f t="shared" si="1368"/>
        <v>-3.989114842905199E-3</v>
      </c>
      <c r="AM80" s="567">
        <f t="shared" si="1369"/>
        <v>-3.1414038414506349E-3</v>
      </c>
      <c r="AN80" s="579">
        <f>DATI!EH77/1000</f>
        <v>9.0399999999999991</v>
      </c>
      <c r="AO80" s="580">
        <f>DATI!EI77/1000</f>
        <v>0</v>
      </c>
      <c r="AP80" s="580">
        <f>DATI!EJ77/1000</f>
        <v>0.67</v>
      </c>
      <c r="AQ80" s="580">
        <f>DATI!EK77/1000</f>
        <v>156.25</v>
      </c>
      <c r="AR80" s="580">
        <f>DATI!EL77/1000</f>
        <v>0</v>
      </c>
      <c r="AS80" s="580">
        <f>DATI!EM77/1000</f>
        <v>0</v>
      </c>
      <c r="AT80" s="580">
        <f>DATI!EN77/1000</f>
        <v>0</v>
      </c>
      <c r="AU80" s="1036"/>
      <c r="AV80" s="1036"/>
      <c r="AW80" s="580">
        <f>DATI!EQ77/1000</f>
        <v>0</v>
      </c>
      <c r="AX80" s="1036"/>
      <c r="AY80" s="1036"/>
      <c r="AZ80" s="1036"/>
      <c r="BA80" s="1036"/>
      <c r="BB80" s="576">
        <f>DATI!DE77/1000</f>
        <v>42.645000000000003</v>
      </c>
      <c r="BC80" s="577">
        <f>DATI!DF77/1000</f>
        <v>233.583</v>
      </c>
      <c r="BD80" s="577">
        <f>DATI!DG77/1000</f>
        <v>0.72399999999999998</v>
      </c>
      <c r="BE80" s="577">
        <f>DATI!DH77/1000</f>
        <v>11386.032999999999</v>
      </c>
      <c r="BF80" s="577">
        <f>DATI!DI77/1000</f>
        <v>13.289</v>
      </c>
      <c r="BG80" s="577">
        <f>DATI!DJ77/1000</f>
        <v>2667.06</v>
      </c>
      <c r="BH80" s="577">
        <f>DATI!DK77/1000</f>
        <v>1097.8869999999999</v>
      </c>
      <c r="BI80" s="577">
        <f>DATI!DL77/1000</f>
        <v>2991.5</v>
      </c>
      <c r="BJ80" s="577">
        <f>DATI!DM77/1000</f>
        <v>21.959</v>
      </c>
      <c r="BK80" s="577">
        <f>DATI!DN77/1000</f>
        <v>7.4180000000000001</v>
      </c>
      <c r="BL80" s="577">
        <f>DATI!DO77/1000</f>
        <v>18.669</v>
      </c>
      <c r="BM80" s="577">
        <f>DATI!DP77/1000</f>
        <v>1171.586</v>
      </c>
      <c r="BN80" s="577">
        <f>DATI!DQ77/1000</f>
        <v>2.4900000000000002</v>
      </c>
      <c r="BO80" s="577">
        <f>DATI!DR77/1000</f>
        <v>1033.0239999999999</v>
      </c>
      <c r="BP80" s="577">
        <f>DATI!DS77/1000</f>
        <v>34.933999999999997</v>
      </c>
      <c r="BQ80" s="577">
        <f>DATI!DT77/1000</f>
        <v>3.4790000000000001</v>
      </c>
      <c r="BR80" s="577">
        <f>DATI!DU77/1000</f>
        <v>779.61099999999999</v>
      </c>
      <c r="BS80" s="577">
        <f>DATI!DV77/1000</f>
        <v>6302.2430000000004</v>
      </c>
      <c r="BT80" s="577">
        <f>DATI!DW77/1000</f>
        <v>0.67900000000000005</v>
      </c>
      <c r="BU80" s="577">
        <f>DATI!DX77/1000</f>
        <v>68.900000000000006</v>
      </c>
      <c r="BV80" s="578">
        <f>DATI!DY77/1000</f>
        <v>9085.5409999999993</v>
      </c>
      <c r="BW80" s="579">
        <f>DATI!DZ77/1000</f>
        <v>0.54600000000000004</v>
      </c>
      <c r="BX80" s="580">
        <f>DATI!EA77/1000</f>
        <v>0</v>
      </c>
      <c r="BY80" s="580">
        <f>DATI!EB77/1000</f>
        <v>6.6000000000000003E-2</v>
      </c>
      <c r="BZ80" s="580">
        <f>DATI!EC77/1000</f>
        <v>0</v>
      </c>
      <c r="CA80" s="580">
        <f>DATI!ED77/1000</f>
        <v>0.112</v>
      </c>
      <c r="CB80" s="580">
        <f>DATI!EE77/1000</f>
        <v>0</v>
      </c>
      <c r="CC80" s="580">
        <f>DATI!EF77/1000</f>
        <v>0</v>
      </c>
      <c r="CD80" s="581">
        <f>DATI!EG77/1000</f>
        <v>0</v>
      </c>
      <c r="CE80" s="579">
        <f t="shared" si="1230"/>
        <v>0.2356845601604943</v>
      </c>
      <c r="CF80" s="580">
        <f t="shared" si="1231"/>
        <v>1.2909346140454623</v>
      </c>
      <c r="CG80" s="580">
        <f t="shared" si="1232"/>
        <v>4.001304292559453E-3</v>
      </c>
      <c r="CH80" s="580">
        <f t="shared" si="1233"/>
        <v>62.926771710115453</v>
      </c>
      <c r="CI80" s="580">
        <f t="shared" si="1234"/>
        <v>7.3443829756661014E-2</v>
      </c>
      <c r="CJ80" s="580">
        <f t="shared" si="1235"/>
        <v>14.739942854300573</v>
      </c>
      <c r="CK80" s="580">
        <f t="shared" si="1236"/>
        <v>6.067651886526547</v>
      </c>
      <c r="CL80" s="580">
        <f t="shared" si="1237"/>
        <v>16.533013523745311</v>
      </c>
      <c r="CM80" s="580">
        <f t="shared" si="1238"/>
        <v>0.12136000132639921</v>
      </c>
      <c r="CN80" s="580">
        <f t="shared" si="1239"/>
        <v>4.0996789008571857E-2</v>
      </c>
      <c r="CO80" s="580">
        <f t="shared" si="1240"/>
        <v>0.10317727878148125</v>
      </c>
      <c r="CP80" s="580">
        <f t="shared" si="1241"/>
        <v>6.4749614515228719</v>
      </c>
      <c r="CQ80" s="580">
        <f t="shared" si="1242"/>
        <v>1.3761391834907511E-2</v>
      </c>
      <c r="CR80" s="580">
        <f t="shared" si="1243"/>
        <v>5.7091759192222868</v>
      </c>
      <c r="CS80" s="580">
        <f t="shared" si="1244"/>
        <v>0.19306845877938111</v>
      </c>
      <c r="CT80" s="580">
        <f t="shared" si="1245"/>
        <v>1.9227261925157925E-2</v>
      </c>
      <c r="CU80" s="580">
        <f t="shared" si="1246"/>
        <v>4.3086475702024414</v>
      </c>
      <c r="CV80" s="580">
        <f t="shared" si="1247"/>
        <v>34.830375647310447</v>
      </c>
      <c r="CW80" s="580">
        <f t="shared" si="1248"/>
        <v>3.7526044401213657E-3</v>
      </c>
      <c r="CX80" s="580">
        <f t="shared" si="1249"/>
        <v>0.3807871073996496</v>
      </c>
      <c r="CY80" s="581">
        <f t="shared" si="1250"/>
        <v>50.212726800448763</v>
      </c>
      <c r="CZ80" s="563">
        <f>DATI!AA77</f>
        <v>85085.070999999996</v>
      </c>
      <c r="DA80" s="564">
        <f t="shared" si="1251"/>
        <v>233.10978356164384</v>
      </c>
      <c r="DB80" s="565">
        <f t="shared" si="288"/>
        <v>470.23654671964897</v>
      </c>
      <c r="DC80" s="566">
        <f t="shared" si="1252"/>
        <v>1.2883193060812301</v>
      </c>
      <c r="DD80" s="582">
        <f t="shared" si="1390"/>
        <v>7.342089299508147E-3</v>
      </c>
      <c r="DE80" s="583">
        <f t="shared" si="1253"/>
        <v>8.199444358627777E-3</v>
      </c>
      <c r="DF80" s="564">
        <f t="shared" si="1391"/>
        <v>620.14899999999034</v>
      </c>
      <c r="DG80" s="584">
        <f t="shared" si="1392"/>
        <v>3.8243210922158823</v>
      </c>
      <c r="DH80" s="585">
        <f t="shared" si="1370"/>
        <v>1.8065332663292043E-2</v>
      </c>
      <c r="DI80" s="586">
        <f>DATI!AB77+DATI!AG77</f>
        <v>41008.61935730627</v>
      </c>
      <c r="DJ80" s="564">
        <f t="shared" si="1371"/>
        <v>112.3523818008391</v>
      </c>
      <c r="DK80" s="587">
        <f t="shared" si="290"/>
        <v>226.64083517448378</v>
      </c>
      <c r="DL80" s="588">
        <f t="shared" si="291"/>
        <v>0.6209337949985857</v>
      </c>
      <c r="DM80" s="589">
        <f t="shared" si="1393"/>
        <v>0.48197197082090076</v>
      </c>
      <c r="DN80" s="590">
        <f t="shared" si="1394"/>
        <v>2.8563694458951839E-2</v>
      </c>
      <c r="DO80" s="590">
        <f t="shared" si="1395"/>
        <v>1.3000000000000012E-2</v>
      </c>
      <c r="DP80" s="590">
        <f t="shared" si="1396"/>
        <v>3.6115500953901584E-2</v>
      </c>
      <c r="DQ80" s="590">
        <f t="shared" si="1397"/>
        <v>3.6997345240972514E-2</v>
      </c>
      <c r="DR80" s="591">
        <f t="shared" si="1398"/>
        <v>1429.4225210929217</v>
      </c>
      <c r="DS80" s="591">
        <f t="shared" si="1399"/>
        <v>8.0859505216035359</v>
      </c>
      <c r="DT80" s="592">
        <f t="shared" si="1372"/>
        <v>1.3545446707560693E-2</v>
      </c>
      <c r="DU80" s="593" t="str">
        <f>DATI!AI77</f>
        <v>5/5</v>
      </c>
      <c r="DV80" s="592">
        <f>DATI!AJ77/DATI!AK77</f>
        <v>1</v>
      </c>
      <c r="DW80" s="594">
        <f>DATI!AB77</f>
        <v>37008.951000000001</v>
      </c>
      <c r="DX80" s="564">
        <f t="shared" si="1254"/>
        <v>101.39438630136986</v>
      </c>
      <c r="DY80" s="595">
        <f t="shared" si="1013"/>
        <v>204.53601450196473</v>
      </c>
      <c r="DZ80" s="566">
        <f t="shared" si="1014"/>
        <v>0.56037264247113616</v>
      </c>
      <c r="EA80" s="589">
        <f t="shared" si="1400"/>
        <v>0.43496409611035058</v>
      </c>
      <c r="EB80" s="585">
        <f t="shared" si="1401"/>
        <v>3.0725785481346985E-2</v>
      </c>
      <c r="EC80" s="596">
        <f t="shared" si="1402"/>
        <v>44076.451642693726</v>
      </c>
      <c r="ED80" s="597">
        <f t="shared" si="1255"/>
        <v>120.75740176080473</v>
      </c>
      <c r="EE80" s="598">
        <f t="shared" si="296"/>
        <v>243.59571154516516</v>
      </c>
      <c r="EF80" s="599">
        <f t="shared" si="297"/>
        <v>0.66738551108264432</v>
      </c>
      <c r="EG80" s="600">
        <f t="shared" si="1256"/>
        <v>-1.8029641230924012E-2</v>
      </c>
      <c r="EH80" s="600">
        <f t="shared" si="1257"/>
        <v>-1.7193880207991393E-2</v>
      </c>
      <c r="EI80" s="582">
        <f t="shared" si="1258"/>
        <v>0.51802802917909918</v>
      </c>
      <c r="EJ80" s="601">
        <f t="shared" si="1259"/>
        <v>-809.27352109293133</v>
      </c>
      <c r="EK80" s="601">
        <f t="shared" si="1260"/>
        <v>-4.2616294293877388</v>
      </c>
      <c r="EL80" s="563">
        <f>DATI!AD77</f>
        <v>38054.006999999998</v>
      </c>
      <c r="EM80" s="564">
        <f t="shared" si="1261"/>
        <v>104.25755342465753</v>
      </c>
      <c r="EN80" s="595">
        <f t="shared" si="300"/>
        <v>210.31168723506556</v>
      </c>
      <c r="EO80" s="566">
        <f t="shared" si="1262"/>
        <v>0.57619640338374123</v>
      </c>
      <c r="EP80" s="582">
        <f t="shared" si="1403"/>
        <v>-2.9216951480938126E-3</v>
      </c>
      <c r="EQ80" s="583">
        <f t="shared" si="1404"/>
        <v>-2.0730756591598458E-3</v>
      </c>
      <c r="ER80" s="582">
        <f t="shared" si="1373"/>
        <v>2.834640476973643E-2</v>
      </c>
      <c r="ES80" s="564">
        <f t="shared" si="1405"/>
        <v>-111.50800000000163</v>
      </c>
      <c r="ET80" s="582">
        <f t="shared" si="1263"/>
        <v>0.44724657983772498</v>
      </c>
      <c r="EU80" s="584">
        <f t="shared" si="1406"/>
        <v>-0.43689776175929751</v>
      </c>
      <c r="EV80" s="563">
        <f>DATI!AE77</f>
        <v>6858.3230000000003</v>
      </c>
      <c r="EW80" s="564">
        <f t="shared" si="1264"/>
        <v>18.789926027397261</v>
      </c>
      <c r="EX80" s="595">
        <f t="shared" si="304"/>
        <v>37.903642623838707</v>
      </c>
      <c r="EY80" s="566">
        <f t="shared" si="1015"/>
        <v>0.10384559622969508</v>
      </c>
      <c r="EZ80" s="582">
        <f t="shared" si="1407"/>
        <v>2.4511225249053813E-2</v>
      </c>
      <c r="FA80" s="583">
        <f t="shared" si="1408"/>
        <v>2.5383193065570343E-2</v>
      </c>
      <c r="FB80" s="564">
        <f t="shared" si="1409"/>
        <v>164.08400000000074</v>
      </c>
      <c r="FC80" s="584">
        <f t="shared" si="1410"/>
        <v>0.93829846745669698</v>
      </c>
      <c r="FD80" s="564">
        <f>DATI!AG77</f>
        <v>3999.6683573062719</v>
      </c>
      <c r="FE80" s="582">
        <f t="shared" si="1265"/>
        <v>4.7007874710550249E-2</v>
      </c>
      <c r="FF80" s="564">
        <f t="shared" si="1411"/>
        <v>2858.6546426937284</v>
      </c>
      <c r="FG80" s="582">
        <f t="shared" si="1374"/>
        <v>1.5798821951319649E-2</v>
      </c>
      <c r="FH80" s="563">
        <f>DATI!AF77</f>
        <v>3163.79</v>
      </c>
      <c r="FI80" s="564">
        <f t="shared" si="1375"/>
        <v>8.6679178082191779</v>
      </c>
      <c r="FJ80" s="590">
        <f t="shared" si="1266"/>
        <v>3.7183843920163155E-2</v>
      </c>
      <c r="FK80" s="590">
        <f t="shared" si="1376"/>
        <v>-0.20129507844944022</v>
      </c>
      <c r="FL80" s="602">
        <f>DATI!AL77</f>
        <v>1361.0444165426493</v>
      </c>
      <c r="FM80" s="603" t="str">
        <f>DATI!AM77</f>
        <v>4/4</v>
      </c>
      <c r="FN80" s="604">
        <f>DATI!AN77/DATI!AO77</f>
        <v>1</v>
      </c>
      <c r="FO80" s="567">
        <f t="shared" si="1377"/>
        <v>0.4301942975174235</v>
      </c>
      <c r="FP80" s="605">
        <f t="shared" si="1267"/>
        <v>1.5996277614232106E-2</v>
      </c>
      <c r="FQ80" s="567">
        <f t="shared" si="1378"/>
        <v>-0.16256194178697994</v>
      </c>
      <c r="FR80" s="563">
        <f>DATI!AP77</f>
        <v>6187.09764</v>
      </c>
      <c r="FS80" s="602">
        <f>DATI!AQ77</f>
        <v>4.53</v>
      </c>
      <c r="FT80" s="602">
        <f>DATI!AR77</f>
        <v>1721.8276400000002</v>
      </c>
      <c r="FU80" s="576">
        <f>DATI!AS77/1000</f>
        <v>57.604999999999997</v>
      </c>
      <c r="FV80" s="577">
        <f>DATI!AT77/1000</f>
        <v>233.583</v>
      </c>
      <c r="FW80" s="577">
        <f>DATI!AU77/1000</f>
        <v>1.645</v>
      </c>
      <c r="FX80" s="577">
        <f>DATI!AV77/1000</f>
        <v>11386.032999999999</v>
      </c>
      <c r="FY80" s="577">
        <f>DATI!AW77/1000</f>
        <v>13.289</v>
      </c>
      <c r="FZ80" s="577">
        <f>DATI!AX77/1000</f>
        <v>2667.06</v>
      </c>
      <c r="GA80" s="577">
        <f>DATI!AY77/1000</f>
        <v>1120.117</v>
      </c>
      <c r="GB80" s="577">
        <f>DATI!AZ77/1000</f>
        <v>2991.5</v>
      </c>
      <c r="GC80" s="577">
        <f>DATI!BA77/1000</f>
        <v>21.959</v>
      </c>
      <c r="GD80" s="577">
        <f>DATI!BB77/1000</f>
        <v>13.404</v>
      </c>
      <c r="GE80" s="577">
        <f>DATI!BC77/1000</f>
        <v>18.669</v>
      </c>
      <c r="GF80" s="577">
        <f>DATI!BD77/1000</f>
        <v>1171.586</v>
      </c>
      <c r="GG80" s="577">
        <f>DATI!BE77/1000</f>
        <v>2.4900000000000002</v>
      </c>
      <c r="GH80" s="577">
        <f>DATI!BF77/1000</f>
        <v>1033.0239999999999</v>
      </c>
      <c r="GI80" s="577">
        <f>DATI!BG77/1000</f>
        <v>0.222</v>
      </c>
      <c r="GJ80" s="577">
        <f>DATI!BH77/1000</f>
        <v>34.933999999999997</v>
      </c>
      <c r="GK80" s="577">
        <f>DATI!BI77/1000</f>
        <v>4.8570000000000002</v>
      </c>
      <c r="GL80" s="577">
        <f>DATI!BJ77/1000</f>
        <v>779.61099999999999</v>
      </c>
      <c r="GM80" s="577">
        <f>DATI!BK77/1000</f>
        <v>6302.2430000000004</v>
      </c>
      <c r="GN80" s="577">
        <f>DATI!BL77/1000</f>
        <v>0.67900000000000005</v>
      </c>
      <c r="GO80" s="577">
        <f>DATI!BM77/1000</f>
        <v>68.900000000000006</v>
      </c>
      <c r="GP80" s="578">
        <f>DATI!BN77/1000</f>
        <v>9085.5409999999993</v>
      </c>
      <c r="GQ80" s="579">
        <f>DATI!BO77/1000</f>
        <v>1.4670000000000001</v>
      </c>
      <c r="GR80" s="580">
        <f>DATI!BP77/1000</f>
        <v>0</v>
      </c>
      <c r="GS80" s="580">
        <f>DATI!BQ77/1000</f>
        <v>6.6000000000000003E-2</v>
      </c>
      <c r="GT80" s="580">
        <f>DATI!BR77/1000</f>
        <v>0</v>
      </c>
      <c r="GU80" s="580">
        <f>DATI!BS77/1000</f>
        <v>0.112</v>
      </c>
      <c r="GV80" s="580">
        <f>DATI!BT77/1000</f>
        <v>0</v>
      </c>
      <c r="GW80" s="580">
        <f>DATI!BU77/1000</f>
        <v>0</v>
      </c>
      <c r="GX80" s="581">
        <f>DATI!BV77/1000</f>
        <v>0</v>
      </c>
      <c r="GY80" s="579">
        <f t="shared" si="1271"/>
        <v>0.31836344443768966</v>
      </c>
      <c r="GZ80" s="580">
        <f t="shared" si="1272"/>
        <v>1.2909346140454623</v>
      </c>
      <c r="HA80" s="580">
        <f t="shared" si="1273"/>
        <v>9.0913612724589782E-3</v>
      </c>
      <c r="HB80" s="580">
        <f t="shared" si="1274"/>
        <v>62.926771710115453</v>
      </c>
      <c r="HC80" s="580">
        <f t="shared" si="1275"/>
        <v>7.3443829756661014E-2</v>
      </c>
      <c r="HD80" s="580">
        <f t="shared" si="1276"/>
        <v>14.739942854300573</v>
      </c>
      <c r="HE80" s="580">
        <f t="shared" si="1277"/>
        <v>6.1905096136309625</v>
      </c>
      <c r="HF80" s="580">
        <f t="shared" si="1278"/>
        <v>16.533013523745311</v>
      </c>
      <c r="HG80" s="580">
        <f t="shared" si="1279"/>
        <v>0.12136000132639921</v>
      </c>
      <c r="HH80" s="580">
        <f t="shared" si="1280"/>
        <v>7.4079396046225016E-2</v>
      </c>
      <c r="HI80" s="580">
        <f t="shared" si="1281"/>
        <v>0.10317727878148125</v>
      </c>
      <c r="HJ80" s="580">
        <f t="shared" si="1282"/>
        <v>6.4749614515228719</v>
      </c>
      <c r="HK80" s="580">
        <f t="shared" si="1283"/>
        <v>1.3761391834907511E-2</v>
      </c>
      <c r="HL80" s="580">
        <f t="shared" si="1284"/>
        <v>5.7091759192222868</v>
      </c>
      <c r="HM80" s="580">
        <f t="shared" si="1285"/>
        <v>1.2269192720278986E-3</v>
      </c>
      <c r="HN80" s="580">
        <f t="shared" si="1286"/>
        <v>0.19306845877938111</v>
      </c>
      <c r="HO80" s="580">
        <f t="shared" si="1287"/>
        <v>2.6843004073150916E-2</v>
      </c>
      <c r="HP80" s="580">
        <f t="shared" si="1288"/>
        <v>4.3086475702024414</v>
      </c>
      <c r="HQ80" s="580">
        <f t="shared" si="1289"/>
        <v>34.830375647310447</v>
      </c>
      <c r="HR80" s="580">
        <f t="shared" si="1290"/>
        <v>3.7526044401213657E-3</v>
      </c>
      <c r="HS80" s="580">
        <f t="shared" si="1291"/>
        <v>0.3807871073996496</v>
      </c>
      <c r="HT80" s="581">
        <f t="shared" si="1292"/>
        <v>50.212726800448763</v>
      </c>
      <c r="HU80" s="607">
        <f t="shared" si="1379"/>
        <v>44053.151642693716</v>
      </c>
      <c r="HV80" s="608">
        <f t="shared" si="1417"/>
        <v>38065.966999999997</v>
      </c>
      <c r="HW80" s="609">
        <f t="shared" si="1412"/>
        <v>0.75</v>
      </c>
      <c r="HX80" s="610">
        <f>DATI!CQ77</f>
        <v>0.75</v>
      </c>
      <c r="HY80" s="610">
        <f>DATI!CT77</f>
        <v>0</v>
      </c>
      <c r="HZ80" s="611">
        <f t="shared" si="1293"/>
        <v>0</v>
      </c>
      <c r="IA80" s="611">
        <f t="shared" si="1294"/>
        <v>8.8147073415499657E-6</v>
      </c>
      <c r="IB80" s="582">
        <f t="shared" si="1295"/>
        <v>1.7024888618255959E-5</v>
      </c>
      <c r="IC80" s="610">
        <f>DATI!CV77</f>
        <v>0</v>
      </c>
      <c r="ID80" s="612">
        <f t="shared" si="1380"/>
        <v>0.75</v>
      </c>
      <c r="IE80" s="613">
        <f t="shared" si="1296"/>
        <v>8.8147073415499657E-6</v>
      </c>
      <c r="IF80" s="613">
        <f t="shared" si="1297"/>
        <v>1.7024888618255959E-5</v>
      </c>
      <c r="IG80" s="609">
        <f t="shared" si="1413"/>
        <v>0.75</v>
      </c>
      <c r="IH80" s="590">
        <f t="shared" si="1016"/>
        <v>8.6163466559577913E-6</v>
      </c>
      <c r="II80" s="610">
        <f>DATI!CX77</f>
        <v>0.75</v>
      </c>
      <c r="IJ80" s="610">
        <f>DATI!DA77</f>
        <v>0</v>
      </c>
      <c r="IK80" s="615">
        <f>DATI!CS77</f>
        <v>44052.401642693716</v>
      </c>
      <c r="IL80" s="594">
        <f t="shared" si="1381"/>
        <v>44052.401642693716</v>
      </c>
      <c r="IM80" s="594">
        <f t="shared" si="1382"/>
        <v>6446.9538290748169</v>
      </c>
      <c r="IN80" s="582">
        <f t="shared" si="1299"/>
        <v>0.51774537089701334</v>
      </c>
      <c r="IO80" s="582">
        <f t="shared" si="1300"/>
        <v>0.99998297511138179</v>
      </c>
      <c r="IP80" s="609">
        <f t="shared" si="1383"/>
        <v>38065.216999999997</v>
      </c>
      <c r="IQ80" s="590">
        <f t="shared" si="1017"/>
        <v>0.43731080694167684</v>
      </c>
      <c r="IR80" s="610">
        <f>DATI!CZ77</f>
        <v>38065.216999999997</v>
      </c>
      <c r="IS80" s="594">
        <f t="shared" si="1414"/>
        <v>0</v>
      </c>
      <c r="IT80" s="615">
        <f>DATI!CR77</f>
        <v>0</v>
      </c>
      <c r="IU80" s="617">
        <f>DATI!CU77</f>
        <v>0</v>
      </c>
      <c r="IV80" s="582">
        <f t="shared" si="1302"/>
        <v>-1</v>
      </c>
      <c r="IW80" s="590">
        <f t="shared" si="1303"/>
        <v>0</v>
      </c>
      <c r="IX80" s="582">
        <f t="shared" si="1384"/>
        <v>0</v>
      </c>
      <c r="IY80" s="615">
        <f>DATI!CW77</f>
        <v>37605.447813618899</v>
      </c>
      <c r="IZ80" s="618">
        <f t="shared" si="1385"/>
        <v>37605.447813618899</v>
      </c>
      <c r="JA80" s="619">
        <f t="shared" si="1304"/>
        <v>0.44197468923330746</v>
      </c>
      <c r="JB80" s="619">
        <f t="shared" si="1305"/>
        <v>0.85363808062199842</v>
      </c>
      <c r="JC80" s="620">
        <f t="shared" si="1415"/>
        <v>0</v>
      </c>
      <c r="JD80" s="590">
        <f t="shared" si="1018"/>
        <v>0</v>
      </c>
      <c r="JE80" s="610">
        <f>DATI!CY77</f>
        <v>0</v>
      </c>
      <c r="JF80" s="610">
        <f>DATI!DB77</f>
        <v>0</v>
      </c>
      <c r="JG80" s="586">
        <f t="shared" si="1307"/>
        <v>39715.315833320965</v>
      </c>
      <c r="JH80" s="566">
        <f t="shared" si="350"/>
        <v>219.4931819395326</v>
      </c>
      <c r="JI80" s="589">
        <f t="shared" si="1308"/>
        <v>0.46677184806393318</v>
      </c>
      <c r="JJ80" s="603" t="str">
        <f>DATI!CN77</f>
        <v>5/5</v>
      </c>
      <c r="JK80" s="604">
        <f>DATI!CO77/DATI!CP77</f>
        <v>1</v>
      </c>
      <c r="JL80" s="621">
        <f t="shared" si="1386"/>
        <v>2.9216697077528372E-2</v>
      </c>
      <c r="JM80" s="622">
        <f t="shared" si="1309"/>
        <v>2.1715173038417902E-2</v>
      </c>
      <c r="JN80" s="623">
        <f t="shared" si="1310"/>
        <v>39715.315833320965</v>
      </c>
      <c r="JO80" s="594">
        <f t="shared" si="1311"/>
        <v>77320.763646939857</v>
      </c>
      <c r="JP80" s="589">
        <f t="shared" si="1312"/>
        <v>0.46677184806393318</v>
      </c>
      <c r="JQ80" s="590">
        <f t="shared" si="1313"/>
        <v>9.9195856473919819E-3</v>
      </c>
      <c r="JR80" s="624">
        <f t="shared" si="1314"/>
        <v>0.90874653729724053</v>
      </c>
      <c r="JS80" s="585">
        <f t="shared" si="1315"/>
        <v>4.4819552959984854E-5</v>
      </c>
      <c r="JT80" s="576">
        <f>DATI!BW77</f>
        <v>10816.731214267909</v>
      </c>
      <c r="JU80" s="577">
        <f>DATI!BX77</f>
        <v>8722.1191650454402</v>
      </c>
      <c r="JV80" s="577">
        <f>DATI!BY77</f>
        <v>2623.8789718973635</v>
      </c>
      <c r="JW80" s="577">
        <f>DATI!BZ77</f>
        <v>779.61099999999999</v>
      </c>
      <c r="JX80" s="577">
        <f>DATI!CA77</f>
        <v>6302.2430000000004</v>
      </c>
      <c r="JY80" s="577">
        <f>DATI!CB77</f>
        <v>2533.7069682061674</v>
      </c>
      <c r="JZ80" s="577">
        <f>DATI!CC77</f>
        <v>1268.5920324668436</v>
      </c>
      <c r="KA80" s="577">
        <f>DATI!CD77</f>
        <v>17.900826653834667</v>
      </c>
      <c r="KB80" s="577">
        <f>DATI!CE77</f>
        <v>929.72157537078863</v>
      </c>
      <c r="KC80" s="577">
        <f>DATI!CF77</f>
        <v>0</v>
      </c>
      <c r="KD80" s="577">
        <f>DATI!CG77</f>
        <v>101.937</v>
      </c>
      <c r="KE80" s="577">
        <f>DATI!CH77</f>
        <v>56.452901098728177</v>
      </c>
      <c r="KF80" s="577">
        <f>DATI!CI77</f>
        <v>13.135920255661011</v>
      </c>
      <c r="KG80" s="577">
        <f>DATI!CJ77</f>
        <v>21.519820418834687</v>
      </c>
      <c r="KH80" s="577">
        <f>DATI!CK77</f>
        <v>31.440599167108537</v>
      </c>
      <c r="KI80" s="577">
        <f>DATI!CL77</f>
        <v>237.54906462335586</v>
      </c>
      <c r="KJ80" s="625">
        <f t="shared" si="353"/>
        <v>59.780432374464105</v>
      </c>
      <c r="KK80" s="626">
        <f t="shared" si="1317"/>
        <v>3.460522481864612E-2</v>
      </c>
      <c r="KL80" s="627">
        <f t="shared" si="354"/>
        <v>48.204216650982588</v>
      </c>
      <c r="KM80" s="626">
        <f t="shared" si="1318"/>
        <v>4.0280131646126927E-2</v>
      </c>
      <c r="KN80" s="627">
        <f t="shared" si="355"/>
        <v>14.50129584725056</v>
      </c>
      <c r="KO80" s="626">
        <f t="shared" si="1319"/>
        <v>4.8604070910120097E-2</v>
      </c>
      <c r="KP80" s="627">
        <f t="shared" si="356"/>
        <v>4.3086475702024414</v>
      </c>
      <c r="KQ80" s="626">
        <f t="shared" si="1320"/>
        <v>-3.6589874015709102E-2</v>
      </c>
      <c r="KR80" s="627">
        <f t="shared" si="357"/>
        <v>34.830375647310447</v>
      </c>
      <c r="KS80" s="626">
        <f t="shared" si="1321"/>
        <v>7.7390032128940481E-2</v>
      </c>
      <c r="KT80" s="627">
        <f t="shared" si="358"/>
        <v>14.002945535871733</v>
      </c>
      <c r="KU80" s="626">
        <f t="shared" si="1322"/>
        <v>8.4050777630474457E-2</v>
      </c>
      <c r="KV80" s="627">
        <f t="shared" si="359"/>
        <v>7.0110811395252801</v>
      </c>
      <c r="KW80" s="626">
        <f t="shared" si="1323"/>
        <v>-2.1048399591686407E-2</v>
      </c>
      <c r="KX80" s="627">
        <f t="shared" si="360"/>
        <v>9.8931843273965911E-2</v>
      </c>
      <c r="KY80" s="626">
        <f t="shared" si="1324"/>
        <v>0.22652030155926456</v>
      </c>
      <c r="KZ80" s="627">
        <f t="shared" si="361"/>
        <v>5.1382581911826977</v>
      </c>
      <c r="LA80" s="626">
        <f t="shared" si="1325"/>
        <v>7.9780184568498998E-3</v>
      </c>
      <c r="LB80" s="628" t="s">
        <v>177</v>
      </c>
      <c r="LC80" s="629" t="s">
        <v>177</v>
      </c>
      <c r="LD80" s="627">
        <f t="shared" si="362"/>
        <v>0.56337148573291851</v>
      </c>
      <c r="LE80" s="626">
        <f t="shared" si="1326"/>
        <v>0.11338323339374987</v>
      </c>
      <c r="LF80" s="627">
        <f t="shared" si="363"/>
        <v>0.31199618162123666</v>
      </c>
      <c r="LG80" s="626">
        <f t="shared" si="1327"/>
        <v>0.24538877544483953</v>
      </c>
      <c r="LH80" s="627">
        <f t="shared" si="364"/>
        <v>7.2597809538252858E-2</v>
      </c>
      <c r="LI80" s="626">
        <f t="shared" si="1328"/>
        <v>0.21571438395932202</v>
      </c>
      <c r="LJ80" s="627">
        <f t="shared" si="365"/>
        <v>0.11893280361462956</v>
      </c>
      <c r="LK80" s="626">
        <f t="shared" si="1329"/>
        <v>0.19036394086574585</v>
      </c>
      <c r="LL80" s="627">
        <f t="shared" si="366"/>
        <v>0.17376160829833226</v>
      </c>
      <c r="LM80" s="626">
        <f t="shared" si="1330"/>
        <v>-0.24859271146865478</v>
      </c>
      <c r="LN80" s="627">
        <f t="shared" si="367"/>
        <v>1.312853718191874</v>
      </c>
      <c r="LO80" s="630">
        <f t="shared" si="1331"/>
        <v>-0.24080577597256969</v>
      </c>
      <c r="LP80" s="631">
        <f t="shared" si="1332"/>
        <v>0.12712842672797334</v>
      </c>
      <c r="LQ80" s="632">
        <f t="shared" si="1333"/>
        <v>0.10251057045066626</v>
      </c>
      <c r="LR80" s="632">
        <f t="shared" si="1334"/>
        <v>3.0838300315896353E-2</v>
      </c>
      <c r="LS80" s="632">
        <f t="shared" si="1335"/>
        <v>9.1627237403374799E-3</v>
      </c>
      <c r="LT80" s="632">
        <f t="shared" si="1336"/>
        <v>7.4069903520442501E-2</v>
      </c>
      <c r="LU80" s="632">
        <f t="shared" si="1337"/>
        <v>2.9778513885310942E-2</v>
      </c>
      <c r="LV80" s="632">
        <f t="shared" si="1338"/>
        <v>1.4909690002689704E-2</v>
      </c>
      <c r="LW80" s="632">
        <f t="shared" si="1339"/>
        <v>2.1038739750049297E-4</v>
      </c>
      <c r="LX80" s="633">
        <f t="shared" si="1340"/>
        <v>1.0926964794691053E-2</v>
      </c>
      <c r="LY80" s="634" t="s">
        <v>177</v>
      </c>
      <c r="LZ80" s="633">
        <f t="shared" si="1341"/>
        <v>1.1980597630341051E-3</v>
      </c>
      <c r="MA80" s="633">
        <f t="shared" si="1342"/>
        <v>6.6348773568900444E-4</v>
      </c>
      <c r="MB80" s="633">
        <f t="shared" si="1343"/>
        <v>1.5438572362078668E-4</v>
      </c>
      <c r="MC80" s="633">
        <f t="shared" si="1344"/>
        <v>2.5292122537965193E-4</v>
      </c>
      <c r="MD80" s="633">
        <f t="shared" si="1345"/>
        <v>3.695195737347218E-4</v>
      </c>
      <c r="ME80" s="633">
        <f t="shared" si="1346"/>
        <v>2.7919006452184294E-3</v>
      </c>
      <c r="MF80" s="631">
        <f t="shared" si="1347"/>
        <v>0.29227338041188761</v>
      </c>
      <c r="MG80" s="632">
        <f t="shared" si="1348"/>
        <v>0.23567593593899594</v>
      </c>
      <c r="MH80" s="632">
        <f t="shared" si="1349"/>
        <v>7.0898496201563868E-2</v>
      </c>
      <c r="MI80" s="632">
        <f t="shared" si="1350"/>
        <v>2.1065471431492344E-2</v>
      </c>
      <c r="MJ80" s="632">
        <f t="shared" si="1351"/>
        <v>0.17028969559283105</v>
      </c>
      <c r="MK80" s="632">
        <f t="shared" si="1352"/>
        <v>6.8462004454170222E-2</v>
      </c>
      <c r="ML80" s="632">
        <f t="shared" si="1353"/>
        <v>3.4277978656213293E-2</v>
      </c>
      <c r="MM80" s="632">
        <f t="shared" si="1354"/>
        <v>4.8368911223219124E-4</v>
      </c>
      <c r="MN80" s="633">
        <f t="shared" si="1355"/>
        <v>2.5121532771106875E-2</v>
      </c>
      <c r="MO80" s="634" t="s">
        <v>177</v>
      </c>
      <c r="MP80" s="633">
        <f t="shared" si="1356"/>
        <v>2.7543877155556231E-3</v>
      </c>
      <c r="MQ80" s="633">
        <f t="shared" si="1357"/>
        <v>1.5253850642437331E-3</v>
      </c>
      <c r="MR80" s="633">
        <f t="shared" si="1358"/>
        <v>3.5493900531417415E-4</v>
      </c>
      <c r="MS80" s="633">
        <f t="shared" si="1359"/>
        <v>5.8147609800760598E-4</v>
      </c>
      <c r="MT80" s="633">
        <f t="shared" si="1360"/>
        <v>8.4954040353936368E-4</v>
      </c>
      <c r="MU80" s="633">
        <f t="shared" si="1361"/>
        <v>6.4186921867457379E-3</v>
      </c>
      <c r="MV80" s="586">
        <f t="shared" si="1019"/>
        <v>41520.146920520965</v>
      </c>
      <c r="MW80" s="566">
        <f t="shared" si="1020"/>
        <v>219.4931819395326</v>
      </c>
      <c r="MX80" s="624">
        <f t="shared" si="1021"/>
        <v>0.47700263876467597</v>
      </c>
      <c r="MY80" s="1497"/>
      <c r="MZ80" s="1498"/>
      <c r="NA80" s="1499"/>
      <c r="NB80" s="623">
        <f t="shared" si="1387"/>
        <v>39715.315833320965</v>
      </c>
      <c r="NC80" s="594">
        <f t="shared" si="1388"/>
        <v>77320.763646939857</v>
      </c>
      <c r="ND80" s="589">
        <f t="shared" si="1022"/>
        <v>0.45626790502765679</v>
      </c>
      <c r="NE80" s="638">
        <f t="shared" si="1023"/>
        <v>0.88829667104721721</v>
      </c>
    </row>
    <row r="81" spans="1:369" ht="9" outlineLevel="1" thickBot="1" x14ac:dyDescent="0.25">
      <c r="A81" s="880" t="s">
        <v>189</v>
      </c>
      <c r="B81" s="881">
        <f>DATI!D78</f>
        <v>138</v>
      </c>
      <c r="C81" s="1520" t="str">
        <f>DATI!F78 &amp; "/" &amp; DATI!E78 &amp; " (" &amp; TEXT(DATI!F78/DATI!E78,"0,0%") &amp; ")"</f>
        <v>140/140 (100,0%)</v>
      </c>
      <c r="D81" s="882">
        <f>DATI!G78</f>
        <v>892532</v>
      </c>
      <c r="E81" s="883">
        <f t="shared" si="1362"/>
        <v>8.833479200104434E-2</v>
      </c>
      <c r="F81" s="1037">
        <f t="shared" si="1219"/>
        <v>1.9803136170136334E-3</v>
      </c>
      <c r="G81" s="885">
        <f>DATI!H78</f>
        <v>424243.29134999996</v>
      </c>
      <c r="H81" s="886">
        <f t="shared" ref="H81:H112" si="1418">+G81/365</f>
        <v>1162.310387260274</v>
      </c>
      <c r="I81" s="893">
        <f t="shared" ref="I81:I112" si="1419">+(G81*1000)/D81</f>
        <v>475.32558087553161</v>
      </c>
      <c r="J81" s="888">
        <f t="shared" si="1220"/>
        <v>1.3022618654124154</v>
      </c>
      <c r="K81" s="889">
        <f t="shared" ref="K81:K107" si="1420">+(G81-G94)/G94</f>
        <v>2.4298975140516323E-3</v>
      </c>
      <c r="L81" s="889">
        <f t="shared" si="1363"/>
        <v>4.4869533954714825E-4</v>
      </c>
      <c r="M81" s="889">
        <f t="shared" si="1221"/>
        <v>8.7640174764243489E-2</v>
      </c>
      <c r="N81" s="890">
        <f>DATI!I78</f>
        <v>95505.890182000017</v>
      </c>
      <c r="O81" s="890"/>
      <c r="P81" s="890">
        <f>DATI!J78</f>
        <v>25784.734022000008</v>
      </c>
      <c r="Q81" s="886">
        <f>DATI!K78</f>
        <v>25298.914022000008</v>
      </c>
      <c r="R81" s="886">
        <f>DATI!L78</f>
        <v>485.82</v>
      </c>
      <c r="S81" s="886">
        <f t="shared" si="1416"/>
        <v>0</v>
      </c>
      <c r="T81" s="890">
        <f>DATI!M78</f>
        <v>10123.700000000001</v>
      </c>
      <c r="U81" s="886">
        <f>DATI!N78</f>
        <v>9871.26</v>
      </c>
      <c r="V81" s="886">
        <f>DATI!O78</f>
        <v>252.44</v>
      </c>
      <c r="W81" s="891">
        <f t="shared" si="1389"/>
        <v>5.1159076974727213E-13</v>
      </c>
      <c r="X81" s="892">
        <f>DATI!P78</f>
        <v>280570.49114599999</v>
      </c>
      <c r="Y81" s="886">
        <f>DATI!Q78</f>
        <v>18662.468053999997</v>
      </c>
      <c r="Z81" s="890">
        <f>DATI!R78</f>
        <v>11641.332</v>
      </c>
      <c r="AA81" s="890">
        <f>DATI!U78</f>
        <v>326.32</v>
      </c>
      <c r="AB81" s="890">
        <f>DATI!V78</f>
        <v>290.82400000000001</v>
      </c>
      <c r="AC81" s="890">
        <f>DATI!W78</f>
        <v>327999.14116800006</v>
      </c>
      <c r="AD81" s="893">
        <f t="shared" ref="AD81:AD112" si="1421">+(AC81*1000)/D81</f>
        <v>367.49286430962707</v>
      </c>
      <c r="AE81" s="889">
        <f t="shared" si="1364"/>
        <v>1.5851785190776711E-2</v>
      </c>
      <c r="AF81" s="889">
        <f t="shared" si="1365"/>
        <v>1.3844056001149256E-2</v>
      </c>
      <c r="AG81" s="894">
        <f t="shared" ref="AG81:AG112" si="1422">AC81/G81</f>
        <v>0.773139252536586</v>
      </c>
      <c r="AH81" s="895">
        <f t="shared" si="1366"/>
        <v>96244.150182000027</v>
      </c>
      <c r="AI81" s="886">
        <f t="shared" si="1367"/>
        <v>263.68260323835625</v>
      </c>
      <c r="AJ81" s="893">
        <f t="shared" ref="AJ81:AJ112" si="1423">(AH81*1000)/D81</f>
        <v>107.83271656590468</v>
      </c>
      <c r="AK81" s="888">
        <f t="shared" ref="AK81:AK112" si="1424">(AH81*1000)/D81/365</f>
        <v>0.29543210018056076</v>
      </c>
      <c r="AL81" s="889">
        <f t="shared" si="1368"/>
        <v>-4.0769713429536322E-2</v>
      </c>
      <c r="AM81" s="889">
        <f t="shared" si="1369"/>
        <v>-4.266553590482039E-2</v>
      </c>
      <c r="AN81" s="896">
        <f>DATI!EH78/1000</f>
        <v>0</v>
      </c>
      <c r="AO81" s="897">
        <f>DATI!EI78/1000</f>
        <v>1.62</v>
      </c>
      <c r="AP81" s="897">
        <f>DATI!EJ78/1000</f>
        <v>0</v>
      </c>
      <c r="AQ81" s="897">
        <f>DATI!EK78/1000</f>
        <v>288.49</v>
      </c>
      <c r="AR81" s="897">
        <f>DATI!EL78/1000</f>
        <v>0</v>
      </c>
      <c r="AS81" s="897">
        <f>DATI!EM78/1000</f>
        <v>0.71399999999999997</v>
      </c>
      <c r="AT81" s="897">
        <f>DATI!EN78/1000</f>
        <v>0</v>
      </c>
      <c r="AU81" s="1038"/>
      <c r="AV81" s="1038"/>
      <c r="AW81" s="897">
        <f>DATI!EQ78/1000</f>
        <v>0</v>
      </c>
      <c r="AX81" s="1038"/>
      <c r="AY81" s="1038"/>
      <c r="AZ81" s="1038"/>
      <c r="BA81" s="1038"/>
      <c r="BB81" s="898">
        <f>DATI!DE78/1000</f>
        <v>117.20599800000001</v>
      </c>
      <c r="BC81" s="899">
        <f>DATI!DF78/1000</f>
        <v>479.05399999999997</v>
      </c>
      <c r="BD81" s="899">
        <f>DATI!DG78/1000</f>
        <v>110.70650400000001</v>
      </c>
      <c r="BE81" s="899">
        <f>DATI!DH78/1000</f>
        <v>46132.69009199999</v>
      </c>
      <c r="BF81" s="899">
        <f>DATI!DI78/1000</f>
        <v>106.32600099999998</v>
      </c>
      <c r="BG81" s="899">
        <f>DATI!DJ78/1000</f>
        <v>25229.173045</v>
      </c>
      <c r="BH81" s="899">
        <f>DATI!DK78/1000</f>
        <v>6360.0180129999999</v>
      </c>
      <c r="BI81" s="899">
        <f>DATI!DL78/1000</f>
        <v>9804.77</v>
      </c>
      <c r="BJ81" s="899">
        <f>DATI!DM78/1000</f>
        <v>237.07000000000002</v>
      </c>
      <c r="BK81" s="899">
        <f>DATI!DN78/1000</f>
        <v>133.98699999999999</v>
      </c>
      <c r="BL81" s="899">
        <f>DATI!DO78/1000</f>
        <v>78.391999999999996</v>
      </c>
      <c r="BM81" s="899">
        <f>DATI!DP78/1000</f>
        <v>19319.980060999998</v>
      </c>
      <c r="BN81" s="899">
        <f>DATI!DQ78/1000</f>
        <v>458.84800000000001</v>
      </c>
      <c r="BO81" s="899">
        <f>DATI!DR78/1000</f>
        <v>5433.5000150000014</v>
      </c>
      <c r="BP81" s="899">
        <f>DATI!DS78/1000</f>
        <v>2159.3660070000001</v>
      </c>
      <c r="BQ81" s="899">
        <f>DATI!DT78/1000</f>
        <v>41.109000000000002</v>
      </c>
      <c r="BR81" s="899">
        <f>DATI!DU78/1000</f>
        <v>73938.487157999989</v>
      </c>
      <c r="BS81" s="899">
        <f>DATI!DV78/1000</f>
        <v>46907.185141999995</v>
      </c>
      <c r="BT81" s="899">
        <f>DATI!DW78/1000</f>
        <v>8.2509999999999994</v>
      </c>
      <c r="BU81" s="899">
        <f>DATI!DX78/1000</f>
        <v>806.83200299999999</v>
      </c>
      <c r="BV81" s="900">
        <f>DATI!DY78/1000</f>
        <v>42707.540106999993</v>
      </c>
      <c r="BW81" s="896">
        <f>DATI!DZ78/1000</f>
        <v>104.58550300000003</v>
      </c>
      <c r="BX81" s="897">
        <f>DATI!EA78/1000</f>
        <v>0.22999900000000001</v>
      </c>
      <c r="BY81" s="897">
        <f>DATI!EB78/1000</f>
        <v>1.655</v>
      </c>
      <c r="BZ81" s="897">
        <f>DATI!EC78/1000</f>
        <v>0</v>
      </c>
      <c r="CA81" s="897">
        <f>DATI!ED78/1000</f>
        <v>0.77500000000000002</v>
      </c>
      <c r="CB81" s="897">
        <f>DATI!EE78/1000</f>
        <v>1.579</v>
      </c>
      <c r="CC81" s="897">
        <f>DATI!EF78/1000</f>
        <v>1.7659990000000001</v>
      </c>
      <c r="CD81" s="901">
        <f>DATI!EG78/1000</f>
        <v>0.11600300000000002</v>
      </c>
      <c r="CE81" s="896">
        <f t="shared" si="1230"/>
        <v>0.13131853871905994</v>
      </c>
      <c r="CF81" s="897">
        <f t="shared" si="1231"/>
        <v>0.53673593775909434</v>
      </c>
      <c r="CG81" s="897">
        <f t="shared" si="1232"/>
        <v>0.12403645359494116</v>
      </c>
      <c r="CH81" s="897">
        <f t="shared" si="1233"/>
        <v>51.687435399515081</v>
      </c>
      <c r="CI81" s="897">
        <f t="shared" si="1234"/>
        <v>0.11912850295563629</v>
      </c>
      <c r="CJ81" s="897">
        <f t="shared" si="1235"/>
        <v>28.266967509288179</v>
      </c>
      <c r="CK81" s="897">
        <f t="shared" si="1236"/>
        <v>7.1258151113909642</v>
      </c>
      <c r="CL81" s="897">
        <f t="shared" si="1237"/>
        <v>10.98534282244222</v>
      </c>
      <c r="CM81" s="897">
        <f t="shared" si="1238"/>
        <v>0.26561512640443147</v>
      </c>
      <c r="CN81" s="897">
        <f t="shared" si="1239"/>
        <v>0.15012010773843404</v>
      </c>
      <c r="CO81" s="897">
        <f t="shared" si="1240"/>
        <v>8.7831024545898639E-2</v>
      </c>
      <c r="CP81" s="897">
        <f t="shared" si="1241"/>
        <v>21.646260370496517</v>
      </c>
      <c r="CQ81" s="897">
        <f t="shared" si="1242"/>
        <v>0.51409697355388939</v>
      </c>
      <c r="CR81" s="897">
        <f t="shared" si="1243"/>
        <v>6.0877369270793666</v>
      </c>
      <c r="CS81" s="897">
        <f t="shared" si="1244"/>
        <v>2.4193709659709683</v>
      </c>
      <c r="CT81" s="897">
        <f t="shared" si="1245"/>
        <v>4.6058852791832673E-2</v>
      </c>
      <c r="CU81" s="897">
        <f t="shared" si="1246"/>
        <v>82.841273094970262</v>
      </c>
      <c r="CV81" s="897">
        <f t="shared" si="1247"/>
        <v>52.555185855521145</v>
      </c>
      <c r="CW81" s="897">
        <f t="shared" si="1248"/>
        <v>9.2444864721937144E-3</v>
      </c>
      <c r="CX81" s="897">
        <f t="shared" si="1249"/>
        <v>0.90398103709446831</v>
      </c>
      <c r="CY81" s="901">
        <f t="shared" si="1250"/>
        <v>47.849869928473147</v>
      </c>
      <c r="CZ81" s="885">
        <f>DATI!AA78</f>
        <v>412031.68334999995</v>
      </c>
      <c r="DA81" s="886">
        <f t="shared" si="1251"/>
        <v>1128.8539269863013</v>
      </c>
      <c r="DB81" s="893">
        <f t="shared" ref="DB81:DB144" si="1425">+(CZ81*1000)/D81</f>
        <v>461.64359748445992</v>
      </c>
      <c r="DC81" s="888">
        <f t="shared" si="1252"/>
        <v>1.2647769794094792</v>
      </c>
      <c r="DD81" s="902">
        <f t="shared" si="1390"/>
        <v>3.3468880857089513E-3</v>
      </c>
      <c r="DE81" s="903">
        <f t="shared" si="1253"/>
        <v>1.3638735712903239E-3</v>
      </c>
      <c r="DF81" s="886">
        <f t="shared" si="1391"/>
        <v>1374.4238889999106</v>
      </c>
      <c r="DG81" s="904">
        <f t="shared" si="1392"/>
        <v>0.62876594470992586</v>
      </c>
      <c r="DH81" s="905">
        <f t="shared" si="1370"/>
        <v>8.7482907871510834E-2</v>
      </c>
      <c r="DI81" s="906">
        <f>DATI!AB78+DATI!AG78</f>
        <v>285075.70516047388</v>
      </c>
      <c r="DJ81" s="886">
        <f t="shared" si="1371"/>
        <v>781.02932920677779</v>
      </c>
      <c r="DK81" s="907">
        <f t="shared" ref="DK81:DK144" si="1426">(DI81*1000)/D81</f>
        <v>319.40110288535749</v>
      </c>
      <c r="DL81" s="908">
        <f t="shared" ref="DL81:DL144" si="1427">+(DI81*1000)/365/D81</f>
        <v>0.87507151475440403</v>
      </c>
      <c r="DM81" s="909">
        <f t="shared" si="1393"/>
        <v>0.69187811685422396</v>
      </c>
      <c r="DN81" s="910">
        <f t="shared" si="1394"/>
        <v>1.0110956101481439E-2</v>
      </c>
      <c r="DO81" s="910">
        <f t="shared" si="1395"/>
        <v>6.9999999999998952E-3</v>
      </c>
      <c r="DP81" s="910">
        <f t="shared" si="1396"/>
        <v>1.3491684425701589E-2</v>
      </c>
      <c r="DQ81" s="910">
        <f t="shared" si="1397"/>
        <v>1.1488619738578999E-2</v>
      </c>
      <c r="DR81" s="911">
        <f t="shared" si="1398"/>
        <v>3794.9511678913259</v>
      </c>
      <c r="DS81" s="911">
        <f t="shared" si="1399"/>
        <v>3.6277994072548267</v>
      </c>
      <c r="DT81" s="912">
        <f t="shared" si="1372"/>
        <v>9.416258904564917E-2</v>
      </c>
      <c r="DU81" s="913" t="str">
        <f>DATI!AI78</f>
        <v>13/13</v>
      </c>
      <c r="DV81" s="912">
        <f>DATI!AJ78/DATI!AK78</f>
        <v>1</v>
      </c>
      <c r="DW81" s="914">
        <f>DATI!AB78</f>
        <v>280489.72914599994</v>
      </c>
      <c r="DX81" s="886">
        <f t="shared" si="1254"/>
        <v>768.46501135890389</v>
      </c>
      <c r="DY81" s="915">
        <f t="shared" ref="DY81:DY112" si="1428">+(DW81*1000)/D81</f>
        <v>314.26293863525336</v>
      </c>
      <c r="DZ81" s="888">
        <f t="shared" ref="DZ81:DZ112" si="1429">+DX81*1000/D81</f>
        <v>0.86099435242535149</v>
      </c>
      <c r="EA81" s="909">
        <f t="shared" si="1400"/>
        <v>0.68074796303404217</v>
      </c>
      <c r="EB81" s="905">
        <f t="shared" si="1401"/>
        <v>1.1683272215121249E-2</v>
      </c>
      <c r="EC81" s="916">
        <f t="shared" si="1402"/>
        <v>126955.97818952607</v>
      </c>
      <c r="ED81" s="917">
        <f t="shared" si="1255"/>
        <v>347.82459777952346</v>
      </c>
      <c r="EE81" s="918">
        <f t="shared" ref="EE81:EE144" si="1430">+(EC81*1000)/D81</f>
        <v>142.2424945991024</v>
      </c>
      <c r="EF81" s="919">
        <f t="shared" ref="EF81:EF144" si="1431">(EC81*1000)/D81/365</f>
        <v>0.38970546465507505</v>
      </c>
      <c r="EG81" s="920">
        <f t="shared" si="1256"/>
        <v>-1.8709171886562497E-2</v>
      </c>
      <c r="EH81" s="920">
        <f t="shared" si="1257"/>
        <v>-2.0648594810101409E-2</v>
      </c>
      <c r="EI81" s="902">
        <f t="shared" si="1258"/>
        <v>0.30812188314577599</v>
      </c>
      <c r="EJ81" s="921">
        <f t="shared" si="1259"/>
        <v>-2420.5272788914153</v>
      </c>
      <c r="EK81" s="921">
        <f t="shared" si="1260"/>
        <v>-2.9990334625449293</v>
      </c>
      <c r="EL81" s="885">
        <f>DATI!AD78</f>
        <v>95633.520181999993</v>
      </c>
      <c r="EM81" s="886">
        <f t="shared" si="1261"/>
        <v>262.00964433424656</v>
      </c>
      <c r="EN81" s="915">
        <f t="shared" ref="EN81:EN144" si="1432">+(EL81*1000)/D81</f>
        <v>107.14856182411387</v>
      </c>
      <c r="EO81" s="888">
        <f t="shared" si="1262"/>
        <v>0.29355770362770922</v>
      </c>
      <c r="EP81" s="902">
        <f t="shared" si="1403"/>
        <v>-2.9026597376142781E-2</v>
      </c>
      <c r="EQ81" s="903">
        <f t="shared" si="1404"/>
        <v>-3.0945628942774014E-2</v>
      </c>
      <c r="ER81" s="902">
        <f t="shared" si="1373"/>
        <v>7.1237346244082261E-2</v>
      </c>
      <c r="ES81" s="886">
        <f t="shared" si="1405"/>
        <v>-2858.899820000006</v>
      </c>
      <c r="ET81" s="902">
        <f t="shared" si="1263"/>
        <v>0.23210234563628007</v>
      </c>
      <c r="EU81" s="904">
        <f t="shared" si="1406"/>
        <v>-3.421665218168755</v>
      </c>
      <c r="EV81" s="885">
        <f>DATI!AE78</f>
        <v>25784.734022000004</v>
      </c>
      <c r="EW81" s="886">
        <f t="shared" si="1264"/>
        <v>70.643106909589051</v>
      </c>
      <c r="EX81" s="915">
        <f t="shared" ref="EX81:EX144" si="1433">+(EV81*1000)/D81</f>
        <v>28.889422476729131</v>
      </c>
      <c r="EY81" s="888">
        <f t="shared" ref="EY81:EY112" si="1434">+(EV81*1000)/D81/365</f>
        <v>7.9149102675970223E-2</v>
      </c>
      <c r="EZ81" s="902">
        <f t="shared" si="1407"/>
        <v>-1.0221520312731679E-2</v>
      </c>
      <c r="FA81" s="903">
        <f t="shared" si="1408"/>
        <v>-1.2177718228513126E-2</v>
      </c>
      <c r="FB81" s="886">
        <f t="shared" si="1409"/>
        <v>-266.28097899999921</v>
      </c>
      <c r="FC81" s="904">
        <f t="shared" si="1410"/>
        <v>-0.3561442712905567</v>
      </c>
      <c r="FD81" s="886">
        <f>DATI!AG78</f>
        <v>4585.9760144739321</v>
      </c>
      <c r="FE81" s="902">
        <f t="shared" si="1265"/>
        <v>1.1130153820181782E-2</v>
      </c>
      <c r="FF81" s="886">
        <f t="shared" si="1411"/>
        <v>21198.75800752607</v>
      </c>
      <c r="FG81" s="902">
        <f t="shared" si="1374"/>
        <v>2.3751258226625008E-2</v>
      </c>
      <c r="FH81" s="885">
        <f>DATI!AF78</f>
        <v>10123.700000000001</v>
      </c>
      <c r="FI81" s="886">
        <f t="shared" si="1375"/>
        <v>27.736164383561647</v>
      </c>
      <c r="FJ81" s="910">
        <f t="shared" si="1266"/>
        <v>2.4570197897622433E-2</v>
      </c>
      <c r="FK81" s="910">
        <f t="shared" si="1376"/>
        <v>3.4284418253964999E-2</v>
      </c>
      <c r="FL81" s="922">
        <f>DATI!AL78</f>
        <v>3119.9866429145636</v>
      </c>
      <c r="FM81" s="923" t="str">
        <f>DATI!AM78</f>
        <v>11/11</v>
      </c>
      <c r="FN81" s="924">
        <f>DATI!AN78/DATI!AO78</f>
        <v>1</v>
      </c>
      <c r="FO81" s="889">
        <f t="shared" si="1377"/>
        <v>0.30818639854149799</v>
      </c>
      <c r="FP81" s="925">
        <f t="shared" si="1267"/>
        <v>7.5722008015201439E-3</v>
      </c>
      <c r="FQ81" s="889">
        <f t="shared" si="1378"/>
        <v>0.1273742543919574</v>
      </c>
      <c r="FR81" s="885">
        <f>DATI!AP78</f>
        <v>19923.158054000007</v>
      </c>
      <c r="FS81" s="922">
        <f>DATI!AQ78</f>
        <v>25.081000000000003</v>
      </c>
      <c r="FT81" s="922">
        <f>DATI!AR78</f>
        <v>11641.332</v>
      </c>
      <c r="FU81" s="898">
        <f>DATI!AS78/1000</f>
        <v>138.65299800000003</v>
      </c>
      <c r="FV81" s="899">
        <f>DATI!AT78/1000</f>
        <v>479.43900000000002</v>
      </c>
      <c r="FW81" s="899">
        <f>DATI!AU78/1000</f>
        <v>24.826504</v>
      </c>
      <c r="FX81" s="899">
        <f>DATI!AV78/1000</f>
        <v>46132.44009199999</v>
      </c>
      <c r="FY81" s="899">
        <f>DATI!AW78/1000</f>
        <v>106.32600099999998</v>
      </c>
      <c r="FZ81" s="899">
        <f>DATI!AX78/1000</f>
        <v>25229.173044999996</v>
      </c>
      <c r="GA81" s="899">
        <f>DATI!AY78/1000</f>
        <v>6360.0180129999999</v>
      </c>
      <c r="GB81" s="899">
        <f>DATI!AZ78/1000</f>
        <v>9764.07</v>
      </c>
      <c r="GC81" s="899">
        <f>DATI!BA78/1000</f>
        <v>237.07000000000002</v>
      </c>
      <c r="GD81" s="899">
        <f>DATI!BB78/1000</f>
        <v>156.20699999999997</v>
      </c>
      <c r="GE81" s="899">
        <f>DATI!BC78/1000</f>
        <v>78.391999999999996</v>
      </c>
      <c r="GF81" s="899">
        <f>DATI!BD78/1000</f>
        <v>19319.980061000002</v>
      </c>
      <c r="GG81" s="899">
        <f>DATI!BE78/1000</f>
        <v>458.84800000000001</v>
      </c>
      <c r="GH81" s="899">
        <f>DATI!BF78/1000</f>
        <v>5433.5000150000005</v>
      </c>
      <c r="GI81" s="899">
        <f>DATI!BG78/1000</f>
        <v>2.016</v>
      </c>
      <c r="GJ81" s="899">
        <f>DATI!BH78/1000</f>
        <v>2159.3660070000001</v>
      </c>
      <c r="GK81" s="899">
        <f>DATI!BI78/1000</f>
        <v>41.109000000000002</v>
      </c>
      <c r="GL81" s="899">
        <f>DATI!BJ78/1000</f>
        <v>73938.487157999989</v>
      </c>
      <c r="GM81" s="899">
        <f>DATI!BK78/1000</f>
        <v>46907.185141999995</v>
      </c>
      <c r="GN81" s="899">
        <f>DATI!BL78/1000</f>
        <v>8.2509999999999994</v>
      </c>
      <c r="GO81" s="899">
        <f>DATI!BM78/1000</f>
        <v>806.83200299999999</v>
      </c>
      <c r="GP81" s="900">
        <f>DATI!BN78/1000</f>
        <v>42707.540106999993</v>
      </c>
      <c r="GQ81" s="896">
        <f>DATI!BO78/1000</f>
        <v>18.705503</v>
      </c>
      <c r="GR81" s="897">
        <f>DATI!BP78/1000</f>
        <v>0.22999900000000001</v>
      </c>
      <c r="GS81" s="897">
        <f>DATI!BQ78/1000</f>
        <v>1.655</v>
      </c>
      <c r="GT81" s="897">
        <f>DATI!BR78/1000</f>
        <v>0</v>
      </c>
      <c r="GU81" s="897">
        <f>DATI!BS78/1000</f>
        <v>0.77500000000000002</v>
      </c>
      <c r="GV81" s="897">
        <f>DATI!BT78/1000</f>
        <v>1.579</v>
      </c>
      <c r="GW81" s="897">
        <f>DATI!BU78/1000</f>
        <v>1.7659990000000001</v>
      </c>
      <c r="GX81" s="901">
        <f>DATI!BV78/1000</f>
        <v>0.116003</v>
      </c>
      <c r="GY81" s="896">
        <f t="shared" si="1271"/>
        <v>0.15534792926192004</v>
      </c>
      <c r="GZ81" s="897">
        <f t="shared" si="1272"/>
        <v>0.53716729484208969</v>
      </c>
      <c r="HA81" s="897">
        <f t="shared" si="1273"/>
        <v>2.7815813886785012E-2</v>
      </c>
      <c r="HB81" s="897">
        <f t="shared" si="1274"/>
        <v>51.687155297513137</v>
      </c>
      <c r="HC81" s="897">
        <f t="shared" si="1275"/>
        <v>0.11912850295563629</v>
      </c>
      <c r="HD81" s="897">
        <f t="shared" si="1276"/>
        <v>28.266967509288175</v>
      </c>
      <c r="HE81" s="897">
        <f t="shared" si="1277"/>
        <v>7.1258151113909642</v>
      </c>
      <c r="HF81" s="897">
        <f t="shared" si="1278"/>
        <v>10.93974221652557</v>
      </c>
      <c r="HG81" s="897">
        <f t="shared" si="1279"/>
        <v>0.26561512640443147</v>
      </c>
      <c r="HH81" s="897">
        <f t="shared" si="1280"/>
        <v>0.1750155736713081</v>
      </c>
      <c r="HI81" s="897">
        <f t="shared" si="1281"/>
        <v>8.7831024545898639E-2</v>
      </c>
      <c r="HJ81" s="897">
        <f t="shared" si="1282"/>
        <v>21.64626037049652</v>
      </c>
      <c r="HK81" s="897">
        <f t="shared" si="1283"/>
        <v>0.51409697355388939</v>
      </c>
      <c r="HL81" s="897">
        <f t="shared" si="1284"/>
        <v>6.0877369270793658</v>
      </c>
      <c r="HM81" s="897">
        <f t="shared" si="1285"/>
        <v>2.2587425436847081E-3</v>
      </c>
      <c r="HN81" s="897">
        <f t="shared" si="1286"/>
        <v>2.4193709659709683</v>
      </c>
      <c r="HO81" s="897">
        <f t="shared" si="1287"/>
        <v>4.6058852791832673E-2</v>
      </c>
      <c r="HP81" s="897">
        <f t="shared" si="1288"/>
        <v>82.841273094970262</v>
      </c>
      <c r="HQ81" s="897">
        <f t="shared" si="1289"/>
        <v>52.555185855521145</v>
      </c>
      <c r="HR81" s="897">
        <f t="shared" si="1290"/>
        <v>9.2444864721937144E-3</v>
      </c>
      <c r="HS81" s="897">
        <f t="shared" si="1291"/>
        <v>0.90398103709446831</v>
      </c>
      <c r="HT81" s="901">
        <f t="shared" si="1292"/>
        <v>47.849869928473147</v>
      </c>
      <c r="HU81" s="926">
        <f t="shared" si="1379"/>
        <v>126955.97818952607</v>
      </c>
      <c r="HV81" s="927">
        <f t="shared" si="1417"/>
        <v>96371.780181999988</v>
      </c>
      <c r="HW81" s="928">
        <f t="shared" si="1412"/>
        <v>969.2263999999999</v>
      </c>
      <c r="HX81" s="929">
        <f>DATI!CQ78</f>
        <v>969.2263999999999</v>
      </c>
      <c r="HY81" s="929">
        <f>DATI!CT78</f>
        <v>0</v>
      </c>
      <c r="HZ81" s="930">
        <f t="shared" si="1293"/>
        <v>-0.9100903988029696</v>
      </c>
      <c r="IA81" s="930">
        <f t="shared" si="1294"/>
        <v>2.3523103663285316E-3</v>
      </c>
      <c r="IB81" s="902">
        <f t="shared" si="1295"/>
        <v>7.6343502198304635E-3</v>
      </c>
      <c r="IC81" s="929">
        <f>DATI!CV78</f>
        <v>2228.5606817102298</v>
      </c>
      <c r="ID81" s="931">
        <f t="shared" si="1380"/>
        <v>3197.7870817102298</v>
      </c>
      <c r="IE81" s="932">
        <f t="shared" si="1296"/>
        <v>7.761022297389379E-3</v>
      </c>
      <c r="IF81" s="932">
        <f t="shared" si="1297"/>
        <v>2.5188156771447322E-2</v>
      </c>
      <c r="IG81" s="928">
        <f t="shared" si="1413"/>
        <v>969.2263999999999</v>
      </c>
      <c r="IH81" s="910">
        <f t="shared" ref="IH81:IH112" si="1435">IG81/G81</f>
        <v>2.2846004162276543E-3</v>
      </c>
      <c r="II81" s="929">
        <f>DATI!CX78</f>
        <v>969.2263999999999</v>
      </c>
      <c r="IJ81" s="929">
        <f>DATI!DA78</f>
        <v>0</v>
      </c>
      <c r="IK81" s="934">
        <f>DATI!CS78</f>
        <v>66256.417441491809</v>
      </c>
      <c r="IL81" s="914">
        <f t="shared" si="1381"/>
        <v>52998.037441491811</v>
      </c>
      <c r="IM81" s="914">
        <f t="shared" si="1382"/>
        <v>24424.783442331151</v>
      </c>
      <c r="IN81" s="902">
        <f t="shared" si="1299"/>
        <v>0.12862612168703705</v>
      </c>
      <c r="IO81" s="902">
        <f t="shared" si="1300"/>
        <v>0.41745208218847135</v>
      </c>
      <c r="IP81" s="928">
        <f t="shared" si="1383"/>
        <v>28573.640181999988</v>
      </c>
      <c r="IQ81" s="910">
        <f t="shared" ref="IQ81:IQ112" si="1436">IP81/G81</f>
        <v>6.735201419703013E-2</v>
      </c>
      <c r="IR81" s="929">
        <f>DATI!CZ78</f>
        <v>41832.020181999986</v>
      </c>
      <c r="IS81" s="914">
        <f t="shared" si="1414"/>
        <v>72988.714348034264</v>
      </c>
      <c r="IT81" s="934">
        <f>DATI!CR78</f>
        <v>59730.334348034259</v>
      </c>
      <c r="IU81" s="935">
        <f>DATI!CU78</f>
        <v>13258.38</v>
      </c>
      <c r="IV81" s="902">
        <f t="shared" si="1302"/>
        <v>0.10413782158285878</v>
      </c>
      <c r="IW81" s="910">
        <f t="shared" si="1303"/>
        <v>0.17714345109241045</v>
      </c>
      <c r="IX81" s="902">
        <f t="shared" si="1384"/>
        <v>0.5749135675916982</v>
      </c>
      <c r="IY81" s="934">
        <f>DATI!CW78</f>
        <v>26344.69331745043</v>
      </c>
      <c r="IZ81" s="936">
        <f t="shared" si="1385"/>
        <v>99333.407665484701</v>
      </c>
      <c r="JA81" s="937">
        <f t="shared" si="1304"/>
        <v>0.2410819645175345</v>
      </c>
      <c r="JB81" s="937">
        <f t="shared" si="1305"/>
        <v>0.78242402667478128</v>
      </c>
      <c r="JC81" s="938">
        <f t="shared" si="1415"/>
        <v>66828.9136</v>
      </c>
      <c r="JD81" s="910">
        <f t="shared" ref="JD81:JD112" si="1437">JC81/G81</f>
        <v>0.15752497437812463</v>
      </c>
      <c r="JE81" s="929">
        <f>DATI!CY78</f>
        <v>53570.533600000002</v>
      </c>
      <c r="JF81" s="929">
        <f>DATI!DB78</f>
        <v>13258.38</v>
      </c>
      <c r="JG81" s="906">
        <f t="shared" si="1307"/>
        <v>274943.31957083166</v>
      </c>
      <c r="JH81" s="888">
        <f t="shared" ref="JH81:JH144" si="1438">+(JG81*1000)/D81</f>
        <v>308.04869693280648</v>
      </c>
      <c r="JI81" s="909">
        <f t="shared" si="1308"/>
        <v>0.66728683904941677</v>
      </c>
      <c r="JJ81" s="923" t="str">
        <f>DATI!CN78</f>
        <v>6/8</v>
      </c>
      <c r="JK81" s="924">
        <f>DATI!CO78/DATI!CP78</f>
        <v>0.95795114759750566</v>
      </c>
      <c r="JL81" s="939">
        <f t="shared" si="1386"/>
        <v>1.1621271640887434E-2</v>
      </c>
      <c r="JM81" s="940">
        <f t="shared" si="1309"/>
        <v>8.2467824970935341E-3</v>
      </c>
      <c r="JN81" s="941">
        <f t="shared" si="1310"/>
        <v>347932.03391886596</v>
      </c>
      <c r="JO81" s="914">
        <f t="shared" si="1311"/>
        <v>374276.72723631636</v>
      </c>
      <c r="JP81" s="909">
        <f t="shared" si="1312"/>
        <v>0.84443029014182724</v>
      </c>
      <c r="JQ81" s="910">
        <f t="shared" si="1313"/>
        <v>2.1628452625736871E-2</v>
      </c>
      <c r="JR81" s="942">
        <f t="shared" si="1314"/>
        <v>0.90836880356695127</v>
      </c>
      <c r="JS81" s="905">
        <f t="shared" si="1315"/>
        <v>2.3618676528488924E-2</v>
      </c>
      <c r="JT81" s="898">
        <f>DATI!BW78</f>
        <v>43828.631392313051</v>
      </c>
      <c r="JU81" s="899">
        <f>DATI!BX78</f>
        <v>42837.261836974067</v>
      </c>
      <c r="JV81" s="899">
        <f>DATI!BY78</f>
        <v>20464.287080422768</v>
      </c>
      <c r="JW81" s="899">
        <f>DATI!BZ78</f>
        <v>73938.487157999989</v>
      </c>
      <c r="JX81" s="899">
        <f>DATI!CA78</f>
        <v>46907.185141999995</v>
      </c>
      <c r="JY81" s="899">
        <f>DATI!CB78</f>
        <v>23969.397919173985</v>
      </c>
      <c r="JZ81" s="899">
        <f>DATI!CC78</f>
        <v>6869.7458664319929</v>
      </c>
      <c r="KA81" s="899">
        <f>DATI!CD78</f>
        <v>76.394868703172548</v>
      </c>
      <c r="KB81" s="899">
        <f>DATI!CE78</f>
        <v>4890.1498839552642</v>
      </c>
      <c r="KC81" s="899">
        <f>DATI!CF78</f>
        <v>0</v>
      </c>
      <c r="KD81" s="899">
        <f>DATI!CG78</f>
        <v>1007.6950059999998</v>
      </c>
      <c r="KE81" s="899">
        <f>DATI!CH78</f>
        <v>135.87994068459602</v>
      </c>
      <c r="KF81" s="899">
        <f>DATI!CI78</f>
        <v>153.08286297941208</v>
      </c>
      <c r="KG81" s="899">
        <f>DATI!CJ78</f>
        <v>232.3286045217514</v>
      </c>
      <c r="KH81" s="899">
        <f>DATI!CK78</f>
        <v>1943.4293548167029</v>
      </c>
      <c r="KI81" s="899">
        <f>DATI!CL78</f>
        <v>991.09500246639232</v>
      </c>
      <c r="KJ81" s="943">
        <f t="shared" ref="KJ81:KJ144" si="1439">+(JT81*1000)/D81</f>
        <v>49.105949581990394</v>
      </c>
      <c r="KK81" s="944">
        <f t="shared" si="1317"/>
        <v>2.6326891613476862E-3</v>
      </c>
      <c r="KL81" s="945">
        <f t="shared" ref="KL81:KL144" si="1440">+(JU81*1000)/D81</f>
        <v>47.995211193519189</v>
      </c>
      <c r="KM81" s="944">
        <f t="shared" si="1318"/>
        <v>9.6030716175188099E-3</v>
      </c>
      <c r="KN81" s="945">
        <f t="shared" ref="KN81:KN144" si="1441">+(JV81*1000)/D81</f>
        <v>22.928351118416781</v>
      </c>
      <c r="KO81" s="944">
        <f t="shared" si="1319"/>
        <v>3.5764082634652302E-3</v>
      </c>
      <c r="KP81" s="945">
        <f t="shared" ref="KP81:KP144" si="1442">+(JW81*1000)/D81</f>
        <v>82.841273094970262</v>
      </c>
      <c r="KQ81" s="944">
        <f t="shared" si="1320"/>
        <v>1.4693683753982677E-2</v>
      </c>
      <c r="KR81" s="945">
        <f t="shared" ref="KR81:KR144" si="1443">+(JX81*1000)/D81</f>
        <v>52.555185855521145</v>
      </c>
      <c r="KS81" s="944">
        <f t="shared" si="1321"/>
        <v>-2.3304349175841562E-2</v>
      </c>
      <c r="KT81" s="945">
        <f t="shared" ref="KT81:KT144" si="1444">+(JY81*1000)/D81</f>
        <v>26.855505370310517</v>
      </c>
      <c r="KU81" s="944">
        <f t="shared" si="1322"/>
        <v>4.7393116212932476E-2</v>
      </c>
      <c r="KV81" s="945">
        <f t="shared" ref="KV81:KV144" si="1445">+(JZ81*1000)/D81</f>
        <v>7.696918280164736</v>
      </c>
      <c r="KW81" s="944">
        <f t="shared" si="1323"/>
        <v>0.10948945029108219</v>
      </c>
      <c r="KX81" s="945">
        <f t="shared" ref="KX81:KX144" si="1446">+(KA81*1000)/D81</f>
        <v>8.5593422648344866E-2</v>
      </c>
      <c r="KY81" s="944">
        <f t="shared" si="1324"/>
        <v>0.57021604512607971</v>
      </c>
      <c r="KZ81" s="945">
        <f t="shared" ref="KZ81:KZ144" si="1447">+(KB81*1000)/D81</f>
        <v>5.4789630892284693</v>
      </c>
      <c r="LA81" s="944">
        <f t="shared" si="1325"/>
        <v>3.3395059950955951E-2</v>
      </c>
      <c r="LB81" s="946" t="s">
        <v>177</v>
      </c>
      <c r="LC81" s="947" t="s">
        <v>177</v>
      </c>
      <c r="LD81" s="945">
        <f t="shared" ref="LD81:LD144" si="1448">+(KD81*1000)/D81</f>
        <v>1.1290295541224291</v>
      </c>
      <c r="LE81" s="944">
        <f t="shared" si="1326"/>
        <v>2.5607357808298956E-2</v>
      </c>
      <c r="LF81" s="945">
        <f t="shared" ref="LF81:LF144" si="1449">+(KE81*1000)/D81</f>
        <v>0.15224097363970818</v>
      </c>
      <c r="LG81" s="944">
        <f t="shared" si="1327"/>
        <v>8.0860518600845022E-3</v>
      </c>
      <c r="LH81" s="945">
        <f t="shared" ref="LH81:LH144" si="1450">+(KF81*1000)/D81</f>
        <v>0.17151526553603913</v>
      </c>
      <c r="LI81" s="944">
        <f t="shared" si="1328"/>
        <v>0.19169149998651036</v>
      </c>
      <c r="LJ81" s="945">
        <f t="shared" ref="LJ81:LJ144" si="1451">+(KG81*1000)/D81</f>
        <v>0.2603028289425493</v>
      </c>
      <c r="LK81" s="944">
        <f t="shared" si="1329"/>
        <v>6.6593885006119985E-2</v>
      </c>
      <c r="LL81" s="945">
        <f t="shared" ref="LL81:LL144" si="1452">+(KH81*1000)/D81</f>
        <v>2.1774338116915728</v>
      </c>
      <c r="LM81" s="944">
        <f t="shared" si="1330"/>
        <v>-3.4177114352825799E-3</v>
      </c>
      <c r="LN81" s="945">
        <f t="shared" ref="LN81:LN144" si="1453">+(KI81*1000)/D81</f>
        <v>1.110430777234197</v>
      </c>
      <c r="LO81" s="948">
        <f t="shared" si="1331"/>
        <v>0.14213560634022401</v>
      </c>
      <c r="LP81" s="949">
        <f t="shared" si="1332"/>
        <v>0.10637199313403979</v>
      </c>
      <c r="LQ81" s="950">
        <f t="shared" si="1333"/>
        <v>0.10396594137782844</v>
      </c>
      <c r="LR81" s="950">
        <f t="shared" si="1334"/>
        <v>4.9666780268058652E-2</v>
      </c>
      <c r="LS81" s="950">
        <f t="shared" si="1335"/>
        <v>0.17944854763800533</v>
      </c>
      <c r="LT81" s="950">
        <f t="shared" si="1336"/>
        <v>0.11384363639374481</v>
      </c>
      <c r="LU81" s="950">
        <f t="shared" si="1337"/>
        <v>5.8173676655863385E-2</v>
      </c>
      <c r="LV81" s="950">
        <f t="shared" si="1338"/>
        <v>1.6672858287445077E-2</v>
      </c>
      <c r="LW81" s="950">
        <f t="shared" si="1339"/>
        <v>1.8541018030955399E-4</v>
      </c>
      <c r="LX81" s="951">
        <f t="shared" si="1340"/>
        <v>1.1868383140335668E-2</v>
      </c>
      <c r="LY81" s="952" t="s">
        <v>177</v>
      </c>
      <c r="LZ81" s="951">
        <f t="shared" si="1341"/>
        <v>2.4456735894846566E-3</v>
      </c>
      <c r="MA81" s="951">
        <f t="shared" si="1342"/>
        <v>3.297803207263868E-4</v>
      </c>
      <c r="MB81" s="951">
        <f t="shared" si="1343"/>
        <v>3.7153177574787612E-4</v>
      </c>
      <c r="MC81" s="951">
        <f t="shared" si="1344"/>
        <v>5.6386101824213374E-4</v>
      </c>
      <c r="MD81" s="951">
        <f t="shared" si="1345"/>
        <v>4.7166988203813896E-3</v>
      </c>
      <c r="ME81" s="951">
        <f t="shared" si="1346"/>
        <v>2.4053854169862649E-3</v>
      </c>
      <c r="MF81" s="949">
        <f t="shared" si="1347"/>
        <v>0.15625752688255998</v>
      </c>
      <c r="MG81" s="950">
        <f t="shared" si="1348"/>
        <v>0.15272310315033497</v>
      </c>
      <c r="MH81" s="950">
        <f t="shared" si="1349"/>
        <v>7.2959131668492355E-2</v>
      </c>
      <c r="MI81" s="950">
        <f t="shared" si="1350"/>
        <v>0.26360497185803788</v>
      </c>
      <c r="MJ81" s="950">
        <f t="shared" si="1351"/>
        <v>0.16723316495337326</v>
      </c>
      <c r="MK81" s="950">
        <f t="shared" si="1352"/>
        <v>8.5455528058560326E-2</v>
      </c>
      <c r="ML81" s="950">
        <f t="shared" si="1353"/>
        <v>2.4491969411315474E-2</v>
      </c>
      <c r="MM81" s="950">
        <f t="shared" si="1354"/>
        <v>2.7236244598249676E-4</v>
      </c>
      <c r="MN81" s="951">
        <f t="shared" si="1355"/>
        <v>1.7434327805314589E-2</v>
      </c>
      <c r="MO81" s="952" t="s">
        <v>177</v>
      </c>
      <c r="MP81" s="951">
        <f t="shared" si="1356"/>
        <v>3.5926271135421021E-3</v>
      </c>
      <c r="MQ81" s="951">
        <f t="shared" si="1357"/>
        <v>4.8443820420200867E-4</v>
      </c>
      <c r="MR81" s="951">
        <f t="shared" si="1358"/>
        <v>5.4576994118643715E-4</v>
      </c>
      <c r="MS81" s="951">
        <f t="shared" si="1359"/>
        <v>8.2829629886668754E-4</v>
      </c>
      <c r="MT81" s="951">
        <f t="shared" si="1360"/>
        <v>6.928700600673735E-3</v>
      </c>
      <c r="MU81" s="951">
        <f t="shared" si="1361"/>
        <v>3.5334448982640271E-3</v>
      </c>
      <c r="MV81" s="906">
        <f t="shared" ref="MV81:MV107" si="1454">JG81+Z81*0.98+AA81</f>
        <v>286678.14493083168</v>
      </c>
      <c r="MW81" s="888">
        <f t="shared" ref="MW81:MW107" si="1455">+(JG81*1000)/D81</f>
        <v>308.04869693280648</v>
      </c>
      <c r="MX81" s="942">
        <f t="shared" ref="MX81:MX107" si="1456">+MV81/G81</f>
        <v>0.67573996048018292</v>
      </c>
      <c r="MY81" s="1508"/>
      <c r="MZ81" s="1505"/>
      <c r="NA81" s="1506"/>
      <c r="NB81" s="941">
        <f t="shared" si="1387"/>
        <v>347932.03391886596</v>
      </c>
      <c r="NC81" s="914">
        <f t="shared" si="1388"/>
        <v>374276.72723631636</v>
      </c>
      <c r="ND81" s="909">
        <f t="shared" ref="ND81:ND107" si="1457">+NB81/G81</f>
        <v>0.82012383227486951</v>
      </c>
      <c r="NE81" s="954">
        <f t="shared" ref="NE81:NE107" si="1458">+NC81/G81</f>
        <v>0.88222191102967551</v>
      </c>
    </row>
    <row r="82" spans="1:369" s="398" customFormat="1" ht="9" customHeight="1" thickBot="1" x14ac:dyDescent="0.25">
      <c r="A82" s="321">
        <v>2018</v>
      </c>
      <c r="B82" s="322">
        <f>SUM(B83:B94)</f>
        <v>1516</v>
      </c>
      <c r="C82" s="1513">
        <f>SUM(DATI!F80:F91)/SUM(DATI!E80:E91)</f>
        <v>0.99867285998672861</v>
      </c>
      <c r="D82" s="323">
        <f>SUM(D83:D94)</f>
        <v>10060574</v>
      </c>
      <c r="E82" s="324">
        <f>D82/$D$82</f>
        <v>1</v>
      </c>
      <c r="F82" s="348">
        <f t="shared" ref="F82:F94" si="1459">+(D82-D95)/D95</f>
        <v>2.4228153560819183E-3</v>
      </c>
      <c r="G82" s="326">
        <f>SUM(G83:G94)</f>
        <v>4816331.9076429997</v>
      </c>
      <c r="H82" s="327">
        <f t="shared" si="1418"/>
        <v>13195.429883953424</v>
      </c>
      <c r="I82" s="328">
        <f t="shared" si="1419"/>
        <v>478.73331160259841</v>
      </c>
      <c r="J82" s="329">
        <f t="shared" ref="J82:J94" si="1460">+I82/365</f>
        <v>1.3115981139797217</v>
      </c>
      <c r="K82" s="330">
        <f t="shared" si="1420"/>
        <v>2.8242384506254353E-2</v>
      </c>
      <c r="L82" s="330">
        <f>+(I82-I95)/I95</f>
        <v>2.5757164296984544E-2</v>
      </c>
      <c r="M82" s="330">
        <f t="shared" ref="M82:M94" si="1461">G82/$G$82</f>
        <v>1</v>
      </c>
      <c r="N82" s="327">
        <f>SUM(N83:N94)</f>
        <v>1391736.7025229996</v>
      </c>
      <c r="O82" s="327"/>
      <c r="P82" s="327">
        <f t="shared" ref="P82:AC82" si="1462">SUM(P83:P94)</f>
        <v>250446.70620500005</v>
      </c>
      <c r="Q82" s="327">
        <f t="shared" si="1462"/>
        <v>237056.99970300001</v>
      </c>
      <c r="R82" s="327">
        <f t="shared" si="1462"/>
        <v>13380.15648</v>
      </c>
      <c r="S82" s="327">
        <f t="shared" ref="S82" si="1463">SUM(S83:S94)</f>
        <v>9.5500220000005136</v>
      </c>
      <c r="T82" s="327">
        <f t="shared" si="1462"/>
        <v>133151.26600199999</v>
      </c>
      <c r="U82" s="327">
        <f t="shared" si="1462"/>
        <v>131302.00200199999</v>
      </c>
      <c r="V82" s="327">
        <f t="shared" si="1462"/>
        <v>1576.564001</v>
      </c>
      <c r="W82" s="331">
        <f t="shared" ref="W82" si="1464">SUM(W83:W94)</f>
        <v>272.69999900000238</v>
      </c>
      <c r="X82" s="332">
        <f t="shared" si="1462"/>
        <v>2913872.7390729999</v>
      </c>
      <c r="Y82" s="327">
        <f t="shared" si="1462"/>
        <v>153414.63460100003</v>
      </c>
      <c r="Z82" s="327">
        <f t="shared" si="1462"/>
        <v>105787.62583999999</v>
      </c>
      <c r="AA82" s="327">
        <f t="shared" si="1462"/>
        <v>13324.479999999998</v>
      </c>
      <c r="AB82" s="327">
        <f t="shared" si="1462"/>
        <v>8012.3879999999999</v>
      </c>
      <c r="AC82" s="327">
        <f t="shared" si="1462"/>
        <v>3409356.2346180002</v>
      </c>
      <c r="AD82" s="328">
        <f t="shared" si="1421"/>
        <v>338.88287433878025</v>
      </c>
      <c r="AE82" s="330">
        <f>+(AC82-AC95)/AC95</f>
        <v>4.4855546303106002E-2</v>
      </c>
      <c r="AF82" s="330">
        <f>+(AD82-AD95)/AD95</f>
        <v>4.2330172754449023E-2</v>
      </c>
      <c r="AG82" s="333">
        <f t="shared" si="1422"/>
        <v>0.70787402114204778</v>
      </c>
      <c r="AH82" s="334">
        <f t="shared" ref="AH82" si="1465">SUM(AH83:AH94)</f>
        <v>1406693.423004</v>
      </c>
      <c r="AI82" s="327">
        <f>AH82/365</f>
        <v>3853.9545835726026</v>
      </c>
      <c r="AJ82" s="328">
        <f t="shared" si="1423"/>
        <v>139.8223822024469</v>
      </c>
      <c r="AK82" s="329">
        <f t="shared" si="1424"/>
        <v>0.38307501973273123</v>
      </c>
      <c r="AL82" s="330">
        <f>(AH82-AH95)/AH95</f>
        <v>-1.0101340563954507E-2</v>
      </c>
      <c r="AM82" s="330">
        <f>(AJ82-AJ95)/AJ95</f>
        <v>-1.2493885542287326E-2</v>
      </c>
      <c r="AN82" s="335">
        <f>SUM(AN83:AN94)</f>
        <v>4123.7629999999999</v>
      </c>
      <c r="AO82" s="336">
        <f t="shared" ref="AO82:AS82" si="1466">SUM(AO83:AO94)</f>
        <v>1650.337</v>
      </c>
      <c r="AP82" s="336">
        <f t="shared" si="1466"/>
        <v>7.92</v>
      </c>
      <c r="AQ82" s="336">
        <f t="shared" si="1466"/>
        <v>1630.1209999999999</v>
      </c>
      <c r="AR82" s="336">
        <f t="shared" si="1466"/>
        <v>600.16499999999996</v>
      </c>
      <c r="AS82" s="336">
        <f t="shared" si="1466"/>
        <v>8.2000000000000003E-2</v>
      </c>
      <c r="AT82" s="336">
        <f t="shared" ref="AT82" si="1467">SUM(AT83:AT94)</f>
        <v>0</v>
      </c>
      <c r="AU82" s="338"/>
      <c r="AV82" s="338"/>
      <c r="AW82" s="336">
        <f>SUM(AW83:AW94)</f>
        <v>0</v>
      </c>
      <c r="AX82" s="338"/>
      <c r="AY82" s="338"/>
      <c r="AZ82" s="338"/>
      <c r="BA82" s="338"/>
      <c r="BB82" s="339">
        <f t="shared" ref="BB82:BR82" si="1468">SUM(BB83:BB94)</f>
        <v>823.008689</v>
      </c>
      <c r="BC82" s="340">
        <f t="shared" si="1468"/>
        <v>3557.8558999999996</v>
      </c>
      <c r="BD82" s="336">
        <f t="shared" si="1468"/>
        <v>723.20409300000028</v>
      </c>
      <c r="BE82" s="340">
        <f t="shared" si="1468"/>
        <v>556555.25657299999</v>
      </c>
      <c r="BF82" s="340">
        <f t="shared" si="1468"/>
        <v>1155.3824079999999</v>
      </c>
      <c r="BG82" s="340">
        <f t="shared" si="1468"/>
        <v>215488.34065</v>
      </c>
      <c r="BH82" s="340">
        <f t="shared" si="1468"/>
        <v>52017.785280000004</v>
      </c>
      <c r="BI82" s="340">
        <f t="shared" si="1468"/>
        <v>258091.35764</v>
      </c>
      <c r="BJ82" s="340">
        <f t="shared" si="1468"/>
        <v>2368.1726720000001</v>
      </c>
      <c r="BK82" s="340">
        <f t="shared" si="1468"/>
        <v>710.97161899999992</v>
      </c>
      <c r="BL82" s="340">
        <f t="shared" si="1468"/>
        <v>908.0414609999998</v>
      </c>
      <c r="BM82" s="340">
        <f t="shared" si="1468"/>
        <v>164419.872879</v>
      </c>
      <c r="BN82" s="340">
        <f t="shared" si="1468"/>
        <v>2336.5600400000003</v>
      </c>
      <c r="BO82" s="340">
        <f t="shared" si="1468"/>
        <v>48075.538892999997</v>
      </c>
      <c r="BP82" s="340">
        <f t="shared" si="1468"/>
        <v>27210.651272999996</v>
      </c>
      <c r="BQ82" s="340">
        <f t="shared" si="1468"/>
        <v>543.49850599999991</v>
      </c>
      <c r="BR82" s="340">
        <f t="shared" si="1468"/>
        <v>778725.28500200005</v>
      </c>
      <c r="BS82" s="340">
        <f>SUM(BS83:BS94)</f>
        <v>466288.16250300006</v>
      </c>
      <c r="BT82" s="340">
        <f t="shared" ref="BT82:BV82" si="1469">SUM(BT83:BT94)</f>
        <v>138.65400000000002</v>
      </c>
      <c r="BU82" s="340">
        <f t="shared" si="1469"/>
        <v>5666.8928210000004</v>
      </c>
      <c r="BV82" s="341">
        <f t="shared" si="1469"/>
        <v>328068.24617099995</v>
      </c>
      <c r="BW82" s="342">
        <f t="shared" ref="BW82:CD82" si="1470">SUM(BW83:BW94)</f>
        <v>697.663051</v>
      </c>
      <c r="BX82" s="343">
        <f t="shared" si="1470"/>
        <v>0.60200100000000001</v>
      </c>
      <c r="BY82" s="343">
        <f t="shared" si="1470"/>
        <v>1.5170000000000001</v>
      </c>
      <c r="BZ82" s="343">
        <f t="shared" si="1470"/>
        <v>19.539000000000001</v>
      </c>
      <c r="CA82" s="343">
        <f t="shared" si="1470"/>
        <v>0.81800099999999987</v>
      </c>
      <c r="CB82" s="343">
        <f t="shared" si="1470"/>
        <v>1.1400399999999999</v>
      </c>
      <c r="CC82" s="343">
        <f t="shared" si="1470"/>
        <v>1.854001</v>
      </c>
      <c r="CD82" s="344">
        <f t="shared" si="1470"/>
        <v>7.0999000000000007E-2</v>
      </c>
      <c r="CE82" s="342">
        <f t="shared" ref="CE82:CE94" si="1471">BB82*1000/$D82</f>
        <v>8.1805341226057288E-2</v>
      </c>
      <c r="CF82" s="343">
        <f t="shared" ref="CF82:CF94" si="1472">BC82*1000/$D82</f>
        <v>0.35364343028538925</v>
      </c>
      <c r="CG82" s="343">
        <f t="shared" ref="CG82:CG94" si="1473">BD82*1000/$D82</f>
        <v>7.1884973262956994E-2</v>
      </c>
      <c r="CH82" s="343">
        <f t="shared" ref="CH82:CH94" si="1474">BE82*1000/$D82</f>
        <v>55.320427698558746</v>
      </c>
      <c r="CI82" s="343">
        <f t="shared" ref="CI82:CI94" si="1475">BF82*1000/$D82</f>
        <v>0.11484259327549304</v>
      </c>
      <c r="CJ82" s="343">
        <f t="shared" ref="CJ82:CJ94" si="1476">BG82*1000/$D82</f>
        <v>21.419090068817148</v>
      </c>
      <c r="CK82" s="343">
        <f t="shared" ref="CK82:CK94" si="1477">BH82*1000/$D82</f>
        <v>5.1704589897156961</v>
      </c>
      <c r="CL82" s="343">
        <f t="shared" ref="CL82:CL94" si="1478">BI82*1000/$D82</f>
        <v>25.653740794511329</v>
      </c>
      <c r="CM82" s="343">
        <f t="shared" ref="CM82:CM94" si="1479">BJ82*1000/$D82</f>
        <v>0.23539140728948471</v>
      </c>
      <c r="CN82" s="343">
        <f t="shared" ref="CN82:CN94" si="1480">BK82*1000/$D82</f>
        <v>7.0669090948488625E-2</v>
      </c>
      <c r="CO82" s="343">
        <f t="shared" ref="CO82:CO94" si="1481">BL82*1000/$D82</f>
        <v>9.0257420799250601E-2</v>
      </c>
      <c r="CP82" s="343">
        <f t="shared" ref="CP82:CP94" si="1482">BM82*1000/$D82</f>
        <v>16.34299125268598</v>
      </c>
      <c r="CQ82" s="343">
        <f t="shared" ref="CQ82:CQ94" si="1483">BN82*1000/$D82</f>
        <v>0.23224917783021132</v>
      </c>
      <c r="CR82" s="343">
        <f t="shared" ref="CR82:CR94" si="1484">BO82*1000/$D82</f>
        <v>4.7786079495066582</v>
      </c>
      <c r="CS82" s="343">
        <f t="shared" ref="CS82:CS94" si="1485">BP82*1000/$D82</f>
        <v>2.7046817878383473</v>
      </c>
      <c r="CT82" s="343">
        <f t="shared" ref="CT82:CT94" si="1486">BQ82*1000/$D82</f>
        <v>5.4022614017848282E-2</v>
      </c>
      <c r="CU82" s="343">
        <f t="shared" ref="CU82:CU94" si="1487">BR82*1000/$D82</f>
        <v>77.403663548620599</v>
      </c>
      <c r="CV82" s="343">
        <f t="shared" ref="CV82:CV94" si="1488">BS82*1000/$D82</f>
        <v>46.348067466428859</v>
      </c>
      <c r="CW82" s="343">
        <f t="shared" ref="CW82:CW94" si="1489">BT82*1000/$D82</f>
        <v>1.3781917413459712E-2</v>
      </c>
      <c r="CX82" s="343">
        <f t="shared" ref="CX82:CX94" si="1490">BU82*1000/$D82</f>
        <v>0.56327728626617135</v>
      </c>
      <c r="CY82" s="344">
        <f t="shared" ref="CY82:CY94" si="1491">BV82*1000/$D82</f>
        <v>32.609297061082195</v>
      </c>
      <c r="CZ82" s="326">
        <f>SUM(CZ83:CZ94)</f>
        <v>4691658.1361119999</v>
      </c>
      <c r="DA82" s="327">
        <f t="shared" ref="DA82:DA94" si="1492">+CZ82/365</f>
        <v>12853.857907156163</v>
      </c>
      <c r="DB82" s="328">
        <f t="shared" si="1425"/>
        <v>466.34099963998074</v>
      </c>
      <c r="DC82" s="329">
        <f t="shared" ref="DC82:DC94" si="1493">+DB82/365</f>
        <v>1.2776465743561116</v>
      </c>
      <c r="DD82" s="345">
        <f>+(CZ82-CZ95)/CZ95</f>
        <v>3.0822902541413219E-2</v>
      </c>
      <c r="DE82" s="346">
        <f t="shared" ref="DE82:DE94" si="1494">(DB82-DB95)/DB95</f>
        <v>2.8331445324538893E-2</v>
      </c>
      <c r="DF82" s="327">
        <f>+CZ82-CZ95</f>
        <v>140286.48483700026</v>
      </c>
      <c r="DG82" s="347">
        <f>+DB82-DB95</f>
        <v>12.848109035235439</v>
      </c>
      <c r="DH82" s="348">
        <f>+CZ82/$CZ$82</f>
        <v>1</v>
      </c>
      <c r="DI82" s="326">
        <f>SUM(DI83:DI94)</f>
        <v>2974858.4621657524</v>
      </c>
      <c r="DJ82" s="327">
        <f>DI82/365</f>
        <v>8150.2971566184997</v>
      </c>
      <c r="DK82" s="349">
        <f t="shared" si="1426"/>
        <v>295.69470510984286</v>
      </c>
      <c r="DL82" s="350">
        <f t="shared" si="1427"/>
        <v>0.81012247975299423</v>
      </c>
      <c r="DM82" s="345">
        <f>DI82/CZ82</f>
        <v>0.63407400451198093</v>
      </c>
      <c r="DN82" s="351">
        <f>(DM82-DM95)/DM95</f>
        <v>1.5795488599670476E-2</v>
      </c>
      <c r="DO82" s="351">
        <f>+ROUND(DM82,3)-ROUND(DM95,3)</f>
        <v>1.0000000000000009E-2</v>
      </c>
      <c r="DP82" s="351">
        <f>(DI82-DI95)/DI95</f>
        <v>4.7105253946785358E-2</v>
      </c>
      <c r="DQ82" s="351">
        <f>(DK82-DK95)/DK95</f>
        <v>4.4574442945845248E-2</v>
      </c>
      <c r="DR82" s="352">
        <f>DI82-DI95</f>
        <v>133827.48562083207</v>
      </c>
      <c r="DS82" s="352">
        <f>DK82-DK95</f>
        <v>12.61798701980166</v>
      </c>
      <c r="DT82" s="353">
        <f t="shared" ref="DT82" si="1495">DI82/$DI$82</f>
        <v>1</v>
      </c>
      <c r="DU82" s="354"/>
      <c r="DV82" s="355">
        <f>SUM(DATI!AJ80:AJ91)/SUM(DATI!AK80:AK91)</f>
        <v>0.99991510844347531</v>
      </c>
      <c r="DW82" s="356">
        <f>SUM(DW83:DW94)</f>
        <v>2914318.6063820003</v>
      </c>
      <c r="DX82" s="327">
        <f t="shared" ref="DX82:DX94" si="1496">+DW82/365</f>
        <v>7984.4345380328778</v>
      </c>
      <c r="DY82" s="357">
        <f t="shared" si="1428"/>
        <v>289.67717014774706</v>
      </c>
      <c r="DZ82" s="329">
        <f t="shared" si="1429"/>
        <v>0.79363608259656737</v>
      </c>
      <c r="EA82" s="345">
        <f>+DW82/CZ82</f>
        <v>0.62117028177102229</v>
      </c>
      <c r="EB82" s="358">
        <f>+(EA82-EA95)/EA95</f>
        <v>1.8402035050655963E-2</v>
      </c>
      <c r="EC82" s="326">
        <f>CZ82-DI82</f>
        <v>1716799.6739462474</v>
      </c>
      <c r="ED82" s="327">
        <f t="shared" ref="ED82:ED94" si="1497">EC82/365</f>
        <v>4703.5607505376638</v>
      </c>
      <c r="EE82" s="359">
        <f t="shared" si="1430"/>
        <v>170.64629453013788</v>
      </c>
      <c r="EF82" s="360">
        <f t="shared" si="1431"/>
        <v>0.4675240946031175</v>
      </c>
      <c r="EG82" s="361">
        <f t="shared" ref="EG82:EG94" si="1498">(EC82-EC95)/EC95</f>
        <v>3.7764401628275182E-3</v>
      </c>
      <c r="EH82" s="361">
        <f t="shared" ref="EH82:EH94" si="1499">(EE82-EE95)/EE95</f>
        <v>1.3503531503967013E-3</v>
      </c>
      <c r="EI82" s="345">
        <f t="shared" ref="EI82:EI94" si="1500">EC82/CZ82</f>
        <v>0.36592599548801902</v>
      </c>
      <c r="EJ82" s="362">
        <f t="shared" ref="EJ82:EJ94" si="1501">(EC82-EC95)</f>
        <v>6458.9992161681876</v>
      </c>
      <c r="EK82" s="362">
        <f t="shared" ref="EK82:EK94" si="1502">(EE82-EE95)</f>
        <v>0.23012201543377842</v>
      </c>
      <c r="EL82" s="326">
        <f>SUM(EL83:EL94)</f>
        <v>1393741.5575229998</v>
      </c>
      <c r="EM82" s="327">
        <f t="shared" ref="EM82:EM94" si="1503">+EL82/365</f>
        <v>3818.4700206109583</v>
      </c>
      <c r="EN82" s="357">
        <f t="shared" si="1432"/>
        <v>138.53499388036903</v>
      </c>
      <c r="EO82" s="329">
        <f t="shared" ref="EO82:EO94" si="1504">+EN82/365</f>
        <v>0.37954792843936719</v>
      </c>
      <c r="EP82" s="345">
        <f>+(EL82-EL95)/EL95</f>
        <v>-1.0340158288714646E-2</v>
      </c>
      <c r="EQ82" s="346">
        <f>(EN82-EN95)/EN95</f>
        <v>-1.2732126054276713E-2</v>
      </c>
      <c r="ER82" s="345">
        <f>+EL82/$EL$82</f>
        <v>1</v>
      </c>
      <c r="ES82" s="327">
        <f>+EL82-EL95</f>
        <v>-14562.08255700022</v>
      </c>
      <c r="ET82" s="345">
        <f t="shared" ref="ET82:ET94" si="1505">+EL82/CZ82</f>
        <v>0.29706801243579106</v>
      </c>
      <c r="EU82" s="347">
        <f>+EN82-EN95</f>
        <v>-1.7865921211068212</v>
      </c>
      <c r="EV82" s="326">
        <f>SUM(EV83:EV94)</f>
        <v>250446.70620500002</v>
      </c>
      <c r="EW82" s="327">
        <f t="shared" ref="EW82:EW94" si="1506">+EV82/365</f>
        <v>686.15535946575346</v>
      </c>
      <c r="EX82" s="357">
        <f t="shared" si="1433"/>
        <v>24.893878441230093</v>
      </c>
      <c r="EY82" s="329">
        <f t="shared" si="1434"/>
        <v>6.8202406688301631E-2</v>
      </c>
      <c r="EZ82" s="345">
        <f>(EV82-EV95)/EV95</f>
        <v>3.064657172426315E-2</v>
      </c>
      <c r="FA82" s="346">
        <f>(EX82-EX95)/EX95</f>
        <v>2.8155540691834145E-2</v>
      </c>
      <c r="FB82" s="327">
        <f>+EV82-EV95</f>
        <v>7447.1047160000016</v>
      </c>
      <c r="FC82" s="347">
        <f>+EX82-EX95</f>
        <v>0.68170678432370124</v>
      </c>
      <c r="FD82" s="327">
        <f>SUM(FD83:FD94)</f>
        <v>60539.855783752799</v>
      </c>
      <c r="FE82" s="363">
        <f t="shared" ref="FE82:FE94" si="1507">+FD82/CZ82</f>
        <v>1.2903722740958802E-2</v>
      </c>
      <c r="FF82" s="327">
        <f>+EV82-FD82</f>
        <v>189906.85042124722</v>
      </c>
      <c r="FG82" s="363">
        <f>+FF82/CZ82</f>
        <v>4.047755503742307E-2</v>
      </c>
      <c r="FH82" s="326">
        <f>SUM(FH83:FH94)</f>
        <v>133151.26600199999</v>
      </c>
      <c r="FI82" s="327">
        <f>+FH82/365</f>
        <v>364.79798904657531</v>
      </c>
      <c r="FJ82" s="351">
        <f t="shared" ref="FJ82:FJ94" si="1508">FH82/CZ82</f>
        <v>2.8380428014804823E-2</v>
      </c>
      <c r="FK82" s="351">
        <f>+(FH82-FH95)/FH95</f>
        <v>7.3996934266788161E-2</v>
      </c>
      <c r="FL82" s="364">
        <f>SUM(FL83:FL94)</f>
        <v>52911.809814172891</v>
      </c>
      <c r="FM82" s="365"/>
      <c r="FN82" s="366">
        <f>SUM(DATI!AN80:AN91)/SUM(DATI!AO80:AO91)</f>
        <v>1</v>
      </c>
      <c r="FO82" s="367">
        <f>FL82/FH82</f>
        <v>0.3973811996153167</v>
      </c>
      <c r="FP82" s="368">
        <f t="shared" ref="FP82:FP94" si="1509">FL82/CZ82</f>
        <v>1.1277848530119284E-2</v>
      </c>
      <c r="FQ82" s="367">
        <f>(FL82-FL95)/FL95</f>
        <v>-1.9696246140482508E-2</v>
      </c>
      <c r="FR82" s="369">
        <f>SUM(FR83:FR94)</f>
        <v>182781.24959799999</v>
      </c>
      <c r="FS82" s="370">
        <f>SUM(FS83:FS94)</f>
        <v>738.90299899999968</v>
      </c>
      <c r="FT82" s="370">
        <f>SUM(FT83:FT94)</f>
        <v>105797.06584</v>
      </c>
      <c r="FU82" s="339">
        <f t="shared" ref="FU82:GL82" si="1510">SUM(FU83:FU94)</f>
        <v>1012.2050690000001</v>
      </c>
      <c r="FV82" s="340">
        <f t="shared" si="1510"/>
        <v>3634.5829000000003</v>
      </c>
      <c r="FW82" s="340">
        <f t="shared" si="1510"/>
        <v>161.76709199999999</v>
      </c>
      <c r="FX82" s="340">
        <f t="shared" si="1510"/>
        <v>556531.14957300003</v>
      </c>
      <c r="FY82" s="340">
        <f t="shared" si="1510"/>
        <v>1156.1543979999999</v>
      </c>
      <c r="FZ82" s="340">
        <f t="shared" si="1510"/>
        <v>215267.64864999999</v>
      </c>
      <c r="GA82" s="340">
        <f t="shared" si="1510"/>
        <v>52725.647280000005</v>
      </c>
      <c r="GB82" s="340">
        <f t="shared" si="1510"/>
        <v>258066.80763999998</v>
      </c>
      <c r="GC82" s="340">
        <f t="shared" si="1510"/>
        <v>2368.1726720000001</v>
      </c>
      <c r="GD82" s="340">
        <f t="shared" si="1510"/>
        <v>1124.1660789999999</v>
      </c>
      <c r="GE82" s="340">
        <f t="shared" si="1510"/>
        <v>908.72376099999985</v>
      </c>
      <c r="GF82" s="340">
        <f t="shared" si="1510"/>
        <v>164420.35287899998</v>
      </c>
      <c r="GG82" s="340">
        <f t="shared" si="1510"/>
        <v>2336.5600400000003</v>
      </c>
      <c r="GH82" s="340">
        <f t="shared" si="1510"/>
        <v>48075.538892999997</v>
      </c>
      <c r="GI82" s="340">
        <f t="shared" si="1510"/>
        <v>5.5075400000000005</v>
      </c>
      <c r="GJ82" s="340">
        <f t="shared" si="1510"/>
        <v>27210.651272999996</v>
      </c>
      <c r="GK82" s="340">
        <f t="shared" si="1510"/>
        <v>554.27154599999994</v>
      </c>
      <c r="GL82" s="340">
        <f t="shared" si="1510"/>
        <v>778426.76500200003</v>
      </c>
      <c r="GM82" s="340">
        <f>SUM(GM83:GM94)</f>
        <v>465468.48250300006</v>
      </c>
      <c r="GN82" s="340">
        <f t="shared" ref="GN82:GO82" si="1511">SUM(GN83:GN94)</f>
        <v>138.65400000000002</v>
      </c>
      <c r="GO82" s="340">
        <f t="shared" si="1511"/>
        <v>5673.6548210000001</v>
      </c>
      <c r="GP82" s="341">
        <f t="shared" ref="GP82" si="1512">SUM(GP83:GP94)</f>
        <v>329051.14277100004</v>
      </c>
      <c r="GQ82" s="342">
        <f>SUM(GQ83:GQ94)</f>
        <v>136.22605000000001</v>
      </c>
      <c r="GR82" s="343">
        <f t="shared" ref="GR82:GX82" si="1513">SUM(GR83:GR94)</f>
        <v>0.60200100000000001</v>
      </c>
      <c r="GS82" s="343">
        <f t="shared" si="1513"/>
        <v>1.5170000000000001</v>
      </c>
      <c r="GT82" s="343">
        <f t="shared" si="1513"/>
        <v>19.539000000000001</v>
      </c>
      <c r="GU82" s="343">
        <f t="shared" si="1513"/>
        <v>0.81800099999999987</v>
      </c>
      <c r="GV82" s="343">
        <f t="shared" si="1513"/>
        <v>1.1400399999999999</v>
      </c>
      <c r="GW82" s="343">
        <f t="shared" si="1513"/>
        <v>1.854001</v>
      </c>
      <c r="GX82" s="344">
        <f t="shared" si="1513"/>
        <v>7.0998999999999993E-2</v>
      </c>
      <c r="GY82" s="342">
        <f t="shared" ref="GY82:GY94" si="1514">FU82*1000/$D82</f>
        <v>0.10061106543225069</v>
      </c>
      <c r="GZ82" s="343">
        <f t="shared" ref="GZ82:GZ94" si="1515">FV82*1000/$D82</f>
        <v>0.36126993350478814</v>
      </c>
      <c r="HA82" s="343">
        <f t="shared" ref="HA82:HA94" si="1516">FW82*1000/$D82</f>
        <v>1.6079310385272251E-2</v>
      </c>
      <c r="HB82" s="343">
        <f t="shared" ref="HB82:HB94" si="1517">FX82*1000/$D82</f>
        <v>55.318031513211878</v>
      </c>
      <c r="HC82" s="343">
        <f t="shared" ref="HC82:HC94" si="1518">FY82*1000/$D82</f>
        <v>0.11491932746580859</v>
      </c>
      <c r="HD82" s="343">
        <f t="shared" ref="HD82:HD94" si="1519">FZ82*1000/$D82</f>
        <v>21.397153745899587</v>
      </c>
      <c r="HE82" s="343">
        <f t="shared" ref="HE82:HE94" si="1520">GA82*1000/$D82</f>
        <v>5.2408189910436525</v>
      </c>
      <c r="HF82" s="343">
        <f t="shared" ref="HF82:HF94" si="1521">GB82*1000/$D82</f>
        <v>25.651300575891593</v>
      </c>
      <c r="HG82" s="343">
        <f t="shared" ref="HG82:HG94" si="1522">GC82*1000/$D82</f>
        <v>0.23539140728948471</v>
      </c>
      <c r="HH82" s="343">
        <f t="shared" ref="HH82:HH94" si="1523">GD82*1000/$D82</f>
        <v>0.11173975550500398</v>
      </c>
      <c r="HI82" s="343">
        <f t="shared" ref="HI82:HI94" si="1524">GE82*1000/$D82</f>
        <v>9.0325239991276826E-2</v>
      </c>
      <c r="HJ82" s="343">
        <f t="shared" ref="HJ82:HJ94" si="1525">GF82*1000/$D82</f>
        <v>16.343038963681394</v>
      </c>
      <c r="HK82" s="343">
        <f t="shared" ref="HK82:HK94" si="1526">GG82*1000/$D82</f>
        <v>0.23224917783021132</v>
      </c>
      <c r="HL82" s="343">
        <f t="shared" ref="HL82:HL94" si="1527">GH82*1000/$D82</f>
        <v>4.7786079495066582</v>
      </c>
      <c r="HM82" s="343">
        <f t="shared" ref="HM82:HM94" si="1528">GI82*1000/$D82</f>
        <v>5.4743794936551341E-4</v>
      </c>
      <c r="HN82" s="343">
        <f t="shared" ref="HN82:HN94" si="1529">GJ82*1000/$D82</f>
        <v>2.7046817878383473</v>
      </c>
      <c r="HO82" s="343">
        <f t="shared" ref="HO82:HO94" si="1530">GK82*1000/$D82</f>
        <v>5.509343164714061E-2</v>
      </c>
      <c r="HP82" s="343">
        <f t="shared" ref="HP82:HP94" si="1531">GL82*1000/$D82</f>
        <v>77.373991285387888</v>
      </c>
      <c r="HQ82" s="343">
        <f t="shared" ref="HQ82:HQ94" si="1532">GM82*1000/$D82</f>
        <v>46.266592989922849</v>
      </c>
      <c r="HR82" s="343">
        <f t="shared" ref="HR82:HS94" si="1533">GN82*1000/$D82</f>
        <v>1.3781917413459712E-2</v>
      </c>
      <c r="HS82" s="343">
        <f t="shared" si="1533"/>
        <v>0.56394941491409933</v>
      </c>
      <c r="HT82" s="344">
        <f t="shared" ref="HT82:HT94" si="1534">GP82*1000/$D82</f>
        <v>32.706994926035037</v>
      </c>
      <c r="HU82" s="369">
        <f>SUM(HU83:HU94)</f>
        <v>1716517.4239262473</v>
      </c>
      <c r="HV82" s="371">
        <f>SUM(HV83:HV94)</f>
        <v>1408698.2780050002</v>
      </c>
      <c r="HW82" s="322">
        <f>SUM(HW83:HW94)</f>
        <v>27158.279037568514</v>
      </c>
      <c r="HX82" s="372">
        <f>SUM(HX83:HX94)</f>
        <v>27151.601999999999</v>
      </c>
      <c r="HY82" s="372">
        <f>SUM(HY83:HY94)</f>
        <v>6.6770375685151535</v>
      </c>
      <c r="HZ82" s="373">
        <f t="shared" ref="HZ82:HZ94" si="1535">IF(HW95&gt;0,(HW82-HW95)/HW95,0)</f>
        <v>0.1817512125021721</v>
      </c>
      <c r="IA82" s="373">
        <f t="shared" ref="IA82:IA94" si="1536">+HW82/CZ82</f>
        <v>5.7886312791056672E-3</v>
      </c>
      <c r="IB82" s="345">
        <f>HW82/HU82</f>
        <v>1.5821732223054562E-2</v>
      </c>
      <c r="IC82" s="372">
        <f>SUM(IC83:IC94)</f>
        <v>63647.955797055351</v>
      </c>
      <c r="ID82" s="374">
        <f>SUM(ID83:ID94)</f>
        <v>90806.234834623872</v>
      </c>
      <c r="IE82" s="375">
        <f t="shared" ref="IE82:IE94" si="1537">+(HW82+IC82)/CZ82</f>
        <v>1.9354827696349473E-2</v>
      </c>
      <c r="IF82" s="375">
        <f t="shared" ref="IF82:IF94" si="1538">+(HW82+IC82)/HU82</f>
        <v>5.2901434945483834E-2</v>
      </c>
      <c r="IG82" s="322">
        <f>SUM(IG83:IG94)</f>
        <v>27158.279037568522</v>
      </c>
      <c r="IH82" s="373">
        <f t="shared" si="1435"/>
        <v>5.63878892865985E-3</v>
      </c>
      <c r="II82" s="372">
        <f t="shared" ref="II82:IJ82" si="1539">SUM(II83:II94)</f>
        <v>27151.602000000006</v>
      </c>
      <c r="IJ82" s="372">
        <f t="shared" si="1539"/>
        <v>6.6770375685151508</v>
      </c>
      <c r="IK82" s="372">
        <f>SUM(IK83:IK94)</f>
        <v>903627.30395798304</v>
      </c>
      <c r="IL82" s="356">
        <f>SUM(IL83:IL94)</f>
        <v>648327.57255006605</v>
      </c>
      <c r="IM82" s="322">
        <f>SUM(IM83:IM94)</f>
        <v>311210.46884944878</v>
      </c>
      <c r="IN82" s="373">
        <f t="shared" ref="IN82:IN94" si="1540">+IL82/CZ82</f>
        <v>0.13818730046843061</v>
      </c>
      <c r="IO82" s="345">
        <f t="shared" ref="IO82:IO94" si="1541">+(IL82)/(HU82)</f>
        <v>0.37769938336374403</v>
      </c>
      <c r="IP82" s="322">
        <f t="shared" ref="IP82" si="1542">SUM(IP83:IP94)</f>
        <v>348276.31407408311</v>
      </c>
      <c r="IQ82" s="373">
        <f t="shared" si="1436"/>
        <v>7.2311526853331295E-2</v>
      </c>
      <c r="IR82" s="372">
        <f>SUM(IR83:IR94)</f>
        <v>603576.04548200022</v>
      </c>
      <c r="IS82" s="356">
        <f>SUM(IS83:IS94)</f>
        <v>1041031.5723386128</v>
      </c>
      <c r="IT82" s="378">
        <f>SUM(IT83:IT94)</f>
        <v>785738.51796826406</v>
      </c>
      <c r="IU82" s="372">
        <f>SUM(IU83:IU94)</f>
        <v>255293.05437034846</v>
      </c>
      <c r="IV82" s="373">
        <f t="shared" ref="IV82:IV94" si="1543">IF(IS95&gt;0,(IS82-IS95)/IS95,0)</f>
        <v>-5.1256638464470934E-2</v>
      </c>
      <c r="IW82" s="373">
        <f t="shared" ref="IW82:IW94" si="1544">+IS82/CZ82</f>
        <v>0.22188990376893078</v>
      </c>
      <c r="IX82" s="345">
        <f t="shared" ref="IX82:IX94" si="1545">IS82/HU82</f>
        <v>0.60647888441320141</v>
      </c>
      <c r="IY82" s="372">
        <f>SUM(IY83:IY94)</f>
        <v>273469.14790356194</v>
      </c>
      <c r="IZ82" s="379">
        <f>SUM(IZ83:IZ94)</f>
        <v>1314500.7202421746</v>
      </c>
      <c r="JA82" s="375">
        <f t="shared" ref="JA82:JA94" si="1546">+(IS82+IY82)/CZ82</f>
        <v>0.28017828283872109</v>
      </c>
      <c r="JB82" s="380">
        <f t="shared" ref="JB82:JB94" si="1547">+(IS82+IY82)/HU82</f>
        <v>0.76579515122862762</v>
      </c>
      <c r="JC82" s="356">
        <f>SUM(JC83:JC94)</f>
        <v>1033263.6848933484</v>
      </c>
      <c r="JD82" s="373">
        <f t="shared" si="1437"/>
        <v>0.21453332218522361</v>
      </c>
      <c r="JE82" s="372">
        <f t="shared" ref="JE82:JF82" si="1548">SUM(JE83:JE94)</f>
        <v>777970.63052299991</v>
      </c>
      <c r="JF82" s="372">
        <f t="shared" si="1548"/>
        <v>255293.05437034846</v>
      </c>
      <c r="JG82" s="326">
        <f t="shared" ref="JG82:JG94" si="1549">+JT82+JU82+JV82+JW82+JX82+JY82+JZ82+KA82+KB82+KC82+KE82+KF82+KG82+KH82+KI82+FD82+FL82</f>
        <v>2894639.6227510944</v>
      </c>
      <c r="JH82" s="329">
        <f t="shared" si="1438"/>
        <v>287.72112036063692</v>
      </c>
      <c r="JI82" s="345">
        <f t="shared" ref="JI82:JI94" si="1550">+JG82/CZ82</f>
        <v>0.61697581937414914</v>
      </c>
      <c r="JJ82" s="365"/>
      <c r="JK82" s="366">
        <f>SUM(DATI!CO80:CO91)/SUM(DATI!CP80:CP91)</f>
        <v>0.97120426825608974</v>
      </c>
      <c r="JL82" s="381">
        <f t="shared" ref="JL82:JL94" si="1551">(JG82-JG95)/JG95</f>
        <v>4.3947463624285449E-2</v>
      </c>
      <c r="JM82" s="382">
        <f t="shared" ref="JM82:JM94" si="1552">IF(JI95&gt;0,(JI82-JI95)/JI95,0)</f>
        <v>1.273212018331627E-2</v>
      </c>
      <c r="JN82" s="383">
        <f t="shared" ref="JN82:JN94" si="1553">+JG82+IS82</f>
        <v>3935671.1950897072</v>
      </c>
      <c r="JO82" s="384">
        <f t="shared" ref="JO82:JO94" si="1554">+JG82+IS82+IY82</f>
        <v>4209140.3429932687</v>
      </c>
      <c r="JP82" s="345">
        <f t="shared" ref="JP82:JP94" si="1555">+JN82/CZ82</f>
        <v>0.83886572314307994</v>
      </c>
      <c r="JQ82" s="351">
        <f t="shared" ref="JQ82:JQ94" si="1556">JP82-JP95</f>
        <v>-1.1439921609807557E-2</v>
      </c>
      <c r="JR82" s="324">
        <f t="shared" ref="JR82:JR94" si="1557">+JO82/CZ82</f>
        <v>0.89715410221287006</v>
      </c>
      <c r="JS82" s="358">
        <f t="shared" ref="JS82:JS94" si="1558">JR82-JR95</f>
        <v>-4.7599140134618745E-3</v>
      </c>
      <c r="JT82" s="339">
        <f t="shared" ref="JT82:KI82" si="1559">SUM(JT83:JT94)</f>
        <v>530981.57022206974</v>
      </c>
      <c r="JU82" s="340">
        <f t="shared" si="1559"/>
        <v>430243.11910549155</v>
      </c>
      <c r="JV82" s="340">
        <f t="shared" si="1559"/>
        <v>218719.7597150103</v>
      </c>
      <c r="JW82" s="340">
        <f t="shared" si="1559"/>
        <v>778426.76500200003</v>
      </c>
      <c r="JX82" s="340">
        <f t="shared" si="1559"/>
        <v>465468.48250300006</v>
      </c>
      <c r="JY82" s="340">
        <f t="shared" si="1559"/>
        <v>205670.05047717685</v>
      </c>
      <c r="JZ82" s="340">
        <f t="shared" si="1559"/>
        <v>69066.901271563635</v>
      </c>
      <c r="KA82" s="340">
        <f t="shared" si="1559"/>
        <v>2118.185273608784</v>
      </c>
      <c r="KB82" s="340">
        <f t="shared" si="1559"/>
        <v>43267.983857489831</v>
      </c>
      <c r="KC82" s="340">
        <f t="shared" si="1559"/>
        <v>0</v>
      </c>
      <c r="KD82" s="340">
        <f t="shared" si="1559"/>
        <v>7886.4265610000002</v>
      </c>
      <c r="KE82" s="340">
        <f t="shared" si="1559"/>
        <v>991.96098692627959</v>
      </c>
      <c r="KF82" s="340">
        <f t="shared" si="1559"/>
        <v>1101.6827788617666</v>
      </c>
      <c r="KG82" s="340">
        <f t="shared" si="1559"/>
        <v>2320.8092637293089</v>
      </c>
      <c r="KH82" s="340">
        <f t="shared" si="1559"/>
        <v>24489.585496947519</v>
      </c>
      <c r="KI82" s="340">
        <f t="shared" si="1559"/>
        <v>8321.1011992932581</v>
      </c>
      <c r="KJ82" s="385">
        <f t="shared" si="1439"/>
        <v>52.778456797998778</v>
      </c>
      <c r="KK82" s="386">
        <f t="shared" ref="KK82:KK94" si="1560">+(KJ82-KJ95)/KJ95</f>
        <v>2.4142594960380539E-2</v>
      </c>
      <c r="KL82" s="387">
        <f t="shared" si="1440"/>
        <v>42.765265590759689</v>
      </c>
      <c r="KM82" s="386">
        <f t="shared" ref="KM82:KM94" si="1561">+(KL82-KL95)/KL95</f>
        <v>5.3430790306144851E-2</v>
      </c>
      <c r="KN82" s="387">
        <f t="shared" si="1441"/>
        <v>21.740286360898523</v>
      </c>
      <c r="KO82" s="386">
        <f t="shared" ref="KO82:KO94" si="1562">+(KN82-KN95)/KN95</f>
        <v>-3.4732364738023588E-2</v>
      </c>
      <c r="KP82" s="387">
        <f t="shared" si="1442"/>
        <v>77.373991285387888</v>
      </c>
      <c r="KQ82" s="386">
        <f t="shared" ref="KQ82:KQ94" si="1563">+(KP82-KP95)/KP95</f>
        <v>5.2737675063377398E-2</v>
      </c>
      <c r="KR82" s="387">
        <f t="shared" si="1443"/>
        <v>46.266592989922849</v>
      </c>
      <c r="KS82" s="386">
        <f t="shared" ref="KS82:KS94" si="1564">+(KR82-KR95)/KR95</f>
        <v>6.4062531876990361E-2</v>
      </c>
      <c r="KT82" s="387">
        <f t="shared" si="1444"/>
        <v>20.443172574166926</v>
      </c>
      <c r="KU82" s="386">
        <f t="shared" ref="KU82:KU94" si="1565">+(KT82-KT95)/KT95</f>
        <v>0.10840135286428244</v>
      </c>
      <c r="KV82" s="387">
        <f t="shared" si="1445"/>
        <v>6.8651054374793761</v>
      </c>
      <c r="KW82" s="386">
        <f t="shared" ref="KW82:KW94" si="1566">+(KV82-KV95)/KV95</f>
        <v>7.9778680320368625E-2</v>
      </c>
      <c r="KX82" s="387">
        <f t="shared" si="1446"/>
        <v>0.2105431830836674</v>
      </c>
      <c r="KY82" s="386">
        <f t="shared" ref="KY82:KY94" si="1567">+(KX82-KX95)/KX95</f>
        <v>0.37648337818072286</v>
      </c>
      <c r="KZ82" s="387">
        <f t="shared" si="1447"/>
        <v>4.3007470406251009</v>
      </c>
      <c r="LA82" s="386">
        <f t="shared" ref="LA82:LA94" si="1568">+(KZ82-KZ95)/KZ95</f>
        <v>3.9589147699452321E-2</v>
      </c>
      <c r="LB82" s="388" t="s">
        <v>177</v>
      </c>
      <c r="LC82" s="389" t="s">
        <v>177</v>
      </c>
      <c r="LD82" s="387">
        <f t="shared" si="1448"/>
        <v>0.78389429479868655</v>
      </c>
      <c r="LE82" s="386">
        <f t="shared" ref="LE82:LE94" si="1569">+(LD82-LD95)/LD95</f>
        <v>6.4959117704401895E-2</v>
      </c>
      <c r="LF82" s="387">
        <f t="shared" si="1449"/>
        <v>9.8598846042609462E-2</v>
      </c>
      <c r="LG82" s="386">
        <f t="shared" ref="LG82:LG94" si="1570">+(LF82-LF95)/LF95</f>
        <v>-3.7644471782537429E-2</v>
      </c>
      <c r="LH82" s="387">
        <f t="shared" si="1450"/>
        <v>0.10950496252617065</v>
      </c>
      <c r="LI82" s="386">
        <f t="shared" ref="LI82:LI94" si="1571">+(LH82-LH95)/LH95</f>
        <v>2.5437524277825703E-2</v>
      </c>
      <c r="LJ82" s="387">
        <f t="shared" si="1451"/>
        <v>0.23068358363342972</v>
      </c>
      <c r="LK82" s="386">
        <f t="shared" ref="LK82:LK94" si="1572">+(LJ82-LJ95)/LJ95</f>
        <v>3.2190853964029695E-2</v>
      </c>
      <c r="LL82" s="387">
        <f t="shared" si="1452"/>
        <v>2.4342135445698743</v>
      </c>
      <c r="LM82" s="386">
        <f t="shared" ref="LM82:LM94" si="1573">+(LL82-LL95)/LL95</f>
        <v>2.1394677980368579E-2</v>
      </c>
      <c r="LN82" s="387">
        <f t="shared" si="1453"/>
        <v>0.82710004412206084</v>
      </c>
      <c r="LO82" s="390">
        <f t="shared" ref="LO82:LO94" si="1574">+(LN82-LN95)/LN95</f>
        <v>-6.9061526070868282E-2</v>
      </c>
      <c r="LP82" s="391">
        <f t="shared" ref="LP82:LP94" si="1575">+JT82/CZ82</f>
        <v>0.11317567367815438</v>
      </c>
      <c r="LQ82" s="392">
        <f t="shared" ref="LQ82:LQ94" si="1576">+JU82/CZ82</f>
        <v>9.1703851095603514E-2</v>
      </c>
      <c r="LR82" s="392">
        <f t="shared" ref="LR82:LR94" si="1577">+JV82/CZ82</f>
        <v>4.661886125749657E-2</v>
      </c>
      <c r="LS82" s="392">
        <f t="shared" ref="LS82:LS94" si="1578">+JW82/CZ82</f>
        <v>0.16591719652597836</v>
      </c>
      <c r="LT82" s="392">
        <f t="shared" ref="LT82:LT94" si="1579">+JX82/CZ82</f>
        <v>9.9211935098224374E-2</v>
      </c>
      <c r="LU82" s="392">
        <f t="shared" ref="LU82:LU94" si="1580">+JY82/CZ82</f>
        <v>4.3837390643218656E-2</v>
      </c>
      <c r="LV82" s="392">
        <f t="shared" ref="LV82:LV94" si="1581">+JZ82/CZ82</f>
        <v>1.4721213538546463E-2</v>
      </c>
      <c r="LW82" s="392">
        <f t="shared" ref="LW82:LW94" si="1582">+KA82/CZ82</f>
        <v>4.514790319663262E-4</v>
      </c>
      <c r="LX82" s="393">
        <f t="shared" ref="LX82:LX94" si="1583">+KB82/CZ82</f>
        <v>9.2223223862909626E-3</v>
      </c>
      <c r="LY82" s="394" t="s">
        <v>177</v>
      </c>
      <c r="LZ82" s="393">
        <f t="shared" ref="LZ82:LZ94" si="1584">+KD82/CZ82</f>
        <v>1.6809465507083004E-3</v>
      </c>
      <c r="MA82" s="393">
        <f t="shared" ref="MA82:MA94" si="1585">+KE82/CZ82</f>
        <v>2.1143079017013004E-4</v>
      </c>
      <c r="MB82" s="393">
        <f t="shared" ref="MB82:MB94" si="1586">+KF82/CZ82</f>
        <v>2.3481736028080181E-4</v>
      </c>
      <c r="MC82" s="393">
        <f t="shared" ref="MC82:MC94" si="1587">+KG82/CZ82</f>
        <v>4.9466717232994617E-4</v>
      </c>
      <c r="MD82" s="393">
        <f t="shared" ref="MD82:MD94" si="1588">+KH82/CZ82</f>
        <v>5.2198145701302439E-3</v>
      </c>
      <c r="ME82" s="393">
        <f t="shared" ref="ME82:ME94" si="1589">+KI82/CZ82</f>
        <v>1.77359495468035E-3</v>
      </c>
      <c r="MF82" s="395">
        <f t="shared" ref="MF82:MF94" si="1590">+JT82/DW82</f>
        <v>0.18219750203676607</v>
      </c>
      <c r="MG82" s="392">
        <f t="shared" ref="MG82:MG94" si="1591">+JU82/DW82</f>
        <v>0.14763077659502016</v>
      </c>
      <c r="MH82" s="392">
        <f t="shared" ref="MH82:MH94" si="1592">+JV82/DW82</f>
        <v>7.5050050888753495E-2</v>
      </c>
      <c r="MI82" s="392">
        <f t="shared" ref="MI82:MI94" si="1593">+JW82/DW82</f>
        <v>0.2671042086123806</v>
      </c>
      <c r="MJ82" s="392">
        <f t="shared" ref="MJ82:MJ94" si="1594">+JX82/DW82</f>
        <v>0.15971777467421755</v>
      </c>
      <c r="MK82" s="392">
        <f t="shared" ref="MK82:MK94" si="1595">+JY82/DW82</f>
        <v>7.0572260022217434E-2</v>
      </c>
      <c r="ML82" s="392">
        <f t="shared" ref="ML82:ML94" si="1596">+JZ82/DW82</f>
        <v>2.3699159426260257E-2</v>
      </c>
      <c r="MM82" s="392">
        <f t="shared" ref="MM82:MM94" si="1597">+KA82/DW82</f>
        <v>7.268200769024423E-4</v>
      </c>
      <c r="MN82" s="393">
        <f t="shared" ref="MN82:MN94" si="1598">+KB82/DW82</f>
        <v>1.4846689638784948E-2</v>
      </c>
      <c r="MO82" s="394" t="s">
        <v>177</v>
      </c>
      <c r="MP82" s="393">
        <f t="shared" ref="MP82:MP94" si="1599">+KD82/DW82</f>
        <v>2.7060962187626615E-3</v>
      </c>
      <c r="MQ82" s="393">
        <f t="shared" ref="MQ82:MQ94" si="1600">+KE82/DW82</f>
        <v>3.403749283808595E-4</v>
      </c>
      <c r="MR82" s="393">
        <f t="shared" ref="MR82:MR94" si="1601">+KF82/DW82</f>
        <v>3.7802413794058633E-4</v>
      </c>
      <c r="MS82" s="393">
        <f t="shared" ref="MS82:MS94" si="1602">+KG82/DW82</f>
        <v>7.9634713193232247E-4</v>
      </c>
      <c r="MT82" s="393">
        <f t="shared" ref="MT82:MT94" si="1603">+KH82/DW82</f>
        <v>8.4031942984265102E-3</v>
      </c>
      <c r="MU82" s="393">
        <f t="shared" ref="MU82:MU94" si="1604">+KI82/DW82</f>
        <v>2.8552475975245355E-3</v>
      </c>
      <c r="MV82" s="326">
        <f t="shared" si="1454"/>
        <v>3011635.9760742942</v>
      </c>
      <c r="MW82" s="329">
        <f t="shared" si="1455"/>
        <v>287.72112036063692</v>
      </c>
      <c r="MX82" s="324">
        <f t="shared" si="1456"/>
        <v>0.62529660202511217</v>
      </c>
      <c r="MY82" s="1488"/>
      <c r="MZ82" s="1489"/>
      <c r="NA82" s="1490"/>
      <c r="NB82" s="383">
        <f t="shared" ref="NB82:NB95" si="1605">JN82+Z82*0.98+AA82</f>
        <v>4052667.5484129069</v>
      </c>
      <c r="NC82" s="384">
        <f t="shared" ref="NC82:NC95" si="1606">JO82+Z82*0.98+AA82</f>
        <v>4326136.6963164695</v>
      </c>
      <c r="ND82" s="345">
        <f t="shared" si="1457"/>
        <v>0.84144274649796458</v>
      </c>
      <c r="NE82" s="348">
        <f t="shared" si="1458"/>
        <v>0.89822229432555445</v>
      </c>
    </row>
    <row r="83" spans="1:369" ht="8.25" customHeight="1" outlineLevel="1" x14ac:dyDescent="0.2">
      <c r="A83" s="399" t="s">
        <v>178</v>
      </c>
      <c r="B83" s="400">
        <f>DATI!D80</f>
        <v>243</v>
      </c>
      <c r="C83" s="1514">
        <f>DATI!F80/DATI!E80</f>
        <v>1</v>
      </c>
      <c r="D83" s="401">
        <f>DATI!G80</f>
        <v>1114590</v>
      </c>
      <c r="E83" s="402">
        <f>D83/$D$82</f>
        <v>0.11078791329401284</v>
      </c>
      <c r="F83" s="426">
        <f t="shared" si="1459"/>
        <v>3.1997191807638823E-3</v>
      </c>
      <c r="G83" s="404">
        <f>DATI!H80</f>
        <v>511500.16966400016</v>
      </c>
      <c r="H83" s="405">
        <f t="shared" si="1418"/>
        <v>1401.3703278465757</v>
      </c>
      <c r="I83" s="406">
        <f t="shared" si="1419"/>
        <v>458.91329517042152</v>
      </c>
      <c r="J83" s="407">
        <f t="shared" si="1460"/>
        <v>1.2572966990970453</v>
      </c>
      <c r="K83" s="408">
        <f t="shared" si="1420"/>
        <v>3.9149215072159238E-2</v>
      </c>
      <c r="L83" s="408">
        <f t="shared" ref="L83:L94" si="1607">+(I83-I96)/I96</f>
        <v>3.5834834484156766E-2</v>
      </c>
      <c r="M83" s="408">
        <f t="shared" si="1461"/>
        <v>0.1062011878484339</v>
      </c>
      <c r="N83" s="409">
        <f>DATI!I80</f>
        <v>126436.22595000002</v>
      </c>
      <c r="O83" s="409"/>
      <c r="P83" s="409">
        <f>DATI!J80</f>
        <v>30619.049824000002</v>
      </c>
      <c r="Q83" s="405">
        <f>DATI!K80</f>
        <v>30619.049804000002</v>
      </c>
      <c r="R83" s="405">
        <f>DATI!L80</f>
        <v>0</v>
      </c>
      <c r="S83" s="405">
        <f t="shared" ref="S83:S94" si="1608">P83-Q83-R83</f>
        <v>1.9999999494757503E-5</v>
      </c>
      <c r="T83" s="409">
        <f>DATI!M80</f>
        <v>13943.333000000001</v>
      </c>
      <c r="U83" s="405">
        <f>DATI!N80</f>
        <v>13943.333000000001</v>
      </c>
      <c r="V83" s="405">
        <f>DATI!O80</f>
        <v>0</v>
      </c>
      <c r="W83" s="410">
        <f t="shared" ref="W83:W94" si="1609">T83-U83-V83</f>
        <v>0</v>
      </c>
      <c r="X83" s="411">
        <f>DATI!P80</f>
        <v>317954.46202000004</v>
      </c>
      <c r="Y83" s="405">
        <f>DATI!Q80</f>
        <v>21069.29509</v>
      </c>
      <c r="Z83" s="409">
        <f>DATI!R80</f>
        <v>13853.82287</v>
      </c>
      <c r="AA83" s="409">
        <f>DATI!U80</f>
        <v>3778.46</v>
      </c>
      <c r="AB83" s="409">
        <f>DATI!V80</f>
        <v>4914.8159999999998</v>
      </c>
      <c r="AC83" s="409">
        <f>DATI!W80</f>
        <v>385063.94369399996</v>
      </c>
      <c r="AD83" s="406">
        <f t="shared" si="1421"/>
        <v>345.47586439318491</v>
      </c>
      <c r="AE83" s="408">
        <f t="shared" ref="AE83:AE94" si="1610">+(AC83-AC96)/AC96</f>
        <v>5.9246842417274757E-2</v>
      </c>
      <c r="AF83" s="408">
        <f t="shared" ref="AF83:AF94" si="1611">+(AD83-AD96)/AD96</f>
        <v>5.5868360172868045E-2</v>
      </c>
      <c r="AG83" s="412">
        <f t="shared" si="1422"/>
        <v>0.75281293444525144</v>
      </c>
      <c r="AH83" s="413">
        <f t="shared" ref="AH83:AH94" si="1612">N83+R83+V83</f>
        <v>126436.22595000002</v>
      </c>
      <c r="AI83" s="405">
        <f t="shared" ref="AI83:AI94" si="1613">AH83/365</f>
        <v>346.40061904109592</v>
      </c>
      <c r="AJ83" s="406">
        <f t="shared" si="1423"/>
        <v>113.43743075929267</v>
      </c>
      <c r="AK83" s="407">
        <f t="shared" si="1424"/>
        <v>0.31078748153230867</v>
      </c>
      <c r="AL83" s="408">
        <f t="shared" ref="AL83:AL94" si="1614">(AH83-AH96)/AH96</f>
        <v>-1.7616980595121734E-2</v>
      </c>
      <c r="AM83" s="408">
        <f t="shared" ref="AM83:AM94" si="1615">(AJ83-AJ96)/AJ96</f>
        <v>-2.0750304628160268E-2</v>
      </c>
      <c r="AN83" s="414">
        <f>DATI!EH80/1000</f>
        <v>2398.567</v>
      </c>
      <c r="AO83" s="415">
        <f>DATI!EI80/1000</f>
        <v>1541.9739999999999</v>
      </c>
      <c r="AP83" s="415">
        <f>DATI!EJ80/1000</f>
        <v>7.92</v>
      </c>
      <c r="AQ83" s="415">
        <f>DATI!EK80/1000</f>
        <v>765.79</v>
      </c>
      <c r="AR83" s="415">
        <f>DATI!EL80/1000</f>
        <v>200.565</v>
      </c>
      <c r="AS83" s="415">
        <f>DATI!EM80/1000</f>
        <v>0</v>
      </c>
      <c r="AT83" s="415"/>
      <c r="AU83" s="416"/>
      <c r="AV83" s="416"/>
      <c r="AW83" s="415"/>
      <c r="AX83" s="416"/>
      <c r="AY83" s="416"/>
      <c r="AZ83" s="416"/>
      <c r="BA83" s="416"/>
      <c r="BB83" s="417">
        <f>DATI!DE80/1000</f>
        <v>89.604529999999997</v>
      </c>
      <c r="BC83" s="418">
        <f>DATI!DF80/1000</f>
        <v>328.04090000000002</v>
      </c>
      <c r="BD83" s="415">
        <f>DATI!DG80/1000</f>
        <v>2.89</v>
      </c>
      <c r="BE83" s="418">
        <f>DATI!DH80/1000</f>
        <v>65575.943269999989</v>
      </c>
      <c r="BF83" s="418">
        <f>DATI!DI80/1000</f>
        <v>116.63486999999999</v>
      </c>
      <c r="BG83" s="418">
        <f>DATI!DJ80/1000</f>
        <v>27295.710360000001</v>
      </c>
      <c r="BH83" s="418">
        <f>DATI!DK80/1000</f>
        <v>8147.5798500000001</v>
      </c>
      <c r="BI83" s="418">
        <f>DATI!DL80/1000</f>
        <v>26297.326639999999</v>
      </c>
      <c r="BJ83" s="418">
        <f>DATI!DM80/1000</f>
        <v>369.74429000000003</v>
      </c>
      <c r="BK83" s="418">
        <f>DATI!DN80/1000</f>
        <v>137.23272999999998</v>
      </c>
      <c r="BL83" s="418">
        <f>DATI!DO80/1000</f>
        <v>157.69547999999998</v>
      </c>
      <c r="BM83" s="418">
        <f>DATI!DP80/1000</f>
        <v>24580.126600000003</v>
      </c>
      <c r="BN83" s="418">
        <f>DATI!DQ80/1000</f>
        <v>251.61266999999998</v>
      </c>
      <c r="BO83" s="418">
        <f>DATI!DR80/1000</f>
        <v>5991.7448400000003</v>
      </c>
      <c r="BP83" s="418">
        <f>DATI!DS80/1000</f>
        <v>3123.6610000000001</v>
      </c>
      <c r="BQ83" s="418">
        <f>DATI!DT80/1000</f>
        <v>61.186509999999991</v>
      </c>
      <c r="BR83" s="418">
        <f>DATI!DU80/1000</f>
        <v>77375.44</v>
      </c>
      <c r="BS83" s="418">
        <f>DATI!DV80/1000</f>
        <v>54197.536030000003</v>
      </c>
      <c r="BT83" s="418">
        <f>DATI!DW80/1000</f>
        <v>56.488779999999998</v>
      </c>
      <c r="BU83" s="418">
        <f>DATI!DX80/1000</f>
        <v>623.41734000000008</v>
      </c>
      <c r="BV83" s="419">
        <f>DATI!DY80/1000</f>
        <v>23174.845329999996</v>
      </c>
      <c r="BW83" s="420">
        <f>DATI!DZ80/1000</f>
        <v>2.89</v>
      </c>
      <c r="BX83" s="421">
        <f>DATI!EA80/1000</f>
        <v>0</v>
      </c>
      <c r="BY83" s="421">
        <f>DATI!EB80/1000</f>
        <v>0</v>
      </c>
      <c r="BZ83" s="421">
        <f>DATI!EC80/1000</f>
        <v>0</v>
      </c>
      <c r="CA83" s="421">
        <f>DATI!ED80/1000</f>
        <v>0</v>
      </c>
      <c r="CB83" s="421">
        <f>DATI!EE80/1000</f>
        <v>0</v>
      </c>
      <c r="CC83" s="421">
        <f>DATI!EF80/1000</f>
        <v>0</v>
      </c>
      <c r="CD83" s="422">
        <f>DATI!EG80/1000</f>
        <v>0</v>
      </c>
      <c r="CE83" s="420">
        <f t="shared" si="1471"/>
        <v>8.0392368494244526E-2</v>
      </c>
      <c r="CF83" s="421">
        <f t="shared" si="1472"/>
        <v>0.29431530876824663</v>
      </c>
      <c r="CG83" s="421">
        <f t="shared" si="1473"/>
        <v>2.5928816874366358E-3</v>
      </c>
      <c r="CH83" s="421">
        <f t="shared" si="1474"/>
        <v>58.834139252998852</v>
      </c>
      <c r="CI83" s="421">
        <f t="shared" si="1475"/>
        <v>0.10464374343929157</v>
      </c>
      <c r="CJ83" s="421">
        <f t="shared" si="1476"/>
        <v>24.489462815923343</v>
      </c>
      <c r="CK83" s="421">
        <f t="shared" si="1477"/>
        <v>7.3099344602050973</v>
      </c>
      <c r="CL83" s="421">
        <f t="shared" si="1478"/>
        <v>23.593722032316816</v>
      </c>
      <c r="CM83" s="421">
        <f t="shared" si="1479"/>
        <v>0.33173121057967508</v>
      </c>
      <c r="CN83" s="421">
        <f t="shared" si="1480"/>
        <v>0.12312395589409557</v>
      </c>
      <c r="CO83" s="421">
        <f t="shared" si="1481"/>
        <v>0.14148294888703467</v>
      </c>
      <c r="CP83" s="421">
        <f t="shared" si="1482"/>
        <v>22.053065791008354</v>
      </c>
      <c r="CQ83" s="421">
        <f t="shared" si="1483"/>
        <v>0.225744596667833</v>
      </c>
      <c r="CR83" s="421">
        <f t="shared" si="1484"/>
        <v>5.3757389174494659</v>
      </c>
      <c r="CS83" s="421">
        <f t="shared" si="1485"/>
        <v>2.8025202092249168</v>
      </c>
      <c r="CT83" s="421">
        <f t="shared" si="1486"/>
        <v>5.4895979687598129E-2</v>
      </c>
      <c r="CU83" s="421">
        <f t="shared" si="1487"/>
        <v>69.420540288357159</v>
      </c>
      <c r="CV83" s="421">
        <f t="shared" si="1488"/>
        <v>48.625535874177949</v>
      </c>
      <c r="CW83" s="421">
        <f t="shared" si="1489"/>
        <v>5.0681219102988541E-2</v>
      </c>
      <c r="CX83" s="421">
        <f t="shared" si="1490"/>
        <v>0.55932436142438036</v>
      </c>
      <c r="CY83" s="422">
        <f t="shared" si="1491"/>
        <v>20.792260230219181</v>
      </c>
      <c r="CZ83" s="404">
        <f>DATI!AA80</f>
        <v>489125.22579400003</v>
      </c>
      <c r="DA83" s="405">
        <f t="shared" si="1492"/>
        <v>1340.0691117643837</v>
      </c>
      <c r="DB83" s="406">
        <f t="shared" si="1425"/>
        <v>438.83869924725684</v>
      </c>
      <c r="DC83" s="407">
        <f t="shared" si="1493"/>
        <v>1.2022978061568681</v>
      </c>
      <c r="DD83" s="423">
        <f>+(CZ83-CZ96)/CZ96</f>
        <v>3.6575883771736366E-2</v>
      </c>
      <c r="DE83" s="424">
        <f t="shared" si="1494"/>
        <v>3.3269710858998457E-2</v>
      </c>
      <c r="DF83" s="405">
        <f>+CZ83-CZ96</f>
        <v>17258.926904000051</v>
      </c>
      <c r="DG83" s="425">
        <f>+DB83-DB96</f>
        <v>14.129937696090622</v>
      </c>
      <c r="DH83" s="426">
        <f t="shared" ref="DH83:DH94" si="1616">+CZ83/$CZ$82</f>
        <v>0.10425423413295422</v>
      </c>
      <c r="DI83" s="404">
        <f>DATI!AB80+DATI!AG80</f>
        <v>323956.67437395453</v>
      </c>
      <c r="DJ83" s="405">
        <f t="shared" ref="DJ83:DJ94" si="1617">DI83/365</f>
        <v>887.55253253138233</v>
      </c>
      <c r="DK83" s="427">
        <f t="shared" si="1426"/>
        <v>290.65097872217996</v>
      </c>
      <c r="DL83" s="428">
        <f t="shared" si="1427"/>
        <v>0.79630405129364368</v>
      </c>
      <c r="DM83" s="429">
        <f>DI83/CZ83</f>
        <v>0.66231847651707931</v>
      </c>
      <c r="DN83" s="402">
        <f>(DM83-DM96)/DM96</f>
        <v>2.4763472524763512E-2</v>
      </c>
      <c r="DO83" s="402">
        <f>+ROUND(DM83,3)-ROUND(DM96,3)</f>
        <v>1.6000000000000014E-2</v>
      </c>
      <c r="DP83" s="402">
        <f>(DI83-DI96)/DI96</f>
        <v>6.2245102189350338E-2</v>
      </c>
      <c r="DQ83" s="402">
        <f>(DK83-DK96)/DK96</f>
        <v>5.8857056954525817E-2</v>
      </c>
      <c r="DR83" s="430">
        <f>DI83-DI96</f>
        <v>18983.110639689665</v>
      </c>
      <c r="DS83" s="430">
        <f>DK83-DK96</f>
        <v>16.155968453138144</v>
      </c>
      <c r="DT83" s="431">
        <f>DI83/$DI$82</f>
        <v>0.10889818070137966</v>
      </c>
      <c r="DU83" s="432" t="str">
        <f>DATI!AI80</f>
        <v>17/17</v>
      </c>
      <c r="DV83" s="431">
        <f>DATI!AJ80/DATI!AK80</f>
        <v>1</v>
      </c>
      <c r="DW83" s="433">
        <f>DATI!AB80</f>
        <v>318126.61702000006</v>
      </c>
      <c r="DX83" s="405">
        <f t="shared" si="1496"/>
        <v>871.57977265753448</v>
      </c>
      <c r="DY83" s="434">
        <f t="shared" si="1428"/>
        <v>285.42030434509553</v>
      </c>
      <c r="DZ83" s="407">
        <f t="shared" si="1429"/>
        <v>0.78197343656190565</v>
      </c>
      <c r="EA83" s="429">
        <f>+DW83/CZ83</f>
        <v>0.65039912121396548</v>
      </c>
      <c r="EB83" s="426">
        <f>+(EA83-EA96)/EA96</f>
        <v>2.3490285066461947E-2</v>
      </c>
      <c r="EC83" s="435">
        <f>CZ83-DI83</f>
        <v>165168.55142004549</v>
      </c>
      <c r="ED83" s="436">
        <f t="shared" si="1497"/>
        <v>452.51657923300132</v>
      </c>
      <c r="EE83" s="437">
        <f t="shared" si="1430"/>
        <v>148.18772052507694</v>
      </c>
      <c r="EF83" s="438">
        <f t="shared" si="1431"/>
        <v>0.40599375486322448</v>
      </c>
      <c r="EG83" s="439">
        <f t="shared" si="1498"/>
        <v>-1.0331089211766472E-2</v>
      </c>
      <c r="EH83" s="439">
        <f t="shared" si="1499"/>
        <v>-1.3487651694699359E-2</v>
      </c>
      <c r="EI83" s="423">
        <f t="shared" si="1500"/>
        <v>0.33768152348292069</v>
      </c>
      <c r="EJ83" s="440">
        <f t="shared" si="1501"/>
        <v>-1724.183735689614</v>
      </c>
      <c r="EK83" s="440">
        <f t="shared" si="1502"/>
        <v>-2.0260307570474936</v>
      </c>
      <c r="EL83" s="404">
        <f>DATI!AD80</f>
        <v>126436.22595000002</v>
      </c>
      <c r="EM83" s="405">
        <f t="shared" si="1503"/>
        <v>346.40061904109592</v>
      </c>
      <c r="EN83" s="434">
        <f t="shared" si="1432"/>
        <v>113.43743075929267</v>
      </c>
      <c r="EO83" s="407">
        <f t="shared" si="1504"/>
        <v>0.31078748153230867</v>
      </c>
      <c r="EP83" s="423">
        <f>+(EL83-EL96)/EL96</f>
        <v>-1.7616980595121734E-2</v>
      </c>
      <c r="EQ83" s="424">
        <f>(EN83-EN96)/EN96</f>
        <v>-2.0750304628160268E-2</v>
      </c>
      <c r="ER83" s="423">
        <f t="shared" ref="ER83:ER94" si="1618">+EL83/$EL$82</f>
        <v>9.0717124180975384E-2</v>
      </c>
      <c r="ES83" s="405">
        <f>+EL83-EL96</f>
        <v>-2267.3687299999729</v>
      </c>
      <c r="ET83" s="423">
        <f t="shared" si="1505"/>
        <v>0.25849459255501556</v>
      </c>
      <c r="EU83" s="425">
        <f>+EN83-EN96</f>
        <v>-2.4037395728750823</v>
      </c>
      <c r="EV83" s="404">
        <f>DATI!AE80</f>
        <v>30619.049824000002</v>
      </c>
      <c r="EW83" s="405">
        <f t="shared" si="1506"/>
        <v>83.887807736986304</v>
      </c>
      <c r="EX83" s="434">
        <f t="shared" si="1433"/>
        <v>27.471132725037908</v>
      </c>
      <c r="EY83" s="407">
        <f t="shared" si="1434"/>
        <v>7.5263377328870978E-2</v>
      </c>
      <c r="EZ83" s="423">
        <f>(EV83-EV96)/EV96</f>
        <v>1.16157802164205E-2</v>
      </c>
      <c r="FA83" s="424">
        <f>(EX83-EX96)/EX96</f>
        <v>8.3892178942487714E-3</v>
      </c>
      <c r="FB83" s="405">
        <f>+EV83-EV96</f>
        <v>351.58027399999992</v>
      </c>
      <c r="FC83" s="425">
        <f>+EX83-EX96</f>
        <v>0.22854401271111158</v>
      </c>
      <c r="FD83" s="405">
        <f>DATI!AG80</f>
        <v>5830.0573539544675</v>
      </c>
      <c r="FE83" s="423">
        <f t="shared" si="1507"/>
        <v>1.1919355303113837E-2</v>
      </c>
      <c r="FF83" s="405">
        <f>+EV83-FD83</f>
        <v>24788.992470045534</v>
      </c>
      <c r="FG83" s="423">
        <f t="shared" ref="FG83:FG94" si="1619">+FF83/D83</f>
        <v>2.2240458347953539E-2</v>
      </c>
      <c r="FH83" s="404">
        <f>DATI!AF80</f>
        <v>13943.333000000001</v>
      </c>
      <c r="FI83" s="405">
        <f t="shared" ref="FI83:FI94" si="1620">+FH83/365</f>
        <v>38.200912328767124</v>
      </c>
      <c r="FJ83" s="402">
        <f t="shared" si="1508"/>
        <v>2.8506673270358732E-2</v>
      </c>
      <c r="FK83" s="402">
        <f t="shared" ref="FK83:FK94" si="1621">+(FH83-FH96)/FH96</f>
        <v>6.9474857663068865E-2</v>
      </c>
      <c r="FL83" s="441">
        <f>DATI!AL80</f>
        <v>8234.2951461814046</v>
      </c>
      <c r="FM83" s="442" t="str">
        <f>DATI!AM80</f>
        <v>6/6</v>
      </c>
      <c r="FN83" s="443">
        <f>DATI!AN80/DATI!AO80</f>
        <v>1</v>
      </c>
      <c r="FO83" s="408">
        <f t="shared" ref="FO83:FO94" si="1622">FL83/FH83</f>
        <v>0.59055429187421715</v>
      </c>
      <c r="FP83" s="444">
        <f t="shared" si="1509"/>
        <v>1.6834738246866376E-2</v>
      </c>
      <c r="FQ83" s="408">
        <f t="shared" ref="FQ83:FQ94" si="1623">(FL83-FL96)/FL96</f>
        <v>0.12035532042709973</v>
      </c>
      <c r="FR83" s="404">
        <f>DATI!AP80</f>
        <v>26985.552089999983</v>
      </c>
      <c r="FS83" s="445">
        <f>DATI!AQ80</f>
        <v>237.95199999999991</v>
      </c>
      <c r="FT83" s="445">
        <f>DATI!AR80</f>
        <v>13853.82287</v>
      </c>
      <c r="FU83" s="417">
        <f>DATI!AS80/1000</f>
        <v>89.954530000000005</v>
      </c>
      <c r="FV83" s="418">
        <f>DATI!AT80/1000</f>
        <v>337.73390000000001</v>
      </c>
      <c r="FW83" s="418">
        <f>DATI!AU80/1000</f>
        <v>2.89</v>
      </c>
      <c r="FX83" s="418">
        <f>DATI!AV80/1000</f>
        <v>65575.943269999989</v>
      </c>
      <c r="FY83" s="418">
        <f>DATI!AW80/1000</f>
        <v>116.63486999999999</v>
      </c>
      <c r="FZ83" s="418">
        <f>DATI!AX80/1000</f>
        <v>27295.710360000001</v>
      </c>
      <c r="GA83" s="418">
        <f>DATI!AY80/1000</f>
        <v>8193.0798500000001</v>
      </c>
      <c r="GB83" s="418">
        <f>DATI!AZ80/1000</f>
        <v>26297.326639999999</v>
      </c>
      <c r="GC83" s="418">
        <f>DATI!BA80/1000</f>
        <v>369.74429000000003</v>
      </c>
      <c r="GD83" s="418">
        <f>DATI!BB80/1000</f>
        <v>161.31873000000002</v>
      </c>
      <c r="GE83" s="418">
        <f>DATI!BC80/1000</f>
        <v>158.15947999999997</v>
      </c>
      <c r="GF83" s="418">
        <f>DATI!BD80/1000</f>
        <v>24580.606600000003</v>
      </c>
      <c r="GG83" s="418">
        <f>DATI!BE80/1000</f>
        <v>251.61266999999998</v>
      </c>
      <c r="GH83" s="418">
        <f>DATI!BF80/1000</f>
        <v>5991.7448400000003</v>
      </c>
      <c r="GI83" s="418">
        <f>DATI!BG80/1000</f>
        <v>0.251</v>
      </c>
      <c r="GJ83" s="418">
        <f>DATI!BH80/1000</f>
        <v>3123.6610000000001</v>
      </c>
      <c r="GK83" s="418">
        <f>DATI!BI80/1000</f>
        <v>61.220509999999997</v>
      </c>
      <c r="GL83" s="418">
        <f>DATI!BJ80/1000</f>
        <v>77375.44</v>
      </c>
      <c r="GM83" s="418">
        <f>DATI!BK80/1000</f>
        <v>54197.536030000003</v>
      </c>
      <c r="GN83" s="418">
        <f>DATI!BL80/1000</f>
        <v>56.488779999999998</v>
      </c>
      <c r="GO83" s="418">
        <f>DATI!BM80/1000</f>
        <v>623.41734000000008</v>
      </c>
      <c r="GP83" s="419">
        <f>DATI!BN80/1000</f>
        <v>23266.142329999999</v>
      </c>
      <c r="GQ83" s="420">
        <f>DATI!BO80/1000</f>
        <v>2.89</v>
      </c>
      <c r="GR83" s="421">
        <f>DATI!BP80/1000</f>
        <v>0</v>
      </c>
      <c r="GS83" s="421">
        <f>DATI!BQ80/1000</f>
        <v>0</v>
      </c>
      <c r="GT83" s="421">
        <f>DATI!BR80/1000</f>
        <v>0</v>
      </c>
      <c r="GU83" s="421">
        <f>DATI!BS80/1000</f>
        <v>0</v>
      </c>
      <c r="GV83" s="421">
        <f>DATI!BT80/1000</f>
        <v>0</v>
      </c>
      <c r="GW83" s="421">
        <f>DATI!BU80/1000</f>
        <v>0</v>
      </c>
      <c r="GX83" s="422">
        <f>DATI!BV80/1000</f>
        <v>0</v>
      </c>
      <c r="GY83" s="420">
        <f t="shared" si="1514"/>
        <v>8.0706385307601894E-2</v>
      </c>
      <c r="GZ83" s="421">
        <f t="shared" si="1515"/>
        <v>0.30301178011645541</v>
      </c>
      <c r="HA83" s="421">
        <f t="shared" si="1516"/>
        <v>2.5928816874366358E-3</v>
      </c>
      <c r="HB83" s="421">
        <f t="shared" si="1517"/>
        <v>58.834139252998852</v>
      </c>
      <c r="HC83" s="421">
        <f t="shared" si="1518"/>
        <v>0.10464374343929157</v>
      </c>
      <c r="HD83" s="421">
        <f t="shared" si="1519"/>
        <v>24.489462815923343</v>
      </c>
      <c r="HE83" s="421">
        <f t="shared" si="1520"/>
        <v>7.3507566459415568</v>
      </c>
      <c r="HF83" s="421">
        <f t="shared" si="1521"/>
        <v>23.593722032316816</v>
      </c>
      <c r="HG83" s="421">
        <f t="shared" si="1522"/>
        <v>0.33173121057967508</v>
      </c>
      <c r="HH83" s="421">
        <f t="shared" si="1523"/>
        <v>0.14473369579845505</v>
      </c>
      <c r="HI83" s="421">
        <f t="shared" si="1524"/>
        <v>0.14189924546245702</v>
      </c>
      <c r="HJ83" s="421">
        <f t="shared" si="1525"/>
        <v>22.053496442638103</v>
      </c>
      <c r="HK83" s="421">
        <f t="shared" si="1526"/>
        <v>0.225744596667833</v>
      </c>
      <c r="HL83" s="421">
        <f t="shared" si="1527"/>
        <v>5.3757389174494659</v>
      </c>
      <c r="HM83" s="421">
        <f t="shared" si="1528"/>
        <v>2.251949147220054E-4</v>
      </c>
      <c r="HN83" s="421">
        <f t="shared" si="1529"/>
        <v>2.8025202092249168</v>
      </c>
      <c r="HO83" s="421">
        <f t="shared" si="1530"/>
        <v>5.4926484178038554E-2</v>
      </c>
      <c r="HP83" s="421">
        <f t="shared" si="1531"/>
        <v>69.420540288357159</v>
      </c>
      <c r="HQ83" s="421">
        <f t="shared" si="1532"/>
        <v>48.625535874177949</v>
      </c>
      <c r="HR83" s="421">
        <f t="shared" si="1533"/>
        <v>5.0681219102988541E-2</v>
      </c>
      <c r="HS83" s="421">
        <f t="shared" si="1533"/>
        <v>0.55932436142438036</v>
      </c>
      <c r="HT83" s="422">
        <f t="shared" si="1534"/>
        <v>20.874171067388005</v>
      </c>
      <c r="HU83" s="446">
        <f t="shared" ref="HU83:HU94" si="1624">HW83+IL83+IS83</f>
        <v>165168.5514000456</v>
      </c>
      <c r="HV83" s="447">
        <f t="shared" ref="HV83:HV94" si="1625">IG83+IP83+JC83</f>
        <v>126436.22594999999</v>
      </c>
      <c r="HW83" s="448">
        <f>HX83+HY83</f>
        <v>0</v>
      </c>
      <c r="HX83" s="400">
        <f>DATI!CQ80</f>
        <v>0</v>
      </c>
      <c r="HY83" s="400">
        <f>DATI!CT80</f>
        <v>0</v>
      </c>
      <c r="HZ83" s="449">
        <f t="shared" si="1535"/>
        <v>0</v>
      </c>
      <c r="IA83" s="449">
        <f t="shared" si="1536"/>
        <v>0</v>
      </c>
      <c r="IB83" s="423">
        <f t="shared" ref="IB83:IB94" si="1626">HW83/HU83</f>
        <v>0</v>
      </c>
      <c r="IC83" s="400">
        <f>DATI!CV80</f>
        <v>0</v>
      </c>
      <c r="ID83" s="450">
        <f t="shared" ref="ID83:ID94" si="1627">HX83+HY83+IC83</f>
        <v>0</v>
      </c>
      <c r="IE83" s="451">
        <f t="shared" si="1537"/>
        <v>0</v>
      </c>
      <c r="IF83" s="451">
        <f t="shared" si="1538"/>
        <v>0</v>
      </c>
      <c r="IG83" s="448">
        <f>II83+IJ83</f>
        <v>0</v>
      </c>
      <c r="IH83" s="402">
        <f t="shared" si="1435"/>
        <v>0</v>
      </c>
      <c r="II83" s="400">
        <f>DATI!CX80</f>
        <v>0</v>
      </c>
      <c r="IJ83" s="400">
        <f>DATI!DA80</f>
        <v>0</v>
      </c>
      <c r="IK83" s="453">
        <f>DATI!CS80</f>
        <v>98480.605450045608</v>
      </c>
      <c r="IL83" s="433">
        <f t="shared" ref="IL83:IL94" si="1628">IK83-HY83-IU83</f>
        <v>98480.605450045608</v>
      </c>
      <c r="IM83" s="433">
        <f t="shared" ref="IM83:IM94" si="1629">IK83-HY83-IU83-IC83-IY83</f>
        <v>39147.352877893012</v>
      </c>
      <c r="IN83" s="423">
        <f t="shared" si="1540"/>
        <v>0.20134027086863374</v>
      </c>
      <c r="IO83" s="423">
        <f t="shared" si="1541"/>
        <v>0.59624307784549846</v>
      </c>
      <c r="IP83" s="448">
        <f>IR83-IJ83-JF83</f>
        <v>59748.279999999984</v>
      </c>
      <c r="IQ83" s="402">
        <f t="shared" si="1436"/>
        <v>0.11680989282808663</v>
      </c>
      <c r="IR83" s="400">
        <f>DATI!CZ80</f>
        <v>59748.279999999984</v>
      </c>
      <c r="IS83" s="433">
        <f>IT83+IU83</f>
        <v>66687.945949999994</v>
      </c>
      <c r="IT83" s="453">
        <f>DATI!CR80</f>
        <v>66687.945949999994</v>
      </c>
      <c r="IU83" s="455">
        <f>DATI!CU80</f>
        <v>0</v>
      </c>
      <c r="IV83" s="423">
        <f t="shared" si="1543"/>
        <v>-9.2006864953234402E-2</v>
      </c>
      <c r="IW83" s="402">
        <f t="shared" si="1544"/>
        <v>0.13634125257339783</v>
      </c>
      <c r="IX83" s="423">
        <f t="shared" si="1545"/>
        <v>0.40375692215450149</v>
      </c>
      <c r="IY83" s="453">
        <f>DATI!CW80</f>
        <v>59333.252572152596</v>
      </c>
      <c r="IZ83" s="456">
        <f t="shared" ref="IZ83:IZ94" si="1630">IT83+IU83+IY83</f>
        <v>126021.19852215258</v>
      </c>
      <c r="JA83" s="457">
        <f t="shared" si="1546"/>
        <v>0.25764608299966862</v>
      </c>
      <c r="JB83" s="457">
        <f t="shared" si="1547"/>
        <v>0.76298543187512502</v>
      </c>
      <c r="JC83" s="433">
        <f>JE83+JF83</f>
        <v>66687.945950000008</v>
      </c>
      <c r="JD83" s="402">
        <f t="shared" si="1437"/>
        <v>0.13037717268756083</v>
      </c>
      <c r="JE83" s="400">
        <f>DATI!CY80</f>
        <v>66687.945950000008</v>
      </c>
      <c r="JF83" s="400">
        <f>DATI!DB80</f>
        <v>0</v>
      </c>
      <c r="JG83" s="404">
        <f t="shared" si="1549"/>
        <v>319635.23077965848</v>
      </c>
      <c r="JH83" s="407">
        <f t="shared" si="1438"/>
        <v>286.77381887479567</v>
      </c>
      <c r="JI83" s="429">
        <f t="shared" si="1550"/>
        <v>0.65348343108003193</v>
      </c>
      <c r="JJ83" s="442" t="str">
        <f>DATI!CN80</f>
        <v>6/22</v>
      </c>
      <c r="JK83" s="443">
        <f>DATI!CO80/DATI!CP80</f>
        <v>0.93382555548922097</v>
      </c>
      <c r="JL83" s="458">
        <f t="shared" si="1551"/>
        <v>6.6185029178959659E-2</v>
      </c>
      <c r="JM83" s="459">
        <f t="shared" si="1552"/>
        <v>2.8564378036160794E-2</v>
      </c>
      <c r="JN83" s="460">
        <f t="shared" si="1553"/>
        <v>386323.1767296585</v>
      </c>
      <c r="JO83" s="433">
        <f t="shared" si="1554"/>
        <v>445656.42930181109</v>
      </c>
      <c r="JP83" s="429">
        <f t="shared" si="1555"/>
        <v>0.78982468365342984</v>
      </c>
      <c r="JQ83" s="402">
        <f t="shared" si="1556"/>
        <v>-1.1595986918507828E-3</v>
      </c>
      <c r="JR83" s="461">
        <f t="shared" si="1557"/>
        <v>0.91112951407970066</v>
      </c>
      <c r="JS83" s="426">
        <f t="shared" si="1558"/>
        <v>3.0403743507569914E-3</v>
      </c>
      <c r="JT83" s="417">
        <f>DATI!BW80</f>
        <v>62388.438159286001</v>
      </c>
      <c r="JU83" s="418">
        <f>DATI!BX80</f>
        <v>43594.456342950973</v>
      </c>
      <c r="JV83" s="418">
        <f>DATI!BY80</f>
        <v>22064.900973577667</v>
      </c>
      <c r="JW83" s="418">
        <f>DATI!BZ80</f>
        <v>77375.44</v>
      </c>
      <c r="JX83" s="418">
        <f>DATI!CA80</f>
        <v>54197.536030000003</v>
      </c>
      <c r="JY83" s="418">
        <f>DATI!CB80</f>
        <v>25957.029150759026</v>
      </c>
      <c r="JZ83" s="418">
        <f>DATI!CC80</f>
        <v>10167.41724560804</v>
      </c>
      <c r="KA83" s="418">
        <f>DATI!CD80</f>
        <v>134.82383825943805</v>
      </c>
      <c r="KB83" s="418">
        <f>DATI!CE80</f>
        <v>5392.570213145671</v>
      </c>
      <c r="KC83" s="418">
        <f>DATI!CF80</f>
        <v>0</v>
      </c>
      <c r="KD83" s="418">
        <f>DATI!CG80</f>
        <v>954.29846999999995</v>
      </c>
      <c r="KE83" s="418">
        <f>DATI!CH80</f>
        <v>88.155441115746498</v>
      </c>
      <c r="KF83" s="418">
        <f>DATI!CI80</f>
        <v>158.09235847691062</v>
      </c>
      <c r="KG83" s="418">
        <f>DATI!CJ80</f>
        <v>362.34941125231268</v>
      </c>
      <c r="KH83" s="418">
        <f>DATI!CK80</f>
        <v>2811.2948255261181</v>
      </c>
      <c r="KI83" s="418">
        <f>DATI!CL80</f>
        <v>878.37428956468091</v>
      </c>
      <c r="KJ83" s="462">
        <f t="shared" si="1439"/>
        <v>55.974338688922387</v>
      </c>
      <c r="KK83" s="463">
        <f t="shared" si="1560"/>
        <v>2.4896767897598291E-2</v>
      </c>
      <c r="KL83" s="464">
        <f t="shared" si="1440"/>
        <v>39.112549316745145</v>
      </c>
      <c r="KM83" s="463">
        <f t="shared" si="1561"/>
        <v>3.0652484679646704E-2</v>
      </c>
      <c r="KN83" s="464">
        <f t="shared" si="1441"/>
        <v>19.796428259339908</v>
      </c>
      <c r="KO83" s="463">
        <f t="shared" si="1562"/>
        <v>0.11029606339343098</v>
      </c>
      <c r="KP83" s="464">
        <f t="shared" si="1442"/>
        <v>69.420540288357159</v>
      </c>
      <c r="KQ83" s="463">
        <f t="shared" si="1563"/>
        <v>7.0384590367623082E-2</v>
      </c>
      <c r="KR83" s="464">
        <f t="shared" si="1443"/>
        <v>48.625535874177949</v>
      </c>
      <c r="KS83" s="463">
        <f t="shared" si="1564"/>
        <v>8.8244268920765784E-2</v>
      </c>
      <c r="KT83" s="464">
        <f t="shared" si="1444"/>
        <v>23.288410223274052</v>
      </c>
      <c r="KU83" s="463">
        <f t="shared" si="1565"/>
        <v>9.4045782849889681E-2</v>
      </c>
      <c r="KV83" s="464">
        <f t="shared" si="1445"/>
        <v>9.1221141815448181</v>
      </c>
      <c r="KW83" s="463">
        <f t="shared" si="1566"/>
        <v>7.3590943001435657E-4</v>
      </c>
      <c r="KX83" s="464">
        <f t="shared" si="1446"/>
        <v>0.12096272015668368</v>
      </c>
      <c r="KY83" s="463">
        <f t="shared" si="1567"/>
        <v>1.2094356149065781E-2</v>
      </c>
      <c r="KZ83" s="464">
        <f t="shared" si="1447"/>
        <v>4.8381648975369158</v>
      </c>
      <c r="LA83" s="463">
        <f t="shared" si="1568"/>
        <v>0.10267060698756544</v>
      </c>
      <c r="LB83" s="465" t="s">
        <v>177</v>
      </c>
      <c r="LC83" s="466" t="s">
        <v>177</v>
      </c>
      <c r="LD83" s="464">
        <f t="shared" si="1448"/>
        <v>0.85618789868920409</v>
      </c>
      <c r="LE83" s="463">
        <f t="shared" si="1569"/>
        <v>0.10554836904986641</v>
      </c>
      <c r="LF83" s="464">
        <f t="shared" si="1449"/>
        <v>7.9092259140801993E-2</v>
      </c>
      <c r="LG83" s="463">
        <f t="shared" si="1570"/>
        <v>0.18854789443992767</v>
      </c>
      <c r="LH83" s="464">
        <f t="shared" si="1450"/>
        <v>0.14183902464306214</v>
      </c>
      <c r="LI83" s="463">
        <f t="shared" si="1571"/>
        <v>2.5118584961728176E-2</v>
      </c>
      <c r="LJ83" s="464">
        <f t="shared" si="1451"/>
        <v>0.32509659269535224</v>
      </c>
      <c r="LK83" s="463">
        <f t="shared" si="1572"/>
        <v>7.0212075283154748E-2</v>
      </c>
      <c r="LL83" s="464">
        <f t="shared" si="1452"/>
        <v>2.5222681214851366</v>
      </c>
      <c r="LM83" s="463">
        <f t="shared" si="1573"/>
        <v>1.9432764843909005E-3</v>
      </c>
      <c r="LN83" s="464">
        <f t="shared" si="1453"/>
        <v>0.78806941526900554</v>
      </c>
      <c r="LO83" s="467">
        <f t="shared" si="1574"/>
        <v>5.7053471212329662E-2</v>
      </c>
      <c r="LP83" s="468">
        <f t="shared" si="1575"/>
        <v>0.12755105414571588</v>
      </c>
      <c r="LQ83" s="469">
        <f t="shared" si="1576"/>
        <v>8.9127393240010913E-2</v>
      </c>
      <c r="LR83" s="469">
        <f t="shared" si="1577"/>
        <v>4.5110944621103065E-2</v>
      </c>
      <c r="LS83" s="469">
        <f t="shared" si="1578"/>
        <v>0.15819147310261084</v>
      </c>
      <c r="LT83" s="469">
        <f t="shared" si="1579"/>
        <v>0.11080503145594424</v>
      </c>
      <c r="LU83" s="469">
        <f t="shared" si="1580"/>
        <v>5.3068269191438283E-2</v>
      </c>
      <c r="LV83" s="469">
        <f t="shared" si="1581"/>
        <v>2.0786941072407802E-2</v>
      </c>
      <c r="LW83" s="469">
        <f t="shared" si="1582"/>
        <v>2.756427825626406E-4</v>
      </c>
      <c r="LX83" s="470">
        <f t="shared" si="1583"/>
        <v>1.1024927623374725E-2</v>
      </c>
      <c r="LY83" s="471" t="s">
        <v>177</v>
      </c>
      <c r="LZ83" s="470">
        <f t="shared" si="1584"/>
        <v>1.9510309828140253E-3</v>
      </c>
      <c r="MA83" s="470">
        <f t="shared" si="1585"/>
        <v>1.8023082120257285E-4</v>
      </c>
      <c r="MB83" s="470">
        <f t="shared" si="1586"/>
        <v>3.2321448606597279E-4</v>
      </c>
      <c r="MC83" s="470">
        <f t="shared" si="1587"/>
        <v>7.4081113004161384E-4</v>
      </c>
      <c r="MD83" s="470">
        <f t="shared" si="1588"/>
        <v>5.7475972967097038E-3</v>
      </c>
      <c r="ME83" s="470">
        <f t="shared" si="1589"/>
        <v>1.7958065608634486E-3</v>
      </c>
      <c r="MF83" s="468">
        <f t="shared" si="1590"/>
        <v>0.19611197184221699</v>
      </c>
      <c r="MG83" s="469">
        <f t="shared" si="1591"/>
        <v>0.13703492260822131</v>
      </c>
      <c r="MH83" s="469">
        <f t="shared" si="1592"/>
        <v>6.9358864656680036E-2</v>
      </c>
      <c r="MI83" s="469">
        <f t="shared" si="1593"/>
        <v>0.24322215074237422</v>
      </c>
      <c r="MJ83" s="469">
        <f t="shared" si="1594"/>
        <v>0.17036466969562844</v>
      </c>
      <c r="MK83" s="469">
        <f t="shared" si="1595"/>
        <v>8.159339005930194E-2</v>
      </c>
      <c r="ML83" s="469">
        <f t="shared" si="1596"/>
        <v>3.1960284684286043E-2</v>
      </c>
      <c r="MM83" s="469">
        <f t="shared" si="1597"/>
        <v>4.238055888638891E-4</v>
      </c>
      <c r="MN83" s="470">
        <f t="shared" si="1598"/>
        <v>1.6951018634214596E-2</v>
      </c>
      <c r="MO83" s="471" t="s">
        <v>177</v>
      </c>
      <c r="MP83" s="470">
        <f t="shared" si="1599"/>
        <v>2.999744186573376E-3</v>
      </c>
      <c r="MQ83" s="470">
        <f t="shared" si="1600"/>
        <v>2.7710803308924107E-4</v>
      </c>
      <c r="MR83" s="470">
        <f t="shared" si="1601"/>
        <v>4.9694791324855292E-4</v>
      </c>
      <c r="MS83" s="470">
        <f t="shared" si="1602"/>
        <v>1.1390100414940521E-3</v>
      </c>
      <c r="MT83" s="470">
        <f t="shared" si="1603"/>
        <v>8.8370311540117898E-3</v>
      </c>
      <c r="MU83" s="470">
        <f t="shared" si="1604"/>
        <v>2.7610839287599098E-3</v>
      </c>
      <c r="MV83" s="404">
        <f t="shared" si="1454"/>
        <v>336990.43719225848</v>
      </c>
      <c r="MW83" s="407">
        <f t="shared" si="1455"/>
        <v>286.77381887479567</v>
      </c>
      <c r="MX83" s="461">
        <f t="shared" si="1456"/>
        <v>0.65882761566555192</v>
      </c>
      <c r="MY83" s="1467"/>
      <c r="MZ83" s="424"/>
      <c r="NA83" s="1468"/>
      <c r="NB83" s="460">
        <f t="shared" si="1605"/>
        <v>403678.38314225851</v>
      </c>
      <c r="NC83" s="453">
        <f t="shared" si="1606"/>
        <v>463011.6357144111</v>
      </c>
      <c r="ND83" s="429">
        <f t="shared" si="1457"/>
        <v>0.7892047883531127</v>
      </c>
      <c r="NE83" s="475">
        <f t="shared" si="1458"/>
        <v>0.90520328862952137</v>
      </c>
    </row>
    <row r="84" spans="1:369" ht="8.25" customHeight="1" outlineLevel="1" x14ac:dyDescent="0.2">
      <c r="A84" s="477" t="s">
        <v>179</v>
      </c>
      <c r="B84" s="478">
        <f>DATI!D81</f>
        <v>205</v>
      </c>
      <c r="C84" s="1515">
        <f>DATI!F81/DATI!E81</f>
        <v>1</v>
      </c>
      <c r="D84" s="479">
        <f>DATI!G81</f>
        <v>1265954</v>
      </c>
      <c r="E84" s="480">
        <f t="shared" ref="E84:E94" si="1631">D84/$D$82</f>
        <v>0.12583317810693506</v>
      </c>
      <c r="F84" s="1039">
        <f t="shared" si="1459"/>
        <v>2.8136837552538733E-3</v>
      </c>
      <c r="G84" s="482">
        <f>DATI!H81</f>
        <v>660185.85907299991</v>
      </c>
      <c r="H84" s="483">
        <f t="shared" si="1418"/>
        <v>1808.7283810219176</v>
      </c>
      <c r="I84" s="484">
        <f t="shared" si="1419"/>
        <v>521.49277072705638</v>
      </c>
      <c r="J84" s="485">
        <f t="shared" si="1460"/>
        <v>1.4287473170604283</v>
      </c>
      <c r="K84" s="486">
        <f t="shared" si="1420"/>
        <v>3.5834534032065192E-2</v>
      </c>
      <c r="L84" s="486">
        <f t="shared" si="1607"/>
        <v>3.2928200733318293E-2</v>
      </c>
      <c r="M84" s="486">
        <f t="shared" si="1461"/>
        <v>0.13707233465894578</v>
      </c>
      <c r="N84" s="487">
        <f>DATI!I81</f>
        <v>155154.75099999999</v>
      </c>
      <c r="O84" s="487"/>
      <c r="P84" s="487">
        <f>DATI!J81</f>
        <v>37016.171999999999</v>
      </c>
      <c r="Q84" s="483">
        <f>DATI!K81</f>
        <v>37017.372000000003</v>
      </c>
      <c r="R84" s="483">
        <f>DATI!L81</f>
        <v>0</v>
      </c>
      <c r="S84" s="483">
        <f t="shared" si="1608"/>
        <v>-1.2000000000043656</v>
      </c>
      <c r="T84" s="487">
        <f>DATI!M81</f>
        <v>18710.307000000001</v>
      </c>
      <c r="U84" s="483">
        <f>DATI!N81</f>
        <v>18331.706999999999</v>
      </c>
      <c r="V84" s="483">
        <f>DATI!O81</f>
        <v>378.6</v>
      </c>
      <c r="W84" s="488">
        <f t="shared" si="1609"/>
        <v>2.1600499167107046E-12</v>
      </c>
      <c r="X84" s="489">
        <f>DATI!P81</f>
        <v>431716.23507300002</v>
      </c>
      <c r="Y84" s="483">
        <f>DATI!Q81</f>
        <v>19672.875</v>
      </c>
      <c r="Z84" s="487">
        <f>DATI!R81</f>
        <v>14941.491</v>
      </c>
      <c r="AA84" s="487">
        <f>DATI!U81</f>
        <v>2547.36</v>
      </c>
      <c r="AB84" s="487">
        <f>DATI!V81</f>
        <v>99.543000000000006</v>
      </c>
      <c r="AC84" s="487">
        <f>DATI!W81</f>
        <v>504653.70807300002</v>
      </c>
      <c r="AD84" s="484">
        <f t="shared" si="1421"/>
        <v>398.63510686249265</v>
      </c>
      <c r="AE84" s="486">
        <f t="shared" si="1610"/>
        <v>6.8362213735594576E-2</v>
      </c>
      <c r="AF84" s="486">
        <f t="shared" si="1611"/>
        <v>6.5364614625999087E-2</v>
      </c>
      <c r="AG84" s="490">
        <f t="shared" si="1422"/>
        <v>0.76441156855678427</v>
      </c>
      <c r="AH84" s="491">
        <f t="shared" si="1612"/>
        <v>155533.351</v>
      </c>
      <c r="AI84" s="483">
        <f t="shared" si="1613"/>
        <v>426.11876986301371</v>
      </c>
      <c r="AJ84" s="484">
        <f t="shared" si="1423"/>
        <v>122.85861176630431</v>
      </c>
      <c r="AK84" s="485">
        <f t="shared" si="1424"/>
        <v>0.33659893634603921</v>
      </c>
      <c r="AL84" s="486">
        <f t="shared" si="1614"/>
        <v>-5.7280249626666176E-2</v>
      </c>
      <c r="AM84" s="486">
        <f t="shared" si="1615"/>
        <v>-5.9925322475542366E-2</v>
      </c>
      <c r="AN84" s="492">
        <f>DATI!EH81/1000</f>
        <v>86.36</v>
      </c>
      <c r="AO84" s="493">
        <f>DATI!EI81/1000</f>
        <v>10.715</v>
      </c>
      <c r="AP84" s="493">
        <f>DATI!EJ81/1000</f>
        <v>0</v>
      </c>
      <c r="AQ84" s="493">
        <f>DATI!EK81/1000</f>
        <v>1.645</v>
      </c>
      <c r="AR84" s="493">
        <f>DATI!EL81/1000</f>
        <v>0.82299999999999995</v>
      </c>
      <c r="AS84" s="493">
        <f>DATI!EM81/1000</f>
        <v>0</v>
      </c>
      <c r="AT84" s="493"/>
      <c r="AU84" s="494"/>
      <c r="AV84" s="494"/>
      <c r="AW84" s="493"/>
      <c r="AX84" s="494"/>
      <c r="AY84" s="494"/>
      <c r="AZ84" s="494"/>
      <c r="BA84" s="494"/>
      <c r="BB84" s="495">
        <f>DATI!DE81/1000</f>
        <v>205.98220000000001</v>
      </c>
      <c r="BC84" s="496">
        <f>DATI!DF81/1000</f>
        <v>0</v>
      </c>
      <c r="BD84" s="493">
        <f>DATI!DG81/1000</f>
        <v>2.3159999999999998</v>
      </c>
      <c r="BE84" s="496">
        <f>DATI!DH81/1000</f>
        <v>85332.023000000001</v>
      </c>
      <c r="BF84" s="496">
        <f>DATI!DI81/1000</f>
        <v>114.3438</v>
      </c>
      <c r="BG84" s="496">
        <f>DATI!DJ81/1000</f>
        <v>31538.314999999999</v>
      </c>
      <c r="BH84" s="496">
        <f>DATI!DK81/1000</f>
        <v>8418.1190000000006</v>
      </c>
      <c r="BI84" s="496">
        <f>DATI!DL81/1000</f>
        <v>48829.296999999999</v>
      </c>
      <c r="BJ84" s="496">
        <f>DATI!DM81/1000</f>
        <v>435.56240000000003</v>
      </c>
      <c r="BK84" s="496">
        <f>DATI!DN81/1000</f>
        <v>133.3912</v>
      </c>
      <c r="BL84" s="496">
        <f>DATI!DO81/1000</f>
        <v>119.539</v>
      </c>
      <c r="BM84" s="496">
        <f>DATI!DP81/1000</f>
        <v>35016.137999999999</v>
      </c>
      <c r="BN84" s="496">
        <f>DATI!DQ81/1000</f>
        <v>202.239</v>
      </c>
      <c r="BO84" s="496">
        <f>DATI!DR81/1000</f>
        <v>7217.9769999999999</v>
      </c>
      <c r="BP84" s="496">
        <f>DATI!DS81/1000</f>
        <v>4422.4142730000003</v>
      </c>
      <c r="BQ84" s="496">
        <f>DATI!DT81/1000</f>
        <v>64.887199999999993</v>
      </c>
      <c r="BR84" s="496">
        <f>DATI!DU81/1000</f>
        <v>87195.247000000003</v>
      </c>
      <c r="BS84" s="496">
        <f>DATI!DV81/1000</f>
        <v>106735.262</v>
      </c>
      <c r="BT84" s="496">
        <f>DATI!DW81/1000</f>
        <v>19.86</v>
      </c>
      <c r="BU84" s="496">
        <f>DATI!DX81/1000</f>
        <v>361.24900000000002</v>
      </c>
      <c r="BV84" s="497">
        <f>DATI!DY81/1000</f>
        <v>15352.073</v>
      </c>
      <c r="BW84" s="498">
        <f>DATI!DZ81/1000</f>
        <v>2.3159999999999998</v>
      </c>
      <c r="BX84" s="499">
        <f>DATI!EA81/1000</f>
        <v>0</v>
      </c>
      <c r="BY84" s="499">
        <f>DATI!EB81/1000</f>
        <v>0</v>
      </c>
      <c r="BZ84" s="499">
        <f>DATI!EC81/1000</f>
        <v>0</v>
      </c>
      <c r="CA84" s="499">
        <f>DATI!ED81/1000</f>
        <v>0</v>
      </c>
      <c r="CB84" s="499">
        <f>DATI!EE81/1000</f>
        <v>0</v>
      </c>
      <c r="CC84" s="499">
        <f>DATI!EF81/1000</f>
        <v>0</v>
      </c>
      <c r="CD84" s="500">
        <f>DATI!EG81/1000</f>
        <v>0</v>
      </c>
      <c r="CE84" s="498">
        <f t="shared" si="1471"/>
        <v>0.16270907157764028</v>
      </c>
      <c r="CF84" s="499">
        <f t="shared" si="1472"/>
        <v>0</v>
      </c>
      <c r="CG84" s="499">
        <f t="shared" si="1473"/>
        <v>1.8294503591757679E-3</v>
      </c>
      <c r="CH84" s="499">
        <f t="shared" si="1474"/>
        <v>67.405310935468435</v>
      </c>
      <c r="CI84" s="499">
        <f t="shared" si="1475"/>
        <v>9.0322239196684875E-2</v>
      </c>
      <c r="CJ84" s="499">
        <f t="shared" si="1476"/>
        <v>24.912686400927679</v>
      </c>
      <c r="CK84" s="499">
        <f t="shared" si="1477"/>
        <v>6.6496247099025716</v>
      </c>
      <c r="CL84" s="499">
        <f t="shared" si="1478"/>
        <v>38.571146344969883</v>
      </c>
      <c r="CM84" s="499">
        <f t="shared" si="1479"/>
        <v>0.34405863088232275</v>
      </c>
      <c r="CN84" s="499">
        <f t="shared" si="1480"/>
        <v>0.10536812554010652</v>
      </c>
      <c r="CO84" s="499">
        <f t="shared" si="1481"/>
        <v>9.4426021798580353E-2</v>
      </c>
      <c r="CP84" s="499">
        <f t="shared" si="1482"/>
        <v>27.659881796652957</v>
      </c>
      <c r="CQ84" s="499">
        <f t="shared" si="1483"/>
        <v>0.15975225008175653</v>
      </c>
      <c r="CR84" s="499">
        <f t="shared" si="1484"/>
        <v>5.7016108010243656</v>
      </c>
      <c r="CS84" s="499">
        <f t="shared" si="1485"/>
        <v>3.4933451555111796</v>
      </c>
      <c r="CT84" s="499">
        <f t="shared" si="1486"/>
        <v>5.1255574847111338E-2</v>
      </c>
      <c r="CU84" s="499">
        <f t="shared" si="1487"/>
        <v>68.877105329261568</v>
      </c>
      <c r="CV84" s="499">
        <f t="shared" si="1488"/>
        <v>84.312117185932507</v>
      </c>
      <c r="CW84" s="499">
        <f t="shared" si="1489"/>
        <v>1.5687773805367334E-2</v>
      </c>
      <c r="CX84" s="499">
        <f t="shared" si="1490"/>
        <v>0.28535712987991663</v>
      </c>
      <c r="CY84" s="500">
        <f t="shared" si="1491"/>
        <v>12.126880597557257</v>
      </c>
      <c r="CZ84" s="482">
        <f>DATI!AA81</f>
        <v>642711.60207299993</v>
      </c>
      <c r="DA84" s="483">
        <f t="shared" si="1492"/>
        <v>1760.8537043095889</v>
      </c>
      <c r="DB84" s="484">
        <f t="shared" si="1425"/>
        <v>507.68953854010488</v>
      </c>
      <c r="DC84" s="485">
        <f t="shared" si="1493"/>
        <v>1.3909302425756298</v>
      </c>
      <c r="DD84" s="501">
        <f t="shared" ref="DD84:DD94" si="1632">+(CZ84-CZ97)/CZ97</f>
        <v>3.6232376578229086E-2</v>
      </c>
      <c r="DE84" s="502">
        <f t="shared" si="1494"/>
        <v>3.3324927017181892E-2</v>
      </c>
      <c r="DF84" s="483">
        <f t="shared" ref="DF84:DF94" si="1633">+CZ84-CZ97</f>
        <v>22472.728437999962</v>
      </c>
      <c r="DG84" s="503">
        <f t="shared" ref="DG84:DG94" si="1634">+DB84-DB97</f>
        <v>16.373084957965432</v>
      </c>
      <c r="DH84" s="504">
        <f t="shared" si="1616"/>
        <v>0.13699028859882323</v>
      </c>
      <c r="DI84" s="505">
        <f>DATI!AB81+DATI!AG81</f>
        <v>441459.30349080334</v>
      </c>
      <c r="DJ84" s="483">
        <f t="shared" si="1617"/>
        <v>1209.4775438104202</v>
      </c>
      <c r="DK84" s="506">
        <f t="shared" si="1426"/>
        <v>348.7167017844277</v>
      </c>
      <c r="DL84" s="507">
        <f t="shared" si="1427"/>
        <v>0.95538822406692514</v>
      </c>
      <c r="DM84" s="508">
        <f t="shared" ref="DM84:DM94" si="1635">DI84/CZ84</f>
        <v>0.68686997724472676</v>
      </c>
      <c r="DN84" s="509">
        <f t="shared" ref="DN84:DN94" si="1636">(DM84-DM97)/DM97</f>
        <v>3.1085354938400447E-2</v>
      </c>
      <c r="DO84" s="509">
        <f t="shared" ref="DO84:DO94" si="1637">+ROUND(DM84,3)-ROUND(DM97,3)</f>
        <v>2.1000000000000019E-2</v>
      </c>
      <c r="DP84" s="509">
        <f t="shared" ref="DP84:DP94" si="1638">(DI84-DI97)/DI97</f>
        <v>6.844402780282563E-2</v>
      </c>
      <c r="DQ84" s="509">
        <f t="shared" ref="DQ84:DQ94" si="1639">(DK84-DK97)/DK97</f>
        <v>6.5446199140207967E-2</v>
      </c>
      <c r="DR84" s="510">
        <f t="shared" ref="DR84:DR94" si="1640">DI84-DI97</f>
        <v>28279.677789089212</v>
      </c>
      <c r="DS84" s="510">
        <f t="shared" ref="DS84:DS94" si="1641">DK84-DK97</f>
        <v>21.420305151885827</v>
      </c>
      <c r="DT84" s="511">
        <f t="shared" ref="DT84:DT94" si="1642">DI84/$DI$82</f>
        <v>0.14839674193084559</v>
      </c>
      <c r="DU84" s="512" t="str">
        <f>DATI!AI81</f>
        <v>18/18</v>
      </c>
      <c r="DV84" s="511">
        <f>DATI!AJ81/DATI!AK81</f>
        <v>1</v>
      </c>
      <c r="DW84" s="513">
        <f>DATI!AB81</f>
        <v>431830.32207300002</v>
      </c>
      <c r="DX84" s="483">
        <f t="shared" si="1496"/>
        <v>1183.0967728027397</v>
      </c>
      <c r="DY84" s="514">
        <f t="shared" si="1428"/>
        <v>341.11059491340131</v>
      </c>
      <c r="DZ84" s="485">
        <f t="shared" si="1429"/>
        <v>0.93454957510520886</v>
      </c>
      <c r="EA84" s="508">
        <f t="shared" ref="EA84:EA94" si="1643">+DW84/CZ84</f>
        <v>0.67188816987304401</v>
      </c>
      <c r="EB84" s="504">
        <f t="shared" ref="EB84:EB94" si="1644">+(EA84-EA97)/EA97</f>
        <v>3.4207065997811807E-2</v>
      </c>
      <c r="EC84" s="515">
        <f t="shared" ref="EC84:EC94" si="1645">CZ84-DI84</f>
        <v>201252.29858219658</v>
      </c>
      <c r="ED84" s="516">
        <f t="shared" si="1497"/>
        <v>551.37616049916869</v>
      </c>
      <c r="EE84" s="517">
        <f t="shared" si="1430"/>
        <v>158.97283675567721</v>
      </c>
      <c r="EF84" s="518">
        <f t="shared" si="1431"/>
        <v>0.43554201850870466</v>
      </c>
      <c r="EG84" s="519">
        <f t="shared" si="1498"/>
        <v>-2.8044868360384657E-2</v>
      </c>
      <c r="EH84" s="519">
        <f t="shared" si="1499"/>
        <v>-3.0771969524869276E-2</v>
      </c>
      <c r="EI84" s="501">
        <f t="shared" si="1500"/>
        <v>0.31313002275527324</v>
      </c>
      <c r="EJ84" s="520">
        <f t="shared" si="1501"/>
        <v>-5806.9493510892498</v>
      </c>
      <c r="EK84" s="520">
        <f t="shared" si="1502"/>
        <v>-5.0472201939203387</v>
      </c>
      <c r="EL84" s="482">
        <f>DATI!AD81</f>
        <v>155154.80100000001</v>
      </c>
      <c r="EM84" s="483">
        <f t="shared" si="1503"/>
        <v>425.08164657534246</v>
      </c>
      <c r="EN84" s="514">
        <f t="shared" si="1432"/>
        <v>122.55958826308066</v>
      </c>
      <c r="EO84" s="485">
        <f t="shared" si="1504"/>
        <v>0.33577969387145384</v>
      </c>
      <c r="EP84" s="501">
        <f t="shared" ref="EP84:EP94" si="1646">+(EL84-EL97)/EL97</f>
        <v>-5.6831140904909282E-2</v>
      </c>
      <c r="EQ84" s="502">
        <f t="shared" ref="EQ84:EQ94" si="1647">(EN84-EN97)/EN97</f>
        <v>-5.9477473858164875E-2</v>
      </c>
      <c r="ER84" s="501">
        <f t="shared" si="1618"/>
        <v>0.11132250463690405</v>
      </c>
      <c r="ES84" s="483">
        <f t="shared" ref="ES84:ES94" si="1648">+EL84-EL97</f>
        <v>-9348.9349999999977</v>
      </c>
      <c r="ET84" s="501">
        <f t="shared" si="1505"/>
        <v>0.24140656633482921</v>
      </c>
      <c r="EU84" s="503">
        <f t="shared" ref="EU84:EU94" si="1649">+EN84-EN97</f>
        <v>-7.7505158083640993</v>
      </c>
      <c r="EV84" s="482">
        <f>DATI!AE81</f>
        <v>37016.171999999999</v>
      </c>
      <c r="EW84" s="483">
        <f t="shared" si="1506"/>
        <v>101.4141698630137</v>
      </c>
      <c r="EX84" s="514">
        <f t="shared" si="1433"/>
        <v>29.239744888044907</v>
      </c>
      <c r="EY84" s="485">
        <f t="shared" si="1434"/>
        <v>8.0108890104232625E-2</v>
      </c>
      <c r="EZ84" s="501">
        <f t="shared" ref="EZ84:EZ94" si="1650">(EV84-EV97)/EV97</f>
        <v>-1.5482146866635394E-2</v>
      </c>
      <c r="FA84" s="502">
        <f t="shared" ref="FA84:FA94" si="1651">(EX84-EX97)/EX97</f>
        <v>-1.8244496378805375E-2</v>
      </c>
      <c r="FB84" s="483">
        <f t="shared" ref="FB84:FB94" si="1652">+EV84-EV97</f>
        <v>-582.10199999999895</v>
      </c>
      <c r="FC84" s="503">
        <f t="shared" ref="FC84:FC94" si="1653">+EX84-EX97</f>
        <v>-0.5433780791240288</v>
      </c>
      <c r="FD84" s="483">
        <f>DATI!AG81</f>
        <v>9628.9814178033521</v>
      </c>
      <c r="FE84" s="501">
        <f t="shared" si="1507"/>
        <v>1.498180737168283E-2</v>
      </c>
      <c r="FF84" s="483">
        <f t="shared" ref="FF84:FF94" si="1654">+EV84-FD84</f>
        <v>27387.190582196647</v>
      </c>
      <c r="FG84" s="501">
        <f t="shared" si="1619"/>
        <v>2.1633638017018508E-2</v>
      </c>
      <c r="FH84" s="482">
        <f>DATI!AF81</f>
        <v>18710.307000000001</v>
      </c>
      <c r="FI84" s="483">
        <f t="shared" si="1620"/>
        <v>51.261115068493154</v>
      </c>
      <c r="FJ84" s="509">
        <f t="shared" si="1508"/>
        <v>2.911151275261227E-2</v>
      </c>
      <c r="FK84" s="509">
        <f t="shared" si="1621"/>
        <v>0.2318039990377472</v>
      </c>
      <c r="FL84" s="521">
        <f>DATI!AL81</f>
        <v>10044.927281944991</v>
      </c>
      <c r="FM84" s="522" t="str">
        <f>DATI!AM81</f>
        <v>13/13</v>
      </c>
      <c r="FN84" s="523">
        <f>DATI!AN81/DATI!AO81</f>
        <v>1</v>
      </c>
      <c r="FO84" s="486">
        <f t="shared" si="1622"/>
        <v>0.5368659788396305</v>
      </c>
      <c r="FP84" s="524">
        <f t="shared" si="1509"/>
        <v>1.5628980789433571E-2</v>
      </c>
      <c r="FQ84" s="486">
        <f t="shared" si="1623"/>
        <v>0.19623249219647371</v>
      </c>
      <c r="FR84" s="482">
        <f>DATI!AP81</f>
        <v>21774.274000000001</v>
      </c>
      <c r="FS84" s="525">
        <f>DATI!AQ81</f>
        <v>255.41399999999987</v>
      </c>
      <c r="FT84" s="525">
        <f>DATI!AR81</f>
        <v>14941.490999999996</v>
      </c>
      <c r="FU84" s="495">
        <f>DATI!AS81/1000</f>
        <v>225.10420000000002</v>
      </c>
      <c r="FV84" s="496">
        <f>DATI!AT81/1000</f>
        <v>26.524000000000001</v>
      </c>
      <c r="FW84" s="496">
        <f>DATI!AU81/1000</f>
        <v>2.3290000000000002</v>
      </c>
      <c r="FX84" s="496">
        <f>DATI!AV81/1000</f>
        <v>85332.023000000001</v>
      </c>
      <c r="FY84" s="496">
        <f>DATI!AW81/1000</f>
        <v>114.3438</v>
      </c>
      <c r="FZ84" s="496">
        <f>DATI!AX81/1000</f>
        <v>31538.314999999999</v>
      </c>
      <c r="GA84" s="496">
        <f>DATI!AY81/1000</f>
        <v>8484.509</v>
      </c>
      <c r="GB84" s="496">
        <f>DATI!AZ81/1000</f>
        <v>48829.296999999999</v>
      </c>
      <c r="GC84" s="496">
        <f>DATI!BA81/1000</f>
        <v>435.56240000000003</v>
      </c>
      <c r="GD84" s="496">
        <f>DATI!BB81/1000</f>
        <v>133.7312</v>
      </c>
      <c r="GE84" s="496">
        <f>DATI!BC81/1000</f>
        <v>119.539</v>
      </c>
      <c r="GF84" s="496">
        <f>DATI!BD81/1000</f>
        <v>35016.137999999999</v>
      </c>
      <c r="GG84" s="496">
        <f>DATI!BE81/1000</f>
        <v>202.239</v>
      </c>
      <c r="GH84" s="496">
        <f>DATI!BF81/1000</f>
        <v>7217.9769999999999</v>
      </c>
      <c r="GI84" s="496">
        <f>DATI!BG81/1000</f>
        <v>0</v>
      </c>
      <c r="GJ84" s="496">
        <f>DATI!BH81/1000</f>
        <v>4422.4142730000003</v>
      </c>
      <c r="GK84" s="496">
        <f>DATI!BI81/1000</f>
        <v>66.5852</v>
      </c>
      <c r="GL84" s="496">
        <f>DATI!BJ81/1000</f>
        <v>87195.247000000003</v>
      </c>
      <c r="GM84" s="496">
        <f>DATI!BK81/1000</f>
        <v>106735.262</v>
      </c>
      <c r="GN84" s="496">
        <f>DATI!BL81/1000</f>
        <v>19.86</v>
      </c>
      <c r="GO84" s="496">
        <f>DATI!BM81/1000</f>
        <v>361.24900000000002</v>
      </c>
      <c r="GP84" s="497">
        <f>DATI!BN81/1000</f>
        <v>15352.073</v>
      </c>
      <c r="GQ84" s="498">
        <f>DATI!BO81/1000</f>
        <v>2.3290000000000002</v>
      </c>
      <c r="GR84" s="499">
        <f>DATI!BP81/1000</f>
        <v>0</v>
      </c>
      <c r="GS84" s="499">
        <f>DATI!BQ81/1000</f>
        <v>0</v>
      </c>
      <c r="GT84" s="499">
        <f>DATI!BR81/1000</f>
        <v>0</v>
      </c>
      <c r="GU84" s="499">
        <f>DATI!BS81/1000</f>
        <v>0</v>
      </c>
      <c r="GV84" s="499">
        <f>DATI!BT81/1000</f>
        <v>0</v>
      </c>
      <c r="GW84" s="499">
        <f>DATI!BU81/1000</f>
        <v>0</v>
      </c>
      <c r="GX84" s="500">
        <f>DATI!BV81/1000</f>
        <v>0</v>
      </c>
      <c r="GY84" s="498">
        <f t="shared" si="1514"/>
        <v>0.17781388581259669</v>
      </c>
      <c r="GZ84" s="499">
        <f t="shared" si="1515"/>
        <v>2.0951788137641651E-2</v>
      </c>
      <c r="HA84" s="499">
        <f t="shared" si="1516"/>
        <v>1.8397192946979115E-3</v>
      </c>
      <c r="HB84" s="499">
        <f t="shared" si="1517"/>
        <v>67.405310935468435</v>
      </c>
      <c r="HC84" s="499">
        <f t="shared" si="1518"/>
        <v>9.0322239196684875E-2</v>
      </c>
      <c r="HD84" s="499">
        <f t="shared" si="1519"/>
        <v>24.912686400927679</v>
      </c>
      <c r="HE84" s="499">
        <f t="shared" si="1520"/>
        <v>6.7020673736960426</v>
      </c>
      <c r="HF84" s="499">
        <f t="shared" si="1521"/>
        <v>38.571146344969883</v>
      </c>
      <c r="HG84" s="499">
        <f t="shared" si="1522"/>
        <v>0.34405863088232275</v>
      </c>
      <c r="HH84" s="499">
        <f t="shared" si="1523"/>
        <v>0.10563669769991643</v>
      </c>
      <c r="HI84" s="499">
        <f t="shared" si="1524"/>
        <v>9.4426021798580353E-2</v>
      </c>
      <c r="HJ84" s="499">
        <f t="shared" si="1525"/>
        <v>27.659881796652957</v>
      </c>
      <c r="HK84" s="499">
        <f t="shared" si="1526"/>
        <v>0.15975225008175653</v>
      </c>
      <c r="HL84" s="499">
        <f t="shared" si="1527"/>
        <v>5.7016108010243656</v>
      </c>
      <c r="HM84" s="499">
        <f t="shared" si="1528"/>
        <v>0</v>
      </c>
      <c r="HN84" s="499">
        <f t="shared" si="1529"/>
        <v>3.4933451555111796</v>
      </c>
      <c r="HO84" s="499">
        <f t="shared" si="1530"/>
        <v>5.2596855809926742E-2</v>
      </c>
      <c r="HP84" s="499">
        <f t="shared" si="1531"/>
        <v>68.877105329261568</v>
      </c>
      <c r="HQ84" s="499">
        <f t="shared" si="1532"/>
        <v>84.312117185932507</v>
      </c>
      <c r="HR84" s="499">
        <f t="shared" si="1533"/>
        <v>1.5687773805367334E-2</v>
      </c>
      <c r="HS84" s="499">
        <f t="shared" si="1533"/>
        <v>0.28535712987991663</v>
      </c>
      <c r="HT84" s="500">
        <f t="shared" si="1534"/>
        <v>12.126880597557257</v>
      </c>
      <c r="HU84" s="526">
        <f>HW84+IL84+IS84</f>
        <v>201253.4985821966</v>
      </c>
      <c r="HV84" s="527">
        <f t="shared" si="1625"/>
        <v>155533.40100000007</v>
      </c>
      <c r="HW84" s="528">
        <f t="shared" ref="HW84:HW94" si="1655">HX84+HY84</f>
        <v>327.72</v>
      </c>
      <c r="HX84" s="529">
        <f>DATI!CQ81</f>
        <v>327.72</v>
      </c>
      <c r="HY84" s="529">
        <f>DATI!CT81</f>
        <v>0</v>
      </c>
      <c r="HZ84" s="530">
        <f t="shared" si="1535"/>
        <v>-1.1879635771573291E-2</v>
      </c>
      <c r="IA84" s="530">
        <f t="shared" si="1536"/>
        <v>5.0990210685939537E-4</v>
      </c>
      <c r="IB84" s="501">
        <f t="shared" si="1626"/>
        <v>1.6283940518239069E-3</v>
      </c>
      <c r="IC84" s="529">
        <f>DATI!CV81</f>
        <v>0</v>
      </c>
      <c r="ID84" s="531">
        <f t="shared" si="1627"/>
        <v>327.72</v>
      </c>
      <c r="IE84" s="532">
        <f t="shared" si="1537"/>
        <v>5.0990210685939537E-4</v>
      </c>
      <c r="IF84" s="532">
        <f t="shared" si="1538"/>
        <v>1.6283940518239069E-3</v>
      </c>
      <c r="IG84" s="528">
        <f t="shared" ref="IG84:IG94" si="1656">II84+IJ84</f>
        <v>327.72</v>
      </c>
      <c r="IH84" s="509">
        <f t="shared" si="1435"/>
        <v>4.9640566439906506E-4</v>
      </c>
      <c r="II84" s="529">
        <f>DATI!CX81</f>
        <v>327.72</v>
      </c>
      <c r="IJ84" s="529">
        <f>DATI!DA81</f>
        <v>0</v>
      </c>
      <c r="IK84" s="534">
        <f>DATI!CS81</f>
        <v>51536.186582196606</v>
      </c>
      <c r="IL84" s="513">
        <f t="shared" si="1628"/>
        <v>45771.027582196606</v>
      </c>
      <c r="IM84" s="513">
        <f t="shared" si="1629"/>
        <v>45771.027582196606</v>
      </c>
      <c r="IN84" s="501">
        <f t="shared" si="1540"/>
        <v>7.1215499198344759E-2</v>
      </c>
      <c r="IO84" s="501">
        <f t="shared" si="1541"/>
        <v>0.22742972372975995</v>
      </c>
      <c r="IP84" s="528">
        <f t="shared" ref="IP84:IP94" si="1657">IR84-IJ84-JF84</f>
        <v>50.930000000000291</v>
      </c>
      <c r="IQ84" s="509">
        <f t="shared" si="1436"/>
        <v>7.7144942291726247E-5</v>
      </c>
      <c r="IR84" s="529">
        <f>DATI!CZ81</f>
        <v>5816.0890000000009</v>
      </c>
      <c r="IS84" s="513">
        <f t="shared" ref="IS84:IS94" si="1658">IT84+IU84</f>
        <v>155154.75099999999</v>
      </c>
      <c r="IT84" s="534">
        <f>DATI!CR81</f>
        <v>149389.592</v>
      </c>
      <c r="IU84" s="536">
        <f>DATI!CU81</f>
        <v>5765.1589999999987</v>
      </c>
      <c r="IV84" s="501">
        <f t="shared" si="1543"/>
        <v>-5.6831444849374545E-2</v>
      </c>
      <c r="IW84" s="509">
        <f t="shared" si="1544"/>
        <v>0.24140648853943877</v>
      </c>
      <c r="IX84" s="501">
        <f t="shared" si="1545"/>
        <v>0.7709418822184162</v>
      </c>
      <c r="IY84" s="534">
        <f>DATI!CW81</f>
        <v>0</v>
      </c>
      <c r="IZ84" s="537">
        <f t="shared" si="1630"/>
        <v>155154.75099999999</v>
      </c>
      <c r="JA84" s="538">
        <f t="shared" si="1546"/>
        <v>0.24140648853943877</v>
      </c>
      <c r="JB84" s="538">
        <f t="shared" si="1547"/>
        <v>0.7709418822184162</v>
      </c>
      <c r="JC84" s="539">
        <f t="shared" ref="JC84:JC94" si="1659">JE84+JF84</f>
        <v>155154.75100000008</v>
      </c>
      <c r="JD84" s="509">
        <f t="shared" si="1437"/>
        <v>0.2350167742427271</v>
      </c>
      <c r="JE84" s="529">
        <f>DATI!CY81</f>
        <v>149389.59200000006</v>
      </c>
      <c r="JF84" s="529">
        <f>DATI!DB81</f>
        <v>5765.1590000000006</v>
      </c>
      <c r="JG84" s="505">
        <f t="shared" si="1549"/>
        <v>432514.19229833118</v>
      </c>
      <c r="JH84" s="485">
        <f t="shared" si="1438"/>
        <v>341.65079639412744</v>
      </c>
      <c r="JI84" s="508">
        <f t="shared" si="1550"/>
        <v>0.67295220889634055</v>
      </c>
      <c r="JJ84" s="522" t="str">
        <f>DATI!CN81</f>
        <v>6/9</v>
      </c>
      <c r="JK84" s="523">
        <f>DATI!CO81/DATI!CP81</f>
        <v>0.9977472275673076</v>
      </c>
      <c r="JL84" s="540">
        <f t="shared" si="1551"/>
        <v>6.3740286300092625E-2</v>
      </c>
      <c r="JM84" s="541">
        <f t="shared" si="1552"/>
        <v>2.6546082079290111E-2</v>
      </c>
      <c r="JN84" s="542">
        <f t="shared" si="1553"/>
        <v>587668.94329833123</v>
      </c>
      <c r="JO84" s="513">
        <f t="shared" si="1554"/>
        <v>587668.94329833123</v>
      </c>
      <c r="JP84" s="508">
        <f t="shared" si="1555"/>
        <v>0.91435869743577947</v>
      </c>
      <c r="JQ84" s="509">
        <f t="shared" si="1556"/>
        <v>-6.4176492999452606E-3</v>
      </c>
      <c r="JR84" s="543">
        <f t="shared" si="1557"/>
        <v>0.91435869743577947</v>
      </c>
      <c r="JS84" s="504">
        <f t="shared" si="1558"/>
        <v>-6.4176492999452606E-3</v>
      </c>
      <c r="JT84" s="495">
        <f>DATI!BW81</f>
        <v>81066.711602381969</v>
      </c>
      <c r="JU84" s="496">
        <f>DATI!BX81</f>
        <v>50018.773148838191</v>
      </c>
      <c r="JV84" s="496">
        <f>DATI!BY81</f>
        <v>34127.549698190778</v>
      </c>
      <c r="JW84" s="496">
        <f>DATI!BZ81</f>
        <v>87195.247000000003</v>
      </c>
      <c r="JX84" s="496">
        <f>DATI!CA81</f>
        <v>106735.262</v>
      </c>
      <c r="JY84" s="496">
        <f>DATI!CB81</f>
        <v>29961.990929447682</v>
      </c>
      <c r="JZ84" s="496">
        <f>DATI!CC81</f>
        <v>11374.595794634077</v>
      </c>
      <c r="KA84" s="496">
        <f>DATI!CD81</f>
        <v>417.77976423864112</v>
      </c>
      <c r="KB84" s="496">
        <f>DATI!CE81</f>
        <v>6496.179127910018</v>
      </c>
      <c r="KC84" s="496">
        <f>DATI!CF81</f>
        <v>0</v>
      </c>
      <c r="KD84" s="496">
        <f>DATI!CG81</f>
        <v>614.97680000000003</v>
      </c>
      <c r="KE84" s="496">
        <f>DATI!CH81</f>
        <v>220.60212029352186</v>
      </c>
      <c r="KF84" s="496">
        <f>DATI!CI81</f>
        <v>131.05657855072022</v>
      </c>
      <c r="KG84" s="496">
        <f>DATI!CJ81</f>
        <v>426.85116030769348</v>
      </c>
      <c r="KH84" s="496">
        <f>DATI!CK81</f>
        <v>3980.172740261427</v>
      </c>
      <c r="KI84" s="496">
        <f>DATI!CL81</f>
        <v>687.51193352810583</v>
      </c>
      <c r="KJ84" s="544">
        <f t="shared" si="1439"/>
        <v>64.036064187468085</v>
      </c>
      <c r="KK84" s="545">
        <f t="shared" si="1560"/>
        <v>3.7245886433674977E-2</v>
      </c>
      <c r="KL84" s="546">
        <f t="shared" si="1440"/>
        <v>39.510735104781212</v>
      </c>
      <c r="KM84" s="545">
        <f t="shared" si="1561"/>
        <v>-1.7554142597112285E-2</v>
      </c>
      <c r="KN84" s="546">
        <f t="shared" si="1441"/>
        <v>26.957969798421409</v>
      </c>
      <c r="KO84" s="545">
        <f t="shared" si="1562"/>
        <v>9.2478400212881617E-2</v>
      </c>
      <c r="KP84" s="546">
        <f t="shared" si="1442"/>
        <v>68.877105329261568</v>
      </c>
      <c r="KQ84" s="545">
        <f t="shared" si="1563"/>
        <v>8.5155473345325333E-2</v>
      </c>
      <c r="KR84" s="546">
        <f t="shared" si="1443"/>
        <v>84.312117185932507</v>
      </c>
      <c r="KS84" s="545">
        <f t="shared" si="1564"/>
        <v>7.1380053450891642E-2</v>
      </c>
      <c r="KT84" s="546">
        <f t="shared" si="1444"/>
        <v>23.667519459196527</v>
      </c>
      <c r="KU84" s="545">
        <f t="shared" si="1565"/>
        <v>0.11700017039163628</v>
      </c>
      <c r="KV84" s="546">
        <f t="shared" si="1445"/>
        <v>8.984999292734237</v>
      </c>
      <c r="KW84" s="545">
        <f t="shared" si="1566"/>
        <v>8.210656691996121E-2</v>
      </c>
      <c r="KX84" s="546">
        <f t="shared" si="1446"/>
        <v>0.3300118047248487</v>
      </c>
      <c r="KY84" s="545">
        <f t="shared" si="1567"/>
        <v>0.59858948810093149</v>
      </c>
      <c r="KZ84" s="546">
        <f t="shared" si="1447"/>
        <v>5.1314495849849351</v>
      </c>
      <c r="LA84" s="545">
        <f t="shared" si="1568"/>
        <v>9.3829622675866892E-2</v>
      </c>
      <c r="LB84" s="547" t="s">
        <v>177</v>
      </c>
      <c r="LC84" s="548" t="s">
        <v>177</v>
      </c>
      <c r="LD84" s="546">
        <f t="shared" si="1448"/>
        <v>0.48578131590879292</v>
      </c>
      <c r="LE84" s="545">
        <f t="shared" si="1569"/>
        <v>9.0912796264943169E-2</v>
      </c>
      <c r="LF84" s="546">
        <f t="shared" si="1449"/>
        <v>0.17425761148787544</v>
      </c>
      <c r="LG84" s="545">
        <f t="shared" si="1570"/>
        <v>0.23876343120074622</v>
      </c>
      <c r="LH84" s="546">
        <f t="shared" si="1450"/>
        <v>0.10352396576077821</v>
      </c>
      <c r="LI84" s="545">
        <f t="shared" si="1571"/>
        <v>8.63322834338284E-2</v>
      </c>
      <c r="LJ84" s="546">
        <f t="shared" si="1451"/>
        <v>0.33717746482707389</v>
      </c>
      <c r="LK84" s="545">
        <f t="shared" si="1572"/>
        <v>7.159215415458417E-2</v>
      </c>
      <c r="LL84" s="546">
        <f t="shared" si="1452"/>
        <v>3.1440105566722227</v>
      </c>
      <c r="LM84" s="545">
        <f t="shared" si="1573"/>
        <v>3.6350451189633315E-2</v>
      </c>
      <c r="LN84" s="546">
        <f t="shared" si="1453"/>
        <v>0.54307813200803967</v>
      </c>
      <c r="LO84" s="549">
        <f t="shared" si="1574"/>
        <v>-2.2208296915569581E-2</v>
      </c>
      <c r="LP84" s="550">
        <f t="shared" si="1575"/>
        <v>0.12613232955638215</v>
      </c>
      <c r="LQ84" s="551">
        <f t="shared" si="1576"/>
        <v>7.7824599692160212E-2</v>
      </c>
      <c r="LR84" s="551">
        <f t="shared" si="1577"/>
        <v>5.3099321045576103E-2</v>
      </c>
      <c r="LS84" s="551">
        <f t="shared" si="1578"/>
        <v>0.13566776563354502</v>
      </c>
      <c r="LT84" s="551">
        <f t="shared" si="1579"/>
        <v>0.16607022754177214</v>
      </c>
      <c r="LU84" s="551">
        <f t="shared" si="1580"/>
        <v>4.6618095632330853E-2</v>
      </c>
      <c r="LV84" s="551">
        <f t="shared" si="1581"/>
        <v>1.7697822410466052E-2</v>
      </c>
      <c r="LW84" s="551">
        <f t="shared" si="1582"/>
        <v>6.5002679723088184E-4</v>
      </c>
      <c r="LX84" s="552">
        <f t="shared" si="1583"/>
        <v>1.0107455827710691E-2</v>
      </c>
      <c r="LY84" s="553" t="s">
        <v>177</v>
      </c>
      <c r="LZ84" s="552">
        <f t="shared" si="1584"/>
        <v>9.5684720489945389E-4</v>
      </c>
      <c r="MA84" s="552">
        <f t="shared" si="1585"/>
        <v>3.4323656144060957E-4</v>
      </c>
      <c r="MB84" s="552">
        <f t="shared" si="1586"/>
        <v>2.0391195386548297E-4</v>
      </c>
      <c r="MC84" s="552">
        <f t="shared" si="1587"/>
        <v>6.641410532047797E-4</v>
      </c>
      <c r="MD84" s="552">
        <f t="shared" si="1588"/>
        <v>6.1927818440242728E-3</v>
      </c>
      <c r="ME84" s="552">
        <f t="shared" si="1589"/>
        <v>1.069705185514945E-3</v>
      </c>
      <c r="MF84" s="550">
        <f t="shared" si="1590"/>
        <v>0.18772815955401531</v>
      </c>
      <c r="MG84" s="551">
        <f t="shared" si="1591"/>
        <v>0.11582969187694657</v>
      </c>
      <c r="MH84" s="551">
        <f t="shared" si="1592"/>
        <v>7.9029998482648439E-2</v>
      </c>
      <c r="MI84" s="551">
        <f t="shared" si="1593"/>
        <v>0.20192015831917387</v>
      </c>
      <c r="MJ84" s="551">
        <f t="shared" si="1594"/>
        <v>0.24716944722088466</v>
      </c>
      <c r="MK84" s="551">
        <f t="shared" si="1595"/>
        <v>6.9383712532309558E-2</v>
      </c>
      <c r="ML84" s="551">
        <f t="shared" si="1596"/>
        <v>2.6340428666589154E-2</v>
      </c>
      <c r="MM84" s="551">
        <f t="shared" si="1597"/>
        <v>9.6746278082810572E-4</v>
      </c>
      <c r="MN84" s="552">
        <f t="shared" si="1598"/>
        <v>1.5043360310422695E-2</v>
      </c>
      <c r="MO84" s="553" t="s">
        <v>177</v>
      </c>
      <c r="MP84" s="552">
        <f t="shared" si="1599"/>
        <v>1.4241167619906956E-3</v>
      </c>
      <c r="MQ84" s="552">
        <f t="shared" si="1600"/>
        <v>5.1085370576693667E-4</v>
      </c>
      <c r="MR84" s="552">
        <f t="shared" si="1601"/>
        <v>3.0349091263805552E-4</v>
      </c>
      <c r="MS84" s="552">
        <f t="shared" si="1602"/>
        <v>9.8846963376401161E-4</v>
      </c>
      <c r="MT84" s="552">
        <f t="shared" si="1603"/>
        <v>9.2169830065536411E-3</v>
      </c>
      <c r="MU84" s="552">
        <f t="shared" si="1604"/>
        <v>1.5920881382940112E-3</v>
      </c>
      <c r="MV84" s="505">
        <f t="shared" si="1454"/>
        <v>449704.21347833116</v>
      </c>
      <c r="MW84" s="485">
        <f t="shared" si="1455"/>
        <v>341.65079639412744</v>
      </c>
      <c r="MX84" s="543">
        <f t="shared" si="1456"/>
        <v>0.68117819746969954</v>
      </c>
      <c r="MY84" s="1469"/>
      <c r="MZ84" s="502"/>
      <c r="NA84" s="1470"/>
      <c r="NB84" s="542">
        <f t="shared" si="1605"/>
        <v>604858.96447833127</v>
      </c>
      <c r="NC84" s="534">
        <f t="shared" si="1606"/>
        <v>604858.96447833127</v>
      </c>
      <c r="ND84" s="508">
        <f t="shared" si="1457"/>
        <v>0.9161949717124267</v>
      </c>
      <c r="NE84" s="557">
        <f t="shared" si="1458"/>
        <v>0.9161949717124267</v>
      </c>
    </row>
    <row r="85" spans="1:369" ht="8.25" customHeight="1" outlineLevel="1" x14ac:dyDescent="0.2">
      <c r="A85" s="558" t="s">
        <v>180</v>
      </c>
      <c r="B85" s="559">
        <f>DATI!D82</f>
        <v>149</v>
      </c>
      <c r="C85" s="1516">
        <f>DATI!F82/DATI!E82</f>
        <v>1</v>
      </c>
      <c r="D85" s="560">
        <f>DATI!G82</f>
        <v>599204</v>
      </c>
      <c r="E85" s="561">
        <f t="shared" si="1631"/>
        <v>5.9559623536390667E-2</v>
      </c>
      <c r="F85" s="1035">
        <f t="shared" si="1459"/>
        <v>-1.6185522800729517E-4</v>
      </c>
      <c r="G85" s="563">
        <f>DATI!H82</f>
        <v>286239.17239400005</v>
      </c>
      <c r="H85" s="564">
        <f t="shared" si="1418"/>
        <v>784.21691066849326</v>
      </c>
      <c r="I85" s="565">
        <f t="shared" si="1419"/>
        <v>477.69903470938118</v>
      </c>
      <c r="J85" s="566">
        <f t="shared" si="1460"/>
        <v>1.3087644786558388</v>
      </c>
      <c r="K85" s="567">
        <f t="shared" si="1420"/>
        <v>1.0348404016726888E-2</v>
      </c>
      <c r="L85" s="567">
        <f t="shared" si="1607"/>
        <v>1.051196066052373E-2</v>
      </c>
      <c r="M85" s="567">
        <f t="shared" si="1461"/>
        <v>5.9430948257483941E-2</v>
      </c>
      <c r="N85" s="568">
        <f>DATI!I82</f>
        <v>90136.048001000003</v>
      </c>
      <c r="O85" s="568"/>
      <c r="P85" s="568">
        <f>DATI!J82</f>
        <v>19125.487410000002</v>
      </c>
      <c r="Q85" s="564">
        <f>DATI!K82</f>
        <v>13843.230408000001</v>
      </c>
      <c r="R85" s="564">
        <f>DATI!L82</f>
        <v>5282.2570000000005</v>
      </c>
      <c r="S85" s="564">
        <f t="shared" si="1608"/>
        <v>1.99999976757681E-6</v>
      </c>
      <c r="T85" s="568">
        <f>DATI!M82</f>
        <v>5114.2240019999999</v>
      </c>
      <c r="U85" s="564">
        <f>DATI!N82</f>
        <v>4522.6100020000003</v>
      </c>
      <c r="V85" s="564">
        <f>DATI!O82</f>
        <v>591.61400100000003</v>
      </c>
      <c r="W85" s="569">
        <f t="shared" si="1609"/>
        <v>-1.0000004522225936E-6</v>
      </c>
      <c r="X85" s="570">
        <f>DATI!P82</f>
        <v>164372.71468100001</v>
      </c>
      <c r="Y85" s="564">
        <f>DATI!Q82</f>
        <v>10801.061301000003</v>
      </c>
      <c r="Z85" s="568">
        <f>DATI!R82</f>
        <v>7099.1572999999999</v>
      </c>
      <c r="AA85" s="568">
        <f>DATI!U82</f>
        <v>310.48</v>
      </c>
      <c r="AB85" s="568">
        <f>DATI!V82</f>
        <v>81.061000000000007</v>
      </c>
      <c r="AC85" s="568">
        <f>DATI!W82</f>
        <v>190229.25339100003</v>
      </c>
      <c r="AD85" s="565">
        <f t="shared" si="1421"/>
        <v>317.46993242868876</v>
      </c>
      <c r="AE85" s="567">
        <f t="shared" si="1610"/>
        <v>9.7063980990957036E-3</v>
      </c>
      <c r="AF85" s="567">
        <f t="shared" si="1611"/>
        <v>9.8698508140568023E-3</v>
      </c>
      <c r="AG85" s="571">
        <f t="shared" si="1422"/>
        <v>0.66458148198232947</v>
      </c>
      <c r="AH85" s="572">
        <f t="shared" si="1612"/>
        <v>96009.919001999995</v>
      </c>
      <c r="AI85" s="564">
        <f t="shared" si="1613"/>
        <v>263.04087397808217</v>
      </c>
      <c r="AJ85" s="565">
        <f t="shared" si="1423"/>
        <v>160.22910227902349</v>
      </c>
      <c r="AK85" s="566">
        <f t="shared" si="1424"/>
        <v>0.43898384186033834</v>
      </c>
      <c r="AL85" s="567">
        <f t="shared" si="1614"/>
        <v>1.162285681850911E-2</v>
      </c>
      <c r="AM85" s="567">
        <f t="shared" si="1615"/>
        <v>1.1786619772547139E-2</v>
      </c>
      <c r="AN85" s="573">
        <f>DATI!EH82/1000</f>
        <v>50.91</v>
      </c>
      <c r="AO85" s="574">
        <f>DATI!EI82/1000</f>
        <v>0</v>
      </c>
      <c r="AP85" s="574">
        <f>DATI!EJ82/1000</f>
        <v>0</v>
      </c>
      <c r="AQ85" s="574">
        <f>DATI!EK82/1000</f>
        <v>23.335999999999999</v>
      </c>
      <c r="AR85" s="574">
        <f>DATI!EL82/1000</f>
        <v>6.7329999999999997</v>
      </c>
      <c r="AS85" s="574">
        <f>DATI!EM82/1000</f>
        <v>8.2000000000000003E-2</v>
      </c>
      <c r="AT85" s="574"/>
      <c r="AU85" s="575"/>
      <c r="AV85" s="575"/>
      <c r="AW85" s="574"/>
      <c r="AX85" s="575"/>
      <c r="AY85" s="575"/>
      <c r="AZ85" s="575"/>
      <c r="BA85" s="575"/>
      <c r="BB85" s="576">
        <f>DATI!DE82/1000</f>
        <v>54.236838999999989</v>
      </c>
      <c r="BC85" s="577">
        <f>DATI!DF82/1000</f>
        <v>946.19500000000005</v>
      </c>
      <c r="BD85" s="574">
        <f>DATI!DG82/1000</f>
        <v>27.206548999999999</v>
      </c>
      <c r="BE85" s="577">
        <f>DATI!DH82/1000</f>
        <v>27265.836000000003</v>
      </c>
      <c r="BF85" s="577">
        <f>DATI!DI82/1000</f>
        <v>58.781219000000007</v>
      </c>
      <c r="BG85" s="577">
        <f>DATI!DJ82/1000</f>
        <v>15940.18498</v>
      </c>
      <c r="BH85" s="577">
        <f>DATI!DK82/1000</f>
        <v>3744.4219990000001</v>
      </c>
      <c r="BI85" s="577">
        <f>DATI!DL82/1000</f>
        <v>4712.5600000000004</v>
      </c>
      <c r="BJ85" s="577">
        <f>DATI!DM82/1000</f>
        <v>247.77550199999996</v>
      </c>
      <c r="BK85" s="577">
        <f>DATI!DN82/1000</f>
        <v>72.876249999999999</v>
      </c>
      <c r="BL85" s="577">
        <f>DATI!DO82/1000</f>
        <v>79.401810999999967</v>
      </c>
      <c r="BM85" s="577">
        <f>DATI!DP82/1000</f>
        <v>12001.213599999999</v>
      </c>
      <c r="BN85" s="577">
        <f>DATI!DQ82/1000</f>
        <v>195.33487000000002</v>
      </c>
      <c r="BO85" s="577">
        <f>DATI!DR82/1000</f>
        <v>2812.0395709999998</v>
      </c>
      <c r="BP85" s="577">
        <f>DATI!DS82/1000</f>
        <v>1494.2159999999999</v>
      </c>
      <c r="BQ85" s="577">
        <f>DATI!DT82/1000</f>
        <v>65.332160000000002</v>
      </c>
      <c r="BR85" s="577">
        <f>DATI!DU82/1000</f>
        <v>36872.158001000003</v>
      </c>
      <c r="BS85" s="577">
        <f>DATI!DV82/1000</f>
        <v>29392.472680000003</v>
      </c>
      <c r="BT85" s="577">
        <f>DATI!DW82/1000</f>
        <v>2.4940000000000002</v>
      </c>
      <c r="BU85" s="577">
        <f>DATI!DX82/1000</f>
        <v>487.85594899999995</v>
      </c>
      <c r="BV85" s="578">
        <f>DATI!DY82/1000</f>
        <v>27900.121700999996</v>
      </c>
      <c r="BW85" s="579">
        <f>DATI!DZ82/1000</f>
        <v>25.645548999999999</v>
      </c>
      <c r="BX85" s="580">
        <f>DATI!EA82/1000</f>
        <v>0</v>
      </c>
      <c r="BY85" s="580">
        <f>DATI!EB82/1000</f>
        <v>0.27600000000000002</v>
      </c>
      <c r="BZ85" s="580">
        <f>DATI!EC82/1000</f>
        <v>0.73899999999999999</v>
      </c>
      <c r="CA85" s="580">
        <f>DATI!ED82/1000</f>
        <v>7.0000000000000007E-2</v>
      </c>
      <c r="CB85" s="580">
        <f>DATI!EE82/1000</f>
        <v>0</v>
      </c>
      <c r="CC85" s="580">
        <f>DATI!EF82/1000</f>
        <v>0.47599999999999998</v>
      </c>
      <c r="CD85" s="581">
        <f>DATI!EG82/1000</f>
        <v>0</v>
      </c>
      <c r="CE85" s="579">
        <f t="shared" si="1471"/>
        <v>9.0514814654107767E-2</v>
      </c>
      <c r="CF85" s="580">
        <f t="shared" si="1472"/>
        <v>1.5790865882070213</v>
      </c>
      <c r="CG85" s="580">
        <f t="shared" si="1473"/>
        <v>4.5404484950033706E-2</v>
      </c>
      <c r="CH85" s="580">
        <f t="shared" si="1474"/>
        <v>45.503427880988788</v>
      </c>
      <c r="CI85" s="580">
        <f t="shared" si="1475"/>
        <v>9.8098842798112165E-2</v>
      </c>
      <c r="CJ85" s="580">
        <f t="shared" si="1476"/>
        <v>26.602267307961895</v>
      </c>
      <c r="CK85" s="580">
        <f t="shared" si="1477"/>
        <v>6.2489936632599257</v>
      </c>
      <c r="CL85" s="580">
        <f t="shared" si="1478"/>
        <v>7.8647005026668717</v>
      </c>
      <c r="CM85" s="580">
        <f t="shared" si="1479"/>
        <v>0.41350775695756364</v>
      </c>
      <c r="CN85" s="580">
        <f t="shared" si="1480"/>
        <v>0.12162176821249525</v>
      </c>
      <c r="CO85" s="580">
        <f t="shared" si="1481"/>
        <v>0.13251215112048648</v>
      </c>
      <c r="CP85" s="580">
        <f t="shared" si="1482"/>
        <v>20.028593934619927</v>
      </c>
      <c r="CQ85" s="580">
        <f t="shared" si="1483"/>
        <v>0.32599059752605125</v>
      </c>
      <c r="CR85" s="580">
        <f t="shared" si="1484"/>
        <v>4.6929586100893852</v>
      </c>
      <c r="CS85" s="580">
        <f t="shared" si="1485"/>
        <v>2.4936682665669787</v>
      </c>
      <c r="CT85" s="580">
        <f t="shared" si="1486"/>
        <v>0.10903158189865222</v>
      </c>
      <c r="CU85" s="580">
        <f t="shared" si="1487"/>
        <v>61.535233411325699</v>
      </c>
      <c r="CV85" s="580">
        <f t="shared" si="1488"/>
        <v>49.052530824226814</v>
      </c>
      <c r="CW85" s="580">
        <f t="shared" si="1489"/>
        <v>4.1621885034145304E-3</v>
      </c>
      <c r="CX85" s="580">
        <f t="shared" si="1490"/>
        <v>0.81417338502413195</v>
      </c>
      <c r="CY85" s="581">
        <f t="shared" si="1491"/>
        <v>46.561975055239948</v>
      </c>
      <c r="CZ85" s="563">
        <f>DATI!AA82</f>
        <v>279140.322484</v>
      </c>
      <c r="DA85" s="564">
        <f t="shared" si="1492"/>
        <v>764.76800680547944</v>
      </c>
      <c r="DB85" s="565">
        <f t="shared" si="1425"/>
        <v>465.85190099532048</v>
      </c>
      <c r="DC85" s="566">
        <f t="shared" si="1493"/>
        <v>1.2763065780693712</v>
      </c>
      <c r="DD85" s="582">
        <f t="shared" si="1632"/>
        <v>2.1272629094979588E-2</v>
      </c>
      <c r="DE85" s="583">
        <f t="shared" si="1494"/>
        <v>2.1437954167946829E-2</v>
      </c>
      <c r="DF85" s="564">
        <f t="shared" si="1633"/>
        <v>5814.3617840000661</v>
      </c>
      <c r="DG85" s="584">
        <f t="shared" si="1634"/>
        <v>9.7773062591195981</v>
      </c>
      <c r="DH85" s="585">
        <f t="shared" si="1616"/>
        <v>5.949715737714107E-2</v>
      </c>
      <c r="DI85" s="586">
        <f>DATI!AB82+DATI!AG82</f>
        <v>167671.04489964736</v>
      </c>
      <c r="DJ85" s="564">
        <f t="shared" si="1617"/>
        <v>459.37272575245851</v>
      </c>
      <c r="DK85" s="587">
        <f t="shared" si="1426"/>
        <v>279.8229733106711</v>
      </c>
      <c r="DL85" s="588">
        <f t="shared" si="1427"/>
        <v>0.76663828304293447</v>
      </c>
      <c r="DM85" s="589">
        <f t="shared" si="1635"/>
        <v>0.60066938164857231</v>
      </c>
      <c r="DN85" s="590">
        <f t="shared" si="1636"/>
        <v>1.2574965177040579E-2</v>
      </c>
      <c r="DO85" s="590">
        <f t="shared" si="1637"/>
        <v>8.0000000000000071E-3</v>
      </c>
      <c r="DP85" s="590">
        <f t="shared" si="1638"/>
        <v>3.4115096842113689E-2</v>
      </c>
      <c r="DQ85" s="590">
        <f t="shared" si="1639"/>
        <v>3.4282500872116366E-2</v>
      </c>
      <c r="DR85" s="591">
        <f t="shared" si="1640"/>
        <v>5531.409368103632</v>
      </c>
      <c r="DS85" s="591">
        <f t="shared" si="1641"/>
        <v>9.2750591047149555</v>
      </c>
      <c r="DT85" s="592">
        <f t="shared" si="1642"/>
        <v>5.6362696589463857E-2</v>
      </c>
      <c r="DU85" s="593" t="str">
        <f>DATI!AI82</f>
        <v>26/26</v>
      </c>
      <c r="DV85" s="592">
        <f>DATI!AJ82/DATI!AK82</f>
        <v>1</v>
      </c>
      <c r="DW85" s="594">
        <f>DATI!AB82</f>
        <v>164463.18307100001</v>
      </c>
      <c r="DX85" s="564">
        <f t="shared" si="1496"/>
        <v>450.58406320821922</v>
      </c>
      <c r="DY85" s="595">
        <f t="shared" si="1428"/>
        <v>274.46943456819383</v>
      </c>
      <c r="DZ85" s="566">
        <f t="shared" si="1429"/>
        <v>0.75197105361148997</v>
      </c>
      <c r="EA85" s="589">
        <f t="shared" si="1643"/>
        <v>0.58917744884538081</v>
      </c>
      <c r="EB85" s="585">
        <f t="shared" si="1644"/>
        <v>2.215486056900064E-2</v>
      </c>
      <c r="EC85" s="596">
        <f t="shared" si="1645"/>
        <v>111469.27758435265</v>
      </c>
      <c r="ED85" s="597">
        <f t="shared" si="1497"/>
        <v>305.39528105302094</v>
      </c>
      <c r="EE85" s="598">
        <f t="shared" si="1430"/>
        <v>186.02892768464937</v>
      </c>
      <c r="EF85" s="599">
        <f t="shared" si="1431"/>
        <v>0.50966829502643662</v>
      </c>
      <c r="EG85" s="600">
        <f t="shared" si="1498"/>
        <v>2.5448490672547947E-3</v>
      </c>
      <c r="EH85" s="600">
        <f t="shared" si="1499"/>
        <v>2.7071424604222208E-3</v>
      </c>
      <c r="EI85" s="582">
        <f t="shared" si="1500"/>
        <v>0.39933061835142764</v>
      </c>
      <c r="EJ85" s="601">
        <f t="shared" si="1501"/>
        <v>282.9524158964341</v>
      </c>
      <c r="EK85" s="601">
        <f t="shared" si="1502"/>
        <v>0.50224715440461409</v>
      </c>
      <c r="EL85" s="563">
        <f>DATI!AD82</f>
        <v>90437.428001000007</v>
      </c>
      <c r="EM85" s="564">
        <f t="shared" si="1503"/>
        <v>247.77377534520551</v>
      </c>
      <c r="EN85" s="595">
        <f t="shared" si="1432"/>
        <v>150.92927951248657</v>
      </c>
      <c r="EO85" s="566">
        <f t="shared" si="1504"/>
        <v>0.41350487537667552</v>
      </c>
      <c r="EP85" s="582">
        <f t="shared" si="1646"/>
        <v>-1.3492374218805628E-2</v>
      </c>
      <c r="EQ85" s="583">
        <f t="shared" si="1647"/>
        <v>-1.3332676954266853E-2</v>
      </c>
      <c r="ER85" s="582">
        <f t="shared" si="1618"/>
        <v>6.4888233771064535E-2</v>
      </c>
      <c r="ES85" s="564">
        <f t="shared" si="1648"/>
        <v>-1236.9043989999773</v>
      </c>
      <c r="ET85" s="582">
        <f t="shared" si="1505"/>
        <v>0.32398553958890614</v>
      </c>
      <c r="EU85" s="584">
        <f t="shared" si="1649"/>
        <v>-2.0394830959522494</v>
      </c>
      <c r="EV85" s="563">
        <f>DATI!AE82</f>
        <v>19125.487410000002</v>
      </c>
      <c r="EW85" s="564">
        <f t="shared" si="1506"/>
        <v>52.39859564383562</v>
      </c>
      <c r="EX85" s="595">
        <f t="shared" si="1433"/>
        <v>31.918157105092757</v>
      </c>
      <c r="EY85" s="566">
        <f t="shared" si="1434"/>
        <v>8.744700576737742E-2</v>
      </c>
      <c r="EZ85" s="582">
        <f t="shared" si="1650"/>
        <v>9.824393769808237E-3</v>
      </c>
      <c r="FA85" s="583">
        <f t="shared" si="1651"/>
        <v>9.9878655860771385E-3</v>
      </c>
      <c r="FB85" s="564">
        <f t="shared" si="1652"/>
        <v>186.06831100000272</v>
      </c>
      <c r="FC85" s="584">
        <f t="shared" si="1653"/>
        <v>0.31564167628486217</v>
      </c>
      <c r="FD85" s="564">
        <f>DATI!AG82</f>
        <v>3207.8618286473647</v>
      </c>
      <c r="FE85" s="582">
        <f t="shared" si="1507"/>
        <v>1.1491932803191612E-2</v>
      </c>
      <c r="FF85" s="564">
        <f t="shared" si="1654"/>
        <v>15917.625581352637</v>
      </c>
      <c r="FG85" s="582">
        <f t="shared" si="1619"/>
        <v>2.6564618362615464E-2</v>
      </c>
      <c r="FH85" s="563">
        <f>DATI!AF82</f>
        <v>5114.2240019999999</v>
      </c>
      <c r="FI85" s="564">
        <f t="shared" si="1620"/>
        <v>14.011572608219177</v>
      </c>
      <c r="FJ85" s="590">
        <f t="shared" si="1508"/>
        <v>1.8321337299068076E-2</v>
      </c>
      <c r="FK85" s="590">
        <f t="shared" si="1621"/>
        <v>-9.8595581956080636E-3</v>
      </c>
      <c r="FL85" s="602">
        <f>DATI!AL82</f>
        <v>2026.4631377223454</v>
      </c>
      <c r="FM85" s="603" t="str">
        <f>DATI!AM82</f>
        <v>10/10</v>
      </c>
      <c r="FN85" s="604">
        <f>DATI!AN82/DATI!AO82</f>
        <v>1</v>
      </c>
      <c r="FO85" s="567">
        <f t="shared" si="1622"/>
        <v>0.39624059034760001</v>
      </c>
      <c r="FP85" s="605">
        <f t="shared" si="1509"/>
        <v>7.2596575073402376E-3</v>
      </c>
      <c r="FQ85" s="567">
        <f t="shared" si="1623"/>
        <v>-0.16995997424245973</v>
      </c>
      <c r="FR85" s="563">
        <f>DATI!AP82</f>
        <v>12295.760299000001</v>
      </c>
      <c r="FS85" s="606">
        <f>DATI!AQ82</f>
        <v>25.250998999999997</v>
      </c>
      <c r="FT85" s="606">
        <f>DATI!AR82</f>
        <v>7099.1572999999962</v>
      </c>
      <c r="FU85" s="576">
        <f>DATI!AS82/1000</f>
        <v>98.078409000000008</v>
      </c>
      <c r="FV85" s="577">
        <f>DATI!AT82/1000</f>
        <v>955.76600000000008</v>
      </c>
      <c r="FW85" s="577">
        <f>DATI!AU82/1000</f>
        <v>27.176548999999998</v>
      </c>
      <c r="FX85" s="577">
        <f>DATI!AV82/1000</f>
        <v>27264.976000000002</v>
      </c>
      <c r="FY85" s="577">
        <f>DATI!AW82/1000</f>
        <v>58.849209000000002</v>
      </c>
      <c r="FZ85" s="577">
        <f>DATI!AX82/1000</f>
        <v>15940.18498</v>
      </c>
      <c r="GA85" s="577">
        <f>DATI!AY82/1000</f>
        <v>4065.4209989999999</v>
      </c>
      <c r="GB85" s="577">
        <f>DATI!AZ82/1000</f>
        <v>4712.5600000000004</v>
      </c>
      <c r="GC85" s="577">
        <f>DATI!BA82/1000</f>
        <v>247.77550199999996</v>
      </c>
      <c r="GD85" s="577">
        <f>DATI!BB82/1000</f>
        <v>87.838739999999987</v>
      </c>
      <c r="GE85" s="577">
        <f>DATI!BC82/1000</f>
        <v>79.422110999999987</v>
      </c>
      <c r="GF85" s="577">
        <f>DATI!BD82/1000</f>
        <v>12001.213599999999</v>
      </c>
      <c r="GG85" s="577">
        <f>DATI!BE82/1000</f>
        <v>195.33487000000002</v>
      </c>
      <c r="GH85" s="577">
        <f>DATI!BF82/1000</f>
        <v>2812.0395709999998</v>
      </c>
      <c r="GI85" s="577">
        <f>DATI!BG82/1000</f>
        <v>0.26700000000000002</v>
      </c>
      <c r="GJ85" s="577">
        <f>DATI!BH82/1000</f>
        <v>1494.2159999999999</v>
      </c>
      <c r="GK85" s="577">
        <f>DATI!BI82/1000</f>
        <v>65.481199999999987</v>
      </c>
      <c r="GL85" s="577">
        <f>DATI!BJ82/1000</f>
        <v>36573.638000999999</v>
      </c>
      <c r="GM85" s="577">
        <f>DATI!BK82/1000</f>
        <v>29392.472680000003</v>
      </c>
      <c r="GN85" s="577">
        <f>DATI!BL82/1000</f>
        <v>2.4940000000000002</v>
      </c>
      <c r="GO85" s="577">
        <f>DATI!BM82/1000</f>
        <v>487.85594899999995</v>
      </c>
      <c r="GP85" s="578">
        <f>DATI!BN82/1000</f>
        <v>27900.121700999996</v>
      </c>
      <c r="GQ85" s="579">
        <f>DATI!BO82/1000</f>
        <v>25.615548999999998</v>
      </c>
      <c r="GR85" s="580">
        <f>DATI!BP82/1000</f>
        <v>0</v>
      </c>
      <c r="GS85" s="580">
        <f>DATI!BQ82/1000</f>
        <v>0.27600000000000002</v>
      </c>
      <c r="GT85" s="580">
        <f>DATI!BR82/1000</f>
        <v>0.73899999999999999</v>
      </c>
      <c r="GU85" s="580">
        <f>DATI!BS82/1000</f>
        <v>7.0000000000000007E-2</v>
      </c>
      <c r="GV85" s="580">
        <f>DATI!BT82/1000</f>
        <v>0</v>
      </c>
      <c r="GW85" s="580">
        <f>DATI!BU82/1000</f>
        <v>0.47599999999999998</v>
      </c>
      <c r="GX85" s="581">
        <f>DATI!BV82/1000</f>
        <v>0</v>
      </c>
      <c r="GY85" s="579">
        <f t="shared" si="1514"/>
        <v>0.16368116534602575</v>
      </c>
      <c r="GZ85" s="580">
        <f t="shared" si="1515"/>
        <v>1.5950594455310714</v>
      </c>
      <c r="HA85" s="580">
        <f t="shared" si="1516"/>
        <v>4.5354418528581249E-2</v>
      </c>
      <c r="HB85" s="580">
        <f t="shared" si="1517"/>
        <v>45.501992643573814</v>
      </c>
      <c r="HC85" s="580">
        <f t="shared" si="1518"/>
        <v>9.8212309997930597E-2</v>
      </c>
      <c r="HD85" s="580">
        <f t="shared" si="1519"/>
        <v>26.602267307961895</v>
      </c>
      <c r="HE85" s="580">
        <f t="shared" si="1520"/>
        <v>6.7847027039205345</v>
      </c>
      <c r="HF85" s="580">
        <f t="shared" si="1521"/>
        <v>7.8647005026668717</v>
      </c>
      <c r="HG85" s="580">
        <f t="shared" si="1522"/>
        <v>0.41350775695756364</v>
      </c>
      <c r="HH85" s="580">
        <f t="shared" si="1523"/>
        <v>0.14659237922310264</v>
      </c>
      <c r="HI85" s="580">
        <f t="shared" si="1524"/>
        <v>0.13254602939900265</v>
      </c>
      <c r="HJ85" s="580">
        <f t="shared" si="1525"/>
        <v>20.028593934619927</v>
      </c>
      <c r="HK85" s="580">
        <f t="shared" si="1526"/>
        <v>0.32599059752605125</v>
      </c>
      <c r="HL85" s="580">
        <f t="shared" si="1527"/>
        <v>4.6929586100893852</v>
      </c>
      <c r="HM85" s="580">
        <f t="shared" si="1528"/>
        <v>4.4559115092689637E-4</v>
      </c>
      <c r="HN85" s="580">
        <f t="shared" si="1529"/>
        <v>2.4936682665669787</v>
      </c>
      <c r="HO85" s="580">
        <f t="shared" si="1530"/>
        <v>0.10928031188042801</v>
      </c>
      <c r="HP85" s="580">
        <f t="shared" si="1531"/>
        <v>61.037039140259417</v>
      </c>
      <c r="HQ85" s="580">
        <f t="shared" si="1532"/>
        <v>49.052530824226814</v>
      </c>
      <c r="HR85" s="580">
        <f t="shared" si="1533"/>
        <v>4.1621885034145304E-3</v>
      </c>
      <c r="HS85" s="580">
        <f t="shared" si="1533"/>
        <v>0.81417338502413195</v>
      </c>
      <c r="HT85" s="581">
        <f t="shared" si="1534"/>
        <v>46.561975055239948</v>
      </c>
      <c r="HU85" s="607">
        <f t="shared" si="1624"/>
        <v>111469.27758435257</v>
      </c>
      <c r="HV85" s="608">
        <f t="shared" si="1625"/>
        <v>96311.29900299992</v>
      </c>
      <c r="HW85" s="609">
        <f t="shared" si="1655"/>
        <v>15590.449037568515</v>
      </c>
      <c r="HX85" s="610">
        <f>DATI!CQ82</f>
        <v>15583.771999999999</v>
      </c>
      <c r="HY85" s="610">
        <f>DATI!CT82</f>
        <v>6.6770375685151535</v>
      </c>
      <c r="HZ85" s="611">
        <f t="shared" si="1535"/>
        <v>0.8059425579861349</v>
      </c>
      <c r="IA85" s="611">
        <f t="shared" si="1536"/>
        <v>5.5851655177700604E-2</v>
      </c>
      <c r="IB85" s="582">
        <f t="shared" si="1626"/>
        <v>0.1398631925803116</v>
      </c>
      <c r="IC85" s="610">
        <f>DATI!CV82</f>
        <v>24.017440715432166</v>
      </c>
      <c r="ID85" s="612">
        <f t="shared" si="1627"/>
        <v>15614.466478283946</v>
      </c>
      <c r="IE85" s="613">
        <f t="shared" si="1537"/>
        <v>5.5937695920584708E-2</v>
      </c>
      <c r="IF85" s="613">
        <f t="shared" si="1538"/>
        <v>0.14007865500400279</v>
      </c>
      <c r="IG85" s="609">
        <f t="shared" si="1656"/>
        <v>15590.44903756852</v>
      </c>
      <c r="IH85" s="590">
        <f t="shared" si="1435"/>
        <v>5.4466511020052531E-2</v>
      </c>
      <c r="II85" s="610">
        <f>DATI!CX82</f>
        <v>15583.772000000004</v>
      </c>
      <c r="IJ85" s="610">
        <f>DATI!DA82</f>
        <v>6.6770375685151508</v>
      </c>
      <c r="IK85" s="615">
        <f>DATI!CS82</f>
        <v>17188.638581352621</v>
      </c>
      <c r="IL85" s="594">
        <f t="shared" si="1628"/>
        <v>15309.868556106507</v>
      </c>
      <c r="IM85" s="594">
        <f t="shared" si="1629"/>
        <v>15203.508557691395</v>
      </c>
      <c r="IN85" s="582">
        <f t="shared" si="1540"/>
        <v>5.4846495912406389E-2</v>
      </c>
      <c r="IO85" s="582">
        <f t="shared" si="1541"/>
        <v>0.13734608214824942</v>
      </c>
      <c r="IP85" s="609">
        <f t="shared" si="1657"/>
        <v>151.88997475388624</v>
      </c>
      <c r="IQ85" s="590">
        <f t="shared" si="1436"/>
        <v>5.3064007097118778E-4</v>
      </c>
      <c r="IR85" s="610">
        <f>DATI!CZ82</f>
        <v>2030.66</v>
      </c>
      <c r="IS85" s="594">
        <f t="shared" si="1658"/>
        <v>80568.959990677555</v>
      </c>
      <c r="IT85" s="615">
        <f>DATI!CR82</f>
        <v>78696.867002999963</v>
      </c>
      <c r="IU85" s="617">
        <f>DATI!CU82</f>
        <v>1872.0929876775986</v>
      </c>
      <c r="IV85" s="582">
        <f t="shared" si="1543"/>
        <v>-6.3787063420674361E-2</v>
      </c>
      <c r="IW85" s="590">
        <f t="shared" si="1544"/>
        <v>0.28863246726132041</v>
      </c>
      <c r="IX85" s="582">
        <f t="shared" si="1545"/>
        <v>0.72279072527143895</v>
      </c>
      <c r="IY85" s="615">
        <f>DATI!CW82</f>
        <v>82.342557699680327</v>
      </c>
      <c r="IZ85" s="618">
        <f t="shared" si="1630"/>
        <v>80651.302548377236</v>
      </c>
      <c r="JA85" s="619">
        <f t="shared" si="1546"/>
        <v>0.28892745351399413</v>
      </c>
      <c r="JB85" s="619">
        <f t="shared" si="1547"/>
        <v>0.72352942708672052</v>
      </c>
      <c r="JC85" s="620">
        <f t="shared" si="1659"/>
        <v>80568.959990677511</v>
      </c>
      <c r="JD85" s="590">
        <f t="shared" si="1437"/>
        <v>0.2814742626483584</v>
      </c>
      <c r="JE85" s="610">
        <f>DATI!CY82</f>
        <v>78696.867002999919</v>
      </c>
      <c r="JF85" s="610">
        <f>DATI!DB82</f>
        <v>1872.0929876775988</v>
      </c>
      <c r="JG85" s="586">
        <f t="shared" si="1549"/>
        <v>162261.21328619873</v>
      </c>
      <c r="JH85" s="566">
        <f t="shared" si="1438"/>
        <v>270.79460965914569</v>
      </c>
      <c r="JI85" s="589">
        <f t="shared" si="1550"/>
        <v>0.58128905147875709</v>
      </c>
      <c r="JJ85" s="603" t="str">
        <f>DATI!CN82</f>
        <v>13/18</v>
      </c>
      <c r="JK85" s="604">
        <f>DATI!CO82/DATI!CP82</f>
        <v>0.9399079592413897</v>
      </c>
      <c r="JL85" s="621">
        <f t="shared" si="1551"/>
        <v>2.8862484699530788E-2</v>
      </c>
      <c r="JM85" s="622">
        <f t="shared" si="1552"/>
        <v>7.4317624778380892E-3</v>
      </c>
      <c r="JN85" s="623">
        <f t="shared" si="1553"/>
        <v>242830.17327687627</v>
      </c>
      <c r="JO85" s="594">
        <f t="shared" si="1554"/>
        <v>242912.51583457596</v>
      </c>
      <c r="JP85" s="589">
        <f t="shared" si="1555"/>
        <v>0.8699215187400775</v>
      </c>
      <c r="JQ85" s="590">
        <f t="shared" si="1556"/>
        <v>-2.1935589440952974E-2</v>
      </c>
      <c r="JR85" s="624">
        <f t="shared" si="1557"/>
        <v>0.87021650499275116</v>
      </c>
      <c r="JS85" s="585">
        <f t="shared" si="1558"/>
        <v>-2.1640603188279317E-2</v>
      </c>
      <c r="JT85" s="576">
        <f>DATI!BW82</f>
        <v>26015.71683319904</v>
      </c>
      <c r="JU85" s="577">
        <f>DATI!BX82</f>
        <v>27729.959781693844</v>
      </c>
      <c r="JV85" s="577">
        <f>DATI!BY82</f>
        <v>12255.198075796856</v>
      </c>
      <c r="JW85" s="577">
        <f>DATI!BZ82</f>
        <v>36573.638000999999</v>
      </c>
      <c r="JX85" s="577">
        <f>DATI!CA82</f>
        <v>29392.472680000003</v>
      </c>
      <c r="JY85" s="577">
        <f>DATI!CB82</f>
        <v>15231.612935997169</v>
      </c>
      <c r="JZ85" s="577">
        <f>DATI!CC82</f>
        <v>4226.3391489296</v>
      </c>
      <c r="KA85" s="577">
        <f>DATI!CD82</f>
        <v>38.585030444214119</v>
      </c>
      <c r="KB85" s="577">
        <f>DATI!CE82</f>
        <v>2530.8355468557525</v>
      </c>
      <c r="KC85" s="577">
        <f>DATI!CF82</f>
        <v>0</v>
      </c>
      <c r="KD85" s="577">
        <f>DATI!CG82</f>
        <v>629.399269</v>
      </c>
      <c r="KE85" s="577">
        <f>DATI!CH82</f>
        <v>96.116842690697183</v>
      </c>
      <c r="KF85" s="577">
        <f>DATI!CI82</f>
        <v>86.081966875390989</v>
      </c>
      <c r="KG85" s="577">
        <f>DATI!CJ82</f>
        <v>242.81999668594267</v>
      </c>
      <c r="KH85" s="577">
        <f>DATI!CK82</f>
        <v>1344.7943643751144</v>
      </c>
      <c r="KI85" s="577">
        <f>DATI!CL82</f>
        <v>1262.7171152853409</v>
      </c>
      <c r="KJ85" s="625">
        <f t="shared" si="1439"/>
        <v>43.417128111960267</v>
      </c>
      <c r="KK85" s="626">
        <f t="shared" si="1560"/>
        <v>3.8879744707554357E-3</v>
      </c>
      <c r="KL85" s="627">
        <f t="shared" si="1440"/>
        <v>46.277995109668566</v>
      </c>
      <c r="KM85" s="626">
        <f t="shared" si="1561"/>
        <v>1.5997707719167746E-2</v>
      </c>
      <c r="KN85" s="627">
        <f t="shared" si="1441"/>
        <v>20.452463728207515</v>
      </c>
      <c r="KO85" s="626">
        <f t="shared" si="1562"/>
        <v>3.6798737184204601E-2</v>
      </c>
      <c r="KP85" s="627">
        <f t="shared" si="1442"/>
        <v>61.037039140259417</v>
      </c>
      <c r="KQ85" s="626">
        <f t="shared" si="1563"/>
        <v>9.5671702864534483E-2</v>
      </c>
      <c r="KR85" s="627">
        <f t="shared" si="1443"/>
        <v>49.052530824226814</v>
      </c>
      <c r="KS85" s="626">
        <f t="shared" si="1564"/>
        <v>3.8488760412076072E-2</v>
      </c>
      <c r="KT85" s="627">
        <f t="shared" si="1444"/>
        <v>25.419745088479331</v>
      </c>
      <c r="KU85" s="626">
        <f t="shared" si="1565"/>
        <v>6.7961108994533545E-2</v>
      </c>
      <c r="KV85" s="627">
        <f t="shared" si="1445"/>
        <v>7.0532559010447189</v>
      </c>
      <c r="KW85" s="626">
        <f t="shared" si="1566"/>
        <v>5.9765408840739789E-2</v>
      </c>
      <c r="KX85" s="627">
        <f t="shared" si="1446"/>
        <v>6.4393813199201136E-2</v>
      </c>
      <c r="KY85" s="626">
        <f t="shared" si="1567"/>
        <v>0.1414267084389354</v>
      </c>
      <c r="KZ85" s="627">
        <f t="shared" si="1447"/>
        <v>4.2236626371915946</v>
      </c>
      <c r="LA85" s="626">
        <f t="shared" si="1568"/>
        <v>2.4249795982147101E-2</v>
      </c>
      <c r="LB85" s="628" t="s">
        <v>177</v>
      </c>
      <c r="LC85" s="629" t="s">
        <v>177</v>
      </c>
      <c r="LD85" s="627">
        <f t="shared" si="1448"/>
        <v>1.0503923021208135</v>
      </c>
      <c r="LE85" s="626">
        <f t="shared" si="1569"/>
        <v>4.1577162362716448E-2</v>
      </c>
      <c r="LF85" s="627">
        <f t="shared" si="1449"/>
        <v>0.16040754516107567</v>
      </c>
      <c r="LG85" s="626">
        <f t="shared" si="1570"/>
        <v>-2.0486240050243486E-2</v>
      </c>
      <c r="LH85" s="627">
        <f t="shared" si="1450"/>
        <v>0.14366053443466831</v>
      </c>
      <c r="LI85" s="626">
        <f t="shared" si="1571"/>
        <v>-1.63529760099245E-2</v>
      </c>
      <c r="LJ85" s="627">
        <f t="shared" si="1451"/>
        <v>0.40523760970544698</v>
      </c>
      <c r="LK85" s="626">
        <f t="shared" si="1572"/>
        <v>6.6704993251427744E-2</v>
      </c>
      <c r="LL85" s="627">
        <f t="shared" si="1452"/>
        <v>2.2443013804565966</v>
      </c>
      <c r="LM85" s="626">
        <f t="shared" si="1573"/>
        <v>-4.9750788088863018E-2</v>
      </c>
      <c r="LN85" s="627">
        <f t="shared" si="1453"/>
        <v>2.1073242423036911</v>
      </c>
      <c r="LO85" s="630">
        <f t="shared" si="1574"/>
        <v>-6.8583131913084475E-2</v>
      </c>
      <c r="LP85" s="631">
        <f t="shared" si="1575"/>
        <v>9.3199422432745205E-2</v>
      </c>
      <c r="LQ85" s="632">
        <f t="shared" si="1576"/>
        <v>9.934057371193046E-2</v>
      </c>
      <c r="LR85" s="632">
        <f t="shared" si="1577"/>
        <v>4.3903360026028876E-2</v>
      </c>
      <c r="LS85" s="632">
        <f t="shared" si="1578"/>
        <v>0.13102241079160593</v>
      </c>
      <c r="LT85" s="632">
        <f t="shared" si="1579"/>
        <v>0.10529640583074394</v>
      </c>
      <c r="LU85" s="632">
        <f t="shared" si="1580"/>
        <v>5.4566150817821124E-2</v>
      </c>
      <c r="LV85" s="632">
        <f t="shared" si="1581"/>
        <v>1.5140554081619106E-2</v>
      </c>
      <c r="LW85" s="632">
        <f t="shared" si="1582"/>
        <v>1.3822807862674791E-4</v>
      </c>
      <c r="LX85" s="633">
        <f t="shared" si="1583"/>
        <v>9.0665351545576763E-3</v>
      </c>
      <c r="LY85" s="634" t="s">
        <v>177</v>
      </c>
      <c r="LZ85" s="633">
        <f t="shared" si="1584"/>
        <v>2.2547773227426732E-3</v>
      </c>
      <c r="MA85" s="633">
        <f t="shared" si="1585"/>
        <v>3.443316316158748E-4</v>
      </c>
      <c r="MB85" s="633">
        <f t="shared" si="1586"/>
        <v>3.0838241537220088E-4</v>
      </c>
      <c r="MC85" s="633">
        <f t="shared" si="1587"/>
        <v>8.6988506183968044E-4</v>
      </c>
      <c r="MD85" s="633">
        <f t="shared" si="1588"/>
        <v>4.817628468750502E-3</v>
      </c>
      <c r="ME85" s="633">
        <f t="shared" si="1589"/>
        <v>4.5235926649677006E-3</v>
      </c>
      <c r="MF85" s="631">
        <f t="shared" si="1590"/>
        <v>0.15818565801421863</v>
      </c>
      <c r="MG85" s="632">
        <f t="shared" si="1591"/>
        <v>0.16860892063436841</v>
      </c>
      <c r="MH85" s="632">
        <f t="shared" si="1592"/>
        <v>7.4516361941664444E-2</v>
      </c>
      <c r="MI85" s="632">
        <f t="shared" si="1593"/>
        <v>0.22238191744842298</v>
      </c>
      <c r="MJ85" s="632">
        <f t="shared" si="1594"/>
        <v>0.17871764446703581</v>
      </c>
      <c r="MK85" s="632">
        <f t="shared" si="1595"/>
        <v>9.261411977792966E-2</v>
      </c>
      <c r="ML85" s="632">
        <f t="shared" si="1596"/>
        <v>2.5697782749985187E-2</v>
      </c>
      <c r="MM85" s="632">
        <f t="shared" si="1597"/>
        <v>2.3461196435409297E-4</v>
      </c>
      <c r="MN85" s="633">
        <f t="shared" si="1598"/>
        <v>1.5388462630953528E-2</v>
      </c>
      <c r="MO85" s="634" t="s">
        <v>177</v>
      </c>
      <c r="MP85" s="633">
        <f t="shared" si="1599"/>
        <v>3.8269918971973412E-3</v>
      </c>
      <c r="MQ85" s="633">
        <f t="shared" si="1600"/>
        <v>5.8442771747402463E-4</v>
      </c>
      <c r="MR85" s="633">
        <f t="shared" si="1601"/>
        <v>5.2341177683657477E-4</v>
      </c>
      <c r="MS85" s="633">
        <f t="shared" si="1602"/>
        <v>1.4764398459995477E-3</v>
      </c>
      <c r="MT85" s="633">
        <f t="shared" si="1603"/>
        <v>8.1768718035486188E-3</v>
      </c>
      <c r="MU85" s="633">
        <f t="shared" si="1604"/>
        <v>7.6778102655365504E-3</v>
      </c>
      <c r="MV85" s="586">
        <f t="shared" si="1454"/>
        <v>169528.86744019875</v>
      </c>
      <c r="MW85" s="566">
        <f t="shared" si="1455"/>
        <v>270.79460965914569</v>
      </c>
      <c r="MX85" s="624">
        <f t="shared" si="1456"/>
        <v>0.59226298770472652</v>
      </c>
      <c r="MY85" s="1471"/>
      <c r="MZ85" s="583"/>
      <c r="NA85" s="1472"/>
      <c r="NB85" s="623">
        <f t="shared" si="1605"/>
        <v>250097.82743087629</v>
      </c>
      <c r="NC85" s="615">
        <f t="shared" si="1606"/>
        <v>250180.16998857597</v>
      </c>
      <c r="ND85" s="589">
        <f t="shared" si="1457"/>
        <v>0.87373725035308503</v>
      </c>
      <c r="NE85" s="638">
        <f t="shared" si="1458"/>
        <v>0.87402492082463856</v>
      </c>
    </row>
    <row r="86" spans="1:369" ht="8.25" customHeight="1" outlineLevel="1" x14ac:dyDescent="0.2">
      <c r="A86" s="477" t="s">
        <v>181</v>
      </c>
      <c r="B86" s="478">
        <f>DATI!D83</f>
        <v>115</v>
      </c>
      <c r="C86" s="1515">
        <f>DATI!F83/DATI!E83</f>
        <v>0.99130434782608701</v>
      </c>
      <c r="D86" s="479">
        <f>DATI!G83</f>
        <v>358955</v>
      </c>
      <c r="E86" s="480">
        <f t="shared" si="1631"/>
        <v>3.5679375749335974E-2</v>
      </c>
      <c r="F86" s="1039">
        <f t="shared" si="1459"/>
        <v>1.2356629624670863E-3</v>
      </c>
      <c r="G86" s="482">
        <f>DATI!H83</f>
        <v>170952.19450000001</v>
      </c>
      <c r="H86" s="483">
        <f t="shared" si="1418"/>
        <v>468.36217671232879</v>
      </c>
      <c r="I86" s="484">
        <f t="shared" si="1419"/>
        <v>476.24965385633294</v>
      </c>
      <c r="J86" s="485">
        <f t="shared" si="1460"/>
        <v>1.3047935722091313</v>
      </c>
      <c r="K86" s="486">
        <f t="shared" si="1420"/>
        <v>1.5186016924759821E-2</v>
      </c>
      <c r="L86" s="486">
        <f t="shared" si="1607"/>
        <v>1.3933137300579351E-2</v>
      </c>
      <c r="M86" s="486">
        <f t="shared" si="1461"/>
        <v>3.5494271943492368E-2</v>
      </c>
      <c r="N86" s="487">
        <f>DATI!I83</f>
        <v>37232.459000000003</v>
      </c>
      <c r="O86" s="487"/>
      <c r="P86" s="487">
        <f>DATI!J83</f>
        <v>10311.290999999999</v>
      </c>
      <c r="Q86" s="483">
        <f>DATI!K83</f>
        <v>10249.98</v>
      </c>
      <c r="R86" s="483">
        <f>DATI!L83</f>
        <v>61.311</v>
      </c>
      <c r="S86" s="483">
        <f t="shared" si="1608"/>
        <v>-3.0553337637684308E-13</v>
      </c>
      <c r="T86" s="487">
        <f>DATI!M83</f>
        <v>3893.0520000000001</v>
      </c>
      <c r="U86" s="483">
        <f>DATI!N83</f>
        <v>3893.0520000000001</v>
      </c>
      <c r="V86" s="483">
        <f>DATI!O83</f>
        <v>0</v>
      </c>
      <c r="W86" s="488">
        <f t="shared" si="1609"/>
        <v>0</v>
      </c>
      <c r="X86" s="489">
        <f>DATI!P83</f>
        <v>115217.6395</v>
      </c>
      <c r="Y86" s="483">
        <f>DATI!Q83</f>
        <v>5341.59</v>
      </c>
      <c r="Z86" s="487">
        <f>DATI!R83</f>
        <v>4085.5929999999998</v>
      </c>
      <c r="AA86" s="487">
        <f>DATI!U83</f>
        <v>212.16</v>
      </c>
      <c r="AB86" s="487">
        <f>DATI!V83</f>
        <v>0</v>
      </c>
      <c r="AC86" s="487">
        <f>DATI!W83</f>
        <v>133658.42449999999</v>
      </c>
      <c r="AD86" s="484">
        <f t="shared" si="1421"/>
        <v>372.35426306918697</v>
      </c>
      <c r="AE86" s="486">
        <f t="shared" si="1610"/>
        <v>1.4807931326926649E-2</v>
      </c>
      <c r="AF86" s="486">
        <f t="shared" si="1611"/>
        <v>1.3555518312543931E-2</v>
      </c>
      <c r="AG86" s="490">
        <f t="shared" si="1422"/>
        <v>0.78184678992231349</v>
      </c>
      <c r="AH86" s="491">
        <f t="shared" si="1612"/>
        <v>37293.770000000004</v>
      </c>
      <c r="AI86" s="483">
        <f t="shared" si="1613"/>
        <v>102.17471232876713</v>
      </c>
      <c r="AJ86" s="484">
        <f t="shared" si="1423"/>
        <v>103.89539078714604</v>
      </c>
      <c r="AK86" s="485">
        <f t="shared" si="1424"/>
        <v>0.28464490626615352</v>
      </c>
      <c r="AL86" s="486">
        <f t="shared" si="1614"/>
        <v>1.654336815980308E-2</v>
      </c>
      <c r="AM86" s="486">
        <f t="shared" si="1615"/>
        <v>1.5288813376906081E-2</v>
      </c>
      <c r="AN86" s="492">
        <f>DATI!EH83/1000</f>
        <v>0</v>
      </c>
      <c r="AO86" s="493">
        <f>DATI!EI83/1000</f>
        <v>0</v>
      </c>
      <c r="AP86" s="493">
        <f>DATI!EJ83/1000</f>
        <v>0</v>
      </c>
      <c r="AQ86" s="493">
        <f>DATI!EK83/1000</f>
        <v>0</v>
      </c>
      <c r="AR86" s="493">
        <f>DATI!EL83/1000</f>
        <v>0</v>
      </c>
      <c r="AS86" s="493">
        <f>DATI!EM83/1000</f>
        <v>0</v>
      </c>
      <c r="AT86" s="493"/>
      <c r="AU86" s="494"/>
      <c r="AV86" s="494"/>
      <c r="AW86" s="493"/>
      <c r="AX86" s="494"/>
      <c r="AY86" s="494"/>
      <c r="AZ86" s="494"/>
      <c r="BA86" s="494"/>
      <c r="BB86" s="495">
        <f>DATI!DE83/1000</f>
        <v>9.9260000000000002</v>
      </c>
      <c r="BC86" s="496">
        <f>DATI!DF83/1000</f>
        <v>0</v>
      </c>
      <c r="BD86" s="493">
        <f>DATI!DG83/1000</f>
        <v>2.379</v>
      </c>
      <c r="BE86" s="496">
        <f>DATI!DH83/1000</f>
        <v>20570.798999999999</v>
      </c>
      <c r="BF86" s="496">
        <f>DATI!DI83/1000</f>
        <v>35.480499999999999</v>
      </c>
      <c r="BG86" s="496">
        <f>DATI!DJ83/1000</f>
        <v>7726.5290000000005</v>
      </c>
      <c r="BH86" s="496">
        <f>DATI!DK83/1000</f>
        <v>2241.5279999999998</v>
      </c>
      <c r="BI86" s="496">
        <f>DATI!DL83/1000</f>
        <v>18755.8</v>
      </c>
      <c r="BJ86" s="496">
        <f>DATI!DM83/1000</f>
        <v>123.16</v>
      </c>
      <c r="BK86" s="496">
        <f>DATI!DN83/1000</f>
        <v>20.186</v>
      </c>
      <c r="BL86" s="496">
        <f>DATI!DO83/1000</f>
        <v>34.981999999999999</v>
      </c>
      <c r="BM86" s="496">
        <f>DATI!DP83/1000</f>
        <v>9815.7199999999993</v>
      </c>
      <c r="BN86" s="496">
        <f>DATI!DQ83/1000</f>
        <v>145.601</v>
      </c>
      <c r="BO86" s="496">
        <f>DATI!DR83/1000</f>
        <v>2105.8180000000002</v>
      </c>
      <c r="BP86" s="496">
        <f>DATI!DS83/1000</f>
        <v>815.45500000000004</v>
      </c>
      <c r="BQ86" s="496">
        <f>DATI!DT83/1000</f>
        <v>18.718</v>
      </c>
      <c r="BR86" s="496">
        <f>DATI!DU83/1000</f>
        <v>26891.043000000001</v>
      </c>
      <c r="BS86" s="496">
        <f>DATI!DV83/1000</f>
        <v>25465.49</v>
      </c>
      <c r="BT86" s="496">
        <f>DATI!DW83/1000</f>
        <v>1.6859999999999999</v>
      </c>
      <c r="BU86" s="496">
        <f>DATI!DX83/1000</f>
        <v>238.16900000000001</v>
      </c>
      <c r="BV86" s="497">
        <f>DATI!DY83/1000</f>
        <v>199.17</v>
      </c>
      <c r="BW86" s="498">
        <f>DATI!DZ83/1000</f>
        <v>2.379</v>
      </c>
      <c r="BX86" s="499">
        <f>DATI!EA83/1000</f>
        <v>0</v>
      </c>
      <c r="BY86" s="499">
        <f>DATI!EB83/1000</f>
        <v>0</v>
      </c>
      <c r="BZ86" s="499">
        <f>DATI!EC83/1000</f>
        <v>0</v>
      </c>
      <c r="CA86" s="499">
        <f>DATI!ED83/1000</f>
        <v>0</v>
      </c>
      <c r="CB86" s="499">
        <f>DATI!EE83/1000</f>
        <v>0</v>
      </c>
      <c r="CC86" s="499">
        <f>DATI!EF83/1000</f>
        <v>0</v>
      </c>
      <c r="CD86" s="500">
        <f>DATI!EG83/1000</f>
        <v>0</v>
      </c>
      <c r="CE86" s="498">
        <f t="shared" si="1471"/>
        <v>2.7652491259350057E-2</v>
      </c>
      <c r="CF86" s="499">
        <f t="shared" si="1472"/>
        <v>0</v>
      </c>
      <c r="CG86" s="499">
        <f t="shared" si="1473"/>
        <v>6.6275717011881714E-3</v>
      </c>
      <c r="CH86" s="499">
        <f t="shared" si="1474"/>
        <v>57.307459152261423</v>
      </c>
      <c r="CI86" s="499">
        <f t="shared" si="1475"/>
        <v>9.8843866222785584E-2</v>
      </c>
      <c r="CJ86" s="499">
        <f t="shared" si="1476"/>
        <v>21.525063030184842</v>
      </c>
      <c r="CK86" s="499">
        <f t="shared" si="1477"/>
        <v>6.2445933334261952</v>
      </c>
      <c r="CL86" s="499">
        <f t="shared" si="1478"/>
        <v>52.251117828140018</v>
      </c>
      <c r="CM86" s="499">
        <f t="shared" si="1479"/>
        <v>0.3431070747029572</v>
      </c>
      <c r="CN86" s="499">
        <f t="shared" si="1480"/>
        <v>5.6235461269518464E-2</v>
      </c>
      <c r="CO86" s="499">
        <f t="shared" si="1481"/>
        <v>9.7455112757866585E-2</v>
      </c>
      <c r="CP86" s="499">
        <f t="shared" si="1482"/>
        <v>27.345266119708597</v>
      </c>
      <c r="CQ86" s="499">
        <f t="shared" si="1483"/>
        <v>0.40562466047276119</v>
      </c>
      <c r="CR86" s="499">
        <f t="shared" si="1484"/>
        <v>5.8665236589544651</v>
      </c>
      <c r="CS86" s="499">
        <f t="shared" si="1485"/>
        <v>2.2717471549358557</v>
      </c>
      <c r="CT86" s="499">
        <f t="shared" si="1486"/>
        <v>5.2145812149155188E-2</v>
      </c>
      <c r="CU86" s="499">
        <f t="shared" si="1487"/>
        <v>74.914802691145127</v>
      </c>
      <c r="CV86" s="499">
        <f t="shared" si="1488"/>
        <v>70.943405162206957</v>
      </c>
      <c r="CW86" s="499">
        <f t="shared" si="1489"/>
        <v>4.6969675864662703E-3</v>
      </c>
      <c r="CX86" s="499">
        <f t="shared" si="1490"/>
        <v>0.66350656767561389</v>
      </c>
      <c r="CY86" s="500">
        <f t="shared" si="1491"/>
        <v>0.55486063712721645</v>
      </c>
      <c r="CZ86" s="482">
        <f>DATI!AA83</f>
        <v>166710.47700000001</v>
      </c>
      <c r="DA86" s="483">
        <f t="shared" si="1492"/>
        <v>456.74103287671238</v>
      </c>
      <c r="DB86" s="484">
        <f t="shared" si="1425"/>
        <v>464.43280355476315</v>
      </c>
      <c r="DC86" s="485">
        <f t="shared" si="1493"/>
        <v>1.2724186398760635</v>
      </c>
      <c r="DD86" s="501">
        <f t="shared" si="1632"/>
        <v>3.2494588352813242E-2</v>
      </c>
      <c r="DE86" s="502">
        <f t="shared" si="1494"/>
        <v>3.1220347563186843E-2</v>
      </c>
      <c r="DF86" s="483">
        <f t="shared" si="1633"/>
        <v>5246.6990000000224</v>
      </c>
      <c r="DG86" s="503">
        <f t="shared" si="1634"/>
        <v>14.060771377318588</v>
      </c>
      <c r="DH86" s="504">
        <f t="shared" si="1616"/>
        <v>3.5533381197751505E-2</v>
      </c>
      <c r="DI86" s="505">
        <f>DATI!AB83+DATI!AG83</f>
        <v>115212.83839581606</v>
      </c>
      <c r="DJ86" s="483">
        <f t="shared" si="1617"/>
        <v>315.65161204333168</v>
      </c>
      <c r="DK86" s="506">
        <f t="shared" si="1426"/>
        <v>320.96735912806912</v>
      </c>
      <c r="DL86" s="507">
        <f t="shared" si="1427"/>
        <v>0.87936262774813467</v>
      </c>
      <c r="DM86" s="508">
        <f t="shared" si="1635"/>
        <v>0.6910953676643613</v>
      </c>
      <c r="DN86" s="509">
        <f t="shared" si="1636"/>
        <v>8.5393160264568557E-3</v>
      </c>
      <c r="DO86" s="509">
        <f t="shared" si="1637"/>
        <v>5.9999999999998943E-3</v>
      </c>
      <c r="DP86" s="509">
        <f t="shared" si="1638"/>
        <v>4.1311385938364358E-2</v>
      </c>
      <c r="DQ86" s="509">
        <f t="shared" si="1639"/>
        <v>4.0026264003941735E-2</v>
      </c>
      <c r="DR86" s="510">
        <f t="shared" si="1640"/>
        <v>4570.7769033322402</v>
      </c>
      <c r="DS86" s="510">
        <f t="shared" si="1641"/>
        <v>12.352692136493374</v>
      </c>
      <c r="DT86" s="511">
        <f t="shared" si="1642"/>
        <v>3.8728847056454227E-2</v>
      </c>
      <c r="DU86" s="512" t="str">
        <f>DATI!AI83</f>
        <v>18/18</v>
      </c>
      <c r="DV86" s="511">
        <f>DATI!AJ83/DATI!AK83</f>
        <v>1</v>
      </c>
      <c r="DW86" s="513">
        <f>DATI!AB83</f>
        <v>114195.8</v>
      </c>
      <c r="DX86" s="483">
        <f t="shared" si="1496"/>
        <v>312.86520547945207</v>
      </c>
      <c r="DY86" s="514">
        <f t="shared" si="1428"/>
        <v>318.13402794222117</v>
      </c>
      <c r="DZ86" s="485">
        <f t="shared" si="1429"/>
        <v>0.87160007655403071</v>
      </c>
      <c r="EA86" s="508">
        <f t="shared" si="1643"/>
        <v>0.68499474091241419</v>
      </c>
      <c r="EB86" s="504">
        <f t="shared" si="1644"/>
        <v>7.8244492474429279E-3</v>
      </c>
      <c r="EC86" s="515">
        <f t="shared" si="1645"/>
        <v>51497.638604183958</v>
      </c>
      <c r="ED86" s="516">
        <f t="shared" si="1497"/>
        <v>141.0894208333807</v>
      </c>
      <c r="EE86" s="517">
        <f t="shared" si="1430"/>
        <v>143.46544442669403</v>
      </c>
      <c r="EF86" s="518">
        <f t="shared" si="1431"/>
        <v>0.39305601212792884</v>
      </c>
      <c r="EG86" s="519">
        <f t="shared" si="1498"/>
        <v>1.3299867519583248E-2</v>
      </c>
      <c r="EH86" s="519">
        <f t="shared" si="1499"/>
        <v>1.2049315664027106E-2</v>
      </c>
      <c r="EI86" s="501">
        <f t="shared" si="1500"/>
        <v>0.3089046323356387</v>
      </c>
      <c r="EJ86" s="520">
        <f t="shared" si="1501"/>
        <v>675.92209666778217</v>
      </c>
      <c r="EK86" s="520">
        <f t="shared" si="1502"/>
        <v>1.7080792408252989</v>
      </c>
      <c r="EL86" s="482">
        <f>DATI!AD83</f>
        <v>38310.334000000003</v>
      </c>
      <c r="EM86" s="483">
        <f t="shared" si="1503"/>
        <v>104.9598191780822</v>
      </c>
      <c r="EN86" s="514">
        <f t="shared" si="1432"/>
        <v>106.72740037051999</v>
      </c>
      <c r="EO86" s="485">
        <f t="shared" si="1504"/>
        <v>0.29240383663156161</v>
      </c>
      <c r="EP86" s="501">
        <f t="shared" si="1646"/>
        <v>2.5350561249414854E-2</v>
      </c>
      <c r="EQ86" s="502">
        <f t="shared" si="1647"/>
        <v>2.4085137174994681E-2</v>
      </c>
      <c r="ER86" s="501">
        <f t="shared" si="1618"/>
        <v>2.7487401658659229E-2</v>
      </c>
      <c r="ES86" s="483">
        <f t="shared" si="1648"/>
        <v>947.17700000000332</v>
      </c>
      <c r="ET86" s="501">
        <f t="shared" si="1505"/>
        <v>0.22980159789237481</v>
      </c>
      <c r="EU86" s="503">
        <f t="shared" si="1649"/>
        <v>2.510088258233651</v>
      </c>
      <c r="EV86" s="482">
        <f>DATI!AE83</f>
        <v>10311.290999999999</v>
      </c>
      <c r="EW86" s="483">
        <f t="shared" si="1506"/>
        <v>28.25011232876712</v>
      </c>
      <c r="EX86" s="514">
        <f t="shared" si="1433"/>
        <v>28.725859787438537</v>
      </c>
      <c r="EY86" s="485">
        <f t="shared" si="1434"/>
        <v>7.8700985719009686E-2</v>
      </c>
      <c r="EZ86" s="501">
        <f t="shared" si="1650"/>
        <v>-2.9394007281928116E-2</v>
      </c>
      <c r="FA86" s="502">
        <f t="shared" si="1651"/>
        <v>-3.0591869004913175E-2</v>
      </c>
      <c r="FB86" s="483">
        <f t="shared" si="1652"/>
        <v>-312.26900000000023</v>
      </c>
      <c r="FC86" s="503">
        <f t="shared" si="1653"/>
        <v>-0.90650956142565775</v>
      </c>
      <c r="FD86" s="483">
        <f>DATI!AG83</f>
        <v>1017.0383958160505</v>
      </c>
      <c r="FE86" s="501">
        <f t="shared" si="1507"/>
        <v>6.100626751947032E-3</v>
      </c>
      <c r="FF86" s="483">
        <f t="shared" si="1654"/>
        <v>9294.2526041839483</v>
      </c>
      <c r="FG86" s="501">
        <f t="shared" si="1619"/>
        <v>2.5892528601590584E-2</v>
      </c>
      <c r="FH86" s="482">
        <f>DATI!AF83</f>
        <v>3893.0520000000001</v>
      </c>
      <c r="FI86" s="483">
        <f t="shared" si="1620"/>
        <v>10.66589589041096</v>
      </c>
      <c r="FJ86" s="509">
        <f t="shared" si="1508"/>
        <v>2.3352173600942907E-2</v>
      </c>
      <c r="FK86" s="509">
        <f t="shared" si="1621"/>
        <v>4.2622971893745497E-2</v>
      </c>
      <c r="FL86" s="521">
        <f>DATI!AL83</f>
        <v>1717.5305461257101</v>
      </c>
      <c r="FM86" s="522" t="str">
        <f>DATI!AM83</f>
        <v>9/9</v>
      </c>
      <c r="FN86" s="523">
        <f>DATI!AN83/DATI!AO83</f>
        <v>1</v>
      </c>
      <c r="FO86" s="486">
        <f t="shared" si="1622"/>
        <v>0.44117842405539665</v>
      </c>
      <c r="FP86" s="524">
        <f t="shared" si="1509"/>
        <v>1.0302475147532028E-2</v>
      </c>
      <c r="FQ86" s="486">
        <f t="shared" si="1623"/>
        <v>2.8282168789608642E-2</v>
      </c>
      <c r="FR86" s="482">
        <f>DATI!AP83</f>
        <v>5421.8089999999984</v>
      </c>
      <c r="FS86" s="525">
        <f>DATI!AQ83</f>
        <v>28.901000000000003</v>
      </c>
      <c r="FT86" s="525">
        <f>DATI!AR83</f>
        <v>4085.5929999999985</v>
      </c>
      <c r="FU86" s="495">
        <f>DATI!AS83/1000</f>
        <v>11.138500000000001</v>
      </c>
      <c r="FV86" s="496">
        <f>DATI!AT83/1000</f>
        <v>8.8770000000000007</v>
      </c>
      <c r="FW86" s="496">
        <f>DATI!AU83/1000</f>
        <v>2.379</v>
      </c>
      <c r="FX86" s="496">
        <f>DATI!AV83/1000</f>
        <v>20570.798999999999</v>
      </c>
      <c r="FY86" s="496">
        <f>DATI!AW83/1000</f>
        <v>35.480499999999999</v>
      </c>
      <c r="FZ86" s="496">
        <f>DATI!AX83/1000</f>
        <v>7468.3339999999998</v>
      </c>
      <c r="GA86" s="496">
        <f>DATI!AY83/1000</f>
        <v>2258.498</v>
      </c>
      <c r="GB86" s="496">
        <f>DATI!AZ83/1000</f>
        <v>18755.8</v>
      </c>
      <c r="GC86" s="496">
        <f>DATI!BA83/1000</f>
        <v>123.16</v>
      </c>
      <c r="GD86" s="496">
        <f>DATI!BB83/1000</f>
        <v>48.863</v>
      </c>
      <c r="GE86" s="496">
        <f>DATI!BC83/1000</f>
        <v>34.981999999999999</v>
      </c>
      <c r="GF86" s="496">
        <f>DATI!BD83/1000</f>
        <v>9815.7199999999993</v>
      </c>
      <c r="GG86" s="496">
        <f>DATI!BE83/1000</f>
        <v>145.601</v>
      </c>
      <c r="GH86" s="496">
        <f>DATI!BF83/1000</f>
        <v>2105.8180000000002</v>
      </c>
      <c r="GI86" s="496">
        <f>DATI!BG83/1000</f>
        <v>0.29899999999999999</v>
      </c>
      <c r="GJ86" s="496">
        <f>DATI!BH83/1000</f>
        <v>815.45500000000004</v>
      </c>
      <c r="GK86" s="496">
        <f>DATI!BI83/1000</f>
        <v>18.718</v>
      </c>
      <c r="GL86" s="496">
        <f>DATI!BJ83/1000</f>
        <v>26891.043000000001</v>
      </c>
      <c r="GM86" s="496">
        <f>DATI!BK83/1000</f>
        <v>24645.81</v>
      </c>
      <c r="GN86" s="496">
        <f>DATI!BL83/1000</f>
        <v>1.6859999999999999</v>
      </c>
      <c r="GO86" s="496">
        <f>DATI!BM83/1000</f>
        <v>238.16900000000001</v>
      </c>
      <c r="GP86" s="497">
        <f>DATI!BN83/1000</f>
        <v>199.17</v>
      </c>
      <c r="GQ86" s="498">
        <f>DATI!BO83/1000</f>
        <v>2.379</v>
      </c>
      <c r="GR86" s="499">
        <f>DATI!BP83/1000</f>
        <v>0</v>
      </c>
      <c r="GS86" s="499">
        <f>DATI!BQ83/1000</f>
        <v>0</v>
      </c>
      <c r="GT86" s="499">
        <f>DATI!BR83/1000</f>
        <v>0</v>
      </c>
      <c r="GU86" s="499">
        <f>DATI!BS83/1000</f>
        <v>0</v>
      </c>
      <c r="GV86" s="499">
        <f>DATI!BT83/1000</f>
        <v>0</v>
      </c>
      <c r="GW86" s="499">
        <f>DATI!BU83/1000</f>
        <v>0</v>
      </c>
      <c r="GX86" s="500">
        <f>DATI!BV83/1000</f>
        <v>0</v>
      </c>
      <c r="GY86" s="498">
        <f t="shared" si="1514"/>
        <v>3.1030351993982533E-2</v>
      </c>
      <c r="GZ86" s="499">
        <f t="shared" si="1515"/>
        <v>2.473011937429483E-2</v>
      </c>
      <c r="HA86" s="499">
        <f t="shared" si="1516"/>
        <v>6.6275717011881714E-3</v>
      </c>
      <c r="HB86" s="499">
        <f t="shared" si="1517"/>
        <v>57.307459152261423</v>
      </c>
      <c r="HC86" s="499">
        <f t="shared" si="1518"/>
        <v>9.8843866222785584E-2</v>
      </c>
      <c r="HD86" s="499">
        <f t="shared" si="1519"/>
        <v>20.805766739563456</v>
      </c>
      <c r="HE86" s="499">
        <f t="shared" si="1520"/>
        <v>6.2918694543884328</v>
      </c>
      <c r="HF86" s="499">
        <f t="shared" si="1521"/>
        <v>52.251117828140018</v>
      </c>
      <c r="HG86" s="499">
        <f t="shared" si="1522"/>
        <v>0.3431070747029572</v>
      </c>
      <c r="HH86" s="499">
        <f t="shared" si="1523"/>
        <v>0.13612569820729617</v>
      </c>
      <c r="HI86" s="499">
        <f t="shared" si="1524"/>
        <v>9.7455112757866585E-2</v>
      </c>
      <c r="HJ86" s="499">
        <f t="shared" si="1525"/>
        <v>27.345266119708597</v>
      </c>
      <c r="HK86" s="499">
        <f t="shared" si="1526"/>
        <v>0.40562466047276119</v>
      </c>
      <c r="HL86" s="499">
        <f t="shared" si="1527"/>
        <v>5.8665236589544651</v>
      </c>
      <c r="HM86" s="499">
        <f t="shared" si="1528"/>
        <v>8.3297349249905975E-4</v>
      </c>
      <c r="HN86" s="499">
        <f t="shared" si="1529"/>
        <v>2.2717471549358557</v>
      </c>
      <c r="HO86" s="499">
        <f t="shared" si="1530"/>
        <v>5.2145812149155188E-2</v>
      </c>
      <c r="HP86" s="499">
        <f t="shared" si="1531"/>
        <v>74.914802691145127</v>
      </c>
      <c r="HQ86" s="499">
        <f t="shared" si="1532"/>
        <v>68.659887729659701</v>
      </c>
      <c r="HR86" s="499">
        <f t="shared" si="1533"/>
        <v>4.6969675864662703E-3</v>
      </c>
      <c r="HS86" s="499">
        <f t="shared" si="1533"/>
        <v>0.66350656767561389</v>
      </c>
      <c r="HT86" s="500">
        <f t="shared" si="1534"/>
        <v>0.55486063712721645</v>
      </c>
      <c r="HU86" s="526">
        <f t="shared" si="1624"/>
        <v>51497.638604183943</v>
      </c>
      <c r="HV86" s="527">
        <f t="shared" si="1625"/>
        <v>38371.645000000011</v>
      </c>
      <c r="HW86" s="528">
        <f t="shared" si="1655"/>
        <v>0</v>
      </c>
      <c r="HX86" s="529">
        <f>DATI!CQ83</f>
        <v>0</v>
      </c>
      <c r="HY86" s="529">
        <f>DATI!CT83</f>
        <v>0</v>
      </c>
      <c r="HZ86" s="530">
        <f t="shared" si="1535"/>
        <v>0</v>
      </c>
      <c r="IA86" s="530">
        <f t="shared" si="1536"/>
        <v>0</v>
      </c>
      <c r="IB86" s="501">
        <f t="shared" si="1626"/>
        <v>0</v>
      </c>
      <c r="IC86" s="529">
        <f>DATI!CV83</f>
        <v>1392.6051194214817</v>
      </c>
      <c r="ID86" s="531">
        <f t="shared" si="1627"/>
        <v>1392.6051194214817</v>
      </c>
      <c r="IE86" s="532">
        <f t="shared" si="1537"/>
        <v>8.353434915920022E-3</v>
      </c>
      <c r="IF86" s="532">
        <f t="shared" si="1538"/>
        <v>2.704211604973163E-2</v>
      </c>
      <c r="IG86" s="528">
        <f t="shared" si="1656"/>
        <v>0</v>
      </c>
      <c r="IH86" s="509">
        <f t="shared" si="1435"/>
        <v>0</v>
      </c>
      <c r="II86" s="529">
        <f>DATI!CX83</f>
        <v>0</v>
      </c>
      <c r="IJ86" s="529">
        <f>DATI!DA83</f>
        <v>0</v>
      </c>
      <c r="IK86" s="534">
        <f>DATI!CS83</f>
        <v>31465.85360418394</v>
      </c>
      <c r="IL86" s="513">
        <f t="shared" si="1628"/>
        <v>16930.172315451415</v>
      </c>
      <c r="IM86" s="513">
        <f t="shared" si="1629"/>
        <v>13189.233912181171</v>
      </c>
      <c r="IN86" s="501">
        <f t="shared" si="1540"/>
        <v>0.10155433911601977</v>
      </c>
      <c r="IO86" s="501">
        <f t="shared" si="1541"/>
        <v>0.32875628425564191</v>
      </c>
      <c r="IP86" s="528">
        <f t="shared" si="1657"/>
        <v>3804.178711267472</v>
      </c>
      <c r="IQ86" s="509">
        <f t="shared" si="1436"/>
        <v>2.2252880241718523E-2</v>
      </c>
      <c r="IR86" s="529">
        <f>DATI!CZ83</f>
        <v>18339.86</v>
      </c>
      <c r="IS86" s="513">
        <f t="shared" si="1658"/>
        <v>34567.466288732525</v>
      </c>
      <c r="IT86" s="534">
        <f>DATI!CR83</f>
        <v>20031.784999999996</v>
      </c>
      <c r="IU86" s="536">
        <f>DATI!CU83</f>
        <v>14535.681288732525</v>
      </c>
      <c r="IV86" s="501">
        <f t="shared" si="1543"/>
        <v>3.4587745149098119E-2</v>
      </c>
      <c r="IW86" s="509">
        <f t="shared" si="1544"/>
        <v>0.20735029321961884</v>
      </c>
      <c r="IX86" s="501">
        <f t="shared" si="1545"/>
        <v>0.67124371574435804</v>
      </c>
      <c r="IY86" s="534">
        <f>DATI!CW83</f>
        <v>2348.3332838487627</v>
      </c>
      <c r="IZ86" s="537">
        <f t="shared" si="1630"/>
        <v>36915.799572581287</v>
      </c>
      <c r="JA86" s="538">
        <f t="shared" si="1546"/>
        <v>0.22143659017052231</v>
      </c>
      <c r="JB86" s="538">
        <f t="shared" si="1547"/>
        <v>0.71684451118855863</v>
      </c>
      <c r="JC86" s="539">
        <f t="shared" si="1659"/>
        <v>34567.466288732539</v>
      </c>
      <c r="JD86" s="509">
        <f t="shared" si="1437"/>
        <v>0.20220545509717067</v>
      </c>
      <c r="JE86" s="529">
        <f>DATI!CY83</f>
        <v>20031.785000000011</v>
      </c>
      <c r="JF86" s="529">
        <f>DATI!DB83</f>
        <v>14535.681288732529</v>
      </c>
      <c r="JG86" s="505">
        <f t="shared" si="1549"/>
        <v>111162.46652612557</v>
      </c>
      <c r="JH86" s="485">
        <f t="shared" si="1438"/>
        <v>309.68357182968776</v>
      </c>
      <c r="JI86" s="508">
        <f t="shared" si="1550"/>
        <v>0.66679952290056466</v>
      </c>
      <c r="JJ86" s="522" t="str">
        <f>DATI!CN83</f>
        <v>6/7</v>
      </c>
      <c r="JK86" s="523">
        <f>DATI!CO83/DATI!CP83</f>
        <v>0.99976051741532013</v>
      </c>
      <c r="JL86" s="540">
        <f t="shared" si="1551"/>
        <v>4.0116383078156855E-2</v>
      </c>
      <c r="JM86" s="541">
        <f t="shared" si="1552"/>
        <v>7.3819222021326795E-3</v>
      </c>
      <c r="JN86" s="542">
        <f t="shared" si="1553"/>
        <v>145729.9328148581</v>
      </c>
      <c r="JO86" s="513">
        <f t="shared" si="1554"/>
        <v>148078.26609870687</v>
      </c>
      <c r="JP86" s="508">
        <f t="shared" si="1555"/>
        <v>0.8741498161201835</v>
      </c>
      <c r="JQ86" s="509">
        <f t="shared" si="1556"/>
        <v>5.3056995864996237E-3</v>
      </c>
      <c r="JR86" s="543">
        <f t="shared" si="1557"/>
        <v>0.88823611307108707</v>
      </c>
      <c r="JS86" s="504">
        <f t="shared" si="1558"/>
        <v>3.4893852587420948E-3</v>
      </c>
      <c r="JT86" s="495">
        <f>DATI!BW83</f>
        <v>19543.685652493157</v>
      </c>
      <c r="JU86" s="496">
        <f>DATI!BX83</f>
        <v>12115.684750580414</v>
      </c>
      <c r="JV86" s="496">
        <f>DATI!BY83</f>
        <v>10085.061219696214</v>
      </c>
      <c r="JW86" s="496">
        <f>DATI!BZ83</f>
        <v>26891.043000000001</v>
      </c>
      <c r="JX86" s="496">
        <f>DATI!CA83</f>
        <v>24645.81</v>
      </c>
      <c r="JY86" s="496">
        <f>DATI!CB83</f>
        <v>7095.6794970372275</v>
      </c>
      <c r="JZ86" s="496">
        <f>DATI!CC83</f>
        <v>4893.4458714640796</v>
      </c>
      <c r="KA86" s="496">
        <f>DATI!CD83</f>
        <v>175.19703826274491</v>
      </c>
      <c r="KB86" s="496">
        <f>DATI!CE83</f>
        <v>1895.2361497933864</v>
      </c>
      <c r="KC86" s="496">
        <f>DATI!CF83</f>
        <v>0</v>
      </c>
      <c r="KD86" s="496">
        <f>DATI!CG83</f>
        <v>310.51049999999998</v>
      </c>
      <c r="KE86" s="496">
        <f>DATI!CH83</f>
        <v>10.915730212450027</v>
      </c>
      <c r="KF86" s="496">
        <f>DATI!CI83</f>
        <v>47.885740931987762</v>
      </c>
      <c r="KG86" s="496">
        <f>DATI!CJ83</f>
        <v>120.69680234909058</v>
      </c>
      <c r="KH86" s="496">
        <f>DATI!CK83</f>
        <v>733.90948055803779</v>
      </c>
      <c r="KI86" s="496">
        <f>DATI!CL83</f>
        <v>173.64665080500302</v>
      </c>
      <c r="KJ86" s="544">
        <f t="shared" si="1439"/>
        <v>54.446060515923044</v>
      </c>
      <c r="KK86" s="545">
        <f t="shared" si="1560"/>
        <v>-3.9461479462591077E-2</v>
      </c>
      <c r="KL86" s="546">
        <f t="shared" si="1440"/>
        <v>33.752656323440029</v>
      </c>
      <c r="KM86" s="545">
        <f t="shared" si="1561"/>
        <v>3.0562339652832345E-2</v>
      </c>
      <c r="KN86" s="546">
        <f t="shared" si="1441"/>
        <v>28.095614268351785</v>
      </c>
      <c r="KO86" s="545">
        <f t="shared" si="1562"/>
        <v>8.7499812112143624E-2</v>
      </c>
      <c r="KP86" s="546">
        <f t="shared" si="1442"/>
        <v>74.914802691145127</v>
      </c>
      <c r="KQ86" s="545">
        <f t="shared" si="1563"/>
        <v>2.2456075511243012E-2</v>
      </c>
      <c r="KR86" s="546">
        <f t="shared" si="1443"/>
        <v>68.659887729659701</v>
      </c>
      <c r="KS86" s="545">
        <f t="shared" si="1564"/>
        <v>8.6417403132564102E-2</v>
      </c>
      <c r="KT86" s="546">
        <f t="shared" si="1444"/>
        <v>19.767601780271139</v>
      </c>
      <c r="KU86" s="545">
        <f t="shared" si="1565"/>
        <v>0.10342350482093375</v>
      </c>
      <c r="KV86" s="546">
        <f t="shared" si="1445"/>
        <v>13.632477250530231</v>
      </c>
      <c r="KW86" s="545">
        <f t="shared" si="1566"/>
        <v>4.7200181683148261E-2</v>
      </c>
      <c r="KX86" s="546">
        <f t="shared" si="1446"/>
        <v>0.48807521350237465</v>
      </c>
      <c r="KY86" s="545">
        <f t="shared" si="1567"/>
        <v>6.1173934020647004E-2</v>
      </c>
      <c r="KZ86" s="546">
        <f t="shared" si="1447"/>
        <v>5.2798711531901947</v>
      </c>
      <c r="LA86" s="545">
        <f t="shared" si="1568"/>
        <v>6.263332310341635E-2</v>
      </c>
      <c r="LB86" s="547" t="s">
        <v>177</v>
      </c>
      <c r="LC86" s="548" t="s">
        <v>177</v>
      </c>
      <c r="LD86" s="546">
        <f t="shared" si="1448"/>
        <v>0.86504018609575017</v>
      </c>
      <c r="LE86" s="545">
        <f t="shared" si="1569"/>
        <v>0.11642920675183899</v>
      </c>
      <c r="LF86" s="546">
        <f t="shared" si="1449"/>
        <v>3.0409745545959876E-2</v>
      </c>
      <c r="LG86" s="545">
        <f t="shared" si="1570"/>
        <v>-0.33918897807741816</v>
      </c>
      <c r="LH86" s="546">
        <f t="shared" si="1450"/>
        <v>0.13340318683954189</v>
      </c>
      <c r="LI86" s="545">
        <f t="shared" si="1571"/>
        <v>0.14417968995602104</v>
      </c>
      <c r="LJ86" s="546">
        <f t="shared" si="1451"/>
        <v>0.33624493975314618</v>
      </c>
      <c r="LK86" s="545">
        <f t="shared" si="1572"/>
        <v>7.1199696651687641E-2</v>
      </c>
      <c r="LL86" s="546">
        <f t="shared" si="1452"/>
        <v>2.0445723852795972</v>
      </c>
      <c r="LM86" s="545">
        <f t="shared" si="1573"/>
        <v>5.64919866420419E-2</v>
      </c>
      <c r="LN86" s="546">
        <f t="shared" si="1453"/>
        <v>0.48375604408631445</v>
      </c>
      <c r="LO86" s="549">
        <f t="shared" si="1574"/>
        <v>0.1241864461605693</v>
      </c>
      <c r="LP86" s="550">
        <f t="shared" si="1575"/>
        <v>0.11723129826143534</v>
      </c>
      <c r="LQ86" s="551">
        <f t="shared" si="1576"/>
        <v>7.2675005006316504E-2</v>
      </c>
      <c r="LR86" s="551">
        <f t="shared" si="1577"/>
        <v>6.0494465621954957E-2</v>
      </c>
      <c r="LS86" s="551">
        <f t="shared" si="1578"/>
        <v>0.16130385734545047</v>
      </c>
      <c r="LT86" s="551">
        <f t="shared" si="1579"/>
        <v>0.14783599953349064</v>
      </c>
      <c r="LU86" s="551">
        <f t="shared" si="1580"/>
        <v>4.2562888816143375E-2</v>
      </c>
      <c r="LV86" s="551">
        <f t="shared" si="1581"/>
        <v>2.9352959451157224E-2</v>
      </c>
      <c r="LW86" s="551">
        <f t="shared" si="1582"/>
        <v>1.0509059863270914E-3</v>
      </c>
      <c r="LX86" s="552">
        <f t="shared" si="1583"/>
        <v>1.1368428570889317E-2</v>
      </c>
      <c r="LY86" s="553" t="s">
        <v>177</v>
      </c>
      <c r="LZ86" s="552">
        <f t="shared" si="1584"/>
        <v>1.8625734002308682E-3</v>
      </c>
      <c r="MA86" s="552">
        <f t="shared" si="1585"/>
        <v>6.5477169814888276E-5</v>
      </c>
      <c r="MB86" s="552">
        <f t="shared" si="1586"/>
        <v>2.8723894138931507E-4</v>
      </c>
      <c r="MC86" s="552">
        <f t="shared" si="1587"/>
        <v>7.2399050450254888E-4</v>
      </c>
      <c r="MD86" s="552">
        <f t="shared" si="1588"/>
        <v>4.4022996860481525E-3</v>
      </c>
      <c r="ME86" s="552">
        <f t="shared" si="1589"/>
        <v>1.041606106165739E-3</v>
      </c>
      <c r="MF86" s="550">
        <f t="shared" si="1590"/>
        <v>0.17114189534547819</v>
      </c>
      <c r="MG86" s="551">
        <f t="shared" si="1591"/>
        <v>0.10609571236928515</v>
      </c>
      <c r="MH86" s="551">
        <f t="shared" si="1592"/>
        <v>8.8313766528157894E-2</v>
      </c>
      <c r="MI86" s="551">
        <f t="shared" si="1593"/>
        <v>0.23548189162823852</v>
      </c>
      <c r="MJ86" s="551">
        <f t="shared" si="1594"/>
        <v>0.21582063438410171</v>
      </c>
      <c r="MK86" s="551">
        <f t="shared" si="1595"/>
        <v>6.2136081160929099E-2</v>
      </c>
      <c r="ML86" s="551">
        <f t="shared" si="1596"/>
        <v>4.285136468647778E-2</v>
      </c>
      <c r="MM86" s="551">
        <f t="shared" si="1597"/>
        <v>1.5341811017808441E-3</v>
      </c>
      <c r="MN86" s="552">
        <f t="shared" si="1598"/>
        <v>1.6596373507549195E-2</v>
      </c>
      <c r="MO86" s="553" t="s">
        <v>177</v>
      </c>
      <c r="MP86" s="552">
        <f t="shared" si="1599"/>
        <v>2.7191061317491535E-3</v>
      </c>
      <c r="MQ86" s="552">
        <f t="shared" si="1600"/>
        <v>9.5587843094492323E-5</v>
      </c>
      <c r="MR86" s="552">
        <f t="shared" si="1601"/>
        <v>4.1933014114343753E-4</v>
      </c>
      <c r="MS86" s="552">
        <f t="shared" si="1602"/>
        <v>1.0569285590984131E-3</v>
      </c>
      <c r="MT86" s="552">
        <f t="shared" si="1603"/>
        <v>6.4267642116263273E-3</v>
      </c>
      <c r="MU86" s="552">
        <f t="shared" si="1604"/>
        <v>1.5206045301578782E-3</v>
      </c>
      <c r="MV86" s="505">
        <f t="shared" si="1454"/>
        <v>115378.50766612557</v>
      </c>
      <c r="MW86" s="485">
        <f t="shared" si="1455"/>
        <v>309.68357182968776</v>
      </c>
      <c r="MX86" s="543">
        <f t="shared" si="1456"/>
        <v>0.67491679766723067</v>
      </c>
      <c r="MY86" s="1469"/>
      <c r="MZ86" s="502"/>
      <c r="NA86" s="1470"/>
      <c r="NB86" s="542">
        <f t="shared" si="1605"/>
        <v>149945.97395485811</v>
      </c>
      <c r="NC86" s="534">
        <f t="shared" si="1606"/>
        <v>152294.30723870688</v>
      </c>
      <c r="ND86" s="508">
        <f t="shared" si="1457"/>
        <v>0.87712225276440137</v>
      </c>
      <c r="NE86" s="557">
        <f t="shared" si="1458"/>
        <v>0.89085903625944307</v>
      </c>
    </row>
    <row r="87" spans="1:369" ht="8.25" customHeight="1" outlineLevel="1" x14ac:dyDescent="0.2">
      <c r="A87" s="558" t="s">
        <v>182</v>
      </c>
      <c r="B87" s="559">
        <f>DATI!D84</f>
        <v>85</v>
      </c>
      <c r="C87" s="1516">
        <f>DATI!F84/DATI!E84</f>
        <v>1</v>
      </c>
      <c r="D87" s="560">
        <f>DATI!G84</f>
        <v>337380</v>
      </c>
      <c r="E87" s="561">
        <f t="shared" si="1631"/>
        <v>3.3534865903277485E-2</v>
      </c>
      <c r="F87" s="1035">
        <f t="shared" si="1459"/>
        <v>-5.9048157838908141E-3</v>
      </c>
      <c r="G87" s="563">
        <f>DATI!H84</f>
        <v>162827.89600000001</v>
      </c>
      <c r="H87" s="564">
        <f t="shared" si="1418"/>
        <v>446.10382465753429</v>
      </c>
      <c r="I87" s="565">
        <f t="shared" si="1419"/>
        <v>482.62462505187028</v>
      </c>
      <c r="J87" s="566">
        <f t="shared" si="1460"/>
        <v>1.3222592467174528</v>
      </c>
      <c r="K87" s="567">
        <f t="shared" si="1420"/>
        <v>2.168973753641797E-2</v>
      </c>
      <c r="L87" s="567">
        <f t="shared" si="1607"/>
        <v>2.7758461924416552E-2</v>
      </c>
      <c r="M87" s="567">
        <f t="shared" si="1461"/>
        <v>3.3807449138131385E-2</v>
      </c>
      <c r="N87" s="568">
        <f>DATI!I84</f>
        <v>47609.5</v>
      </c>
      <c r="O87" s="568"/>
      <c r="P87" s="568">
        <f>DATI!J84</f>
        <v>10113.412</v>
      </c>
      <c r="Q87" s="564">
        <f>DATI!K84</f>
        <v>10113.412</v>
      </c>
      <c r="R87" s="564">
        <f>DATI!L84</f>
        <v>0</v>
      </c>
      <c r="S87" s="564">
        <f t="shared" si="1608"/>
        <v>0</v>
      </c>
      <c r="T87" s="568">
        <f>DATI!M84</f>
        <v>3564.42</v>
      </c>
      <c r="U87" s="564">
        <f>DATI!N84</f>
        <v>3564.42</v>
      </c>
      <c r="V87" s="564">
        <f>DATI!O84</f>
        <v>0</v>
      </c>
      <c r="W87" s="569">
        <f t="shared" si="1609"/>
        <v>0</v>
      </c>
      <c r="X87" s="570">
        <f>DATI!P84</f>
        <v>96154.989000000001</v>
      </c>
      <c r="Y87" s="564">
        <f>DATI!Q84</f>
        <v>7028.2290000000003</v>
      </c>
      <c r="Z87" s="568">
        <f>DATI!R84</f>
        <v>4754.1149999999998</v>
      </c>
      <c r="AA87" s="568">
        <f>DATI!U84</f>
        <v>631.46</v>
      </c>
      <c r="AB87" s="568">
        <f>DATI!V84</f>
        <v>0</v>
      </c>
      <c r="AC87" s="568">
        <f>DATI!W84</f>
        <v>115218.39599999999</v>
      </c>
      <c r="AD87" s="565">
        <f t="shared" si="1421"/>
        <v>341.50926551662815</v>
      </c>
      <c r="AE87" s="567">
        <f t="shared" si="1610"/>
        <v>2.8515539513274884E-2</v>
      </c>
      <c r="AF87" s="567">
        <f t="shared" si="1611"/>
        <v>3.4624808412393501E-2</v>
      </c>
      <c r="AG87" s="571">
        <f t="shared" si="1422"/>
        <v>0.70760845549462847</v>
      </c>
      <c r="AH87" s="572">
        <f t="shared" si="1612"/>
        <v>47609.5</v>
      </c>
      <c r="AI87" s="564">
        <f t="shared" si="1613"/>
        <v>130.43698630136987</v>
      </c>
      <c r="AJ87" s="565">
        <f t="shared" si="1423"/>
        <v>141.11535953524216</v>
      </c>
      <c r="AK87" s="566">
        <f t="shared" si="1424"/>
        <v>0.38661742338422511</v>
      </c>
      <c r="AL87" s="567">
        <f t="shared" si="1614"/>
        <v>5.5398201435543715E-3</v>
      </c>
      <c r="AM87" s="567">
        <f t="shared" si="1615"/>
        <v>1.1512615802952389E-2</v>
      </c>
      <c r="AN87" s="573">
        <f>DATI!EH84/1000</f>
        <v>0</v>
      </c>
      <c r="AO87" s="574">
        <f>DATI!EI84/1000</f>
        <v>0</v>
      </c>
      <c r="AP87" s="574">
        <f>DATI!EJ84/1000</f>
        <v>0</v>
      </c>
      <c r="AQ87" s="574">
        <f>DATI!EK84/1000</f>
        <v>0</v>
      </c>
      <c r="AR87" s="574">
        <f>DATI!EL84/1000</f>
        <v>0</v>
      </c>
      <c r="AS87" s="574">
        <f>DATI!EM84/1000</f>
        <v>0</v>
      </c>
      <c r="AT87" s="574"/>
      <c r="AU87" s="575"/>
      <c r="AV87" s="575"/>
      <c r="AW87" s="574"/>
      <c r="AX87" s="575"/>
      <c r="AY87" s="575"/>
      <c r="AZ87" s="575"/>
      <c r="BA87" s="575"/>
      <c r="BB87" s="576">
        <f>DATI!DE84/1000</f>
        <v>43.52</v>
      </c>
      <c r="BC87" s="577">
        <f>DATI!DF84/1000</f>
        <v>103.06</v>
      </c>
      <c r="BD87" s="574">
        <f>DATI!DG84/1000</f>
        <v>2.996</v>
      </c>
      <c r="BE87" s="577">
        <f>DATI!DH84/1000</f>
        <v>16196.933999999999</v>
      </c>
      <c r="BF87" s="577">
        <f>DATI!DI84/1000</f>
        <v>37.250999999999998</v>
      </c>
      <c r="BG87" s="577">
        <f>DATI!DJ84/1000</f>
        <v>7949.5649999999996</v>
      </c>
      <c r="BH87" s="577">
        <f>DATI!DK84/1000</f>
        <v>2480.364</v>
      </c>
      <c r="BI87" s="577">
        <f>DATI!DL84/1000</f>
        <v>6352.67</v>
      </c>
      <c r="BJ87" s="577">
        <f>DATI!DM84/1000</f>
        <v>140.57599999999999</v>
      </c>
      <c r="BK87" s="577">
        <f>DATI!DN84/1000</f>
        <v>14.393000000000001</v>
      </c>
      <c r="BL87" s="577">
        <f>DATI!DO84/1000</f>
        <v>38.835000000000001</v>
      </c>
      <c r="BM87" s="577">
        <f>DATI!DP84/1000</f>
        <v>545.87</v>
      </c>
      <c r="BN87" s="577">
        <f>DATI!DQ84/1000</f>
        <v>1.42</v>
      </c>
      <c r="BO87" s="577">
        <f>DATI!DR84/1000</f>
        <v>1703.943</v>
      </c>
      <c r="BP87" s="577">
        <f>DATI!DS84/1000</f>
        <v>1162.617</v>
      </c>
      <c r="BQ87" s="577">
        <f>DATI!DT84/1000</f>
        <v>13.015000000000001</v>
      </c>
      <c r="BR87" s="577">
        <f>DATI!DU84/1000</f>
        <v>22909.43</v>
      </c>
      <c r="BS87" s="577">
        <f>DATI!DV84/1000</f>
        <v>22471.874</v>
      </c>
      <c r="BT87" s="577">
        <f>DATI!DW84/1000</f>
        <v>11.811</v>
      </c>
      <c r="BU87" s="577">
        <f>DATI!DX84/1000</f>
        <v>53.935000000000002</v>
      </c>
      <c r="BV87" s="578">
        <f>DATI!DY84/1000</f>
        <v>13920.91</v>
      </c>
      <c r="BW87" s="579">
        <f>DATI!DZ84/1000</f>
        <v>2.996</v>
      </c>
      <c r="BX87" s="580">
        <f>DATI!EA84/1000</f>
        <v>0</v>
      </c>
      <c r="BY87" s="580">
        <f>DATI!EB84/1000</f>
        <v>0</v>
      </c>
      <c r="BZ87" s="580">
        <f>DATI!EC84/1000</f>
        <v>0</v>
      </c>
      <c r="CA87" s="580">
        <f>DATI!ED84/1000</f>
        <v>0</v>
      </c>
      <c r="CB87" s="580">
        <f>DATI!EE84/1000</f>
        <v>0</v>
      </c>
      <c r="CC87" s="580">
        <f>DATI!EF84/1000</f>
        <v>0</v>
      </c>
      <c r="CD87" s="581">
        <f>DATI!EG84/1000</f>
        <v>0</v>
      </c>
      <c r="CE87" s="579">
        <f t="shared" si="1471"/>
        <v>0.12899401268599206</v>
      </c>
      <c r="CF87" s="580">
        <f t="shared" si="1472"/>
        <v>0.30547157507854644</v>
      </c>
      <c r="CG87" s="580">
        <f t="shared" si="1473"/>
        <v>8.8801944395044165E-3</v>
      </c>
      <c r="CH87" s="580">
        <f t="shared" si="1474"/>
        <v>48.00798506135515</v>
      </c>
      <c r="CI87" s="580">
        <f t="shared" si="1475"/>
        <v>0.1104125911435177</v>
      </c>
      <c r="CJ87" s="580">
        <f t="shared" si="1476"/>
        <v>23.562644495820738</v>
      </c>
      <c r="CK87" s="580">
        <f t="shared" si="1477"/>
        <v>7.3518406544549171</v>
      </c>
      <c r="CL87" s="580">
        <f t="shared" si="1478"/>
        <v>18.829420831110319</v>
      </c>
      <c r="CM87" s="580">
        <f t="shared" si="1479"/>
        <v>0.41666963068350227</v>
      </c>
      <c r="CN87" s="580">
        <f t="shared" si="1480"/>
        <v>4.2661094315015712E-2</v>
      </c>
      <c r="CO87" s="580">
        <f t="shared" si="1481"/>
        <v>0.11510759381113285</v>
      </c>
      <c r="CP87" s="580">
        <f t="shared" si="1482"/>
        <v>1.617967870057502</v>
      </c>
      <c r="CQ87" s="580">
        <f t="shared" si="1483"/>
        <v>4.2089039065741889E-3</v>
      </c>
      <c r="CR87" s="580">
        <f t="shared" si="1484"/>
        <v>5.0505157389293975</v>
      </c>
      <c r="CS87" s="580">
        <f t="shared" si="1485"/>
        <v>3.4460163613729327</v>
      </c>
      <c r="CT87" s="580">
        <f t="shared" si="1486"/>
        <v>3.8576679115537374E-2</v>
      </c>
      <c r="CU87" s="580">
        <f t="shared" si="1487"/>
        <v>67.903936214357699</v>
      </c>
      <c r="CV87" s="580">
        <f t="shared" si="1488"/>
        <v>66.607012863833063</v>
      </c>
      <c r="CW87" s="580">
        <f t="shared" si="1489"/>
        <v>3.500800284545616E-2</v>
      </c>
      <c r="CX87" s="580">
        <f t="shared" si="1490"/>
        <v>0.15986424802892882</v>
      </c>
      <c r="CY87" s="581">
        <f t="shared" si="1491"/>
        <v>41.261811607089925</v>
      </c>
      <c r="CZ87" s="563">
        <f>DATI!AA84</f>
        <v>157560.86850000001</v>
      </c>
      <c r="DA87" s="564">
        <f t="shared" si="1492"/>
        <v>431.67361232876715</v>
      </c>
      <c r="DB87" s="565">
        <f t="shared" si="1425"/>
        <v>467.01306686821982</v>
      </c>
      <c r="DC87" s="566">
        <f t="shared" si="1493"/>
        <v>1.2794878544334789</v>
      </c>
      <c r="DD87" s="582">
        <f t="shared" si="1632"/>
        <v>2.6571900972283548E-2</v>
      </c>
      <c r="DE87" s="583">
        <f t="shared" si="1494"/>
        <v>3.2669624872776956E-2</v>
      </c>
      <c r="DF87" s="564">
        <f t="shared" si="1633"/>
        <v>4078.323000000004</v>
      </c>
      <c r="DG87" s="584">
        <f t="shared" si="1634"/>
        <v>14.774465460964336</v>
      </c>
      <c r="DH87" s="585">
        <f t="shared" si="1616"/>
        <v>3.358319466783901E-2</v>
      </c>
      <c r="DI87" s="586">
        <f>DATI!AB84+DATI!AG84</f>
        <v>98802.960827237563</v>
      </c>
      <c r="DJ87" s="564">
        <f t="shared" si="1617"/>
        <v>270.6930433622947</v>
      </c>
      <c r="DK87" s="587">
        <f t="shared" si="1426"/>
        <v>292.85363930060333</v>
      </c>
      <c r="DL87" s="588">
        <f t="shared" si="1427"/>
        <v>0.80233873780987219</v>
      </c>
      <c r="DM87" s="589">
        <f t="shared" si="1635"/>
        <v>0.62707804144426604</v>
      </c>
      <c r="DN87" s="590">
        <f t="shared" si="1636"/>
        <v>2.3038384238287215E-2</v>
      </c>
      <c r="DO87" s="590">
        <f t="shared" si="1637"/>
        <v>1.4000000000000012E-2</v>
      </c>
      <c r="DP87" s="590">
        <f t="shared" si="1638"/>
        <v>5.0222458875111911E-2</v>
      </c>
      <c r="DQ87" s="590">
        <f t="shared" si="1639"/>
        <v>5.6460664481803688E-2</v>
      </c>
      <c r="DR87" s="591">
        <f t="shared" si="1640"/>
        <v>4724.8348147116776</v>
      </c>
      <c r="DS87" s="591">
        <f t="shared" si="1641"/>
        <v>15.651042794799025</v>
      </c>
      <c r="DT87" s="592">
        <f t="shared" si="1642"/>
        <v>3.3212659386593867E-2</v>
      </c>
      <c r="DU87" s="593" t="str">
        <f>DATI!AI84</f>
        <v>5/5</v>
      </c>
      <c r="DV87" s="592">
        <f>DATI!AJ84/DATI!AK84</f>
        <v>1</v>
      </c>
      <c r="DW87" s="594">
        <f>DATI!AB84</f>
        <v>96252.539499999999</v>
      </c>
      <c r="DX87" s="564">
        <f t="shared" si="1496"/>
        <v>263.70558767123288</v>
      </c>
      <c r="DY87" s="595">
        <f t="shared" si="1428"/>
        <v>285.29414754875808</v>
      </c>
      <c r="DZ87" s="566">
        <f t="shared" si="1429"/>
        <v>0.7816278015034468</v>
      </c>
      <c r="EA87" s="589">
        <f t="shared" si="1643"/>
        <v>0.61089114585579984</v>
      </c>
      <c r="EB87" s="585">
        <f t="shared" si="1644"/>
        <v>-9.4373677272691569E-4</v>
      </c>
      <c r="EC87" s="596">
        <f t="shared" si="1645"/>
        <v>58757.907672762449</v>
      </c>
      <c r="ED87" s="597">
        <f t="shared" si="1497"/>
        <v>160.98056896647248</v>
      </c>
      <c r="EE87" s="598">
        <f t="shared" si="1430"/>
        <v>174.15942756761646</v>
      </c>
      <c r="EF87" s="599">
        <f t="shared" si="1431"/>
        <v>0.47714911662360676</v>
      </c>
      <c r="EG87" s="600">
        <f t="shared" si="1498"/>
        <v>-1.0883227549222926E-2</v>
      </c>
      <c r="EH87" s="600">
        <f t="shared" si="1499"/>
        <v>-5.0079829822914229E-3</v>
      </c>
      <c r="EI87" s="582">
        <f t="shared" si="1500"/>
        <v>0.37292195855573396</v>
      </c>
      <c r="EJ87" s="601">
        <f t="shared" si="1501"/>
        <v>-646.51181471167365</v>
      </c>
      <c r="EK87" s="601">
        <f t="shared" si="1502"/>
        <v>-0.87657733383474579</v>
      </c>
      <c r="EL87" s="563">
        <f>DATI!AD84</f>
        <v>47630.497000000003</v>
      </c>
      <c r="EM87" s="564">
        <f t="shared" si="1503"/>
        <v>130.49451232876714</v>
      </c>
      <c r="EN87" s="595">
        <f t="shared" si="1432"/>
        <v>141.17759499673957</v>
      </c>
      <c r="EO87" s="566">
        <f t="shared" si="1504"/>
        <v>0.38678793149791663</v>
      </c>
      <c r="EP87" s="582">
        <f t="shared" si="1646"/>
        <v>5.5003652632487398E-3</v>
      </c>
      <c r="EQ87" s="583">
        <f t="shared" si="1647"/>
        <v>1.1472926565007873E-2</v>
      </c>
      <c r="ER87" s="582">
        <f t="shared" si="1618"/>
        <v>3.417455463167101E-2</v>
      </c>
      <c r="ES87" s="564">
        <f t="shared" si="1648"/>
        <v>260.55200000000332</v>
      </c>
      <c r="ET87" s="582">
        <f t="shared" si="1505"/>
        <v>0.30229902547154341</v>
      </c>
      <c r="EU87" s="584">
        <f t="shared" si="1649"/>
        <v>1.6013480316498772</v>
      </c>
      <c r="EV87" s="563">
        <f>DATI!AE84</f>
        <v>10113.412</v>
      </c>
      <c r="EW87" s="564">
        <f t="shared" si="1506"/>
        <v>27.707978082191783</v>
      </c>
      <c r="EX87" s="595">
        <f t="shared" si="1433"/>
        <v>29.976323433517102</v>
      </c>
      <c r="EY87" s="566">
        <f t="shared" si="1434"/>
        <v>8.2126913516485212E-2</v>
      </c>
      <c r="EZ87" s="582">
        <f t="shared" si="1650"/>
        <v>8.4709543392674169E-2</v>
      </c>
      <c r="FA87" s="583">
        <f t="shared" si="1651"/>
        <v>9.1152598478805164E-2</v>
      </c>
      <c r="FB87" s="564">
        <f t="shared" si="1652"/>
        <v>789.79900000000089</v>
      </c>
      <c r="FC87" s="584">
        <f t="shared" si="1653"/>
        <v>2.504159159420503</v>
      </c>
      <c r="FD87" s="564">
        <f>DATI!AG84</f>
        <v>2550.4213272375687</v>
      </c>
      <c r="FE87" s="582">
        <f t="shared" si="1507"/>
        <v>1.6186895588466296E-2</v>
      </c>
      <c r="FF87" s="564">
        <f t="shared" si="1654"/>
        <v>7562.9906727624311</v>
      </c>
      <c r="FG87" s="582">
        <f t="shared" si="1619"/>
        <v>2.2416831681671797E-2</v>
      </c>
      <c r="FH87" s="563">
        <f>DATI!AF84</f>
        <v>3564.42</v>
      </c>
      <c r="FI87" s="564">
        <f t="shared" si="1620"/>
        <v>9.7655342465753421</v>
      </c>
      <c r="FJ87" s="590">
        <f t="shared" si="1508"/>
        <v>2.2622495254905249E-2</v>
      </c>
      <c r="FK87" s="590">
        <f t="shared" si="1621"/>
        <v>0.21268061334539978</v>
      </c>
      <c r="FL87" s="602">
        <f>DATI!AL84</f>
        <v>2043.8385014247895</v>
      </c>
      <c r="FM87" s="603" t="str">
        <f>DATI!AM84</f>
        <v>1/1</v>
      </c>
      <c r="FN87" s="604">
        <f>DATI!AN84/DATI!AO84</f>
        <v>1</v>
      </c>
      <c r="FO87" s="567">
        <f t="shared" si="1622"/>
        <v>0.57340002059936523</v>
      </c>
      <c r="FP87" s="605">
        <f t="shared" si="1509"/>
        <v>1.2971739245171712E-2</v>
      </c>
      <c r="FQ87" s="567">
        <f t="shared" si="1623"/>
        <v>0.23742221053074636</v>
      </c>
      <c r="FR87" s="563">
        <f>DATI!AP84</f>
        <v>7061.998999999998</v>
      </c>
      <c r="FS87" s="606">
        <f>DATI!AQ84</f>
        <v>19.279999999999998</v>
      </c>
      <c r="FT87" s="606">
        <f>DATI!AR84</f>
        <v>4754.1149999999989</v>
      </c>
      <c r="FU87" s="576">
        <f>DATI!AS84/1000</f>
        <v>43.52</v>
      </c>
      <c r="FV87" s="577">
        <f>DATI!AT84/1000</f>
        <v>104.04</v>
      </c>
      <c r="FW87" s="577">
        <f>DATI!AU84/1000</f>
        <v>2.996</v>
      </c>
      <c r="FX87" s="577">
        <f>DATI!AV84/1000</f>
        <v>16175.937</v>
      </c>
      <c r="FY87" s="577">
        <f>DATI!AW84/1000</f>
        <v>37.250999999999998</v>
      </c>
      <c r="FZ87" s="577">
        <f>DATI!AX84/1000</f>
        <v>7949.5649999999996</v>
      </c>
      <c r="GA87" s="577">
        <f>DATI!AY84/1000</f>
        <v>2592.8440000000001</v>
      </c>
      <c r="GB87" s="577">
        <f>DATI!AZ84/1000</f>
        <v>6352.67</v>
      </c>
      <c r="GC87" s="577">
        <f>DATI!BA84/1000</f>
        <v>140.57599999999999</v>
      </c>
      <c r="GD87" s="577">
        <f>DATI!BB84/1000</f>
        <v>18.577000000000002</v>
      </c>
      <c r="GE87" s="577">
        <f>DATI!BC84/1000</f>
        <v>38.835000000000001</v>
      </c>
      <c r="GF87" s="577">
        <f>DATI!BD84/1000</f>
        <v>545.87</v>
      </c>
      <c r="GG87" s="577">
        <f>DATI!BE84/1000</f>
        <v>1.42</v>
      </c>
      <c r="GH87" s="577">
        <f>DATI!BF84/1000</f>
        <v>1703.943</v>
      </c>
      <c r="GI87" s="577">
        <f>DATI!BG84/1000</f>
        <v>0.90349999999999997</v>
      </c>
      <c r="GJ87" s="577">
        <f>DATI!BH84/1000</f>
        <v>1162.617</v>
      </c>
      <c r="GK87" s="577">
        <f>DATI!BI84/1000</f>
        <v>13.015000000000001</v>
      </c>
      <c r="GL87" s="577">
        <f>DATI!BJ84/1000</f>
        <v>22909.43</v>
      </c>
      <c r="GM87" s="577">
        <f>DATI!BK84/1000</f>
        <v>22471.874</v>
      </c>
      <c r="GN87" s="577">
        <f>DATI!BL84/1000</f>
        <v>11.811</v>
      </c>
      <c r="GO87" s="577">
        <f>DATI!BM84/1000</f>
        <v>53.935000000000002</v>
      </c>
      <c r="GP87" s="578">
        <f>DATI!BN84/1000</f>
        <v>13920.91</v>
      </c>
      <c r="GQ87" s="579">
        <f>DATI!BO84/1000</f>
        <v>2.996</v>
      </c>
      <c r="GR87" s="580">
        <f>DATI!BP84/1000</f>
        <v>0</v>
      </c>
      <c r="GS87" s="580">
        <f>DATI!BQ84/1000</f>
        <v>0</v>
      </c>
      <c r="GT87" s="580">
        <f>DATI!BR84/1000</f>
        <v>0</v>
      </c>
      <c r="GU87" s="580">
        <f>DATI!BS84/1000</f>
        <v>0</v>
      </c>
      <c r="GV87" s="580">
        <f>DATI!BT84/1000</f>
        <v>0</v>
      </c>
      <c r="GW87" s="580">
        <f>DATI!BU84/1000</f>
        <v>0</v>
      </c>
      <c r="GX87" s="581">
        <f>DATI!BV84/1000</f>
        <v>0</v>
      </c>
      <c r="GY87" s="579">
        <f t="shared" si="1514"/>
        <v>0.12899401268599206</v>
      </c>
      <c r="GZ87" s="580">
        <f t="shared" si="1515"/>
        <v>0.30837631157744977</v>
      </c>
      <c r="HA87" s="580">
        <f t="shared" si="1516"/>
        <v>8.8801944395044165E-3</v>
      </c>
      <c r="HB87" s="580">
        <f t="shared" si="1517"/>
        <v>47.945749599857727</v>
      </c>
      <c r="HC87" s="580">
        <f t="shared" si="1518"/>
        <v>0.1104125911435177</v>
      </c>
      <c r="HD87" s="580">
        <f t="shared" si="1519"/>
        <v>23.562644495820738</v>
      </c>
      <c r="HE87" s="580">
        <f t="shared" si="1520"/>
        <v>7.6852332681249633</v>
      </c>
      <c r="HF87" s="580">
        <f t="shared" si="1521"/>
        <v>18.829420831110319</v>
      </c>
      <c r="HG87" s="580">
        <f t="shared" si="1522"/>
        <v>0.41666963068350227</v>
      </c>
      <c r="HH87" s="580">
        <f t="shared" si="1523"/>
        <v>5.5062540755231489E-2</v>
      </c>
      <c r="HI87" s="580">
        <f t="shared" si="1524"/>
        <v>0.11510759381113285</v>
      </c>
      <c r="HJ87" s="580">
        <f t="shared" si="1525"/>
        <v>1.617967870057502</v>
      </c>
      <c r="HK87" s="580">
        <f t="shared" si="1526"/>
        <v>4.2089039065741889E-3</v>
      </c>
      <c r="HL87" s="580">
        <f t="shared" si="1527"/>
        <v>5.0505157389293975</v>
      </c>
      <c r="HM87" s="580">
        <f t="shared" si="1528"/>
        <v>2.6779892109787184E-3</v>
      </c>
      <c r="HN87" s="580">
        <f t="shared" si="1529"/>
        <v>3.4460163613729327</v>
      </c>
      <c r="HO87" s="580">
        <f t="shared" si="1530"/>
        <v>3.8576679115537374E-2</v>
      </c>
      <c r="HP87" s="580">
        <f t="shared" si="1531"/>
        <v>67.903936214357699</v>
      </c>
      <c r="HQ87" s="580">
        <f t="shared" si="1532"/>
        <v>66.607012863833063</v>
      </c>
      <c r="HR87" s="580">
        <f t="shared" si="1533"/>
        <v>3.500800284545616E-2</v>
      </c>
      <c r="HS87" s="580">
        <f t="shared" si="1533"/>
        <v>0.15986424802892882</v>
      </c>
      <c r="HT87" s="581">
        <f t="shared" si="1534"/>
        <v>41.261811607089925</v>
      </c>
      <c r="HU87" s="607">
        <f t="shared" si="1624"/>
        <v>58757.907672762434</v>
      </c>
      <c r="HV87" s="608">
        <f t="shared" si="1625"/>
        <v>47630.496999999996</v>
      </c>
      <c r="HW87" s="609">
        <f t="shared" si="1655"/>
        <v>0</v>
      </c>
      <c r="HX87" s="610">
        <f>DATI!CQ84</f>
        <v>0</v>
      </c>
      <c r="HY87" s="610">
        <f>DATI!CT84</f>
        <v>0</v>
      </c>
      <c r="HZ87" s="611">
        <f t="shared" si="1535"/>
        <v>0</v>
      </c>
      <c r="IA87" s="611">
        <f t="shared" si="1536"/>
        <v>0</v>
      </c>
      <c r="IB87" s="582">
        <f t="shared" si="1626"/>
        <v>0</v>
      </c>
      <c r="IC87" s="610">
        <f>DATI!CV84</f>
        <v>0</v>
      </c>
      <c r="ID87" s="612">
        <f t="shared" si="1627"/>
        <v>0</v>
      </c>
      <c r="IE87" s="613">
        <f t="shared" si="1537"/>
        <v>0</v>
      </c>
      <c r="IF87" s="613">
        <f t="shared" si="1538"/>
        <v>0</v>
      </c>
      <c r="IG87" s="609">
        <f t="shared" si="1656"/>
        <v>0</v>
      </c>
      <c r="IH87" s="590">
        <f t="shared" si="1435"/>
        <v>0</v>
      </c>
      <c r="II87" s="610">
        <f>DATI!CX84</f>
        <v>0</v>
      </c>
      <c r="IJ87" s="610">
        <f>DATI!DA84</f>
        <v>0</v>
      </c>
      <c r="IK87" s="615">
        <f>DATI!CS84</f>
        <v>11127.410672762428</v>
      </c>
      <c r="IL87" s="594">
        <f t="shared" si="1628"/>
        <v>11127.410672762428</v>
      </c>
      <c r="IM87" s="594">
        <f t="shared" si="1629"/>
        <v>11127.410672762428</v>
      </c>
      <c r="IN87" s="582">
        <f t="shared" si="1540"/>
        <v>7.0622933084190417E-2</v>
      </c>
      <c r="IO87" s="582">
        <f t="shared" si="1541"/>
        <v>0.18937724492733432</v>
      </c>
      <c r="IP87" s="609">
        <f t="shared" si="1657"/>
        <v>0</v>
      </c>
      <c r="IQ87" s="590">
        <f t="shared" si="1436"/>
        <v>0</v>
      </c>
      <c r="IR87" s="610">
        <f>DATI!CZ84</f>
        <v>0</v>
      </c>
      <c r="IS87" s="594">
        <f t="shared" si="1658"/>
        <v>47630.497000000003</v>
      </c>
      <c r="IT87" s="615">
        <f>DATI!CR84</f>
        <v>47630.497000000003</v>
      </c>
      <c r="IU87" s="617">
        <f>DATI!CU84</f>
        <v>0</v>
      </c>
      <c r="IV87" s="639">
        <f t="shared" si="1543"/>
        <v>5.500365263248431E-3</v>
      </c>
      <c r="IW87" s="590">
        <f t="shared" si="1544"/>
        <v>0.30229902547154341</v>
      </c>
      <c r="IX87" s="639">
        <f t="shared" si="1545"/>
        <v>0.81062275507266568</v>
      </c>
      <c r="IY87" s="615">
        <f>DATI!CW84</f>
        <v>0</v>
      </c>
      <c r="IZ87" s="618">
        <f t="shared" si="1630"/>
        <v>47630.497000000003</v>
      </c>
      <c r="JA87" s="619">
        <f t="shared" si="1546"/>
        <v>0.30229902547154341</v>
      </c>
      <c r="JB87" s="619">
        <f t="shared" si="1547"/>
        <v>0.81062275507266568</v>
      </c>
      <c r="JC87" s="620">
        <f t="shared" si="1659"/>
        <v>47630.496999999996</v>
      </c>
      <c r="JD87" s="590">
        <f t="shared" si="1437"/>
        <v>0.29252049661072815</v>
      </c>
      <c r="JE87" s="610">
        <f>DATI!CY84</f>
        <v>47630.496999999996</v>
      </c>
      <c r="JF87" s="610">
        <f>DATI!DB84</f>
        <v>0</v>
      </c>
      <c r="JG87" s="586">
        <f t="shared" si="1549"/>
        <v>97635.330987718175</v>
      </c>
      <c r="JH87" s="566">
        <f t="shared" si="1438"/>
        <v>289.39276479850076</v>
      </c>
      <c r="JI87" s="589">
        <f t="shared" si="1550"/>
        <v>0.61966738262627796</v>
      </c>
      <c r="JJ87" s="603" t="str">
        <f>DATI!CN84</f>
        <v>1/1</v>
      </c>
      <c r="JK87" s="604">
        <f>DATI!CO84/DATI!CP84</f>
        <v>1</v>
      </c>
      <c r="JL87" s="621">
        <f t="shared" si="1551"/>
        <v>7.191881181124346E-2</v>
      </c>
      <c r="JM87" s="622">
        <f t="shared" si="1552"/>
        <v>4.4173146368034301E-2</v>
      </c>
      <c r="JN87" s="623">
        <f t="shared" si="1553"/>
        <v>145265.82798771816</v>
      </c>
      <c r="JO87" s="594">
        <f t="shared" si="1554"/>
        <v>145265.82798771816</v>
      </c>
      <c r="JP87" s="589">
        <f t="shared" si="1555"/>
        <v>0.92196640809782127</v>
      </c>
      <c r="JQ87" s="590">
        <f t="shared" si="1556"/>
        <v>1.9879613819262731E-2</v>
      </c>
      <c r="JR87" s="624">
        <f t="shared" si="1557"/>
        <v>0.92196640809782127</v>
      </c>
      <c r="JS87" s="585">
        <f t="shared" si="1558"/>
        <v>1.9879613819262731E-2</v>
      </c>
      <c r="JT87" s="576">
        <f>DATI!BW84</f>
        <v>15421.137655102331</v>
      </c>
      <c r="JU87" s="577">
        <f>DATI!BX84</f>
        <v>13364.073301289678</v>
      </c>
      <c r="JV87" s="577">
        <f>DATI!BY84</f>
        <v>5290.6073383605481</v>
      </c>
      <c r="JW87" s="577">
        <f>DATI!BZ84</f>
        <v>22909.43</v>
      </c>
      <c r="JX87" s="577">
        <f>DATI!CA84</f>
        <v>22471.874</v>
      </c>
      <c r="JY87" s="577">
        <f>DATI!CB84</f>
        <v>7552.0866552338002</v>
      </c>
      <c r="JZ87" s="577">
        <f>DATI!CC84</f>
        <v>2983.1330076644122</v>
      </c>
      <c r="KA87" s="577">
        <f>DATI!CD84</f>
        <v>55.903495697081091</v>
      </c>
      <c r="KB87" s="577">
        <f>DATI!CE84</f>
        <v>1533.5486593748331</v>
      </c>
      <c r="KC87" s="577">
        <f>DATI!CF84</f>
        <v>0</v>
      </c>
      <c r="KD87" s="577">
        <f>DATI!CG84</f>
        <v>142.7355</v>
      </c>
      <c r="KE87" s="577">
        <f>DATI!CH84</f>
        <v>42.649600830078128</v>
      </c>
      <c r="KF87" s="577">
        <f>DATI!CI84</f>
        <v>18.205460354328157</v>
      </c>
      <c r="KG87" s="577">
        <f>DATI!CJ84</f>
        <v>137.76448268127442</v>
      </c>
      <c r="KH87" s="577">
        <f>DATI!CK84</f>
        <v>1046.3552722810507</v>
      </c>
      <c r="KI87" s="577">
        <f>DATI!CL84</f>
        <v>214.30223018640467</v>
      </c>
      <c r="KJ87" s="625">
        <f t="shared" si="1439"/>
        <v>45.708511634069389</v>
      </c>
      <c r="KK87" s="626">
        <f t="shared" si="1560"/>
        <v>0.53639719734339864</v>
      </c>
      <c r="KL87" s="627">
        <f t="shared" si="1440"/>
        <v>39.61133825742391</v>
      </c>
      <c r="KM87" s="626">
        <f t="shared" si="1561"/>
        <v>2.1967804935800059E-2</v>
      </c>
      <c r="KN87" s="627">
        <f t="shared" si="1441"/>
        <v>15.681449221532242</v>
      </c>
      <c r="KO87" s="626">
        <f t="shared" si="1562"/>
        <v>-0.46229602774589057</v>
      </c>
      <c r="KP87" s="627">
        <f t="shared" si="1442"/>
        <v>67.903936214357699</v>
      </c>
      <c r="KQ87" s="626">
        <f t="shared" si="1563"/>
        <v>7.504980891049759E-2</v>
      </c>
      <c r="KR87" s="627">
        <f t="shared" si="1443"/>
        <v>66.607012863833063</v>
      </c>
      <c r="KS87" s="626">
        <f t="shared" si="1564"/>
        <v>5.782768295986445E-2</v>
      </c>
      <c r="KT87" s="627">
        <f t="shared" si="1444"/>
        <v>22.384511990141089</v>
      </c>
      <c r="KU87" s="626">
        <f t="shared" si="1565"/>
        <v>0.13266047110563287</v>
      </c>
      <c r="KV87" s="627">
        <f t="shared" si="1445"/>
        <v>8.8420564575979963</v>
      </c>
      <c r="KW87" s="626">
        <f t="shared" si="1566"/>
        <v>-0.14996994269773264</v>
      </c>
      <c r="KX87" s="627">
        <f t="shared" si="1446"/>
        <v>0.16569890241591406</v>
      </c>
      <c r="KY87" s="626">
        <f t="shared" si="1567"/>
        <v>-0.48819957629840516</v>
      </c>
      <c r="KZ87" s="627">
        <f t="shared" si="1447"/>
        <v>4.5454640446227792</v>
      </c>
      <c r="LA87" s="626">
        <f t="shared" si="1568"/>
        <v>3.5447484144663949E-2</v>
      </c>
      <c r="LB87" s="628" t="s">
        <v>177</v>
      </c>
      <c r="LC87" s="629" t="s">
        <v>177</v>
      </c>
      <c r="LD87" s="627">
        <f t="shared" si="1448"/>
        <v>0.42307042504001424</v>
      </c>
      <c r="LE87" s="626">
        <f t="shared" si="1569"/>
        <v>-0.24738199990156021</v>
      </c>
      <c r="LF87" s="627">
        <f t="shared" si="1449"/>
        <v>0.12641413489263775</v>
      </c>
      <c r="LG87" s="626">
        <f t="shared" si="1570"/>
        <v>-0.31151801466616252</v>
      </c>
      <c r="LH87" s="627">
        <f t="shared" si="1450"/>
        <v>5.3961290990361475E-2</v>
      </c>
      <c r="LI87" s="626">
        <f t="shared" si="1571"/>
        <v>0.40612079245097676</v>
      </c>
      <c r="LJ87" s="627">
        <f t="shared" si="1451"/>
        <v>0.40833624601717472</v>
      </c>
      <c r="LK87" s="626">
        <f t="shared" si="1572"/>
        <v>-1.5401391560615369E-2</v>
      </c>
      <c r="LL87" s="627">
        <f t="shared" si="1452"/>
        <v>3.1014146430762071</v>
      </c>
      <c r="LM87" s="626">
        <f t="shared" si="1573"/>
        <v>7.3714222959309253E-2</v>
      </c>
      <c r="LN87" s="627">
        <f t="shared" si="1453"/>
        <v>0.63519541818247871</v>
      </c>
      <c r="LO87" s="630">
        <f t="shared" si="1574"/>
        <v>-2.7636442304070075E-4</v>
      </c>
      <c r="LP87" s="631">
        <f t="shared" si="1575"/>
        <v>9.787416001138842E-2</v>
      </c>
      <c r="LQ87" s="632">
        <f t="shared" si="1576"/>
        <v>8.4818479540747629E-2</v>
      </c>
      <c r="LR87" s="632">
        <f t="shared" si="1577"/>
        <v>3.3578180856248245E-2</v>
      </c>
      <c r="LS87" s="632">
        <f t="shared" si="1578"/>
        <v>0.14540050596382692</v>
      </c>
      <c r="LT87" s="632">
        <f t="shared" si="1579"/>
        <v>0.14262344587165054</v>
      </c>
      <c r="LU87" s="632">
        <f t="shared" si="1580"/>
        <v>4.7931232717429453E-2</v>
      </c>
      <c r="LV87" s="632">
        <f t="shared" si="1581"/>
        <v>1.8933209978240325E-2</v>
      </c>
      <c r="LW87" s="632">
        <f t="shared" si="1582"/>
        <v>3.5480570924297162E-4</v>
      </c>
      <c r="LX87" s="633">
        <f t="shared" si="1583"/>
        <v>9.7330553834490512E-3</v>
      </c>
      <c r="LY87" s="634" t="s">
        <v>177</v>
      </c>
      <c r="LZ87" s="633">
        <f t="shared" si="1584"/>
        <v>9.0590703998309069E-4</v>
      </c>
      <c r="MA87" s="633">
        <f t="shared" si="1585"/>
        <v>2.706865050701223E-4</v>
      </c>
      <c r="MB87" s="633">
        <f t="shared" si="1586"/>
        <v>1.15545569960654E-4</v>
      </c>
      <c r="MC87" s="633">
        <f t="shared" si="1587"/>
        <v>8.7435721821547594E-4</v>
      </c>
      <c r="MD87" s="633">
        <f t="shared" si="1588"/>
        <v>6.64095902899298E-3</v>
      </c>
      <c r="ME87" s="633">
        <f t="shared" si="1589"/>
        <v>1.3601234381771935E-3</v>
      </c>
      <c r="MF87" s="631">
        <f t="shared" si="1590"/>
        <v>0.16021538481176728</v>
      </c>
      <c r="MG87" s="632">
        <f t="shared" si="1591"/>
        <v>0.13884385150471462</v>
      </c>
      <c r="MH87" s="632">
        <f t="shared" si="1592"/>
        <v>5.4965898726864741E-2</v>
      </c>
      <c r="MI87" s="632">
        <f t="shared" si="1593"/>
        <v>0.23801377209377422</v>
      </c>
      <c r="MJ87" s="632">
        <f t="shared" si="1594"/>
        <v>0.23346785567148595</v>
      </c>
      <c r="MK87" s="632">
        <f t="shared" si="1595"/>
        <v>7.8461167824395953E-2</v>
      </c>
      <c r="ML87" s="632">
        <f t="shared" si="1596"/>
        <v>3.099277196384426E-2</v>
      </c>
      <c r="MM87" s="632">
        <f t="shared" si="1597"/>
        <v>5.8080021563567254E-4</v>
      </c>
      <c r="MN87" s="633">
        <f t="shared" si="1598"/>
        <v>1.5932552713321741E-2</v>
      </c>
      <c r="MO87" s="634" t="s">
        <v>177</v>
      </c>
      <c r="MP87" s="633">
        <f t="shared" si="1599"/>
        <v>1.4829271076011454E-3</v>
      </c>
      <c r="MQ87" s="633">
        <f t="shared" si="1600"/>
        <v>4.4310104493480018E-4</v>
      </c>
      <c r="MR87" s="633">
        <f t="shared" si="1601"/>
        <v>1.8914264962669537E-4</v>
      </c>
      <c r="MS87" s="633">
        <f t="shared" si="1602"/>
        <v>1.4312815370577773E-3</v>
      </c>
      <c r="MT87" s="633">
        <f t="shared" si="1603"/>
        <v>1.087093678480089E-2</v>
      </c>
      <c r="MU87" s="633">
        <f t="shared" si="1604"/>
        <v>2.2264579334699492E-3</v>
      </c>
      <c r="MV87" s="586">
        <f t="shared" si="1454"/>
        <v>102925.82368771818</v>
      </c>
      <c r="MW87" s="566">
        <f t="shared" si="1455"/>
        <v>289.39276479850076</v>
      </c>
      <c r="MX87" s="624">
        <f t="shared" si="1456"/>
        <v>0.63211419060354479</v>
      </c>
      <c r="MY87" s="1471"/>
      <c r="MZ87" s="583"/>
      <c r="NA87" s="1472"/>
      <c r="NB87" s="623">
        <f t="shared" si="1605"/>
        <v>150556.32068771817</v>
      </c>
      <c r="NC87" s="615">
        <f t="shared" si="1606"/>
        <v>150556.32068771817</v>
      </c>
      <c r="ND87" s="589">
        <f t="shared" si="1457"/>
        <v>0.92463468721427289</v>
      </c>
      <c r="NE87" s="638">
        <f t="shared" si="1458"/>
        <v>0.92463468721427289</v>
      </c>
    </row>
    <row r="88" spans="1:369" ht="8.25" customHeight="1" outlineLevel="1" x14ac:dyDescent="0.2">
      <c r="A88" s="477" t="s">
        <v>183</v>
      </c>
      <c r="B88" s="478">
        <f>DATI!D85</f>
        <v>60</v>
      </c>
      <c r="C88" s="1515">
        <f>DATI!F85/DATI!E85</f>
        <v>1</v>
      </c>
      <c r="D88" s="479">
        <f>DATI!G85</f>
        <v>230198</v>
      </c>
      <c r="E88" s="480">
        <f t="shared" si="1631"/>
        <v>2.2881199422617435E-2</v>
      </c>
      <c r="F88" s="1039">
        <f t="shared" si="1459"/>
        <v>1.8845341979848976E-3</v>
      </c>
      <c r="G88" s="482">
        <f>DATI!H85</f>
        <v>100520.712</v>
      </c>
      <c r="H88" s="483">
        <f t="shared" si="1418"/>
        <v>275.39921095890412</v>
      </c>
      <c r="I88" s="484">
        <f t="shared" si="1419"/>
        <v>436.67065743403504</v>
      </c>
      <c r="J88" s="485">
        <f t="shared" si="1460"/>
        <v>1.1963579655726988</v>
      </c>
      <c r="K88" s="486">
        <f t="shared" si="1420"/>
        <v>2.5565576100724512E-2</v>
      </c>
      <c r="L88" s="486">
        <f t="shared" si="1607"/>
        <v>2.363649811372371E-2</v>
      </c>
      <c r="M88" s="486">
        <f t="shared" si="1461"/>
        <v>2.0870802496083061E-2</v>
      </c>
      <c r="N88" s="487">
        <f>DATI!I85</f>
        <v>25799.077000000001</v>
      </c>
      <c r="O88" s="487"/>
      <c r="P88" s="487">
        <f>DATI!J85</f>
        <v>6620.77</v>
      </c>
      <c r="Q88" s="483">
        <f>DATI!K85</f>
        <v>6584.23</v>
      </c>
      <c r="R88" s="483">
        <f>DATI!L85</f>
        <v>36.54</v>
      </c>
      <c r="S88" s="483">
        <f t="shared" si="1608"/>
        <v>8.7396756498492323E-13</v>
      </c>
      <c r="T88" s="487">
        <f>DATI!M85</f>
        <v>3430.11</v>
      </c>
      <c r="U88" s="483">
        <f>DATI!N85</f>
        <v>3430.11</v>
      </c>
      <c r="V88" s="483">
        <f>DATI!O85</f>
        <v>0</v>
      </c>
      <c r="W88" s="488">
        <f t="shared" si="1609"/>
        <v>0</v>
      </c>
      <c r="X88" s="489">
        <f>DATI!P85</f>
        <v>60938.614000000001</v>
      </c>
      <c r="Y88" s="483">
        <f>DATI!Q85</f>
        <v>4457.01</v>
      </c>
      <c r="Z88" s="487">
        <f>DATI!R85</f>
        <v>2827.6849999999999</v>
      </c>
      <c r="AA88" s="487">
        <f>DATI!U85</f>
        <v>99.36</v>
      </c>
      <c r="AB88" s="487">
        <f>DATI!V85</f>
        <v>805.096</v>
      </c>
      <c r="AC88" s="487">
        <f>DATI!W85</f>
        <v>74685.095000000001</v>
      </c>
      <c r="AD88" s="484">
        <f t="shared" si="1421"/>
        <v>324.43850511298967</v>
      </c>
      <c r="AE88" s="486">
        <f t="shared" si="1610"/>
        <v>2.3375274263984912E-2</v>
      </c>
      <c r="AF88" s="486">
        <f t="shared" si="1611"/>
        <v>2.1450316211541743E-2</v>
      </c>
      <c r="AG88" s="490">
        <f t="shared" si="1422"/>
        <v>0.74298215277265445</v>
      </c>
      <c r="AH88" s="491">
        <f t="shared" si="1612"/>
        <v>25835.617000000002</v>
      </c>
      <c r="AI88" s="483">
        <f t="shared" si="1613"/>
        <v>70.782512328767126</v>
      </c>
      <c r="AJ88" s="484">
        <f t="shared" si="1423"/>
        <v>112.23215232104538</v>
      </c>
      <c r="AK88" s="485">
        <f t="shared" si="1424"/>
        <v>0.30748534882478185</v>
      </c>
      <c r="AL88" s="486">
        <f t="shared" si="1614"/>
        <v>3.1950311950310402E-2</v>
      </c>
      <c r="AM88" s="486">
        <f t="shared" si="1615"/>
        <v>3.0009224342796601E-2</v>
      </c>
      <c r="AN88" s="492">
        <f>DATI!EH85/1000</f>
        <v>700.07799999999997</v>
      </c>
      <c r="AO88" s="493">
        <f>DATI!EI85/1000</f>
        <v>31.428000000000001</v>
      </c>
      <c r="AP88" s="493">
        <f>DATI!EJ85/1000</f>
        <v>0</v>
      </c>
      <c r="AQ88" s="493">
        <f>DATI!EK85/1000</f>
        <v>73.59</v>
      </c>
      <c r="AR88" s="493">
        <f>DATI!EL85/1000</f>
        <v>0</v>
      </c>
      <c r="AS88" s="493">
        <f>DATI!EM85/1000</f>
        <v>0</v>
      </c>
      <c r="AT88" s="493"/>
      <c r="AU88" s="494"/>
      <c r="AV88" s="494"/>
      <c r="AW88" s="493"/>
      <c r="AX88" s="494"/>
      <c r="AY88" s="494"/>
      <c r="AZ88" s="494"/>
      <c r="BA88" s="494"/>
      <c r="BB88" s="495">
        <f>DATI!DE85/1000</f>
        <v>12.928000000000001</v>
      </c>
      <c r="BC88" s="496">
        <f>DATI!DF85/1000</f>
        <v>80.37</v>
      </c>
      <c r="BD88" s="493">
        <f>DATI!DG85/1000</f>
        <v>4.6070000000000002</v>
      </c>
      <c r="BE88" s="496">
        <f>DATI!DH85/1000</f>
        <v>10363.837</v>
      </c>
      <c r="BF88" s="496">
        <f>DATI!DI85/1000</f>
        <v>25.091000000000001</v>
      </c>
      <c r="BG88" s="496">
        <f>DATI!DJ85/1000</f>
        <v>5175.8909999999996</v>
      </c>
      <c r="BH88" s="496">
        <f>DATI!DK85/1000</f>
        <v>1315.88</v>
      </c>
      <c r="BI88" s="496">
        <f>DATI!DL85/1000</f>
        <v>7488.2910000000002</v>
      </c>
      <c r="BJ88" s="496">
        <f>DATI!DM85/1000</f>
        <v>42.058999999999997</v>
      </c>
      <c r="BK88" s="496">
        <f>DATI!DN85/1000</f>
        <v>32.198</v>
      </c>
      <c r="BL88" s="496">
        <f>DATI!DO85/1000</f>
        <v>13.574999999999999</v>
      </c>
      <c r="BM88" s="496">
        <f>DATI!DP85/1000</f>
        <v>4105.51</v>
      </c>
      <c r="BN88" s="496">
        <f>DATI!DQ85/1000</f>
        <v>69.03</v>
      </c>
      <c r="BO88" s="496">
        <f>DATI!DR85/1000</f>
        <v>1215.8510000000001</v>
      </c>
      <c r="BP88" s="496">
        <f>DATI!DS85/1000</f>
        <v>349.33199999999999</v>
      </c>
      <c r="BQ88" s="496">
        <f>DATI!DT85/1000</f>
        <v>7.8470000000000004</v>
      </c>
      <c r="BR88" s="496">
        <f>DATI!DU85/1000</f>
        <v>15929.45</v>
      </c>
      <c r="BS88" s="496">
        <f>DATI!DV85/1000</f>
        <v>10646.25</v>
      </c>
      <c r="BT88" s="496">
        <f>DATI!DW85/1000</f>
        <v>11.092000000000001</v>
      </c>
      <c r="BU88" s="496">
        <f>DATI!DX85/1000</f>
        <v>217.07599999999999</v>
      </c>
      <c r="BV88" s="497">
        <f>DATI!DY85/1000</f>
        <v>3832.4490000000001</v>
      </c>
      <c r="BW88" s="498">
        <f>DATI!DZ85/1000</f>
        <v>4.6070000000000002</v>
      </c>
      <c r="BX88" s="499">
        <f>DATI!EA85/1000</f>
        <v>0</v>
      </c>
      <c r="BY88" s="499">
        <f>DATI!EB85/1000</f>
        <v>0</v>
      </c>
      <c r="BZ88" s="499">
        <f>DATI!EC85/1000</f>
        <v>0</v>
      </c>
      <c r="CA88" s="499">
        <f>DATI!ED85/1000</f>
        <v>0</v>
      </c>
      <c r="CB88" s="499">
        <f>DATI!EE85/1000</f>
        <v>0</v>
      </c>
      <c r="CC88" s="499">
        <f>DATI!EF85/1000</f>
        <v>0</v>
      </c>
      <c r="CD88" s="500">
        <f>DATI!EG85/1000</f>
        <v>0</v>
      </c>
      <c r="CE88" s="498">
        <f t="shared" si="1471"/>
        <v>5.6160348917019265E-2</v>
      </c>
      <c r="CF88" s="499">
        <f t="shared" si="1472"/>
        <v>0.34913422358143859</v>
      </c>
      <c r="CG88" s="499">
        <f t="shared" si="1473"/>
        <v>2.0013206022641377E-2</v>
      </c>
      <c r="CH88" s="499">
        <f t="shared" si="1474"/>
        <v>45.021403313669104</v>
      </c>
      <c r="CI88" s="499">
        <f t="shared" si="1475"/>
        <v>0.10899747174171801</v>
      </c>
      <c r="CJ88" s="499">
        <f t="shared" si="1476"/>
        <v>22.484517676087542</v>
      </c>
      <c r="CK88" s="499">
        <f t="shared" si="1477"/>
        <v>5.7162964057029164</v>
      </c>
      <c r="CL88" s="499">
        <f t="shared" si="1478"/>
        <v>32.529783056325421</v>
      </c>
      <c r="CM88" s="499">
        <f t="shared" si="1479"/>
        <v>0.18270792969530578</v>
      </c>
      <c r="CN88" s="499">
        <f t="shared" si="1480"/>
        <v>0.13987089375233494</v>
      </c>
      <c r="CO88" s="499">
        <f t="shared" si="1481"/>
        <v>5.897097281470734E-2</v>
      </c>
      <c r="CP88" s="499">
        <f t="shared" si="1482"/>
        <v>17.83469013631743</v>
      </c>
      <c r="CQ88" s="499">
        <f t="shared" si="1483"/>
        <v>0.29987228385998138</v>
      </c>
      <c r="CR88" s="499">
        <f t="shared" si="1484"/>
        <v>5.2817617876784331</v>
      </c>
      <c r="CS88" s="499">
        <f t="shared" si="1485"/>
        <v>1.5175283886045925</v>
      </c>
      <c r="CT88" s="499">
        <f t="shared" si="1486"/>
        <v>3.4088045943057713E-2</v>
      </c>
      <c r="CU88" s="499">
        <f t="shared" si="1487"/>
        <v>69.198907027862973</v>
      </c>
      <c r="CV88" s="499">
        <f t="shared" si="1488"/>
        <v>46.248229784793963</v>
      </c>
      <c r="CW88" s="499">
        <f t="shared" si="1489"/>
        <v>4.8184606295450003E-2</v>
      </c>
      <c r="CX88" s="499">
        <f t="shared" si="1490"/>
        <v>0.94299689832231381</v>
      </c>
      <c r="CY88" s="500">
        <f t="shared" si="1491"/>
        <v>16.648489561160392</v>
      </c>
      <c r="CZ88" s="482">
        <f>DATI!AA85</f>
        <v>96807.826000000001</v>
      </c>
      <c r="DA88" s="483">
        <f t="shared" si="1492"/>
        <v>265.22692054794521</v>
      </c>
      <c r="DB88" s="484">
        <f t="shared" si="1425"/>
        <v>420.54155987454277</v>
      </c>
      <c r="DC88" s="485">
        <f t="shared" si="1493"/>
        <v>1.1521686571905281</v>
      </c>
      <c r="DD88" s="501">
        <f t="shared" si="1632"/>
        <v>3.1636491900419297E-2</v>
      </c>
      <c r="DE88" s="502">
        <f t="shared" si="1494"/>
        <v>2.9695994585095635E-2</v>
      </c>
      <c r="DF88" s="483">
        <f t="shared" si="1633"/>
        <v>2968.739499999996</v>
      </c>
      <c r="DG88" s="503">
        <f t="shared" si="1634"/>
        <v>12.128239743104132</v>
      </c>
      <c r="DH88" s="504">
        <f t="shared" si="1616"/>
        <v>2.063403240207632E-2</v>
      </c>
      <c r="DI88" s="505">
        <f>DATI!AB85+DATI!AG85</f>
        <v>62940.076829095255</v>
      </c>
      <c r="DJ88" s="483">
        <f t="shared" si="1617"/>
        <v>172.4385666550555</v>
      </c>
      <c r="DK88" s="506">
        <f t="shared" si="1426"/>
        <v>273.41713146550035</v>
      </c>
      <c r="DL88" s="507">
        <f t="shared" si="1427"/>
        <v>0.74908803141232971</v>
      </c>
      <c r="DM88" s="508">
        <f t="shared" si="1635"/>
        <v>0.65015484212087615</v>
      </c>
      <c r="DN88" s="509">
        <f t="shared" si="1636"/>
        <v>-1.1069505351908124E-2</v>
      </c>
      <c r="DO88" s="509">
        <f t="shared" si="1637"/>
        <v>-7.0000000000000062E-3</v>
      </c>
      <c r="DP88" s="509">
        <f t="shared" si="1638"/>
        <v>2.0216786232104027E-2</v>
      </c>
      <c r="DQ88" s="509">
        <f t="shared" si="1639"/>
        <v>1.8297769262197509E-2</v>
      </c>
      <c r="DR88" s="510">
        <f t="shared" si="1640"/>
        <v>1247.2310746674339</v>
      </c>
      <c r="DS88" s="510">
        <f t="shared" si="1641"/>
        <v>4.9130261647459861</v>
      </c>
      <c r="DT88" s="511">
        <f t="shared" si="1642"/>
        <v>2.1157334921834803E-2</v>
      </c>
      <c r="DU88" s="512" t="str">
        <f>DATI!AI85</f>
        <v>9/9</v>
      </c>
      <c r="DV88" s="511">
        <f>DATI!AJ85/DATI!AK85</f>
        <v>1</v>
      </c>
      <c r="DW88" s="513">
        <f>DATI!AB85</f>
        <v>60957.749000000003</v>
      </c>
      <c r="DX88" s="483">
        <f t="shared" si="1496"/>
        <v>167.00753150684932</v>
      </c>
      <c r="DY88" s="514">
        <f t="shared" si="1428"/>
        <v>264.80572811232071</v>
      </c>
      <c r="DZ88" s="485">
        <f t="shared" si="1429"/>
        <v>0.72549514551320737</v>
      </c>
      <c r="EA88" s="508">
        <f t="shared" si="1643"/>
        <v>0.62967790434628712</v>
      </c>
      <c r="EB88" s="504">
        <f t="shared" si="1644"/>
        <v>-1.5807887603784113E-3</v>
      </c>
      <c r="EC88" s="515">
        <f t="shared" si="1645"/>
        <v>33867.749170904746</v>
      </c>
      <c r="ED88" s="516">
        <f t="shared" si="1497"/>
        <v>92.788353892889717</v>
      </c>
      <c r="EE88" s="517">
        <f t="shared" si="1430"/>
        <v>147.12442840904242</v>
      </c>
      <c r="EF88" s="518">
        <f t="shared" si="1431"/>
        <v>0.40308062577819842</v>
      </c>
      <c r="EG88" s="519">
        <f t="shared" si="1498"/>
        <v>5.3552402564199748E-2</v>
      </c>
      <c r="EH88" s="519">
        <f t="shared" si="1499"/>
        <v>5.1570681653026307E-2</v>
      </c>
      <c r="EI88" s="501">
        <f t="shared" si="1500"/>
        <v>0.34984515787912379</v>
      </c>
      <c r="EJ88" s="520">
        <f t="shared" si="1501"/>
        <v>1721.5084253325622</v>
      </c>
      <c r="EK88" s="520">
        <f t="shared" si="1502"/>
        <v>7.2152135783580889</v>
      </c>
      <c r="EL88" s="482">
        <f>DATI!AD85</f>
        <v>25799.197</v>
      </c>
      <c r="EM88" s="483">
        <f t="shared" si="1503"/>
        <v>70.682731506849322</v>
      </c>
      <c r="EN88" s="514">
        <f t="shared" si="1432"/>
        <v>112.07394069453254</v>
      </c>
      <c r="EO88" s="485">
        <f t="shared" si="1504"/>
        <v>0.30705189231378777</v>
      </c>
      <c r="EP88" s="501">
        <f t="shared" si="1646"/>
        <v>3.0488593014955215E-2</v>
      </c>
      <c r="EQ88" s="502">
        <f t="shared" si="1647"/>
        <v>2.8550254885277775E-2</v>
      </c>
      <c r="ER88" s="501">
        <f t="shared" si="1618"/>
        <v>1.851074674550935E-2</v>
      </c>
      <c r="ES88" s="483">
        <f t="shared" si="1648"/>
        <v>763.30900000000111</v>
      </c>
      <c r="ET88" s="501">
        <f t="shared" si="1505"/>
        <v>0.26649908448517373</v>
      </c>
      <c r="EU88" s="503">
        <f t="shared" si="1649"/>
        <v>3.1109219579973768</v>
      </c>
      <c r="EV88" s="482">
        <f>DATI!AE85</f>
        <v>6620.77</v>
      </c>
      <c r="EW88" s="483">
        <f t="shared" si="1506"/>
        <v>18.13909589041096</v>
      </c>
      <c r="EX88" s="514">
        <f t="shared" si="1433"/>
        <v>28.761196882683603</v>
      </c>
      <c r="EY88" s="485">
        <f t="shared" si="1434"/>
        <v>7.8797799678585217E-2</v>
      </c>
      <c r="EZ88" s="501">
        <f t="shared" si="1650"/>
        <v>1.1283975075207406E-2</v>
      </c>
      <c r="FA88" s="502">
        <f t="shared" si="1651"/>
        <v>9.3817606284807859E-3</v>
      </c>
      <c r="FB88" s="483">
        <f t="shared" si="1652"/>
        <v>73.875</v>
      </c>
      <c r="FC88" s="503">
        <f t="shared" si="1653"/>
        <v>0.26732270689529614</v>
      </c>
      <c r="FD88" s="483">
        <f>DATI!AG85</f>
        <v>1982.3278290952485</v>
      </c>
      <c r="FE88" s="501">
        <f t="shared" si="1507"/>
        <v>2.0476937774589095E-2</v>
      </c>
      <c r="FF88" s="483">
        <f t="shared" si="1654"/>
        <v>4638.4421709047519</v>
      </c>
      <c r="FG88" s="501">
        <f t="shared" si="1619"/>
        <v>2.0149793529503957E-2</v>
      </c>
      <c r="FH88" s="482">
        <f>DATI!AF85</f>
        <v>3430.11</v>
      </c>
      <c r="FI88" s="483">
        <f t="shared" si="1620"/>
        <v>9.3975616438356173</v>
      </c>
      <c r="FJ88" s="509">
        <f t="shared" si="1508"/>
        <v>3.5432156073828165E-2</v>
      </c>
      <c r="FK88" s="509">
        <f t="shared" si="1621"/>
        <v>0.11571876982126311</v>
      </c>
      <c r="FL88" s="521">
        <f>DATI!AL85</f>
        <v>1530.2273872941732</v>
      </c>
      <c r="FM88" s="522" t="str">
        <f>DATI!AM85</f>
        <v>5/5</v>
      </c>
      <c r="FN88" s="523">
        <f>DATI!AN85/DATI!AO85</f>
        <v>1</v>
      </c>
      <c r="FO88" s="486">
        <f t="shared" si="1622"/>
        <v>0.44611612668228517</v>
      </c>
      <c r="FP88" s="524">
        <f t="shared" si="1509"/>
        <v>1.5806856227658424E-2</v>
      </c>
      <c r="FQ88" s="486">
        <f t="shared" si="1623"/>
        <v>-2.7015858049412245E-2</v>
      </c>
      <c r="FR88" s="482">
        <f>DATI!AP85</f>
        <v>5281.2359999999999</v>
      </c>
      <c r="FS88" s="525">
        <f>DATI!AQ85</f>
        <v>8.8379999999999992</v>
      </c>
      <c r="FT88" s="525">
        <f>DATI!AR85</f>
        <v>2827.6850000000004</v>
      </c>
      <c r="FU88" s="495">
        <f>DATI!AS85/1000</f>
        <v>14.898</v>
      </c>
      <c r="FV88" s="496">
        <f>DATI!AT85/1000</f>
        <v>81.510000000000005</v>
      </c>
      <c r="FW88" s="496">
        <f>DATI!AU85/1000</f>
        <v>4.6070000000000002</v>
      </c>
      <c r="FX88" s="496">
        <f>DATI!AV85/1000</f>
        <v>10363.837</v>
      </c>
      <c r="FY88" s="496">
        <f>DATI!AW85/1000</f>
        <v>25.361000000000001</v>
      </c>
      <c r="FZ88" s="496">
        <f>DATI!AX85/1000</f>
        <v>5175.7709999999997</v>
      </c>
      <c r="GA88" s="496">
        <f>DATI!AY85/1000</f>
        <v>1318.26</v>
      </c>
      <c r="GB88" s="496">
        <f>DATI!AZ85/1000</f>
        <v>7488.2910000000002</v>
      </c>
      <c r="GC88" s="496">
        <f>DATI!BA85/1000</f>
        <v>42.058999999999997</v>
      </c>
      <c r="GD88" s="496">
        <f>DATI!BB85/1000</f>
        <v>37.518000000000001</v>
      </c>
      <c r="GE88" s="496">
        <f>DATI!BC85/1000</f>
        <v>13.742000000000001</v>
      </c>
      <c r="GF88" s="496">
        <f>DATI!BD85/1000</f>
        <v>4105.51</v>
      </c>
      <c r="GG88" s="496">
        <f>DATI!BE85/1000</f>
        <v>69.03</v>
      </c>
      <c r="GH88" s="496">
        <f>DATI!BF85/1000</f>
        <v>1215.8510000000001</v>
      </c>
      <c r="GI88" s="496">
        <f>DATI!BG85/1000</f>
        <v>4.4999999999999998E-2</v>
      </c>
      <c r="GJ88" s="496">
        <f>DATI!BH85/1000</f>
        <v>349.33199999999999</v>
      </c>
      <c r="GK88" s="496">
        <f>DATI!BI85/1000</f>
        <v>9.7899999999999991</v>
      </c>
      <c r="GL88" s="496">
        <f>DATI!BJ85/1000</f>
        <v>15929.45</v>
      </c>
      <c r="GM88" s="496">
        <f>DATI!BK85/1000</f>
        <v>10646.25</v>
      </c>
      <c r="GN88" s="496">
        <f>DATI!BL85/1000</f>
        <v>11.092000000000001</v>
      </c>
      <c r="GO88" s="496">
        <f>DATI!BM85/1000</f>
        <v>223.096</v>
      </c>
      <c r="GP88" s="497">
        <f>DATI!BN85/1000</f>
        <v>3832.4490000000001</v>
      </c>
      <c r="GQ88" s="498">
        <f>DATI!BO85/1000</f>
        <v>4.6070000000000002</v>
      </c>
      <c r="GR88" s="499">
        <f>DATI!BP85/1000</f>
        <v>0</v>
      </c>
      <c r="GS88" s="499">
        <f>DATI!BQ85/1000</f>
        <v>0</v>
      </c>
      <c r="GT88" s="499">
        <f>DATI!BR85/1000</f>
        <v>0</v>
      </c>
      <c r="GU88" s="499">
        <f>DATI!BS85/1000</f>
        <v>0</v>
      </c>
      <c r="GV88" s="499">
        <f>DATI!BT85/1000</f>
        <v>0</v>
      </c>
      <c r="GW88" s="499">
        <f>DATI!BU85/1000</f>
        <v>0</v>
      </c>
      <c r="GX88" s="500">
        <f>DATI!BV85/1000</f>
        <v>0</v>
      </c>
      <c r="GY88" s="498">
        <f t="shared" si="1514"/>
        <v>6.4718199115544009E-2</v>
      </c>
      <c r="GZ88" s="499">
        <f t="shared" si="1515"/>
        <v>0.35408648207195542</v>
      </c>
      <c r="HA88" s="499">
        <f t="shared" si="1516"/>
        <v>2.0013206022641377E-2</v>
      </c>
      <c r="HB88" s="499">
        <f t="shared" si="1517"/>
        <v>45.021403313669104</v>
      </c>
      <c r="HC88" s="499">
        <f t="shared" si="1518"/>
        <v>0.11017037506841935</v>
      </c>
      <c r="HD88" s="499">
        <f t="shared" si="1519"/>
        <v>22.483996385720118</v>
      </c>
      <c r="HE88" s="499">
        <f t="shared" si="1520"/>
        <v>5.726635331323469</v>
      </c>
      <c r="HF88" s="499">
        <f t="shared" si="1521"/>
        <v>32.529783056325421</v>
      </c>
      <c r="HG88" s="499">
        <f t="shared" si="1522"/>
        <v>0.18270792969530578</v>
      </c>
      <c r="HH88" s="499">
        <f t="shared" si="1523"/>
        <v>0.16298143337474696</v>
      </c>
      <c r="HI88" s="499">
        <f t="shared" si="1524"/>
        <v>5.9696435242704106E-2</v>
      </c>
      <c r="HJ88" s="499">
        <f t="shared" si="1525"/>
        <v>17.83469013631743</v>
      </c>
      <c r="HK88" s="499">
        <f t="shared" si="1526"/>
        <v>0.29987228385998138</v>
      </c>
      <c r="HL88" s="499">
        <f t="shared" si="1527"/>
        <v>5.2817617876784331</v>
      </c>
      <c r="HM88" s="499">
        <f t="shared" si="1528"/>
        <v>1.9548388778356025E-4</v>
      </c>
      <c r="HN88" s="499">
        <f t="shared" si="1529"/>
        <v>1.5175283886045925</v>
      </c>
      <c r="HO88" s="499">
        <f t="shared" si="1530"/>
        <v>4.252860580891233E-2</v>
      </c>
      <c r="HP88" s="499">
        <f t="shared" si="1531"/>
        <v>69.198907027862973</v>
      </c>
      <c r="HQ88" s="499">
        <f t="shared" si="1532"/>
        <v>46.248229784793963</v>
      </c>
      <c r="HR88" s="499">
        <f t="shared" si="1533"/>
        <v>4.8184606295450003E-2</v>
      </c>
      <c r="HS88" s="499">
        <f t="shared" si="1533"/>
        <v>0.96914829842135897</v>
      </c>
      <c r="HT88" s="500">
        <f t="shared" si="1534"/>
        <v>16.648489561160392</v>
      </c>
      <c r="HU88" s="526">
        <f t="shared" si="1624"/>
        <v>33867.749170904761</v>
      </c>
      <c r="HV88" s="527">
        <f t="shared" si="1625"/>
        <v>25835.736999999997</v>
      </c>
      <c r="HW88" s="528">
        <f t="shared" si="1655"/>
        <v>0</v>
      </c>
      <c r="HX88" s="529">
        <f>DATI!CQ85</f>
        <v>0</v>
      </c>
      <c r="HY88" s="529">
        <f>DATI!CT85</f>
        <v>0</v>
      </c>
      <c r="HZ88" s="530">
        <f t="shared" si="1535"/>
        <v>0</v>
      </c>
      <c r="IA88" s="530">
        <f t="shared" si="1536"/>
        <v>0</v>
      </c>
      <c r="IB88" s="501">
        <f t="shared" si="1626"/>
        <v>0</v>
      </c>
      <c r="IC88" s="529">
        <f>DATI!CV85</f>
        <v>3.7014476925457989</v>
      </c>
      <c r="ID88" s="531">
        <f t="shared" si="1627"/>
        <v>3.7014476925457989</v>
      </c>
      <c r="IE88" s="532">
        <f t="shared" si="1537"/>
        <v>3.8235004807832364E-5</v>
      </c>
      <c r="IF88" s="532">
        <f t="shared" si="1538"/>
        <v>1.0929122197839038E-4</v>
      </c>
      <c r="IG88" s="528">
        <f t="shared" si="1656"/>
        <v>0</v>
      </c>
      <c r="IH88" s="509">
        <f t="shared" si="1435"/>
        <v>0</v>
      </c>
      <c r="II88" s="529">
        <f>DATI!CX85</f>
        <v>0</v>
      </c>
      <c r="IJ88" s="529">
        <f>DATI!DA85</f>
        <v>0</v>
      </c>
      <c r="IK88" s="534">
        <f>DATI!CS85</f>
        <v>33867.629170904765</v>
      </c>
      <c r="IL88" s="513">
        <f t="shared" si="1628"/>
        <v>33856.229170904764</v>
      </c>
      <c r="IM88" s="513">
        <f t="shared" si="1629"/>
        <v>8068.5519765200406</v>
      </c>
      <c r="IN88" s="501">
        <f t="shared" si="1540"/>
        <v>0.34972615923535733</v>
      </c>
      <c r="IO88" s="501">
        <f t="shared" si="1541"/>
        <v>0.99965985339203189</v>
      </c>
      <c r="IP88" s="528">
        <f t="shared" si="1657"/>
        <v>25824.216999999997</v>
      </c>
      <c r="IQ88" s="509">
        <f t="shared" si="1436"/>
        <v>0.25690443776403016</v>
      </c>
      <c r="IR88" s="529">
        <f>DATI!CZ85</f>
        <v>25835.616999999998</v>
      </c>
      <c r="IS88" s="513">
        <f t="shared" si="1658"/>
        <v>11.519999999999998</v>
      </c>
      <c r="IT88" s="534">
        <f>DATI!CR85</f>
        <v>0.12</v>
      </c>
      <c r="IU88" s="536">
        <f>DATI!CU85</f>
        <v>11.399999999999999</v>
      </c>
      <c r="IV88" s="501">
        <f t="shared" si="1543"/>
        <v>-0.91236878137836608</v>
      </c>
      <c r="IW88" s="509">
        <f t="shared" si="1544"/>
        <v>1.1899864376667231E-4</v>
      </c>
      <c r="IX88" s="501">
        <f t="shared" si="1545"/>
        <v>3.4014660796816826E-4</v>
      </c>
      <c r="IY88" s="534">
        <f>DATI!CW85</f>
        <v>25783.975746692176</v>
      </c>
      <c r="IZ88" s="537">
        <f t="shared" si="1630"/>
        <v>25795.495746692177</v>
      </c>
      <c r="JA88" s="538">
        <f t="shared" si="1546"/>
        <v>0.26646085148831022</v>
      </c>
      <c r="JB88" s="538">
        <f t="shared" si="1547"/>
        <v>0.76165367874085566</v>
      </c>
      <c r="JC88" s="539">
        <f t="shared" si="1659"/>
        <v>11.519999999999998</v>
      </c>
      <c r="JD88" s="509">
        <f t="shared" si="1437"/>
        <v>1.1460324713975362E-4</v>
      </c>
      <c r="JE88" s="529">
        <f>DATI!CY85</f>
        <v>0.12</v>
      </c>
      <c r="JF88" s="529">
        <f>DATI!DB85</f>
        <v>11.399999999999999</v>
      </c>
      <c r="JG88" s="505">
        <f t="shared" si="1549"/>
        <v>61881.14149044791</v>
      </c>
      <c r="JH88" s="485">
        <f t="shared" si="1438"/>
        <v>268.81702486749629</v>
      </c>
      <c r="JI88" s="508">
        <f t="shared" si="1550"/>
        <v>0.63921631181396332</v>
      </c>
      <c r="JJ88" s="522" t="str">
        <f>DATI!CN85</f>
        <v>4/6</v>
      </c>
      <c r="JK88" s="523">
        <f>DATI!CO85/DATI!CP85</f>
        <v>0.98818870648391222</v>
      </c>
      <c r="JL88" s="540">
        <f t="shared" si="1551"/>
        <v>1.8517968644757472E-2</v>
      </c>
      <c r="JM88" s="541">
        <f t="shared" si="1552"/>
        <v>-1.2716226460248423E-2</v>
      </c>
      <c r="JN88" s="542">
        <f t="shared" si="1553"/>
        <v>61892.661490447907</v>
      </c>
      <c r="JO88" s="513">
        <f t="shared" si="1554"/>
        <v>87676.637237140079</v>
      </c>
      <c r="JP88" s="508">
        <f t="shared" si="1555"/>
        <v>0.63933531045772996</v>
      </c>
      <c r="JQ88" s="509">
        <f t="shared" si="1556"/>
        <v>-9.5150236482899331E-3</v>
      </c>
      <c r="JR88" s="543">
        <f t="shared" si="1557"/>
        <v>0.90567716330227355</v>
      </c>
      <c r="JS88" s="504">
        <f t="shared" si="1558"/>
        <v>-8.5682095757830812E-3</v>
      </c>
      <c r="JT88" s="495">
        <f>DATI!BW85</f>
        <v>9851.7748353696807</v>
      </c>
      <c r="JU88" s="496">
        <f>DATI!BX85</f>
        <v>8467.6822936100962</v>
      </c>
      <c r="JV88" s="496">
        <f>DATI!BY85</f>
        <v>5181.2285435569283</v>
      </c>
      <c r="JW88" s="496">
        <f>DATI!BZ85</f>
        <v>15929.45</v>
      </c>
      <c r="JX88" s="496">
        <f>DATI!CA85</f>
        <v>10646.25</v>
      </c>
      <c r="JY88" s="496">
        <f>DATI!CB85</f>
        <v>4918.030171109308</v>
      </c>
      <c r="JZ88" s="496">
        <f>DATI!CC85</f>
        <v>1631.1885235869506</v>
      </c>
      <c r="KA88" s="496">
        <f>DATI!CD85</f>
        <v>71.801999894230633</v>
      </c>
      <c r="KB88" s="496">
        <f>DATI!CE85</f>
        <v>1094.2658710118533</v>
      </c>
      <c r="KC88" s="496">
        <f>DATI!CF85</f>
        <v>0</v>
      </c>
      <c r="KD88" s="496">
        <f>DATI!CG85</f>
        <v>273.33600000000001</v>
      </c>
      <c r="KE88" s="496">
        <f>DATI!CH85</f>
        <v>14.600040284156799</v>
      </c>
      <c r="KF88" s="496">
        <f>DATI!CI85</f>
        <v>36.767640715599057</v>
      </c>
      <c r="KG88" s="496">
        <f>DATI!CJ85</f>
        <v>41.217820802211762</v>
      </c>
      <c r="KH88" s="496">
        <f>DATI!CK85</f>
        <v>314.39879167127611</v>
      </c>
      <c r="KI88" s="496">
        <f>DATI!CL85</f>
        <v>169.92974244619347</v>
      </c>
      <c r="KJ88" s="544">
        <f t="shared" si="1439"/>
        <v>42.79696103080687</v>
      </c>
      <c r="KK88" s="545">
        <f t="shared" si="1560"/>
        <v>-1.8876184914280999E-2</v>
      </c>
      <c r="KL88" s="546">
        <f t="shared" si="1440"/>
        <v>36.784343450464803</v>
      </c>
      <c r="KM88" s="545">
        <f t="shared" si="1561"/>
        <v>0.1508896461541549</v>
      </c>
      <c r="KN88" s="546">
        <f t="shared" si="1441"/>
        <v>22.507704426436931</v>
      </c>
      <c r="KO88" s="545">
        <f t="shared" si="1562"/>
        <v>-0.1093963031091925</v>
      </c>
      <c r="KP88" s="546">
        <f t="shared" si="1442"/>
        <v>69.198907027862973</v>
      </c>
      <c r="KQ88" s="545">
        <f t="shared" si="1563"/>
        <v>3.2257924345188781E-2</v>
      </c>
      <c r="KR88" s="546">
        <f t="shared" si="1443"/>
        <v>46.248229784793963</v>
      </c>
      <c r="KS88" s="545">
        <f t="shared" si="1564"/>
        <v>4.9876738074743507E-2</v>
      </c>
      <c r="KT88" s="546">
        <f t="shared" si="1444"/>
        <v>21.36434795745101</v>
      </c>
      <c r="KU88" s="545">
        <f t="shared" si="1565"/>
        <v>0.13291323475497061</v>
      </c>
      <c r="KV88" s="546">
        <f t="shared" si="1445"/>
        <v>7.086023873304506</v>
      </c>
      <c r="KW88" s="545">
        <f t="shared" si="1566"/>
        <v>-4.9882347914407855E-2</v>
      </c>
      <c r="KX88" s="546">
        <f t="shared" si="1446"/>
        <v>0.31191409088797745</v>
      </c>
      <c r="KY88" s="545">
        <f t="shared" si="1567"/>
        <v>-5.7723547225874985E-2</v>
      </c>
      <c r="KZ88" s="546">
        <f t="shared" si="1447"/>
        <v>4.753585482983576</v>
      </c>
      <c r="LA88" s="545">
        <f t="shared" si="1568"/>
        <v>-2.2905559647173467E-2</v>
      </c>
      <c r="LB88" s="547" t="s">
        <v>177</v>
      </c>
      <c r="LC88" s="548" t="s">
        <v>177</v>
      </c>
      <c r="LD88" s="546">
        <f t="shared" si="1448"/>
        <v>1.1873951989157161</v>
      </c>
      <c r="LE88" s="545">
        <f t="shared" si="1569"/>
        <v>0.11692990835140966</v>
      </c>
      <c r="LF88" s="546">
        <f t="shared" si="1449"/>
        <v>6.3423836367634823E-2</v>
      </c>
      <c r="LG88" s="545">
        <f t="shared" si="1570"/>
        <v>-8.0169675876347227E-2</v>
      </c>
      <c r="LH88" s="546">
        <f t="shared" si="1450"/>
        <v>0.15972180781587617</v>
      </c>
      <c r="LI88" s="545">
        <f t="shared" si="1571"/>
        <v>-0.13227757346953523</v>
      </c>
      <c r="LJ88" s="546">
        <f t="shared" si="1451"/>
        <v>0.17905377458627686</v>
      </c>
      <c r="LK88" s="545">
        <f t="shared" si="1572"/>
        <v>0.29292209388776774</v>
      </c>
      <c r="LL88" s="546">
        <f t="shared" si="1452"/>
        <v>1.3657755135634371</v>
      </c>
      <c r="LM88" s="545">
        <f t="shared" si="1573"/>
        <v>-0.31966933158558658</v>
      </c>
      <c r="LN88" s="546">
        <f t="shared" si="1453"/>
        <v>0.73818948229868842</v>
      </c>
      <c r="LO88" s="549">
        <f t="shared" si="1574"/>
        <v>-7.8431746372748787E-2</v>
      </c>
      <c r="LP88" s="550">
        <f t="shared" si="1575"/>
        <v>0.10176630591177288</v>
      </c>
      <c r="LQ88" s="551">
        <f t="shared" si="1576"/>
        <v>8.7468985137731492E-2</v>
      </c>
      <c r="LR88" s="551">
        <f t="shared" si="1577"/>
        <v>5.3520761261149775E-2</v>
      </c>
      <c r="LS88" s="551">
        <f t="shared" si="1578"/>
        <v>0.1645471307247412</v>
      </c>
      <c r="LT88" s="551">
        <f t="shared" si="1579"/>
        <v>0.10997303048619231</v>
      </c>
      <c r="LU88" s="551">
        <f t="shared" si="1580"/>
        <v>5.0801989615067981E-2</v>
      </c>
      <c r="LV88" s="551">
        <f t="shared" si="1581"/>
        <v>1.6849758857170809E-2</v>
      </c>
      <c r="LW88" s="551">
        <f t="shared" si="1582"/>
        <v>7.4169623325939197E-4</v>
      </c>
      <c r="LX88" s="552">
        <f t="shared" si="1583"/>
        <v>1.1303485639806158E-2</v>
      </c>
      <c r="LY88" s="553" t="s">
        <v>177</v>
      </c>
      <c r="LZ88" s="552">
        <f t="shared" si="1584"/>
        <v>2.8234907372054817E-3</v>
      </c>
      <c r="MA88" s="552">
        <f t="shared" si="1585"/>
        <v>1.5081466950984726E-4</v>
      </c>
      <c r="MB88" s="552">
        <f t="shared" si="1586"/>
        <v>3.7980029337296613E-4</v>
      </c>
      <c r="MC88" s="552">
        <f t="shared" si="1587"/>
        <v>4.2576951167369218E-4</v>
      </c>
      <c r="MD88" s="552">
        <f t="shared" si="1588"/>
        <v>3.247658837739793E-3</v>
      </c>
      <c r="ME88" s="552">
        <f t="shared" si="1589"/>
        <v>1.7553306325275135E-3</v>
      </c>
      <c r="MF88" s="550">
        <f t="shared" si="1590"/>
        <v>0.16161644740801831</v>
      </c>
      <c r="MG88" s="551">
        <f t="shared" si="1591"/>
        <v>0.13891067883117036</v>
      </c>
      <c r="MH88" s="551">
        <f t="shared" si="1592"/>
        <v>8.4997045142807495E-2</v>
      </c>
      <c r="MI88" s="551">
        <f t="shared" si="1593"/>
        <v>0.26131952477444664</v>
      </c>
      <c r="MJ88" s="551">
        <f t="shared" si="1594"/>
        <v>0.17464965774900906</v>
      </c>
      <c r="MK88" s="551">
        <f t="shared" si="1595"/>
        <v>8.0679327104242443E-2</v>
      </c>
      <c r="ML88" s="551">
        <f t="shared" si="1596"/>
        <v>2.6759330033445796E-2</v>
      </c>
      <c r="MM88" s="551">
        <f t="shared" si="1597"/>
        <v>1.177897823855514E-3</v>
      </c>
      <c r="MN88" s="552">
        <f t="shared" si="1598"/>
        <v>1.7951218490890358E-2</v>
      </c>
      <c r="MO88" s="553" t="s">
        <v>177</v>
      </c>
      <c r="MP88" s="552">
        <f t="shared" si="1599"/>
        <v>4.484023844121934E-3</v>
      </c>
      <c r="MQ88" s="552">
        <f t="shared" si="1600"/>
        <v>2.3951081730653797E-4</v>
      </c>
      <c r="MR88" s="552">
        <f t="shared" si="1601"/>
        <v>6.0316598494473701E-4</v>
      </c>
      <c r="MS88" s="552">
        <f t="shared" si="1602"/>
        <v>6.7617032253293604E-4</v>
      </c>
      <c r="MT88" s="552">
        <f t="shared" si="1603"/>
        <v>5.157650943955888E-3</v>
      </c>
      <c r="MU88" s="552">
        <f t="shared" si="1604"/>
        <v>2.787664328717149E-3</v>
      </c>
      <c r="MV88" s="505">
        <f t="shared" si="1454"/>
        <v>64751.632790447911</v>
      </c>
      <c r="MW88" s="485">
        <f t="shared" si="1455"/>
        <v>268.81702486749629</v>
      </c>
      <c r="MX88" s="543">
        <f t="shared" si="1456"/>
        <v>0.64416209855783668</v>
      </c>
      <c r="MY88" s="1469"/>
      <c r="MZ88" s="502"/>
      <c r="NA88" s="1470"/>
      <c r="NB88" s="542">
        <f t="shared" si="1605"/>
        <v>64763.152790447908</v>
      </c>
      <c r="NC88" s="534">
        <f t="shared" si="1606"/>
        <v>90547.128537140074</v>
      </c>
      <c r="ND88" s="508">
        <f t="shared" si="1457"/>
        <v>0.64427670180497632</v>
      </c>
      <c r="NE88" s="557">
        <f t="shared" si="1458"/>
        <v>0.90078081159174517</v>
      </c>
    </row>
    <row r="89" spans="1:369" ht="8.25" customHeight="1" outlineLevel="1" x14ac:dyDescent="0.2">
      <c r="A89" s="558" t="s">
        <v>184</v>
      </c>
      <c r="B89" s="559">
        <f>DATI!D86</f>
        <v>66</v>
      </c>
      <c r="C89" s="1516">
        <f>DATI!F86/DATI!E86</f>
        <v>1</v>
      </c>
      <c r="D89" s="560">
        <f>DATI!G86</f>
        <v>412292</v>
      </c>
      <c r="E89" s="561">
        <f t="shared" si="1631"/>
        <v>4.098096192125817E-2</v>
      </c>
      <c r="F89" s="1035">
        <f t="shared" si="1459"/>
        <v>1.287151315565788E-3</v>
      </c>
      <c r="G89" s="563">
        <f>DATI!H86</f>
        <v>217589.47349999999</v>
      </c>
      <c r="H89" s="564">
        <f t="shared" si="1418"/>
        <v>596.13554383561643</v>
      </c>
      <c r="I89" s="565">
        <f t="shared" si="1419"/>
        <v>527.75574956584171</v>
      </c>
      <c r="J89" s="566">
        <f t="shared" si="1460"/>
        <v>1.4459061631940868</v>
      </c>
      <c r="K89" s="567">
        <f t="shared" si="1420"/>
        <v>4.0859219094521747E-2</v>
      </c>
      <c r="L89" s="567">
        <f t="shared" si="1607"/>
        <v>3.9521198016935766E-2</v>
      </c>
      <c r="M89" s="567">
        <f t="shared" si="1461"/>
        <v>4.5177424993221284E-2</v>
      </c>
      <c r="N89" s="568">
        <f>DATI!I86</f>
        <v>26211.431</v>
      </c>
      <c r="O89" s="568"/>
      <c r="P89" s="568">
        <f>DATI!J86</f>
        <v>8559.6540000000005</v>
      </c>
      <c r="Q89" s="564">
        <f>DATI!K86</f>
        <v>6857.4809999999998</v>
      </c>
      <c r="R89" s="564">
        <f>DATI!L86</f>
        <v>1702.173</v>
      </c>
      <c r="S89" s="564">
        <f t="shared" si="1608"/>
        <v>0</v>
      </c>
      <c r="T89" s="568">
        <f>DATI!M86</f>
        <v>3722.21</v>
      </c>
      <c r="U89" s="564">
        <f>DATI!N86</f>
        <v>3671.69</v>
      </c>
      <c r="V89" s="564">
        <f>DATI!O86</f>
        <v>50.52</v>
      </c>
      <c r="W89" s="569">
        <f t="shared" si="1609"/>
        <v>0</v>
      </c>
      <c r="X89" s="570">
        <f>DATI!P86</f>
        <v>169750.87849999999</v>
      </c>
      <c r="Y89" s="564">
        <f>DATI!Q86</f>
        <v>11507.502</v>
      </c>
      <c r="Z89" s="568">
        <f>DATI!R86</f>
        <v>5160.18</v>
      </c>
      <c r="AA89" s="568">
        <f>DATI!U86</f>
        <v>4185.12</v>
      </c>
      <c r="AB89" s="568">
        <f>DATI!V86</f>
        <v>0</v>
      </c>
      <c r="AC89" s="568">
        <f>DATI!W86</f>
        <v>189625.34950000001</v>
      </c>
      <c r="AD89" s="565">
        <f t="shared" si="1421"/>
        <v>459.92973305327291</v>
      </c>
      <c r="AE89" s="567">
        <f t="shared" si="1610"/>
        <v>4.4696904883768596E-2</v>
      </c>
      <c r="AF89" s="567">
        <f t="shared" si="1611"/>
        <v>4.335395047381535E-2</v>
      </c>
      <c r="AG89" s="571">
        <f t="shared" si="1422"/>
        <v>0.87148218362686569</v>
      </c>
      <c r="AH89" s="572">
        <f t="shared" si="1612"/>
        <v>27964.124</v>
      </c>
      <c r="AI89" s="564">
        <f t="shared" si="1613"/>
        <v>76.614038356164386</v>
      </c>
      <c r="AJ89" s="565">
        <f t="shared" si="1423"/>
        <v>67.826016512568756</v>
      </c>
      <c r="AK89" s="566">
        <f t="shared" si="1424"/>
        <v>0.18582470277416097</v>
      </c>
      <c r="AL89" s="567">
        <f t="shared" si="1614"/>
        <v>1.5611599653813207E-2</v>
      </c>
      <c r="AM89" s="567">
        <f t="shared" si="1615"/>
        <v>1.4306034307368092E-2</v>
      </c>
      <c r="AN89" s="573">
        <f>DATI!EH86/1000</f>
        <v>0</v>
      </c>
      <c r="AO89" s="574">
        <f>DATI!EI86/1000</f>
        <v>0</v>
      </c>
      <c r="AP89" s="574">
        <f>DATI!EJ86/1000</f>
        <v>0</v>
      </c>
      <c r="AQ89" s="574">
        <f>DATI!EK86/1000</f>
        <v>0</v>
      </c>
      <c r="AR89" s="574">
        <f>DATI!EL86/1000</f>
        <v>0</v>
      </c>
      <c r="AS89" s="574">
        <f>DATI!EM86/1000</f>
        <v>0</v>
      </c>
      <c r="AT89" s="574"/>
      <c r="AU89" s="575"/>
      <c r="AV89" s="575"/>
      <c r="AW89" s="574"/>
      <c r="AX89" s="575"/>
      <c r="AY89" s="575"/>
      <c r="AZ89" s="575"/>
      <c r="BA89" s="575"/>
      <c r="BB89" s="576">
        <f>DATI!DE86/1000</f>
        <v>30.07</v>
      </c>
      <c r="BC89" s="577">
        <f>DATI!DF86/1000</f>
        <v>0</v>
      </c>
      <c r="BD89" s="574">
        <f>DATI!DG86/1000</f>
        <v>19.187000000000001</v>
      </c>
      <c r="BE89" s="577">
        <f>DATI!DH86/1000</f>
        <v>26423.038</v>
      </c>
      <c r="BF89" s="577">
        <f>DATI!DI86/1000</f>
        <v>52.921999999999997</v>
      </c>
      <c r="BG89" s="577">
        <f>DATI!DJ86/1000</f>
        <v>8677.02</v>
      </c>
      <c r="BH89" s="577">
        <f>DATI!DK86/1000</f>
        <v>2478.2739999999999</v>
      </c>
      <c r="BI89" s="577">
        <f>DATI!DL86/1000</f>
        <v>20129.955999999998</v>
      </c>
      <c r="BJ89" s="577">
        <f>DATI!DM86/1000</f>
        <v>114.648</v>
      </c>
      <c r="BK89" s="577">
        <f>DATI!DN86/1000</f>
        <v>39.365000000000002</v>
      </c>
      <c r="BL89" s="577">
        <f>DATI!DO86/1000</f>
        <v>48.656999999999996</v>
      </c>
      <c r="BM89" s="577">
        <f>DATI!DP86/1000</f>
        <v>15652.601000000001</v>
      </c>
      <c r="BN89" s="577">
        <f>DATI!DQ86/1000</f>
        <v>197.23400000000001</v>
      </c>
      <c r="BO89" s="577">
        <f>DATI!DR86/1000</f>
        <v>2317.2914999999998</v>
      </c>
      <c r="BP89" s="577">
        <f>DATI!DS86/1000</f>
        <v>1382.7940000000001</v>
      </c>
      <c r="BQ89" s="577">
        <f>DATI!DT86/1000</f>
        <v>16.829000000000001</v>
      </c>
      <c r="BR89" s="577">
        <f>DATI!DU86/1000</f>
        <v>42193.311000000002</v>
      </c>
      <c r="BS89" s="577">
        <f>DATI!DV86/1000</f>
        <v>49226.04</v>
      </c>
      <c r="BT89" s="577">
        <f>DATI!DW86/1000</f>
        <v>9.5879999999999992</v>
      </c>
      <c r="BU89" s="577">
        <f>DATI!DX86/1000</f>
        <v>214.76300000000001</v>
      </c>
      <c r="BV89" s="578">
        <f>DATI!DY86/1000</f>
        <v>527.29</v>
      </c>
      <c r="BW89" s="579">
        <f>DATI!DZ86/1000</f>
        <v>0.38700000000000001</v>
      </c>
      <c r="BX89" s="580">
        <f>DATI!EA86/1000</f>
        <v>0</v>
      </c>
      <c r="BY89" s="580">
        <f>DATI!EB86/1000</f>
        <v>0</v>
      </c>
      <c r="BZ89" s="580">
        <f>DATI!EC86/1000</f>
        <v>18.8</v>
      </c>
      <c r="CA89" s="580">
        <f>DATI!ED86/1000</f>
        <v>0</v>
      </c>
      <c r="CB89" s="580">
        <f>DATI!EE86/1000</f>
        <v>0</v>
      </c>
      <c r="CC89" s="580">
        <f>DATI!EF86/1000</f>
        <v>0</v>
      </c>
      <c r="CD89" s="581">
        <f>DATI!EG86/1000</f>
        <v>0</v>
      </c>
      <c r="CE89" s="579">
        <f t="shared" si="1471"/>
        <v>7.2933745985854684E-2</v>
      </c>
      <c r="CF89" s="580">
        <f t="shared" si="1472"/>
        <v>0</v>
      </c>
      <c r="CG89" s="580">
        <f t="shared" si="1473"/>
        <v>4.653740552812085E-2</v>
      </c>
      <c r="CH89" s="580">
        <f t="shared" si="1474"/>
        <v>64.088165668991877</v>
      </c>
      <c r="CI89" s="580">
        <f t="shared" si="1475"/>
        <v>0.12836048237656805</v>
      </c>
      <c r="CJ89" s="580">
        <f t="shared" si="1476"/>
        <v>21.045812191359524</v>
      </c>
      <c r="CK89" s="580">
        <f t="shared" si="1477"/>
        <v>6.0109679547505168</v>
      </c>
      <c r="CL89" s="580">
        <f t="shared" si="1478"/>
        <v>48.824512723991731</v>
      </c>
      <c r="CM89" s="580">
        <f t="shared" si="1479"/>
        <v>0.27807476254693275</v>
      </c>
      <c r="CN89" s="580">
        <f t="shared" si="1480"/>
        <v>9.5478447314039566E-2</v>
      </c>
      <c r="CO89" s="580">
        <f t="shared" si="1481"/>
        <v>0.11801587224588399</v>
      </c>
      <c r="CP89" s="580">
        <f t="shared" si="1482"/>
        <v>37.964842878348357</v>
      </c>
      <c r="CQ89" s="580">
        <f t="shared" si="1483"/>
        <v>0.47838425193794687</v>
      </c>
      <c r="CR89" s="580">
        <f t="shared" si="1484"/>
        <v>5.6205104634579373</v>
      </c>
      <c r="CS89" s="580">
        <f t="shared" si="1485"/>
        <v>3.3539190670689707</v>
      </c>
      <c r="CT89" s="580">
        <f t="shared" si="1486"/>
        <v>4.0818158004521064E-2</v>
      </c>
      <c r="CU89" s="580">
        <f t="shared" si="1487"/>
        <v>102.33841791739835</v>
      </c>
      <c r="CV89" s="580">
        <f t="shared" si="1488"/>
        <v>119.396059103742</v>
      </c>
      <c r="CW89" s="580">
        <f t="shared" si="1489"/>
        <v>2.3255362704102917E-2</v>
      </c>
      <c r="CX89" s="580">
        <f t="shared" si="1490"/>
        <v>0.52090023575524147</v>
      </c>
      <c r="CY89" s="581">
        <f t="shared" si="1491"/>
        <v>1.2789236754533195</v>
      </c>
      <c r="CZ89" s="563">
        <f>DATI!AA86</f>
        <v>208254.26749999999</v>
      </c>
      <c r="DA89" s="564">
        <f t="shared" si="1492"/>
        <v>570.55963698630137</v>
      </c>
      <c r="DB89" s="565">
        <f t="shared" si="1425"/>
        <v>505.11352997390202</v>
      </c>
      <c r="DC89" s="566">
        <f t="shared" si="1493"/>
        <v>1.3838726848600056</v>
      </c>
      <c r="DD89" s="582">
        <f t="shared" si="1632"/>
        <v>4.388017150822817E-2</v>
      </c>
      <c r="DE89" s="583">
        <f t="shared" si="1494"/>
        <v>4.2538267006323412E-2</v>
      </c>
      <c r="DF89" s="564">
        <f t="shared" si="1633"/>
        <v>8754.1014999999898</v>
      </c>
      <c r="DG89" s="584">
        <f t="shared" si="1634"/>
        <v>20.609942950330151</v>
      </c>
      <c r="DH89" s="585">
        <f t="shared" si="1616"/>
        <v>4.4388201667349386E-2</v>
      </c>
      <c r="DI89" s="586">
        <f>DATI!AB86+DATI!AG86</f>
        <v>171658.02819114344</v>
      </c>
      <c r="DJ89" s="564">
        <f t="shared" si="1617"/>
        <v>470.29596764696834</v>
      </c>
      <c r="DK89" s="587">
        <f t="shared" si="1426"/>
        <v>416.35061604674223</v>
      </c>
      <c r="DL89" s="588">
        <f t="shared" si="1427"/>
        <v>1.1406866193061431</v>
      </c>
      <c r="DM89" s="589">
        <f t="shared" si="1635"/>
        <v>0.82427135948675556</v>
      </c>
      <c r="DN89" s="590">
        <f t="shared" si="1636"/>
        <v>7.6287175941360712E-3</v>
      </c>
      <c r="DO89" s="590">
        <f t="shared" si="1637"/>
        <v>6.0000000000000053E-3</v>
      </c>
      <c r="DP89" s="590">
        <f t="shared" si="1638"/>
        <v>5.1843638538782745E-2</v>
      </c>
      <c r="DQ89" s="590">
        <f t="shared" si="1639"/>
        <v>5.0491497026394515E-2</v>
      </c>
      <c r="DR89" s="591">
        <f t="shared" si="1640"/>
        <v>8460.7411593844881</v>
      </c>
      <c r="DS89" s="591">
        <f t="shared" si="1641"/>
        <v>20.011743028447768</v>
      </c>
      <c r="DT89" s="592">
        <f t="shared" si="1642"/>
        <v>5.770292280264426E-2</v>
      </c>
      <c r="DU89" s="593" t="str">
        <f>DATI!AI86</f>
        <v>10/10</v>
      </c>
      <c r="DV89" s="592">
        <f>DATI!AJ86/DATI!AK86</f>
        <v>1</v>
      </c>
      <c r="DW89" s="594">
        <f>DATI!AB86</f>
        <v>169760.88949999999</v>
      </c>
      <c r="DX89" s="564">
        <f t="shared" si="1496"/>
        <v>465.09832739726022</v>
      </c>
      <c r="DY89" s="595">
        <f t="shared" si="1428"/>
        <v>411.74917170354991</v>
      </c>
      <c r="DZ89" s="566">
        <f t="shared" si="1429"/>
        <v>1.1280799224754792</v>
      </c>
      <c r="EA89" s="589">
        <f t="shared" si="1643"/>
        <v>0.81516163648363171</v>
      </c>
      <c r="EB89" s="585">
        <f t="shared" si="1644"/>
        <v>2.8504022767572739E-3</v>
      </c>
      <c r="EC89" s="596">
        <f t="shared" si="1645"/>
        <v>36596.239308856544</v>
      </c>
      <c r="ED89" s="597">
        <f t="shared" si="1497"/>
        <v>100.26366933933299</v>
      </c>
      <c r="EE89" s="598">
        <f t="shared" si="1430"/>
        <v>88.762913927159744</v>
      </c>
      <c r="EF89" s="599">
        <f t="shared" si="1431"/>
        <v>0.24318606555386232</v>
      </c>
      <c r="EG89" s="600">
        <f t="shared" si="1498"/>
        <v>8.0809111826128984E-3</v>
      </c>
      <c r="EH89" s="600">
        <f t="shared" si="1499"/>
        <v>6.7850265112469419E-3</v>
      </c>
      <c r="EI89" s="582">
        <f t="shared" si="1500"/>
        <v>0.17572864051324444</v>
      </c>
      <c r="EJ89" s="601">
        <f t="shared" si="1501"/>
        <v>293.36034061550163</v>
      </c>
      <c r="EK89" s="601">
        <f t="shared" si="1502"/>
        <v>0.59819992188231197</v>
      </c>
      <c r="EL89" s="563">
        <f>DATI!AD86</f>
        <v>26211.513999999999</v>
      </c>
      <c r="EM89" s="564">
        <f t="shared" si="1503"/>
        <v>71.812367123287672</v>
      </c>
      <c r="EN89" s="595">
        <f t="shared" si="1432"/>
        <v>63.575121515818886</v>
      </c>
      <c r="EO89" s="566">
        <f t="shared" si="1504"/>
        <v>0.17417841511183257</v>
      </c>
      <c r="EP89" s="582">
        <f t="shared" si="1646"/>
        <v>-5.4945434360551158E-3</v>
      </c>
      <c r="EQ89" s="583">
        <f t="shared" si="1647"/>
        <v>-6.7729769054866691E-3</v>
      </c>
      <c r="ER89" s="582">
        <f t="shared" si="1618"/>
        <v>1.8806581362604918E-2</v>
      </c>
      <c r="ES89" s="564">
        <f t="shared" si="1648"/>
        <v>-144.81600000000253</v>
      </c>
      <c r="ET89" s="582">
        <f t="shared" si="1505"/>
        <v>0.12586303423530085</v>
      </c>
      <c r="EU89" s="584">
        <f t="shared" si="1649"/>
        <v>-0.43352911245667514</v>
      </c>
      <c r="EV89" s="563">
        <f>DATI!AE86</f>
        <v>8559.6540000000005</v>
      </c>
      <c r="EW89" s="564">
        <f t="shared" si="1506"/>
        <v>23.451106849315071</v>
      </c>
      <c r="EX89" s="595">
        <f t="shared" si="1433"/>
        <v>20.761145013728136</v>
      </c>
      <c r="EY89" s="566">
        <f t="shared" si="1434"/>
        <v>5.6879849352679826E-2</v>
      </c>
      <c r="EZ89" s="582">
        <f t="shared" si="1650"/>
        <v>0.12812974754572445</v>
      </c>
      <c r="FA89" s="583">
        <f t="shared" si="1651"/>
        <v>0.12667954049295796</v>
      </c>
      <c r="FB89" s="564">
        <f t="shared" si="1652"/>
        <v>972.18100000000049</v>
      </c>
      <c r="FC89" s="584">
        <f t="shared" si="1653"/>
        <v>2.334303780200031</v>
      </c>
      <c r="FD89" s="564">
        <f>DATI!AG86</f>
        <v>1897.1386911434547</v>
      </c>
      <c r="FE89" s="582">
        <f t="shared" si="1507"/>
        <v>9.1097230031238364E-3</v>
      </c>
      <c r="FF89" s="564">
        <f t="shared" si="1654"/>
        <v>6662.5153088565457</v>
      </c>
      <c r="FG89" s="582">
        <f t="shared" si="1619"/>
        <v>1.61597006705358E-2</v>
      </c>
      <c r="FH89" s="563">
        <f>DATI!AF86</f>
        <v>3722.21</v>
      </c>
      <c r="FI89" s="564">
        <f t="shared" si="1620"/>
        <v>10.197835616438356</v>
      </c>
      <c r="FJ89" s="590">
        <f t="shared" si="1508"/>
        <v>1.7873391237949062E-2</v>
      </c>
      <c r="FK89" s="590">
        <f t="shared" si="1621"/>
        <v>9.6796720992659943E-2</v>
      </c>
      <c r="FL89" s="602">
        <f>DATI!AL86</f>
        <v>1328.8127705787122</v>
      </c>
      <c r="FM89" s="603" t="str">
        <f>DATI!AM86</f>
        <v>6/6</v>
      </c>
      <c r="FN89" s="604">
        <f>DATI!AN86/DATI!AO86</f>
        <v>1</v>
      </c>
      <c r="FO89" s="567">
        <f t="shared" si="1622"/>
        <v>0.35699564790237848</v>
      </c>
      <c r="FP89" s="605">
        <f t="shared" si="1509"/>
        <v>6.3807228852043197E-3</v>
      </c>
      <c r="FQ89" s="567">
        <f t="shared" si="1623"/>
        <v>0.19436465708597178</v>
      </c>
      <c r="FR89" s="563">
        <f>DATI!AP86</f>
        <v>11662.581000000002</v>
      </c>
      <c r="FS89" s="606">
        <f>DATI!AQ86</f>
        <v>83.478999999999999</v>
      </c>
      <c r="FT89" s="606">
        <f>DATI!AR86</f>
        <v>5160.1799999999994</v>
      </c>
      <c r="FU89" s="576">
        <f>DATI!AS86/1000</f>
        <v>30.07</v>
      </c>
      <c r="FV89" s="577">
        <f>DATI!AT86/1000</f>
        <v>9.6880000000000006</v>
      </c>
      <c r="FW89" s="577">
        <f>DATI!AU86/1000</f>
        <v>19.187000000000001</v>
      </c>
      <c r="FX89" s="577">
        <f>DATI!AV86/1000</f>
        <v>26423.038</v>
      </c>
      <c r="FY89" s="577">
        <f>DATI!AW86/1000</f>
        <v>52.921999999999997</v>
      </c>
      <c r="FZ89" s="577">
        <f>DATI!AX86/1000</f>
        <v>8677.02</v>
      </c>
      <c r="GA89" s="577">
        <f>DATI!AY86/1000</f>
        <v>2478.2739999999999</v>
      </c>
      <c r="GB89" s="577">
        <f>DATI!AZ86/1000</f>
        <v>20129.955999999998</v>
      </c>
      <c r="GC89" s="577">
        <f>DATI!BA86/1000</f>
        <v>114.648</v>
      </c>
      <c r="GD89" s="577">
        <f>DATI!BB86/1000</f>
        <v>39.664999999999999</v>
      </c>
      <c r="GE89" s="577">
        <f>DATI!BC86/1000</f>
        <v>48.656999999999996</v>
      </c>
      <c r="GF89" s="577">
        <f>DATI!BD86/1000</f>
        <v>15652.601000000001</v>
      </c>
      <c r="GG89" s="577">
        <f>DATI!BE86/1000</f>
        <v>197.23400000000001</v>
      </c>
      <c r="GH89" s="577">
        <f>DATI!BF86/1000</f>
        <v>2317.2914999999998</v>
      </c>
      <c r="GI89" s="577">
        <f>DATI!BG86/1000</f>
        <v>1.2E-2</v>
      </c>
      <c r="GJ89" s="577">
        <f>DATI!BH86/1000</f>
        <v>1382.7940000000001</v>
      </c>
      <c r="GK89" s="577">
        <f>DATI!BI86/1000</f>
        <v>16.84</v>
      </c>
      <c r="GL89" s="577">
        <f>DATI!BJ86/1000</f>
        <v>42193.311000000002</v>
      </c>
      <c r="GM89" s="577">
        <f>DATI!BK86/1000</f>
        <v>49226.04</v>
      </c>
      <c r="GN89" s="577">
        <f>DATI!BL86/1000</f>
        <v>9.5879999999999992</v>
      </c>
      <c r="GO89" s="577">
        <f>DATI!BM86/1000</f>
        <v>214.76300000000001</v>
      </c>
      <c r="GP89" s="578">
        <f>DATI!BN86/1000</f>
        <v>527.29</v>
      </c>
      <c r="GQ89" s="579">
        <f>DATI!BO86/1000</f>
        <v>0.38700000000000001</v>
      </c>
      <c r="GR89" s="580">
        <f>DATI!BP86/1000</f>
        <v>0</v>
      </c>
      <c r="GS89" s="580">
        <f>DATI!BQ86/1000</f>
        <v>0</v>
      </c>
      <c r="GT89" s="580">
        <f>DATI!BR86/1000</f>
        <v>18.8</v>
      </c>
      <c r="GU89" s="580">
        <f>DATI!BS86/1000</f>
        <v>0</v>
      </c>
      <c r="GV89" s="580">
        <f>DATI!BT86/1000</f>
        <v>0</v>
      </c>
      <c r="GW89" s="580">
        <f>DATI!BU86/1000</f>
        <v>0</v>
      </c>
      <c r="GX89" s="581">
        <f>DATI!BV86/1000</f>
        <v>0</v>
      </c>
      <c r="GY89" s="579">
        <f t="shared" si="1514"/>
        <v>7.2933745985854684E-2</v>
      </c>
      <c r="GZ89" s="580">
        <f t="shared" si="1515"/>
        <v>2.3497909248784841E-2</v>
      </c>
      <c r="HA89" s="580">
        <f t="shared" si="1516"/>
        <v>4.653740552812085E-2</v>
      </c>
      <c r="HB89" s="580">
        <f t="shared" si="1517"/>
        <v>64.088165668991877</v>
      </c>
      <c r="HC89" s="580">
        <f t="shared" si="1518"/>
        <v>0.12836048237656805</v>
      </c>
      <c r="HD89" s="580">
        <f t="shared" si="1519"/>
        <v>21.045812191359524</v>
      </c>
      <c r="HE89" s="580">
        <f t="shared" si="1520"/>
        <v>6.0109679547505168</v>
      </c>
      <c r="HF89" s="580">
        <f t="shared" si="1521"/>
        <v>48.824512723991731</v>
      </c>
      <c r="HG89" s="580">
        <f t="shared" si="1522"/>
        <v>0.27807476254693275</v>
      </c>
      <c r="HH89" s="580">
        <f t="shared" si="1523"/>
        <v>9.6206086948085343E-2</v>
      </c>
      <c r="HI89" s="580">
        <f t="shared" si="1524"/>
        <v>0.11801587224588399</v>
      </c>
      <c r="HJ89" s="580">
        <f t="shared" si="1525"/>
        <v>37.964842878348357</v>
      </c>
      <c r="HK89" s="580">
        <f t="shared" si="1526"/>
        <v>0.47838425193794687</v>
      </c>
      <c r="HL89" s="580">
        <f t="shared" si="1527"/>
        <v>5.6205104634579373</v>
      </c>
      <c r="HM89" s="580">
        <f t="shared" si="1528"/>
        <v>2.9105585361830937E-5</v>
      </c>
      <c r="HN89" s="580">
        <f t="shared" si="1529"/>
        <v>3.3539190670689707</v>
      </c>
      <c r="HO89" s="580">
        <f t="shared" si="1530"/>
        <v>4.0844838124436081E-2</v>
      </c>
      <c r="HP89" s="580">
        <f t="shared" si="1531"/>
        <v>102.33841791739835</v>
      </c>
      <c r="HQ89" s="580">
        <f t="shared" si="1532"/>
        <v>119.396059103742</v>
      </c>
      <c r="HR89" s="580">
        <f t="shared" si="1533"/>
        <v>2.3255362704102917E-2</v>
      </c>
      <c r="HS89" s="580">
        <f t="shared" si="1533"/>
        <v>0.52090023575524147</v>
      </c>
      <c r="HT89" s="581">
        <f t="shared" si="1534"/>
        <v>1.2789236754533195</v>
      </c>
      <c r="HU89" s="607">
        <f t="shared" si="1624"/>
        <v>36596.239308856544</v>
      </c>
      <c r="HV89" s="608">
        <f t="shared" si="1625"/>
        <v>27964.206999999995</v>
      </c>
      <c r="HW89" s="609">
        <f t="shared" si="1655"/>
        <v>7.96</v>
      </c>
      <c r="HX89" s="610">
        <f>DATI!CQ86</f>
        <v>7.96</v>
      </c>
      <c r="HY89" s="610">
        <f>DATI!CT86</f>
        <v>0</v>
      </c>
      <c r="HZ89" s="611">
        <f t="shared" si="1535"/>
        <v>-0.99256213791814607</v>
      </c>
      <c r="IA89" s="611">
        <f t="shared" si="1536"/>
        <v>3.8222506052607067E-5</v>
      </c>
      <c r="IB89" s="582">
        <f t="shared" si="1626"/>
        <v>2.175086880600222E-4</v>
      </c>
      <c r="IC89" s="610">
        <f>DATI!CV86</f>
        <v>15977.168436709639</v>
      </c>
      <c r="ID89" s="612">
        <f t="shared" si="1627"/>
        <v>15985.128436709638</v>
      </c>
      <c r="IE89" s="613">
        <f t="shared" si="1537"/>
        <v>7.6757747289426553E-2</v>
      </c>
      <c r="IF89" s="613">
        <f t="shared" si="1538"/>
        <v>0.43679702446478225</v>
      </c>
      <c r="IG89" s="609">
        <f t="shared" si="1656"/>
        <v>7.96</v>
      </c>
      <c r="IH89" s="590">
        <f t="shared" si="1435"/>
        <v>3.6582652055546245E-5</v>
      </c>
      <c r="II89" s="610">
        <f>DATI!CX86</f>
        <v>7.96</v>
      </c>
      <c r="IJ89" s="610">
        <f>DATI!DA86</f>
        <v>0</v>
      </c>
      <c r="IK89" s="615">
        <f>DATI!CS86</f>
        <v>32678.028308856548</v>
      </c>
      <c r="IL89" s="594">
        <f t="shared" si="1628"/>
        <v>32091.610999543729</v>
      </c>
      <c r="IM89" s="594">
        <f t="shared" si="1629"/>
        <v>10795.107109434819</v>
      </c>
      <c r="IN89" s="582">
        <f t="shared" si="1540"/>
        <v>0.15409821553617734</v>
      </c>
      <c r="IO89" s="582">
        <f t="shared" si="1541"/>
        <v>0.87691007616122285</v>
      </c>
      <c r="IP89" s="609">
        <f t="shared" si="1657"/>
        <v>23459.578690687176</v>
      </c>
      <c r="IQ89" s="590">
        <f t="shared" si="1436"/>
        <v>0.10781577947375831</v>
      </c>
      <c r="IR89" s="610">
        <f>DATI!CZ86</f>
        <v>24045.995999999996</v>
      </c>
      <c r="IS89" s="594">
        <f t="shared" si="1658"/>
        <v>4496.6683093128195</v>
      </c>
      <c r="IT89" s="615">
        <f>DATI!CR86</f>
        <v>3910.2509999999993</v>
      </c>
      <c r="IU89" s="617">
        <f>DATI!CU86</f>
        <v>586.41730931282041</v>
      </c>
      <c r="IV89" s="582">
        <f t="shared" si="1543"/>
        <v>0.23371570058193067</v>
      </c>
      <c r="IW89" s="590">
        <f t="shared" si="1544"/>
        <v>2.1592202471014524E-2</v>
      </c>
      <c r="IX89" s="582">
        <f t="shared" si="1545"/>
        <v>0.12287241515071726</v>
      </c>
      <c r="IY89" s="615">
        <f>DATI!CW86</f>
        <v>5319.3354533992715</v>
      </c>
      <c r="IZ89" s="618">
        <f t="shared" si="1630"/>
        <v>9816.003762712091</v>
      </c>
      <c r="JA89" s="619">
        <f t="shared" si="1546"/>
        <v>4.7134706436265904E-2</v>
      </c>
      <c r="JB89" s="619">
        <f t="shared" si="1547"/>
        <v>0.26822438447484276</v>
      </c>
      <c r="JC89" s="620">
        <f t="shared" si="1659"/>
        <v>4496.6683093128204</v>
      </c>
      <c r="JD89" s="590">
        <f t="shared" si="1437"/>
        <v>2.0665835699597023E-2</v>
      </c>
      <c r="JE89" s="610">
        <f>DATI!CY86</f>
        <v>3910.2509999999997</v>
      </c>
      <c r="JF89" s="610">
        <f>DATI!DB86</f>
        <v>586.41730931282041</v>
      </c>
      <c r="JG89" s="586">
        <f t="shared" si="1549"/>
        <v>165161.75197470348</v>
      </c>
      <c r="JH89" s="566">
        <f t="shared" si="1438"/>
        <v>400.59412255077348</v>
      </c>
      <c r="JI89" s="589">
        <f t="shared" si="1550"/>
        <v>0.79307739503923247</v>
      </c>
      <c r="JJ89" s="603" t="str">
        <f>DATI!CN86</f>
        <v>8/12</v>
      </c>
      <c r="JK89" s="604">
        <f>DATI!CO86/DATI!CP86</f>
        <v>0.99317242771325842</v>
      </c>
      <c r="JL89" s="621">
        <f t="shared" si="1551"/>
        <v>4.4188217928171666E-2</v>
      </c>
      <c r="JM89" s="622">
        <f t="shared" si="1552"/>
        <v>2.950974914088649E-4</v>
      </c>
      <c r="JN89" s="623">
        <f t="shared" si="1553"/>
        <v>169658.42028401629</v>
      </c>
      <c r="JO89" s="594">
        <f t="shared" si="1554"/>
        <v>174977.75573741557</v>
      </c>
      <c r="JP89" s="589">
        <f t="shared" si="1555"/>
        <v>0.81466959751024692</v>
      </c>
      <c r="JQ89" s="590">
        <f t="shared" si="1556"/>
        <v>3.5564229566340533E-3</v>
      </c>
      <c r="JR89" s="624">
        <f t="shared" si="1557"/>
        <v>0.84021210147549841</v>
      </c>
      <c r="JS89" s="585">
        <f t="shared" si="1558"/>
        <v>4.1572141510979321E-3</v>
      </c>
      <c r="JT89" s="576">
        <f>DATI!BW86</f>
        <v>25103.498821688605</v>
      </c>
      <c r="JU89" s="577">
        <f>DATI!BX86</f>
        <v>15931.577633338273</v>
      </c>
      <c r="JV89" s="577">
        <f>DATI!BY86</f>
        <v>13874.812208400881</v>
      </c>
      <c r="JW89" s="577">
        <f>DATI!BZ86</f>
        <v>42193.311000000002</v>
      </c>
      <c r="JX89" s="577">
        <f>DATI!CA86</f>
        <v>49226.04</v>
      </c>
      <c r="JY89" s="577">
        <f>DATI!CB86</f>
        <v>8243.9087707286744</v>
      </c>
      <c r="JZ89" s="577">
        <f>DATI!CC86</f>
        <v>3485.4049157974273</v>
      </c>
      <c r="KA89" s="577">
        <f>DATI!CD86</f>
        <v>118.69953298503906</v>
      </c>
      <c r="KB89" s="577">
        <f>DATI!CE86</f>
        <v>2085.5622947514653</v>
      </c>
      <c r="KC89" s="577">
        <f>DATI!CF86</f>
        <v>0</v>
      </c>
      <c r="KD89" s="577">
        <f>DATI!CG86</f>
        <v>325.94200000000001</v>
      </c>
      <c r="KE89" s="577">
        <f>DATI!CH86</f>
        <v>29.468600573539735</v>
      </c>
      <c r="KF89" s="577">
        <f>DATI!CI86</f>
        <v>38.871700756549835</v>
      </c>
      <c r="KG89" s="577">
        <f>DATI!CJ86</f>
        <v>112.35504218673707</v>
      </c>
      <c r="KH89" s="577">
        <f>DATI!CK86</f>
        <v>1244.5145670316219</v>
      </c>
      <c r="KI89" s="577">
        <f>DATI!CL86</f>
        <v>247.775424742491</v>
      </c>
      <c r="KJ89" s="625">
        <f t="shared" si="1439"/>
        <v>60.887668986273333</v>
      </c>
      <c r="KK89" s="626">
        <f t="shared" si="1560"/>
        <v>1.9495639912796923E-2</v>
      </c>
      <c r="KL89" s="627">
        <f t="shared" si="1440"/>
        <v>38.6414910629803</v>
      </c>
      <c r="KM89" s="626">
        <f t="shared" si="1561"/>
        <v>-6.839941432771543E-2</v>
      </c>
      <c r="KN89" s="627">
        <f t="shared" si="1441"/>
        <v>33.652877592582151</v>
      </c>
      <c r="KO89" s="626">
        <f t="shared" si="1562"/>
        <v>3.9023856344092743E-2</v>
      </c>
      <c r="KP89" s="627">
        <f t="shared" si="1442"/>
        <v>102.33841791739835</v>
      </c>
      <c r="KQ89" s="626">
        <f t="shared" si="1563"/>
        <v>1.9991021230871049E-2</v>
      </c>
      <c r="KR89" s="627">
        <f t="shared" si="1443"/>
        <v>119.396059103742</v>
      </c>
      <c r="KS89" s="626">
        <f t="shared" si="1564"/>
        <v>8.3659529867504828E-2</v>
      </c>
      <c r="KT89" s="627">
        <f t="shared" si="1444"/>
        <v>19.995315870132515</v>
      </c>
      <c r="KU89" s="626">
        <f t="shared" si="1565"/>
        <v>0.11351349243405054</v>
      </c>
      <c r="KV89" s="627">
        <f t="shared" si="1445"/>
        <v>8.4537291914405994</v>
      </c>
      <c r="KW89" s="626">
        <f t="shared" si="1566"/>
        <v>6.6413428656107429E-2</v>
      </c>
      <c r="KX89" s="627">
        <f t="shared" si="1446"/>
        <v>0.28790161580879342</v>
      </c>
      <c r="KY89" s="626">
        <f t="shared" si="1567"/>
        <v>0.45130602986405038</v>
      </c>
      <c r="KZ89" s="627">
        <f t="shared" si="1447"/>
        <v>5.0584592831087321</v>
      </c>
      <c r="LA89" s="626">
        <f t="shared" si="1568"/>
        <v>8.8236655010392989E-2</v>
      </c>
      <c r="LB89" s="628" t="s">
        <v>177</v>
      </c>
      <c r="LC89" s="629" t="s">
        <v>177</v>
      </c>
      <c r="LD89" s="627">
        <f t="shared" si="1448"/>
        <v>0.7905610586671582</v>
      </c>
      <c r="LE89" s="626">
        <f t="shared" si="1569"/>
        <v>3.2924326231588481E-2</v>
      </c>
      <c r="LF89" s="627">
        <f t="shared" si="1449"/>
        <v>7.1475072457238401E-2</v>
      </c>
      <c r="LG89" s="626">
        <f t="shared" si="1570"/>
        <v>-0.19646425015712796</v>
      </c>
      <c r="LH89" s="627">
        <f t="shared" si="1450"/>
        <v>9.4281967044109113E-2</v>
      </c>
      <c r="LI89" s="626">
        <f t="shared" si="1571"/>
        <v>0.19018179227008497</v>
      </c>
      <c r="LJ89" s="627">
        <f t="shared" si="1451"/>
        <v>0.27251327259984931</v>
      </c>
      <c r="LK89" s="626">
        <f t="shared" si="1572"/>
        <v>-6.273793332091733E-2</v>
      </c>
      <c r="LL89" s="627">
        <f t="shared" si="1452"/>
        <v>3.0185270803984117</v>
      </c>
      <c r="LM89" s="626">
        <f t="shared" si="1573"/>
        <v>-2.8954241229610989E-2</v>
      </c>
      <c r="LN89" s="627">
        <f t="shared" si="1453"/>
        <v>0.60097073128387402</v>
      </c>
      <c r="LO89" s="630">
        <f t="shared" si="1574"/>
        <v>0.15489953072503021</v>
      </c>
      <c r="LP89" s="631">
        <f t="shared" si="1575"/>
        <v>0.12054254216753857</v>
      </c>
      <c r="LQ89" s="632">
        <f t="shared" si="1576"/>
        <v>7.6500605843951186E-2</v>
      </c>
      <c r="LR89" s="632">
        <f t="shared" si="1577"/>
        <v>6.6624383619898128E-2</v>
      </c>
      <c r="LS89" s="632">
        <f t="shared" si="1578"/>
        <v>0.20260478455741612</v>
      </c>
      <c r="LT89" s="632">
        <f t="shared" si="1579"/>
        <v>0.23637469998063787</v>
      </c>
      <c r="LU89" s="632">
        <f t="shared" si="1580"/>
        <v>3.9585785538482063E-2</v>
      </c>
      <c r="LV89" s="632">
        <f t="shared" si="1581"/>
        <v>1.6736295287670046E-2</v>
      </c>
      <c r="LW89" s="632">
        <f t="shared" si="1582"/>
        <v>5.6997407260832756E-4</v>
      </c>
      <c r="LX89" s="633">
        <f t="shared" si="1583"/>
        <v>1.0014499677666704E-2</v>
      </c>
      <c r="LY89" s="634" t="s">
        <v>177</v>
      </c>
      <c r="LZ89" s="633">
        <f t="shared" si="1584"/>
        <v>1.5651155864068909E-3</v>
      </c>
      <c r="MA89" s="633">
        <f t="shared" si="1585"/>
        <v>1.4150298539999779E-4</v>
      </c>
      <c r="MB89" s="633">
        <f t="shared" si="1586"/>
        <v>1.8665500219125082E-4</v>
      </c>
      <c r="MC89" s="633">
        <f t="shared" si="1587"/>
        <v>5.3950895477681898E-4</v>
      </c>
      <c r="MD89" s="633">
        <f t="shared" si="1588"/>
        <v>5.9759378857944506E-3</v>
      </c>
      <c r="ME89" s="633">
        <f t="shared" si="1589"/>
        <v>1.1897735768727573E-3</v>
      </c>
      <c r="MF89" s="631">
        <f t="shared" si="1590"/>
        <v>0.14787563198818304</v>
      </c>
      <c r="MG89" s="632">
        <f t="shared" si="1591"/>
        <v>9.3847161618096225E-2</v>
      </c>
      <c r="MH89" s="632">
        <f t="shared" si="1592"/>
        <v>8.1731500401927865E-2</v>
      </c>
      <c r="MI89" s="632">
        <f t="shared" si="1593"/>
        <v>0.24854553439412794</v>
      </c>
      <c r="MJ89" s="632">
        <f t="shared" si="1594"/>
        <v>0.28997279729734216</v>
      </c>
      <c r="MK89" s="632">
        <f t="shared" si="1595"/>
        <v>4.8561884866470818E-2</v>
      </c>
      <c r="ML89" s="632">
        <f t="shared" si="1596"/>
        <v>2.0531259738701048E-2</v>
      </c>
      <c r="MM89" s="632">
        <f t="shared" si="1597"/>
        <v>6.9921601692031108E-4</v>
      </c>
      <c r="MN89" s="633">
        <f t="shared" si="1598"/>
        <v>1.2285293160834113E-2</v>
      </c>
      <c r="MO89" s="634" t="s">
        <v>177</v>
      </c>
      <c r="MP89" s="633">
        <f t="shared" si="1599"/>
        <v>1.9200064335195418E-3</v>
      </c>
      <c r="MQ89" s="633">
        <f t="shared" si="1600"/>
        <v>1.7358886761452636E-4</v>
      </c>
      <c r="MR89" s="633">
        <f t="shared" si="1601"/>
        <v>2.2897912982807408E-4</v>
      </c>
      <c r="MS89" s="633">
        <f t="shared" si="1602"/>
        <v>6.6184291633755298E-4</v>
      </c>
      <c r="MT89" s="633">
        <f t="shared" si="1603"/>
        <v>7.330985191566294E-3</v>
      </c>
      <c r="MU89" s="633">
        <f t="shared" si="1604"/>
        <v>1.4595554103908664E-3</v>
      </c>
      <c r="MV89" s="586">
        <f t="shared" si="1454"/>
        <v>174403.84837470349</v>
      </c>
      <c r="MW89" s="566">
        <f t="shared" si="1455"/>
        <v>400.59412255077348</v>
      </c>
      <c r="MX89" s="624">
        <f t="shared" si="1456"/>
        <v>0.80152704802010333</v>
      </c>
      <c r="MY89" s="1471"/>
      <c r="MZ89" s="583"/>
      <c r="NA89" s="1472"/>
      <c r="NB89" s="623">
        <f t="shared" si="1605"/>
        <v>178900.5166840163</v>
      </c>
      <c r="NC89" s="615">
        <f t="shared" si="1606"/>
        <v>184219.85213741558</v>
      </c>
      <c r="ND89" s="589">
        <f t="shared" si="1457"/>
        <v>0.82219288371970023</v>
      </c>
      <c r="NE89" s="638">
        <f t="shared" si="1458"/>
        <v>0.84663954176724265</v>
      </c>
    </row>
    <row r="90" spans="1:369" ht="8.25" customHeight="1" outlineLevel="1" x14ac:dyDescent="0.2">
      <c r="A90" s="477" t="s">
        <v>185</v>
      </c>
      <c r="B90" s="478">
        <f>DATI!D87</f>
        <v>134</v>
      </c>
      <c r="C90" s="1515">
        <f>DATI!F87/DATI!E87</f>
        <v>1</v>
      </c>
      <c r="D90" s="479">
        <f>DATI!G87</f>
        <v>3250315</v>
      </c>
      <c r="E90" s="480">
        <f t="shared" si="1631"/>
        <v>0.3230745084723794</v>
      </c>
      <c r="F90" s="1039">
        <f t="shared" si="1459"/>
        <v>4.8403880719383625E-3</v>
      </c>
      <c r="G90" s="482">
        <f>DATI!H87</f>
        <v>1548063.0373</v>
      </c>
      <c r="H90" s="483">
        <f t="shared" si="1418"/>
        <v>4241.2685953424652</v>
      </c>
      <c r="I90" s="484">
        <f t="shared" si="1419"/>
        <v>476.28092578719293</v>
      </c>
      <c r="J90" s="485">
        <f t="shared" si="1460"/>
        <v>1.3048792487320353</v>
      </c>
      <c r="K90" s="486">
        <f t="shared" si="1420"/>
        <v>3.1555194399972009E-2</v>
      </c>
      <c r="L90" s="486">
        <f t="shared" si="1607"/>
        <v>2.6586119193808863E-2</v>
      </c>
      <c r="M90" s="486">
        <f t="shared" si="1461"/>
        <v>0.32141950907564965</v>
      </c>
      <c r="N90" s="487">
        <f>DATI!I87</f>
        <v>525568.89356999996</v>
      </c>
      <c r="O90" s="487"/>
      <c r="P90" s="487">
        <f>DATI!J87</f>
        <v>62531.156490000001</v>
      </c>
      <c r="Q90" s="483">
        <f>DATI!K87</f>
        <v>62034.56349</v>
      </c>
      <c r="R90" s="483">
        <f>DATI!L87</f>
        <v>496.59300000000002</v>
      </c>
      <c r="S90" s="483">
        <f t="shared" si="1608"/>
        <v>7.3896444519050419E-13</v>
      </c>
      <c r="T90" s="487">
        <f>DATI!M87</f>
        <v>48906.39</v>
      </c>
      <c r="U90" s="483">
        <f>DATI!N87</f>
        <v>48726.93</v>
      </c>
      <c r="V90" s="483">
        <f>DATI!O87</f>
        <v>179.46</v>
      </c>
      <c r="W90" s="488">
        <f t="shared" si="1609"/>
        <v>-8.8107299234252423E-13</v>
      </c>
      <c r="X90" s="489">
        <f>DATI!P87</f>
        <v>881373.98856999993</v>
      </c>
      <c r="Y90" s="483">
        <f>DATI!Q87</f>
        <v>34798.218670000002</v>
      </c>
      <c r="Z90" s="487">
        <f>DATI!R87</f>
        <v>28327.410670000001</v>
      </c>
      <c r="AA90" s="487">
        <f>DATI!U87</f>
        <v>177.84</v>
      </c>
      <c r="AB90" s="487">
        <f>DATI!V87</f>
        <v>1177.3579999999999</v>
      </c>
      <c r="AC90" s="487">
        <f>DATI!W87</f>
        <v>1021818.0907300001</v>
      </c>
      <c r="AD90" s="484">
        <f t="shared" si="1421"/>
        <v>314.37509617683207</v>
      </c>
      <c r="AE90" s="486">
        <f t="shared" si="1610"/>
        <v>4.8107370095432422E-2</v>
      </c>
      <c r="AF90" s="486">
        <f t="shared" si="1611"/>
        <v>4.3058561874203337E-2</v>
      </c>
      <c r="AG90" s="490">
        <f t="shared" si="1422"/>
        <v>0.66006232699165035</v>
      </c>
      <c r="AH90" s="491">
        <f t="shared" si="1612"/>
        <v>526244.94656999991</v>
      </c>
      <c r="AI90" s="483">
        <f t="shared" si="1613"/>
        <v>1441.7669769041092</v>
      </c>
      <c r="AJ90" s="484">
        <f t="shared" si="1423"/>
        <v>161.90582961036083</v>
      </c>
      <c r="AK90" s="485">
        <f t="shared" si="1424"/>
        <v>0.44357761537085155</v>
      </c>
      <c r="AL90" s="486">
        <f t="shared" si="1614"/>
        <v>8.6425780952802437E-4</v>
      </c>
      <c r="AM90" s="486">
        <f t="shared" si="1615"/>
        <v>-3.9569769583401885E-3</v>
      </c>
      <c r="AN90" s="492">
        <f>DATI!EH87/1000</f>
        <v>613.98800000000006</v>
      </c>
      <c r="AO90" s="493">
        <f>DATI!EI87/1000</f>
        <v>33.22</v>
      </c>
      <c r="AP90" s="493">
        <f>DATI!EJ87/1000</f>
        <v>0</v>
      </c>
      <c r="AQ90" s="493">
        <f>DATI!EK87/1000</f>
        <v>365.25</v>
      </c>
      <c r="AR90" s="493">
        <f>DATI!EL87/1000</f>
        <v>164.9</v>
      </c>
      <c r="AS90" s="493">
        <f>DATI!EM87/1000</f>
        <v>0</v>
      </c>
      <c r="AT90" s="493"/>
      <c r="AU90" s="494"/>
      <c r="AV90" s="494"/>
      <c r="AW90" s="493"/>
      <c r="AX90" s="494"/>
      <c r="AY90" s="494"/>
      <c r="AZ90" s="494"/>
      <c r="BA90" s="494"/>
      <c r="BB90" s="495">
        <f>DATI!DE87/1000</f>
        <v>194.64099999999999</v>
      </c>
      <c r="BC90" s="496">
        <f>DATI!DF87/1000</f>
        <v>1338.097</v>
      </c>
      <c r="BD90" s="493">
        <f>DATI!DG87/1000</f>
        <v>494.89865000000003</v>
      </c>
      <c r="BE90" s="496">
        <f>DATI!DH87/1000</f>
        <v>179501.59230000002</v>
      </c>
      <c r="BF90" s="496">
        <f>DATI!DI87/1000</f>
        <v>453.55171000000001</v>
      </c>
      <c r="BG90" s="496">
        <f>DATI!DJ87/1000</f>
        <v>55861.022369999999</v>
      </c>
      <c r="BH90" s="496">
        <f>DATI!DK87/1000</f>
        <v>9812.935089999999</v>
      </c>
      <c r="BI90" s="496">
        <f>DATI!DL87/1000</f>
        <v>78724.91</v>
      </c>
      <c r="BJ90" s="496">
        <f>DATI!DM87/1000</f>
        <v>415.76721999999995</v>
      </c>
      <c r="BK90" s="496">
        <f>DATI!DN87/1000</f>
        <v>100.911</v>
      </c>
      <c r="BL90" s="496">
        <f>DATI!DO87/1000</f>
        <v>222.70660000000001</v>
      </c>
      <c r="BM90" s="496">
        <f>DATI!DP87/1000</f>
        <v>30107.591079999998</v>
      </c>
      <c r="BN90" s="496">
        <f>DATI!DQ87/1000</f>
        <v>551.55925999999999</v>
      </c>
      <c r="BO90" s="496">
        <f>DATI!DR87/1000</f>
        <v>12237.26302</v>
      </c>
      <c r="BP90" s="496">
        <f>DATI!DS87/1000</f>
        <v>9177.9959999999992</v>
      </c>
      <c r="BQ90" s="496">
        <f>DATI!DT87/1000</f>
        <v>102.97619999999999</v>
      </c>
      <c r="BR90" s="496">
        <f>DATI!DU87/1000</f>
        <v>301947.26199999999</v>
      </c>
      <c r="BS90" s="496">
        <f>DATI!DV87/1000</f>
        <v>55414.522600000004</v>
      </c>
      <c r="BT90" s="496">
        <f>DATI!DW87/1000</f>
        <v>13.038220000000001</v>
      </c>
      <c r="BU90" s="496">
        <f>DATI!DX87/1000</f>
        <v>1839.54225</v>
      </c>
      <c r="BV90" s="497">
        <f>DATI!DY87/1000</f>
        <v>142861.20499999999</v>
      </c>
      <c r="BW90" s="498">
        <f>DATI!DZ87/1000</f>
        <v>494.76465000000002</v>
      </c>
      <c r="BX90" s="499">
        <f>DATI!EA87/1000</f>
        <v>0</v>
      </c>
      <c r="BY90" s="499">
        <f>DATI!EB87/1000</f>
        <v>0</v>
      </c>
      <c r="BZ90" s="499">
        <f>DATI!EC87/1000</f>
        <v>0</v>
      </c>
      <c r="CA90" s="499">
        <f>DATI!ED87/1000</f>
        <v>0</v>
      </c>
      <c r="CB90" s="499">
        <f>DATI!EE87/1000</f>
        <v>0.13400000000000001</v>
      </c>
      <c r="CC90" s="499">
        <f>DATI!EF87/1000</f>
        <v>0</v>
      </c>
      <c r="CD90" s="500">
        <f>DATI!EG87/1000</f>
        <v>0</v>
      </c>
      <c r="CE90" s="498">
        <f t="shared" si="1471"/>
        <v>5.9883734345748028E-2</v>
      </c>
      <c r="CF90" s="499">
        <f t="shared" si="1472"/>
        <v>0.41168225233554284</v>
      </c>
      <c r="CG90" s="499">
        <f t="shared" si="1473"/>
        <v>0.15226175001499856</v>
      </c>
      <c r="CH90" s="499">
        <f t="shared" si="1474"/>
        <v>55.225906504446499</v>
      </c>
      <c r="CI90" s="499">
        <f t="shared" si="1475"/>
        <v>0.13954084757938848</v>
      </c>
      <c r="CJ90" s="499">
        <f t="shared" si="1476"/>
        <v>17.186341130013552</v>
      </c>
      <c r="CK90" s="499">
        <f t="shared" si="1477"/>
        <v>3.0190720253267758</v>
      </c>
      <c r="CL90" s="499">
        <f t="shared" si="1478"/>
        <v>24.220701685836602</v>
      </c>
      <c r="CM90" s="499">
        <f t="shared" si="1479"/>
        <v>0.12791597737450061</v>
      </c>
      <c r="CN90" s="499">
        <f t="shared" si="1480"/>
        <v>3.1046529336387397E-2</v>
      </c>
      <c r="CO90" s="499">
        <f t="shared" si="1481"/>
        <v>6.8518466671691827E-2</v>
      </c>
      <c r="CP90" s="499">
        <f t="shared" si="1482"/>
        <v>9.2629763822891</v>
      </c>
      <c r="CQ90" s="499">
        <f t="shared" si="1483"/>
        <v>0.16969409426470974</v>
      </c>
      <c r="CR90" s="499">
        <f t="shared" si="1484"/>
        <v>3.7649467882343708</v>
      </c>
      <c r="CS90" s="499">
        <f t="shared" si="1485"/>
        <v>2.8237250851071356</v>
      </c>
      <c r="CT90" s="499">
        <f t="shared" si="1486"/>
        <v>3.1681913906805956E-2</v>
      </c>
      <c r="CU90" s="499">
        <f t="shared" si="1487"/>
        <v>92.897845901089582</v>
      </c>
      <c r="CV90" s="499">
        <f t="shared" si="1488"/>
        <v>17.048969899840479</v>
      </c>
      <c r="CW90" s="499">
        <f t="shared" si="1489"/>
        <v>4.0113712055600765E-3</v>
      </c>
      <c r="CX90" s="499">
        <f t="shared" si="1490"/>
        <v>0.56595814559511926</v>
      </c>
      <c r="CY90" s="500">
        <f t="shared" si="1491"/>
        <v>43.953033782879508</v>
      </c>
      <c r="CZ90" s="482">
        <f>DATI!AA87</f>
        <v>1519248.55033</v>
      </c>
      <c r="DA90" s="483">
        <f t="shared" si="1492"/>
        <v>4162.3247954246572</v>
      </c>
      <c r="DB90" s="484">
        <f t="shared" si="1425"/>
        <v>467.41578903275524</v>
      </c>
      <c r="DC90" s="485">
        <f t="shared" si="1493"/>
        <v>1.2805912028294664</v>
      </c>
      <c r="DD90" s="501">
        <f t="shared" si="1632"/>
        <v>3.1934961371682266E-2</v>
      </c>
      <c r="DE90" s="502">
        <f t="shared" si="1494"/>
        <v>2.6964056800833889E-2</v>
      </c>
      <c r="DF90" s="483">
        <f t="shared" si="1633"/>
        <v>47015.699230000144</v>
      </c>
      <c r="DG90" s="503">
        <f t="shared" si="1634"/>
        <v>12.272509248617325</v>
      </c>
      <c r="DH90" s="504">
        <f t="shared" si="1616"/>
        <v>0.32381910749980791</v>
      </c>
      <c r="DI90" s="505">
        <f>DATI!AB87+DATI!AG87</f>
        <v>899041.70959570899</v>
      </c>
      <c r="DJ90" s="483">
        <f t="shared" si="1617"/>
        <v>2463.1279714950933</v>
      </c>
      <c r="DK90" s="506">
        <f t="shared" si="1426"/>
        <v>276.60140927747278</v>
      </c>
      <c r="DL90" s="507">
        <f t="shared" si="1427"/>
        <v>0.7578120802122541</v>
      </c>
      <c r="DM90" s="508">
        <f t="shared" si="1635"/>
        <v>0.59176736380655148</v>
      </c>
      <c r="DN90" s="509">
        <f t="shared" si="1636"/>
        <v>1.0259295672551542E-2</v>
      </c>
      <c r="DO90" s="509">
        <f t="shared" si="1637"/>
        <v>6.0000000000000053E-3</v>
      </c>
      <c r="DP90" s="509">
        <f t="shared" si="1638"/>
        <v>4.2521887255237312E-2</v>
      </c>
      <c r="DQ90" s="509">
        <f t="shared" si="1639"/>
        <v>3.7499984704636703E-2</v>
      </c>
      <c r="DR90" s="510">
        <f t="shared" si="1640"/>
        <v>36669.685961063253</v>
      </c>
      <c r="DS90" s="510">
        <f t="shared" si="1641"/>
        <v>9.9976373687746332</v>
      </c>
      <c r="DT90" s="511">
        <f t="shared" si="1642"/>
        <v>0.30221327200259129</v>
      </c>
      <c r="DU90" s="512" t="str">
        <f>DATI!AI87</f>
        <v>39/39</v>
      </c>
      <c r="DV90" s="511">
        <f>DATI!AJ87/DATI!AK87</f>
        <v>1</v>
      </c>
      <c r="DW90" s="513">
        <f>DATI!AB87</f>
        <v>881805.09026999993</v>
      </c>
      <c r="DX90" s="483">
        <f t="shared" si="1496"/>
        <v>2415.9043569041096</v>
      </c>
      <c r="DY90" s="514">
        <f t="shared" si="1428"/>
        <v>271.29834808933902</v>
      </c>
      <c r="DZ90" s="485">
        <f t="shared" si="1429"/>
        <v>0.74328314545024388</v>
      </c>
      <c r="EA90" s="508">
        <f t="shared" si="1643"/>
        <v>0.58042187374703147</v>
      </c>
      <c r="EB90" s="504">
        <f t="shared" si="1644"/>
        <v>1.5795344065153927E-2</v>
      </c>
      <c r="EC90" s="515">
        <f t="shared" si="1645"/>
        <v>620206.84073429101</v>
      </c>
      <c r="ED90" s="516">
        <f t="shared" si="1497"/>
        <v>1699.1968239295643</v>
      </c>
      <c r="EE90" s="517">
        <f t="shared" si="1430"/>
        <v>190.81437975528249</v>
      </c>
      <c r="EF90" s="518">
        <f t="shared" si="1431"/>
        <v>0.52277912261721227</v>
      </c>
      <c r="EG90" s="519">
        <f t="shared" si="1498"/>
        <v>1.696454798045648E-2</v>
      </c>
      <c r="EH90" s="519">
        <f t="shared" si="1499"/>
        <v>1.20657569624383E-2</v>
      </c>
      <c r="EI90" s="501">
        <f t="shared" si="1500"/>
        <v>0.40823263619344857</v>
      </c>
      <c r="EJ90" s="520">
        <f t="shared" si="1501"/>
        <v>10346.013268936891</v>
      </c>
      <c r="EK90" s="520">
        <f t="shared" si="1502"/>
        <v>2.2748718798427774</v>
      </c>
      <c r="EL90" s="482">
        <f>DATI!AD87</f>
        <v>526005.91356999998</v>
      </c>
      <c r="EM90" s="483">
        <f t="shared" si="1503"/>
        <v>1441.1120919726027</v>
      </c>
      <c r="EN90" s="514">
        <f t="shared" si="1432"/>
        <v>161.83228812284347</v>
      </c>
      <c r="EO90" s="485">
        <f t="shared" si="1504"/>
        <v>0.44337613184340674</v>
      </c>
      <c r="EP90" s="501">
        <f t="shared" si="1646"/>
        <v>2.6545869458180602E-3</v>
      </c>
      <c r="EQ90" s="502">
        <f t="shared" si="1647"/>
        <v>-2.1752719656446791E-3</v>
      </c>
      <c r="ER90" s="501">
        <f t="shared" si="1618"/>
        <v>0.37740563214950251</v>
      </c>
      <c r="ES90" s="483">
        <f t="shared" si="1648"/>
        <v>1392.6315699999686</v>
      </c>
      <c r="ET90" s="501">
        <f t="shared" si="1505"/>
        <v>0.34622768832377349</v>
      </c>
      <c r="EU90" s="503">
        <f t="shared" si="1649"/>
        <v>-0.3527966681916439</v>
      </c>
      <c r="EV90" s="482">
        <f>DATI!AE87</f>
        <v>62531.156490000001</v>
      </c>
      <c r="EW90" s="483">
        <f t="shared" si="1506"/>
        <v>171.31823695890412</v>
      </c>
      <c r="EX90" s="514">
        <f t="shared" si="1433"/>
        <v>19.238491189315496</v>
      </c>
      <c r="EY90" s="485">
        <f t="shared" si="1434"/>
        <v>5.2708195039220536E-2</v>
      </c>
      <c r="EZ90" s="501">
        <f t="shared" si="1650"/>
        <v>5.8466136821938824E-2</v>
      </c>
      <c r="FA90" s="502">
        <f t="shared" si="1651"/>
        <v>5.3367429679947703E-2</v>
      </c>
      <c r="FB90" s="483">
        <f t="shared" si="1652"/>
        <v>3454.0123899999962</v>
      </c>
      <c r="FC90" s="503">
        <f t="shared" si="1653"/>
        <v>0.97469201796569749</v>
      </c>
      <c r="FD90" s="483">
        <f>DATI!AG87</f>
        <v>17236.619325709114</v>
      </c>
      <c r="FE90" s="501">
        <f t="shared" si="1507"/>
        <v>1.1345490059519953E-2</v>
      </c>
      <c r="FF90" s="483">
        <f t="shared" si="1654"/>
        <v>45294.537164290887</v>
      </c>
      <c r="FG90" s="501">
        <f t="shared" si="1619"/>
        <v>1.3935430001181697E-2</v>
      </c>
      <c r="FH90" s="482">
        <f>DATI!AF87</f>
        <v>48906.39</v>
      </c>
      <c r="FI90" s="483">
        <f t="shared" si="1620"/>
        <v>133.99010958904108</v>
      </c>
      <c r="FJ90" s="509">
        <f t="shared" si="1508"/>
        <v>3.219117108216224E-2</v>
      </c>
      <c r="FK90" s="509">
        <f t="shared" si="1621"/>
        <v>3.3660791907709042E-2</v>
      </c>
      <c r="FL90" s="521">
        <f>DATI!AL87</f>
        <v>14371.515688719332</v>
      </c>
      <c r="FM90" s="522" t="str">
        <f>DATI!AM87</f>
        <v>20/20</v>
      </c>
      <c r="FN90" s="523">
        <f>DATI!AN87/DATI!AO87</f>
        <v>1</v>
      </c>
      <c r="FO90" s="486">
        <f t="shared" si="1622"/>
        <v>0.2938576265538988</v>
      </c>
      <c r="FP90" s="524">
        <f t="shared" si="1509"/>
        <v>9.4596211301946984E-3</v>
      </c>
      <c r="FQ90" s="486">
        <f t="shared" si="1623"/>
        <v>-0.10924862651204018</v>
      </c>
      <c r="FR90" s="482">
        <f>DATI!AP87</f>
        <v>51120.134670000029</v>
      </c>
      <c r="FS90" s="525">
        <f>DATI!AQ87</f>
        <v>33.432000000000002</v>
      </c>
      <c r="FT90" s="525">
        <f>DATI!AR87</f>
        <v>28327.630669999999</v>
      </c>
      <c r="FU90" s="495">
        <f>DATI!AS87/1000</f>
        <v>267.38481000000002</v>
      </c>
      <c r="FV90" s="496">
        <f>DATI!AT87/1000</f>
        <v>1340.981</v>
      </c>
      <c r="FW90" s="496">
        <f>DATI!AU87/1000</f>
        <v>71.263649999999998</v>
      </c>
      <c r="FX90" s="496">
        <f>DATI!AV87/1000</f>
        <v>179501.59230000002</v>
      </c>
      <c r="FY90" s="496">
        <f>DATI!AW87/1000</f>
        <v>453.55171000000001</v>
      </c>
      <c r="FZ90" s="496">
        <f>DATI!AX87/1000</f>
        <v>55897.830369999996</v>
      </c>
      <c r="GA90" s="496">
        <f>DATI!AY87/1000</f>
        <v>9871.9600900000005</v>
      </c>
      <c r="GB90" s="496">
        <f>DATI!AZ87/1000</f>
        <v>78724.91</v>
      </c>
      <c r="GC90" s="496">
        <f>DATI!BA87/1000</f>
        <v>415.76721999999995</v>
      </c>
      <c r="GD90" s="496">
        <f>DATI!BB87/1000</f>
        <v>317.28796999999997</v>
      </c>
      <c r="GE90" s="496">
        <f>DATI!BC87/1000</f>
        <v>222.73760000000001</v>
      </c>
      <c r="GF90" s="496">
        <f>DATI!BD87/1000</f>
        <v>30107.591079999998</v>
      </c>
      <c r="GG90" s="496">
        <f>DATI!BE87/1000</f>
        <v>551.55925999999999</v>
      </c>
      <c r="GH90" s="496">
        <f>DATI!BF87/1000</f>
        <v>12237.26302</v>
      </c>
      <c r="GI90" s="496">
        <f>DATI!BG87/1000</f>
        <v>1.3489200000000001</v>
      </c>
      <c r="GJ90" s="496">
        <f>DATI!BH87/1000</f>
        <v>9177.9959999999992</v>
      </c>
      <c r="GK90" s="496">
        <f>DATI!BI87/1000</f>
        <v>108.6452</v>
      </c>
      <c r="GL90" s="496">
        <f>DATI!BJ87/1000</f>
        <v>301947.26199999999</v>
      </c>
      <c r="GM90" s="496">
        <f>DATI!BK87/1000</f>
        <v>55414.522600000004</v>
      </c>
      <c r="GN90" s="496">
        <f>DATI!BL87/1000</f>
        <v>13.038220000000001</v>
      </c>
      <c r="GO90" s="496">
        <f>DATI!BM87/1000</f>
        <v>1840.2842499999999</v>
      </c>
      <c r="GP90" s="497">
        <f>DATI!BN87/1000</f>
        <v>143320.31299999999</v>
      </c>
      <c r="GQ90" s="498">
        <f>DATI!BO87/1000</f>
        <v>71.129649999999998</v>
      </c>
      <c r="GR90" s="499">
        <f>DATI!BP87/1000</f>
        <v>0</v>
      </c>
      <c r="GS90" s="499">
        <f>DATI!BQ87/1000</f>
        <v>0</v>
      </c>
      <c r="GT90" s="499">
        <f>DATI!BR87/1000</f>
        <v>0</v>
      </c>
      <c r="GU90" s="499">
        <f>DATI!BS87/1000</f>
        <v>0</v>
      </c>
      <c r="GV90" s="499">
        <f>DATI!BT87/1000</f>
        <v>0.13400000000000001</v>
      </c>
      <c r="GW90" s="499">
        <f>DATI!BU87/1000</f>
        <v>0</v>
      </c>
      <c r="GX90" s="500">
        <f>DATI!BV87/1000</f>
        <v>0</v>
      </c>
      <c r="GY90" s="498">
        <f t="shared" si="1514"/>
        <v>8.2264275924025826E-2</v>
      </c>
      <c r="GZ90" s="499">
        <f t="shared" si="1515"/>
        <v>0.4125695509512155</v>
      </c>
      <c r="HA90" s="499">
        <f t="shared" si="1516"/>
        <v>2.1925151869895684E-2</v>
      </c>
      <c r="HB90" s="499">
        <f t="shared" si="1517"/>
        <v>55.225906504446499</v>
      </c>
      <c r="HC90" s="499">
        <f t="shared" si="1518"/>
        <v>0.13954084757938848</v>
      </c>
      <c r="HD90" s="499">
        <f t="shared" si="1519"/>
        <v>17.197665570875436</v>
      </c>
      <c r="HE90" s="499">
        <f t="shared" si="1520"/>
        <v>3.0372318036867196</v>
      </c>
      <c r="HF90" s="499">
        <f t="shared" si="1521"/>
        <v>24.220701685836602</v>
      </c>
      <c r="HG90" s="499">
        <f t="shared" si="1522"/>
        <v>0.12791597737450061</v>
      </c>
      <c r="HH90" s="499">
        <f t="shared" si="1523"/>
        <v>9.7617606293543852E-2</v>
      </c>
      <c r="HI90" s="499">
        <f t="shared" si="1524"/>
        <v>6.8528004208822837E-2</v>
      </c>
      <c r="HJ90" s="499">
        <f t="shared" si="1525"/>
        <v>9.2629763822891</v>
      </c>
      <c r="HK90" s="499">
        <f t="shared" si="1526"/>
        <v>0.16969409426470974</v>
      </c>
      <c r="HL90" s="499">
        <f t="shared" si="1527"/>
        <v>3.7649467882343708</v>
      </c>
      <c r="HM90" s="499">
        <f t="shared" si="1528"/>
        <v>4.1501208344422004E-4</v>
      </c>
      <c r="HN90" s="499">
        <f t="shared" si="1529"/>
        <v>2.8237250851071356</v>
      </c>
      <c r="HO90" s="499">
        <f t="shared" si="1530"/>
        <v>3.3426052551829594E-2</v>
      </c>
      <c r="HP90" s="499">
        <f t="shared" si="1531"/>
        <v>92.897845901089582</v>
      </c>
      <c r="HQ90" s="499">
        <f t="shared" si="1532"/>
        <v>17.048969899840479</v>
      </c>
      <c r="HR90" s="499">
        <f t="shared" si="1533"/>
        <v>4.0113712055600765E-3</v>
      </c>
      <c r="HS90" s="499">
        <f t="shared" si="1533"/>
        <v>0.56618643116128742</v>
      </c>
      <c r="HT90" s="500">
        <f t="shared" si="1534"/>
        <v>44.094284092464882</v>
      </c>
      <c r="HU90" s="526">
        <f t="shared" si="1624"/>
        <v>620206.84073429101</v>
      </c>
      <c r="HV90" s="527">
        <f t="shared" si="1625"/>
        <v>526681.96657000005</v>
      </c>
      <c r="HW90" s="528">
        <f t="shared" si="1655"/>
        <v>452.14</v>
      </c>
      <c r="HX90" s="529">
        <f>DATI!CQ87</f>
        <v>452.14</v>
      </c>
      <c r="HY90" s="529">
        <f>DATI!CT87</f>
        <v>0</v>
      </c>
      <c r="HZ90" s="530">
        <f t="shared" si="1535"/>
        <v>0</v>
      </c>
      <c r="IA90" s="530">
        <f t="shared" si="1536"/>
        <v>2.9760765603613012E-4</v>
      </c>
      <c r="IB90" s="501">
        <f t="shared" si="1626"/>
        <v>7.2901485489049254E-4</v>
      </c>
      <c r="IC90" s="529">
        <f>DATI!CV87</f>
        <v>18543.830605099716</v>
      </c>
      <c r="ID90" s="531">
        <f t="shared" si="1627"/>
        <v>18995.970605099716</v>
      </c>
      <c r="IE90" s="532">
        <f t="shared" si="1537"/>
        <v>1.2503530512484972E-2</v>
      </c>
      <c r="IF90" s="532">
        <f t="shared" si="1538"/>
        <v>3.0628444185829239E-2</v>
      </c>
      <c r="IG90" s="528">
        <f t="shared" si="1656"/>
        <v>452.14</v>
      </c>
      <c r="IH90" s="509">
        <f t="shared" si="1435"/>
        <v>2.9206820982470078E-4</v>
      </c>
      <c r="II90" s="529">
        <f>DATI!CX87</f>
        <v>452.14</v>
      </c>
      <c r="IJ90" s="529">
        <f>DATI!DA87</f>
        <v>0</v>
      </c>
      <c r="IK90" s="534">
        <f>DATI!CS87</f>
        <v>351477.37720796413</v>
      </c>
      <c r="IL90" s="513">
        <f t="shared" si="1628"/>
        <v>152885.00992255184</v>
      </c>
      <c r="IM90" s="513">
        <f t="shared" si="1629"/>
        <v>94693.511066431543</v>
      </c>
      <c r="IN90" s="501">
        <f t="shared" si="1540"/>
        <v>0.10063199328993487</v>
      </c>
      <c r="IO90" s="501">
        <f t="shared" si="1541"/>
        <v>0.24650648764458052</v>
      </c>
      <c r="IP90" s="528">
        <f t="shared" si="1657"/>
        <v>61545.579714587802</v>
      </c>
      <c r="IQ90" s="509">
        <f t="shared" si="1436"/>
        <v>3.9756507475257837E-2</v>
      </c>
      <c r="IR90" s="529">
        <f>DATI!CZ87</f>
        <v>260137.9470000001</v>
      </c>
      <c r="IS90" s="513">
        <f t="shared" si="1658"/>
        <v>466869.69081173919</v>
      </c>
      <c r="IT90" s="534">
        <f>DATI!CR87</f>
        <v>268277.32352632686</v>
      </c>
      <c r="IU90" s="536">
        <f>DATI!CU87</f>
        <v>198592.3672854123</v>
      </c>
      <c r="IV90" s="501">
        <f t="shared" si="1543"/>
        <v>-1.0196347218510924E-2</v>
      </c>
      <c r="IW90" s="509">
        <f t="shared" si="1544"/>
        <v>0.30730303524747754</v>
      </c>
      <c r="IX90" s="501">
        <f t="shared" si="1545"/>
        <v>0.75276449750052898</v>
      </c>
      <c r="IY90" s="534">
        <f>DATI!CW87</f>
        <v>39647.668251020586</v>
      </c>
      <c r="IZ90" s="537">
        <f t="shared" si="1630"/>
        <v>506517.35906275979</v>
      </c>
      <c r="JA90" s="538">
        <f t="shared" si="1546"/>
        <v>0.33339992916415012</v>
      </c>
      <c r="JB90" s="538">
        <f t="shared" si="1547"/>
        <v>0.8166910227289188</v>
      </c>
      <c r="JC90" s="539">
        <f t="shared" si="1659"/>
        <v>464684.24685541226</v>
      </c>
      <c r="JD90" s="509">
        <f t="shared" si="1437"/>
        <v>0.30017139848896274</v>
      </c>
      <c r="JE90" s="529">
        <f>DATI!CY87</f>
        <v>266091.87956999993</v>
      </c>
      <c r="JF90" s="529">
        <f>DATI!DB87</f>
        <v>198592.3672854123</v>
      </c>
      <c r="JG90" s="505">
        <f t="shared" si="1549"/>
        <v>870654.70640779019</v>
      </c>
      <c r="JH90" s="485">
        <f t="shared" si="1438"/>
        <v>267.86779324705151</v>
      </c>
      <c r="JI90" s="508">
        <f t="shared" si="1550"/>
        <v>0.57308246647243666</v>
      </c>
      <c r="JJ90" s="522" t="str">
        <f>DATI!CN87</f>
        <v>11/28</v>
      </c>
      <c r="JK90" s="523">
        <f>DATI!CO87/DATI!CP87</f>
        <v>0.9230179615435834</v>
      </c>
      <c r="JL90" s="540">
        <f t="shared" si="1551"/>
        <v>3.6418315675372216E-2</v>
      </c>
      <c r="JM90" s="541">
        <f t="shared" si="1552"/>
        <v>4.3446093712441788E-3</v>
      </c>
      <c r="JN90" s="542">
        <f t="shared" si="1553"/>
        <v>1337524.3972195294</v>
      </c>
      <c r="JO90" s="513">
        <f t="shared" si="1554"/>
        <v>1377172.06547055</v>
      </c>
      <c r="JP90" s="508">
        <f t="shared" si="1555"/>
        <v>0.88038550171991425</v>
      </c>
      <c r="JQ90" s="509">
        <f t="shared" si="1556"/>
        <v>-1.0601402882413624E-2</v>
      </c>
      <c r="JR90" s="543">
        <f t="shared" si="1557"/>
        <v>0.90648239563658672</v>
      </c>
      <c r="JS90" s="504">
        <f t="shared" si="1558"/>
        <v>-1.0883654679504029E-2</v>
      </c>
      <c r="JT90" s="495">
        <f>DATI!BW87</f>
        <v>171679.49454976764</v>
      </c>
      <c r="JU90" s="496">
        <f>DATI!BX87</f>
        <v>155114.63267192396</v>
      </c>
      <c r="JV90" s="496">
        <f>DATI!BY87</f>
        <v>63059.872902461815</v>
      </c>
      <c r="JW90" s="496">
        <f>DATI!BZ87</f>
        <v>301947.26199999999</v>
      </c>
      <c r="JX90" s="496">
        <f>DATI!CA87</f>
        <v>55414.522600000004</v>
      </c>
      <c r="JY90" s="496">
        <f>DATI!CB87</f>
        <v>53783.33549635981</v>
      </c>
      <c r="JZ90" s="496">
        <f>DATI!CC87</f>
        <v>14443.754231564288</v>
      </c>
      <c r="KA90" s="496">
        <f>DATI!CD87</f>
        <v>647.6257893953449</v>
      </c>
      <c r="KB90" s="496">
        <f>DATI!CE87</f>
        <v>11013.536426240913</v>
      </c>
      <c r="KC90" s="496">
        <f>DATI!CF87</f>
        <v>0</v>
      </c>
      <c r="KD90" s="496">
        <f>DATI!CG87</f>
        <v>2531.0947000000001</v>
      </c>
      <c r="KE90" s="496">
        <f>DATI!CH87</f>
        <v>262.03711889996055</v>
      </c>
      <c r="KF90" s="496">
        <f>DATI!CI87</f>
        <v>310.94221665178776</v>
      </c>
      <c r="KG90" s="496">
        <f>DATI!CJ87</f>
        <v>407.45188353013037</v>
      </c>
      <c r="KH90" s="496">
        <f>DATI!CK87</f>
        <v>8260.1961811795227</v>
      </c>
      <c r="KI90" s="496">
        <f>DATI!CL87</f>
        <v>2701.9073253867923</v>
      </c>
      <c r="KJ90" s="544">
        <f t="shared" si="1439"/>
        <v>52.819340448469653</v>
      </c>
      <c r="KK90" s="545">
        <f t="shared" si="1560"/>
        <v>1.6649031120498505E-2</v>
      </c>
      <c r="KL90" s="546">
        <f t="shared" si="1440"/>
        <v>47.722953828144028</v>
      </c>
      <c r="KM90" s="545">
        <f t="shared" si="1561"/>
        <v>0.1347169096600962</v>
      </c>
      <c r="KN90" s="546">
        <f t="shared" si="1441"/>
        <v>19.40115739627138</v>
      </c>
      <c r="KO90" s="545">
        <f t="shared" si="1562"/>
        <v>-0.18332222516287699</v>
      </c>
      <c r="KP90" s="546">
        <f t="shared" si="1442"/>
        <v>92.897845901089582</v>
      </c>
      <c r="KQ90" s="545">
        <f t="shared" si="1563"/>
        <v>4.2614916876214083E-2</v>
      </c>
      <c r="KR90" s="546">
        <f t="shared" si="1443"/>
        <v>17.048969899840479</v>
      </c>
      <c r="KS90" s="545">
        <f t="shared" si="1564"/>
        <v>5.1520591016014451E-2</v>
      </c>
      <c r="KT90" s="546">
        <f t="shared" si="1444"/>
        <v>16.547114816982294</v>
      </c>
      <c r="KU90" s="545">
        <f t="shared" si="1565"/>
        <v>0.12533568933580969</v>
      </c>
      <c r="KV90" s="546">
        <f t="shared" si="1445"/>
        <v>4.4438013643490821</v>
      </c>
      <c r="KW90" s="545">
        <f t="shared" si="1566"/>
        <v>0.33559405229050504</v>
      </c>
      <c r="KX90" s="546">
        <f t="shared" si="1446"/>
        <v>0.19925016172135468</v>
      </c>
      <c r="KY90" s="545">
        <f t="shared" si="1567"/>
        <v>2.0576835682145878</v>
      </c>
      <c r="KZ90" s="546">
        <f t="shared" si="1447"/>
        <v>3.3884520196476076</v>
      </c>
      <c r="LA90" s="545">
        <f t="shared" si="1568"/>
        <v>2.9387459542491745E-3</v>
      </c>
      <c r="LB90" s="547" t="s">
        <v>177</v>
      </c>
      <c r="LC90" s="548" t="s">
        <v>177</v>
      </c>
      <c r="LD90" s="546">
        <f t="shared" si="1448"/>
        <v>0.77872289301190811</v>
      </c>
      <c r="LE90" s="545">
        <f t="shared" si="1569"/>
        <v>7.1821406494004383E-2</v>
      </c>
      <c r="LF90" s="546">
        <f t="shared" si="1449"/>
        <v>8.0618991974611851E-2</v>
      </c>
      <c r="LG90" s="545">
        <f t="shared" si="1570"/>
        <v>-0.12856092194891117</v>
      </c>
      <c r="LH90" s="546">
        <f t="shared" si="1450"/>
        <v>9.566525602958105E-2</v>
      </c>
      <c r="LI90" s="545">
        <f t="shared" si="1571"/>
        <v>-9.9163440641264152E-4</v>
      </c>
      <c r="LJ90" s="546">
        <f t="shared" si="1451"/>
        <v>0.12535766026681425</v>
      </c>
      <c r="LK90" s="545">
        <f t="shared" si="1572"/>
        <v>4.1964822838788253E-2</v>
      </c>
      <c r="LL90" s="546">
        <f t="shared" si="1452"/>
        <v>2.5413525092735698</v>
      </c>
      <c r="LM90" s="545">
        <f t="shared" si="1573"/>
        <v>4.5284035942238385E-2</v>
      </c>
      <c r="LN90" s="546">
        <f t="shared" si="1453"/>
        <v>0.83127553033684198</v>
      </c>
      <c r="LO90" s="549">
        <f t="shared" si="1574"/>
        <v>-6.0559286384754128E-2</v>
      </c>
      <c r="LP90" s="550">
        <f t="shared" si="1575"/>
        <v>0.11300290167298609</v>
      </c>
      <c r="LQ90" s="551">
        <f t="shared" si="1576"/>
        <v>0.10209957589772332</v>
      </c>
      <c r="LR90" s="551">
        <f t="shared" si="1577"/>
        <v>4.1507278640328084E-2</v>
      </c>
      <c r="LS90" s="551">
        <f t="shared" si="1578"/>
        <v>0.1987477703595065</v>
      </c>
      <c r="LT90" s="551">
        <f t="shared" si="1579"/>
        <v>3.6474955061147347E-2</v>
      </c>
      <c r="LU90" s="551">
        <f t="shared" si="1580"/>
        <v>3.5401274850436676E-2</v>
      </c>
      <c r="LV90" s="551">
        <f t="shared" si="1581"/>
        <v>9.5071699942889006E-3</v>
      </c>
      <c r="LW90" s="551">
        <f t="shared" si="1582"/>
        <v>4.262803405372165E-4</v>
      </c>
      <c r="LX90" s="552">
        <f t="shared" si="1583"/>
        <v>7.2493315355467236E-3</v>
      </c>
      <c r="LY90" s="553" t="s">
        <v>177</v>
      </c>
      <c r="LZ90" s="552">
        <f t="shared" si="1584"/>
        <v>1.666017518628018E-3</v>
      </c>
      <c r="MA90" s="552">
        <f t="shared" si="1585"/>
        <v>1.7247811020984206E-4</v>
      </c>
      <c r="MB90" s="552">
        <f t="shared" si="1586"/>
        <v>2.0466843070822557E-4</v>
      </c>
      <c r="MC90" s="552">
        <f t="shared" si="1587"/>
        <v>2.6819303756559561E-4</v>
      </c>
      <c r="MD90" s="552">
        <f t="shared" si="1588"/>
        <v>5.4370275221821366E-3</v>
      </c>
      <c r="ME90" s="552">
        <f t="shared" si="1589"/>
        <v>1.7784498295554758E-3</v>
      </c>
      <c r="MF90" s="550">
        <f t="shared" si="1590"/>
        <v>0.19469097700173299</v>
      </c>
      <c r="MG90" s="551">
        <f t="shared" si="1591"/>
        <v>0.17590580320241678</v>
      </c>
      <c r="MH90" s="551">
        <f t="shared" si="1592"/>
        <v>7.1512257752054387E-2</v>
      </c>
      <c r="MI90" s="551">
        <f t="shared" si="1593"/>
        <v>0.34241950441400465</v>
      </c>
      <c r="MJ90" s="551">
        <f t="shared" si="1594"/>
        <v>6.2842144155725643E-2</v>
      </c>
      <c r="MK90" s="551">
        <f t="shared" si="1595"/>
        <v>6.0992316884779935E-2</v>
      </c>
      <c r="ML90" s="551">
        <f t="shared" si="1596"/>
        <v>1.6379758283252544E-2</v>
      </c>
      <c r="MM90" s="551">
        <f t="shared" si="1597"/>
        <v>7.3443190172223693E-4</v>
      </c>
      <c r="MN90" s="552">
        <f t="shared" si="1598"/>
        <v>1.2489762814669937E-2</v>
      </c>
      <c r="MO90" s="553" t="s">
        <v>177</v>
      </c>
      <c r="MP90" s="552">
        <f t="shared" si="1599"/>
        <v>2.8703561908732054E-3</v>
      </c>
      <c r="MQ90" s="552">
        <f t="shared" si="1600"/>
        <v>2.9715990732116028E-4</v>
      </c>
      <c r="MR90" s="552">
        <f t="shared" si="1601"/>
        <v>3.5262011989132467E-4</v>
      </c>
      <c r="MS90" s="552">
        <f t="shared" si="1602"/>
        <v>4.6206569685980456E-4</v>
      </c>
      <c r="MT90" s="552">
        <f t="shared" si="1603"/>
        <v>9.3673718515849495E-3</v>
      </c>
      <c r="MU90" s="552">
        <f t="shared" si="1604"/>
        <v>3.0640641057759093E-3</v>
      </c>
      <c r="MV90" s="505">
        <f t="shared" si="1454"/>
        <v>898593.40886439011</v>
      </c>
      <c r="MW90" s="485">
        <f t="shared" si="1455"/>
        <v>267.86779324705151</v>
      </c>
      <c r="MX90" s="543">
        <f t="shared" si="1456"/>
        <v>0.58046306074954179</v>
      </c>
      <c r="MY90" s="1469"/>
      <c r="MZ90" s="502"/>
      <c r="NA90" s="1470"/>
      <c r="NB90" s="542">
        <f t="shared" si="1605"/>
        <v>1365463.0996761294</v>
      </c>
      <c r="NC90" s="534">
        <f t="shared" si="1606"/>
        <v>1405110.76792715</v>
      </c>
      <c r="ND90" s="508">
        <f t="shared" si="1457"/>
        <v>0.88204618725194428</v>
      </c>
      <c r="NE90" s="557">
        <f t="shared" si="1458"/>
        <v>0.90765733311340135</v>
      </c>
    </row>
    <row r="91" spans="1:369" ht="8.25" customHeight="1" outlineLevel="1" x14ac:dyDescent="0.2">
      <c r="A91" s="558" t="s">
        <v>186</v>
      </c>
      <c r="B91" s="559">
        <f>DATI!D88</f>
        <v>55</v>
      </c>
      <c r="C91" s="1516">
        <f>DATI!F88/DATI!E88</f>
        <v>1</v>
      </c>
      <c r="D91" s="560">
        <f>DATI!G88</f>
        <v>873935</v>
      </c>
      <c r="E91" s="561">
        <f t="shared" si="1631"/>
        <v>8.686730995666847E-2</v>
      </c>
      <c r="F91" s="1035">
        <f t="shared" si="1459"/>
        <v>2.5662557445353782E-3</v>
      </c>
      <c r="G91" s="563">
        <f>DATI!H88</f>
        <v>369885.81486000004</v>
      </c>
      <c r="H91" s="564">
        <f t="shared" si="1418"/>
        <v>1013.3857941369864</v>
      </c>
      <c r="I91" s="565">
        <f t="shared" si="1419"/>
        <v>423.24179127738336</v>
      </c>
      <c r="J91" s="566">
        <f t="shared" si="1460"/>
        <v>1.1595665514448859</v>
      </c>
      <c r="K91" s="567">
        <f t="shared" si="1420"/>
        <v>2.6394005361233715E-2</v>
      </c>
      <c r="L91" s="567">
        <f t="shared" si="1607"/>
        <v>2.3766758037355926E-2</v>
      </c>
      <c r="M91" s="567">
        <f t="shared" si="1461"/>
        <v>7.6798240227803058E-2</v>
      </c>
      <c r="N91" s="568">
        <f>DATI!I88</f>
        <v>90382.39</v>
      </c>
      <c r="O91" s="568"/>
      <c r="P91" s="568">
        <f>DATI!J88</f>
        <v>20235.243999999999</v>
      </c>
      <c r="Q91" s="564">
        <f>DATI!K88</f>
        <v>20235.243999999999</v>
      </c>
      <c r="R91" s="564">
        <f>DATI!L88</f>
        <v>0</v>
      </c>
      <c r="S91" s="564">
        <f t="shared" si="1608"/>
        <v>0</v>
      </c>
      <c r="T91" s="568">
        <f>DATI!M88</f>
        <v>12681.03</v>
      </c>
      <c r="U91" s="564">
        <f>DATI!N88</f>
        <v>12681.03</v>
      </c>
      <c r="V91" s="564">
        <f>DATI!O88</f>
        <v>0</v>
      </c>
      <c r="W91" s="569">
        <f t="shared" si="1609"/>
        <v>0</v>
      </c>
      <c r="X91" s="570">
        <f>DATI!P88</f>
        <v>236653.36985999998</v>
      </c>
      <c r="Y91" s="564">
        <f>DATI!Q88</f>
        <v>11918.697000000002</v>
      </c>
      <c r="Z91" s="568">
        <f>DATI!R88</f>
        <v>9933.7810000000009</v>
      </c>
      <c r="AA91" s="568">
        <f>DATI!U88</f>
        <v>0</v>
      </c>
      <c r="AB91" s="568">
        <f>DATI!V88</f>
        <v>0</v>
      </c>
      <c r="AC91" s="568">
        <f>DATI!W88</f>
        <v>279503.42486000003</v>
      </c>
      <c r="AD91" s="565">
        <f t="shared" si="1421"/>
        <v>319.82175431811294</v>
      </c>
      <c r="AE91" s="567">
        <f t="shared" si="1610"/>
        <v>4.7394118930837524E-2</v>
      </c>
      <c r="AF91" s="567">
        <f t="shared" si="1611"/>
        <v>4.4713117890659258E-2</v>
      </c>
      <c r="AG91" s="571">
        <f t="shared" si="1422"/>
        <v>0.75564786112652282</v>
      </c>
      <c r="AH91" s="572">
        <f t="shared" si="1612"/>
        <v>90382.39</v>
      </c>
      <c r="AI91" s="564">
        <f t="shared" si="1613"/>
        <v>247.62298630136985</v>
      </c>
      <c r="AJ91" s="565">
        <f t="shared" si="1423"/>
        <v>103.42003695927043</v>
      </c>
      <c r="AK91" s="566">
        <f t="shared" si="1424"/>
        <v>0.2833425670116998</v>
      </c>
      <c r="AL91" s="567">
        <f t="shared" si="1614"/>
        <v>-3.3530307722314107E-2</v>
      </c>
      <c r="AM91" s="567">
        <f t="shared" si="1615"/>
        <v>-3.6004167565008426E-2</v>
      </c>
      <c r="AN91" s="573">
        <f>DATI!EH88/1000</f>
        <v>0</v>
      </c>
      <c r="AO91" s="574">
        <f>DATI!EI88/1000</f>
        <v>0</v>
      </c>
      <c r="AP91" s="574">
        <f>DATI!EJ88/1000</f>
        <v>0</v>
      </c>
      <c r="AQ91" s="574">
        <f>DATI!EK88/1000</f>
        <v>0</v>
      </c>
      <c r="AR91" s="574">
        <f>DATI!EL88/1000</f>
        <v>0</v>
      </c>
      <c r="AS91" s="574">
        <f>DATI!EM88/1000</f>
        <v>0</v>
      </c>
      <c r="AT91" s="574"/>
      <c r="AU91" s="575"/>
      <c r="AV91" s="575"/>
      <c r="AW91" s="574"/>
      <c r="AX91" s="575"/>
      <c r="AY91" s="575"/>
      <c r="AZ91" s="575"/>
      <c r="BA91" s="575"/>
      <c r="BB91" s="576">
        <f>DATI!DE88/1000</f>
        <v>2.004</v>
      </c>
      <c r="BC91" s="577">
        <f>DATI!DF88/1000</f>
        <v>0</v>
      </c>
      <c r="BD91" s="574">
        <f>DATI!DG88/1000</f>
        <v>30.911000000000001</v>
      </c>
      <c r="BE91" s="577">
        <f>DATI!DH88/1000</f>
        <v>43698.683400000009</v>
      </c>
      <c r="BF91" s="577">
        <f>DATI!DI88/1000</f>
        <v>102.16470000000001</v>
      </c>
      <c r="BG91" s="577">
        <f>DATI!DJ88/1000</f>
        <v>21223.5494</v>
      </c>
      <c r="BH91" s="577">
        <f>DATI!DK88/1000</f>
        <v>4371.8717999999999</v>
      </c>
      <c r="BI91" s="577">
        <f>DATI!DL88/1000</f>
        <v>26497.08</v>
      </c>
      <c r="BJ91" s="577">
        <f>DATI!DM88/1000</f>
        <v>161.46770000000001</v>
      </c>
      <c r="BK91" s="577">
        <f>DATI!DN88/1000</f>
        <v>25.207999999999998</v>
      </c>
      <c r="BL91" s="577">
        <f>DATI!DO88/1000</f>
        <v>63.466999999999999</v>
      </c>
      <c r="BM91" s="577">
        <f>DATI!DP88/1000</f>
        <v>1626.2206000000001</v>
      </c>
      <c r="BN91" s="577">
        <f>DATI!DQ88/1000</f>
        <v>83.94</v>
      </c>
      <c r="BO91" s="577">
        <f>DATI!DR88/1000</f>
        <v>3866.4357699999996</v>
      </c>
      <c r="BP91" s="577">
        <f>DATI!DS88/1000</f>
        <v>1955.922</v>
      </c>
      <c r="BQ91" s="577">
        <f>DATI!DT88/1000</f>
        <v>37.130939999999995</v>
      </c>
      <c r="BR91" s="577">
        <f>DATI!DU88/1000</f>
        <v>69822.16</v>
      </c>
      <c r="BS91" s="577">
        <f>DATI!DV88/1000</f>
        <v>27768.6008</v>
      </c>
      <c r="BT91" s="577">
        <f>DATI!DW88/1000</f>
        <v>0.34</v>
      </c>
      <c r="BU91" s="577">
        <f>DATI!DX88/1000</f>
        <v>654.77274999999997</v>
      </c>
      <c r="BV91" s="578">
        <f>DATI!DY88/1000</f>
        <v>34661.440000000002</v>
      </c>
      <c r="BW91" s="579">
        <f>DATI!DZ88/1000</f>
        <v>30.911000000000001</v>
      </c>
      <c r="BX91" s="580">
        <f>DATI!EA88/1000</f>
        <v>0</v>
      </c>
      <c r="BY91" s="580">
        <f>DATI!EB88/1000</f>
        <v>0</v>
      </c>
      <c r="BZ91" s="580">
        <f>DATI!EC88/1000</f>
        <v>0</v>
      </c>
      <c r="CA91" s="580">
        <f>DATI!ED88/1000</f>
        <v>0</v>
      </c>
      <c r="CB91" s="580">
        <f>DATI!EE88/1000</f>
        <v>0</v>
      </c>
      <c r="CC91" s="580">
        <f>DATI!EF88/1000</f>
        <v>0</v>
      </c>
      <c r="CD91" s="581">
        <f>DATI!EG88/1000</f>
        <v>0</v>
      </c>
      <c r="CE91" s="579">
        <f t="shared" si="1471"/>
        <v>2.2930767162317564E-3</v>
      </c>
      <c r="CF91" s="580">
        <f t="shared" si="1472"/>
        <v>0</v>
      </c>
      <c r="CG91" s="580">
        <f t="shared" si="1473"/>
        <v>3.5369907372973963E-2</v>
      </c>
      <c r="CH91" s="580">
        <f t="shared" si="1474"/>
        <v>50.002212292676234</v>
      </c>
      <c r="CI91" s="580">
        <f t="shared" si="1475"/>
        <v>0.11690194350838451</v>
      </c>
      <c r="CJ91" s="580">
        <f t="shared" si="1476"/>
        <v>24.285043395675878</v>
      </c>
      <c r="CK91" s="580">
        <f t="shared" si="1477"/>
        <v>5.0025136880889312</v>
      </c>
      <c r="CL91" s="580">
        <f t="shared" si="1478"/>
        <v>30.319280037989095</v>
      </c>
      <c r="CM91" s="580">
        <f t="shared" si="1479"/>
        <v>0.18475939286102513</v>
      </c>
      <c r="CN91" s="580">
        <f t="shared" si="1480"/>
        <v>2.8844250430524011E-2</v>
      </c>
      <c r="CO91" s="580">
        <f t="shared" si="1481"/>
        <v>7.2622105763014408E-2</v>
      </c>
      <c r="CP91" s="580">
        <f t="shared" si="1482"/>
        <v>1.860802691275667</v>
      </c>
      <c r="CQ91" s="580">
        <f t="shared" si="1483"/>
        <v>9.604833311401878E-2</v>
      </c>
      <c r="CR91" s="580">
        <f t="shared" si="1484"/>
        <v>4.424168582331637</v>
      </c>
      <c r="CS91" s="580">
        <f t="shared" si="1485"/>
        <v>2.2380634715396455</v>
      </c>
      <c r="CT91" s="580">
        <f t="shared" si="1486"/>
        <v>4.2487072837224728E-2</v>
      </c>
      <c r="CU91" s="580">
        <f t="shared" si="1487"/>
        <v>79.893996693117913</v>
      </c>
      <c r="CV91" s="580">
        <f t="shared" si="1488"/>
        <v>31.774217533340583</v>
      </c>
      <c r="CW91" s="580">
        <f t="shared" si="1489"/>
        <v>3.8904495185568722E-4</v>
      </c>
      <c r="CX91" s="580">
        <f t="shared" si="1490"/>
        <v>0.74922362647107621</v>
      </c>
      <c r="CY91" s="581">
        <f t="shared" si="1491"/>
        <v>39.661347811908207</v>
      </c>
      <c r="CZ91" s="563">
        <f>DATI!AA88</f>
        <v>360537.09607999999</v>
      </c>
      <c r="DA91" s="564">
        <f t="shared" si="1492"/>
        <v>987.77286597260274</v>
      </c>
      <c r="DB91" s="565">
        <f t="shared" si="1425"/>
        <v>412.54452113715547</v>
      </c>
      <c r="DC91" s="566">
        <f t="shared" si="1493"/>
        <v>1.130258962019604</v>
      </c>
      <c r="DD91" s="582">
        <f t="shared" si="1632"/>
        <v>3.1046052402892939E-2</v>
      </c>
      <c r="DE91" s="583">
        <f t="shared" si="1494"/>
        <v>2.8406897294989821E-2</v>
      </c>
      <c r="DF91" s="564">
        <f t="shared" si="1633"/>
        <v>10856.211079999979</v>
      </c>
      <c r="DG91" s="584">
        <f t="shared" si="1634"/>
        <v>11.395401832075038</v>
      </c>
      <c r="DH91" s="585">
        <f t="shared" si="1616"/>
        <v>7.6846412423983407E-2</v>
      </c>
      <c r="DI91" s="586">
        <f>DATI!AB88+DATI!AG88</f>
        <v>241613.26015930064</v>
      </c>
      <c r="DJ91" s="564">
        <f t="shared" si="1617"/>
        <v>661.9541374227415</v>
      </c>
      <c r="DK91" s="587">
        <f t="shared" si="1426"/>
        <v>276.46593872461983</v>
      </c>
      <c r="DL91" s="588">
        <f t="shared" si="1427"/>
        <v>0.75744092801265694</v>
      </c>
      <c r="DM91" s="589">
        <f t="shared" si="1635"/>
        <v>0.67014812840698312</v>
      </c>
      <c r="DN91" s="590">
        <f t="shared" si="1636"/>
        <v>1.6569502987645118E-2</v>
      </c>
      <c r="DO91" s="590">
        <f t="shared" si="1637"/>
        <v>1.100000000000001E-2</v>
      </c>
      <c r="DP91" s="590">
        <f t="shared" si="1638"/>
        <v>4.8129973048582318E-2</v>
      </c>
      <c r="DQ91" s="590">
        <f t="shared" si="1639"/>
        <v>4.5447088452234038E-2</v>
      </c>
      <c r="DR91" s="591">
        <f t="shared" si="1640"/>
        <v>11094.845103822096</v>
      </c>
      <c r="DS91" s="591">
        <f t="shared" si="1641"/>
        <v>12.018371957828435</v>
      </c>
      <c r="DT91" s="592">
        <f t="shared" si="1642"/>
        <v>8.1218405255960205E-2</v>
      </c>
      <c r="DU91" s="593" t="str">
        <f>DATI!AI88</f>
        <v>15/15</v>
      </c>
      <c r="DV91" s="592">
        <f>DATI!AJ88/DATI!AK88</f>
        <v>1</v>
      </c>
      <c r="DW91" s="594">
        <f>DATI!AB88</f>
        <v>237209.63208000001</v>
      </c>
      <c r="DX91" s="564">
        <f t="shared" si="1496"/>
        <v>649.88940295890416</v>
      </c>
      <c r="DY91" s="595">
        <f t="shared" si="1428"/>
        <v>271.42708791843791</v>
      </c>
      <c r="DZ91" s="566">
        <f t="shared" si="1429"/>
        <v>0.74363585731078874</v>
      </c>
      <c r="EA91" s="589">
        <f t="shared" si="1643"/>
        <v>0.65793405077896694</v>
      </c>
      <c r="EB91" s="585">
        <f t="shared" si="1644"/>
        <v>1.8016326698502762E-2</v>
      </c>
      <c r="EC91" s="596">
        <f t="shared" si="1645"/>
        <v>118923.83592069935</v>
      </c>
      <c r="ED91" s="597">
        <f t="shared" si="1497"/>
        <v>325.81872854986125</v>
      </c>
      <c r="EE91" s="598">
        <f t="shared" si="1430"/>
        <v>136.07858241253564</v>
      </c>
      <c r="EF91" s="599">
        <f t="shared" si="1431"/>
        <v>0.37281803400694696</v>
      </c>
      <c r="EG91" s="600">
        <f t="shared" si="1498"/>
        <v>-2.0025938026730851E-3</v>
      </c>
      <c r="EH91" s="600">
        <f t="shared" si="1499"/>
        <v>-4.5571547227227609E-3</v>
      </c>
      <c r="EI91" s="582">
        <f t="shared" si="1500"/>
        <v>0.32985187159301688</v>
      </c>
      <c r="EJ91" s="601">
        <f t="shared" si="1501"/>
        <v>-238.63402382211643</v>
      </c>
      <c r="EK91" s="601">
        <f t="shared" si="1502"/>
        <v>-0.6229701257533975</v>
      </c>
      <c r="EL91" s="563">
        <f>DATI!AD88</f>
        <v>90411.19</v>
      </c>
      <c r="EM91" s="564">
        <f t="shared" si="1503"/>
        <v>247.70189041095892</v>
      </c>
      <c r="EN91" s="595">
        <f t="shared" si="1432"/>
        <v>103.45299135519232</v>
      </c>
      <c r="EO91" s="566">
        <f t="shared" si="1504"/>
        <v>0.2834328530279242</v>
      </c>
      <c r="EP91" s="582">
        <f t="shared" si="1646"/>
        <v>-3.2756296950713706E-2</v>
      </c>
      <c r="EQ91" s="583">
        <f t="shared" si="1647"/>
        <v>-3.5232138018666315E-2</v>
      </c>
      <c r="ER91" s="582">
        <f t="shared" si="1618"/>
        <v>6.4869408185461261E-2</v>
      </c>
      <c r="ES91" s="564">
        <f t="shared" si="1648"/>
        <v>-3061.8300000000017</v>
      </c>
      <c r="ET91" s="582">
        <f t="shared" si="1505"/>
        <v>0.2507680651533804</v>
      </c>
      <c r="EU91" s="584">
        <f t="shared" si="1649"/>
        <v>-3.7779762505610393</v>
      </c>
      <c r="EV91" s="563">
        <f>DATI!AE88</f>
        <v>20235.243999999999</v>
      </c>
      <c r="EW91" s="564">
        <f t="shared" si="1506"/>
        <v>55.43902465753424</v>
      </c>
      <c r="EX91" s="595">
        <f t="shared" si="1433"/>
        <v>23.154175081670832</v>
      </c>
      <c r="EY91" s="566">
        <f t="shared" si="1434"/>
        <v>6.343609611416666E-2</v>
      </c>
      <c r="EZ91" s="582">
        <f t="shared" si="1650"/>
        <v>8.2478866506635315E-2</v>
      </c>
      <c r="FA91" s="583">
        <f t="shared" si="1651"/>
        <v>7.9708059496531272E-2</v>
      </c>
      <c r="FB91" s="564">
        <f t="shared" si="1652"/>
        <v>1541.8129999999983</v>
      </c>
      <c r="FC91" s="584">
        <f t="shared" si="1653"/>
        <v>1.7093272100455685</v>
      </c>
      <c r="FD91" s="564">
        <f>DATI!AG88</f>
        <v>4403.6280793006326</v>
      </c>
      <c r="FE91" s="582">
        <f t="shared" si="1507"/>
        <v>1.2214077628016138E-2</v>
      </c>
      <c r="FF91" s="564">
        <f t="shared" si="1654"/>
        <v>15831.615920699365</v>
      </c>
      <c r="FG91" s="582">
        <f t="shared" si="1619"/>
        <v>1.811532427548887E-2</v>
      </c>
      <c r="FH91" s="563">
        <f>DATI!AF88</f>
        <v>12681.03</v>
      </c>
      <c r="FI91" s="564">
        <f t="shared" si="1620"/>
        <v>34.74254794520548</v>
      </c>
      <c r="FJ91" s="590">
        <f t="shared" si="1508"/>
        <v>3.5172608139014336E-2</v>
      </c>
      <c r="FK91" s="590">
        <f t="shared" si="1621"/>
        <v>0.10087186657891668</v>
      </c>
      <c r="FL91" s="602">
        <f>DATI!AL88</f>
        <v>5310.7994248141349</v>
      </c>
      <c r="FM91" s="603" t="str">
        <f>DATI!AM88</f>
        <v>8/8</v>
      </c>
      <c r="FN91" s="604">
        <f>DATI!AN88/DATI!AO88</f>
        <v>1</v>
      </c>
      <c r="FO91" s="567">
        <f t="shared" si="1622"/>
        <v>0.41879874306851528</v>
      </c>
      <c r="FP91" s="605">
        <f t="shared" si="1509"/>
        <v>1.4730244079060635E-2</v>
      </c>
      <c r="FQ91" s="567">
        <f t="shared" si="1623"/>
        <v>-1.9915215515180665E-3</v>
      </c>
      <c r="FR91" s="563">
        <f>DATI!AP88</f>
        <v>12292.981999999998</v>
      </c>
      <c r="FS91" s="606">
        <f>DATI!AQ88</f>
        <v>10.41</v>
      </c>
      <c r="FT91" s="606">
        <f>DATI!AR88</f>
        <v>9943.001000000002</v>
      </c>
      <c r="FU91" s="576">
        <f>DATI!AS88/1000</f>
        <v>21.131499999999999</v>
      </c>
      <c r="FV91" s="577">
        <f>DATI!AT88/1000</f>
        <v>5.54</v>
      </c>
      <c r="FW91" s="577">
        <f>DATI!AU88/1000</f>
        <v>2.1179999999999999</v>
      </c>
      <c r="FX91" s="577">
        <f>DATI!AV88/1000</f>
        <v>43698.683400000009</v>
      </c>
      <c r="FY91" s="577">
        <f>DATI!AW88/1000</f>
        <v>102.18270000000001</v>
      </c>
      <c r="FZ91" s="577">
        <f>DATI!AX88/1000</f>
        <v>21224.364399999999</v>
      </c>
      <c r="GA91" s="577">
        <f>DATI!AY88/1000</f>
        <v>4406.5698000000002</v>
      </c>
      <c r="GB91" s="577">
        <f>DATI!AZ88/1000</f>
        <v>26497.08</v>
      </c>
      <c r="GC91" s="577">
        <f>DATI!BA88/1000</f>
        <v>161.46770000000001</v>
      </c>
      <c r="GD91" s="577">
        <f>DATI!BB88/1000</f>
        <v>117.063</v>
      </c>
      <c r="GE91" s="577">
        <f>DATI!BC88/1000</f>
        <v>63.466999999999999</v>
      </c>
      <c r="GF91" s="577">
        <f>DATI!BD88/1000</f>
        <v>1626.2206000000001</v>
      </c>
      <c r="GG91" s="577">
        <f>DATI!BE88/1000</f>
        <v>83.94</v>
      </c>
      <c r="GH91" s="577">
        <f>DATI!BF88/1000</f>
        <v>3866.4357699999996</v>
      </c>
      <c r="GI91" s="577">
        <f>DATI!BG88/1000</f>
        <v>0.51012000000000002</v>
      </c>
      <c r="GJ91" s="577">
        <f>DATI!BH88/1000</f>
        <v>1955.922</v>
      </c>
      <c r="GK91" s="577">
        <f>DATI!BI88/1000</f>
        <v>37.130939999999995</v>
      </c>
      <c r="GL91" s="577">
        <f>DATI!BJ88/1000</f>
        <v>69822.16</v>
      </c>
      <c r="GM91" s="577">
        <f>DATI!BK88/1000</f>
        <v>27768.6008</v>
      </c>
      <c r="GN91" s="577">
        <f>DATI!BL88/1000</f>
        <v>0.34</v>
      </c>
      <c r="GO91" s="577">
        <f>DATI!BM88/1000</f>
        <v>654.77274999999997</v>
      </c>
      <c r="GP91" s="578">
        <f>DATI!BN88/1000</f>
        <v>35093.931600000004</v>
      </c>
      <c r="GQ91" s="579">
        <f>DATI!BO88/1000</f>
        <v>2.1179999999999999</v>
      </c>
      <c r="GR91" s="580">
        <f>DATI!BP88/1000</f>
        <v>0</v>
      </c>
      <c r="GS91" s="580">
        <f>DATI!BQ88/1000</f>
        <v>0</v>
      </c>
      <c r="GT91" s="580">
        <f>DATI!BR88/1000</f>
        <v>0</v>
      </c>
      <c r="GU91" s="580">
        <f>DATI!BS88/1000</f>
        <v>0</v>
      </c>
      <c r="GV91" s="580">
        <f>DATI!BT88/1000</f>
        <v>0</v>
      </c>
      <c r="GW91" s="580">
        <f>DATI!BU88/1000</f>
        <v>0</v>
      </c>
      <c r="GX91" s="581">
        <f>DATI!BV88/1000</f>
        <v>0</v>
      </c>
      <c r="GY91" s="579">
        <f t="shared" si="1514"/>
        <v>2.4179715882760161E-2</v>
      </c>
      <c r="GZ91" s="580">
        <f t="shared" si="1515"/>
        <v>6.3391442155309036E-3</v>
      </c>
      <c r="HA91" s="580">
        <f t="shared" si="1516"/>
        <v>2.4235212000892517E-3</v>
      </c>
      <c r="HB91" s="580">
        <f t="shared" si="1517"/>
        <v>50.002212292676234</v>
      </c>
      <c r="HC91" s="580">
        <f t="shared" si="1518"/>
        <v>0.11692254000583568</v>
      </c>
      <c r="HD91" s="580">
        <f t="shared" si="1519"/>
        <v>24.285975959310473</v>
      </c>
      <c r="HE91" s="580">
        <f t="shared" si="1520"/>
        <v>5.042216869675662</v>
      </c>
      <c r="HF91" s="580">
        <f t="shared" si="1521"/>
        <v>30.319280037989095</v>
      </c>
      <c r="HG91" s="580">
        <f t="shared" si="1522"/>
        <v>0.18475939286102513</v>
      </c>
      <c r="HH91" s="580">
        <f t="shared" si="1523"/>
        <v>0.13394932117377151</v>
      </c>
      <c r="HI91" s="580">
        <f t="shared" si="1524"/>
        <v>7.2622105763014408E-2</v>
      </c>
      <c r="HJ91" s="580">
        <f t="shared" si="1525"/>
        <v>1.860802691275667</v>
      </c>
      <c r="HK91" s="580">
        <f t="shared" si="1526"/>
        <v>9.604833311401878E-2</v>
      </c>
      <c r="HL91" s="580">
        <f t="shared" si="1527"/>
        <v>4.424168582331637</v>
      </c>
      <c r="HM91" s="580">
        <f t="shared" si="1528"/>
        <v>5.8370473776653872E-4</v>
      </c>
      <c r="HN91" s="580">
        <f t="shared" si="1529"/>
        <v>2.2380634715396455</v>
      </c>
      <c r="HO91" s="580">
        <f t="shared" si="1530"/>
        <v>4.2487072837224728E-2</v>
      </c>
      <c r="HP91" s="580">
        <f t="shared" si="1531"/>
        <v>79.893996693117913</v>
      </c>
      <c r="HQ91" s="580">
        <f t="shared" si="1532"/>
        <v>31.774217533340583</v>
      </c>
      <c r="HR91" s="580">
        <f t="shared" si="1533"/>
        <v>3.8904495185568722E-4</v>
      </c>
      <c r="HS91" s="580">
        <f t="shared" si="1533"/>
        <v>0.74922362647107621</v>
      </c>
      <c r="HT91" s="581">
        <f t="shared" si="1534"/>
        <v>40.156226263967</v>
      </c>
      <c r="HU91" s="607">
        <f t="shared" si="1624"/>
        <v>118923.83592069935</v>
      </c>
      <c r="HV91" s="608">
        <f t="shared" si="1625"/>
        <v>90411.189999999988</v>
      </c>
      <c r="HW91" s="609">
        <f t="shared" si="1655"/>
        <v>0</v>
      </c>
      <c r="HX91" s="610">
        <f>DATI!CQ88</f>
        <v>0</v>
      </c>
      <c r="HY91" s="610">
        <f>DATI!CT88</f>
        <v>0</v>
      </c>
      <c r="HZ91" s="611">
        <f t="shared" si="1535"/>
        <v>0</v>
      </c>
      <c r="IA91" s="611">
        <f t="shared" si="1536"/>
        <v>0</v>
      </c>
      <c r="IB91" s="582">
        <f t="shared" si="1626"/>
        <v>0</v>
      </c>
      <c r="IC91" s="610">
        <f>DATI!CV88</f>
        <v>6005.6879576414822</v>
      </c>
      <c r="ID91" s="612">
        <f t="shared" si="1627"/>
        <v>6005.6879576414822</v>
      </c>
      <c r="IE91" s="613">
        <f t="shared" si="1537"/>
        <v>1.6657614494983541E-2</v>
      </c>
      <c r="IF91" s="613">
        <f t="shared" si="1538"/>
        <v>5.050028794602781E-2</v>
      </c>
      <c r="IG91" s="609">
        <f t="shared" si="1656"/>
        <v>0</v>
      </c>
      <c r="IH91" s="590">
        <f t="shared" si="1435"/>
        <v>0</v>
      </c>
      <c r="II91" s="610">
        <f>DATI!CX88</f>
        <v>0</v>
      </c>
      <c r="IJ91" s="610">
        <f>DATI!DA88</f>
        <v>0</v>
      </c>
      <c r="IK91" s="615">
        <f>DATI!CS88</f>
        <v>57552.23592069935</v>
      </c>
      <c r="IL91" s="594">
        <f t="shared" si="1628"/>
        <v>55108.525920699351</v>
      </c>
      <c r="IM91" s="594">
        <f t="shared" si="1629"/>
        <v>28512.646317008846</v>
      </c>
      <c r="IN91" s="582">
        <f t="shared" si="1540"/>
        <v>0.15285119484201776</v>
      </c>
      <c r="IO91" s="582">
        <f t="shared" si="1541"/>
        <v>0.46339344416578315</v>
      </c>
      <c r="IP91" s="609">
        <f t="shared" si="1657"/>
        <v>26595.880000000008</v>
      </c>
      <c r="IQ91" s="590">
        <f t="shared" si="1436"/>
        <v>7.1902946616285948E-2</v>
      </c>
      <c r="IR91" s="610">
        <f>DATI!CZ88</f>
        <v>29039.590000000007</v>
      </c>
      <c r="IS91" s="594">
        <f t="shared" si="1658"/>
        <v>63815.31</v>
      </c>
      <c r="IT91" s="615">
        <f>DATI!CR88</f>
        <v>61371.6</v>
      </c>
      <c r="IU91" s="617">
        <f>DATI!CU88</f>
        <v>2443.71</v>
      </c>
      <c r="IV91" s="582">
        <f t="shared" si="1543"/>
        <v>-0.22282403050767738</v>
      </c>
      <c r="IW91" s="590">
        <f t="shared" si="1544"/>
        <v>0.17700067675099915</v>
      </c>
      <c r="IX91" s="582">
        <f t="shared" si="1545"/>
        <v>0.53660655583421679</v>
      </c>
      <c r="IY91" s="615">
        <f>DATI!CW88</f>
        <v>20590.191646049025</v>
      </c>
      <c r="IZ91" s="618">
        <f t="shared" si="1630"/>
        <v>84405.50164604903</v>
      </c>
      <c r="JA91" s="619">
        <f t="shared" si="1546"/>
        <v>0.23411044955917712</v>
      </c>
      <c r="JB91" s="619">
        <f t="shared" si="1547"/>
        <v>0.70974419041050951</v>
      </c>
      <c r="JC91" s="620">
        <f t="shared" si="1659"/>
        <v>63815.309999999976</v>
      </c>
      <c r="JD91" s="590">
        <f t="shared" si="1437"/>
        <v>0.17252705412386185</v>
      </c>
      <c r="JE91" s="610">
        <f>DATI!CY88</f>
        <v>61371.599999999977</v>
      </c>
      <c r="JF91" s="610">
        <f>DATI!DB88</f>
        <v>2443.71</v>
      </c>
      <c r="JG91" s="586">
        <f t="shared" si="1549"/>
        <v>235136.34063368422</v>
      </c>
      <c r="JH91" s="566">
        <f t="shared" si="1438"/>
        <v>269.054724474571</v>
      </c>
      <c r="JI91" s="589">
        <f t="shared" si="1550"/>
        <v>0.65218348733110543</v>
      </c>
      <c r="JJ91" s="603" t="str">
        <f>DATI!CN88</f>
        <v>7/10</v>
      </c>
      <c r="JK91" s="604">
        <f>DATI!CO88/DATI!CP88</f>
        <v>0.98074919953443929</v>
      </c>
      <c r="JL91" s="621">
        <f t="shared" si="1551"/>
        <v>4.2534695461553453E-2</v>
      </c>
      <c r="JM91" s="622">
        <f t="shared" si="1552"/>
        <v>1.1142706023543494E-2</v>
      </c>
      <c r="JN91" s="623">
        <f t="shared" si="1553"/>
        <v>298951.65063368424</v>
      </c>
      <c r="JO91" s="594">
        <f t="shared" si="1554"/>
        <v>319541.84227973328</v>
      </c>
      <c r="JP91" s="589">
        <f t="shared" si="1555"/>
        <v>0.82918416408210471</v>
      </c>
      <c r="JQ91" s="590">
        <f t="shared" si="1556"/>
        <v>-5.0631529453148083E-2</v>
      </c>
      <c r="JR91" s="624">
        <f t="shared" si="1557"/>
        <v>0.88629393689028269</v>
      </c>
      <c r="JS91" s="585">
        <f t="shared" si="1558"/>
        <v>-1.7884922799904501E-2</v>
      </c>
      <c r="JT91" s="576">
        <f>DATI!BW88</f>
        <v>41669.429934522683</v>
      </c>
      <c r="JU91" s="577">
        <f>DATI!BX88</f>
        <v>33711.624164219691</v>
      </c>
      <c r="JV91" s="577">
        <f>DATI!BY88</f>
        <v>19783.485672121198</v>
      </c>
      <c r="JW91" s="577">
        <f>DATI!BZ88</f>
        <v>69822.16</v>
      </c>
      <c r="JX91" s="577">
        <f>DATI!CA88</f>
        <v>27768.6008</v>
      </c>
      <c r="JY91" s="577">
        <f>DATI!CB88</f>
        <v>20206.529612216305</v>
      </c>
      <c r="JZ91" s="577">
        <f>DATI!CC88</f>
        <v>6286.1894343870863</v>
      </c>
      <c r="KA91" s="577">
        <f>DATI!CD88</f>
        <v>347.03307910791131</v>
      </c>
      <c r="KB91" s="577">
        <f>DATI!CE88</f>
        <v>3479.7921008169878</v>
      </c>
      <c r="KC91" s="577">
        <f>DATI!CF88</f>
        <v>0</v>
      </c>
      <c r="KD91" s="577">
        <f>DATI!CG88</f>
        <v>821.27256999999997</v>
      </c>
      <c r="KE91" s="577">
        <f>DATI!CH88</f>
        <v>20.708870403051375</v>
      </c>
      <c r="KF91" s="577">
        <f>DATI!CI88</f>
        <v>114.72174223279953</v>
      </c>
      <c r="KG91" s="577">
        <f>DATI!CJ88</f>
        <v>158.238349079752</v>
      </c>
      <c r="KH91" s="577">
        <f>DATI!CK88</f>
        <v>1760.3297533671855</v>
      </c>
      <c r="KI91" s="577">
        <f>DATI!CL88</f>
        <v>293.0696170947715</v>
      </c>
      <c r="KJ91" s="625">
        <f t="shared" si="1439"/>
        <v>47.680239302147967</v>
      </c>
      <c r="KK91" s="626">
        <f t="shared" si="1560"/>
        <v>-8.3022622894491725E-3</v>
      </c>
      <c r="KL91" s="627">
        <f t="shared" si="1440"/>
        <v>38.574521176311386</v>
      </c>
      <c r="KM91" s="626">
        <f t="shared" si="1561"/>
        <v>4.63318368225286E-3</v>
      </c>
      <c r="KN91" s="627">
        <f t="shared" si="1441"/>
        <v>22.637250678964907</v>
      </c>
      <c r="KO91" s="626">
        <f t="shared" si="1562"/>
        <v>0.14131932683022894</v>
      </c>
      <c r="KP91" s="627">
        <f t="shared" si="1442"/>
        <v>79.893996693117913</v>
      </c>
      <c r="KQ91" s="626">
        <f t="shared" si="1563"/>
        <v>4.8995763094666397E-2</v>
      </c>
      <c r="KR91" s="627">
        <f t="shared" si="1443"/>
        <v>31.774217533340583</v>
      </c>
      <c r="KS91" s="626">
        <f t="shared" si="1564"/>
        <v>8.0533241451100412E-2</v>
      </c>
      <c r="KT91" s="627">
        <f t="shared" si="1444"/>
        <v>23.121318647515324</v>
      </c>
      <c r="KU91" s="626">
        <f t="shared" si="1565"/>
        <v>7.8482942928417482E-2</v>
      </c>
      <c r="KV91" s="627">
        <f t="shared" si="1445"/>
        <v>7.192971370167216</v>
      </c>
      <c r="KW91" s="626">
        <f t="shared" si="1566"/>
        <v>5.9524078812567488E-3</v>
      </c>
      <c r="KX91" s="627">
        <f t="shared" si="1446"/>
        <v>0.39709255162902429</v>
      </c>
      <c r="KY91" s="626">
        <f t="shared" si="1567"/>
        <v>5.2888930378171821E-2</v>
      </c>
      <c r="KZ91" s="627">
        <f t="shared" si="1447"/>
        <v>3.9817516186180755</v>
      </c>
      <c r="LA91" s="626">
        <f t="shared" si="1568"/>
        <v>6.9349072983597186E-3</v>
      </c>
      <c r="LB91" s="628" t="s">
        <v>177</v>
      </c>
      <c r="LC91" s="629" t="s">
        <v>177</v>
      </c>
      <c r="LD91" s="627">
        <f t="shared" si="1448"/>
        <v>0.93974102192954845</v>
      </c>
      <c r="LE91" s="626">
        <f t="shared" si="1569"/>
        <v>5.5564939840600194E-2</v>
      </c>
      <c r="LF91" s="627">
        <f t="shared" si="1449"/>
        <v>2.3696122026296437E-2</v>
      </c>
      <c r="LG91" s="626">
        <f t="shared" si="1570"/>
        <v>-0.43758628759815382</v>
      </c>
      <c r="LH91" s="627">
        <f t="shared" si="1450"/>
        <v>0.13127033730517662</v>
      </c>
      <c r="LI91" s="626">
        <f t="shared" si="1571"/>
        <v>1.6243725846055844E-2</v>
      </c>
      <c r="LJ91" s="627">
        <f t="shared" si="1451"/>
        <v>0.18106420852781041</v>
      </c>
      <c r="LK91" s="626">
        <f t="shared" si="1572"/>
        <v>-0.15788904810766838</v>
      </c>
      <c r="LL91" s="627">
        <f t="shared" si="1452"/>
        <v>2.0142570710260896</v>
      </c>
      <c r="LM91" s="626">
        <f t="shared" si="1573"/>
        <v>3.0549348345617164E-2</v>
      </c>
      <c r="LN91" s="627">
        <f t="shared" si="1453"/>
        <v>0.33534486786176493</v>
      </c>
      <c r="LO91" s="630">
        <f t="shared" si="1574"/>
        <v>9.5454633292734459E-2</v>
      </c>
      <c r="LP91" s="631">
        <f t="shared" si="1575"/>
        <v>0.11557598479485341</v>
      </c>
      <c r="LQ91" s="632">
        <f t="shared" si="1576"/>
        <v>9.3503898851893405E-2</v>
      </c>
      <c r="LR91" s="632">
        <f t="shared" si="1577"/>
        <v>5.4872261099399931E-2</v>
      </c>
      <c r="LS91" s="632">
        <f t="shared" si="1578"/>
        <v>0.19366151433279166</v>
      </c>
      <c r="LT91" s="632">
        <f t="shared" si="1579"/>
        <v>7.7020093360485695E-2</v>
      </c>
      <c r="LU91" s="632">
        <f t="shared" si="1580"/>
        <v>5.6045632562960059E-2</v>
      </c>
      <c r="LV91" s="632">
        <f t="shared" si="1581"/>
        <v>1.7435624524451809E-2</v>
      </c>
      <c r="LW91" s="632">
        <f t="shared" si="1582"/>
        <v>9.62544722529489E-4</v>
      </c>
      <c r="LX91" s="633">
        <f t="shared" si="1583"/>
        <v>9.651689489518861E-3</v>
      </c>
      <c r="LY91" s="634" t="s">
        <v>177</v>
      </c>
      <c r="LZ91" s="633">
        <f t="shared" si="1584"/>
        <v>2.2779141978160463E-3</v>
      </c>
      <c r="MA91" s="633">
        <f t="shared" si="1585"/>
        <v>5.7438944919155448E-5</v>
      </c>
      <c r="MB91" s="633">
        <f t="shared" si="1586"/>
        <v>3.1819677775222273E-4</v>
      </c>
      <c r="MC91" s="633">
        <f t="shared" si="1587"/>
        <v>4.3889616574889235E-4</v>
      </c>
      <c r="MD91" s="633">
        <f t="shared" si="1588"/>
        <v>4.8825204743330602E-3</v>
      </c>
      <c r="ME91" s="633">
        <f t="shared" si="1589"/>
        <v>8.1286952239095517E-4</v>
      </c>
      <c r="MF91" s="631">
        <f t="shared" si="1590"/>
        <v>0.17566499964246596</v>
      </c>
      <c r="MG91" s="632">
        <f t="shared" si="1591"/>
        <v>0.14211743371723748</v>
      </c>
      <c r="MH91" s="632">
        <f t="shared" si="1592"/>
        <v>8.3400853070962691E-2</v>
      </c>
      <c r="MI91" s="632">
        <f t="shared" si="1593"/>
        <v>0.29434791238347424</v>
      </c>
      <c r="MJ91" s="632">
        <f t="shared" si="1594"/>
        <v>0.11706354652004568</v>
      </c>
      <c r="MK91" s="632">
        <f t="shared" si="1595"/>
        <v>8.5184271123533314E-2</v>
      </c>
      <c r="ML91" s="632">
        <f t="shared" si="1596"/>
        <v>2.6500565677986636E-2</v>
      </c>
      <c r="MM91" s="632">
        <f t="shared" si="1597"/>
        <v>1.4629805546465871E-3</v>
      </c>
      <c r="MN91" s="633">
        <f t="shared" si="1598"/>
        <v>1.4669691404619743E-2</v>
      </c>
      <c r="MO91" s="634" t="s">
        <v>177</v>
      </c>
      <c r="MP91" s="633">
        <f t="shared" si="1599"/>
        <v>3.4622226880020712E-3</v>
      </c>
      <c r="MQ91" s="633">
        <f t="shared" si="1600"/>
        <v>8.7301979356669692E-5</v>
      </c>
      <c r="MR91" s="633">
        <f t="shared" si="1601"/>
        <v>4.8363020180440693E-4</v>
      </c>
      <c r="MS91" s="633">
        <f t="shared" si="1602"/>
        <v>6.6708230897801575E-4</v>
      </c>
      <c r="MT91" s="633">
        <f t="shared" si="1603"/>
        <v>7.4209876636607509E-3</v>
      </c>
      <c r="MU91" s="633">
        <f t="shared" si="1604"/>
        <v>1.2354878447597458E-3</v>
      </c>
      <c r="MV91" s="586">
        <f t="shared" si="1454"/>
        <v>244871.44601368421</v>
      </c>
      <c r="MW91" s="566">
        <f t="shared" si="1455"/>
        <v>269.054724474571</v>
      </c>
      <c r="MX91" s="624">
        <f t="shared" si="1456"/>
        <v>0.66201902364481546</v>
      </c>
      <c r="MY91" s="1471"/>
      <c r="MZ91" s="583"/>
      <c r="NA91" s="1472"/>
      <c r="NB91" s="623">
        <f t="shared" si="1605"/>
        <v>308686.75601368427</v>
      </c>
      <c r="NC91" s="615">
        <f t="shared" si="1606"/>
        <v>329276.9476597333</v>
      </c>
      <c r="ND91" s="589">
        <f t="shared" si="1457"/>
        <v>0.83454607776867751</v>
      </c>
      <c r="NE91" s="638">
        <f t="shared" si="1458"/>
        <v>0.89021242348632101</v>
      </c>
    </row>
    <row r="92" spans="1:369" ht="8.25" customHeight="1" outlineLevel="1" x14ac:dyDescent="0.2">
      <c r="A92" s="477" t="s">
        <v>187</v>
      </c>
      <c r="B92" s="478">
        <f>DATI!D89</f>
        <v>188</v>
      </c>
      <c r="C92" s="1515">
        <f>DATI!F89/DATI!E89</f>
        <v>1</v>
      </c>
      <c r="D92" s="479">
        <f>DATI!G89</f>
        <v>545888</v>
      </c>
      <c r="E92" s="480">
        <f t="shared" si="1631"/>
        <v>5.4260124720517937E-2</v>
      </c>
      <c r="F92" s="1039">
        <f t="shared" si="1459"/>
        <v>1.4290687235484875E-4</v>
      </c>
      <c r="G92" s="482">
        <f>DATI!H89</f>
        <v>278760.66589</v>
      </c>
      <c r="H92" s="483">
        <f t="shared" si="1418"/>
        <v>763.72785175342472</v>
      </c>
      <c r="I92" s="484">
        <f t="shared" si="1419"/>
        <v>510.65541995794007</v>
      </c>
      <c r="J92" s="485">
        <f t="shared" si="1460"/>
        <v>1.3990559450902467</v>
      </c>
      <c r="K92" s="486">
        <f t="shared" si="1420"/>
        <v>9.5842781357944919E-3</v>
      </c>
      <c r="L92" s="486">
        <f t="shared" si="1607"/>
        <v>9.4400222193891936E-3</v>
      </c>
      <c r="M92" s="486">
        <f t="shared" si="1461"/>
        <v>5.7878209233802359E-2</v>
      </c>
      <c r="N92" s="487">
        <f>DATI!I89</f>
        <v>130686.522</v>
      </c>
      <c r="O92" s="487"/>
      <c r="P92" s="487">
        <f>DATI!J89</f>
        <v>12569.215480000001</v>
      </c>
      <c r="Q92" s="483">
        <f>DATI!K89</f>
        <v>8529.2530000000006</v>
      </c>
      <c r="R92" s="483">
        <f>DATI!L89</f>
        <v>4028.4624800000001</v>
      </c>
      <c r="S92" s="483">
        <f t="shared" si="1608"/>
        <v>11.5</v>
      </c>
      <c r="T92" s="487">
        <f>DATI!M89</f>
        <v>5436.92</v>
      </c>
      <c r="U92" s="483">
        <f>DATI!N89</f>
        <v>5071.46</v>
      </c>
      <c r="V92" s="483">
        <f>DATI!O89</f>
        <v>92.76</v>
      </c>
      <c r="W92" s="488">
        <f t="shared" si="1609"/>
        <v>272.70000000000005</v>
      </c>
      <c r="X92" s="489">
        <f>DATI!P89</f>
        <v>127730.02541000002</v>
      </c>
      <c r="Y92" s="483">
        <f>DATI!Q89</f>
        <v>1731.5445400000001</v>
      </c>
      <c r="Z92" s="487">
        <f>DATI!R89</f>
        <v>1419.0630000000001</v>
      </c>
      <c r="AA92" s="487">
        <f>DATI!U89</f>
        <v>150.32</v>
      </c>
      <c r="AB92" s="487">
        <f>DATI!V89</f>
        <v>768.6</v>
      </c>
      <c r="AC92" s="487">
        <f>DATI!W89</f>
        <v>143668.72141</v>
      </c>
      <c r="AD92" s="484">
        <f t="shared" si="1421"/>
        <v>263.18351275353183</v>
      </c>
      <c r="AE92" s="486">
        <f t="shared" si="1610"/>
        <v>3.4021083353276929E-2</v>
      </c>
      <c r="AF92" s="486">
        <f t="shared" si="1611"/>
        <v>3.3873335748453921E-2</v>
      </c>
      <c r="AG92" s="490">
        <f t="shared" si="1422"/>
        <v>0.51538376460433699</v>
      </c>
      <c r="AH92" s="491">
        <f t="shared" si="1612"/>
        <v>134807.74447999999</v>
      </c>
      <c r="AI92" s="483">
        <f t="shared" si="1613"/>
        <v>369.3362862465753</v>
      </c>
      <c r="AJ92" s="484">
        <f t="shared" si="1423"/>
        <v>246.95128759012835</v>
      </c>
      <c r="AK92" s="485">
        <f t="shared" si="1424"/>
        <v>0.67657887010994067</v>
      </c>
      <c r="AL92" s="486">
        <f t="shared" si="1614"/>
        <v>-1.7239553185800862E-2</v>
      </c>
      <c r="AM92" s="486">
        <f t="shared" si="1615"/>
        <v>-1.7379976340095454E-2</v>
      </c>
      <c r="AN92" s="492">
        <f>DATI!EH89/1000</f>
        <v>273.86</v>
      </c>
      <c r="AO92" s="493">
        <f>DATI!EI89/1000</f>
        <v>33</v>
      </c>
      <c r="AP92" s="493">
        <f>DATI!EJ89/1000</f>
        <v>0</v>
      </c>
      <c r="AQ92" s="493">
        <f>DATI!EK89/1000</f>
        <v>322.3</v>
      </c>
      <c r="AR92" s="493">
        <f>DATI!EL89/1000</f>
        <v>139.44</v>
      </c>
      <c r="AS92" s="493">
        <f>DATI!EM89/1000</f>
        <v>0</v>
      </c>
      <c r="AT92" s="493"/>
      <c r="AU92" s="494"/>
      <c r="AV92" s="494"/>
      <c r="AW92" s="493"/>
      <c r="AX92" s="494"/>
      <c r="AY92" s="494"/>
      <c r="AZ92" s="494"/>
      <c r="BA92" s="494"/>
      <c r="BB92" s="495">
        <f>DATI!DE89/1000</f>
        <v>26.027120000000004</v>
      </c>
      <c r="BC92" s="496">
        <f>DATI!DF89/1000</f>
        <v>152.977</v>
      </c>
      <c r="BD92" s="493">
        <f>DATI!DG89/1000</f>
        <v>1.6398899999999998</v>
      </c>
      <c r="BE92" s="496">
        <f>DATI!DH89/1000</f>
        <v>24695.86362</v>
      </c>
      <c r="BF92" s="496">
        <f>DATI!DI89/1000</f>
        <v>44.665610000000001</v>
      </c>
      <c r="BG92" s="496">
        <f>DATI!DJ89/1000</f>
        <v>7601.8805400000001</v>
      </c>
      <c r="BH92" s="496">
        <f>DATI!DK89/1000</f>
        <v>1874.8035400000001</v>
      </c>
      <c r="BI92" s="496">
        <f>DATI!DL89/1000</f>
        <v>8502.7420000000002</v>
      </c>
      <c r="BJ92" s="496">
        <f>DATI!DM89/1000</f>
        <v>77.120559999999998</v>
      </c>
      <c r="BK92" s="496">
        <f>DATI!DN89/1000</f>
        <v>19.047440000000002</v>
      </c>
      <c r="BL92" s="496">
        <f>DATI!DO89/1000</f>
        <v>38.378569999999996</v>
      </c>
      <c r="BM92" s="496">
        <f>DATI!DP89/1000</f>
        <v>10761.643</v>
      </c>
      <c r="BN92" s="496">
        <f>DATI!DQ89/1000</f>
        <v>192.52024</v>
      </c>
      <c r="BO92" s="496">
        <f>DATI!DR89/1000</f>
        <v>2333.9351900000001</v>
      </c>
      <c r="BP92" s="496">
        <f>DATI!DS89/1000</f>
        <v>1117.2239999999999</v>
      </c>
      <c r="BQ92" s="496">
        <f>DATI!DT89/1000</f>
        <v>34.496000000000002</v>
      </c>
      <c r="BR92" s="496">
        <f>DATI!DU89/1000</f>
        <v>24056.1</v>
      </c>
      <c r="BS92" s="496">
        <f>DATI!DV89/1000</f>
        <v>31184.099420000002</v>
      </c>
      <c r="BT92" s="496">
        <f>DATI!DW89/1000</f>
        <v>2.7669999999999999</v>
      </c>
      <c r="BU92" s="496">
        <f>DATI!DX89/1000</f>
        <v>124.08953</v>
      </c>
      <c r="BV92" s="497">
        <f>DATI!DY89/1000</f>
        <v>14888.005140000001</v>
      </c>
      <c r="BW92" s="498">
        <f>DATI!DZ89/1000</f>
        <v>1.11785</v>
      </c>
      <c r="BX92" s="499">
        <f>DATI!EA89/1000</f>
        <v>0.125</v>
      </c>
      <c r="BY92" s="499">
        <f>DATI!EB89/1000</f>
        <v>0</v>
      </c>
      <c r="BZ92" s="499">
        <f>DATI!EC89/1000</f>
        <v>0</v>
      </c>
      <c r="CA92" s="499">
        <f>DATI!ED89/1000</f>
        <v>0.14499999999999999</v>
      </c>
      <c r="CB92" s="499">
        <f>DATI!EE89/1000</f>
        <v>7.7040000000000011E-2</v>
      </c>
      <c r="CC92" s="499">
        <f>DATI!EF89/1000</f>
        <v>0.17499999999999999</v>
      </c>
      <c r="CD92" s="500">
        <f>DATI!EG89/1000</f>
        <v>0</v>
      </c>
      <c r="CE92" s="498">
        <f t="shared" si="1471"/>
        <v>4.7678498153467384E-2</v>
      </c>
      <c r="CF92" s="499">
        <f t="shared" si="1472"/>
        <v>0.28023513980889853</v>
      </c>
      <c r="CG92" s="499">
        <f t="shared" si="1473"/>
        <v>3.0040777595404184E-3</v>
      </c>
      <c r="CH92" s="499">
        <f t="shared" si="1474"/>
        <v>45.239799409402664</v>
      </c>
      <c r="CI92" s="499">
        <f t="shared" si="1475"/>
        <v>8.1821930505891316E-2</v>
      </c>
      <c r="CJ92" s="499">
        <f t="shared" si="1476"/>
        <v>13.925714688727359</v>
      </c>
      <c r="CK92" s="499">
        <f t="shared" si="1477"/>
        <v>3.4344106117005686</v>
      </c>
      <c r="CL92" s="499">
        <f t="shared" si="1478"/>
        <v>15.57598261914532</v>
      </c>
      <c r="CM92" s="499">
        <f t="shared" si="1479"/>
        <v>0.14127542646110558</v>
      </c>
      <c r="CN92" s="499">
        <f t="shared" si="1480"/>
        <v>3.4892578697461755E-2</v>
      </c>
      <c r="CO92" s="499">
        <f t="shared" si="1481"/>
        <v>7.0304842751626712E-2</v>
      </c>
      <c r="CP92" s="499">
        <f t="shared" si="1482"/>
        <v>19.714012764523126</v>
      </c>
      <c r="CQ92" s="499">
        <f t="shared" si="1483"/>
        <v>0.35267351544639192</v>
      </c>
      <c r="CR92" s="499">
        <f t="shared" si="1484"/>
        <v>4.2754835973679581</v>
      </c>
      <c r="CS92" s="499">
        <f t="shared" si="1485"/>
        <v>2.0466176211970222</v>
      </c>
      <c r="CT92" s="499">
        <f t="shared" si="1486"/>
        <v>6.3192449733278616E-2</v>
      </c>
      <c r="CU92" s="499">
        <f t="shared" si="1487"/>
        <v>44.067830763819686</v>
      </c>
      <c r="CV92" s="499">
        <f t="shared" si="1488"/>
        <v>57.125453243156109</v>
      </c>
      <c r="CW92" s="499">
        <f t="shared" si="1489"/>
        <v>5.0688053227035583E-3</v>
      </c>
      <c r="CX92" s="499">
        <f t="shared" si="1490"/>
        <v>0.2273168305586494</v>
      </c>
      <c r="CY92" s="500">
        <f t="shared" si="1491"/>
        <v>27.273003143501963</v>
      </c>
      <c r="CZ92" s="482">
        <f>DATI!AA89</f>
        <v>276439.71888999996</v>
      </c>
      <c r="DA92" s="483">
        <f t="shared" si="1492"/>
        <v>757.36909284931494</v>
      </c>
      <c r="DB92" s="484">
        <f t="shared" si="1425"/>
        <v>506.4037291349141</v>
      </c>
      <c r="DC92" s="485">
        <f t="shared" si="1493"/>
        <v>1.3874074770819564</v>
      </c>
      <c r="DD92" s="501">
        <f t="shared" si="1632"/>
        <v>1.1662582611884093E-2</v>
      </c>
      <c r="DE92" s="502">
        <f t="shared" si="1494"/>
        <v>1.1518029733924363E-2</v>
      </c>
      <c r="DF92" s="483">
        <f t="shared" si="1633"/>
        <v>3186.8343400000012</v>
      </c>
      <c r="DG92" s="503">
        <f t="shared" si="1634"/>
        <v>5.7663561479773193</v>
      </c>
      <c r="DH92" s="504">
        <f t="shared" si="1616"/>
        <v>5.8921539223462459E-2</v>
      </c>
      <c r="DI92" s="505">
        <f>DATI!AB89+DATI!AG89</f>
        <v>131642.6145742496</v>
      </c>
      <c r="DJ92" s="483">
        <f t="shared" si="1617"/>
        <v>360.66469746369756</v>
      </c>
      <c r="DK92" s="506">
        <f t="shared" si="1426"/>
        <v>241.15315701068644</v>
      </c>
      <c r="DL92" s="507">
        <f t="shared" si="1427"/>
        <v>0.66069358085119567</v>
      </c>
      <c r="DM92" s="508">
        <f t="shared" si="1635"/>
        <v>0.47620730878630513</v>
      </c>
      <c r="DN92" s="509">
        <f t="shared" si="1636"/>
        <v>2.7208758648299754E-2</v>
      </c>
      <c r="DO92" s="509">
        <f t="shared" si="1637"/>
        <v>1.1999999999999955E-2</v>
      </c>
      <c r="DP92" s="509">
        <f t="shared" si="1638"/>
        <v>3.9188665655686544E-2</v>
      </c>
      <c r="DQ92" s="509">
        <f t="shared" si="1639"/>
        <v>3.9040179673358398E-2</v>
      </c>
      <c r="DR92" s="510">
        <f t="shared" si="1640"/>
        <v>4964.3520749291638</v>
      </c>
      <c r="DS92" s="510">
        <f t="shared" si="1641"/>
        <v>9.0609225347324696</v>
      </c>
      <c r="DT92" s="511">
        <f t="shared" si="1642"/>
        <v>4.4251723652899887E-2</v>
      </c>
      <c r="DU92" s="512" t="str">
        <f>DATI!AI89</f>
        <v>19/19</v>
      </c>
      <c r="DV92" s="511">
        <f>DATI!AJ89/DATI!AK89</f>
        <v>1</v>
      </c>
      <c r="DW92" s="513">
        <f>DATI!AB89</f>
        <v>127747.06141000001</v>
      </c>
      <c r="DX92" s="483">
        <f t="shared" si="1496"/>
        <v>349.99194906849317</v>
      </c>
      <c r="DY92" s="514">
        <f t="shared" si="1428"/>
        <v>234.01698042455598</v>
      </c>
      <c r="DZ92" s="485">
        <f t="shared" si="1429"/>
        <v>0.64114241212207113</v>
      </c>
      <c r="EA92" s="508">
        <f t="shared" si="1643"/>
        <v>0.46211543667801486</v>
      </c>
      <c r="EB92" s="504">
        <f t="shared" si="1644"/>
        <v>3.3732596879516207E-2</v>
      </c>
      <c r="EC92" s="515">
        <f t="shared" si="1645"/>
        <v>144797.10431575036</v>
      </c>
      <c r="ED92" s="516">
        <f t="shared" si="1497"/>
        <v>396.70439538561743</v>
      </c>
      <c r="EE92" s="517">
        <f t="shared" si="1430"/>
        <v>265.25057212422763</v>
      </c>
      <c r="EF92" s="518">
        <f t="shared" si="1431"/>
        <v>0.72671389623076066</v>
      </c>
      <c r="EG92" s="519">
        <f t="shared" si="1498"/>
        <v>-1.212704975841295E-2</v>
      </c>
      <c r="EH92" s="519">
        <f t="shared" si="1499"/>
        <v>-1.2268203420187654E-2</v>
      </c>
      <c r="EI92" s="501">
        <f t="shared" si="1500"/>
        <v>0.52379269121369487</v>
      </c>
      <c r="EJ92" s="520">
        <f t="shared" si="1501"/>
        <v>-1777.5177349291625</v>
      </c>
      <c r="EK92" s="520">
        <f t="shared" si="1502"/>
        <v>-3.2945663867552071</v>
      </c>
      <c r="EL92" s="482">
        <f>DATI!AD89</f>
        <v>130686.522</v>
      </c>
      <c r="EM92" s="483">
        <f t="shared" si="1503"/>
        <v>358.04526575342464</v>
      </c>
      <c r="EN92" s="514">
        <f t="shared" si="1432"/>
        <v>239.40171243918167</v>
      </c>
      <c r="EO92" s="485">
        <f t="shared" si="1504"/>
        <v>0.65589510257310046</v>
      </c>
      <c r="EP92" s="501">
        <f t="shared" si="1646"/>
        <v>-1.914933539200625E-2</v>
      </c>
      <c r="EQ92" s="502">
        <f t="shared" si="1647"/>
        <v>-1.9289485664295468E-2</v>
      </c>
      <c r="ER92" s="501">
        <f t="shared" si="1618"/>
        <v>9.376668242013253E-2</v>
      </c>
      <c r="ES92" s="483">
        <f t="shared" si="1648"/>
        <v>-2551.4180000000051</v>
      </c>
      <c r="ET92" s="501">
        <f t="shared" si="1505"/>
        <v>0.47274871543333602</v>
      </c>
      <c r="EU92" s="503">
        <f t="shared" si="1649"/>
        <v>-4.7087655659849759</v>
      </c>
      <c r="EV92" s="482">
        <f>DATI!AE89</f>
        <v>12569.215480000001</v>
      </c>
      <c r="EW92" s="483">
        <f t="shared" si="1506"/>
        <v>34.436206794520551</v>
      </c>
      <c r="EX92" s="514">
        <f t="shared" si="1433"/>
        <v>23.025264303300311</v>
      </c>
      <c r="EY92" s="485">
        <f t="shared" si="1434"/>
        <v>6.3082915899452904E-2</v>
      </c>
      <c r="EZ92" s="501">
        <f t="shared" si="1650"/>
        <v>5.7819435958801332E-2</v>
      </c>
      <c r="FA92" s="502">
        <f t="shared" si="1651"/>
        <v>5.7668287891789849E-2</v>
      </c>
      <c r="FB92" s="483">
        <f t="shared" si="1652"/>
        <v>687.02174000000014</v>
      </c>
      <c r="FC92" s="503">
        <f t="shared" si="1653"/>
        <v>1.2554291225597609</v>
      </c>
      <c r="FD92" s="483">
        <f>DATI!AG89</f>
        <v>3895.5531642495871</v>
      </c>
      <c r="FE92" s="501">
        <f t="shared" si="1507"/>
        <v>1.4091872108290248E-2</v>
      </c>
      <c r="FF92" s="483">
        <f t="shared" si="1654"/>
        <v>8673.6623157504146</v>
      </c>
      <c r="FG92" s="501">
        <f t="shared" si="1619"/>
        <v>1.5889087717169847E-2</v>
      </c>
      <c r="FH92" s="482">
        <f>DATI!AF89</f>
        <v>5436.92</v>
      </c>
      <c r="FI92" s="483">
        <f t="shared" si="1620"/>
        <v>14.895671232876712</v>
      </c>
      <c r="FJ92" s="509">
        <f t="shared" si="1508"/>
        <v>1.966765131230452E-2</v>
      </c>
      <c r="FK92" s="509">
        <f t="shared" si="1621"/>
        <v>-9.0654865243671875E-2</v>
      </c>
      <c r="FL92" s="521">
        <f>DATI!AL89</f>
        <v>1910.6712289237976</v>
      </c>
      <c r="FM92" s="522" t="str">
        <f>DATI!AM89</f>
        <v>19/19</v>
      </c>
      <c r="FN92" s="523">
        <f>DATI!AN89/DATI!AO89</f>
        <v>1</v>
      </c>
      <c r="FO92" s="486">
        <f t="shared" si="1622"/>
        <v>0.35142529758094609</v>
      </c>
      <c r="FP92" s="524">
        <f t="shared" si="1509"/>
        <v>6.9117102151449008E-3</v>
      </c>
      <c r="FQ92" s="486">
        <f t="shared" si="1623"/>
        <v>-0.39842771571964714</v>
      </c>
      <c r="FR92" s="482">
        <f>DATI!AP89</f>
        <v>2512.2565399999999</v>
      </c>
      <c r="FS92" s="525">
        <f>DATI!AQ89</f>
        <v>7.6769999999999996</v>
      </c>
      <c r="FT92" s="525">
        <f>DATI!AR89</f>
        <v>1419.0629999999996</v>
      </c>
      <c r="FU92" s="495">
        <f>DATI!AS89/1000</f>
        <v>27.362120000000001</v>
      </c>
      <c r="FV92" s="496">
        <f>DATI!AT89/1000</f>
        <v>154.262</v>
      </c>
      <c r="FW92" s="496">
        <f>DATI!AU89/1000</f>
        <v>1.6398899999999998</v>
      </c>
      <c r="FX92" s="496">
        <f>DATI!AV89/1000</f>
        <v>24695.86362</v>
      </c>
      <c r="FY92" s="496">
        <f>DATI!AW89/1000</f>
        <v>45.081609999999998</v>
      </c>
      <c r="FZ92" s="496">
        <f>DATI!AX89/1000</f>
        <v>7601.8805400000001</v>
      </c>
      <c r="GA92" s="496">
        <f>DATI!AY89/1000</f>
        <v>1887.40354</v>
      </c>
      <c r="GB92" s="496">
        <f>DATI!AZ89/1000</f>
        <v>8502.7420000000002</v>
      </c>
      <c r="GC92" s="496">
        <f>DATI!BA89/1000</f>
        <v>77.120559999999998</v>
      </c>
      <c r="GD92" s="496">
        <f>DATI!BB89/1000</f>
        <v>20.447440000000004</v>
      </c>
      <c r="GE92" s="496">
        <f>DATI!BC89/1000</f>
        <v>38.378569999999996</v>
      </c>
      <c r="GF92" s="496">
        <f>DATI!BD89/1000</f>
        <v>10761.643</v>
      </c>
      <c r="GG92" s="496">
        <f>DATI!BE89/1000</f>
        <v>192.52024</v>
      </c>
      <c r="GH92" s="496">
        <f>DATI!BF89/1000</f>
        <v>2333.9351900000001</v>
      </c>
      <c r="GI92" s="496">
        <f>DATI!BG89/1000</f>
        <v>0</v>
      </c>
      <c r="GJ92" s="496">
        <f>DATI!BH89/1000</f>
        <v>1117.2239999999999</v>
      </c>
      <c r="GK92" s="496">
        <f>DATI!BI89/1000</f>
        <v>34.496000000000002</v>
      </c>
      <c r="GL92" s="496">
        <f>DATI!BJ89/1000</f>
        <v>24056.1</v>
      </c>
      <c r="GM92" s="496">
        <f>DATI!BK89/1000</f>
        <v>31184.099420000002</v>
      </c>
      <c r="GN92" s="496">
        <f>DATI!BL89/1000</f>
        <v>2.7669999999999999</v>
      </c>
      <c r="GO92" s="496">
        <f>DATI!BM89/1000</f>
        <v>124.08953</v>
      </c>
      <c r="GP92" s="497">
        <f>DATI!BN89/1000</f>
        <v>14888.005140000001</v>
      </c>
      <c r="GQ92" s="498">
        <f>DATI!BO89/1000</f>
        <v>1.11785</v>
      </c>
      <c r="GR92" s="499">
        <f>DATI!BP89/1000</f>
        <v>0.125</v>
      </c>
      <c r="GS92" s="499">
        <f>DATI!BQ89/1000</f>
        <v>0</v>
      </c>
      <c r="GT92" s="499">
        <f>DATI!BR89/1000</f>
        <v>0</v>
      </c>
      <c r="GU92" s="499">
        <f>DATI!BS89/1000</f>
        <v>0.14499999999999999</v>
      </c>
      <c r="GV92" s="499">
        <f>DATI!BT89/1000</f>
        <v>7.7040000000000011E-2</v>
      </c>
      <c r="GW92" s="499">
        <f>DATI!BU89/1000</f>
        <v>0.17499999999999999</v>
      </c>
      <c r="GX92" s="500">
        <f>DATI!BV89/1000</f>
        <v>0</v>
      </c>
      <c r="GY92" s="498">
        <f t="shared" si="1514"/>
        <v>5.0124054751157748E-2</v>
      </c>
      <c r="GZ92" s="499">
        <f t="shared" si="1515"/>
        <v>0.28258910252652558</v>
      </c>
      <c r="HA92" s="499">
        <f t="shared" si="1516"/>
        <v>3.0040777595404184E-3</v>
      </c>
      <c r="HB92" s="499">
        <f t="shared" si="1517"/>
        <v>45.239799409402664</v>
      </c>
      <c r="HC92" s="499">
        <f t="shared" si="1518"/>
        <v>8.258399158801806E-2</v>
      </c>
      <c r="HD92" s="499">
        <f t="shared" si="1519"/>
        <v>13.925714688727359</v>
      </c>
      <c r="HE92" s="499">
        <f t="shared" si="1520"/>
        <v>3.4574922694765227</v>
      </c>
      <c r="HF92" s="499">
        <f t="shared" si="1521"/>
        <v>15.57598261914532</v>
      </c>
      <c r="HG92" s="499">
        <f t="shared" si="1522"/>
        <v>0.14127542646110558</v>
      </c>
      <c r="HH92" s="499">
        <f t="shared" si="1523"/>
        <v>3.7457207339234425E-2</v>
      </c>
      <c r="HI92" s="499">
        <f t="shared" si="1524"/>
        <v>7.0304842751626712E-2</v>
      </c>
      <c r="HJ92" s="499">
        <f t="shared" si="1525"/>
        <v>19.714012764523126</v>
      </c>
      <c r="HK92" s="499">
        <f t="shared" si="1526"/>
        <v>0.35267351544639192</v>
      </c>
      <c r="HL92" s="499">
        <f t="shared" si="1527"/>
        <v>4.2754835973679581</v>
      </c>
      <c r="HM92" s="499">
        <f t="shared" si="1528"/>
        <v>0</v>
      </c>
      <c r="HN92" s="499">
        <f t="shared" si="1529"/>
        <v>2.0466176211970222</v>
      </c>
      <c r="HO92" s="499">
        <f t="shared" si="1530"/>
        <v>6.3192449733278616E-2</v>
      </c>
      <c r="HP92" s="499">
        <f t="shared" si="1531"/>
        <v>44.067830763819686</v>
      </c>
      <c r="HQ92" s="499">
        <f t="shared" si="1532"/>
        <v>57.125453243156109</v>
      </c>
      <c r="HR92" s="499">
        <f t="shared" si="1533"/>
        <v>5.0688053227035583E-3</v>
      </c>
      <c r="HS92" s="499">
        <f t="shared" si="1533"/>
        <v>0.2273168305586494</v>
      </c>
      <c r="HT92" s="500">
        <f t="shared" si="1534"/>
        <v>27.273003143501963</v>
      </c>
      <c r="HU92" s="526">
        <f t="shared" si="1624"/>
        <v>144512.90431575038</v>
      </c>
      <c r="HV92" s="527">
        <f t="shared" si="1625"/>
        <v>134807.74448000002</v>
      </c>
      <c r="HW92" s="528">
        <f t="shared" si="1655"/>
        <v>0</v>
      </c>
      <c r="HX92" s="529">
        <f>DATI!CQ89</f>
        <v>0</v>
      </c>
      <c r="HY92" s="529">
        <f>DATI!CT89</f>
        <v>0</v>
      </c>
      <c r="HZ92" s="530">
        <f t="shared" si="1535"/>
        <v>-1</v>
      </c>
      <c r="IA92" s="530">
        <f t="shared" si="1536"/>
        <v>0</v>
      </c>
      <c r="IB92" s="501">
        <f t="shared" si="1626"/>
        <v>0</v>
      </c>
      <c r="IC92" s="529">
        <f>DATI!CV89</f>
        <v>17970.319181430979</v>
      </c>
      <c r="ID92" s="531">
        <f t="shared" si="1627"/>
        <v>17970.319181430979</v>
      </c>
      <c r="IE92" s="532">
        <f t="shared" si="1537"/>
        <v>6.5006285108333769E-2</v>
      </c>
      <c r="IF92" s="532">
        <f t="shared" si="1538"/>
        <v>0.12435096551770294</v>
      </c>
      <c r="IG92" s="528">
        <f t="shared" si="1656"/>
        <v>0</v>
      </c>
      <c r="IH92" s="509">
        <f t="shared" si="1435"/>
        <v>0</v>
      </c>
      <c r="II92" s="529">
        <f>DATI!CX89</f>
        <v>0</v>
      </c>
      <c r="IJ92" s="529">
        <f>DATI!DA89</f>
        <v>0</v>
      </c>
      <c r="IK92" s="534">
        <f>DATI!CS89</f>
        <v>107487.82731575037</v>
      </c>
      <c r="IL92" s="513">
        <f t="shared" si="1628"/>
        <v>89388.940816537157</v>
      </c>
      <c r="IM92" s="513">
        <f t="shared" si="1629"/>
        <v>14659.517045960049</v>
      </c>
      <c r="IN92" s="501">
        <f t="shared" si="1540"/>
        <v>0.32335780536698683</v>
      </c>
      <c r="IO92" s="501">
        <f t="shared" si="1541"/>
        <v>0.61855334815795204</v>
      </c>
      <c r="IP92" s="528">
        <f t="shared" si="1657"/>
        <v>79683.780980786803</v>
      </c>
      <c r="IQ92" s="509">
        <f t="shared" si="1436"/>
        <v>0.28585016012348857</v>
      </c>
      <c r="IR92" s="529">
        <f>DATI!CZ89</f>
        <v>97782.667480000033</v>
      </c>
      <c r="IS92" s="513">
        <f t="shared" si="1658"/>
        <v>55123.96349921322</v>
      </c>
      <c r="IT92" s="534">
        <f>DATI!CR89</f>
        <v>37025.077000000005</v>
      </c>
      <c r="IU92" s="536">
        <f>DATI!CU89</f>
        <v>18098.886499213218</v>
      </c>
      <c r="IV92" s="501">
        <f t="shared" si="1543"/>
        <v>-0.23739433865550719</v>
      </c>
      <c r="IW92" s="509">
        <f t="shared" si="1544"/>
        <v>0.19940681361041313</v>
      </c>
      <c r="IX92" s="501">
        <f t="shared" si="1545"/>
        <v>0.38144665184204796</v>
      </c>
      <c r="IY92" s="534">
        <f>DATI!CW89</f>
        <v>56759.104589146125</v>
      </c>
      <c r="IZ92" s="537">
        <f t="shared" si="1630"/>
        <v>111883.06808835934</v>
      </c>
      <c r="JA92" s="538">
        <f t="shared" si="1546"/>
        <v>0.40472862777320184</v>
      </c>
      <c r="JB92" s="538">
        <f t="shared" si="1547"/>
        <v>0.77420814852563502</v>
      </c>
      <c r="JC92" s="539">
        <f t="shared" si="1659"/>
        <v>55123.96349921322</v>
      </c>
      <c r="JD92" s="509">
        <f t="shared" si="1437"/>
        <v>0.19774656271256483</v>
      </c>
      <c r="JE92" s="529">
        <f>DATI!CY89</f>
        <v>37025.076999999997</v>
      </c>
      <c r="JF92" s="529">
        <f>DATI!DB89</f>
        <v>18098.886499213222</v>
      </c>
      <c r="JG92" s="505">
        <f t="shared" si="1549"/>
        <v>128224.50947100436</v>
      </c>
      <c r="JH92" s="485">
        <f t="shared" si="1438"/>
        <v>234.89160683327782</v>
      </c>
      <c r="JI92" s="508">
        <f t="shared" si="1550"/>
        <v>0.46384256931626772</v>
      </c>
      <c r="JJ92" s="522" t="str">
        <f>DATI!CN89</f>
        <v>6/11</v>
      </c>
      <c r="JK92" s="523">
        <f>DATI!CO89/DATI!CP89</f>
        <v>0.95194303597042829</v>
      </c>
      <c r="JL92" s="540">
        <f t="shared" si="1551"/>
        <v>3.7527374262515567E-2</v>
      </c>
      <c r="JM92" s="541">
        <f t="shared" si="1552"/>
        <v>2.5566618846230786E-2</v>
      </c>
      <c r="JN92" s="542">
        <f t="shared" si="1553"/>
        <v>183348.47297021758</v>
      </c>
      <c r="JO92" s="513">
        <f t="shared" si="1554"/>
        <v>240107.57755936371</v>
      </c>
      <c r="JP92" s="508">
        <f t="shared" si="1555"/>
        <v>0.66324938292668079</v>
      </c>
      <c r="JQ92" s="509">
        <f t="shared" si="1556"/>
        <v>-5.3560374682074863E-2</v>
      </c>
      <c r="JR92" s="543">
        <f t="shared" si="1557"/>
        <v>0.8685711970894695</v>
      </c>
      <c r="JS92" s="504">
        <f t="shared" si="1558"/>
        <v>-2.4536083721726776E-3</v>
      </c>
      <c r="JT92" s="495">
        <f>DATI!BW89</f>
        <v>24150.696340224385</v>
      </c>
      <c r="JU92" s="496">
        <f>DATI!BX89</f>
        <v>19457.17724062012</v>
      </c>
      <c r="JV92" s="496">
        <f>DATI!BY89</f>
        <v>10141.596618835665</v>
      </c>
      <c r="JW92" s="496">
        <f>DATI!BZ89</f>
        <v>24056.1</v>
      </c>
      <c r="JX92" s="496">
        <f>DATI!CA89</f>
        <v>31184.099420000002</v>
      </c>
      <c r="JY92" s="496">
        <f>DATI!CB89</f>
        <v>7541.0137652833146</v>
      </c>
      <c r="JZ92" s="496">
        <f>DATI!CC89</f>
        <v>2098.8914939359265</v>
      </c>
      <c r="KA92" s="496">
        <f>DATI!CD89</f>
        <v>47.572176591439174</v>
      </c>
      <c r="KB92" s="496">
        <f>DATI!CE89</f>
        <v>2100.5416153546489</v>
      </c>
      <c r="KC92" s="496">
        <f>DATI!CF89</f>
        <v>0</v>
      </c>
      <c r="KD92" s="496">
        <f>DATI!CG89</f>
        <v>210.63374999999996</v>
      </c>
      <c r="KE92" s="496">
        <f>DATI!CH89</f>
        <v>26.814878121891024</v>
      </c>
      <c r="KF92" s="496">
        <f>DATI!CI89</f>
        <v>20.038491590003968</v>
      </c>
      <c r="KG92" s="496">
        <f>DATI!CJ89</f>
        <v>75.578150270957948</v>
      </c>
      <c r="KH92" s="496">
        <f>DATI!CK89</f>
        <v>1005.5015733633041</v>
      </c>
      <c r="KI92" s="496">
        <f>DATI!CL89</f>
        <v>512.66331363931647</v>
      </c>
      <c r="KJ92" s="544">
        <f t="shared" si="1439"/>
        <v>44.241119680638491</v>
      </c>
      <c r="KK92" s="545">
        <f t="shared" si="1560"/>
        <v>3.3835622657992587E-2</v>
      </c>
      <c r="KL92" s="546">
        <f t="shared" si="1440"/>
        <v>35.643167170958371</v>
      </c>
      <c r="KM92" s="545">
        <f t="shared" si="1561"/>
        <v>2.7012615064538642E-2</v>
      </c>
      <c r="KN92" s="546">
        <f t="shared" si="1441"/>
        <v>18.578163687122021</v>
      </c>
      <c r="KO92" s="545">
        <f t="shared" si="1562"/>
        <v>9.6959571485185261E-2</v>
      </c>
      <c r="KP92" s="546">
        <f t="shared" si="1442"/>
        <v>44.067830763819686</v>
      </c>
      <c r="KQ92" s="545">
        <f t="shared" si="1563"/>
        <v>9.1870812217486414E-2</v>
      </c>
      <c r="KR92" s="546">
        <f t="shared" si="1443"/>
        <v>57.125453243156109</v>
      </c>
      <c r="KS92" s="545">
        <f t="shared" si="1564"/>
        <v>2.9881220953119125E-2</v>
      </c>
      <c r="KT92" s="546">
        <f t="shared" si="1444"/>
        <v>13.814214207462546</v>
      </c>
      <c r="KU92" s="545">
        <f t="shared" si="1565"/>
        <v>0.23339211563487303</v>
      </c>
      <c r="KV92" s="546">
        <f t="shared" si="1445"/>
        <v>3.8449123152293625</v>
      </c>
      <c r="KW92" s="545">
        <f t="shared" si="1566"/>
        <v>6.531158559627892E-2</v>
      </c>
      <c r="KX92" s="546">
        <f t="shared" si="1446"/>
        <v>8.7146404741337363E-2</v>
      </c>
      <c r="KY92" s="545">
        <f t="shared" si="1567"/>
        <v>-6.3985073498180542E-2</v>
      </c>
      <c r="KZ92" s="546">
        <f t="shared" si="1447"/>
        <v>3.8479351356956899</v>
      </c>
      <c r="LA92" s="545">
        <f t="shared" si="1568"/>
        <v>1.0492592296824014E-2</v>
      </c>
      <c r="LB92" s="547" t="s">
        <v>177</v>
      </c>
      <c r="LC92" s="548" t="s">
        <v>177</v>
      </c>
      <c r="LD92" s="546">
        <f t="shared" si="1448"/>
        <v>0.38585524869570309</v>
      </c>
      <c r="LE92" s="545">
        <f t="shared" si="1569"/>
        <v>0.10901247254360615</v>
      </c>
      <c r="LF92" s="546">
        <f t="shared" si="1449"/>
        <v>4.9121574612175069E-2</v>
      </c>
      <c r="LG92" s="545">
        <f t="shared" si="1570"/>
        <v>-1.8259545817393263E-2</v>
      </c>
      <c r="LH92" s="546">
        <f t="shared" si="1450"/>
        <v>3.6708063906889264E-2</v>
      </c>
      <c r="LI92" s="545">
        <f t="shared" si="1571"/>
        <v>0.12503870388457236</v>
      </c>
      <c r="LJ92" s="546">
        <f t="shared" si="1451"/>
        <v>0.13844992062649839</v>
      </c>
      <c r="LK92" s="545">
        <f t="shared" si="1572"/>
        <v>0.14436068452404413</v>
      </c>
      <c r="LL92" s="546">
        <f t="shared" si="1452"/>
        <v>1.8419558102821534</v>
      </c>
      <c r="LM92" s="545">
        <f t="shared" si="1573"/>
        <v>1.2648184251052193E-2</v>
      </c>
      <c r="LN92" s="546">
        <f t="shared" si="1453"/>
        <v>0.93913644124676943</v>
      </c>
      <c r="LO92" s="549">
        <f t="shared" si="1574"/>
        <v>-0.29041140149395839</v>
      </c>
      <c r="LP92" s="550">
        <f t="shared" si="1575"/>
        <v>8.7363337067472402E-2</v>
      </c>
      <c r="LQ92" s="551">
        <f t="shared" si="1576"/>
        <v>7.0384882891457654E-2</v>
      </c>
      <c r="LR92" s="551">
        <f t="shared" si="1577"/>
        <v>3.6686466979338729E-2</v>
      </c>
      <c r="LS92" s="551">
        <f t="shared" si="1578"/>
        <v>8.7021141884362593E-2</v>
      </c>
      <c r="LT92" s="551">
        <f t="shared" si="1579"/>
        <v>0.11280614647278195</v>
      </c>
      <c r="LU92" s="551">
        <f t="shared" si="1580"/>
        <v>2.7279053080950397E-2</v>
      </c>
      <c r="LV92" s="551">
        <f t="shared" si="1581"/>
        <v>7.5925829412780985E-3</v>
      </c>
      <c r="LW92" s="551">
        <f t="shared" si="1582"/>
        <v>1.7208878949254375E-4</v>
      </c>
      <c r="LX92" s="552">
        <f t="shared" si="1583"/>
        <v>7.5985521320490485E-3</v>
      </c>
      <c r="LY92" s="553" t="s">
        <v>177</v>
      </c>
      <c r="LZ92" s="552">
        <f t="shared" si="1584"/>
        <v>7.6195183111083507E-4</v>
      </c>
      <c r="MA92" s="552">
        <f t="shared" si="1585"/>
        <v>9.700081532987348E-5</v>
      </c>
      <c r="MB92" s="552">
        <f t="shared" si="1586"/>
        <v>7.2487744056698387E-5</v>
      </c>
      <c r="MC92" s="552">
        <f t="shared" si="1587"/>
        <v>2.7339830388494851E-4</v>
      </c>
      <c r="MD92" s="552">
        <f t="shared" si="1588"/>
        <v>3.6373267105057729E-3</v>
      </c>
      <c r="ME92" s="552">
        <f t="shared" si="1589"/>
        <v>1.8545211798718182E-3</v>
      </c>
      <c r="MF92" s="550">
        <f t="shared" si="1590"/>
        <v>0.18905089536825834</v>
      </c>
      <c r="MG92" s="551">
        <f t="shared" si="1591"/>
        <v>0.15231017469883668</v>
      </c>
      <c r="MH92" s="551">
        <f t="shared" si="1592"/>
        <v>7.938810104043445E-2</v>
      </c>
      <c r="MI92" s="551">
        <f t="shared" si="1593"/>
        <v>0.18831039817653991</v>
      </c>
      <c r="MJ92" s="551">
        <f t="shared" si="1594"/>
        <v>0.24410815462843138</v>
      </c>
      <c r="MK92" s="551">
        <f t="shared" si="1595"/>
        <v>5.9030819825128325E-2</v>
      </c>
      <c r="ML92" s="551">
        <f t="shared" si="1596"/>
        <v>1.6430056948234628E-2</v>
      </c>
      <c r="MM92" s="551">
        <f t="shared" si="1597"/>
        <v>3.7239351000613492E-4</v>
      </c>
      <c r="MN92" s="552">
        <f t="shared" si="1598"/>
        <v>1.6442974047074392E-2</v>
      </c>
      <c r="MO92" s="553" t="s">
        <v>177</v>
      </c>
      <c r="MP92" s="552">
        <f t="shared" si="1599"/>
        <v>1.6488344050747113E-3</v>
      </c>
      <c r="MQ92" s="552">
        <f t="shared" si="1600"/>
        <v>2.0990602700307563E-4</v>
      </c>
      <c r="MR92" s="552">
        <f t="shared" si="1601"/>
        <v>1.5686068523870843E-4</v>
      </c>
      <c r="MS92" s="552">
        <f t="shared" si="1602"/>
        <v>5.9162339576949129E-4</v>
      </c>
      <c r="MT92" s="552">
        <f t="shared" si="1603"/>
        <v>7.8710348579853415E-3</v>
      </c>
      <c r="MU92" s="552">
        <f t="shared" si="1604"/>
        <v>4.0131123798921708E-3</v>
      </c>
      <c r="MV92" s="505">
        <f t="shared" si="1454"/>
        <v>129765.51121100437</v>
      </c>
      <c r="MW92" s="485">
        <f t="shared" si="1455"/>
        <v>234.89160683327782</v>
      </c>
      <c r="MX92" s="543">
        <f t="shared" si="1456"/>
        <v>0.46550868572759946</v>
      </c>
      <c r="MY92" s="1469"/>
      <c r="MZ92" s="502"/>
      <c r="NA92" s="1470"/>
      <c r="NB92" s="542">
        <f t="shared" si="1605"/>
        <v>184889.47471021759</v>
      </c>
      <c r="NC92" s="534">
        <f t="shared" si="1606"/>
        <v>241648.57929936372</v>
      </c>
      <c r="ND92" s="508">
        <f t="shared" si="1457"/>
        <v>0.66325524844016426</v>
      </c>
      <c r="NE92" s="557">
        <f t="shared" si="1458"/>
        <v>0.8668675637140254</v>
      </c>
    </row>
    <row r="93" spans="1:369" ht="8.25" customHeight="1" outlineLevel="1" x14ac:dyDescent="0.2">
      <c r="A93" s="558" t="s">
        <v>188</v>
      </c>
      <c r="B93" s="559">
        <f>DATI!D90</f>
        <v>77</v>
      </c>
      <c r="C93" s="1516">
        <f>DATI!F90/DATI!E90</f>
        <v>1</v>
      </c>
      <c r="D93" s="560">
        <f>DATI!G90</f>
        <v>181095</v>
      </c>
      <c r="E93" s="561">
        <f t="shared" si="1631"/>
        <v>1.8000463989430424E-2</v>
      </c>
      <c r="F93" s="1035">
        <f t="shared" si="1459"/>
        <v>-1.6978771023632465E-3</v>
      </c>
      <c r="G93" s="563">
        <f>DATI!H90</f>
        <v>86591.99</v>
      </c>
      <c r="H93" s="564">
        <f t="shared" si="1418"/>
        <v>237.23832876712331</v>
      </c>
      <c r="I93" s="565">
        <f t="shared" si="1419"/>
        <v>478.15781771998121</v>
      </c>
      <c r="J93" s="566">
        <f t="shared" si="1460"/>
        <v>1.3100214184109074</v>
      </c>
      <c r="K93" s="567">
        <f t="shared" si="1420"/>
        <v>2.8448031217544072E-2</v>
      </c>
      <c r="L93" s="567">
        <f t="shared" si="1607"/>
        <v>3.0197179419399416E-2</v>
      </c>
      <c r="M93" s="567">
        <f t="shared" si="1461"/>
        <v>1.7978825309482482E-2</v>
      </c>
      <c r="N93" s="568">
        <f>DATI!I90</f>
        <v>38165.514999999999</v>
      </c>
      <c r="O93" s="568"/>
      <c r="P93" s="568">
        <f>DATI!J90</f>
        <v>6694.2389999999996</v>
      </c>
      <c r="Q93" s="564">
        <f>DATI!K90</f>
        <v>6672.9790000000003</v>
      </c>
      <c r="R93" s="564">
        <f>DATI!L90</f>
        <v>21.26</v>
      </c>
      <c r="S93" s="564">
        <f t="shared" si="1608"/>
        <v>-6.9277916736609768E-13</v>
      </c>
      <c r="T93" s="568">
        <f>DATI!M90</f>
        <v>3961.15</v>
      </c>
      <c r="U93" s="564">
        <f>DATI!N90</f>
        <v>3906.86</v>
      </c>
      <c r="V93" s="564">
        <f>DATI!O90</f>
        <v>54.29</v>
      </c>
      <c r="W93" s="569">
        <f t="shared" si="1609"/>
        <v>0</v>
      </c>
      <c r="X93" s="570">
        <f>DATI!P90</f>
        <v>35596.036</v>
      </c>
      <c r="Y93" s="564">
        <f>DATI!Q90</f>
        <v>6981.5410000000002</v>
      </c>
      <c r="Z93" s="568">
        <f>DATI!R90</f>
        <v>1931.56</v>
      </c>
      <c r="AA93" s="568">
        <f>DATI!U90</f>
        <v>165.28</v>
      </c>
      <c r="AB93" s="568">
        <f>DATI!V90</f>
        <v>78.209999999999994</v>
      </c>
      <c r="AC93" s="568">
        <f>DATI!W90</f>
        <v>48350.925000000003</v>
      </c>
      <c r="AD93" s="565">
        <f t="shared" si="1421"/>
        <v>266.9920483724012</v>
      </c>
      <c r="AE93" s="567">
        <f t="shared" si="1610"/>
        <v>4.2268627258241438E-2</v>
      </c>
      <c r="AF93" s="567">
        <f t="shared" si="1611"/>
        <v>4.4041281043246644E-2</v>
      </c>
      <c r="AG93" s="571">
        <f t="shared" si="1422"/>
        <v>0.55837641564768292</v>
      </c>
      <c r="AH93" s="572">
        <f t="shared" si="1612"/>
        <v>38241.065000000002</v>
      </c>
      <c r="AI93" s="564">
        <f t="shared" si="1613"/>
        <v>104.77004109589042</v>
      </c>
      <c r="AJ93" s="565">
        <f t="shared" si="1423"/>
        <v>211.16576934758001</v>
      </c>
      <c r="AK93" s="566">
        <f t="shared" si="1424"/>
        <v>0.57853635437693152</v>
      </c>
      <c r="AL93" s="567">
        <f t="shared" si="1614"/>
        <v>1.1489689731533737E-2</v>
      </c>
      <c r="AM93" s="567">
        <f t="shared" si="1615"/>
        <v>1.320999578325972E-2</v>
      </c>
      <c r="AN93" s="573">
        <f>DATI!EH90/1000</f>
        <v>0</v>
      </c>
      <c r="AO93" s="574">
        <f>DATI!EI90/1000</f>
        <v>0</v>
      </c>
      <c r="AP93" s="574">
        <f>DATI!EJ90/1000</f>
        <v>0</v>
      </c>
      <c r="AQ93" s="574">
        <f>DATI!EK90/1000</f>
        <v>78.209999999999994</v>
      </c>
      <c r="AR93" s="574">
        <f>DATI!EL90/1000</f>
        <v>0</v>
      </c>
      <c r="AS93" s="574">
        <f>DATI!EM90/1000</f>
        <v>0</v>
      </c>
      <c r="AT93" s="574"/>
      <c r="AU93" s="575"/>
      <c r="AV93" s="575"/>
      <c r="AW93" s="574"/>
      <c r="AX93" s="575"/>
      <c r="AY93" s="575"/>
      <c r="AZ93" s="575"/>
      <c r="BA93" s="575"/>
      <c r="BB93" s="576">
        <f>DATI!DE90/1000</f>
        <v>41.753999999999998</v>
      </c>
      <c r="BC93" s="577">
        <f>DATI!DF90/1000</f>
        <v>231.53399999999999</v>
      </c>
      <c r="BD93" s="574">
        <f>DATI!DG90/1000</f>
        <v>0.11899999999999999</v>
      </c>
      <c r="BE93" s="577">
        <f>DATI!DH90/1000</f>
        <v>11014.163</v>
      </c>
      <c r="BF93" s="577">
        <f>DATI!DI90/1000</f>
        <v>12.646000000000001</v>
      </c>
      <c r="BG93" s="577">
        <f>DATI!DJ90/1000</f>
        <v>2462.183</v>
      </c>
      <c r="BH93" s="577">
        <f>DATI!DK90/1000</f>
        <v>1121.9570000000001</v>
      </c>
      <c r="BI93" s="577">
        <f>DATI!DL90/1000</f>
        <v>2893.12</v>
      </c>
      <c r="BJ93" s="577">
        <f>DATI!DM90/1000</f>
        <v>18.463000000000001</v>
      </c>
      <c r="BK93" s="577">
        <f>DATI!DN90/1000</f>
        <v>6.9820000000000002</v>
      </c>
      <c r="BL93" s="577">
        <f>DATI!DO90/1000</f>
        <v>18.741</v>
      </c>
      <c r="BM93" s="577">
        <f>DATI!DP90/1000</f>
        <v>1163.0719999999999</v>
      </c>
      <c r="BN93" s="577">
        <f>DATI!DQ90/1000</f>
        <v>10.395</v>
      </c>
      <c r="BO93" s="577">
        <f>DATI!DR90/1000</f>
        <v>1025.72</v>
      </c>
      <c r="BP93" s="577">
        <f>DATI!DS90/1000</f>
        <v>46.530999999999999</v>
      </c>
      <c r="BQ93" s="577">
        <f>DATI!DT90/1000</f>
        <v>74.837000000000003</v>
      </c>
      <c r="BR93" s="577">
        <f>DATI!DU90/1000</f>
        <v>809.90899999999999</v>
      </c>
      <c r="BS93" s="577">
        <f>DATI!DV90/1000</f>
        <v>5854.5249999999996</v>
      </c>
      <c r="BT93" s="577">
        <f>DATI!DW90/1000</f>
        <v>0.05</v>
      </c>
      <c r="BU93" s="577">
        <f>DATI!DX90/1000</f>
        <v>60.061999999999998</v>
      </c>
      <c r="BV93" s="578">
        <f>DATI!DY90/1000</f>
        <v>8729.2729999999992</v>
      </c>
      <c r="BW93" s="579">
        <f>DATI!DZ90/1000</f>
        <v>0.11899999999999999</v>
      </c>
      <c r="BX93" s="580">
        <f>DATI!EA90/1000</f>
        <v>0</v>
      </c>
      <c r="BY93" s="580">
        <f>DATI!EB90/1000</f>
        <v>0</v>
      </c>
      <c r="BZ93" s="580">
        <f>DATI!EC90/1000</f>
        <v>0</v>
      </c>
      <c r="CA93" s="580">
        <f>DATI!ED90/1000</f>
        <v>0</v>
      </c>
      <c r="CB93" s="580">
        <f>DATI!EE90/1000</f>
        <v>0</v>
      </c>
      <c r="CC93" s="580">
        <f>DATI!EF90/1000</f>
        <v>0</v>
      </c>
      <c r="CD93" s="581">
        <f>DATI!EG90/1000</f>
        <v>0</v>
      </c>
      <c r="CE93" s="579">
        <f t="shared" si="1471"/>
        <v>0.23056406858278805</v>
      </c>
      <c r="CF93" s="580">
        <f t="shared" si="1472"/>
        <v>1.2785223225378946</v>
      </c>
      <c r="CG93" s="580">
        <f t="shared" si="1473"/>
        <v>6.5711366962091717E-4</v>
      </c>
      <c r="CH93" s="580">
        <f t="shared" si="1474"/>
        <v>60.819807283469999</v>
      </c>
      <c r="CI93" s="580">
        <f t="shared" si="1475"/>
        <v>6.9830751815345538E-2</v>
      </c>
      <c r="CJ93" s="580">
        <f t="shared" si="1476"/>
        <v>13.596084927800327</v>
      </c>
      <c r="CK93" s="580">
        <f t="shared" si="1477"/>
        <v>6.1954057262762641</v>
      </c>
      <c r="CL93" s="580">
        <f t="shared" si="1478"/>
        <v>15.975703360114856</v>
      </c>
      <c r="CM93" s="580">
        <f t="shared" si="1479"/>
        <v>0.10195201413622684</v>
      </c>
      <c r="CN93" s="580">
        <f t="shared" si="1480"/>
        <v>3.8554349926833979E-2</v>
      </c>
      <c r="CO93" s="580">
        <f t="shared" si="1481"/>
        <v>0.10348712001987907</v>
      </c>
      <c r="CP93" s="580">
        <f t="shared" si="1482"/>
        <v>6.4224412601120955</v>
      </c>
      <c r="CQ93" s="580">
        <f t="shared" si="1483"/>
        <v>5.7400811728650705E-2</v>
      </c>
      <c r="CR93" s="580">
        <f t="shared" si="1484"/>
        <v>5.6639885143156903</v>
      </c>
      <c r="CS93" s="580">
        <f t="shared" si="1485"/>
        <v>0.25694248874899916</v>
      </c>
      <c r="CT93" s="580">
        <f t="shared" si="1486"/>
        <v>0.41324719070101329</v>
      </c>
      <c r="CU93" s="580">
        <f t="shared" si="1487"/>
        <v>4.4722880256219115</v>
      </c>
      <c r="CV93" s="580">
        <f t="shared" si="1488"/>
        <v>32.328474005356306</v>
      </c>
      <c r="CW93" s="580">
        <f t="shared" si="1489"/>
        <v>2.7609818051299042E-4</v>
      </c>
      <c r="CX93" s="580">
        <f t="shared" si="1490"/>
        <v>0.33166017835942463</v>
      </c>
      <c r="CY93" s="581">
        <f t="shared" si="1491"/>
        <v>48.202727850023471</v>
      </c>
      <c r="CZ93" s="563">
        <f>DATI!AA90</f>
        <v>84464.922000000006</v>
      </c>
      <c r="DA93" s="564">
        <f t="shared" si="1492"/>
        <v>231.41074520547946</v>
      </c>
      <c r="DB93" s="565">
        <f t="shared" si="1425"/>
        <v>466.41222562743309</v>
      </c>
      <c r="DC93" s="566">
        <f t="shared" si="1493"/>
        <v>1.2778417140477618</v>
      </c>
      <c r="DD93" s="582">
        <f t="shared" si="1632"/>
        <v>3.6773143135622056E-2</v>
      </c>
      <c r="DE93" s="583">
        <f t="shared" si="1494"/>
        <v>3.853645039471669E-2</v>
      </c>
      <c r="DF93" s="564">
        <f t="shared" si="1633"/>
        <v>2995.8730000000069</v>
      </c>
      <c r="DG93" s="584">
        <f t="shared" si="1634"/>
        <v>17.306924171558592</v>
      </c>
      <c r="DH93" s="585">
        <f t="shared" si="1616"/>
        <v>1.8003213266940311E-2</v>
      </c>
      <c r="DI93" s="586">
        <f>DATI!AB90+DATI!AG90</f>
        <v>39579.196836213348</v>
      </c>
      <c r="DJ93" s="564">
        <f t="shared" si="1617"/>
        <v>108.43615571565302</v>
      </c>
      <c r="DK93" s="587">
        <f t="shared" si="1426"/>
        <v>218.55488465288025</v>
      </c>
      <c r="DL93" s="588">
        <f t="shared" si="1427"/>
        <v>0.59878050589830212</v>
      </c>
      <c r="DM93" s="589">
        <f t="shared" si="1635"/>
        <v>0.46858738395819921</v>
      </c>
      <c r="DN93" s="590">
        <f t="shared" si="1636"/>
        <v>1.2002431290617246E-3</v>
      </c>
      <c r="DO93" s="590">
        <f t="shared" si="1637"/>
        <v>9.9999999999994538E-4</v>
      </c>
      <c r="DP93" s="590">
        <f t="shared" si="1638"/>
        <v>3.8017522977066322E-2</v>
      </c>
      <c r="DQ93" s="590">
        <f t="shared" si="1639"/>
        <v>3.9782946633583262E-2</v>
      </c>
      <c r="DR93" s="591">
        <f t="shared" si="1640"/>
        <v>1449.593086655259</v>
      </c>
      <c r="DS93" s="591">
        <f t="shared" si="1641"/>
        <v>8.3620887809371709</v>
      </c>
      <c r="DT93" s="592">
        <f t="shared" si="1642"/>
        <v>1.3304564684196423E-2</v>
      </c>
      <c r="DU93" s="593" t="str">
        <f>DATI!AI90</f>
        <v>4/5</v>
      </c>
      <c r="DV93" s="592">
        <f>DATI!AJ90/DATI!AK90</f>
        <v>0.99682413490166699</v>
      </c>
      <c r="DW93" s="594">
        <f>DATI!AB90</f>
        <v>35644.017999999996</v>
      </c>
      <c r="DX93" s="564">
        <f t="shared" si="1496"/>
        <v>97.654843835616433</v>
      </c>
      <c r="DY93" s="595">
        <f t="shared" si="1428"/>
        <v>196.82497031944558</v>
      </c>
      <c r="DZ93" s="566">
        <f t="shared" si="1429"/>
        <v>0.53924649402587832</v>
      </c>
      <c r="EA93" s="589">
        <f t="shared" si="1643"/>
        <v>0.42199787978256814</v>
      </c>
      <c r="EB93" s="585">
        <f t="shared" si="1644"/>
        <v>3.8866546990421048E-3</v>
      </c>
      <c r="EC93" s="596">
        <f t="shared" si="1645"/>
        <v>44885.725163786658</v>
      </c>
      <c r="ED93" s="597">
        <f t="shared" si="1497"/>
        <v>122.97458948982646</v>
      </c>
      <c r="EE93" s="598">
        <f t="shared" si="1430"/>
        <v>247.8573409745529</v>
      </c>
      <c r="EF93" s="599">
        <f t="shared" si="1431"/>
        <v>0.67906120814946003</v>
      </c>
      <c r="EG93" s="600">
        <f t="shared" si="1498"/>
        <v>3.5678350389798337E-2</v>
      </c>
      <c r="EH93" s="600">
        <f t="shared" si="1499"/>
        <v>3.7439795663936487E-2</v>
      </c>
      <c r="EI93" s="582">
        <f t="shared" si="1500"/>
        <v>0.53141261604180079</v>
      </c>
      <c r="EJ93" s="601">
        <f t="shared" si="1501"/>
        <v>1546.2799133447479</v>
      </c>
      <c r="EK93" s="601">
        <f t="shared" si="1502"/>
        <v>8.9448353906214777</v>
      </c>
      <c r="EL93" s="563">
        <f>DATI!AD90</f>
        <v>38165.514999999999</v>
      </c>
      <c r="EM93" s="564">
        <f t="shared" si="1503"/>
        <v>104.56305479452054</v>
      </c>
      <c r="EN93" s="595">
        <f t="shared" si="1432"/>
        <v>210.74858499682486</v>
      </c>
      <c r="EO93" s="566">
        <f t="shared" si="1504"/>
        <v>0.57739338355294478</v>
      </c>
      <c r="EP93" s="582">
        <f t="shared" si="1646"/>
        <v>1.1265073283468627E-2</v>
      </c>
      <c r="EQ93" s="583">
        <f t="shared" si="1647"/>
        <v>1.2984997315447942E-2</v>
      </c>
      <c r="ER93" s="582">
        <f t="shared" si="1618"/>
        <v>2.7383495020288355E-2</v>
      </c>
      <c r="ES93" s="564">
        <f t="shared" si="1648"/>
        <v>425.14800000000105</v>
      </c>
      <c r="ET93" s="582">
        <f t="shared" si="1505"/>
        <v>0.45185047350188751</v>
      </c>
      <c r="EU93" s="584">
        <f t="shared" si="1649"/>
        <v>2.7014909575862589</v>
      </c>
      <c r="EV93" s="563">
        <f>DATI!AE90</f>
        <v>6694.2389999999996</v>
      </c>
      <c r="EW93" s="564">
        <f t="shared" si="1506"/>
        <v>18.340380821917808</v>
      </c>
      <c r="EX93" s="595">
        <f t="shared" si="1433"/>
        <v>36.96534415638201</v>
      </c>
      <c r="EY93" s="566">
        <f t="shared" si="1434"/>
        <v>0.10127491549693701</v>
      </c>
      <c r="EZ93" s="582">
        <f t="shared" si="1650"/>
        <v>2.4489066946302075E-2</v>
      </c>
      <c r="FA93" s="583">
        <f t="shared" si="1651"/>
        <v>2.6231481881112403E-2</v>
      </c>
      <c r="FB93" s="564">
        <f t="shared" si="1652"/>
        <v>160.01699999999983</v>
      </c>
      <c r="FC93" s="584">
        <f t="shared" si="1653"/>
        <v>0.94487040456974825</v>
      </c>
      <c r="FD93" s="564">
        <f>DATI!AG90</f>
        <v>3935.1788362133502</v>
      </c>
      <c r="FE93" s="582">
        <f t="shared" si="1507"/>
        <v>4.6589504175631041E-2</v>
      </c>
      <c r="FF93" s="564">
        <f t="shared" si="1654"/>
        <v>2759.0601637866494</v>
      </c>
      <c r="FG93" s="582">
        <f t="shared" si="1619"/>
        <v>1.5235429822947344E-2</v>
      </c>
      <c r="FH93" s="563">
        <f>DATI!AF90</f>
        <v>3961.15</v>
      </c>
      <c r="FI93" s="564">
        <f t="shared" si="1620"/>
        <v>10.852465753424658</v>
      </c>
      <c r="FJ93" s="590">
        <f t="shared" si="1508"/>
        <v>4.6896982868225461E-2</v>
      </c>
      <c r="FK93" s="590">
        <f t="shared" si="1621"/>
        <v>0.34376529743038792</v>
      </c>
      <c r="FL93" s="602">
        <f>DATI!AL90</f>
        <v>1625.2478654325009</v>
      </c>
      <c r="FM93" s="603" t="str">
        <f>DATI!AM90</f>
        <v>3/3</v>
      </c>
      <c r="FN93" s="604">
        <f>DATI!AN90/DATI!AO90</f>
        <v>1</v>
      </c>
      <c r="FO93" s="567">
        <f t="shared" si="1622"/>
        <v>0.41029697573495094</v>
      </c>
      <c r="FP93" s="605">
        <f t="shared" si="1509"/>
        <v>1.924169024192671E-2</v>
      </c>
      <c r="FQ93" s="567">
        <f t="shared" si="1623"/>
        <v>1.558218068403055E-2</v>
      </c>
      <c r="FR93" s="563">
        <f>DATI!AP90</f>
        <v>7223.704999999999</v>
      </c>
      <c r="FS93" s="606">
        <f>DATI!AQ90</f>
        <v>13.626999999999999</v>
      </c>
      <c r="FT93" s="606">
        <f>DATI!AR90</f>
        <v>1931.5600000000004</v>
      </c>
      <c r="FU93" s="576">
        <f>DATI!AS90/1000</f>
        <v>46.293999999999997</v>
      </c>
      <c r="FV93" s="577">
        <f>DATI!AT90/1000</f>
        <v>231.679</v>
      </c>
      <c r="FW93" s="577">
        <f>DATI!AU90/1000</f>
        <v>1.097</v>
      </c>
      <c r="FX93" s="577">
        <f>DATI!AV90/1000</f>
        <v>11014.163</v>
      </c>
      <c r="FY93" s="577">
        <f>DATI!AW90/1000</f>
        <v>12.646000000000001</v>
      </c>
      <c r="FZ93" s="577">
        <f>DATI!AX90/1000</f>
        <v>2462.183</v>
      </c>
      <c r="GA93" s="577">
        <f>DATI!AY90/1000</f>
        <v>1158.777</v>
      </c>
      <c r="GB93" s="577">
        <f>DATI!AZ90/1000</f>
        <v>2893.12</v>
      </c>
      <c r="GC93" s="577">
        <f>DATI!BA90/1000</f>
        <v>18.463000000000001</v>
      </c>
      <c r="GD93" s="577">
        <f>DATI!BB90/1000</f>
        <v>11.035</v>
      </c>
      <c r="GE93" s="577">
        <f>DATI!BC90/1000</f>
        <v>18.741</v>
      </c>
      <c r="GF93" s="577">
        <f>DATI!BD90/1000</f>
        <v>1163.0719999999999</v>
      </c>
      <c r="GG93" s="577">
        <f>DATI!BE90/1000</f>
        <v>10.395</v>
      </c>
      <c r="GH93" s="577">
        <f>DATI!BF90/1000</f>
        <v>1025.72</v>
      </c>
      <c r="GI93" s="577">
        <f>DATI!BG90/1000</f>
        <v>0.17699999999999999</v>
      </c>
      <c r="GJ93" s="577">
        <f>DATI!BH90/1000</f>
        <v>46.530999999999999</v>
      </c>
      <c r="GK93" s="577">
        <f>DATI!BI90/1000</f>
        <v>76.105999999999995</v>
      </c>
      <c r="GL93" s="577">
        <f>DATI!BJ90/1000</f>
        <v>809.90899999999999</v>
      </c>
      <c r="GM93" s="577">
        <f>DATI!BK90/1000</f>
        <v>5854.5249999999996</v>
      </c>
      <c r="GN93" s="577">
        <f>DATI!BL90/1000</f>
        <v>0.05</v>
      </c>
      <c r="GO93" s="577">
        <f>DATI!BM90/1000</f>
        <v>60.061999999999998</v>
      </c>
      <c r="GP93" s="578">
        <f>DATI!BN90/1000</f>
        <v>8729.2729999999992</v>
      </c>
      <c r="GQ93" s="579">
        <f>DATI!BO90/1000</f>
        <v>1.097</v>
      </c>
      <c r="GR93" s="580">
        <f>DATI!BP90/1000</f>
        <v>0</v>
      </c>
      <c r="GS93" s="580">
        <f>DATI!BQ90/1000</f>
        <v>0</v>
      </c>
      <c r="GT93" s="580">
        <f>DATI!BR90/1000</f>
        <v>0</v>
      </c>
      <c r="GU93" s="580">
        <f>DATI!BS90/1000</f>
        <v>0</v>
      </c>
      <c r="GV93" s="580">
        <f>DATI!BT90/1000</f>
        <v>0</v>
      </c>
      <c r="GW93" s="580">
        <f>DATI!BU90/1000</f>
        <v>0</v>
      </c>
      <c r="GX93" s="581">
        <f>DATI!BV90/1000</f>
        <v>0</v>
      </c>
      <c r="GY93" s="579">
        <f t="shared" si="1514"/>
        <v>0.25563378337336756</v>
      </c>
      <c r="GZ93" s="580">
        <f t="shared" si="1515"/>
        <v>1.2793230072613822</v>
      </c>
      <c r="HA93" s="580">
        <f t="shared" si="1516"/>
        <v>6.0575940804550102E-3</v>
      </c>
      <c r="HB93" s="580">
        <f t="shared" si="1517"/>
        <v>60.819807283469999</v>
      </c>
      <c r="HC93" s="580">
        <f t="shared" si="1518"/>
        <v>6.9830751815345538E-2</v>
      </c>
      <c r="HD93" s="580">
        <f t="shared" si="1519"/>
        <v>13.596084927800327</v>
      </c>
      <c r="HE93" s="580">
        <f t="shared" si="1520"/>
        <v>6.3987244264060301</v>
      </c>
      <c r="HF93" s="580">
        <f t="shared" si="1521"/>
        <v>15.975703360114856</v>
      </c>
      <c r="HG93" s="580">
        <f t="shared" si="1522"/>
        <v>0.10195201413622684</v>
      </c>
      <c r="HH93" s="580">
        <f t="shared" si="1523"/>
        <v>6.0934868439216985E-2</v>
      </c>
      <c r="HI93" s="580">
        <f t="shared" si="1524"/>
        <v>0.10348712001987907</v>
      </c>
      <c r="HJ93" s="580">
        <f t="shared" si="1525"/>
        <v>6.4224412601120955</v>
      </c>
      <c r="HK93" s="580">
        <f t="shared" si="1526"/>
        <v>5.7400811728650705E-2</v>
      </c>
      <c r="HL93" s="580">
        <f t="shared" si="1527"/>
        <v>5.6639885143156903</v>
      </c>
      <c r="HM93" s="580">
        <f t="shared" si="1528"/>
        <v>9.7738755901598598E-4</v>
      </c>
      <c r="HN93" s="580">
        <f t="shared" si="1529"/>
        <v>0.25694248874899916</v>
      </c>
      <c r="HO93" s="580">
        <f t="shared" si="1530"/>
        <v>0.42025456252243298</v>
      </c>
      <c r="HP93" s="580">
        <f t="shared" si="1531"/>
        <v>4.4722880256219115</v>
      </c>
      <c r="HQ93" s="580">
        <f t="shared" si="1532"/>
        <v>32.328474005356306</v>
      </c>
      <c r="HR93" s="580">
        <f t="shared" si="1533"/>
        <v>2.7609818051299042E-4</v>
      </c>
      <c r="HS93" s="580">
        <f t="shared" si="1533"/>
        <v>0.33166017835942463</v>
      </c>
      <c r="HT93" s="581">
        <f t="shared" si="1534"/>
        <v>48.202727850023471</v>
      </c>
      <c r="HU93" s="607">
        <f t="shared" si="1624"/>
        <v>44885.725163786643</v>
      </c>
      <c r="HV93" s="608">
        <f t="shared" si="1625"/>
        <v>38241.06500000001</v>
      </c>
      <c r="HW93" s="609">
        <f t="shared" si="1655"/>
        <v>0</v>
      </c>
      <c r="HX93" s="610">
        <f>DATI!CQ90</f>
        <v>0</v>
      </c>
      <c r="HY93" s="610">
        <f>DATI!CT90</f>
        <v>0</v>
      </c>
      <c r="HZ93" s="611">
        <f t="shared" si="1535"/>
        <v>0</v>
      </c>
      <c r="IA93" s="611">
        <f t="shared" si="1536"/>
        <v>0</v>
      </c>
      <c r="IB93" s="582">
        <f t="shared" si="1626"/>
        <v>0</v>
      </c>
      <c r="IC93" s="610">
        <f>DATI!CV90</f>
        <v>0</v>
      </c>
      <c r="ID93" s="612">
        <f t="shared" si="1627"/>
        <v>0</v>
      </c>
      <c r="IE93" s="613">
        <f t="shared" si="1537"/>
        <v>0</v>
      </c>
      <c r="IF93" s="613">
        <f t="shared" si="1538"/>
        <v>0</v>
      </c>
      <c r="IG93" s="609">
        <f t="shared" si="1656"/>
        <v>0</v>
      </c>
      <c r="IH93" s="590">
        <f t="shared" si="1435"/>
        <v>0</v>
      </c>
      <c r="II93" s="610">
        <f>DATI!CX90</f>
        <v>0</v>
      </c>
      <c r="IJ93" s="610">
        <f>DATI!DA90</f>
        <v>0</v>
      </c>
      <c r="IK93" s="615">
        <f>DATI!CS90</f>
        <v>44885.63916378664</v>
      </c>
      <c r="IL93" s="594">
        <f t="shared" si="1628"/>
        <v>44885.63916378664</v>
      </c>
      <c r="IM93" s="594">
        <f t="shared" si="1629"/>
        <v>6720.2101637866508</v>
      </c>
      <c r="IN93" s="582">
        <f t="shared" si="1540"/>
        <v>0.53141159786765257</v>
      </c>
      <c r="IO93" s="582">
        <f t="shared" si="1541"/>
        <v>0.99999808402337964</v>
      </c>
      <c r="IP93" s="609">
        <f t="shared" si="1657"/>
        <v>38240.979000000007</v>
      </c>
      <c r="IQ93" s="590">
        <f t="shared" si="1436"/>
        <v>0.44162259118886177</v>
      </c>
      <c r="IR93" s="610">
        <f>DATI!CZ90</f>
        <v>38240.979000000007</v>
      </c>
      <c r="IS93" s="594">
        <f t="shared" si="1658"/>
        <v>8.5999999999999993E-2</v>
      </c>
      <c r="IT93" s="615">
        <f>DATI!CR90</f>
        <v>8.5999999999999993E-2</v>
      </c>
      <c r="IU93" s="617">
        <f>DATI!CU90</f>
        <v>0</v>
      </c>
      <c r="IV93" s="582">
        <f t="shared" si="1543"/>
        <v>-0.82555780933062883</v>
      </c>
      <c r="IW93" s="590">
        <f t="shared" si="1544"/>
        <v>1.018174148080075E-6</v>
      </c>
      <c r="IX93" s="582">
        <f t="shared" si="1545"/>
        <v>1.915976620321686E-6</v>
      </c>
      <c r="IY93" s="615">
        <f>DATI!CW90</f>
        <v>38165.428999999989</v>
      </c>
      <c r="IZ93" s="618">
        <f t="shared" si="1630"/>
        <v>38165.514999999992</v>
      </c>
      <c r="JA93" s="619">
        <f t="shared" si="1546"/>
        <v>0.45185047350188745</v>
      </c>
      <c r="JB93" s="619">
        <f t="shared" si="1547"/>
        <v>0.85028179584344887</v>
      </c>
      <c r="JC93" s="620">
        <f t="shared" si="1659"/>
        <v>8.5999999999999993E-2</v>
      </c>
      <c r="JD93" s="590">
        <f t="shared" si="1437"/>
        <v>9.9316345541891324E-7</v>
      </c>
      <c r="JE93" s="610">
        <f>DATI!CY90</f>
        <v>8.5999999999999993E-2</v>
      </c>
      <c r="JF93" s="610">
        <f>DATI!DB90</f>
        <v>0</v>
      </c>
      <c r="JG93" s="586">
        <f t="shared" si="1549"/>
        <v>38587.904710536684</v>
      </c>
      <c r="JH93" s="566">
        <f t="shared" si="1438"/>
        <v>213.08100560775659</v>
      </c>
      <c r="JI93" s="589">
        <f t="shared" si="1550"/>
        <v>0.4568512442423931</v>
      </c>
      <c r="JJ93" s="603" t="str">
        <f>DATI!CN90</f>
        <v>4/5</v>
      </c>
      <c r="JK93" s="604">
        <f>DATI!CO90/DATI!CP90</f>
        <v>0.98911935059384182</v>
      </c>
      <c r="JL93" s="621">
        <f t="shared" si="1551"/>
        <v>3.9646750702278168E-2</v>
      </c>
      <c r="JM93" s="622">
        <f t="shared" si="1552"/>
        <v>2.7716840329844116E-3</v>
      </c>
      <c r="JN93" s="623">
        <f t="shared" si="1553"/>
        <v>38587.990710536687</v>
      </c>
      <c r="JO93" s="594">
        <f t="shared" si="1554"/>
        <v>76753.419710536677</v>
      </c>
      <c r="JP93" s="589">
        <f t="shared" si="1555"/>
        <v>0.4568522624165412</v>
      </c>
      <c r="JQ93" s="590">
        <f t="shared" si="1556"/>
        <v>1.2577141586942453E-3</v>
      </c>
      <c r="JR93" s="624">
        <f t="shared" si="1557"/>
        <v>0.90870171774428055</v>
      </c>
      <c r="JS93" s="585">
        <f t="shared" si="1558"/>
        <v>1.8014411368422412E-2</v>
      </c>
      <c r="JT93" s="576">
        <f>DATI!BW90</f>
        <v>10463.834070382965</v>
      </c>
      <c r="JU93" s="577">
        <f>DATI!BX90</f>
        <v>8391.53065491712</v>
      </c>
      <c r="JV93" s="577">
        <f>DATI!BY90</f>
        <v>2504.3886861687897</v>
      </c>
      <c r="JW93" s="577">
        <f>DATI!BZ90</f>
        <v>809.90899999999999</v>
      </c>
      <c r="JX93" s="577">
        <f>DATI!CA90</f>
        <v>5854.5249999999996</v>
      </c>
      <c r="JY93" s="577">
        <f>DATI!CB90</f>
        <v>2339.2478232076905</v>
      </c>
      <c r="JZ93" s="577">
        <f>DATI!CC90</f>
        <v>1296.9709007398933</v>
      </c>
      <c r="KA93" s="577">
        <f>DATI!CD90</f>
        <v>14.607228380094748</v>
      </c>
      <c r="KB93" s="577">
        <f>DATI!CE90</f>
        <v>923.14797554492952</v>
      </c>
      <c r="KC93" s="577">
        <f>DATI!CF90</f>
        <v>0</v>
      </c>
      <c r="KD93" s="577">
        <f>DATI!CG90</f>
        <v>91.634</v>
      </c>
      <c r="KE93" s="577">
        <f>DATI!CH90</f>
        <v>45.368120882987974</v>
      </c>
      <c r="KF93" s="577">
        <f>DATI!CI90</f>
        <v>10.814300210475922</v>
      </c>
      <c r="KG93" s="577">
        <f>DATI!CJ90</f>
        <v>18.093740352153777</v>
      </c>
      <c r="KH93" s="577">
        <f>DATI!CK90</f>
        <v>41.87789889061451</v>
      </c>
      <c r="KI93" s="577">
        <f>DATI!CL90</f>
        <v>313.16260921311658</v>
      </c>
      <c r="KJ93" s="625">
        <f t="shared" si="1439"/>
        <v>57.780910960451507</v>
      </c>
      <c r="KK93" s="626">
        <f t="shared" si="1560"/>
        <v>1.1856744637646157E-2</v>
      </c>
      <c r="KL93" s="627">
        <f t="shared" si="1440"/>
        <v>46.337726910831996</v>
      </c>
      <c r="KM93" s="626">
        <f t="shared" si="1561"/>
        <v>3.0574279197958E-2</v>
      </c>
      <c r="KN93" s="627">
        <f t="shared" si="1441"/>
        <v>13.829143190970429</v>
      </c>
      <c r="KO93" s="626">
        <f t="shared" si="1562"/>
        <v>1.7397127811889151E-2</v>
      </c>
      <c r="KP93" s="627">
        <f t="shared" si="1442"/>
        <v>4.4722880256219115</v>
      </c>
      <c r="KQ93" s="626">
        <f t="shared" si="1563"/>
        <v>4.6829349274822234E-2</v>
      </c>
      <c r="KR93" s="627">
        <f t="shared" si="1443"/>
        <v>32.328474005356306</v>
      </c>
      <c r="KS93" s="626">
        <f t="shared" si="1564"/>
        <v>8.3284537198759376E-2</v>
      </c>
      <c r="KT93" s="627">
        <f t="shared" si="1444"/>
        <v>12.917241355132337</v>
      </c>
      <c r="KU93" s="626">
        <f t="shared" si="1565"/>
        <v>0.16554091727394155</v>
      </c>
      <c r="KV93" s="627">
        <f t="shared" si="1445"/>
        <v>7.1618261174515769</v>
      </c>
      <c r="KW93" s="626">
        <f t="shared" si="1566"/>
        <v>0.22312512243721883</v>
      </c>
      <c r="KX93" s="627">
        <f t="shared" si="1446"/>
        <v>8.0660583561637522E-2</v>
      </c>
      <c r="KY93" s="626">
        <f t="shared" si="1567"/>
        <v>-2.8377267538673208E-2</v>
      </c>
      <c r="KZ93" s="627">
        <f t="shared" si="1447"/>
        <v>5.0975895278441126</v>
      </c>
      <c r="LA93" s="626">
        <f t="shared" si="1568"/>
        <v>3.1868523319938752E-2</v>
      </c>
      <c r="LB93" s="628" t="s">
        <v>177</v>
      </c>
      <c r="LC93" s="629" t="s">
        <v>177</v>
      </c>
      <c r="LD93" s="627">
        <f t="shared" si="1448"/>
        <v>0.50599961346254729</v>
      </c>
      <c r="LE93" s="626">
        <f t="shared" si="1569"/>
        <v>-0.10326447947492703</v>
      </c>
      <c r="LF93" s="627">
        <f t="shared" si="1449"/>
        <v>0.25052111258172771</v>
      </c>
      <c r="LG93" s="626">
        <f t="shared" si="1570"/>
        <v>-0.16475621027955695</v>
      </c>
      <c r="LH93" s="627">
        <f t="shared" si="1450"/>
        <v>5.9716172232673025E-2</v>
      </c>
      <c r="LI93" s="626">
        <f t="shared" si="1571"/>
        <v>0.21710723843638829</v>
      </c>
      <c r="LJ93" s="627">
        <f t="shared" si="1451"/>
        <v>9.9912975798082657E-2</v>
      </c>
      <c r="LK93" s="626">
        <f t="shared" si="1572"/>
        <v>3.142051309764983E-2</v>
      </c>
      <c r="LL93" s="627">
        <f t="shared" si="1452"/>
        <v>0.23124823374811293</v>
      </c>
      <c r="LM93" s="626">
        <f t="shared" si="1573"/>
        <v>1.0460991346152193</v>
      </c>
      <c r="LN93" s="627">
        <f t="shared" si="1453"/>
        <v>1.7292725321688427</v>
      </c>
      <c r="LO93" s="630">
        <f t="shared" si="1574"/>
        <v>-0.17081004865010307</v>
      </c>
      <c r="LP93" s="631">
        <f t="shared" si="1575"/>
        <v>0.12388378302631907</v>
      </c>
      <c r="LQ93" s="632">
        <f t="shared" si="1576"/>
        <v>9.9349297391372951E-2</v>
      </c>
      <c r="LR93" s="632">
        <f t="shared" si="1577"/>
        <v>2.9650044383735884E-2</v>
      </c>
      <c r="LS93" s="632">
        <f t="shared" si="1578"/>
        <v>9.5887023964812274E-3</v>
      </c>
      <c r="LT93" s="632">
        <f t="shared" si="1579"/>
        <v>6.9313093073122112E-2</v>
      </c>
      <c r="LU93" s="632">
        <f t="shared" si="1580"/>
        <v>2.7694903017937911E-2</v>
      </c>
      <c r="LV93" s="632">
        <f t="shared" si="1581"/>
        <v>1.5355142348203355E-2</v>
      </c>
      <c r="LW93" s="632">
        <f t="shared" si="1582"/>
        <v>1.7293839897341936E-4</v>
      </c>
      <c r="LX93" s="633">
        <f t="shared" si="1583"/>
        <v>1.0929365157584938E-2</v>
      </c>
      <c r="LY93" s="634" t="s">
        <v>177</v>
      </c>
      <c r="LZ93" s="633">
        <f t="shared" si="1584"/>
        <v>1.0848763940136E-3</v>
      </c>
      <c r="MA93" s="633">
        <f t="shared" si="1585"/>
        <v>5.3712381197709475E-4</v>
      </c>
      <c r="MB93" s="633">
        <f t="shared" si="1586"/>
        <v>1.280330337660872E-4</v>
      </c>
      <c r="MC93" s="633">
        <f t="shared" si="1587"/>
        <v>2.1421603103065408E-4</v>
      </c>
      <c r="MD93" s="633">
        <f t="shared" si="1588"/>
        <v>4.9580225612017384E-4</v>
      </c>
      <c r="ME93" s="633">
        <f t="shared" si="1589"/>
        <v>3.707605498210447E-3</v>
      </c>
      <c r="MF93" s="631">
        <f t="shared" si="1590"/>
        <v>0.29356494181949316</v>
      </c>
      <c r="MG93" s="632">
        <f t="shared" si="1591"/>
        <v>0.23542605816541562</v>
      </c>
      <c r="MH93" s="632">
        <f t="shared" si="1592"/>
        <v>7.0261121688603961E-2</v>
      </c>
      <c r="MI93" s="632">
        <f t="shared" si="1593"/>
        <v>2.2722157754493336E-2</v>
      </c>
      <c r="MJ93" s="632">
        <f t="shared" si="1594"/>
        <v>0.16424986094440869</v>
      </c>
      <c r="MK93" s="632">
        <f t="shared" si="1595"/>
        <v>6.5628061999286696E-2</v>
      </c>
      <c r="ML93" s="632">
        <f t="shared" si="1596"/>
        <v>3.6386776057062184E-2</v>
      </c>
      <c r="MM93" s="632">
        <f t="shared" si="1597"/>
        <v>4.0980869160414939E-4</v>
      </c>
      <c r="MN93" s="633">
        <f t="shared" si="1598"/>
        <v>2.58990996903023E-2</v>
      </c>
      <c r="MO93" s="634" t="s">
        <v>177</v>
      </c>
      <c r="MP93" s="633">
        <f t="shared" si="1599"/>
        <v>2.5708100585068723E-3</v>
      </c>
      <c r="MQ93" s="633">
        <f t="shared" si="1600"/>
        <v>1.2728116365272842E-3</v>
      </c>
      <c r="MR93" s="633">
        <f t="shared" si="1601"/>
        <v>3.0339733894410901E-4</v>
      </c>
      <c r="MS93" s="633">
        <f t="shared" si="1602"/>
        <v>5.0762347702085046E-4</v>
      </c>
      <c r="MT93" s="633">
        <f t="shared" si="1603"/>
        <v>1.1748927657542567E-3</v>
      </c>
      <c r="MU93" s="633">
        <f t="shared" si="1604"/>
        <v>8.7858391613739109E-3</v>
      </c>
      <c r="MV93" s="586">
        <f t="shared" si="1454"/>
        <v>40646.113510536685</v>
      </c>
      <c r="MW93" s="566">
        <f t="shared" si="1455"/>
        <v>213.08100560775659</v>
      </c>
      <c r="MX93" s="624">
        <f t="shared" si="1456"/>
        <v>0.46939807608690692</v>
      </c>
      <c r="MY93" s="1471"/>
      <c r="MZ93" s="583"/>
      <c r="NA93" s="1472"/>
      <c r="NB93" s="623">
        <f t="shared" si="1605"/>
        <v>40646.199510536688</v>
      </c>
      <c r="NC93" s="615">
        <f t="shared" si="1606"/>
        <v>78811.62851053667</v>
      </c>
      <c r="ND93" s="589">
        <f t="shared" si="1457"/>
        <v>0.46939906925036234</v>
      </c>
      <c r="NE93" s="638">
        <f t="shared" si="1458"/>
        <v>0.91014917789205063</v>
      </c>
    </row>
    <row r="94" spans="1:369" ht="8.25" customHeight="1" outlineLevel="1" thickBot="1" x14ac:dyDescent="0.25">
      <c r="A94" s="641" t="s">
        <v>189</v>
      </c>
      <c r="B94" s="642">
        <f>DATI!D91</f>
        <v>139</v>
      </c>
      <c r="C94" s="1517">
        <f>DATI!F91/DATI!E91</f>
        <v>0.99290780141843971</v>
      </c>
      <c r="D94" s="643">
        <f>DATI!G91</f>
        <v>890768</v>
      </c>
      <c r="E94" s="644">
        <f t="shared" si="1631"/>
        <v>8.8540474927176122E-2</v>
      </c>
      <c r="F94" s="1040">
        <f t="shared" si="1459"/>
        <v>2.6950303640087676E-4</v>
      </c>
      <c r="G94" s="646">
        <f>DATI!H91</f>
        <v>423214.92246199999</v>
      </c>
      <c r="H94" s="647">
        <f t="shared" si="1418"/>
        <v>1159.4929382520547</v>
      </c>
      <c r="I94" s="648">
        <f t="shared" si="1419"/>
        <v>475.11240015582064</v>
      </c>
      <c r="J94" s="649">
        <f t="shared" si="1460"/>
        <v>1.3016778086460838</v>
      </c>
      <c r="K94" s="650">
        <f t="shared" si="1420"/>
        <v>1.9949022407596891E-2</v>
      </c>
      <c r="L94" s="650">
        <f t="shared" si="1607"/>
        <v>1.9674217109946195E-2</v>
      </c>
      <c r="M94" s="650">
        <f t="shared" si="1461"/>
        <v>8.7870796817470884E-2</v>
      </c>
      <c r="N94" s="651">
        <f>DATI!I91</f>
        <v>98353.890002</v>
      </c>
      <c r="O94" s="651"/>
      <c r="P94" s="651">
        <f>DATI!J91</f>
        <v>26051.015001000007</v>
      </c>
      <c r="Q94" s="647">
        <f>DATI!K91</f>
        <v>24300.205001000002</v>
      </c>
      <c r="R94" s="647">
        <f>DATI!L91</f>
        <v>1751.56</v>
      </c>
      <c r="S94" s="647">
        <f t="shared" si="1608"/>
        <v>-0.74999999999499778</v>
      </c>
      <c r="T94" s="651">
        <f>DATI!M91</f>
        <v>9788.1200000000008</v>
      </c>
      <c r="U94" s="647">
        <f>DATI!N91</f>
        <v>9558.7999999999993</v>
      </c>
      <c r="V94" s="647">
        <f>DATI!O91</f>
        <v>229.32</v>
      </c>
      <c r="W94" s="652">
        <f t="shared" si="1609"/>
        <v>1.5347723092418164E-12</v>
      </c>
      <c r="X94" s="653">
        <f>DATI!P91</f>
        <v>276413.78645899997</v>
      </c>
      <c r="Y94" s="647">
        <f>DATI!Q91</f>
        <v>18107.071</v>
      </c>
      <c r="Z94" s="651">
        <f>DATI!R91</f>
        <v>11453.767</v>
      </c>
      <c r="AA94" s="651">
        <f>DATI!U91</f>
        <v>1066.6400000000001</v>
      </c>
      <c r="AB94" s="651">
        <f>DATI!V91</f>
        <v>87.703999999999994</v>
      </c>
      <c r="AC94" s="651">
        <f>DATI!W91</f>
        <v>322880.90246000001</v>
      </c>
      <c r="AD94" s="648">
        <f t="shared" si="1421"/>
        <v>362.47474365940406</v>
      </c>
      <c r="AE94" s="650">
        <f t="shared" si="1610"/>
        <v>3.0332767859818015E-2</v>
      </c>
      <c r="AF94" s="650">
        <f t="shared" si="1611"/>
        <v>3.005516486522665E-2</v>
      </c>
      <c r="AG94" s="654">
        <f t="shared" si="1422"/>
        <v>0.76292419128720856</v>
      </c>
      <c r="AH94" s="655">
        <f t="shared" si="1612"/>
        <v>100334.770002</v>
      </c>
      <c r="AI94" s="647">
        <f t="shared" si="1613"/>
        <v>274.88978082739726</v>
      </c>
      <c r="AJ94" s="648">
        <f t="shared" si="1423"/>
        <v>112.63849846649184</v>
      </c>
      <c r="AK94" s="649">
        <f t="shared" si="1424"/>
        <v>0.30859862593559406</v>
      </c>
      <c r="AL94" s="650">
        <f t="shared" si="1614"/>
        <v>-1.2083243581888874E-2</v>
      </c>
      <c r="AM94" s="650">
        <f t="shared" si="1615"/>
        <v>-1.2349418412529883E-2</v>
      </c>
      <c r="AN94" s="656">
        <f>DATI!EH91/1000</f>
        <v>0</v>
      </c>
      <c r="AO94" s="657">
        <f>DATI!EI91/1000</f>
        <v>0</v>
      </c>
      <c r="AP94" s="657">
        <f>DATI!EJ91/1000</f>
        <v>0</v>
      </c>
      <c r="AQ94" s="657">
        <f>DATI!EK91/1000</f>
        <v>0</v>
      </c>
      <c r="AR94" s="657">
        <f>DATI!EL91/1000</f>
        <v>87.703999999999994</v>
      </c>
      <c r="AS94" s="657">
        <f>DATI!EM91/1000</f>
        <v>0</v>
      </c>
      <c r="AT94" s="657"/>
      <c r="AU94" s="658"/>
      <c r="AV94" s="658"/>
      <c r="AW94" s="657"/>
      <c r="AX94" s="658"/>
      <c r="AY94" s="658"/>
      <c r="AZ94" s="658"/>
      <c r="BA94" s="658"/>
      <c r="BB94" s="659">
        <f>DATI!DE91/1000</f>
        <v>112.315</v>
      </c>
      <c r="BC94" s="660">
        <f>DATI!DF91/1000</f>
        <v>377.58199999999999</v>
      </c>
      <c r="BD94" s="657">
        <f>DATI!DG91/1000</f>
        <v>134.05400400000002</v>
      </c>
      <c r="BE94" s="660">
        <f>DATI!DH91/1000</f>
        <v>45916.543982999996</v>
      </c>
      <c r="BF94" s="660">
        <f>DATI!DI91/1000</f>
        <v>101.84999900000001</v>
      </c>
      <c r="BG94" s="660">
        <f>DATI!DJ91/1000</f>
        <v>24036.489999999998</v>
      </c>
      <c r="BH94" s="660">
        <f>DATI!DK91/1000</f>
        <v>6010.0510009999989</v>
      </c>
      <c r="BI94" s="660">
        <f>DATI!DL91/1000</f>
        <v>8907.6049999999996</v>
      </c>
      <c r="BJ94" s="660">
        <f>DATI!DM91/1000</f>
        <v>221.82900000000001</v>
      </c>
      <c r="BK94" s="660">
        <f>DATI!DN91/1000</f>
        <v>109.18099900000001</v>
      </c>
      <c r="BL94" s="660">
        <f>DATI!DO91/1000</f>
        <v>72.063000000000002</v>
      </c>
      <c r="BM94" s="660">
        <f>DATI!DP91/1000</f>
        <v>19044.166999000001</v>
      </c>
      <c r="BN94" s="660">
        <f>DATI!DQ91/1000</f>
        <v>435.67400000000004</v>
      </c>
      <c r="BO94" s="660">
        <f>DATI!DR91/1000</f>
        <v>5247.5200020000002</v>
      </c>
      <c r="BP94" s="660">
        <f>DATI!DS91/1000</f>
        <v>2162.489</v>
      </c>
      <c r="BQ94" s="660">
        <f>DATI!DT91/1000</f>
        <v>46.243495999999993</v>
      </c>
      <c r="BR94" s="660">
        <f>DATI!DU91/1000</f>
        <v>72723.775000999987</v>
      </c>
      <c r="BS94" s="660">
        <f>DATI!DV91/1000</f>
        <v>47931.489972999996</v>
      </c>
      <c r="BT94" s="660">
        <f>DATI!DW91/1000</f>
        <v>9.4390000000000001</v>
      </c>
      <c r="BU94" s="660">
        <f>DATI!DX91/1000</f>
        <v>791.96100200000001</v>
      </c>
      <c r="BV94" s="661">
        <f>DATI!DY91/1000</f>
        <v>42021.464000000007</v>
      </c>
      <c r="BW94" s="662">
        <f>DATI!DZ91/1000</f>
        <v>129.530002</v>
      </c>
      <c r="BX94" s="663">
        <f>DATI!EA91/1000</f>
        <v>0.47700100000000001</v>
      </c>
      <c r="BY94" s="663">
        <f>DATI!EB91/1000</f>
        <v>1.2410000000000001</v>
      </c>
      <c r="BZ94" s="663">
        <f>DATI!EC91/1000</f>
        <v>0</v>
      </c>
      <c r="CA94" s="663">
        <f>DATI!ED91/1000</f>
        <v>0.6030009999999999</v>
      </c>
      <c r="CB94" s="663">
        <f>DATI!EE91/1000</f>
        <v>0.92900000000000005</v>
      </c>
      <c r="CC94" s="663">
        <f>DATI!EF91/1000</f>
        <v>1.203001</v>
      </c>
      <c r="CD94" s="664">
        <f>DATI!EG91/1000</f>
        <v>7.0999000000000007E-2</v>
      </c>
      <c r="CE94" s="662">
        <f t="shared" si="1471"/>
        <v>0.12608782533723709</v>
      </c>
      <c r="CF94" s="663">
        <f t="shared" si="1472"/>
        <v>0.42388365994288074</v>
      </c>
      <c r="CG94" s="663">
        <f t="shared" si="1473"/>
        <v>0.15049261311587306</v>
      </c>
      <c r="CH94" s="663">
        <f t="shared" si="1474"/>
        <v>51.547141324115813</v>
      </c>
      <c r="CI94" s="663">
        <f t="shared" si="1475"/>
        <v>0.11433953509780326</v>
      </c>
      <c r="CJ94" s="663">
        <f t="shared" si="1476"/>
        <v>26.984007059077108</v>
      </c>
      <c r="CK94" s="663">
        <f t="shared" si="1477"/>
        <v>6.7470441248450763</v>
      </c>
      <c r="CL94" s="663">
        <f t="shared" si="1478"/>
        <v>9.999915802992474</v>
      </c>
      <c r="CM94" s="663">
        <f t="shared" si="1479"/>
        <v>0.24903117310006645</v>
      </c>
      <c r="CN94" s="663">
        <f t="shared" si="1480"/>
        <v>0.12256951192678678</v>
      </c>
      <c r="CO94" s="663">
        <f t="shared" si="1481"/>
        <v>8.0899852711368167E-2</v>
      </c>
      <c r="CP94" s="663">
        <f t="shared" si="1482"/>
        <v>21.3794916285722</v>
      </c>
      <c r="CQ94" s="663">
        <f t="shared" si="1483"/>
        <v>0.48909929409228897</v>
      </c>
      <c r="CR94" s="663">
        <f t="shared" si="1484"/>
        <v>5.8910064146893468</v>
      </c>
      <c r="CS94" s="663">
        <f t="shared" si="1485"/>
        <v>2.4276680347744866</v>
      </c>
      <c r="CT94" s="663">
        <f t="shared" si="1486"/>
        <v>5.1914186409929397E-2</v>
      </c>
      <c r="CU94" s="663">
        <f t="shared" si="1487"/>
        <v>81.641656414464805</v>
      </c>
      <c r="CV94" s="663">
        <f t="shared" si="1488"/>
        <v>53.809173626578414</v>
      </c>
      <c r="CW94" s="663">
        <f t="shared" si="1489"/>
        <v>1.059647405385016E-2</v>
      </c>
      <c r="CX94" s="663">
        <f t="shared" si="1490"/>
        <v>0.88907661927684867</v>
      </c>
      <c r="CY94" s="664">
        <f t="shared" si="1491"/>
        <v>47.174420275537521</v>
      </c>
      <c r="CZ94" s="646">
        <f>DATI!AA91</f>
        <v>410657.25946100004</v>
      </c>
      <c r="DA94" s="647">
        <f t="shared" si="1492"/>
        <v>1125.0883820849317</v>
      </c>
      <c r="DB94" s="648">
        <f t="shared" si="1425"/>
        <v>461.01483153974999</v>
      </c>
      <c r="DC94" s="649">
        <f t="shared" si="1493"/>
        <v>1.2630543329856163</v>
      </c>
      <c r="DD94" s="665">
        <f t="shared" si="1632"/>
        <v>2.4033725370152761E-2</v>
      </c>
      <c r="DE94" s="666">
        <f t="shared" si="1494"/>
        <v>2.3757819529250442E-2</v>
      </c>
      <c r="DF94" s="647">
        <f t="shared" si="1633"/>
        <v>9637.9870610000798</v>
      </c>
      <c r="DG94" s="667">
        <f t="shared" si="1634"/>
        <v>10.698533343623694</v>
      </c>
      <c r="DH94" s="668">
        <f t="shared" si="1616"/>
        <v>8.7529237541871224E-2</v>
      </c>
      <c r="DI94" s="669">
        <f>DATI!AB91+DATI!AG91</f>
        <v>281280.75399258255</v>
      </c>
      <c r="DJ94" s="647">
        <f t="shared" si="1617"/>
        <v>770.63220271940429</v>
      </c>
      <c r="DK94" s="670">
        <f t="shared" si="1426"/>
        <v>315.77330347810266</v>
      </c>
      <c r="DL94" s="671">
        <f t="shared" si="1427"/>
        <v>0.86513233829617164</v>
      </c>
      <c r="DM94" s="672">
        <f t="shared" si="1635"/>
        <v>0.68495259127227404</v>
      </c>
      <c r="DN94" s="673">
        <f t="shared" si="1636"/>
        <v>4.5703309733871661E-3</v>
      </c>
      <c r="DO94" s="673">
        <f t="shared" si="1637"/>
        <v>3.0000000000000027E-3</v>
      </c>
      <c r="DP94" s="673">
        <f t="shared" si="1638"/>
        <v>2.8713898423005087E-2</v>
      </c>
      <c r="DQ94" s="673">
        <f t="shared" si="1639"/>
        <v>2.8436731601092363E-2</v>
      </c>
      <c r="DR94" s="674">
        <f t="shared" si="1640"/>
        <v>7851.2276453838567</v>
      </c>
      <c r="DS94" s="674">
        <f t="shared" si="1641"/>
        <v>8.7312718438377033</v>
      </c>
      <c r="DT94" s="675">
        <f t="shared" si="1642"/>
        <v>9.4552651015136005E-2</v>
      </c>
      <c r="DU94" s="676" t="str">
        <f>DATI!AI91</f>
        <v>20/20</v>
      </c>
      <c r="DV94" s="675">
        <f>DATI!AJ91/DATI!AK91</f>
        <v>1</v>
      </c>
      <c r="DW94" s="677">
        <f>DATI!AB91</f>
        <v>276325.70445799996</v>
      </c>
      <c r="DX94" s="647">
        <f t="shared" si="1496"/>
        <v>757.05672454246564</v>
      </c>
      <c r="DY94" s="678">
        <f t="shared" si="1428"/>
        <v>310.21063223869731</v>
      </c>
      <c r="DZ94" s="649">
        <f t="shared" si="1429"/>
        <v>0.84989214311971872</v>
      </c>
      <c r="EA94" s="672">
        <f t="shared" si="1643"/>
        <v>0.67288644749805648</v>
      </c>
      <c r="EB94" s="668">
        <f t="shared" si="1644"/>
        <v>9.9692162352549279E-3</v>
      </c>
      <c r="EC94" s="679">
        <f t="shared" si="1645"/>
        <v>129376.50546841748</v>
      </c>
      <c r="ED94" s="680">
        <f t="shared" si="1497"/>
        <v>354.45617936552736</v>
      </c>
      <c r="EE94" s="681">
        <f t="shared" si="1430"/>
        <v>145.24152806164733</v>
      </c>
      <c r="EF94" s="682">
        <f t="shared" si="1431"/>
        <v>0.39792199468944472</v>
      </c>
      <c r="EG94" s="683">
        <f t="shared" si="1498"/>
        <v>1.4003942094820044E-2</v>
      </c>
      <c r="EH94" s="683">
        <f t="shared" si="1499"/>
        <v>1.373073858267904E-2</v>
      </c>
      <c r="EI94" s="665">
        <f t="shared" si="1500"/>
        <v>0.31504740872772596</v>
      </c>
      <c r="EJ94" s="684">
        <f t="shared" si="1501"/>
        <v>1786.7594156162231</v>
      </c>
      <c r="EK94" s="684">
        <f t="shared" si="1502"/>
        <v>1.967261499785991</v>
      </c>
      <c r="EL94" s="646">
        <f>DATI!AD91</f>
        <v>98492.420001999999</v>
      </c>
      <c r="EM94" s="647">
        <f t="shared" si="1503"/>
        <v>269.84224658082189</v>
      </c>
      <c r="EN94" s="678">
        <f t="shared" si="1432"/>
        <v>110.57022704228262</v>
      </c>
      <c r="EO94" s="649">
        <f t="shared" si="1504"/>
        <v>0.30293212888296611</v>
      </c>
      <c r="EP94" s="665">
        <f t="shared" si="1646"/>
        <v>2.6505810201575327E-3</v>
      </c>
      <c r="EQ94" s="666">
        <f t="shared" si="1647"/>
        <v>2.3804364489058197E-3</v>
      </c>
      <c r="ER94" s="665">
        <f t="shared" si="1618"/>
        <v>7.0667635237227008E-2</v>
      </c>
      <c r="ES94" s="647">
        <f t="shared" si="1648"/>
        <v>260.3720020000037</v>
      </c>
      <c r="ET94" s="665">
        <f t="shared" si="1505"/>
        <v>0.23984093239036916</v>
      </c>
      <c r="EU94" s="667">
        <f t="shared" si="1649"/>
        <v>0.26258034279648257</v>
      </c>
      <c r="EV94" s="646">
        <f>DATI!AE91</f>
        <v>26051.015001000003</v>
      </c>
      <c r="EW94" s="647">
        <f t="shared" si="1506"/>
        <v>71.372643838356169</v>
      </c>
      <c r="EX94" s="678">
        <f t="shared" si="1433"/>
        <v>29.245566748019687</v>
      </c>
      <c r="EY94" s="649">
        <f t="shared" si="1434"/>
        <v>8.0124840405533387E-2</v>
      </c>
      <c r="EZ94" s="665">
        <f t="shared" si="1650"/>
        <v>4.8255978469723031E-3</v>
      </c>
      <c r="FA94" s="666">
        <f t="shared" si="1651"/>
        <v>4.5548672600143128E-3</v>
      </c>
      <c r="FB94" s="647">
        <f t="shared" si="1652"/>
        <v>125.10800100000415</v>
      </c>
      <c r="FC94" s="667">
        <f t="shared" si="1653"/>
        <v>0.1326056732415779</v>
      </c>
      <c r="FD94" s="647">
        <f>DATI!AG91</f>
        <v>4955.0495345826102</v>
      </c>
      <c r="FE94" s="665">
        <f t="shared" si="1507"/>
        <v>1.2066143774217608E-2</v>
      </c>
      <c r="FF94" s="647">
        <f t="shared" si="1654"/>
        <v>21095.965466417394</v>
      </c>
      <c r="FG94" s="665">
        <f t="shared" si="1619"/>
        <v>2.3682895508614358E-2</v>
      </c>
      <c r="FH94" s="646">
        <f>DATI!AF91</f>
        <v>9788.1200000000008</v>
      </c>
      <c r="FI94" s="647">
        <f t="shared" si="1620"/>
        <v>26.816767123287672</v>
      </c>
      <c r="FJ94" s="673">
        <f t="shared" si="1508"/>
        <v>2.3835253790100295E-2</v>
      </c>
      <c r="FK94" s="673">
        <f t="shared" si="1621"/>
        <v>1.0707085643055111E-2</v>
      </c>
      <c r="FL94" s="685">
        <f>DATI!AL91</f>
        <v>2767.4808350110052</v>
      </c>
      <c r="FM94" s="686" t="str">
        <f>DATI!AM91</f>
        <v>11/11</v>
      </c>
      <c r="FN94" s="687">
        <f>DATI!AN91/DATI!AO91</f>
        <v>1</v>
      </c>
      <c r="FO94" s="650">
        <f t="shared" si="1622"/>
        <v>0.2827387521823399</v>
      </c>
      <c r="FP94" s="688">
        <f t="shared" si="1509"/>
        <v>6.739149914562345E-3</v>
      </c>
      <c r="FQ94" s="650">
        <f t="shared" si="1623"/>
        <v>-0.2198570035701542</v>
      </c>
      <c r="FR94" s="646">
        <f>DATI!AP91</f>
        <v>19148.95999900001</v>
      </c>
      <c r="FS94" s="689">
        <f>DATI!AQ91</f>
        <v>14.641999999999999</v>
      </c>
      <c r="FT94" s="689">
        <f>DATI!AR91</f>
        <v>11453.767000000003</v>
      </c>
      <c r="FU94" s="659">
        <f>DATI!AS91/1000</f>
        <v>137.26900000000001</v>
      </c>
      <c r="FV94" s="660">
        <f>DATI!AT91/1000</f>
        <v>377.98200000000003</v>
      </c>
      <c r="FW94" s="660">
        <f>DATI!AU91/1000</f>
        <v>24.084003000000003</v>
      </c>
      <c r="FX94" s="660">
        <f>DATI!AV91/1000</f>
        <v>45914.293982999996</v>
      </c>
      <c r="FY94" s="660">
        <f>DATI!AW91/1000</f>
        <v>101.849999</v>
      </c>
      <c r="FZ94" s="660">
        <f>DATI!AX91/1000</f>
        <v>24036.489999999998</v>
      </c>
      <c r="GA94" s="660">
        <f>DATI!AY91/1000</f>
        <v>6010.0510009999989</v>
      </c>
      <c r="GB94" s="660">
        <f>DATI!AZ91/1000</f>
        <v>8883.0550000000003</v>
      </c>
      <c r="GC94" s="660">
        <f>DATI!BA91/1000</f>
        <v>221.82900000000001</v>
      </c>
      <c r="GD94" s="660">
        <f>DATI!BB91/1000</f>
        <v>130.820999</v>
      </c>
      <c r="GE94" s="660">
        <f>DATI!BC91/1000</f>
        <v>72.063000000000002</v>
      </c>
      <c r="GF94" s="660">
        <f>DATI!BD91/1000</f>
        <v>19044.166999000001</v>
      </c>
      <c r="GG94" s="660">
        <f>DATI!BE91/1000</f>
        <v>435.67400000000004</v>
      </c>
      <c r="GH94" s="660">
        <f>DATI!BF91/1000</f>
        <v>5247.5200020000002</v>
      </c>
      <c r="GI94" s="660">
        <f>DATI!BG91/1000</f>
        <v>1.694</v>
      </c>
      <c r="GJ94" s="660">
        <f>DATI!BH91/1000</f>
        <v>2162.489</v>
      </c>
      <c r="GK94" s="660">
        <f>DATI!BI91/1000</f>
        <v>46.243495999999993</v>
      </c>
      <c r="GL94" s="660">
        <f>DATI!BJ91/1000</f>
        <v>72723.775000999987</v>
      </c>
      <c r="GM94" s="660">
        <f>DATI!BK91/1000</f>
        <v>47931.489973000003</v>
      </c>
      <c r="GN94" s="660">
        <f>DATI!BL91/1000</f>
        <v>9.4390000000000001</v>
      </c>
      <c r="GO94" s="660">
        <f>DATI!BM91/1000</f>
        <v>791.96100200000001</v>
      </c>
      <c r="GP94" s="661">
        <f>DATI!BN91/1000</f>
        <v>42021.464000000007</v>
      </c>
      <c r="GQ94" s="662">
        <f>DATI!BO91/1000</f>
        <v>19.560001000000003</v>
      </c>
      <c r="GR94" s="663">
        <f>DATI!BP91/1000</f>
        <v>0.47700100000000001</v>
      </c>
      <c r="GS94" s="663">
        <f>DATI!BQ91/1000</f>
        <v>1.2410000000000001</v>
      </c>
      <c r="GT94" s="663">
        <f>DATI!BR91/1000</f>
        <v>0</v>
      </c>
      <c r="GU94" s="663">
        <f>DATI!BS91/1000</f>
        <v>0.6030009999999999</v>
      </c>
      <c r="GV94" s="663">
        <f>DATI!BT91/1000</f>
        <v>0.92900000000000005</v>
      </c>
      <c r="GW94" s="663">
        <f>DATI!BU91/1000</f>
        <v>1.203001</v>
      </c>
      <c r="GX94" s="664">
        <f>DATI!BV91/1000</f>
        <v>7.0998999999999993E-2</v>
      </c>
      <c r="GY94" s="662">
        <f t="shared" si="1514"/>
        <v>0.15410185368131771</v>
      </c>
      <c r="GZ94" s="663">
        <f t="shared" si="1515"/>
        <v>0.42433271064968658</v>
      </c>
      <c r="HA94" s="663">
        <f t="shared" si="1516"/>
        <v>2.7037346424658278E-2</v>
      </c>
      <c r="HB94" s="663">
        <f t="shared" si="1517"/>
        <v>51.544615413890028</v>
      </c>
      <c r="HC94" s="663">
        <f t="shared" si="1518"/>
        <v>0.11433953509780324</v>
      </c>
      <c r="HD94" s="663">
        <f t="shared" si="1519"/>
        <v>26.984007059077108</v>
      </c>
      <c r="HE94" s="663">
        <f t="shared" si="1520"/>
        <v>6.7470441248450763</v>
      </c>
      <c r="HF94" s="663">
        <f t="shared" si="1521"/>
        <v>9.9723553158622664</v>
      </c>
      <c r="HG94" s="663">
        <f t="shared" si="1522"/>
        <v>0.24903117310006645</v>
      </c>
      <c r="HH94" s="663">
        <f t="shared" si="1523"/>
        <v>0.14686315516498122</v>
      </c>
      <c r="HI94" s="663">
        <f t="shared" si="1524"/>
        <v>8.0899852711368167E-2</v>
      </c>
      <c r="HJ94" s="663">
        <f t="shared" si="1525"/>
        <v>21.3794916285722</v>
      </c>
      <c r="HK94" s="663">
        <f t="shared" si="1526"/>
        <v>0.48909929409228897</v>
      </c>
      <c r="HL94" s="663">
        <f t="shared" si="1527"/>
        <v>5.8910064146893468</v>
      </c>
      <c r="HM94" s="663">
        <f t="shared" si="1528"/>
        <v>1.9017297433226159E-3</v>
      </c>
      <c r="HN94" s="663">
        <f t="shared" si="1529"/>
        <v>2.4276680347744866</v>
      </c>
      <c r="HO94" s="663">
        <f t="shared" si="1530"/>
        <v>5.1914186409929397E-2</v>
      </c>
      <c r="HP94" s="663">
        <f t="shared" si="1531"/>
        <v>81.641656414464805</v>
      </c>
      <c r="HQ94" s="663">
        <f t="shared" si="1532"/>
        <v>53.809173626578421</v>
      </c>
      <c r="HR94" s="663">
        <f t="shared" si="1533"/>
        <v>1.059647405385016E-2</v>
      </c>
      <c r="HS94" s="663">
        <f t="shared" si="1533"/>
        <v>0.88907661927684867</v>
      </c>
      <c r="HT94" s="664">
        <f t="shared" si="1534"/>
        <v>47.174420275537521</v>
      </c>
      <c r="HU94" s="690">
        <f t="shared" si="1624"/>
        <v>129377.25546841737</v>
      </c>
      <c r="HV94" s="691">
        <f t="shared" si="1625"/>
        <v>100473.30000199999</v>
      </c>
      <c r="HW94" s="692">
        <f t="shared" si="1655"/>
        <v>10780.01</v>
      </c>
      <c r="HX94" s="693">
        <f>DATI!CQ91</f>
        <v>10780.01</v>
      </c>
      <c r="HY94" s="693">
        <f>DATI!CT91</f>
        <v>0</v>
      </c>
      <c r="HZ94" s="694">
        <f t="shared" si="1535"/>
        <v>-0.15995021399449313</v>
      </c>
      <c r="IA94" s="694">
        <f t="shared" si="1536"/>
        <v>2.6250625677844065E-2</v>
      </c>
      <c r="IB94" s="665">
        <f t="shared" si="1626"/>
        <v>8.3322296186995076E-2</v>
      </c>
      <c r="IC94" s="693">
        <f>DATI!CV91</f>
        <v>3730.6256083440749</v>
      </c>
      <c r="ID94" s="695">
        <f t="shared" si="1627"/>
        <v>14510.635608344075</v>
      </c>
      <c r="IE94" s="696">
        <f t="shared" si="1537"/>
        <v>3.5335149383185674E-2</v>
      </c>
      <c r="IF94" s="696">
        <f t="shared" si="1538"/>
        <v>0.1121575469800123</v>
      </c>
      <c r="IG94" s="692">
        <f t="shared" si="1656"/>
        <v>10780.010000000002</v>
      </c>
      <c r="IH94" s="673">
        <f t="shared" si="1435"/>
        <v>2.5471715262988932E-2</v>
      </c>
      <c r="II94" s="693">
        <f>DATI!CX91</f>
        <v>10780.010000000002</v>
      </c>
      <c r="IJ94" s="693">
        <f>DATI!DA91</f>
        <v>0</v>
      </c>
      <c r="IK94" s="698">
        <f>DATI!CS91</f>
        <v>65879.871979480056</v>
      </c>
      <c r="IL94" s="677">
        <f t="shared" si="1628"/>
        <v>52492.53197948006</v>
      </c>
      <c r="IM94" s="677">
        <f t="shared" si="1629"/>
        <v>23322.391567582199</v>
      </c>
      <c r="IN94" s="665">
        <f t="shared" si="1540"/>
        <v>0.12782565209824387</v>
      </c>
      <c r="IO94" s="665">
        <f t="shared" si="1541"/>
        <v>0.40573230425570556</v>
      </c>
      <c r="IP94" s="692">
        <f t="shared" si="1657"/>
        <v>29171.02000199999</v>
      </c>
      <c r="IQ94" s="673">
        <f t="shared" si="1436"/>
        <v>6.8927200941548139E-2</v>
      </c>
      <c r="IR94" s="693">
        <f>DATI!CZ91</f>
        <v>42558.360001999994</v>
      </c>
      <c r="IS94" s="677">
        <f t="shared" si="1658"/>
        <v>66104.713488937312</v>
      </c>
      <c r="IT94" s="698">
        <f>DATI!CR91</f>
        <v>52717.373488937308</v>
      </c>
      <c r="IU94" s="700">
        <f>DATI!CU91</f>
        <v>13387.34</v>
      </c>
      <c r="IV94" s="665">
        <f t="shared" si="1543"/>
        <v>5.542123685911711E-2</v>
      </c>
      <c r="IW94" s="673">
        <f t="shared" si="1544"/>
        <v>0.16097295729217531</v>
      </c>
      <c r="IX94" s="665">
        <f t="shared" si="1545"/>
        <v>0.51094539955729945</v>
      </c>
      <c r="IY94" s="698">
        <f>DATI!CW91</f>
        <v>25439.514803553786</v>
      </c>
      <c r="IZ94" s="701">
        <f t="shared" si="1630"/>
        <v>91544.228292491098</v>
      </c>
      <c r="JA94" s="702">
        <f t="shared" si="1546"/>
        <v>0.22292124681454711</v>
      </c>
      <c r="JB94" s="702">
        <f t="shared" si="1547"/>
        <v>0.70757590243393442</v>
      </c>
      <c r="JC94" s="703">
        <f t="shared" si="1659"/>
        <v>60522.27</v>
      </c>
      <c r="JD94" s="673">
        <f t="shared" si="1437"/>
        <v>0.14300599243504752</v>
      </c>
      <c r="JE94" s="693">
        <f>DATI!CY91</f>
        <v>47134.929999999993</v>
      </c>
      <c r="JF94" s="693">
        <f>DATI!DB91</f>
        <v>13387.340000000002</v>
      </c>
      <c r="JG94" s="669">
        <f t="shared" si="1549"/>
        <v>271784.83418489544</v>
      </c>
      <c r="JH94" s="649">
        <f t="shared" si="1438"/>
        <v>305.11292972456965</v>
      </c>
      <c r="JI94" s="672">
        <f t="shared" si="1550"/>
        <v>0.66182888022391517</v>
      </c>
      <c r="JJ94" s="686" t="str">
        <f>DATI!CN91</f>
        <v>4/6</v>
      </c>
      <c r="JK94" s="687">
        <f>DATI!CO91/DATI!CP91</f>
        <v>0.93534686041801907</v>
      </c>
      <c r="JL94" s="704">
        <f t="shared" si="1551"/>
        <v>2.3720155021140884E-2</v>
      </c>
      <c r="JM94" s="705">
        <f t="shared" si="1552"/>
        <v>-3.0621095891982913E-4</v>
      </c>
      <c r="JN94" s="706">
        <f t="shared" si="1553"/>
        <v>337889.54767383274</v>
      </c>
      <c r="JO94" s="677">
        <f t="shared" si="1554"/>
        <v>363329.06247738656</v>
      </c>
      <c r="JP94" s="672">
        <f t="shared" si="1555"/>
        <v>0.82280183751609037</v>
      </c>
      <c r="JQ94" s="673">
        <f t="shared" si="1556"/>
        <v>4.5845051994030106E-3</v>
      </c>
      <c r="JR94" s="707">
        <f t="shared" si="1557"/>
        <v>0.88475012703846234</v>
      </c>
      <c r="JS94" s="668">
        <f t="shared" si="1558"/>
        <v>1.1071207339657829E-2</v>
      </c>
      <c r="JT94" s="659">
        <f>DATI!BW91</f>
        <v>43627.151767651252</v>
      </c>
      <c r="JU94" s="660">
        <f>DATI!BX91</f>
        <v>42345.947121509183</v>
      </c>
      <c r="JV94" s="660">
        <f>DATI!BY91</f>
        <v>20351.057777842943</v>
      </c>
      <c r="JW94" s="660">
        <f>DATI!BZ91</f>
        <v>72723.775000999987</v>
      </c>
      <c r="JX94" s="660">
        <f>DATI!CA91</f>
        <v>47931.489972999996</v>
      </c>
      <c r="JY94" s="660">
        <f>DATI!CB91</f>
        <v>22839.585669796852</v>
      </c>
      <c r="JZ94" s="660">
        <f>DATI!CC91</f>
        <v>6179.5707032518594</v>
      </c>
      <c r="KA94" s="660">
        <f>DATI!CD91</f>
        <v>48.556300352604595</v>
      </c>
      <c r="KB94" s="660">
        <f>DATI!CE91</f>
        <v>4722.7678766893741</v>
      </c>
      <c r="KC94" s="660">
        <f>DATI!CF91</f>
        <v>0</v>
      </c>
      <c r="KD94" s="660">
        <f>DATI!CG91</f>
        <v>980.59300199999996</v>
      </c>
      <c r="KE94" s="660">
        <f>DATI!CH91</f>
        <v>134.5236226181984</v>
      </c>
      <c r="KF94" s="660">
        <f>DATI!CI91</f>
        <v>128.20458151521257</v>
      </c>
      <c r="KG94" s="660">
        <f>DATI!CJ91</f>
        <v>217.39242423105239</v>
      </c>
      <c r="KH94" s="660">
        <f>DATI!CK91</f>
        <v>1946.2400484422451</v>
      </c>
      <c r="KI94" s="660">
        <f>DATI!CL91</f>
        <v>866.0409474010421</v>
      </c>
      <c r="KJ94" s="708">
        <f t="shared" si="1439"/>
        <v>48.97700834297062</v>
      </c>
      <c r="KK94" s="709">
        <f t="shared" si="1560"/>
        <v>-7.917310346220733E-3</v>
      </c>
      <c r="KL94" s="710">
        <f t="shared" si="1440"/>
        <v>47.538693713188152</v>
      </c>
      <c r="KM94" s="709">
        <f t="shared" si="1561"/>
        <v>2.5692097167734042E-2</v>
      </c>
      <c r="KN94" s="710">
        <f t="shared" si="1441"/>
        <v>22.846642198465755</v>
      </c>
      <c r="KO94" s="709">
        <f t="shared" si="1562"/>
        <v>6.4436700770435201E-2</v>
      </c>
      <c r="KP94" s="710">
        <f t="shared" si="1442"/>
        <v>81.641656414464805</v>
      </c>
      <c r="KQ94" s="709">
        <f t="shared" si="1563"/>
        <v>3.4959210623789351E-2</v>
      </c>
      <c r="KR94" s="710">
        <f t="shared" si="1443"/>
        <v>53.809173626578414</v>
      </c>
      <c r="KS94" s="709">
        <f t="shared" si="1564"/>
        <v>4.6071629336851036E-2</v>
      </c>
      <c r="KT94" s="710">
        <f t="shared" si="1444"/>
        <v>25.640330220435455</v>
      </c>
      <c r="KU94" s="709">
        <f t="shared" si="1565"/>
        <v>7.6403463568027463E-2</v>
      </c>
      <c r="KV94" s="710">
        <f t="shared" si="1445"/>
        <v>6.9373514801293483</v>
      </c>
      <c r="KW94" s="709">
        <f t="shared" si="1566"/>
        <v>2.8195973589976206E-2</v>
      </c>
      <c r="KX94" s="710">
        <f t="shared" si="1446"/>
        <v>5.4510602483031044E-2</v>
      </c>
      <c r="KY94" s="709">
        <f t="shared" si="1567"/>
        <v>-0.30636966788889791</v>
      </c>
      <c r="KZ94" s="710">
        <f t="shared" si="1447"/>
        <v>5.3019056327678751</v>
      </c>
      <c r="LA94" s="709">
        <f t="shared" si="1568"/>
        <v>2.6789978227732075E-2</v>
      </c>
      <c r="LB94" s="711" t="s">
        <v>177</v>
      </c>
      <c r="LC94" s="712" t="s">
        <v>177</v>
      </c>
      <c r="LD94" s="710">
        <f t="shared" si="1448"/>
        <v>1.1008399515923337</v>
      </c>
      <c r="LE94" s="709">
        <f t="shared" si="1569"/>
        <v>7.2417271516762249E-2</v>
      </c>
      <c r="LF94" s="710">
        <f t="shared" si="1449"/>
        <v>0.15101981954695093</v>
      </c>
      <c r="LG94" s="709">
        <f t="shared" si="1570"/>
        <v>3.7417037754958013E-2</v>
      </c>
      <c r="LH94" s="710">
        <f t="shared" si="1450"/>
        <v>0.14392589486287402</v>
      </c>
      <c r="LI94" s="709">
        <f t="shared" si="1571"/>
        <v>-2.462019552409685E-2</v>
      </c>
      <c r="LJ94" s="710">
        <f t="shared" si="1451"/>
        <v>0.24405055438795781</v>
      </c>
      <c r="LK94" s="709">
        <f t="shared" si="1572"/>
        <v>8.0786233974689346E-3</v>
      </c>
      <c r="LL94" s="710">
        <f t="shared" si="1452"/>
        <v>2.1849011734169221</v>
      </c>
      <c r="LM94" s="709">
        <f t="shared" si="1573"/>
        <v>3.5042324949217295E-2</v>
      </c>
      <c r="LN94" s="710">
        <f t="shared" si="1453"/>
        <v>0.97224074888303358</v>
      </c>
      <c r="LO94" s="713">
        <f t="shared" si="1574"/>
        <v>-0.16219806025017372</v>
      </c>
      <c r="LP94" s="714">
        <f t="shared" si="1575"/>
        <v>0.10623738108249492</v>
      </c>
      <c r="LQ94" s="715">
        <f t="shared" si="1576"/>
        <v>0.10311749310626947</v>
      </c>
      <c r="LR94" s="715">
        <f t="shared" si="1577"/>
        <v>4.9557282402737303E-2</v>
      </c>
      <c r="LS94" s="715">
        <f t="shared" si="1578"/>
        <v>0.17709117110568584</v>
      </c>
      <c r="LT94" s="715">
        <f t="shared" si="1579"/>
        <v>0.11671896421826687</v>
      </c>
      <c r="LU94" s="715">
        <f t="shared" si="1580"/>
        <v>5.561714822666107E-2</v>
      </c>
      <c r="LV94" s="715">
        <f t="shared" si="1581"/>
        <v>1.5048000640151184E-2</v>
      </c>
      <c r="LW94" s="715">
        <f t="shared" si="1582"/>
        <v>1.1824045291768662E-4</v>
      </c>
      <c r="LX94" s="716">
        <f t="shared" si="1583"/>
        <v>1.1500509896959202E-2</v>
      </c>
      <c r="LY94" s="717" t="s">
        <v>177</v>
      </c>
      <c r="LZ94" s="716">
        <f t="shared" si="1584"/>
        <v>2.3878623338768139E-3</v>
      </c>
      <c r="MA94" s="716">
        <f t="shared" si="1585"/>
        <v>3.2758126033073101E-4</v>
      </c>
      <c r="MB94" s="716">
        <f t="shared" si="1586"/>
        <v>3.1219363243081328E-4</v>
      </c>
      <c r="MC94" s="716">
        <f t="shared" si="1587"/>
        <v>5.2937679591099024E-4</v>
      </c>
      <c r="MD94" s="716">
        <f t="shared" si="1588"/>
        <v>4.7393294617432153E-3</v>
      </c>
      <c r="ME94" s="716">
        <f t="shared" si="1589"/>
        <v>2.1089142525758508E-3</v>
      </c>
      <c r="MF94" s="714">
        <f t="shared" si="1590"/>
        <v>0.15788307444370361</v>
      </c>
      <c r="MG94" s="715">
        <f t="shared" si="1591"/>
        <v>0.1532465001928387</v>
      </c>
      <c r="MH94" s="715">
        <f t="shared" si="1592"/>
        <v>7.3648804470653931E-2</v>
      </c>
      <c r="MI94" s="715">
        <f t="shared" si="1593"/>
        <v>0.26318136108128015</v>
      </c>
      <c r="MJ94" s="715">
        <f t="shared" si="1594"/>
        <v>0.17346012042931505</v>
      </c>
      <c r="MK94" s="715">
        <f t="shared" si="1595"/>
        <v>8.2654582260436607E-2</v>
      </c>
      <c r="ML94" s="715">
        <f t="shared" si="1596"/>
        <v>2.2363358180422628E-2</v>
      </c>
      <c r="MM94" s="715">
        <f t="shared" si="1597"/>
        <v>1.7572125781003807E-4</v>
      </c>
      <c r="MN94" s="716">
        <f t="shared" si="1598"/>
        <v>1.7091308555434118E-2</v>
      </c>
      <c r="MO94" s="717" t="s">
        <v>177</v>
      </c>
      <c r="MP94" s="716">
        <f t="shared" si="1599"/>
        <v>3.5486854323718729E-3</v>
      </c>
      <c r="MQ94" s="716">
        <f t="shared" si="1600"/>
        <v>4.8682992732094988E-4</v>
      </c>
      <c r="MR94" s="716">
        <f t="shared" si="1601"/>
        <v>4.6396183723363668E-4</v>
      </c>
      <c r="MS94" s="716">
        <f t="shared" si="1602"/>
        <v>7.8672530540529171E-4</v>
      </c>
      <c r="MT94" s="716">
        <f t="shared" si="1603"/>
        <v>7.0432826807035722E-3</v>
      </c>
      <c r="MU94" s="716">
        <f t="shared" si="1604"/>
        <v>3.1341309672936191E-3</v>
      </c>
      <c r="MV94" s="669">
        <f t="shared" si="1454"/>
        <v>284076.16584489547</v>
      </c>
      <c r="MW94" s="649">
        <f t="shared" si="1455"/>
        <v>305.11292972456965</v>
      </c>
      <c r="MX94" s="707">
        <f t="shared" si="1456"/>
        <v>0.67123381234366175</v>
      </c>
      <c r="MY94" s="1473"/>
      <c r="MZ94" s="666"/>
      <c r="NA94" s="1474"/>
      <c r="NB94" s="706">
        <f t="shared" si="1605"/>
        <v>350180.87933383277</v>
      </c>
      <c r="NC94" s="698">
        <f t="shared" si="1606"/>
        <v>375620.39413738658</v>
      </c>
      <c r="ND94" s="672">
        <f t="shared" si="1457"/>
        <v>0.82743036870415443</v>
      </c>
      <c r="NE94" s="718">
        <f t="shared" si="1458"/>
        <v>0.88754052421465157</v>
      </c>
    </row>
    <row r="95" spans="1:369" s="398" customFormat="1" ht="9" thickBot="1" x14ac:dyDescent="0.25">
      <c r="A95" s="957">
        <v>2017</v>
      </c>
      <c r="B95" s="958">
        <f>SUM(B96:B107)</f>
        <v>1523</v>
      </c>
      <c r="C95" s="1521">
        <f>SUM(DATI!F93:F104)/SUM(DATI!E93:E104)</f>
        <v>0.99933818663136997</v>
      </c>
      <c r="D95" s="959">
        <f>SUM(D96:D107)</f>
        <v>10036258</v>
      </c>
      <c r="E95" s="960">
        <f>D95/$D$95</f>
        <v>1</v>
      </c>
      <c r="F95" s="961">
        <f t="shared" ref="F95:F107" si="1660">+(D95-D108)/D108</f>
        <v>1.7059304137689703E-3</v>
      </c>
      <c r="G95" s="962">
        <f>SUM(G96:G107)</f>
        <v>4684043.3541900003</v>
      </c>
      <c r="H95" s="963">
        <f t="shared" si="1418"/>
        <v>12832.995490931507</v>
      </c>
      <c r="I95" s="964">
        <f t="shared" si="1419"/>
        <v>466.71213057595776</v>
      </c>
      <c r="J95" s="965">
        <f t="shared" ref="J95:J107" si="1661">+I95/365</f>
        <v>1.2786633714409801</v>
      </c>
      <c r="K95" s="966">
        <f t="shared" si="1420"/>
        <v>-1.6060827250715039E-2</v>
      </c>
      <c r="L95" s="966">
        <f>+(I95-I108)/I108</f>
        <v>-1.7736500428968308E-2</v>
      </c>
      <c r="M95" s="967">
        <f t="shared" ref="M95:M107" si="1662">G95/$G$95</f>
        <v>1</v>
      </c>
      <c r="N95" s="963">
        <f>SUM(N96:N107)</f>
        <v>1406532.3620800001</v>
      </c>
      <c r="O95" s="963"/>
      <c r="P95" s="963">
        <f t="shared" ref="P95:X95" si="1663">SUM(P96:P107)</f>
        <v>242999.60148900002</v>
      </c>
      <c r="Q95" s="963">
        <f t="shared" si="1663"/>
        <v>234914.554748</v>
      </c>
      <c r="R95" s="963">
        <f t="shared" si="1663"/>
        <v>8082.5097400000004</v>
      </c>
      <c r="S95" s="963">
        <f t="shared" ref="S95" si="1664">SUM(S96:S107)</f>
        <v>2.5370010000027463</v>
      </c>
      <c r="T95" s="963">
        <f t="shared" si="1663"/>
        <v>123977.3241</v>
      </c>
      <c r="U95" s="963">
        <f t="shared" si="1663"/>
        <v>117544.284</v>
      </c>
      <c r="V95" s="963">
        <f t="shared" si="1663"/>
        <v>6433.0401000000002</v>
      </c>
      <c r="W95" s="968">
        <f t="shared" ref="W95" si="1665">SUM(W96:W107)</f>
        <v>9.3614005436393199E-13</v>
      </c>
      <c r="X95" s="969">
        <f t="shared" si="1663"/>
        <v>2774996.856621</v>
      </c>
      <c r="Y95" s="963">
        <f t="shared" ref="Y95" si="1666">SUM(Y96:Y107)</f>
        <v>150471.87476000004</v>
      </c>
      <c r="Z95" s="963">
        <f t="shared" ref="Z95:AC95" si="1667">SUM(Z96:Z107)</f>
        <v>103021.15289999999</v>
      </c>
      <c r="AA95" s="963">
        <f t="shared" si="1667"/>
        <v>29512.850000000006</v>
      </c>
      <c r="AB95" s="963">
        <f t="shared" si="1667"/>
        <v>3003.2069999999999</v>
      </c>
      <c r="AC95" s="963">
        <f t="shared" si="1667"/>
        <v>3262992.9052690002</v>
      </c>
      <c r="AD95" s="964">
        <f t="shared" si="1421"/>
        <v>325.12046873137376</v>
      </c>
      <c r="AE95" s="966">
        <f>+(AC95-AC108)/AC108</f>
        <v>4.1159110849461854E-3</v>
      </c>
      <c r="AF95" s="966">
        <f>+(AD95-AD108)/AD108</f>
        <v>2.4058764134317605E-3</v>
      </c>
      <c r="AG95" s="970">
        <f t="shared" si="1422"/>
        <v>0.6966188522465675</v>
      </c>
      <c r="AH95" s="971">
        <f t="shared" ref="AH95" si="1668">SUM(AH96:AH107)</f>
        <v>1421047.9119200003</v>
      </c>
      <c r="AI95" s="963">
        <f>AH95/365</f>
        <v>3893.2819504657546</v>
      </c>
      <c r="AJ95" s="964">
        <f t="shared" si="1423"/>
        <v>141.59140906102655</v>
      </c>
      <c r="AK95" s="965">
        <f t="shared" si="1424"/>
        <v>0.38792166866034672</v>
      </c>
      <c r="AL95" s="966">
        <f>(AH95-AH108)/AH108</f>
        <v>-5.9458772037484474E-2</v>
      </c>
      <c r="AM95" s="966">
        <f>(AJ95-AJ108)/AJ108</f>
        <v>-6.1060537423381869E-2</v>
      </c>
      <c r="AN95" s="972">
        <f>SUM(AN96:AN107)</f>
        <v>2639.002</v>
      </c>
      <c r="AO95" s="973">
        <f t="shared" ref="AO95:AQ95" si="1669">SUM(AO96:AO107)</f>
        <v>90.736999999999995</v>
      </c>
      <c r="AP95" s="973"/>
      <c r="AQ95" s="973">
        <f t="shared" si="1669"/>
        <v>127.6</v>
      </c>
      <c r="AR95" s="973">
        <f t="shared" ref="AR95" si="1670">SUM(AR96:AR107)</f>
        <v>145.86799999999999</v>
      </c>
      <c r="AS95" s="973"/>
      <c r="AT95" s="973"/>
      <c r="AU95" s="974"/>
      <c r="AV95" s="974"/>
      <c r="AW95" s="973"/>
      <c r="AX95" s="974"/>
      <c r="AY95" s="974"/>
      <c r="AZ95" s="974"/>
      <c r="BA95" s="974"/>
      <c r="BB95" s="975">
        <f t="shared" ref="BB95:BR95" si="1671">SUM(BB96:BB107)</f>
        <v>859.43984899999998</v>
      </c>
      <c r="BC95" s="976">
        <f t="shared" si="1671"/>
        <v>4054.0819999999999</v>
      </c>
      <c r="BD95" s="977">
        <f t="shared" si="1671"/>
        <v>467.33988099999999</v>
      </c>
      <c r="BE95" s="976">
        <f t="shared" si="1671"/>
        <v>534439.65750999993</v>
      </c>
      <c r="BF95" s="976">
        <f t="shared" si="1671"/>
        <v>1056.020291</v>
      </c>
      <c r="BG95" s="976">
        <f t="shared" si="1671"/>
        <v>194121.23568899999</v>
      </c>
      <c r="BH95" s="976">
        <f t="shared" si="1671"/>
        <v>49785.694288999999</v>
      </c>
      <c r="BI95" s="976">
        <f t="shared" si="1671"/>
        <v>214633.826</v>
      </c>
      <c r="BJ95" s="976">
        <f t="shared" si="1671"/>
        <v>2288.7713890000005</v>
      </c>
      <c r="BK95" s="976">
        <f t="shared" si="1671"/>
        <v>650.38578100000007</v>
      </c>
      <c r="BL95" s="976">
        <f t="shared" si="1671"/>
        <v>906.5910100000001</v>
      </c>
      <c r="BM95" s="976">
        <f t="shared" si="1671"/>
        <v>199420.81310000003</v>
      </c>
      <c r="BN95" s="976">
        <f t="shared" si="1671"/>
        <v>2170.2080900000001</v>
      </c>
      <c r="BO95" s="976">
        <f t="shared" si="1671"/>
        <v>46132.977020999999</v>
      </c>
      <c r="BP95" s="976">
        <f t="shared" si="1671"/>
        <v>26576.292999999998</v>
      </c>
      <c r="BQ95" s="976">
        <f t="shared" si="1671"/>
        <v>1336.4355099999998</v>
      </c>
      <c r="BR95" s="976">
        <f t="shared" si="1671"/>
        <v>737643.72400100005</v>
      </c>
      <c r="BS95" s="976">
        <f>SUM(BS96:BS107)</f>
        <v>437115.66337000002</v>
      </c>
      <c r="BT95" s="977">
        <f t="shared" ref="BT95:CD95" si="1672">SUM(BT96:BT107)</f>
        <v>109.11799999999999</v>
      </c>
      <c r="BU95" s="976">
        <f t="shared" si="1672"/>
        <v>5304.800830000001</v>
      </c>
      <c r="BV95" s="978">
        <f t="shared" si="1672"/>
        <v>315923.78000999999</v>
      </c>
      <c r="BW95" s="972">
        <f t="shared" si="1672"/>
        <v>459.74688100000003</v>
      </c>
      <c r="BX95" s="973">
        <f t="shared" si="1672"/>
        <v>0.314</v>
      </c>
      <c r="BY95" s="973">
        <f t="shared" si="1672"/>
        <v>2.0129999999999999</v>
      </c>
      <c r="BZ95" s="973">
        <f t="shared" si="1672"/>
        <v>1.97</v>
      </c>
      <c r="CA95" s="973">
        <f t="shared" si="1672"/>
        <v>0.80700000000000005</v>
      </c>
      <c r="CB95" s="973">
        <f t="shared" si="1672"/>
        <v>1.161</v>
      </c>
      <c r="CC95" s="973">
        <f t="shared" si="1672"/>
        <v>1.302</v>
      </c>
      <c r="CD95" s="979">
        <f t="shared" si="1672"/>
        <v>2.5999999999999999E-2</v>
      </c>
      <c r="CE95" s="972">
        <f t="shared" ref="CE95:CE107" si="1673">BB95*1000/$D95</f>
        <v>8.5633494973923543E-2</v>
      </c>
      <c r="CF95" s="973">
        <f t="shared" ref="CF95:CF107" si="1674">BC95*1000/$D95</f>
        <v>0.40394358136269515</v>
      </c>
      <c r="CG95" s="973">
        <f t="shared" ref="CG95:CG107" si="1675">BD95*1000/$D95</f>
        <v>4.6565152171257451E-2</v>
      </c>
      <c r="CH95" s="973">
        <f t="shared" ref="CH95:CH107" si="1676">BE95*1000/$D95</f>
        <v>53.250888678828296</v>
      </c>
      <c r="CI95" s="973">
        <f t="shared" ref="CI95:CI107" si="1677">BF95*1000/$D95</f>
        <v>0.10522052053663826</v>
      </c>
      <c r="CJ95" s="973">
        <f t="shared" ref="CJ95:CJ107" si="1678">BG95*1000/$D95</f>
        <v>19.341993369341441</v>
      </c>
      <c r="CK95" s="973">
        <f t="shared" ref="CK95:CK107" si="1679">BH95*1000/$D95</f>
        <v>4.960583345804781</v>
      </c>
      <c r="CL95" s="973">
        <f t="shared" ref="CL95:CL107" si="1680">BI95*1000/$D95</f>
        <v>21.385841814748087</v>
      </c>
      <c r="CM95" s="973">
        <f t="shared" ref="CM95:CM107" si="1681">BJ95*1000/$D95</f>
        <v>0.22805027421574858</v>
      </c>
      <c r="CN95" s="973">
        <f t="shared" ref="CN95:CN107" si="1682">BK95*1000/$D95</f>
        <v>6.4803613159406637E-2</v>
      </c>
      <c r="CO95" s="973">
        <f t="shared" ref="CO95:CO107" si="1683">BL95*1000/$D95</f>
        <v>9.033157676895115E-2</v>
      </c>
      <c r="CP95" s="973">
        <f t="shared" ref="CP95:CP107" si="1684">BM95*1000/$D95</f>
        <v>19.870036531543931</v>
      </c>
      <c r="CQ95" s="973">
        <f t="shared" ref="CQ95:CQ107" si="1685">BN95*1000/$D95</f>
        <v>0.21623677769144634</v>
      </c>
      <c r="CR95" s="973">
        <f t="shared" ref="CR95:CR107" si="1686">BO95*1000/$D95</f>
        <v>4.5966312365624713</v>
      </c>
      <c r="CS95" s="973">
        <f t="shared" ref="CS95:CS107" si="1687">BP95*1000/$D95</f>
        <v>2.6480280797883031</v>
      </c>
      <c r="CT95" s="973">
        <f t="shared" ref="CT95:CT107" si="1688">BQ95*1000/$D95</f>
        <v>0.13316073680050869</v>
      </c>
      <c r="CU95" s="973">
        <f t="shared" ref="CU95:CU107" si="1689">BR95*1000/$D95</f>
        <v>73.497883773115447</v>
      </c>
      <c r="CV95" s="973">
        <f t="shared" ref="CV95:CV107" si="1690">BS95*1000/$D95</f>
        <v>43.553649514589999</v>
      </c>
      <c r="CW95" s="973">
        <f t="shared" ref="CW95:CW107" si="1691">BT95*1000/$D95</f>
        <v>1.0872378928481113E-2</v>
      </c>
      <c r="CX95" s="973">
        <f t="shared" ref="CX95:CX107" si="1692">BU95*1000/$D95</f>
        <v>0.52856361703734611</v>
      </c>
      <c r="CY95" s="979">
        <f t="shared" ref="CY95:CY107" si="1693">BV95*1000/$D95</f>
        <v>31.478244183240406</v>
      </c>
      <c r="CZ95" s="962">
        <f>SUM(CZ96:CZ107)</f>
        <v>4551371.6512749996</v>
      </c>
      <c r="DA95" s="963">
        <f t="shared" ref="DA95:DA107" si="1694">+CZ95/365</f>
        <v>12469.511373356163</v>
      </c>
      <c r="DB95" s="964">
        <f t="shared" si="1425"/>
        <v>453.4928906047453</v>
      </c>
      <c r="DC95" s="965">
        <f t="shared" ref="DC95:DC107" si="1695">+DB95/365</f>
        <v>1.2424462756294392</v>
      </c>
      <c r="DD95" s="967">
        <f>+(CZ95-CZ108)/CZ108</f>
        <v>-1.6720894480779094E-2</v>
      </c>
      <c r="DE95" s="980">
        <f t="shared" ref="DE95:DE107" si="1696">(DB95-DB108)/DB108</f>
        <v>-1.8395443547924811E-2</v>
      </c>
      <c r="DF95" s="963">
        <f>+CZ95-CZ108</f>
        <v>-77397.154782000929</v>
      </c>
      <c r="DG95" s="981">
        <f>+DB95-DB108</f>
        <v>-8.4985372303659688</v>
      </c>
      <c r="DH95" s="961">
        <f>+CZ95/$CZ$95</f>
        <v>1</v>
      </c>
      <c r="DI95" s="962">
        <f>SUM(DI96:DI107)</f>
        <v>2841030.9765449204</v>
      </c>
      <c r="DJ95" s="963">
        <f>DI95/365</f>
        <v>7783.6465110819736</v>
      </c>
      <c r="DK95" s="982">
        <f t="shared" si="1426"/>
        <v>283.0767180900412</v>
      </c>
      <c r="DL95" s="983">
        <f t="shared" si="1427"/>
        <v>0.77555265230148274</v>
      </c>
      <c r="DM95" s="967">
        <f>DI95/CZ95</f>
        <v>0.62421423566872358</v>
      </c>
      <c r="DN95" s="984">
        <f>(DM95-DM108)/DM108</f>
        <v>2.6419261288818996E-2</v>
      </c>
      <c r="DO95" s="984">
        <f>+ROUND(DM95,3)-ROUND(DM108,3)</f>
        <v>1.6000000000000014E-2</v>
      </c>
      <c r="DP95" s="984">
        <f>(DI95-DI108)/DI108</f>
        <v>9.2566131277695019E-3</v>
      </c>
      <c r="DQ95" s="984">
        <f>(DK95-DK108)/DK108</f>
        <v>7.537823711277895E-3</v>
      </c>
      <c r="DR95" s="985">
        <f>DI95-DI108</f>
        <v>26057.123918549158</v>
      </c>
      <c r="DS95" s="985">
        <f>DK95-DK108</f>
        <v>2.1178186540630577</v>
      </c>
      <c r="DT95" s="986">
        <f>DI95/$DI$95</f>
        <v>1</v>
      </c>
      <c r="DU95" s="987"/>
      <c r="DV95" s="988">
        <f>SUM(DATI!AJ93:AJ104)/SUM(DATI!AK93:AK104)</f>
        <v>0.99697026269080979</v>
      </c>
      <c r="DW95" s="989">
        <f>SUM(DW96:DW107)</f>
        <v>2776091.0856059995</v>
      </c>
      <c r="DX95" s="963">
        <f t="shared" ref="DX95:DX107" si="1697">+DW95/365</f>
        <v>7605.7290016602728</v>
      </c>
      <c r="DY95" s="990">
        <f t="shared" si="1428"/>
        <v>276.60618983748719</v>
      </c>
      <c r="DZ95" s="965">
        <f t="shared" si="1429"/>
        <v>0.75782517763695123</v>
      </c>
      <c r="EA95" s="967">
        <f>+DW95/CZ95</f>
        <v>0.60994603348384402</v>
      </c>
      <c r="EB95" s="991">
        <f>+(EA95-EA108)/EA108</f>
        <v>2.5322210728042052E-2</v>
      </c>
      <c r="EC95" s="962">
        <f>CZ95-DI95</f>
        <v>1710340.6747300792</v>
      </c>
      <c r="ED95" s="963">
        <f t="shared" ref="ED95:ED107" si="1698">EC95/365</f>
        <v>4685.8648622741894</v>
      </c>
      <c r="EE95" s="992">
        <f t="shared" si="1430"/>
        <v>170.4161725147041</v>
      </c>
      <c r="EF95" s="993">
        <f t="shared" si="1431"/>
        <v>0.46689362332795642</v>
      </c>
      <c r="EG95" s="994">
        <f t="shared" ref="EG95:EG107" si="1699">(EC95-EC108)/EC108</f>
        <v>-5.7037471906554629E-2</v>
      </c>
      <c r="EH95" s="994">
        <f t="shared" ref="EH95:EH107" si="1700">(EE95-EE108)/EE108</f>
        <v>-5.8643360827522362E-2</v>
      </c>
      <c r="EI95" s="967">
        <f t="shared" ref="EI95:EI107" si="1701">EC95/CZ95</f>
        <v>0.37578576433127636</v>
      </c>
      <c r="EJ95" s="995">
        <f t="shared" ref="EJ95:EJ107" si="1702">(EC95-EC108)</f>
        <v>-103454.27870055009</v>
      </c>
      <c r="EK95" s="995">
        <f t="shared" ref="EK95:EK107" si="1703">(EE95-EE108)</f>
        <v>-10.616355884429055</v>
      </c>
      <c r="EL95" s="962">
        <f>SUM(EL96:EL107)</f>
        <v>1408303.64008</v>
      </c>
      <c r="EM95" s="963">
        <f t="shared" ref="EM95:EM107" si="1704">+EL95/365</f>
        <v>3858.3661372054794</v>
      </c>
      <c r="EN95" s="990">
        <f t="shared" si="1432"/>
        <v>140.32158600147585</v>
      </c>
      <c r="EO95" s="965">
        <f t="shared" ref="EO95:EO107" si="1705">+EN95/365</f>
        <v>0.38444270137390646</v>
      </c>
      <c r="EP95" s="967">
        <f>+(EL95-EL108)/EL108</f>
        <v>-6.617423584937962E-2</v>
      </c>
      <c r="EQ95" s="980">
        <f>(EN95-EN108)/EN108</f>
        <v>-6.7764564631368041E-2</v>
      </c>
      <c r="ER95" s="967">
        <f>+EL95/$EL$95</f>
        <v>1</v>
      </c>
      <c r="ES95" s="963">
        <f>+EL95-EL108</f>
        <v>-99797.436313999817</v>
      </c>
      <c r="ET95" s="967">
        <f t="shared" ref="ET95:ET107" si="1706">+EL95/CZ95</f>
        <v>0.30942400401107312</v>
      </c>
      <c r="EU95" s="981">
        <f>+EN95-EN108</f>
        <v>-10.200031905044483</v>
      </c>
      <c r="EV95" s="962">
        <f>SUM(EV96:EV107)</f>
        <v>242999.60148900002</v>
      </c>
      <c r="EW95" s="963">
        <f t="shared" ref="EW95:EW107" si="1707">+EV95/365</f>
        <v>665.75233284657543</v>
      </c>
      <c r="EX95" s="990">
        <f t="shared" si="1433"/>
        <v>24.212171656906392</v>
      </c>
      <c r="EY95" s="965">
        <f t="shared" si="1434"/>
        <v>6.6334716868236693E-2</v>
      </c>
      <c r="EZ95" s="967">
        <f>(EV95-EV108)/EV108</f>
        <v>1.9687654090124363E-3</v>
      </c>
      <c r="FA95" s="980">
        <f>(EX95-EX108)/EX108</f>
        <v>2.6238738063067671E-4</v>
      </c>
      <c r="FB95" s="963">
        <f>+EV95-EV108</f>
        <v>477.46918500005268</v>
      </c>
      <c r="FC95" s="981">
        <f>+EX95-EX108</f>
        <v>6.3513017989933473E-3</v>
      </c>
      <c r="FD95" s="963">
        <f>SUM(FD96:FD107)</f>
        <v>64939.890938920849</v>
      </c>
      <c r="FE95" s="996">
        <f t="shared" ref="FE95:FE107" si="1708">+FD95/CZ95</f>
        <v>1.4268202184879562E-2</v>
      </c>
      <c r="FF95" s="963">
        <f>+EV95-FD95</f>
        <v>178059.71055007918</v>
      </c>
      <c r="FG95" s="996">
        <f>+FF95/CZ95</f>
        <v>3.9122208466583555E-2</v>
      </c>
      <c r="FH95" s="962">
        <f>SUM(FH96:FH107)</f>
        <v>123977.3241</v>
      </c>
      <c r="FI95" s="963">
        <f>+FH95/365</f>
        <v>339.66390164383563</v>
      </c>
      <c r="FJ95" s="984">
        <f t="shared" ref="FJ95:FJ107" si="1709">FH95/CZ95</f>
        <v>2.7239551853619683E-2</v>
      </c>
      <c r="FK95" s="984">
        <f>+(FH95-FH108)/FH108</f>
        <v>-4.7815059767373535E-3</v>
      </c>
      <c r="FL95" s="997">
        <f>SUM(FL96:FL107)</f>
        <v>53974.912985751376</v>
      </c>
      <c r="FM95" s="998"/>
      <c r="FN95" s="999">
        <f>SUM(DATI!AN93:AN104)/SUM(DATI!AO93:AO104)</f>
        <v>0.99731032265439901</v>
      </c>
      <c r="FO95" s="1000">
        <f>FL95/FH95</f>
        <v>0.43536117090424747</v>
      </c>
      <c r="FP95" s="1001">
        <f t="shared" ref="FP95:FP107" si="1710">FL95/CZ95</f>
        <v>1.1859043189898831E-2</v>
      </c>
      <c r="FQ95" s="1000">
        <f>(FL95-FL108)/FL108</f>
        <v>2.2574574644908873E-2</v>
      </c>
      <c r="FR95" s="962">
        <f>SUM(FR96:FR107)</f>
        <v>169728.96755999999</v>
      </c>
      <c r="FS95" s="997">
        <f>SUM(FS96:FS107)</f>
        <v>1160.48</v>
      </c>
      <c r="FT95" s="997">
        <f>SUM(FT96:FT107)</f>
        <v>103124.4549</v>
      </c>
      <c r="FU95" s="975">
        <f t="shared" ref="FU95:GK95" si="1711">SUM(FU96:FU107)</f>
        <v>1049.257349</v>
      </c>
      <c r="FV95" s="976">
        <f t="shared" si="1711"/>
        <v>4120.5485000000008</v>
      </c>
      <c r="FW95" s="976">
        <f t="shared" si="1711"/>
        <v>144.40708100000001</v>
      </c>
      <c r="FX95" s="976">
        <f t="shared" si="1711"/>
        <v>534408.73751000001</v>
      </c>
      <c r="FY95" s="976">
        <f t="shared" ref="FY95:GJ95" si="1712">SUM(FY96:FY107)</f>
        <v>1057.0943909999999</v>
      </c>
      <c r="FZ95" s="976">
        <f t="shared" si="1712"/>
        <v>193881.73068899996</v>
      </c>
      <c r="GA95" s="976">
        <f t="shared" si="1712"/>
        <v>50731.257288999994</v>
      </c>
      <c r="GB95" s="976">
        <f t="shared" si="1712"/>
        <v>214593.05600000001</v>
      </c>
      <c r="GC95" s="976">
        <f t="shared" si="1712"/>
        <v>2288.7713890000005</v>
      </c>
      <c r="GD95" s="976">
        <f t="shared" si="1712"/>
        <v>1093.6297810000001</v>
      </c>
      <c r="GE95" s="976">
        <f t="shared" si="1712"/>
        <v>907.65501000000017</v>
      </c>
      <c r="GF95" s="976">
        <f t="shared" si="1712"/>
        <v>199420.81310000003</v>
      </c>
      <c r="GG95" s="976">
        <f t="shared" si="1712"/>
        <v>2121.24809</v>
      </c>
      <c r="GH95" s="976">
        <f t="shared" si="1712"/>
        <v>46132.977020999999</v>
      </c>
      <c r="GI95" s="976">
        <f t="shared" si="1712"/>
        <v>5.6659000000000006</v>
      </c>
      <c r="GJ95" s="976">
        <f t="shared" si="1712"/>
        <v>26576.292999999998</v>
      </c>
      <c r="GK95" s="976">
        <f t="shared" si="1711"/>
        <v>1348.8432949999999</v>
      </c>
      <c r="GL95" s="976">
        <f t="shared" ref="GL95:GX95" si="1713">SUM(GL96:GL107)</f>
        <v>737643.72400100005</v>
      </c>
      <c r="GM95" s="976">
        <f>SUM(GM96:GM107)</f>
        <v>436387.38337000005</v>
      </c>
      <c r="GN95" s="976">
        <f t="shared" ref="GN95:GO95" si="1714">SUM(GN96:GN107)</f>
        <v>109.11799999999999</v>
      </c>
      <c r="GO95" s="976">
        <f t="shared" si="1714"/>
        <v>5305.4808300000004</v>
      </c>
      <c r="GP95" s="978">
        <f t="shared" si="1713"/>
        <v>316763.39401000005</v>
      </c>
      <c r="GQ95" s="972">
        <f>SUM(GQ96:GQ107)</f>
        <v>136.81408099999999</v>
      </c>
      <c r="GR95" s="973">
        <f t="shared" si="1713"/>
        <v>0.314</v>
      </c>
      <c r="GS95" s="973">
        <f t="shared" si="1713"/>
        <v>2.0129999999999999</v>
      </c>
      <c r="GT95" s="973">
        <f t="shared" si="1713"/>
        <v>1.97</v>
      </c>
      <c r="GU95" s="973">
        <f t="shared" si="1713"/>
        <v>0.80700000000000005</v>
      </c>
      <c r="GV95" s="973">
        <f t="shared" si="1713"/>
        <v>1.161</v>
      </c>
      <c r="GW95" s="973">
        <f t="shared" si="1713"/>
        <v>1.302</v>
      </c>
      <c r="GX95" s="979">
        <f t="shared" si="1713"/>
        <v>2.5999999999999999E-2</v>
      </c>
      <c r="GY95" s="972">
        <f t="shared" ref="GY95:GY107" si="1715">FU95*1000/$D95</f>
        <v>0.10454666958541718</v>
      </c>
      <c r="GZ95" s="973">
        <f t="shared" ref="GZ95:GZ107" si="1716">FV95*1000/$D95</f>
        <v>0.4105662190031385</v>
      </c>
      <c r="HA95" s="973">
        <f t="shared" ref="HA95:HA107" si="1717">FW95*1000/$D95</f>
        <v>1.4388538138417726E-2</v>
      </c>
      <c r="HB95" s="973">
        <f t="shared" ref="HB95:HB107" si="1718">FX95*1000/$D95</f>
        <v>53.24780784930001</v>
      </c>
      <c r="HC95" s="973">
        <f t="shared" ref="HC95:HC107" si="1719">FY95*1000/$D95</f>
        <v>0.10532754249641647</v>
      </c>
      <c r="HD95" s="973">
        <f t="shared" ref="HD95:HD107" si="1720">FZ95*1000/$D95</f>
        <v>19.318129395338378</v>
      </c>
      <c r="HE95" s="973">
        <f t="shared" ref="HE95:HE107" si="1721">GA95*1000/$D95</f>
        <v>5.0547980421587404</v>
      </c>
      <c r="HF95" s="973">
        <f t="shared" ref="HF95:HF107" si="1722">GB95*1000/$D95</f>
        <v>21.381779543730342</v>
      </c>
      <c r="HG95" s="973">
        <f t="shared" ref="HG95:HG107" si="1723">GC95*1000/$D95</f>
        <v>0.22805027421574858</v>
      </c>
      <c r="HH95" s="973">
        <f t="shared" ref="HH95:HH107" si="1724">GD95*1000/$D95</f>
        <v>0.10896788235216753</v>
      </c>
      <c r="HI95" s="973">
        <f t="shared" ref="HI95:HI107" si="1725">GE95*1000/$D95</f>
        <v>9.0437592377557469E-2</v>
      </c>
      <c r="HJ95" s="973">
        <f t="shared" ref="HJ95:HJ107" si="1726">GF95*1000/$D95</f>
        <v>19.870036531543931</v>
      </c>
      <c r="HK95" s="973">
        <f t="shared" ref="HK95:HK107" si="1727">GG95*1000/$D95</f>
        <v>0.21135846547587755</v>
      </c>
      <c r="HL95" s="973">
        <f t="shared" ref="HL95:HL107" si="1728">GH95*1000/$D95</f>
        <v>4.5966312365624713</v>
      </c>
      <c r="HM95" s="973">
        <f t="shared" ref="HM95:HM107" si="1729">GI95*1000/$D95</f>
        <v>5.6454307970161795E-4</v>
      </c>
      <c r="HN95" s="973">
        <f t="shared" ref="HN95:HN107" si="1730">GJ95*1000/$D95</f>
        <v>2.6480280797883031</v>
      </c>
      <c r="HO95" s="973">
        <f t="shared" ref="HO95:HO107" si="1731">GK95*1000/$D95</f>
        <v>0.13439703273869602</v>
      </c>
      <c r="HP95" s="973">
        <f t="shared" ref="HP95:HP107" si="1732">GL95*1000/$D95</f>
        <v>73.497883773115447</v>
      </c>
      <c r="HQ95" s="973">
        <f t="shared" ref="HQ95:HQ107" si="1733">GM95*1000/$D95</f>
        <v>43.48108462038342</v>
      </c>
      <c r="HR95" s="973">
        <f t="shared" ref="HR95:HR107" si="1734">GN95*1000/$D95</f>
        <v>1.0872378928481113E-2</v>
      </c>
      <c r="HS95" s="973">
        <f t="shared" ref="HS95:HS107" si="1735">GO95*1000/$D95</f>
        <v>0.52863137137367333</v>
      </c>
      <c r="HT95" s="979">
        <f t="shared" ref="HT95:HT107" si="1736">GP95*1000/$D95</f>
        <v>31.561902255800923</v>
      </c>
      <c r="HU95" s="1041">
        <f>SUM(HU96:HU107)</f>
        <v>1710338.1377290797</v>
      </c>
      <c r="HV95" s="1042">
        <f>SUM(HV96:HV107)</f>
        <v>1422819.1899200003</v>
      </c>
      <c r="HW95" s="958">
        <f>SUM(HW96:HW107)</f>
        <v>22981.384533606812</v>
      </c>
      <c r="HX95" s="1043">
        <f>SUM(HX96:HX107)</f>
        <v>22618.128499999999</v>
      </c>
      <c r="HY95" s="1043">
        <f>SUM(HY96:HY107)</f>
        <v>363.25603360681384</v>
      </c>
      <c r="HZ95" s="1044">
        <f t="shared" ref="HZ95:HZ107" si="1737">IF(HW108&gt;0,(HW95-HW108)/HW108,0)</f>
        <v>-0.22477771486840503</v>
      </c>
      <c r="IA95" s="1044">
        <f t="shared" ref="IA95:IA126" si="1738">+HW95/CZ95</f>
        <v>5.0493315629737499E-3</v>
      </c>
      <c r="IB95" s="967">
        <f t="shared" ref="IB95:IB126" si="1739">HW95/HU95</f>
        <v>1.3436749158923976E-2</v>
      </c>
      <c r="IC95" s="1043">
        <f>SUM(IC96:IC107)</f>
        <v>60877.450948608821</v>
      </c>
      <c r="ID95" s="1045">
        <f>SUM(ID96:ID107)</f>
        <v>83858.835482215625</v>
      </c>
      <c r="IE95" s="1046">
        <f t="shared" ref="IE95:IE126" si="1740">+(HW95+IC95)/CZ95</f>
        <v>1.842495887118421E-2</v>
      </c>
      <c r="IF95" s="1046">
        <f t="shared" ref="IF95:IF126" si="1741">+(HW95+IC95)/HU95</f>
        <v>4.9030559298385359E-2</v>
      </c>
      <c r="IG95" s="958">
        <f>SUM(IG96:IG107)</f>
        <v>22981.384533606812</v>
      </c>
      <c r="IH95" s="1044">
        <f t="shared" si="1435"/>
        <v>4.9063133698473045E-3</v>
      </c>
      <c r="II95" s="1043">
        <f t="shared" ref="II95:IJ95" si="1742">SUM(II96:II107)</f>
        <v>22618.128499999999</v>
      </c>
      <c r="IJ95" s="1043">
        <f t="shared" si="1742"/>
        <v>363.25603360681384</v>
      </c>
      <c r="IK95" s="1043">
        <f>SUM(IK96:IK107)</f>
        <v>659973.32236213179</v>
      </c>
      <c r="IL95" s="989">
        <f>SUM(IL96:IL107)</f>
        <v>590082.59608968114</v>
      </c>
      <c r="IM95" s="958">
        <f>SUM(IM96:IM107)</f>
        <v>294316.26624836813</v>
      </c>
      <c r="IN95" s="1044">
        <f t="shared" ref="IN95:IN158" si="1743">+IL95/CZ95</f>
        <v>0.1296493983136662</v>
      </c>
      <c r="IO95" s="967">
        <f t="shared" ref="IO95:IO158" si="1744">+(IL95)/(HU95)</f>
        <v>0.34500931896026699</v>
      </c>
      <c r="IP95" s="958">
        <f t="shared" ref="IP95" si="1745">SUM(IP96:IP107)</f>
        <v>309692.07546754932</v>
      </c>
      <c r="IQ95" s="1044">
        <f t="shared" si="1436"/>
        <v>6.6116398173497182E-2</v>
      </c>
      <c r="IR95" s="1043">
        <f>SUM(IR96:IR107)</f>
        <v>379582.80173999997</v>
      </c>
      <c r="IS95" s="989">
        <f>SUM(IS96:IS107)</f>
        <v>1097274.1571057914</v>
      </c>
      <c r="IT95" s="1047">
        <f>SUM(IT96:IT107)</f>
        <v>1027746.6868669474</v>
      </c>
      <c r="IU95" s="1043">
        <f>SUM(IU96:IU107)</f>
        <v>69527.470238843845</v>
      </c>
      <c r="IV95" s="1044">
        <f t="shared" ref="IV95:IV107" si="1746">IF(IS108&gt;0,(IS95-IS108)/IS108,0)</f>
        <v>-6.6027564146251091E-2</v>
      </c>
      <c r="IW95" s="1044">
        <f t="shared" ref="IW95:IW126" si="1747">+IS95/CZ95</f>
        <v>0.2410864770400383</v>
      </c>
      <c r="IX95" s="967">
        <f t="shared" ref="IX95:IX126" si="1748">IS95/HU95</f>
        <v>0.64155393188080878</v>
      </c>
      <c r="IY95" s="1043">
        <f>SUM(IY96:IY107)</f>
        <v>234888.87889270429</v>
      </c>
      <c r="IZ95" s="1048">
        <f>SUM(IZ96:IZ107)</f>
        <v>1332163.0359984958</v>
      </c>
      <c r="JA95" s="1046">
        <f t="shared" ref="JA95:JA126" si="1749">+(IS95+IY95)/CZ95</f>
        <v>0.29269484851348271</v>
      </c>
      <c r="JB95" s="1049">
        <f t="shared" ref="JB95:JB126" si="1750">+(IS95+IY95)/HU95</f>
        <v>0.77888869259928328</v>
      </c>
      <c r="JC95" s="989">
        <f>SUM(JC96:JC107)</f>
        <v>1090145.7299188441</v>
      </c>
      <c r="JD95" s="1044">
        <f t="shared" si="1437"/>
        <v>0.2327360460794369</v>
      </c>
      <c r="JE95" s="1043">
        <f t="shared" ref="JE95" si="1751">SUM(JE96:JE107)</f>
        <v>1020618.2596800003</v>
      </c>
      <c r="JF95" s="1043">
        <f t="shared" ref="JF95" si="1752">SUM(JF96:JF107)</f>
        <v>69527.470238843845</v>
      </c>
      <c r="JG95" s="962">
        <f t="shared" ref="JG95:JG126" si="1753">+JT95+JU95+JV95+JW95+JX95+JY95+JZ95+KA95+KB95+KC95+KE95+KF95+KG95+KH95+KI95+FD95+FL95</f>
        <v>2772782.8493416114</v>
      </c>
      <c r="JH95" s="965">
        <f t="shared" si="1438"/>
        <v>276.27656137791706</v>
      </c>
      <c r="JI95" s="967">
        <f t="shared" ref="JI95:JI158" si="1754">+JG95/CZ95</f>
        <v>0.60921916771284923</v>
      </c>
      <c r="JJ95" s="998"/>
      <c r="JK95" s="999">
        <f>SUM(DATI!CO93:CO104)/SUM(DATI!CP93:CP104)</f>
        <v>0.96759023486575946</v>
      </c>
      <c r="JL95" s="1015">
        <f>(JG95-JG108)/JG108</f>
        <v>9.4627627833909714E-3</v>
      </c>
      <c r="JM95" s="1016">
        <f t="shared" ref="JM95:JM107" si="1755">IF(JI108&gt;0,(JI95-JI108)/JI108,0)</f>
        <v>2.6628916568245124E-2</v>
      </c>
      <c r="JN95" s="1017">
        <f t="shared" ref="JN95:JN126" si="1756">+JG95+IS95</f>
        <v>3870057.0064474028</v>
      </c>
      <c r="JO95" s="1018">
        <f t="shared" ref="JO95:JO126" si="1757">+JG95+IS95+IY95</f>
        <v>4104945.8853401071</v>
      </c>
      <c r="JP95" s="967">
        <f t="shared" ref="JP95:JP126" si="1758">+JN95/CZ95</f>
        <v>0.8503056447528875</v>
      </c>
      <c r="JQ95" s="984">
        <f t="shared" ref="JQ95:JQ107" si="1759">JP95-JP108</f>
        <v>3.0745150600022253E-3</v>
      </c>
      <c r="JR95" s="960">
        <f t="shared" ref="JR95:JR126" si="1760">+JO95/CZ95</f>
        <v>0.90191401622633194</v>
      </c>
      <c r="JS95" s="991">
        <f t="shared" ref="JS95:JS107" si="1761">JR95-JR108</f>
        <v>6.7195545142029189E-3</v>
      </c>
      <c r="JT95" s="975">
        <f t="shared" ref="JT95:KI95" si="1762">SUM(JT96:JT107)</f>
        <v>517211.38430636341</v>
      </c>
      <c r="JU95" s="976">
        <f t="shared" si="1762"/>
        <v>407433.73257834325</v>
      </c>
      <c r="JV95" s="976">
        <f t="shared" si="1762"/>
        <v>226042.09955992256</v>
      </c>
      <c r="JW95" s="976">
        <f t="shared" si="1762"/>
        <v>737643.72400100005</v>
      </c>
      <c r="JX95" s="976">
        <f t="shared" si="1762"/>
        <v>436387.38337000005</v>
      </c>
      <c r="JY95" s="976">
        <f t="shared" si="1762"/>
        <v>185107.09479257168</v>
      </c>
      <c r="JZ95" s="976">
        <f t="shared" si="1762"/>
        <v>63809.344103092852</v>
      </c>
      <c r="KA95" s="976">
        <f t="shared" si="1762"/>
        <v>1535.1189408198509</v>
      </c>
      <c r="KB95" s="976">
        <f t="shared" si="1762"/>
        <v>41519.678219004112</v>
      </c>
      <c r="KC95" s="976">
        <f t="shared" si="1762"/>
        <v>0</v>
      </c>
      <c r="KD95" s="976">
        <f t="shared" si="1762"/>
        <v>7387.4811309999996</v>
      </c>
      <c r="KE95" s="976">
        <f t="shared" si="1762"/>
        <v>1028.2722220329956</v>
      </c>
      <c r="KF95" s="976">
        <f t="shared" si="1762"/>
        <v>1071.7572062393326</v>
      </c>
      <c r="KG95" s="976">
        <f t="shared" si="1762"/>
        <v>2242.9960048748499</v>
      </c>
      <c r="KH95" s="976">
        <f t="shared" si="1762"/>
        <v>23918.663066371799</v>
      </c>
      <c r="KI95" s="976">
        <f t="shared" si="1762"/>
        <v>8916.7970463022284</v>
      </c>
      <c r="KJ95" s="1019">
        <f t="shared" si="1439"/>
        <v>51.534285418565702</v>
      </c>
      <c r="KK95" s="1020">
        <f t="shared" ref="KK95:KK107" si="1763">+(KJ95-KJ108)/KJ108</f>
        <v>-8.7662108737079671E-3</v>
      </c>
      <c r="KL95" s="1021">
        <f t="shared" si="1440"/>
        <v>40.596179629732845</v>
      </c>
      <c r="KM95" s="1020">
        <f t="shared" ref="KM95:KM107" si="1764">+(KL95-KL108)/KL108</f>
        <v>-2.04644625725114E-3</v>
      </c>
      <c r="KN95" s="1021">
        <f t="shared" si="1441"/>
        <v>22.522547702532414</v>
      </c>
      <c r="KO95" s="1020">
        <f t="shared" ref="KO95:KO107" si="1765">+(KN95-KN108)/KN108</f>
        <v>8.7672464205781786E-2</v>
      </c>
      <c r="KP95" s="1021">
        <f t="shared" si="1442"/>
        <v>73.497883773115447</v>
      </c>
      <c r="KQ95" s="1020">
        <f t="shared" ref="KQ95:KQ107" si="1766">+(KP95-KP108)/KP108</f>
        <v>3.8948991190452135E-2</v>
      </c>
      <c r="KR95" s="1021">
        <f t="shared" si="1443"/>
        <v>43.48108462038342</v>
      </c>
      <c r="KS95" s="1020">
        <f t="shared" ref="KS95:KS107" si="1767">+(KR95-KR108)/KR108</f>
        <v>-9.0212143654720106E-2</v>
      </c>
      <c r="KT95" s="1021">
        <f t="shared" si="1444"/>
        <v>18.443835819343391</v>
      </c>
      <c r="KU95" s="1020">
        <f t="shared" ref="KU95:KU107" si="1768">+(KT95-KT108)/KT108</f>
        <v>5.7381917122904059E-2</v>
      </c>
      <c r="KV95" s="1021">
        <f t="shared" si="1445"/>
        <v>6.357882001747349</v>
      </c>
      <c r="KW95" s="1020">
        <f t="shared" ref="KW95:KW107" si="1769">+(KV95-KV108)/KV108</f>
        <v>0.12962722660841855</v>
      </c>
      <c r="KX95" s="1021">
        <f t="shared" si="1446"/>
        <v>0.15295730149821288</v>
      </c>
      <c r="KY95" s="1020">
        <f t="shared" ref="KY95:KY107" si="1770">+(KX95-KX108)/KX108</f>
        <v>9.3965836159302041E-2</v>
      </c>
      <c r="KZ95" s="1021">
        <f t="shared" si="1447"/>
        <v>4.1369680033139948</v>
      </c>
      <c r="LA95" s="1020">
        <f t="shared" ref="LA95:LA107" si="1771">+(KZ95-KZ108)/KZ108</f>
        <v>2.2293155011266129E-2</v>
      </c>
      <c r="LB95" s="1022" t="s">
        <v>177</v>
      </c>
      <c r="LC95" s="1023" t="s">
        <v>177</v>
      </c>
      <c r="LD95" s="1021">
        <f t="shared" si="1448"/>
        <v>0.73607923700247635</v>
      </c>
      <c r="LE95" s="1020">
        <f t="shared" ref="LE95:LE107" si="1772">+(LD95-LD108)/LD108</f>
        <v>2.9888676467268241E-2</v>
      </c>
      <c r="LF95" s="1021">
        <f t="shared" si="1449"/>
        <v>0.10245573818777833</v>
      </c>
      <c r="LG95" s="1020">
        <f t="shared" ref="LG95:LG107" si="1773">+(LF95-LF108)/LF108</f>
        <v>-0.16812350367525863</v>
      </c>
      <c r="LH95" s="1021">
        <f t="shared" si="1450"/>
        <v>0.10678852678352158</v>
      </c>
      <c r="LI95" s="1020">
        <f t="shared" ref="LI95:LI107" si="1774">+(LH95-LH108)/LH108</f>
        <v>1.8558202960046056E-2</v>
      </c>
      <c r="LJ95" s="1021">
        <f t="shared" si="1451"/>
        <v>0.22348927308114735</v>
      </c>
      <c r="LK95" s="1020">
        <f t="shared" ref="LK95:LK107" si="1775">+(LJ95-LJ108)/LJ108</f>
        <v>5.9134643991448368E-2</v>
      </c>
      <c r="LL95" s="1021">
        <f t="shared" si="1452"/>
        <v>2.3832252086755639</v>
      </c>
      <c r="LM95" s="1020">
        <f t="shared" ref="LM95:LM107" si="1776">+(LL95-LL108)/LL108</f>
        <v>4.8483405724906205E-2</v>
      </c>
      <c r="LN95" s="1021">
        <f t="shared" si="1453"/>
        <v>0.88845833240857586</v>
      </c>
      <c r="LO95" s="1024">
        <f t="shared" ref="LO95:LO107" si="1777">+(LN95-LN108)/LN108</f>
        <v>1.4794318116002056E-2</v>
      </c>
      <c r="LP95" s="1025">
        <f t="shared" ref="LP95:LP158" si="1778">+JT95/CZ95</f>
        <v>0.1136385740244865</v>
      </c>
      <c r="LQ95" s="1026">
        <f t="shared" ref="LQ95:LQ158" si="1779">+JU95/CZ95</f>
        <v>8.9518888764930166E-2</v>
      </c>
      <c r="LR95" s="1026">
        <f t="shared" ref="LR95:LR158" si="1780">+JV95/CZ95</f>
        <v>4.9664610337105779E-2</v>
      </c>
      <c r="LS95" s="1026">
        <f t="shared" ref="LS95:LS158" si="1781">+JW95/CZ95</f>
        <v>0.16207064167004689</v>
      </c>
      <c r="LT95" s="1026">
        <f t="shared" ref="LT95:LT158" si="1782">+JX95/CZ95</f>
        <v>9.5880410743375041E-2</v>
      </c>
      <c r="LU95" s="1026">
        <f t="shared" ref="LU95:LU158" si="1783">+JY95/CZ95</f>
        <v>4.067061733811974E-2</v>
      </c>
      <c r="LV95" s="1026">
        <f t="shared" ref="LV95:LV158" si="1784">+JZ95/CZ95</f>
        <v>1.401980523502571E-2</v>
      </c>
      <c r="LW95" s="1026">
        <f t="shared" ref="LW95:LW158" si="1785">+KA95/CZ95</f>
        <v>3.372870990198768E-4</v>
      </c>
      <c r="LX95" s="1027">
        <f t="shared" ref="LX95:LX158" si="1786">+KB95/CZ95</f>
        <v>9.1224539326233631E-3</v>
      </c>
      <c r="LY95" s="1028" t="s">
        <v>177</v>
      </c>
      <c r="LZ95" s="1027">
        <f t="shared" ref="LZ95:LZ158" si="1787">+KD95/CZ95</f>
        <v>1.6231329139931928E-3</v>
      </c>
      <c r="MA95" s="1027">
        <f t="shared" ref="MA95:MA158" si="1788">+KE95/CZ95</f>
        <v>2.2592578695368467E-4</v>
      </c>
      <c r="MB95" s="1027">
        <f t="shared" ref="MB95:MB158" si="1789">+KF95/CZ95</f>
        <v>2.3548004609535582E-4</v>
      </c>
      <c r="MC95" s="1027">
        <f t="shared" ref="MC95:MC158" si="1790">+KG95/CZ95</f>
        <v>4.9281758923082179E-4</v>
      </c>
      <c r="MD95" s="1027">
        <f t="shared" ref="MD95:MD158" si="1791">+KH95/CZ95</f>
        <v>5.255264763902842E-3</v>
      </c>
      <c r="ME95" s="1027">
        <f t="shared" ref="ME95:ME158" si="1792">+KI95/CZ95</f>
        <v>1.9591450071550012E-3</v>
      </c>
      <c r="MF95" s="1029">
        <f t="shared" ref="MF95:MF158" si="1793">+JT95/DW95</f>
        <v>0.18630922702360111</v>
      </c>
      <c r="MG95" s="1026">
        <f t="shared" ref="MG95:MG158" si="1794">+JU95/DW95</f>
        <v>0.14676526094222286</v>
      </c>
      <c r="MH95" s="1026">
        <f t="shared" ref="MH95:MH158" si="1795">+JV95/DW95</f>
        <v>8.1424597604865437E-2</v>
      </c>
      <c r="MI95" s="1026">
        <f t="shared" ref="MI95:MI158" si="1796">+JW95/DW95</f>
        <v>0.2657130840647392</v>
      </c>
      <c r="MJ95" s="1026">
        <f t="shared" ref="MJ95:MJ158" si="1797">+JX95/DW95</f>
        <v>0.1571949082048005</v>
      </c>
      <c r="MK95" s="1026">
        <f t="shared" ref="MK95:MK158" si="1798">+JY95/DW95</f>
        <v>6.667904225201754E-2</v>
      </c>
      <c r="ML95" s="1026">
        <f t="shared" ref="ML95:ML158" si="1799">+JZ95/DW95</f>
        <v>2.2985320774935508E-2</v>
      </c>
      <c r="MM95" s="1026">
        <f t="shared" ref="MM95:MM158" si="1800">+KA95/DW95</f>
        <v>5.529785923737968E-4</v>
      </c>
      <c r="MN95" s="1027">
        <f t="shared" ref="MN95:MN158" si="1801">+KB95/DW95</f>
        <v>1.495616567996748E-2</v>
      </c>
      <c r="MO95" s="1028" t="s">
        <v>177</v>
      </c>
      <c r="MP95" s="1027">
        <f t="shared" ref="MP95:MP158" si="1802">+KD95/DW95</f>
        <v>2.6611090570132965E-3</v>
      </c>
      <c r="MQ95" s="1027">
        <f t="shared" ref="MQ95:MQ158" si="1803">+KE95/DW95</f>
        <v>3.7040291198101364E-4</v>
      </c>
      <c r="MR95" s="1027">
        <f t="shared" ref="MR95:MR158" si="1804">+KF95/DW95</f>
        <v>3.8606701768410318E-4</v>
      </c>
      <c r="MS95" s="1027">
        <f t="shared" ref="MS95:MS158" si="1805">+KG95/DW95</f>
        <v>8.079691680524312E-4</v>
      </c>
      <c r="MT95" s="1027">
        <f t="shared" ref="MT95:MT158" si="1806">+KH95/DW95</f>
        <v>8.6159503880797687E-3</v>
      </c>
      <c r="MU95" s="1027">
        <f t="shared" ref="MU95:MU158" si="1807">+KI95/DW95</f>
        <v>3.2119972909158924E-3</v>
      </c>
      <c r="MV95" s="962">
        <f t="shared" si="1454"/>
        <v>2903256.4291836116</v>
      </c>
      <c r="MW95" s="965">
        <f t="shared" si="1455"/>
        <v>276.27656137791706</v>
      </c>
      <c r="MX95" s="960">
        <f t="shared" si="1456"/>
        <v>0.61981843669029502</v>
      </c>
      <c r="MY95" s="1485"/>
      <c r="MZ95" s="1486"/>
      <c r="NA95" s="1487"/>
      <c r="NB95" s="1017">
        <f t="shared" si="1605"/>
        <v>4000530.586289403</v>
      </c>
      <c r="NC95" s="1018">
        <f t="shared" si="1606"/>
        <v>4235419.4651821069</v>
      </c>
      <c r="ND95" s="967">
        <f t="shared" si="1457"/>
        <v>0.8540763361446736</v>
      </c>
      <c r="NE95" s="961">
        <f t="shared" si="1458"/>
        <v>0.9042229426406595</v>
      </c>
    </row>
    <row r="96" spans="1:369" outlineLevel="1" x14ac:dyDescent="0.2">
      <c r="A96" s="795" t="s">
        <v>178</v>
      </c>
      <c r="B96" s="400">
        <f>DATI!D93</f>
        <v>242</v>
      </c>
      <c r="C96" s="1514">
        <f>DATI!F93/DATI!E93</f>
        <v>0.99585062240663902</v>
      </c>
      <c r="D96" s="401">
        <f>DATI!G93</f>
        <v>1111035</v>
      </c>
      <c r="E96" s="402">
        <f t="shared" ref="E96:E107" si="1808">D96/$D$95</f>
        <v>0.11070211626683969</v>
      </c>
      <c r="F96" s="426">
        <f t="shared" si="1660"/>
        <v>9.9285272174086175E-4</v>
      </c>
      <c r="G96" s="404">
        <f>DATI!H93</f>
        <v>492229.76089000003</v>
      </c>
      <c r="H96" s="405">
        <f t="shared" si="1418"/>
        <v>1348.5746873698631</v>
      </c>
      <c r="I96" s="406">
        <f t="shared" si="1419"/>
        <v>443.03713284459991</v>
      </c>
      <c r="J96" s="407">
        <f t="shared" si="1661"/>
        <v>1.2138003639578079</v>
      </c>
      <c r="K96" s="408">
        <f t="shared" si="1420"/>
        <v>-1.6609143873219157E-2</v>
      </c>
      <c r="L96" s="408">
        <f t="shared" ref="L96:L107" si="1809">+(I96-I109)/I109</f>
        <v>-1.7584537738805403E-2</v>
      </c>
      <c r="M96" s="408">
        <f t="shared" si="1662"/>
        <v>0.10508650831544664</v>
      </c>
      <c r="N96" s="409">
        <f>DATI!I93</f>
        <v>128703.59467999999</v>
      </c>
      <c r="O96" s="409"/>
      <c r="P96" s="409">
        <f>DATI!J93</f>
        <v>30267.469550000002</v>
      </c>
      <c r="Q96" s="405">
        <f>DATI!K93</f>
        <v>30267.469550000002</v>
      </c>
      <c r="R96" s="405">
        <f>DATI!L93</f>
        <v>0</v>
      </c>
      <c r="S96" s="405">
        <f t="shared" ref="S96:S107" si="1810">P96-Q96-R96</f>
        <v>0</v>
      </c>
      <c r="T96" s="409">
        <f>DATI!M93</f>
        <v>13037.550999999999</v>
      </c>
      <c r="U96" s="405">
        <f>DATI!N93</f>
        <v>13037.550999999999</v>
      </c>
      <c r="V96" s="405">
        <f>DATI!O93</f>
        <v>0</v>
      </c>
      <c r="W96" s="410">
        <f t="shared" ref="W96:W107" si="1811">T96-U96-V96</f>
        <v>0</v>
      </c>
      <c r="X96" s="411">
        <f>DATI!P93</f>
        <v>299383.83765999996</v>
      </c>
      <c r="Y96" s="405">
        <f>DATI!Q93</f>
        <v>20824.239000000001</v>
      </c>
      <c r="Z96" s="409">
        <f>DATI!R93</f>
        <v>13776.157999999999</v>
      </c>
      <c r="AA96" s="409">
        <f>DATI!U93</f>
        <v>5392.92</v>
      </c>
      <c r="AB96" s="409">
        <f>DATI!V93</f>
        <v>1668.23</v>
      </c>
      <c r="AC96" s="409">
        <f>DATI!W93</f>
        <v>363526.16621000005</v>
      </c>
      <c r="AD96" s="406">
        <f t="shared" si="1421"/>
        <v>327.19596251243212</v>
      </c>
      <c r="AE96" s="408">
        <f t="shared" ref="AE96:AE107" si="1812">+(AC96-AC109)/AC109</f>
        <v>2.2400933672534445E-3</v>
      </c>
      <c r="AF96" s="408">
        <f t="shared" ref="AF96:AF107" si="1813">+(AD96-AD109)/AD109</f>
        <v>1.246003547499067E-3</v>
      </c>
      <c r="AG96" s="797">
        <f t="shared" si="1422"/>
        <v>0.73852943298818186</v>
      </c>
      <c r="AH96" s="413">
        <f t="shared" ref="AH96:AH107" si="1814">N96+R96+V96</f>
        <v>128703.59467999999</v>
      </c>
      <c r="AI96" s="405">
        <f t="shared" ref="AI96:AI120" si="1815">AH96/365</f>
        <v>352.61258816438357</v>
      </c>
      <c r="AJ96" s="406">
        <f t="shared" si="1423"/>
        <v>115.84117033216775</v>
      </c>
      <c r="AK96" s="407">
        <f t="shared" si="1424"/>
        <v>0.31737306940319931</v>
      </c>
      <c r="AL96" s="408">
        <f t="shared" ref="AL96:AL107" si="1816">(AH96-AH109)/AH109</f>
        <v>-6.6212934080080249E-2</v>
      </c>
      <c r="AM96" s="408">
        <f t="shared" ref="AM96:AM107" si="1817">(AJ96-AJ109)/AJ109</f>
        <v>-6.7139127536311322E-2</v>
      </c>
      <c r="AN96" s="420">
        <f>DATI!EH93/1000</f>
        <v>1637.9580000000001</v>
      </c>
      <c r="AO96" s="421">
        <f>DATI!EI93/1000</f>
        <v>0.5</v>
      </c>
      <c r="AP96" s="421"/>
      <c r="AQ96" s="421">
        <f>DATI!EK93/1000</f>
        <v>0</v>
      </c>
      <c r="AR96" s="421">
        <f>DATI!EL93/1000</f>
        <v>29.771999999999998</v>
      </c>
      <c r="AS96" s="421"/>
      <c r="AT96" s="421"/>
      <c r="AU96" s="1032"/>
      <c r="AV96" s="1032"/>
      <c r="AW96" s="421"/>
      <c r="AX96" s="1032"/>
      <c r="AY96" s="1032"/>
      <c r="AZ96" s="1032"/>
      <c r="BA96" s="1032"/>
      <c r="BB96" s="417">
        <f>DATI!DE93/1000</f>
        <v>75.442999999999998</v>
      </c>
      <c r="BC96" s="418">
        <f>DATI!DF93/1000</f>
        <v>316.93400000000003</v>
      </c>
      <c r="BD96" s="415">
        <f>DATI!DG93/1000</f>
        <v>3.9769999999999999</v>
      </c>
      <c r="BE96" s="418">
        <f>DATI!DH93/1000</f>
        <v>63769.910659999994</v>
      </c>
      <c r="BF96" s="418">
        <f>DATI!DI93/1000</f>
        <v>113.036</v>
      </c>
      <c r="BG96" s="418">
        <f>DATI!DJ93/1000</f>
        <v>24874.37</v>
      </c>
      <c r="BH96" s="418">
        <f>DATI!DK93/1000</f>
        <v>7821.1279999999997</v>
      </c>
      <c r="BI96" s="418">
        <f>DATI!DL93/1000</f>
        <v>25787.544999999998</v>
      </c>
      <c r="BJ96" s="418">
        <f>DATI!DM93/1000</f>
        <v>344.38499999999999</v>
      </c>
      <c r="BK96" s="1050">
        <f>DATI!DN93/1000</f>
        <v>130.988</v>
      </c>
      <c r="BL96" s="418">
        <f>DATI!DO93/1000</f>
        <v>170.536</v>
      </c>
      <c r="BM96" s="418">
        <f>DATI!DP93/1000</f>
        <v>22378.485000000001</v>
      </c>
      <c r="BN96" s="418">
        <f>DATI!DQ93/1000</f>
        <v>233.09058999999999</v>
      </c>
      <c r="BO96" s="418">
        <f>DATI!DR93/1000</f>
        <v>5416.5169999999998</v>
      </c>
      <c r="BP96" s="418">
        <f>DATI!DS93/1000</f>
        <v>3107.6590000000001</v>
      </c>
      <c r="BQ96" s="418">
        <f>DATI!DT93/1000</f>
        <v>56.035410000000006</v>
      </c>
      <c r="BR96" s="418">
        <f>DATI!DU93/1000</f>
        <v>72056.951000000001</v>
      </c>
      <c r="BS96" s="418">
        <f>DATI!DV93/1000</f>
        <v>49643.883999999998</v>
      </c>
      <c r="BT96" s="415">
        <f>DATI!DW93/1000</f>
        <v>43.445999999999998</v>
      </c>
      <c r="BU96" s="418">
        <f>DATI!DX93/1000</f>
        <v>533.06399999999996</v>
      </c>
      <c r="BV96" s="419">
        <f>DATI!DY93/1000</f>
        <v>22506.453000000001</v>
      </c>
      <c r="BW96" s="420">
        <f>DATI!DZ93/1000</f>
        <v>3.9769999999999999</v>
      </c>
      <c r="BX96" s="421">
        <f>DATI!EA93/1000</f>
        <v>0</v>
      </c>
      <c r="BY96" s="421">
        <f>DATI!EB93/1000</f>
        <v>0</v>
      </c>
      <c r="BZ96" s="421">
        <f>DATI!EC93/1000</f>
        <v>0</v>
      </c>
      <c r="CA96" s="421">
        <f>DATI!ED93/1000</f>
        <v>0</v>
      </c>
      <c r="CB96" s="421">
        <f>DATI!EE93/1000</f>
        <v>0</v>
      </c>
      <c r="CC96" s="421">
        <f>DATI!EF93/1000</f>
        <v>0</v>
      </c>
      <c r="CD96" s="422">
        <f>DATI!EG93/1000</f>
        <v>0</v>
      </c>
      <c r="CE96" s="420">
        <f t="shared" si="1673"/>
        <v>6.7903351379569502E-2</v>
      </c>
      <c r="CF96" s="421">
        <f t="shared" si="1674"/>
        <v>0.28526014031961189</v>
      </c>
      <c r="CG96" s="421">
        <f t="shared" si="1675"/>
        <v>3.5795451988461209E-3</v>
      </c>
      <c r="CH96" s="421">
        <f t="shared" si="1676"/>
        <v>57.39685127831256</v>
      </c>
      <c r="CI96" s="421">
        <f t="shared" si="1677"/>
        <v>0.10173936914678655</v>
      </c>
      <c r="CJ96" s="421">
        <f t="shared" si="1678"/>
        <v>22.388466609962784</v>
      </c>
      <c r="CK96" s="421">
        <f t="shared" si="1679"/>
        <v>7.0394974055722814</v>
      </c>
      <c r="CL96" s="421">
        <f t="shared" si="1680"/>
        <v>23.210380411058157</v>
      </c>
      <c r="CM96" s="421">
        <f t="shared" si="1681"/>
        <v>0.30996773278969608</v>
      </c>
      <c r="CN96" s="421">
        <f t="shared" si="1682"/>
        <v>0.11789727596340349</v>
      </c>
      <c r="CO96" s="421">
        <f t="shared" si="1683"/>
        <v>0.15349291426462713</v>
      </c>
      <c r="CP96" s="421">
        <f t="shared" si="1684"/>
        <v>20.142016228111626</v>
      </c>
      <c r="CQ96" s="421">
        <f t="shared" si="1685"/>
        <v>0.20979590201928833</v>
      </c>
      <c r="CR96" s="421">
        <f t="shared" si="1686"/>
        <v>4.8751992511487039</v>
      </c>
      <c r="CS96" s="421">
        <f t="shared" si="1687"/>
        <v>2.7970847003019705</v>
      </c>
      <c r="CT96" s="421">
        <f t="shared" si="1688"/>
        <v>5.0435323819681653E-2</v>
      </c>
      <c r="CU96" s="421">
        <f t="shared" si="1689"/>
        <v>64.855698515348308</v>
      </c>
      <c r="CV96" s="421">
        <f t="shared" si="1690"/>
        <v>44.682556355110322</v>
      </c>
      <c r="CW96" s="421">
        <f t="shared" si="1691"/>
        <v>3.9104078629386113E-2</v>
      </c>
      <c r="CX96" s="421">
        <f t="shared" si="1692"/>
        <v>0.47979046564689681</v>
      </c>
      <c r="CY96" s="422">
        <f t="shared" si="1693"/>
        <v>20.257195317879276</v>
      </c>
      <c r="CZ96" s="404">
        <f>DATI!AA93</f>
        <v>471866.29888999998</v>
      </c>
      <c r="DA96" s="405">
        <f t="shared" si="1694"/>
        <v>1292.784380520548</v>
      </c>
      <c r="DB96" s="406">
        <f t="shared" si="1425"/>
        <v>424.70876155116622</v>
      </c>
      <c r="DC96" s="407">
        <f t="shared" si="1695"/>
        <v>1.163585648085387</v>
      </c>
      <c r="DD96" s="423">
        <f>+(CZ96-CZ109)/CZ109</f>
        <v>-2.0754733172937204E-2</v>
      </c>
      <c r="DE96" s="424">
        <f t="shared" si="1696"/>
        <v>-2.1726015161392494E-2</v>
      </c>
      <c r="DF96" s="405">
        <f>+CZ96-CZ109</f>
        <v>-10001.027789999964</v>
      </c>
      <c r="DG96" s="425">
        <f>+DB96-DB109</f>
        <v>-9.4321520715478755</v>
      </c>
      <c r="DH96" s="426">
        <f t="shared" ref="DH96:DH107" si="1818">+CZ96/$CZ$95</f>
        <v>0.10367562463456782</v>
      </c>
      <c r="DI96" s="404">
        <f>DATI!AB93+DATI!AG93</f>
        <v>304973.56373426487</v>
      </c>
      <c r="DJ96" s="405">
        <f t="shared" ref="DJ96:DJ107" si="1819">DI96/365</f>
        <v>835.54401023086268</v>
      </c>
      <c r="DK96" s="427">
        <f t="shared" si="1426"/>
        <v>274.49501026904181</v>
      </c>
      <c r="DL96" s="428">
        <f t="shared" si="1427"/>
        <v>0.75204112402477208</v>
      </c>
      <c r="DM96" s="429">
        <f>DI96/CZ96</f>
        <v>0.64631350967778989</v>
      </c>
      <c r="DN96" s="402">
        <f>(DM96-DM109)/DM109</f>
        <v>2.1865514065144247E-2</v>
      </c>
      <c r="DO96" s="402">
        <f>+ROUND(DM96,3)-ROUND(DM109,3)</f>
        <v>1.4000000000000012E-2</v>
      </c>
      <c r="DP96" s="402">
        <f>(DI96-DI109)/DI109</f>
        <v>6.5696798209585858E-4</v>
      </c>
      <c r="DQ96" s="402">
        <f>(DK96-DK109)/DK109</f>
        <v>-3.3555158633928714E-4</v>
      </c>
      <c r="DR96" s="430">
        <f>DI96-DI109</f>
        <v>200.22632447473006</v>
      </c>
      <c r="DS96" s="430">
        <f>DK96-DK109</f>
        <v>-9.2138153241478449E-2</v>
      </c>
      <c r="DT96" s="431">
        <f t="shared" ref="DT96:DT107" si="1820">DI96/$DI$95</f>
        <v>0.10734608888536448</v>
      </c>
      <c r="DU96" s="432" t="str">
        <f>DATI!AI93</f>
        <v>15/15</v>
      </c>
      <c r="DV96" s="431">
        <f>DATI!AJ93/DATI!AK93</f>
        <v>1</v>
      </c>
      <c r="DW96" s="433">
        <f>DATI!AB93</f>
        <v>299857.68365999998</v>
      </c>
      <c r="DX96" s="405">
        <f t="shared" si="1697"/>
        <v>821.52790043835614</v>
      </c>
      <c r="DY96" s="434">
        <f t="shared" si="1428"/>
        <v>269.89040278659087</v>
      </c>
      <c r="DZ96" s="407">
        <f t="shared" si="1429"/>
        <v>0.73942576105915303</v>
      </c>
      <c r="EA96" s="429">
        <f>+DW96/CZ96</f>
        <v>0.63547170960370258</v>
      </c>
      <c r="EB96" s="426">
        <f>+(EA96-EA109)/EA109</f>
        <v>2.2776444384544538E-2</v>
      </c>
      <c r="EC96" s="435">
        <f>CZ96-DI96</f>
        <v>166892.73515573511</v>
      </c>
      <c r="ED96" s="436">
        <f t="shared" si="1698"/>
        <v>457.24037028968525</v>
      </c>
      <c r="EE96" s="437">
        <f t="shared" si="1430"/>
        <v>150.21375128212443</v>
      </c>
      <c r="EF96" s="438">
        <f t="shared" si="1431"/>
        <v>0.41154452406061487</v>
      </c>
      <c r="EG96" s="439">
        <f t="shared" si="1699"/>
        <v>-5.7603615777775674E-2</v>
      </c>
      <c r="EH96" s="439">
        <f t="shared" si="1700"/>
        <v>-5.8538348540841438E-2</v>
      </c>
      <c r="EI96" s="423">
        <f t="shared" si="1701"/>
        <v>0.35368649032221017</v>
      </c>
      <c r="EJ96" s="440">
        <f t="shared" si="1702"/>
        <v>-10201.254114474694</v>
      </c>
      <c r="EK96" s="440">
        <f t="shared" si="1703"/>
        <v>-9.340013918306397</v>
      </c>
      <c r="EL96" s="404">
        <f>DATI!AD93</f>
        <v>128703.59467999999</v>
      </c>
      <c r="EM96" s="405">
        <f t="shared" si="1704"/>
        <v>352.61258816438357</v>
      </c>
      <c r="EN96" s="434">
        <f t="shared" si="1432"/>
        <v>115.84117033216775</v>
      </c>
      <c r="EO96" s="407">
        <f t="shared" si="1705"/>
        <v>0.31737306940319931</v>
      </c>
      <c r="EP96" s="423">
        <f>+(EL96-EL109)/EL109</f>
        <v>-6.6281626851266304E-2</v>
      </c>
      <c r="EQ96" s="424">
        <f>(EN96-EN109)/EN109</f>
        <v>-6.7207752173339838E-2</v>
      </c>
      <c r="ER96" s="423">
        <f t="shared" ref="ER96:ER107" si="1821">+EL96/$EL$95</f>
        <v>9.1389094664761972E-2</v>
      </c>
      <c r="ES96" s="405">
        <f>+EL96-EL109</f>
        <v>-9136.249089999983</v>
      </c>
      <c r="ET96" s="423">
        <f t="shared" si="1706"/>
        <v>0.27275436915659657</v>
      </c>
      <c r="EU96" s="425">
        <f>+EN96-EN109</f>
        <v>-8.3463651046559022</v>
      </c>
      <c r="EV96" s="404">
        <f>DATI!AE93</f>
        <v>30267.469550000002</v>
      </c>
      <c r="EW96" s="405">
        <f t="shared" si="1707"/>
        <v>82.924574109589045</v>
      </c>
      <c r="EX96" s="434">
        <f t="shared" si="1433"/>
        <v>27.242588712326796</v>
      </c>
      <c r="EY96" s="407">
        <f t="shared" si="1434"/>
        <v>7.4637229348840539E-2</v>
      </c>
      <c r="EZ96" s="423">
        <f>(EV96-EV109)/EV109</f>
        <v>-4.5480207288826235E-2</v>
      </c>
      <c r="FA96" s="424">
        <f>(EX96-EX109)/EX109</f>
        <v>-4.6426964872131583E-2</v>
      </c>
      <c r="FB96" s="405">
        <f>+EV96-EV109</f>
        <v>-1442.1605500000042</v>
      </c>
      <c r="FC96" s="425">
        <f>+EX96-EX109</f>
        <v>-1.3263700446432232</v>
      </c>
      <c r="FD96" s="405">
        <f>DATI!AG93</f>
        <v>5115.8800742649146</v>
      </c>
      <c r="FE96" s="423">
        <f t="shared" si="1708"/>
        <v>1.0841800074087327E-2</v>
      </c>
      <c r="FF96" s="405">
        <f>+EV96-FD96</f>
        <v>25151.589475735087</v>
      </c>
      <c r="FG96" s="423">
        <f t="shared" ref="FG96:FG107" si="1822">+FF96/D96</f>
        <v>2.2637981229875825E-2</v>
      </c>
      <c r="FH96" s="404">
        <f>DATI!AF93</f>
        <v>13037.550999999999</v>
      </c>
      <c r="FI96" s="405">
        <f t="shared" ref="FI96:FI107" si="1823">+FH96/365</f>
        <v>35.719317808219174</v>
      </c>
      <c r="FJ96" s="402">
        <f t="shared" si="1709"/>
        <v>2.7629756629513551E-2</v>
      </c>
      <c r="FK96" s="402">
        <f t="shared" ref="FK96:FK107" si="1824">+(FH96-FH109)/FH109</f>
        <v>8.791676957655566E-3</v>
      </c>
      <c r="FL96" s="441">
        <f>DATI!AL93</f>
        <v>7349.7175369706301</v>
      </c>
      <c r="FM96" s="442" t="str">
        <f>DATI!AM93</f>
        <v>7/7</v>
      </c>
      <c r="FN96" s="443">
        <f>DATI!AN93/DATI!AO93</f>
        <v>1</v>
      </c>
      <c r="FO96" s="408">
        <f t="shared" ref="FO96:FO107" si="1825">FL96/FH96</f>
        <v>0.56373451862014812</v>
      </c>
      <c r="FP96" s="444">
        <f t="shared" si="1710"/>
        <v>1.5575847553130667E-2</v>
      </c>
      <c r="FQ96" s="408">
        <f t="shared" ref="FQ96:FQ107" si="1826">(FL96-FL109)/FL109</f>
        <v>6.3567804870653832E-2</v>
      </c>
      <c r="FR96" s="404">
        <f>DATI!AP93</f>
        <v>23026.426999999996</v>
      </c>
      <c r="FS96" s="441">
        <f>DATI!AQ93</f>
        <v>192.29799999999997</v>
      </c>
      <c r="FT96" s="441">
        <f>DATI!AR93</f>
        <v>13776.158000000001</v>
      </c>
      <c r="FU96" s="417">
        <f>DATI!AS93/1000</f>
        <v>75.442999999999998</v>
      </c>
      <c r="FV96" s="418">
        <f>DATI!AT93/1000</f>
        <v>321.75099999999998</v>
      </c>
      <c r="FW96" s="418">
        <f>DATI!AU93/1000</f>
        <v>5.12</v>
      </c>
      <c r="FX96" s="418">
        <f>DATI!AV93/1000</f>
        <v>63769.910659999994</v>
      </c>
      <c r="FY96" s="418">
        <f>DATI!AW93/1000</f>
        <v>113.036</v>
      </c>
      <c r="FZ96" s="418">
        <f>DATI!AX93/1000</f>
        <v>24874.37</v>
      </c>
      <c r="GA96" s="418">
        <f>DATI!AY93/1000</f>
        <v>8191.23</v>
      </c>
      <c r="GB96" s="418">
        <f>DATI!AZ93/1000</f>
        <v>25787.544999999998</v>
      </c>
      <c r="GC96" s="418">
        <f>DATI!BA93/1000</f>
        <v>344.38499999999999</v>
      </c>
      <c r="GD96" s="418">
        <f>DATI!BB93/1000</f>
        <v>156.864</v>
      </c>
      <c r="GE96" s="418">
        <f>DATI!BC93/1000</f>
        <v>171.32900000000001</v>
      </c>
      <c r="GF96" s="418">
        <f>DATI!BD93/1000</f>
        <v>22378.485000000001</v>
      </c>
      <c r="GG96" s="418">
        <f>DATI!BE93/1000</f>
        <v>233.09058999999999</v>
      </c>
      <c r="GH96" s="418">
        <f>DATI!BF93/1000</f>
        <v>5416.5169999999998</v>
      </c>
      <c r="GI96" s="418">
        <f>DATI!BG93/1000</f>
        <v>1.4999999999999999E-2</v>
      </c>
      <c r="GJ96" s="418">
        <f>DATI!BH93/1000</f>
        <v>3107.6590000000001</v>
      </c>
      <c r="GK96" s="418">
        <f>DATI!BI93/1000</f>
        <v>56.051410000000004</v>
      </c>
      <c r="GL96" s="418">
        <f>DATI!BJ93/1000</f>
        <v>72056.951000000001</v>
      </c>
      <c r="GM96" s="418">
        <f>DATI!BK93/1000</f>
        <v>49643.883999999998</v>
      </c>
      <c r="GN96" s="418">
        <f>DATI!BL93/1000</f>
        <v>43.445999999999998</v>
      </c>
      <c r="GO96" s="418">
        <f>DATI!BM93/1000</f>
        <v>533.73400000000004</v>
      </c>
      <c r="GP96" s="419">
        <f>DATI!BN93/1000</f>
        <v>22576.866999999998</v>
      </c>
      <c r="GQ96" s="420">
        <f>DATI!BO93/1000</f>
        <v>5.12</v>
      </c>
      <c r="GR96" s="421">
        <f>DATI!BP93/1000</f>
        <v>0</v>
      </c>
      <c r="GS96" s="421">
        <f>DATI!BQ93/1000</f>
        <v>0</v>
      </c>
      <c r="GT96" s="421">
        <f>DATI!BR93/1000</f>
        <v>0</v>
      </c>
      <c r="GU96" s="421">
        <f>DATI!BS93/1000</f>
        <v>0</v>
      </c>
      <c r="GV96" s="421">
        <f>DATI!BT93/1000</f>
        <v>0</v>
      </c>
      <c r="GW96" s="421">
        <f>DATI!BU93/1000</f>
        <v>0</v>
      </c>
      <c r="GX96" s="422">
        <f>DATI!BV93/1000</f>
        <v>0</v>
      </c>
      <c r="GY96" s="420">
        <f t="shared" si="1715"/>
        <v>6.7903351379569502E-2</v>
      </c>
      <c r="GZ96" s="421">
        <f t="shared" si="1716"/>
        <v>0.28959573730800559</v>
      </c>
      <c r="HA96" s="421">
        <f t="shared" si="1717"/>
        <v>4.6083156696233689E-3</v>
      </c>
      <c r="HB96" s="421">
        <f t="shared" si="1718"/>
        <v>57.39685127831256</v>
      </c>
      <c r="HC96" s="421">
        <f t="shared" si="1719"/>
        <v>0.10173936914678655</v>
      </c>
      <c r="HD96" s="421">
        <f t="shared" si="1720"/>
        <v>22.388466609962784</v>
      </c>
      <c r="HE96" s="421">
        <f t="shared" si="1721"/>
        <v>7.3726120239236383</v>
      </c>
      <c r="HF96" s="421">
        <f t="shared" si="1722"/>
        <v>23.210380411058157</v>
      </c>
      <c r="HG96" s="421">
        <f t="shared" si="1723"/>
        <v>0.30996773278969608</v>
      </c>
      <c r="HH96" s="421">
        <f t="shared" si="1724"/>
        <v>0.14118727132808598</v>
      </c>
      <c r="HI96" s="421">
        <f t="shared" si="1725"/>
        <v>0.15420666315642623</v>
      </c>
      <c r="HJ96" s="421">
        <f t="shared" si="1726"/>
        <v>20.142016228111626</v>
      </c>
      <c r="HK96" s="421">
        <f t="shared" si="1727"/>
        <v>0.20979590201928833</v>
      </c>
      <c r="HL96" s="421">
        <f t="shared" si="1728"/>
        <v>4.8751992511487039</v>
      </c>
      <c r="HM96" s="421">
        <f t="shared" si="1729"/>
        <v>1.3500924813349715E-5</v>
      </c>
      <c r="HN96" s="421">
        <f t="shared" si="1730"/>
        <v>2.7970847003019705</v>
      </c>
      <c r="HO96" s="421">
        <f t="shared" si="1731"/>
        <v>5.0449724806149225E-2</v>
      </c>
      <c r="HP96" s="421">
        <f t="shared" si="1732"/>
        <v>64.855698515348308</v>
      </c>
      <c r="HQ96" s="421">
        <f t="shared" si="1733"/>
        <v>44.682556355110322</v>
      </c>
      <c r="HR96" s="421">
        <f t="shared" si="1734"/>
        <v>3.9104078629386113E-2</v>
      </c>
      <c r="HS96" s="421">
        <f t="shared" si="1735"/>
        <v>0.48039350695522642</v>
      </c>
      <c r="HT96" s="422">
        <f t="shared" si="1736"/>
        <v>20.320572259199754</v>
      </c>
      <c r="HU96" s="446">
        <f t="shared" ref="HU96:HU107" si="1827">HW96+IL96+IS96</f>
        <v>166892.73515573525</v>
      </c>
      <c r="HV96" s="447">
        <f>IG96+IP96+JC96</f>
        <v>128703.59468000004</v>
      </c>
      <c r="HW96" s="448">
        <f>HX96+HY96</f>
        <v>0</v>
      </c>
      <c r="HX96" s="400">
        <f>DATI!CQ93</f>
        <v>0</v>
      </c>
      <c r="HY96" s="400">
        <f>DATI!CT93</f>
        <v>0</v>
      </c>
      <c r="HZ96" s="449">
        <f t="shared" si="1737"/>
        <v>0</v>
      </c>
      <c r="IA96" s="449">
        <f t="shared" si="1738"/>
        <v>0</v>
      </c>
      <c r="IB96" s="423">
        <f t="shared" si="1739"/>
        <v>0</v>
      </c>
      <c r="IC96" s="400">
        <f>DATI!CV93</f>
        <v>0</v>
      </c>
      <c r="ID96" s="450">
        <f t="shared" ref="ID96:ID107" si="1828">HX96+HY96+IC96</f>
        <v>0</v>
      </c>
      <c r="IE96" s="451">
        <f t="shared" si="1740"/>
        <v>0</v>
      </c>
      <c r="IF96" s="451">
        <f t="shared" si="1741"/>
        <v>0</v>
      </c>
      <c r="IG96" s="448">
        <f>II96+IJ96</f>
        <v>0</v>
      </c>
      <c r="IH96" s="402">
        <f t="shared" si="1435"/>
        <v>0</v>
      </c>
      <c r="II96" s="400">
        <f>DATI!CX93</f>
        <v>0</v>
      </c>
      <c r="IJ96" s="400">
        <f>DATI!DA93</f>
        <v>0</v>
      </c>
      <c r="IK96" s="453">
        <f>DATI!CS93</f>
        <v>95971.36547573522</v>
      </c>
      <c r="IL96" s="433">
        <f t="shared" ref="IL96:IL107" si="1829">IK96-HY96-IU96</f>
        <v>93447.305475735222</v>
      </c>
      <c r="IM96" s="433">
        <f t="shared" ref="IM96:IM107" si="1830">IK96-HY96-IU96-IC96-IY96</f>
        <v>38189.469840064827</v>
      </c>
      <c r="IN96" s="423">
        <f t="shared" si="1743"/>
        <v>0.19803767655277998</v>
      </c>
      <c r="IO96" s="423">
        <f t="shared" si="1744"/>
        <v>0.55992434534993551</v>
      </c>
      <c r="IP96" s="448">
        <f t="shared" ref="IP96:IP107" si="1831">IR96-IJ96-JF96</f>
        <v>55258.165000000001</v>
      </c>
      <c r="IQ96" s="402">
        <f t="shared" si="1436"/>
        <v>0.11226091835667916</v>
      </c>
      <c r="IR96" s="400">
        <f>DATI!CZ93</f>
        <v>57782.224999999999</v>
      </c>
      <c r="IS96" s="433">
        <f>IT96+IU96</f>
        <v>73445.42968000003</v>
      </c>
      <c r="IT96" s="453">
        <f>DATI!CR93</f>
        <v>70921.369680000033</v>
      </c>
      <c r="IU96" s="455">
        <f>DATI!CU93</f>
        <v>2524.0600000000004</v>
      </c>
      <c r="IV96" s="423">
        <f t="shared" si="1746"/>
        <v>-0.11066083846412639</v>
      </c>
      <c r="IW96" s="402">
        <f t="shared" si="1747"/>
        <v>0.15564881376943049</v>
      </c>
      <c r="IX96" s="423">
        <f t="shared" si="1748"/>
        <v>0.44007565465006454</v>
      </c>
      <c r="IY96" s="453">
        <f>DATI!CW93</f>
        <v>55257.835635670395</v>
      </c>
      <c r="IZ96" s="456">
        <f t="shared" ref="IZ96:IZ107" si="1832">IT96+IU96+IY96</f>
        <v>128703.26531567043</v>
      </c>
      <c r="JA96" s="457">
        <f t="shared" si="1749"/>
        <v>0.27275367115309362</v>
      </c>
      <c r="JB96" s="457">
        <f t="shared" si="1750"/>
        <v>0.77117356363997225</v>
      </c>
      <c r="JC96" s="433">
        <f>JE96+JF96</f>
        <v>73445.42968000003</v>
      </c>
      <c r="JD96" s="402">
        <f t="shared" si="1437"/>
        <v>0.14920964865513908</v>
      </c>
      <c r="JE96" s="400">
        <f>DATI!CY93</f>
        <v>70921.369680000033</v>
      </c>
      <c r="JF96" s="400">
        <f>DATI!DB93</f>
        <v>2524.0600000000004</v>
      </c>
      <c r="JG96" s="404">
        <f t="shared" si="1753"/>
        <v>299793.39611043024</v>
      </c>
      <c r="JH96" s="407">
        <f t="shared" si="1438"/>
        <v>269.83254002837919</v>
      </c>
      <c r="JI96" s="429">
        <f t="shared" si="1754"/>
        <v>0.63533546857584999</v>
      </c>
      <c r="JJ96" s="442" t="str">
        <f>DATI!CN93</f>
        <v>12/16</v>
      </c>
      <c r="JK96" s="443">
        <f>DATI!CO93/DATI!CP93</f>
        <v>0.9696498691567812</v>
      </c>
      <c r="JL96" s="458">
        <f t="shared" ref="JL96:JL159" si="1833">(JG96-JG109)/JG109</f>
        <v>-4.2981643245819623E-4</v>
      </c>
      <c r="JM96" s="459">
        <f t="shared" si="1755"/>
        <v>2.0755695665842178E-2</v>
      </c>
      <c r="JN96" s="460">
        <f t="shared" si="1756"/>
        <v>373238.8257904303</v>
      </c>
      <c r="JO96" s="433">
        <f t="shared" si="1757"/>
        <v>428496.66142610071</v>
      </c>
      <c r="JP96" s="429">
        <f t="shared" si="1758"/>
        <v>0.79098428234528062</v>
      </c>
      <c r="JQ96" s="402">
        <f t="shared" si="1759"/>
        <v>-2.8163371159634076E-3</v>
      </c>
      <c r="JR96" s="461">
        <f t="shared" si="1760"/>
        <v>0.90808913972894367</v>
      </c>
      <c r="JS96" s="426">
        <f t="shared" si="1761"/>
        <v>4.6369579023597396E-4</v>
      </c>
      <c r="JT96" s="417">
        <f>DATI!BW93</f>
        <v>60678.744760624024</v>
      </c>
      <c r="JU96" s="418">
        <f>DATI!BX93</f>
        <v>42163.01020575039</v>
      </c>
      <c r="JV96" s="418">
        <f>DATI!BY93</f>
        <v>19809.603398838677</v>
      </c>
      <c r="JW96" s="418">
        <f>DATI!BZ93</f>
        <v>72056.951000000001</v>
      </c>
      <c r="JX96" s="418">
        <f>DATI!CA93</f>
        <v>49643.883999999998</v>
      </c>
      <c r="JY96" s="418">
        <f>DATI!CB93</f>
        <v>23650.051266607188</v>
      </c>
      <c r="JZ96" s="418">
        <f>DATI!CC93</f>
        <v>10127.535181050111</v>
      </c>
      <c r="KA96" s="418">
        <f>DATI!CD93</f>
        <v>132.78783245135193</v>
      </c>
      <c r="KB96" s="418">
        <f>DATI!CE93</f>
        <v>4874.865170860171</v>
      </c>
      <c r="KC96" s="418">
        <f>DATI!CF93</f>
        <v>0</v>
      </c>
      <c r="KD96" s="418">
        <f>DATI!CG93</f>
        <v>860.43700000000001</v>
      </c>
      <c r="KE96" s="418">
        <f>DATI!CH93</f>
        <v>73.934141438961035</v>
      </c>
      <c r="KF96" s="418">
        <f>DATI!CI93</f>
        <v>153.72672299194335</v>
      </c>
      <c r="KG96" s="418">
        <f>DATI!CJ93</f>
        <v>337.49730656862261</v>
      </c>
      <c r="KH96" s="418">
        <f>DATI!CK93</f>
        <v>2796.8930259076355</v>
      </c>
      <c r="KI96" s="418">
        <f>DATI!CL93</f>
        <v>828.31448610561711</v>
      </c>
      <c r="KJ96" s="462">
        <f t="shared" si="1439"/>
        <v>54.61461138544152</v>
      </c>
      <c r="KK96" s="463">
        <f t="shared" si="1763"/>
        <v>-1.3401021695544222E-2</v>
      </c>
      <c r="KL96" s="464">
        <f t="shared" si="1440"/>
        <v>37.94930871282218</v>
      </c>
      <c r="KM96" s="463">
        <f t="shared" si="1764"/>
        <v>-4.3312821875538185E-2</v>
      </c>
      <c r="KN96" s="464">
        <f t="shared" si="1441"/>
        <v>17.82986440466653</v>
      </c>
      <c r="KO96" s="463">
        <f t="shared" si="1765"/>
        <v>7.9306871958383651E-2</v>
      </c>
      <c r="KP96" s="464">
        <f t="shared" si="1442"/>
        <v>64.855698515348308</v>
      </c>
      <c r="KQ96" s="463">
        <f t="shared" si="1766"/>
        <v>4.8180130155716233E-2</v>
      </c>
      <c r="KR96" s="464">
        <f t="shared" si="1443"/>
        <v>44.682556355110322</v>
      </c>
      <c r="KS96" s="463">
        <f t="shared" si="1767"/>
        <v>-0.10253206341331381</v>
      </c>
      <c r="KT96" s="464">
        <f t="shared" si="1444"/>
        <v>21.286504265488656</v>
      </c>
      <c r="KU96" s="463">
        <f t="shared" si="1768"/>
        <v>1.67005256679192E-2</v>
      </c>
      <c r="KV96" s="464">
        <f t="shared" si="1445"/>
        <v>9.1154060682607749</v>
      </c>
      <c r="KW96" s="463">
        <f t="shared" si="1769"/>
        <v>0.28331524047737372</v>
      </c>
      <c r="KX96" s="464">
        <f t="shared" si="1446"/>
        <v>0.11951723613689211</v>
      </c>
      <c r="KY96" s="463">
        <f t="shared" si="1770"/>
        <v>9.5688834305475581</v>
      </c>
      <c r="KZ96" s="464">
        <f t="shared" si="1447"/>
        <v>4.3876792098000257</v>
      </c>
      <c r="LA96" s="463">
        <f t="shared" si="1771"/>
        <v>-4.2099831329464954E-3</v>
      </c>
      <c r="LB96" s="465" t="s">
        <v>177</v>
      </c>
      <c r="LC96" s="466" t="s">
        <v>177</v>
      </c>
      <c r="LD96" s="464">
        <f t="shared" si="1448"/>
        <v>0.77444634957494585</v>
      </c>
      <c r="LE96" s="463">
        <f t="shared" si="1772"/>
        <v>0.11162647762150468</v>
      </c>
      <c r="LF96" s="464">
        <f t="shared" si="1449"/>
        <v>6.6545285647131761E-2</v>
      </c>
      <c r="LG96" s="463">
        <f t="shared" si="1773"/>
        <v>-0.24831229690221043</v>
      </c>
      <c r="LH96" s="464">
        <f t="shared" si="1450"/>
        <v>0.13836352859445775</v>
      </c>
      <c r="LI96" s="463">
        <f t="shared" si="1774"/>
        <v>4.6391249907662378E-2</v>
      </c>
      <c r="LJ96" s="464">
        <f t="shared" si="1451"/>
        <v>0.30376838404606749</v>
      </c>
      <c r="LK96" s="463">
        <f t="shared" si="1775"/>
        <v>0.1772743800840226</v>
      </c>
      <c r="LL96" s="464">
        <f t="shared" si="1452"/>
        <v>2.5173761635840775</v>
      </c>
      <c r="LM96" s="463">
        <f t="shared" si="1776"/>
        <v>4.6473211917994195E-2</v>
      </c>
      <c r="LN96" s="464">
        <f t="shared" si="1453"/>
        <v>0.74553410658135622</v>
      </c>
      <c r="LO96" s="467">
        <f t="shared" si="1777"/>
        <v>0.24944595831116317</v>
      </c>
      <c r="LP96" s="468">
        <f t="shared" si="1778"/>
        <v>0.12859308855784438</v>
      </c>
      <c r="LQ96" s="469">
        <f t="shared" si="1779"/>
        <v>8.9353722240670772E-2</v>
      </c>
      <c r="LR96" s="469">
        <f t="shared" si="1780"/>
        <v>4.1981390587626247E-2</v>
      </c>
      <c r="LS96" s="469">
        <f t="shared" si="1781"/>
        <v>0.15270628813607581</v>
      </c>
      <c r="LT96" s="469">
        <f t="shared" si="1782"/>
        <v>0.10520752195437638</v>
      </c>
      <c r="LU96" s="469">
        <f t="shared" si="1783"/>
        <v>5.0120238131522964E-2</v>
      </c>
      <c r="LV96" s="469">
        <f t="shared" si="1784"/>
        <v>2.1462721972036851E-2</v>
      </c>
      <c r="LW96" s="469">
        <f t="shared" si="1785"/>
        <v>2.8140986708251233E-4</v>
      </c>
      <c r="LX96" s="470">
        <f t="shared" si="1786"/>
        <v>1.0331030595589503E-2</v>
      </c>
      <c r="LY96" s="471" t="s">
        <v>177</v>
      </c>
      <c r="LZ96" s="470">
        <f t="shared" si="1787"/>
        <v>1.8234762728850497E-3</v>
      </c>
      <c r="MA96" s="470">
        <f t="shared" si="1788"/>
        <v>1.5668451341594187E-4</v>
      </c>
      <c r="MB96" s="470">
        <f t="shared" si="1789"/>
        <v>3.257844930938364E-4</v>
      </c>
      <c r="MC96" s="470">
        <f t="shared" si="1790"/>
        <v>7.1523926875587053E-4</v>
      </c>
      <c r="MD96" s="470">
        <f t="shared" si="1791"/>
        <v>5.9272998145596294E-3</v>
      </c>
      <c r="ME96" s="470">
        <f t="shared" si="1792"/>
        <v>1.7554008159813745E-3</v>
      </c>
      <c r="MF96" s="468">
        <f t="shared" si="1793"/>
        <v>0.20235847892904393</v>
      </c>
      <c r="MG96" s="469">
        <f t="shared" si="1794"/>
        <v>0.14061007105476683</v>
      </c>
      <c r="MH96" s="469">
        <f t="shared" si="1795"/>
        <v>6.6063350977192958E-2</v>
      </c>
      <c r="MI96" s="469">
        <f t="shared" si="1796"/>
        <v>0.24030383387374962</v>
      </c>
      <c r="MJ96" s="469">
        <f t="shared" si="1797"/>
        <v>0.16555815210088054</v>
      </c>
      <c r="MK96" s="469">
        <f t="shared" si="1798"/>
        <v>7.8870919624068406E-2</v>
      </c>
      <c r="ML96" s="469">
        <f t="shared" si="1799"/>
        <v>3.3774472801348765E-2</v>
      </c>
      <c r="MM96" s="469">
        <f t="shared" si="1800"/>
        <v>4.4283618425438199E-4</v>
      </c>
      <c r="MN96" s="470">
        <f t="shared" si="1801"/>
        <v>1.6257262816675527E-2</v>
      </c>
      <c r="MO96" s="471" t="s">
        <v>177</v>
      </c>
      <c r="MP96" s="470">
        <f t="shared" si="1802"/>
        <v>2.8694845818112327E-3</v>
      </c>
      <c r="MQ96" s="470">
        <f t="shared" si="1803"/>
        <v>2.4656410513326327E-4</v>
      </c>
      <c r="MR96" s="470">
        <f t="shared" si="1804"/>
        <v>5.1266561228509213E-4</v>
      </c>
      <c r="MS96" s="470">
        <f t="shared" si="1805"/>
        <v>1.1255249572037016E-3</v>
      </c>
      <c r="MT96" s="470">
        <f t="shared" si="1806"/>
        <v>9.3274015585305195E-3</v>
      </c>
      <c r="MU96" s="470">
        <f t="shared" si="1807"/>
        <v>2.7623587162929567E-3</v>
      </c>
      <c r="MV96" s="404">
        <f t="shared" si="1454"/>
        <v>318686.95095043024</v>
      </c>
      <c r="MW96" s="407">
        <f t="shared" si="1455"/>
        <v>269.83254002837919</v>
      </c>
      <c r="MX96" s="461">
        <f t="shared" si="1456"/>
        <v>0.64743535696462717</v>
      </c>
      <c r="MY96" s="1467"/>
      <c r="MZ96" s="424"/>
      <c r="NA96" s="1468"/>
      <c r="NB96" s="460">
        <f t="shared" ref="NB96:NB107" si="1834">JN96</f>
        <v>373238.8257904303</v>
      </c>
      <c r="NC96" s="433">
        <f t="shared" ref="NC96:NC107" si="1835">JO96</f>
        <v>428496.66142610071</v>
      </c>
      <c r="ND96" s="429">
        <f t="shared" si="1457"/>
        <v>0.75826139629505063</v>
      </c>
      <c r="NE96" s="475">
        <f t="shared" si="1458"/>
        <v>0.87052164552451361</v>
      </c>
    </row>
    <row r="97" spans="1:369" outlineLevel="1" x14ac:dyDescent="0.2">
      <c r="A97" s="800" t="s">
        <v>179</v>
      </c>
      <c r="B97" s="801">
        <f>DATI!D94</f>
        <v>205</v>
      </c>
      <c r="C97" s="1519">
        <f>DATI!F94/DATI!E94</f>
        <v>1</v>
      </c>
      <c r="D97" s="802">
        <f>DATI!G94</f>
        <v>1262402</v>
      </c>
      <c r="E97" s="803">
        <f t="shared" si="1808"/>
        <v>0.12578413189457666</v>
      </c>
      <c r="F97" s="1033">
        <f t="shared" si="1660"/>
        <v>-2.1858304334121604E-4</v>
      </c>
      <c r="G97" s="805">
        <f>DATI!H94</f>
        <v>637346.83231999993</v>
      </c>
      <c r="H97" s="806">
        <f t="shared" si="1418"/>
        <v>1746.1557049863011</v>
      </c>
      <c r="I97" s="813">
        <f t="shared" si="1419"/>
        <v>504.86836389676182</v>
      </c>
      <c r="J97" s="808">
        <f t="shared" si="1661"/>
        <v>1.3832009969774297</v>
      </c>
      <c r="K97" s="809">
        <f t="shared" si="1420"/>
        <v>-3.9598633455184017E-2</v>
      </c>
      <c r="L97" s="809">
        <f t="shared" si="1809"/>
        <v>-3.9388660105041759E-2</v>
      </c>
      <c r="M97" s="809">
        <f t="shared" si="1662"/>
        <v>0.13606766294122286</v>
      </c>
      <c r="N97" s="810">
        <f>DATI!I94</f>
        <v>164498.17600000001</v>
      </c>
      <c r="O97" s="810"/>
      <c r="P97" s="810">
        <f>DATI!J94</f>
        <v>37598.273999999998</v>
      </c>
      <c r="Q97" s="806">
        <f>DATI!K94</f>
        <v>37443.273999999998</v>
      </c>
      <c r="R97" s="806">
        <f>DATI!L94</f>
        <v>153.82</v>
      </c>
      <c r="S97" s="806">
        <f t="shared" si="1810"/>
        <v>1.1800000000000068</v>
      </c>
      <c r="T97" s="810">
        <f>DATI!M94</f>
        <v>15189.353999999999</v>
      </c>
      <c r="U97" s="806">
        <f>DATI!N94</f>
        <v>14857.694</v>
      </c>
      <c r="V97" s="806">
        <f>DATI!O94</f>
        <v>331.66</v>
      </c>
      <c r="W97" s="811">
        <f t="shared" si="1811"/>
        <v>0</v>
      </c>
      <c r="X97" s="812">
        <f>DATI!P94</f>
        <v>402797.83332000003</v>
      </c>
      <c r="Y97" s="806">
        <f>DATI!Q94</f>
        <v>18303.689999999999</v>
      </c>
      <c r="Z97" s="810">
        <f>DATI!R94</f>
        <v>13919.705</v>
      </c>
      <c r="AA97" s="810">
        <f>DATI!U94</f>
        <v>3343.49</v>
      </c>
      <c r="AB97" s="810">
        <f>DATI!V94</f>
        <v>0</v>
      </c>
      <c r="AC97" s="810">
        <f>DATI!W94</f>
        <v>472361.99632000003</v>
      </c>
      <c r="AD97" s="813">
        <f t="shared" si="1421"/>
        <v>374.17716093605685</v>
      </c>
      <c r="AE97" s="809">
        <f t="shared" si="1812"/>
        <v>2.5244446044471579E-2</v>
      </c>
      <c r="AF97" s="809">
        <f t="shared" si="1813"/>
        <v>2.5468596091056037E-2</v>
      </c>
      <c r="AG97" s="814">
        <f t="shared" si="1422"/>
        <v>0.74113806230205892</v>
      </c>
      <c r="AH97" s="815">
        <f t="shared" si="1814"/>
        <v>164983.65600000002</v>
      </c>
      <c r="AI97" s="806">
        <f t="shared" si="1815"/>
        <v>452.01001643835622</v>
      </c>
      <c r="AJ97" s="813">
        <f t="shared" si="1423"/>
        <v>130.6902682346828</v>
      </c>
      <c r="AK97" s="808">
        <f t="shared" si="1424"/>
        <v>0.35805552941008989</v>
      </c>
      <c r="AL97" s="809">
        <f t="shared" si="1816"/>
        <v>-0.18685476201366141</v>
      </c>
      <c r="AM97" s="809">
        <f t="shared" si="1817"/>
        <v>-0.186676983393472</v>
      </c>
      <c r="AN97" s="816">
        <f>DATI!EH94/1000</f>
        <v>0</v>
      </c>
      <c r="AO97" s="817">
        <f>DATI!EI94/1000</f>
        <v>0</v>
      </c>
      <c r="AP97" s="817"/>
      <c r="AQ97" s="817">
        <f>DATI!EK94/1000</f>
        <v>0</v>
      </c>
      <c r="AR97" s="817">
        <f>DATI!EL94/1000</f>
        <v>0</v>
      </c>
      <c r="AS97" s="817"/>
      <c r="AT97" s="817"/>
      <c r="AU97" s="1034"/>
      <c r="AV97" s="1034"/>
      <c r="AW97" s="817"/>
      <c r="AX97" s="1034"/>
      <c r="AY97" s="1034"/>
      <c r="AZ97" s="1034"/>
      <c r="BA97" s="1034"/>
      <c r="BB97" s="818">
        <f>DATI!DE94/1000</f>
        <v>180.39699999999999</v>
      </c>
      <c r="BC97" s="819">
        <f>DATI!DF94/1000</f>
        <v>0</v>
      </c>
      <c r="BD97" s="1051">
        <f>DATI!DG94/1000</f>
        <v>1.9039999999999999</v>
      </c>
      <c r="BE97" s="819">
        <f>DATI!DH94/1000</f>
        <v>82026.395000000004</v>
      </c>
      <c r="BF97" s="819">
        <f>DATI!DI94/1000</f>
        <v>111.36451999999998</v>
      </c>
      <c r="BG97" s="819">
        <f>DATI!DJ94/1000</f>
        <v>28160.776999999998</v>
      </c>
      <c r="BH97" s="819">
        <f>DATI!DK94/1000</f>
        <v>7878.28</v>
      </c>
      <c r="BI97" s="819">
        <f>DATI!DL94/1000</f>
        <v>47096.817999999999</v>
      </c>
      <c r="BJ97" s="819">
        <f>DATI!DM94/1000</f>
        <v>405.32240000000002</v>
      </c>
      <c r="BK97" s="819">
        <f>DATI!DN94/1000</f>
        <v>114.295</v>
      </c>
      <c r="BL97" s="819">
        <f>DATI!DO94/1000</f>
        <v>126.8574</v>
      </c>
      <c r="BM97" s="819">
        <f>DATI!DP94/1000</f>
        <v>33240.010999999999</v>
      </c>
      <c r="BN97" s="819">
        <f>DATI!DQ94/1000</f>
        <v>239.63800000000001</v>
      </c>
      <c r="BO97" s="819">
        <f>DATI!DR94/1000</f>
        <v>6580.2979999999998</v>
      </c>
      <c r="BP97" s="819">
        <f>DATI!DS94/1000</f>
        <v>4255.3230000000003</v>
      </c>
      <c r="BQ97" s="819">
        <f>DATI!DT94/1000</f>
        <v>61.348800000000004</v>
      </c>
      <c r="BR97" s="819">
        <f>DATI!DU94/1000</f>
        <v>80127.316000000006</v>
      </c>
      <c r="BS97" s="819">
        <f>DATI!DV94/1000</f>
        <v>99344.565000000002</v>
      </c>
      <c r="BT97" s="1051">
        <f>DATI!DW94/1000</f>
        <v>15.62</v>
      </c>
      <c r="BU97" s="819">
        <f>DATI!DX94/1000</f>
        <v>308.49619999999999</v>
      </c>
      <c r="BV97" s="820">
        <f>DATI!DY94/1000</f>
        <v>12522.807000000001</v>
      </c>
      <c r="BW97" s="816">
        <f>DATI!DZ94/1000</f>
        <v>1.9039999999999999</v>
      </c>
      <c r="BX97" s="817">
        <f>DATI!EA94/1000</f>
        <v>0</v>
      </c>
      <c r="BY97" s="817">
        <f>DATI!EB94/1000</f>
        <v>0</v>
      </c>
      <c r="BZ97" s="817">
        <f>DATI!EC94/1000</f>
        <v>0</v>
      </c>
      <c r="CA97" s="817">
        <f>DATI!ED94/1000</f>
        <v>0</v>
      </c>
      <c r="CB97" s="817">
        <f>DATI!EE94/1000</f>
        <v>0</v>
      </c>
      <c r="CC97" s="817">
        <f>DATI!EF94/1000</f>
        <v>0</v>
      </c>
      <c r="CD97" s="821">
        <f>DATI!EG94/1000</f>
        <v>0</v>
      </c>
      <c r="CE97" s="816">
        <f t="shared" si="1673"/>
        <v>0.1428998052918167</v>
      </c>
      <c r="CF97" s="817">
        <f t="shared" si="1674"/>
        <v>0</v>
      </c>
      <c r="CG97" s="817">
        <f t="shared" si="1675"/>
        <v>1.5082358868252744E-3</v>
      </c>
      <c r="CH97" s="817">
        <f t="shared" si="1676"/>
        <v>64.976445696378804</v>
      </c>
      <c r="CI97" s="817">
        <f t="shared" si="1677"/>
        <v>8.8216368478503671E-2</v>
      </c>
      <c r="CJ97" s="817">
        <f t="shared" si="1678"/>
        <v>22.307297516955771</v>
      </c>
      <c r="CK97" s="817">
        <f t="shared" si="1679"/>
        <v>6.2407062092740668</v>
      </c>
      <c r="CL97" s="817">
        <f t="shared" si="1680"/>
        <v>37.307306230503436</v>
      </c>
      <c r="CM97" s="817">
        <f t="shared" si="1681"/>
        <v>0.32107236838978392</v>
      </c>
      <c r="CN97" s="817">
        <f t="shared" si="1682"/>
        <v>9.0537720947843875E-2</v>
      </c>
      <c r="CO97" s="817">
        <f t="shared" si="1683"/>
        <v>0.10048890923810323</v>
      </c>
      <c r="CP97" s="817">
        <f t="shared" si="1684"/>
        <v>26.330765477241005</v>
      </c>
      <c r="CQ97" s="817">
        <f t="shared" si="1685"/>
        <v>0.18982701231461926</v>
      </c>
      <c r="CR97" s="817">
        <f t="shared" si="1686"/>
        <v>5.212521843279716</v>
      </c>
      <c r="CS97" s="817">
        <f t="shared" si="1687"/>
        <v>3.3708145265929552</v>
      </c>
      <c r="CT97" s="817">
        <f t="shared" si="1688"/>
        <v>4.859688118364832E-2</v>
      </c>
      <c r="CU97" s="817">
        <f t="shared" si="1689"/>
        <v>63.472107933922793</v>
      </c>
      <c r="CV97" s="817">
        <f t="shared" si="1690"/>
        <v>78.694872948553623</v>
      </c>
      <c r="CW97" s="817">
        <f t="shared" si="1691"/>
        <v>1.2373237684984656E-2</v>
      </c>
      <c r="CX97" s="817">
        <f t="shared" si="1692"/>
        <v>0.24437239484728321</v>
      </c>
      <c r="CY97" s="821">
        <f t="shared" si="1693"/>
        <v>9.9198250636485046</v>
      </c>
      <c r="CZ97" s="805">
        <f>DATI!AA94</f>
        <v>620238.87363499997</v>
      </c>
      <c r="DA97" s="806">
        <f t="shared" si="1694"/>
        <v>1699.2845853013698</v>
      </c>
      <c r="DB97" s="813">
        <f t="shared" si="1425"/>
        <v>491.31645358213945</v>
      </c>
      <c r="DC97" s="808">
        <f t="shared" si="1695"/>
        <v>1.3460724755675053</v>
      </c>
      <c r="DD97" s="822">
        <f t="shared" ref="DD97:DD107" si="1836">+(CZ97-CZ110)/CZ110</f>
        <v>-3.6879402993978273E-2</v>
      </c>
      <c r="DE97" s="823">
        <f t="shared" si="1696"/>
        <v>-3.6668835136216861E-2</v>
      </c>
      <c r="DF97" s="806">
        <f t="shared" ref="DF97:DF107" si="1837">+CZ97-CZ110</f>
        <v>-23749.922330000089</v>
      </c>
      <c r="DG97" s="824">
        <f t="shared" ref="DG97:DG107" si="1838">+DB97-DB110</f>
        <v>-18.701774315234275</v>
      </c>
      <c r="DH97" s="825">
        <f t="shared" si="1818"/>
        <v>0.13627515420790767</v>
      </c>
      <c r="DI97" s="826">
        <f>DATI!AB94+DATI!AG94</f>
        <v>413179.62570171413</v>
      </c>
      <c r="DJ97" s="806">
        <f t="shared" si="1819"/>
        <v>1131.9989745252442</v>
      </c>
      <c r="DK97" s="827">
        <f t="shared" si="1426"/>
        <v>327.29639663254187</v>
      </c>
      <c r="DL97" s="828">
        <f t="shared" si="1427"/>
        <v>0.89670245652751202</v>
      </c>
      <c r="DM97" s="829">
        <f t="shared" ref="DM97:DM107" si="1839">DI97/CZ97</f>
        <v>0.66616209216332245</v>
      </c>
      <c r="DN97" s="830">
        <f t="shared" ref="DN97:DN107" si="1840">(DM97-DM110)/DM110</f>
        <v>7.1478818313108455E-2</v>
      </c>
      <c r="DO97" s="830">
        <f t="shared" ref="DO97:DO107" si="1841">+ROUND(DM97,3)-ROUND(DM110,3)</f>
        <v>4.4000000000000039E-2</v>
      </c>
      <c r="DP97" s="830">
        <f t="shared" ref="DP97:DP107" si="1842">(DI97-DI110)/DI110</f>
        <v>3.1963319173027707E-2</v>
      </c>
      <c r="DQ97" s="830">
        <f t="shared" ref="DQ97:DQ107" si="1843">(DK97-DK110)/DK110</f>
        <v>3.2188938172436593E-2</v>
      </c>
      <c r="DR97" s="831">
        <f t="shared" ref="DR97:DR107" si="1844">DI97-DI110</f>
        <v>12797.540384167165</v>
      </c>
      <c r="DS97" s="831">
        <f t="shared" ref="DS97:DS107" si="1845">DK97-DK110</f>
        <v>10.20677812525264</v>
      </c>
      <c r="DT97" s="832">
        <f t="shared" si="1820"/>
        <v>0.14543298862731749</v>
      </c>
      <c r="DU97" s="833" t="str">
        <f>DATI!AI94</f>
        <v>13/15</v>
      </c>
      <c r="DV97" s="832">
        <f>DATI!AJ94/DATI!AK94</f>
        <v>0.99590872634996741</v>
      </c>
      <c r="DW97" s="834">
        <f>DATI!AB94</f>
        <v>402947.50963499997</v>
      </c>
      <c r="DX97" s="806">
        <f t="shared" si="1697"/>
        <v>1103.9657798219177</v>
      </c>
      <c r="DY97" s="835">
        <f t="shared" si="1428"/>
        <v>319.19112108108192</v>
      </c>
      <c r="DZ97" s="808">
        <f t="shared" si="1429"/>
        <v>0.87449622213995037</v>
      </c>
      <c r="EA97" s="829">
        <f t="shared" ref="EA97:EA107" si="1846">+DW97/CZ97</f>
        <v>0.64966503513955454</v>
      </c>
      <c r="EB97" s="825">
        <f t="shared" ref="EB97:EB107" si="1847">+(EA97-EA110)/EA110</f>
        <v>6.9967667829107363E-2</v>
      </c>
      <c r="EC97" s="836">
        <f t="shared" ref="EC97:EC107" si="1848">CZ97-DI97</f>
        <v>207059.24793328583</v>
      </c>
      <c r="ED97" s="837">
        <f t="shared" si="1698"/>
        <v>567.28561077612562</v>
      </c>
      <c r="EE97" s="838">
        <f t="shared" si="1430"/>
        <v>164.02005694959755</v>
      </c>
      <c r="EF97" s="839">
        <f t="shared" si="1431"/>
        <v>0.4493700190399933</v>
      </c>
      <c r="EG97" s="840">
        <f t="shared" si="1699"/>
        <v>-0.15002650221347405</v>
      </c>
      <c r="EH97" s="840">
        <f t="shared" si="1700"/>
        <v>-0.14984067180019123</v>
      </c>
      <c r="EI97" s="822">
        <f t="shared" si="1701"/>
        <v>0.33383790783667761</v>
      </c>
      <c r="EJ97" s="841">
        <f t="shared" si="1702"/>
        <v>-36547.462714167254</v>
      </c>
      <c r="EK97" s="841">
        <f t="shared" si="1703"/>
        <v>-28.908552440486943</v>
      </c>
      <c r="EL97" s="805">
        <f>DATI!AD94</f>
        <v>164503.736</v>
      </c>
      <c r="EM97" s="806">
        <f t="shared" si="1704"/>
        <v>450.69516712328766</v>
      </c>
      <c r="EN97" s="835">
        <f t="shared" si="1432"/>
        <v>130.31010407144475</v>
      </c>
      <c r="EO97" s="808">
        <f t="shared" si="1705"/>
        <v>0.35701398375738291</v>
      </c>
      <c r="EP97" s="822">
        <f t="shared" ref="EP97:EP107" si="1849">+(EL97-EL110)/EL110</f>
        <v>-0.19106692230535044</v>
      </c>
      <c r="EQ97" s="823">
        <f t="shared" ref="EQ97:EQ107" si="1850">(EN97-EN110)/EN110</f>
        <v>-0.1908900645932716</v>
      </c>
      <c r="ER97" s="822">
        <f t="shared" si="1821"/>
        <v>0.11680984932386826</v>
      </c>
      <c r="ES97" s="806">
        <f t="shared" ref="ES97:ES107" si="1851">+EL97-EL110</f>
        <v>-38855.157999999996</v>
      </c>
      <c r="ET97" s="822">
        <f t="shared" si="1706"/>
        <v>0.26522642000154228</v>
      </c>
      <c r="EU97" s="824">
        <f t="shared" ref="EU97:EU107" si="1852">+EN97-EN110</f>
        <v>-30.743540642409442</v>
      </c>
      <c r="EV97" s="805">
        <f>DATI!AE94</f>
        <v>37598.273999999998</v>
      </c>
      <c r="EW97" s="806">
        <f t="shared" si="1707"/>
        <v>103.00896986301369</v>
      </c>
      <c r="EX97" s="835">
        <f t="shared" si="1433"/>
        <v>29.783122967168936</v>
      </c>
      <c r="EY97" s="808">
        <f t="shared" si="1434"/>
        <v>8.1597597170325845E-2</v>
      </c>
      <c r="EZ97" s="822">
        <f t="shared" ref="EZ97:EZ107" si="1853">(EV97-EV110)/EV110</f>
        <v>7.7547580566786734E-2</v>
      </c>
      <c r="FA97" s="823">
        <f t="shared" ref="FA97:FA107" si="1854">(EX97-EX110)/EX110</f>
        <v>7.7783165691205552E-2</v>
      </c>
      <c r="FB97" s="806">
        <f t="shared" ref="FB97:FB107" si="1855">+EV97-EV110</f>
        <v>2705.8249999999971</v>
      </c>
      <c r="FC97" s="824">
        <f t="shared" ref="FC97:FC107" si="1856">+EX97-EX110</f>
        <v>2.1494356771393335</v>
      </c>
      <c r="FD97" s="806">
        <f>DATI!AG94</f>
        <v>10232.116066714152</v>
      </c>
      <c r="FE97" s="822">
        <f t="shared" si="1708"/>
        <v>1.6497057023767876E-2</v>
      </c>
      <c r="FF97" s="806">
        <f t="shared" ref="FF97:FF107" si="1857">+EV97-FD97</f>
        <v>27366.157933285846</v>
      </c>
      <c r="FG97" s="822">
        <f t="shared" si="1822"/>
        <v>2.1677847415708978E-2</v>
      </c>
      <c r="FH97" s="805">
        <f>DATI!AF94</f>
        <v>15189.353999999999</v>
      </c>
      <c r="FI97" s="806">
        <f t="shared" si="1823"/>
        <v>41.614668493150681</v>
      </c>
      <c r="FJ97" s="830">
        <f t="shared" si="1709"/>
        <v>2.4489522739812461E-2</v>
      </c>
      <c r="FK97" s="830">
        <f t="shared" si="1824"/>
        <v>3.1949117513498715E-2</v>
      </c>
      <c r="FL97" s="842">
        <f>DATI!AL94</f>
        <v>8397.136298731446</v>
      </c>
      <c r="FM97" s="843" t="str">
        <f>DATI!AM94</f>
        <v>11/11</v>
      </c>
      <c r="FN97" s="844">
        <f>DATI!AN94/DATI!AO94</f>
        <v>1</v>
      </c>
      <c r="FO97" s="809">
        <f t="shared" si="1825"/>
        <v>0.55283037703456295</v>
      </c>
      <c r="FP97" s="845">
        <f t="shared" si="1710"/>
        <v>1.3538552089647025E-2</v>
      </c>
      <c r="FQ97" s="809">
        <f t="shared" si="1826"/>
        <v>5.0886926143970711E-3</v>
      </c>
      <c r="FR97" s="805">
        <f>DATI!AP94</f>
        <v>20111.04700000001</v>
      </c>
      <c r="FS97" s="842">
        <f>DATI!AQ94</f>
        <v>493.69899999999996</v>
      </c>
      <c r="FT97" s="842">
        <f>DATI!AR94</f>
        <v>13924.165000000005</v>
      </c>
      <c r="FU97" s="818">
        <f>DATI!AS94/1000</f>
        <v>181.20699999999999</v>
      </c>
      <c r="FV97" s="819">
        <f>DATI!AT94/1000</f>
        <v>20.411000000000001</v>
      </c>
      <c r="FW97" s="819">
        <f>DATI!AU94/1000</f>
        <v>2.59</v>
      </c>
      <c r="FX97" s="819">
        <f>DATI!AV94/1000</f>
        <v>82026.395000000004</v>
      </c>
      <c r="FY97" s="819">
        <f>DATI!AW94/1000</f>
        <v>111.36451999999998</v>
      </c>
      <c r="FZ97" s="819">
        <f>DATI!AX94/1000</f>
        <v>28155.217000000001</v>
      </c>
      <c r="GA97" s="819">
        <f>DATI!AY94/1000</f>
        <v>8001.29</v>
      </c>
      <c r="GB97" s="819">
        <f>DATI!AZ94/1000</f>
        <v>47096.817999999999</v>
      </c>
      <c r="GC97" s="819">
        <f>DATI!BA94/1000</f>
        <v>405.32240000000002</v>
      </c>
      <c r="GD97" s="819">
        <f>DATI!BB94/1000</f>
        <v>122.758</v>
      </c>
      <c r="GE97" s="819">
        <f>DATI!BC94/1000</f>
        <v>126.8574</v>
      </c>
      <c r="GF97" s="819">
        <f>DATI!BD94/1000</f>
        <v>33240.010999999999</v>
      </c>
      <c r="GG97" s="819">
        <f>DATI!BE94/1000</f>
        <v>239.63800000000001</v>
      </c>
      <c r="GH97" s="819">
        <f>DATI!BF94/1000</f>
        <v>6580.2979999999998</v>
      </c>
      <c r="GI97" s="819">
        <f>DATI!BG94/1000</f>
        <v>0.14699999999999999</v>
      </c>
      <c r="GJ97" s="819">
        <f>DATI!BH94/1000</f>
        <v>4255.3230000000003</v>
      </c>
      <c r="GK97" s="819">
        <f>DATI!BI94/1000</f>
        <v>63.058115000000008</v>
      </c>
      <c r="GL97" s="819">
        <f>DATI!BJ94/1000</f>
        <v>80127.316000000006</v>
      </c>
      <c r="GM97" s="819">
        <f>DATI!BK94/1000</f>
        <v>99344.565000000002</v>
      </c>
      <c r="GN97" s="819">
        <f>DATI!BL94/1000</f>
        <v>15.62</v>
      </c>
      <c r="GO97" s="819">
        <f>DATI!BM94/1000</f>
        <v>308.49619999999999</v>
      </c>
      <c r="GP97" s="820">
        <f>DATI!BN94/1000</f>
        <v>12522.807000000001</v>
      </c>
      <c r="GQ97" s="816">
        <f>DATI!BO94/1000</f>
        <v>2.59</v>
      </c>
      <c r="GR97" s="817">
        <f>DATI!BP94/1000</f>
        <v>0</v>
      </c>
      <c r="GS97" s="817">
        <f>DATI!BQ94/1000</f>
        <v>0</v>
      </c>
      <c r="GT97" s="817">
        <f>DATI!BR94/1000</f>
        <v>0</v>
      </c>
      <c r="GU97" s="817">
        <f>DATI!BS94/1000</f>
        <v>0</v>
      </c>
      <c r="GV97" s="817">
        <f>DATI!BT94/1000</f>
        <v>0</v>
      </c>
      <c r="GW97" s="817">
        <f>DATI!BU94/1000</f>
        <v>0</v>
      </c>
      <c r="GX97" s="821">
        <f>DATI!BV94/1000</f>
        <v>0</v>
      </c>
      <c r="GY97" s="816">
        <f t="shared" si="1715"/>
        <v>0.14354143925627494</v>
      </c>
      <c r="GZ97" s="817">
        <f t="shared" si="1716"/>
        <v>1.6168383763650564E-2</v>
      </c>
      <c r="HA97" s="817">
        <f t="shared" si="1717"/>
        <v>2.0516444048726159E-3</v>
      </c>
      <c r="HB97" s="817">
        <f t="shared" si="1718"/>
        <v>64.976445696378804</v>
      </c>
      <c r="HC97" s="817">
        <f t="shared" si="1719"/>
        <v>8.8216368478503671E-2</v>
      </c>
      <c r="HD97" s="817">
        <f t="shared" si="1720"/>
        <v>22.30289321468122</v>
      </c>
      <c r="HE97" s="817">
        <f t="shared" si="1721"/>
        <v>6.3381474363950625</v>
      </c>
      <c r="HF97" s="817">
        <f t="shared" si="1722"/>
        <v>37.307306230503436</v>
      </c>
      <c r="HG97" s="817">
        <f t="shared" si="1723"/>
        <v>0.32107236838978392</v>
      </c>
      <c r="HH97" s="817">
        <f t="shared" si="1724"/>
        <v>9.72416076653871E-2</v>
      </c>
      <c r="HI97" s="817">
        <f t="shared" si="1725"/>
        <v>0.10048890923810323</v>
      </c>
      <c r="HJ97" s="817">
        <f t="shared" si="1726"/>
        <v>26.330765477241005</v>
      </c>
      <c r="HK97" s="817">
        <f t="shared" si="1727"/>
        <v>0.18982701231461926</v>
      </c>
      <c r="HL97" s="817">
        <f t="shared" si="1728"/>
        <v>5.212521843279716</v>
      </c>
      <c r="HM97" s="817">
        <f t="shared" si="1729"/>
        <v>1.1644468243871604E-4</v>
      </c>
      <c r="HN97" s="817">
        <f t="shared" si="1730"/>
        <v>3.3708145265929552</v>
      </c>
      <c r="HO97" s="817">
        <f t="shared" si="1731"/>
        <v>4.9950899158905014E-2</v>
      </c>
      <c r="HP97" s="817">
        <f t="shared" si="1732"/>
        <v>63.472107933922793</v>
      </c>
      <c r="HQ97" s="817">
        <f t="shared" si="1733"/>
        <v>78.694872948553623</v>
      </c>
      <c r="HR97" s="817">
        <f t="shared" si="1734"/>
        <v>1.2373237684984656E-2</v>
      </c>
      <c r="HS97" s="817">
        <f t="shared" si="1735"/>
        <v>0.24437239484728321</v>
      </c>
      <c r="HT97" s="821">
        <f t="shared" si="1736"/>
        <v>9.9198250636485046</v>
      </c>
      <c r="HU97" s="846">
        <f t="shared" si="1827"/>
        <v>207058.0679332859</v>
      </c>
      <c r="HV97" s="847">
        <f t="shared" ref="HV97:HV107" si="1858">IG97+IP97+JC97</f>
        <v>164989.21600000007</v>
      </c>
      <c r="HW97" s="848">
        <f t="shared" ref="HW97:HW107" si="1859">HX97+HY97</f>
        <v>331.66</v>
      </c>
      <c r="HX97" s="849">
        <f>DATI!CQ94</f>
        <v>331.66</v>
      </c>
      <c r="HY97" s="849">
        <f>DATI!CT94</f>
        <v>0</v>
      </c>
      <c r="HZ97" s="850">
        <f t="shared" si="1737"/>
        <v>0.12709848433358267</v>
      </c>
      <c r="IA97" s="850">
        <f t="shared" si="1738"/>
        <v>5.3472946327317162E-4</v>
      </c>
      <c r="IB97" s="822">
        <f t="shared" si="1739"/>
        <v>1.6017728906214891E-3</v>
      </c>
      <c r="IC97" s="849">
        <f>DATI!CV94</f>
        <v>0</v>
      </c>
      <c r="ID97" s="851">
        <f t="shared" si="1828"/>
        <v>331.66</v>
      </c>
      <c r="IE97" s="852">
        <f t="shared" si="1740"/>
        <v>5.3472946327317162E-4</v>
      </c>
      <c r="IF97" s="852">
        <f t="shared" si="1741"/>
        <v>1.6017728906214891E-3</v>
      </c>
      <c r="IG97" s="848">
        <f t="shared" ref="IG97:IG107" si="1860">II97+IJ97</f>
        <v>331.66</v>
      </c>
      <c r="IH97" s="830">
        <f t="shared" si="1435"/>
        <v>5.203760075071335E-4</v>
      </c>
      <c r="II97" s="849">
        <f>DATI!CX94</f>
        <v>331.66</v>
      </c>
      <c r="IJ97" s="849">
        <f>DATI!DA94</f>
        <v>0</v>
      </c>
      <c r="IK97" s="854">
        <f>DATI!CS94</f>
        <v>42222.671933285819</v>
      </c>
      <c r="IL97" s="834">
        <f t="shared" si="1829"/>
        <v>42222.671933285819</v>
      </c>
      <c r="IM97" s="834">
        <f t="shared" si="1830"/>
        <v>42222.671933285819</v>
      </c>
      <c r="IN97" s="822">
        <f t="shared" si="1743"/>
        <v>6.8074855879048213E-2</v>
      </c>
      <c r="IO97" s="822">
        <f t="shared" si="1744"/>
        <v>0.20391705744540203</v>
      </c>
      <c r="IP97" s="848">
        <f t="shared" si="1831"/>
        <v>153.82</v>
      </c>
      <c r="IQ97" s="830">
        <f t="shared" si="1436"/>
        <v>2.4134426061251662E-4</v>
      </c>
      <c r="IR97" s="849">
        <f>DATI!CZ94</f>
        <v>153.82</v>
      </c>
      <c r="IS97" s="834">
        <f t="shared" ref="IS97:IS107" si="1861">IT97+IU97</f>
        <v>164503.73600000006</v>
      </c>
      <c r="IT97" s="854">
        <f>DATI!CR94</f>
        <v>164503.73600000006</v>
      </c>
      <c r="IU97" s="855">
        <f>DATI!CU94</f>
        <v>0</v>
      </c>
      <c r="IV97" s="822">
        <f t="shared" si="1746"/>
        <v>-0.19106503679562359</v>
      </c>
      <c r="IW97" s="830">
        <f t="shared" si="1747"/>
        <v>0.26522642000154234</v>
      </c>
      <c r="IX97" s="822">
        <f t="shared" si="1748"/>
        <v>0.79448116966397642</v>
      </c>
      <c r="IY97" s="854">
        <f>DATI!CW94</f>
        <v>0</v>
      </c>
      <c r="IZ97" s="856">
        <f t="shared" si="1832"/>
        <v>164503.73600000006</v>
      </c>
      <c r="JA97" s="857">
        <f t="shared" si="1749"/>
        <v>0.26522642000154234</v>
      </c>
      <c r="JB97" s="857">
        <f t="shared" si="1750"/>
        <v>0.79448116966397642</v>
      </c>
      <c r="JC97" s="858">
        <f t="shared" ref="JC97:JC107" si="1862">JE97+JF97</f>
        <v>164503.73600000006</v>
      </c>
      <c r="JD97" s="830">
        <f t="shared" si="1437"/>
        <v>0.25810708966920198</v>
      </c>
      <c r="JE97" s="849">
        <f>DATI!CY94</f>
        <v>164503.73600000006</v>
      </c>
      <c r="JF97" s="849">
        <f>DATI!DB94</f>
        <v>0</v>
      </c>
      <c r="JG97" s="826">
        <f t="shared" si="1753"/>
        <v>406597.54816911602</v>
      </c>
      <c r="JH97" s="808">
        <f t="shared" si="1438"/>
        <v>322.08246514906983</v>
      </c>
      <c r="JI97" s="829">
        <f t="shared" si="1754"/>
        <v>0.65554992673418233</v>
      </c>
      <c r="JJ97" s="843" t="str">
        <f>DATI!CN94</f>
        <v>5/9</v>
      </c>
      <c r="JK97" s="844">
        <f>DATI!CO94/DATI!CP94</f>
        <v>0.99576597722589244</v>
      </c>
      <c r="JL97" s="859">
        <f t="shared" si="1833"/>
        <v>2.4246867830680269E-2</v>
      </c>
      <c r="JM97" s="860">
        <f t="shared" si="1755"/>
        <v>6.3466891908113124E-2</v>
      </c>
      <c r="JN97" s="861">
        <f t="shared" si="1756"/>
        <v>571101.28416911606</v>
      </c>
      <c r="JO97" s="834">
        <f t="shared" si="1757"/>
        <v>571101.28416911606</v>
      </c>
      <c r="JP97" s="829">
        <f t="shared" si="1758"/>
        <v>0.92077634673572473</v>
      </c>
      <c r="JQ97" s="830">
        <f t="shared" si="1759"/>
        <v>-1.1430298927948335E-2</v>
      </c>
      <c r="JR97" s="862">
        <f t="shared" si="1760"/>
        <v>0.92077634673572473</v>
      </c>
      <c r="JS97" s="825">
        <f t="shared" si="1761"/>
        <v>-1.1430298927948335E-2</v>
      </c>
      <c r="JT97" s="818">
        <f>DATI!BW94</f>
        <v>77936.443575915036</v>
      </c>
      <c r="JU97" s="819">
        <f>DATI!BX94</f>
        <v>50769.648670106355</v>
      </c>
      <c r="JV97" s="819">
        <f>DATI!BY94</f>
        <v>31151.000315278827</v>
      </c>
      <c r="JW97" s="819">
        <f>DATI!BZ94</f>
        <v>80127.316000000006</v>
      </c>
      <c r="JX97" s="819">
        <f>DATI!CA94</f>
        <v>99344.565000000002</v>
      </c>
      <c r="JY97" s="819">
        <f>DATI!CB94</f>
        <v>26748.361094567234</v>
      </c>
      <c r="JZ97" s="819">
        <f>DATI!CC94</f>
        <v>10482.037004387994</v>
      </c>
      <c r="KA97" s="819">
        <f>DATI!CD94</f>
        <v>260.60947191838079</v>
      </c>
      <c r="KB97" s="819">
        <f>DATI!CE94</f>
        <v>5922.2680431134704</v>
      </c>
      <c r="KC97" s="819">
        <f>DATI!CF94</f>
        <v>0</v>
      </c>
      <c r="KD97" s="819">
        <f>DATI!CG94</f>
        <v>562.14512000000002</v>
      </c>
      <c r="KE97" s="819">
        <f>DATI!CH94</f>
        <v>177.58286345624924</v>
      </c>
      <c r="KF97" s="819">
        <f>DATI!CI94</f>
        <v>120.30284234142303</v>
      </c>
      <c r="KG97" s="819">
        <f>DATI!CJ94</f>
        <v>397.21595973091127</v>
      </c>
      <c r="KH97" s="819">
        <f>DATI!CK94</f>
        <v>3829.7905985451935</v>
      </c>
      <c r="KI97" s="819">
        <f>DATI!CL94</f>
        <v>701.15436430944487</v>
      </c>
      <c r="KJ97" s="863">
        <f t="shared" si="1439"/>
        <v>61.736628725172359</v>
      </c>
      <c r="KK97" s="864">
        <f t="shared" si="1763"/>
        <v>2.8781804858478199E-2</v>
      </c>
      <c r="KL97" s="865">
        <f t="shared" si="1440"/>
        <v>40.216704876977659</v>
      </c>
      <c r="KM97" s="864">
        <f t="shared" si="1764"/>
        <v>1.4575107766368268E-2</v>
      </c>
      <c r="KN97" s="865">
        <f t="shared" si="1441"/>
        <v>24.675975097693783</v>
      </c>
      <c r="KO97" s="864">
        <f t="shared" si="1765"/>
        <v>0.15359163831564993</v>
      </c>
      <c r="KP97" s="865">
        <f t="shared" si="1442"/>
        <v>63.472107933922793</v>
      </c>
      <c r="KQ97" s="864">
        <f t="shared" si="1766"/>
        <v>0.10266962035781446</v>
      </c>
      <c r="KR97" s="865">
        <f t="shared" si="1443"/>
        <v>78.694872948553623</v>
      </c>
      <c r="KS97" s="864">
        <f t="shared" si="1767"/>
        <v>-0.10258915026895246</v>
      </c>
      <c r="KT97" s="865">
        <f t="shared" si="1444"/>
        <v>21.188465397367267</v>
      </c>
      <c r="KU97" s="864">
        <f t="shared" si="1768"/>
        <v>0.11551952985877204</v>
      </c>
      <c r="KV97" s="865">
        <f t="shared" si="1445"/>
        <v>8.3032480971893214</v>
      </c>
      <c r="KW97" s="864">
        <f t="shared" si="1769"/>
        <v>0.18447493210855428</v>
      </c>
      <c r="KX97" s="865">
        <f t="shared" si="1446"/>
        <v>0.2064393686942676</v>
      </c>
      <c r="KY97" s="864">
        <f t="shared" si="1770"/>
        <v>-0.20710621507931226</v>
      </c>
      <c r="KZ97" s="865">
        <f t="shared" si="1447"/>
        <v>4.6912695346755395</v>
      </c>
      <c r="LA97" s="864">
        <f t="shared" si="1771"/>
        <v>0.10862139317760346</v>
      </c>
      <c r="LB97" s="866" t="s">
        <v>177</v>
      </c>
      <c r="LC97" s="867" t="s">
        <v>177</v>
      </c>
      <c r="LD97" s="865">
        <f t="shared" si="1448"/>
        <v>0.44529802709438038</v>
      </c>
      <c r="LE97" s="864">
        <f t="shared" si="1772"/>
        <v>0.14167948076046552</v>
      </c>
      <c r="LF97" s="865">
        <f t="shared" si="1449"/>
        <v>0.14067061320898513</v>
      </c>
      <c r="LG97" s="864">
        <f t="shared" si="1773"/>
        <v>0.13458542218154168</v>
      </c>
      <c r="LH97" s="865">
        <f t="shared" si="1450"/>
        <v>9.5296777366815827E-2</v>
      </c>
      <c r="LI97" s="864">
        <f t="shared" si="1774"/>
        <v>-2.818886265286822E-2</v>
      </c>
      <c r="LJ97" s="865">
        <f t="shared" si="1451"/>
        <v>0.31465092714595766</v>
      </c>
      <c r="LK97" s="864">
        <f t="shared" si="1775"/>
        <v>0.13345362034281916</v>
      </c>
      <c r="LL97" s="865">
        <f t="shared" si="1452"/>
        <v>3.0337329935671788</v>
      </c>
      <c r="LM97" s="864">
        <f t="shared" si="1776"/>
        <v>0.14750464657797557</v>
      </c>
      <c r="LN97" s="865">
        <f t="shared" si="1453"/>
        <v>0.55541290675192601</v>
      </c>
      <c r="LO97" s="868">
        <f t="shared" si="1777"/>
        <v>0.30740786955277577</v>
      </c>
      <c r="LP97" s="869">
        <f t="shared" si="1778"/>
        <v>0.12565552868229171</v>
      </c>
      <c r="LQ97" s="870">
        <f t="shared" si="1779"/>
        <v>8.1854993016744426E-2</v>
      </c>
      <c r="LR97" s="870">
        <f t="shared" si="1780"/>
        <v>5.0224198513572467E-2</v>
      </c>
      <c r="LS97" s="870">
        <f t="shared" si="1781"/>
        <v>0.12918783295603875</v>
      </c>
      <c r="LT97" s="870">
        <f t="shared" si="1782"/>
        <v>0.16017145848627121</v>
      </c>
      <c r="LU97" s="870">
        <f t="shared" si="1783"/>
        <v>4.3125902344373516E-2</v>
      </c>
      <c r="LV97" s="870">
        <f t="shared" si="1784"/>
        <v>1.6900000064421137E-2</v>
      </c>
      <c r="LW97" s="870">
        <f t="shared" si="1785"/>
        <v>4.2017597251046382E-4</v>
      </c>
      <c r="LX97" s="871">
        <f t="shared" si="1786"/>
        <v>9.548366435668823E-3</v>
      </c>
      <c r="LY97" s="872" t="s">
        <v>177</v>
      </c>
      <c r="LZ97" s="871">
        <f t="shared" si="1787"/>
        <v>9.0633648404761687E-4</v>
      </c>
      <c r="MA97" s="871">
        <f t="shared" si="1788"/>
        <v>2.8631366237252928E-4</v>
      </c>
      <c r="MB97" s="871">
        <f t="shared" si="1789"/>
        <v>1.9396211275241547E-4</v>
      </c>
      <c r="MC97" s="871">
        <f t="shared" si="1790"/>
        <v>6.4042416013522247E-4</v>
      </c>
      <c r="MD97" s="871">
        <f t="shared" si="1791"/>
        <v>6.1747026207824574E-3</v>
      </c>
      <c r="ME97" s="871">
        <f t="shared" si="1792"/>
        <v>1.1304585928325129E-3</v>
      </c>
      <c r="MF97" s="869">
        <f t="shared" si="1793"/>
        <v>0.19341587108085576</v>
      </c>
      <c r="MG97" s="870">
        <f t="shared" si="1794"/>
        <v>0.12599568791502094</v>
      </c>
      <c r="MH97" s="870">
        <f t="shared" si="1795"/>
        <v>7.730783680359804E-2</v>
      </c>
      <c r="MI97" s="870">
        <f t="shared" si="1796"/>
        <v>0.19885298726025469</v>
      </c>
      <c r="MJ97" s="870">
        <f t="shared" si="1797"/>
        <v>0.24654468044730893</v>
      </c>
      <c r="MK97" s="870">
        <f t="shared" si="1798"/>
        <v>6.6381750612620916E-2</v>
      </c>
      <c r="ML97" s="870">
        <f t="shared" si="1799"/>
        <v>2.6013405601843495E-2</v>
      </c>
      <c r="MM97" s="870">
        <f t="shared" si="1800"/>
        <v>6.4675786718336448E-4</v>
      </c>
      <c r="MN97" s="871">
        <f t="shared" si="1801"/>
        <v>1.4697368519482874E-2</v>
      </c>
      <c r="MO97" s="872" t="s">
        <v>177</v>
      </c>
      <c r="MP97" s="871">
        <f t="shared" si="1802"/>
        <v>1.3950827503790885E-3</v>
      </c>
      <c r="MQ97" s="871">
        <f t="shared" si="1803"/>
        <v>4.4070966865413386E-4</v>
      </c>
      <c r="MR97" s="871">
        <f t="shared" si="1804"/>
        <v>2.9855710598731926E-4</v>
      </c>
      <c r="MS97" s="871">
        <f t="shared" si="1805"/>
        <v>9.8577593913092921E-4</v>
      </c>
      <c r="MT97" s="871">
        <f t="shared" si="1806"/>
        <v>9.5044404220646864E-3</v>
      </c>
      <c r="MU97" s="871">
        <f t="shared" si="1807"/>
        <v>1.7400637739257111E-3</v>
      </c>
      <c r="MV97" s="826">
        <f t="shared" si="1454"/>
        <v>423582.349069116</v>
      </c>
      <c r="MW97" s="808">
        <f t="shared" si="1455"/>
        <v>322.08246514906983</v>
      </c>
      <c r="MX97" s="862">
        <f t="shared" si="1456"/>
        <v>0.66460257992847949</v>
      </c>
      <c r="MY97" s="1483"/>
      <c r="MZ97" s="823"/>
      <c r="NA97" s="1480"/>
      <c r="NB97" s="861">
        <f t="shared" si="1834"/>
        <v>571101.28416911606</v>
      </c>
      <c r="NC97" s="834">
        <f t="shared" si="1835"/>
        <v>571101.28416911606</v>
      </c>
      <c r="ND97" s="829">
        <f t="shared" si="1457"/>
        <v>0.89606044183236289</v>
      </c>
      <c r="NE97" s="875">
        <f t="shared" si="1458"/>
        <v>0.89606044183236289</v>
      </c>
    </row>
    <row r="98" spans="1:369" outlineLevel="1" x14ac:dyDescent="0.2">
      <c r="A98" s="876" t="s">
        <v>180</v>
      </c>
      <c r="B98" s="559">
        <f>DATI!D95</f>
        <v>151</v>
      </c>
      <c r="C98" s="1516">
        <f>DATI!F95/DATI!E95</f>
        <v>1</v>
      </c>
      <c r="D98" s="560">
        <f>DATI!G95</f>
        <v>599301</v>
      </c>
      <c r="E98" s="561">
        <f t="shared" si="1808"/>
        <v>5.9713590463696731E-2</v>
      </c>
      <c r="F98" s="1035">
        <f t="shared" si="1660"/>
        <v>-1.4811976207534281E-3</v>
      </c>
      <c r="G98" s="563">
        <f>DATI!H95</f>
        <v>283307.39302999998</v>
      </c>
      <c r="H98" s="564">
        <f t="shared" si="1418"/>
        <v>776.18463843835605</v>
      </c>
      <c r="I98" s="565">
        <f t="shared" si="1419"/>
        <v>472.72971850539204</v>
      </c>
      <c r="J98" s="566">
        <f t="shared" si="1661"/>
        <v>1.2951499137134028</v>
      </c>
      <c r="K98" s="567">
        <f t="shared" si="1420"/>
        <v>-5.3936435554154886E-4</v>
      </c>
      <c r="L98" s="567">
        <f t="shared" si="1809"/>
        <v>9.4323037580025775E-4</v>
      </c>
      <c r="M98" s="567">
        <f t="shared" si="1662"/>
        <v>6.0483512129872588E-2</v>
      </c>
      <c r="N98" s="568">
        <f>DATI!I95</f>
        <v>91673.932399999991</v>
      </c>
      <c r="O98" s="568"/>
      <c r="P98" s="568">
        <f>DATI!J95</f>
        <v>18939.419098999999</v>
      </c>
      <c r="Q98" s="564">
        <f>DATI!K95</f>
        <v>16284.231098</v>
      </c>
      <c r="R98" s="564">
        <f>DATI!L95</f>
        <v>2655.1880000000001</v>
      </c>
      <c r="S98" s="564">
        <f t="shared" si="1810"/>
        <v>9.9999851954635233E-7</v>
      </c>
      <c r="T98" s="568">
        <f>DATI!M95</f>
        <v>5165.1501000000007</v>
      </c>
      <c r="U98" s="564">
        <f>DATI!N95</f>
        <v>4587.4399999999996</v>
      </c>
      <c r="V98" s="564">
        <f>DATI!O95</f>
        <v>577.71010000000001</v>
      </c>
      <c r="W98" s="569">
        <f t="shared" si="1811"/>
        <v>1.1368683772161603E-12</v>
      </c>
      <c r="X98" s="570">
        <f>DATI!P95</f>
        <v>157196.956431</v>
      </c>
      <c r="Y98" s="564">
        <f>DATI!Q95</f>
        <v>11462.547500000001</v>
      </c>
      <c r="Z98" s="568">
        <f>DATI!R95</f>
        <v>7391.2550000000001</v>
      </c>
      <c r="AA98" s="568">
        <f>DATI!U95</f>
        <v>2940.68</v>
      </c>
      <c r="AB98" s="568">
        <f>DATI!V95</f>
        <v>0</v>
      </c>
      <c r="AC98" s="568">
        <f>DATI!W95</f>
        <v>188400.56252899999</v>
      </c>
      <c r="AD98" s="565">
        <f t="shared" si="1421"/>
        <v>314.36717530756664</v>
      </c>
      <c r="AE98" s="567">
        <f t="shared" si="1812"/>
        <v>2.17250923233697E-2</v>
      </c>
      <c r="AF98" s="567">
        <f t="shared" si="1813"/>
        <v>2.3240714034455601E-2</v>
      </c>
      <c r="AG98" s="878">
        <f t="shared" si="1422"/>
        <v>0.66500404565527838</v>
      </c>
      <c r="AH98" s="572">
        <f t="shared" si="1814"/>
        <v>94906.830499999982</v>
      </c>
      <c r="AI98" s="564">
        <f t="shared" si="1815"/>
        <v>260.01871369863011</v>
      </c>
      <c r="AJ98" s="565">
        <f t="shared" si="1423"/>
        <v>158.36254319615682</v>
      </c>
      <c r="AK98" s="566">
        <f t="shared" si="1424"/>
        <v>0.43386998135933375</v>
      </c>
      <c r="AL98" s="567">
        <f t="shared" si="1816"/>
        <v>-4.1981000164376697E-2</v>
      </c>
      <c r="AM98" s="567">
        <f t="shared" si="1817"/>
        <v>-4.0559879740993655E-2</v>
      </c>
      <c r="AN98" s="579">
        <f>DATI!EH95/1000</f>
        <v>0</v>
      </c>
      <c r="AO98" s="580">
        <f>DATI!EI95/1000</f>
        <v>0</v>
      </c>
      <c r="AP98" s="580"/>
      <c r="AQ98" s="580">
        <f>DATI!EK95/1000</f>
        <v>0</v>
      </c>
      <c r="AR98" s="580">
        <f>DATI!EL95/1000</f>
        <v>0</v>
      </c>
      <c r="AS98" s="580"/>
      <c r="AT98" s="580"/>
      <c r="AU98" s="1036"/>
      <c r="AV98" s="1036"/>
      <c r="AW98" s="580"/>
      <c r="AX98" s="1036"/>
      <c r="AY98" s="1036"/>
      <c r="AZ98" s="1036"/>
      <c r="BA98" s="1036"/>
      <c r="BB98" s="576">
        <f>DATI!DE95/1000</f>
        <v>57.780399000000003</v>
      </c>
      <c r="BC98" s="577">
        <f>DATI!DF95/1000</f>
        <v>1067.4749999999999</v>
      </c>
      <c r="BD98" s="574">
        <f>DATI!DG95/1000</f>
        <v>32.304400999999999</v>
      </c>
      <c r="BE98" s="577">
        <f>DATI!DH95/1000</f>
        <v>27078.195199999995</v>
      </c>
      <c r="BF98" s="577">
        <f>DATI!DI95/1000</f>
        <v>54.510470999999995</v>
      </c>
      <c r="BG98" s="577">
        <f>DATI!DJ95/1000</f>
        <v>14951.545699</v>
      </c>
      <c r="BH98" s="577">
        <f>DATI!DK95/1000</f>
        <v>3591.8120989999998</v>
      </c>
      <c r="BI98" s="577">
        <f>DATI!DL95/1000</f>
        <v>3813.4279999999999</v>
      </c>
      <c r="BJ98" s="577">
        <f>DATI!DM95/1000</f>
        <v>232.31878899999998</v>
      </c>
      <c r="BK98" s="577">
        <f>DATI!DN95/1000</f>
        <v>74.03150100000002</v>
      </c>
      <c r="BL98" s="577">
        <f>DATI!DO95/1000</f>
        <v>78.832350000000005</v>
      </c>
      <c r="BM98" s="577">
        <f>DATI!DP95/1000</f>
        <v>12050.367099999999</v>
      </c>
      <c r="BN98" s="577">
        <f>DATI!DQ95/1000</f>
        <v>180.56399999999999</v>
      </c>
      <c r="BO98" s="577">
        <f>DATI!DR95/1000</f>
        <v>2745.9071010000002</v>
      </c>
      <c r="BP98" s="577">
        <f>DATI!DS95/1000</f>
        <v>1572.701</v>
      </c>
      <c r="BQ98" s="577">
        <f>DATI!DT95/1000</f>
        <v>76.905799999999985</v>
      </c>
      <c r="BR98" s="577">
        <f>DATI!DU95/1000</f>
        <v>33385.510000999995</v>
      </c>
      <c r="BS98" s="577">
        <f>DATI!DV95/1000</f>
        <v>28307.702400000002</v>
      </c>
      <c r="BT98" s="574">
        <f>DATI!DW95/1000</f>
        <v>1.996</v>
      </c>
      <c r="BU98" s="577">
        <f>DATI!DX95/1000</f>
        <v>468.59972000000005</v>
      </c>
      <c r="BV98" s="578">
        <f>DATI!DY95/1000</f>
        <v>27374.469399999998</v>
      </c>
      <c r="BW98" s="579">
        <f>DATI!DZ95/1000</f>
        <v>31.752401000000003</v>
      </c>
      <c r="BX98" s="580">
        <f>DATI!EA95/1000</f>
        <v>0.01</v>
      </c>
      <c r="BY98" s="580">
        <f>DATI!EB95/1000</f>
        <v>0.10199999999999999</v>
      </c>
      <c r="BZ98" s="580">
        <f>DATI!EC95/1000</f>
        <v>0</v>
      </c>
      <c r="CA98" s="580">
        <f>DATI!ED95/1000</f>
        <v>0</v>
      </c>
      <c r="CB98" s="580">
        <f>DATI!EE95/1000</f>
        <v>0</v>
      </c>
      <c r="CC98" s="580">
        <f>DATI!EF95/1000</f>
        <v>0.44</v>
      </c>
      <c r="CD98" s="581">
        <f>DATI!EG95/1000</f>
        <v>0</v>
      </c>
      <c r="CE98" s="579">
        <f t="shared" si="1673"/>
        <v>9.6412986128840111E-2</v>
      </c>
      <c r="CF98" s="580">
        <f t="shared" si="1674"/>
        <v>1.7812000981143032</v>
      </c>
      <c r="CG98" s="580">
        <f t="shared" si="1675"/>
        <v>5.3903465871073128E-2</v>
      </c>
      <c r="CH98" s="580">
        <f t="shared" si="1676"/>
        <v>45.182963485794275</v>
      </c>
      <c r="CI98" s="580">
        <f t="shared" si="1677"/>
        <v>9.0956749613299484E-2</v>
      </c>
      <c r="CJ98" s="580">
        <f t="shared" si="1678"/>
        <v>24.948307610032355</v>
      </c>
      <c r="CK98" s="580">
        <f t="shared" si="1679"/>
        <v>5.9933357344639839</v>
      </c>
      <c r="CL98" s="580">
        <f t="shared" si="1680"/>
        <v>6.3631263755608618</v>
      </c>
      <c r="CM98" s="580">
        <f t="shared" si="1681"/>
        <v>0.3876495934430278</v>
      </c>
      <c r="CN98" s="580">
        <f t="shared" si="1682"/>
        <v>0.12352974715543612</v>
      </c>
      <c r="CO98" s="580">
        <f t="shared" si="1683"/>
        <v>0.13154049467629789</v>
      </c>
      <c r="CP98" s="580">
        <f t="shared" si="1684"/>
        <v>20.107370253011425</v>
      </c>
      <c r="CQ98" s="580">
        <f t="shared" si="1685"/>
        <v>0.30129100401968295</v>
      </c>
      <c r="CR98" s="580">
        <f t="shared" si="1686"/>
        <v>4.5818496898887204</v>
      </c>
      <c r="CS98" s="580">
        <f t="shared" si="1687"/>
        <v>2.6242255561061971</v>
      </c>
      <c r="CT98" s="580">
        <f t="shared" si="1688"/>
        <v>0.12832583292869523</v>
      </c>
      <c r="CU98" s="580">
        <f t="shared" si="1689"/>
        <v>55.707415807749349</v>
      </c>
      <c r="CV98" s="580">
        <f t="shared" si="1690"/>
        <v>47.234532230048011</v>
      </c>
      <c r="CW98" s="580">
        <f t="shared" si="1691"/>
        <v>3.330546753634651E-3</v>
      </c>
      <c r="CX98" s="580">
        <f t="shared" si="1692"/>
        <v>0.78191045901808942</v>
      </c>
      <c r="CY98" s="581">
        <f t="shared" si="1693"/>
        <v>45.677329755832211</v>
      </c>
      <c r="CZ98" s="563">
        <f>DATI!AA95</f>
        <v>273325.96069999994</v>
      </c>
      <c r="DA98" s="564">
        <f t="shared" si="1694"/>
        <v>748.83824849315056</v>
      </c>
      <c r="DB98" s="565">
        <f t="shared" si="1425"/>
        <v>456.07459473620088</v>
      </c>
      <c r="DC98" s="566">
        <f t="shared" si="1695"/>
        <v>1.2495194376334271</v>
      </c>
      <c r="DD98" s="582">
        <f t="shared" si="1836"/>
        <v>-1.7779163831303962E-3</v>
      </c>
      <c r="DE98" s="583">
        <f t="shared" si="1696"/>
        <v>-2.9715891345264014E-4</v>
      </c>
      <c r="DF98" s="564">
        <f t="shared" si="1837"/>
        <v>-486.81622200005222</v>
      </c>
      <c r="DG98" s="584">
        <f t="shared" si="1838"/>
        <v>-0.13556691594260428</v>
      </c>
      <c r="DH98" s="585">
        <f t="shared" si="1818"/>
        <v>6.0053535866145251E-2</v>
      </c>
      <c r="DI98" s="586">
        <f>DATI!AB95+DATI!AG95</f>
        <v>162139.63553154372</v>
      </c>
      <c r="DJ98" s="564">
        <f t="shared" si="1819"/>
        <v>444.21817953847597</v>
      </c>
      <c r="DK98" s="587">
        <f t="shared" si="1426"/>
        <v>270.54791420595615</v>
      </c>
      <c r="DL98" s="588">
        <f t="shared" si="1427"/>
        <v>0.74122716220809903</v>
      </c>
      <c r="DM98" s="589">
        <f t="shared" si="1839"/>
        <v>0.59320978920661949</v>
      </c>
      <c r="DN98" s="590">
        <f t="shared" si="1840"/>
        <v>1.0895715233595501E-2</v>
      </c>
      <c r="DO98" s="590">
        <f t="shared" si="1841"/>
        <v>6.0000000000000053E-3</v>
      </c>
      <c r="DP98" s="590">
        <f t="shared" si="1842"/>
        <v>9.0984271798454537E-3</v>
      </c>
      <c r="DQ98" s="590">
        <f t="shared" si="1843"/>
        <v>1.0595318561243032E-2</v>
      </c>
      <c r="DR98" s="591">
        <f t="shared" si="1844"/>
        <v>1461.9145438302367</v>
      </c>
      <c r="DS98" s="591">
        <f t="shared" si="1845"/>
        <v>2.8364878447814021</v>
      </c>
      <c r="DT98" s="592">
        <f t="shared" si="1820"/>
        <v>5.7070703160275835E-2</v>
      </c>
      <c r="DU98" s="593" t="str">
        <f>DATI!AI95</f>
        <v>23/27</v>
      </c>
      <c r="DV98" s="592">
        <f>DATI!AJ95/DATI!AK95</f>
        <v>0.99062801244950838</v>
      </c>
      <c r="DW98" s="594">
        <f>DATI!AB95</f>
        <v>157547.05910100002</v>
      </c>
      <c r="DX98" s="564">
        <f t="shared" si="1697"/>
        <v>431.63577835890419</v>
      </c>
      <c r="DY98" s="595">
        <f t="shared" si="1428"/>
        <v>262.88469250176456</v>
      </c>
      <c r="DZ98" s="566">
        <f t="shared" si="1429"/>
        <v>0.7202320342514098</v>
      </c>
      <c r="EA98" s="589">
        <f t="shared" si="1846"/>
        <v>0.57640722709805903</v>
      </c>
      <c r="EB98" s="585">
        <f t="shared" si="1847"/>
        <v>2.0449333972539303E-2</v>
      </c>
      <c r="EC98" s="596">
        <f t="shared" si="1848"/>
        <v>111186.32516845621</v>
      </c>
      <c r="ED98" s="597">
        <f t="shared" si="1698"/>
        <v>304.62006895467454</v>
      </c>
      <c r="EE98" s="598">
        <f t="shared" si="1430"/>
        <v>185.52668053024476</v>
      </c>
      <c r="EF98" s="599">
        <f t="shared" si="1431"/>
        <v>0.50829227542532807</v>
      </c>
      <c r="EG98" s="600">
        <f t="shared" si="1699"/>
        <v>-1.7224818158592611E-2</v>
      </c>
      <c r="EH98" s="600">
        <f t="shared" si="1700"/>
        <v>-1.5766974543018834E-2</v>
      </c>
      <c r="EI98" s="582">
        <f t="shared" si="1701"/>
        <v>0.40679021079338051</v>
      </c>
      <c r="EJ98" s="601">
        <f t="shared" si="1702"/>
        <v>-1948.7307658302889</v>
      </c>
      <c r="EK98" s="601">
        <f t="shared" si="1703"/>
        <v>-2.9720547607239496</v>
      </c>
      <c r="EL98" s="563">
        <f>DATI!AD95</f>
        <v>91674.332399999985</v>
      </c>
      <c r="EM98" s="564">
        <f t="shared" si="1704"/>
        <v>251.1625545205479</v>
      </c>
      <c r="EN98" s="595">
        <f t="shared" si="1432"/>
        <v>152.96876260843882</v>
      </c>
      <c r="EO98" s="566">
        <f t="shared" si="1705"/>
        <v>0.41909250029709266</v>
      </c>
      <c r="EP98" s="582">
        <f t="shared" si="1849"/>
        <v>-3.8073951417923781E-2</v>
      </c>
      <c r="EQ98" s="583">
        <f t="shared" si="1850"/>
        <v>-3.6647035298662152E-2</v>
      </c>
      <c r="ER98" s="582">
        <f t="shared" si="1821"/>
        <v>6.5095572993614029E-2</v>
      </c>
      <c r="ES98" s="564">
        <f t="shared" si="1851"/>
        <v>-3628.5576040000306</v>
      </c>
      <c r="ET98" s="582">
        <f t="shared" si="1706"/>
        <v>0.33540294586441016</v>
      </c>
      <c r="EU98" s="584">
        <f t="shared" si="1852"/>
        <v>-5.8191045736201943</v>
      </c>
      <c r="EV98" s="563">
        <f>DATI!AE95</f>
        <v>18939.419098999999</v>
      </c>
      <c r="EW98" s="564">
        <f t="shared" si="1707"/>
        <v>51.888819449315065</v>
      </c>
      <c r="EX98" s="595">
        <f t="shared" si="1433"/>
        <v>31.602515428807894</v>
      </c>
      <c r="EY98" s="566">
        <f t="shared" si="1434"/>
        <v>8.6582234051528484E-2</v>
      </c>
      <c r="EZ98" s="582">
        <f t="shared" si="1853"/>
        <v>-3.6428734626344048E-4</v>
      </c>
      <c r="FA98" s="583">
        <f t="shared" si="1854"/>
        <v>1.1185670934074851E-3</v>
      </c>
      <c r="FB98" s="564">
        <f t="shared" si="1855"/>
        <v>-6.9019050000024436</v>
      </c>
      <c r="FC98" s="584">
        <f t="shared" si="1856"/>
        <v>3.5310037181908172E-2</v>
      </c>
      <c r="FD98" s="564">
        <f>DATI!AG95</f>
        <v>4592.5764305437133</v>
      </c>
      <c r="FE98" s="582">
        <f t="shared" si="1708"/>
        <v>1.6802562108560494E-2</v>
      </c>
      <c r="FF98" s="564">
        <f t="shared" si="1857"/>
        <v>14346.842668456286</v>
      </c>
      <c r="FG98" s="582">
        <f t="shared" si="1822"/>
        <v>2.3939293724616322E-2</v>
      </c>
      <c r="FH98" s="563">
        <f>DATI!AF95</f>
        <v>5165.1501000000007</v>
      </c>
      <c r="FI98" s="564">
        <f t="shared" si="1823"/>
        <v>14.151096164383564</v>
      </c>
      <c r="FJ98" s="590">
        <f t="shared" si="1709"/>
        <v>1.8897400330257039E-2</v>
      </c>
      <c r="FK98" s="590">
        <f t="shared" si="1824"/>
        <v>5.4392862271269986E-2</v>
      </c>
      <c r="FL98" s="602">
        <f>DATI!AL95</f>
        <v>2441.4041188831629</v>
      </c>
      <c r="FM98" s="603" t="str">
        <f>DATI!AM95</f>
        <v>9/9</v>
      </c>
      <c r="FN98" s="604">
        <f>DATI!AN95/DATI!AO95</f>
        <v>1</v>
      </c>
      <c r="FO98" s="567">
        <f t="shared" si="1825"/>
        <v>0.47266857140960195</v>
      </c>
      <c r="FP98" s="605">
        <f t="shared" si="1710"/>
        <v>8.9322072174579329E-3</v>
      </c>
      <c r="FQ98" s="567">
        <f t="shared" si="1826"/>
        <v>8.3245421782551843E-2</v>
      </c>
      <c r="FR98" s="563">
        <f>DATI!AP95</f>
        <v>12870.938299999991</v>
      </c>
      <c r="FS98" s="602">
        <f>DATI!AQ95</f>
        <v>36.568000000000005</v>
      </c>
      <c r="FT98" s="602">
        <f>DATI!AR95</f>
        <v>7391.2549999999983</v>
      </c>
      <c r="FU98" s="576">
        <f>DATI!AS95/1000</f>
        <v>100.145899</v>
      </c>
      <c r="FV98" s="577">
        <f>DATI!AT95/1000</f>
        <v>1073.1320000000001</v>
      </c>
      <c r="FW98" s="577">
        <f>DATI!AU95/1000</f>
        <v>37.820601000000003</v>
      </c>
      <c r="FX98" s="577">
        <f>DATI!AV95/1000</f>
        <v>27077.795199999997</v>
      </c>
      <c r="FY98" s="577">
        <f>DATI!AW95/1000</f>
        <v>54.511570999999996</v>
      </c>
      <c r="FZ98" s="577">
        <f>DATI!AX95/1000</f>
        <v>14951.545699</v>
      </c>
      <c r="GA98" s="577">
        <f>DATI!AY95/1000</f>
        <v>3872.4790990000001</v>
      </c>
      <c r="GB98" s="577">
        <f>DATI!AZ95/1000</f>
        <v>3813.4279999999999</v>
      </c>
      <c r="GC98" s="577">
        <f>DATI!BA95/1000</f>
        <v>232.31878899999998</v>
      </c>
      <c r="GD98" s="577">
        <f>DATI!BB95/1000</f>
        <v>89.313501000000016</v>
      </c>
      <c r="GE98" s="577">
        <f>DATI!BC95/1000</f>
        <v>78.886350000000007</v>
      </c>
      <c r="GF98" s="577">
        <f>DATI!BD95/1000</f>
        <v>12050.367099999999</v>
      </c>
      <c r="GG98" s="577">
        <f>DATI!BE95/1000</f>
        <v>180.56399999999999</v>
      </c>
      <c r="GH98" s="577">
        <f>DATI!BF95/1000</f>
        <v>2745.9071010000002</v>
      </c>
      <c r="GI98" s="577">
        <f>DATI!BG95/1000</f>
        <v>0.15040000000000001</v>
      </c>
      <c r="GJ98" s="577">
        <f>DATI!BH95/1000</f>
        <v>1572.701</v>
      </c>
      <c r="GK98" s="577">
        <f>DATI!BI95/1000</f>
        <v>77.71526999999999</v>
      </c>
      <c r="GL98" s="577">
        <f>DATI!BJ95/1000</f>
        <v>33385.510000999995</v>
      </c>
      <c r="GM98" s="577">
        <f>DATI!BK95/1000</f>
        <v>28307.702400000002</v>
      </c>
      <c r="GN98" s="577">
        <f>DATI!BL95/1000</f>
        <v>1.996</v>
      </c>
      <c r="GO98" s="577">
        <f>DATI!BM95/1000</f>
        <v>468.59972000000005</v>
      </c>
      <c r="GP98" s="578">
        <f>DATI!BN95/1000</f>
        <v>27374.469399999998</v>
      </c>
      <c r="GQ98" s="579">
        <f>DATI!BO95/1000</f>
        <v>37.268601000000004</v>
      </c>
      <c r="GR98" s="580">
        <f>DATI!BP95/1000</f>
        <v>0.01</v>
      </c>
      <c r="GS98" s="580">
        <f>DATI!BQ95/1000</f>
        <v>0.10199999999999999</v>
      </c>
      <c r="GT98" s="580">
        <f>DATI!BR95/1000</f>
        <v>0</v>
      </c>
      <c r="GU98" s="580">
        <f>DATI!BS95/1000</f>
        <v>0</v>
      </c>
      <c r="GV98" s="580">
        <f>DATI!BT95/1000</f>
        <v>0</v>
      </c>
      <c r="GW98" s="580">
        <f>DATI!BU95/1000</f>
        <v>0.44</v>
      </c>
      <c r="GX98" s="581">
        <f>DATI!BV95/1000</f>
        <v>0</v>
      </c>
      <c r="GY98" s="579">
        <f t="shared" si="1715"/>
        <v>0.16710450841897478</v>
      </c>
      <c r="GZ98" s="580">
        <f t="shared" si="1716"/>
        <v>1.7906394282672646</v>
      </c>
      <c r="HA98" s="580">
        <f t="shared" si="1717"/>
        <v>6.3107855651834396E-2</v>
      </c>
      <c r="HB98" s="580">
        <f t="shared" si="1718"/>
        <v>45.18229604155507</v>
      </c>
      <c r="HC98" s="580">
        <f t="shared" si="1719"/>
        <v>9.09585850849573E-2</v>
      </c>
      <c r="HD98" s="580">
        <f t="shared" si="1720"/>
        <v>24.948307610032355</v>
      </c>
      <c r="HE98" s="580">
        <f t="shared" si="1721"/>
        <v>6.4616596651765974</v>
      </c>
      <c r="HF98" s="580">
        <f t="shared" si="1722"/>
        <v>6.3631263755608618</v>
      </c>
      <c r="HG98" s="580">
        <f t="shared" si="1723"/>
        <v>0.3876495934430278</v>
      </c>
      <c r="HH98" s="580">
        <f t="shared" si="1724"/>
        <v>0.14902945431427617</v>
      </c>
      <c r="HI98" s="580">
        <f t="shared" si="1725"/>
        <v>0.13163059964859061</v>
      </c>
      <c r="HJ98" s="580">
        <f t="shared" si="1726"/>
        <v>20.107370253011425</v>
      </c>
      <c r="HK98" s="580">
        <f t="shared" si="1727"/>
        <v>0.30129100401968295</v>
      </c>
      <c r="HL98" s="580">
        <f t="shared" si="1728"/>
        <v>4.5818496898887204</v>
      </c>
      <c r="HM98" s="580">
        <f t="shared" si="1729"/>
        <v>2.5095903394120817E-4</v>
      </c>
      <c r="HN98" s="580">
        <f t="shared" si="1730"/>
        <v>2.6242255561061971</v>
      </c>
      <c r="HO98" s="580">
        <f t="shared" si="1731"/>
        <v>0.12967652314946912</v>
      </c>
      <c r="HP98" s="580">
        <f t="shared" si="1732"/>
        <v>55.707415807749349</v>
      </c>
      <c r="HQ98" s="580">
        <f t="shared" si="1733"/>
        <v>47.234532230048011</v>
      </c>
      <c r="HR98" s="580">
        <f t="shared" si="1734"/>
        <v>3.330546753634651E-3</v>
      </c>
      <c r="HS98" s="580">
        <f t="shared" si="1735"/>
        <v>0.78191045901808942</v>
      </c>
      <c r="HT98" s="581">
        <f t="shared" si="1736"/>
        <v>45.677329755832211</v>
      </c>
      <c r="HU98" s="607">
        <f t="shared" si="1827"/>
        <v>111186.32516745629</v>
      </c>
      <c r="HV98" s="608">
        <f t="shared" si="1858"/>
        <v>94907.230499999991</v>
      </c>
      <c r="HW98" s="609">
        <f t="shared" si="1859"/>
        <v>8632.8598706671655</v>
      </c>
      <c r="HX98" s="610">
        <f>DATI!CQ95</f>
        <v>8604.838499999998</v>
      </c>
      <c r="HY98" s="610">
        <f>DATI!CT95</f>
        <v>28.02137066716794</v>
      </c>
      <c r="HZ98" s="611">
        <f t="shared" si="1737"/>
        <v>-0.37906486998939609</v>
      </c>
      <c r="IA98" s="611">
        <f t="shared" si="1738"/>
        <v>3.1584485603043444E-2</v>
      </c>
      <c r="IB98" s="582">
        <f t="shared" si="1739"/>
        <v>7.7643180109292456E-2</v>
      </c>
      <c r="IC98" s="610">
        <f>DATI!CV95</f>
        <v>0</v>
      </c>
      <c r="ID98" s="612">
        <f t="shared" si="1828"/>
        <v>8632.8598706671655</v>
      </c>
      <c r="IE98" s="613">
        <f t="shared" si="1740"/>
        <v>3.1584485603043444E-2</v>
      </c>
      <c r="IF98" s="613">
        <f t="shared" si="1741"/>
        <v>7.7643180109292456E-2</v>
      </c>
      <c r="IG98" s="609">
        <f t="shared" si="1860"/>
        <v>8632.8598706671655</v>
      </c>
      <c r="IH98" s="590">
        <f t="shared" si="1435"/>
        <v>3.047170699761095E-2</v>
      </c>
      <c r="II98" s="610">
        <f>DATI!CX95</f>
        <v>8604.838499999998</v>
      </c>
      <c r="IJ98" s="610">
        <f>DATI!DA95</f>
        <v>28.02137066716794</v>
      </c>
      <c r="IK98" s="615">
        <f>DATI!CS95</f>
        <v>24416.184667456295</v>
      </c>
      <c r="IL98" s="594">
        <f t="shared" si="1829"/>
        <v>16495.094553638301</v>
      </c>
      <c r="IM98" s="594">
        <f t="shared" si="1830"/>
        <v>16495.094553638301</v>
      </c>
      <c r="IN98" s="582">
        <f t="shared" si="1743"/>
        <v>6.0349534714498505E-2</v>
      </c>
      <c r="IO98" s="582">
        <f t="shared" si="1744"/>
        <v>0.14835542526291115</v>
      </c>
      <c r="IP98" s="609">
        <f t="shared" si="1831"/>
        <v>215.99988618200496</v>
      </c>
      <c r="IQ98" s="590">
        <f t="shared" si="1436"/>
        <v>7.6242234228999562E-4</v>
      </c>
      <c r="IR98" s="610">
        <f>DATI!CZ95</f>
        <v>8137.0899999999992</v>
      </c>
      <c r="IS98" s="594">
        <f t="shared" si="1861"/>
        <v>86058.370743150823</v>
      </c>
      <c r="IT98" s="615">
        <f>DATI!CR95</f>
        <v>78165.301999999996</v>
      </c>
      <c r="IU98" s="617">
        <f>DATI!CU95</f>
        <v>7893.0687431508268</v>
      </c>
      <c r="IV98" s="582">
        <f t="shared" si="1746"/>
        <v>7.7661248784742454E-2</v>
      </c>
      <c r="IW98" s="590">
        <f t="shared" si="1747"/>
        <v>0.31485619047218022</v>
      </c>
      <c r="IX98" s="582">
        <f t="shared" si="1748"/>
        <v>0.77400139462779638</v>
      </c>
      <c r="IY98" s="615">
        <f>DATI!CW95</f>
        <v>0</v>
      </c>
      <c r="IZ98" s="618">
        <f t="shared" si="1832"/>
        <v>86058.370743150823</v>
      </c>
      <c r="JA98" s="619">
        <f t="shared" si="1749"/>
        <v>0.31485619047218022</v>
      </c>
      <c r="JB98" s="619">
        <f t="shared" si="1750"/>
        <v>0.77400139462779638</v>
      </c>
      <c r="JC98" s="620">
        <f t="shared" si="1862"/>
        <v>86058.370743150823</v>
      </c>
      <c r="JD98" s="590">
        <f t="shared" si="1437"/>
        <v>0.30376323689526141</v>
      </c>
      <c r="JE98" s="610">
        <f>DATI!CY95</f>
        <v>78165.301999999996</v>
      </c>
      <c r="JF98" s="610">
        <f>DATI!DB95</f>
        <v>7893.0687431508268</v>
      </c>
      <c r="JG98" s="586">
        <f t="shared" si="1753"/>
        <v>157709.33015755311</v>
      </c>
      <c r="JH98" s="566">
        <f t="shared" si="1438"/>
        <v>263.15545970647992</v>
      </c>
      <c r="JI98" s="589">
        <f t="shared" si="1754"/>
        <v>0.57700091770885031</v>
      </c>
      <c r="JJ98" s="603" t="str">
        <f>DATI!CN95</f>
        <v>12/18</v>
      </c>
      <c r="JK98" s="604">
        <f>DATI!CO95/DATI!CP95</f>
        <v>0.85460745554918038</v>
      </c>
      <c r="JL98" s="621">
        <f t="shared" si="1833"/>
        <v>1.1650428556592754E-2</v>
      </c>
      <c r="JM98" s="622">
        <f t="shared" si="1755"/>
        <v>1.3452261936610572E-2</v>
      </c>
      <c r="JN98" s="623">
        <f t="shared" si="1756"/>
        <v>243767.70090070393</v>
      </c>
      <c r="JO98" s="594">
        <f t="shared" si="1757"/>
        <v>243767.70090070393</v>
      </c>
      <c r="JP98" s="589">
        <f t="shared" si="1758"/>
        <v>0.89185710818103048</v>
      </c>
      <c r="JQ98" s="590">
        <f t="shared" si="1759"/>
        <v>3.0868376359675653E-2</v>
      </c>
      <c r="JR98" s="624">
        <f t="shared" si="1760"/>
        <v>0.89185710818103048</v>
      </c>
      <c r="JS98" s="585">
        <f t="shared" si="1761"/>
        <v>2.9774701470627885E-2</v>
      </c>
      <c r="JT98" s="576">
        <f>DATI!BW95</f>
        <v>25919.155280591414</v>
      </c>
      <c r="JU98" s="577">
        <f>DATI!BX95</f>
        <v>27297.747363506423</v>
      </c>
      <c r="JV98" s="577">
        <f>DATI!BY95</f>
        <v>11822.14206593965</v>
      </c>
      <c r="JW98" s="577">
        <f>DATI!BZ95</f>
        <v>33385.510000999995</v>
      </c>
      <c r="JX98" s="577">
        <f>DATI!CA95</f>
        <v>28307.702400000002</v>
      </c>
      <c r="JY98" s="577">
        <f>DATI!CB95</f>
        <v>14264.638031260676</v>
      </c>
      <c r="JZ98" s="577">
        <f>DATI!CC95</f>
        <v>3988.6405797825323</v>
      </c>
      <c r="KA98" s="577">
        <f>DATI!CD95</f>
        <v>33.80968428264093</v>
      </c>
      <c r="KB98" s="577">
        <f>DATI!CE95</f>
        <v>2471.3163254324727</v>
      </c>
      <c r="KC98" s="577">
        <f>DATI!CF95</f>
        <v>0</v>
      </c>
      <c r="KD98" s="577">
        <f>DATI!CG95</f>
        <v>604.37304099999994</v>
      </c>
      <c r="KE98" s="577">
        <f>DATI!CH95</f>
        <v>98.142982930131424</v>
      </c>
      <c r="KF98" s="577">
        <f>DATI!CI95</f>
        <v>87.527232683519827</v>
      </c>
      <c r="KG98" s="577">
        <f>DATI!CJ95</f>
        <v>227.67241765112925</v>
      </c>
      <c r="KH98" s="577">
        <f>DATI!CK95</f>
        <v>1415.4308625038861</v>
      </c>
      <c r="KI98" s="577">
        <f>DATI!CL95</f>
        <v>1355.9143805617598</v>
      </c>
      <c r="KJ98" s="625">
        <f t="shared" si="1439"/>
        <v>43.248977192748576</v>
      </c>
      <c r="KK98" s="626">
        <f t="shared" si="1763"/>
        <v>-1.7757413784567487E-2</v>
      </c>
      <c r="KL98" s="627">
        <f t="shared" si="1440"/>
        <v>45.549310552637863</v>
      </c>
      <c r="KM98" s="626">
        <f t="shared" si="1764"/>
        <v>3.7627231483328964E-2</v>
      </c>
      <c r="KN98" s="627">
        <f t="shared" si="1441"/>
        <v>19.726551542446366</v>
      </c>
      <c r="KO98" s="626">
        <f t="shared" si="1765"/>
        <v>8.418643007747785E-2</v>
      </c>
      <c r="KP98" s="627">
        <f t="shared" si="1442"/>
        <v>55.707415807749349</v>
      </c>
      <c r="KQ98" s="626">
        <f t="shared" si="1766"/>
        <v>7.5691956737560129E-2</v>
      </c>
      <c r="KR98" s="627">
        <f t="shared" si="1443"/>
        <v>47.234532230048011</v>
      </c>
      <c r="KS98" s="626">
        <f t="shared" si="1767"/>
        <v>-6.4673141644985443E-2</v>
      </c>
      <c r="KT98" s="627">
        <f t="shared" si="1444"/>
        <v>23.802126195785885</v>
      </c>
      <c r="KU98" s="626">
        <f t="shared" si="1768"/>
        <v>8.9047099310099687E-2</v>
      </c>
      <c r="KV98" s="627">
        <f t="shared" si="1445"/>
        <v>6.6554879430912557</v>
      </c>
      <c r="KW98" s="626">
        <f t="shared" si="1769"/>
        <v>0.10484121783745257</v>
      </c>
      <c r="KX98" s="627">
        <f t="shared" si="1446"/>
        <v>5.6415197509500109E-2</v>
      </c>
      <c r="KY98" s="626">
        <f t="shared" si="1770"/>
        <v>0.90852828030337851</v>
      </c>
      <c r="KZ98" s="627">
        <f t="shared" si="1447"/>
        <v>4.1236646116600388</v>
      </c>
      <c r="LA98" s="626">
        <f t="shared" si="1771"/>
        <v>-1.1864766972084871E-2</v>
      </c>
      <c r="LB98" s="628" t="s">
        <v>177</v>
      </c>
      <c r="LC98" s="629" t="s">
        <v>177</v>
      </c>
      <c r="LD98" s="627">
        <f t="shared" si="1448"/>
        <v>1.0084632613661582</v>
      </c>
      <c r="LE98" s="626">
        <f t="shared" si="1772"/>
        <v>4.5476435052434379E-2</v>
      </c>
      <c r="LF98" s="627">
        <f t="shared" si="1449"/>
        <v>0.16376242143786082</v>
      </c>
      <c r="LG98" s="626">
        <f t="shared" si="1773"/>
        <v>-0.60114246864409004</v>
      </c>
      <c r="LH98" s="627">
        <f t="shared" si="1450"/>
        <v>0.14604886807050185</v>
      </c>
      <c r="LI98" s="626">
        <f t="shared" si="1774"/>
        <v>2.4112480975904134E-2</v>
      </c>
      <c r="LJ98" s="627">
        <f t="shared" si="1451"/>
        <v>0.37989660896799649</v>
      </c>
      <c r="LK98" s="626">
        <f t="shared" si="1775"/>
        <v>-2.9798044551301913E-3</v>
      </c>
      <c r="LL98" s="627">
        <f t="shared" si="1452"/>
        <v>2.3618029379291645</v>
      </c>
      <c r="LM98" s="626">
        <f t="shared" si="1776"/>
        <v>-3.7084030086137233E-3</v>
      </c>
      <c r="LN98" s="627">
        <f t="shared" si="1453"/>
        <v>2.262493105404062</v>
      </c>
      <c r="LO98" s="630">
        <f t="shared" si="1777"/>
        <v>4.3811502302160216E-2</v>
      </c>
      <c r="LP98" s="631">
        <f t="shared" si="1778"/>
        <v>9.4828735675935444E-2</v>
      </c>
      <c r="LQ98" s="632">
        <f t="shared" si="1779"/>
        <v>9.9872501293311766E-2</v>
      </c>
      <c r="LR98" s="632">
        <f t="shared" si="1780"/>
        <v>4.3252905928374379E-2</v>
      </c>
      <c r="LS98" s="632">
        <f t="shared" si="1781"/>
        <v>0.12214540439370714</v>
      </c>
      <c r="LT98" s="632">
        <f t="shared" si="1782"/>
        <v>0.1035675584108539</v>
      </c>
      <c r="LU98" s="632">
        <f t="shared" si="1783"/>
        <v>5.2189107813719209E-2</v>
      </c>
      <c r="LV98" s="632">
        <f t="shared" si="1784"/>
        <v>1.4592981104200445E-2</v>
      </c>
      <c r="LW98" s="632">
        <f t="shared" si="1785"/>
        <v>1.2369730338110887E-4</v>
      </c>
      <c r="LX98" s="633">
        <f t="shared" si="1786"/>
        <v>9.0416450713401743E-3</v>
      </c>
      <c r="LY98" s="634" t="s">
        <v>177</v>
      </c>
      <c r="LZ98" s="633">
        <f t="shared" si="1787"/>
        <v>2.2111805239874533E-3</v>
      </c>
      <c r="MA98" s="633">
        <f t="shared" si="1788"/>
        <v>3.5906937884269349E-4</v>
      </c>
      <c r="MB98" s="633">
        <f t="shared" si="1789"/>
        <v>3.2023022057384778E-4</v>
      </c>
      <c r="MC98" s="633">
        <f t="shared" si="1790"/>
        <v>8.3297033720488927E-4</v>
      </c>
      <c r="MD98" s="633">
        <f t="shared" si="1791"/>
        <v>5.178545275680747E-3</v>
      </c>
      <c r="ME98" s="633">
        <f t="shared" si="1792"/>
        <v>4.9607961757061154E-3</v>
      </c>
      <c r="MF98" s="631">
        <f t="shared" si="1793"/>
        <v>0.1645169096046103</v>
      </c>
      <c r="MG98" s="632">
        <f t="shared" si="1794"/>
        <v>0.1732672607110135</v>
      </c>
      <c r="MH98" s="632">
        <f t="shared" si="1795"/>
        <v>7.5038798777962143E-2</v>
      </c>
      <c r="MI98" s="632">
        <f t="shared" si="1796"/>
        <v>0.21190817646172161</v>
      </c>
      <c r="MJ98" s="632">
        <f t="shared" si="1797"/>
        <v>0.17967775826175558</v>
      </c>
      <c r="MK98" s="632">
        <f t="shared" si="1798"/>
        <v>9.0542077476139529E-2</v>
      </c>
      <c r="ML98" s="632">
        <f t="shared" si="1799"/>
        <v>2.5317137638383343E-2</v>
      </c>
      <c r="MM98" s="632">
        <f t="shared" si="1800"/>
        <v>2.1460054205750848E-4</v>
      </c>
      <c r="MN98" s="633">
        <f t="shared" si="1801"/>
        <v>1.568621045378045E-2</v>
      </c>
      <c r="MO98" s="634" t="s">
        <v>177</v>
      </c>
      <c r="MP98" s="633">
        <f t="shared" si="1802"/>
        <v>3.836142955944036E-3</v>
      </c>
      <c r="MQ98" s="633">
        <f t="shared" si="1803"/>
        <v>6.2294392221700615E-4</v>
      </c>
      <c r="MR98" s="633">
        <f t="shared" si="1804"/>
        <v>5.5556246611628598E-4</v>
      </c>
      <c r="MS98" s="633">
        <f t="shared" si="1805"/>
        <v>1.4451073790287218E-3</v>
      </c>
      <c r="MT98" s="633">
        <f t="shared" si="1806"/>
        <v>8.9841782549332384E-3</v>
      </c>
      <c r="MU98" s="633">
        <f t="shared" si="1807"/>
        <v>8.6064087028911943E-3</v>
      </c>
      <c r="MV98" s="586">
        <f t="shared" si="1454"/>
        <v>167893.44005755309</v>
      </c>
      <c r="MW98" s="566">
        <f t="shared" si="1455"/>
        <v>263.15545970647992</v>
      </c>
      <c r="MX98" s="624">
        <f t="shared" si="1456"/>
        <v>0.59261933923402599</v>
      </c>
      <c r="MY98" s="1471"/>
      <c r="MZ98" s="583"/>
      <c r="NA98" s="1472"/>
      <c r="NB98" s="623">
        <f t="shared" si="1834"/>
        <v>243767.70090070393</v>
      </c>
      <c r="NC98" s="594">
        <f t="shared" si="1835"/>
        <v>243767.70090070393</v>
      </c>
      <c r="ND98" s="589">
        <f t="shared" si="1457"/>
        <v>0.86043536772402862</v>
      </c>
      <c r="NE98" s="638">
        <f t="shared" si="1458"/>
        <v>0.86043536772402862</v>
      </c>
    </row>
    <row r="99" spans="1:369" outlineLevel="1" x14ac:dyDescent="0.2">
      <c r="A99" s="800" t="s">
        <v>181</v>
      </c>
      <c r="B99" s="801">
        <f>DATI!D96</f>
        <v>115</v>
      </c>
      <c r="C99" s="1519">
        <f>DATI!F96/DATI!E96</f>
        <v>1</v>
      </c>
      <c r="D99" s="802">
        <f>DATI!G96</f>
        <v>358512</v>
      </c>
      <c r="E99" s="803">
        <f t="shared" si="1808"/>
        <v>3.572168033145421E-2</v>
      </c>
      <c r="F99" s="1033">
        <f t="shared" si="1660"/>
        <v>-2.4374770443086583E-3</v>
      </c>
      <c r="G99" s="805">
        <f>DATI!H96</f>
        <v>168394.946</v>
      </c>
      <c r="H99" s="806">
        <f t="shared" si="1418"/>
        <v>461.35601643835616</v>
      </c>
      <c r="I99" s="813">
        <f t="shared" si="1419"/>
        <v>469.70518699513542</v>
      </c>
      <c r="J99" s="808">
        <f t="shared" si="1661"/>
        <v>1.2868635260140697</v>
      </c>
      <c r="K99" s="809">
        <f t="shared" si="1420"/>
        <v>-1.376517370235201E-2</v>
      </c>
      <c r="L99" s="809">
        <f t="shared" si="1809"/>
        <v>-1.1355375124238174E-2</v>
      </c>
      <c r="M99" s="809">
        <f t="shared" si="1662"/>
        <v>3.5950765880372625E-2</v>
      </c>
      <c r="N99" s="810">
        <f>DATI!I96</f>
        <v>36391.296999999999</v>
      </c>
      <c r="O99" s="810"/>
      <c r="P99" s="810">
        <f>DATI!J96</f>
        <v>10623.56</v>
      </c>
      <c r="Q99" s="806">
        <f>DATI!K96</f>
        <v>10471.4</v>
      </c>
      <c r="R99" s="806">
        <f>DATI!L96</f>
        <v>152.16</v>
      </c>
      <c r="S99" s="806">
        <f t="shared" si="1810"/>
        <v>0</v>
      </c>
      <c r="T99" s="810">
        <f>DATI!M96</f>
        <v>3733.902</v>
      </c>
      <c r="U99" s="806">
        <f>DATI!N96</f>
        <v>3590.5129999999999</v>
      </c>
      <c r="V99" s="806">
        <f>DATI!O96</f>
        <v>143.38900000000001</v>
      </c>
      <c r="W99" s="811">
        <f t="shared" si="1811"/>
        <v>0</v>
      </c>
      <c r="X99" s="812">
        <f>DATI!P96</f>
        <v>110660.944</v>
      </c>
      <c r="Y99" s="806">
        <f>DATI!Q96</f>
        <v>5412.84</v>
      </c>
      <c r="Z99" s="810">
        <f>DATI!R96</f>
        <v>4010.723</v>
      </c>
      <c r="AA99" s="810">
        <f>DATI!U96</f>
        <v>2974.52</v>
      </c>
      <c r="AB99" s="810">
        <f>DATI!V96</f>
        <v>0</v>
      </c>
      <c r="AC99" s="810">
        <f>DATI!W96</f>
        <v>131708.1</v>
      </c>
      <c r="AD99" s="813">
        <f t="shared" si="1421"/>
        <v>367.37431383049937</v>
      </c>
      <c r="AE99" s="809">
        <f t="shared" si="1812"/>
        <v>-1.5403866531377859E-2</v>
      </c>
      <c r="AF99" s="809">
        <f t="shared" si="1813"/>
        <v>-1.2998071989163147E-2</v>
      </c>
      <c r="AG99" s="814">
        <f t="shared" si="1422"/>
        <v>0.78213808150750563</v>
      </c>
      <c r="AH99" s="815">
        <f t="shared" si="1814"/>
        <v>36686.846000000005</v>
      </c>
      <c r="AI99" s="806">
        <f t="shared" si="1815"/>
        <v>100.51190684931508</v>
      </c>
      <c r="AJ99" s="813">
        <f t="shared" si="1423"/>
        <v>102.33087316463607</v>
      </c>
      <c r="AK99" s="808">
        <f t="shared" si="1424"/>
        <v>0.28035855661544129</v>
      </c>
      <c r="AL99" s="809">
        <f t="shared" si="1816"/>
        <v>-7.8369499870591889E-3</v>
      </c>
      <c r="AM99" s="809">
        <f t="shared" si="1817"/>
        <v>-5.412666192342889E-3</v>
      </c>
      <c r="AN99" s="816">
        <f>DATI!EH96/1000</f>
        <v>0</v>
      </c>
      <c r="AO99" s="817">
        <f>DATI!EI96/1000</f>
        <v>0</v>
      </c>
      <c r="AP99" s="817"/>
      <c r="AQ99" s="817">
        <f>DATI!EK96/1000</f>
        <v>0</v>
      </c>
      <c r="AR99" s="817">
        <f>DATI!EL96/1000</f>
        <v>0</v>
      </c>
      <c r="AS99" s="817"/>
      <c r="AT99" s="817"/>
      <c r="AU99" s="1034"/>
      <c r="AV99" s="1034"/>
      <c r="AW99" s="817"/>
      <c r="AX99" s="1034"/>
      <c r="AY99" s="1034"/>
      <c r="AZ99" s="1034"/>
      <c r="BA99" s="1034"/>
      <c r="BB99" s="818">
        <f>DATI!DE96/1000</f>
        <v>15.955</v>
      </c>
      <c r="BC99" s="819">
        <f>DATI!DF96/1000</f>
        <v>0.01</v>
      </c>
      <c r="BD99" s="1051">
        <f>DATI!DG96/1000</f>
        <v>1.052</v>
      </c>
      <c r="BE99" s="819">
        <f>DATI!DH96/1000</f>
        <v>21387.816999999999</v>
      </c>
      <c r="BF99" s="819">
        <f>DATI!DI96/1000</f>
        <v>37.9955</v>
      </c>
      <c r="BG99" s="819">
        <f>DATI!DJ96/1000</f>
        <v>7003.982</v>
      </c>
      <c r="BH99" s="819">
        <f>DATI!DK96/1000</f>
        <v>2159.1379999999999</v>
      </c>
      <c r="BI99" s="819">
        <f>DATI!DL96/1000</f>
        <v>17906.042000000001</v>
      </c>
      <c r="BJ99" s="819">
        <f>DATI!DM96/1000</f>
        <v>114.83199999999999</v>
      </c>
      <c r="BK99" s="819">
        <f>DATI!DN96/1000</f>
        <v>16.05</v>
      </c>
      <c r="BL99" s="819">
        <f>DATI!DO96/1000</f>
        <v>33.230499999999999</v>
      </c>
      <c r="BM99" s="819">
        <f>DATI!DP96/1000</f>
        <v>9034.8160000000007</v>
      </c>
      <c r="BN99" s="819">
        <f>DATI!DQ96/1000</f>
        <v>124.645</v>
      </c>
      <c r="BO99" s="819">
        <f>DATI!DR96/1000</f>
        <v>1979.252</v>
      </c>
      <c r="BP99" s="819">
        <f>DATI!DS96/1000</f>
        <v>770.899</v>
      </c>
      <c r="BQ99" s="819">
        <f>DATI!DT96/1000</f>
        <v>22.641999999999999</v>
      </c>
      <c r="BR99" s="819">
        <f>DATI!DU96/1000</f>
        <v>26267.98</v>
      </c>
      <c r="BS99" s="819">
        <f>DATI!DV96/1000</f>
        <v>23385.68</v>
      </c>
      <c r="BT99" s="1051">
        <f>DATI!DW96/1000</f>
        <v>1.494</v>
      </c>
      <c r="BU99" s="819">
        <f>DATI!DX96/1000</f>
        <v>204.86199999999999</v>
      </c>
      <c r="BV99" s="820">
        <f>DATI!DY96/1000</f>
        <v>192.57</v>
      </c>
      <c r="BW99" s="816">
        <f>DATI!DZ96/1000</f>
        <v>1.052</v>
      </c>
      <c r="BX99" s="817">
        <f>DATI!EA96/1000</f>
        <v>0</v>
      </c>
      <c r="BY99" s="817">
        <f>DATI!EB96/1000</f>
        <v>0</v>
      </c>
      <c r="BZ99" s="817">
        <f>DATI!EC96/1000</f>
        <v>0</v>
      </c>
      <c r="CA99" s="817">
        <f>DATI!ED96/1000</f>
        <v>0</v>
      </c>
      <c r="CB99" s="817">
        <f>DATI!EE96/1000</f>
        <v>0</v>
      </c>
      <c r="CC99" s="817">
        <f>DATI!EF96/1000</f>
        <v>0</v>
      </c>
      <c r="CD99" s="821">
        <f>DATI!EG96/1000</f>
        <v>0</v>
      </c>
      <c r="CE99" s="816">
        <f t="shared" si="1673"/>
        <v>4.4503391797206228E-2</v>
      </c>
      <c r="CF99" s="817">
        <f t="shared" si="1674"/>
        <v>2.7893069130182531E-5</v>
      </c>
      <c r="CG99" s="817">
        <f t="shared" si="1675"/>
        <v>2.9343508724952025E-3</v>
      </c>
      <c r="CH99" s="817">
        <f t="shared" si="1676"/>
        <v>59.657185812469315</v>
      </c>
      <c r="CI99" s="817">
        <f t="shared" si="1677"/>
        <v>0.10598111081358504</v>
      </c>
      <c r="CJ99" s="817">
        <f t="shared" si="1678"/>
        <v>19.536255411255411</v>
      </c>
      <c r="CK99" s="817">
        <f t="shared" si="1679"/>
        <v>6.0224985495604049</v>
      </c>
      <c r="CL99" s="817">
        <f t="shared" si="1680"/>
        <v>49.945446735395187</v>
      </c>
      <c r="CM99" s="817">
        <f t="shared" si="1681"/>
        <v>0.32030169143571208</v>
      </c>
      <c r="CN99" s="817">
        <f t="shared" si="1682"/>
        <v>4.4768375953942965E-2</v>
      </c>
      <c r="CO99" s="817">
        <f t="shared" si="1683"/>
        <v>9.2690063373053064E-2</v>
      </c>
      <c r="CP99" s="817">
        <f t="shared" si="1684"/>
        <v>25.200874726647921</v>
      </c>
      <c r="CQ99" s="817">
        <f t="shared" si="1685"/>
        <v>0.34767316017316019</v>
      </c>
      <c r="CR99" s="817">
        <f t="shared" si="1686"/>
        <v>5.5207412862052037</v>
      </c>
      <c r="CS99" s="817">
        <f t="shared" si="1687"/>
        <v>2.1502739099388584</v>
      </c>
      <c r="CT99" s="817">
        <f t="shared" si="1688"/>
        <v>6.315548712455929E-2</v>
      </c>
      <c r="CU99" s="817">
        <f t="shared" si="1689"/>
        <v>73.269458205025217</v>
      </c>
      <c r="CV99" s="817">
        <f t="shared" si="1690"/>
        <v>65.229838889632703</v>
      </c>
      <c r="CW99" s="817">
        <f t="shared" si="1691"/>
        <v>4.1672245280492707E-3</v>
      </c>
      <c r="CX99" s="817">
        <f t="shared" si="1692"/>
        <v>0.5714229928147454</v>
      </c>
      <c r="CY99" s="821">
        <f t="shared" si="1693"/>
        <v>0.53713683223992503</v>
      </c>
      <c r="CZ99" s="805">
        <f>DATI!AA96</f>
        <v>161463.77799999999</v>
      </c>
      <c r="DA99" s="806">
        <f t="shared" si="1694"/>
        <v>442.36651506849313</v>
      </c>
      <c r="DB99" s="813">
        <f t="shared" si="1425"/>
        <v>450.37203217744457</v>
      </c>
      <c r="DC99" s="808">
        <f t="shared" si="1695"/>
        <v>1.2338959785683412</v>
      </c>
      <c r="DD99" s="822">
        <f t="shared" si="1836"/>
        <v>-1.4163358730223828E-2</v>
      </c>
      <c r="DE99" s="823">
        <f t="shared" si="1696"/>
        <v>-1.175453309048975E-2</v>
      </c>
      <c r="DF99" s="806">
        <f t="shared" si="1837"/>
        <v>-2319.7245000000112</v>
      </c>
      <c r="DG99" s="824">
        <f t="shared" si="1838"/>
        <v>-5.3568805853633421</v>
      </c>
      <c r="DH99" s="825">
        <f t="shared" si="1818"/>
        <v>3.5475850001124014E-2</v>
      </c>
      <c r="DI99" s="826">
        <f>DATI!AB96+DATI!AG96</f>
        <v>110642.06149248382</v>
      </c>
      <c r="DJ99" s="806">
        <f t="shared" si="1819"/>
        <v>303.12893559584609</v>
      </c>
      <c r="DK99" s="827">
        <f t="shared" si="1426"/>
        <v>308.61466699157575</v>
      </c>
      <c r="DL99" s="828">
        <f t="shared" si="1427"/>
        <v>0.84551963559335819</v>
      </c>
      <c r="DM99" s="829">
        <f t="shared" si="1839"/>
        <v>0.68524385384122388</v>
      </c>
      <c r="DN99" s="830">
        <f t="shared" si="1840"/>
        <v>2.1297142999616527E-3</v>
      </c>
      <c r="DO99" s="830">
        <f t="shared" si="1841"/>
        <v>1.0000000000000009E-3</v>
      </c>
      <c r="DP99" s="830">
        <f t="shared" si="1842"/>
        <v>-1.2063808337885363E-2</v>
      </c>
      <c r="DQ99" s="830">
        <f t="shared" si="1843"/>
        <v>-9.6498525877403967E-3</v>
      </c>
      <c r="DR99" s="831">
        <f t="shared" si="1844"/>
        <v>-1351.0635962310771</v>
      </c>
      <c r="DS99" s="831">
        <f t="shared" si="1845"/>
        <v>-3.0071041546920583</v>
      </c>
      <c r="DT99" s="832">
        <f t="shared" si="1820"/>
        <v>3.8944334787591649E-2</v>
      </c>
      <c r="DU99" s="833" t="str">
        <f>DATI!AI96</f>
        <v>17/17</v>
      </c>
      <c r="DV99" s="832">
        <f>DATI!AJ96/DATI!AK96</f>
        <v>1</v>
      </c>
      <c r="DW99" s="834">
        <f>DATI!AB96</f>
        <v>109743.159</v>
      </c>
      <c r="DX99" s="806">
        <f t="shared" si="1697"/>
        <v>300.66618904109589</v>
      </c>
      <c r="DY99" s="835">
        <f t="shared" si="1428"/>
        <v>306.10735205516136</v>
      </c>
      <c r="DZ99" s="808">
        <f t="shared" si="1429"/>
        <v>0.83865027960318173</v>
      </c>
      <c r="EA99" s="829">
        <f t="shared" si="1846"/>
        <v>0.67967664549506579</v>
      </c>
      <c r="EB99" s="825">
        <f t="shared" si="1847"/>
        <v>3.9693973063628842E-3</v>
      </c>
      <c r="EC99" s="836">
        <f t="shared" si="1848"/>
        <v>50821.716507516176</v>
      </c>
      <c r="ED99" s="837">
        <f t="shared" si="1698"/>
        <v>139.23757947264707</v>
      </c>
      <c r="EE99" s="838">
        <f t="shared" si="1430"/>
        <v>141.75736518586874</v>
      </c>
      <c r="EF99" s="839">
        <f t="shared" si="1431"/>
        <v>0.38837634297498286</v>
      </c>
      <c r="EG99" s="840">
        <f t="shared" si="1699"/>
        <v>-1.8703491887623571E-2</v>
      </c>
      <c r="EH99" s="840">
        <f t="shared" si="1700"/>
        <v>-1.6305759758416041E-2</v>
      </c>
      <c r="EI99" s="822">
        <f t="shared" si="1701"/>
        <v>0.31475614615877612</v>
      </c>
      <c r="EJ99" s="841">
        <f t="shared" si="1702"/>
        <v>-968.66090376893408</v>
      </c>
      <c r="EK99" s="841">
        <f t="shared" si="1703"/>
        <v>-2.3497764306713407</v>
      </c>
      <c r="EL99" s="805">
        <f>DATI!AD96</f>
        <v>37363.156999999999</v>
      </c>
      <c r="EM99" s="806">
        <f t="shared" si="1704"/>
        <v>102.36481369863013</v>
      </c>
      <c r="EN99" s="835">
        <f t="shared" si="1432"/>
        <v>104.21731211228634</v>
      </c>
      <c r="EO99" s="808">
        <f t="shared" si="1705"/>
        <v>0.2855268824994146</v>
      </c>
      <c r="EP99" s="822">
        <f t="shared" si="1849"/>
        <v>-1.1558000584655408E-2</v>
      </c>
      <c r="EQ99" s="823">
        <f t="shared" si="1850"/>
        <v>-9.1428089272272417E-3</v>
      </c>
      <c r="ER99" s="822">
        <f t="shared" si="1821"/>
        <v>2.6530611678229808E-2</v>
      </c>
      <c r="ES99" s="806">
        <f t="shared" si="1851"/>
        <v>-436.89300000000367</v>
      </c>
      <c r="ET99" s="822">
        <f t="shared" si="1706"/>
        <v>0.23140271745654312</v>
      </c>
      <c r="EU99" s="824">
        <f t="shared" si="1852"/>
        <v>-0.96163097985919421</v>
      </c>
      <c r="EV99" s="805">
        <f>DATI!AE96</f>
        <v>10623.56</v>
      </c>
      <c r="EW99" s="806">
        <f t="shared" si="1707"/>
        <v>29.105643835616437</v>
      </c>
      <c r="EX99" s="835">
        <f t="shared" si="1433"/>
        <v>29.632369348864195</v>
      </c>
      <c r="EY99" s="808">
        <f t="shared" si="1434"/>
        <v>8.1184573558532036E-2</v>
      </c>
      <c r="EZ99" s="822">
        <f t="shared" si="1853"/>
        <v>-7.7144430604012115E-3</v>
      </c>
      <c r="FA99" s="823">
        <f t="shared" si="1854"/>
        <v>-5.289859928235178E-3</v>
      </c>
      <c r="FB99" s="806">
        <f t="shared" si="1855"/>
        <v>-82.592000000000553</v>
      </c>
      <c r="FC99" s="824">
        <f t="shared" si="1856"/>
        <v>-0.15758468410296089</v>
      </c>
      <c r="FD99" s="806">
        <f>DATI!AG96</f>
        <v>898.90249248380962</v>
      </c>
      <c r="FE99" s="822">
        <f t="shared" si="1708"/>
        <v>5.5672083461580446E-3</v>
      </c>
      <c r="FF99" s="806">
        <f t="shared" si="1857"/>
        <v>9724.6575075161891</v>
      </c>
      <c r="FG99" s="822">
        <f t="shared" si="1822"/>
        <v>2.7125054412449761E-2</v>
      </c>
      <c r="FH99" s="805">
        <f>DATI!AF96</f>
        <v>3733.902</v>
      </c>
      <c r="FI99" s="806">
        <f t="shared" si="1823"/>
        <v>10.229868493150684</v>
      </c>
      <c r="FJ99" s="830">
        <f t="shared" si="1709"/>
        <v>2.3125322882015062E-2</v>
      </c>
      <c r="FK99" s="830">
        <f t="shared" si="1824"/>
        <v>-0.15092364490713076</v>
      </c>
      <c r="FL99" s="842">
        <f>DATI!AL96</f>
        <v>1670.2910915468037</v>
      </c>
      <c r="FM99" s="843" t="str">
        <f>DATI!AM96</f>
        <v>9/10</v>
      </c>
      <c r="FN99" s="844">
        <f>DATI!AN96/DATI!AO96</f>
        <v>0.96159808157793103</v>
      </c>
      <c r="FO99" s="809">
        <f t="shared" si="1825"/>
        <v>0.44733126138468648</v>
      </c>
      <c r="FP99" s="845">
        <f t="shared" si="1710"/>
        <v>1.0344679854739951E-2</v>
      </c>
      <c r="FQ99" s="809">
        <f t="shared" si="1826"/>
        <v>0.13513861154113707</v>
      </c>
      <c r="FR99" s="805">
        <f>DATI!AP96</f>
        <v>5520.9689999999991</v>
      </c>
      <c r="FS99" s="842">
        <f>DATI!AQ96</f>
        <v>25.380000000000006</v>
      </c>
      <c r="FT99" s="842">
        <f>DATI!AR96</f>
        <v>4010.7230000000009</v>
      </c>
      <c r="FU99" s="818">
        <f>DATI!AS96/1000</f>
        <v>16.835000000000001</v>
      </c>
      <c r="FV99" s="819">
        <f>DATI!AT96/1000</f>
        <v>8.8800000000000008</v>
      </c>
      <c r="FW99" s="819">
        <f>DATI!AU96/1000</f>
        <v>1.052</v>
      </c>
      <c r="FX99" s="819">
        <f>DATI!AV96/1000</f>
        <v>21387.816999999999</v>
      </c>
      <c r="FY99" s="819">
        <f>DATI!AW96/1000</f>
        <v>37.9955</v>
      </c>
      <c r="FZ99" s="819">
        <f>DATI!AX96/1000</f>
        <v>6760.402</v>
      </c>
      <c r="GA99" s="819">
        <f>DATI!AY96/1000</f>
        <v>2176.4580000000001</v>
      </c>
      <c r="GB99" s="819">
        <f>DATI!AZ96/1000</f>
        <v>17906.042000000001</v>
      </c>
      <c r="GC99" s="819">
        <f>DATI!BA96/1000</f>
        <v>114.83199999999999</v>
      </c>
      <c r="GD99" s="819">
        <f>DATI!BB96/1000</f>
        <v>42.652999999999999</v>
      </c>
      <c r="GE99" s="819">
        <f>DATI!BC96/1000</f>
        <v>33.230499999999999</v>
      </c>
      <c r="GF99" s="819">
        <f>DATI!BD96/1000</f>
        <v>9034.8160000000007</v>
      </c>
      <c r="GG99" s="819">
        <f>DATI!BE96/1000</f>
        <v>124.645</v>
      </c>
      <c r="GH99" s="819">
        <f>DATI!BF96/1000</f>
        <v>1979.252</v>
      </c>
      <c r="GI99" s="819">
        <f>DATI!BG96/1000</f>
        <v>0.40200000000000002</v>
      </c>
      <c r="GJ99" s="819">
        <f>DATI!BH96/1000</f>
        <v>770.899</v>
      </c>
      <c r="GK99" s="819">
        <f>DATI!BI96/1000</f>
        <v>22.641999999999999</v>
      </c>
      <c r="GL99" s="819">
        <f>DATI!BJ96/1000</f>
        <v>26267.98</v>
      </c>
      <c r="GM99" s="819">
        <f>DATI!BK96/1000</f>
        <v>22657.4</v>
      </c>
      <c r="GN99" s="819">
        <f>DATI!BL96/1000</f>
        <v>1.494</v>
      </c>
      <c r="GO99" s="819">
        <f>DATI!BM96/1000</f>
        <v>204.86199999999999</v>
      </c>
      <c r="GP99" s="820">
        <f>DATI!BN96/1000</f>
        <v>192.57</v>
      </c>
      <c r="GQ99" s="816">
        <f>DATI!BO96/1000</f>
        <v>1.052</v>
      </c>
      <c r="GR99" s="817">
        <f>DATI!BP96/1000</f>
        <v>0</v>
      </c>
      <c r="GS99" s="817">
        <f>DATI!BQ96/1000</f>
        <v>0</v>
      </c>
      <c r="GT99" s="817">
        <f>DATI!BR96/1000</f>
        <v>0</v>
      </c>
      <c r="GU99" s="817">
        <f>DATI!BS96/1000</f>
        <v>0</v>
      </c>
      <c r="GV99" s="817">
        <f>DATI!BT96/1000</f>
        <v>0</v>
      </c>
      <c r="GW99" s="817">
        <f>DATI!BU96/1000</f>
        <v>0</v>
      </c>
      <c r="GX99" s="821">
        <f>DATI!BV96/1000</f>
        <v>0</v>
      </c>
      <c r="GY99" s="816">
        <f t="shared" si="1715"/>
        <v>4.6957981880662296E-2</v>
      </c>
      <c r="GZ99" s="817">
        <f t="shared" si="1716"/>
        <v>2.4769045387602089E-2</v>
      </c>
      <c r="HA99" s="817">
        <f t="shared" si="1717"/>
        <v>2.9343508724952025E-3</v>
      </c>
      <c r="HB99" s="817">
        <f t="shared" si="1718"/>
        <v>59.657185812469315</v>
      </c>
      <c r="HC99" s="817">
        <f t="shared" si="1719"/>
        <v>0.10598111081358504</v>
      </c>
      <c r="HD99" s="817">
        <f t="shared" si="1720"/>
        <v>18.856836033382425</v>
      </c>
      <c r="HE99" s="817">
        <f t="shared" si="1721"/>
        <v>6.0708093452938812</v>
      </c>
      <c r="HF99" s="817">
        <f t="shared" si="1722"/>
        <v>49.945446735395187</v>
      </c>
      <c r="HG99" s="817">
        <f t="shared" si="1723"/>
        <v>0.32030169143571208</v>
      </c>
      <c r="HH99" s="817">
        <f t="shared" si="1724"/>
        <v>0.11897230776096755</v>
      </c>
      <c r="HI99" s="817">
        <f t="shared" si="1725"/>
        <v>9.2690063373053064E-2</v>
      </c>
      <c r="HJ99" s="817">
        <f t="shared" si="1726"/>
        <v>25.200874726647921</v>
      </c>
      <c r="HK99" s="817">
        <f t="shared" si="1727"/>
        <v>0.34767316017316019</v>
      </c>
      <c r="HL99" s="817">
        <f t="shared" si="1728"/>
        <v>5.5207412862052037</v>
      </c>
      <c r="HM99" s="817">
        <f t="shared" si="1729"/>
        <v>1.1213013790333378E-3</v>
      </c>
      <c r="HN99" s="817">
        <f t="shared" si="1730"/>
        <v>2.1502739099388584</v>
      </c>
      <c r="HO99" s="817">
        <f t="shared" si="1731"/>
        <v>6.315548712455929E-2</v>
      </c>
      <c r="HP99" s="817">
        <f t="shared" si="1732"/>
        <v>73.269458205025217</v>
      </c>
      <c r="HQ99" s="817">
        <f t="shared" si="1733"/>
        <v>63.198442451019773</v>
      </c>
      <c r="HR99" s="817">
        <f t="shared" si="1734"/>
        <v>4.1672245280492707E-3</v>
      </c>
      <c r="HS99" s="817">
        <f t="shared" si="1735"/>
        <v>0.5714229928147454</v>
      </c>
      <c r="HT99" s="821">
        <f t="shared" si="1736"/>
        <v>0.53713683223992503</v>
      </c>
      <c r="HU99" s="846">
        <f t="shared" si="1827"/>
        <v>50821.71650751619</v>
      </c>
      <c r="HV99" s="847">
        <f t="shared" si="1858"/>
        <v>37658.705999999991</v>
      </c>
      <c r="HW99" s="848">
        <f t="shared" si="1859"/>
        <v>0</v>
      </c>
      <c r="HX99" s="849">
        <f>DATI!CQ96</f>
        <v>0</v>
      </c>
      <c r="HY99" s="849">
        <f>DATI!CT96</f>
        <v>0</v>
      </c>
      <c r="HZ99" s="850">
        <f t="shared" si="1737"/>
        <v>0</v>
      </c>
      <c r="IA99" s="850">
        <f t="shared" si="1738"/>
        <v>0</v>
      </c>
      <c r="IB99" s="822">
        <f t="shared" si="1739"/>
        <v>0</v>
      </c>
      <c r="IC99" s="849">
        <f>DATI!CV96</f>
        <v>1383.634755728245</v>
      </c>
      <c r="ID99" s="851">
        <f t="shared" si="1828"/>
        <v>1383.634755728245</v>
      </c>
      <c r="IE99" s="852">
        <f t="shared" si="1740"/>
        <v>8.5693198367267544E-3</v>
      </c>
      <c r="IF99" s="852">
        <f t="shared" si="1741"/>
        <v>2.7225266102997813E-2</v>
      </c>
      <c r="IG99" s="848">
        <f t="shared" si="1860"/>
        <v>0</v>
      </c>
      <c r="IH99" s="830">
        <f t="shared" si="1435"/>
        <v>0</v>
      </c>
      <c r="II99" s="849">
        <f>DATI!CX96</f>
        <v>0</v>
      </c>
      <c r="IJ99" s="849">
        <f>DATI!DA96</f>
        <v>0</v>
      </c>
      <c r="IK99" s="854">
        <f>DATI!CS96</f>
        <v>31738.821507516193</v>
      </c>
      <c r="IL99" s="834">
        <f t="shared" si="1829"/>
        <v>17409.889960362489</v>
      </c>
      <c r="IM99" s="834">
        <f t="shared" si="1830"/>
        <v>13458.559507516202</v>
      </c>
      <c r="IN99" s="822">
        <f t="shared" si="1743"/>
        <v>0.10782535981762108</v>
      </c>
      <c r="IO99" s="822">
        <f t="shared" si="1744"/>
        <v>0.34256792483165505</v>
      </c>
      <c r="IP99" s="848">
        <f t="shared" si="1831"/>
        <v>4246.8794528462931</v>
      </c>
      <c r="IQ99" s="830">
        <f t="shared" si="1436"/>
        <v>2.521975601836823E-2</v>
      </c>
      <c r="IR99" s="849">
        <f>DATI!CZ96</f>
        <v>18575.810999999998</v>
      </c>
      <c r="IS99" s="834">
        <f t="shared" si="1861"/>
        <v>33411.826547153702</v>
      </c>
      <c r="IT99" s="854">
        <f>DATI!CR96</f>
        <v>19082.895</v>
      </c>
      <c r="IU99" s="855">
        <f>DATI!CU96</f>
        <v>14328.931547153705</v>
      </c>
      <c r="IV99" s="822">
        <f t="shared" si="1746"/>
        <v>-6.7129248124689882E-3</v>
      </c>
      <c r="IW99" s="830">
        <f t="shared" si="1747"/>
        <v>0.20693078634115514</v>
      </c>
      <c r="IX99" s="822">
        <f t="shared" si="1748"/>
        <v>0.65743207516834501</v>
      </c>
      <c r="IY99" s="854">
        <f>DATI!CW96</f>
        <v>2567.6956971180434</v>
      </c>
      <c r="IZ99" s="856">
        <f t="shared" si="1832"/>
        <v>35979.522244271742</v>
      </c>
      <c r="JA99" s="857">
        <f t="shared" si="1749"/>
        <v>0.22283339761981627</v>
      </c>
      <c r="JB99" s="857">
        <f t="shared" si="1750"/>
        <v>0.70795566771048779</v>
      </c>
      <c r="JC99" s="858">
        <f t="shared" si="1862"/>
        <v>33411.826547153702</v>
      </c>
      <c r="JD99" s="830">
        <f t="shared" si="1437"/>
        <v>0.1984134758245874</v>
      </c>
      <c r="JE99" s="849">
        <f>DATI!CY96</f>
        <v>19082.895</v>
      </c>
      <c r="JF99" s="849">
        <f>DATI!DB96</f>
        <v>14328.931547153705</v>
      </c>
      <c r="JG99" s="826">
        <f t="shared" si="1753"/>
        <v>106875.02700144716</v>
      </c>
      <c r="JH99" s="808">
        <f t="shared" si="1438"/>
        <v>298.10725164414902</v>
      </c>
      <c r="JI99" s="829">
        <f t="shared" si="1754"/>
        <v>0.66191333019252885</v>
      </c>
      <c r="JJ99" s="843" t="str">
        <f>DATI!CN96</f>
        <v>16/18</v>
      </c>
      <c r="JK99" s="844">
        <f>DATI!CO96/DATI!CP96</f>
        <v>0.998329055633847</v>
      </c>
      <c r="JL99" s="859">
        <f t="shared" si="1833"/>
        <v>-1.8665010396438149E-2</v>
      </c>
      <c r="JM99" s="860">
        <f t="shared" si="1755"/>
        <v>-4.5663261820092426E-3</v>
      </c>
      <c r="JN99" s="861">
        <f t="shared" si="1756"/>
        <v>140286.85354860086</v>
      </c>
      <c r="JO99" s="834">
        <f t="shared" si="1757"/>
        <v>142854.5492457189</v>
      </c>
      <c r="JP99" s="829">
        <f t="shared" si="1758"/>
        <v>0.86884411653368387</v>
      </c>
      <c r="JQ99" s="830">
        <f t="shared" si="1759"/>
        <v>-1.4842336865720229E-3</v>
      </c>
      <c r="JR99" s="862">
        <f t="shared" si="1760"/>
        <v>0.88474672781234498</v>
      </c>
      <c r="JS99" s="825">
        <f t="shared" si="1761"/>
        <v>-2.2622648654477828E-3</v>
      </c>
      <c r="JT99" s="818">
        <f>DATI!BW96</f>
        <v>20321.481783743202</v>
      </c>
      <c r="JU99" s="819">
        <f>DATI!BX96</f>
        <v>11741.873206724718</v>
      </c>
      <c r="JV99" s="819">
        <f>DATI!BY96</f>
        <v>9262.1761865064509</v>
      </c>
      <c r="JW99" s="819">
        <f>DATI!BZ96</f>
        <v>26267.98</v>
      </c>
      <c r="JX99" s="819">
        <f>DATI!CA96</f>
        <v>22657.4</v>
      </c>
      <c r="JY99" s="819">
        <f>DATI!CB96</f>
        <v>6422.6676507119091</v>
      </c>
      <c r="JZ99" s="819">
        <f>DATI!CC96</f>
        <v>4667.1178725223699</v>
      </c>
      <c r="KA99" s="819">
        <f>DATI!CD96</f>
        <v>164.89362896446605</v>
      </c>
      <c r="KB99" s="819">
        <f>DATI!CE96</f>
        <v>1781.326752810955</v>
      </c>
      <c r="KC99" s="819">
        <f>DATI!CF96</f>
        <v>0</v>
      </c>
      <c r="KD99" s="819">
        <f>DATI!CG96</f>
        <v>277.78500000000003</v>
      </c>
      <c r="KE99" s="819">
        <f>DATI!CH96</f>
        <v>16.498300321102143</v>
      </c>
      <c r="KF99" s="819">
        <f>DATI!CI96</f>
        <v>41.799940813541411</v>
      </c>
      <c r="KG99" s="819">
        <f>DATI!CJ96</f>
        <v>112.53536219024659</v>
      </c>
      <c r="KH99" s="819">
        <f>DATI!CK96</f>
        <v>693.80908162033563</v>
      </c>
      <c r="KI99" s="819">
        <f>DATI!CL96</f>
        <v>154.27365048724414</v>
      </c>
      <c r="KJ99" s="863">
        <f t="shared" si="1439"/>
        <v>56.682849622169421</v>
      </c>
      <c r="KK99" s="864">
        <f t="shared" si="1763"/>
        <v>-3.3060009953714414E-3</v>
      </c>
      <c r="KL99" s="865">
        <f t="shared" si="1440"/>
        <v>32.751688107301064</v>
      </c>
      <c r="KM99" s="864">
        <f t="shared" si="1764"/>
        <v>-0.17334725607057896</v>
      </c>
      <c r="KN99" s="865">
        <f t="shared" si="1441"/>
        <v>25.835052066615482</v>
      </c>
      <c r="KO99" s="864">
        <f t="shared" si="1765"/>
        <v>-2.7593831260652027E-2</v>
      </c>
      <c r="KP99" s="865">
        <f t="shared" si="1442"/>
        <v>73.269458205025217</v>
      </c>
      <c r="KQ99" s="864">
        <f t="shared" si="1766"/>
        <v>-8.5678957373389979E-3</v>
      </c>
      <c r="KR99" s="865">
        <f t="shared" si="1443"/>
        <v>63.198442451019773</v>
      </c>
      <c r="KS99" s="864">
        <f t="shared" si="1767"/>
        <v>-4.6215233110410432E-2</v>
      </c>
      <c r="KT99" s="865">
        <f t="shared" si="1444"/>
        <v>17.91479127814943</v>
      </c>
      <c r="KU99" s="864">
        <f t="shared" si="1768"/>
        <v>8.6477572851800188E-2</v>
      </c>
      <c r="KV99" s="865">
        <f t="shared" si="1445"/>
        <v>13.018024145697689</v>
      </c>
      <c r="KW99" s="864">
        <f t="shared" si="1769"/>
        <v>0.59502334815674274</v>
      </c>
      <c r="KX99" s="865">
        <f t="shared" si="1446"/>
        <v>0.45993893918325202</v>
      </c>
      <c r="KY99" s="864">
        <f t="shared" si="1770"/>
        <v>0.16539637712338986</v>
      </c>
      <c r="KZ99" s="865">
        <f t="shared" si="1447"/>
        <v>4.9686670259599541</v>
      </c>
      <c r="LA99" s="864">
        <f t="shared" si="1771"/>
        <v>5.521593359958111E-3</v>
      </c>
      <c r="LB99" s="866" t="s">
        <v>177</v>
      </c>
      <c r="LC99" s="867" t="s">
        <v>177</v>
      </c>
      <c r="LD99" s="865">
        <f t="shared" si="1448"/>
        <v>0.77482762083277545</v>
      </c>
      <c r="LE99" s="864">
        <f t="shared" si="1772"/>
        <v>7.3603455239556581E-2</v>
      </c>
      <c r="LF99" s="865">
        <f t="shared" si="1449"/>
        <v>4.6018823138701474E-2</v>
      </c>
      <c r="LG99" s="864">
        <f t="shared" si="1773"/>
        <v>-0.24697089857090446</v>
      </c>
      <c r="LH99" s="865">
        <f t="shared" si="1450"/>
        <v>0.11659286387496488</v>
      </c>
      <c r="LI99" s="864">
        <f t="shared" si="1774"/>
        <v>-2.9546296066669517E-2</v>
      </c>
      <c r="LJ99" s="865">
        <f t="shared" si="1451"/>
        <v>0.31389566371626776</v>
      </c>
      <c r="LK99" s="864">
        <f t="shared" si="1775"/>
        <v>0.10106061658103722</v>
      </c>
      <c r="LL99" s="865">
        <f t="shared" si="1452"/>
        <v>1.9352464676784475</v>
      </c>
      <c r="LM99" s="864">
        <f t="shared" si="1776"/>
        <v>0.18784558266934084</v>
      </c>
      <c r="LN99" s="865">
        <f t="shared" si="1453"/>
        <v>0.43031655980063188</v>
      </c>
      <c r="LO99" s="868">
        <f t="shared" si="1777"/>
        <v>-0.20347333637359893</v>
      </c>
      <c r="LP99" s="869">
        <f t="shared" si="1778"/>
        <v>0.12585783657151392</v>
      </c>
      <c r="LQ99" s="870">
        <f t="shared" si="1779"/>
        <v>7.272140756377396E-2</v>
      </c>
      <c r="LR99" s="870">
        <f t="shared" si="1780"/>
        <v>5.7363801969915827E-2</v>
      </c>
      <c r="LS99" s="870">
        <f t="shared" si="1781"/>
        <v>0.16268651907798171</v>
      </c>
      <c r="LT99" s="870">
        <f t="shared" si="1782"/>
        <v>0.14032497121428686</v>
      </c>
      <c r="LU99" s="870">
        <f t="shared" si="1783"/>
        <v>3.9777761490951295E-2</v>
      </c>
      <c r="LV99" s="870">
        <f t="shared" si="1784"/>
        <v>2.890504564139686E-2</v>
      </c>
      <c r="LW99" s="870">
        <f t="shared" si="1785"/>
        <v>1.0212422315825291E-3</v>
      </c>
      <c r="LX99" s="871">
        <f t="shared" si="1786"/>
        <v>1.1032361405608601E-2</v>
      </c>
      <c r="LY99" s="872" t="s">
        <v>177</v>
      </c>
      <c r="LZ99" s="871">
        <f t="shared" si="1787"/>
        <v>1.7204168231465514E-3</v>
      </c>
      <c r="MA99" s="871">
        <f t="shared" si="1788"/>
        <v>1.0217957566372654E-4</v>
      </c>
      <c r="MB99" s="871">
        <f t="shared" si="1789"/>
        <v>2.5888122606385078E-4</v>
      </c>
      <c r="MC99" s="871">
        <f t="shared" si="1790"/>
        <v>6.9696970790716038E-4</v>
      </c>
      <c r="MD99" s="871">
        <f t="shared" si="1791"/>
        <v>4.2969952159817269E-3</v>
      </c>
      <c r="ME99" s="871">
        <f t="shared" si="1792"/>
        <v>9.554690990027754E-4</v>
      </c>
      <c r="MF99" s="869">
        <f t="shared" si="1793"/>
        <v>0.18517310754416319</v>
      </c>
      <c r="MG99" s="870">
        <f t="shared" si="1794"/>
        <v>0.1069941244057383</v>
      </c>
      <c r="MH99" s="870">
        <f t="shared" si="1795"/>
        <v>8.4398665674517814E-2</v>
      </c>
      <c r="MI99" s="870">
        <f t="shared" si="1796"/>
        <v>0.23935870116514507</v>
      </c>
      <c r="MJ99" s="870">
        <f t="shared" si="1797"/>
        <v>0.20645842717175658</v>
      </c>
      <c r="MK99" s="870">
        <f t="shared" si="1798"/>
        <v>5.852453774099859E-2</v>
      </c>
      <c r="ML99" s="870">
        <f t="shared" si="1799"/>
        <v>4.2527642862206748E-2</v>
      </c>
      <c r="MM99" s="870">
        <f t="shared" si="1800"/>
        <v>1.5025413015900704E-3</v>
      </c>
      <c r="MN99" s="871">
        <f t="shared" si="1801"/>
        <v>1.6231779447964997E-2</v>
      </c>
      <c r="MO99" s="872" t="s">
        <v>177</v>
      </c>
      <c r="MP99" s="871">
        <f t="shared" si="1802"/>
        <v>2.531228393015368E-3</v>
      </c>
      <c r="MQ99" s="871">
        <f t="shared" si="1803"/>
        <v>1.5033556962855556E-4</v>
      </c>
      <c r="MR99" s="871">
        <f t="shared" si="1804"/>
        <v>3.8088880613999283E-4</v>
      </c>
      <c r="MS99" s="871">
        <f t="shared" si="1805"/>
        <v>1.0254430728592985E-3</v>
      </c>
      <c r="MT99" s="871">
        <f t="shared" si="1806"/>
        <v>6.3221169131857744E-3</v>
      </c>
      <c r="MU99" s="871">
        <f t="shared" si="1807"/>
        <v>1.4057700898444535E-3</v>
      </c>
      <c r="MV99" s="826">
        <f t="shared" si="1454"/>
        <v>113780.05554144716</v>
      </c>
      <c r="MW99" s="808">
        <f t="shared" si="1455"/>
        <v>298.10725164414902</v>
      </c>
      <c r="MX99" s="862">
        <f t="shared" si="1456"/>
        <v>0.6756738147084721</v>
      </c>
      <c r="MY99" s="1483"/>
      <c r="MZ99" s="823"/>
      <c r="NA99" s="1480"/>
      <c r="NB99" s="861">
        <f t="shared" si="1834"/>
        <v>140286.85354860086</v>
      </c>
      <c r="NC99" s="834">
        <f t="shared" si="1835"/>
        <v>142854.5492457189</v>
      </c>
      <c r="ND99" s="829">
        <f t="shared" si="1457"/>
        <v>0.83308232747437005</v>
      </c>
      <c r="NE99" s="875">
        <f t="shared" si="1458"/>
        <v>0.84833038424869889</v>
      </c>
    </row>
    <row r="100" spans="1:369" outlineLevel="1" x14ac:dyDescent="0.2">
      <c r="A100" s="876" t="s">
        <v>182</v>
      </c>
      <c r="B100" s="559">
        <f>DATI!D97</f>
        <v>88</v>
      </c>
      <c r="C100" s="1516">
        <f>DATI!F97/DATI!E97</f>
        <v>1</v>
      </c>
      <c r="D100" s="560">
        <f>DATI!G97</f>
        <v>339384</v>
      </c>
      <c r="E100" s="561">
        <f t="shared" si="1808"/>
        <v>3.3815790706057974E-2</v>
      </c>
      <c r="F100" s="1035">
        <f t="shared" si="1660"/>
        <v>4.3037631397425995E-4</v>
      </c>
      <c r="G100" s="563">
        <f>DATI!H97</f>
        <v>159371.177</v>
      </c>
      <c r="H100" s="564">
        <f t="shared" si="1418"/>
        <v>436.6333616438356</v>
      </c>
      <c r="I100" s="565">
        <f t="shared" si="1419"/>
        <v>469.58954164014801</v>
      </c>
      <c r="J100" s="566">
        <f t="shared" si="1661"/>
        <v>1.286546689425063</v>
      </c>
      <c r="K100" s="567">
        <f t="shared" si="1420"/>
        <v>-1.4145376073999051E-2</v>
      </c>
      <c r="L100" s="567">
        <f t="shared" si="1809"/>
        <v>-1.4569482028001509E-2</v>
      </c>
      <c r="M100" s="567">
        <f t="shared" si="1662"/>
        <v>3.4024274531412754E-2</v>
      </c>
      <c r="N100" s="568">
        <f>DATI!I97</f>
        <v>47341.125</v>
      </c>
      <c r="O100" s="568"/>
      <c r="P100" s="568">
        <f>DATI!J97</f>
        <v>9323.6129999999994</v>
      </c>
      <c r="Q100" s="564">
        <f>DATI!K97</f>
        <v>9323.6129999999994</v>
      </c>
      <c r="R100" s="564">
        <f>DATI!L97</f>
        <v>0</v>
      </c>
      <c r="S100" s="564">
        <f t="shared" si="1810"/>
        <v>0</v>
      </c>
      <c r="T100" s="568">
        <f>DATI!M97</f>
        <v>2939.29</v>
      </c>
      <c r="U100" s="564">
        <f>DATI!N97</f>
        <v>2933.21</v>
      </c>
      <c r="V100" s="564">
        <f>DATI!O97</f>
        <v>6.08</v>
      </c>
      <c r="W100" s="569">
        <f t="shared" si="1811"/>
        <v>-7.2830630415410269E-14</v>
      </c>
      <c r="X100" s="570">
        <f>DATI!P97</f>
        <v>93855.615000000005</v>
      </c>
      <c r="Y100" s="564">
        <f>DATI!Q97</f>
        <v>7303.1949999999997</v>
      </c>
      <c r="Z100" s="568">
        <f>DATI!R97</f>
        <v>4731.9939999999997</v>
      </c>
      <c r="AA100" s="568">
        <f>DATI!U97</f>
        <v>1179.54</v>
      </c>
      <c r="AB100" s="568">
        <f>DATI!V97</f>
        <v>0</v>
      </c>
      <c r="AC100" s="568">
        <f>DATI!W97</f>
        <v>112023.97199999999</v>
      </c>
      <c r="AD100" s="565">
        <f t="shared" si="1421"/>
        <v>330.08029842302523</v>
      </c>
      <c r="AE100" s="567">
        <f t="shared" si="1812"/>
        <v>-1.4229427450530741E-2</v>
      </c>
      <c r="AF100" s="567">
        <f t="shared" si="1813"/>
        <v>-1.4653497246373265E-2</v>
      </c>
      <c r="AG100" s="878">
        <f t="shared" si="1422"/>
        <v>0.7029123716642941</v>
      </c>
      <c r="AH100" s="572">
        <f t="shared" si="1814"/>
        <v>47347.205000000002</v>
      </c>
      <c r="AI100" s="564">
        <f t="shared" si="1815"/>
        <v>129.71836986301369</v>
      </c>
      <c r="AJ100" s="565">
        <f t="shared" si="1423"/>
        <v>139.50924321712279</v>
      </c>
      <c r="AK100" s="566">
        <f t="shared" si="1424"/>
        <v>0.38221710470444598</v>
      </c>
      <c r="AL100" s="567">
        <f t="shared" si="1816"/>
        <v>-1.3946452569690628E-2</v>
      </c>
      <c r="AM100" s="567">
        <f t="shared" si="1817"/>
        <v>-1.4370644098828111E-2</v>
      </c>
      <c r="AN100" s="579">
        <f>DATI!EH97/1000</f>
        <v>0</v>
      </c>
      <c r="AO100" s="580">
        <f>DATI!EI97/1000</f>
        <v>0</v>
      </c>
      <c r="AP100" s="580"/>
      <c r="AQ100" s="580">
        <f>DATI!EK97/1000</f>
        <v>0</v>
      </c>
      <c r="AR100" s="580">
        <f>DATI!EL97/1000</f>
        <v>0</v>
      </c>
      <c r="AS100" s="580"/>
      <c r="AT100" s="580"/>
      <c r="AU100" s="1036"/>
      <c r="AV100" s="1036"/>
      <c r="AW100" s="580"/>
      <c r="AX100" s="1036"/>
      <c r="AY100" s="1036"/>
      <c r="AZ100" s="1036"/>
      <c r="BA100" s="1036"/>
      <c r="BB100" s="576">
        <f>DATI!DE97/1000</f>
        <v>63.587000000000003</v>
      </c>
      <c r="BC100" s="577">
        <f>DATI!DF97/1000</f>
        <v>0</v>
      </c>
      <c r="BD100" s="574">
        <f>DATI!DG97/1000</f>
        <v>3.3079999999999998</v>
      </c>
      <c r="BE100" s="577">
        <f>DATI!DH97/1000</f>
        <v>7561.7030000000004</v>
      </c>
      <c r="BF100" s="577">
        <f>DATI!DI97/1000</f>
        <v>35.892000000000003</v>
      </c>
      <c r="BG100" s="577">
        <f>DATI!DJ97/1000</f>
        <v>7060.1779999999999</v>
      </c>
      <c r="BH100" s="577">
        <f>DATI!DK97/1000</f>
        <v>2641.451</v>
      </c>
      <c r="BI100" s="577">
        <f>DATI!DL97/1000</f>
        <v>16424.2</v>
      </c>
      <c r="BJ100" s="577">
        <f>DATI!DM97/1000</f>
        <v>143.62299999999999</v>
      </c>
      <c r="BK100" s="577">
        <f>DATI!DN97/1000</f>
        <v>11.24</v>
      </c>
      <c r="BL100" s="577">
        <f>DATI!DO97/1000</f>
        <v>39.026000000000003</v>
      </c>
      <c r="BM100" s="577">
        <f>DATI!DP97/1000</f>
        <v>488.79</v>
      </c>
      <c r="BN100" s="577">
        <f>DATI!DQ97/1000</f>
        <v>0</v>
      </c>
      <c r="BO100" s="577">
        <f>DATI!DR97/1000</f>
        <v>1655.385</v>
      </c>
      <c r="BP100" s="577">
        <f>DATI!DS97/1000</f>
        <v>1089.231</v>
      </c>
      <c r="BQ100" s="577">
        <f>DATI!DT97/1000</f>
        <v>14.32</v>
      </c>
      <c r="BR100" s="577">
        <f>DATI!DU97/1000</f>
        <v>21436.69</v>
      </c>
      <c r="BS100" s="577">
        <f>DATI!DV97/1000</f>
        <v>21369.599999999999</v>
      </c>
      <c r="BT100" s="574">
        <f>DATI!DW97/1000</f>
        <v>12.456</v>
      </c>
      <c r="BU100" s="577">
        <f>DATI!DX97/1000</f>
        <v>102.352</v>
      </c>
      <c r="BV100" s="578">
        <f>DATI!DY97/1000</f>
        <v>13702.583000000001</v>
      </c>
      <c r="BW100" s="579">
        <f>DATI!DZ97/1000</f>
        <v>3.3079999999999998</v>
      </c>
      <c r="BX100" s="580">
        <f>DATI!EA97/1000</f>
        <v>0</v>
      </c>
      <c r="BY100" s="580">
        <f>DATI!EB97/1000</f>
        <v>0</v>
      </c>
      <c r="BZ100" s="580">
        <f>DATI!EC97/1000</f>
        <v>0</v>
      </c>
      <c r="CA100" s="580">
        <f>DATI!ED97/1000</f>
        <v>0</v>
      </c>
      <c r="CB100" s="580">
        <f>DATI!EE97/1000</f>
        <v>0</v>
      </c>
      <c r="CC100" s="580">
        <f>DATI!EF97/1000</f>
        <v>0</v>
      </c>
      <c r="CD100" s="581">
        <f>DATI!EG97/1000</f>
        <v>0</v>
      </c>
      <c r="CE100" s="579">
        <f t="shared" si="1673"/>
        <v>0.18736004054404451</v>
      </c>
      <c r="CF100" s="580">
        <f t="shared" si="1674"/>
        <v>0</v>
      </c>
      <c r="CG100" s="580">
        <f t="shared" si="1675"/>
        <v>9.7470711642269527E-3</v>
      </c>
      <c r="CH100" s="580">
        <f t="shared" si="1676"/>
        <v>22.280670273200858</v>
      </c>
      <c r="CI100" s="580">
        <f t="shared" si="1677"/>
        <v>0.10575631143483488</v>
      </c>
      <c r="CJ100" s="580">
        <f t="shared" si="1678"/>
        <v>20.80291940692549</v>
      </c>
      <c r="CK100" s="580">
        <f t="shared" si="1679"/>
        <v>7.7830746293284303</v>
      </c>
      <c r="CL100" s="580">
        <f t="shared" si="1680"/>
        <v>48.394149400089574</v>
      </c>
      <c r="CM100" s="580">
        <f t="shared" si="1681"/>
        <v>0.42318730405676164</v>
      </c>
      <c r="CN100" s="580">
        <f t="shared" si="1682"/>
        <v>3.3118827051363646E-2</v>
      </c>
      <c r="CO100" s="580">
        <f t="shared" si="1683"/>
        <v>0.11499068901303539</v>
      </c>
      <c r="CP100" s="580">
        <f t="shared" si="1684"/>
        <v>1.4402269995049855</v>
      </c>
      <c r="CQ100" s="580">
        <f t="shared" si="1685"/>
        <v>0</v>
      </c>
      <c r="CR100" s="580">
        <f t="shared" si="1686"/>
        <v>4.8776165051976523</v>
      </c>
      <c r="CS100" s="580">
        <f t="shared" si="1687"/>
        <v>3.2094353298918041</v>
      </c>
      <c r="CT100" s="580">
        <f t="shared" si="1688"/>
        <v>4.2194092827004218E-2</v>
      </c>
      <c r="CU100" s="580">
        <f t="shared" si="1689"/>
        <v>63.163525681823536</v>
      </c>
      <c r="CV100" s="580">
        <f t="shared" si="1690"/>
        <v>62.965843999717137</v>
      </c>
      <c r="CW100" s="580">
        <f t="shared" si="1691"/>
        <v>3.6701789123824338E-2</v>
      </c>
      <c r="CX100" s="580">
        <f t="shared" si="1692"/>
        <v>0.30158168917804024</v>
      </c>
      <c r="CY100" s="581">
        <f t="shared" si="1693"/>
        <v>40.374864460316338</v>
      </c>
      <c r="CZ100" s="563">
        <f>DATI!AA97</f>
        <v>153482.54550000001</v>
      </c>
      <c r="DA100" s="564">
        <f t="shared" si="1694"/>
        <v>420.50012465753429</v>
      </c>
      <c r="DB100" s="565">
        <f t="shared" si="1425"/>
        <v>452.23860140725549</v>
      </c>
      <c r="DC100" s="566">
        <f t="shared" si="1695"/>
        <v>1.2390098668691931</v>
      </c>
      <c r="DD100" s="582">
        <f t="shared" si="1836"/>
        <v>-1.4974166800989347E-2</v>
      </c>
      <c r="DE100" s="583">
        <f t="shared" si="1696"/>
        <v>-1.5397916216539615E-2</v>
      </c>
      <c r="DF100" s="564">
        <f t="shared" si="1837"/>
        <v>-2333.2111299999815</v>
      </c>
      <c r="DG100" s="584">
        <f t="shared" si="1838"/>
        <v>-7.0724328224004012</v>
      </c>
      <c r="DH100" s="585">
        <f t="shared" si="1818"/>
        <v>3.3722261608103161E-2</v>
      </c>
      <c r="DI100" s="586">
        <f>DATI!AB97+DATI!AG97</f>
        <v>94078.126012525885</v>
      </c>
      <c r="DJ100" s="564">
        <f t="shared" si="1819"/>
        <v>257.74829044527638</v>
      </c>
      <c r="DK100" s="587">
        <f t="shared" si="1426"/>
        <v>277.20259650580431</v>
      </c>
      <c r="DL100" s="588">
        <f t="shared" si="1427"/>
        <v>0.75945916850905282</v>
      </c>
      <c r="DM100" s="589">
        <f t="shared" si="1839"/>
        <v>0.6129565137589269</v>
      </c>
      <c r="DN100" s="590">
        <f t="shared" si="1840"/>
        <v>-4.2614661942357735E-3</v>
      </c>
      <c r="DO100" s="590">
        <f t="shared" si="1841"/>
        <v>-3.0000000000000027E-3</v>
      </c>
      <c r="DP100" s="590">
        <f t="shared" si="1842"/>
        <v>-1.9171821089615824E-2</v>
      </c>
      <c r="DQ100" s="590">
        <f t="shared" si="1843"/>
        <v>-1.9593764711356654E-2</v>
      </c>
      <c r="DR100" s="591">
        <f t="shared" si="1844"/>
        <v>-1838.9041415614483</v>
      </c>
      <c r="DS100" s="591">
        <f t="shared" si="1845"/>
        <v>-5.5399917481275338</v>
      </c>
      <c r="DT100" s="592">
        <f t="shared" si="1820"/>
        <v>3.3114079638419738E-2</v>
      </c>
      <c r="DU100" s="593" t="str">
        <f>DATI!AI97</f>
        <v>1/1</v>
      </c>
      <c r="DV100" s="592">
        <f>DATI!AJ97/DATI!AK97</f>
        <v>1</v>
      </c>
      <c r="DW100" s="594">
        <f>DATI!AB97</f>
        <v>93849.697499999995</v>
      </c>
      <c r="DX100" s="564">
        <f t="shared" si="1697"/>
        <v>257.12245890410958</v>
      </c>
      <c r="DY100" s="595">
        <f t="shared" si="1428"/>
        <v>276.52952849869177</v>
      </c>
      <c r="DZ100" s="566">
        <f t="shared" si="1429"/>
        <v>0.75761514657175821</v>
      </c>
      <c r="EA100" s="589">
        <f t="shared" si="1846"/>
        <v>0.61146821089177195</v>
      </c>
      <c r="EB100" s="585">
        <f t="shared" si="1847"/>
        <v>-3.1068473345569683E-3</v>
      </c>
      <c r="EC100" s="596">
        <f t="shared" si="1848"/>
        <v>59404.419487474122</v>
      </c>
      <c r="ED100" s="597">
        <f t="shared" si="1698"/>
        <v>162.75183421225788</v>
      </c>
      <c r="EE100" s="598">
        <f t="shared" si="1430"/>
        <v>175.03600490145121</v>
      </c>
      <c r="EF100" s="599">
        <f t="shared" si="1431"/>
        <v>0.4795506983601403</v>
      </c>
      <c r="EG100" s="600">
        <f t="shared" si="1699"/>
        <v>-8.2523789322517735E-3</v>
      </c>
      <c r="EH100" s="600">
        <f t="shared" si="1700"/>
        <v>-8.679020001588926E-3</v>
      </c>
      <c r="EI100" s="582">
        <f t="shared" si="1701"/>
        <v>0.38704348624107304</v>
      </c>
      <c r="EJ100" s="601">
        <f t="shared" si="1702"/>
        <v>-494.30698843853315</v>
      </c>
      <c r="EK100" s="601">
        <f t="shared" si="1703"/>
        <v>-1.5324410742727821</v>
      </c>
      <c r="EL100" s="563">
        <f>DATI!AD97</f>
        <v>47369.945</v>
      </c>
      <c r="EM100" s="564">
        <f t="shared" si="1704"/>
        <v>129.7806712328767</v>
      </c>
      <c r="EN100" s="595">
        <f t="shared" si="1432"/>
        <v>139.57624696508969</v>
      </c>
      <c r="EO100" s="566">
        <f t="shared" si="1705"/>
        <v>0.38240067661668409</v>
      </c>
      <c r="EP100" s="582">
        <f t="shared" si="1849"/>
        <v>-1.3166441536970561E-2</v>
      </c>
      <c r="EQ100" s="583">
        <f t="shared" si="1850"/>
        <v>-1.3590968619966766E-2</v>
      </c>
      <c r="ER100" s="582">
        <f t="shared" si="1821"/>
        <v>3.3636173089284287E-2</v>
      </c>
      <c r="ES100" s="564">
        <f t="shared" si="1851"/>
        <v>-632.01499999999942</v>
      </c>
      <c r="ET100" s="582">
        <f t="shared" si="1706"/>
        <v>0.30863408503998258</v>
      </c>
      <c r="EU100" s="584">
        <f t="shared" si="1852"/>
        <v>-1.9231133660052819</v>
      </c>
      <c r="EV100" s="563">
        <f>DATI!AE97</f>
        <v>9323.6129999999994</v>
      </c>
      <c r="EW100" s="564">
        <f t="shared" si="1707"/>
        <v>25.544145205479449</v>
      </c>
      <c r="EX100" s="595">
        <f t="shared" si="1433"/>
        <v>27.472164274096599</v>
      </c>
      <c r="EY100" s="566">
        <f t="shared" si="1434"/>
        <v>7.5266203490675615E-2</v>
      </c>
      <c r="EZ100" s="582">
        <f t="shared" si="1853"/>
        <v>1.1098250751279152E-2</v>
      </c>
      <c r="FA100" s="583">
        <f t="shared" si="1854"/>
        <v>1.0663285211920568E-2</v>
      </c>
      <c r="FB100" s="564">
        <f t="shared" si="1855"/>
        <v>102.34000000000015</v>
      </c>
      <c r="FC100" s="584">
        <f t="shared" si="1856"/>
        <v>0.28985274060094213</v>
      </c>
      <c r="FD100" s="564">
        <f>DATI!AG97</f>
        <v>228.4285125258956</v>
      </c>
      <c r="FE100" s="582">
        <f t="shared" si="1708"/>
        <v>1.488302867154986E-3</v>
      </c>
      <c r="FF100" s="564">
        <f t="shared" si="1857"/>
        <v>9095.1844874741037</v>
      </c>
      <c r="FG100" s="582">
        <f t="shared" si="1822"/>
        <v>2.6799096266984016E-2</v>
      </c>
      <c r="FH100" s="563">
        <f>DATI!AF97</f>
        <v>2939.29</v>
      </c>
      <c r="FI100" s="564">
        <f t="shared" si="1823"/>
        <v>8.0528493150684923</v>
      </c>
      <c r="FJ100" s="590">
        <f t="shared" si="1709"/>
        <v>1.9150646677279663E-2</v>
      </c>
      <c r="FK100" s="590">
        <f t="shared" si="1824"/>
        <v>-2.6470500561405159E-2</v>
      </c>
      <c r="FL100" s="602">
        <f>DATI!AL97</f>
        <v>1651.6904933750629</v>
      </c>
      <c r="FM100" s="603" t="str">
        <f>DATI!AM97</f>
        <v>2/2</v>
      </c>
      <c r="FN100" s="604">
        <f>DATI!AN97/DATI!AO97</f>
        <v>1</v>
      </c>
      <c r="FO100" s="567">
        <f t="shared" si="1825"/>
        <v>0.56193519298029893</v>
      </c>
      <c r="FP100" s="605">
        <f t="shared" si="1710"/>
        <v>1.0761422336294669E-2</v>
      </c>
      <c r="FQ100" s="567">
        <f t="shared" si="1826"/>
        <v>-9.2135407873147293E-2</v>
      </c>
      <c r="FR100" s="563">
        <f>DATI!AP97</f>
        <v>7457.082999999996</v>
      </c>
      <c r="FS100" s="602">
        <f>DATI!AQ97</f>
        <v>13.36</v>
      </c>
      <c r="FT100" s="602">
        <f>DATI!AR97</f>
        <v>4731.9939999999988</v>
      </c>
      <c r="FU100" s="576">
        <f>DATI!AS97/1000</f>
        <v>63.587000000000003</v>
      </c>
      <c r="FV100" s="577">
        <f>DATI!AT97/1000</f>
        <v>1.63</v>
      </c>
      <c r="FW100" s="577">
        <f>DATI!AU97/1000</f>
        <v>3.3079999999999998</v>
      </c>
      <c r="FX100" s="577">
        <f>DATI!AV97/1000</f>
        <v>7532.8829999999998</v>
      </c>
      <c r="FY100" s="577">
        <f>DATI!AW97/1000</f>
        <v>35.892000000000003</v>
      </c>
      <c r="FZ100" s="577">
        <f>DATI!AX97/1000</f>
        <v>7060.1779999999999</v>
      </c>
      <c r="GA100" s="577">
        <f>DATI!AY97/1000</f>
        <v>2659.6210000000001</v>
      </c>
      <c r="GB100" s="577">
        <f>DATI!AZ97/1000</f>
        <v>16424.2</v>
      </c>
      <c r="GC100" s="577">
        <f>DATI!BA97/1000</f>
        <v>143.62299999999999</v>
      </c>
      <c r="GD100" s="577">
        <f>DATI!BB97/1000</f>
        <v>13.29</v>
      </c>
      <c r="GE100" s="577">
        <f>DATI!BC97/1000</f>
        <v>39.026000000000003</v>
      </c>
      <c r="GF100" s="577">
        <f>DATI!BD97/1000</f>
        <v>488.79</v>
      </c>
      <c r="GG100" s="577">
        <f>DATI!BE97/1000</f>
        <v>0</v>
      </c>
      <c r="GH100" s="577">
        <f>DATI!BF97/1000</f>
        <v>1655.385</v>
      </c>
      <c r="GI100" s="577">
        <f>DATI!BG97/1000</f>
        <v>1.0525</v>
      </c>
      <c r="GJ100" s="577">
        <f>DATI!BH97/1000</f>
        <v>1089.231</v>
      </c>
      <c r="GK100" s="577">
        <f>DATI!BI97/1000</f>
        <v>14.32</v>
      </c>
      <c r="GL100" s="577">
        <f>DATI!BJ97/1000</f>
        <v>21436.69</v>
      </c>
      <c r="GM100" s="577">
        <f>DATI!BK97/1000</f>
        <v>21369.599999999999</v>
      </c>
      <c r="GN100" s="577">
        <f>DATI!BL97/1000</f>
        <v>12.456</v>
      </c>
      <c r="GO100" s="577">
        <f>DATI!BM97/1000</f>
        <v>102.352</v>
      </c>
      <c r="GP100" s="578">
        <f>DATI!BN97/1000</f>
        <v>13702.583000000001</v>
      </c>
      <c r="GQ100" s="579">
        <f>DATI!BO97/1000</f>
        <v>3.3079999999999998</v>
      </c>
      <c r="GR100" s="580">
        <f>DATI!BP97/1000</f>
        <v>0</v>
      </c>
      <c r="GS100" s="580">
        <f>DATI!BQ97/1000</f>
        <v>0</v>
      </c>
      <c r="GT100" s="580">
        <f>DATI!BR97/1000</f>
        <v>0</v>
      </c>
      <c r="GU100" s="580">
        <f>DATI!BS97/1000</f>
        <v>0</v>
      </c>
      <c r="GV100" s="580">
        <f>DATI!BT97/1000</f>
        <v>0</v>
      </c>
      <c r="GW100" s="580">
        <f>DATI!BU97/1000</f>
        <v>0</v>
      </c>
      <c r="GX100" s="581">
        <f>DATI!BV97/1000</f>
        <v>0</v>
      </c>
      <c r="GY100" s="579">
        <f t="shared" si="1715"/>
        <v>0.18736004054404451</v>
      </c>
      <c r="GZ100" s="580">
        <f t="shared" si="1716"/>
        <v>4.8028192254201728E-3</v>
      </c>
      <c r="HA100" s="580">
        <f t="shared" si="1717"/>
        <v>9.7470711642269527E-3</v>
      </c>
      <c r="HB100" s="580">
        <f t="shared" si="1718"/>
        <v>22.195751714871651</v>
      </c>
      <c r="HC100" s="580">
        <f t="shared" si="1719"/>
        <v>0.10575631143483488</v>
      </c>
      <c r="HD100" s="580">
        <f t="shared" si="1720"/>
        <v>20.80291940692549</v>
      </c>
      <c r="HE100" s="580">
        <f t="shared" si="1721"/>
        <v>7.836612804374985</v>
      </c>
      <c r="HF100" s="580">
        <f t="shared" si="1722"/>
        <v>48.394149400089574</v>
      </c>
      <c r="HG100" s="580">
        <f t="shared" si="1723"/>
        <v>0.42318730405676164</v>
      </c>
      <c r="HH100" s="580">
        <f t="shared" si="1724"/>
        <v>3.9159182518916626E-2</v>
      </c>
      <c r="HI100" s="580">
        <f t="shared" si="1725"/>
        <v>0.11499068901303539</v>
      </c>
      <c r="HJ100" s="580">
        <f t="shared" si="1726"/>
        <v>1.4402269995049855</v>
      </c>
      <c r="HK100" s="580">
        <f t="shared" si="1727"/>
        <v>0</v>
      </c>
      <c r="HL100" s="580">
        <f t="shared" si="1728"/>
        <v>4.8776165051976523</v>
      </c>
      <c r="HM100" s="580">
        <f t="shared" si="1729"/>
        <v>3.1012068924875656E-3</v>
      </c>
      <c r="HN100" s="580">
        <f t="shared" si="1730"/>
        <v>3.2094353298918041</v>
      </c>
      <c r="HO100" s="580">
        <f t="shared" si="1731"/>
        <v>4.2194092827004218E-2</v>
      </c>
      <c r="HP100" s="580">
        <f t="shared" si="1732"/>
        <v>63.163525681823536</v>
      </c>
      <c r="HQ100" s="580">
        <f t="shared" si="1733"/>
        <v>62.965843999717137</v>
      </c>
      <c r="HR100" s="580">
        <f t="shared" si="1734"/>
        <v>3.6701789123824338E-2</v>
      </c>
      <c r="HS100" s="580">
        <f t="shared" si="1735"/>
        <v>0.30158168917804024</v>
      </c>
      <c r="HT100" s="581">
        <f t="shared" si="1736"/>
        <v>40.374864460316338</v>
      </c>
      <c r="HU100" s="607">
        <f t="shared" si="1827"/>
        <v>59404.419487474108</v>
      </c>
      <c r="HV100" s="608">
        <f t="shared" si="1858"/>
        <v>47376.025000000016</v>
      </c>
      <c r="HW100" s="609">
        <f t="shared" si="1859"/>
        <v>0</v>
      </c>
      <c r="HX100" s="610">
        <f>DATI!CQ97</f>
        <v>0</v>
      </c>
      <c r="HY100" s="610">
        <f>DATI!CT97</f>
        <v>0</v>
      </c>
      <c r="HZ100" s="611">
        <f t="shared" si="1737"/>
        <v>0</v>
      </c>
      <c r="IA100" s="611">
        <f t="shared" si="1738"/>
        <v>0</v>
      </c>
      <c r="IB100" s="582">
        <f t="shared" si="1739"/>
        <v>0</v>
      </c>
      <c r="IC100" s="610">
        <f>DATI!CV97</f>
        <v>0</v>
      </c>
      <c r="ID100" s="612">
        <f t="shared" si="1828"/>
        <v>0</v>
      </c>
      <c r="IE100" s="613">
        <f t="shared" si="1740"/>
        <v>0</v>
      </c>
      <c r="IF100" s="613">
        <f t="shared" si="1741"/>
        <v>0</v>
      </c>
      <c r="IG100" s="609">
        <f t="shared" si="1860"/>
        <v>0</v>
      </c>
      <c r="IH100" s="590">
        <f t="shared" si="1435"/>
        <v>0</v>
      </c>
      <c r="II100" s="610">
        <f>DATI!CX97</f>
        <v>0</v>
      </c>
      <c r="IJ100" s="610">
        <f>DATI!DA97</f>
        <v>0</v>
      </c>
      <c r="IK100" s="615">
        <f>DATI!CS97</f>
        <v>15976.059487474096</v>
      </c>
      <c r="IL100" s="594">
        <f t="shared" si="1829"/>
        <v>12034.474487474095</v>
      </c>
      <c r="IM100" s="594">
        <f t="shared" si="1830"/>
        <v>12034.474487474095</v>
      </c>
      <c r="IN100" s="582">
        <f t="shared" si="1743"/>
        <v>7.8409401201090287E-2</v>
      </c>
      <c r="IO100" s="582">
        <f t="shared" si="1744"/>
        <v>0.2025855078006723</v>
      </c>
      <c r="IP100" s="609">
        <f t="shared" si="1831"/>
        <v>6.0799999999999272</v>
      </c>
      <c r="IQ100" s="590">
        <f t="shared" si="1436"/>
        <v>3.8149934727531864E-5</v>
      </c>
      <c r="IR100" s="610">
        <f>DATI!CZ97</f>
        <v>3947.6650000000004</v>
      </c>
      <c r="IS100" s="594">
        <f t="shared" si="1861"/>
        <v>47369.945000000014</v>
      </c>
      <c r="IT100" s="615">
        <f>DATI!CR97</f>
        <v>43428.360000000015</v>
      </c>
      <c r="IU100" s="617">
        <f>DATI!CU97</f>
        <v>3941.5850000000005</v>
      </c>
      <c r="IV100" s="639">
        <f t="shared" si="1746"/>
        <v>-1.3166441536970259E-2</v>
      </c>
      <c r="IW100" s="590">
        <f t="shared" si="1747"/>
        <v>0.30863408503998269</v>
      </c>
      <c r="IX100" s="639">
        <f t="shared" si="1748"/>
        <v>0.7974144921993277</v>
      </c>
      <c r="IY100" s="615">
        <f>DATI!CW97</f>
        <v>0</v>
      </c>
      <c r="IZ100" s="618">
        <f t="shared" si="1832"/>
        <v>47369.945000000014</v>
      </c>
      <c r="JA100" s="619">
        <f t="shared" si="1749"/>
        <v>0.30863408503998269</v>
      </c>
      <c r="JB100" s="619">
        <f t="shared" si="1750"/>
        <v>0.7974144921993277</v>
      </c>
      <c r="JC100" s="620">
        <f t="shared" si="1862"/>
        <v>47369.945000000014</v>
      </c>
      <c r="JD100" s="590">
        <f t="shared" si="1437"/>
        <v>0.29723031411131523</v>
      </c>
      <c r="JE100" s="610">
        <f>DATI!CY97</f>
        <v>43428.360000000015</v>
      </c>
      <c r="JF100" s="610">
        <f>DATI!DB97</f>
        <v>3941.5850000000005</v>
      </c>
      <c r="JG100" s="586">
        <f t="shared" si="1753"/>
        <v>91084.632447807991</v>
      </c>
      <c r="JH100" s="566">
        <f t="shared" si="1438"/>
        <v>268.38222322740023</v>
      </c>
      <c r="JI100" s="589">
        <f t="shared" si="1754"/>
        <v>0.59345270923857585</v>
      </c>
      <c r="JJ100" s="603" t="str">
        <f>DATI!CN97</f>
        <v>1/1</v>
      </c>
      <c r="JK100" s="604">
        <f>DATI!CO97/DATI!CP97</f>
        <v>1</v>
      </c>
      <c r="JL100" s="621">
        <f t="shared" si="1833"/>
        <v>-2.2572645970593649E-2</v>
      </c>
      <c r="JM100" s="622">
        <f t="shared" si="1755"/>
        <v>-7.7139897386520528E-3</v>
      </c>
      <c r="JN100" s="623">
        <f t="shared" si="1756"/>
        <v>138454.577447808</v>
      </c>
      <c r="JO100" s="594">
        <f t="shared" si="1757"/>
        <v>138454.577447808</v>
      </c>
      <c r="JP100" s="589">
        <f t="shared" si="1758"/>
        <v>0.90208679427855853</v>
      </c>
      <c r="JQ100" s="590">
        <f t="shared" si="1759"/>
        <v>-4.0481068813679189E-3</v>
      </c>
      <c r="JR100" s="624">
        <f t="shared" si="1760"/>
        <v>0.90208679427855853</v>
      </c>
      <c r="JS100" s="585">
        <f t="shared" si="1761"/>
        <v>-4.0481068813679189E-3</v>
      </c>
      <c r="JT100" s="576">
        <f>DATI!BW97</f>
        <v>10096.827525616587</v>
      </c>
      <c r="JU100" s="577">
        <f>DATI!BX97</f>
        <v>13154.479385974466</v>
      </c>
      <c r="JV100" s="577">
        <f>DATI!BY97</f>
        <v>9897.7006628572944</v>
      </c>
      <c r="JW100" s="577">
        <f>DATI!BZ97</f>
        <v>21436.69</v>
      </c>
      <c r="JX100" s="577">
        <f>DATI!CA97</f>
        <v>21369.599999999999</v>
      </c>
      <c r="JY100" s="577">
        <f>DATI!CB97</f>
        <v>6707.1690158361198</v>
      </c>
      <c r="JZ100" s="577">
        <f>DATI!CC97</f>
        <v>3530.2898562542796</v>
      </c>
      <c r="KA100" s="577">
        <f>DATI!CD97</f>
        <v>109.87790102008731</v>
      </c>
      <c r="KB100" s="577">
        <f>DATI!CE97</f>
        <v>1489.846460532546</v>
      </c>
      <c r="KC100" s="577">
        <f>DATI!CF97</f>
        <v>0</v>
      </c>
      <c r="KD100" s="577">
        <f>DATI!CG97</f>
        <v>190.77850000000001</v>
      </c>
      <c r="KE100" s="577">
        <f>DATI!CH97</f>
        <v>62.315261212825774</v>
      </c>
      <c r="KF100" s="577">
        <f>DATI!CI97</f>
        <v>13.024200253486633</v>
      </c>
      <c r="KG100" s="577">
        <f>DATI!CJ97</f>
        <v>140.75054273939134</v>
      </c>
      <c r="KH100" s="577">
        <f>DATI!CK97</f>
        <v>980.30787403070929</v>
      </c>
      <c r="KI100" s="577">
        <f>DATI!CL97</f>
        <v>215.63475557925551</v>
      </c>
      <c r="KJ100" s="625">
        <f t="shared" si="1439"/>
        <v>29.750452365511002</v>
      </c>
      <c r="KK100" s="626">
        <f t="shared" si="1763"/>
        <v>-8.7764004952559788E-2</v>
      </c>
      <c r="KL100" s="627">
        <f t="shared" si="1440"/>
        <v>38.759869015553079</v>
      </c>
      <c r="KM100" s="626">
        <f t="shared" si="1764"/>
        <v>3.1691919084708101E-2</v>
      </c>
      <c r="KN100" s="627">
        <f t="shared" si="1441"/>
        <v>29.163722104923313</v>
      </c>
      <c r="KO100" s="626">
        <f t="shared" si="1765"/>
        <v>6.7614869318588539E-2</v>
      </c>
      <c r="KP100" s="627">
        <f t="shared" si="1442"/>
        <v>63.163525681823536</v>
      </c>
      <c r="KQ100" s="626">
        <f t="shared" si="1766"/>
        <v>1.3381629152634052E-2</v>
      </c>
      <c r="KR100" s="627">
        <f t="shared" si="1443"/>
        <v>62.965843999717137</v>
      </c>
      <c r="KS100" s="626">
        <f t="shared" si="1767"/>
        <v>-0.11249007286392276</v>
      </c>
      <c r="KT100" s="627">
        <f t="shared" si="1444"/>
        <v>19.76277318858909</v>
      </c>
      <c r="KU100" s="626">
        <f t="shared" si="1768"/>
        <v>5.0942795238609104E-2</v>
      </c>
      <c r="KV100" s="627">
        <f t="shared" si="1445"/>
        <v>10.402051529401149</v>
      </c>
      <c r="KW100" s="626">
        <f t="shared" si="1769"/>
        <v>4.7543412052432212E-2</v>
      </c>
      <c r="KX100" s="627">
        <f t="shared" si="1446"/>
        <v>0.32375686838533135</v>
      </c>
      <c r="KY100" s="626">
        <f t="shared" si="1770"/>
        <v>-0.21027492705670628</v>
      </c>
      <c r="KZ100" s="627">
        <f t="shared" si="1447"/>
        <v>4.3898547383864477</v>
      </c>
      <c r="LA100" s="626">
        <f t="shared" si="1771"/>
        <v>6.2991993567178004E-3</v>
      </c>
      <c r="LB100" s="628" t="s">
        <v>177</v>
      </c>
      <c r="LC100" s="629" t="s">
        <v>177</v>
      </c>
      <c r="LD100" s="627">
        <f t="shared" si="1448"/>
        <v>0.56213168564222238</v>
      </c>
      <c r="LE100" s="626">
        <f t="shared" si="1772"/>
        <v>0.15499393585875881</v>
      </c>
      <c r="LF100" s="627">
        <f t="shared" si="1449"/>
        <v>0.1836128433067728</v>
      </c>
      <c r="LG100" s="626">
        <f t="shared" si="1773"/>
        <v>-2.8377683837584454E-2</v>
      </c>
      <c r="LH100" s="627">
        <f t="shared" si="1450"/>
        <v>3.8375999615440429E-2</v>
      </c>
      <c r="LI100" s="626">
        <f t="shared" si="1774"/>
        <v>0.52168187392350973</v>
      </c>
      <c r="LJ100" s="627">
        <f t="shared" si="1451"/>
        <v>0.41472356604728366</v>
      </c>
      <c r="LK100" s="626">
        <f t="shared" si="1775"/>
        <v>4.6189156727426899E-2</v>
      </c>
      <c r="LL100" s="627">
        <f t="shared" si="1452"/>
        <v>2.8884917203837226</v>
      </c>
      <c r="LM100" s="626">
        <f t="shared" si="1776"/>
        <v>9.326448559350993E-2</v>
      </c>
      <c r="LN100" s="627">
        <f t="shared" si="1453"/>
        <v>0.63537101212566161</v>
      </c>
      <c r="LO100" s="630">
        <f t="shared" si="1777"/>
        <v>-0.19346643009410289</v>
      </c>
      <c r="LP100" s="631">
        <f t="shared" si="1778"/>
        <v>6.5784858419725561E-2</v>
      </c>
      <c r="LQ100" s="632">
        <f t="shared" si="1779"/>
        <v>8.5706679825521034E-2</v>
      </c>
      <c r="LR100" s="632">
        <f t="shared" si="1780"/>
        <v>6.4487467487677905E-2</v>
      </c>
      <c r="LS100" s="632">
        <f t="shared" si="1781"/>
        <v>0.13966858531154605</v>
      </c>
      <c r="LT100" s="632">
        <f t="shared" si="1782"/>
        <v>0.13923146720289439</v>
      </c>
      <c r="LU100" s="632">
        <f t="shared" si="1783"/>
        <v>4.3699881273054068E-2</v>
      </c>
      <c r="LV100" s="632">
        <f t="shared" si="1784"/>
        <v>2.3001246459352469E-2</v>
      </c>
      <c r="LW100" s="632">
        <f t="shared" si="1785"/>
        <v>7.1589834962756276E-4</v>
      </c>
      <c r="LX100" s="633">
        <f t="shared" si="1786"/>
        <v>9.7069439113032299E-3</v>
      </c>
      <c r="LY100" s="634" t="s">
        <v>177</v>
      </c>
      <c r="LZ100" s="633">
        <f t="shared" si="1787"/>
        <v>1.2429980189506305E-3</v>
      </c>
      <c r="MA100" s="633">
        <f t="shared" si="1788"/>
        <v>4.0600878106250701E-4</v>
      </c>
      <c r="MB100" s="633">
        <f t="shared" si="1789"/>
        <v>8.4857859315909192E-5</v>
      </c>
      <c r="MC100" s="633">
        <f t="shared" si="1790"/>
        <v>9.1704592389231206E-4</v>
      </c>
      <c r="MD100" s="633">
        <f t="shared" si="1791"/>
        <v>6.3870967922584343E-3</v>
      </c>
      <c r="ME100" s="633">
        <f t="shared" si="1792"/>
        <v>1.4049464378948257E-3</v>
      </c>
      <c r="MF100" s="631">
        <f t="shared" si="1793"/>
        <v>0.1075850833255652</v>
      </c>
      <c r="MG100" s="632">
        <f t="shared" si="1794"/>
        <v>0.14016538930212818</v>
      </c>
      <c r="MH100" s="632">
        <f t="shared" si="1795"/>
        <v>0.10546331982431051</v>
      </c>
      <c r="MI100" s="632">
        <f t="shared" si="1796"/>
        <v>0.22841512089050686</v>
      </c>
      <c r="MJ100" s="632">
        <f t="shared" si="1797"/>
        <v>0.22770025444141681</v>
      </c>
      <c r="MK100" s="632">
        <f t="shared" si="1798"/>
        <v>7.1467135158705439E-2</v>
      </c>
      <c r="ML100" s="632">
        <f t="shared" si="1799"/>
        <v>3.7616422325221451E-2</v>
      </c>
      <c r="MM100" s="632">
        <f t="shared" si="1800"/>
        <v>1.1707858836741303E-3</v>
      </c>
      <c r="MN100" s="633">
        <f t="shared" si="1801"/>
        <v>1.5874813667167611E-2</v>
      </c>
      <c r="MO100" s="634" t="s">
        <v>177</v>
      </c>
      <c r="MP100" s="633">
        <f t="shared" si="1802"/>
        <v>2.0328088963739071E-3</v>
      </c>
      <c r="MQ100" s="633">
        <f t="shared" si="1803"/>
        <v>6.6399000607141837E-4</v>
      </c>
      <c r="MR100" s="633">
        <f t="shared" si="1804"/>
        <v>1.3877722145547283E-4</v>
      </c>
      <c r="MS100" s="633">
        <f t="shared" si="1805"/>
        <v>1.4997442345447234E-3</v>
      </c>
      <c r="MT100" s="633">
        <f t="shared" si="1806"/>
        <v>1.0445509150742967E-2</v>
      </c>
      <c r="MU100" s="633">
        <f t="shared" si="1807"/>
        <v>2.2976606352860703E-3</v>
      </c>
      <c r="MV100" s="586">
        <f t="shared" si="1454"/>
        <v>96901.526567807989</v>
      </c>
      <c r="MW100" s="566">
        <f t="shared" si="1455"/>
        <v>268.38222322740023</v>
      </c>
      <c r="MX100" s="624">
        <f t="shared" si="1456"/>
        <v>0.60802416341449239</v>
      </c>
      <c r="MY100" s="1471"/>
      <c r="MZ100" s="583"/>
      <c r="NA100" s="1472"/>
      <c r="NB100" s="623">
        <f t="shared" si="1834"/>
        <v>138454.577447808</v>
      </c>
      <c r="NC100" s="594">
        <f t="shared" si="1835"/>
        <v>138454.577447808</v>
      </c>
      <c r="ND100" s="589">
        <f t="shared" si="1457"/>
        <v>0.86875544282268813</v>
      </c>
      <c r="NE100" s="638">
        <f t="shared" si="1458"/>
        <v>0.86875544282268813</v>
      </c>
    </row>
    <row r="101" spans="1:369" outlineLevel="1" x14ac:dyDescent="0.2">
      <c r="A101" s="800" t="s">
        <v>183</v>
      </c>
      <c r="B101" s="801">
        <f>DATI!D98</f>
        <v>61</v>
      </c>
      <c r="C101" s="1519">
        <f>DATI!F98/DATI!E98</f>
        <v>1</v>
      </c>
      <c r="D101" s="802">
        <f>DATI!G98</f>
        <v>229765</v>
      </c>
      <c r="E101" s="803">
        <f t="shared" si="1808"/>
        <v>2.2893492773900393E-2</v>
      </c>
      <c r="F101" s="1033">
        <f t="shared" si="1660"/>
        <v>1.8618807175435383E-3</v>
      </c>
      <c r="G101" s="805">
        <f>DATI!H98</f>
        <v>98014.904500000004</v>
      </c>
      <c r="H101" s="806">
        <f t="shared" si="1418"/>
        <v>268.53398493150684</v>
      </c>
      <c r="I101" s="813">
        <f t="shared" si="1419"/>
        <v>426.58761995952386</v>
      </c>
      <c r="J101" s="808">
        <f t="shared" si="1661"/>
        <v>1.1687332053685586</v>
      </c>
      <c r="K101" s="809">
        <f t="shared" si="1420"/>
        <v>1.1721234469664818E-2</v>
      </c>
      <c r="L101" s="809">
        <f t="shared" si="1809"/>
        <v>9.8410309263985921E-3</v>
      </c>
      <c r="M101" s="809">
        <f t="shared" si="1662"/>
        <v>2.0925276964467693E-2</v>
      </c>
      <c r="N101" s="810">
        <f>DATI!I98</f>
        <v>25035.718000000001</v>
      </c>
      <c r="O101" s="810"/>
      <c r="P101" s="810">
        <f>DATI!J98</f>
        <v>6546.8950000000004</v>
      </c>
      <c r="Q101" s="806">
        <f>DATI!K98</f>
        <v>6546.8950000000004</v>
      </c>
      <c r="R101" s="806">
        <f>DATI!L98</f>
        <v>0</v>
      </c>
      <c r="S101" s="806">
        <f t="shared" si="1810"/>
        <v>0</v>
      </c>
      <c r="T101" s="810">
        <f>DATI!M98</f>
        <v>3074.35</v>
      </c>
      <c r="U101" s="806">
        <f>DATI!N98</f>
        <v>3074.35</v>
      </c>
      <c r="V101" s="806">
        <f>DATI!O98</f>
        <v>0</v>
      </c>
      <c r="W101" s="811">
        <f t="shared" si="1811"/>
        <v>0</v>
      </c>
      <c r="X101" s="812">
        <f>DATI!P98</f>
        <v>59156.3295</v>
      </c>
      <c r="Y101" s="806">
        <f>DATI!Q98</f>
        <v>4621.1000000000004</v>
      </c>
      <c r="Z101" s="810">
        <f>DATI!R98</f>
        <v>2736.0349999999999</v>
      </c>
      <c r="AA101" s="810">
        <f>DATI!U98</f>
        <v>489.12</v>
      </c>
      <c r="AB101" s="810">
        <f>DATI!V98</f>
        <v>976.45699999999999</v>
      </c>
      <c r="AC101" s="810">
        <f>DATI!W98</f>
        <v>72979.186499999996</v>
      </c>
      <c r="AD101" s="813">
        <f t="shared" si="1421"/>
        <v>317.62534110939436</v>
      </c>
      <c r="AE101" s="809">
        <f t="shared" si="1812"/>
        <v>3.2248492619988162E-2</v>
      </c>
      <c r="AF101" s="809">
        <f t="shared" si="1813"/>
        <v>3.0330140798132042E-2</v>
      </c>
      <c r="AG101" s="814">
        <f t="shared" si="1422"/>
        <v>0.74457233695514125</v>
      </c>
      <c r="AH101" s="815">
        <f t="shared" si="1814"/>
        <v>25035.718000000001</v>
      </c>
      <c r="AI101" s="806">
        <f t="shared" si="1815"/>
        <v>68.591008219178079</v>
      </c>
      <c r="AJ101" s="813">
        <f t="shared" si="1423"/>
        <v>108.96227885012948</v>
      </c>
      <c r="AK101" s="808">
        <f t="shared" si="1424"/>
        <v>0.29852679137021776</v>
      </c>
      <c r="AL101" s="809">
        <f t="shared" si="1816"/>
        <v>-4.3712499440873388E-2</v>
      </c>
      <c r="AM101" s="809">
        <f t="shared" si="1817"/>
        <v>-4.5489683793314965E-2</v>
      </c>
      <c r="AN101" s="816">
        <f>DATI!EH98/1000</f>
        <v>821.86400000000003</v>
      </c>
      <c r="AO101" s="817">
        <f>DATI!EI98/1000</f>
        <v>90.236999999999995</v>
      </c>
      <c r="AP101" s="817"/>
      <c r="AQ101" s="817">
        <f>DATI!EK98/1000</f>
        <v>61.38</v>
      </c>
      <c r="AR101" s="817">
        <f>DATI!EL98/1000</f>
        <v>2.976</v>
      </c>
      <c r="AS101" s="817"/>
      <c r="AT101" s="817"/>
      <c r="AU101" s="1034"/>
      <c r="AV101" s="1034"/>
      <c r="AW101" s="817"/>
      <c r="AX101" s="1034"/>
      <c r="AY101" s="1034"/>
      <c r="AZ101" s="1034"/>
      <c r="BA101" s="1034"/>
      <c r="BB101" s="818">
        <f>DATI!DE98/1000</f>
        <v>15.074999999999999</v>
      </c>
      <c r="BC101" s="819">
        <f>DATI!DF98/1000</f>
        <v>107.56</v>
      </c>
      <c r="BD101" s="1051">
        <f>DATI!DG98/1000</f>
        <v>3.4279999999999999</v>
      </c>
      <c r="BE101" s="819">
        <f>DATI!DH98/1000</f>
        <v>10518.477000000001</v>
      </c>
      <c r="BF101" s="819">
        <f>DATI!DI98/1000</f>
        <v>25.623999999999999</v>
      </c>
      <c r="BG101" s="819">
        <f>DATI!DJ98/1000</f>
        <v>4560.37</v>
      </c>
      <c r="BH101" s="819">
        <f>DATI!DK98/1000</f>
        <v>1251.425</v>
      </c>
      <c r="BI101" s="819">
        <f>DATI!DL98/1000</f>
        <v>8489.7870000000003</v>
      </c>
      <c r="BJ101" s="819">
        <f>DATI!DM98/1000</f>
        <v>32.469000000000001</v>
      </c>
      <c r="BK101" s="819">
        <f>DATI!DN98/1000</f>
        <v>24.613</v>
      </c>
      <c r="BL101" s="819">
        <f>DATI!DO98/1000</f>
        <v>15.0855</v>
      </c>
      <c r="BM101" s="819">
        <f>DATI!DP98/1000</f>
        <v>4120.58</v>
      </c>
      <c r="BN101" s="819">
        <f>DATI!DQ98/1000</f>
        <v>60.734999999999999</v>
      </c>
      <c r="BO101" s="819">
        <f>DATI!DR98/1000</f>
        <v>1242.0129999999999</v>
      </c>
      <c r="BP101" s="819">
        <f>DATI!DS98/1000</f>
        <v>512.50800000000004</v>
      </c>
      <c r="BQ101" s="819">
        <f>DATI!DT98/1000</f>
        <v>7.3319999999999999</v>
      </c>
      <c r="BR101" s="819">
        <f>DATI!DU98/1000</f>
        <v>15402.63</v>
      </c>
      <c r="BS101" s="819">
        <f>DATI!DV98/1000</f>
        <v>10121.402</v>
      </c>
      <c r="BT101" s="1051">
        <f>DATI!DW98/1000</f>
        <v>9.4339999999999993</v>
      </c>
      <c r="BU101" s="819">
        <f>DATI!DX98/1000</f>
        <v>192.98400000000001</v>
      </c>
      <c r="BV101" s="820">
        <f>DATI!DY98/1000</f>
        <v>2442.7979999999998</v>
      </c>
      <c r="BW101" s="816">
        <f>DATI!DZ98/1000</f>
        <v>3.4279999999999999</v>
      </c>
      <c r="BX101" s="817">
        <f>DATI!EA98/1000</f>
        <v>0</v>
      </c>
      <c r="BY101" s="817">
        <f>DATI!EB98/1000</f>
        <v>0</v>
      </c>
      <c r="BZ101" s="817">
        <f>DATI!EC98/1000</f>
        <v>0</v>
      </c>
      <c r="CA101" s="817">
        <f>DATI!ED98/1000</f>
        <v>0</v>
      </c>
      <c r="CB101" s="817">
        <f>DATI!EE98/1000</f>
        <v>0</v>
      </c>
      <c r="CC101" s="817">
        <f>DATI!EF98/1000</f>
        <v>0</v>
      </c>
      <c r="CD101" s="821">
        <f>DATI!EG98/1000</f>
        <v>0</v>
      </c>
      <c r="CE101" s="816">
        <f t="shared" si="1673"/>
        <v>6.5610515091506533E-2</v>
      </c>
      <c r="CF101" s="817">
        <f t="shared" si="1674"/>
        <v>0.46813048114377731</v>
      </c>
      <c r="CG101" s="817">
        <f t="shared" si="1675"/>
        <v>1.4919591756794985E-2</v>
      </c>
      <c r="CH101" s="817">
        <f t="shared" si="1676"/>
        <v>45.779283180641087</v>
      </c>
      <c r="CI101" s="817">
        <f t="shared" si="1677"/>
        <v>0.11152264270015015</v>
      </c>
      <c r="CJ101" s="817">
        <f t="shared" si="1678"/>
        <v>19.847975104998586</v>
      </c>
      <c r="CK101" s="817">
        <f t="shared" si="1679"/>
        <v>5.4465432071899551</v>
      </c>
      <c r="CL101" s="817">
        <f t="shared" si="1680"/>
        <v>36.949870519879006</v>
      </c>
      <c r="CM101" s="817">
        <f t="shared" si="1681"/>
        <v>0.14131395121101994</v>
      </c>
      <c r="CN101" s="817">
        <f t="shared" si="1682"/>
        <v>0.10712249472286901</v>
      </c>
      <c r="CO101" s="817">
        <f t="shared" si="1683"/>
        <v>6.5656213957739434E-2</v>
      </c>
      <c r="CP101" s="817">
        <f t="shared" si="1684"/>
        <v>17.933888973516417</v>
      </c>
      <c r="CQ101" s="817">
        <f t="shared" si="1685"/>
        <v>0.26433529910996018</v>
      </c>
      <c r="CR101" s="817">
        <f t="shared" si="1686"/>
        <v>5.4055796139533872</v>
      </c>
      <c r="CS101" s="817">
        <f t="shared" si="1687"/>
        <v>2.2305747176462911</v>
      </c>
      <c r="CT101" s="817">
        <f t="shared" si="1688"/>
        <v>3.1910865449480991E-2</v>
      </c>
      <c r="CU101" s="817">
        <f t="shared" si="1689"/>
        <v>67.036450286161951</v>
      </c>
      <c r="CV101" s="817">
        <f t="shared" si="1690"/>
        <v>44.051104389267294</v>
      </c>
      <c r="CW101" s="817">
        <f t="shared" si="1691"/>
        <v>4.1059343242008141E-2</v>
      </c>
      <c r="CX101" s="817">
        <f t="shared" si="1692"/>
        <v>0.83991904772267312</v>
      </c>
      <c r="CY101" s="821">
        <f t="shared" si="1693"/>
        <v>10.631723717711575</v>
      </c>
      <c r="CZ101" s="805">
        <f>DATI!AA98</f>
        <v>93839.086500000005</v>
      </c>
      <c r="DA101" s="806">
        <f t="shared" si="1694"/>
        <v>257.0933876712329</v>
      </c>
      <c r="DB101" s="813">
        <f t="shared" si="1425"/>
        <v>408.41332013143864</v>
      </c>
      <c r="DC101" s="808">
        <f t="shared" si="1695"/>
        <v>1.1189406030998319</v>
      </c>
      <c r="DD101" s="822">
        <f t="shared" si="1836"/>
        <v>3.8737329203802933E-4</v>
      </c>
      <c r="DE101" s="823">
        <f t="shared" si="1696"/>
        <v>-1.4717671705899076E-3</v>
      </c>
      <c r="DF101" s="806">
        <f t="shared" si="1837"/>
        <v>36.336679999993066</v>
      </c>
      <c r="DG101" s="824">
        <f t="shared" si="1838"/>
        <v>-0.60197528406166612</v>
      </c>
      <c r="DH101" s="825">
        <f t="shared" si="1818"/>
        <v>2.0617759587642632E-2</v>
      </c>
      <c r="DI101" s="826">
        <f>DATI!AB98+DATI!AG98</f>
        <v>61692.845754427821</v>
      </c>
      <c r="DJ101" s="806">
        <f t="shared" si="1819"/>
        <v>169.02149521761046</v>
      </c>
      <c r="DK101" s="827">
        <f t="shared" si="1426"/>
        <v>268.50410530075436</v>
      </c>
      <c r="DL101" s="828">
        <f t="shared" si="1427"/>
        <v>0.73562768575549131</v>
      </c>
      <c r="DM101" s="829">
        <f t="shared" si="1839"/>
        <v>0.65743229240011647</v>
      </c>
      <c r="DN101" s="830">
        <f t="shared" si="1840"/>
        <v>3.9507608599827083E-2</v>
      </c>
      <c r="DO101" s="830">
        <f t="shared" si="1841"/>
        <v>2.5000000000000022E-2</v>
      </c>
      <c r="DP101" s="830">
        <f t="shared" si="1842"/>
        <v>3.9910286084268845E-2</v>
      </c>
      <c r="DQ101" s="830">
        <f t="shared" si="1843"/>
        <v>3.7977695427911448E-2</v>
      </c>
      <c r="DR101" s="831">
        <f t="shared" si="1844"/>
        <v>2367.6841707981366</v>
      </c>
      <c r="DS101" s="831">
        <f t="shared" si="1845"/>
        <v>9.8240715356143369</v>
      </c>
      <c r="DT101" s="832">
        <f t="shared" si="1820"/>
        <v>2.1714950052904632E-2</v>
      </c>
      <c r="DU101" s="833" t="str">
        <f>DATI!AI98</f>
        <v>5/5</v>
      </c>
      <c r="DV101" s="832">
        <f>DATI!AJ98/DATI!AK98</f>
        <v>1</v>
      </c>
      <c r="DW101" s="834">
        <f>DATI!AB98</f>
        <v>59181.953500000003</v>
      </c>
      <c r="DX101" s="806">
        <f t="shared" si="1697"/>
        <v>162.1423383561644</v>
      </c>
      <c r="DY101" s="835">
        <f t="shared" si="1428"/>
        <v>257.5760167997737</v>
      </c>
      <c r="DZ101" s="808">
        <f t="shared" si="1429"/>
        <v>0.70568771725965396</v>
      </c>
      <c r="EA101" s="829">
        <f t="shared" si="1846"/>
        <v>0.63067486808921569</v>
      </c>
      <c r="EB101" s="825">
        <f t="shared" si="1847"/>
        <v>3.4574669769209115E-2</v>
      </c>
      <c r="EC101" s="836">
        <f t="shared" si="1848"/>
        <v>32146.240745572184</v>
      </c>
      <c r="ED101" s="837">
        <f t="shared" si="1698"/>
        <v>88.071892453622425</v>
      </c>
      <c r="EE101" s="838">
        <f t="shared" si="1430"/>
        <v>139.90921483068433</v>
      </c>
      <c r="EF101" s="839">
        <f t="shared" si="1431"/>
        <v>0.38331291734434064</v>
      </c>
      <c r="EG101" s="840">
        <f t="shared" si="1699"/>
        <v>-6.7619216135855184E-2</v>
      </c>
      <c r="EH101" s="840">
        <f t="shared" si="1700"/>
        <v>-6.9351971754465364E-2</v>
      </c>
      <c r="EI101" s="822">
        <f t="shared" si="1701"/>
        <v>0.34256770759988359</v>
      </c>
      <c r="EJ101" s="841">
        <f t="shared" si="1702"/>
        <v>-2331.3474907981436</v>
      </c>
      <c r="EK101" s="841">
        <f t="shared" si="1703"/>
        <v>-10.426046819675946</v>
      </c>
      <c r="EL101" s="805">
        <f>DATI!AD98</f>
        <v>25035.887999999999</v>
      </c>
      <c r="EM101" s="806">
        <f t="shared" si="1704"/>
        <v>68.591473972602742</v>
      </c>
      <c r="EN101" s="835">
        <f t="shared" si="1432"/>
        <v>108.96301873653516</v>
      </c>
      <c r="EO101" s="808">
        <f t="shared" si="1705"/>
        <v>0.29852881845626072</v>
      </c>
      <c r="EP101" s="822">
        <f t="shared" si="1849"/>
        <v>-8.2677329883742962E-2</v>
      </c>
      <c r="EQ101" s="823">
        <f t="shared" si="1850"/>
        <v>-8.4382101194167128E-2</v>
      </c>
      <c r="ER101" s="822">
        <f t="shared" si="1821"/>
        <v>1.7777336710269251E-2</v>
      </c>
      <c r="ES101" s="806">
        <f t="shared" si="1851"/>
        <v>-2256.4583199999979</v>
      </c>
      <c r="ET101" s="822">
        <f t="shared" si="1706"/>
        <v>0.26679594755006486</v>
      </c>
      <c r="EU101" s="824">
        <f t="shared" si="1852"/>
        <v>-10.041883721845025</v>
      </c>
      <c r="EV101" s="805">
        <f>DATI!AE98</f>
        <v>6546.8950000000004</v>
      </c>
      <c r="EW101" s="806">
        <f t="shared" si="1707"/>
        <v>17.936698630136988</v>
      </c>
      <c r="EX101" s="835">
        <f t="shared" si="1433"/>
        <v>28.493874175788307</v>
      </c>
      <c r="EY101" s="808">
        <f t="shared" si="1434"/>
        <v>7.8065408700789887E-2</v>
      </c>
      <c r="EZ101" s="822">
        <f t="shared" si="1853"/>
        <v>1.6608863288216424E-2</v>
      </c>
      <c r="FA101" s="823">
        <f t="shared" si="1854"/>
        <v>1.4719576475063648E-2</v>
      </c>
      <c r="FB101" s="806">
        <f t="shared" si="1855"/>
        <v>106.96000000000004</v>
      </c>
      <c r="FC101" s="824">
        <f t="shared" si="1856"/>
        <v>0.41333366353129009</v>
      </c>
      <c r="FD101" s="806">
        <f>DATI!AG98</f>
        <v>2510.8922544278203</v>
      </c>
      <c r="FE101" s="822">
        <f t="shared" si="1708"/>
        <v>2.6757424310900769E-2</v>
      </c>
      <c r="FF101" s="806">
        <f t="shared" si="1857"/>
        <v>4036.0027455721802</v>
      </c>
      <c r="FG101" s="822">
        <f t="shared" si="1822"/>
        <v>1.7565785674807651E-2</v>
      </c>
      <c r="FH101" s="805">
        <f>DATI!AF98</f>
        <v>3074.35</v>
      </c>
      <c r="FI101" s="806">
        <f t="shared" si="1823"/>
        <v>8.4228767123287671</v>
      </c>
      <c r="FJ101" s="830">
        <f t="shared" si="1709"/>
        <v>3.2761934441891648E-2</v>
      </c>
      <c r="FK101" s="830">
        <f t="shared" si="1824"/>
        <v>6.4348723203899588E-2</v>
      </c>
      <c r="FL101" s="842">
        <f>DATI!AL98</f>
        <v>1572.715650047958</v>
      </c>
      <c r="FM101" s="843" t="str">
        <f>DATI!AM98</f>
        <v>4/4</v>
      </c>
      <c r="FN101" s="844">
        <f>DATI!AN98/DATI!AO98</f>
        <v>1</v>
      </c>
      <c r="FO101" s="809">
        <f t="shared" si="1825"/>
        <v>0.51156037863221759</v>
      </c>
      <c r="FP101" s="845">
        <f t="shared" si="1710"/>
        <v>1.675970758781798E-2</v>
      </c>
      <c r="FQ101" s="809">
        <f t="shared" si="1826"/>
        <v>0.10467199498783884</v>
      </c>
      <c r="FR101" s="805">
        <f>DATI!AP98</f>
        <v>5643.9960000000001</v>
      </c>
      <c r="FS101" s="842">
        <f>DATI!AQ98</f>
        <v>4.056</v>
      </c>
      <c r="FT101" s="842">
        <f>DATI!AR98</f>
        <v>2736.0349999999999</v>
      </c>
      <c r="FU101" s="818">
        <f>DATI!AS98/1000</f>
        <v>16.166</v>
      </c>
      <c r="FV101" s="819">
        <f>DATI!AT98/1000</f>
        <v>109.32299999999999</v>
      </c>
      <c r="FW101" s="819">
        <f>DATI!AU98/1000</f>
        <v>3.4279999999999999</v>
      </c>
      <c r="FX101" s="819">
        <f>DATI!AV98/1000</f>
        <v>10518.477000000001</v>
      </c>
      <c r="FY101" s="819">
        <f>DATI!AW98/1000</f>
        <v>26.675999999999998</v>
      </c>
      <c r="FZ101" s="819">
        <f>DATI!AX98/1000</f>
        <v>4560.2</v>
      </c>
      <c r="GA101" s="819">
        <f>DATI!AY98/1000</f>
        <v>1252.5050000000001</v>
      </c>
      <c r="GB101" s="819">
        <f>DATI!AZ98/1000</f>
        <v>8489.7870000000003</v>
      </c>
      <c r="GC101" s="819">
        <f>DATI!BA98/1000</f>
        <v>32.469000000000001</v>
      </c>
      <c r="GD101" s="819">
        <f>DATI!BB98/1000</f>
        <v>43.155999999999999</v>
      </c>
      <c r="GE101" s="819">
        <f>DATI!BC98/1000</f>
        <v>15.0855</v>
      </c>
      <c r="GF101" s="819">
        <f>DATI!BD98/1000</f>
        <v>4120.58</v>
      </c>
      <c r="GG101" s="819">
        <f>DATI!BE98/1000</f>
        <v>60.734999999999999</v>
      </c>
      <c r="GH101" s="819">
        <f>DATI!BF98/1000</f>
        <v>1242.0129999999999</v>
      </c>
      <c r="GI101" s="819">
        <f>DATI!BG98/1000</f>
        <v>0.17100000000000001</v>
      </c>
      <c r="GJ101" s="819">
        <f>DATI!BH98/1000</f>
        <v>512.50800000000004</v>
      </c>
      <c r="GK101" s="819">
        <f>DATI!BI98/1000</f>
        <v>9.4260000000000002</v>
      </c>
      <c r="GL101" s="819">
        <f>DATI!BJ98/1000</f>
        <v>15402.63</v>
      </c>
      <c r="GM101" s="819">
        <f>DATI!BK98/1000</f>
        <v>10121.402</v>
      </c>
      <c r="GN101" s="819">
        <f>DATI!BL98/1000</f>
        <v>9.4339999999999993</v>
      </c>
      <c r="GO101" s="819">
        <f>DATI!BM98/1000</f>
        <v>192.98400000000001</v>
      </c>
      <c r="GP101" s="820">
        <f>DATI!BN98/1000</f>
        <v>2442.7979999999998</v>
      </c>
      <c r="GQ101" s="816">
        <f>DATI!BO98/1000</f>
        <v>3.4279999999999999</v>
      </c>
      <c r="GR101" s="817">
        <f>DATI!BP98/1000</f>
        <v>0</v>
      </c>
      <c r="GS101" s="817">
        <f>DATI!BQ98/1000</f>
        <v>0</v>
      </c>
      <c r="GT101" s="817">
        <f>DATI!BR98/1000</f>
        <v>0</v>
      </c>
      <c r="GU101" s="817">
        <f>DATI!BS98/1000</f>
        <v>0</v>
      </c>
      <c r="GV101" s="817">
        <f>DATI!BT98/1000</f>
        <v>0</v>
      </c>
      <c r="GW101" s="817">
        <f>DATI!BU98/1000</f>
        <v>0</v>
      </c>
      <c r="GX101" s="821">
        <f>DATI!BV98/1000</f>
        <v>0</v>
      </c>
      <c r="GY101" s="816">
        <f t="shared" si="1715"/>
        <v>7.0358844906752552E-2</v>
      </c>
      <c r="GZ101" s="817">
        <f t="shared" si="1716"/>
        <v>0.47580353839792833</v>
      </c>
      <c r="HA101" s="817">
        <f t="shared" si="1717"/>
        <v>1.4919591756794985E-2</v>
      </c>
      <c r="HB101" s="817">
        <f t="shared" si="1718"/>
        <v>45.779283180641087</v>
      </c>
      <c r="HC101" s="817">
        <f t="shared" si="1719"/>
        <v>0.11610123386938828</v>
      </c>
      <c r="HD101" s="817">
        <f t="shared" si="1720"/>
        <v>19.84723521859291</v>
      </c>
      <c r="HE101" s="817">
        <f t="shared" si="1721"/>
        <v>5.4512436620024811</v>
      </c>
      <c r="HF101" s="817">
        <f t="shared" si="1722"/>
        <v>36.949870519879006</v>
      </c>
      <c r="HG101" s="817">
        <f t="shared" si="1723"/>
        <v>0.14131395121101994</v>
      </c>
      <c r="HH101" s="817">
        <f t="shared" si="1724"/>
        <v>0.18782669249015299</v>
      </c>
      <c r="HI101" s="817">
        <f t="shared" si="1725"/>
        <v>6.5656213957739434E-2</v>
      </c>
      <c r="HJ101" s="817">
        <f t="shared" si="1726"/>
        <v>17.933888973516417</v>
      </c>
      <c r="HK101" s="817">
        <f t="shared" si="1727"/>
        <v>0.26433529910996018</v>
      </c>
      <c r="HL101" s="817">
        <f t="shared" si="1728"/>
        <v>5.4055796139533872</v>
      </c>
      <c r="HM101" s="817">
        <f t="shared" si="1729"/>
        <v>7.4423867864992492E-4</v>
      </c>
      <c r="HN101" s="817">
        <f t="shared" si="1730"/>
        <v>2.2305747176462911</v>
      </c>
      <c r="HO101" s="817">
        <f t="shared" si="1731"/>
        <v>4.102452505821165E-2</v>
      </c>
      <c r="HP101" s="817">
        <f t="shared" si="1732"/>
        <v>67.036450286161951</v>
      </c>
      <c r="HQ101" s="817">
        <f t="shared" si="1733"/>
        <v>44.051104389267294</v>
      </c>
      <c r="HR101" s="817">
        <f t="shared" si="1734"/>
        <v>4.1059343242008141E-2</v>
      </c>
      <c r="HS101" s="817">
        <f t="shared" si="1735"/>
        <v>0.83991904772267312</v>
      </c>
      <c r="HT101" s="821">
        <f t="shared" si="1736"/>
        <v>10.631723717711575</v>
      </c>
      <c r="HU101" s="846">
        <f t="shared" si="1827"/>
        <v>32146.240745572213</v>
      </c>
      <c r="HV101" s="847">
        <f t="shared" si="1858"/>
        <v>25035.88800000001</v>
      </c>
      <c r="HW101" s="848">
        <f t="shared" si="1859"/>
        <v>0</v>
      </c>
      <c r="HX101" s="849">
        <f>DATI!CQ98</f>
        <v>0</v>
      </c>
      <c r="HY101" s="849">
        <f>DATI!CT98</f>
        <v>0</v>
      </c>
      <c r="HZ101" s="850">
        <f t="shared" si="1737"/>
        <v>0</v>
      </c>
      <c r="IA101" s="850">
        <f t="shared" si="1738"/>
        <v>0</v>
      </c>
      <c r="IB101" s="822">
        <f t="shared" si="1739"/>
        <v>0</v>
      </c>
      <c r="IC101" s="849">
        <f>DATI!CV98</f>
        <v>0</v>
      </c>
      <c r="ID101" s="851">
        <f t="shared" si="1828"/>
        <v>0</v>
      </c>
      <c r="IE101" s="852">
        <f t="shared" si="1740"/>
        <v>0</v>
      </c>
      <c r="IF101" s="852">
        <f t="shared" si="1741"/>
        <v>0</v>
      </c>
      <c r="IG101" s="848">
        <f t="shared" si="1860"/>
        <v>0</v>
      </c>
      <c r="IH101" s="830">
        <f t="shared" si="1435"/>
        <v>0</v>
      </c>
      <c r="II101" s="849">
        <f>DATI!CX98</f>
        <v>0</v>
      </c>
      <c r="IJ101" s="849">
        <f>DATI!DA98</f>
        <v>0</v>
      </c>
      <c r="IK101" s="854">
        <f>DATI!CS98</f>
        <v>32014.780745572214</v>
      </c>
      <c r="IL101" s="834">
        <f t="shared" si="1829"/>
        <v>32014.780745572214</v>
      </c>
      <c r="IM101" s="834">
        <f t="shared" si="1830"/>
        <v>7110.3527455722033</v>
      </c>
      <c r="IN101" s="822">
        <f t="shared" si="1743"/>
        <v>0.34116679882185569</v>
      </c>
      <c r="IO101" s="822">
        <f t="shared" si="1744"/>
        <v>0.99591056381862919</v>
      </c>
      <c r="IP101" s="848">
        <f t="shared" si="1831"/>
        <v>24904.428000000011</v>
      </c>
      <c r="IQ101" s="830">
        <f t="shared" si="1436"/>
        <v>0.25408817288599217</v>
      </c>
      <c r="IR101" s="849">
        <f>DATI!CZ98</f>
        <v>24904.428000000011</v>
      </c>
      <c r="IS101" s="834">
        <f t="shared" si="1861"/>
        <v>131.45999999999998</v>
      </c>
      <c r="IT101" s="854">
        <f>DATI!CR98</f>
        <v>131.45999999999998</v>
      </c>
      <c r="IU101" s="855">
        <f>DATI!CU98</f>
        <v>0</v>
      </c>
      <c r="IV101" s="822">
        <f t="shared" si="1746"/>
        <v>-0.90703299034687601</v>
      </c>
      <c r="IW101" s="830">
        <f t="shared" si="1747"/>
        <v>1.4009087780282258E-3</v>
      </c>
      <c r="IX101" s="822">
        <f t="shared" si="1748"/>
        <v>4.089436181370823E-3</v>
      </c>
      <c r="IY101" s="854">
        <f>DATI!CW98</f>
        <v>24904.428000000011</v>
      </c>
      <c r="IZ101" s="856">
        <f t="shared" si="1832"/>
        <v>25035.88800000001</v>
      </c>
      <c r="JA101" s="857">
        <f t="shared" si="1749"/>
        <v>0.26679594755006497</v>
      </c>
      <c r="JB101" s="857">
        <f t="shared" si="1750"/>
        <v>0.77881230959948011</v>
      </c>
      <c r="JC101" s="858">
        <f t="shared" si="1862"/>
        <v>131.45999999999998</v>
      </c>
      <c r="JD101" s="830">
        <f t="shared" si="1437"/>
        <v>1.3412245889603451E-3</v>
      </c>
      <c r="JE101" s="849">
        <f>DATI!CY98</f>
        <v>131.45999999999998</v>
      </c>
      <c r="JF101" s="849">
        <f>DATI!DB98</f>
        <v>0</v>
      </c>
      <c r="JG101" s="826">
        <f t="shared" si="1753"/>
        <v>60756.062627728708</v>
      </c>
      <c r="JH101" s="808">
        <f t="shared" si="1438"/>
        <v>264.42696941539708</v>
      </c>
      <c r="JI101" s="829">
        <f t="shared" si="1754"/>
        <v>0.64744942532799177</v>
      </c>
      <c r="JJ101" s="843" t="str">
        <f>DATI!CN98</f>
        <v>7/10</v>
      </c>
      <c r="JK101" s="844">
        <f>DATI!CO98/DATI!CP98</f>
        <v>0.98217202400561232</v>
      </c>
      <c r="JL101" s="859">
        <f t="shared" si="1833"/>
        <v>4.2994352494313819E-2</v>
      </c>
      <c r="JM101" s="860">
        <f t="shared" si="1755"/>
        <v>4.2590480787523768E-2</v>
      </c>
      <c r="JN101" s="861">
        <f t="shared" si="1756"/>
        <v>60887.522627728707</v>
      </c>
      <c r="JO101" s="834">
        <f t="shared" si="1757"/>
        <v>85791.950627728715</v>
      </c>
      <c r="JP101" s="829">
        <f t="shared" si="1758"/>
        <v>0.64885033410601989</v>
      </c>
      <c r="JQ101" s="830">
        <f t="shared" si="1759"/>
        <v>1.2774909456526706E-2</v>
      </c>
      <c r="JR101" s="862">
        <f t="shared" si="1760"/>
        <v>0.91424537287805663</v>
      </c>
      <c r="JS101" s="825">
        <f t="shared" si="1761"/>
        <v>0.12116486227291401</v>
      </c>
      <c r="JT101" s="818">
        <f>DATI!BW98</f>
        <v>10022.428973843866</v>
      </c>
      <c r="JU101" s="819">
        <f>DATI!BX98</f>
        <v>7343.6707864552136</v>
      </c>
      <c r="JV101" s="819">
        <f>DATI!BY98</f>
        <v>5806.7159676009414</v>
      </c>
      <c r="JW101" s="819">
        <f>DATI!BZ98</f>
        <v>15402.63</v>
      </c>
      <c r="JX101" s="819">
        <f>DATI!CA98</f>
        <v>10121.402</v>
      </c>
      <c r="JY101" s="819">
        <f>DATI!CB98</f>
        <v>4332.8820406140057</v>
      </c>
      <c r="JZ101" s="819">
        <f>DATI!CC98</f>
        <v>1713.5985966326823</v>
      </c>
      <c r="KA101" s="819">
        <f>DATI!CD98</f>
        <v>76.05723445798084</v>
      </c>
      <c r="KB101" s="819">
        <f>DATI!CE98</f>
        <v>1117.8116703881026</v>
      </c>
      <c r="KC101" s="819">
        <f>DATI!CF98</f>
        <v>0</v>
      </c>
      <c r="KD101" s="819">
        <f>DATI!CG98</f>
        <v>244.26050000000001</v>
      </c>
      <c r="KE101" s="819">
        <f>DATI!CH98</f>
        <v>15.842680308341979</v>
      </c>
      <c r="KF101" s="819">
        <f>DATI!CI98</f>
        <v>42.292880823135377</v>
      </c>
      <c r="KG101" s="819">
        <f>DATI!CJ98</f>
        <v>31.819620619297027</v>
      </c>
      <c r="KH101" s="819">
        <f>DATI!CK98</f>
        <v>461.25718778085707</v>
      </c>
      <c r="KI101" s="819">
        <f>DATI!CL98</f>
        <v>184.04508372850344</v>
      </c>
      <c r="KJ101" s="863">
        <f t="shared" si="1439"/>
        <v>43.620346762317432</v>
      </c>
      <c r="KK101" s="864">
        <f t="shared" si="1763"/>
        <v>3.3272176272542676E-2</v>
      </c>
      <c r="KL101" s="865">
        <f t="shared" si="1440"/>
        <v>31.961659897961891</v>
      </c>
      <c r="KM101" s="864">
        <f t="shared" si="1764"/>
        <v>-4.2878385816770212E-2</v>
      </c>
      <c r="KN101" s="865">
        <f t="shared" si="1441"/>
        <v>25.272412976741201</v>
      </c>
      <c r="KO101" s="864">
        <f t="shared" si="1765"/>
        <v>0.18159935456067006</v>
      </c>
      <c r="KP101" s="865">
        <f t="shared" si="1442"/>
        <v>67.036450286161951</v>
      </c>
      <c r="KQ101" s="864">
        <f t="shared" si="1766"/>
        <v>1.8255973043965045E-2</v>
      </c>
      <c r="KR101" s="865">
        <f t="shared" si="1443"/>
        <v>44.051104389267294</v>
      </c>
      <c r="KS101" s="864">
        <f t="shared" si="1767"/>
        <v>-7.8486243010535181E-2</v>
      </c>
      <c r="KT101" s="865">
        <f t="shared" si="1444"/>
        <v>18.8578854073249</v>
      </c>
      <c r="KU101" s="864">
        <f t="shared" si="1768"/>
        <v>0.43215626244974914</v>
      </c>
      <c r="KV101" s="865">
        <f t="shared" si="1445"/>
        <v>7.4580488613700187</v>
      </c>
      <c r="KW101" s="864">
        <f t="shared" si="1769"/>
        <v>0.2959240965267193</v>
      </c>
      <c r="KX101" s="865">
        <f t="shared" si="1446"/>
        <v>0.33102184605131696</v>
      </c>
      <c r="KY101" s="864">
        <f t="shared" si="1770"/>
        <v>1.4321843070480624E-4</v>
      </c>
      <c r="KZ101" s="865">
        <f t="shared" si="1447"/>
        <v>4.8650215236789878</v>
      </c>
      <c r="LA101" s="864">
        <f t="shared" si="1771"/>
        <v>6.9929477883729857E-2</v>
      </c>
      <c r="LB101" s="866" t="s">
        <v>177</v>
      </c>
      <c r="LC101" s="867" t="s">
        <v>177</v>
      </c>
      <c r="LD101" s="865">
        <f t="shared" si="1448"/>
        <v>1.0630883729027485</v>
      </c>
      <c r="LE101" s="864">
        <f t="shared" si="1772"/>
        <v>-1.6663236685500347E-3</v>
      </c>
      <c r="LF101" s="865">
        <f t="shared" si="1449"/>
        <v>6.8951669350605968E-2</v>
      </c>
      <c r="LG101" s="864">
        <f t="shared" si="1773"/>
        <v>-0.2817610267415287</v>
      </c>
      <c r="LH101" s="865">
        <f t="shared" si="1450"/>
        <v>0.18407016222285977</v>
      </c>
      <c r="LI101" s="864">
        <f t="shared" si="1774"/>
        <v>5.1218927747436381E-2</v>
      </c>
      <c r="LJ101" s="865">
        <f t="shared" si="1451"/>
        <v>0.13848767488214928</v>
      </c>
      <c r="LK101" s="864">
        <f t="shared" si="1775"/>
        <v>-2.7584645258254475E-2</v>
      </c>
      <c r="LL101" s="865">
        <f t="shared" si="1452"/>
        <v>2.0075171927006163</v>
      </c>
      <c r="LM101" s="864">
        <f t="shared" si="1776"/>
        <v>-6.5956737801483364E-3</v>
      </c>
      <c r="LN101" s="865">
        <f t="shared" si="1453"/>
        <v>0.80101444401237543</v>
      </c>
      <c r="LO101" s="868">
        <f t="shared" si="1777"/>
        <v>-0.49171227209610757</v>
      </c>
      <c r="LP101" s="869">
        <f t="shared" si="1778"/>
        <v>0.10680441751576371</v>
      </c>
      <c r="LQ101" s="870">
        <f t="shared" si="1779"/>
        <v>7.8258123137795177E-2</v>
      </c>
      <c r="LR101" s="870">
        <f t="shared" si="1780"/>
        <v>6.1879502286085672E-2</v>
      </c>
      <c r="LS101" s="870">
        <f t="shared" si="1781"/>
        <v>0.16413874617161792</v>
      </c>
      <c r="LT101" s="870">
        <f t="shared" si="1782"/>
        <v>0.10785912755022396</v>
      </c>
      <c r="LU101" s="870">
        <f t="shared" si="1783"/>
        <v>4.6173531757622191E-2</v>
      </c>
      <c r="LV101" s="870">
        <f t="shared" si="1784"/>
        <v>1.8261032375167914E-2</v>
      </c>
      <c r="LW101" s="870">
        <f t="shared" si="1785"/>
        <v>8.1050697843249823E-4</v>
      </c>
      <c r="LX101" s="871">
        <f t="shared" si="1786"/>
        <v>1.191200502988808E-2</v>
      </c>
      <c r="LY101" s="872" t="s">
        <v>177</v>
      </c>
      <c r="LZ101" s="871">
        <f t="shared" si="1787"/>
        <v>2.6029718437210062E-3</v>
      </c>
      <c r="MA101" s="871">
        <f t="shared" si="1788"/>
        <v>1.6882815998365435E-4</v>
      </c>
      <c r="MB101" s="871">
        <f t="shared" si="1789"/>
        <v>4.5069578573887092E-4</v>
      </c>
      <c r="MC101" s="871">
        <f t="shared" si="1790"/>
        <v>3.3908706708581424E-4</v>
      </c>
      <c r="MD101" s="871">
        <f t="shared" si="1791"/>
        <v>4.9154057758315564E-3</v>
      </c>
      <c r="ME101" s="871">
        <f t="shared" si="1792"/>
        <v>1.9612838380359066E-3</v>
      </c>
      <c r="MF101" s="869">
        <f t="shared" si="1793"/>
        <v>0.16934941111472207</v>
      </c>
      <c r="MG101" s="870">
        <f t="shared" si="1794"/>
        <v>0.12408631942937154</v>
      </c>
      <c r="MH101" s="870">
        <f t="shared" si="1795"/>
        <v>9.8116328106691186E-2</v>
      </c>
      <c r="MI101" s="870">
        <f t="shared" si="1796"/>
        <v>0.26025889801018476</v>
      </c>
      <c r="MJ101" s="870">
        <f t="shared" si="1797"/>
        <v>0.17102176257159202</v>
      </c>
      <c r="MK101" s="870">
        <f t="shared" si="1798"/>
        <v>7.3212893194105289E-2</v>
      </c>
      <c r="ML101" s="870">
        <f t="shared" si="1799"/>
        <v>2.8954748792343974E-2</v>
      </c>
      <c r="MM101" s="870">
        <f t="shared" si="1800"/>
        <v>1.2851423442448691E-3</v>
      </c>
      <c r="MN101" s="871">
        <f t="shared" si="1801"/>
        <v>1.8887711612765579E-2</v>
      </c>
      <c r="MO101" s="872" t="s">
        <v>177</v>
      </c>
      <c r="MP101" s="871">
        <f t="shared" si="1802"/>
        <v>4.1272801175784102E-3</v>
      </c>
      <c r="MQ101" s="871">
        <f t="shared" si="1803"/>
        <v>2.6769444689489638E-4</v>
      </c>
      <c r="MR101" s="871">
        <f t="shared" si="1804"/>
        <v>7.1462461649116353E-4</v>
      </c>
      <c r="MS101" s="871">
        <f t="shared" si="1805"/>
        <v>5.3765749079737668E-4</v>
      </c>
      <c r="MT101" s="871">
        <f t="shared" si="1806"/>
        <v>7.7938824337871349E-3</v>
      </c>
      <c r="MU101" s="871">
        <f t="shared" si="1807"/>
        <v>3.1098176529185274E-3</v>
      </c>
      <c r="MV101" s="826">
        <f t="shared" si="1454"/>
        <v>63926.496927728709</v>
      </c>
      <c r="MW101" s="808">
        <f t="shared" si="1455"/>
        <v>264.42696941539708</v>
      </c>
      <c r="MX101" s="862">
        <f t="shared" si="1456"/>
        <v>0.65221200034662796</v>
      </c>
      <c r="MY101" s="1483"/>
      <c r="MZ101" s="823"/>
      <c r="NA101" s="1480"/>
      <c r="NB101" s="861">
        <f t="shared" si="1834"/>
        <v>60887.522627728707</v>
      </c>
      <c r="NC101" s="834">
        <f t="shared" si="1835"/>
        <v>85791.950627728715</v>
      </c>
      <c r="ND101" s="829">
        <f t="shared" si="1457"/>
        <v>0.62120677399352775</v>
      </c>
      <c r="NE101" s="875">
        <f t="shared" si="1458"/>
        <v>0.87529494687951981</v>
      </c>
    </row>
    <row r="102" spans="1:369" outlineLevel="1" x14ac:dyDescent="0.2">
      <c r="A102" s="876" t="s">
        <v>184</v>
      </c>
      <c r="B102" s="559">
        <f>DATI!D99</f>
        <v>68</v>
      </c>
      <c r="C102" s="1516">
        <f>DATI!F99/DATI!E99</f>
        <v>1</v>
      </c>
      <c r="D102" s="560">
        <f>DATI!G99</f>
        <v>411762</v>
      </c>
      <c r="E102" s="561">
        <f t="shared" si="1808"/>
        <v>4.1027442698264631E-2</v>
      </c>
      <c r="F102" s="1035">
        <f t="shared" si="1660"/>
        <v>-2.0552095198856065E-3</v>
      </c>
      <c r="G102" s="563">
        <f>DATI!H99</f>
        <v>209047.93799999999</v>
      </c>
      <c r="H102" s="564">
        <f t="shared" si="1418"/>
        <v>572.73407671232872</v>
      </c>
      <c r="I102" s="565">
        <f t="shared" si="1419"/>
        <v>507.69118568493451</v>
      </c>
      <c r="J102" s="566">
        <f t="shared" si="1661"/>
        <v>1.3909347553011904</v>
      </c>
      <c r="K102" s="567">
        <f t="shared" si="1420"/>
        <v>-2.216880989428012E-2</v>
      </c>
      <c r="L102" s="567">
        <f t="shared" si="1809"/>
        <v>-2.0155023169886651E-2</v>
      </c>
      <c r="M102" s="567">
        <f t="shared" si="1662"/>
        <v>4.4629804250851161E-2</v>
      </c>
      <c r="N102" s="568">
        <f>DATI!I99</f>
        <v>26356.33</v>
      </c>
      <c r="O102" s="568"/>
      <c r="P102" s="568">
        <f>DATI!J99</f>
        <v>7587.473</v>
      </c>
      <c r="Q102" s="564">
        <f>DATI!K99</f>
        <v>7495.1559999999999</v>
      </c>
      <c r="R102" s="564">
        <f>DATI!L99</f>
        <v>90.96</v>
      </c>
      <c r="S102" s="564">
        <f t="shared" si="1810"/>
        <v>1.3570000000000135</v>
      </c>
      <c r="T102" s="568">
        <f>DATI!M99</f>
        <v>3393.71</v>
      </c>
      <c r="U102" s="564">
        <f>DATI!N99</f>
        <v>2306.73</v>
      </c>
      <c r="V102" s="564">
        <f>DATI!O99</f>
        <v>1086.98</v>
      </c>
      <c r="W102" s="569">
        <f t="shared" si="1811"/>
        <v>0</v>
      </c>
      <c r="X102" s="570">
        <f>DATI!P99</f>
        <v>162146.56</v>
      </c>
      <c r="Y102" s="564">
        <f>DATI!Q99</f>
        <v>10345.861000000001</v>
      </c>
      <c r="Z102" s="568">
        <f>DATI!R99</f>
        <v>4955.4049999999997</v>
      </c>
      <c r="AA102" s="568">
        <f>DATI!U99</f>
        <v>4608.46</v>
      </c>
      <c r="AB102" s="568">
        <f>DATI!V99</f>
        <v>0</v>
      </c>
      <c r="AC102" s="568">
        <f>DATI!W99</f>
        <v>181512.31099999999</v>
      </c>
      <c r="AD102" s="565">
        <f t="shared" si="1421"/>
        <v>440.81850923591782</v>
      </c>
      <c r="AE102" s="567">
        <f t="shared" si="1812"/>
        <v>-1.691803485997638E-2</v>
      </c>
      <c r="AF102" s="567">
        <f t="shared" si="1813"/>
        <v>-1.4893434468393862E-2</v>
      </c>
      <c r="AG102" s="878">
        <f t="shared" si="1422"/>
        <v>0.8682808007415026</v>
      </c>
      <c r="AH102" s="572">
        <f t="shared" si="1814"/>
        <v>27534.27</v>
      </c>
      <c r="AI102" s="564">
        <f t="shared" si="1815"/>
        <v>75.436356164383568</v>
      </c>
      <c r="AJ102" s="565">
        <f t="shared" si="1423"/>
        <v>66.86938085593134</v>
      </c>
      <c r="AK102" s="566">
        <f t="shared" si="1424"/>
        <v>0.18320378316693517</v>
      </c>
      <c r="AL102" s="567">
        <f t="shared" si="1816"/>
        <v>-5.5472197523546075E-2</v>
      </c>
      <c r="AM102" s="567">
        <f t="shared" si="1817"/>
        <v>-5.3526997197872489E-2</v>
      </c>
      <c r="AN102" s="579">
        <f>DATI!EH99/1000</f>
        <v>0</v>
      </c>
      <c r="AO102" s="580">
        <f>DATI!EI99/1000</f>
        <v>0</v>
      </c>
      <c r="AP102" s="580"/>
      <c r="AQ102" s="580">
        <f>DATI!EK99/1000</f>
        <v>0</v>
      </c>
      <c r="AR102" s="580">
        <f>DATI!EL99/1000</f>
        <v>0</v>
      </c>
      <c r="AS102" s="580"/>
      <c r="AT102" s="580"/>
      <c r="AU102" s="1036"/>
      <c r="AV102" s="1036"/>
      <c r="AW102" s="580"/>
      <c r="AX102" s="1036"/>
      <c r="AY102" s="1036"/>
      <c r="AZ102" s="1036"/>
      <c r="BA102" s="1036"/>
      <c r="BB102" s="576">
        <f>DATI!DE99/1000</f>
        <v>37.374000000000002</v>
      </c>
      <c r="BC102" s="577">
        <f>DATI!DF99/1000</f>
        <v>0</v>
      </c>
      <c r="BD102" s="574">
        <f>DATI!DG99/1000</f>
        <v>2.069</v>
      </c>
      <c r="BE102" s="577">
        <f>DATI!DH99/1000</f>
        <v>25866.635999999999</v>
      </c>
      <c r="BF102" s="577">
        <f>DATI!DI99/1000</f>
        <v>48.816000000000003</v>
      </c>
      <c r="BG102" s="577">
        <f>DATI!DJ99/1000</f>
        <v>7781.6009999999997</v>
      </c>
      <c r="BH102" s="577">
        <f>DATI!DK99/1000</f>
        <v>2360.1419999999998</v>
      </c>
      <c r="BI102" s="577">
        <f>DATI!DL99/1000</f>
        <v>19482.653999999999</v>
      </c>
      <c r="BJ102" s="577">
        <f>DATI!DM99/1000</f>
        <v>122.16500000000001</v>
      </c>
      <c r="BK102" s="577">
        <f>DATI!DN99/1000</f>
        <v>33.283999999999999</v>
      </c>
      <c r="BL102" s="577">
        <f>DATI!DO99/1000</f>
        <v>48.005000000000003</v>
      </c>
      <c r="BM102" s="577">
        <f>DATI!DP99/1000</f>
        <v>15035.117</v>
      </c>
      <c r="BN102" s="577">
        <f>DATI!DQ99/1000</f>
        <v>179.83199999999999</v>
      </c>
      <c r="BO102" s="577">
        <f>DATI!DR99/1000</f>
        <v>2126.663</v>
      </c>
      <c r="BP102" s="577">
        <f>DATI!DS99/1000</f>
        <v>1422.1949999999999</v>
      </c>
      <c r="BQ102" s="577">
        <f>DATI!DT99/1000</f>
        <v>16.59</v>
      </c>
      <c r="BR102" s="577">
        <f>DATI!DU99/1000</f>
        <v>41313.178999999996</v>
      </c>
      <c r="BS102" s="577">
        <f>DATI!DV99/1000</f>
        <v>45367.349000000002</v>
      </c>
      <c r="BT102" s="574">
        <f>DATI!DW99/1000</f>
        <v>8.0879999999999992</v>
      </c>
      <c r="BU102" s="577">
        <f>DATI!DX99/1000</f>
        <v>210.86099999999999</v>
      </c>
      <c r="BV102" s="578">
        <f>DATI!DY99/1000</f>
        <v>683.94</v>
      </c>
      <c r="BW102" s="579">
        <f>DATI!DZ99/1000</f>
        <v>2.069</v>
      </c>
      <c r="BX102" s="580">
        <f>DATI!EA99/1000</f>
        <v>0</v>
      </c>
      <c r="BY102" s="580">
        <f>DATI!EB99/1000</f>
        <v>0</v>
      </c>
      <c r="BZ102" s="580">
        <f>DATI!EC99/1000</f>
        <v>0</v>
      </c>
      <c r="CA102" s="580">
        <f>DATI!ED99/1000</f>
        <v>0</v>
      </c>
      <c r="CB102" s="580">
        <f>DATI!EE99/1000</f>
        <v>0</v>
      </c>
      <c r="CC102" s="580">
        <f>DATI!EF99/1000</f>
        <v>0</v>
      </c>
      <c r="CD102" s="581">
        <f>DATI!EG99/1000</f>
        <v>0</v>
      </c>
      <c r="CE102" s="579">
        <f t="shared" si="1673"/>
        <v>9.0766025033878789E-2</v>
      </c>
      <c r="CF102" s="580">
        <f t="shared" si="1674"/>
        <v>0</v>
      </c>
      <c r="CG102" s="580">
        <f t="shared" si="1675"/>
        <v>5.0247473054822935E-3</v>
      </c>
      <c r="CH102" s="580">
        <f t="shared" si="1676"/>
        <v>62.819385955964854</v>
      </c>
      <c r="CI102" s="580">
        <f t="shared" si="1677"/>
        <v>0.11855392192577266</v>
      </c>
      <c r="CJ102" s="580">
        <f t="shared" si="1678"/>
        <v>18.898298045958587</v>
      </c>
      <c r="CK102" s="580">
        <f t="shared" si="1679"/>
        <v>5.7318110947586227</v>
      </c>
      <c r="CL102" s="580">
        <f t="shared" si="1680"/>
        <v>47.315327786439738</v>
      </c>
      <c r="CM102" s="580">
        <f t="shared" si="1681"/>
        <v>0.29668837823791411</v>
      </c>
      <c r="CN102" s="580">
        <f t="shared" si="1682"/>
        <v>8.0833102617531488E-2</v>
      </c>
      <c r="CO102" s="580">
        <f t="shared" si="1683"/>
        <v>0.11658433755421821</v>
      </c>
      <c r="CP102" s="580">
        <f t="shared" si="1684"/>
        <v>36.514095521199138</v>
      </c>
      <c r="CQ102" s="580">
        <f t="shared" si="1685"/>
        <v>0.43673772713363546</v>
      </c>
      <c r="CR102" s="580">
        <f t="shared" si="1686"/>
        <v>5.1647869400284634</v>
      </c>
      <c r="CS102" s="580">
        <f t="shared" si="1687"/>
        <v>3.4539248400775207</v>
      </c>
      <c r="CT102" s="580">
        <f t="shared" si="1688"/>
        <v>4.0290264764597024E-2</v>
      </c>
      <c r="CU102" s="580">
        <f t="shared" si="1689"/>
        <v>100.33266547180168</v>
      </c>
      <c r="CV102" s="580">
        <f t="shared" si="1690"/>
        <v>110.17857160204196</v>
      </c>
      <c r="CW102" s="580">
        <f t="shared" si="1691"/>
        <v>1.9642414793011494E-2</v>
      </c>
      <c r="CX102" s="580">
        <f t="shared" si="1692"/>
        <v>0.51209436519154272</v>
      </c>
      <c r="CY102" s="581">
        <f t="shared" si="1693"/>
        <v>1.6610080580529529</v>
      </c>
      <c r="CZ102" s="563">
        <f>DATI!AA99</f>
        <v>199500.166</v>
      </c>
      <c r="DA102" s="564">
        <f t="shared" si="1694"/>
        <v>546.57579726027393</v>
      </c>
      <c r="DB102" s="565">
        <f t="shared" si="1425"/>
        <v>484.50358702357187</v>
      </c>
      <c r="DC102" s="566">
        <f t="shared" si="1695"/>
        <v>1.3274070877358133</v>
      </c>
      <c r="DD102" s="582">
        <f t="shared" si="1836"/>
        <v>-2.7005226056904561E-2</v>
      </c>
      <c r="DE102" s="583">
        <f t="shared" si="1696"/>
        <v>-2.5001399651593374E-2</v>
      </c>
      <c r="DF102" s="564">
        <f t="shared" si="1837"/>
        <v>-5537.077099999995</v>
      </c>
      <c r="DG102" s="584">
        <f t="shared" si="1838"/>
        <v>-12.423882257347145</v>
      </c>
      <c r="DH102" s="585">
        <f t="shared" si="1818"/>
        <v>4.3832976360898362E-2</v>
      </c>
      <c r="DI102" s="586">
        <f>DATI!AB99+DATI!AG99</f>
        <v>163197.28703175895</v>
      </c>
      <c r="DJ102" s="564">
        <f t="shared" si="1819"/>
        <v>447.11585488153139</v>
      </c>
      <c r="DK102" s="587">
        <f t="shared" si="1426"/>
        <v>396.33887301829446</v>
      </c>
      <c r="DL102" s="588">
        <f t="shared" si="1427"/>
        <v>1.085859926077519</v>
      </c>
      <c r="DM102" s="589">
        <f t="shared" si="1839"/>
        <v>0.81803083327639414</v>
      </c>
      <c r="DN102" s="590">
        <f t="shared" si="1840"/>
        <v>-3.4906903054952333E-4</v>
      </c>
      <c r="DO102" s="590">
        <f t="shared" si="1841"/>
        <v>0</v>
      </c>
      <c r="DP102" s="590">
        <f t="shared" si="1842"/>
        <v>-2.7344868399374677E-2</v>
      </c>
      <c r="DQ102" s="590">
        <f t="shared" si="1843"/>
        <v>-2.5341741467804088E-2</v>
      </c>
      <c r="DR102" s="591">
        <f t="shared" si="1844"/>
        <v>-4588.0684654124489</v>
      </c>
      <c r="DS102" s="591">
        <f t="shared" si="1845"/>
        <v>-10.305065560924163</v>
      </c>
      <c r="DT102" s="592">
        <f t="shared" si="1820"/>
        <v>5.744298051625929E-2</v>
      </c>
      <c r="DU102" s="593" t="str">
        <f>DATI!AI99</f>
        <v>9/11</v>
      </c>
      <c r="DV102" s="592">
        <f>DATI!AJ99/DATI!AK99</f>
        <v>0.99121684930733989</v>
      </c>
      <c r="DW102" s="594">
        <f>DATI!AB99</f>
        <v>162162.65299999999</v>
      </c>
      <c r="DX102" s="564">
        <f t="shared" si="1697"/>
        <v>444.28124109589038</v>
      </c>
      <c r="DY102" s="595">
        <f t="shared" si="1428"/>
        <v>393.82617385771391</v>
      </c>
      <c r="DZ102" s="566">
        <f t="shared" si="1429"/>
        <v>1.0789758187882572</v>
      </c>
      <c r="EA102" s="589">
        <f t="shared" si="1846"/>
        <v>0.81284470209413251</v>
      </c>
      <c r="EB102" s="585">
        <f t="shared" si="1847"/>
        <v>-1.2299271658693348E-3</v>
      </c>
      <c r="EC102" s="596">
        <f t="shared" si="1848"/>
        <v>36302.878968241042</v>
      </c>
      <c r="ED102" s="597">
        <f t="shared" si="1698"/>
        <v>99.459942378742582</v>
      </c>
      <c r="EE102" s="598">
        <f t="shared" si="1430"/>
        <v>88.164714005277432</v>
      </c>
      <c r="EF102" s="599">
        <f t="shared" si="1431"/>
        <v>0.24154716165829435</v>
      </c>
      <c r="EG102" s="600">
        <f t="shared" si="1699"/>
        <v>-2.5475450927632631E-2</v>
      </c>
      <c r="EH102" s="600">
        <f t="shared" si="1700"/>
        <v>-2.3468474039009136E-2</v>
      </c>
      <c r="EI102" s="582">
        <f t="shared" si="1701"/>
        <v>0.18196916672360586</v>
      </c>
      <c r="EJ102" s="601">
        <f t="shared" si="1702"/>
        <v>-949.00863458754611</v>
      </c>
      <c r="EK102" s="601">
        <f t="shared" si="1703"/>
        <v>-2.1188166964229396</v>
      </c>
      <c r="EL102" s="563">
        <f>DATI!AD99</f>
        <v>26356.33</v>
      </c>
      <c r="EM102" s="564">
        <f t="shared" si="1704"/>
        <v>72.209123287671233</v>
      </c>
      <c r="EN102" s="595">
        <f t="shared" si="1432"/>
        <v>64.008650628275561</v>
      </c>
      <c r="EO102" s="566">
        <f t="shared" si="1705"/>
        <v>0.17536616610486455</v>
      </c>
      <c r="EP102" s="582">
        <f t="shared" si="1849"/>
        <v>-2.6493696259937215E-2</v>
      </c>
      <c r="EQ102" s="583">
        <f t="shared" si="1850"/>
        <v>-2.448881638862431E-2</v>
      </c>
      <c r="ER102" s="582">
        <f t="shared" si="1821"/>
        <v>1.8714948431506437E-2</v>
      </c>
      <c r="ES102" s="564">
        <f t="shared" si="1851"/>
        <v>-717.27999999999884</v>
      </c>
      <c r="ET102" s="582">
        <f t="shared" si="1706"/>
        <v>0.13211181989693183</v>
      </c>
      <c r="EU102" s="584">
        <f t="shared" si="1852"/>
        <v>-1.6068458453920726</v>
      </c>
      <c r="EV102" s="563">
        <f>DATI!AE99</f>
        <v>7587.473</v>
      </c>
      <c r="EW102" s="564">
        <f t="shared" si="1707"/>
        <v>20.787597260273973</v>
      </c>
      <c r="EX102" s="595">
        <f t="shared" si="1433"/>
        <v>18.426841233528105</v>
      </c>
      <c r="EY102" s="566">
        <f t="shared" si="1434"/>
        <v>5.0484496530213988E-2</v>
      </c>
      <c r="EZ102" s="582">
        <f t="shared" si="1853"/>
        <v>-1.1966736854715939E-2</v>
      </c>
      <c r="FA102" s="583">
        <f t="shared" si="1854"/>
        <v>-9.9319395515476919E-3</v>
      </c>
      <c r="FB102" s="564">
        <f t="shared" si="1855"/>
        <v>-91.896999999999935</v>
      </c>
      <c r="FC102" s="584">
        <f t="shared" si="1856"/>
        <v>-0.18485019421237681</v>
      </c>
      <c r="FD102" s="564">
        <f>DATI!AG99</f>
        <v>1034.6340317589752</v>
      </c>
      <c r="FE102" s="582">
        <f t="shared" si="1708"/>
        <v>5.1861311822616486E-3</v>
      </c>
      <c r="FF102" s="564">
        <f t="shared" si="1857"/>
        <v>6552.8389682410252</v>
      </c>
      <c r="FG102" s="582">
        <f t="shared" si="1822"/>
        <v>1.591414207294754E-2</v>
      </c>
      <c r="FH102" s="563">
        <f>DATI!AF99</f>
        <v>3393.71</v>
      </c>
      <c r="FI102" s="564">
        <f t="shared" si="1823"/>
        <v>9.2978356164383555</v>
      </c>
      <c r="FJ102" s="590">
        <f t="shared" si="1709"/>
        <v>1.7011063539666429E-2</v>
      </c>
      <c r="FK102" s="590">
        <f t="shared" si="1824"/>
        <v>-6.4059210853762037E-3</v>
      </c>
      <c r="FL102" s="602">
        <f>DATI!AL99</f>
        <v>1112.5687307432295</v>
      </c>
      <c r="FM102" s="603" t="str">
        <f>DATI!AM99</f>
        <v>7/8</v>
      </c>
      <c r="FN102" s="604">
        <f>DATI!AN99/DATI!AO99</f>
        <v>0.99933111550486042</v>
      </c>
      <c r="FO102" s="567">
        <f t="shared" si="1825"/>
        <v>0.32783258756441458</v>
      </c>
      <c r="FP102" s="605">
        <f t="shared" si="1710"/>
        <v>5.576780977431515E-3</v>
      </c>
      <c r="FQ102" s="567">
        <f t="shared" si="1826"/>
        <v>0.79248143865398757</v>
      </c>
      <c r="FR102" s="563">
        <f>DATI!AP99</f>
        <v>10511.889000000001</v>
      </c>
      <c r="FS102" s="602">
        <f>DATI!AQ99</f>
        <v>102.40800000000003</v>
      </c>
      <c r="FT102" s="602">
        <f>DATI!AR99</f>
        <v>4955.4050000000007</v>
      </c>
      <c r="FU102" s="576">
        <f>DATI!AS99/1000</f>
        <v>37.374000000000002</v>
      </c>
      <c r="FV102" s="577">
        <f>DATI!AT99/1000</f>
        <v>15.785</v>
      </c>
      <c r="FW102" s="577">
        <f>DATI!AU99/1000</f>
        <v>2.069</v>
      </c>
      <c r="FX102" s="577">
        <f>DATI!AV99/1000</f>
        <v>25866.635999999999</v>
      </c>
      <c r="FY102" s="577">
        <f>DATI!AW99/1000</f>
        <v>48.816000000000003</v>
      </c>
      <c r="FZ102" s="577">
        <f>DATI!AX99/1000</f>
        <v>7781.6009999999997</v>
      </c>
      <c r="GA102" s="577">
        <f>DATI!AY99/1000</f>
        <v>2360.2620000000002</v>
      </c>
      <c r="GB102" s="577">
        <f>DATI!AZ99/1000</f>
        <v>19482.653999999999</v>
      </c>
      <c r="GC102" s="577">
        <f>DATI!BA99/1000</f>
        <v>122.16500000000001</v>
      </c>
      <c r="GD102" s="577">
        <f>DATI!BB99/1000</f>
        <v>33.283999999999999</v>
      </c>
      <c r="GE102" s="577">
        <f>DATI!BC99/1000</f>
        <v>48.005000000000003</v>
      </c>
      <c r="GF102" s="577">
        <f>DATI!BD99/1000</f>
        <v>15035.117</v>
      </c>
      <c r="GG102" s="577">
        <f>DATI!BE99/1000</f>
        <v>179.83199999999999</v>
      </c>
      <c r="GH102" s="577">
        <f>DATI!BF99/1000</f>
        <v>2126.663</v>
      </c>
      <c r="GI102" s="577">
        <f>DATI!BG99/1000</f>
        <v>1.7000000000000001E-2</v>
      </c>
      <c r="GJ102" s="577">
        <f>DATI!BH99/1000</f>
        <v>1422.1949999999999</v>
      </c>
      <c r="GK102" s="577">
        <f>DATI!BI99/1000</f>
        <v>16.760999999999999</v>
      </c>
      <c r="GL102" s="577">
        <f>DATI!BJ99/1000</f>
        <v>41313.178999999996</v>
      </c>
      <c r="GM102" s="577">
        <f>DATI!BK99/1000</f>
        <v>45367.349000000002</v>
      </c>
      <c r="GN102" s="577">
        <f>DATI!BL99/1000</f>
        <v>8.0879999999999992</v>
      </c>
      <c r="GO102" s="577">
        <f>DATI!BM99/1000</f>
        <v>210.86099999999999</v>
      </c>
      <c r="GP102" s="578">
        <f>DATI!BN99/1000</f>
        <v>683.94</v>
      </c>
      <c r="GQ102" s="579">
        <f>DATI!BO99/1000</f>
        <v>2.069</v>
      </c>
      <c r="GR102" s="580">
        <f>DATI!BP99/1000</f>
        <v>0</v>
      </c>
      <c r="GS102" s="580">
        <f>DATI!BQ99/1000</f>
        <v>0</v>
      </c>
      <c r="GT102" s="580">
        <f>DATI!BR99/1000</f>
        <v>0</v>
      </c>
      <c r="GU102" s="580">
        <f>DATI!BS99/1000</f>
        <v>0</v>
      </c>
      <c r="GV102" s="580">
        <f>DATI!BT99/1000</f>
        <v>0</v>
      </c>
      <c r="GW102" s="580">
        <f>DATI!BU99/1000</f>
        <v>0</v>
      </c>
      <c r="GX102" s="581">
        <f>DATI!BV99/1000</f>
        <v>0</v>
      </c>
      <c r="GY102" s="579">
        <f t="shared" si="1715"/>
        <v>9.0766025033878789E-2</v>
      </c>
      <c r="GZ102" s="580">
        <f t="shared" si="1716"/>
        <v>3.8335251917369743E-2</v>
      </c>
      <c r="HA102" s="580">
        <f t="shared" si="1717"/>
        <v>5.0247473054822935E-3</v>
      </c>
      <c r="HB102" s="580">
        <f t="shared" si="1718"/>
        <v>62.819385955964854</v>
      </c>
      <c r="HC102" s="580">
        <f t="shared" si="1719"/>
        <v>0.11855392192577266</v>
      </c>
      <c r="HD102" s="580">
        <f t="shared" si="1720"/>
        <v>18.898298045958587</v>
      </c>
      <c r="HE102" s="580">
        <f t="shared" si="1721"/>
        <v>5.7321025252451658</v>
      </c>
      <c r="HF102" s="580">
        <f t="shared" si="1722"/>
        <v>47.315327786439738</v>
      </c>
      <c r="HG102" s="580">
        <f t="shared" si="1723"/>
        <v>0.29668837823791411</v>
      </c>
      <c r="HH102" s="580">
        <f t="shared" si="1724"/>
        <v>8.0833102617531488E-2</v>
      </c>
      <c r="HI102" s="580">
        <f t="shared" si="1725"/>
        <v>0.11658433755421821</v>
      </c>
      <c r="HJ102" s="580">
        <f t="shared" si="1726"/>
        <v>36.514095521199138</v>
      </c>
      <c r="HK102" s="580">
        <f t="shared" si="1727"/>
        <v>0.43673772713363546</v>
      </c>
      <c r="HL102" s="580">
        <f t="shared" si="1728"/>
        <v>5.1647869400284634</v>
      </c>
      <c r="HM102" s="580">
        <f t="shared" si="1729"/>
        <v>4.1285985593619612E-5</v>
      </c>
      <c r="HN102" s="580">
        <f t="shared" si="1730"/>
        <v>3.4539248400775207</v>
      </c>
      <c r="HO102" s="580">
        <f t="shared" si="1731"/>
        <v>4.0705553207921082E-2</v>
      </c>
      <c r="HP102" s="580">
        <f t="shared" si="1732"/>
        <v>100.33266547180168</v>
      </c>
      <c r="HQ102" s="580">
        <f t="shared" si="1733"/>
        <v>110.17857160204196</v>
      </c>
      <c r="HR102" s="580">
        <f t="shared" si="1734"/>
        <v>1.9642414793011494E-2</v>
      </c>
      <c r="HS102" s="580">
        <f t="shared" si="1735"/>
        <v>0.51209436519154272</v>
      </c>
      <c r="HT102" s="581">
        <f t="shared" si="1736"/>
        <v>1.6610080580529529</v>
      </c>
      <c r="HU102" s="607">
        <f t="shared" si="1827"/>
        <v>36301.521968241032</v>
      </c>
      <c r="HV102" s="608">
        <f t="shared" si="1858"/>
        <v>27534.270000000004</v>
      </c>
      <c r="HW102" s="609">
        <f t="shared" si="1859"/>
        <v>1070.2000000000003</v>
      </c>
      <c r="HX102" s="610">
        <f>DATI!CQ99</f>
        <v>1070.2000000000003</v>
      </c>
      <c r="HY102" s="610">
        <f>DATI!CT99</f>
        <v>0</v>
      </c>
      <c r="HZ102" s="611">
        <f t="shared" si="1737"/>
        <v>-0.46777931391173727</v>
      </c>
      <c r="IA102" s="611">
        <f t="shared" si="1738"/>
        <v>5.3644065639524346E-3</v>
      </c>
      <c r="IB102" s="582">
        <f t="shared" si="1739"/>
        <v>2.9480857605261892E-2</v>
      </c>
      <c r="IC102" s="610">
        <f>DATI!CV99</f>
        <v>16389.804155168535</v>
      </c>
      <c r="ID102" s="612">
        <f t="shared" si="1828"/>
        <v>17460.004155168535</v>
      </c>
      <c r="IE102" s="613">
        <f t="shared" si="1740"/>
        <v>8.7518744997778772E-2</v>
      </c>
      <c r="IF102" s="613">
        <f t="shared" si="1741"/>
        <v>0.48097168406447804</v>
      </c>
      <c r="IG102" s="609">
        <f t="shared" si="1860"/>
        <v>1070.2000000000003</v>
      </c>
      <c r="IH102" s="590">
        <f t="shared" si="1435"/>
        <v>5.119399933999829E-3</v>
      </c>
      <c r="II102" s="610">
        <f>DATI!CX99</f>
        <v>1070.2000000000003</v>
      </c>
      <c r="IJ102" s="610">
        <f>DATI!DA99</f>
        <v>0</v>
      </c>
      <c r="IK102" s="615">
        <f>DATI!CS99</f>
        <v>32003.951968241032</v>
      </c>
      <c r="IL102" s="594">
        <f t="shared" si="1829"/>
        <v>31586.504684006271</v>
      </c>
      <c r="IM102" s="594">
        <f t="shared" si="1830"/>
        <v>10220.824690741298</v>
      </c>
      <c r="IN102" s="582">
        <f t="shared" si="1743"/>
        <v>0.15832821253896237</v>
      </c>
      <c r="IO102" s="582">
        <f t="shared" si="1744"/>
        <v>0.87011516243424258</v>
      </c>
      <c r="IP102" s="609">
        <f t="shared" si="1831"/>
        <v>22819.25271576524</v>
      </c>
      <c r="IQ102" s="590">
        <f t="shared" si="1436"/>
        <v>0.1091579899523584</v>
      </c>
      <c r="IR102" s="610">
        <f>DATI!CZ99</f>
        <v>23236.7</v>
      </c>
      <c r="IS102" s="594">
        <f t="shared" si="1861"/>
        <v>3644.8172842347622</v>
      </c>
      <c r="IT102" s="615">
        <f>DATI!CR99</f>
        <v>3227.37</v>
      </c>
      <c r="IU102" s="617">
        <f>DATI!CU99</f>
        <v>417.44728423476221</v>
      </c>
      <c r="IV102" s="582">
        <f t="shared" si="1746"/>
        <v>10.974978911844351</v>
      </c>
      <c r="IW102" s="590">
        <f t="shared" si="1747"/>
        <v>1.826974562133829E-2</v>
      </c>
      <c r="IX102" s="582">
        <f t="shared" si="1748"/>
        <v>0.10040397996049556</v>
      </c>
      <c r="IY102" s="615">
        <f>DATI!CW99</f>
        <v>4975.87583809644</v>
      </c>
      <c r="IZ102" s="618">
        <f t="shared" si="1832"/>
        <v>8620.6931223312022</v>
      </c>
      <c r="JA102" s="619">
        <f t="shared" si="1749"/>
        <v>4.3211458392125861E-2</v>
      </c>
      <c r="JB102" s="619">
        <f t="shared" si="1750"/>
        <v>0.2374747022968666</v>
      </c>
      <c r="JC102" s="620">
        <f t="shared" si="1862"/>
        <v>3644.8172842347622</v>
      </c>
      <c r="JD102" s="590">
        <f t="shared" si="1437"/>
        <v>1.743531803807968E-2</v>
      </c>
      <c r="JE102" s="610">
        <f>DATI!CY99</f>
        <v>3227.37</v>
      </c>
      <c r="JF102" s="610">
        <f>DATI!DB99</f>
        <v>417.44728423476221</v>
      </c>
      <c r="JG102" s="586">
        <f t="shared" si="1753"/>
        <v>158172.39568399798</v>
      </c>
      <c r="JH102" s="566">
        <f t="shared" si="1438"/>
        <v>384.13548526575545</v>
      </c>
      <c r="JI102" s="589">
        <f t="shared" si="1754"/>
        <v>0.79284342893227455</v>
      </c>
      <c r="JJ102" s="603" t="str">
        <f>DATI!CN99</f>
        <v>8/13</v>
      </c>
      <c r="JK102" s="604">
        <f>DATI!CO99/DATI!CP99</f>
        <v>0.98335288405778798</v>
      </c>
      <c r="JL102" s="621">
        <f t="shared" si="1833"/>
        <v>-2.9417726516639674E-2</v>
      </c>
      <c r="JM102" s="622">
        <f t="shared" si="1755"/>
        <v>-2.4794588052702601E-3</v>
      </c>
      <c r="JN102" s="623">
        <f t="shared" si="1756"/>
        <v>161817.21296823275</v>
      </c>
      <c r="JO102" s="594">
        <f t="shared" si="1757"/>
        <v>166793.08880632918</v>
      </c>
      <c r="JP102" s="589">
        <f t="shared" si="1758"/>
        <v>0.81111317455361287</v>
      </c>
      <c r="JQ102" s="590">
        <f t="shared" si="1759"/>
        <v>1.4814577559199238E-2</v>
      </c>
      <c r="JR102" s="624">
        <f t="shared" si="1760"/>
        <v>0.83605488732440048</v>
      </c>
      <c r="JS102" s="585">
        <f t="shared" si="1761"/>
        <v>-1.2160858153142717E-2</v>
      </c>
      <c r="JT102" s="576">
        <f>DATI!BW99</f>
        <v>24591.795565962755</v>
      </c>
      <c r="JU102" s="577">
        <f>DATI!BX99</f>
        <v>17079.312623652695</v>
      </c>
      <c r="JV102" s="577">
        <f>DATI!BY99</f>
        <v>13336.533226516993</v>
      </c>
      <c r="JW102" s="577">
        <f>DATI!BZ99</f>
        <v>41313.178999999996</v>
      </c>
      <c r="JX102" s="577">
        <f>DATI!CA99</f>
        <v>45367.349000000002</v>
      </c>
      <c r="JY102" s="577">
        <f>DATI!CB99</f>
        <v>7393.9932558160135</v>
      </c>
      <c r="JZ102" s="577">
        <f>DATI!CC99</f>
        <v>3264.1416037986501</v>
      </c>
      <c r="KA102" s="577">
        <f>DATI!CD99</f>
        <v>81.682941219341004</v>
      </c>
      <c r="KB102" s="577">
        <f>DATI!CE99</f>
        <v>1913.9966492964029</v>
      </c>
      <c r="KC102" s="577">
        <f>DATI!CF99</f>
        <v>0</v>
      </c>
      <c r="KD102" s="577">
        <f>DATI!CG99</f>
        <v>315.14699999999999</v>
      </c>
      <c r="KE102" s="577">
        <f>DATI!CH99</f>
        <v>36.626520712852475</v>
      </c>
      <c r="KF102" s="577">
        <f>DATI!CI99</f>
        <v>32.618320634841922</v>
      </c>
      <c r="KG102" s="577">
        <f>DATI!CJ99</f>
        <v>119.72170233011246</v>
      </c>
      <c r="KH102" s="577">
        <f>DATI!CK99</f>
        <v>1279.975466092229</v>
      </c>
      <c r="KI102" s="577">
        <f>DATI!CL99</f>
        <v>214.26704546287283</v>
      </c>
      <c r="KJ102" s="625">
        <f t="shared" si="1439"/>
        <v>59.723324556328059</v>
      </c>
      <c r="KK102" s="626">
        <f t="shared" si="1763"/>
        <v>-2.722708931924037E-2</v>
      </c>
      <c r="KL102" s="627">
        <f t="shared" si="1440"/>
        <v>41.478603231120637</v>
      </c>
      <c r="KM102" s="626">
        <f t="shared" si="1764"/>
        <v>-2.8901609316617179E-2</v>
      </c>
      <c r="KN102" s="627">
        <f t="shared" si="1441"/>
        <v>32.388936391694699</v>
      </c>
      <c r="KO102" s="626">
        <f t="shared" si="1765"/>
        <v>4.7169539294675801E-2</v>
      </c>
      <c r="KP102" s="627">
        <f t="shared" si="1442"/>
        <v>100.33266547180168</v>
      </c>
      <c r="KQ102" s="626">
        <f t="shared" si="1766"/>
        <v>-3.7217345230433187E-3</v>
      </c>
      <c r="KR102" s="627">
        <f t="shared" si="1443"/>
        <v>110.17857160204196</v>
      </c>
      <c r="KS102" s="626">
        <f t="shared" si="1767"/>
        <v>-9.935261030277491E-2</v>
      </c>
      <c r="KT102" s="627">
        <f t="shared" si="1444"/>
        <v>17.9569587669965</v>
      </c>
      <c r="KU102" s="626">
        <f t="shared" si="1768"/>
        <v>7.3859986966359578E-2</v>
      </c>
      <c r="KV102" s="627">
        <f t="shared" si="1445"/>
        <v>7.9272531311744414</v>
      </c>
      <c r="KW102" s="626">
        <f t="shared" si="1769"/>
        <v>2.8405706983975678E-2</v>
      </c>
      <c r="KX102" s="627">
        <f t="shared" si="1446"/>
        <v>0.19837416084859946</v>
      </c>
      <c r="KY102" s="626">
        <f t="shared" si="1770"/>
        <v>-0.45948225238408769</v>
      </c>
      <c r="KZ102" s="627">
        <f t="shared" si="1447"/>
        <v>4.6483081228875003</v>
      </c>
      <c r="LA102" s="626">
        <f t="shared" si="1771"/>
        <v>7.1916369124953181E-2</v>
      </c>
      <c r="LB102" s="628" t="s">
        <v>177</v>
      </c>
      <c r="LC102" s="629" t="s">
        <v>177</v>
      </c>
      <c r="LD102" s="627">
        <f t="shared" si="1448"/>
        <v>0.76536202952190824</v>
      </c>
      <c r="LE102" s="626">
        <f t="shared" si="1772"/>
        <v>4.6673429144933797E-2</v>
      </c>
      <c r="LF102" s="627">
        <f t="shared" si="1449"/>
        <v>8.895070626442575E-2</v>
      </c>
      <c r="LG102" s="626">
        <f t="shared" si="1773"/>
        <v>5.1343820931691847E-2</v>
      </c>
      <c r="LH102" s="627">
        <f t="shared" si="1450"/>
        <v>7.9216442106949947E-2</v>
      </c>
      <c r="LI102" s="626">
        <f t="shared" si="1774"/>
        <v>0.17129223778822375</v>
      </c>
      <c r="LJ102" s="627">
        <f t="shared" si="1451"/>
        <v>0.29075461633203759</v>
      </c>
      <c r="LK102" s="626">
        <f t="shared" si="1775"/>
        <v>-3.2302856495531704E-2</v>
      </c>
      <c r="LL102" s="627">
        <f t="shared" si="1452"/>
        <v>3.1085322737217833</v>
      </c>
      <c r="LM102" s="626">
        <f t="shared" si="1776"/>
        <v>-3.1704386191752192E-2</v>
      </c>
      <c r="LN102" s="627">
        <f t="shared" si="1453"/>
        <v>0.52036624424515332</v>
      </c>
      <c r="LO102" s="630">
        <f t="shared" si="1777"/>
        <v>0.42850697099837526</v>
      </c>
      <c r="LP102" s="631">
        <f t="shared" si="1778"/>
        <v>0.12326704312598294</v>
      </c>
      <c r="LQ102" s="632">
        <f t="shared" si="1779"/>
        <v>8.5610518357426807E-2</v>
      </c>
      <c r="LR102" s="632">
        <f t="shared" si="1780"/>
        <v>6.6849734984766845E-2</v>
      </c>
      <c r="LS102" s="632">
        <f t="shared" si="1781"/>
        <v>0.20708343170000168</v>
      </c>
      <c r="LT102" s="632">
        <f t="shared" si="1782"/>
        <v>0.22740506892610807</v>
      </c>
      <c r="LU102" s="632">
        <f t="shared" si="1783"/>
        <v>3.7062591997121516E-2</v>
      </c>
      <c r="LV102" s="632">
        <f t="shared" si="1784"/>
        <v>1.6361598434953935E-2</v>
      </c>
      <c r="LW102" s="632">
        <f t="shared" si="1785"/>
        <v>4.0943796116611254E-4</v>
      </c>
      <c r="LX102" s="633">
        <f t="shared" si="1786"/>
        <v>9.5939601839549488E-3</v>
      </c>
      <c r="LY102" s="634" t="s">
        <v>177</v>
      </c>
      <c r="LZ102" s="633">
        <f t="shared" si="1787"/>
        <v>1.5796828961034549E-3</v>
      </c>
      <c r="MA102" s="633">
        <f t="shared" si="1788"/>
        <v>1.835914297577701E-4</v>
      </c>
      <c r="MB102" s="633">
        <f t="shared" si="1789"/>
        <v>1.6350021801406382E-4</v>
      </c>
      <c r="MC102" s="633">
        <f t="shared" si="1790"/>
        <v>6.0010828427136482E-4</v>
      </c>
      <c r="MD102" s="633">
        <f t="shared" si="1791"/>
        <v>6.4159117847161539E-3</v>
      </c>
      <c r="ME102" s="633">
        <f t="shared" si="1792"/>
        <v>1.0740193843391229E-3</v>
      </c>
      <c r="MF102" s="631">
        <f t="shared" si="1793"/>
        <v>0.15164894697401599</v>
      </c>
      <c r="MG102" s="632">
        <f t="shared" si="1794"/>
        <v>0.10532210905338787</v>
      </c>
      <c r="MH102" s="632">
        <f t="shared" si="1795"/>
        <v>8.2241705964917783E-2</v>
      </c>
      <c r="MI102" s="632">
        <f t="shared" si="1796"/>
        <v>0.25476383270567238</v>
      </c>
      <c r="MJ102" s="632">
        <f t="shared" si="1797"/>
        <v>0.27976447203290394</v>
      </c>
      <c r="MK102" s="632">
        <f t="shared" si="1798"/>
        <v>4.5596153732240761E-2</v>
      </c>
      <c r="ML102" s="632">
        <f t="shared" si="1799"/>
        <v>2.012881229686499E-2</v>
      </c>
      <c r="MM102" s="632">
        <f t="shared" si="1800"/>
        <v>5.0370994620654733E-4</v>
      </c>
      <c r="MN102" s="633">
        <f t="shared" si="1801"/>
        <v>1.1802943611784663E-2</v>
      </c>
      <c r="MO102" s="634" t="s">
        <v>177</v>
      </c>
      <c r="MP102" s="633">
        <f t="shared" si="1802"/>
        <v>1.9434006176502305E-3</v>
      </c>
      <c r="MQ102" s="633">
        <f t="shared" si="1803"/>
        <v>2.2586286074668794E-4</v>
      </c>
      <c r="MR102" s="633">
        <f t="shared" si="1804"/>
        <v>2.0114570174701029E-4</v>
      </c>
      <c r="MS102" s="633">
        <f t="shared" si="1805"/>
        <v>7.3828159638034824E-4</v>
      </c>
      <c r="MT102" s="633">
        <f t="shared" si="1806"/>
        <v>7.8931581496278873E-3</v>
      </c>
      <c r="MU102" s="633">
        <f t="shared" si="1807"/>
        <v>1.3213094476375695E-3</v>
      </c>
      <c r="MV102" s="586">
        <f t="shared" si="1454"/>
        <v>167637.15258399796</v>
      </c>
      <c r="MW102" s="566">
        <f t="shared" si="1455"/>
        <v>384.13548526575545</v>
      </c>
      <c r="MX102" s="624">
        <f t="shared" si="1456"/>
        <v>0.80190770685333412</v>
      </c>
      <c r="MY102" s="1471"/>
      <c r="MZ102" s="583"/>
      <c r="NA102" s="1472"/>
      <c r="NB102" s="623">
        <f t="shared" si="1834"/>
        <v>161817.21296823275</v>
      </c>
      <c r="NC102" s="594">
        <f t="shared" si="1835"/>
        <v>166793.08880632918</v>
      </c>
      <c r="ND102" s="589">
        <f t="shared" si="1457"/>
        <v>0.77406749148720499</v>
      </c>
      <c r="NE102" s="638">
        <f t="shared" si="1458"/>
        <v>0.7978700502959718</v>
      </c>
    </row>
    <row r="103" spans="1:369" outlineLevel="1" x14ac:dyDescent="0.2">
      <c r="A103" s="800" t="s">
        <v>185</v>
      </c>
      <c r="B103" s="801">
        <f>DATI!D100</f>
        <v>134</v>
      </c>
      <c r="C103" s="1519">
        <f>DATI!F100/DATI!E100</f>
        <v>1</v>
      </c>
      <c r="D103" s="802">
        <f>DATI!G100</f>
        <v>3234658</v>
      </c>
      <c r="E103" s="803">
        <f t="shared" si="1808"/>
        <v>0.3222972147587278</v>
      </c>
      <c r="F103" s="1033">
        <f t="shared" si="1660"/>
        <v>5.1137265820251753E-3</v>
      </c>
      <c r="G103" s="805">
        <f>DATI!H100</f>
        <v>1500707.90754</v>
      </c>
      <c r="H103" s="806">
        <f t="shared" si="1418"/>
        <v>4111.528513808219</v>
      </c>
      <c r="I103" s="813">
        <f t="shared" si="1419"/>
        <v>463.94639171745513</v>
      </c>
      <c r="J103" s="808">
        <f t="shared" si="1661"/>
        <v>1.2710860047053565</v>
      </c>
      <c r="K103" s="809">
        <f t="shared" si="1420"/>
        <v>-1.0731292499427407E-2</v>
      </c>
      <c r="L103" s="809">
        <f t="shared" si="1809"/>
        <v>-1.5764404228499538E-2</v>
      </c>
      <c r="M103" s="809">
        <f t="shared" si="1662"/>
        <v>0.32038727954931867</v>
      </c>
      <c r="N103" s="810">
        <f>DATI!I100</f>
        <v>523891.28399999999</v>
      </c>
      <c r="O103" s="810"/>
      <c r="P103" s="810">
        <f>DATI!J100</f>
        <v>59077.144100000005</v>
      </c>
      <c r="Q103" s="806">
        <f>DATI!K100</f>
        <v>58828.2111</v>
      </c>
      <c r="R103" s="806">
        <f>DATI!L100</f>
        <v>248.93299999999999</v>
      </c>
      <c r="S103" s="806">
        <f t="shared" si="1810"/>
        <v>4.5474735088646412E-12</v>
      </c>
      <c r="T103" s="810">
        <f>DATI!M100</f>
        <v>47313.771000000001</v>
      </c>
      <c r="U103" s="806">
        <f>DATI!N100</f>
        <v>45663.46</v>
      </c>
      <c r="V103" s="806">
        <f>DATI!O100</f>
        <v>1650.3109999999999</v>
      </c>
      <c r="W103" s="811">
        <f t="shared" si="1811"/>
        <v>0</v>
      </c>
      <c r="X103" s="812">
        <f>DATI!P100</f>
        <v>840831.98664000002</v>
      </c>
      <c r="Y103" s="806">
        <f>DATI!Q100</f>
        <v>34985.3868</v>
      </c>
      <c r="Z103" s="810">
        <f>DATI!R100</f>
        <v>26929.861800000002</v>
      </c>
      <c r="AA103" s="810">
        <f>DATI!U100</f>
        <v>2371.56</v>
      </c>
      <c r="AB103" s="810">
        <f>DATI!V100</f>
        <v>292.3</v>
      </c>
      <c r="AC103" s="810">
        <f>DATI!W100</f>
        <v>974917.37954000011</v>
      </c>
      <c r="AD103" s="813">
        <f t="shared" si="1421"/>
        <v>301.39735933134199</v>
      </c>
      <c r="AE103" s="809">
        <f t="shared" si="1812"/>
        <v>-6.6296175991514318E-4</v>
      </c>
      <c r="AF103" s="809">
        <f t="shared" si="1813"/>
        <v>-5.7472982302059208E-3</v>
      </c>
      <c r="AG103" s="814">
        <f t="shared" si="1422"/>
        <v>0.64963833044507002</v>
      </c>
      <c r="AH103" s="815">
        <f t="shared" si="1814"/>
        <v>525790.52800000005</v>
      </c>
      <c r="AI103" s="806">
        <f t="shared" si="1815"/>
        <v>1440.5219945205481</v>
      </c>
      <c r="AJ103" s="813">
        <f t="shared" si="1423"/>
        <v>162.54903238611317</v>
      </c>
      <c r="AK103" s="808">
        <f t="shared" si="1424"/>
        <v>0.44533981475647444</v>
      </c>
      <c r="AL103" s="809">
        <f t="shared" si="1816"/>
        <v>-2.8872934893554282E-2</v>
      </c>
      <c r="AM103" s="809">
        <f t="shared" si="1817"/>
        <v>-3.381374721759503E-2</v>
      </c>
      <c r="AN103" s="816">
        <f>DATI!EH100/1000</f>
        <v>179.18</v>
      </c>
      <c r="AO103" s="817">
        <f>DATI!EI100/1000</f>
        <v>0</v>
      </c>
      <c r="AP103" s="817"/>
      <c r="AQ103" s="817">
        <f>DATI!EK100/1000</f>
        <v>0</v>
      </c>
      <c r="AR103" s="817">
        <f>DATI!EL100/1000</f>
        <v>113.12</v>
      </c>
      <c r="AS103" s="817"/>
      <c r="AT103" s="817"/>
      <c r="AU103" s="1034"/>
      <c r="AV103" s="1034"/>
      <c r="AW103" s="817"/>
      <c r="AX103" s="1034"/>
      <c r="AY103" s="1034"/>
      <c r="AZ103" s="1034"/>
      <c r="BA103" s="1034"/>
      <c r="BB103" s="818">
        <f>DATI!DE100/1000</f>
        <v>231.57</v>
      </c>
      <c r="BC103" s="819">
        <f>DATI!DF100/1000</f>
        <v>1583.1849999999999</v>
      </c>
      <c r="BD103" s="1051">
        <f>DATI!DG100/1000</f>
        <v>391.02</v>
      </c>
      <c r="BE103" s="819">
        <f>DATI!DH100/1000</f>
        <v>173121.4903</v>
      </c>
      <c r="BF103" s="819">
        <f>DATI!DI100/1000</f>
        <v>385.0763</v>
      </c>
      <c r="BG103" s="819">
        <f>DATI!DJ100/1000</f>
        <v>49449.608200000002</v>
      </c>
      <c r="BH103" s="819">
        <f>DATI!DK100/1000</f>
        <v>9376.6754000000001</v>
      </c>
      <c r="BI103" s="819">
        <f>DATI!DL100/1000</f>
        <v>29784.945</v>
      </c>
      <c r="BJ103" s="819">
        <f>DATI!DM100/1000</f>
        <v>397.10020000000003</v>
      </c>
      <c r="BK103" s="819">
        <f>DATI!DN100/1000</f>
        <v>91.233000000000004</v>
      </c>
      <c r="BL103" s="819">
        <f>DATI!DO100/1000</f>
        <v>196.57629999999997</v>
      </c>
      <c r="BM103" s="819">
        <f>DATI!DP100/1000</f>
        <v>72954.911400000012</v>
      </c>
      <c r="BN103" s="819">
        <f>DATI!DQ100/1000</f>
        <v>507.55</v>
      </c>
      <c r="BO103" s="819">
        <f>DATI!DR100/1000</f>
        <v>12142.631140000001</v>
      </c>
      <c r="BP103" s="819">
        <f>DATI!DS100/1000</f>
        <v>8738.0889999999999</v>
      </c>
      <c r="BQ103" s="819">
        <f>DATI!DT100/1000</f>
        <v>578.38480000000004</v>
      </c>
      <c r="BR103" s="819">
        <f>DATI!DU100/1000</f>
        <v>288210.68599999999</v>
      </c>
      <c r="BS103" s="819">
        <f>DATI!DV100/1000</f>
        <v>52445.560600000004</v>
      </c>
      <c r="BT103" s="1051">
        <f>DATI!DW100/1000</f>
        <v>7.2450000000000001</v>
      </c>
      <c r="BU103" s="819">
        <f>DATI!DX100/1000</f>
        <v>1759.2470000000001</v>
      </c>
      <c r="BV103" s="820">
        <f>DATI!DY100/1000</f>
        <v>138479.20199999999</v>
      </c>
      <c r="BW103" s="816">
        <f>DATI!DZ100/1000</f>
        <v>390.36399999999998</v>
      </c>
      <c r="BX103" s="817">
        <f>DATI!EA100/1000</f>
        <v>0</v>
      </c>
      <c r="BY103" s="817">
        <f>DATI!EB100/1000</f>
        <v>0.65600000000000003</v>
      </c>
      <c r="BZ103" s="817">
        <f>DATI!EC100/1000</f>
        <v>0</v>
      </c>
      <c r="CA103" s="817">
        <f>DATI!ED100/1000</f>
        <v>0</v>
      </c>
      <c r="CB103" s="817">
        <f>DATI!EE100/1000</f>
        <v>0</v>
      </c>
      <c r="CC103" s="817">
        <f>DATI!EF100/1000</f>
        <v>0</v>
      </c>
      <c r="CD103" s="821">
        <f>DATI!EG100/1000</f>
        <v>0</v>
      </c>
      <c r="CE103" s="816">
        <f t="shared" si="1673"/>
        <v>7.1590257764499371E-2</v>
      </c>
      <c r="CF103" s="817">
        <f t="shared" si="1674"/>
        <v>0.48944432456228759</v>
      </c>
      <c r="CG103" s="817">
        <f t="shared" si="1675"/>
        <v>0.12088449536241544</v>
      </c>
      <c r="CH103" s="817">
        <f t="shared" si="1676"/>
        <v>53.520801982775311</v>
      </c>
      <c r="CI103" s="817">
        <f t="shared" si="1677"/>
        <v>0.11904699043917472</v>
      </c>
      <c r="CJ103" s="817">
        <f t="shared" si="1678"/>
        <v>15.287430139445965</v>
      </c>
      <c r="CK103" s="817">
        <f t="shared" si="1679"/>
        <v>2.8988150833874866</v>
      </c>
      <c r="CL103" s="817">
        <f t="shared" si="1680"/>
        <v>9.2080662005071332</v>
      </c>
      <c r="CM103" s="817">
        <f t="shared" si="1681"/>
        <v>0.12276419949187828</v>
      </c>
      <c r="CN103" s="817">
        <f t="shared" si="1682"/>
        <v>2.8204836492760593E-2</v>
      </c>
      <c r="CO103" s="817">
        <f t="shared" si="1683"/>
        <v>6.0771896132450473E-2</v>
      </c>
      <c r="CP103" s="817">
        <f t="shared" si="1684"/>
        <v>22.554134440178839</v>
      </c>
      <c r="CQ103" s="817">
        <f t="shared" si="1685"/>
        <v>0.15690994225664662</v>
      </c>
      <c r="CR103" s="817">
        <f t="shared" si="1686"/>
        <v>3.7539149857573815</v>
      </c>
      <c r="CS103" s="817">
        <f t="shared" si="1687"/>
        <v>2.7013950161037119</v>
      </c>
      <c r="CT103" s="817">
        <f t="shared" si="1688"/>
        <v>0.17880864066618482</v>
      </c>
      <c r="CU103" s="817">
        <f t="shared" si="1689"/>
        <v>89.100821787032814</v>
      </c>
      <c r="CV103" s="817">
        <f t="shared" si="1690"/>
        <v>16.213633898854223</v>
      </c>
      <c r="CW103" s="817">
        <f t="shared" si="1691"/>
        <v>2.2398040225581808E-3</v>
      </c>
      <c r="CX103" s="817">
        <f t="shared" si="1692"/>
        <v>0.54387419009984983</v>
      </c>
      <c r="CY103" s="821">
        <f t="shared" si="1693"/>
        <v>42.811079873049948</v>
      </c>
      <c r="CZ103" s="805">
        <f>DATI!AA100</f>
        <v>1472232.8510999999</v>
      </c>
      <c r="DA103" s="806">
        <f t="shared" si="1694"/>
        <v>4033.5146605479449</v>
      </c>
      <c r="DB103" s="813">
        <f t="shared" si="1425"/>
        <v>455.14327978413792</v>
      </c>
      <c r="DC103" s="808">
        <f t="shared" si="1695"/>
        <v>1.246967889819556</v>
      </c>
      <c r="DD103" s="822">
        <f t="shared" si="1836"/>
        <v>-1.0045954290839581E-2</v>
      </c>
      <c r="DE103" s="823">
        <f t="shared" si="1696"/>
        <v>-1.5082552821576126E-2</v>
      </c>
      <c r="DF103" s="806">
        <f t="shared" si="1837"/>
        <v>-14940.071200000122</v>
      </c>
      <c r="DG103" s="824">
        <f t="shared" si="1838"/>
        <v>-6.9698456235043977</v>
      </c>
      <c r="DH103" s="825">
        <f t="shared" si="1818"/>
        <v>0.32347014568401056</v>
      </c>
      <c r="DI103" s="826">
        <f>DATI!AB100+DATI!AG100</f>
        <v>862372.02363464574</v>
      </c>
      <c r="DJ103" s="806">
        <f t="shared" si="1819"/>
        <v>2362.6630784510844</v>
      </c>
      <c r="DK103" s="827">
        <f t="shared" si="1426"/>
        <v>266.60377190869815</v>
      </c>
      <c r="DL103" s="828">
        <f t="shared" si="1427"/>
        <v>0.73042129290054281</v>
      </c>
      <c r="DM103" s="829">
        <f t="shared" si="1839"/>
        <v>0.58575790031469011</v>
      </c>
      <c r="DN103" s="830">
        <f t="shared" si="1840"/>
        <v>1.7532511391721944E-2</v>
      </c>
      <c r="DO103" s="830">
        <f t="shared" si="1841"/>
        <v>1.0000000000000009E-2</v>
      </c>
      <c r="DP103" s="830">
        <f t="shared" si="1842"/>
        <v>7.3104262928375512E-3</v>
      </c>
      <c r="DQ103" s="830">
        <f t="shared" si="1843"/>
        <v>2.185523540985103E-3</v>
      </c>
      <c r="DR103" s="831">
        <f t="shared" si="1844"/>
        <v>6258.5544150354108</v>
      </c>
      <c r="DS103" s="831">
        <f t="shared" si="1845"/>
        <v>0.58139816025595792</v>
      </c>
      <c r="DT103" s="832">
        <f t="shared" si="1820"/>
        <v>0.30354192923422724</v>
      </c>
      <c r="DU103" s="833" t="str">
        <f>DATI!AI100</f>
        <v>32/33</v>
      </c>
      <c r="DV103" s="832">
        <f>DATI!AJ100/DATI!AK100</f>
        <v>0.99908221697534627</v>
      </c>
      <c r="DW103" s="834">
        <f>DATI!AB100</f>
        <v>841228.65399999998</v>
      </c>
      <c r="DX103" s="806">
        <f t="shared" si="1697"/>
        <v>2304.7360383561645</v>
      </c>
      <c r="DY103" s="835">
        <f t="shared" si="1428"/>
        <v>260.06726337065618</v>
      </c>
      <c r="DZ103" s="808">
        <f t="shared" si="1429"/>
        <v>0.71251305033056489</v>
      </c>
      <c r="EA103" s="829">
        <f t="shared" si="1846"/>
        <v>0.57139646990723236</v>
      </c>
      <c r="EB103" s="825">
        <f t="shared" si="1847"/>
        <v>1.5556684738117341E-2</v>
      </c>
      <c r="EC103" s="836">
        <f t="shared" si="1848"/>
        <v>609860.82746535412</v>
      </c>
      <c r="ED103" s="837">
        <f t="shared" si="1698"/>
        <v>1670.8515820968605</v>
      </c>
      <c r="EE103" s="838">
        <f t="shared" si="1430"/>
        <v>188.53950787543971</v>
      </c>
      <c r="EF103" s="839">
        <f t="shared" si="1431"/>
        <v>0.51654659691901295</v>
      </c>
      <c r="EG103" s="840">
        <f t="shared" si="1699"/>
        <v>-3.359212117267036E-2</v>
      </c>
      <c r="EH103" s="840">
        <f t="shared" si="1700"/>
        <v>-3.8508923648190592E-2</v>
      </c>
      <c r="EI103" s="822">
        <f t="shared" si="1701"/>
        <v>0.41424209968530989</v>
      </c>
      <c r="EJ103" s="841">
        <f t="shared" si="1702"/>
        <v>-21198.625615035533</v>
      </c>
      <c r="EK103" s="841">
        <f t="shared" si="1703"/>
        <v>-7.5512437837604409</v>
      </c>
      <c r="EL103" s="805">
        <f>DATI!AD100</f>
        <v>524613.28200000001</v>
      </c>
      <c r="EM103" s="806">
        <f t="shared" si="1704"/>
        <v>1437.2966630136987</v>
      </c>
      <c r="EN103" s="835">
        <f t="shared" si="1432"/>
        <v>162.18508479103511</v>
      </c>
      <c r="EO103" s="808">
        <f t="shared" si="1705"/>
        <v>0.44434269805763044</v>
      </c>
      <c r="EP103" s="822">
        <f t="shared" si="1849"/>
        <v>-3.0900788688518484E-2</v>
      </c>
      <c r="EQ103" s="823">
        <f t="shared" si="1850"/>
        <v>-3.5831283881689692E-2</v>
      </c>
      <c r="ER103" s="822">
        <f t="shared" si="1821"/>
        <v>0.37251432650575189</v>
      </c>
      <c r="ES103" s="806">
        <f t="shared" si="1851"/>
        <v>-16727.868499999982</v>
      </c>
      <c r="ET103" s="822">
        <f t="shared" si="1706"/>
        <v>0.35633852458055643</v>
      </c>
      <c r="EU103" s="824">
        <f t="shared" si="1852"/>
        <v>-6.027264437617788</v>
      </c>
      <c r="EV103" s="805">
        <f>DATI!AE100</f>
        <v>59077.144100000005</v>
      </c>
      <c r="EW103" s="806">
        <f t="shared" si="1707"/>
        <v>161.85518931506851</v>
      </c>
      <c r="EX103" s="835">
        <f t="shared" si="1433"/>
        <v>18.263799171349799</v>
      </c>
      <c r="EY103" s="808">
        <f t="shared" si="1434"/>
        <v>5.0037805948903558E-2</v>
      </c>
      <c r="EZ103" s="822">
        <f t="shared" si="1853"/>
        <v>-1.9759645724408532E-2</v>
      </c>
      <c r="FA103" s="823">
        <f t="shared" si="1854"/>
        <v>-2.4746823815667007E-2</v>
      </c>
      <c r="FB103" s="806">
        <f t="shared" si="1855"/>
        <v>-1190.874699999993</v>
      </c>
      <c r="FC103" s="824">
        <f t="shared" si="1856"/>
        <v>-0.46343968041862738</v>
      </c>
      <c r="FD103" s="806">
        <f>DATI!AG100</f>
        <v>21143.369634645769</v>
      </c>
      <c r="FE103" s="822">
        <f t="shared" si="1708"/>
        <v>1.4361430407457758E-2</v>
      </c>
      <c r="FF103" s="806">
        <f t="shared" si="1857"/>
        <v>37933.774465354232</v>
      </c>
      <c r="FG103" s="822">
        <f t="shared" si="1822"/>
        <v>1.1727290633307828E-2</v>
      </c>
      <c r="FH103" s="805">
        <f>DATI!AF100</f>
        <v>47313.771000000001</v>
      </c>
      <c r="FI103" s="806">
        <f t="shared" si="1823"/>
        <v>129.62676986301369</v>
      </c>
      <c r="FJ103" s="830">
        <f t="shared" si="1709"/>
        <v>3.2137423753755286E-2</v>
      </c>
      <c r="FK103" s="830">
        <f t="shared" si="1824"/>
        <v>-3.0761874960629803E-2</v>
      </c>
      <c r="FL103" s="842">
        <f>DATI!AL100</f>
        <v>16134.149344551743</v>
      </c>
      <c r="FM103" s="843" t="str">
        <f>DATI!AM100</f>
        <v>19/19</v>
      </c>
      <c r="FN103" s="844">
        <f>DATI!AN100/DATI!AO100</f>
        <v>1</v>
      </c>
      <c r="FO103" s="809">
        <f t="shared" si="1825"/>
        <v>0.34100324289416167</v>
      </c>
      <c r="FP103" s="845">
        <f t="shared" si="1710"/>
        <v>1.0958965718294415E-2</v>
      </c>
      <c r="FQ103" s="809">
        <f t="shared" si="1826"/>
        <v>-1.5920993978586546E-2</v>
      </c>
      <c r="FR103" s="805">
        <f>DATI!AP100</f>
        <v>44783.890800000016</v>
      </c>
      <c r="FS103" s="842">
        <f>DATI!AQ100</f>
        <v>128.39099999999999</v>
      </c>
      <c r="FT103" s="842">
        <f>DATI!AR100</f>
        <v>27028.703799999999</v>
      </c>
      <c r="FU103" s="818">
        <f>DATI!AS100/1000</f>
        <v>305.35329999999999</v>
      </c>
      <c r="FV103" s="819">
        <f>DATI!AT100/1000</f>
        <v>1588.2125000000001</v>
      </c>
      <c r="FW103" s="819">
        <f>DATI!AU100/1000</f>
        <v>57.31</v>
      </c>
      <c r="FX103" s="819">
        <f>DATI!AV100/1000</f>
        <v>173121.4903</v>
      </c>
      <c r="FY103" s="819">
        <f>DATI!AW100/1000</f>
        <v>385.0763</v>
      </c>
      <c r="FZ103" s="819">
        <f>DATI!AX100/1000</f>
        <v>49459.308199999999</v>
      </c>
      <c r="GA103" s="819">
        <f>DATI!AY100/1000</f>
        <v>9437.1304</v>
      </c>
      <c r="GB103" s="819">
        <f>DATI!AZ100/1000</f>
        <v>29784.945</v>
      </c>
      <c r="GC103" s="819">
        <f>DATI!BA100/1000</f>
        <v>397.10020000000003</v>
      </c>
      <c r="GD103" s="819">
        <f>DATI!BB100/1000</f>
        <v>316.07299999999998</v>
      </c>
      <c r="GE103" s="819">
        <f>DATI!BC100/1000</f>
        <v>196.79329999999999</v>
      </c>
      <c r="GF103" s="819">
        <f>DATI!BD100/1000</f>
        <v>72954.911400000012</v>
      </c>
      <c r="GG103" s="819">
        <f>DATI!BE100/1000</f>
        <v>458.59</v>
      </c>
      <c r="GH103" s="819">
        <f>DATI!BF100/1000</f>
        <v>12142.631140000001</v>
      </c>
      <c r="GI103" s="819">
        <f>DATI!BG100/1000</f>
        <v>1.08616</v>
      </c>
      <c r="GJ103" s="819">
        <f>DATI!BH100/1000</f>
        <v>8738.0889999999999</v>
      </c>
      <c r="GK103" s="819">
        <f>DATI!BI100/1000</f>
        <v>584.61380000000008</v>
      </c>
      <c r="GL103" s="819">
        <f>DATI!BJ100/1000</f>
        <v>288210.68599999999</v>
      </c>
      <c r="GM103" s="819">
        <f>DATI!BK100/1000</f>
        <v>52445.560600000004</v>
      </c>
      <c r="GN103" s="819">
        <f>DATI!BL100/1000</f>
        <v>7.2450000000000001</v>
      </c>
      <c r="GO103" s="819">
        <f>DATI!BM100/1000</f>
        <v>1759.2570000000001</v>
      </c>
      <c r="GP103" s="820">
        <f>DATI!BN100/1000</f>
        <v>138877.19140000001</v>
      </c>
      <c r="GQ103" s="816">
        <f>DATI!BO100/1000</f>
        <v>56.654000000000003</v>
      </c>
      <c r="GR103" s="817">
        <f>DATI!BP100/1000</f>
        <v>0</v>
      </c>
      <c r="GS103" s="817">
        <f>DATI!BQ100/1000</f>
        <v>0.65600000000000003</v>
      </c>
      <c r="GT103" s="817">
        <f>DATI!BR100/1000</f>
        <v>0</v>
      </c>
      <c r="GU103" s="817">
        <f>DATI!BS100/1000</f>
        <v>0</v>
      </c>
      <c r="GV103" s="817">
        <f>DATI!BT100/1000</f>
        <v>0</v>
      </c>
      <c r="GW103" s="817">
        <f>DATI!BU100/1000</f>
        <v>0</v>
      </c>
      <c r="GX103" s="821">
        <f>DATI!BV100/1000</f>
        <v>0</v>
      </c>
      <c r="GY103" s="816">
        <f t="shared" si="1715"/>
        <v>9.4400489943604546E-2</v>
      </c>
      <c r="GZ103" s="817">
        <f t="shared" si="1716"/>
        <v>0.49099858470354518</v>
      </c>
      <c r="HA103" s="817">
        <f t="shared" si="1717"/>
        <v>1.7717483579407778E-2</v>
      </c>
      <c r="HB103" s="817">
        <f t="shared" si="1718"/>
        <v>53.520801982775311</v>
      </c>
      <c r="HC103" s="817">
        <f t="shared" si="1719"/>
        <v>0.11904699043917472</v>
      </c>
      <c r="HD103" s="817">
        <f t="shared" si="1720"/>
        <v>15.290428910877132</v>
      </c>
      <c r="HE103" s="817">
        <f t="shared" si="1721"/>
        <v>2.9175048490443194</v>
      </c>
      <c r="HF103" s="817">
        <f t="shared" si="1722"/>
        <v>9.2080662005071332</v>
      </c>
      <c r="HG103" s="817">
        <f t="shared" si="1723"/>
        <v>0.12276419949187828</v>
      </c>
      <c r="HH103" s="817">
        <f t="shared" si="1724"/>
        <v>9.771450335707825E-2</v>
      </c>
      <c r="HI103" s="817">
        <f t="shared" si="1725"/>
        <v>6.0838982050034345E-2</v>
      </c>
      <c r="HJ103" s="817">
        <f t="shared" si="1726"/>
        <v>22.554134440178839</v>
      </c>
      <c r="HK103" s="817">
        <f t="shared" si="1727"/>
        <v>0.14177387532159505</v>
      </c>
      <c r="HL103" s="817">
        <f t="shared" si="1728"/>
        <v>3.7539149857573815</v>
      </c>
      <c r="HM103" s="817">
        <f t="shared" si="1729"/>
        <v>3.3578820388430555E-4</v>
      </c>
      <c r="HN103" s="817">
        <f t="shared" si="1730"/>
        <v>2.7013950161037119</v>
      </c>
      <c r="HO103" s="817">
        <f t="shared" si="1731"/>
        <v>0.18073434656770515</v>
      </c>
      <c r="HP103" s="817">
        <f t="shared" si="1732"/>
        <v>89.100821787032814</v>
      </c>
      <c r="HQ103" s="817">
        <f t="shared" si="1733"/>
        <v>16.213633898854223</v>
      </c>
      <c r="HR103" s="817">
        <f t="shared" si="1734"/>
        <v>2.2398040225581808E-3</v>
      </c>
      <c r="HS103" s="817">
        <f t="shared" si="1735"/>
        <v>0.54387728161678917</v>
      </c>
      <c r="HT103" s="821">
        <f t="shared" si="1736"/>
        <v>42.934118970228077</v>
      </c>
      <c r="HU103" s="846">
        <f t="shared" si="1827"/>
        <v>609860.82746535423</v>
      </c>
      <c r="HV103" s="847">
        <f t="shared" si="1858"/>
        <v>526512.52600000007</v>
      </c>
      <c r="HW103" s="848">
        <f t="shared" si="1859"/>
        <v>0</v>
      </c>
      <c r="HX103" s="849">
        <f>DATI!CQ100</f>
        <v>0</v>
      </c>
      <c r="HY103" s="849">
        <f>DATI!CT100</f>
        <v>0</v>
      </c>
      <c r="HZ103" s="850">
        <f t="shared" si="1737"/>
        <v>-1</v>
      </c>
      <c r="IA103" s="850">
        <f t="shared" si="1738"/>
        <v>0</v>
      </c>
      <c r="IB103" s="822">
        <f t="shared" si="1739"/>
        <v>0</v>
      </c>
      <c r="IC103" s="849">
        <f>DATI!CV100</f>
        <v>13005.979380685774</v>
      </c>
      <c r="ID103" s="851">
        <f t="shared" si="1828"/>
        <v>13005.979380685774</v>
      </c>
      <c r="IE103" s="852">
        <f t="shared" si="1740"/>
        <v>8.8341863659462359E-3</v>
      </c>
      <c r="IF103" s="852">
        <f t="shared" si="1741"/>
        <v>2.132614326901433E-2</v>
      </c>
      <c r="IG103" s="848">
        <f t="shared" si="1860"/>
        <v>0</v>
      </c>
      <c r="IH103" s="830">
        <f t="shared" si="1435"/>
        <v>0</v>
      </c>
      <c r="II103" s="849">
        <f>DATI!CX100</f>
        <v>0</v>
      </c>
      <c r="IJ103" s="849">
        <f>DATI!DA100</f>
        <v>0</v>
      </c>
      <c r="IK103" s="854">
        <f>DATI!CS100</f>
        <v>143890.34882898987</v>
      </c>
      <c r="IL103" s="834">
        <f t="shared" si="1829"/>
        <v>138181.73282898986</v>
      </c>
      <c r="IM103" s="834">
        <f t="shared" si="1830"/>
        <v>86339.508544548706</v>
      </c>
      <c r="IN103" s="822">
        <f t="shared" si="1743"/>
        <v>9.385861260040855E-2</v>
      </c>
      <c r="IO103" s="822">
        <f t="shared" si="1744"/>
        <v>0.22657912527893892</v>
      </c>
      <c r="IP103" s="848">
        <f t="shared" si="1831"/>
        <v>56818.955999999998</v>
      </c>
      <c r="IQ103" s="830">
        <f t="shared" si="1436"/>
        <v>3.7861435736111455E-2</v>
      </c>
      <c r="IR103" s="849">
        <f>DATI!CZ100</f>
        <v>62527.572</v>
      </c>
      <c r="IS103" s="834">
        <f t="shared" si="1861"/>
        <v>471679.09463636443</v>
      </c>
      <c r="IT103" s="854">
        <f>DATI!CR100</f>
        <v>465970.47863636445</v>
      </c>
      <c r="IU103" s="855">
        <f>DATI!CU100</f>
        <v>5708.6160000000009</v>
      </c>
      <c r="IV103" s="822">
        <f t="shared" si="1746"/>
        <v>-2.3628769067140475E-2</v>
      </c>
      <c r="IW103" s="830">
        <f t="shared" si="1747"/>
        <v>0.32038348708490144</v>
      </c>
      <c r="IX103" s="822">
        <f t="shared" si="1748"/>
        <v>0.77342087472106114</v>
      </c>
      <c r="IY103" s="854">
        <f>DATI!CW100</f>
        <v>38836.244903755367</v>
      </c>
      <c r="IZ103" s="856">
        <f t="shared" si="1832"/>
        <v>510515.33954011981</v>
      </c>
      <c r="JA103" s="857">
        <f t="shared" si="1749"/>
        <v>0.34676263279866426</v>
      </c>
      <c r="JB103" s="857">
        <f t="shared" si="1750"/>
        <v>0.83710137878813318</v>
      </c>
      <c r="JC103" s="858">
        <f t="shared" si="1862"/>
        <v>469693.57000000012</v>
      </c>
      <c r="JD103" s="830">
        <f t="shared" si="1437"/>
        <v>0.31298133876693846</v>
      </c>
      <c r="JE103" s="849">
        <f>DATI!CY100</f>
        <v>463984.95400000014</v>
      </c>
      <c r="JF103" s="849">
        <f>DATI!DB100</f>
        <v>5708.6160000000009</v>
      </c>
      <c r="JG103" s="826">
        <f t="shared" si="1753"/>
        <v>840061.09621908434</v>
      </c>
      <c r="JH103" s="808">
        <f t="shared" si="1438"/>
        <v>259.70631090491929</v>
      </c>
      <c r="JI103" s="829">
        <f t="shared" si="1754"/>
        <v>0.57060341751742649</v>
      </c>
      <c r="JJ103" s="843" t="str">
        <f>DATI!CN100</f>
        <v>14/20</v>
      </c>
      <c r="JK103" s="844">
        <f>DATI!CO100/DATI!CP100</f>
        <v>0.92460805282668812</v>
      </c>
      <c r="JL103" s="859">
        <f t="shared" si="1833"/>
        <v>1.0330854316420938E-2</v>
      </c>
      <c r="JM103" s="860">
        <f t="shared" si="1755"/>
        <v>2.0583590415718302E-2</v>
      </c>
      <c r="JN103" s="861">
        <f t="shared" si="1756"/>
        <v>1311740.1908554488</v>
      </c>
      <c r="JO103" s="834">
        <f t="shared" si="1757"/>
        <v>1350576.4357592042</v>
      </c>
      <c r="JP103" s="829">
        <f t="shared" si="1758"/>
        <v>0.89098690460232788</v>
      </c>
      <c r="JQ103" s="830">
        <f t="shared" si="1759"/>
        <v>7.0511636812751188E-3</v>
      </c>
      <c r="JR103" s="862">
        <f t="shared" si="1760"/>
        <v>0.91736605031609075</v>
      </c>
      <c r="JS103" s="825">
        <f t="shared" si="1761"/>
        <v>6.0458976342161463E-3</v>
      </c>
      <c r="JT103" s="818">
        <f>DATI!BW100</f>
        <v>168054.55659369595</v>
      </c>
      <c r="JU103" s="819">
        <f>DATI!BX100</f>
        <v>136040.48117171126</v>
      </c>
      <c r="JV103" s="819">
        <f>DATI!BY100</f>
        <v>76843.169870300888</v>
      </c>
      <c r="JW103" s="819">
        <f>DATI!BZ100</f>
        <v>288210.68599999999</v>
      </c>
      <c r="JX103" s="819">
        <f>DATI!CA100</f>
        <v>52445.560600000004</v>
      </c>
      <c r="JY103" s="819">
        <f>DATI!CB100</f>
        <v>47562.925291440057</v>
      </c>
      <c r="JZ103" s="819">
        <f>DATI!CC100</f>
        <v>10762.385179053003</v>
      </c>
      <c r="KA103" s="819">
        <f>DATI!CD100</f>
        <v>210.78248132445151</v>
      </c>
      <c r="KB103" s="819">
        <f>DATI!CE100</f>
        <v>10928.367736497114</v>
      </c>
      <c r="KC103" s="819">
        <f>DATI!CF100</f>
        <v>0</v>
      </c>
      <c r="KD103" s="819">
        <f>DATI!CG100</f>
        <v>2350.1137599999997</v>
      </c>
      <c r="KE103" s="819">
        <f>DATI!CH100</f>
        <v>299.24623982415198</v>
      </c>
      <c r="KF103" s="819">
        <f>DATI!CI100</f>
        <v>309.75154602861403</v>
      </c>
      <c r="KG103" s="819">
        <f>DATI!CJ100</f>
        <v>389.15820357408523</v>
      </c>
      <c r="KH103" s="819">
        <f>DATI!CK100</f>
        <v>7864.2798916677239</v>
      </c>
      <c r="KI103" s="819">
        <f>DATI!CL100</f>
        <v>2862.2264347695304</v>
      </c>
      <c r="KJ103" s="863">
        <f t="shared" si="1439"/>
        <v>51.954350844415679</v>
      </c>
      <c r="KK103" s="864">
        <f t="shared" si="1763"/>
        <v>-2.1124006715683721E-2</v>
      </c>
      <c r="KL103" s="865">
        <f t="shared" si="1440"/>
        <v>42.05714519795022</v>
      </c>
      <c r="KM103" s="864">
        <f t="shared" si="1764"/>
        <v>3.3765835229777213E-3</v>
      </c>
      <c r="KN103" s="865">
        <f t="shared" si="1441"/>
        <v>23.756196132728991</v>
      </c>
      <c r="KO103" s="864">
        <f t="shared" si="1765"/>
        <v>7.5661644426398583E-2</v>
      </c>
      <c r="KP103" s="865">
        <f t="shared" si="1442"/>
        <v>89.100821787032814</v>
      </c>
      <c r="KQ103" s="864">
        <f t="shared" si="1766"/>
        <v>1.5210341123235953E-2</v>
      </c>
      <c r="KR103" s="865">
        <f t="shared" si="1443"/>
        <v>16.213633898854223</v>
      </c>
      <c r="KS103" s="864">
        <f t="shared" si="1767"/>
        <v>-9.052960367919391E-2</v>
      </c>
      <c r="KT103" s="865">
        <f t="shared" si="1444"/>
        <v>14.704158922346677</v>
      </c>
      <c r="KU103" s="864">
        <f t="shared" si="1768"/>
        <v>1.9017098566851024E-2</v>
      </c>
      <c r="KV103" s="865">
        <f t="shared" si="1445"/>
        <v>3.3272096088838459</v>
      </c>
      <c r="KW103" s="864">
        <f t="shared" si="1769"/>
        <v>4.4026996340425208E-2</v>
      </c>
      <c r="KX103" s="865">
        <f t="shared" si="1446"/>
        <v>6.5163761153250677E-2</v>
      </c>
      <c r="KY103" s="864">
        <f t="shared" si="1770"/>
        <v>6.6044225606361834E-2</v>
      </c>
      <c r="KZ103" s="865">
        <f t="shared" si="1447"/>
        <v>3.3785233976813354</v>
      </c>
      <c r="LA103" s="864">
        <f t="shared" si="1771"/>
        <v>8.5572091758992393E-3</v>
      </c>
      <c r="LB103" s="866" t="s">
        <v>177</v>
      </c>
      <c r="LC103" s="867" t="s">
        <v>177</v>
      </c>
      <c r="LD103" s="865">
        <f t="shared" si="1448"/>
        <v>0.72654164984366187</v>
      </c>
      <c r="LE103" s="864">
        <f t="shared" si="1772"/>
        <v>-1.3988520262287005E-2</v>
      </c>
      <c r="LF103" s="865">
        <f t="shared" si="1449"/>
        <v>9.2512481945278904E-2</v>
      </c>
      <c r="LG103" s="864">
        <f t="shared" si="1773"/>
        <v>-0.10288920957033709</v>
      </c>
      <c r="LH103" s="865">
        <f t="shared" si="1450"/>
        <v>9.5760215153692929E-2</v>
      </c>
      <c r="LI103" s="864">
        <f t="shared" si="1774"/>
        <v>-6.1693511465800727E-3</v>
      </c>
      <c r="LJ103" s="865">
        <f t="shared" si="1451"/>
        <v>0.120308917843582</v>
      </c>
      <c r="LK103" s="864">
        <f t="shared" si="1775"/>
        <v>6.1996608874826196E-3</v>
      </c>
      <c r="LL103" s="865">
        <f t="shared" si="1452"/>
        <v>2.4312554500870642</v>
      </c>
      <c r="LM103" s="864">
        <f t="shared" si="1776"/>
        <v>4.6343294357410213E-2</v>
      </c>
      <c r="LN103" s="865">
        <f t="shared" si="1453"/>
        <v>0.88486215073418284</v>
      </c>
      <c r="LO103" s="868">
        <f t="shared" si="1777"/>
        <v>-3.1182831578790676E-2</v>
      </c>
      <c r="LP103" s="869">
        <f t="shared" si="1778"/>
        <v>0.11414944074106999</v>
      </c>
      <c r="LQ103" s="870">
        <f t="shared" si="1779"/>
        <v>9.2404188012831442E-2</v>
      </c>
      <c r="LR103" s="870">
        <f t="shared" si="1780"/>
        <v>5.2194983838926304E-2</v>
      </c>
      <c r="LS103" s="870">
        <f t="shared" si="1781"/>
        <v>0.19576433563797957</v>
      </c>
      <c r="LT103" s="870">
        <f t="shared" si="1782"/>
        <v>3.5623142467453128E-2</v>
      </c>
      <c r="LU103" s="870">
        <f t="shared" si="1783"/>
        <v>3.2306659409143561E-2</v>
      </c>
      <c r="LV103" s="870">
        <f t="shared" si="1784"/>
        <v>7.3102465897373044E-3</v>
      </c>
      <c r="LW103" s="870">
        <f t="shared" si="1785"/>
        <v>1.4317197253611231E-4</v>
      </c>
      <c r="LX103" s="871">
        <f t="shared" si="1786"/>
        <v>7.4229886449903816E-3</v>
      </c>
      <c r="LY103" s="872" t="s">
        <v>177</v>
      </c>
      <c r="LZ103" s="871">
        <f t="shared" si="1787"/>
        <v>1.5962921614227521E-3</v>
      </c>
      <c r="MA103" s="871">
        <f t="shared" si="1788"/>
        <v>2.0326012940178985E-4</v>
      </c>
      <c r="MB103" s="871">
        <f t="shared" si="1789"/>
        <v>2.103957575713507E-4</v>
      </c>
      <c r="MC103" s="871">
        <f t="shared" si="1790"/>
        <v>2.6433196575074394E-4</v>
      </c>
      <c r="MD103" s="871">
        <f t="shared" si="1791"/>
        <v>5.3417364554742917E-3</v>
      </c>
      <c r="ME103" s="871">
        <f t="shared" si="1792"/>
        <v>1.9441397688082949E-3</v>
      </c>
      <c r="MF103" s="869">
        <f t="shared" si="1793"/>
        <v>0.19977274406263384</v>
      </c>
      <c r="MG103" s="870">
        <f t="shared" si="1794"/>
        <v>0.16171641387254893</v>
      </c>
      <c r="MH103" s="870">
        <f t="shared" si="1795"/>
        <v>9.1346353342715417E-2</v>
      </c>
      <c r="MI103" s="870">
        <f t="shared" si="1796"/>
        <v>0.34260683421751348</v>
      </c>
      <c r="MJ103" s="870">
        <f t="shared" si="1797"/>
        <v>6.2344001658317272E-2</v>
      </c>
      <c r="MK103" s="870">
        <f t="shared" si="1798"/>
        <v>5.6539830241493484E-2</v>
      </c>
      <c r="ML103" s="870">
        <f t="shared" si="1799"/>
        <v>1.2793650249404133E-2</v>
      </c>
      <c r="MM103" s="870">
        <f t="shared" si="1800"/>
        <v>2.5056502809573999E-4</v>
      </c>
      <c r="MN103" s="871">
        <f t="shared" si="1801"/>
        <v>1.2990959930493658E-2</v>
      </c>
      <c r="MO103" s="872" t="s">
        <v>177</v>
      </c>
      <c r="MP103" s="871">
        <f t="shared" si="1802"/>
        <v>2.7936682242400172E-3</v>
      </c>
      <c r="MQ103" s="871">
        <f t="shared" si="1803"/>
        <v>3.5572521026388149E-4</v>
      </c>
      <c r="MR103" s="871">
        <f t="shared" si="1804"/>
        <v>3.682132611101167E-4</v>
      </c>
      <c r="MS103" s="871">
        <f t="shared" si="1805"/>
        <v>4.626069282396142E-4</v>
      </c>
      <c r="MT103" s="871">
        <f t="shared" si="1806"/>
        <v>9.348563977550536E-3</v>
      </c>
      <c r="MU103" s="871">
        <f t="shared" si="1807"/>
        <v>3.4024357363004547E-3</v>
      </c>
      <c r="MV103" s="826">
        <f t="shared" si="1454"/>
        <v>868823.92078308435</v>
      </c>
      <c r="MW103" s="808">
        <f t="shared" si="1455"/>
        <v>259.70631090491929</v>
      </c>
      <c r="MX103" s="862">
        <f t="shared" si="1456"/>
        <v>0.57894272191001073</v>
      </c>
      <c r="MY103" s="1483"/>
      <c r="MZ103" s="823"/>
      <c r="NA103" s="1480"/>
      <c r="NB103" s="861">
        <f t="shared" si="1834"/>
        <v>1311740.1908554488</v>
      </c>
      <c r="NC103" s="834">
        <f t="shared" si="1835"/>
        <v>1350576.4357592042</v>
      </c>
      <c r="ND103" s="829">
        <f t="shared" si="1457"/>
        <v>0.87408094824107907</v>
      </c>
      <c r="NE103" s="875">
        <f t="shared" si="1458"/>
        <v>0.89995956506493302</v>
      </c>
    </row>
    <row r="104" spans="1:369" outlineLevel="1" x14ac:dyDescent="0.2">
      <c r="A104" s="876" t="s">
        <v>186</v>
      </c>
      <c r="B104" s="559">
        <f>DATI!D101</f>
        <v>55</v>
      </c>
      <c r="C104" s="1516">
        <f>DATI!F101/DATI!E101</f>
        <v>1</v>
      </c>
      <c r="D104" s="560">
        <f>DATI!G101</f>
        <v>871698</v>
      </c>
      <c r="E104" s="561">
        <f t="shared" si="1808"/>
        <v>8.685488157040204E-2</v>
      </c>
      <c r="F104" s="1035">
        <f t="shared" si="1660"/>
        <v>3.267503703132499E-3</v>
      </c>
      <c r="G104" s="563">
        <f>DATI!H101</f>
        <v>360374.09896000003</v>
      </c>
      <c r="H104" s="564">
        <f t="shared" si="1418"/>
        <v>987.32629852054799</v>
      </c>
      <c r="I104" s="565">
        <f t="shared" si="1419"/>
        <v>413.41622782202097</v>
      </c>
      <c r="J104" s="566">
        <f t="shared" si="1661"/>
        <v>1.1326471995123861</v>
      </c>
      <c r="K104" s="567">
        <f t="shared" si="1420"/>
        <v>-1.4717095782962623E-2</v>
      </c>
      <c r="L104" s="567">
        <f t="shared" si="1809"/>
        <v>-1.7926026129334971E-2</v>
      </c>
      <c r="M104" s="567">
        <f t="shared" si="1662"/>
        <v>7.6936542151693765E-2</v>
      </c>
      <c r="N104" s="568">
        <f>DATI!I101</f>
        <v>93471.4</v>
      </c>
      <c r="O104" s="568"/>
      <c r="P104" s="568">
        <f>DATI!J101</f>
        <v>18693.431</v>
      </c>
      <c r="Q104" s="564">
        <f>DATI!K101</f>
        <v>18646.751</v>
      </c>
      <c r="R104" s="564">
        <f>DATI!L101</f>
        <v>46.68</v>
      </c>
      <c r="S104" s="564">
        <f t="shared" si="1810"/>
        <v>2.9132252166164108E-13</v>
      </c>
      <c r="T104" s="568">
        <f>DATI!M101</f>
        <v>11519.079</v>
      </c>
      <c r="U104" s="564">
        <f>DATI!N101</f>
        <v>11519.079</v>
      </c>
      <c r="V104" s="564">
        <f>DATI!O101</f>
        <v>0</v>
      </c>
      <c r="W104" s="569">
        <f t="shared" si="1811"/>
        <v>0</v>
      </c>
      <c r="X104" s="570">
        <f>DATI!P101</f>
        <v>225463.42486000003</v>
      </c>
      <c r="Y104" s="564">
        <f>DATI!Q101</f>
        <v>11679.157300000001</v>
      </c>
      <c r="Z104" s="568">
        <f>DATI!R101</f>
        <v>9957.3240999999998</v>
      </c>
      <c r="AA104" s="568">
        <f>DATI!U101</f>
        <v>1269.44</v>
      </c>
      <c r="AB104" s="568">
        <f>DATI!V101</f>
        <v>0</v>
      </c>
      <c r="AC104" s="568">
        <f>DATI!W101</f>
        <v>266856.01895999996</v>
      </c>
      <c r="AD104" s="565">
        <f t="shared" si="1421"/>
        <v>306.133568001762</v>
      </c>
      <c r="AE104" s="567">
        <f t="shared" si="1812"/>
        <v>3.8341812777996104E-3</v>
      </c>
      <c r="AF104" s="567">
        <f t="shared" si="1813"/>
        <v>5.6483198406737252E-4</v>
      </c>
      <c r="AG104" s="878">
        <f t="shared" si="1422"/>
        <v>0.74049722144326424</v>
      </c>
      <c r="AH104" s="572">
        <f t="shared" si="1814"/>
        <v>93518.079999999987</v>
      </c>
      <c r="AI104" s="564">
        <f t="shared" si="1815"/>
        <v>256.21391780821915</v>
      </c>
      <c r="AJ104" s="565">
        <f t="shared" si="1423"/>
        <v>107.28265982025883</v>
      </c>
      <c r="AK104" s="566">
        <f t="shared" si="1424"/>
        <v>0.2939250953979694</v>
      </c>
      <c r="AL104" s="567">
        <f t="shared" si="1816"/>
        <v>-6.4072580747985414E-2</v>
      </c>
      <c r="AM104" s="567">
        <f t="shared" si="1817"/>
        <v>-6.7120767096074369E-2</v>
      </c>
      <c r="AN104" s="579">
        <f>DATI!EH101/1000</f>
        <v>0</v>
      </c>
      <c r="AO104" s="580">
        <f>DATI!EI101/1000</f>
        <v>0</v>
      </c>
      <c r="AP104" s="580"/>
      <c r="AQ104" s="580">
        <f>DATI!EK101/1000</f>
        <v>0</v>
      </c>
      <c r="AR104" s="580">
        <f>DATI!EL101/1000</f>
        <v>0</v>
      </c>
      <c r="AS104" s="580"/>
      <c r="AT104" s="580"/>
      <c r="AU104" s="1036"/>
      <c r="AV104" s="1036"/>
      <c r="AW104" s="580"/>
      <c r="AX104" s="1036"/>
      <c r="AY104" s="1036"/>
      <c r="AZ104" s="1036"/>
      <c r="BA104" s="1036"/>
      <c r="BB104" s="576">
        <f>DATI!DE101/1000</f>
        <v>1.36</v>
      </c>
      <c r="BC104" s="577">
        <f>DATI!DF101/1000</f>
        <v>0</v>
      </c>
      <c r="BD104" s="574">
        <f>DATI!DG101/1000</f>
        <v>3.5089999999999999</v>
      </c>
      <c r="BE104" s="577">
        <f>DATI!DH101/1000</f>
        <v>41951.473700000002</v>
      </c>
      <c r="BF104" s="577">
        <f>DATI!DI101/1000</f>
        <v>92.031700000000001</v>
      </c>
      <c r="BG104" s="577">
        <f>DATI!DJ101/1000</f>
        <v>19665.337800000001</v>
      </c>
      <c r="BH104" s="577">
        <f>DATI!DK101/1000</f>
        <v>4449.5616</v>
      </c>
      <c r="BI104" s="577">
        <f>DATI!DL101/1000</f>
        <v>25388.31</v>
      </c>
      <c r="BJ104" s="577">
        <f>DATI!DM101/1000</f>
        <v>191.2508</v>
      </c>
      <c r="BK104" s="577">
        <f>DATI!DN101/1000</f>
        <v>22.655000000000001</v>
      </c>
      <c r="BL104" s="577">
        <f>DATI!DO101/1000</f>
        <v>71.365700000000004</v>
      </c>
      <c r="BM104" s="577">
        <f>DATI!DP101/1000</f>
        <v>1231.0546000000002</v>
      </c>
      <c r="BN104" s="577">
        <f>DATI!DQ101/1000</f>
        <v>88.59</v>
      </c>
      <c r="BO104" s="577">
        <f>DATI!DR101/1000</f>
        <v>3829.9783600000001</v>
      </c>
      <c r="BP104" s="577">
        <f>DATI!DS101/1000</f>
        <v>1893.0830000000001</v>
      </c>
      <c r="BQ104" s="577">
        <f>DATI!DT101/1000</f>
        <v>35.690199999999997</v>
      </c>
      <c r="BR104" s="577">
        <f>DATI!DU101/1000</f>
        <v>66390.58</v>
      </c>
      <c r="BS104" s="577">
        <f>DATI!DV101/1000</f>
        <v>25633.197399999997</v>
      </c>
      <c r="BT104" s="574">
        <f>DATI!DW101/1000</f>
        <v>0.107</v>
      </c>
      <c r="BU104" s="577">
        <f>DATI!DX101/1000</f>
        <v>612.03800000000001</v>
      </c>
      <c r="BV104" s="578">
        <f>DATI!DY101/1000</f>
        <v>33912.250999999997</v>
      </c>
      <c r="BW104" s="579">
        <f>DATI!DZ101/1000</f>
        <v>3.5089999999999999</v>
      </c>
      <c r="BX104" s="580">
        <f>DATI!EA101/1000</f>
        <v>0</v>
      </c>
      <c r="BY104" s="580">
        <f>DATI!EB101/1000</f>
        <v>0</v>
      </c>
      <c r="BZ104" s="580">
        <f>DATI!EC101/1000</f>
        <v>0</v>
      </c>
      <c r="CA104" s="580">
        <f>DATI!ED101/1000</f>
        <v>0</v>
      </c>
      <c r="CB104" s="580">
        <f>DATI!EE101/1000</f>
        <v>0</v>
      </c>
      <c r="CC104" s="580">
        <f>DATI!EF101/1000</f>
        <v>0</v>
      </c>
      <c r="CD104" s="581">
        <f>DATI!EG101/1000</f>
        <v>0</v>
      </c>
      <c r="CE104" s="579">
        <f t="shared" si="1673"/>
        <v>1.5601733627930775E-3</v>
      </c>
      <c r="CF104" s="580">
        <f t="shared" si="1674"/>
        <v>0</v>
      </c>
      <c r="CG104" s="580">
        <f t="shared" si="1675"/>
        <v>4.0254767132653739E-3</v>
      </c>
      <c r="CH104" s="580">
        <f t="shared" si="1676"/>
        <v>48.126155732834079</v>
      </c>
      <c r="CI104" s="580">
        <f t="shared" si="1677"/>
        <v>0.10557750505335563</v>
      </c>
      <c r="CJ104" s="580">
        <f t="shared" si="1678"/>
        <v>22.559806033741044</v>
      </c>
      <c r="CK104" s="580">
        <f t="shared" si="1679"/>
        <v>5.104476091490401</v>
      </c>
      <c r="CL104" s="580">
        <f t="shared" si="1680"/>
        <v>29.125121314950821</v>
      </c>
      <c r="CM104" s="580">
        <f t="shared" si="1681"/>
        <v>0.21940029689181342</v>
      </c>
      <c r="CN104" s="580">
        <f t="shared" si="1682"/>
        <v>2.5989505539762623E-2</v>
      </c>
      <c r="CO104" s="580">
        <f t="shared" si="1683"/>
        <v>8.1869753056677888E-2</v>
      </c>
      <c r="CP104" s="580">
        <f t="shared" si="1684"/>
        <v>1.4122489669587404</v>
      </c>
      <c r="CQ104" s="580">
        <f t="shared" si="1685"/>
        <v>0.1016292339778226</v>
      </c>
      <c r="CR104" s="580">
        <f t="shared" si="1686"/>
        <v>4.3936986892249381</v>
      </c>
      <c r="CS104" s="580">
        <f t="shared" si="1687"/>
        <v>2.1717188751150056</v>
      </c>
      <c r="CT104" s="580">
        <f t="shared" si="1688"/>
        <v>4.0943308347615802E-2</v>
      </c>
      <c r="CU104" s="580">
        <f t="shared" si="1689"/>
        <v>76.162363570869729</v>
      </c>
      <c r="CV104" s="580">
        <f t="shared" si="1690"/>
        <v>29.406052784335859</v>
      </c>
      <c r="CW104" s="580">
        <f t="shared" si="1691"/>
        <v>1.2274893369033772E-4</v>
      </c>
      <c r="CX104" s="580">
        <f t="shared" si="1692"/>
        <v>0.7021216063361394</v>
      </c>
      <c r="CY104" s="581">
        <f t="shared" si="1693"/>
        <v>38.903669619524194</v>
      </c>
      <c r="CZ104" s="563">
        <f>DATI!AA101</f>
        <v>349680.88500000001</v>
      </c>
      <c r="DA104" s="564">
        <f t="shared" si="1694"/>
        <v>958.02982191780825</v>
      </c>
      <c r="DB104" s="565">
        <f t="shared" si="1425"/>
        <v>401.14911930508043</v>
      </c>
      <c r="DC104" s="566">
        <f t="shared" si="1695"/>
        <v>1.0990386830276175</v>
      </c>
      <c r="DD104" s="582">
        <f t="shared" si="1836"/>
        <v>-1.4782087065869287E-2</v>
      </c>
      <c r="DE104" s="583">
        <f t="shared" si="1696"/>
        <v>-1.7990805744609012E-2</v>
      </c>
      <c r="DF104" s="564">
        <f t="shared" si="1837"/>
        <v>-5246.5685199999134</v>
      </c>
      <c r="DG104" s="584">
        <f t="shared" si="1838"/>
        <v>-7.3492141644467779</v>
      </c>
      <c r="DH104" s="585">
        <f t="shared" si="1818"/>
        <v>7.6829780512879461E-2</v>
      </c>
      <c r="DI104" s="586">
        <f>DATI!AB101+DATI!AG101</f>
        <v>230518.41505547854</v>
      </c>
      <c r="DJ104" s="564">
        <f t="shared" si="1819"/>
        <v>631.55730152185902</v>
      </c>
      <c r="DK104" s="587">
        <f t="shared" si="1426"/>
        <v>264.4475667667914</v>
      </c>
      <c r="DL104" s="588">
        <f t="shared" si="1427"/>
        <v>0.72451388155285323</v>
      </c>
      <c r="DM104" s="589">
        <f t="shared" si="1839"/>
        <v>0.65922509620586933</v>
      </c>
      <c r="DN104" s="590">
        <f t="shared" si="1840"/>
        <v>5.9567612855913894E-2</v>
      </c>
      <c r="DO104" s="590">
        <f t="shared" si="1841"/>
        <v>3.7000000000000033E-2</v>
      </c>
      <c r="DP104" s="590">
        <f t="shared" si="1842"/>
        <v>4.3904992150502593E-2</v>
      </c>
      <c r="DQ104" s="590">
        <f t="shared" si="1843"/>
        <v>4.0505137759744243E-2</v>
      </c>
      <c r="DR104" s="591">
        <f t="shared" si="1844"/>
        <v>9695.2397772401164</v>
      </c>
      <c r="DS104" s="591">
        <f t="shared" si="1845"/>
        <v>10.294504787530769</v>
      </c>
      <c r="DT104" s="592">
        <f t="shared" si="1820"/>
        <v>8.1139000932619276E-2</v>
      </c>
      <c r="DU104" s="593" t="str">
        <f>DATI!AI101</f>
        <v>11/15</v>
      </c>
      <c r="DV104" s="592">
        <f>DATI!AJ101/DATI!AK101</f>
        <v>0.99750286611377015</v>
      </c>
      <c r="DW104" s="594">
        <f>DATI!AB101</f>
        <v>225995.35500000001</v>
      </c>
      <c r="DX104" s="564">
        <f t="shared" si="1697"/>
        <v>619.16535616438364</v>
      </c>
      <c r="DY104" s="595">
        <f t="shared" si="1428"/>
        <v>259.25877425438625</v>
      </c>
      <c r="DZ104" s="566">
        <f t="shared" si="1429"/>
        <v>0.71029801165585282</v>
      </c>
      <c r="EA104" s="589">
        <f t="shared" si="1846"/>
        <v>0.64629027405944706</v>
      </c>
      <c r="EB104" s="585">
        <f t="shared" si="1847"/>
        <v>4.9698684762410697E-2</v>
      </c>
      <c r="EC104" s="596">
        <f t="shared" si="1848"/>
        <v>119162.46994452146</v>
      </c>
      <c r="ED104" s="597">
        <f t="shared" si="1698"/>
        <v>326.47252039594923</v>
      </c>
      <c r="EE104" s="598">
        <f t="shared" si="1430"/>
        <v>136.70155253828904</v>
      </c>
      <c r="EF104" s="599">
        <f t="shared" si="1431"/>
        <v>0.37452480147476447</v>
      </c>
      <c r="EG104" s="600">
        <f t="shared" si="1699"/>
        <v>-0.11141932601361999</v>
      </c>
      <c r="EH104" s="600">
        <f t="shared" si="1700"/>
        <v>-0.11431331055120893</v>
      </c>
      <c r="EI104" s="582">
        <f t="shared" si="1701"/>
        <v>0.34077490379413067</v>
      </c>
      <c r="EJ104" s="601">
        <f t="shared" si="1702"/>
        <v>-14941.80829724003</v>
      </c>
      <c r="EK104" s="601">
        <f t="shared" si="1703"/>
        <v>-17.64371895197749</v>
      </c>
      <c r="EL104" s="563">
        <f>DATI!AD101</f>
        <v>93473.02</v>
      </c>
      <c r="EM104" s="564">
        <f t="shared" si="1704"/>
        <v>256.09046575342467</v>
      </c>
      <c r="EN104" s="595">
        <f t="shared" si="1432"/>
        <v>107.23096760575336</v>
      </c>
      <c r="EO104" s="566">
        <f t="shared" si="1705"/>
        <v>0.29378347289247497</v>
      </c>
      <c r="EP104" s="582">
        <f t="shared" si="1849"/>
        <v>-0.11729515927877689</v>
      </c>
      <c r="EQ104" s="583">
        <f t="shared" si="1850"/>
        <v>-0.1201700070389044</v>
      </c>
      <c r="ER104" s="582">
        <f t="shared" si="1821"/>
        <v>6.6372774549308261E-2</v>
      </c>
      <c r="ES104" s="564">
        <f t="shared" si="1851"/>
        <v>-12420.83679999999</v>
      </c>
      <c r="ET104" s="582">
        <f t="shared" si="1706"/>
        <v>0.26730949276795613</v>
      </c>
      <c r="EU104" s="584">
        <f t="shared" si="1852"/>
        <v>-14.645950052923126</v>
      </c>
      <c r="EV104" s="563">
        <f>DATI!AE101</f>
        <v>18693.431</v>
      </c>
      <c r="EW104" s="564">
        <f t="shared" si="1707"/>
        <v>51.214879452054795</v>
      </c>
      <c r="EX104" s="595">
        <f t="shared" si="1433"/>
        <v>21.444847871625264</v>
      </c>
      <c r="EY104" s="566">
        <f t="shared" si="1434"/>
        <v>5.8753007867466477E-2</v>
      </c>
      <c r="EZ104" s="582">
        <f t="shared" si="1853"/>
        <v>-7.073786808439171E-3</v>
      </c>
      <c r="FA104" s="583">
        <f t="shared" si="1854"/>
        <v>-1.0307610356561239E-2</v>
      </c>
      <c r="FB104" s="564">
        <f t="shared" si="1855"/>
        <v>-133.17539999999644</v>
      </c>
      <c r="FC104" s="584">
        <f t="shared" si="1856"/>
        <v>-0.22334731309400269</v>
      </c>
      <c r="FD104" s="564">
        <f>DATI!AG101</f>
        <v>4523.060055478536</v>
      </c>
      <c r="FE104" s="582">
        <f t="shared" si="1708"/>
        <v>1.2934822146422262E-2</v>
      </c>
      <c r="FF104" s="564">
        <f t="shared" si="1857"/>
        <v>14170.370944521464</v>
      </c>
      <c r="FG104" s="582">
        <f t="shared" si="1822"/>
        <v>1.6256055359220124E-2</v>
      </c>
      <c r="FH104" s="563">
        <f>DATI!AF101</f>
        <v>11519.079</v>
      </c>
      <c r="FI104" s="564">
        <f t="shared" si="1823"/>
        <v>31.559120547945206</v>
      </c>
      <c r="FJ104" s="590">
        <f t="shared" si="1709"/>
        <v>3.2941689106054509E-2</v>
      </c>
      <c r="FK104" s="590">
        <f t="shared" si="1824"/>
        <v>-1.3884706029395837E-2</v>
      </c>
      <c r="FL104" s="602">
        <f>DATI!AL101</f>
        <v>5321.3971018266084</v>
      </c>
      <c r="FM104" s="603" t="str">
        <f>DATI!AM101</f>
        <v>8/8</v>
      </c>
      <c r="FN104" s="604">
        <f>DATI!AN101/DATI!AO101</f>
        <v>1</v>
      </c>
      <c r="FO104" s="567">
        <f t="shared" si="1825"/>
        <v>0.46196376479635293</v>
      </c>
      <c r="FP104" s="605">
        <f t="shared" si="1710"/>
        <v>1.5217866718183946E-2</v>
      </c>
      <c r="FQ104" s="567">
        <f t="shared" si="1826"/>
        <v>-0.13300403227527663</v>
      </c>
      <c r="FR104" s="563">
        <f>DATI!AP101</f>
        <v>12279.111299999997</v>
      </c>
      <c r="FS104" s="602">
        <f>DATI!AQ101</f>
        <v>29.029999999999994</v>
      </c>
      <c r="FT104" s="602">
        <f>DATI!AR101</f>
        <v>9957.324099999998</v>
      </c>
      <c r="FU104" s="576">
        <f>DATI!AS101/1000</f>
        <v>37.476700000000001</v>
      </c>
      <c r="FV104" s="577">
        <f>DATI!AT101/1000</f>
        <v>0.86</v>
      </c>
      <c r="FW104" s="577">
        <f>DATI!AU101/1000</f>
        <v>3.5089999999999999</v>
      </c>
      <c r="FX104" s="577">
        <f>DATI!AV101/1000</f>
        <v>41949.8537</v>
      </c>
      <c r="FY104" s="577">
        <f>DATI!AW101/1000</f>
        <v>92.031700000000001</v>
      </c>
      <c r="FZ104" s="577">
        <f>DATI!AX101/1000</f>
        <v>19665.442800000001</v>
      </c>
      <c r="GA104" s="577">
        <f>DATI!AY101/1000</f>
        <v>4482.0706</v>
      </c>
      <c r="GB104" s="577">
        <f>DATI!AZ101/1000</f>
        <v>25388.31</v>
      </c>
      <c r="GC104" s="577">
        <f>DATI!BA101/1000</f>
        <v>191.2508</v>
      </c>
      <c r="GD104" s="577">
        <f>DATI!BB101/1000</f>
        <v>114.89700000000001</v>
      </c>
      <c r="GE104" s="577">
        <f>DATI!BC101/1000</f>
        <v>71.365700000000004</v>
      </c>
      <c r="GF104" s="577">
        <f>DATI!BD101/1000</f>
        <v>1231.0546000000002</v>
      </c>
      <c r="GG104" s="577">
        <f>DATI!BE101/1000</f>
        <v>88.59</v>
      </c>
      <c r="GH104" s="577">
        <f>DATI!BF101/1000</f>
        <v>3829.9783600000001</v>
      </c>
      <c r="GI104" s="577">
        <f>DATI!BG101/1000</f>
        <v>0.50684000000000007</v>
      </c>
      <c r="GJ104" s="577">
        <f>DATI!BH101/1000</f>
        <v>1893.0830000000001</v>
      </c>
      <c r="GK104" s="577">
        <f>DATI!BI101/1000</f>
        <v>35.690199999999997</v>
      </c>
      <c r="GL104" s="577">
        <f>DATI!BJ101/1000</f>
        <v>66390.58</v>
      </c>
      <c r="GM104" s="577">
        <f>DATI!BK101/1000</f>
        <v>25633.197399999997</v>
      </c>
      <c r="GN104" s="577">
        <f>DATI!BL101/1000</f>
        <v>0.107</v>
      </c>
      <c r="GO104" s="577">
        <f>DATI!BM101/1000</f>
        <v>612.03800000000001</v>
      </c>
      <c r="GP104" s="578">
        <f>DATI!BN101/1000</f>
        <v>34283.461600000002</v>
      </c>
      <c r="GQ104" s="579">
        <f>DATI!BO101/1000</f>
        <v>3.5089999999999999</v>
      </c>
      <c r="GR104" s="580">
        <f>DATI!BP101/1000</f>
        <v>0</v>
      </c>
      <c r="GS104" s="580">
        <f>DATI!BQ101/1000</f>
        <v>0</v>
      </c>
      <c r="GT104" s="580">
        <f>DATI!BR101/1000</f>
        <v>0</v>
      </c>
      <c r="GU104" s="580">
        <f>DATI!BS101/1000</f>
        <v>0</v>
      </c>
      <c r="GV104" s="580">
        <f>DATI!BT101/1000</f>
        <v>0</v>
      </c>
      <c r="GW104" s="580">
        <f>DATI!BU101/1000</f>
        <v>0</v>
      </c>
      <c r="GX104" s="581">
        <f>DATI!BV101/1000</f>
        <v>0</v>
      </c>
      <c r="GY104" s="579">
        <f t="shared" si="1715"/>
        <v>4.2992756665725981E-2</v>
      </c>
      <c r="GZ104" s="580">
        <f t="shared" si="1716"/>
        <v>9.8658021470738721E-4</v>
      </c>
      <c r="HA104" s="580">
        <f t="shared" si="1717"/>
        <v>4.0254767132653739E-3</v>
      </c>
      <c r="HB104" s="580">
        <f t="shared" si="1718"/>
        <v>48.124297291034281</v>
      </c>
      <c r="HC104" s="580">
        <f t="shared" si="1719"/>
        <v>0.10557750505335563</v>
      </c>
      <c r="HD104" s="580">
        <f t="shared" si="1720"/>
        <v>22.559926488302143</v>
      </c>
      <c r="HE104" s="580">
        <f t="shared" si="1721"/>
        <v>5.1417699707926365</v>
      </c>
      <c r="HF104" s="580">
        <f t="shared" si="1722"/>
        <v>29.125121314950821</v>
      </c>
      <c r="HG104" s="580">
        <f t="shared" si="1723"/>
        <v>0.21940029689181342</v>
      </c>
      <c r="HH104" s="580">
        <f t="shared" si="1724"/>
        <v>0.13180826387120309</v>
      </c>
      <c r="HI104" s="580">
        <f t="shared" si="1725"/>
        <v>8.1869753056677888E-2</v>
      </c>
      <c r="HJ104" s="580">
        <f t="shared" si="1726"/>
        <v>1.4122489669587404</v>
      </c>
      <c r="HK104" s="580">
        <f t="shared" si="1727"/>
        <v>0.1016292339778226</v>
      </c>
      <c r="HL104" s="580">
        <f t="shared" si="1728"/>
        <v>4.3936986892249381</v>
      </c>
      <c r="HM104" s="580">
        <f t="shared" si="1729"/>
        <v>5.8143990235150255E-4</v>
      </c>
      <c r="HN104" s="580">
        <f t="shared" si="1730"/>
        <v>2.1717188751150056</v>
      </c>
      <c r="HO104" s="580">
        <f t="shared" si="1731"/>
        <v>4.0943308347615802E-2</v>
      </c>
      <c r="HP104" s="580">
        <f t="shared" si="1732"/>
        <v>76.162363570869729</v>
      </c>
      <c r="HQ104" s="580">
        <f t="shared" si="1733"/>
        <v>29.406052784335859</v>
      </c>
      <c r="HR104" s="580">
        <f t="shared" si="1734"/>
        <v>1.2274893369033772E-4</v>
      </c>
      <c r="HS104" s="580">
        <f t="shared" si="1735"/>
        <v>0.7021216063361394</v>
      </c>
      <c r="HT104" s="581">
        <f t="shared" si="1736"/>
        <v>39.329517332837753</v>
      </c>
      <c r="HU104" s="607">
        <f t="shared" si="1827"/>
        <v>119162.46994452148</v>
      </c>
      <c r="HV104" s="608">
        <f t="shared" si="1858"/>
        <v>93519.7</v>
      </c>
      <c r="HW104" s="609">
        <f t="shared" si="1859"/>
        <v>0</v>
      </c>
      <c r="HX104" s="610">
        <f>DATI!CQ101</f>
        <v>0</v>
      </c>
      <c r="HY104" s="610">
        <f>DATI!CT101</f>
        <v>0</v>
      </c>
      <c r="HZ104" s="611">
        <f t="shared" si="1737"/>
        <v>0</v>
      </c>
      <c r="IA104" s="611">
        <f t="shared" si="1738"/>
        <v>0</v>
      </c>
      <c r="IB104" s="582">
        <f t="shared" si="1739"/>
        <v>0</v>
      </c>
      <c r="IC104" s="610">
        <f>DATI!CV101</f>
        <v>2807.4361599764229</v>
      </c>
      <c r="ID104" s="612">
        <f t="shared" si="1828"/>
        <v>2807.4361599764229</v>
      </c>
      <c r="IE104" s="613">
        <f t="shared" si="1740"/>
        <v>8.0285662740084366E-3</v>
      </c>
      <c r="IF104" s="613">
        <f t="shared" si="1741"/>
        <v>2.355973454799554E-2</v>
      </c>
      <c r="IG104" s="609">
        <f t="shared" si="1860"/>
        <v>0</v>
      </c>
      <c r="IH104" s="590">
        <f t="shared" si="1435"/>
        <v>0</v>
      </c>
      <c r="II104" s="610">
        <f>DATI!CX101</f>
        <v>0</v>
      </c>
      <c r="IJ104" s="610">
        <f>DATI!DA101</f>
        <v>0</v>
      </c>
      <c r="IK104" s="615">
        <f>DATI!CS101</f>
        <v>39385.239944521483</v>
      </c>
      <c r="IL104" s="594">
        <f t="shared" si="1829"/>
        <v>37050.679944521486</v>
      </c>
      <c r="IM104" s="594">
        <f t="shared" si="1830"/>
        <v>25723.910282085537</v>
      </c>
      <c r="IN104" s="582">
        <f t="shared" si="1743"/>
        <v>0.10595569141424897</v>
      </c>
      <c r="IO104" s="582">
        <f t="shared" si="1744"/>
        <v>0.31092574668661355</v>
      </c>
      <c r="IP104" s="609">
        <f t="shared" si="1831"/>
        <v>11407.91</v>
      </c>
      <c r="IQ104" s="590">
        <f t="shared" si="1436"/>
        <v>3.1655743387002486E-2</v>
      </c>
      <c r="IR104" s="610">
        <f>DATI!CZ101</f>
        <v>13742.47</v>
      </c>
      <c r="IS104" s="594">
        <f t="shared" si="1861"/>
        <v>82111.789999999994</v>
      </c>
      <c r="IT104" s="615">
        <f>DATI!CR101</f>
        <v>79777.23</v>
      </c>
      <c r="IU104" s="617">
        <f>DATI!CU101</f>
        <v>2334.56</v>
      </c>
      <c r="IV104" s="582">
        <f t="shared" si="1746"/>
        <v>-0.21280068282812836</v>
      </c>
      <c r="IW104" s="590">
        <f t="shared" si="1747"/>
        <v>0.23481921237988171</v>
      </c>
      <c r="IX104" s="582">
        <f t="shared" si="1748"/>
        <v>0.68907425331338645</v>
      </c>
      <c r="IY104" s="615">
        <f>DATI!CW101</f>
        <v>8519.3335024595253</v>
      </c>
      <c r="IZ104" s="618">
        <f t="shared" si="1832"/>
        <v>90631.123502459523</v>
      </c>
      <c r="JA104" s="619">
        <f t="shared" si="1749"/>
        <v>0.25918237853481618</v>
      </c>
      <c r="JB104" s="619">
        <f t="shared" si="1750"/>
        <v>0.76056768162538668</v>
      </c>
      <c r="JC104" s="620">
        <f t="shared" si="1862"/>
        <v>82111.789999999994</v>
      </c>
      <c r="JD104" s="590">
        <f t="shared" si="1437"/>
        <v>0.22785153049835041</v>
      </c>
      <c r="JE104" s="610">
        <f>DATI!CY101</f>
        <v>79777.23</v>
      </c>
      <c r="JF104" s="610">
        <f>DATI!DB101</f>
        <v>2334.56</v>
      </c>
      <c r="JG104" s="586">
        <f t="shared" si="1753"/>
        <v>225542.94035229599</v>
      </c>
      <c r="JH104" s="566">
        <f t="shared" si="1438"/>
        <v>258.73977037035303</v>
      </c>
      <c r="JI104" s="589">
        <f t="shared" si="1754"/>
        <v>0.64499648115537112</v>
      </c>
      <c r="JJ104" s="603" t="str">
        <f>DATI!CN101</f>
        <v>6/10</v>
      </c>
      <c r="JK104" s="604">
        <f>DATI!CO101/DATI!CP101</f>
        <v>0.94888198544920876</v>
      </c>
      <c r="JL104" s="621">
        <f t="shared" si="1833"/>
        <v>5.6113635302132876E-2</v>
      </c>
      <c r="JM104" s="622">
        <f t="shared" si="1755"/>
        <v>7.1959432971395981E-2</v>
      </c>
      <c r="JN104" s="623">
        <f t="shared" si="1756"/>
        <v>307654.73035229597</v>
      </c>
      <c r="JO104" s="594">
        <f t="shared" si="1757"/>
        <v>316174.06385475548</v>
      </c>
      <c r="JP104" s="589">
        <f t="shared" si="1758"/>
        <v>0.8798156935352528</v>
      </c>
      <c r="JQ104" s="590">
        <f t="shared" si="1759"/>
        <v>-1.57704680269386E-2</v>
      </c>
      <c r="JR104" s="624">
        <f t="shared" si="1760"/>
        <v>0.90417885969018719</v>
      </c>
      <c r="JS104" s="585">
        <f t="shared" si="1761"/>
        <v>6.159289897898157E-3</v>
      </c>
      <c r="JT104" s="576">
        <f>DATI!BW101</f>
        <v>41910.723054744733</v>
      </c>
      <c r="JU104" s="577">
        <f>DATI!BX101</f>
        <v>33470.259102035954</v>
      </c>
      <c r="JV104" s="577">
        <f>DATI!BY101</f>
        <v>17289.50494263172</v>
      </c>
      <c r="JW104" s="577">
        <f>DATI!BZ101</f>
        <v>66390.58</v>
      </c>
      <c r="JX104" s="577">
        <f>DATI!CA101</f>
        <v>25633.197399999997</v>
      </c>
      <c r="JY104" s="577">
        <f>DATI!CB101</f>
        <v>18688.109399000066</v>
      </c>
      <c r="JZ104" s="577">
        <f>DATI!CC101</f>
        <v>6232.9974144981106</v>
      </c>
      <c r="KA104" s="577">
        <f>DATI!CD101</f>
        <v>328.75716809520497</v>
      </c>
      <c r="KB104" s="577">
        <f>DATI!CE101</f>
        <v>3446.9804326862004</v>
      </c>
      <c r="KC104" s="577">
        <f>DATI!CF101</f>
        <v>0</v>
      </c>
      <c r="KD104" s="577">
        <f>DATI!CG101</f>
        <v>776.04923999999994</v>
      </c>
      <c r="KE104" s="577">
        <f>DATI!CH101</f>
        <v>36.727166714811318</v>
      </c>
      <c r="KF104" s="577">
        <f>DATI!CI101</f>
        <v>112.59906219148635</v>
      </c>
      <c r="KG104" s="577">
        <f>DATI!CJ101</f>
        <v>187.4257876478195</v>
      </c>
      <c r="KH104" s="577">
        <f>DATI!CK101</f>
        <v>1703.774654865384</v>
      </c>
      <c r="KI104" s="577">
        <f>DATI!CL101</f>
        <v>266.84760987929405</v>
      </c>
      <c r="KJ104" s="625">
        <f t="shared" si="1439"/>
        <v>48.079407151037096</v>
      </c>
      <c r="KK104" s="626">
        <f t="shared" si="1763"/>
        <v>5.8214862697371708E-4</v>
      </c>
      <c r="KL104" s="627">
        <f t="shared" si="1440"/>
        <v>38.39662257116106</v>
      </c>
      <c r="KM104" s="626">
        <f t="shared" si="1764"/>
        <v>3.1400896862160646E-2</v>
      </c>
      <c r="KN104" s="627">
        <f t="shared" si="1441"/>
        <v>19.83428313777446</v>
      </c>
      <c r="KO104" s="626">
        <f t="shared" si="1765"/>
        <v>0.18639286185858875</v>
      </c>
      <c r="KP104" s="627">
        <f t="shared" si="1442"/>
        <v>76.162363570869729</v>
      </c>
      <c r="KQ104" s="626">
        <f t="shared" si="1766"/>
        <v>0.12325861475736523</v>
      </c>
      <c r="KR104" s="627">
        <f t="shared" si="1443"/>
        <v>29.406052784335859</v>
      </c>
      <c r="KS104" s="626">
        <f t="shared" si="1767"/>
        <v>-9.6089779020014671E-2</v>
      </c>
      <c r="KT104" s="627">
        <f t="shared" si="1444"/>
        <v>21.438743003884451</v>
      </c>
      <c r="KU104" s="626">
        <f t="shared" si="1768"/>
        <v>5.6940516650436646E-2</v>
      </c>
      <c r="KV104" s="627">
        <f t="shared" si="1445"/>
        <v>7.1504092179838779</v>
      </c>
      <c r="KW104" s="626">
        <f t="shared" si="1769"/>
        <v>8.748081975470888E-2</v>
      </c>
      <c r="KX104" s="627">
        <f t="shared" si="1446"/>
        <v>0.37714571800693014</v>
      </c>
      <c r="KY104" s="626">
        <f t="shared" si="1770"/>
        <v>0.58572558248979656</v>
      </c>
      <c r="KZ104" s="627">
        <f t="shared" si="1447"/>
        <v>3.9543287155485047</v>
      </c>
      <c r="LA104" s="626">
        <f t="shared" si="1771"/>
        <v>3.2851082449150922E-2</v>
      </c>
      <c r="LB104" s="628" t="s">
        <v>177</v>
      </c>
      <c r="LC104" s="629" t="s">
        <v>177</v>
      </c>
      <c r="LD104" s="627">
        <f t="shared" si="1448"/>
        <v>0.89027305328221473</v>
      </c>
      <c r="LE104" s="626">
        <f t="shared" si="1772"/>
        <v>-6.1677742725679732E-4</v>
      </c>
      <c r="LF104" s="627">
        <f t="shared" si="1449"/>
        <v>4.2132902352433207E-2</v>
      </c>
      <c r="LG104" s="626">
        <f t="shared" si="1773"/>
        <v>-0.16109765622022088</v>
      </c>
      <c r="LH104" s="627">
        <f t="shared" si="1450"/>
        <v>0.12917210110782215</v>
      </c>
      <c r="LI104" s="626">
        <f t="shared" si="1774"/>
        <v>1.3458136483156401E-2</v>
      </c>
      <c r="LJ104" s="627">
        <f t="shared" si="1451"/>
        <v>0.21501229513870571</v>
      </c>
      <c r="LK104" s="626">
        <f t="shared" si="1775"/>
        <v>8.8823332345905587E-2</v>
      </c>
      <c r="LL104" s="627">
        <f t="shared" si="1452"/>
        <v>1.9545469358256919</v>
      </c>
      <c r="LM104" s="626">
        <f t="shared" si="1776"/>
        <v>-1.7715476882482827E-2</v>
      </c>
      <c r="LN104" s="627">
        <f t="shared" si="1453"/>
        <v>0.30612392121961285</v>
      </c>
      <c r="LO104" s="630">
        <f t="shared" si="1777"/>
        <v>-0.33463967595200167</v>
      </c>
      <c r="LP104" s="631">
        <f t="shared" si="1778"/>
        <v>0.11985420093736245</v>
      </c>
      <c r="LQ104" s="632">
        <f t="shared" si="1779"/>
        <v>9.5716581997428746E-2</v>
      </c>
      <c r="LR104" s="632">
        <f t="shared" si="1780"/>
        <v>4.9443666166172393E-2</v>
      </c>
      <c r="LS104" s="632">
        <f t="shared" si="1781"/>
        <v>0.18986047807560313</v>
      </c>
      <c r="LT104" s="632">
        <f t="shared" si="1782"/>
        <v>7.330454279764248E-2</v>
      </c>
      <c r="LU104" s="632">
        <f t="shared" si="1783"/>
        <v>5.344332561672642E-2</v>
      </c>
      <c r="LV104" s="632">
        <f t="shared" si="1784"/>
        <v>1.7824815944680848E-2</v>
      </c>
      <c r="LW104" s="632">
        <f t="shared" si="1785"/>
        <v>9.4016339524879934E-4</v>
      </c>
      <c r="LX104" s="633">
        <f t="shared" si="1786"/>
        <v>9.8575031708873651E-3</v>
      </c>
      <c r="LY104" s="634" t="s">
        <v>177</v>
      </c>
      <c r="LZ104" s="633">
        <f t="shared" si="1787"/>
        <v>2.2193070118774146E-3</v>
      </c>
      <c r="MA104" s="633">
        <f t="shared" si="1788"/>
        <v>1.0503052437313328E-4</v>
      </c>
      <c r="MB104" s="633">
        <f t="shared" si="1789"/>
        <v>3.2200519679960872E-4</v>
      </c>
      <c r="MC104" s="633">
        <f t="shared" si="1790"/>
        <v>5.3599094399403471E-4</v>
      </c>
      <c r="MD104" s="633">
        <f t="shared" si="1791"/>
        <v>4.8723700034829873E-3</v>
      </c>
      <c r="ME104" s="633">
        <f t="shared" si="1792"/>
        <v>7.631175203622985E-4</v>
      </c>
      <c r="MF104" s="631">
        <f t="shared" si="1793"/>
        <v>0.18544948879477957</v>
      </c>
      <c r="MG104" s="632">
        <f t="shared" si="1794"/>
        <v>0.14810153554720606</v>
      </c>
      <c r="MH104" s="632">
        <f t="shared" si="1795"/>
        <v>7.6503806649617728E-2</v>
      </c>
      <c r="MI104" s="632">
        <f t="shared" si="1796"/>
        <v>0.2937696661951304</v>
      </c>
      <c r="MJ104" s="632">
        <f t="shared" si="1797"/>
        <v>0.11342355863907023</v>
      </c>
      <c r="MK104" s="632">
        <f t="shared" si="1798"/>
        <v>8.2692449139054491E-2</v>
      </c>
      <c r="ML104" s="632">
        <f t="shared" si="1799"/>
        <v>2.758020143599018E-2</v>
      </c>
      <c r="MM104" s="632">
        <f t="shared" si="1800"/>
        <v>1.4547076336821391E-3</v>
      </c>
      <c r="MN104" s="633">
        <f t="shared" si="1801"/>
        <v>1.5252439293215563E-2</v>
      </c>
      <c r="MO104" s="634" t="s">
        <v>177</v>
      </c>
      <c r="MP104" s="633">
        <f t="shared" si="1802"/>
        <v>3.4339167723159616E-3</v>
      </c>
      <c r="MQ104" s="633">
        <f t="shared" si="1803"/>
        <v>1.6251292737769462E-4</v>
      </c>
      <c r="MR104" s="633">
        <f t="shared" si="1804"/>
        <v>4.9823617919707395E-4</v>
      </c>
      <c r="MS104" s="633">
        <f t="shared" si="1805"/>
        <v>8.2933468985599062E-4</v>
      </c>
      <c r="MT104" s="633">
        <f t="shared" si="1806"/>
        <v>7.538980855891414E-3</v>
      </c>
      <c r="MU104" s="633">
        <f t="shared" si="1807"/>
        <v>1.1807659050306323E-3</v>
      </c>
      <c r="MV104" s="586">
        <f t="shared" si="1454"/>
        <v>236570.55797029598</v>
      </c>
      <c r="MW104" s="566">
        <f t="shared" si="1455"/>
        <v>258.73977037035303</v>
      </c>
      <c r="MX104" s="624">
        <f t="shared" si="1456"/>
        <v>0.6564582711493766</v>
      </c>
      <c r="MY104" s="1471"/>
      <c r="MZ104" s="583"/>
      <c r="NA104" s="1472"/>
      <c r="NB104" s="623">
        <f t="shared" si="1834"/>
        <v>307654.73035229597</v>
      </c>
      <c r="NC104" s="594">
        <f t="shared" si="1835"/>
        <v>316174.06385475548</v>
      </c>
      <c r="ND104" s="589">
        <f t="shared" si="1457"/>
        <v>0.85370932938897004</v>
      </c>
      <c r="NE104" s="638">
        <f t="shared" si="1458"/>
        <v>0.87734957858291984</v>
      </c>
    </row>
    <row r="105" spans="1:369" ht="8.25" customHeight="1" outlineLevel="1" x14ac:dyDescent="0.2">
      <c r="A105" s="800" t="s">
        <v>187</v>
      </c>
      <c r="B105" s="801">
        <f>DATI!D102</f>
        <v>188</v>
      </c>
      <c r="C105" s="1519">
        <f>DATI!F102/DATI!E102</f>
        <v>1</v>
      </c>
      <c r="D105" s="802">
        <f>DATI!G102</f>
        <v>545810</v>
      </c>
      <c r="E105" s="803">
        <f t="shared" si="1808"/>
        <v>5.438381516298206E-2</v>
      </c>
      <c r="F105" s="1033">
        <f t="shared" si="1660"/>
        <v>-2.6331610175221241E-3</v>
      </c>
      <c r="G105" s="805">
        <f>DATI!H102</f>
        <v>276114.30954999995</v>
      </c>
      <c r="H105" s="806">
        <f t="shared" si="1418"/>
        <v>756.47756041095874</v>
      </c>
      <c r="I105" s="813">
        <f t="shared" si="1419"/>
        <v>505.87990243857746</v>
      </c>
      <c r="J105" s="808">
        <f t="shared" si="1661"/>
        <v>1.3859723354481575</v>
      </c>
      <c r="K105" s="809">
        <f t="shared" si="1420"/>
        <v>-1.6234910311498308E-2</v>
      </c>
      <c r="L105" s="809">
        <f t="shared" si="1809"/>
        <v>-1.3637659447202759E-2</v>
      </c>
      <c r="M105" s="809">
        <f t="shared" si="1662"/>
        <v>5.8947855233450905E-2</v>
      </c>
      <c r="N105" s="810">
        <f>DATI!I102</f>
        <v>133237.94</v>
      </c>
      <c r="O105" s="810"/>
      <c r="P105" s="810">
        <f>DATI!J102</f>
        <v>11882.193740000001</v>
      </c>
      <c r="Q105" s="806">
        <f>DATI!K102</f>
        <v>8250.8760000000002</v>
      </c>
      <c r="R105" s="806">
        <f>DATI!L102</f>
        <v>3631.3177400000004</v>
      </c>
      <c r="S105" s="806">
        <f t="shared" si="1810"/>
        <v>0</v>
      </c>
      <c r="T105" s="810">
        <f>DATI!M102</f>
        <v>5978.94</v>
      </c>
      <c r="U105" s="806">
        <f>DATI!N102</f>
        <v>5675.66</v>
      </c>
      <c r="V105" s="806">
        <f>DATI!O102</f>
        <v>303.27999999999997</v>
      </c>
      <c r="W105" s="811">
        <f t="shared" si="1811"/>
        <v>0</v>
      </c>
      <c r="X105" s="812">
        <f>DATI!P102</f>
        <v>122140.91081</v>
      </c>
      <c r="Y105" s="806">
        <f>DATI!Q102</f>
        <v>2067.00216</v>
      </c>
      <c r="Z105" s="810">
        <f>DATI!R102</f>
        <v>1743.1849999999999</v>
      </c>
      <c r="AA105" s="810">
        <f>DATI!U102</f>
        <v>1131.1400000000001</v>
      </c>
      <c r="AB105" s="810">
        <f>DATI!V102</f>
        <v>0</v>
      </c>
      <c r="AC105" s="810">
        <f>DATI!W102</f>
        <v>138941.77181000001</v>
      </c>
      <c r="AD105" s="813">
        <f t="shared" si="1421"/>
        <v>254.56069293343839</v>
      </c>
      <c r="AE105" s="809">
        <f t="shared" si="1812"/>
        <v>2.4743191615873971E-2</v>
      </c>
      <c r="AF105" s="809">
        <f t="shared" si="1813"/>
        <v>2.7448629294037501E-2</v>
      </c>
      <c r="AG105" s="814">
        <f t="shared" si="1422"/>
        <v>0.50320380727982461</v>
      </c>
      <c r="AH105" s="815">
        <f t="shared" si="1814"/>
        <v>137172.53774</v>
      </c>
      <c r="AI105" s="806">
        <f t="shared" si="1815"/>
        <v>375.81517189041097</v>
      </c>
      <c r="AJ105" s="813">
        <f t="shared" si="1423"/>
        <v>251.31920950513916</v>
      </c>
      <c r="AK105" s="808">
        <f t="shared" si="1424"/>
        <v>0.68854577946613471</v>
      </c>
      <c r="AL105" s="809">
        <f t="shared" si="1816"/>
        <v>-5.4530603255317028E-2</v>
      </c>
      <c r="AM105" s="809">
        <f t="shared" si="1817"/>
        <v>-5.2034457342436766E-2</v>
      </c>
      <c r="AN105" s="816">
        <f>DATI!EH102/1000</f>
        <v>0</v>
      </c>
      <c r="AO105" s="817">
        <f>DATI!EI102/1000</f>
        <v>0</v>
      </c>
      <c r="AP105" s="817"/>
      <c r="AQ105" s="817">
        <f>DATI!EK102/1000</f>
        <v>0</v>
      </c>
      <c r="AR105" s="817">
        <f>DATI!EL102/1000</f>
        <v>0</v>
      </c>
      <c r="AS105" s="817"/>
      <c r="AT105" s="817"/>
      <c r="AU105" s="1034"/>
      <c r="AV105" s="1034"/>
      <c r="AW105" s="817"/>
      <c r="AX105" s="1034"/>
      <c r="AY105" s="1034"/>
      <c r="AZ105" s="1034"/>
      <c r="BA105" s="1034"/>
      <c r="BB105" s="818">
        <f>DATI!DE102/1000</f>
        <v>25.047049999999999</v>
      </c>
      <c r="BC105" s="819">
        <f>DATI!DF102/1000</f>
        <v>137.273</v>
      </c>
      <c r="BD105" s="1051">
        <f>DATI!DG102/1000</f>
        <v>4.5834799999999998</v>
      </c>
      <c r="BE105" s="819">
        <f>DATI!DH102/1000</f>
        <v>24024.476649999997</v>
      </c>
      <c r="BF105" s="819">
        <f>DATI!DI102/1000</f>
        <v>49.224800000000002</v>
      </c>
      <c r="BG105" s="819">
        <f>DATI!DJ102/1000</f>
        <v>6170.48999</v>
      </c>
      <c r="BH105" s="819">
        <f>DATI!DK102/1000</f>
        <v>1596.11319</v>
      </c>
      <c r="BI105" s="819">
        <f>DATI!DL102/1000</f>
        <v>9411.5370000000003</v>
      </c>
      <c r="BJ105" s="819">
        <f>DATI!DM102/1000</f>
        <v>67.382199999999997</v>
      </c>
      <c r="BK105" s="819">
        <f>DATI!DN102/1000</f>
        <v>16.322279999999999</v>
      </c>
      <c r="BL105" s="819">
        <f>DATI!DO102/1000</f>
        <v>40.616260000000004</v>
      </c>
      <c r="BM105" s="819">
        <f>DATI!DP102/1000</f>
        <v>9714.491</v>
      </c>
      <c r="BN105" s="819">
        <f>DATI!DQ102/1000</f>
        <v>154.08349999999999</v>
      </c>
      <c r="BO105" s="819">
        <f>DATI!DR102/1000</f>
        <v>2309.3704199999997</v>
      </c>
      <c r="BP105" s="819">
        <f>DATI!DS102/1000</f>
        <v>1103.1120000000001</v>
      </c>
      <c r="BQ105" s="819">
        <f>DATI!DT102/1000</f>
        <v>347.7405</v>
      </c>
      <c r="BR105" s="819">
        <f>DATI!DU102/1000</f>
        <v>22028.853999999999</v>
      </c>
      <c r="BS105" s="819">
        <f>DATI!DV102/1000</f>
        <v>30274.989969999999</v>
      </c>
      <c r="BT105" s="1051">
        <f>DATI!DW102/1000</f>
        <v>2.149</v>
      </c>
      <c r="BU105" s="819">
        <f>DATI!DX102/1000</f>
        <v>97.912909999999997</v>
      </c>
      <c r="BV105" s="820">
        <f>DATI!DY102/1000</f>
        <v>14565.141609999999</v>
      </c>
      <c r="BW105" s="816">
        <f>DATI!DZ102/1000</f>
        <v>2.5684800000000001</v>
      </c>
      <c r="BX105" s="817">
        <f>DATI!EA102/1000</f>
        <v>1.4999999999999999E-2</v>
      </c>
      <c r="BY105" s="817">
        <f>DATI!EB102/1000</f>
        <v>0</v>
      </c>
      <c r="BZ105" s="817">
        <f>DATI!EC102/1000</f>
        <v>1.97</v>
      </c>
      <c r="CA105" s="817">
        <f>DATI!ED102/1000</f>
        <v>5.0000000000000001E-3</v>
      </c>
      <c r="CB105" s="817">
        <f>DATI!EE102/1000</f>
        <v>0</v>
      </c>
      <c r="CC105" s="817">
        <f>DATI!EF102/1000</f>
        <v>2.5000000000000001E-2</v>
      </c>
      <c r="CD105" s="821">
        <f>DATI!EG102/1000</f>
        <v>0</v>
      </c>
      <c r="CE105" s="816">
        <f t="shared" si="1673"/>
        <v>4.5889686887378392E-2</v>
      </c>
      <c r="CF105" s="817">
        <f t="shared" si="1674"/>
        <v>0.25150327036880965</v>
      </c>
      <c r="CG105" s="817">
        <f t="shared" si="1675"/>
        <v>8.3975742474487452E-3</v>
      </c>
      <c r="CH105" s="817">
        <f t="shared" si="1676"/>
        <v>44.016189974533262</v>
      </c>
      <c r="CI105" s="817">
        <f t="shared" si="1677"/>
        <v>9.0186695003755896E-2</v>
      </c>
      <c r="CJ105" s="817">
        <f t="shared" si="1678"/>
        <v>11.305197761125667</v>
      </c>
      <c r="CK105" s="817">
        <f t="shared" si="1679"/>
        <v>2.924301844964365</v>
      </c>
      <c r="CL105" s="817">
        <f t="shared" si="1680"/>
        <v>17.243247650281234</v>
      </c>
      <c r="CM105" s="817">
        <f t="shared" si="1681"/>
        <v>0.1234535827485755</v>
      </c>
      <c r="CN105" s="817">
        <f t="shared" si="1682"/>
        <v>2.9904692108975648E-2</v>
      </c>
      <c r="CO105" s="817">
        <f t="shared" si="1683"/>
        <v>7.4414649786555764E-2</v>
      </c>
      <c r="CP105" s="817">
        <f t="shared" si="1684"/>
        <v>17.798301606786243</v>
      </c>
      <c r="CQ105" s="817">
        <f t="shared" si="1685"/>
        <v>0.28230244957036332</v>
      </c>
      <c r="CR105" s="817">
        <f t="shared" si="1686"/>
        <v>4.2310885106538905</v>
      </c>
      <c r="CS105" s="817">
        <f t="shared" si="1687"/>
        <v>2.0210549458602811</v>
      </c>
      <c r="CT105" s="817">
        <f t="shared" si="1688"/>
        <v>0.637109067257837</v>
      </c>
      <c r="CU105" s="817">
        <f t="shared" si="1689"/>
        <v>40.359931111558964</v>
      </c>
      <c r="CV105" s="817">
        <f t="shared" si="1690"/>
        <v>55.468001630604057</v>
      </c>
      <c r="CW105" s="817">
        <f t="shared" si="1691"/>
        <v>3.9372675473150001E-3</v>
      </c>
      <c r="CX105" s="817">
        <f t="shared" si="1692"/>
        <v>0.17939009911874096</v>
      </c>
      <c r="CY105" s="821">
        <f t="shared" si="1693"/>
        <v>26.685369652443157</v>
      </c>
      <c r="CZ105" s="805">
        <f>DATI!AA102</f>
        <v>273252.88454999996</v>
      </c>
      <c r="DA105" s="806">
        <f t="shared" si="1694"/>
        <v>748.63803986301355</v>
      </c>
      <c r="DB105" s="813">
        <f t="shared" si="1425"/>
        <v>500.63737298693678</v>
      </c>
      <c r="DC105" s="808">
        <f t="shared" si="1695"/>
        <v>1.3716092410601008</v>
      </c>
      <c r="DD105" s="822">
        <f t="shared" si="1836"/>
        <v>-1.86070574045533E-2</v>
      </c>
      <c r="DE105" s="823">
        <f t="shared" si="1696"/>
        <v>-1.6016069276303484E-2</v>
      </c>
      <c r="DF105" s="806">
        <f t="shared" si="1837"/>
        <v>-5180.8321500000311</v>
      </c>
      <c r="DG105" s="824">
        <f t="shared" si="1838"/>
        <v>-8.1487538543115647</v>
      </c>
      <c r="DH105" s="825">
        <f t="shared" si="1818"/>
        <v>6.0037480014063935E-2</v>
      </c>
      <c r="DI105" s="826">
        <f>DATI!AB102+DATI!AG102</f>
        <v>126678.26249932044</v>
      </c>
      <c r="DJ105" s="806">
        <f t="shared" si="1819"/>
        <v>347.06373287485053</v>
      </c>
      <c r="DK105" s="827">
        <f t="shared" si="1426"/>
        <v>232.09223447595397</v>
      </c>
      <c r="DL105" s="828">
        <f t="shared" si="1427"/>
        <v>0.63586913555055879</v>
      </c>
      <c r="DM105" s="829">
        <f t="shared" si="1839"/>
        <v>0.46359350499789798</v>
      </c>
      <c r="DN105" s="830">
        <f t="shared" si="1840"/>
        <v>4.1754736991295435E-2</v>
      </c>
      <c r="DO105" s="830">
        <f t="shared" si="1841"/>
        <v>1.9000000000000017E-2</v>
      </c>
      <c r="DP105" s="830">
        <f t="shared" si="1842"/>
        <v>2.2370746798632962E-2</v>
      </c>
      <c r="DQ105" s="830">
        <f t="shared" si="1843"/>
        <v>2.5069920954725409E-2</v>
      </c>
      <c r="DR105" s="831">
        <f t="shared" si="1844"/>
        <v>2771.8783466143359</v>
      </c>
      <c r="DS105" s="831">
        <f t="shared" si="1845"/>
        <v>5.6762313024447337</v>
      </c>
      <c r="DT105" s="832">
        <f t="shared" si="1820"/>
        <v>4.4588835371791126E-2</v>
      </c>
      <c r="DU105" s="833" t="str">
        <f>DATI!AI102</f>
        <v>18/20</v>
      </c>
      <c r="DV105" s="832">
        <f>DATI!AJ102/DATI!AK102</f>
        <v>0.98195249087059577</v>
      </c>
      <c r="DW105" s="834">
        <f>DATI!AB102</f>
        <v>122153.81081</v>
      </c>
      <c r="DX105" s="806">
        <f t="shared" si="1697"/>
        <v>334.66797482191782</v>
      </c>
      <c r="DY105" s="835">
        <f t="shared" si="1428"/>
        <v>223.80280832157712</v>
      </c>
      <c r="DZ105" s="808">
        <f t="shared" si="1429"/>
        <v>0.613158378963225</v>
      </c>
      <c r="EA105" s="829">
        <f t="shared" si="1846"/>
        <v>0.44703575960841585</v>
      </c>
      <c r="EB105" s="825">
        <f t="shared" si="1847"/>
        <v>3.7130803436587999E-2</v>
      </c>
      <c r="EC105" s="836">
        <f t="shared" si="1848"/>
        <v>146574.62205067952</v>
      </c>
      <c r="ED105" s="837">
        <f t="shared" si="1698"/>
        <v>401.57430698816307</v>
      </c>
      <c r="EE105" s="838">
        <f t="shared" si="1430"/>
        <v>268.54513851098284</v>
      </c>
      <c r="EF105" s="839">
        <f t="shared" si="1431"/>
        <v>0.73574010550954205</v>
      </c>
      <c r="EG105" s="840">
        <f t="shared" si="1699"/>
        <v>-5.1464749734034261E-2</v>
      </c>
      <c r="EH105" s="840">
        <f t="shared" si="1700"/>
        <v>-4.8960509621846296E-2</v>
      </c>
      <c r="EI105" s="822">
        <f t="shared" si="1701"/>
        <v>0.53640649500210202</v>
      </c>
      <c r="EJ105" s="841">
        <f t="shared" si="1702"/>
        <v>-7952.710496614367</v>
      </c>
      <c r="EK105" s="841">
        <f t="shared" si="1703"/>
        <v>-13.82498515675627</v>
      </c>
      <c r="EL105" s="805">
        <f>DATI!AD102</f>
        <v>133237.94</v>
      </c>
      <c r="EM105" s="806">
        <f t="shared" si="1704"/>
        <v>365.03545205479452</v>
      </c>
      <c r="EN105" s="835">
        <f t="shared" si="1432"/>
        <v>244.11047800516664</v>
      </c>
      <c r="EO105" s="808">
        <f t="shared" si="1705"/>
        <v>0.66879583015114152</v>
      </c>
      <c r="EP105" s="822">
        <f t="shared" si="1849"/>
        <v>-5.5767178917821021E-2</v>
      </c>
      <c r="EQ105" s="823">
        <f t="shared" si="1850"/>
        <v>-5.3274297704249657E-2</v>
      </c>
      <c r="ER105" s="822">
        <f t="shared" si="1821"/>
        <v>9.4608816030917378E-2</v>
      </c>
      <c r="ES105" s="806">
        <f t="shared" si="1851"/>
        <v>-7869.1440000000002</v>
      </c>
      <c r="ET105" s="822">
        <f t="shared" si="1706"/>
        <v>0.48759939065023872</v>
      </c>
      <c r="EU105" s="824">
        <f t="shared" si="1852"/>
        <v>-13.73662323357027</v>
      </c>
      <c r="EV105" s="805">
        <f>DATI!AE102</f>
        <v>11882.193740000001</v>
      </c>
      <c r="EW105" s="806">
        <f t="shared" si="1707"/>
        <v>32.553955452054794</v>
      </c>
      <c r="EX105" s="835">
        <f t="shared" si="1433"/>
        <v>21.76983518074055</v>
      </c>
      <c r="EY105" s="808">
        <f t="shared" si="1434"/>
        <v>5.9643384056823422E-2</v>
      </c>
      <c r="EZ105" s="822">
        <f t="shared" si="1853"/>
        <v>2.1306532481908884E-2</v>
      </c>
      <c r="FA105" s="823">
        <f t="shared" si="1854"/>
        <v>2.4002896992098132E-2</v>
      </c>
      <c r="FB105" s="806">
        <f t="shared" si="1855"/>
        <v>247.88673999999992</v>
      </c>
      <c r="FC105" s="824">
        <f t="shared" si="1856"/>
        <v>0.51029065729518308</v>
      </c>
      <c r="FD105" s="806">
        <f>DATI!AG102</f>
        <v>4524.4516893204454</v>
      </c>
      <c r="FE105" s="822">
        <f t="shared" si="1708"/>
        <v>1.6557745389482098E-2</v>
      </c>
      <c r="FF105" s="806">
        <f t="shared" si="1857"/>
        <v>7357.7420506795552</v>
      </c>
      <c r="FG105" s="822">
        <f t="shared" si="1822"/>
        <v>1.348040902636367E-2</v>
      </c>
      <c r="FH105" s="805">
        <f>DATI!AF102</f>
        <v>5978.94</v>
      </c>
      <c r="FI105" s="806">
        <f t="shared" si="1823"/>
        <v>16.380657534246573</v>
      </c>
      <c r="FJ105" s="830">
        <f t="shared" si="1709"/>
        <v>2.1880610738460364E-2</v>
      </c>
      <c r="FK105" s="830">
        <f t="shared" si="1824"/>
        <v>5.2871255745152904E-2</v>
      </c>
      <c r="FL105" s="842">
        <f>DATI!AL102</f>
        <v>3176.1290851514041</v>
      </c>
      <c r="FM105" s="843" t="str">
        <f>DATI!AM102</f>
        <v>17/20</v>
      </c>
      <c r="FN105" s="844">
        <f>DATI!AN102/DATI!AO102</f>
        <v>0.9685897500225793</v>
      </c>
      <c r="FO105" s="809">
        <f t="shared" si="1825"/>
        <v>0.53121942771651898</v>
      </c>
      <c r="FP105" s="845">
        <f t="shared" si="1710"/>
        <v>1.1623405514572836E-2</v>
      </c>
      <c r="FQ105" s="809">
        <f t="shared" si="1826"/>
        <v>0.10732195382736739</v>
      </c>
      <c r="FR105" s="805">
        <f>DATI!AP102</f>
        <v>2081.6781600000004</v>
      </c>
      <c r="FS105" s="842">
        <f>DATI!AQ102</f>
        <v>4.3359999999999994</v>
      </c>
      <c r="FT105" s="842">
        <f>DATI!AR102</f>
        <v>1743.1849999999999</v>
      </c>
      <c r="FU105" s="818">
        <f>DATI!AS102/1000</f>
        <v>27.867049999999999</v>
      </c>
      <c r="FV105" s="819">
        <f>DATI!AT102/1000</f>
        <v>138.03899999999999</v>
      </c>
      <c r="FW105" s="819">
        <f>DATI!AU102/1000</f>
        <v>4.5834799999999998</v>
      </c>
      <c r="FX105" s="819">
        <f>DATI!AV102/1000</f>
        <v>24024.476649999997</v>
      </c>
      <c r="FY105" s="819">
        <f>DATI!AW102/1000</f>
        <v>49.245800000000003</v>
      </c>
      <c r="FZ105" s="819">
        <f>DATI!AX102/1000</f>
        <v>6170.48999</v>
      </c>
      <c r="GA105" s="819">
        <f>DATI!AY102/1000</f>
        <v>1603.5131899999999</v>
      </c>
      <c r="GB105" s="819">
        <f>DATI!AZ102/1000</f>
        <v>9411.5370000000003</v>
      </c>
      <c r="GC105" s="819">
        <f>DATI!BA102/1000</f>
        <v>67.382199999999997</v>
      </c>
      <c r="GD105" s="819">
        <f>DATI!BB102/1000</f>
        <v>18.172279999999997</v>
      </c>
      <c r="GE105" s="819">
        <f>DATI!BC102/1000</f>
        <v>40.616260000000004</v>
      </c>
      <c r="GF105" s="819">
        <f>DATI!BD102/1000</f>
        <v>9714.491</v>
      </c>
      <c r="GG105" s="819">
        <f>DATI!BE102/1000</f>
        <v>154.08349999999999</v>
      </c>
      <c r="GH105" s="819">
        <f>DATI!BF102/1000</f>
        <v>2309.3704199999997</v>
      </c>
      <c r="GI105" s="819">
        <f>DATI!BG102/1000</f>
        <v>4.2999999999999997E-2</v>
      </c>
      <c r="GJ105" s="819">
        <f>DATI!BH102/1000</f>
        <v>1103.1120000000001</v>
      </c>
      <c r="GK105" s="819">
        <f>DATI!BI102/1000</f>
        <v>347.7405</v>
      </c>
      <c r="GL105" s="819">
        <f>DATI!BJ102/1000</f>
        <v>22028.853999999999</v>
      </c>
      <c r="GM105" s="819">
        <f>DATI!BK102/1000</f>
        <v>30274.989969999999</v>
      </c>
      <c r="GN105" s="819">
        <f>DATI!BL102/1000</f>
        <v>2.149</v>
      </c>
      <c r="GO105" s="819">
        <f>DATI!BM102/1000</f>
        <v>97.912909999999997</v>
      </c>
      <c r="GP105" s="820">
        <f>DATI!BN102/1000</f>
        <v>14565.141609999999</v>
      </c>
      <c r="GQ105" s="816">
        <f>DATI!BO102/1000</f>
        <v>2.5684800000000001</v>
      </c>
      <c r="GR105" s="817">
        <f>DATI!BP102/1000</f>
        <v>1.4999999999999999E-2</v>
      </c>
      <c r="GS105" s="817">
        <f>DATI!BQ102/1000</f>
        <v>0</v>
      </c>
      <c r="GT105" s="817">
        <f>DATI!BR102/1000</f>
        <v>1.97</v>
      </c>
      <c r="GU105" s="817">
        <f>DATI!BS102/1000</f>
        <v>5.0000000000000001E-3</v>
      </c>
      <c r="GV105" s="817">
        <f>DATI!BT102/1000</f>
        <v>0</v>
      </c>
      <c r="GW105" s="817">
        <f>DATI!BU102/1000</f>
        <v>2.5000000000000001E-2</v>
      </c>
      <c r="GX105" s="821">
        <f>DATI!BV102/1000</f>
        <v>0</v>
      </c>
      <c r="GY105" s="816">
        <f t="shared" si="1715"/>
        <v>5.1056319964822926E-2</v>
      </c>
      <c r="GZ105" s="817">
        <f t="shared" si="1716"/>
        <v>0.25290668914090986</v>
      </c>
      <c r="HA105" s="817">
        <f t="shared" si="1717"/>
        <v>8.3975742474487452E-3</v>
      </c>
      <c r="HB105" s="817">
        <f t="shared" si="1718"/>
        <v>44.016189974533262</v>
      </c>
      <c r="HC105" s="817">
        <f t="shared" si="1719"/>
        <v>9.0225169930928356E-2</v>
      </c>
      <c r="HD105" s="817">
        <f t="shared" si="1720"/>
        <v>11.305197761125667</v>
      </c>
      <c r="HE105" s="817">
        <f t="shared" si="1721"/>
        <v>2.9378596764441838</v>
      </c>
      <c r="HF105" s="817">
        <f t="shared" si="1722"/>
        <v>17.243247650281234</v>
      </c>
      <c r="HG105" s="817">
        <f t="shared" si="1723"/>
        <v>0.1234535827485755</v>
      </c>
      <c r="HH105" s="817">
        <f t="shared" si="1724"/>
        <v>3.3294149978930397E-2</v>
      </c>
      <c r="HI105" s="817">
        <f t="shared" si="1725"/>
        <v>7.4414649786555764E-2</v>
      </c>
      <c r="HJ105" s="817">
        <f t="shared" si="1726"/>
        <v>17.798301606786243</v>
      </c>
      <c r="HK105" s="817">
        <f t="shared" si="1727"/>
        <v>0.28230244957036332</v>
      </c>
      <c r="HL105" s="817">
        <f t="shared" si="1728"/>
        <v>4.2310885106538905</v>
      </c>
      <c r="HM105" s="817">
        <f t="shared" si="1729"/>
        <v>7.8781993734083292E-5</v>
      </c>
      <c r="HN105" s="817">
        <f t="shared" si="1730"/>
        <v>2.0210549458602811</v>
      </c>
      <c r="HO105" s="817">
        <f t="shared" si="1731"/>
        <v>0.637109067257837</v>
      </c>
      <c r="HP105" s="817">
        <f t="shared" si="1732"/>
        <v>40.359931111558964</v>
      </c>
      <c r="HQ105" s="817">
        <f t="shared" si="1733"/>
        <v>55.468001630604057</v>
      </c>
      <c r="HR105" s="817">
        <f t="shared" si="1734"/>
        <v>3.9372675473150001E-3</v>
      </c>
      <c r="HS105" s="817">
        <f t="shared" si="1735"/>
        <v>0.17939009911874096</v>
      </c>
      <c r="HT105" s="821">
        <f t="shared" si="1736"/>
        <v>26.685369652443157</v>
      </c>
      <c r="HU105" s="846">
        <f t="shared" si="1827"/>
        <v>146574.62205067946</v>
      </c>
      <c r="HV105" s="847">
        <f t="shared" si="1858"/>
        <v>137172.53773999997</v>
      </c>
      <c r="HW105" s="848">
        <f t="shared" si="1859"/>
        <v>114.08</v>
      </c>
      <c r="HX105" s="849">
        <f>DATI!CQ102</f>
        <v>114.08</v>
      </c>
      <c r="HY105" s="849">
        <f>DATI!CT102</f>
        <v>0</v>
      </c>
      <c r="HZ105" s="850">
        <f t="shared" si="1737"/>
        <v>-0.70284547339466752</v>
      </c>
      <c r="IA105" s="850">
        <f t="shared" si="1738"/>
        <v>4.1748873095290447E-4</v>
      </c>
      <c r="IB105" s="822">
        <f t="shared" si="1739"/>
        <v>7.7830662910088107E-4</v>
      </c>
      <c r="IC105" s="849">
        <f>DATI!CV102</f>
        <v>17891.18295792977</v>
      </c>
      <c r="ID105" s="851">
        <f t="shared" si="1828"/>
        <v>18005.262957929772</v>
      </c>
      <c r="IE105" s="852">
        <f t="shared" si="1740"/>
        <v>6.5892307001923556E-2</v>
      </c>
      <c r="IF105" s="852">
        <f t="shared" si="1741"/>
        <v>0.12284024823686254</v>
      </c>
      <c r="IG105" s="848">
        <f t="shared" si="1860"/>
        <v>114.08</v>
      </c>
      <c r="IH105" s="830">
        <f t="shared" si="1435"/>
        <v>4.131622159891786E-4</v>
      </c>
      <c r="II105" s="849">
        <f>DATI!CX102</f>
        <v>114.08</v>
      </c>
      <c r="IJ105" s="849">
        <f>DATI!DA102</f>
        <v>0</v>
      </c>
      <c r="IK105" s="854">
        <f>DATI!CS102</f>
        <v>105118.97205067948</v>
      </c>
      <c r="IL105" s="834">
        <f t="shared" si="1829"/>
        <v>74176.835944920575</v>
      </c>
      <c r="IM105" s="834">
        <f t="shared" si="1830"/>
        <v>14145.94632017328</v>
      </c>
      <c r="IN105" s="822">
        <f t="shared" si="1743"/>
        <v>0.2714585650836841</v>
      </c>
      <c r="IO105" s="822">
        <f t="shared" si="1744"/>
        <v>0.50606875124176187</v>
      </c>
      <c r="IP105" s="848">
        <f t="shared" si="1831"/>
        <v>64774.751634241067</v>
      </c>
      <c r="IQ105" s="830">
        <f t="shared" si="1436"/>
        <v>0.23459396849010963</v>
      </c>
      <c r="IR105" s="849">
        <f>DATI!CZ102</f>
        <v>95716.887739999976</v>
      </c>
      <c r="IS105" s="834">
        <f t="shared" si="1861"/>
        <v>72283.706105758902</v>
      </c>
      <c r="IT105" s="854">
        <f>DATI!CR102</f>
        <v>41341.57</v>
      </c>
      <c r="IU105" s="855">
        <f>DATI!CU102</f>
        <v>30942.136105758906</v>
      </c>
      <c r="IV105" s="822">
        <f t="shared" si="1746"/>
        <v>-2.706459741519171E-2</v>
      </c>
      <c r="IW105" s="830">
        <f t="shared" si="1747"/>
        <v>0.26453044118746488</v>
      </c>
      <c r="IX105" s="822">
        <f t="shared" si="1748"/>
        <v>0.49315294212913729</v>
      </c>
      <c r="IY105" s="854">
        <f>DATI!CW102</f>
        <v>42139.706666817525</v>
      </c>
      <c r="IZ105" s="856">
        <f t="shared" si="1832"/>
        <v>114423.41277257643</v>
      </c>
      <c r="JA105" s="857">
        <f t="shared" si="1749"/>
        <v>0.41874548904035147</v>
      </c>
      <c r="JB105" s="857">
        <f t="shared" si="1750"/>
        <v>0.78064955018620841</v>
      </c>
      <c r="JC105" s="858">
        <f t="shared" si="1862"/>
        <v>72283.706105758902</v>
      </c>
      <c r="JD105" s="830">
        <f t="shared" si="1437"/>
        <v>0.2617890620140767</v>
      </c>
      <c r="JE105" s="849">
        <f>DATI!CY102</f>
        <v>41341.57</v>
      </c>
      <c r="JF105" s="849">
        <f>DATI!DB102</f>
        <v>30942.136105758906</v>
      </c>
      <c r="JG105" s="826">
        <f t="shared" si="1753"/>
        <v>123586.62783441987</v>
      </c>
      <c r="JH105" s="808">
        <f t="shared" si="1438"/>
        <v>226.42792882948254</v>
      </c>
      <c r="JI105" s="829">
        <f t="shared" si="1754"/>
        <v>0.45227931642129077</v>
      </c>
      <c r="JJ105" s="843" t="str">
        <f>DATI!CN102</f>
        <v>9/16</v>
      </c>
      <c r="JK105" s="844">
        <f>DATI!CO102/DATI!CP102</f>
        <v>0.91210936109585505</v>
      </c>
      <c r="JL105" s="859">
        <f t="shared" si="1833"/>
        <v>1.9312997687749994E-2</v>
      </c>
      <c r="JM105" s="860">
        <f t="shared" si="1755"/>
        <v>3.8639013433312303E-2</v>
      </c>
      <c r="JN105" s="861">
        <f t="shared" si="1756"/>
        <v>195870.33394017877</v>
      </c>
      <c r="JO105" s="834">
        <f t="shared" si="1757"/>
        <v>238010.04060699628</v>
      </c>
      <c r="JP105" s="829">
        <f t="shared" si="1758"/>
        <v>0.71680975760875565</v>
      </c>
      <c r="JQ105" s="830">
        <f t="shared" si="1759"/>
        <v>1.4525993482931931E-2</v>
      </c>
      <c r="JR105" s="862">
        <f t="shared" si="1760"/>
        <v>0.87102480546164218</v>
      </c>
      <c r="JS105" s="825">
        <f t="shared" si="1761"/>
        <v>2.3785905812756414E-2</v>
      </c>
      <c r="JT105" s="818">
        <f>DATI!BW102</f>
        <v>23356.948632517324</v>
      </c>
      <c r="JU105" s="819">
        <f>DATI!BX102</f>
        <v>18942.705073158475</v>
      </c>
      <c r="JV105" s="819">
        <f>DATI!BY102</f>
        <v>9243.8662149957054</v>
      </c>
      <c r="JW105" s="819">
        <f>DATI!BZ102</f>
        <v>22028.853999999999</v>
      </c>
      <c r="JX105" s="819">
        <f>DATI!CA102</f>
        <v>30274.989969999999</v>
      </c>
      <c r="JY105" s="819">
        <f>DATI!CB102</f>
        <v>6113.1704678475635</v>
      </c>
      <c r="JZ105" s="819">
        <f>DATI!CC102</f>
        <v>1969.9321955657783</v>
      </c>
      <c r="KA105" s="819">
        <f>DATI!CD102</f>
        <v>50.816902407353744</v>
      </c>
      <c r="KB105" s="819">
        <f>DATI!CE102</f>
        <v>2078.4333229403187</v>
      </c>
      <c r="KC105" s="819">
        <f>DATI!CF102</f>
        <v>0</v>
      </c>
      <c r="KD105" s="819">
        <f>DATI!CG102</f>
        <v>189.90197000000001</v>
      </c>
      <c r="KE105" s="819">
        <f>DATI!CH102</f>
        <v>27.309709531521801</v>
      </c>
      <c r="KF105" s="819">
        <f>DATI!CI102</f>
        <v>17.808834746608735</v>
      </c>
      <c r="KG105" s="819">
        <f>DATI!CJ102</f>
        <v>66.034557285213467</v>
      </c>
      <c r="KH105" s="819">
        <f>DATI!CK102</f>
        <v>992.80077369976038</v>
      </c>
      <c r="KI105" s="819">
        <f>DATI!CL102</f>
        <v>722.37640525242307</v>
      </c>
      <c r="KJ105" s="863">
        <f t="shared" si="1439"/>
        <v>42.793185600332208</v>
      </c>
      <c r="KK105" s="864">
        <f t="shared" si="1763"/>
        <v>-5.2272113962619025E-3</v>
      </c>
      <c r="KL105" s="865">
        <f t="shared" si="1440"/>
        <v>34.705676101864157</v>
      </c>
      <c r="KM105" s="864">
        <f t="shared" si="1764"/>
        <v>1.2437622175281979E-2</v>
      </c>
      <c r="KN105" s="865">
        <f t="shared" si="1441"/>
        <v>16.936051400662695</v>
      </c>
      <c r="KO105" s="864">
        <f t="shared" si="1765"/>
        <v>7.7478798704227789E-2</v>
      </c>
      <c r="KP105" s="865">
        <f t="shared" si="1442"/>
        <v>40.359931111558964</v>
      </c>
      <c r="KQ105" s="864">
        <f t="shared" si="1766"/>
        <v>0.10677130790266712</v>
      </c>
      <c r="KR105" s="865">
        <f t="shared" si="1443"/>
        <v>55.468001630604057</v>
      </c>
      <c r="KS105" s="864">
        <f t="shared" si="1767"/>
        <v>-3.1234129922916225E-2</v>
      </c>
      <c r="KT105" s="865">
        <f t="shared" si="1444"/>
        <v>11.200180406822087</v>
      </c>
      <c r="KU105" s="864">
        <f t="shared" si="1768"/>
        <v>-2.1597422751634666E-2</v>
      </c>
      <c r="KV105" s="865">
        <f t="shared" si="1445"/>
        <v>3.609190369479816</v>
      </c>
      <c r="KW105" s="864">
        <f t="shared" si="1769"/>
        <v>-8.4041159753496172E-2</v>
      </c>
      <c r="KX105" s="865">
        <f t="shared" si="1446"/>
        <v>9.3103648535852665E-2</v>
      </c>
      <c r="KY105" s="864">
        <f t="shared" si="1770"/>
        <v>-0.11273157831142536</v>
      </c>
      <c r="KZ105" s="865">
        <f t="shared" si="1447"/>
        <v>3.8079795587114904</v>
      </c>
      <c r="LA105" s="864">
        <f t="shared" si="1771"/>
        <v>5.838077792212867E-3</v>
      </c>
      <c r="LB105" s="866" t="s">
        <v>177</v>
      </c>
      <c r="LC105" s="867" t="s">
        <v>177</v>
      </c>
      <c r="LD105" s="865">
        <f t="shared" si="1448"/>
        <v>0.34792687931697841</v>
      </c>
      <c r="LE105" s="864">
        <f t="shared" si="1772"/>
        <v>-3.2582042958419224E-2</v>
      </c>
      <c r="LF105" s="865">
        <f t="shared" si="1449"/>
        <v>5.0035194539348488E-2</v>
      </c>
      <c r="LG105" s="864">
        <f t="shared" si="1773"/>
        <v>-0.2294091581587506</v>
      </c>
      <c r="LH105" s="865">
        <f t="shared" si="1450"/>
        <v>3.2628267614387307E-2</v>
      </c>
      <c r="LI105" s="864">
        <f t="shared" si="1774"/>
        <v>-6.892243496756903E-2</v>
      </c>
      <c r="LJ105" s="865">
        <f t="shared" si="1451"/>
        <v>0.12098451344829421</v>
      </c>
      <c r="LK105" s="864">
        <f t="shared" si="1775"/>
        <v>-3.9862195512816279E-2</v>
      </c>
      <c r="LL105" s="865">
        <f t="shared" si="1452"/>
        <v>1.818949403088548</v>
      </c>
      <c r="LM105" s="864">
        <f t="shared" si="1776"/>
        <v>5.516413833909093E-2</v>
      </c>
      <c r="LN105" s="865">
        <f t="shared" si="1453"/>
        <v>1.3234942658661861</v>
      </c>
      <c r="LO105" s="868">
        <f t="shared" si="1777"/>
        <v>7.4651704181404072E-2</v>
      </c>
      <c r="LP105" s="869">
        <f t="shared" si="1778"/>
        <v>8.5477409217407388E-2</v>
      </c>
      <c r="LQ105" s="870">
        <f t="shared" si="1779"/>
        <v>6.9322983010239106E-2</v>
      </c>
      <c r="LR105" s="870">
        <f t="shared" si="1780"/>
        <v>3.3828979445976383E-2</v>
      </c>
      <c r="LS105" s="870">
        <f t="shared" si="1781"/>
        <v>8.061709590468806E-2</v>
      </c>
      <c r="LT105" s="870">
        <f t="shared" si="1782"/>
        <v>0.11079476807667611</v>
      </c>
      <c r="LU105" s="870">
        <f t="shared" si="1783"/>
        <v>2.2371842397619676E-2</v>
      </c>
      <c r="LV105" s="870">
        <f t="shared" si="1784"/>
        <v>7.2091908519462278E-3</v>
      </c>
      <c r="LW105" s="870">
        <f t="shared" si="1785"/>
        <v>1.8597023226686282E-4</v>
      </c>
      <c r="LX105" s="871">
        <f t="shared" si="1786"/>
        <v>7.6062630642056619E-3</v>
      </c>
      <c r="LY105" s="872" t="s">
        <v>177</v>
      </c>
      <c r="LZ105" s="871">
        <f t="shared" si="1787"/>
        <v>6.9496785116371438E-4</v>
      </c>
      <c r="MA105" s="871">
        <f t="shared" si="1788"/>
        <v>9.994298715820018E-5</v>
      </c>
      <c r="MB105" s="871">
        <f t="shared" si="1789"/>
        <v>6.5173455628608621E-5</v>
      </c>
      <c r="MC105" s="871">
        <f t="shared" si="1790"/>
        <v>2.4166097054734083E-4</v>
      </c>
      <c r="MD105" s="871">
        <f t="shared" si="1791"/>
        <v>3.6332673132974638E-3</v>
      </c>
      <c r="ME105" s="871">
        <f t="shared" si="1792"/>
        <v>2.6436185895788496E-3</v>
      </c>
      <c r="MF105" s="869">
        <f t="shared" si="1793"/>
        <v>0.1912093325426179</v>
      </c>
      <c r="MG105" s="870">
        <f t="shared" si="1794"/>
        <v>0.15507256750771586</v>
      </c>
      <c r="MH105" s="870">
        <f t="shared" si="1795"/>
        <v>7.5673989650423296E-2</v>
      </c>
      <c r="MI105" s="870">
        <f t="shared" si="1796"/>
        <v>0.18033701817345701</v>
      </c>
      <c r="MJ105" s="870">
        <f t="shared" si="1797"/>
        <v>0.24784318859352006</v>
      </c>
      <c r="MK105" s="870">
        <f t="shared" si="1798"/>
        <v>5.0044860879175417E-2</v>
      </c>
      <c r="ML105" s="870">
        <f t="shared" si="1799"/>
        <v>1.6126653622209483E-2</v>
      </c>
      <c r="MM105" s="870">
        <f t="shared" si="1800"/>
        <v>4.1600750783285159E-4</v>
      </c>
      <c r="MN105" s="871">
        <f t="shared" si="1801"/>
        <v>1.7014887289706807E-2</v>
      </c>
      <c r="MO105" s="872" t="s">
        <v>177</v>
      </c>
      <c r="MP105" s="871">
        <f t="shared" si="1802"/>
        <v>1.5546135543440113E-3</v>
      </c>
      <c r="MQ105" s="871">
        <f t="shared" si="1803"/>
        <v>2.2356821576364705E-4</v>
      </c>
      <c r="MR105" s="871">
        <f t="shared" si="1804"/>
        <v>1.4579025106559209E-4</v>
      </c>
      <c r="MS105" s="871">
        <f t="shared" si="1805"/>
        <v>5.4058532310485732E-4</v>
      </c>
      <c r="MT105" s="871">
        <f t="shared" si="1806"/>
        <v>8.1274646048004068E-3</v>
      </c>
      <c r="MU105" s="871">
        <f t="shared" si="1807"/>
        <v>5.9136624593400444E-3</v>
      </c>
      <c r="MV105" s="826">
        <f t="shared" si="1454"/>
        <v>126426.08913441986</v>
      </c>
      <c r="MW105" s="808">
        <f t="shared" si="1455"/>
        <v>226.42792882948254</v>
      </c>
      <c r="MX105" s="862">
        <f t="shared" si="1456"/>
        <v>0.45787590415166834</v>
      </c>
      <c r="MY105" s="1483"/>
      <c r="MZ105" s="823"/>
      <c r="NA105" s="1480"/>
      <c r="NB105" s="861">
        <f t="shared" si="1834"/>
        <v>195870.33394017877</v>
      </c>
      <c r="NC105" s="834">
        <f t="shared" si="1835"/>
        <v>238010.04060699628</v>
      </c>
      <c r="ND105" s="829">
        <f t="shared" si="1457"/>
        <v>0.70938132203072124</v>
      </c>
      <c r="NE105" s="875">
        <f t="shared" si="1458"/>
        <v>0.86199821007066069</v>
      </c>
    </row>
    <row r="106" spans="1:369" outlineLevel="1" x14ac:dyDescent="0.2">
      <c r="A106" s="876" t="s">
        <v>188</v>
      </c>
      <c r="B106" s="559">
        <f>DATI!D103</f>
        <v>77</v>
      </c>
      <c r="C106" s="1516">
        <f>DATI!F103/DATI!E103</f>
        <v>1</v>
      </c>
      <c r="D106" s="560">
        <f>DATI!G103</f>
        <v>181403</v>
      </c>
      <c r="E106" s="561">
        <f t="shared" si="1808"/>
        <v>1.8074764518807709E-2</v>
      </c>
      <c r="F106" s="1035">
        <f t="shared" si="1660"/>
        <v>-1.8739286915017334E-4</v>
      </c>
      <c r="G106" s="563">
        <f>DATI!H103</f>
        <v>84196.758000000002</v>
      </c>
      <c r="H106" s="564">
        <f t="shared" si="1418"/>
        <v>230.6760493150685</v>
      </c>
      <c r="I106" s="565">
        <f t="shared" si="1419"/>
        <v>464.14203734227107</v>
      </c>
      <c r="J106" s="566">
        <f t="shared" si="1661"/>
        <v>1.271622020115811</v>
      </c>
      <c r="K106" s="567">
        <f t="shared" si="1420"/>
        <v>-6.7679573506253688E-3</v>
      </c>
      <c r="L106" s="567">
        <f t="shared" si="1809"/>
        <v>-6.5817978634610261E-3</v>
      </c>
      <c r="M106" s="567">
        <f t="shared" si="1662"/>
        <v>1.7975230294289182E-2</v>
      </c>
      <c r="N106" s="568">
        <f>DATI!I103</f>
        <v>37740.366999999998</v>
      </c>
      <c r="O106" s="568"/>
      <c r="P106" s="568">
        <f>DATI!J103</f>
        <v>6534.2219999999998</v>
      </c>
      <c r="Q106" s="564">
        <f>DATI!K103</f>
        <v>6511.3010000000004</v>
      </c>
      <c r="R106" s="564">
        <f>DATI!L103</f>
        <v>22.920999999999999</v>
      </c>
      <c r="S106" s="564">
        <f t="shared" si="1810"/>
        <v>-6.3238303482648917E-13</v>
      </c>
      <c r="T106" s="568">
        <f>DATI!M103</f>
        <v>2947.799</v>
      </c>
      <c r="U106" s="564">
        <f>DATI!N103</f>
        <v>2904.4090000000001</v>
      </c>
      <c r="V106" s="564">
        <f>DATI!O103</f>
        <v>43.39</v>
      </c>
      <c r="W106" s="569">
        <f t="shared" si="1811"/>
        <v>-1.2789769243681803E-13</v>
      </c>
      <c r="X106" s="570">
        <f>DATI!P103</f>
        <v>34197.044999999998</v>
      </c>
      <c r="Y106" s="564">
        <f>DATI!Q103</f>
        <v>5921.4949999999999</v>
      </c>
      <c r="Z106" s="568">
        <f>DATI!R103</f>
        <v>1672.5250000000001</v>
      </c>
      <c r="AA106" s="568">
        <f>DATI!U103</f>
        <v>1038.58</v>
      </c>
      <c r="AB106" s="568">
        <f>DATI!V103</f>
        <v>66.22</v>
      </c>
      <c r="AC106" s="568">
        <f>DATI!W103</f>
        <v>46390.080000000002</v>
      </c>
      <c r="AD106" s="565">
        <f t="shared" si="1421"/>
        <v>255.72939808051686</v>
      </c>
      <c r="AE106" s="567">
        <f t="shared" si="1812"/>
        <v>6.8242119210472404E-3</v>
      </c>
      <c r="AF106" s="567">
        <f t="shared" si="1813"/>
        <v>7.0129189612026981E-3</v>
      </c>
      <c r="AG106" s="878">
        <f t="shared" si="1422"/>
        <v>0.55097228327960091</v>
      </c>
      <c r="AH106" s="572">
        <f t="shared" si="1814"/>
        <v>37806.678</v>
      </c>
      <c r="AI106" s="564">
        <f t="shared" si="1815"/>
        <v>103.57993972602739</v>
      </c>
      <c r="AJ106" s="565">
        <f t="shared" si="1423"/>
        <v>208.41263926175421</v>
      </c>
      <c r="AK106" s="566">
        <f t="shared" si="1424"/>
        <v>0.57099353222398408</v>
      </c>
      <c r="AL106" s="567">
        <f t="shared" si="1816"/>
        <v>-2.2952755627747758E-2</v>
      </c>
      <c r="AM106" s="567">
        <f t="shared" si="1817"/>
        <v>-2.2769629624822565E-2</v>
      </c>
      <c r="AN106" s="579">
        <f>DATI!EH103/1000</f>
        <v>0</v>
      </c>
      <c r="AO106" s="580">
        <f>DATI!EI103/1000</f>
        <v>0</v>
      </c>
      <c r="AP106" s="580"/>
      <c r="AQ106" s="580">
        <f>DATI!EK103/1000</f>
        <v>66.22</v>
      </c>
      <c r="AR106" s="580">
        <f>DATI!EL103/1000</f>
        <v>0</v>
      </c>
      <c r="AS106" s="580"/>
      <c r="AT106" s="580"/>
      <c r="AU106" s="1036"/>
      <c r="AV106" s="1036"/>
      <c r="AW106" s="580"/>
      <c r="AX106" s="1036"/>
      <c r="AY106" s="1036"/>
      <c r="AZ106" s="1036"/>
      <c r="BA106" s="1036"/>
      <c r="BB106" s="576">
        <f>DATI!DE103/1000</f>
        <v>47.64</v>
      </c>
      <c r="BC106" s="577">
        <f>DATI!DF103/1000</f>
        <v>305.23599999999999</v>
      </c>
      <c r="BD106" s="574">
        <f>DATI!DG103/1000</f>
        <v>0.158</v>
      </c>
      <c r="BE106" s="577">
        <f>DATI!DH103/1000</f>
        <v>10903.09</v>
      </c>
      <c r="BF106" s="577">
        <f>DATI!DI103/1000</f>
        <v>12.465</v>
      </c>
      <c r="BG106" s="577">
        <f>DATI!DJ103/1000</f>
        <v>2116.1579999999999</v>
      </c>
      <c r="BH106" s="577">
        <f>DATI!DK103/1000</f>
        <v>875.53499999999997</v>
      </c>
      <c r="BI106" s="577">
        <f>DATI!DL103/1000</f>
        <v>2854.92</v>
      </c>
      <c r="BJ106" s="577">
        <f>DATI!DM103/1000</f>
        <v>17.931000000000001</v>
      </c>
      <c r="BK106" s="577">
        <f>DATI!DN103/1000</f>
        <v>4.8609999999999998</v>
      </c>
      <c r="BL106" s="577">
        <f>DATI!DO103/1000</f>
        <v>24.173999999999999</v>
      </c>
      <c r="BM106" s="577">
        <f>DATI!DP103/1000</f>
        <v>1194.8710000000001</v>
      </c>
      <c r="BN106" s="577">
        <f>DATI!DQ103/1000</f>
        <v>2.69</v>
      </c>
      <c r="BO106" s="577">
        <f>DATI!DR103/1000</f>
        <v>995.73199999999997</v>
      </c>
      <c r="BP106" s="577">
        <f>DATI!DS103/1000</f>
        <v>22.78</v>
      </c>
      <c r="BQ106" s="577">
        <f>DATI!DT103/1000</f>
        <v>75.307000000000002</v>
      </c>
      <c r="BR106" s="577">
        <f>DATI!DU103/1000</f>
        <v>774.99400000000003</v>
      </c>
      <c r="BS106" s="577">
        <f>DATI!DV103/1000</f>
        <v>5413.6120000000001</v>
      </c>
      <c r="BT106" s="574">
        <f>DATI!DW103/1000</f>
        <v>0</v>
      </c>
      <c r="BU106" s="577">
        <f>DATI!DX103/1000</f>
        <v>65.477000000000004</v>
      </c>
      <c r="BV106" s="578">
        <f>DATI!DY103/1000</f>
        <v>8489.4140000000007</v>
      </c>
      <c r="BW106" s="579">
        <f>DATI!DZ103/1000</f>
        <v>0.158</v>
      </c>
      <c r="BX106" s="580">
        <f>DATI!EA103/1000</f>
        <v>0</v>
      </c>
      <c r="BY106" s="580">
        <f>DATI!EB103/1000</f>
        <v>0</v>
      </c>
      <c r="BZ106" s="580">
        <f>DATI!EC103/1000</f>
        <v>0</v>
      </c>
      <c r="CA106" s="580">
        <f>DATI!ED103/1000</f>
        <v>0</v>
      </c>
      <c r="CB106" s="580">
        <f>DATI!EE103/1000</f>
        <v>0</v>
      </c>
      <c r="CC106" s="580">
        <f>DATI!EF103/1000</f>
        <v>0</v>
      </c>
      <c r="CD106" s="581">
        <f>DATI!EG103/1000</f>
        <v>0</v>
      </c>
      <c r="CE106" s="579">
        <f t="shared" si="1673"/>
        <v>0.26261969206683461</v>
      </c>
      <c r="CF106" s="580">
        <f t="shared" si="1674"/>
        <v>1.6826403091459348</v>
      </c>
      <c r="CG106" s="580">
        <f t="shared" si="1675"/>
        <v>8.7098890316036665E-4</v>
      </c>
      <c r="CH106" s="580">
        <f t="shared" si="1676"/>
        <v>60.104243038979511</v>
      </c>
      <c r="CI106" s="580">
        <f t="shared" si="1677"/>
        <v>6.8714409353759304E-2</v>
      </c>
      <c r="CJ106" s="580">
        <f t="shared" si="1678"/>
        <v>11.66550718565845</v>
      </c>
      <c r="CK106" s="580">
        <f t="shared" si="1679"/>
        <v>4.8264637299272888</v>
      </c>
      <c r="CL106" s="580">
        <f t="shared" si="1680"/>
        <v>15.73799771778857</v>
      </c>
      <c r="CM106" s="580">
        <f t="shared" si="1681"/>
        <v>9.8846215332712248E-2</v>
      </c>
      <c r="CN106" s="580">
        <f t="shared" si="1682"/>
        <v>2.6796690242167992E-2</v>
      </c>
      <c r="CO106" s="580">
        <f t="shared" si="1683"/>
        <v>0.1332613021835361</v>
      </c>
      <c r="CP106" s="580">
        <f t="shared" si="1684"/>
        <v>6.5868315297982942</v>
      </c>
      <c r="CQ106" s="580">
        <f t="shared" si="1685"/>
        <v>1.4828861705704978E-2</v>
      </c>
      <c r="CR106" s="580">
        <f t="shared" si="1686"/>
        <v>5.489060269124546</v>
      </c>
      <c r="CS106" s="580">
        <f t="shared" si="1687"/>
        <v>0.12557675451894401</v>
      </c>
      <c r="CT106" s="580">
        <f t="shared" si="1688"/>
        <v>0.41513646411580846</v>
      </c>
      <c r="CU106" s="580">
        <f t="shared" si="1689"/>
        <v>4.2722226203535776</v>
      </c>
      <c r="CV106" s="580">
        <f t="shared" si="1690"/>
        <v>29.843012519087335</v>
      </c>
      <c r="CW106" s="580">
        <f t="shared" si="1691"/>
        <v>0</v>
      </c>
      <c r="CX106" s="580">
        <f t="shared" si="1692"/>
        <v>0.36094772412804643</v>
      </c>
      <c r="CY106" s="581">
        <f t="shared" si="1693"/>
        <v>46.798641698318107</v>
      </c>
      <c r="CZ106" s="563">
        <f>DATI!AA103</f>
        <v>81469.048999999999</v>
      </c>
      <c r="DA106" s="564">
        <f t="shared" si="1694"/>
        <v>223.20287397260273</v>
      </c>
      <c r="DB106" s="565">
        <f t="shared" si="1425"/>
        <v>449.1053014558745</v>
      </c>
      <c r="DC106" s="566">
        <f t="shared" si="1695"/>
        <v>1.230425483440752</v>
      </c>
      <c r="DD106" s="582">
        <f t="shared" si="1836"/>
        <v>-7.9006227039777333E-3</v>
      </c>
      <c r="DE106" s="583">
        <f t="shared" si="1696"/>
        <v>-7.7146755100058412E-3</v>
      </c>
      <c r="DF106" s="564">
        <f t="shared" si="1837"/>
        <v>-648.78200000000652</v>
      </c>
      <c r="DG106" s="584">
        <f t="shared" si="1838"/>
        <v>-3.491638528803378</v>
      </c>
      <c r="DH106" s="585">
        <f t="shared" si="1818"/>
        <v>1.7899889361304443E-2</v>
      </c>
      <c r="DI106" s="586">
        <f>DATI!AB103+DATI!AG103</f>
        <v>38129.603749558089</v>
      </c>
      <c r="DJ106" s="564">
        <f t="shared" si="1819"/>
        <v>104.46466780700847</v>
      </c>
      <c r="DK106" s="587">
        <f t="shared" si="1426"/>
        <v>210.19279587194308</v>
      </c>
      <c r="DL106" s="588">
        <f t="shared" si="1427"/>
        <v>0.57587067362176192</v>
      </c>
      <c r="DM106" s="589">
        <f t="shared" si="1839"/>
        <v>0.4680256394002843</v>
      </c>
      <c r="DN106" s="590">
        <f t="shared" si="1840"/>
        <v>4.6562910385192571E-3</v>
      </c>
      <c r="DO106" s="590">
        <f t="shared" si="1841"/>
        <v>2.0000000000000018E-3</v>
      </c>
      <c r="DP106" s="590">
        <f t="shared" si="1842"/>
        <v>-3.2811192641537747E-3</v>
      </c>
      <c r="DQ106" s="590">
        <f t="shared" si="1843"/>
        <v>-3.0943062459289519E-3</v>
      </c>
      <c r="DR106" s="591">
        <f t="shared" si="1844"/>
        <v>-125.51962224781164</v>
      </c>
      <c r="DS106" s="591">
        <f t="shared" si="1845"/>
        <v>-0.65241966736752488</v>
      </c>
      <c r="DT106" s="592">
        <f t="shared" si="1820"/>
        <v>1.3421044706780658E-2</v>
      </c>
      <c r="DU106" s="593" t="str">
        <f>DATI!AI103</f>
        <v>4/5</v>
      </c>
      <c r="DV106" s="592">
        <f>DATI!AJ103/DATI!AK103</f>
        <v>0.99649216081118763</v>
      </c>
      <c r="DW106" s="594">
        <f>DATI!AB103</f>
        <v>34246.661</v>
      </c>
      <c r="DX106" s="564">
        <f t="shared" si="1697"/>
        <v>93.826468493150685</v>
      </c>
      <c r="DY106" s="595">
        <f t="shared" si="1428"/>
        <v>188.78773228667663</v>
      </c>
      <c r="DZ106" s="566">
        <f t="shared" si="1429"/>
        <v>0.51722666379911397</v>
      </c>
      <c r="EA106" s="589">
        <f t="shared" si="1846"/>
        <v>0.42036406979538943</v>
      </c>
      <c r="EB106" s="585">
        <f t="shared" si="1847"/>
        <v>2.5642414034685087E-3</v>
      </c>
      <c r="EC106" s="596">
        <f t="shared" si="1848"/>
        <v>43339.44525044191</v>
      </c>
      <c r="ED106" s="597">
        <f t="shared" si="1698"/>
        <v>118.73820616559428</v>
      </c>
      <c r="EE106" s="598">
        <f t="shared" si="1430"/>
        <v>238.91250558393142</v>
      </c>
      <c r="EF106" s="599">
        <f t="shared" si="1431"/>
        <v>0.65455480981899017</v>
      </c>
      <c r="EG106" s="600">
        <f t="shared" si="1699"/>
        <v>-1.1929550318408795E-2</v>
      </c>
      <c r="EH106" s="600">
        <f t="shared" si="1700"/>
        <v>-1.1744358258248865E-2</v>
      </c>
      <c r="EI106" s="582">
        <f t="shared" si="1701"/>
        <v>0.5319743605997157</v>
      </c>
      <c r="EJ106" s="601">
        <f t="shared" si="1702"/>
        <v>-523.26237775219488</v>
      </c>
      <c r="EK106" s="601">
        <f t="shared" si="1703"/>
        <v>-2.8392188614358531</v>
      </c>
      <c r="EL106" s="563">
        <f>DATI!AD103</f>
        <v>37740.366999999998</v>
      </c>
      <c r="EM106" s="564">
        <f t="shared" si="1704"/>
        <v>103.39826575342465</v>
      </c>
      <c r="EN106" s="595">
        <f t="shared" si="1432"/>
        <v>208.0470940392386</v>
      </c>
      <c r="EO106" s="566">
        <f t="shared" si="1705"/>
        <v>0.56999203846366742</v>
      </c>
      <c r="EP106" s="582">
        <f t="shared" si="1849"/>
        <v>-2.3616505335997729E-2</v>
      </c>
      <c r="EQ106" s="583">
        <f t="shared" si="1850"/>
        <v>-2.3433503738347284E-2</v>
      </c>
      <c r="ER106" s="582">
        <f t="shared" si="1821"/>
        <v>2.6798458745626846E-2</v>
      </c>
      <c r="ES106" s="564">
        <f t="shared" si="1851"/>
        <v>-912.85399999999936</v>
      </c>
      <c r="ET106" s="582">
        <f t="shared" si="1706"/>
        <v>0.46324791394091269</v>
      </c>
      <c r="EU106" s="584">
        <f t="shared" si="1852"/>
        <v>-4.9922584632829228</v>
      </c>
      <c r="EV106" s="563">
        <f>DATI!AE103</f>
        <v>6534.2219999999998</v>
      </c>
      <c r="EW106" s="564">
        <f t="shared" si="1707"/>
        <v>17.901978082191778</v>
      </c>
      <c r="EX106" s="595">
        <f t="shared" si="1433"/>
        <v>36.020473751812261</v>
      </c>
      <c r="EY106" s="566">
        <f t="shared" si="1434"/>
        <v>9.8686229457019894E-2</v>
      </c>
      <c r="EZ106" s="582">
        <f t="shared" si="1853"/>
        <v>2.5231061406021951E-2</v>
      </c>
      <c r="FA106" s="583">
        <f t="shared" si="1854"/>
        <v>2.542321840501198E-2</v>
      </c>
      <c r="FB106" s="564">
        <f t="shared" si="1855"/>
        <v>160.80799999999999</v>
      </c>
      <c r="FC106" s="584">
        <f t="shared" si="1856"/>
        <v>0.89305211234511717</v>
      </c>
      <c r="FD106" s="564">
        <f>DATI!AG103</f>
        <v>3882.9427495580912</v>
      </c>
      <c r="FE106" s="582">
        <f t="shared" si="1708"/>
        <v>4.7661569604894878E-2</v>
      </c>
      <c r="FF106" s="564">
        <f t="shared" si="1857"/>
        <v>2651.2792504419085</v>
      </c>
      <c r="FG106" s="582">
        <f t="shared" si="1822"/>
        <v>1.4615410166545804E-2</v>
      </c>
      <c r="FH106" s="563">
        <f>DATI!AF103</f>
        <v>2947.799</v>
      </c>
      <c r="FI106" s="564">
        <f t="shared" si="1823"/>
        <v>8.0761616438356167</v>
      </c>
      <c r="FJ106" s="590">
        <f t="shared" si="1709"/>
        <v>3.6183054008645667E-2</v>
      </c>
      <c r="FK106" s="590">
        <f t="shared" si="1824"/>
        <v>0.1081534528777114</v>
      </c>
      <c r="FL106" s="602">
        <f>DATI!AL103</f>
        <v>1600.3115221437215</v>
      </c>
      <c r="FM106" s="603" t="str">
        <f>DATI!AM103</f>
        <v>3/3</v>
      </c>
      <c r="FN106" s="604">
        <f>DATI!AN103/DATI!AO103</f>
        <v>1</v>
      </c>
      <c r="FO106" s="567">
        <f t="shared" si="1825"/>
        <v>0.54288352840330079</v>
      </c>
      <c r="FP106" s="605">
        <f t="shared" si="1710"/>
        <v>1.9643184028620753E-2</v>
      </c>
      <c r="FQ106" s="567">
        <f t="shared" si="1826"/>
        <v>2.5536249730440863</v>
      </c>
      <c r="FR106" s="563">
        <f>DATI!AP103</f>
        <v>6306.9149999999991</v>
      </c>
      <c r="FS106" s="602">
        <f>DATI!AQ103</f>
        <v>1.74</v>
      </c>
      <c r="FT106" s="602">
        <f>DATI!AR103</f>
        <v>1672.5250000000003</v>
      </c>
      <c r="FU106" s="576">
        <f>DATI!AS103/1000</f>
        <v>55.52</v>
      </c>
      <c r="FV106" s="577">
        <f>DATI!AT103/1000</f>
        <v>305.23599999999999</v>
      </c>
      <c r="FW106" s="577">
        <f>DATI!AU103/1000</f>
        <v>1.32</v>
      </c>
      <c r="FX106" s="577">
        <f>DATI!AV103/1000</f>
        <v>10903.09</v>
      </c>
      <c r="FY106" s="577">
        <f>DATI!AW103/1000</f>
        <v>12.465</v>
      </c>
      <c r="FZ106" s="577">
        <f>DATI!AX103/1000</f>
        <v>2116.1579999999999</v>
      </c>
      <c r="GA106" s="577">
        <f>DATI!AY103/1000</f>
        <v>910.26499999999999</v>
      </c>
      <c r="GB106" s="577">
        <f>DATI!AZ103/1000</f>
        <v>2854.92</v>
      </c>
      <c r="GC106" s="577">
        <f>DATI!BA103/1000</f>
        <v>17.931000000000001</v>
      </c>
      <c r="GD106" s="577">
        <f>DATI!BB103/1000</f>
        <v>9.0820000000000007</v>
      </c>
      <c r="GE106" s="577">
        <f>DATI!BC103/1000</f>
        <v>24.173999999999999</v>
      </c>
      <c r="GF106" s="577">
        <f>DATI!BD103/1000</f>
        <v>1194.8710000000001</v>
      </c>
      <c r="GG106" s="577">
        <f>DATI!BE103/1000</f>
        <v>2.69</v>
      </c>
      <c r="GH106" s="577">
        <f>DATI!BF103/1000</f>
        <v>995.73199999999997</v>
      </c>
      <c r="GI106" s="577">
        <f>DATI!BG103/1000</f>
        <v>0.24399999999999999</v>
      </c>
      <c r="GJ106" s="577">
        <f>DATI!BH103/1000</f>
        <v>22.78</v>
      </c>
      <c r="GK106" s="577">
        <f>DATI!BI103/1000</f>
        <v>76.686000000000007</v>
      </c>
      <c r="GL106" s="577">
        <f>DATI!BJ103/1000</f>
        <v>774.99400000000003</v>
      </c>
      <c r="GM106" s="577">
        <f>DATI!BK103/1000</f>
        <v>5413.6120000000001</v>
      </c>
      <c r="GN106" s="577">
        <f>DATI!BL103/1000</f>
        <v>0</v>
      </c>
      <c r="GO106" s="577">
        <f>DATI!BM103/1000</f>
        <v>65.477000000000004</v>
      </c>
      <c r="GP106" s="578">
        <f>DATI!BN103/1000</f>
        <v>8489.4140000000007</v>
      </c>
      <c r="GQ106" s="579">
        <f>DATI!BO103/1000</f>
        <v>1.32</v>
      </c>
      <c r="GR106" s="580">
        <f>DATI!BP103/1000</f>
        <v>0</v>
      </c>
      <c r="GS106" s="580">
        <f>DATI!BQ103/1000</f>
        <v>0</v>
      </c>
      <c r="GT106" s="580">
        <f>DATI!BR103/1000</f>
        <v>0</v>
      </c>
      <c r="GU106" s="580">
        <f>DATI!BS103/1000</f>
        <v>0</v>
      </c>
      <c r="GV106" s="580">
        <f>DATI!BT103/1000</f>
        <v>0</v>
      </c>
      <c r="GW106" s="580">
        <f>DATI!BU103/1000</f>
        <v>0</v>
      </c>
      <c r="GX106" s="581">
        <f>DATI!BV103/1000</f>
        <v>0</v>
      </c>
      <c r="GY106" s="579">
        <f t="shared" si="1715"/>
        <v>0.30605888546495924</v>
      </c>
      <c r="GZ106" s="580">
        <f t="shared" si="1716"/>
        <v>1.6826403091459348</v>
      </c>
      <c r="HA106" s="580">
        <f t="shared" si="1717"/>
        <v>7.2766161529853419E-3</v>
      </c>
      <c r="HB106" s="580">
        <f t="shared" si="1718"/>
        <v>60.104243038979511</v>
      </c>
      <c r="HC106" s="580">
        <f t="shared" si="1719"/>
        <v>6.8714409353759304E-2</v>
      </c>
      <c r="HD106" s="580">
        <f t="shared" si="1720"/>
        <v>11.66550718565845</v>
      </c>
      <c r="HE106" s="580">
        <f t="shared" si="1721"/>
        <v>5.0179159109827287</v>
      </c>
      <c r="HF106" s="580">
        <f t="shared" si="1722"/>
        <v>15.73799771778857</v>
      </c>
      <c r="HG106" s="580">
        <f t="shared" si="1723"/>
        <v>9.8846215332712248E-2</v>
      </c>
      <c r="HH106" s="580">
        <f t="shared" si="1724"/>
        <v>5.0065324167737027E-2</v>
      </c>
      <c r="HI106" s="580">
        <f t="shared" si="1725"/>
        <v>0.1332613021835361</v>
      </c>
      <c r="HJ106" s="580">
        <f t="shared" si="1726"/>
        <v>6.5868315297982942</v>
      </c>
      <c r="HK106" s="580">
        <f t="shared" si="1727"/>
        <v>1.4828861705704978E-2</v>
      </c>
      <c r="HL106" s="580">
        <f t="shared" si="1728"/>
        <v>5.489060269124546</v>
      </c>
      <c r="HM106" s="580">
        <f t="shared" si="1729"/>
        <v>1.3450714707033511E-3</v>
      </c>
      <c r="HN106" s="580">
        <f t="shared" si="1730"/>
        <v>0.12557675451894401</v>
      </c>
      <c r="HO106" s="580">
        <f t="shared" si="1731"/>
        <v>0.42273832296048025</v>
      </c>
      <c r="HP106" s="580">
        <f t="shared" si="1732"/>
        <v>4.2722226203535776</v>
      </c>
      <c r="HQ106" s="580">
        <f t="shared" si="1733"/>
        <v>29.843012519087335</v>
      </c>
      <c r="HR106" s="580">
        <f t="shared" si="1734"/>
        <v>0</v>
      </c>
      <c r="HS106" s="580">
        <f t="shared" si="1735"/>
        <v>0.36094772412804643</v>
      </c>
      <c r="HT106" s="581">
        <f t="shared" si="1736"/>
        <v>46.798641698318107</v>
      </c>
      <c r="HU106" s="607">
        <f t="shared" si="1827"/>
        <v>43339.445250441939</v>
      </c>
      <c r="HV106" s="608">
        <f t="shared" si="1858"/>
        <v>37806.678000000007</v>
      </c>
      <c r="HW106" s="609">
        <f t="shared" si="1859"/>
        <v>0</v>
      </c>
      <c r="HX106" s="610">
        <f>DATI!CQ103</f>
        <v>0</v>
      </c>
      <c r="HY106" s="610">
        <f>DATI!CT103</f>
        <v>0</v>
      </c>
      <c r="HZ106" s="611">
        <f t="shared" si="1737"/>
        <v>0</v>
      </c>
      <c r="IA106" s="611">
        <f t="shared" si="1738"/>
        <v>0</v>
      </c>
      <c r="IB106" s="582">
        <f t="shared" si="1739"/>
        <v>0</v>
      </c>
      <c r="IC106" s="610">
        <f>DATI!CV103</f>
        <v>2293.2807693386076</v>
      </c>
      <c r="ID106" s="612">
        <f t="shared" si="1828"/>
        <v>2293.2807693386076</v>
      </c>
      <c r="IE106" s="613">
        <f t="shared" si="1740"/>
        <v>2.8149104445034181E-2</v>
      </c>
      <c r="IF106" s="613">
        <f t="shared" si="1741"/>
        <v>5.2914400636340002E-2</v>
      </c>
      <c r="IG106" s="609">
        <f t="shared" si="1860"/>
        <v>0</v>
      </c>
      <c r="IH106" s="590">
        <f t="shared" si="1435"/>
        <v>0</v>
      </c>
      <c r="II106" s="610">
        <f>DATI!CX103</f>
        <v>0</v>
      </c>
      <c r="IJ106" s="610">
        <f>DATI!DA103</f>
        <v>0</v>
      </c>
      <c r="IK106" s="615">
        <f>DATI!CS103</f>
        <v>43338.952250441936</v>
      </c>
      <c r="IL106" s="594">
        <f t="shared" si="1829"/>
        <v>43338.952250441936</v>
      </c>
      <c r="IM106" s="594">
        <f t="shared" si="1830"/>
        <v>5599.0782504419403</v>
      </c>
      <c r="IN106" s="582">
        <f t="shared" si="1743"/>
        <v>0.53196830922184857</v>
      </c>
      <c r="IO106" s="582">
        <f t="shared" si="1744"/>
        <v>0.99998862468134619</v>
      </c>
      <c r="IP106" s="609">
        <f t="shared" si="1831"/>
        <v>37806.185000000005</v>
      </c>
      <c r="IQ106" s="590">
        <f t="shared" si="1436"/>
        <v>0.44902186138805966</v>
      </c>
      <c r="IR106" s="610">
        <f>DATI!CZ103</f>
        <v>37806.185000000005</v>
      </c>
      <c r="IS106" s="594">
        <f t="shared" si="1861"/>
        <v>0.49299999999999999</v>
      </c>
      <c r="IT106" s="615">
        <f>DATI!CR103</f>
        <v>0.49299999999999999</v>
      </c>
      <c r="IU106" s="617">
        <f>DATI!CU103</f>
        <v>0</v>
      </c>
      <c r="IV106" s="582">
        <f t="shared" si="1746"/>
        <v>0.76071428571428557</v>
      </c>
      <c r="IW106" s="590">
        <f t="shared" si="1747"/>
        <v>6.0513778674401857E-6</v>
      </c>
      <c r="IX106" s="582">
        <f t="shared" si="1748"/>
        <v>1.1375318653737793E-5</v>
      </c>
      <c r="IY106" s="615">
        <f>DATI!CW103</f>
        <v>35446.59323066139</v>
      </c>
      <c r="IZ106" s="618">
        <f t="shared" si="1832"/>
        <v>35447.086230661393</v>
      </c>
      <c r="JA106" s="619">
        <f t="shared" si="1749"/>
        <v>0.43509880949587854</v>
      </c>
      <c r="JB106" s="619">
        <f t="shared" si="1750"/>
        <v>0.81789432296205811</v>
      </c>
      <c r="JC106" s="620">
        <f t="shared" si="1862"/>
        <v>0.49299999999999999</v>
      </c>
      <c r="JD106" s="590">
        <f t="shared" si="1437"/>
        <v>5.8553323395183454E-6</v>
      </c>
      <c r="JE106" s="610">
        <f>DATI!CY103</f>
        <v>0.49299999999999999</v>
      </c>
      <c r="JF106" s="610">
        <f>DATI!DB103</f>
        <v>0</v>
      </c>
      <c r="JG106" s="586">
        <f t="shared" si="1753"/>
        <v>37116.361576151394</v>
      </c>
      <c r="JH106" s="566">
        <f t="shared" si="1438"/>
        <v>204.60720923111191</v>
      </c>
      <c r="JI106" s="589">
        <f t="shared" si="1754"/>
        <v>0.45558849687997949</v>
      </c>
      <c r="JJ106" s="603" t="str">
        <f>DATI!CN103</f>
        <v>4/5</v>
      </c>
      <c r="JK106" s="604">
        <f>DATI!CO103/DATI!CP103</f>
        <v>0.99475547217867</v>
      </c>
      <c r="JL106" s="621">
        <f t="shared" si="1833"/>
        <v>1.004026585715879E-2</v>
      </c>
      <c r="JM106" s="622">
        <f t="shared" si="1755"/>
        <v>1.808376153811795E-2</v>
      </c>
      <c r="JN106" s="623">
        <f t="shared" si="1756"/>
        <v>37116.854576151396</v>
      </c>
      <c r="JO106" s="594">
        <f t="shared" si="1757"/>
        <v>72563.447806812794</v>
      </c>
      <c r="JP106" s="589">
        <f t="shared" si="1758"/>
        <v>0.45559454825784695</v>
      </c>
      <c r="JQ106" s="590">
        <f t="shared" si="1759"/>
        <v>8.0950541229238837E-3</v>
      </c>
      <c r="JR106" s="624">
        <f t="shared" si="1760"/>
        <v>0.89068730637585813</v>
      </c>
      <c r="JS106" s="585">
        <f t="shared" si="1761"/>
        <v>7.4619077343502926E-3</v>
      </c>
      <c r="JT106" s="576">
        <f>DATI!BW103</f>
        <v>10358.808839795143</v>
      </c>
      <c r="JU106" s="577">
        <f>DATI!BX103</f>
        <v>8156.4258340965507</v>
      </c>
      <c r="JV106" s="577">
        <f>DATI!BY103</f>
        <v>2465.751075656116</v>
      </c>
      <c r="JW106" s="577">
        <f>DATI!BZ103</f>
        <v>774.99400000000003</v>
      </c>
      <c r="JX106" s="577">
        <f>DATI!CA103</f>
        <v>5413.6120000000001</v>
      </c>
      <c r="JY106" s="577">
        <f>DATI!CB103</f>
        <v>2010.4196247572265</v>
      </c>
      <c r="JZ106" s="577">
        <f>DATI!CC103</f>
        <v>1062.1781200890616</v>
      </c>
      <c r="KA106" s="577">
        <f>DATI!CD103</f>
        <v>15.059416943411343</v>
      </c>
      <c r="KB106" s="577">
        <f>DATI!CE103</f>
        <v>896.15877625989913</v>
      </c>
      <c r="KC106" s="577">
        <f>DATI!CF103</f>
        <v>0</v>
      </c>
      <c r="KD106" s="577">
        <f>DATI!CG103</f>
        <v>102.36</v>
      </c>
      <c r="KE106" s="577">
        <f>DATI!CH103</f>
        <v>54.409601058959964</v>
      </c>
      <c r="KF106" s="577">
        <f>DATI!CI103</f>
        <v>8.900360173225403</v>
      </c>
      <c r="KG106" s="577">
        <f>DATI!CJ103</f>
        <v>17.572380342006685</v>
      </c>
      <c r="KH106" s="577">
        <f>DATI!CK103</f>
        <v>20.501999456882476</v>
      </c>
      <c r="KI106" s="577">
        <f>DATI!CL103</f>
        <v>378.31527582110465</v>
      </c>
      <c r="KJ106" s="625">
        <f t="shared" si="1439"/>
        <v>57.103845249500516</v>
      </c>
      <c r="KK106" s="626">
        <f t="shared" si="1763"/>
        <v>-4.0489107240675892E-2</v>
      </c>
      <c r="KL106" s="627">
        <f t="shared" si="1440"/>
        <v>44.963015132586293</v>
      </c>
      <c r="KM106" s="626">
        <f t="shared" si="1764"/>
        <v>3.024527805641262E-3</v>
      </c>
      <c r="KN106" s="627">
        <f t="shared" si="1441"/>
        <v>13.592669777545664</v>
      </c>
      <c r="KO106" s="626">
        <f t="shared" si="1765"/>
        <v>-9.3603502783312031E-2</v>
      </c>
      <c r="KP106" s="627">
        <f t="shared" si="1442"/>
        <v>4.2722226203535776</v>
      </c>
      <c r="KQ106" s="626">
        <f t="shared" si="1766"/>
        <v>-6.043573956276638E-4</v>
      </c>
      <c r="KR106" s="627">
        <f t="shared" si="1443"/>
        <v>29.843012519087335</v>
      </c>
      <c r="KS106" s="626">
        <f t="shared" si="1767"/>
        <v>-3.2725662900917558E-2</v>
      </c>
      <c r="KT106" s="627">
        <f t="shared" si="1444"/>
        <v>11.082615087717549</v>
      </c>
      <c r="KU106" s="626">
        <f t="shared" si="1768"/>
        <v>3.5735411632217877E-2</v>
      </c>
      <c r="KV106" s="627">
        <f t="shared" si="1445"/>
        <v>5.8553503530209623</v>
      </c>
      <c r="KW106" s="626">
        <f t="shared" si="1769"/>
        <v>-6.5117489490806396E-2</v>
      </c>
      <c r="KX106" s="627">
        <f t="shared" si="1446"/>
        <v>8.3016361049218279E-2</v>
      </c>
      <c r="KY106" s="626">
        <f t="shared" si="1770"/>
        <v>0.12490277556272757</v>
      </c>
      <c r="KZ106" s="627">
        <f t="shared" si="1447"/>
        <v>4.9401541113426966</v>
      </c>
      <c r="LA106" s="626">
        <f t="shared" si="1771"/>
        <v>-4.8872804947458957E-2</v>
      </c>
      <c r="LB106" s="628" t="s">
        <v>177</v>
      </c>
      <c r="LC106" s="629" t="s">
        <v>177</v>
      </c>
      <c r="LD106" s="627">
        <f t="shared" si="1448"/>
        <v>0.56426850713604515</v>
      </c>
      <c r="LE106" s="626">
        <f t="shared" si="1772"/>
        <v>8.2060826816494487E-2</v>
      </c>
      <c r="LF106" s="627">
        <f t="shared" si="1449"/>
        <v>0.29993771359327004</v>
      </c>
      <c r="LG106" s="626">
        <f t="shared" si="1773"/>
        <v>0.23982241179990205</v>
      </c>
      <c r="LH106" s="627">
        <f t="shared" si="1450"/>
        <v>4.9064018639302563E-2</v>
      </c>
      <c r="LI106" s="626">
        <f t="shared" si="1774"/>
        <v>-0.19263156865863448</v>
      </c>
      <c r="LJ106" s="627">
        <f t="shared" si="1451"/>
        <v>9.6869292911399937E-2</v>
      </c>
      <c r="LK106" s="626">
        <f t="shared" si="1775"/>
        <v>0.21696144203849577</v>
      </c>
      <c r="LL106" s="627">
        <f t="shared" si="1452"/>
        <v>0.11301907607306647</v>
      </c>
      <c r="LM106" s="626" t="e">
        <f t="shared" si="1776"/>
        <v>#DIV/0!</v>
      </c>
      <c r="LN106" s="627">
        <f t="shared" si="1453"/>
        <v>2.085496247697693</v>
      </c>
      <c r="LO106" s="630">
        <f t="shared" si="1777"/>
        <v>9.8399637494829717E-2</v>
      </c>
      <c r="LP106" s="631">
        <f t="shared" si="1778"/>
        <v>0.127150236401988</v>
      </c>
      <c r="LQ106" s="632">
        <f t="shared" si="1779"/>
        <v>0.10011686565896394</v>
      </c>
      <c r="LR106" s="632">
        <f t="shared" si="1780"/>
        <v>3.0266108490552234E-2</v>
      </c>
      <c r="LS106" s="632">
        <f t="shared" si="1781"/>
        <v>9.5127414584156994E-3</v>
      </c>
      <c r="LT106" s="632">
        <f t="shared" si="1782"/>
        <v>6.6449922595757813E-2</v>
      </c>
      <c r="LU106" s="632">
        <f t="shared" si="1783"/>
        <v>2.4677097001061427E-2</v>
      </c>
      <c r="LV106" s="632">
        <f t="shared" si="1784"/>
        <v>1.3037811698146393E-2</v>
      </c>
      <c r="LW106" s="632">
        <f t="shared" si="1785"/>
        <v>1.8484832127365746E-4</v>
      </c>
      <c r="LX106" s="633">
        <f t="shared" si="1786"/>
        <v>1.0999990637670253E-2</v>
      </c>
      <c r="LY106" s="634" t="s">
        <v>177</v>
      </c>
      <c r="LZ106" s="633">
        <f t="shared" si="1787"/>
        <v>1.2564280700023882E-3</v>
      </c>
      <c r="MA106" s="633">
        <f t="shared" si="1788"/>
        <v>6.6785609660129899E-4</v>
      </c>
      <c r="MB106" s="633">
        <f t="shared" si="1789"/>
        <v>1.0924836219980183E-4</v>
      </c>
      <c r="MC106" s="633">
        <f t="shared" si="1790"/>
        <v>2.1569394214981797E-4</v>
      </c>
      <c r="MD106" s="633">
        <f t="shared" si="1791"/>
        <v>2.5165384533803109E-4</v>
      </c>
      <c r="ME106" s="633">
        <f t="shared" si="1792"/>
        <v>4.6436687363455619E-3</v>
      </c>
      <c r="MF106" s="631">
        <f t="shared" si="1793"/>
        <v>0.30247646156789249</v>
      </c>
      <c r="MG106" s="632">
        <f t="shared" si="1794"/>
        <v>0.23816703865222219</v>
      </c>
      <c r="MH106" s="632">
        <f t="shared" si="1795"/>
        <v>7.1999751323380573E-2</v>
      </c>
      <c r="MI106" s="632">
        <f t="shared" si="1796"/>
        <v>2.2629768198423782E-2</v>
      </c>
      <c r="MJ106" s="632">
        <f t="shared" si="1797"/>
        <v>0.15807707501761997</v>
      </c>
      <c r="MK106" s="632">
        <f t="shared" si="1798"/>
        <v>5.8704106212200555E-2</v>
      </c>
      <c r="ML106" s="632">
        <f t="shared" si="1799"/>
        <v>3.1015523530573144E-2</v>
      </c>
      <c r="MM106" s="632">
        <f t="shared" si="1800"/>
        <v>4.3973387488524334E-4</v>
      </c>
      <c r="MN106" s="633">
        <f t="shared" si="1801"/>
        <v>2.6167770815960691E-2</v>
      </c>
      <c r="MO106" s="634" t="s">
        <v>177</v>
      </c>
      <c r="MP106" s="633">
        <f t="shared" si="1802"/>
        <v>2.988904524152004E-3</v>
      </c>
      <c r="MQ106" s="633">
        <f t="shared" si="1803"/>
        <v>1.5887563771241804E-3</v>
      </c>
      <c r="MR106" s="633">
        <f t="shared" si="1804"/>
        <v>2.5988986702164639E-4</v>
      </c>
      <c r="MS106" s="633">
        <f t="shared" si="1805"/>
        <v>5.1311222259030407E-4</v>
      </c>
      <c r="MT106" s="633">
        <f t="shared" si="1806"/>
        <v>5.9865688678036304E-4</v>
      </c>
      <c r="MU106" s="633">
        <f t="shared" si="1807"/>
        <v>1.1046778423774063E-2</v>
      </c>
      <c r="MV106" s="586">
        <f t="shared" si="1454"/>
        <v>39794.016076151398</v>
      </c>
      <c r="MW106" s="566">
        <f t="shared" si="1455"/>
        <v>204.60720923111191</v>
      </c>
      <c r="MX106" s="624">
        <f t="shared" si="1456"/>
        <v>0.47263121551724591</v>
      </c>
      <c r="MY106" s="1471"/>
      <c r="MZ106" s="583"/>
      <c r="NA106" s="1472"/>
      <c r="NB106" s="623">
        <f t="shared" si="1834"/>
        <v>37116.854576151396</v>
      </c>
      <c r="NC106" s="594">
        <f t="shared" si="1835"/>
        <v>72563.447806812794</v>
      </c>
      <c r="ND106" s="589">
        <f t="shared" si="1457"/>
        <v>0.4408347240181314</v>
      </c>
      <c r="NE106" s="638">
        <f t="shared" si="1458"/>
        <v>0.86183185113627292</v>
      </c>
    </row>
    <row r="107" spans="1:369" ht="9" outlineLevel="1" thickBot="1" x14ac:dyDescent="0.25">
      <c r="A107" s="880" t="s">
        <v>189</v>
      </c>
      <c r="B107" s="881">
        <f>DATI!D104</f>
        <v>139</v>
      </c>
      <c r="C107" s="1520">
        <f>DATI!F104/DATI!E104</f>
        <v>1</v>
      </c>
      <c r="D107" s="882">
        <f>DATI!G104</f>
        <v>890528</v>
      </c>
      <c r="E107" s="883">
        <f t="shared" si="1808"/>
        <v>8.8731078854290116E-2</v>
      </c>
      <c r="F107" s="1037">
        <f t="shared" si="1660"/>
        <v>5.449174927503503E-4</v>
      </c>
      <c r="G107" s="885">
        <f>DATI!H104</f>
        <v>414937.3284</v>
      </c>
      <c r="H107" s="886">
        <f t="shared" si="1418"/>
        <v>1136.8145983561644</v>
      </c>
      <c r="I107" s="893">
        <f t="shared" si="1419"/>
        <v>465.94529133278235</v>
      </c>
      <c r="J107" s="888">
        <f t="shared" si="1661"/>
        <v>1.2765624420076229</v>
      </c>
      <c r="K107" s="889">
        <f t="shared" si="1420"/>
        <v>-1.5841453056353365E-2</v>
      </c>
      <c r="L107" s="889">
        <f t="shared" si="1809"/>
        <v>-1.6377446192187055E-2</v>
      </c>
      <c r="M107" s="889">
        <f t="shared" si="1662"/>
        <v>8.858528775760105E-2</v>
      </c>
      <c r="N107" s="890">
        <f>DATI!I104</f>
        <v>98191.198000000004</v>
      </c>
      <c r="O107" s="890"/>
      <c r="P107" s="890">
        <f>DATI!J104</f>
        <v>25925.906999999999</v>
      </c>
      <c r="Q107" s="886">
        <f>DATI!K104</f>
        <v>24845.377</v>
      </c>
      <c r="R107" s="886">
        <f>DATI!L104</f>
        <v>1080.53</v>
      </c>
      <c r="S107" s="886">
        <f t="shared" si="1810"/>
        <v>0</v>
      </c>
      <c r="T107" s="890">
        <f>DATI!M104</f>
        <v>9684.4279999999999</v>
      </c>
      <c r="U107" s="886">
        <f>DATI!N104</f>
        <v>7394.1880000000001</v>
      </c>
      <c r="V107" s="886">
        <f>DATI!O104</f>
        <v>2290.2399999999998</v>
      </c>
      <c r="W107" s="891">
        <f t="shared" si="1811"/>
        <v>0</v>
      </c>
      <c r="X107" s="892">
        <f>DATI!P104</f>
        <v>267165.41340000002</v>
      </c>
      <c r="Y107" s="886">
        <f>DATI!Q104</f>
        <v>17545.361000000001</v>
      </c>
      <c r="Z107" s="890">
        <f>DATI!R104</f>
        <v>11196.982</v>
      </c>
      <c r="AA107" s="890">
        <f>DATI!U104</f>
        <v>2773.4</v>
      </c>
      <c r="AB107" s="890">
        <f>DATI!V104</f>
        <v>0</v>
      </c>
      <c r="AC107" s="890">
        <f>DATI!W104</f>
        <v>313375.36040000001</v>
      </c>
      <c r="AD107" s="893">
        <f t="shared" si="1421"/>
        <v>351.89837983757945</v>
      </c>
      <c r="AE107" s="889">
        <f t="shared" si="1812"/>
        <v>-8.2119089791057951E-3</v>
      </c>
      <c r="AF107" s="889">
        <f t="shared" si="1813"/>
        <v>-8.7520573227235932E-3</v>
      </c>
      <c r="AG107" s="894">
        <f t="shared" si="1422"/>
        <v>0.75523540291825908</v>
      </c>
      <c r="AH107" s="895">
        <f t="shared" si="1814"/>
        <v>101561.96800000001</v>
      </c>
      <c r="AI107" s="886">
        <f t="shared" si="1815"/>
        <v>278.25196712328767</v>
      </c>
      <c r="AJ107" s="893">
        <f t="shared" si="1423"/>
        <v>114.04691149520286</v>
      </c>
      <c r="AK107" s="888">
        <f t="shared" si="1424"/>
        <v>0.31245729176767906</v>
      </c>
      <c r="AL107" s="889">
        <f t="shared" si="1816"/>
        <v>-3.8660126426049067E-2</v>
      </c>
      <c r="AM107" s="889">
        <f t="shared" si="1817"/>
        <v>-3.9183692039576459E-2</v>
      </c>
      <c r="AN107" s="896">
        <f>DATI!EH104/1000</f>
        <v>0</v>
      </c>
      <c r="AO107" s="897">
        <f>DATI!EI104/1000</f>
        <v>0</v>
      </c>
      <c r="AP107" s="897"/>
      <c r="AQ107" s="897">
        <f>DATI!EK104/1000</f>
        <v>0</v>
      </c>
      <c r="AR107" s="897">
        <f>DATI!EL104/1000</f>
        <v>0</v>
      </c>
      <c r="AS107" s="897"/>
      <c r="AT107" s="897"/>
      <c r="AU107" s="1038"/>
      <c r="AV107" s="1038"/>
      <c r="AW107" s="897"/>
      <c r="AX107" s="1038"/>
      <c r="AY107" s="1038"/>
      <c r="AZ107" s="1038"/>
      <c r="BA107" s="1038"/>
      <c r="BB107" s="898">
        <f>DATI!DE104/1000</f>
        <v>108.2114</v>
      </c>
      <c r="BC107" s="899">
        <f>DATI!DF104/1000</f>
        <v>536.40899999999999</v>
      </c>
      <c r="BD107" s="1052">
        <f>DATI!DG104/1000</f>
        <v>20.027000000000001</v>
      </c>
      <c r="BE107" s="899">
        <f>DATI!DH104/1000</f>
        <v>46229.993000000002</v>
      </c>
      <c r="BF107" s="899">
        <f>DATI!DI104/1000</f>
        <v>89.983999999999995</v>
      </c>
      <c r="BG107" s="899">
        <f>DATI!DJ104/1000</f>
        <v>22326.817999999999</v>
      </c>
      <c r="BH107" s="899">
        <f>DATI!DK104/1000</f>
        <v>5784.433</v>
      </c>
      <c r="BI107" s="899">
        <f>DATI!DL104/1000</f>
        <v>8193.64</v>
      </c>
      <c r="BJ107" s="899">
        <f>DATI!DM104/1000</f>
        <v>219.99199999999999</v>
      </c>
      <c r="BK107" s="899">
        <f>DATI!DN104/1000</f>
        <v>110.813</v>
      </c>
      <c r="BL107" s="899">
        <f>DATI!DO104/1000</f>
        <v>62.286000000000001</v>
      </c>
      <c r="BM107" s="899">
        <f>DATI!DP104/1000</f>
        <v>17977.319</v>
      </c>
      <c r="BN107" s="899">
        <f>DATI!DQ104/1000</f>
        <v>398.79</v>
      </c>
      <c r="BO107" s="899">
        <f>DATI!DR104/1000</f>
        <v>5109.2299999999996</v>
      </c>
      <c r="BP107" s="899">
        <f>DATI!DS104/1000</f>
        <v>2088.7130000000002</v>
      </c>
      <c r="BQ107" s="899">
        <f>DATI!DT104/1000</f>
        <v>44.139000000000003</v>
      </c>
      <c r="BR107" s="899">
        <f>DATI!DU104/1000</f>
        <v>70248.354000000007</v>
      </c>
      <c r="BS107" s="899">
        <f>DATI!DV104/1000</f>
        <v>45808.120999999999</v>
      </c>
      <c r="BT107" s="1052">
        <f>DATI!DW104/1000</f>
        <v>7.0830000000000002</v>
      </c>
      <c r="BU107" s="899">
        <f>DATI!DX104/1000</f>
        <v>748.90700000000004</v>
      </c>
      <c r="BV107" s="900">
        <f>DATI!DY104/1000</f>
        <v>41052.150999999998</v>
      </c>
      <c r="BW107" s="896">
        <f>DATI!DZ104/1000</f>
        <v>15.657</v>
      </c>
      <c r="BX107" s="897">
        <f>DATI!EA104/1000</f>
        <v>0.28899999999999998</v>
      </c>
      <c r="BY107" s="897">
        <f>DATI!EB104/1000</f>
        <v>1.2549999999999999</v>
      </c>
      <c r="BZ107" s="897">
        <f>DATI!EC104/1000</f>
        <v>0</v>
      </c>
      <c r="CA107" s="897">
        <f>DATI!ED104/1000</f>
        <v>0.80200000000000005</v>
      </c>
      <c r="CB107" s="897">
        <f>DATI!EE104/1000</f>
        <v>1.161</v>
      </c>
      <c r="CC107" s="897">
        <f>DATI!EF104/1000</f>
        <v>0.83699999999999997</v>
      </c>
      <c r="CD107" s="901">
        <f>DATI!EG104/1000</f>
        <v>2.5999999999999999E-2</v>
      </c>
      <c r="CE107" s="896">
        <f t="shared" si="1673"/>
        <v>0.12151375363829099</v>
      </c>
      <c r="CF107" s="897">
        <f t="shared" si="1674"/>
        <v>0.60234939271982468</v>
      </c>
      <c r="CG107" s="897">
        <f t="shared" si="1675"/>
        <v>2.2488905458334832E-2</v>
      </c>
      <c r="CH107" s="897">
        <f t="shared" si="1676"/>
        <v>51.913014526213665</v>
      </c>
      <c r="CI107" s="897">
        <f t="shared" si="1677"/>
        <v>0.1010456717812354</v>
      </c>
      <c r="CJ107" s="897">
        <f t="shared" si="1678"/>
        <v>25.071438517373963</v>
      </c>
      <c r="CK107" s="897">
        <f t="shared" si="1679"/>
        <v>6.4955094056559703</v>
      </c>
      <c r="CL107" s="897">
        <f t="shared" si="1680"/>
        <v>9.2008785798986654</v>
      </c>
      <c r="CM107" s="897">
        <f t="shared" si="1681"/>
        <v>0.24703546659959036</v>
      </c>
      <c r="CN107" s="897">
        <f t="shared" si="1682"/>
        <v>0.12443516655287649</v>
      </c>
      <c r="CO107" s="897">
        <f t="shared" si="1683"/>
        <v>6.9942775521937547E-2</v>
      </c>
      <c r="CP107" s="897">
        <f t="shared" si="1684"/>
        <v>20.187258570196558</v>
      </c>
      <c r="CQ107" s="897">
        <f t="shared" si="1685"/>
        <v>0.44781298285960691</v>
      </c>
      <c r="CR107" s="897">
        <f t="shared" si="1686"/>
        <v>5.7373041611268825</v>
      </c>
      <c r="CS107" s="897">
        <f t="shared" si="1687"/>
        <v>2.3454770652916026</v>
      </c>
      <c r="CT107" s="897">
        <f t="shared" si="1688"/>
        <v>4.9564977182076253E-2</v>
      </c>
      <c r="CU107" s="897">
        <f t="shared" si="1689"/>
        <v>78.883936271515324</v>
      </c>
      <c r="CV107" s="897">
        <f t="shared" si="1690"/>
        <v>51.4392820888282</v>
      </c>
      <c r="CW107" s="897">
        <f t="shared" si="1691"/>
        <v>7.9537083617808764E-3</v>
      </c>
      <c r="CX107" s="897">
        <f t="shared" si="1692"/>
        <v>0.84096962700779765</v>
      </c>
      <c r="CY107" s="901">
        <f t="shared" si="1693"/>
        <v>46.098663938697044</v>
      </c>
      <c r="CZ107" s="885">
        <f>DATI!AA104</f>
        <v>401019.27239999996</v>
      </c>
      <c r="DA107" s="886">
        <f t="shared" si="1694"/>
        <v>1098.6829380821916</v>
      </c>
      <c r="DB107" s="893">
        <f t="shared" si="1425"/>
        <v>450.3162981961263</v>
      </c>
      <c r="DC107" s="888">
        <f t="shared" si="1695"/>
        <v>1.233743282729113</v>
      </c>
      <c r="DD107" s="902">
        <f t="shared" si="1836"/>
        <v>-1.7130659199963288E-2</v>
      </c>
      <c r="DE107" s="903">
        <f t="shared" si="1696"/>
        <v>-1.7665950207419619E-2</v>
      </c>
      <c r="DF107" s="886">
        <f t="shared" si="1837"/>
        <v>-6989.4585200000438</v>
      </c>
      <c r="DG107" s="904">
        <f t="shared" si="1838"/>
        <v>-8.0983299959947885</v>
      </c>
      <c r="DH107" s="905">
        <f t="shared" si="1818"/>
        <v>8.810954216135268E-2</v>
      </c>
      <c r="DI107" s="906">
        <f>DATI!AB104+DATI!AG104</f>
        <v>273429.5263471987</v>
      </c>
      <c r="DJ107" s="886">
        <f t="shared" si="1819"/>
        <v>749.12198999232521</v>
      </c>
      <c r="DK107" s="907">
        <f t="shared" si="1426"/>
        <v>307.04203163426496</v>
      </c>
      <c r="DL107" s="908">
        <f t="shared" si="1427"/>
        <v>0.84121104557332871</v>
      </c>
      <c r="DM107" s="909">
        <f t="shared" si="1839"/>
        <v>0.68183637337625058</v>
      </c>
      <c r="DN107" s="910">
        <f t="shared" si="1840"/>
        <v>1.1538386612388981E-2</v>
      </c>
      <c r="DO107" s="910">
        <f t="shared" si="1841"/>
        <v>8.0000000000000071E-3</v>
      </c>
      <c r="DP107" s="910">
        <f t="shared" si="1842"/>
        <v>-5.7899327563485405E-3</v>
      </c>
      <c r="DQ107" s="910">
        <f t="shared" si="1843"/>
        <v>-6.3314001583989156E-3</v>
      </c>
      <c r="DR107" s="911">
        <f t="shared" si="1844"/>
        <v>-1592.3582181576639</v>
      </c>
      <c r="DS107" s="911">
        <f t="shared" si="1845"/>
        <v>-1.9563926726015097</v>
      </c>
      <c r="DT107" s="912">
        <f t="shared" si="1820"/>
        <v>9.6243064086448699E-2</v>
      </c>
      <c r="DU107" s="913" t="str">
        <f>DATI!AI104</f>
        <v>20/20</v>
      </c>
      <c r="DV107" s="912">
        <f>DATI!AJ104/DATI!AK104</f>
        <v>1</v>
      </c>
      <c r="DW107" s="914">
        <f>DATI!AB104</f>
        <v>267176.88939999999</v>
      </c>
      <c r="DX107" s="886">
        <f t="shared" si="1697"/>
        <v>731.99147780821909</v>
      </c>
      <c r="DY107" s="915">
        <f t="shared" si="1428"/>
        <v>300.02076228933845</v>
      </c>
      <c r="DZ107" s="888">
        <f t="shared" si="1429"/>
        <v>0.82197469120366684</v>
      </c>
      <c r="EA107" s="909">
        <f t="shared" si="1846"/>
        <v>0.66624451189343892</v>
      </c>
      <c r="EB107" s="905">
        <f t="shared" si="1847"/>
        <v>1.327210514272951E-2</v>
      </c>
      <c r="EC107" s="916">
        <f t="shared" si="1848"/>
        <v>127589.74605280126</v>
      </c>
      <c r="ED107" s="917">
        <f t="shared" si="1698"/>
        <v>349.56094808986649</v>
      </c>
      <c r="EE107" s="918">
        <f t="shared" si="1430"/>
        <v>143.27426656186134</v>
      </c>
      <c r="EF107" s="919">
        <f t="shared" si="1431"/>
        <v>0.3925322371557845</v>
      </c>
      <c r="EG107" s="920">
        <f t="shared" si="1699"/>
        <v>-4.0583715230374164E-2</v>
      </c>
      <c r="EH107" s="920">
        <f t="shared" si="1700"/>
        <v>-4.1106233217583298E-2</v>
      </c>
      <c r="EI107" s="902">
        <f t="shared" si="1701"/>
        <v>0.31816362662374947</v>
      </c>
      <c r="EJ107" s="921">
        <f t="shared" si="1702"/>
        <v>-5397.1003018423798</v>
      </c>
      <c r="EK107" s="921">
        <f t="shared" si="1703"/>
        <v>-6.1419373233932504</v>
      </c>
      <c r="EL107" s="885">
        <f>DATI!AD104</f>
        <v>98232.047999999995</v>
      </c>
      <c r="EM107" s="886">
        <f t="shared" si="1704"/>
        <v>269.12889863013697</v>
      </c>
      <c r="EN107" s="915">
        <f t="shared" si="1432"/>
        <v>110.30764669948614</v>
      </c>
      <c r="EO107" s="888">
        <f t="shared" si="1705"/>
        <v>0.30221273068352367</v>
      </c>
      <c r="EP107" s="902">
        <f t="shared" si="1849"/>
        <v>-5.9405874420710783E-2</v>
      </c>
      <c r="EQ107" s="903">
        <f t="shared" si="1850"/>
        <v>-5.9918141470041084E-2</v>
      </c>
      <c r="ER107" s="902">
        <f t="shared" si="1821"/>
        <v>6.9752037276861564E-2</v>
      </c>
      <c r="ES107" s="886">
        <f t="shared" si="1851"/>
        <v>-6204.122000000003</v>
      </c>
      <c r="ET107" s="902">
        <f t="shared" si="1706"/>
        <v>0.24495592795853868</v>
      </c>
      <c r="EU107" s="904">
        <f t="shared" si="1852"/>
        <v>-7.0306953806156116</v>
      </c>
      <c r="EV107" s="885">
        <f>DATI!AE104</f>
        <v>25925.906999999999</v>
      </c>
      <c r="EW107" s="886">
        <f t="shared" si="1707"/>
        <v>71.029882191780814</v>
      </c>
      <c r="EX107" s="915">
        <f t="shared" si="1433"/>
        <v>29.112961074778109</v>
      </c>
      <c r="EY107" s="888">
        <f t="shared" si="1434"/>
        <v>7.9761537191172904E-2</v>
      </c>
      <c r="EZ107" s="902">
        <f t="shared" si="1853"/>
        <v>3.9207105023974067E-3</v>
      </c>
      <c r="FA107" s="903">
        <f t="shared" si="1854"/>
        <v>3.3739544828296389E-3</v>
      </c>
      <c r="FB107" s="886">
        <f t="shared" si="1855"/>
        <v>101.2510000000002</v>
      </c>
      <c r="FC107" s="904">
        <f t="shared" si="1856"/>
        <v>9.789551053009049E-2</v>
      </c>
      <c r="FD107" s="886">
        <f>DATI!AG104</f>
        <v>6252.6369471987337</v>
      </c>
      <c r="FE107" s="902">
        <f t="shared" si="1708"/>
        <v>1.5591861482811702E-2</v>
      </c>
      <c r="FF107" s="886">
        <f t="shared" si="1857"/>
        <v>19673.270052801265</v>
      </c>
      <c r="FG107" s="902">
        <f t="shared" si="1822"/>
        <v>2.2091691729851575E-2</v>
      </c>
      <c r="FH107" s="885">
        <f>DATI!AF104</f>
        <v>9684.4279999999999</v>
      </c>
      <c r="FI107" s="886">
        <f t="shared" si="1823"/>
        <v>26.532679452054794</v>
      </c>
      <c r="FJ107" s="910">
        <f t="shared" si="1709"/>
        <v>2.4149532619819298E-2</v>
      </c>
      <c r="FK107" s="910">
        <f t="shared" si="1824"/>
        <v>2.21167033865882E-2</v>
      </c>
      <c r="FL107" s="922">
        <f>DATI!AL104</f>
        <v>3547.4020117796063</v>
      </c>
      <c r="FM107" s="923" t="str">
        <f>DATI!AM104</f>
        <v>10/10</v>
      </c>
      <c r="FN107" s="924">
        <f>DATI!AN104/DATI!AO104</f>
        <v>1</v>
      </c>
      <c r="FO107" s="889">
        <f t="shared" si="1825"/>
        <v>0.36629959061904394</v>
      </c>
      <c r="FP107" s="925">
        <f t="shared" si="1710"/>
        <v>8.8459639122810563E-3</v>
      </c>
      <c r="FQ107" s="889">
        <f t="shared" si="1826"/>
        <v>-0.13007407279191308</v>
      </c>
      <c r="FR107" s="885">
        <f>DATI!AP104</f>
        <v>19135.022999999994</v>
      </c>
      <c r="FS107" s="922">
        <f>DATI!AQ104</f>
        <v>129.21400000000003</v>
      </c>
      <c r="FT107" s="922">
        <f>DATI!AR104</f>
        <v>11196.982000000009</v>
      </c>
      <c r="FU107" s="898">
        <f>DATI!AS104/1000</f>
        <v>132.2824</v>
      </c>
      <c r="FV107" s="899">
        <f>DATI!AT104/1000</f>
        <v>537.28899999999999</v>
      </c>
      <c r="FW107" s="899">
        <f>DATI!AU104/1000</f>
        <v>22.297000000000001</v>
      </c>
      <c r="FX107" s="899">
        <f>DATI!AV104/1000</f>
        <v>46229.913</v>
      </c>
      <c r="FY107" s="899">
        <f>DATI!AW104/1000</f>
        <v>89.983999999999995</v>
      </c>
      <c r="FZ107" s="899">
        <f>DATI!AX104/1000</f>
        <v>22326.817999999999</v>
      </c>
      <c r="GA107" s="899">
        <f>DATI!AY104/1000</f>
        <v>5784.433</v>
      </c>
      <c r="GB107" s="899">
        <f>DATI!AZ104/1000</f>
        <v>8152.87</v>
      </c>
      <c r="GC107" s="899">
        <f>DATI!BA104/1000</f>
        <v>219.99199999999999</v>
      </c>
      <c r="GD107" s="899">
        <f>DATI!BB104/1000</f>
        <v>134.08699999999999</v>
      </c>
      <c r="GE107" s="899">
        <f>DATI!BC104/1000</f>
        <v>62.286000000000001</v>
      </c>
      <c r="GF107" s="899">
        <f>DATI!BD104/1000</f>
        <v>17977.319</v>
      </c>
      <c r="GG107" s="899">
        <f>DATI!BE104/1000</f>
        <v>398.79</v>
      </c>
      <c r="GH107" s="899">
        <f>DATI!BF104/1000</f>
        <v>5109.2299999999996</v>
      </c>
      <c r="GI107" s="899">
        <f>DATI!BG104/1000</f>
        <v>1.831</v>
      </c>
      <c r="GJ107" s="899">
        <f>DATI!BH104/1000</f>
        <v>2088.7130000000002</v>
      </c>
      <c r="GK107" s="899">
        <f>DATI!BI104/1000</f>
        <v>44.139000000000003</v>
      </c>
      <c r="GL107" s="899">
        <f>DATI!BJ104/1000</f>
        <v>70248.354000000007</v>
      </c>
      <c r="GM107" s="899">
        <f>DATI!BK104/1000</f>
        <v>45808.120999999999</v>
      </c>
      <c r="GN107" s="899">
        <f>DATI!BL104/1000</f>
        <v>7.0830000000000002</v>
      </c>
      <c r="GO107" s="899">
        <f>DATI!BM104/1000</f>
        <v>748.90700000000004</v>
      </c>
      <c r="GP107" s="900">
        <f>DATI!BN104/1000</f>
        <v>41052.150999999998</v>
      </c>
      <c r="GQ107" s="896">
        <f>DATI!BO104/1000</f>
        <v>17.927</v>
      </c>
      <c r="GR107" s="897">
        <f>DATI!BP104/1000</f>
        <v>0.28899999999999998</v>
      </c>
      <c r="GS107" s="897">
        <f>DATI!BQ104/1000</f>
        <v>1.2549999999999999</v>
      </c>
      <c r="GT107" s="897">
        <f>DATI!BR104/1000</f>
        <v>0</v>
      </c>
      <c r="GU107" s="897">
        <f>DATI!BS104/1000</f>
        <v>0.80200000000000005</v>
      </c>
      <c r="GV107" s="897">
        <f>DATI!BT104/1000</f>
        <v>1.161</v>
      </c>
      <c r="GW107" s="897">
        <f>DATI!BU104/1000</f>
        <v>0.83699999999999997</v>
      </c>
      <c r="GX107" s="901">
        <f>DATI!BV104/1000</f>
        <v>2.5999999999999999E-2</v>
      </c>
      <c r="GY107" s="896">
        <f t="shared" si="1715"/>
        <v>0.14854378525998058</v>
      </c>
      <c r="GZ107" s="897">
        <f t="shared" si="1716"/>
        <v>0.60333757051996117</v>
      </c>
      <c r="HA107" s="897">
        <f t="shared" si="1717"/>
        <v>2.5037955010959789E-2</v>
      </c>
      <c r="HB107" s="897">
        <f t="shared" si="1718"/>
        <v>51.912924691868199</v>
      </c>
      <c r="HC107" s="897">
        <f t="shared" si="1719"/>
        <v>0.1010456717812354</v>
      </c>
      <c r="HD107" s="897">
        <f t="shared" si="1720"/>
        <v>25.071438517373963</v>
      </c>
      <c r="HE107" s="897">
        <f t="shared" si="1721"/>
        <v>6.4955094056559703</v>
      </c>
      <c r="HF107" s="897">
        <f t="shared" si="1722"/>
        <v>9.1550967515900687</v>
      </c>
      <c r="HG107" s="897">
        <f t="shared" si="1723"/>
        <v>0.24703546659959036</v>
      </c>
      <c r="HH107" s="897">
        <f t="shared" si="1724"/>
        <v>0.15057022350785151</v>
      </c>
      <c r="HI107" s="897">
        <f t="shared" si="1725"/>
        <v>6.9942775521937547E-2</v>
      </c>
      <c r="HJ107" s="897">
        <f t="shared" si="1726"/>
        <v>20.187258570196558</v>
      </c>
      <c r="HK107" s="897">
        <f t="shared" si="1727"/>
        <v>0.44781298285960691</v>
      </c>
      <c r="HL107" s="897">
        <f t="shared" si="1728"/>
        <v>5.7373041611268825</v>
      </c>
      <c r="HM107" s="897">
        <f t="shared" si="1729"/>
        <v>2.0560835818750223E-3</v>
      </c>
      <c r="HN107" s="897">
        <f t="shared" si="1730"/>
        <v>2.3454770652916026</v>
      </c>
      <c r="HO107" s="897">
        <f t="shared" si="1731"/>
        <v>4.9564977182076253E-2</v>
      </c>
      <c r="HP107" s="897">
        <f t="shared" si="1732"/>
        <v>78.883936271515324</v>
      </c>
      <c r="HQ107" s="897">
        <f t="shared" si="1733"/>
        <v>51.4392820888282</v>
      </c>
      <c r="HR107" s="897">
        <f t="shared" si="1734"/>
        <v>7.9537083617808764E-3</v>
      </c>
      <c r="HS107" s="897">
        <f t="shared" si="1735"/>
        <v>0.84096962700779765</v>
      </c>
      <c r="HT107" s="901">
        <f t="shared" si="1736"/>
        <v>46.098663938697044</v>
      </c>
      <c r="HU107" s="926">
        <f t="shared" si="1827"/>
        <v>127589.74605280125</v>
      </c>
      <c r="HV107" s="927">
        <f t="shared" si="1858"/>
        <v>101602.818</v>
      </c>
      <c r="HW107" s="928">
        <f t="shared" si="1859"/>
        <v>12832.584662939647</v>
      </c>
      <c r="HX107" s="929">
        <f>DATI!CQ104</f>
        <v>12497.350000000002</v>
      </c>
      <c r="HY107" s="929">
        <f>DATI!CT104</f>
        <v>335.23466293964589</v>
      </c>
      <c r="HZ107" s="930">
        <f t="shared" si="1737"/>
        <v>-1.6877947251772791E-2</v>
      </c>
      <c r="IA107" s="930">
        <f t="shared" si="1738"/>
        <v>3.1999920069027708E-2</v>
      </c>
      <c r="IB107" s="902">
        <f t="shared" si="1739"/>
        <v>0.10057692769158001</v>
      </c>
      <c r="IC107" s="929">
        <f>DATI!CV104</f>
        <v>7106.1327697814713</v>
      </c>
      <c r="ID107" s="931">
        <f t="shared" si="1828"/>
        <v>19938.717432721118</v>
      </c>
      <c r="IE107" s="932">
        <f t="shared" si="1740"/>
        <v>4.9720097773338634E-2</v>
      </c>
      <c r="IF107" s="932">
        <f t="shared" si="1741"/>
        <v>0.15627209904838085</v>
      </c>
      <c r="IG107" s="928">
        <f t="shared" si="1860"/>
        <v>12832.584662939647</v>
      </c>
      <c r="IH107" s="910">
        <f t="shared" si="1435"/>
        <v>3.0926561156650198E-2</v>
      </c>
      <c r="II107" s="929">
        <f>DATI!CX104</f>
        <v>12497.350000000002</v>
      </c>
      <c r="IJ107" s="929">
        <f>DATI!DA104</f>
        <v>335.23466293964589</v>
      </c>
      <c r="IK107" s="934">
        <f>DATI!CS104</f>
        <v>53895.973502218294</v>
      </c>
      <c r="IL107" s="914">
        <f t="shared" si="1829"/>
        <v>52123.673280732997</v>
      </c>
      <c r="IM107" s="914">
        <f t="shared" si="1830"/>
        <v>22776.375092825896</v>
      </c>
      <c r="IN107" s="902">
        <f t="shared" si="1743"/>
        <v>0.12997797579349707</v>
      </c>
      <c r="IO107" s="902">
        <f t="shared" si="1744"/>
        <v>0.4085255664601945</v>
      </c>
      <c r="IP107" s="928">
        <f t="shared" si="1831"/>
        <v>31279.647778514689</v>
      </c>
      <c r="IQ107" s="910">
        <f t="shared" si="1436"/>
        <v>7.5384029436756469E-2</v>
      </c>
      <c r="IR107" s="929">
        <f>DATI!CZ104</f>
        <v>33051.947999999982</v>
      </c>
      <c r="IS107" s="914">
        <f t="shared" si="1861"/>
        <v>62633.488109128601</v>
      </c>
      <c r="IT107" s="934">
        <f>DATI!CR104</f>
        <v>61196.422550582953</v>
      </c>
      <c r="IU107" s="935">
        <f>DATI!CU104</f>
        <v>1437.0655585456491</v>
      </c>
      <c r="IV107" s="902">
        <f t="shared" si="1746"/>
        <v>-2.1222899915474359E-2</v>
      </c>
      <c r="IW107" s="910">
        <f t="shared" si="1747"/>
        <v>0.15618573076122466</v>
      </c>
      <c r="IX107" s="902">
        <f t="shared" si="1748"/>
        <v>0.49089750584822545</v>
      </c>
      <c r="IY107" s="934">
        <f>DATI!CW104</f>
        <v>22241.165418125631</v>
      </c>
      <c r="IZ107" s="936">
        <f t="shared" si="1832"/>
        <v>84874.653527254239</v>
      </c>
      <c r="JA107" s="937">
        <f t="shared" si="1749"/>
        <v>0.21164731814334181</v>
      </c>
      <c r="JB107" s="937">
        <f t="shared" si="1750"/>
        <v>0.6652153182602154</v>
      </c>
      <c r="JC107" s="938">
        <f t="shared" si="1862"/>
        <v>57490.585558545652</v>
      </c>
      <c r="JD107" s="910">
        <f t="shared" si="1437"/>
        <v>0.13855245509057856</v>
      </c>
      <c r="JE107" s="929">
        <f>DATI!CY104</f>
        <v>56053.520000000004</v>
      </c>
      <c r="JF107" s="929">
        <f>DATI!DB104</f>
        <v>1437.0655585456491</v>
      </c>
      <c r="JG107" s="906">
        <f t="shared" si="1753"/>
        <v>265487.43116157834</v>
      </c>
      <c r="JH107" s="888">
        <f t="shared" si="1438"/>
        <v>298.1236201013088</v>
      </c>
      <c r="JI107" s="909">
        <f t="shared" si="1754"/>
        <v>0.6620316015554627</v>
      </c>
      <c r="JJ107" s="923" t="str">
        <f>DATI!CN104</f>
        <v>7/11</v>
      </c>
      <c r="JK107" s="924">
        <f>DATI!CO104/DATI!CP104</f>
        <v>0.93505206477218916</v>
      </c>
      <c r="JL107" s="939">
        <f t="shared" si="1833"/>
        <v>-8.1388412496738172E-3</v>
      </c>
      <c r="JM107" s="940">
        <f t="shared" si="1755"/>
        <v>9.1485384445610385E-3</v>
      </c>
      <c r="JN107" s="941">
        <f t="shared" si="1756"/>
        <v>328120.91927070695</v>
      </c>
      <c r="JO107" s="914">
        <f t="shared" si="1757"/>
        <v>350362.08468883258</v>
      </c>
      <c r="JP107" s="909">
        <f t="shared" si="1758"/>
        <v>0.81821733231668736</v>
      </c>
      <c r="JQ107" s="910">
        <f t="shared" si="1759"/>
        <v>5.3487063040290606E-3</v>
      </c>
      <c r="JR107" s="942">
        <f t="shared" si="1760"/>
        <v>0.87367891969880451</v>
      </c>
      <c r="JS107" s="905">
        <f t="shared" si="1761"/>
        <v>9.2710171057401869E-3</v>
      </c>
      <c r="JT107" s="898">
        <f>DATI!BW104</f>
        <v>43963.46971931342</v>
      </c>
      <c r="JU107" s="899">
        <f>DATI!BX104</f>
        <v>41274.119155170738</v>
      </c>
      <c r="JV107" s="899">
        <f>DATI!BY104</f>
        <v>19113.935632799268</v>
      </c>
      <c r="JW107" s="899">
        <f>DATI!BZ104</f>
        <v>70248.354000000007</v>
      </c>
      <c r="JX107" s="899">
        <f>DATI!CA104</f>
        <v>45808.120999999999</v>
      </c>
      <c r="JY107" s="899">
        <f>DATI!CB104</f>
        <v>21212.707654113656</v>
      </c>
      <c r="JZ107" s="899">
        <f>DATI!CC104</f>
        <v>6008.4904994582794</v>
      </c>
      <c r="KA107" s="899">
        <f>DATI!CD104</f>
        <v>69.984277735180228</v>
      </c>
      <c r="KB107" s="899">
        <f>DATI!CE104</f>
        <v>4598.306878186464</v>
      </c>
      <c r="KC107" s="899">
        <f>DATI!CF104</f>
        <v>0</v>
      </c>
      <c r="KD107" s="899">
        <f>DATI!CG104</f>
        <v>914.13</v>
      </c>
      <c r="KE107" s="899">
        <f>DATI!CH104</f>
        <v>129.63675452308655</v>
      </c>
      <c r="KF107" s="899">
        <f>DATI!CI104</f>
        <v>131.40526255750657</v>
      </c>
      <c r="KG107" s="899">
        <f>DATI!CJ104</f>
        <v>215.59216419601441</v>
      </c>
      <c r="KH107" s="899">
        <f>DATI!CK104</f>
        <v>1879.8416502012014</v>
      </c>
      <c r="KI107" s="899">
        <f>DATI!CL104</f>
        <v>1033.4275543451793</v>
      </c>
      <c r="KJ107" s="943">
        <f t="shared" si="1439"/>
        <v>49.367869083637373</v>
      </c>
      <c r="KK107" s="944">
        <f t="shared" si="1763"/>
        <v>2.2200565446873575E-3</v>
      </c>
      <c r="KL107" s="945">
        <f t="shared" si="1440"/>
        <v>46.34791848787544</v>
      </c>
      <c r="KM107" s="944">
        <f t="shared" si="1764"/>
        <v>1.2298561602785127E-2</v>
      </c>
      <c r="KN107" s="945">
        <f t="shared" si="1441"/>
        <v>21.463598710876319</v>
      </c>
      <c r="KO107" s="944">
        <f t="shared" si="1765"/>
        <v>7.3409070794208511E-2</v>
      </c>
      <c r="KP107" s="945">
        <f t="shared" si="1442"/>
        <v>78.883936271515324</v>
      </c>
      <c r="KQ107" s="944">
        <f t="shared" si="1766"/>
        <v>4.5625950803873331E-3</v>
      </c>
      <c r="KR107" s="945">
        <f t="shared" si="1443"/>
        <v>51.4392820888282</v>
      </c>
      <c r="KS107" s="944">
        <f t="shared" si="1767"/>
        <v>-9.6190883334267105E-2</v>
      </c>
      <c r="KT107" s="945">
        <f t="shared" si="1444"/>
        <v>23.820371346115625</v>
      </c>
      <c r="KU107" s="944">
        <f t="shared" si="1768"/>
        <v>6.3699372009810074E-2</v>
      </c>
      <c r="KV107" s="945">
        <f t="shared" si="1445"/>
        <v>6.7471101407909462</v>
      </c>
      <c r="KW107" s="944">
        <f t="shared" si="1769"/>
        <v>4.8665667030061682E-3</v>
      </c>
      <c r="KX107" s="945">
        <f t="shared" si="1446"/>
        <v>7.858739729147228E-2</v>
      </c>
      <c r="KY107" s="944">
        <f t="shared" si="1770"/>
        <v>0.17761275974016388</v>
      </c>
      <c r="KZ107" s="945">
        <f t="shared" si="1447"/>
        <v>5.1635736082262031</v>
      </c>
      <c r="LA107" s="944">
        <f t="shared" si="1771"/>
        <v>-3.8276397248238612E-4</v>
      </c>
      <c r="LB107" s="946" t="s">
        <v>177</v>
      </c>
      <c r="LC107" s="947" t="s">
        <v>177</v>
      </c>
      <c r="LD107" s="945">
        <f t="shared" si="1448"/>
        <v>1.0265033777713894</v>
      </c>
      <c r="LE107" s="944">
        <f t="shared" si="1772"/>
        <v>5.0891252124500505E-3</v>
      </c>
      <c r="LF107" s="945">
        <f t="shared" si="1449"/>
        <v>0.14557291238802886</v>
      </c>
      <c r="LG107" s="944">
        <f t="shared" si="1773"/>
        <v>-3.8932147788234742E-2</v>
      </c>
      <c r="LH107" s="945">
        <f t="shared" si="1450"/>
        <v>0.1475588219095936</v>
      </c>
      <c r="LI107" s="944">
        <f t="shared" si="1774"/>
        <v>6.4042092304750359E-2</v>
      </c>
      <c r="LJ107" s="945">
        <f t="shared" si="1451"/>
        <v>0.24209476197942614</v>
      </c>
      <c r="LK107" s="944">
        <f t="shared" si="1775"/>
        <v>1.2257929021880249E-3</v>
      </c>
      <c r="LL107" s="945">
        <f t="shared" si="1452"/>
        <v>2.1109293028419112</v>
      </c>
      <c r="LM107" s="944">
        <f t="shared" si="1776"/>
        <v>-2.2913521022700622E-2</v>
      </c>
      <c r="LN107" s="945">
        <f t="shared" si="1453"/>
        <v>1.1604660991514912</v>
      </c>
      <c r="LO107" s="948">
        <f t="shared" si="1777"/>
        <v>9.6972430913674343E-2</v>
      </c>
      <c r="LP107" s="949">
        <f t="shared" si="1778"/>
        <v>0.10962931895069047</v>
      </c>
      <c r="LQ107" s="950">
        <f t="shared" si="1779"/>
        <v>0.10292303137491489</v>
      </c>
      <c r="LR107" s="950">
        <f t="shared" si="1780"/>
        <v>4.7663384152106081E-2</v>
      </c>
      <c r="LS107" s="950">
        <f t="shared" si="1781"/>
        <v>0.17517450864538553</v>
      </c>
      <c r="LT107" s="950">
        <f t="shared" si="1782"/>
        <v>0.1142292257572806</v>
      </c>
      <c r="LU107" s="950">
        <f t="shared" si="1783"/>
        <v>5.2896978060832114E-2</v>
      </c>
      <c r="LV107" s="950">
        <f t="shared" si="1784"/>
        <v>1.4983046733636934E-2</v>
      </c>
      <c r="LW107" s="950">
        <f t="shared" si="1785"/>
        <v>1.7451599599276575E-4</v>
      </c>
      <c r="LX107" s="951">
        <f t="shared" si="1786"/>
        <v>1.1466548354812846E-2</v>
      </c>
      <c r="LY107" s="952" t="s">
        <v>177</v>
      </c>
      <c r="LZ107" s="951">
        <f t="shared" si="1787"/>
        <v>2.2795163796721311E-3</v>
      </c>
      <c r="MA107" s="951">
        <f t="shared" si="1788"/>
        <v>3.2326814057400039E-4</v>
      </c>
      <c r="MB107" s="951">
        <f t="shared" si="1789"/>
        <v>3.2767817309896098E-4</v>
      </c>
      <c r="MC107" s="951">
        <f t="shared" si="1790"/>
        <v>5.3761048167523041E-4</v>
      </c>
      <c r="MD107" s="951">
        <f t="shared" si="1791"/>
        <v>4.6876591215948794E-3</v>
      </c>
      <c r="ME107" s="951">
        <f t="shared" si="1792"/>
        <v>2.5770022177746574E-3</v>
      </c>
      <c r="MF107" s="949">
        <f t="shared" si="1793"/>
        <v>0.16454817562268326</v>
      </c>
      <c r="MG107" s="950">
        <f t="shared" si="1794"/>
        <v>0.1544823702673542</v>
      </c>
      <c r="MH107" s="950">
        <f t="shared" si="1795"/>
        <v>7.1540377896170196E-2</v>
      </c>
      <c r="MI107" s="950">
        <f t="shared" si="1796"/>
        <v>0.26292825759651955</v>
      </c>
      <c r="MJ107" s="950">
        <f t="shared" si="1797"/>
        <v>0.17145240781443127</v>
      </c>
      <c r="MK107" s="950">
        <f t="shared" si="1798"/>
        <v>7.9395743029088722E-2</v>
      </c>
      <c r="ML107" s="950">
        <f t="shared" si="1799"/>
        <v>2.2488810738651707E-2</v>
      </c>
      <c r="MM107" s="950">
        <f t="shared" si="1800"/>
        <v>2.619398627341764E-4</v>
      </c>
      <c r="MN107" s="951">
        <f t="shared" si="1801"/>
        <v>1.7210720914196197E-2</v>
      </c>
      <c r="MO107" s="952" t="s">
        <v>177</v>
      </c>
      <c r="MP107" s="951">
        <f t="shared" si="1802"/>
        <v>3.42144113606856E-3</v>
      </c>
      <c r="MQ107" s="951">
        <f t="shared" si="1803"/>
        <v>4.8520946109602606E-4</v>
      </c>
      <c r="MR107" s="951">
        <f t="shared" si="1804"/>
        <v>4.9182870139930065E-4</v>
      </c>
      <c r="MS107" s="951">
        <f t="shared" si="1805"/>
        <v>8.0692669444640383E-4</v>
      </c>
      <c r="MT107" s="951">
        <f t="shared" si="1806"/>
        <v>7.0359440684513094E-3</v>
      </c>
      <c r="MU107" s="951">
        <f t="shared" si="1807"/>
        <v>3.8679526386655332E-3</v>
      </c>
      <c r="MV107" s="906">
        <f t="shared" si="1454"/>
        <v>279233.87352157838</v>
      </c>
      <c r="MW107" s="888">
        <f t="shared" si="1455"/>
        <v>298.1236201013088</v>
      </c>
      <c r="MX107" s="942">
        <f t="shared" si="1456"/>
        <v>0.67295433408776528</v>
      </c>
      <c r="MY107" s="1484"/>
      <c r="MZ107" s="903"/>
      <c r="NA107" s="1481"/>
      <c r="NB107" s="941">
        <f t="shared" si="1834"/>
        <v>328120.91927070695</v>
      </c>
      <c r="NC107" s="914">
        <f t="shared" si="1835"/>
        <v>350362.08468883258</v>
      </c>
      <c r="ND107" s="909">
        <f t="shared" si="1457"/>
        <v>0.79077223670365482</v>
      </c>
      <c r="NE107" s="954">
        <f t="shared" si="1458"/>
        <v>0.84437350102925224</v>
      </c>
    </row>
    <row r="108" spans="1:369" s="398" customFormat="1" ht="9" customHeight="1" thickBot="1" x14ac:dyDescent="0.25">
      <c r="A108" s="321">
        <v>2016</v>
      </c>
      <c r="B108" s="322">
        <f>SUM(B109:B120)</f>
        <v>1527</v>
      </c>
      <c r="C108" s="1513">
        <f>SUM(DATI!F106:F117)/SUM(DATI!E106:E117)</f>
        <v>0.99933774834437084</v>
      </c>
      <c r="D108" s="323">
        <f>SUM(D109:D120)</f>
        <v>10019166</v>
      </c>
      <c r="E108" s="324">
        <f>D108/$D$108</f>
        <v>1</v>
      </c>
      <c r="F108" s="348">
        <f t="shared" ref="F108:F139" si="1863">+(D108-D121)/D121</f>
        <v>1.0807976420486535E-3</v>
      </c>
      <c r="G108" s="326">
        <f>SUM(G109:G120)</f>
        <v>4760500.937371999</v>
      </c>
      <c r="H108" s="327">
        <f t="shared" si="1418"/>
        <v>13042.468321567121</v>
      </c>
      <c r="I108" s="328">
        <f t="shared" si="1419"/>
        <v>475.13944148365232</v>
      </c>
      <c r="J108" s="329">
        <f t="shared" ref="J108" si="1864">+I108/365</f>
        <v>1.3017518944757598</v>
      </c>
      <c r="K108" s="329"/>
      <c r="L108" s="329"/>
      <c r="M108" s="330">
        <f t="shared" ref="M108:M120" si="1865">G108/$G$108</f>
        <v>1</v>
      </c>
      <c r="N108" s="327">
        <f>SUM(N109:N120)</f>
        <v>1497245.1968940001</v>
      </c>
      <c r="O108" s="327"/>
      <c r="P108" s="327">
        <f t="shared" ref="P108:AC108" si="1866">SUM(P109:P120)</f>
        <v>242424.25530399996</v>
      </c>
      <c r="Q108" s="327">
        <f t="shared" si="1866"/>
        <v>233793.931304</v>
      </c>
      <c r="R108" s="327">
        <f t="shared" si="1866"/>
        <v>8631.6039999999994</v>
      </c>
      <c r="S108" s="327">
        <f t="shared" ref="S108" si="1867">SUM(S109:S120)</f>
        <v>-1.2799999999981004</v>
      </c>
      <c r="T108" s="327">
        <f t="shared" si="1866"/>
        <v>124572.97050300002</v>
      </c>
      <c r="U108" s="327">
        <f t="shared" si="1866"/>
        <v>119565.321503</v>
      </c>
      <c r="V108" s="327">
        <f t="shared" si="1866"/>
        <v>5007.6490000000003</v>
      </c>
      <c r="W108" s="331">
        <f t="shared" ref="W108" si="1868">SUM(W109:W120)</f>
        <v>6.0746963015390065E-12</v>
      </c>
      <c r="X108" s="332">
        <f t="shared" si="1866"/>
        <v>2760885.2239909996</v>
      </c>
      <c r="Y108" s="327">
        <f t="shared" si="1866"/>
        <v>146256.58964299998</v>
      </c>
      <c r="Z108" s="327">
        <f t="shared" si="1866"/>
        <v>102624.03068000001</v>
      </c>
      <c r="AA108" s="327">
        <f t="shared" si="1866"/>
        <v>32749.259999999995</v>
      </c>
      <c r="AB108" s="327">
        <f t="shared" si="1866"/>
        <v>0</v>
      </c>
      <c r="AC108" s="327">
        <f t="shared" si="1866"/>
        <v>3249617.7674779994</v>
      </c>
      <c r="AD108" s="328">
        <f t="shared" si="1421"/>
        <v>324.34014642316527</v>
      </c>
      <c r="AE108" s="329"/>
      <c r="AF108" s="329"/>
      <c r="AG108" s="333">
        <f t="shared" si="1422"/>
        <v>0.68262096998387067</v>
      </c>
      <c r="AH108" s="334">
        <f>G108-AC108</f>
        <v>1510883.1698939996</v>
      </c>
      <c r="AI108" s="327">
        <f>AH108/365</f>
        <v>4139.4059449150673</v>
      </c>
      <c r="AJ108" s="328">
        <f t="shared" si="1423"/>
        <v>150.79929506048703</v>
      </c>
      <c r="AK108" s="329">
        <f t="shared" si="1424"/>
        <v>0.41314875359037539</v>
      </c>
      <c r="AL108" s="329"/>
      <c r="AM108" s="329"/>
      <c r="AN108" s="339"/>
      <c r="AO108" s="340"/>
      <c r="AP108" s="340"/>
      <c r="AQ108" s="340"/>
      <c r="AR108" s="340"/>
      <c r="AS108" s="340"/>
      <c r="AT108" s="340"/>
      <c r="AU108" s="1053"/>
      <c r="AV108" s="1053"/>
      <c r="AW108" s="340"/>
      <c r="AX108" s="1053"/>
      <c r="AY108" s="1053"/>
      <c r="AZ108" s="1053"/>
      <c r="BA108" s="1053"/>
      <c r="BB108" s="339">
        <f t="shared" ref="BB108:BR108" si="1869">SUM(BB109:BB120)</f>
        <v>872.27336400000002</v>
      </c>
      <c r="BC108" s="340">
        <f t="shared" si="1869"/>
        <v>4640.9027999999998</v>
      </c>
      <c r="BD108" s="336">
        <f t="shared" si="1869"/>
        <v>286.60599999999999</v>
      </c>
      <c r="BE108" s="340">
        <f t="shared" si="1869"/>
        <v>533754.65428399993</v>
      </c>
      <c r="BF108" s="340">
        <f t="shared" si="1869"/>
        <v>1049.4207939999999</v>
      </c>
      <c r="BG108" s="340">
        <f t="shared" si="1869"/>
        <v>184757.75137299998</v>
      </c>
      <c r="BH108" s="340">
        <f t="shared" si="1869"/>
        <v>48035.911773</v>
      </c>
      <c r="BI108" s="340">
        <f t="shared" si="1869"/>
        <v>201105.05612999998</v>
      </c>
      <c r="BJ108" s="340">
        <f t="shared" si="1869"/>
        <v>2157.3022529999998</v>
      </c>
      <c r="BK108" s="340">
        <f t="shared" si="1869"/>
        <v>594.87721400000009</v>
      </c>
      <c r="BL108" s="340">
        <f t="shared" si="1869"/>
        <v>910.42275400000005</v>
      </c>
      <c r="BM108" s="340">
        <f t="shared" si="1869"/>
        <v>186466.53916699998</v>
      </c>
      <c r="BN108" s="340">
        <f t="shared" si="1869"/>
        <v>2086.4230000000002</v>
      </c>
      <c r="BO108" s="340">
        <f t="shared" si="1869"/>
        <v>45050.102481999995</v>
      </c>
      <c r="BP108" s="340">
        <f t="shared" si="1869"/>
        <v>25263.692203999999</v>
      </c>
      <c r="BQ108" s="340">
        <f t="shared" si="1869"/>
        <v>1280.350183</v>
      </c>
      <c r="BR108" s="340">
        <f t="shared" si="1869"/>
        <v>715781.17600199988</v>
      </c>
      <c r="BS108" s="340">
        <f>SUM(BS109:BS120)</f>
        <v>480191.735124</v>
      </c>
      <c r="BT108" s="1054">
        <f t="shared" ref="BT108:BV108" si="1870">SUM(BT109:BT120)</f>
        <v>107.12679000000001</v>
      </c>
      <c r="BU108" s="1055">
        <f t="shared" si="1870"/>
        <v>5032.0347639999991</v>
      </c>
      <c r="BV108" s="341">
        <f t="shared" si="1870"/>
        <v>321361.39653299999</v>
      </c>
      <c r="BW108" s="339"/>
      <c r="BX108" s="340"/>
      <c r="BY108" s="340"/>
      <c r="BZ108" s="340"/>
      <c r="CA108" s="340"/>
      <c r="CB108" s="1054"/>
      <c r="CC108" s="1055"/>
      <c r="CD108" s="341"/>
      <c r="CE108" s="342">
        <f t="shared" ref="CE108:CE120" si="1871">BB108*1000/$D108</f>
        <v>8.7060476291140401E-2</v>
      </c>
      <c r="CF108" s="343">
        <f t="shared" ref="CF108:CF120" si="1872">BC108*1000/$D108</f>
        <v>0.46320250607685309</v>
      </c>
      <c r="CG108" s="343">
        <f t="shared" ref="CG108:CG120" si="1873">BD108*1000/$D108</f>
        <v>2.8605774173219606E-2</v>
      </c>
      <c r="CH108" s="343">
        <f t="shared" ref="CH108:CH120" si="1874">BE108*1000/$D108</f>
        <v>53.273361703359335</v>
      </c>
      <c r="CI108" s="343">
        <f t="shared" ref="CI108:CI120" si="1875">BF108*1000/$D108</f>
        <v>0.10474133216277683</v>
      </c>
      <c r="CJ108" s="343">
        <f t="shared" ref="CJ108:CJ120" si="1876">BG108*1000/$D108</f>
        <v>18.440432204936016</v>
      </c>
      <c r="CK108" s="343">
        <f t="shared" ref="CK108:CK120" si="1877">BH108*1000/$D108</f>
        <v>4.7944022259936609</v>
      </c>
      <c r="CL108" s="343">
        <f t="shared" ref="CL108:CL120" si="1878">BI108*1000/$D108</f>
        <v>20.072035549665511</v>
      </c>
      <c r="CM108" s="343">
        <f t="shared" ref="CM108:CM120" si="1879">BJ108*1000/$D108</f>
        <v>0.21531754768810099</v>
      </c>
      <c r="CN108" s="343">
        <f t="shared" ref="CN108:CN120" si="1880">BK108*1000/$D108</f>
        <v>5.9373925334703523E-2</v>
      </c>
      <c r="CO108" s="343">
        <f t="shared" ref="CO108:CO120" si="1881">BL108*1000/$D108</f>
        <v>9.0868117565873249E-2</v>
      </c>
      <c r="CP108" s="343">
        <f t="shared" ref="CP108:CP120" si="1882">BM108*1000/$D108</f>
        <v>18.61098410456519</v>
      </c>
      <c r="CQ108" s="343">
        <f t="shared" ref="CQ108:CQ120" si="1883">BN108*1000/$D108</f>
        <v>0.20824318111906723</v>
      </c>
      <c r="CR108" s="343">
        <f t="shared" ref="CR108:CR120" si="1884">BO108*1000/$D108</f>
        <v>4.4963924624065505</v>
      </c>
      <c r="CS108" s="343">
        <f t="shared" ref="CS108:CS120" si="1885">BP108*1000/$D108</f>
        <v>2.5215364436520962</v>
      </c>
      <c r="CT108" s="343">
        <f t="shared" ref="CT108:CT120" si="1886">BQ108*1000/$D108</f>
        <v>0.12779009580238515</v>
      </c>
      <c r="CU108" s="343">
        <f t="shared" ref="CU108:CU120" si="1887">BR108*1000/$D108</f>
        <v>71.441193408912468</v>
      </c>
      <c r="CV108" s="343">
        <f t="shared" ref="CV108:CV120" si="1888">BS108*1000/$D108</f>
        <v>47.927316018518908</v>
      </c>
      <c r="CW108" s="1056">
        <f t="shared" ref="CW108:CW120" si="1889">BT108*1000/$D108</f>
        <v>1.0692186355630798E-2</v>
      </c>
      <c r="CX108" s="1057">
        <f t="shared" ref="CX108:CX120" si="1890">BU108*1000/$D108</f>
        <v>0.50224088152646629</v>
      </c>
      <c r="CY108" s="344">
        <f t="shared" ref="CY108:CY120" si="1891">BV108*1000/$D108</f>
        <v>32.074665349690783</v>
      </c>
      <c r="CZ108" s="326">
        <f>SUM(CZ109:CZ120)</f>
        <v>4628768.8060570005</v>
      </c>
      <c r="DA108" s="327">
        <f t="shared" ref="DA108:DA120" si="1892">+CZ108/365</f>
        <v>12681.558372758906</v>
      </c>
      <c r="DB108" s="328">
        <f t="shared" si="1425"/>
        <v>461.99142783511127</v>
      </c>
      <c r="DC108" s="329">
        <f t="shared" ref="DC108:DC120" si="1893">+DB108/365</f>
        <v>1.2657299392742773</v>
      </c>
      <c r="DD108" s="345">
        <f>+(CZ108-CZ121)/CZ121</f>
        <v>1.2541901664763211E-2</v>
      </c>
      <c r="DE108" s="346">
        <f t="shared" ref="DE108:DE120" si="1894">(DB108-DB121)/DB121</f>
        <v>1.1448730262042796E-2</v>
      </c>
      <c r="DF108" s="327">
        <f>+CZ108-CZ121</f>
        <v>57334.479787001386</v>
      </c>
      <c r="DG108" s="347">
        <f>+DB108-DB121</f>
        <v>5.2293458703437068</v>
      </c>
      <c r="DH108" s="348">
        <f>+CZ108/$CZ$108</f>
        <v>1</v>
      </c>
      <c r="DI108" s="326">
        <f>SUM(DI109:DI120)</f>
        <v>2814973.8526263712</v>
      </c>
      <c r="DJ108" s="327">
        <f>DI108/365</f>
        <v>7712.257130483209</v>
      </c>
      <c r="DK108" s="349">
        <f t="shared" si="1426"/>
        <v>280.95889943597814</v>
      </c>
      <c r="DL108" s="350">
        <f t="shared" si="1427"/>
        <v>0.7697504094136387</v>
      </c>
      <c r="DM108" s="345">
        <f>DI108/CZ108</f>
        <v>0.608147429818232</v>
      </c>
      <c r="DN108" s="351">
        <f>(DM108-DM121)/DM121</f>
        <v>3.1486315970435837E-2</v>
      </c>
      <c r="DO108" s="351">
        <f>+ROUND(DM108,3)-ROUND(DM121,3)</f>
        <v>1.8000000000000016E-2</v>
      </c>
      <c r="DP108" s="351">
        <f>(DI108-DI121)/DI121</f>
        <v>4.442311591388582E-2</v>
      </c>
      <c r="DQ108" s="351">
        <f>(DK108-DK121)/DK121</f>
        <v>4.3295524570969711E-2</v>
      </c>
      <c r="DR108" s="352">
        <f>DI108-DI121</f>
        <v>119731.08201493463</v>
      </c>
      <c r="DS108" s="352">
        <f>DK108-DK121</f>
        <v>11.659460476421827</v>
      </c>
      <c r="DT108" s="353">
        <f>DI108/$DI$108</f>
        <v>1</v>
      </c>
      <c r="DU108" s="354"/>
      <c r="DV108" s="355">
        <f>SUM(DATI!AJ106:AJ117)/SUM(DATI!AK106:AK117)</f>
        <v>0.997943880983437</v>
      </c>
      <c r="DW108" s="356">
        <f>SUM(DW109:DW120)</f>
        <v>2753572.6268560002</v>
      </c>
      <c r="DX108" s="327">
        <f t="shared" ref="DX108:DX120" si="1895">+DW108/365</f>
        <v>7544.0345941260275</v>
      </c>
      <c r="DY108" s="357">
        <f t="shared" si="1428"/>
        <v>274.8305225061647</v>
      </c>
      <c r="DZ108" s="329">
        <f t="shared" si="1429"/>
        <v>0.75296033563332787</v>
      </c>
      <c r="EA108" s="345">
        <f>+DW108/CZ108</f>
        <v>0.59488229856129293</v>
      </c>
      <c r="EB108" s="358">
        <f>+(EA108-EA121)/EA121</f>
        <v>3.0506787171549945E-2</v>
      </c>
      <c r="EC108" s="326">
        <f>CZ108-DI108</f>
        <v>1813794.9534306293</v>
      </c>
      <c r="ED108" s="327">
        <f t="shared" ref="ED108:ED120" si="1896">EC108/365</f>
        <v>4969.3012422756965</v>
      </c>
      <c r="EE108" s="359">
        <f t="shared" si="1430"/>
        <v>181.03252839913316</v>
      </c>
      <c r="EF108" s="360">
        <f t="shared" si="1431"/>
        <v>0.49597952986063876</v>
      </c>
      <c r="EG108" s="361">
        <f t="shared" ref="EG108:EG120" si="1897">(EC108-EC121)/EC121</f>
        <v>-3.3257053118987835E-2</v>
      </c>
      <c r="EH108" s="361">
        <f t="shared" ref="EH108:EH120" si="1898">(EE108-EE121)/EE121</f>
        <v>-3.4300778560447991E-2</v>
      </c>
      <c r="EI108" s="345">
        <f t="shared" ref="EI108:EI120" si="1899">EC108/CZ108</f>
        <v>0.391852570181768</v>
      </c>
      <c r="EJ108" s="362">
        <f t="shared" ref="EJ108:EJ120" si="1900">(EC108-EC121)</f>
        <v>-62396.602227933239</v>
      </c>
      <c r="EK108" s="362">
        <f t="shared" ref="EK108:EK120" si="1901">(EE108-EE121)</f>
        <v>-6.4301146060780638</v>
      </c>
      <c r="EL108" s="326">
        <f>SUM(EL109:EL120)</f>
        <v>1508101.0763939999</v>
      </c>
      <c r="EM108" s="327">
        <f t="shared" ref="EM108:EM120" si="1902">+EL108/365</f>
        <v>4131.7837709424657</v>
      </c>
      <c r="EN108" s="357">
        <f t="shared" si="1432"/>
        <v>150.52161790652033</v>
      </c>
      <c r="EO108" s="329">
        <f t="shared" ref="EO108:EO120" si="1903">+EN108/365</f>
        <v>0.41238799426443928</v>
      </c>
      <c r="EP108" s="345">
        <f>+(EL108-EL121)/EL121</f>
        <v>-3.6401108486263455E-2</v>
      </c>
      <c r="EQ108" s="346">
        <f>(EN108-EN121)/EN121</f>
        <v>-3.7441439508776229E-2</v>
      </c>
      <c r="ER108" s="345">
        <f>+EL108/$EL$108</f>
        <v>1</v>
      </c>
      <c r="ES108" s="327">
        <f>+EL108-EL121</f>
        <v>-56970.33420599997</v>
      </c>
      <c r="ET108" s="345">
        <f t="shared" ref="ET108:ET120" si="1904">+EL108/CZ108</f>
        <v>0.32581041300238761</v>
      </c>
      <c r="EU108" s="347">
        <f>+EN108-EN121</f>
        <v>-5.8549643449578923</v>
      </c>
      <c r="EV108" s="326">
        <f>SUM(EV109:EV120)</f>
        <v>242522.13230399997</v>
      </c>
      <c r="EW108" s="327">
        <f t="shared" ref="EW108:EW120" si="1905">+EV108/365</f>
        <v>664.44419809315059</v>
      </c>
      <c r="EX108" s="357">
        <f t="shared" si="1433"/>
        <v>24.205820355107399</v>
      </c>
      <c r="EY108" s="329">
        <f t="shared" si="1434"/>
        <v>6.6317316041390129E-2</v>
      </c>
      <c r="EZ108" s="345">
        <f>(EV108-EV121)/EV121</f>
        <v>2.9487620136895196E-2</v>
      </c>
      <c r="FA108" s="346">
        <f>(EX108-EX121)/EX121</f>
        <v>2.8376153614929182E-2</v>
      </c>
      <c r="FB108" s="327">
        <f>+EV108-EV121</f>
        <v>6946.5629039999912</v>
      </c>
      <c r="FC108" s="347">
        <f>+EX108-EX121</f>
        <v>0.66791521211128924</v>
      </c>
      <c r="FD108" s="327">
        <f>SUM(FD109:FD120)</f>
        <v>61401.225770371093</v>
      </c>
      <c r="FE108" s="363">
        <f t="shared" ref="FE108:FE120" si="1906">+FD108/CZ108</f>
        <v>1.3265131256939034E-2</v>
      </c>
      <c r="FF108" s="327">
        <f>+EV108-FD108</f>
        <v>181120.90653362888</v>
      </c>
      <c r="FG108" s="363">
        <f>+FF108/CZ108</f>
        <v>3.9129391447812675E-2</v>
      </c>
      <c r="FH108" s="326">
        <f>SUM(FH109:FH120)</f>
        <v>124572.97050300002</v>
      </c>
      <c r="FI108" s="327">
        <f>+FH108/365</f>
        <v>341.2958095972603</v>
      </c>
      <c r="FJ108" s="351">
        <f t="shared" ref="FJ108:FJ120" si="1907">FH108/CZ108</f>
        <v>2.6912765731567621E-2</v>
      </c>
      <c r="FK108" s="351">
        <f>+(FH108-FH121)/FH121</f>
        <v>-5.5035152445775171E-2</v>
      </c>
      <c r="FL108" s="364">
        <f>SUM(FL109:FL120)</f>
        <v>52783.3512822224</v>
      </c>
      <c r="FM108" s="365"/>
      <c r="FN108" s="366">
        <f>SUM(DATI!AN106:AN117)/SUM(DATI!AO106:AO117)</f>
        <v>0.99988031111452347</v>
      </c>
      <c r="FO108" s="367">
        <f>FL108/FH108</f>
        <v>0.42371431835569218</v>
      </c>
      <c r="FP108" s="368">
        <f t="shared" ref="FP108:FP120" si="1908">FL108/CZ108</f>
        <v>1.1403324187017606E-2</v>
      </c>
      <c r="FQ108" s="367">
        <f>(FL108-FL121)/FL121</f>
        <v>-8.1972435152180348E-2</v>
      </c>
      <c r="FR108" s="369">
        <f>SUM(FR109:FR120)</f>
        <v>171057.593655</v>
      </c>
      <c r="FS108" s="370">
        <f>SUM(FS109:FS120)</f>
        <v>1362.9380039999996</v>
      </c>
      <c r="FT108" s="370">
        <f>SUM(FT109:FT120)</f>
        <v>150965.58164300004</v>
      </c>
      <c r="FU108" s="339">
        <f t="shared" ref="FU108:GK108" si="1909">SUM(FU109:FU120)</f>
        <v>1259.165804</v>
      </c>
      <c r="FV108" s="340">
        <f t="shared" si="1909"/>
        <v>4912.1897999999992</v>
      </c>
      <c r="FW108" s="340">
        <f t="shared" si="1909"/>
        <v>75.730000000000018</v>
      </c>
      <c r="FX108" s="340">
        <f t="shared" si="1909"/>
        <v>533866.75428399991</v>
      </c>
      <c r="FY108" s="340">
        <f t="shared" ref="FY108:GJ108" si="1910">SUM(FY109:FY120)</f>
        <v>1050.589794</v>
      </c>
      <c r="FZ108" s="340">
        <f t="shared" si="1910"/>
        <v>183282.68637299997</v>
      </c>
      <c r="GA108" s="340">
        <f t="shared" si="1910"/>
        <v>48874.309973000003</v>
      </c>
      <c r="GB108" s="340">
        <f t="shared" si="1910"/>
        <v>201105.05612999998</v>
      </c>
      <c r="GC108" s="340">
        <f t="shared" si="1910"/>
        <v>2157.3022529999998</v>
      </c>
      <c r="GD108" s="340">
        <f t="shared" si="1910"/>
        <v>1071.8752239999999</v>
      </c>
      <c r="GE108" s="340">
        <f t="shared" si="1910"/>
        <v>910.74375399999997</v>
      </c>
      <c r="GF108" s="340">
        <f t="shared" si="1910"/>
        <v>186458.939167</v>
      </c>
      <c r="GG108" s="340">
        <f t="shared" si="1910"/>
        <v>2013.3320000000001</v>
      </c>
      <c r="GH108" s="340">
        <f t="shared" si="1910"/>
        <v>45050.102481999995</v>
      </c>
      <c r="GI108" s="340">
        <f t="shared" si="1910"/>
        <v>5.1390000000000002</v>
      </c>
      <c r="GJ108" s="340">
        <f t="shared" si="1910"/>
        <v>25263.692203999999</v>
      </c>
      <c r="GK108" s="340">
        <f t="shared" si="1909"/>
        <v>1296.5513979999998</v>
      </c>
      <c r="GL108" s="340">
        <f t="shared" ref="GL108:GN108" si="1911">SUM(GL109:GL120)</f>
        <v>708781.18600199989</v>
      </c>
      <c r="GM108" s="340">
        <f>SUM(GM109:GM120)</f>
        <v>478841.52512400004</v>
      </c>
      <c r="GN108" s="1054">
        <f t="shared" si="1911"/>
        <v>5195.0625570000011</v>
      </c>
      <c r="GO108" s="1055"/>
      <c r="GP108" s="341">
        <f t="shared" ref="GP108" si="1912">SUM(GP109:GP120)</f>
        <v>322100.69353300001</v>
      </c>
      <c r="GQ108" s="339"/>
      <c r="GR108" s="340"/>
      <c r="GS108" s="340"/>
      <c r="GT108" s="340"/>
      <c r="GU108" s="340"/>
      <c r="GV108" s="1054"/>
      <c r="GW108" s="1055"/>
      <c r="GX108" s="341"/>
      <c r="GY108" s="342">
        <f t="shared" ref="GY108:GY146" si="1913">FU108*1000/$D108</f>
        <v>0.12567571033357466</v>
      </c>
      <c r="GZ108" s="343">
        <f t="shared" ref="GZ108:GZ146" si="1914">FV108*1000/$D108</f>
        <v>0.49027931067316372</v>
      </c>
      <c r="HA108" s="343">
        <f t="shared" ref="HA108:HA146" si="1915">FW108*1000/$D108</f>
        <v>7.5585133533070531E-3</v>
      </c>
      <c r="HB108" s="343">
        <f t="shared" ref="HB108:HB146" si="1916">FX108*1000/$D108</f>
        <v>53.284550259372878</v>
      </c>
      <c r="HC108" s="343">
        <f t="shared" ref="HC108:HC146" si="1917">FY108*1000/$D108</f>
        <v>0.10485800854083065</v>
      </c>
      <c r="HD108" s="343">
        <f t="shared" ref="HD108:HD146" si="1918">FZ108*1000/$D108</f>
        <v>18.293207875086605</v>
      </c>
      <c r="HE108" s="343">
        <f t="shared" ref="HE108:HE146" si="1919">GA108*1000/$D108</f>
        <v>4.8780816659789847</v>
      </c>
      <c r="HF108" s="343">
        <f t="shared" ref="HF108:HF146" si="1920">GB108*1000/$D108</f>
        <v>20.072035549665511</v>
      </c>
      <c r="HG108" s="343">
        <f t="shared" ref="HG108:HG146" si="1921">GC108*1000/$D108</f>
        <v>0.21531754768810099</v>
      </c>
      <c r="HH108" s="343">
        <f t="shared" ref="HH108:HH146" si="1922">GD108*1000/$D108</f>
        <v>0.10698247977925507</v>
      </c>
      <c r="HI108" s="343">
        <f t="shared" ref="HI108:HI146" si="1923">GE108*1000/$D108</f>
        <v>9.0900156160702392E-2</v>
      </c>
      <c r="HJ108" s="343">
        <f t="shared" ref="HJ108:HJ146" si="1924">GF108*1000/$D108</f>
        <v>18.610225558394781</v>
      </c>
      <c r="HK108" s="343">
        <f t="shared" ref="HK108:HK146" si="1925">GG108*1000/$D108</f>
        <v>0.20094806294256429</v>
      </c>
      <c r="HL108" s="343">
        <f t="shared" ref="HL108:HL146" si="1926">GH108*1000/$D108</f>
        <v>4.4963924624065505</v>
      </c>
      <c r="HM108" s="343">
        <f t="shared" ref="HM108:HM146" si="1927">GI108*1000/$D108</f>
        <v>5.1291694338630579E-4</v>
      </c>
      <c r="HN108" s="343">
        <f t="shared" ref="HN108:HN146" si="1928">GJ108*1000/$D108</f>
        <v>2.5215364436520962</v>
      </c>
      <c r="HO108" s="343">
        <f t="shared" ref="HO108:HO146" si="1929">GK108*1000/$D108</f>
        <v>0.12940711811741615</v>
      </c>
      <c r="HP108" s="343">
        <f t="shared" ref="HP108:HP146" si="1930">GL108*1000/$D108</f>
        <v>70.742533460569462</v>
      </c>
      <c r="HQ108" s="343">
        <f t="shared" ref="HQ108:HQ146" si="1931">GM108*1000/$D108</f>
        <v>47.792553304736145</v>
      </c>
      <c r="HR108" s="1056">
        <f t="shared" ref="HR108:HR146" si="1932">GN108*1000/$D108</f>
        <v>0.51851247469100736</v>
      </c>
      <c r="HS108" s="1057"/>
      <c r="HT108" s="344">
        <f t="shared" ref="HT108:HT146" si="1933">GP108*1000/$D108</f>
        <v>32.148453627078339</v>
      </c>
      <c r="HU108" s="369">
        <f>SUM(HU109:HU120)</f>
        <v>1813796.2336336286</v>
      </c>
      <c r="HV108" s="371">
        <f>SUM(HV109:HV120)</f>
        <v>1521098.4865970002</v>
      </c>
      <c r="HW108" s="322">
        <f>SUM(HW109:HW120)</f>
        <v>29644.896663033483</v>
      </c>
      <c r="HX108" s="372">
        <f>SUM(HX109:HX120)</f>
        <v>27614.752</v>
      </c>
      <c r="HY108" s="372">
        <f>SUM(HY109:HY120)</f>
        <v>2030.1446630334854</v>
      </c>
      <c r="HZ108" s="373">
        <f t="shared" ref="HZ108:HZ120" si="1934">IF(HW121&gt;0,(HW108-HW121)/HW121,0)</f>
        <v>-6.8278858751149585E-2</v>
      </c>
      <c r="IA108" s="373">
        <f t="shared" si="1738"/>
        <v>6.4044885163072936E-3</v>
      </c>
      <c r="IB108" s="345">
        <f t="shared" si="1739"/>
        <v>1.6344116341914017E-2</v>
      </c>
      <c r="IC108" s="372">
        <f>SUM(IC109:IC120)</f>
        <v>91778.714376271106</v>
      </c>
      <c r="ID108" s="374">
        <f>SUM(ID109:ID120)</f>
        <v>121423.61103930458</v>
      </c>
      <c r="IE108" s="375">
        <f t="shared" si="1740"/>
        <v>2.6232377577470507E-2</v>
      </c>
      <c r="IF108" s="375">
        <f t="shared" si="1741"/>
        <v>6.6944460897932989E-2</v>
      </c>
      <c r="IG108" s="322">
        <f>SUM(IG109:IG120)</f>
        <v>29644.896663033483</v>
      </c>
      <c r="IH108" s="373">
        <f t="shared" si="1435"/>
        <v>6.2272641163261151E-3</v>
      </c>
      <c r="II108" s="372">
        <f t="shared" ref="II108" si="1935">SUM(II109:II120)</f>
        <v>27614.752</v>
      </c>
      <c r="IJ108" s="372">
        <f t="shared" ref="IJ108" si="1936">SUM(IJ109:IJ120)</f>
        <v>2030.1446630334854</v>
      </c>
      <c r="IK108" s="372">
        <f>SUM(IK109:IK120)</f>
        <v>687690.46558844543</v>
      </c>
      <c r="IL108" s="356">
        <f>SUM(IL109:IL120)</f>
        <v>609304.93360456068</v>
      </c>
      <c r="IM108" s="322">
        <f>SUM(IM109:IM120)</f>
        <v>295515.04414305912</v>
      </c>
      <c r="IN108" s="373">
        <f t="shared" si="1743"/>
        <v>0.13163434147051187</v>
      </c>
      <c r="IO108" s="345">
        <f t="shared" si="1744"/>
        <v>0.33592799582780208</v>
      </c>
      <c r="IP108" s="322">
        <f t="shared" ref="IP108" si="1937">SUM(IP109:IP120)</f>
        <v>323060.48383611522</v>
      </c>
      <c r="IQ108" s="373">
        <f t="shared" si="1436"/>
        <v>6.7862707745722756E-2</v>
      </c>
      <c r="IR108" s="372">
        <f>SUM(IR109:IR120)</f>
        <v>401446.01582000009</v>
      </c>
      <c r="IS108" s="356">
        <f>SUM(IS109:IS120)</f>
        <v>1174846.4033660346</v>
      </c>
      <c r="IT108" s="378">
        <f>SUM(IT109:IT120)</f>
        <v>1098491.0160451836</v>
      </c>
      <c r="IU108" s="372">
        <f>SUM(IU109:IU120)</f>
        <v>76355.387320851252</v>
      </c>
      <c r="IV108" s="373">
        <f t="shared" ref="IV108:IV120" si="1938">IF(IS121&gt;0,(IS108-IS121)/IS121,0)</f>
        <v>-2.8997030623474931E-2</v>
      </c>
      <c r="IW108" s="373">
        <f t="shared" si="1747"/>
        <v>0.25381401677022258</v>
      </c>
      <c r="IX108" s="345">
        <f t="shared" si="1748"/>
        <v>0.64772788783028401</v>
      </c>
      <c r="IY108" s="372">
        <f>SUM(IY109:IY120)</f>
        <v>222011.17508523041</v>
      </c>
      <c r="IZ108" s="379">
        <f>SUM(IZ109:IZ120)</f>
        <v>1396857.5784512651</v>
      </c>
      <c r="JA108" s="375">
        <f t="shared" si="1749"/>
        <v>0.30177734878946633</v>
      </c>
      <c r="JB108" s="380">
        <f t="shared" si="1750"/>
        <v>0.77012927502495765</v>
      </c>
      <c r="JC108" s="356">
        <f>SUM(JC109:JC120)</f>
        <v>1168393.1060978512</v>
      </c>
      <c r="JD108" s="373">
        <f t="shared" si="1437"/>
        <v>0.24543490726479184</v>
      </c>
      <c r="JE108" s="372">
        <f t="shared" ref="JE108" si="1939">SUM(JE109:JE120)</f>
        <v>1092037.7187769997</v>
      </c>
      <c r="JF108" s="372">
        <f t="shared" ref="JF108" si="1940">SUM(JF109:JF120)</f>
        <v>76355.387320851252</v>
      </c>
      <c r="JG108" s="326">
        <f t="shared" si="1753"/>
        <v>2746790.6212768257</v>
      </c>
      <c r="JH108" s="329">
        <f t="shared" si="1438"/>
        <v>274.15361930093042</v>
      </c>
      <c r="JI108" s="345">
        <f t="shared" si="1754"/>
        <v>0.59341711292266275</v>
      </c>
      <c r="JJ108" s="365"/>
      <c r="JK108" s="366">
        <f>SUM(DATI!CO106:CO117)/SUM(DATI!CP106:CP117)</f>
        <v>0.94679292472042931</v>
      </c>
      <c r="JL108" s="381">
        <f t="shared" si="1833"/>
        <v>4.2289764474056281E-2</v>
      </c>
      <c r="JM108" s="382">
        <f t="shared" ref="JM108:JM120" si="1941">IF(JI121&gt;0,(JI108-JI121)/JI121,0)</f>
        <v>2.9379389396511277E-2</v>
      </c>
      <c r="JN108" s="383">
        <f t="shared" si="1756"/>
        <v>3921637.0246428605</v>
      </c>
      <c r="JO108" s="384">
        <f t="shared" si="1757"/>
        <v>4143648.1997280908</v>
      </c>
      <c r="JP108" s="345">
        <f t="shared" si="1758"/>
        <v>0.84723112969288528</v>
      </c>
      <c r="JQ108" s="351">
        <f t="shared" ref="JQ108:JQ120" si="1942">JP108-JP121</f>
        <v>6.0786307673419415E-3</v>
      </c>
      <c r="JR108" s="324">
        <f t="shared" si="1760"/>
        <v>0.89519446171212902</v>
      </c>
      <c r="JS108" s="358">
        <f t="shared" ref="JS108:JS120" si="1943">JR108-JR121</f>
        <v>-1.2237370930663349E-3</v>
      </c>
      <c r="JT108" s="339">
        <f t="shared" ref="JT108:KI108" si="1944">SUM(JT109:JT120)</f>
        <v>520896.85194761265</v>
      </c>
      <c r="JU108" s="340">
        <f t="shared" si="1944"/>
        <v>407573.94084190094</v>
      </c>
      <c r="JV108" s="340">
        <f t="shared" si="1944"/>
        <v>207467.92035354656</v>
      </c>
      <c r="JW108" s="340">
        <f t="shared" si="1944"/>
        <v>708781.18600199989</v>
      </c>
      <c r="JX108" s="340">
        <f t="shared" si="1944"/>
        <v>478841.52512400004</v>
      </c>
      <c r="JY108" s="340">
        <f t="shared" si="1944"/>
        <v>174763.58329784856</v>
      </c>
      <c r="JZ108" s="340">
        <f t="shared" si="1944"/>
        <v>56390.881596553976</v>
      </c>
      <c r="KA108" s="340">
        <f t="shared" si="1944"/>
        <v>1400.8706158530181</v>
      </c>
      <c r="KB108" s="340">
        <f t="shared" si="1944"/>
        <v>40545.091159721866</v>
      </c>
      <c r="KC108" s="340">
        <f t="shared" si="1944"/>
        <v>0</v>
      </c>
      <c r="KD108" s="340">
        <f t="shared" si="1944"/>
        <v>7160.8711049999984</v>
      </c>
      <c r="KE108" s="340">
        <f t="shared" si="1944"/>
        <v>1233.9825119366817</v>
      </c>
      <c r="KF108" s="340">
        <f t="shared" si="1944"/>
        <v>1050.4377399643975</v>
      </c>
      <c r="KG108" s="340">
        <f t="shared" si="1944"/>
        <v>2114.1562490872748</v>
      </c>
      <c r="KH108" s="340">
        <f t="shared" si="1944"/>
        <v>22773.778631809881</v>
      </c>
      <c r="KI108" s="340">
        <f t="shared" si="1944"/>
        <v>8771.8381523960707</v>
      </c>
      <c r="KJ108" s="385">
        <f t="shared" si="1439"/>
        <v>51.99004108202346</v>
      </c>
      <c r="KK108" s="386">
        <f t="shared" ref="KK108:KK120" si="1945">+(KJ108-KJ121)/KJ121</f>
        <v>3.1300318308067787E-2</v>
      </c>
      <c r="KL108" s="387">
        <f t="shared" si="1440"/>
        <v>40.67942789269096</v>
      </c>
      <c r="KM108" s="386">
        <f t="shared" ref="KM108:KM120" si="1946">+(KL108-KL121)/KL121</f>
        <v>1.6046951305726396E-2</v>
      </c>
      <c r="KN108" s="387">
        <f t="shared" si="1441"/>
        <v>20.707104798298239</v>
      </c>
      <c r="KO108" s="386">
        <f t="shared" ref="KO108:KO120" si="1947">+(KN108-KN121)/KN121</f>
        <v>6.8492722504207737E-2</v>
      </c>
      <c r="KP108" s="387">
        <f t="shared" si="1442"/>
        <v>70.742533460569462</v>
      </c>
      <c r="KQ108" s="386">
        <f t="shared" ref="KQ108:KQ120" si="1948">+(KP108-KP121)/KP121</f>
        <v>6.3418778203346959E-2</v>
      </c>
      <c r="KR108" s="387">
        <f t="shared" si="1443"/>
        <v>47.792553304736145</v>
      </c>
      <c r="KS108" s="386">
        <f t="shared" ref="KS108:KS120" si="1949">+(KR108-KR121)/KR121</f>
        <v>1.9849352028176098E-2</v>
      </c>
      <c r="KT108" s="387">
        <f t="shared" si="1444"/>
        <v>17.44292721548366</v>
      </c>
      <c r="KU108" s="386">
        <f t="shared" ref="KU108:KU120" si="1950">+(KT108-KT121)/KT121</f>
        <v>5.9612621697179478E-2</v>
      </c>
      <c r="KV108" s="387">
        <f t="shared" si="1445"/>
        <v>5.6283009580392198</v>
      </c>
      <c r="KW108" s="386">
        <f t="shared" ref="KW108:KW120" si="1951">+(KV108-KV121)/KV121</f>
        <v>8.4521319536266654E-2</v>
      </c>
      <c r="KX108" s="387">
        <f t="shared" si="1446"/>
        <v>0.13981908432827825</v>
      </c>
      <c r="KY108" s="386">
        <f t="shared" ref="KY108:KY120" si="1952">+(KX108-KX121)/KX121</f>
        <v>0.28546090882810904</v>
      </c>
      <c r="KZ108" s="387">
        <f t="shared" si="1447"/>
        <v>4.0467531089635473</v>
      </c>
      <c r="LA108" s="386">
        <f t="shared" ref="LA108:LA120" si="1953">+(KZ108-KZ121)/KZ121</f>
        <v>5.2290495920987168E-2</v>
      </c>
      <c r="LB108" s="388" t="s">
        <v>177</v>
      </c>
      <c r="LC108" s="389" t="s">
        <v>177</v>
      </c>
      <c r="LD108" s="387">
        <f t="shared" si="1448"/>
        <v>0.71471728335472218</v>
      </c>
      <c r="LE108" s="386">
        <f t="shared" ref="LE108:LE120" si="1954">+(LD108-LD121)/LD121</f>
        <v>5.0910879582356648E-2</v>
      </c>
      <c r="LF108" s="387">
        <f t="shared" si="1449"/>
        <v>0.12316219852397713</v>
      </c>
      <c r="LG108" s="386">
        <f t="shared" ref="LG108:LG120" si="1955">+(LF108-LF121)/LF121</f>
        <v>-6.3680934747108689E-2</v>
      </c>
      <c r="LH108" s="387">
        <f t="shared" si="1450"/>
        <v>0.10484283222419884</v>
      </c>
      <c r="LI108" s="386">
        <f t="shared" ref="LI108:LI120" si="1956">+(LH108-LH121)/LH121</f>
        <v>1.9847870549931406E-2</v>
      </c>
      <c r="LJ108" s="387">
        <f t="shared" si="1451"/>
        <v>0.21101120084119526</v>
      </c>
      <c r="LK108" s="386">
        <f t="shared" ref="LK108:LK120" si="1957">+(LJ108-LJ121)/LJ121</f>
        <v>5.521147875919865E-2</v>
      </c>
      <c r="LL108" s="387">
        <f t="shared" si="1452"/>
        <v>2.2730213903841774</v>
      </c>
      <c r="LM108" s="386">
        <f t="shared" ref="LM108:LM120" si="1958">+(LL108-LL121)/LL121</f>
        <v>0.11800457416278057</v>
      </c>
      <c r="LN108" s="387">
        <f t="shared" si="1453"/>
        <v>0.87550582078349337</v>
      </c>
      <c r="LO108" s="390">
        <f t="shared" ref="LO108:LO120" si="1959">+(LN108-LN121)/LN121</f>
        <v>0.33071665633217262</v>
      </c>
      <c r="LP108" s="391">
        <f t="shared" si="1778"/>
        <v>0.11253464447521989</v>
      </c>
      <c r="LQ108" s="392">
        <f t="shared" si="1779"/>
        <v>8.8052343488957116E-2</v>
      </c>
      <c r="LR108" s="392">
        <f t="shared" si="1780"/>
        <v>4.4821404793875919E-2</v>
      </c>
      <c r="LS108" s="392">
        <f t="shared" si="1781"/>
        <v>0.15312520795476336</v>
      </c>
      <c r="LT108" s="392">
        <f t="shared" si="1782"/>
        <v>0.10344900451658103</v>
      </c>
      <c r="LU108" s="392">
        <f t="shared" si="1783"/>
        <v>3.77559542548681E-2</v>
      </c>
      <c r="LV108" s="392">
        <f t="shared" si="1784"/>
        <v>1.218269564959982E-2</v>
      </c>
      <c r="LW108" s="392">
        <f t="shared" si="1785"/>
        <v>3.0264432607217309E-4</v>
      </c>
      <c r="LX108" s="393">
        <f t="shared" si="1786"/>
        <v>8.7593683889906886E-3</v>
      </c>
      <c r="LY108" s="394" t="s">
        <v>177</v>
      </c>
      <c r="LZ108" s="393">
        <f t="shared" si="1787"/>
        <v>1.5470358112571105E-3</v>
      </c>
      <c r="MA108" s="393">
        <f t="shared" si="1788"/>
        <v>2.6658979172214159E-4</v>
      </c>
      <c r="MB108" s="393">
        <f t="shared" si="1789"/>
        <v>2.2693674797277441E-4</v>
      </c>
      <c r="MC108" s="393">
        <f t="shared" si="1790"/>
        <v>4.5674267557299126E-4</v>
      </c>
      <c r="MD108" s="393">
        <f t="shared" si="1791"/>
        <v>4.9200510083824301E-3</v>
      </c>
      <c r="ME108" s="393">
        <f t="shared" si="1792"/>
        <v>1.8950694061275288E-3</v>
      </c>
      <c r="MF108" s="395">
        <f t="shared" si="1793"/>
        <v>0.18917127765842412</v>
      </c>
      <c r="MG108" s="392">
        <f t="shared" si="1794"/>
        <v>0.14801641215734504</v>
      </c>
      <c r="MH108" s="392">
        <f t="shared" si="1795"/>
        <v>7.5344996652741719E-2</v>
      </c>
      <c r="MI108" s="392">
        <f t="shared" si="1796"/>
        <v>0.25740420974887401</v>
      </c>
      <c r="MJ108" s="392">
        <f t="shared" si="1797"/>
        <v>0.17389827326644228</v>
      </c>
      <c r="MK108" s="392">
        <f t="shared" si="1798"/>
        <v>6.3467940374389811E-2</v>
      </c>
      <c r="ML108" s="392">
        <f t="shared" si="1799"/>
        <v>2.0479169877912567E-2</v>
      </c>
      <c r="MM108" s="392">
        <f t="shared" si="1800"/>
        <v>5.087465651677825E-4</v>
      </c>
      <c r="MN108" s="393">
        <f t="shared" si="1801"/>
        <v>1.4724540316924859E-2</v>
      </c>
      <c r="MO108" s="394" t="s">
        <v>177</v>
      </c>
      <c r="MP108" s="393">
        <f t="shared" si="1802"/>
        <v>2.6005746262724163E-3</v>
      </c>
      <c r="MQ108" s="393">
        <f t="shared" si="1803"/>
        <v>4.4813871982219322E-4</v>
      </c>
      <c r="MR108" s="393">
        <f t="shared" si="1804"/>
        <v>3.8148176289934144E-4</v>
      </c>
      <c r="MS108" s="393">
        <f t="shared" si="1805"/>
        <v>7.6778663052777215E-4</v>
      </c>
      <c r="MT108" s="393">
        <f t="shared" si="1806"/>
        <v>8.2706293669881289E-3</v>
      </c>
      <c r="MU108" s="393">
        <f t="shared" si="1807"/>
        <v>3.1856207702106853E-3</v>
      </c>
      <c r="MV108" s="326"/>
      <c r="MW108" s="329"/>
      <c r="MX108" s="324"/>
      <c r="MY108" s="1475"/>
      <c r="MZ108" s="1476"/>
      <c r="NA108" s="1477"/>
      <c r="NB108" s="383"/>
      <c r="NC108" s="384"/>
      <c r="ND108" s="345"/>
      <c r="NE108" s="348"/>
    </row>
    <row r="109" spans="1:369" ht="8.25" customHeight="1" outlineLevel="1" x14ac:dyDescent="0.2">
      <c r="A109" s="399" t="s">
        <v>178</v>
      </c>
      <c r="B109" s="400">
        <f>DATI!D106</f>
        <v>242</v>
      </c>
      <c r="C109" s="1514">
        <f>DATI!F106/DATI!E106</f>
        <v>1</v>
      </c>
      <c r="D109" s="401">
        <f>DATI!G106</f>
        <v>1109933</v>
      </c>
      <c r="E109" s="402">
        <f>D109/$D$108</f>
        <v>0.11078097717913846</v>
      </c>
      <c r="F109" s="426">
        <f t="shared" si="1863"/>
        <v>1.4752349999729315E-3</v>
      </c>
      <c r="G109" s="404">
        <f>DATI!H106</f>
        <v>500543.35752999998</v>
      </c>
      <c r="H109" s="405">
        <f t="shared" si="1418"/>
        <v>1371.3516644657534</v>
      </c>
      <c r="I109" s="406">
        <f t="shared" si="1419"/>
        <v>450.96718228037184</v>
      </c>
      <c r="J109" s="407">
        <f t="shared" ref="J109:J120" si="1960">+I109/365</f>
        <v>1.2355265267955393</v>
      </c>
      <c r="K109" s="407"/>
      <c r="L109" s="407"/>
      <c r="M109" s="408">
        <f t="shared" si="1865"/>
        <v>0.10514510218883003</v>
      </c>
      <c r="N109" s="409">
        <f>DATI!I106</f>
        <v>137829.70376999999</v>
      </c>
      <c r="O109" s="409"/>
      <c r="P109" s="409">
        <f>DATI!J106</f>
        <v>31709.630100000006</v>
      </c>
      <c r="Q109" s="405">
        <f>DATI!K106</f>
        <v>31709.630100000006</v>
      </c>
      <c r="R109" s="405">
        <f>DATI!L106</f>
        <v>0</v>
      </c>
      <c r="S109" s="405">
        <f t="shared" ref="S109:S120" si="1961">P109-Q109-R109</f>
        <v>0</v>
      </c>
      <c r="T109" s="409">
        <f>DATI!M106</f>
        <v>12923.928</v>
      </c>
      <c r="U109" s="405">
        <f>DATI!N106</f>
        <v>12923.928</v>
      </c>
      <c r="V109" s="405">
        <f>DATI!O106</f>
        <v>0</v>
      </c>
      <c r="W109" s="410">
        <f t="shared" ref="W109:W120" si="1962">T109-U109-V109</f>
        <v>0</v>
      </c>
      <c r="X109" s="411">
        <f>DATI!P106</f>
        <v>299197.61779999995</v>
      </c>
      <c r="Y109" s="405">
        <f>DATI!Q106</f>
        <v>21283.70062</v>
      </c>
      <c r="Z109" s="409">
        <f>DATI!R106</f>
        <v>13663.51786</v>
      </c>
      <c r="AA109" s="409">
        <f>DATI!U106</f>
        <v>5218.96</v>
      </c>
      <c r="AB109" s="409">
        <f>DATI!V106</f>
        <v>0</v>
      </c>
      <c r="AC109" s="409">
        <f>DATI!W106</f>
        <v>362713.65376000002</v>
      </c>
      <c r="AD109" s="406">
        <f t="shared" si="1421"/>
        <v>326.78878253011669</v>
      </c>
      <c r="AE109" s="407"/>
      <c r="AF109" s="407"/>
      <c r="AG109" s="412">
        <f t="shared" si="1422"/>
        <v>0.72463983050311642</v>
      </c>
      <c r="AH109" s="413">
        <f t="shared" ref="AH109:AH120" si="1963">N109+R109+V109</f>
        <v>137829.70376999999</v>
      </c>
      <c r="AI109" s="405">
        <f t="shared" si="1815"/>
        <v>377.61562676712327</v>
      </c>
      <c r="AJ109" s="406">
        <f t="shared" si="1423"/>
        <v>124.17839975025518</v>
      </c>
      <c r="AK109" s="407">
        <f t="shared" si="1424"/>
        <v>0.34021479383631559</v>
      </c>
      <c r="AL109" s="407"/>
      <c r="AM109" s="407"/>
      <c r="AN109" s="417"/>
      <c r="AO109" s="418"/>
      <c r="AP109" s="418"/>
      <c r="AQ109" s="418"/>
      <c r="AR109" s="418"/>
      <c r="AS109" s="418"/>
      <c r="AT109" s="418"/>
      <c r="AU109" s="1058"/>
      <c r="AV109" s="1058"/>
      <c r="AW109" s="418"/>
      <c r="AX109" s="1058"/>
      <c r="AY109" s="1058"/>
      <c r="AZ109" s="1058"/>
      <c r="BA109" s="1058"/>
      <c r="BB109" s="417">
        <f>DATI!DE106/1000</f>
        <v>99.939270000000022</v>
      </c>
      <c r="BC109" s="418">
        <f>DATI!DF106/1000</f>
        <v>328.30879999999996</v>
      </c>
      <c r="BD109" s="415">
        <f>DATI!DG106/1000</f>
        <v>0</v>
      </c>
      <c r="BE109" s="418">
        <f>DATI!DH106/1000</f>
        <v>64605.528479999994</v>
      </c>
      <c r="BF109" s="418">
        <f>DATI!DI106/1000</f>
        <v>110.202</v>
      </c>
      <c r="BG109" s="418">
        <f>DATI!DJ106/1000</f>
        <v>24461.577570000005</v>
      </c>
      <c r="BH109" s="418">
        <f>DATI!DK106/1000</f>
        <v>7880.7931399999998</v>
      </c>
      <c r="BI109" s="418">
        <f>DATI!DL106/1000</f>
        <v>16826.30113</v>
      </c>
      <c r="BJ109" s="418">
        <f>DATI!DM106/1000</f>
        <v>292.23723999999999</v>
      </c>
      <c r="BK109" s="418">
        <f>DATI!DN106/1000</f>
        <v>117.62881</v>
      </c>
      <c r="BL109" s="418">
        <f>DATI!DO106/1000</f>
        <v>145.04574</v>
      </c>
      <c r="BM109" s="418">
        <f>DATI!DP106/1000</f>
        <v>20725.637609999998</v>
      </c>
      <c r="BN109" s="418">
        <f>DATI!DQ106/1000</f>
        <v>273.411</v>
      </c>
      <c r="BO109" s="418">
        <f>DATI!DR106/1000</f>
        <v>5434.0216700000001</v>
      </c>
      <c r="BP109" s="418">
        <f>DATI!DS106/1000</f>
        <v>2963.3359999999998</v>
      </c>
      <c r="BQ109" s="418">
        <f>DATI!DT106/1000</f>
        <v>62.912140000000001</v>
      </c>
      <c r="BR109" s="418">
        <f>DATI!DU106/1000</f>
        <v>68676.630999999994</v>
      </c>
      <c r="BS109" s="418">
        <f>DATI!DV106/1000</f>
        <v>55260.630269999994</v>
      </c>
      <c r="BT109" s="1059">
        <f>DATI!DW106/1000</f>
        <v>45.647789999999993</v>
      </c>
      <c r="BU109" s="1060">
        <f>DATI!DX106/1000</f>
        <v>471.23200999999995</v>
      </c>
      <c r="BV109" s="419">
        <f>DATI!DY106/1000</f>
        <v>30415.094130000001</v>
      </c>
      <c r="BW109" s="417">
        <f>DATI!DZ106/1000</f>
        <v>0</v>
      </c>
      <c r="BX109" s="418"/>
      <c r="BY109" s="418">
        <f>DATI!EB106/1000</f>
        <v>0</v>
      </c>
      <c r="BZ109" s="418"/>
      <c r="CA109" s="418"/>
      <c r="CB109" s="1059"/>
      <c r="CC109" s="1060"/>
      <c r="CD109" s="419"/>
      <c r="CE109" s="420">
        <f t="shared" si="1871"/>
        <v>9.0040813274314777E-2</v>
      </c>
      <c r="CF109" s="421">
        <f t="shared" si="1872"/>
        <v>0.29579154777810912</v>
      </c>
      <c r="CG109" s="421">
        <f t="shared" si="1873"/>
        <v>0</v>
      </c>
      <c r="CH109" s="421">
        <f t="shared" si="1874"/>
        <v>58.206692187726645</v>
      </c>
      <c r="CI109" s="421">
        <f t="shared" si="1875"/>
        <v>9.9287074084651955E-2</v>
      </c>
      <c r="CJ109" s="421">
        <f t="shared" si="1876"/>
        <v>22.038787539428061</v>
      </c>
      <c r="CK109" s="421">
        <f t="shared" si="1877"/>
        <v>7.1002422128182507</v>
      </c>
      <c r="CL109" s="421">
        <f t="shared" si="1878"/>
        <v>15.15974489451165</v>
      </c>
      <c r="CM109" s="421">
        <f t="shared" si="1879"/>
        <v>0.26329268523415378</v>
      </c>
      <c r="CN109" s="421">
        <f t="shared" si="1880"/>
        <v>0.10597829778914583</v>
      </c>
      <c r="CO109" s="421">
        <f t="shared" si="1881"/>
        <v>0.13067972571317368</v>
      </c>
      <c r="CP109" s="421">
        <f t="shared" si="1882"/>
        <v>18.672872695919484</v>
      </c>
      <c r="CQ109" s="421">
        <f t="shared" si="1883"/>
        <v>0.24633108484926566</v>
      </c>
      <c r="CR109" s="421">
        <f t="shared" si="1884"/>
        <v>4.8958105309059192</v>
      </c>
      <c r="CS109" s="421">
        <f t="shared" si="1885"/>
        <v>2.6698332241675851</v>
      </c>
      <c r="CT109" s="421">
        <f t="shared" si="1886"/>
        <v>5.66810248906916E-2</v>
      </c>
      <c r="CU109" s="421">
        <f t="shared" si="1887"/>
        <v>61.874573510292961</v>
      </c>
      <c r="CV109" s="421">
        <f t="shared" si="1888"/>
        <v>49.787356777391061</v>
      </c>
      <c r="CW109" s="1061">
        <f t="shared" si="1889"/>
        <v>4.1126617552591005E-2</v>
      </c>
      <c r="CX109" s="1062">
        <f t="shared" si="1890"/>
        <v>0.4245589688746978</v>
      </c>
      <c r="CY109" s="422">
        <f t="shared" si="1891"/>
        <v>27.40263973591199</v>
      </c>
      <c r="CZ109" s="404">
        <f>DATI!AA106</f>
        <v>481867.32667999994</v>
      </c>
      <c r="DA109" s="405">
        <f t="shared" si="1892"/>
        <v>1320.1844566575342</v>
      </c>
      <c r="DB109" s="406">
        <f t="shared" si="1425"/>
        <v>434.14091362271409</v>
      </c>
      <c r="DC109" s="407">
        <f t="shared" si="1893"/>
        <v>1.1894271606101756</v>
      </c>
      <c r="DD109" s="423">
        <f>+(CZ109-CZ122)/CZ122</f>
        <v>2.8550501240294058E-2</v>
      </c>
      <c r="DE109" s="424">
        <f t="shared" si="1894"/>
        <v>2.7035382697528088E-2</v>
      </c>
      <c r="DF109" s="405">
        <f>+CZ109-CZ122</f>
        <v>13375.671579999966</v>
      </c>
      <c r="DG109" s="425">
        <f>+DB109-DB122</f>
        <v>11.428199984324465</v>
      </c>
      <c r="DH109" s="426">
        <f>+CZ109/$CZ$108</f>
        <v>0.10410269919928812</v>
      </c>
      <c r="DI109" s="404">
        <f>DATI!AB106+DATI!AG106</f>
        <v>304773.33740979014</v>
      </c>
      <c r="DJ109" s="405">
        <f t="shared" ref="DJ109:DJ120" si="1964">DI109/365</f>
        <v>834.99544495832913</v>
      </c>
      <c r="DK109" s="427">
        <f t="shared" si="1426"/>
        <v>274.58714842228329</v>
      </c>
      <c r="DL109" s="428">
        <f t="shared" si="1427"/>
        <v>0.75229355732132408</v>
      </c>
      <c r="DM109" s="429">
        <f>DI109/CZ109</f>
        <v>0.63248392355139915</v>
      </c>
      <c r="DN109" s="402">
        <f>(DM109-DM122)/DM122</f>
        <v>3.1953283302690927E-2</v>
      </c>
      <c r="DO109" s="402">
        <f>+ROUND(DM109,3)-ROUND(DM122,3)</f>
        <v>1.9000000000000017E-2</v>
      </c>
      <c r="DP109" s="402">
        <f>(DI109-DI122)/DI122</f>
        <v>6.1416066797549761E-2</v>
      </c>
      <c r="DQ109" s="402">
        <f>(DK109-DK122)/DK122</f>
        <v>5.9852535242749708E-2</v>
      </c>
      <c r="DR109" s="430">
        <f>DI109-DI122</f>
        <v>17634.912673732906</v>
      </c>
      <c r="DS109" s="430">
        <f>DK109-DK122</f>
        <v>15.506626093399518</v>
      </c>
      <c r="DT109" s="431">
        <f t="shared" ref="DT109:DT120" si="1965">DI109/$DI$108</f>
        <v>0.10826862108343797</v>
      </c>
      <c r="DU109" s="432" t="str">
        <f>DATI!AI106</f>
        <v>14/14</v>
      </c>
      <c r="DV109" s="431">
        <f>DATI!AJ106/DATI!AK106</f>
        <v>1</v>
      </c>
      <c r="DW109" s="433">
        <f>DATI!AB106</f>
        <v>299393.92480999994</v>
      </c>
      <c r="DX109" s="405">
        <f t="shared" si="1895"/>
        <v>820.25732824657518</v>
      </c>
      <c r="DY109" s="434">
        <f t="shared" si="1428"/>
        <v>269.74053822167639</v>
      </c>
      <c r="DZ109" s="407">
        <f t="shared" si="1429"/>
        <v>0.73901517321007226</v>
      </c>
      <c r="EA109" s="429">
        <f>+DW109/CZ109</f>
        <v>0.62132024362967953</v>
      </c>
      <c r="EB109" s="426">
        <f>+(EA109-EA122)/EA122</f>
        <v>3.0426501153692651E-2</v>
      </c>
      <c r="EC109" s="435">
        <f>CZ109-DI109</f>
        <v>177093.9892702098</v>
      </c>
      <c r="ED109" s="436">
        <f t="shared" si="1896"/>
        <v>485.18901169920491</v>
      </c>
      <c r="EE109" s="437">
        <f t="shared" si="1430"/>
        <v>159.55376520043083</v>
      </c>
      <c r="EF109" s="438">
        <f t="shared" si="1431"/>
        <v>0.43713360328885159</v>
      </c>
      <c r="EG109" s="439">
        <f t="shared" si="1897"/>
        <v>-2.3485884895380265E-2</v>
      </c>
      <c r="EH109" s="439">
        <f t="shared" si="1898"/>
        <v>-2.4924350620965652E-2</v>
      </c>
      <c r="EI109" s="423">
        <f t="shared" si="1899"/>
        <v>0.3675160764486009</v>
      </c>
      <c r="EJ109" s="440">
        <f t="shared" si="1900"/>
        <v>-4259.2410937329405</v>
      </c>
      <c r="EK109" s="440">
        <f t="shared" si="1901"/>
        <v>-4.0784261090750533</v>
      </c>
      <c r="EL109" s="404">
        <f>DATI!AD106</f>
        <v>137839.84376999998</v>
      </c>
      <c r="EM109" s="405">
        <f t="shared" si="1902"/>
        <v>377.64340758904103</v>
      </c>
      <c r="EN109" s="434">
        <f t="shared" si="1432"/>
        <v>124.18753543682365</v>
      </c>
      <c r="EO109" s="407">
        <f t="shared" si="1903"/>
        <v>0.34023982311458534</v>
      </c>
      <c r="EP109" s="423">
        <f>+(EL109-EL122)/EL122</f>
        <v>-2.0599849805718905E-2</v>
      </c>
      <c r="EQ109" s="424">
        <f>(EN109-EN122)/EN122</f>
        <v>-2.2042566839600802E-2</v>
      </c>
      <c r="ER109" s="423">
        <f t="shared" ref="ER109:ER120" si="1966">+EL109/$EL$108</f>
        <v>9.139960572111451E-2</v>
      </c>
      <c r="ES109" s="405">
        <f>+EL109-EL122</f>
        <v>-2899.2032300000137</v>
      </c>
      <c r="ET109" s="423">
        <f t="shared" si="1904"/>
        <v>0.28605351751009489</v>
      </c>
      <c r="EU109" s="425">
        <f>+EN109-EN122</f>
        <v>-2.7991116562866836</v>
      </c>
      <c r="EV109" s="404">
        <f>DATI!AE106</f>
        <v>31709.630100000006</v>
      </c>
      <c r="EW109" s="405">
        <f t="shared" si="1905"/>
        <v>86.875698904109612</v>
      </c>
      <c r="EX109" s="434">
        <f t="shared" si="1433"/>
        <v>28.568958756970019</v>
      </c>
      <c r="EY109" s="407">
        <f t="shared" si="1434"/>
        <v>7.8271119882109635E-2</v>
      </c>
      <c r="EZ109" s="423">
        <f>(EV109-EV122)/EV122</f>
        <v>2.578699095414197E-2</v>
      </c>
      <c r="FA109" s="424">
        <f>(EX109-EX122)/EX122</f>
        <v>2.4275943233054296E-2</v>
      </c>
      <c r="FB109" s="405">
        <f>+EV109-EV122</f>
        <v>797.14010000000417</v>
      </c>
      <c r="FC109" s="425">
        <f>+EX109-EX122</f>
        <v>0.67710115188546638</v>
      </c>
      <c r="FD109" s="405">
        <f>DATI!AG106</f>
        <v>5379.4125997902065</v>
      </c>
      <c r="FE109" s="423">
        <f t="shared" si="1906"/>
        <v>1.1163679921719584E-2</v>
      </c>
      <c r="FF109" s="405">
        <f>+EV109-FD109</f>
        <v>26330.217500209801</v>
      </c>
      <c r="FG109" s="423">
        <f t="shared" ref="FG109:FG120" si="1967">+FF109/D109</f>
        <v>2.3722348556363133E-2</v>
      </c>
      <c r="FH109" s="404">
        <f>DATI!AF106</f>
        <v>12923.928</v>
      </c>
      <c r="FI109" s="405">
        <f t="shared" ref="FI109:FI120" si="1968">+FH109/365</f>
        <v>35.40802191780822</v>
      </c>
      <c r="FJ109" s="402">
        <f t="shared" si="1907"/>
        <v>2.6820511133311523E-2</v>
      </c>
      <c r="FK109" s="402">
        <f t="shared" ref="FK109:FK120" si="1969">+(FH109-FH122)/FH122</f>
        <v>-9.949688184077693E-2</v>
      </c>
      <c r="FL109" s="441">
        <f>DATI!AL106</f>
        <v>6910.4362724334896</v>
      </c>
      <c r="FM109" s="442" t="str">
        <f>DATI!AM106</f>
        <v>8/8</v>
      </c>
      <c r="FN109" s="443">
        <f>DATI!AN106/DATI!AO106</f>
        <v>1</v>
      </c>
      <c r="FO109" s="408">
        <f t="shared" ref="FO109:FO120" si="1970">FL109/FH109</f>
        <v>0.53470092625349586</v>
      </c>
      <c r="FP109" s="444">
        <f t="shared" si="1908"/>
        <v>1.4340952145573869E-2</v>
      </c>
      <c r="FQ109" s="408">
        <f t="shared" ref="FQ109:FQ120" si="1971">(FL109-FL122)/FL122</f>
        <v>-0.19152679046507085</v>
      </c>
      <c r="FR109" s="404">
        <f>DATI!AP106</f>
        <v>22829.626619999988</v>
      </c>
      <c r="FS109" s="445">
        <f>DATI!AQ106</f>
        <v>250.81100000000004</v>
      </c>
      <c r="FT109" s="445">
        <f>DATI!AR106</f>
        <v>21325.305620000006</v>
      </c>
      <c r="FU109" s="417">
        <f>DATI!AS106/1000</f>
        <v>100.26526999999999</v>
      </c>
      <c r="FV109" s="418">
        <f>DATI!AT106/1000</f>
        <v>337.97379999999998</v>
      </c>
      <c r="FW109" s="418">
        <f>DATI!AU106/1000</f>
        <v>1.55</v>
      </c>
      <c r="FX109" s="418">
        <f>DATI!AV106/1000</f>
        <v>64605.528479999994</v>
      </c>
      <c r="FY109" s="418">
        <f>DATI!AW106/1000</f>
        <v>110.202</v>
      </c>
      <c r="FZ109" s="418">
        <f>DATI!AX106/1000</f>
        <v>24461.577570000005</v>
      </c>
      <c r="GA109" s="418">
        <f>DATI!AY106/1000</f>
        <v>7982.5231399999993</v>
      </c>
      <c r="GB109" s="418">
        <f>DATI!AZ106/1000</f>
        <v>16826.30113</v>
      </c>
      <c r="GC109" s="418">
        <f>DATI!BA106/1000</f>
        <v>292.23723999999993</v>
      </c>
      <c r="GD109" s="418">
        <f>DATI!BB106/1000</f>
        <v>149.76082</v>
      </c>
      <c r="GE109" s="418">
        <f>DATI!BC106/1000</f>
        <v>145.04574</v>
      </c>
      <c r="GF109" s="418">
        <f>DATI!BD106/1000</f>
        <v>20725.637609999998</v>
      </c>
      <c r="GG109" s="418">
        <f>DATI!BE106/1000</f>
        <v>273.411</v>
      </c>
      <c r="GH109" s="418">
        <f>DATI!BF106/1000</f>
        <v>5434.0216700000001</v>
      </c>
      <c r="GI109" s="418">
        <f>DATI!BG106/1000</f>
        <v>0</v>
      </c>
      <c r="GJ109" s="418">
        <f>DATI!BH106/1000</f>
        <v>2963.3359999999998</v>
      </c>
      <c r="GK109" s="418">
        <f>DATI!BI106/1000</f>
        <v>62.94914</v>
      </c>
      <c r="GL109" s="418">
        <f>DATI!BJ106/1000</f>
        <v>68676.630999999994</v>
      </c>
      <c r="GM109" s="418">
        <f>DATI!BK106/1000</f>
        <v>55260.630269999994</v>
      </c>
      <c r="GN109" s="1059">
        <f>DATI!BL106/1000</f>
        <v>518.3818</v>
      </c>
      <c r="GO109" s="1060"/>
      <c r="GP109" s="419">
        <f>DATI!BN106/1000</f>
        <v>30465.96113</v>
      </c>
      <c r="GQ109" s="417"/>
      <c r="GR109" s="418"/>
      <c r="GS109" s="418"/>
      <c r="GT109" s="418"/>
      <c r="GU109" s="418"/>
      <c r="GV109" s="1059"/>
      <c r="GW109" s="1060"/>
      <c r="GX109" s="419"/>
      <c r="GY109" s="420">
        <f t="shared" si="1913"/>
        <v>9.0334524696535731E-2</v>
      </c>
      <c r="GZ109" s="421">
        <f t="shared" si="1914"/>
        <v>0.3044992805872066</v>
      </c>
      <c r="HA109" s="421">
        <f t="shared" si="1915"/>
        <v>1.396480688473989E-3</v>
      </c>
      <c r="HB109" s="421">
        <f t="shared" si="1916"/>
        <v>58.206692187726645</v>
      </c>
      <c r="HC109" s="421">
        <f t="shared" si="1917"/>
        <v>9.9287074084651955E-2</v>
      </c>
      <c r="HD109" s="421">
        <f t="shared" si="1918"/>
        <v>22.038787539428061</v>
      </c>
      <c r="HE109" s="421">
        <f t="shared" si="1919"/>
        <v>7.1918963937462888</v>
      </c>
      <c r="HF109" s="421">
        <f t="shared" si="1920"/>
        <v>15.15974489451165</v>
      </c>
      <c r="HG109" s="421">
        <f t="shared" si="1921"/>
        <v>0.26329268523415372</v>
      </c>
      <c r="HH109" s="421">
        <f t="shared" si="1922"/>
        <v>0.1349278019484059</v>
      </c>
      <c r="HI109" s="421">
        <f t="shared" si="1923"/>
        <v>0.13067972571317368</v>
      </c>
      <c r="HJ109" s="421">
        <f t="shared" si="1924"/>
        <v>18.672872695919484</v>
      </c>
      <c r="HK109" s="421">
        <f t="shared" si="1925"/>
        <v>0.24633108484926566</v>
      </c>
      <c r="HL109" s="421">
        <f t="shared" si="1926"/>
        <v>4.8958105309059192</v>
      </c>
      <c r="HM109" s="421">
        <f t="shared" si="1927"/>
        <v>0</v>
      </c>
      <c r="HN109" s="421">
        <f t="shared" si="1928"/>
        <v>2.6698332241675851</v>
      </c>
      <c r="HO109" s="421">
        <f t="shared" si="1929"/>
        <v>5.6714360236158397E-2</v>
      </c>
      <c r="HP109" s="421">
        <f t="shared" si="1930"/>
        <v>61.874573510292961</v>
      </c>
      <c r="HQ109" s="421">
        <f t="shared" si="1931"/>
        <v>49.787356777391061</v>
      </c>
      <c r="HR109" s="1061">
        <f t="shared" si="1932"/>
        <v>0.46703882126218427</v>
      </c>
      <c r="HS109" s="1062"/>
      <c r="HT109" s="422">
        <f t="shared" si="1933"/>
        <v>27.448468628286573</v>
      </c>
      <c r="HU109" s="446">
        <f t="shared" ref="HU109:HU140" si="1972">HW109+IL109+IS109</f>
        <v>177093.98927020995</v>
      </c>
      <c r="HV109" s="447">
        <f t="shared" ref="HV109:HV120" si="1973">IG109+IP109+JC109</f>
        <v>137839.84377000004</v>
      </c>
      <c r="HW109" s="448">
        <f>HX109+HY109</f>
        <v>0</v>
      </c>
      <c r="HX109" s="400">
        <f>DATI!CQ106</f>
        <v>0</v>
      </c>
      <c r="HY109" s="400">
        <f>DATI!CT106</f>
        <v>0</v>
      </c>
      <c r="HZ109" s="449">
        <f t="shared" si="1934"/>
        <v>0</v>
      </c>
      <c r="IA109" s="449">
        <f t="shared" si="1738"/>
        <v>0</v>
      </c>
      <c r="IB109" s="423">
        <f t="shared" si="1739"/>
        <v>0</v>
      </c>
      <c r="IC109" s="400">
        <f>DATI!CV106</f>
        <v>0</v>
      </c>
      <c r="ID109" s="450">
        <f t="shared" ref="ID109:ID120" si="1974">HX109+HY109+IC109</f>
        <v>0</v>
      </c>
      <c r="IE109" s="451">
        <f t="shared" si="1740"/>
        <v>0</v>
      </c>
      <c r="IF109" s="451">
        <f t="shared" si="1741"/>
        <v>0</v>
      </c>
      <c r="IG109" s="448">
        <f>II109+IJ109</f>
        <v>0</v>
      </c>
      <c r="IH109" s="402">
        <f t="shared" si="1435"/>
        <v>0</v>
      </c>
      <c r="II109" s="400">
        <f>DATI!CX106</f>
        <v>0</v>
      </c>
      <c r="IJ109" s="400">
        <f>DATI!DA106</f>
        <v>0</v>
      </c>
      <c r="IK109" s="453">
        <f>DATI!CS106</f>
        <v>96201.974500209908</v>
      </c>
      <c r="IL109" s="433">
        <f t="shared" ref="IL109:IL120" si="1975">IK109-HY109-IU109</f>
        <v>94509.714500209913</v>
      </c>
      <c r="IM109" s="433">
        <f t="shared" ref="IM109:IM120" si="1976">IK109-HY109-IU109-IC109-IY109</f>
        <v>39661.250619434322</v>
      </c>
      <c r="IN109" s="423">
        <f t="shared" si="1743"/>
        <v>0.19613223239552044</v>
      </c>
      <c r="IO109" s="423">
        <f t="shared" si="1744"/>
        <v>0.53366980375605533</v>
      </c>
      <c r="IP109" s="448">
        <f t="shared" ref="IP109:IP120" si="1977">IR109-IJ109-JF109</f>
        <v>55255.569000000003</v>
      </c>
      <c r="IQ109" s="402">
        <f t="shared" si="1436"/>
        <v>0.11039117424845313</v>
      </c>
      <c r="IR109" s="400">
        <f>DATI!CZ106</f>
        <v>56947.829000000005</v>
      </c>
      <c r="IS109" s="433">
        <f>IT109+IU109</f>
        <v>82584.274770000033</v>
      </c>
      <c r="IT109" s="453">
        <f>DATI!CR106</f>
        <v>80892.014770000038</v>
      </c>
      <c r="IU109" s="455">
        <f>DATI!CU106</f>
        <v>1692.26</v>
      </c>
      <c r="IV109" s="423">
        <f t="shared" si="1938"/>
        <v>-7.6616598819659071E-2</v>
      </c>
      <c r="IW109" s="402">
        <f t="shared" si="1747"/>
        <v>0.17138384405308077</v>
      </c>
      <c r="IX109" s="423">
        <f t="shared" si="1748"/>
        <v>0.46633019624394467</v>
      </c>
      <c r="IY109" s="453">
        <f>DATI!CW106</f>
        <v>54848.463880775591</v>
      </c>
      <c r="IZ109" s="456">
        <f t="shared" ref="IZ109:IZ120" si="1978">IT109+IU109+IY109</f>
        <v>137432.73865077563</v>
      </c>
      <c r="JA109" s="457">
        <f t="shared" si="1749"/>
        <v>0.28520866853054433</v>
      </c>
      <c r="JB109" s="457">
        <f t="shared" si="1750"/>
        <v>0.7760440612192705</v>
      </c>
      <c r="JC109" s="433">
        <f>JE109+JF109</f>
        <v>82584.274770000018</v>
      </c>
      <c r="JD109" s="402">
        <f t="shared" si="1437"/>
        <v>0.16498925323377275</v>
      </c>
      <c r="JE109" s="400">
        <f>DATI!CY106</f>
        <v>80892.014770000023</v>
      </c>
      <c r="JF109" s="400">
        <f>DATI!DB106</f>
        <v>1692.26</v>
      </c>
      <c r="JG109" s="404">
        <f t="shared" si="1753"/>
        <v>299922.30764671759</v>
      </c>
      <c r="JH109" s="407">
        <f t="shared" si="1438"/>
        <v>270.21658752980369</v>
      </c>
      <c r="JI109" s="429">
        <f t="shared" si="1754"/>
        <v>0.62241677540816331</v>
      </c>
      <c r="JJ109" s="442" t="str">
        <f>DATI!CN106</f>
        <v>5/11</v>
      </c>
      <c r="JK109" s="443">
        <f>DATI!CO106/DATI!CP106</f>
        <v>0.88066789471628271</v>
      </c>
      <c r="JL109" s="458">
        <f t="shared" si="1833"/>
        <v>5.2399235036127964E-2</v>
      </c>
      <c r="JM109" s="459">
        <f t="shared" si="1941"/>
        <v>2.3186740725978473E-2</v>
      </c>
      <c r="JN109" s="460">
        <f t="shared" si="1756"/>
        <v>382506.5824167176</v>
      </c>
      <c r="JO109" s="433">
        <f t="shared" si="1757"/>
        <v>437355.04629749322</v>
      </c>
      <c r="JP109" s="429">
        <f t="shared" si="1758"/>
        <v>0.79380061946124403</v>
      </c>
      <c r="JQ109" s="402">
        <f t="shared" si="1942"/>
        <v>-5.4146835352063549E-3</v>
      </c>
      <c r="JR109" s="461">
        <f t="shared" si="1760"/>
        <v>0.9076254439387077</v>
      </c>
      <c r="JS109" s="426">
        <f t="shared" si="1943"/>
        <v>-9.3443252303315738E-4</v>
      </c>
      <c r="JT109" s="417">
        <f>DATI!BW106</f>
        <v>61441.944287287624</v>
      </c>
      <c r="JU109" s="418">
        <f>DATI!BX106</f>
        <v>44028.174549308154</v>
      </c>
      <c r="JV109" s="418">
        <f>DATI!BY106</f>
        <v>18335.799949421431</v>
      </c>
      <c r="JW109" s="418">
        <f>DATI!BZ106</f>
        <v>68676.630999999994</v>
      </c>
      <c r="JX109" s="418">
        <f>DATI!CA106</f>
        <v>55260.630269999994</v>
      </c>
      <c r="JY109" s="418">
        <f>DATI!CB106</f>
        <v>23238.49839989527</v>
      </c>
      <c r="JZ109" s="418">
        <f>DATI!CC106</f>
        <v>7883.8695937245593</v>
      </c>
      <c r="KA109" s="418">
        <f>DATI!CD106</f>
        <v>12.551574187459494</v>
      </c>
      <c r="KB109" s="418">
        <f>DATI!CE106</f>
        <v>4890.619373442828</v>
      </c>
      <c r="KC109" s="418">
        <f>DATI!CF106</f>
        <v>0</v>
      </c>
      <c r="KD109" s="418">
        <f>DATI!CG106</f>
        <v>773.26654000000008</v>
      </c>
      <c r="KE109" s="418">
        <f>DATI!CH106</f>
        <v>98.259966512408269</v>
      </c>
      <c r="KF109" s="418">
        <f>DATI!CI106</f>
        <v>146.76560645646094</v>
      </c>
      <c r="KG109" s="418">
        <f>DATI!CJ106</f>
        <v>286.39250077398304</v>
      </c>
      <c r="KH109" s="418">
        <f>DATI!CK106</f>
        <v>2670.0338293937371</v>
      </c>
      <c r="KI109" s="418">
        <f>DATI!CL106</f>
        <v>662.28787408993708</v>
      </c>
      <c r="KJ109" s="462">
        <f t="shared" si="1439"/>
        <v>55.356444296446384</v>
      </c>
      <c r="KK109" s="463">
        <f t="shared" si="1945"/>
        <v>4.3536186068991782E-2</v>
      </c>
      <c r="KL109" s="464">
        <f t="shared" si="1440"/>
        <v>39.667416456045679</v>
      </c>
      <c r="KM109" s="463">
        <f t="shared" si="1946"/>
        <v>-2.8167165363741184E-2</v>
      </c>
      <c r="KN109" s="464">
        <f t="shared" si="1441"/>
        <v>16.519735830380242</v>
      </c>
      <c r="KO109" s="463">
        <f t="shared" si="1947"/>
        <v>0.11156641791981702</v>
      </c>
      <c r="KP109" s="464">
        <f t="shared" si="1442"/>
        <v>61.874573510292961</v>
      </c>
      <c r="KQ109" s="463">
        <f t="shared" si="1948"/>
        <v>8.0271564520494526E-2</v>
      </c>
      <c r="KR109" s="464">
        <f t="shared" si="1443"/>
        <v>49.787356777391061</v>
      </c>
      <c r="KS109" s="463">
        <f t="shared" si="1949"/>
        <v>7.5881345778887846E-2</v>
      </c>
      <c r="KT109" s="464">
        <f t="shared" si="1444"/>
        <v>20.936847899733831</v>
      </c>
      <c r="KU109" s="463">
        <f t="shared" si="1950"/>
        <v>9.8290896191423449E-2</v>
      </c>
      <c r="KV109" s="464">
        <f t="shared" si="1445"/>
        <v>7.1030139600539481</v>
      </c>
      <c r="KW109" s="463">
        <f t="shared" si="1951"/>
        <v>7.1089150993659006E-2</v>
      </c>
      <c r="KX109" s="464">
        <f t="shared" si="1446"/>
        <v>1.1308407072732762E-2</v>
      </c>
      <c r="KY109" s="463">
        <f t="shared" si="1952"/>
        <v>0.71431530167851187</v>
      </c>
      <c r="KZ109" s="464">
        <f t="shared" si="1447"/>
        <v>4.4062293610901087</v>
      </c>
      <c r="LA109" s="463">
        <f t="shared" si="1953"/>
        <v>9.4247572426528231E-2</v>
      </c>
      <c r="LB109" s="465" t="s">
        <v>177</v>
      </c>
      <c r="LC109" s="466" t="s">
        <v>177</v>
      </c>
      <c r="LD109" s="464">
        <f t="shared" si="1448"/>
        <v>0.69667857429232216</v>
      </c>
      <c r="LE109" s="463">
        <f t="shared" si="1954"/>
        <v>5.3112805360692419E-2</v>
      </c>
      <c r="LF109" s="464">
        <f t="shared" si="1449"/>
        <v>8.852783592559936E-2</v>
      </c>
      <c r="LG109" s="463">
        <f t="shared" si="1955"/>
        <v>-0.11827196621556554</v>
      </c>
      <c r="LH109" s="464">
        <f t="shared" si="1450"/>
        <v>0.13222924848298137</v>
      </c>
      <c r="LI109" s="463">
        <f t="shared" si="1956"/>
        <v>-2.6533004619018401E-2</v>
      </c>
      <c r="LJ109" s="464">
        <f t="shared" si="1451"/>
        <v>0.25802683655138015</v>
      </c>
      <c r="LK109" s="463">
        <f t="shared" si="1957"/>
        <v>7.6089081517068141E-2</v>
      </c>
      <c r="LL109" s="464">
        <f t="shared" si="1452"/>
        <v>2.4055810840778111</v>
      </c>
      <c r="LM109" s="463">
        <f t="shared" si="1958"/>
        <v>8.0644692755505398E-2</v>
      </c>
      <c r="LN109" s="464">
        <f t="shared" si="1453"/>
        <v>0.59669175895296123</v>
      </c>
      <c r="LO109" s="467">
        <f t="shared" si="1959"/>
        <v>0.13762621642769773</v>
      </c>
      <c r="LP109" s="468">
        <f t="shared" si="1778"/>
        <v>0.12750801078507279</v>
      </c>
      <c r="LQ109" s="469">
        <f t="shared" si="1779"/>
        <v>9.1369910578200569E-2</v>
      </c>
      <c r="LR109" s="469">
        <f t="shared" si="1780"/>
        <v>3.8051552645730492E-2</v>
      </c>
      <c r="LS109" s="469">
        <f t="shared" si="1781"/>
        <v>0.14252186690716842</v>
      </c>
      <c r="LT109" s="469">
        <f t="shared" si="1782"/>
        <v>0.11468017690831663</v>
      </c>
      <c r="LU109" s="469">
        <f t="shared" si="1783"/>
        <v>4.8225926750430144E-2</v>
      </c>
      <c r="LV109" s="469">
        <f t="shared" si="1784"/>
        <v>1.6361079403418664E-2</v>
      </c>
      <c r="LW109" s="469">
        <f t="shared" si="1785"/>
        <v>2.6047780151308714E-5</v>
      </c>
      <c r="LX109" s="470">
        <f t="shared" si="1786"/>
        <v>1.0149306879008642E-2</v>
      </c>
      <c r="LY109" s="471" t="s">
        <v>177</v>
      </c>
      <c r="LZ109" s="470">
        <f t="shared" si="1787"/>
        <v>1.6047291384699205E-3</v>
      </c>
      <c r="MA109" s="470">
        <f t="shared" si="1788"/>
        <v>2.0391498047690019E-4</v>
      </c>
      <c r="MB109" s="470">
        <f t="shared" si="1789"/>
        <v>3.0457679599830089E-4</v>
      </c>
      <c r="MC109" s="470">
        <f t="shared" si="1790"/>
        <v>5.9433890807079252E-4</v>
      </c>
      <c r="MD109" s="470">
        <f t="shared" si="1791"/>
        <v>5.5410144692521601E-3</v>
      </c>
      <c r="ME109" s="470">
        <f t="shared" si="1792"/>
        <v>1.3744195495739668E-3</v>
      </c>
      <c r="MF109" s="468">
        <f t="shared" si="1793"/>
        <v>0.20522107897239278</v>
      </c>
      <c r="MG109" s="469">
        <f t="shared" si="1794"/>
        <v>0.14705767519247132</v>
      </c>
      <c r="MH109" s="469">
        <f t="shared" si="1795"/>
        <v>6.1243059494469086E-2</v>
      </c>
      <c r="MI109" s="469">
        <f t="shared" si="1796"/>
        <v>0.22938551957453129</v>
      </c>
      <c r="MJ109" s="469">
        <f t="shared" si="1797"/>
        <v>0.18457498863769281</v>
      </c>
      <c r="MK109" s="469">
        <f t="shared" si="1798"/>
        <v>7.761847009635478E-2</v>
      </c>
      <c r="ML109" s="469">
        <f t="shared" si="1799"/>
        <v>2.6332764095757074E-2</v>
      </c>
      <c r="MM109" s="469">
        <f t="shared" si="1800"/>
        <v>4.1923276150058554E-5</v>
      </c>
      <c r="MN109" s="470">
        <f t="shared" si="1801"/>
        <v>1.633506550457392E-2</v>
      </c>
      <c r="MO109" s="471" t="s">
        <v>177</v>
      </c>
      <c r="MP109" s="470">
        <f t="shared" si="1802"/>
        <v>2.5827729820861499E-3</v>
      </c>
      <c r="MQ109" s="470">
        <f t="shared" si="1803"/>
        <v>3.2819626041098054E-4</v>
      </c>
      <c r="MR109" s="470">
        <f t="shared" si="1804"/>
        <v>4.9020903329818964E-4</v>
      </c>
      <c r="MS109" s="470">
        <f t="shared" si="1805"/>
        <v>9.5657418885747997E-4</v>
      </c>
      <c r="MT109" s="470">
        <f t="shared" si="1806"/>
        <v>8.9181296216621041E-3</v>
      </c>
      <c r="MU109" s="470">
        <f t="shared" si="1807"/>
        <v>2.2120952337634616E-3</v>
      </c>
      <c r="MV109" s="1063"/>
      <c r="MW109" s="407"/>
      <c r="MX109" s="461"/>
      <c r="MY109" s="1467"/>
      <c r="MZ109" s="424"/>
      <c r="NA109" s="1468"/>
      <c r="NB109" s="1064"/>
      <c r="NC109" s="453"/>
      <c r="ND109" s="429"/>
      <c r="NE109" s="475"/>
    </row>
    <row r="110" spans="1:369" ht="8.25" customHeight="1" outlineLevel="1" x14ac:dyDescent="0.2">
      <c r="A110" s="477" t="s">
        <v>179</v>
      </c>
      <c r="B110" s="478">
        <f>DATI!D107</f>
        <v>205</v>
      </c>
      <c r="C110" s="1515">
        <f>DATI!F107/DATI!E107</f>
        <v>1</v>
      </c>
      <c r="D110" s="479">
        <f>DATI!G107</f>
        <v>1262678</v>
      </c>
      <c r="E110" s="480">
        <f t="shared" ref="E110:E120" si="1979">D110/$D$108</f>
        <v>0.12602625807377579</v>
      </c>
      <c r="F110" s="1039">
        <f t="shared" si="1863"/>
        <v>-1.1288619220713469E-3</v>
      </c>
      <c r="G110" s="482">
        <f>DATI!H107</f>
        <v>663625.49504999991</v>
      </c>
      <c r="H110" s="483">
        <f t="shared" si="1418"/>
        <v>1818.1520412328764</v>
      </c>
      <c r="I110" s="484">
        <f t="shared" si="1419"/>
        <v>525.56985632916701</v>
      </c>
      <c r="J110" s="485">
        <f t="shared" si="1960"/>
        <v>1.4399174146004576</v>
      </c>
      <c r="K110" s="485"/>
      <c r="L110" s="485"/>
      <c r="M110" s="486">
        <f t="shared" si="1865"/>
        <v>0.13940245024221121</v>
      </c>
      <c r="N110" s="487">
        <f>DATI!I107</f>
        <v>202577.51</v>
      </c>
      <c r="O110" s="487"/>
      <c r="P110" s="487">
        <f>DATI!J107</f>
        <v>34892.449000000001</v>
      </c>
      <c r="Q110" s="483">
        <f>DATI!K107</f>
        <v>34873.978999999999</v>
      </c>
      <c r="R110" s="483">
        <f>DATI!L107</f>
        <v>19.75</v>
      </c>
      <c r="S110" s="483">
        <f t="shared" si="1961"/>
        <v>-1.2799999999988358</v>
      </c>
      <c r="T110" s="487">
        <f>DATI!M107</f>
        <v>14719.092000000001</v>
      </c>
      <c r="U110" s="483">
        <f>DATI!N107</f>
        <v>14420.672</v>
      </c>
      <c r="V110" s="483">
        <f>DATI!O107</f>
        <v>298.42</v>
      </c>
      <c r="W110" s="488">
        <f t="shared" si="1962"/>
        <v>0</v>
      </c>
      <c r="X110" s="489">
        <f>DATI!P107</f>
        <v>391675.92804999999</v>
      </c>
      <c r="Y110" s="483">
        <f>DATI!Q107</f>
        <v>17379.002</v>
      </c>
      <c r="Z110" s="487">
        <f>DATI!R107</f>
        <v>13364.376</v>
      </c>
      <c r="AA110" s="487">
        <f>DATI!U107</f>
        <v>6396.14</v>
      </c>
      <c r="AB110" s="487">
        <f>DATI!V107</f>
        <v>0</v>
      </c>
      <c r="AC110" s="487">
        <f>DATI!W107</f>
        <v>460731.09505</v>
      </c>
      <c r="AD110" s="484">
        <f t="shared" si="1421"/>
        <v>364.88407578971044</v>
      </c>
      <c r="AE110" s="485"/>
      <c r="AF110" s="485"/>
      <c r="AG110" s="490">
        <f t="shared" si="1422"/>
        <v>0.69426370518704517</v>
      </c>
      <c r="AH110" s="491">
        <f t="shared" si="1963"/>
        <v>202895.68000000002</v>
      </c>
      <c r="AI110" s="483">
        <f t="shared" si="1815"/>
        <v>555.87857534246587</v>
      </c>
      <c r="AJ110" s="484">
        <f t="shared" si="1423"/>
        <v>160.68679425791851</v>
      </c>
      <c r="AK110" s="485">
        <f t="shared" si="1424"/>
        <v>0.44023779248744799</v>
      </c>
      <c r="AL110" s="485"/>
      <c r="AM110" s="485"/>
      <c r="AN110" s="495"/>
      <c r="AO110" s="496"/>
      <c r="AP110" s="496"/>
      <c r="AQ110" s="496"/>
      <c r="AR110" s="496"/>
      <c r="AS110" s="496"/>
      <c r="AT110" s="496"/>
      <c r="AU110" s="1065"/>
      <c r="AV110" s="1065"/>
      <c r="AW110" s="496"/>
      <c r="AX110" s="1065"/>
      <c r="AY110" s="1065"/>
      <c r="AZ110" s="1065"/>
      <c r="BA110" s="1065"/>
      <c r="BB110" s="495">
        <f>DATI!DE107/1000</f>
        <v>159.50700000000001</v>
      </c>
      <c r="BC110" s="496">
        <f>DATI!DF107/1000</f>
        <v>244</v>
      </c>
      <c r="BD110" s="493">
        <f>DATI!DG107/1000</f>
        <v>0</v>
      </c>
      <c r="BE110" s="496">
        <f>DATI!DH107/1000</f>
        <v>79756.532999999996</v>
      </c>
      <c r="BF110" s="496">
        <f>DATI!DI107/1000</f>
        <v>104.66177999999999</v>
      </c>
      <c r="BG110" s="496">
        <f>DATI!DJ107/1000</f>
        <v>25245.928</v>
      </c>
      <c r="BH110" s="496">
        <f>DATI!DK107/1000</f>
        <v>7071.5079999999998</v>
      </c>
      <c r="BI110" s="496">
        <f>DATI!DL107/1000</f>
        <v>42725.447999999997</v>
      </c>
      <c r="BJ110" s="496">
        <f>DATI!DM107/1000</f>
        <v>357.67763999999994</v>
      </c>
      <c r="BK110" s="496">
        <f>DATI!DN107/1000</f>
        <v>114.09540000000001</v>
      </c>
      <c r="BL110" s="496">
        <f>DATI!DO107/1000</f>
        <v>124.69510000000001</v>
      </c>
      <c r="BM110" s="496">
        <f>DATI!DP107/1000</f>
        <v>29016.031999999999</v>
      </c>
      <c r="BN110" s="496">
        <f>DATI!DQ107/1000</f>
        <v>212.62799999999999</v>
      </c>
      <c r="BO110" s="496">
        <f>DATI!DR107/1000</f>
        <v>5936.866</v>
      </c>
      <c r="BP110" s="496">
        <f>DATI!DS107/1000</f>
        <v>3708.9409999999998</v>
      </c>
      <c r="BQ110" s="496">
        <f>DATI!DT107/1000</f>
        <v>68.614999999999995</v>
      </c>
      <c r="BR110" s="496">
        <f>DATI!DU107/1000</f>
        <v>72682.544999999998</v>
      </c>
      <c r="BS110" s="496">
        <f>DATI!DV107/1000</f>
        <v>111506.432</v>
      </c>
      <c r="BT110" s="1066">
        <f>DATI!DW107/1000</f>
        <v>13.749000000000001</v>
      </c>
      <c r="BU110" s="1067">
        <f>DATI!DX107/1000</f>
        <v>249.19012999999998</v>
      </c>
      <c r="BV110" s="497">
        <f>DATI!DY107/1000</f>
        <v>12376.876</v>
      </c>
      <c r="BW110" s="495">
        <f>DATI!DZ107/1000</f>
        <v>0</v>
      </c>
      <c r="BX110" s="496"/>
      <c r="BY110" s="496">
        <f>DATI!EB107/1000</f>
        <v>0</v>
      </c>
      <c r="BZ110" s="496"/>
      <c r="CA110" s="496"/>
      <c r="CB110" s="1066"/>
      <c r="CC110" s="1067"/>
      <c r="CD110" s="497"/>
      <c r="CE110" s="498">
        <f t="shared" si="1871"/>
        <v>0.12632436773270778</v>
      </c>
      <c r="CF110" s="499">
        <f t="shared" si="1872"/>
        <v>0.19324008179440838</v>
      </c>
      <c r="CG110" s="499">
        <f t="shared" si="1873"/>
        <v>0</v>
      </c>
      <c r="CH110" s="499">
        <f t="shared" si="1874"/>
        <v>63.164585903928</v>
      </c>
      <c r="CI110" s="499">
        <f t="shared" si="1875"/>
        <v>8.288873331126384E-2</v>
      </c>
      <c r="CJ110" s="499">
        <f t="shared" si="1876"/>
        <v>19.993955703671087</v>
      </c>
      <c r="CK110" s="499">
        <f t="shared" si="1877"/>
        <v>5.6004048538107103</v>
      </c>
      <c r="CL110" s="499">
        <f t="shared" si="1878"/>
        <v>33.837168304191565</v>
      </c>
      <c r="CM110" s="499">
        <f t="shared" si="1879"/>
        <v>0.28326908364602849</v>
      </c>
      <c r="CN110" s="499">
        <f t="shared" si="1880"/>
        <v>9.0359854214613705E-2</v>
      </c>
      <c r="CO110" s="499">
        <f t="shared" si="1881"/>
        <v>9.8754472636729249E-2</v>
      </c>
      <c r="CP110" s="499">
        <f t="shared" si="1882"/>
        <v>22.97975572552939</v>
      </c>
      <c r="CQ110" s="499">
        <f t="shared" si="1883"/>
        <v>0.16839447586795683</v>
      </c>
      <c r="CR110" s="499">
        <f t="shared" si="1884"/>
        <v>4.7018052108296811</v>
      </c>
      <c r="CS110" s="499">
        <f t="shared" si="1885"/>
        <v>2.937360910699323</v>
      </c>
      <c r="CT110" s="499">
        <f t="shared" si="1886"/>
        <v>5.4340853329193986E-2</v>
      </c>
      <c r="CU110" s="499">
        <f t="shared" si="1887"/>
        <v>57.562216970597412</v>
      </c>
      <c r="CV110" s="499">
        <f t="shared" si="1888"/>
        <v>88.30947557492884</v>
      </c>
      <c r="CW110" s="1068">
        <f t="shared" si="1889"/>
        <v>1.0888761822095578E-2</v>
      </c>
      <c r="CX110" s="1069">
        <f t="shared" si="1890"/>
        <v>0.19735049632606252</v>
      </c>
      <c r="CY110" s="500">
        <f t="shared" si="1891"/>
        <v>9.802084141800206</v>
      </c>
      <c r="CZ110" s="482">
        <f>DATI!AA107</f>
        <v>643988.79596500006</v>
      </c>
      <c r="DA110" s="483">
        <f t="shared" si="1892"/>
        <v>1764.3528656575345</v>
      </c>
      <c r="DB110" s="484">
        <f t="shared" si="1425"/>
        <v>510.01822789737372</v>
      </c>
      <c r="DC110" s="485">
        <f t="shared" si="1893"/>
        <v>1.3973102134174622</v>
      </c>
      <c r="DD110" s="501">
        <f t="shared" ref="DD110:DD120" si="1980">+(CZ110-CZ123)/CZ123</f>
        <v>1.2202482281981798E-2</v>
      </c>
      <c r="DE110" s="502">
        <f t="shared" si="1894"/>
        <v>1.3346410458616211E-2</v>
      </c>
      <c r="DF110" s="483">
        <f t="shared" ref="DF110:DF120" si="1981">+CZ110-CZ123</f>
        <v>7763.5275650001131</v>
      </c>
      <c r="DG110" s="503">
        <f t="shared" ref="DG110:DG120" si="1982">+DB110-DB123</f>
        <v>6.7172612846319453</v>
      </c>
      <c r="DH110" s="504">
        <f t="shared" ref="DH110:DH120" si="1983">+CZ110/$CZ$108</f>
        <v>0.13912744899298168</v>
      </c>
      <c r="DI110" s="505">
        <f>DATI!AB107+DATI!AG107</f>
        <v>400382.08531754697</v>
      </c>
      <c r="DJ110" s="483">
        <f t="shared" si="1964"/>
        <v>1096.9372200480739</v>
      </c>
      <c r="DK110" s="506">
        <f t="shared" si="1426"/>
        <v>317.08961850728923</v>
      </c>
      <c r="DL110" s="507">
        <f t="shared" si="1427"/>
        <v>0.86873868084188832</v>
      </c>
      <c r="DM110" s="508">
        <f t="shared" ref="DM110:DM120" si="1984">DI110/CZ110</f>
        <v>0.62172212905907021</v>
      </c>
      <c r="DN110" s="509">
        <f t="shared" ref="DN110:DN120" si="1985">(DM110-DM123)/DM123</f>
        <v>8.1643588879358076E-2</v>
      </c>
      <c r="DO110" s="509">
        <f t="shared" ref="DO110:DO120" si="1986">+ROUND(DM110,3)-ROUND(DM123,3)</f>
        <v>4.7000000000000042E-2</v>
      </c>
      <c r="DP110" s="509">
        <f t="shared" ref="DP110:DP120" si="1987">(DI110-DI123)/DI123</f>
        <v>9.4842325608077468E-2</v>
      </c>
      <c r="DQ110" s="509">
        <f t="shared" ref="DQ110:DQ120" si="1988">(DK110-DK123)/DK123</f>
        <v>9.6079648186472522E-2</v>
      </c>
      <c r="DR110" s="510">
        <f t="shared" ref="DR110:DR120" si="1989">DI110-DI123</f>
        <v>34683.686605043767</v>
      </c>
      <c r="DS110" s="510">
        <f t="shared" ref="DS110:DS120" si="1990">DK110-DK123</f>
        <v>27.795296664955572</v>
      </c>
      <c r="DT110" s="511">
        <f t="shared" si="1965"/>
        <v>0.14223296779257483</v>
      </c>
      <c r="DU110" s="512" t="str">
        <f>DATI!AI107</f>
        <v>11/13</v>
      </c>
      <c r="DV110" s="511">
        <f>DATI!AJ107/DATI!AK107</f>
        <v>0.99943399571882963</v>
      </c>
      <c r="DW110" s="513">
        <f>DATI!AB107</f>
        <v>391018.36096500006</v>
      </c>
      <c r="DX110" s="483">
        <f t="shared" si="1895"/>
        <v>1071.2831807260275</v>
      </c>
      <c r="DY110" s="514">
        <f t="shared" si="1428"/>
        <v>309.67385268849227</v>
      </c>
      <c r="DZ110" s="485">
        <f t="shared" si="1429"/>
        <v>0.84842151421504741</v>
      </c>
      <c r="EA110" s="508">
        <f t="shared" ref="EA110:EA120" si="1991">+DW110/CZ110</f>
        <v>0.60718193144815424</v>
      </c>
      <c r="EB110" s="504">
        <f t="shared" ref="EB110:EB120" si="1992">+(EA110-EA123)/EA123</f>
        <v>8.243243372360233E-2</v>
      </c>
      <c r="EC110" s="515">
        <f t="shared" ref="EC110:EC120" si="1993">CZ110-DI110</f>
        <v>243606.71064745309</v>
      </c>
      <c r="ED110" s="516">
        <f t="shared" si="1896"/>
        <v>667.41564560946051</v>
      </c>
      <c r="EE110" s="517">
        <f t="shared" si="1430"/>
        <v>192.92860939008449</v>
      </c>
      <c r="EF110" s="518">
        <f t="shared" si="1431"/>
        <v>0.52857153257557399</v>
      </c>
      <c r="EG110" s="519">
        <f t="shared" si="1897"/>
        <v>-9.9510111772412438E-2</v>
      </c>
      <c r="EH110" s="519">
        <f t="shared" si="1898"/>
        <v>-9.8492434208931529E-2</v>
      </c>
      <c r="EI110" s="501">
        <f t="shared" si="1899"/>
        <v>0.37827787094092985</v>
      </c>
      <c r="EJ110" s="520">
        <f t="shared" si="1900"/>
        <v>-26920.159040043654</v>
      </c>
      <c r="EK110" s="520">
        <f t="shared" si="1901"/>
        <v>-21.078035380323598</v>
      </c>
      <c r="EL110" s="482">
        <f>DATI!AD107</f>
        <v>203358.894</v>
      </c>
      <c r="EM110" s="483">
        <f t="shared" si="1902"/>
        <v>557.14765479452058</v>
      </c>
      <c r="EN110" s="514">
        <f t="shared" si="1432"/>
        <v>161.0536447138542</v>
      </c>
      <c r="EO110" s="485">
        <f t="shared" si="1903"/>
        <v>0.44124286222973752</v>
      </c>
      <c r="EP110" s="501">
        <f t="shared" ref="EP110:EP120" si="1994">+(EL110-EL123)/EL123</f>
        <v>-0.11200223537710459</v>
      </c>
      <c r="EQ110" s="502">
        <f t="shared" ref="EQ110:EQ120" si="1995">(EN110-EN123)/EN123</f>
        <v>-0.11099867563335622</v>
      </c>
      <c r="ER110" s="501">
        <f t="shared" si="1966"/>
        <v>0.13484433980131405</v>
      </c>
      <c r="ES110" s="483">
        <f t="shared" ref="ES110:ES120" si="1996">+EL110-EL123</f>
        <v>-25649.445999999996</v>
      </c>
      <c r="ET110" s="501">
        <f t="shared" si="1904"/>
        <v>0.31578017393186492</v>
      </c>
      <c r="EU110" s="503">
        <f t="shared" ref="EU110:EU120" si="1997">+EN110-EN123</f>
        <v>-20.108790368674562</v>
      </c>
      <c r="EV110" s="482">
        <f>DATI!AE107</f>
        <v>34892.449000000001</v>
      </c>
      <c r="EW110" s="483">
        <f t="shared" si="1905"/>
        <v>95.595750684931502</v>
      </c>
      <c r="EX110" s="514">
        <f t="shared" si="1433"/>
        <v>27.633687290029602</v>
      </c>
      <c r="EY110" s="485">
        <f t="shared" si="1434"/>
        <v>7.5708732301450962E-2</v>
      </c>
      <c r="EZ110" s="501">
        <f t="shared" ref="EZ110:EZ120" si="1998">(EV110-EV123)/EV123</f>
        <v>4.0232715535907661E-2</v>
      </c>
      <c r="FA110" s="502">
        <f t="shared" ref="FA110:FA120" si="1999">(EX110-EX123)/EX123</f>
        <v>4.1408321735643107E-2</v>
      </c>
      <c r="FB110" s="483">
        <f t="shared" ref="FB110:FB120" si="2000">+EV110-EV123</f>
        <v>1349.523000000001</v>
      </c>
      <c r="FC110" s="503">
        <f t="shared" ref="FC110:FC120" si="2001">+EX110-EX123</f>
        <v>1.0987665358201006</v>
      </c>
      <c r="FD110" s="483">
        <f>DATI!AG107</f>
        <v>9363.7243525469003</v>
      </c>
      <c r="FE110" s="501">
        <f t="shared" si="1906"/>
        <v>1.4540197610915899E-2</v>
      </c>
      <c r="FF110" s="483">
        <f t="shared" ref="FF110:FF120" si="2002">+EV110-FD110</f>
        <v>25528.724647453098</v>
      </c>
      <c r="FG110" s="501">
        <f t="shared" si="1967"/>
        <v>2.021792147123265E-2</v>
      </c>
      <c r="FH110" s="482">
        <f>DATI!AF107</f>
        <v>14719.092000000001</v>
      </c>
      <c r="FI110" s="483">
        <f t="shared" si="1968"/>
        <v>40.326279452054798</v>
      </c>
      <c r="FJ110" s="509">
        <f t="shared" si="1907"/>
        <v>2.2856130560383173E-2</v>
      </c>
      <c r="FK110" s="509">
        <f t="shared" si="1969"/>
        <v>-0.1232612832422558</v>
      </c>
      <c r="FL110" s="521">
        <f>DATI!AL107</f>
        <v>8354.6221944743465</v>
      </c>
      <c r="FM110" s="522" t="str">
        <f>DATI!AM107</f>
        <v>11/12</v>
      </c>
      <c r="FN110" s="523">
        <f>DATI!AN107/DATI!AO107</f>
        <v>0.99971737387061643</v>
      </c>
      <c r="FO110" s="486">
        <f t="shared" si="1970"/>
        <v>0.56760445511682012</v>
      </c>
      <c r="FP110" s="524">
        <f t="shared" si="1908"/>
        <v>1.2973241532805191E-2</v>
      </c>
      <c r="FQ110" s="486">
        <f t="shared" si="1971"/>
        <v>-0.15858214234445889</v>
      </c>
      <c r="FR110" s="482">
        <f>DATI!AP107</f>
        <v>20031.937999999991</v>
      </c>
      <c r="FS110" s="525">
        <f>DATI!AQ107</f>
        <v>495.94599999999974</v>
      </c>
      <c r="FT110" s="525">
        <f>DATI!AR107</f>
        <v>17737.581999999995</v>
      </c>
      <c r="FU110" s="495">
        <f>DATI!AS107/1000</f>
        <v>159.74700000000001</v>
      </c>
      <c r="FV110" s="496">
        <f>DATI!AT107/1000</f>
        <v>263.22399999999999</v>
      </c>
      <c r="FW110" s="496">
        <f>DATI!AU107/1000</f>
        <v>0.74</v>
      </c>
      <c r="FX110" s="496">
        <f>DATI!AV107/1000</f>
        <v>79756.532999999996</v>
      </c>
      <c r="FY110" s="496">
        <f>DATI!AW107/1000</f>
        <v>104.66177999999999</v>
      </c>
      <c r="FZ110" s="496">
        <f>DATI!AX107/1000</f>
        <v>25245.928</v>
      </c>
      <c r="GA110" s="496">
        <f>DATI!AY107/1000</f>
        <v>7159.9780000000001</v>
      </c>
      <c r="GB110" s="496">
        <f>DATI!AZ107/1000</f>
        <v>42725.447999999997</v>
      </c>
      <c r="GC110" s="496">
        <f>DATI!BA107/1000</f>
        <v>357.67763999999994</v>
      </c>
      <c r="GD110" s="496">
        <f>DATI!BB107/1000</f>
        <v>126.3464</v>
      </c>
      <c r="GE110" s="496">
        <f>DATI!BC107/1000</f>
        <v>124.69510000000001</v>
      </c>
      <c r="GF110" s="496">
        <f>DATI!BD107/1000</f>
        <v>29016.031999999999</v>
      </c>
      <c r="GG110" s="496">
        <f>DATI!BE107/1000</f>
        <v>212.62799999999999</v>
      </c>
      <c r="GH110" s="496">
        <f>DATI!BF107/1000</f>
        <v>5936.866</v>
      </c>
      <c r="GI110" s="496">
        <f>DATI!BG107/1000</f>
        <v>0.26700000000000002</v>
      </c>
      <c r="GJ110" s="496">
        <f>DATI!BH107/1000</f>
        <v>3708.9409999999998</v>
      </c>
      <c r="GK110" s="496">
        <f>DATI!BI107/1000</f>
        <v>70.765914999999993</v>
      </c>
      <c r="GL110" s="496">
        <f>DATI!BJ107/1000</f>
        <v>72682.544999999998</v>
      </c>
      <c r="GM110" s="496">
        <f>DATI!BK107/1000</f>
        <v>110725.522</v>
      </c>
      <c r="GN110" s="1066">
        <f>DATI!BL107/1000</f>
        <v>262.93912999999998</v>
      </c>
      <c r="GO110" s="1067"/>
      <c r="GP110" s="497">
        <f>DATI!BN107/1000</f>
        <v>12376.876</v>
      </c>
      <c r="GQ110" s="495"/>
      <c r="GR110" s="496"/>
      <c r="GS110" s="496"/>
      <c r="GT110" s="496"/>
      <c r="GU110" s="496"/>
      <c r="GV110" s="1066"/>
      <c r="GW110" s="1067"/>
      <c r="GX110" s="497"/>
      <c r="GY110" s="498">
        <f t="shared" si="1913"/>
        <v>0.12651443994430883</v>
      </c>
      <c r="GZ110" s="499">
        <f t="shared" si="1914"/>
        <v>0.2084648659436531</v>
      </c>
      <c r="HA110" s="499">
        <f t="shared" si="1915"/>
        <v>5.860559857699271E-4</v>
      </c>
      <c r="HB110" s="499">
        <f t="shared" si="1916"/>
        <v>63.164585903928</v>
      </c>
      <c r="HC110" s="499">
        <f t="shared" si="1917"/>
        <v>8.288873331126384E-2</v>
      </c>
      <c r="HD110" s="499">
        <f t="shared" si="1918"/>
        <v>19.993955703671087</v>
      </c>
      <c r="HE110" s="499">
        <f t="shared" si="1919"/>
        <v>5.67047022281215</v>
      </c>
      <c r="HF110" s="499">
        <f t="shared" si="1920"/>
        <v>33.837168304191565</v>
      </c>
      <c r="HG110" s="499">
        <f t="shared" si="1921"/>
        <v>0.28326908364602849</v>
      </c>
      <c r="HH110" s="499">
        <f t="shared" si="1922"/>
        <v>0.10006224864929936</v>
      </c>
      <c r="HI110" s="499">
        <f t="shared" si="1923"/>
        <v>9.8754472636729249E-2</v>
      </c>
      <c r="HJ110" s="499">
        <f t="shared" si="1924"/>
        <v>22.97975572552939</v>
      </c>
      <c r="HK110" s="499">
        <f t="shared" si="1925"/>
        <v>0.16839447586795683</v>
      </c>
      <c r="HL110" s="499">
        <f t="shared" si="1926"/>
        <v>4.7018052108296811</v>
      </c>
      <c r="HM110" s="499">
        <f t="shared" si="1927"/>
        <v>2.114553354061764E-4</v>
      </c>
      <c r="HN110" s="499">
        <f t="shared" si="1928"/>
        <v>2.937360910699323</v>
      </c>
      <c r="HO110" s="499">
        <f t="shared" si="1929"/>
        <v>5.6044308208426846E-2</v>
      </c>
      <c r="HP110" s="499">
        <f t="shared" si="1930"/>
        <v>57.562216970597412</v>
      </c>
      <c r="HQ110" s="499">
        <f t="shared" si="1931"/>
        <v>87.691020196756412</v>
      </c>
      <c r="HR110" s="1068">
        <f t="shared" si="1932"/>
        <v>0.20823925814815814</v>
      </c>
      <c r="HS110" s="1069"/>
      <c r="HT110" s="500">
        <f t="shared" si="1933"/>
        <v>9.802084141800206</v>
      </c>
      <c r="HU110" s="526">
        <f t="shared" si="1972"/>
        <v>243607.99064745303</v>
      </c>
      <c r="HV110" s="527">
        <f t="shared" si="1973"/>
        <v>203677.06399999993</v>
      </c>
      <c r="HW110" s="528">
        <f t="shared" ref="HW110:HW120" si="2003">HX110+HY110</f>
        <v>294.26</v>
      </c>
      <c r="HX110" s="529">
        <f>DATI!CQ107</f>
        <v>294.26</v>
      </c>
      <c r="HY110" s="529">
        <f>DATI!CT107</f>
        <v>0</v>
      </c>
      <c r="HZ110" s="530">
        <f t="shared" si="1934"/>
        <v>8.7761398697291815E-3</v>
      </c>
      <c r="IA110" s="530">
        <f t="shared" si="1738"/>
        <v>4.5693341536953171E-4</v>
      </c>
      <c r="IB110" s="501">
        <f t="shared" si="1739"/>
        <v>1.2079242524759791E-3</v>
      </c>
      <c r="IC110" s="529">
        <f>DATI!CV107</f>
        <v>0</v>
      </c>
      <c r="ID110" s="531">
        <f t="shared" si="1974"/>
        <v>294.26</v>
      </c>
      <c r="IE110" s="532">
        <f t="shared" si="1740"/>
        <v>4.5693341536953171E-4</v>
      </c>
      <c r="IF110" s="532">
        <f t="shared" si="1741"/>
        <v>1.2079242524759791E-3</v>
      </c>
      <c r="IG110" s="528">
        <f t="shared" ref="IG110:IG120" si="2004">II110+IJ110</f>
        <v>294.26</v>
      </c>
      <c r="IH110" s="509">
        <f t="shared" si="1435"/>
        <v>4.4341274136526265E-4</v>
      </c>
      <c r="II110" s="529">
        <f>DATI!CX107</f>
        <v>294.26</v>
      </c>
      <c r="IJ110" s="529">
        <f>DATI!DA107</f>
        <v>0</v>
      </c>
      <c r="IK110" s="534">
        <f>DATI!CS107</f>
        <v>39955.310647453109</v>
      </c>
      <c r="IL110" s="513">
        <f t="shared" si="1975"/>
        <v>39955.310647453109</v>
      </c>
      <c r="IM110" s="513">
        <f t="shared" si="1976"/>
        <v>39955.310647453109</v>
      </c>
      <c r="IN110" s="501">
        <f t="shared" si="1743"/>
        <v>6.204348724356476E-2</v>
      </c>
      <c r="IO110" s="501">
        <f t="shared" si="1744"/>
        <v>0.16401477858448421</v>
      </c>
      <c r="IP110" s="528">
        <f t="shared" si="1977"/>
        <v>24.384</v>
      </c>
      <c r="IQ110" s="509">
        <f t="shared" si="1436"/>
        <v>3.6743615460648968E-5</v>
      </c>
      <c r="IR110" s="529">
        <f>DATI!CZ107</f>
        <v>24.384</v>
      </c>
      <c r="IS110" s="513">
        <f t="shared" ref="IS110:IS120" si="2005">IT110+IU110</f>
        <v>203358.41999999993</v>
      </c>
      <c r="IT110" s="534">
        <f>DATI!CR107</f>
        <v>203358.41999999993</v>
      </c>
      <c r="IU110" s="536">
        <f>DATI!CU107</f>
        <v>0</v>
      </c>
      <c r="IV110" s="501">
        <f t="shared" si="1938"/>
        <v>-0.11200430517071984</v>
      </c>
      <c r="IW110" s="509">
        <f t="shared" si="1747"/>
        <v>0.31577943789421481</v>
      </c>
      <c r="IX110" s="501">
        <f t="shared" si="1748"/>
        <v>0.83477729716303983</v>
      </c>
      <c r="IY110" s="534">
        <f>DATI!CW107</f>
        <v>0</v>
      </c>
      <c r="IZ110" s="537">
        <f t="shared" si="1978"/>
        <v>203358.41999999993</v>
      </c>
      <c r="JA110" s="538">
        <f t="shared" si="1749"/>
        <v>0.31577943789421481</v>
      </c>
      <c r="JB110" s="538">
        <f t="shared" si="1750"/>
        <v>0.83477729716303983</v>
      </c>
      <c r="JC110" s="539">
        <f t="shared" ref="JC110:JC120" si="2006">JE110+JF110</f>
        <v>203358.41999999993</v>
      </c>
      <c r="JD110" s="509">
        <f t="shared" si="1437"/>
        <v>0.30643551448347861</v>
      </c>
      <c r="JE110" s="529">
        <f>DATI!CY107</f>
        <v>203358.41999999993</v>
      </c>
      <c r="JF110" s="529">
        <f>DATI!DB107</f>
        <v>0</v>
      </c>
      <c r="JG110" s="505">
        <f t="shared" si="1753"/>
        <v>396972.2153315203</v>
      </c>
      <c r="JH110" s="485">
        <f t="shared" si="1438"/>
        <v>314.38911213430526</v>
      </c>
      <c r="JI110" s="508">
        <f t="shared" si="1754"/>
        <v>0.61642720776945814</v>
      </c>
      <c r="JJ110" s="522" t="str">
        <f>DATI!CN107</f>
        <v>6/10</v>
      </c>
      <c r="JK110" s="523">
        <f>DATI!CO107/DATI!CP107</f>
        <v>0.99667554100310429</v>
      </c>
      <c r="JL110" s="540">
        <f t="shared" si="1833"/>
        <v>8.9707187522292911E-2</v>
      </c>
      <c r="JM110" s="541">
        <f t="shared" si="1941"/>
        <v>7.6570356817915422E-2</v>
      </c>
      <c r="JN110" s="542">
        <f t="shared" si="1756"/>
        <v>600330.63533152023</v>
      </c>
      <c r="JO110" s="513">
        <f t="shared" si="1757"/>
        <v>600330.63533152023</v>
      </c>
      <c r="JP110" s="508">
        <f t="shared" si="1758"/>
        <v>0.93220664566367306</v>
      </c>
      <c r="JQ110" s="509">
        <f t="shared" si="1942"/>
        <v>-3.2609748991763166E-4</v>
      </c>
      <c r="JR110" s="543">
        <f t="shared" si="1760"/>
        <v>0.93220664566367306</v>
      </c>
      <c r="JS110" s="504">
        <f t="shared" si="1943"/>
        <v>-3.2609748991763166E-4</v>
      </c>
      <c r="JT110" s="495">
        <f>DATI!BW107</f>
        <v>75772.610399312674</v>
      </c>
      <c r="JU110" s="496">
        <f>DATI!BX107</f>
        <v>50051.246173827829</v>
      </c>
      <c r="JV110" s="496">
        <f>DATI!BY107</f>
        <v>27009.393835325529</v>
      </c>
      <c r="JW110" s="496">
        <f>DATI!BZ107</f>
        <v>72682.544999999998</v>
      </c>
      <c r="JX110" s="496">
        <f>DATI!CA107</f>
        <v>110725.522</v>
      </c>
      <c r="JY110" s="496">
        <f>DATI!CB107</f>
        <v>23983.631299045086</v>
      </c>
      <c r="JZ110" s="496">
        <f>DATI!CC107</f>
        <v>8851.4568072783441</v>
      </c>
      <c r="KA110" s="496">
        <f>DATI!CD107</f>
        <v>328.75330106190023</v>
      </c>
      <c r="KB110" s="496">
        <f>DATI!CE107</f>
        <v>5343.1792584540844</v>
      </c>
      <c r="KC110" s="496">
        <f>DATI!CF107</f>
        <v>0</v>
      </c>
      <c r="KD110" s="496">
        <f>DATI!CG107</f>
        <v>492.49200999999999</v>
      </c>
      <c r="KE110" s="496">
        <f>DATI!CH107</f>
        <v>156.55206304693223</v>
      </c>
      <c r="KF110" s="496">
        <f>DATI!CI107</f>
        <v>123.81947440986633</v>
      </c>
      <c r="KG110" s="496">
        <f>DATI!CJ107</f>
        <v>350.5240940221596</v>
      </c>
      <c r="KH110" s="496">
        <f>DATI!CK107</f>
        <v>3338.2243115746005</v>
      </c>
      <c r="KI110" s="496">
        <f>DATI!CL107</f>
        <v>536.41076714002361</v>
      </c>
      <c r="KJ110" s="544">
        <f t="shared" si="1439"/>
        <v>60.009448489094346</v>
      </c>
      <c r="KK110" s="545">
        <f t="shared" si="1945"/>
        <v>8.1647389230943196E-2</v>
      </c>
      <c r="KL110" s="546">
        <f t="shared" si="1440"/>
        <v>39.63896272353508</v>
      </c>
      <c r="KM110" s="545">
        <f t="shared" si="1946"/>
        <v>9.8050516121543946E-2</v>
      </c>
      <c r="KN110" s="546">
        <f t="shared" si="1441"/>
        <v>21.390563417851208</v>
      </c>
      <c r="KO110" s="545">
        <f t="shared" si="1947"/>
        <v>0.10573977260858179</v>
      </c>
      <c r="KP110" s="546">
        <f t="shared" si="1442"/>
        <v>57.562216970597412</v>
      </c>
      <c r="KQ110" s="545">
        <f t="shared" si="1948"/>
        <v>0.1934876492582277</v>
      </c>
      <c r="KR110" s="546">
        <f t="shared" si="1443"/>
        <v>87.691020196756412</v>
      </c>
      <c r="KS110" s="545">
        <f t="shared" si="1949"/>
        <v>4.4396087273768182E-2</v>
      </c>
      <c r="KT110" s="546">
        <f t="shared" si="1444"/>
        <v>18.994257680141008</v>
      </c>
      <c r="KU110" s="545">
        <f t="shared" si="1950"/>
        <v>8.9804548257583647E-2</v>
      </c>
      <c r="KV110" s="546">
        <f t="shared" si="1445"/>
        <v>7.0100665468776242</v>
      </c>
      <c r="KW110" s="545">
        <f t="shared" si="1951"/>
        <v>0.1624424264495557</v>
      </c>
      <c r="KX110" s="546">
        <f t="shared" si="1446"/>
        <v>0.26036194584993183</v>
      </c>
      <c r="KY110" s="545">
        <f t="shared" si="1952"/>
        <v>1.1511660175343779</v>
      </c>
      <c r="KZ110" s="546">
        <f t="shared" si="1447"/>
        <v>4.231624577646941</v>
      </c>
      <c r="LA110" s="545">
        <f t="shared" si="1953"/>
        <v>0.11839910657837512</v>
      </c>
      <c r="LB110" s="547" t="s">
        <v>177</v>
      </c>
      <c r="LC110" s="548" t="s">
        <v>177</v>
      </c>
      <c r="LD110" s="546">
        <f t="shared" si="1448"/>
        <v>0.39003768973562541</v>
      </c>
      <c r="LE110" s="545">
        <f t="shared" si="1954"/>
        <v>8.2982062451930155E-2</v>
      </c>
      <c r="LF110" s="546">
        <f t="shared" si="1449"/>
        <v>0.12398415355849411</v>
      </c>
      <c r="LG110" s="545">
        <f t="shared" si="1955"/>
        <v>0.16583103904971261</v>
      </c>
      <c r="LH110" s="546">
        <f t="shared" si="1450"/>
        <v>9.8061005584849287E-2</v>
      </c>
      <c r="LI110" s="545">
        <f t="shared" si="1956"/>
        <v>-4.1319159397976823E-3</v>
      </c>
      <c r="LJ110" s="546">
        <f t="shared" si="1451"/>
        <v>0.27760370737603696</v>
      </c>
      <c r="LK110" s="545">
        <f t="shared" si="1957"/>
        <v>0.18754971307121321</v>
      </c>
      <c r="LL110" s="546">
        <f t="shared" si="1452"/>
        <v>2.6437653238391743</v>
      </c>
      <c r="LM110" s="545">
        <f t="shared" si="1958"/>
        <v>0.24136298404030257</v>
      </c>
      <c r="LN110" s="546">
        <f t="shared" si="1453"/>
        <v>0.42481992015385051</v>
      </c>
      <c r="LO110" s="549">
        <f t="shared" si="1959"/>
        <v>0.39008357299893015</v>
      </c>
      <c r="LP110" s="550">
        <f t="shared" si="1778"/>
        <v>0.11766137994026657</v>
      </c>
      <c r="LQ110" s="551">
        <f t="shared" si="1779"/>
        <v>7.7720678507810642E-2</v>
      </c>
      <c r="LR110" s="551">
        <f t="shared" si="1780"/>
        <v>4.1940782207014443E-2</v>
      </c>
      <c r="LS110" s="551">
        <f t="shared" si="1781"/>
        <v>0.11286305826343941</v>
      </c>
      <c r="LT110" s="551">
        <f t="shared" si="1782"/>
        <v>0.1719370316591933</v>
      </c>
      <c r="LU110" s="551">
        <f t="shared" si="1783"/>
        <v>3.7242311433549481E-2</v>
      </c>
      <c r="LV110" s="551">
        <f t="shared" si="1784"/>
        <v>1.3744737272974868E-2</v>
      </c>
      <c r="LW110" s="551">
        <f t="shared" si="1785"/>
        <v>5.104953737110786E-4</v>
      </c>
      <c r="LX110" s="552">
        <f t="shared" si="1786"/>
        <v>8.2970065503196726E-3</v>
      </c>
      <c r="LY110" s="553" t="s">
        <v>177</v>
      </c>
      <c r="LZ110" s="552">
        <f t="shared" si="1787"/>
        <v>7.6475245079693326E-4</v>
      </c>
      <c r="MA110" s="552">
        <f t="shared" si="1788"/>
        <v>2.4309749490648069E-4</v>
      </c>
      <c r="MB110" s="552">
        <f t="shared" si="1789"/>
        <v>1.9226960963556229E-4</v>
      </c>
      <c r="MC110" s="552">
        <f t="shared" si="1790"/>
        <v>5.4430154098707357E-4</v>
      </c>
      <c r="MD110" s="552">
        <f t="shared" si="1791"/>
        <v>5.1836683067946242E-3</v>
      </c>
      <c r="ME110" s="552">
        <f t="shared" si="1792"/>
        <v>8.3295046513383255E-4</v>
      </c>
      <c r="MF110" s="550">
        <f t="shared" si="1793"/>
        <v>0.1937827426116572</v>
      </c>
      <c r="MG110" s="551">
        <f t="shared" si="1794"/>
        <v>0.12800229137656249</v>
      </c>
      <c r="MH110" s="551">
        <f t="shared" si="1795"/>
        <v>6.9074489925917137E-2</v>
      </c>
      <c r="MI110" s="551">
        <f t="shared" si="1796"/>
        <v>0.18588013314931212</v>
      </c>
      <c r="MJ110" s="551">
        <f t="shared" si="1797"/>
        <v>0.28317218078132911</v>
      </c>
      <c r="MK110" s="551">
        <f t="shared" si="1798"/>
        <v>6.1336330191389281E-2</v>
      </c>
      <c r="ML110" s="551">
        <f t="shared" si="1799"/>
        <v>2.2636933942011574E-2</v>
      </c>
      <c r="MM110" s="551">
        <f t="shared" si="1800"/>
        <v>8.4076180016346303E-4</v>
      </c>
      <c r="MN110" s="552">
        <f t="shared" si="1801"/>
        <v>1.3664778414158283E-2</v>
      </c>
      <c r="MO110" s="553" t="s">
        <v>177</v>
      </c>
      <c r="MP110" s="552">
        <f t="shared" si="1802"/>
        <v>1.2595112126821144E-3</v>
      </c>
      <c r="MQ110" s="552">
        <f t="shared" si="1803"/>
        <v>4.003701070726578E-4</v>
      </c>
      <c r="MR110" s="552">
        <f t="shared" si="1804"/>
        <v>3.1665897760987591E-4</v>
      </c>
      <c r="MS110" s="552">
        <f t="shared" si="1805"/>
        <v>8.964389630121101E-4</v>
      </c>
      <c r="MT110" s="552">
        <f t="shared" si="1806"/>
        <v>8.5372571848957336E-3</v>
      </c>
      <c r="MU110" s="552">
        <f t="shared" si="1807"/>
        <v>1.3718301253583271E-3</v>
      </c>
      <c r="MV110" s="1070"/>
      <c r="MW110" s="485"/>
      <c r="MX110" s="543"/>
      <c r="MY110" s="1469"/>
      <c r="MZ110" s="502"/>
      <c r="NA110" s="1470"/>
      <c r="NB110" s="1071"/>
      <c r="NC110" s="534"/>
      <c r="ND110" s="508"/>
      <c r="NE110" s="557"/>
    </row>
    <row r="111" spans="1:369" ht="8.25" customHeight="1" outlineLevel="1" x14ac:dyDescent="0.2">
      <c r="A111" s="558" t="s">
        <v>180</v>
      </c>
      <c r="B111" s="559">
        <f>DATI!D108</f>
        <v>154</v>
      </c>
      <c r="C111" s="1516">
        <f>DATI!F108/DATI!E108</f>
        <v>1</v>
      </c>
      <c r="D111" s="560">
        <f>DATI!G108</f>
        <v>600190</v>
      </c>
      <c r="E111" s="561">
        <f t="shared" si="1979"/>
        <v>5.9904187633980713E-2</v>
      </c>
      <c r="F111" s="1035">
        <f t="shared" si="1863"/>
        <v>8.9384878613333685E-4</v>
      </c>
      <c r="G111" s="563">
        <f>DATI!H108</f>
        <v>283460.28140199999</v>
      </c>
      <c r="H111" s="564">
        <f t="shared" si="1418"/>
        <v>776.60351069041099</v>
      </c>
      <c r="I111" s="565">
        <f t="shared" si="1419"/>
        <v>472.28424565887468</v>
      </c>
      <c r="J111" s="566">
        <f t="shared" si="1960"/>
        <v>1.2939294401613004</v>
      </c>
      <c r="K111" s="566"/>
      <c r="L111" s="566"/>
      <c r="M111" s="567">
        <f t="shared" si="1865"/>
        <v>5.9544212916063884E-2</v>
      </c>
      <c r="N111" s="568">
        <f>DATI!I108</f>
        <v>95038.330004000003</v>
      </c>
      <c r="O111" s="568"/>
      <c r="P111" s="568">
        <f>DATI!J108</f>
        <v>18946.321004000001</v>
      </c>
      <c r="Q111" s="564">
        <f>DATI!K108</f>
        <v>15612.944004000001</v>
      </c>
      <c r="R111" s="564">
        <f>DATI!L108</f>
        <v>3333.377</v>
      </c>
      <c r="S111" s="564">
        <f t="shared" si="1961"/>
        <v>0</v>
      </c>
      <c r="T111" s="568">
        <f>DATI!M108</f>
        <v>4898.6960030000009</v>
      </c>
      <c r="U111" s="564">
        <f>DATI!N108</f>
        <v>4204.6950030000007</v>
      </c>
      <c r="V111" s="564">
        <f>DATI!O108</f>
        <v>694.00099999999998</v>
      </c>
      <c r="W111" s="569">
        <f t="shared" si="1962"/>
        <v>0</v>
      </c>
      <c r="X111" s="570">
        <f>DATI!P108</f>
        <v>154322.34837100003</v>
      </c>
      <c r="Y111" s="564">
        <f>DATI!Q108</f>
        <v>10507.287023000001</v>
      </c>
      <c r="Z111" s="568">
        <f>DATI!R108</f>
        <v>7044.1860199999992</v>
      </c>
      <c r="AA111" s="568">
        <f>DATI!U108</f>
        <v>3210.4</v>
      </c>
      <c r="AB111" s="568">
        <f>DATI!V108</f>
        <v>0</v>
      </c>
      <c r="AC111" s="568">
        <f>DATI!W108</f>
        <v>184394.57339800007</v>
      </c>
      <c r="AD111" s="565">
        <f t="shared" si="1421"/>
        <v>307.22700044652538</v>
      </c>
      <c r="AE111" s="566"/>
      <c r="AF111" s="566"/>
      <c r="AG111" s="571">
        <f t="shared" si="1422"/>
        <v>0.65051291308249948</v>
      </c>
      <c r="AH111" s="572">
        <f t="shared" si="1963"/>
        <v>99065.708004</v>
      </c>
      <c r="AI111" s="564">
        <f t="shared" si="1815"/>
        <v>271.41289864109586</v>
      </c>
      <c r="AJ111" s="565">
        <f t="shared" si="1423"/>
        <v>165.05724521234941</v>
      </c>
      <c r="AK111" s="566">
        <f t="shared" si="1424"/>
        <v>0.45221163071876552</v>
      </c>
      <c r="AL111" s="566"/>
      <c r="AM111" s="566"/>
      <c r="AN111" s="576"/>
      <c r="AO111" s="577"/>
      <c r="AP111" s="577"/>
      <c r="AQ111" s="577"/>
      <c r="AR111" s="577"/>
      <c r="AS111" s="577"/>
      <c r="AT111" s="577"/>
      <c r="AU111" s="1072"/>
      <c r="AV111" s="1072"/>
      <c r="AW111" s="577"/>
      <c r="AX111" s="1072"/>
      <c r="AY111" s="1072"/>
      <c r="AZ111" s="1072"/>
      <c r="BA111" s="1072"/>
      <c r="BB111" s="576">
        <f>DATI!DE108/1000</f>
        <v>46.393294000000004</v>
      </c>
      <c r="BC111" s="577">
        <f>DATI!DF108/1000</f>
        <v>911.68200000000002</v>
      </c>
      <c r="BD111" s="574">
        <f>DATI!DG108/1000</f>
        <v>265.63499999999999</v>
      </c>
      <c r="BE111" s="577">
        <f>DATI!DH108/1000</f>
        <v>27437.042003999995</v>
      </c>
      <c r="BF111" s="577">
        <f>DATI!DI108/1000</f>
        <v>53.010914</v>
      </c>
      <c r="BG111" s="577">
        <f>DATI!DJ108/1000</f>
        <v>13742.381202999999</v>
      </c>
      <c r="BH111" s="577">
        <f>DATI!DK108/1000</f>
        <v>3290.3490029999998</v>
      </c>
      <c r="BI111" s="577">
        <f>DATI!DL108/1000</f>
        <v>3496.8679999999999</v>
      </c>
      <c r="BJ111" s="577">
        <f>DATI!DM108/1000</f>
        <v>233.35877299999999</v>
      </c>
      <c r="BK111" s="577">
        <f>DATI!DN108/1000</f>
        <v>64.581003999999993</v>
      </c>
      <c r="BL111" s="577">
        <f>DATI!DO108/1000</f>
        <v>101.92133399999999</v>
      </c>
      <c r="BM111" s="577">
        <f>DATI!DP108/1000</f>
        <v>11682.689557</v>
      </c>
      <c r="BN111" s="577">
        <f>DATI!DQ108/1000</f>
        <v>160.78299999999999</v>
      </c>
      <c r="BO111" s="577">
        <f>DATI!DR108/1000</f>
        <v>2783.0000119999995</v>
      </c>
      <c r="BP111" s="577">
        <f>DATI!DS108/1000</f>
        <v>1564.8582039999999</v>
      </c>
      <c r="BQ111" s="577">
        <f>DATI!DT108/1000</f>
        <v>145.72848299999998</v>
      </c>
      <c r="BR111" s="577">
        <f>DATI!DU108/1000</f>
        <v>31082.350001999996</v>
      </c>
      <c r="BS111" s="577">
        <f>DATI!DV108/1000</f>
        <v>30309.932454000002</v>
      </c>
      <c r="BT111" s="1073">
        <f>DATI!DW108/1000</f>
        <v>1.387</v>
      </c>
      <c r="BU111" s="1074">
        <f>DATI!DX108/1000</f>
        <v>411.73312400000003</v>
      </c>
      <c r="BV111" s="578">
        <f>DATI!DY108/1000</f>
        <v>26526.390003000004</v>
      </c>
      <c r="BW111" s="576">
        <f>DATI!DZ108/1000</f>
        <v>265.41300000000001</v>
      </c>
      <c r="BX111" s="577"/>
      <c r="BY111" s="577">
        <f>DATI!EB108/1000</f>
        <v>0.222</v>
      </c>
      <c r="BZ111" s="577"/>
      <c r="CA111" s="577"/>
      <c r="CB111" s="1073"/>
      <c r="CC111" s="1074"/>
      <c r="CD111" s="578"/>
      <c r="CE111" s="579">
        <f t="shared" si="1871"/>
        <v>7.7297679068295044E-2</v>
      </c>
      <c r="CF111" s="580">
        <f t="shared" si="1872"/>
        <v>1.5189889868208402</v>
      </c>
      <c r="CG111" s="580">
        <f t="shared" si="1873"/>
        <v>0.44258484813142507</v>
      </c>
      <c r="CH111" s="580">
        <f t="shared" si="1874"/>
        <v>45.713927263033369</v>
      </c>
      <c r="CI111" s="580">
        <f t="shared" si="1875"/>
        <v>8.8323554207834179E-2</v>
      </c>
      <c r="CJ111" s="580">
        <f t="shared" si="1876"/>
        <v>22.896718044285976</v>
      </c>
      <c r="CK111" s="580">
        <f t="shared" si="1877"/>
        <v>5.4821789816558093</v>
      </c>
      <c r="CL111" s="580">
        <f t="shared" si="1878"/>
        <v>5.8262683483563542</v>
      </c>
      <c r="CM111" s="580">
        <f t="shared" si="1879"/>
        <v>0.38880816574751326</v>
      </c>
      <c r="CN111" s="580">
        <f t="shared" si="1880"/>
        <v>0.10760093303787133</v>
      </c>
      <c r="CO111" s="580">
        <f t="shared" si="1881"/>
        <v>0.16981511521351569</v>
      </c>
      <c r="CP111" s="580">
        <f t="shared" si="1882"/>
        <v>19.464985349639282</v>
      </c>
      <c r="CQ111" s="580">
        <f t="shared" si="1883"/>
        <v>0.2678868358353188</v>
      </c>
      <c r="CR111" s="580">
        <f t="shared" si="1884"/>
        <v>4.6368650127459627</v>
      </c>
      <c r="CS111" s="580">
        <f t="shared" si="1885"/>
        <v>2.6072713707326014</v>
      </c>
      <c r="CT111" s="580">
        <f t="shared" si="1886"/>
        <v>0.24280391709292054</v>
      </c>
      <c r="CU111" s="580">
        <f t="shared" si="1887"/>
        <v>51.787517289524978</v>
      </c>
      <c r="CV111" s="580">
        <f t="shared" si="1888"/>
        <v>50.50056224528899</v>
      </c>
      <c r="CW111" s="1075">
        <f t="shared" si="1889"/>
        <v>2.3109348706243024E-3</v>
      </c>
      <c r="CX111" s="1076">
        <f t="shared" si="1890"/>
        <v>0.68600463853113181</v>
      </c>
      <c r="CY111" s="581">
        <f t="shared" si="1891"/>
        <v>44.19665439777404</v>
      </c>
      <c r="CZ111" s="563">
        <f>DATI!AA108</f>
        <v>273812.77692199999</v>
      </c>
      <c r="DA111" s="564">
        <f t="shared" si="1892"/>
        <v>750.17199156712331</v>
      </c>
      <c r="DB111" s="565">
        <f t="shared" si="1425"/>
        <v>456.21016165214348</v>
      </c>
      <c r="DC111" s="566">
        <f t="shared" si="1893"/>
        <v>1.249890853841489</v>
      </c>
      <c r="DD111" s="582">
        <f t="shared" si="1980"/>
        <v>1.9453337568653712E-2</v>
      </c>
      <c r="DE111" s="583">
        <f t="shared" si="1894"/>
        <v>1.8542914221152437E-2</v>
      </c>
      <c r="DF111" s="564">
        <f t="shared" si="1981"/>
        <v>5224.9300519999815</v>
      </c>
      <c r="DG111" s="584">
        <f t="shared" si="1982"/>
        <v>8.30545848998662</v>
      </c>
      <c r="DH111" s="585">
        <f>+CZ111/$CZ$108</f>
        <v>5.9154558889115569E-2</v>
      </c>
      <c r="DI111" s="586">
        <f>DATI!AB108+DATI!AG108</f>
        <v>160677.72098771349</v>
      </c>
      <c r="DJ111" s="564">
        <f t="shared" si="1964"/>
        <v>440.21293421291369</v>
      </c>
      <c r="DK111" s="587">
        <f t="shared" si="1426"/>
        <v>267.71142636117474</v>
      </c>
      <c r="DL111" s="588">
        <f t="shared" si="1427"/>
        <v>0.73345596263335555</v>
      </c>
      <c r="DM111" s="589">
        <f t="shared" si="1984"/>
        <v>0.58681600907719933</v>
      </c>
      <c r="DN111" s="590">
        <f t="shared" si="1985"/>
        <v>2.3805406900836577E-2</v>
      </c>
      <c r="DO111" s="590">
        <f t="shared" si="1986"/>
        <v>1.4000000000000012E-2</v>
      </c>
      <c r="DP111" s="590">
        <f t="shared" si="1987"/>
        <v>4.3721839085891417E-2</v>
      </c>
      <c r="DQ111" s="590">
        <f t="shared" si="1988"/>
        <v>4.2789742740150807E-2</v>
      </c>
      <c r="DR111" s="591">
        <f t="shared" si="1989"/>
        <v>6730.8407265534333</v>
      </c>
      <c r="DS111" s="591">
        <f t="shared" si="1990"/>
        <v>10.985247162570147</v>
      </c>
      <c r="DT111" s="592">
        <f t="shared" si="1965"/>
        <v>5.7079649545519272E-2</v>
      </c>
      <c r="DU111" s="593" t="str">
        <f>DATI!AI108</f>
        <v>17/21</v>
      </c>
      <c r="DV111" s="592">
        <f>DATI!AJ108/DATI!AK108</f>
        <v>0.98333080074314572</v>
      </c>
      <c r="DW111" s="594">
        <f>DATI!AB108</f>
        <v>154664.86991100005</v>
      </c>
      <c r="DX111" s="564">
        <f t="shared" si="1895"/>
        <v>423.73936961917821</v>
      </c>
      <c r="DY111" s="595">
        <f t="shared" si="1428"/>
        <v>257.69318034455762</v>
      </c>
      <c r="DZ111" s="566">
        <f t="shared" si="1429"/>
        <v>0.7060087132727606</v>
      </c>
      <c r="EA111" s="589">
        <f t="shared" si="1991"/>
        <v>0.56485629213372623</v>
      </c>
      <c r="EB111" s="585">
        <f t="shared" si="1992"/>
        <v>1.6668994570659939E-2</v>
      </c>
      <c r="EC111" s="596">
        <f t="shared" si="1993"/>
        <v>113135.0559342865</v>
      </c>
      <c r="ED111" s="597">
        <f t="shared" si="1896"/>
        <v>309.95905735420962</v>
      </c>
      <c r="EE111" s="598">
        <f t="shared" si="1430"/>
        <v>188.49873529096871</v>
      </c>
      <c r="EF111" s="599">
        <f t="shared" si="1431"/>
        <v>0.51643489120813346</v>
      </c>
      <c r="EG111" s="600">
        <f t="shared" si="1897"/>
        <v>-1.3135886054517367E-2</v>
      </c>
      <c r="EH111" s="600">
        <f t="shared" si="1898"/>
        <v>-1.4017205578459339E-2</v>
      </c>
      <c r="EI111" s="582">
        <f t="shared" si="1899"/>
        <v>0.41318399092280073</v>
      </c>
      <c r="EJ111" s="601">
        <f t="shared" si="1900"/>
        <v>-1505.9106745534518</v>
      </c>
      <c r="EK111" s="601">
        <f t="shared" si="1901"/>
        <v>-2.6797886725835269</v>
      </c>
      <c r="EL111" s="563">
        <f>DATI!AD108</f>
        <v>95302.890004000015</v>
      </c>
      <c r="EM111" s="564">
        <f t="shared" si="1902"/>
        <v>261.10380823013702</v>
      </c>
      <c r="EN111" s="595">
        <f t="shared" si="1432"/>
        <v>158.78786718205902</v>
      </c>
      <c r="EO111" s="566">
        <f t="shared" si="1903"/>
        <v>0.43503525255358633</v>
      </c>
      <c r="EP111" s="582">
        <f t="shared" si="1994"/>
        <v>-2.4204857302879213E-3</v>
      </c>
      <c r="EQ111" s="583">
        <f t="shared" si="1995"/>
        <v>-3.3113746482117041E-3</v>
      </c>
      <c r="ER111" s="582">
        <f t="shared" si="1966"/>
        <v>6.3193967231876438E-2</v>
      </c>
      <c r="ES111" s="564">
        <f t="shared" si="1996"/>
        <v>-231.23899599998549</v>
      </c>
      <c r="ET111" s="582">
        <f t="shared" si="1904"/>
        <v>0.34805859344959855</v>
      </c>
      <c r="EU111" s="584">
        <f t="shared" si="1997"/>
        <v>-0.52755304360445621</v>
      </c>
      <c r="EV111" s="563">
        <f>DATI!AE108</f>
        <v>18946.321004000001</v>
      </c>
      <c r="EW111" s="564">
        <f t="shared" si="1905"/>
        <v>51.907728778082195</v>
      </c>
      <c r="EX111" s="595">
        <f t="shared" si="1433"/>
        <v>31.567205391625986</v>
      </c>
      <c r="EY111" s="566">
        <f t="shared" si="1434"/>
        <v>8.6485494223632844E-2</v>
      </c>
      <c r="EZ111" s="582">
        <f t="shared" si="1998"/>
        <v>2.8810752822255738E-2</v>
      </c>
      <c r="FA111" s="583">
        <f t="shared" si="1999"/>
        <v>2.7891972830065316E-2</v>
      </c>
      <c r="FB111" s="564">
        <f t="shared" si="2000"/>
        <v>530.5716040000043</v>
      </c>
      <c r="FC111" s="584">
        <f t="shared" si="2001"/>
        <v>0.85657993094366347</v>
      </c>
      <c r="FD111" s="564">
        <f>DATI!AG108</f>
        <v>6012.8510767134394</v>
      </c>
      <c r="FE111" s="582">
        <f t="shared" si="1906"/>
        <v>2.1959716943473012E-2</v>
      </c>
      <c r="FF111" s="564">
        <f t="shared" si="2002"/>
        <v>12933.469927286562</v>
      </c>
      <c r="FG111" s="582">
        <f t="shared" si="1967"/>
        <v>2.154895937500885E-2</v>
      </c>
      <c r="FH111" s="563">
        <f>DATI!AF108</f>
        <v>4898.6960030000009</v>
      </c>
      <c r="FI111" s="564">
        <f t="shared" si="1968"/>
        <v>13.421084939726031</v>
      </c>
      <c r="FJ111" s="590">
        <f t="shared" si="1907"/>
        <v>1.7890677192158474E-2</v>
      </c>
      <c r="FK111" s="590">
        <f t="shared" si="1969"/>
        <v>-9.4825792025768255E-2</v>
      </c>
      <c r="FL111" s="602">
        <f>DATI!AL108</f>
        <v>2253.7866948615128</v>
      </c>
      <c r="FM111" s="603" t="str">
        <f>DATI!AM108</f>
        <v>8/8</v>
      </c>
      <c r="FN111" s="604">
        <f>DATI!AN108/DATI!AO108</f>
        <v>1</v>
      </c>
      <c r="FO111" s="567">
        <f t="shared" si="1970"/>
        <v>0.46007890538242741</v>
      </c>
      <c r="FP111" s="605">
        <f t="shared" si="1908"/>
        <v>8.2311231791186296E-3</v>
      </c>
      <c r="FQ111" s="567">
        <f t="shared" si="1971"/>
        <v>-4.0173852172726107E-2</v>
      </c>
      <c r="FR111" s="563">
        <f>DATI!AP108</f>
        <v>11599.087035000008</v>
      </c>
      <c r="FS111" s="606">
        <f>DATI!AQ108</f>
        <v>30.645004000000004</v>
      </c>
      <c r="FT111" s="606">
        <f>DATI!AR108</f>
        <v>10513.897023000005</v>
      </c>
      <c r="FU111" s="576">
        <f>DATI!AS108/1000</f>
        <v>251.45433400000005</v>
      </c>
      <c r="FV111" s="577">
        <f>DATI!AT108/1000</f>
        <v>974.00800000000004</v>
      </c>
      <c r="FW111" s="577">
        <f>DATI!AU108/1000</f>
        <v>44.177</v>
      </c>
      <c r="FX111" s="577">
        <f>DATI!AV108/1000</f>
        <v>27437.042003999995</v>
      </c>
      <c r="FY111" s="577">
        <f>DATI!AW108/1000</f>
        <v>53.017914000000005</v>
      </c>
      <c r="FZ111" s="577">
        <f>DATI!AX108/1000</f>
        <v>13742.381202999999</v>
      </c>
      <c r="GA111" s="577">
        <f>DATI!AY108/1000</f>
        <v>3563.3142029999999</v>
      </c>
      <c r="GB111" s="577">
        <f>DATI!AZ108/1000</f>
        <v>3496.8679999999999</v>
      </c>
      <c r="GC111" s="577">
        <f>DATI!BA108/1000</f>
        <v>233.35877299999999</v>
      </c>
      <c r="GD111" s="577">
        <f>DATI!BB108/1000</f>
        <v>87.340004000000022</v>
      </c>
      <c r="GE111" s="577">
        <f>DATI!BC108/1000</f>
        <v>102.040334</v>
      </c>
      <c r="GF111" s="577">
        <f>DATI!BD108/1000</f>
        <v>11682.689556999998</v>
      </c>
      <c r="GG111" s="577">
        <f>DATI!BE108/1000</f>
        <v>160.78299999999999</v>
      </c>
      <c r="GH111" s="577">
        <f>DATI!BF108/1000</f>
        <v>2783.000012</v>
      </c>
      <c r="GI111" s="577">
        <f>DATI!BG108/1000</f>
        <v>0.28599999999999998</v>
      </c>
      <c r="GJ111" s="577">
        <f>DATI!BH108/1000</f>
        <v>1564.8582040000001</v>
      </c>
      <c r="GK111" s="577">
        <f>DATI!BI108/1000</f>
        <v>145.962783</v>
      </c>
      <c r="GL111" s="577">
        <f>DATI!BJ108/1000</f>
        <v>31082.350001999996</v>
      </c>
      <c r="GM111" s="577">
        <f>DATI!BK108/1000</f>
        <v>30309.932453999998</v>
      </c>
      <c r="GN111" s="1073">
        <f>DATI!BL108/1000</f>
        <v>423.61612700000001</v>
      </c>
      <c r="GO111" s="1074"/>
      <c r="GP111" s="578">
        <f>DATI!BN108/1000</f>
        <v>26526.390003</v>
      </c>
      <c r="GQ111" s="576"/>
      <c r="GR111" s="577"/>
      <c r="GS111" s="577"/>
      <c r="GT111" s="577"/>
      <c r="GU111" s="577"/>
      <c r="GV111" s="1073"/>
      <c r="GW111" s="1074"/>
      <c r="GX111" s="578"/>
      <c r="GY111" s="579">
        <f t="shared" si="1913"/>
        <v>0.41895788666922146</v>
      </c>
      <c r="GZ111" s="580">
        <f t="shared" si="1914"/>
        <v>1.6228327696229528</v>
      </c>
      <c r="HA111" s="580">
        <f t="shared" si="1915"/>
        <v>7.3605025075392794E-2</v>
      </c>
      <c r="HB111" s="580">
        <f t="shared" si="1916"/>
        <v>45.713927263033369</v>
      </c>
      <c r="HC111" s="580">
        <f t="shared" si="1917"/>
        <v>8.8335217181225958E-2</v>
      </c>
      <c r="HD111" s="580">
        <f t="shared" si="1918"/>
        <v>22.896718044285976</v>
      </c>
      <c r="HE111" s="580">
        <f t="shared" si="1919"/>
        <v>5.9369769622952724</v>
      </c>
      <c r="HF111" s="580">
        <f t="shared" si="1920"/>
        <v>5.8262683483563542</v>
      </c>
      <c r="HG111" s="580">
        <f t="shared" si="1921"/>
        <v>0.38880816574751326</v>
      </c>
      <c r="HH111" s="580">
        <f t="shared" si="1922"/>
        <v>0.14552059181259269</v>
      </c>
      <c r="HI111" s="580">
        <f t="shared" si="1923"/>
        <v>0.17001338576117564</v>
      </c>
      <c r="HJ111" s="580">
        <f t="shared" si="1924"/>
        <v>19.464985349639278</v>
      </c>
      <c r="HK111" s="580">
        <f t="shared" si="1925"/>
        <v>0.2678868358353188</v>
      </c>
      <c r="HL111" s="580">
        <f t="shared" si="1926"/>
        <v>4.6368650127459636</v>
      </c>
      <c r="HM111" s="580">
        <f t="shared" si="1927"/>
        <v>4.7651577000616473E-4</v>
      </c>
      <c r="HN111" s="580">
        <f t="shared" si="1928"/>
        <v>2.6072713707326014</v>
      </c>
      <c r="HO111" s="580">
        <f t="shared" si="1929"/>
        <v>0.24319429347373331</v>
      </c>
      <c r="HP111" s="580">
        <f t="shared" si="1930"/>
        <v>51.787517289524978</v>
      </c>
      <c r="HQ111" s="580">
        <f t="shared" si="1931"/>
        <v>50.500562245288982</v>
      </c>
      <c r="HR111" s="1075">
        <f t="shared" si="1932"/>
        <v>0.70580337393158832</v>
      </c>
      <c r="HS111" s="1076"/>
      <c r="HT111" s="581">
        <f t="shared" si="1933"/>
        <v>44.196654397774033</v>
      </c>
      <c r="HU111" s="607">
        <f t="shared" si="1972"/>
        <v>113135.05593728661</v>
      </c>
      <c r="HV111" s="608">
        <f t="shared" si="1973"/>
        <v>99330.26800700005</v>
      </c>
      <c r="HW111" s="609">
        <f t="shared" si="2003"/>
        <v>13902.998</v>
      </c>
      <c r="HX111" s="610">
        <f>DATI!CQ108</f>
        <v>13902.998</v>
      </c>
      <c r="HY111" s="610">
        <f>DATI!CT108</f>
        <v>0</v>
      </c>
      <c r="HZ111" s="611">
        <f t="shared" si="1934"/>
        <v>-0.13739800534970931</v>
      </c>
      <c r="IA111" s="611">
        <f t="shared" si="1738"/>
        <v>5.0775563347653763E-2</v>
      </c>
      <c r="IB111" s="582">
        <f t="shared" si="1739"/>
        <v>0.12288850599682166</v>
      </c>
      <c r="IC111" s="610">
        <f>DATI!CV108</f>
        <v>4919.5809851747754</v>
      </c>
      <c r="ID111" s="612">
        <f t="shared" si="1974"/>
        <v>18822.578985174776</v>
      </c>
      <c r="IE111" s="613">
        <f t="shared" si="1740"/>
        <v>6.8742515220670999E-2</v>
      </c>
      <c r="IF111" s="613">
        <f t="shared" si="1741"/>
        <v>0.16637264930163262</v>
      </c>
      <c r="IG111" s="609">
        <f t="shared" si="2004"/>
        <v>13902.998</v>
      </c>
      <c r="IH111" s="590">
        <f t="shared" si="1435"/>
        <v>4.904742890691953E-2</v>
      </c>
      <c r="II111" s="610">
        <f>DATI!CX108</f>
        <v>13902.998</v>
      </c>
      <c r="IJ111" s="610">
        <f>DATI!DA108</f>
        <v>0</v>
      </c>
      <c r="IK111" s="615">
        <f>DATI!CS108</f>
        <v>22503.597930286571</v>
      </c>
      <c r="IL111" s="594">
        <f t="shared" si="1975"/>
        <v>19375.451011689947</v>
      </c>
      <c r="IM111" s="594">
        <f t="shared" si="1976"/>
        <v>14156.407868095159</v>
      </c>
      <c r="IN111" s="582">
        <f t="shared" si="1743"/>
        <v>7.076167602364794E-2</v>
      </c>
      <c r="IO111" s="582">
        <f t="shared" si="1744"/>
        <v>0.17125948143279487</v>
      </c>
      <c r="IP111" s="609">
        <f t="shared" si="1977"/>
        <v>5570.6630814033761</v>
      </c>
      <c r="IQ111" s="590">
        <f t="shared" si="1436"/>
        <v>1.9652358538031395E-2</v>
      </c>
      <c r="IR111" s="610">
        <f>DATI!CZ108</f>
        <v>8698.8100000000013</v>
      </c>
      <c r="IS111" s="594">
        <f t="shared" si="2005"/>
        <v>79856.606925596672</v>
      </c>
      <c r="IT111" s="615">
        <f>DATI!CR108</f>
        <v>76728.460007000045</v>
      </c>
      <c r="IU111" s="617">
        <f>DATI!CU108</f>
        <v>3128.1469185966253</v>
      </c>
      <c r="IV111" s="582">
        <f t="shared" si="1938"/>
        <v>1.8447837772726763E-2</v>
      </c>
      <c r="IW111" s="590">
        <f t="shared" si="1747"/>
        <v>0.29164675156245584</v>
      </c>
      <c r="IX111" s="582">
        <f t="shared" si="1748"/>
        <v>0.70585201257038355</v>
      </c>
      <c r="IY111" s="615">
        <f>DATI!CW108</f>
        <v>299.46215842001141</v>
      </c>
      <c r="IZ111" s="618">
        <f t="shared" si="1978"/>
        <v>80156.069084016679</v>
      </c>
      <c r="JA111" s="619">
        <f t="shared" si="1749"/>
        <v>0.2927404264515035</v>
      </c>
      <c r="JB111" s="619">
        <f t="shared" si="1750"/>
        <v>0.70849895657849016</v>
      </c>
      <c r="JC111" s="620">
        <f t="shared" si="2006"/>
        <v>79856.606925596672</v>
      </c>
      <c r="JD111" s="590">
        <f t="shared" si="1437"/>
        <v>0.28172062248236107</v>
      </c>
      <c r="JE111" s="610">
        <f>DATI!CY108</f>
        <v>76728.460007000045</v>
      </c>
      <c r="JF111" s="610">
        <f>DATI!DB108</f>
        <v>3128.1469185966253</v>
      </c>
      <c r="JG111" s="586">
        <f t="shared" si="1753"/>
        <v>155893.10863295966</v>
      </c>
      <c r="JH111" s="566">
        <f t="shared" si="1438"/>
        <v>259.73959684926382</v>
      </c>
      <c r="JI111" s="589">
        <f t="shared" si="1754"/>
        <v>0.56934198025889904</v>
      </c>
      <c r="JJ111" s="603" t="str">
        <f>DATI!CN108</f>
        <v>7/13</v>
      </c>
      <c r="JK111" s="604">
        <f>DATI!CO108/DATI!CP108</f>
        <v>0.59250106094939814</v>
      </c>
      <c r="JL111" s="621">
        <f t="shared" si="1833"/>
        <v>3.8632683380189922E-2</v>
      </c>
      <c r="JM111" s="622">
        <f t="shared" si="1941"/>
        <v>1.8813363108190925E-2</v>
      </c>
      <c r="JN111" s="623">
        <f t="shared" si="1756"/>
        <v>235749.71555855632</v>
      </c>
      <c r="JO111" s="594">
        <f t="shared" si="1757"/>
        <v>236049.17771697632</v>
      </c>
      <c r="JP111" s="589">
        <f t="shared" si="1758"/>
        <v>0.86098873182135482</v>
      </c>
      <c r="JQ111" s="590">
        <f t="shared" si="1942"/>
        <v>1.022550526567767E-2</v>
      </c>
      <c r="JR111" s="624">
        <f t="shared" si="1760"/>
        <v>0.86208240671040259</v>
      </c>
      <c r="JS111" s="585">
        <f t="shared" si="1943"/>
        <v>9.3908953509092008E-3</v>
      </c>
      <c r="JT111" s="576">
        <f>DATI!BW108</f>
        <v>26426.876604210436</v>
      </c>
      <c r="JU111" s="577">
        <f>DATI!BX108</f>
        <v>26346.88052809353</v>
      </c>
      <c r="JV111" s="577">
        <f>DATI!BY108</f>
        <v>10920.334955137558</v>
      </c>
      <c r="JW111" s="577">
        <f>DATI!BZ108</f>
        <v>31082.350001999996</v>
      </c>
      <c r="JX111" s="577">
        <f>DATI!CA108</f>
        <v>30309.932454000002</v>
      </c>
      <c r="JY111" s="577">
        <f>DATI!CB108</f>
        <v>13117.704579075265</v>
      </c>
      <c r="JZ111" s="577">
        <f>DATI!CC108</f>
        <v>3615.503516770164</v>
      </c>
      <c r="KA111" s="577">
        <f>DATI!CD108</f>
        <v>17.741333855343516</v>
      </c>
      <c r="KB111" s="577">
        <f>DATI!CE108</f>
        <v>2504.6999444481094</v>
      </c>
      <c r="KC111" s="577">
        <f>DATI!CF108</f>
        <v>0</v>
      </c>
      <c r="KD111" s="577">
        <f>DATI!CG108</f>
        <v>578.94137499999988</v>
      </c>
      <c r="KE111" s="577">
        <f>DATI!CH108</f>
        <v>246.42525211611081</v>
      </c>
      <c r="KF111" s="577">
        <f>DATI!CI108</f>
        <v>85.593205585878366</v>
      </c>
      <c r="KG111" s="577">
        <f>DATI!CJ108</f>
        <v>228.69160199096535</v>
      </c>
      <c r="KH111" s="577">
        <f>DATI!CK108</f>
        <v>1422.8068465059641</v>
      </c>
      <c r="KI111" s="577">
        <f>DATI!CL108</f>
        <v>1300.9300375954035</v>
      </c>
      <c r="KJ111" s="625">
        <f t="shared" si="1439"/>
        <v>44.030851237458869</v>
      </c>
      <c r="KK111" s="626">
        <f t="shared" si="1945"/>
        <v>-9.8470285637878192E-3</v>
      </c>
      <c r="KL111" s="627">
        <f t="shared" si="1440"/>
        <v>43.897566650716492</v>
      </c>
      <c r="KM111" s="626">
        <f t="shared" si="1946"/>
        <v>3.3848058551766724E-3</v>
      </c>
      <c r="KN111" s="627">
        <f t="shared" si="1441"/>
        <v>18.194796572981154</v>
      </c>
      <c r="KO111" s="626">
        <f t="shared" si="1947"/>
        <v>7.3150167365035851E-2</v>
      </c>
      <c r="KP111" s="627">
        <f t="shared" si="1442"/>
        <v>51.787517289524978</v>
      </c>
      <c r="KQ111" s="626">
        <f t="shared" si="1948"/>
        <v>8.0486005990845974E-2</v>
      </c>
      <c r="KR111" s="627">
        <f t="shared" si="1443"/>
        <v>50.50056224528899</v>
      </c>
      <c r="KS111" s="626">
        <f t="shared" si="1949"/>
        <v>2.592277065627931E-2</v>
      </c>
      <c r="KT111" s="627">
        <f t="shared" si="1444"/>
        <v>21.855919923816234</v>
      </c>
      <c r="KU111" s="626">
        <f t="shared" si="1950"/>
        <v>1.9511281222977999E-2</v>
      </c>
      <c r="KV111" s="627">
        <f t="shared" si="1445"/>
        <v>6.0239316162717875</v>
      </c>
      <c r="KW111" s="626">
        <f t="shared" si="1951"/>
        <v>2.7210623726644685E-2</v>
      </c>
      <c r="KX111" s="627">
        <f t="shared" si="1446"/>
        <v>2.955952924131278E-2</v>
      </c>
      <c r="KY111" s="626">
        <f t="shared" si="1952"/>
        <v>-9.9922403816262176E-2</v>
      </c>
      <c r="KZ111" s="627">
        <f t="shared" si="1447"/>
        <v>4.1731784009198911</v>
      </c>
      <c r="LA111" s="626">
        <f t="shared" si="1953"/>
        <v>8.8344096232341137E-4</v>
      </c>
      <c r="LB111" s="628" t="s">
        <v>177</v>
      </c>
      <c r="LC111" s="629" t="s">
        <v>177</v>
      </c>
      <c r="LD111" s="627">
        <f t="shared" si="1448"/>
        <v>0.96459683600193258</v>
      </c>
      <c r="LE111" s="626">
        <f t="shared" si="1954"/>
        <v>0.15570058300462564</v>
      </c>
      <c r="LF111" s="627">
        <f t="shared" si="1449"/>
        <v>0.41057873692682451</v>
      </c>
      <c r="LG111" s="626">
        <f t="shared" si="1955"/>
        <v>1.3562414952552053</v>
      </c>
      <c r="LH111" s="627">
        <f t="shared" si="1450"/>
        <v>0.14261018275192583</v>
      </c>
      <c r="LI111" s="626">
        <f t="shared" si="1956"/>
        <v>-5.9123846528470513E-3</v>
      </c>
      <c r="LJ111" s="627">
        <f t="shared" si="1451"/>
        <v>0.38103200984849023</v>
      </c>
      <c r="LK111" s="626">
        <f t="shared" si="1957"/>
        <v>1.0136318678152541E-2</v>
      </c>
      <c r="LL111" s="627">
        <f t="shared" si="1452"/>
        <v>2.370594056058855</v>
      </c>
      <c r="LM111" s="626">
        <f t="shared" si="1958"/>
        <v>1.8243204150871266E-2</v>
      </c>
      <c r="LN111" s="627">
        <f t="shared" si="1453"/>
        <v>2.1675303447165124</v>
      </c>
      <c r="LO111" s="630">
        <f t="shared" si="1959"/>
        <v>0.30646404946756534</v>
      </c>
      <c r="LP111" s="631">
        <f t="shared" si="1778"/>
        <v>9.651440265601105E-2</v>
      </c>
      <c r="LQ111" s="632">
        <f t="shared" si="1779"/>
        <v>9.6222246544758083E-2</v>
      </c>
      <c r="LR111" s="632">
        <f t="shared" si="1780"/>
        <v>3.988248860369431E-2</v>
      </c>
      <c r="LS111" s="632">
        <f t="shared" si="1781"/>
        <v>0.11351679914796053</v>
      </c>
      <c r="LT111" s="632">
        <f t="shared" si="1782"/>
        <v>0.11069582944492863</v>
      </c>
      <c r="LU111" s="632">
        <f t="shared" si="1783"/>
        <v>4.7907569276111818E-2</v>
      </c>
      <c r="LV111" s="632">
        <f t="shared" si="1784"/>
        <v>1.3204290747177582E-2</v>
      </c>
      <c r="LW111" s="632">
        <f t="shared" si="1785"/>
        <v>6.4793666879896629E-5</v>
      </c>
      <c r="LX111" s="633">
        <f t="shared" si="1786"/>
        <v>9.1474911163901378E-3</v>
      </c>
      <c r="LY111" s="634" t="s">
        <v>177</v>
      </c>
      <c r="LZ111" s="633">
        <f t="shared" si="1787"/>
        <v>2.1143694662755664E-3</v>
      </c>
      <c r="MA111" s="633">
        <f t="shared" si="1788"/>
        <v>8.9997718472541925E-4</v>
      </c>
      <c r="MB111" s="633">
        <f t="shared" si="1789"/>
        <v>3.1259755862401181E-4</v>
      </c>
      <c r="MC111" s="633">
        <f t="shared" si="1790"/>
        <v>8.3521157983110434E-4</v>
      </c>
      <c r="MD111" s="633">
        <f t="shared" si="1791"/>
        <v>5.1962763115005178E-3</v>
      </c>
      <c r="ME111" s="633">
        <f t="shared" si="1792"/>
        <v>4.7511662977144219E-3</v>
      </c>
      <c r="MF111" s="631">
        <f t="shared" si="1793"/>
        <v>0.17086541125607549</v>
      </c>
      <c r="MG111" s="632">
        <f t="shared" si="1794"/>
        <v>0.17034818923815415</v>
      </c>
      <c r="MH111" s="632">
        <f t="shared" si="1795"/>
        <v>7.0606434165829166E-2</v>
      </c>
      <c r="MI111" s="632">
        <f t="shared" si="1796"/>
        <v>0.20096580445117204</v>
      </c>
      <c r="MJ111" s="632">
        <f t="shared" si="1797"/>
        <v>0.19597166746037073</v>
      </c>
      <c r="MK111" s="632">
        <f t="shared" si="1798"/>
        <v>8.4813730400598947E-2</v>
      </c>
      <c r="ML111" s="632">
        <f t="shared" si="1799"/>
        <v>2.3376371886199239E-2</v>
      </c>
      <c r="MM111" s="632">
        <f t="shared" si="1800"/>
        <v>1.147082324871352E-4</v>
      </c>
      <c r="MN111" s="633">
        <f t="shared" si="1801"/>
        <v>1.6194368804560516E-2</v>
      </c>
      <c r="MO111" s="634" t="s">
        <v>177</v>
      </c>
      <c r="MP111" s="633">
        <f t="shared" si="1802"/>
        <v>3.7431989263828585E-3</v>
      </c>
      <c r="MQ111" s="633">
        <f t="shared" si="1803"/>
        <v>1.5932852253903109E-3</v>
      </c>
      <c r="MR111" s="633">
        <f t="shared" si="1804"/>
        <v>5.5341077540835162E-4</v>
      </c>
      <c r="MS111" s="633">
        <f t="shared" si="1805"/>
        <v>1.4786266727703781E-3</v>
      </c>
      <c r="MT111" s="633">
        <f t="shared" si="1806"/>
        <v>9.1992890649615546E-3</v>
      </c>
      <c r="MU111" s="633">
        <f t="shared" si="1807"/>
        <v>8.4112833013987431E-3</v>
      </c>
      <c r="MV111" s="1077"/>
      <c r="MW111" s="566"/>
      <c r="MX111" s="624"/>
      <c r="MY111" s="1471"/>
      <c r="MZ111" s="583"/>
      <c r="NA111" s="1472"/>
      <c r="NB111" s="1078"/>
      <c r="NC111" s="615"/>
      <c r="ND111" s="589"/>
      <c r="NE111" s="638"/>
    </row>
    <row r="112" spans="1:369" ht="8.25" customHeight="1" outlineLevel="1" x14ac:dyDescent="0.2">
      <c r="A112" s="477" t="s">
        <v>181</v>
      </c>
      <c r="B112" s="478">
        <f>DATI!D109</f>
        <v>115</v>
      </c>
      <c r="C112" s="1515">
        <f>DATI!F109/DATI!E109</f>
        <v>1</v>
      </c>
      <c r="D112" s="479">
        <f>DATI!G109</f>
        <v>359388</v>
      </c>
      <c r="E112" s="480">
        <f t="shared" si="1979"/>
        <v>3.5870051459372963E-2</v>
      </c>
      <c r="F112" s="1039">
        <f t="shared" si="1863"/>
        <v>-2.9297200119852182E-3</v>
      </c>
      <c r="G112" s="482">
        <f>DATI!H109</f>
        <v>170745.28450000001</v>
      </c>
      <c r="H112" s="483">
        <f t="shared" si="1418"/>
        <v>467.7953</v>
      </c>
      <c r="I112" s="484">
        <f t="shared" si="1419"/>
        <v>475.10012716061749</v>
      </c>
      <c r="J112" s="485">
        <f t="shared" si="1960"/>
        <v>1.3016441840016917</v>
      </c>
      <c r="K112" s="485"/>
      <c r="L112" s="485"/>
      <c r="M112" s="486">
        <f t="shared" si="1865"/>
        <v>3.5867083474256961E-2</v>
      </c>
      <c r="N112" s="487">
        <f>DATI!I109</f>
        <v>36976.629999999997</v>
      </c>
      <c r="O112" s="487"/>
      <c r="P112" s="487">
        <f>DATI!J109</f>
        <v>10706.152</v>
      </c>
      <c r="Q112" s="483">
        <f>DATI!K109</f>
        <v>10706.152</v>
      </c>
      <c r="R112" s="483">
        <f>DATI!L109</f>
        <v>0</v>
      </c>
      <c r="S112" s="483">
        <f t="shared" si="1961"/>
        <v>0</v>
      </c>
      <c r="T112" s="487">
        <f>DATI!M109</f>
        <v>4397.6045000000004</v>
      </c>
      <c r="U112" s="483">
        <f>DATI!N109</f>
        <v>4397.6045000000004</v>
      </c>
      <c r="V112" s="483">
        <f>DATI!O109</f>
        <v>0</v>
      </c>
      <c r="W112" s="488">
        <f t="shared" si="1962"/>
        <v>0</v>
      </c>
      <c r="X112" s="489">
        <f>DATI!P109</f>
        <v>111641.84699999999</v>
      </c>
      <c r="Y112" s="483">
        <f>DATI!Q109</f>
        <v>5304.1679999999997</v>
      </c>
      <c r="Z112" s="487">
        <f>DATI!R109</f>
        <v>3884.8110000000001</v>
      </c>
      <c r="AA112" s="487">
        <f>DATI!U109</f>
        <v>3138.24</v>
      </c>
      <c r="AB112" s="487">
        <f>DATI!V109</f>
        <v>0</v>
      </c>
      <c r="AC112" s="487">
        <f>DATI!W109</f>
        <v>133768.6545</v>
      </c>
      <c r="AD112" s="484">
        <f t="shared" si="1421"/>
        <v>372.21235683996127</v>
      </c>
      <c r="AE112" s="485"/>
      <c r="AF112" s="485"/>
      <c r="AG112" s="490">
        <f t="shared" si="1422"/>
        <v>0.78343981733797163</v>
      </c>
      <c r="AH112" s="491">
        <f t="shared" si="1963"/>
        <v>36976.629999999997</v>
      </c>
      <c r="AI112" s="483">
        <f t="shared" si="1815"/>
        <v>101.30583561643834</v>
      </c>
      <c r="AJ112" s="484">
        <f t="shared" si="1423"/>
        <v>102.88777032065623</v>
      </c>
      <c r="AK112" s="485">
        <f t="shared" si="1424"/>
        <v>0.28188430224837324</v>
      </c>
      <c r="AL112" s="485"/>
      <c r="AM112" s="485"/>
      <c r="AN112" s="495"/>
      <c r="AO112" s="496"/>
      <c r="AP112" s="496"/>
      <c r="AQ112" s="496"/>
      <c r="AR112" s="496"/>
      <c r="AS112" s="496"/>
      <c r="AT112" s="496"/>
      <c r="AU112" s="1065"/>
      <c r="AV112" s="1065"/>
      <c r="AW112" s="496"/>
      <c r="AX112" s="1065"/>
      <c r="AY112" s="1065"/>
      <c r="AZ112" s="1065"/>
      <c r="BA112" s="1065"/>
      <c r="BB112" s="495">
        <f>DATI!DE109/1000</f>
        <v>19.411000000000001</v>
      </c>
      <c r="BC112" s="496">
        <f>DATI!DF109/1000</f>
        <v>0.15</v>
      </c>
      <c r="BD112" s="493">
        <f>DATI!DG109/1000</f>
        <v>0</v>
      </c>
      <c r="BE112" s="496">
        <f>DATI!DH109/1000</f>
        <v>21518.387999999999</v>
      </c>
      <c r="BF112" s="496">
        <f>DATI!DI109/1000</f>
        <v>38.572000000000003</v>
      </c>
      <c r="BG112" s="496">
        <f>DATI!DJ109/1000</f>
        <v>6487.9530000000004</v>
      </c>
      <c r="BH112" s="496">
        <f>DATI!DK109/1000</f>
        <v>2132.4650000000001</v>
      </c>
      <c r="BI112" s="496">
        <f>DATI!DL109/1000</f>
        <v>18280.492999999999</v>
      </c>
      <c r="BJ112" s="496">
        <f>DATI!DM109/1000</f>
        <v>104.547</v>
      </c>
      <c r="BK112" s="496">
        <f>DATI!DN109/1000</f>
        <v>14.356</v>
      </c>
      <c r="BL112" s="496">
        <f>DATI!DO109/1000</f>
        <v>34.061999999999998</v>
      </c>
      <c r="BM112" s="496">
        <f>DATI!DP109/1000</f>
        <v>9015.0069999999996</v>
      </c>
      <c r="BN112" s="496">
        <f>DATI!DQ109/1000</f>
        <v>128.51900000000001</v>
      </c>
      <c r="BO112" s="496">
        <f>DATI!DR109/1000</f>
        <v>1973.193</v>
      </c>
      <c r="BP112" s="496">
        <f>DATI!DS109/1000</f>
        <v>650.57500000000005</v>
      </c>
      <c r="BQ112" s="496">
        <f>DATI!DT109/1000</f>
        <v>19.928000000000001</v>
      </c>
      <c r="BR112" s="496">
        <f>DATI!DU109/1000</f>
        <v>26559.724999999999</v>
      </c>
      <c r="BS112" s="496">
        <f>DATI!DV109/1000</f>
        <v>24382.598999999998</v>
      </c>
      <c r="BT112" s="1066">
        <f>DATI!DW109/1000</f>
        <v>0.47899999999999998</v>
      </c>
      <c r="BU112" s="1067">
        <f>DATI!DX109/1000</f>
        <v>186.02500000000001</v>
      </c>
      <c r="BV112" s="497">
        <f>DATI!DY109/1000</f>
        <v>95.4</v>
      </c>
      <c r="BW112" s="495">
        <f>DATI!DZ109/1000</f>
        <v>0</v>
      </c>
      <c r="BX112" s="496"/>
      <c r="BY112" s="496">
        <f>DATI!EB109/1000</f>
        <v>0</v>
      </c>
      <c r="BZ112" s="496"/>
      <c r="CA112" s="496"/>
      <c r="CB112" s="1066"/>
      <c r="CC112" s="1067"/>
      <c r="CD112" s="497"/>
      <c r="CE112" s="498">
        <f t="shared" si="1871"/>
        <v>5.4011263592551782E-2</v>
      </c>
      <c r="CF112" s="499">
        <f t="shared" si="1872"/>
        <v>4.1737620621723595E-4</v>
      </c>
      <c r="CG112" s="499">
        <f t="shared" si="1873"/>
        <v>0</v>
      </c>
      <c r="CH112" s="499">
        <f t="shared" si="1874"/>
        <v>59.875087649003305</v>
      </c>
      <c r="CI112" s="499">
        <f t="shared" si="1875"/>
        <v>0.1073269001747415</v>
      </c>
      <c r="CJ112" s="499">
        <f t="shared" si="1876"/>
        <v>18.052781395038231</v>
      </c>
      <c r="CK112" s="499">
        <f t="shared" si="1877"/>
        <v>5.933601010606921</v>
      </c>
      <c r="CL112" s="499">
        <f t="shared" si="1878"/>
        <v>50.865618774138255</v>
      </c>
      <c r="CM112" s="499">
        <f t="shared" si="1879"/>
        <v>0.29090286820928912</v>
      </c>
      <c r="CN112" s="499">
        <f t="shared" si="1880"/>
        <v>3.9945685443030933E-2</v>
      </c>
      <c r="CO112" s="499">
        <f t="shared" si="1881"/>
        <v>9.477778890780994E-2</v>
      </c>
      <c r="CP112" s="499">
        <f t="shared" si="1882"/>
        <v>25.084329471212172</v>
      </c>
      <c r="CQ112" s="499">
        <f t="shared" si="1883"/>
        <v>0.35760515097888634</v>
      </c>
      <c r="CR112" s="499">
        <f t="shared" si="1884"/>
        <v>5.4904253898293769</v>
      </c>
      <c r="CS112" s="499">
        <f t="shared" si="1885"/>
        <v>1.8102301690651885</v>
      </c>
      <c r="CT112" s="499">
        <f t="shared" si="1886"/>
        <v>5.5449820249980519E-2</v>
      </c>
      <c r="CU112" s="499">
        <f t="shared" si="1887"/>
        <v>73.902648391153846</v>
      </c>
      <c r="CV112" s="499">
        <f t="shared" si="1888"/>
        <v>67.844777788907805</v>
      </c>
      <c r="CW112" s="1068">
        <f t="shared" si="1889"/>
        <v>1.3328213518537069E-3</v>
      </c>
      <c r="CX112" s="1069">
        <f t="shared" si="1890"/>
        <v>0.51761605841040881</v>
      </c>
      <c r="CY112" s="500">
        <f t="shared" si="1891"/>
        <v>0.26545126715416206</v>
      </c>
      <c r="CZ112" s="482">
        <f>DATI!AA109</f>
        <v>163783.5025</v>
      </c>
      <c r="DA112" s="483">
        <f t="shared" si="1892"/>
        <v>448.72192465753426</v>
      </c>
      <c r="DB112" s="484">
        <f t="shared" si="1425"/>
        <v>455.72891276280791</v>
      </c>
      <c r="DC112" s="485">
        <f t="shared" si="1893"/>
        <v>1.2485723637337203</v>
      </c>
      <c r="DD112" s="501">
        <f t="shared" si="1980"/>
        <v>-3.4033340404729909E-3</v>
      </c>
      <c r="DE112" s="502">
        <f t="shared" si="1894"/>
        <v>-4.7500566208175495E-4</v>
      </c>
      <c r="DF112" s="483">
        <f t="shared" si="1981"/>
        <v>-559.31349999998929</v>
      </c>
      <c r="DG112" s="503">
        <f t="shared" si="1982"/>
        <v>-0.21657668909028871</v>
      </c>
      <c r="DH112" s="504">
        <f t="shared" si="1983"/>
        <v>3.5383815732097097E-2</v>
      </c>
      <c r="DI112" s="505">
        <f>DATI!AB109+DATI!AG109</f>
        <v>111993.12508871489</v>
      </c>
      <c r="DJ112" s="483">
        <f t="shared" si="1964"/>
        <v>306.83047969510932</v>
      </c>
      <c r="DK112" s="506">
        <f t="shared" si="1426"/>
        <v>311.6217711462678</v>
      </c>
      <c r="DL112" s="507">
        <f t="shared" si="1427"/>
        <v>0.85375827711306251</v>
      </c>
      <c r="DM112" s="508">
        <f t="shared" si="1984"/>
        <v>0.68378758165044673</v>
      </c>
      <c r="DN112" s="509">
        <f t="shared" si="1985"/>
        <v>3.1478760568205227E-2</v>
      </c>
      <c r="DO112" s="509">
        <f t="shared" si="1986"/>
        <v>2.1000000000000019E-2</v>
      </c>
      <c r="DP112" s="509">
        <f t="shared" si="1987"/>
        <v>2.7968293790338574E-2</v>
      </c>
      <c r="DQ112" s="509">
        <f t="shared" si="1988"/>
        <v>3.0988802316618307E-2</v>
      </c>
      <c r="DR112" s="510">
        <f t="shared" si="1989"/>
        <v>3047.0362207670987</v>
      </c>
      <c r="DS112" s="510">
        <f t="shared" si="1990"/>
        <v>9.3665279796516643</v>
      </c>
      <c r="DT112" s="511">
        <f t="shared" si="1965"/>
        <v>3.9784783430306211E-2</v>
      </c>
      <c r="DU112" s="512" t="str">
        <f>DATI!AI109</f>
        <v>17/17</v>
      </c>
      <c r="DV112" s="511">
        <f>DATI!AJ109/DATI!AK109</f>
        <v>1</v>
      </c>
      <c r="DW112" s="513">
        <f>DATI!AB109</f>
        <v>110879.696</v>
      </c>
      <c r="DX112" s="483">
        <f t="shared" si="1895"/>
        <v>303.77998904109586</v>
      </c>
      <c r="DY112" s="514">
        <f t="shared" si="1428"/>
        <v>308.52364575333621</v>
      </c>
      <c r="DZ112" s="485">
        <f t="shared" si="1429"/>
        <v>0.84527026233790736</v>
      </c>
      <c r="EA112" s="508">
        <f t="shared" si="1991"/>
        <v>0.67698940557215148</v>
      </c>
      <c r="EB112" s="504">
        <f t="shared" si="1992"/>
        <v>3.0898804926207887E-2</v>
      </c>
      <c r="EC112" s="515">
        <f t="shared" si="1993"/>
        <v>51790.37741128511</v>
      </c>
      <c r="ED112" s="516">
        <f t="shared" si="1896"/>
        <v>141.89144496242497</v>
      </c>
      <c r="EE112" s="517">
        <f t="shared" si="1430"/>
        <v>144.10714161654008</v>
      </c>
      <c r="EF112" s="518">
        <f t="shared" si="1431"/>
        <v>0.39481408662065776</v>
      </c>
      <c r="EG112" s="519">
        <f t="shared" si="1897"/>
        <v>-6.5100411296328667E-2</v>
      </c>
      <c r="EH112" s="519">
        <f t="shared" si="1898"/>
        <v>-6.2353369197897288E-2</v>
      </c>
      <c r="EI112" s="501">
        <f t="shared" si="1899"/>
        <v>0.31621241834955333</v>
      </c>
      <c r="EJ112" s="520">
        <f t="shared" si="1900"/>
        <v>-3606.349720767088</v>
      </c>
      <c r="EK112" s="520">
        <f t="shared" si="1901"/>
        <v>-9.583104668741953</v>
      </c>
      <c r="EL112" s="482">
        <f>DATI!AD109</f>
        <v>37800.050000000003</v>
      </c>
      <c r="EM112" s="483">
        <f t="shared" si="1902"/>
        <v>103.56178082191782</v>
      </c>
      <c r="EN112" s="514">
        <f t="shared" si="1432"/>
        <v>105.17894309214553</v>
      </c>
      <c r="EO112" s="485">
        <f t="shared" si="1903"/>
        <v>0.2881614879236864</v>
      </c>
      <c r="EP112" s="501">
        <f t="shared" si="1994"/>
        <v>-9.1263209301182785E-2</v>
      </c>
      <c r="EQ112" s="502">
        <f t="shared" si="1995"/>
        <v>-8.8593042097553545E-2</v>
      </c>
      <c r="ER112" s="501">
        <f t="shared" si="1966"/>
        <v>2.5064666149820138E-2</v>
      </c>
      <c r="ES112" s="483">
        <f t="shared" si="1996"/>
        <v>-3796.2079999999987</v>
      </c>
      <c r="ET112" s="501">
        <f t="shared" si="1904"/>
        <v>0.23079278085410343</v>
      </c>
      <c r="EU112" s="503">
        <f t="shared" si="1997"/>
        <v>-10.223887860790299</v>
      </c>
      <c r="EV112" s="482">
        <f>DATI!AE109</f>
        <v>10706.152</v>
      </c>
      <c r="EW112" s="483">
        <f t="shared" si="1905"/>
        <v>29.331923287671234</v>
      </c>
      <c r="EX112" s="514">
        <f t="shared" si="1433"/>
        <v>29.789954032967156</v>
      </c>
      <c r="EY112" s="485">
        <f t="shared" si="1434"/>
        <v>8.1616312419088094E-2</v>
      </c>
      <c r="EZ112" s="501">
        <f t="shared" si="1998"/>
        <v>2.2456965687629876E-2</v>
      </c>
      <c r="FA112" s="502">
        <f t="shared" si="1999"/>
        <v>2.5461280121517795E-2</v>
      </c>
      <c r="FB112" s="483">
        <f t="shared" si="2000"/>
        <v>235.14700000000084</v>
      </c>
      <c r="FC112" s="503">
        <f t="shared" si="2001"/>
        <v>0.73965773173867078</v>
      </c>
      <c r="FD112" s="483">
        <f>DATI!AG109</f>
        <v>1113.4290887149014</v>
      </c>
      <c r="FE112" s="501">
        <f t="shared" si="1906"/>
        <v>6.7981760782951954E-3</v>
      </c>
      <c r="FF112" s="483">
        <f t="shared" si="2002"/>
        <v>9592.7229112850982</v>
      </c>
      <c r="FG112" s="501">
        <f t="shared" si="1967"/>
        <v>2.6691828640035557E-2</v>
      </c>
      <c r="FH112" s="482">
        <f>DATI!AF109</f>
        <v>4397.6045000000004</v>
      </c>
      <c r="FI112" s="483">
        <f t="shared" si="1968"/>
        <v>12.048231506849316</v>
      </c>
      <c r="FJ112" s="509">
        <f t="shared" si="1907"/>
        <v>2.6850106591169036E-2</v>
      </c>
      <c r="FK112" s="509">
        <f t="shared" si="1969"/>
        <v>1.0497782702297655E-2</v>
      </c>
      <c r="FL112" s="521">
        <f>DATI!AL109</f>
        <v>1471.4424076184928</v>
      </c>
      <c r="FM112" s="522" t="str">
        <f>DATI!AM109</f>
        <v>10/10</v>
      </c>
      <c r="FN112" s="523">
        <f>DATI!AN109/DATI!AO109</f>
        <v>1</v>
      </c>
      <c r="FO112" s="486">
        <f t="shared" si="1970"/>
        <v>0.33460089637858353</v>
      </c>
      <c r="FP112" s="524">
        <f t="shared" si="1908"/>
        <v>8.9840697332656729E-3</v>
      </c>
      <c r="FQ112" s="486">
        <f t="shared" si="1971"/>
        <v>-0.24182461721976126</v>
      </c>
      <c r="FR112" s="482">
        <f>DATI!AP109</f>
        <v>5398.9360000000033</v>
      </c>
      <c r="FS112" s="525">
        <f>DATI!AQ109</f>
        <v>61.272999999999996</v>
      </c>
      <c r="FT112" s="525">
        <f>DATI!AR109</f>
        <v>5307.4580000000033</v>
      </c>
      <c r="FU112" s="495">
        <f>DATI!AS109/1000</f>
        <v>22.411000000000001</v>
      </c>
      <c r="FV112" s="496">
        <f>DATI!AT109/1000</f>
        <v>7.3920000000000003</v>
      </c>
      <c r="FW112" s="496">
        <f>DATI!AU109/1000</f>
        <v>0</v>
      </c>
      <c r="FX112" s="496">
        <f>DATI!AV109/1000</f>
        <v>21514.428</v>
      </c>
      <c r="FY112" s="496">
        <f>DATI!AW109/1000</f>
        <v>38.572000000000003</v>
      </c>
      <c r="FZ112" s="496">
        <f>DATI!AX109/1000</f>
        <v>6237.7929999999997</v>
      </c>
      <c r="GA112" s="496">
        <f>DATI!AY109/1000</f>
        <v>2152.645</v>
      </c>
      <c r="GB112" s="496">
        <f>DATI!AZ109/1000</f>
        <v>18280.492999999999</v>
      </c>
      <c r="GC112" s="496">
        <f>DATI!BA109/1000</f>
        <v>104.547</v>
      </c>
      <c r="GD112" s="496">
        <f>DATI!BB109/1000</f>
        <v>44.058999999999997</v>
      </c>
      <c r="GE112" s="496">
        <f>DATI!BC109/1000</f>
        <v>34.061999999999998</v>
      </c>
      <c r="GF112" s="496">
        <f>DATI!BD109/1000</f>
        <v>9015.0069999999996</v>
      </c>
      <c r="GG112" s="496">
        <f>DATI!BE109/1000</f>
        <v>128.51900000000001</v>
      </c>
      <c r="GH112" s="496">
        <f>DATI!BF109/1000</f>
        <v>1973.193</v>
      </c>
      <c r="GI112" s="496">
        <f>DATI!BG109/1000</f>
        <v>0.38400000000000001</v>
      </c>
      <c r="GJ112" s="496">
        <f>DATI!BH109/1000</f>
        <v>650.57500000000005</v>
      </c>
      <c r="GK112" s="496">
        <f>DATI!BI109/1000</f>
        <v>20.687999999999999</v>
      </c>
      <c r="GL112" s="496">
        <f>DATI!BJ109/1000</f>
        <v>26559.724999999999</v>
      </c>
      <c r="GM112" s="496">
        <f>DATI!BK109/1000</f>
        <v>23813.298999999999</v>
      </c>
      <c r="GN112" s="1066">
        <f>DATI!BL109/1000</f>
        <v>186.50399999999999</v>
      </c>
      <c r="GO112" s="1067"/>
      <c r="GP112" s="497">
        <f>DATI!BN109/1000</f>
        <v>95.4</v>
      </c>
      <c r="GQ112" s="495"/>
      <c r="GR112" s="496"/>
      <c r="GS112" s="496"/>
      <c r="GT112" s="496"/>
      <c r="GU112" s="496"/>
      <c r="GV112" s="1066"/>
      <c r="GW112" s="1067"/>
      <c r="GX112" s="497"/>
      <c r="GY112" s="498">
        <f t="shared" si="1913"/>
        <v>6.2358787716896499E-2</v>
      </c>
      <c r="GZ112" s="499">
        <f t="shared" si="1914"/>
        <v>2.0568299442385387E-2</v>
      </c>
      <c r="HA112" s="499">
        <f t="shared" si="1915"/>
        <v>0</v>
      </c>
      <c r="HB112" s="499">
        <f t="shared" si="1916"/>
        <v>59.864068917159173</v>
      </c>
      <c r="HC112" s="499">
        <f t="shared" si="1917"/>
        <v>0.1073269001747415</v>
      </c>
      <c r="HD112" s="499">
        <f t="shared" si="1918"/>
        <v>17.35670918338954</v>
      </c>
      <c r="HE112" s="499">
        <f t="shared" si="1919"/>
        <v>5.9897520228833461</v>
      </c>
      <c r="HF112" s="499">
        <f t="shared" si="1920"/>
        <v>50.865618774138255</v>
      </c>
      <c r="HG112" s="499">
        <f t="shared" si="1921"/>
        <v>0.29090286820928912</v>
      </c>
      <c r="HH112" s="499">
        <f t="shared" si="1922"/>
        <v>0.122594521798168</v>
      </c>
      <c r="HI112" s="499">
        <f t="shared" si="1923"/>
        <v>9.477778890780994E-2</v>
      </c>
      <c r="HJ112" s="499">
        <f t="shared" si="1924"/>
        <v>25.084329471212172</v>
      </c>
      <c r="HK112" s="499">
        <f t="shared" si="1925"/>
        <v>0.35760515097888634</v>
      </c>
      <c r="HL112" s="499">
        <f t="shared" si="1926"/>
        <v>5.4904253898293769</v>
      </c>
      <c r="HM112" s="499">
        <f t="shared" si="1927"/>
        <v>1.0684830879161241E-3</v>
      </c>
      <c r="HN112" s="499">
        <f t="shared" si="1928"/>
        <v>1.8102301690651885</v>
      </c>
      <c r="HO112" s="499">
        <f t="shared" si="1929"/>
        <v>5.7564526361481183E-2</v>
      </c>
      <c r="HP112" s="499">
        <f t="shared" si="1930"/>
        <v>73.902648391153846</v>
      </c>
      <c r="HQ112" s="499">
        <f t="shared" si="1931"/>
        <v>66.26069596091132</v>
      </c>
      <c r="HR112" s="1068">
        <f t="shared" si="1932"/>
        <v>0.51894887976226256</v>
      </c>
      <c r="HS112" s="1069"/>
      <c r="HT112" s="500">
        <f t="shared" si="1933"/>
        <v>0.26545126715416206</v>
      </c>
      <c r="HU112" s="526">
        <f t="shared" si="1972"/>
        <v>51790.37741128511</v>
      </c>
      <c r="HV112" s="527">
        <f t="shared" si="1973"/>
        <v>37800.050000000003</v>
      </c>
      <c r="HW112" s="528">
        <f t="shared" si="2003"/>
        <v>0</v>
      </c>
      <c r="HX112" s="529">
        <f>DATI!CQ109</f>
        <v>0</v>
      </c>
      <c r="HY112" s="529">
        <f>DATI!CT109</f>
        <v>0</v>
      </c>
      <c r="HZ112" s="530">
        <f t="shared" si="1934"/>
        <v>0</v>
      </c>
      <c r="IA112" s="530">
        <f t="shared" si="1738"/>
        <v>0</v>
      </c>
      <c r="IB112" s="501">
        <f t="shared" si="1739"/>
        <v>0</v>
      </c>
      <c r="IC112" s="529">
        <f>DATI!CV109</f>
        <v>1430.4024846562747</v>
      </c>
      <c r="ID112" s="531">
        <f t="shared" si="1974"/>
        <v>1430.4024846562747</v>
      </c>
      <c r="IE112" s="532">
        <f t="shared" si="1740"/>
        <v>8.7334955158641491E-3</v>
      </c>
      <c r="IF112" s="532">
        <f t="shared" si="1741"/>
        <v>2.7619078217888993E-2</v>
      </c>
      <c r="IG112" s="528">
        <f t="shared" si="2004"/>
        <v>0</v>
      </c>
      <c r="IH112" s="509">
        <f t="shared" si="1435"/>
        <v>0</v>
      </c>
      <c r="II112" s="529">
        <f>DATI!CX109</f>
        <v>0</v>
      </c>
      <c r="IJ112" s="529">
        <f>DATI!DA109</f>
        <v>0</v>
      </c>
      <c r="IK112" s="534">
        <f>DATI!CS109</f>
        <v>32088.216411285106</v>
      </c>
      <c r="IL112" s="513">
        <f t="shared" si="1975"/>
        <v>18152.743959902888</v>
      </c>
      <c r="IM112" s="513">
        <f t="shared" si="1976"/>
        <v>13990.327429601017</v>
      </c>
      <c r="IN112" s="501">
        <f t="shared" si="1743"/>
        <v>0.11083377558068089</v>
      </c>
      <c r="IO112" s="501">
        <f t="shared" si="1744"/>
        <v>0.35050418373563369</v>
      </c>
      <c r="IP112" s="528">
        <f t="shared" si="1977"/>
        <v>4162.4165486177844</v>
      </c>
      <c r="IQ112" s="509">
        <f t="shared" si="1436"/>
        <v>2.4377929737894367E-2</v>
      </c>
      <c r="IR112" s="529">
        <f>DATI!CZ109</f>
        <v>18097.889000000003</v>
      </c>
      <c r="IS112" s="513">
        <f t="shared" si="2005"/>
        <v>33637.633451382222</v>
      </c>
      <c r="IT112" s="534">
        <f>DATI!CR109</f>
        <v>19702.161000000004</v>
      </c>
      <c r="IU112" s="536">
        <f>DATI!CU109</f>
        <v>13935.472451382218</v>
      </c>
      <c r="IV112" s="501">
        <f t="shared" si="1938"/>
        <v>-0.1763961886648123</v>
      </c>
      <c r="IW112" s="509">
        <f t="shared" si="1747"/>
        <v>0.20537864276887241</v>
      </c>
      <c r="IX112" s="501">
        <f t="shared" si="1748"/>
        <v>0.64949581626436637</v>
      </c>
      <c r="IY112" s="534">
        <f>DATI!CW109</f>
        <v>2732.0140456455947</v>
      </c>
      <c r="IZ112" s="537">
        <f t="shared" si="1978"/>
        <v>36369.647497027814</v>
      </c>
      <c r="JA112" s="538">
        <f t="shared" si="1749"/>
        <v>0.22205928522640925</v>
      </c>
      <c r="JB112" s="538">
        <f t="shared" si="1750"/>
        <v>0.70224719947885295</v>
      </c>
      <c r="JC112" s="539">
        <f t="shared" si="2006"/>
        <v>33637.633451382222</v>
      </c>
      <c r="JD112" s="509">
        <f t="shared" si="1437"/>
        <v>0.19700475799308073</v>
      </c>
      <c r="JE112" s="529">
        <f>DATI!CY109</f>
        <v>19702.161000000004</v>
      </c>
      <c r="JF112" s="529">
        <f>DATI!DB109</f>
        <v>13935.472451382218</v>
      </c>
      <c r="JG112" s="505">
        <f t="shared" si="1753"/>
        <v>108907.79207273794</v>
      </c>
      <c r="JH112" s="485">
        <f t="shared" si="1438"/>
        <v>303.03680721876617</v>
      </c>
      <c r="JI112" s="508">
        <f t="shared" si="1754"/>
        <v>0.66494970745138349</v>
      </c>
      <c r="JJ112" s="522" t="str">
        <f>DATI!CN109</f>
        <v>14/16</v>
      </c>
      <c r="JK112" s="523">
        <f>DATI!CO109/DATI!CP109</f>
        <v>0.99965315848436165</v>
      </c>
      <c r="JL112" s="540">
        <f t="shared" si="1833"/>
        <v>2.874240487491481E-2</v>
      </c>
      <c r="JM112" s="541">
        <f t="shared" si="1941"/>
        <v>3.2255515208289072E-2</v>
      </c>
      <c r="JN112" s="542">
        <f t="shared" si="1756"/>
        <v>142545.42552412016</v>
      </c>
      <c r="JO112" s="513">
        <f t="shared" si="1757"/>
        <v>145277.43956976576</v>
      </c>
      <c r="JP112" s="508">
        <f t="shared" si="1758"/>
        <v>0.8703283502202559</v>
      </c>
      <c r="JQ112" s="509">
        <f t="shared" si="1942"/>
        <v>-2.2360418193114295E-2</v>
      </c>
      <c r="JR112" s="543">
        <f t="shared" si="1760"/>
        <v>0.88700899267779276</v>
      </c>
      <c r="JS112" s="504">
        <f t="shared" si="1943"/>
        <v>-8.8956146911964851E-3</v>
      </c>
      <c r="JT112" s="495">
        <f>DATI!BW109</f>
        <v>20438.706343528032</v>
      </c>
      <c r="JU112" s="496">
        <f>DATI!BX109</f>
        <v>14238.82491402179</v>
      </c>
      <c r="JV112" s="496">
        <f>DATI!BY109</f>
        <v>9548.2813567028934</v>
      </c>
      <c r="JW112" s="496">
        <f>DATI!BZ109</f>
        <v>26559.724999999999</v>
      </c>
      <c r="JX112" s="496">
        <f>DATI!CA109</f>
        <v>23813.298999999999</v>
      </c>
      <c r="JY112" s="496">
        <f>DATI!CB109</f>
        <v>5925.9032756397128</v>
      </c>
      <c r="JZ112" s="496">
        <f>DATI!CC109</f>
        <v>2933.1994839327226</v>
      </c>
      <c r="KA112" s="496">
        <f>DATI!CD109</f>
        <v>141.83717979559955</v>
      </c>
      <c r="KB112" s="496">
        <f>DATI!CE109</f>
        <v>1775.8736529554128</v>
      </c>
      <c r="KC112" s="496">
        <f>DATI!CF109</f>
        <v>0</v>
      </c>
      <c r="KD112" s="496">
        <f>DATI!CG109</f>
        <v>259.37299999999999</v>
      </c>
      <c r="KE112" s="496">
        <f>DATI!CH109</f>
        <v>21.9627804274559</v>
      </c>
      <c r="KF112" s="496">
        <f>DATI!CI109</f>
        <v>43.177820840358734</v>
      </c>
      <c r="KG112" s="496">
        <f>DATI!CJ109</f>
        <v>102.45606199407578</v>
      </c>
      <c r="KH112" s="496">
        <f>DATI!CK109</f>
        <v>585.51748448908324</v>
      </c>
      <c r="KI112" s="496">
        <f>DATI!CL109</f>
        <v>194.15622207741438</v>
      </c>
      <c r="KJ112" s="544">
        <f t="shared" si="1439"/>
        <v>56.870864757665899</v>
      </c>
      <c r="KK112" s="545">
        <f t="shared" si="1945"/>
        <v>2.9721427647815508E-2</v>
      </c>
      <c r="KL112" s="546">
        <f t="shared" si="1440"/>
        <v>39.61964482403917</v>
      </c>
      <c r="KM112" s="545">
        <f t="shared" si="1946"/>
        <v>0.12686305988160024</v>
      </c>
      <c r="KN112" s="546">
        <f t="shared" si="1441"/>
        <v>26.568169657036112</v>
      </c>
      <c r="KO112" s="545">
        <f t="shared" si="1947"/>
        <v>-1.8152946622813838E-2</v>
      </c>
      <c r="KP112" s="546">
        <f t="shared" si="1442"/>
        <v>73.902648391153846</v>
      </c>
      <c r="KQ112" s="545">
        <f t="shared" si="1948"/>
        <v>0.11107693517015044</v>
      </c>
      <c r="KR112" s="546">
        <f t="shared" si="1443"/>
        <v>66.26069596091132</v>
      </c>
      <c r="KS112" s="545">
        <f t="shared" si="1949"/>
        <v>-7.4690772077808457E-2</v>
      </c>
      <c r="KT112" s="546">
        <f t="shared" si="1444"/>
        <v>16.488873517311966</v>
      </c>
      <c r="KU112" s="545">
        <f t="shared" si="1950"/>
        <v>7.6443497949645389E-2</v>
      </c>
      <c r="KV112" s="546">
        <f t="shared" si="1445"/>
        <v>8.1616511512146275</v>
      </c>
      <c r="KW112" s="545">
        <f t="shared" si="1951"/>
        <v>0.16166793206676633</v>
      </c>
      <c r="KX112" s="546">
        <f t="shared" si="1446"/>
        <v>0.39466309335759553</v>
      </c>
      <c r="KY112" s="545">
        <f t="shared" si="1952"/>
        <v>0.42973013568879237</v>
      </c>
      <c r="KZ112" s="546">
        <f t="shared" si="1447"/>
        <v>4.9413827199444968</v>
      </c>
      <c r="LA112" s="545">
        <f t="shared" si="1953"/>
        <v>7.292211287564497E-2</v>
      </c>
      <c r="LB112" s="547" t="s">
        <v>177</v>
      </c>
      <c r="LC112" s="548" t="s">
        <v>177</v>
      </c>
      <c r="LD112" s="546">
        <f t="shared" si="1448"/>
        <v>0.72170745823455429</v>
      </c>
      <c r="LE112" s="545">
        <f t="shared" si="1954"/>
        <v>1.0991240331182759E-2</v>
      </c>
      <c r="LF112" s="546">
        <f t="shared" si="1449"/>
        <v>6.1111613151958059E-2</v>
      </c>
      <c r="LG112" s="545">
        <f t="shared" si="1955"/>
        <v>-0.23496082777981467</v>
      </c>
      <c r="LH112" s="546">
        <f t="shared" si="1450"/>
        <v>0.12014263370050957</v>
      </c>
      <c r="LI112" s="545">
        <f t="shared" si="1956"/>
        <v>-0.17787382434986954</v>
      </c>
      <c r="LJ112" s="546">
        <f t="shared" si="1451"/>
        <v>0.2850848163936352</v>
      </c>
      <c r="LK112" s="545">
        <f t="shared" si="1957"/>
        <v>-0.1336297402329315</v>
      </c>
      <c r="LL112" s="546">
        <f t="shared" si="1452"/>
        <v>1.6292071089994193</v>
      </c>
      <c r="LM112" s="545">
        <f t="shared" si="1958"/>
        <v>-2.7333615479166679E-4</v>
      </c>
      <c r="LN112" s="546">
        <f t="shared" si="1453"/>
        <v>0.54024124922761585</v>
      </c>
      <c r="LO112" s="549">
        <f t="shared" si="1959"/>
        <v>7.1001882329318283E-2</v>
      </c>
      <c r="LP112" s="550">
        <f t="shared" si="1778"/>
        <v>0.12479099562257824</v>
      </c>
      <c r="LQ112" s="551">
        <f t="shared" si="1779"/>
        <v>8.6936869078262563E-2</v>
      </c>
      <c r="LR112" s="551">
        <f t="shared" si="1780"/>
        <v>5.8298187613266439E-2</v>
      </c>
      <c r="LS112" s="551">
        <f t="shared" si="1781"/>
        <v>0.16216361596003845</v>
      </c>
      <c r="LT112" s="551">
        <f t="shared" si="1782"/>
        <v>0.1453949795706683</v>
      </c>
      <c r="LU112" s="551">
        <f t="shared" si="1783"/>
        <v>3.6181319761675705E-2</v>
      </c>
      <c r="LV112" s="551">
        <f t="shared" si="1784"/>
        <v>1.7909004503873779E-2</v>
      </c>
      <c r="LW112" s="551">
        <f t="shared" si="1785"/>
        <v>8.6600407019381915E-4</v>
      </c>
      <c r="LX112" s="552">
        <f t="shared" si="1786"/>
        <v>1.0842811552130611E-2</v>
      </c>
      <c r="LY112" s="553" t="s">
        <v>177</v>
      </c>
      <c r="LZ112" s="552">
        <f t="shared" si="1787"/>
        <v>1.5836332477991793E-3</v>
      </c>
      <c r="MA112" s="552">
        <f t="shared" si="1788"/>
        <v>1.3409641442645238E-4</v>
      </c>
      <c r="MB112" s="552">
        <f t="shared" si="1789"/>
        <v>2.636274116824357E-4</v>
      </c>
      <c r="MC112" s="552">
        <f t="shared" si="1790"/>
        <v>6.2555788849414664E-4</v>
      </c>
      <c r="MD112" s="552">
        <f t="shared" si="1791"/>
        <v>3.5749478766280702E-3</v>
      </c>
      <c r="ME112" s="552">
        <f t="shared" si="1792"/>
        <v>1.1854443159036387E-3</v>
      </c>
      <c r="MF112" s="550">
        <f t="shared" si="1793"/>
        <v>0.18433227255175766</v>
      </c>
      <c r="MG112" s="551">
        <f t="shared" si="1794"/>
        <v>0.128416882690784</v>
      </c>
      <c r="MH112" s="551">
        <f t="shared" si="1795"/>
        <v>8.6113884698086604E-2</v>
      </c>
      <c r="MI112" s="551">
        <f t="shared" si="1796"/>
        <v>0.23953641611715817</v>
      </c>
      <c r="MJ112" s="551">
        <f t="shared" si="1797"/>
        <v>0.21476699394991125</v>
      </c>
      <c r="MK112" s="551">
        <f t="shared" si="1798"/>
        <v>5.3444440140237331E-2</v>
      </c>
      <c r="ML112" s="551">
        <f t="shared" si="1799"/>
        <v>2.6453891828245295E-2</v>
      </c>
      <c r="MM112" s="551">
        <f t="shared" si="1800"/>
        <v>1.2791988516599067E-3</v>
      </c>
      <c r="MN112" s="552">
        <f t="shared" si="1801"/>
        <v>1.6016220435483633E-2</v>
      </c>
      <c r="MO112" s="553" t="s">
        <v>177</v>
      </c>
      <c r="MP112" s="552">
        <f t="shared" si="1802"/>
        <v>2.339228996443136E-3</v>
      </c>
      <c r="MQ112" s="552">
        <f t="shared" si="1803"/>
        <v>1.9807756712695082E-4</v>
      </c>
      <c r="MR112" s="552">
        <f t="shared" si="1804"/>
        <v>3.8941142876472835E-4</v>
      </c>
      <c r="MS112" s="552">
        <f t="shared" si="1805"/>
        <v>9.2402906654862928E-4</v>
      </c>
      <c r="MT112" s="552">
        <f t="shared" si="1806"/>
        <v>5.2806555718648727E-3</v>
      </c>
      <c r="MU112" s="552">
        <f t="shared" si="1807"/>
        <v>1.7510529797756154E-3</v>
      </c>
      <c r="MV112" s="1070"/>
      <c r="MW112" s="485"/>
      <c r="MX112" s="543"/>
      <c r="MY112" s="1469"/>
      <c r="MZ112" s="502"/>
      <c r="NA112" s="1470"/>
      <c r="NB112" s="1071"/>
      <c r="NC112" s="534"/>
      <c r="ND112" s="508"/>
      <c r="NE112" s="557"/>
    </row>
    <row r="113" spans="1:369" ht="8.25" customHeight="1" outlineLevel="1" x14ac:dyDescent="0.2">
      <c r="A113" s="558" t="s">
        <v>182</v>
      </c>
      <c r="B113" s="559">
        <f>DATI!D110</f>
        <v>88</v>
      </c>
      <c r="C113" s="1516">
        <f>DATI!F110/DATI!E110</f>
        <v>1</v>
      </c>
      <c r="D113" s="560">
        <f>DATI!G110</f>
        <v>339238</v>
      </c>
      <c r="E113" s="561">
        <f t="shared" si="1979"/>
        <v>3.385890602072069E-2</v>
      </c>
      <c r="F113" s="1035">
        <f t="shared" si="1863"/>
        <v>-4.7162303171075362E-5</v>
      </c>
      <c r="G113" s="563">
        <f>DATI!H110</f>
        <v>161657.88863</v>
      </c>
      <c r="H113" s="564">
        <f t="shared" ref="H113:H120" si="2007">+G113/365</f>
        <v>442.89832501369864</v>
      </c>
      <c r="I113" s="565">
        <f t="shared" ref="I113:I120" si="2008">+(G113*1000)/D113</f>
        <v>476.53237146192345</v>
      </c>
      <c r="J113" s="566">
        <f t="shared" si="1960"/>
        <v>1.3055681409915711</v>
      </c>
      <c r="K113" s="566"/>
      <c r="L113" s="566"/>
      <c r="M113" s="567">
        <f t="shared" si="1865"/>
        <v>3.3958167587136767E-2</v>
      </c>
      <c r="N113" s="568">
        <f>DATI!I110</f>
        <v>48001.96</v>
      </c>
      <c r="O113" s="568"/>
      <c r="P113" s="568">
        <f>DATI!J110</f>
        <v>9221.2729999999992</v>
      </c>
      <c r="Q113" s="564">
        <f>DATI!K110</f>
        <v>9208.5429999999997</v>
      </c>
      <c r="R113" s="564">
        <f>DATI!L110</f>
        <v>12.73</v>
      </c>
      <c r="S113" s="564">
        <f t="shared" si="1961"/>
        <v>-4.3698378249246161E-13</v>
      </c>
      <c r="T113" s="568">
        <f>DATI!M110</f>
        <v>3019.21</v>
      </c>
      <c r="U113" s="564">
        <f>DATI!N110</f>
        <v>3017.03</v>
      </c>
      <c r="V113" s="564">
        <f>DATI!O110</f>
        <v>2.1800000000000002</v>
      </c>
      <c r="W113" s="569">
        <f t="shared" si="1962"/>
        <v>-1.6386891843467311E-13</v>
      </c>
      <c r="X113" s="570">
        <f>DATI!P110</f>
        <v>95546.413629999995</v>
      </c>
      <c r="Y113" s="564">
        <f>DATI!Q110</f>
        <v>6903.4049999999997</v>
      </c>
      <c r="Z113" s="568">
        <f>DATI!R110</f>
        <v>4647.1120000000001</v>
      </c>
      <c r="AA113" s="568">
        <f>DATI!U110</f>
        <v>1221.92</v>
      </c>
      <c r="AB113" s="568">
        <f>DATI!V110</f>
        <v>0</v>
      </c>
      <c r="AC113" s="568">
        <f>DATI!W110</f>
        <v>113641.01862999999</v>
      </c>
      <c r="AD113" s="565">
        <f t="shared" ref="AD113:AD120" si="2009">+(AC113*1000)/D113</f>
        <v>334.9890596867096</v>
      </c>
      <c r="AE113" s="566"/>
      <c r="AF113" s="566"/>
      <c r="AG113" s="571">
        <f t="shared" ref="AG113:AG120" si="2010">AC113/G113</f>
        <v>0.70297230523714027</v>
      </c>
      <c r="AH113" s="572">
        <f t="shared" si="1963"/>
        <v>48016.87</v>
      </c>
      <c r="AI113" s="564">
        <f t="shared" si="1815"/>
        <v>131.5530684931507</v>
      </c>
      <c r="AJ113" s="565">
        <f t="shared" ref="AJ113:AJ120" si="2011">(AH113*1000)/D113</f>
        <v>141.54331177521385</v>
      </c>
      <c r="AK113" s="566">
        <f t="shared" ref="AK113:AK120" si="2012">(AH113*1000)/D113/365</f>
        <v>0.38778989527455848</v>
      </c>
      <c r="AL113" s="566"/>
      <c r="AM113" s="566"/>
      <c r="AN113" s="576"/>
      <c r="AO113" s="577"/>
      <c r="AP113" s="577"/>
      <c r="AQ113" s="577"/>
      <c r="AR113" s="577"/>
      <c r="AS113" s="577"/>
      <c r="AT113" s="577"/>
      <c r="AU113" s="1072"/>
      <c r="AV113" s="1072"/>
      <c r="AW113" s="577"/>
      <c r="AX113" s="1072"/>
      <c r="AY113" s="1072"/>
      <c r="AZ113" s="1072"/>
      <c r="BA113" s="1072"/>
      <c r="BB113" s="576">
        <f>DATI!DE110/1000</f>
        <v>65.415999999999997</v>
      </c>
      <c r="BC113" s="577">
        <f>DATI!DF110/1000</f>
        <v>69.748000000000005</v>
      </c>
      <c r="BD113" s="574">
        <f>DATI!DG110/1000</f>
        <v>0</v>
      </c>
      <c r="BE113" s="577">
        <f>DATI!DH110/1000</f>
        <v>6879.5929999999998</v>
      </c>
      <c r="BF113" s="577">
        <f>DATI!DI110/1000</f>
        <v>36.136000000000003</v>
      </c>
      <c r="BG113" s="577">
        <f>DATI!DJ110/1000</f>
        <v>6715.0569999999998</v>
      </c>
      <c r="BH113" s="577">
        <f>DATI!DK110/1000</f>
        <v>2373.76163</v>
      </c>
      <c r="BI113" s="577">
        <f>DATI!DL110/1000</f>
        <v>17604.37</v>
      </c>
      <c r="BJ113" s="577">
        <f>DATI!DM110/1000</f>
        <v>137.22300000000001</v>
      </c>
      <c r="BK113" s="577">
        <f>DATI!DN110/1000</f>
        <v>5.93</v>
      </c>
      <c r="BL113" s="577">
        <f>DATI!DO110/1000</f>
        <v>39.29</v>
      </c>
      <c r="BM113" s="577">
        <f>DATI!DP110/1000</f>
        <v>388.01</v>
      </c>
      <c r="BN113" s="577">
        <f>DATI!DQ110/1000</f>
        <v>0</v>
      </c>
      <c r="BO113" s="577">
        <f>DATI!DR110/1000</f>
        <v>1644.3150000000001</v>
      </c>
      <c r="BP113" s="577">
        <f>DATI!DS110/1000</f>
        <v>995.88199999999995</v>
      </c>
      <c r="BQ113" s="577">
        <f>DATI!DT110/1000</f>
        <v>14.228999999999999</v>
      </c>
      <c r="BR113" s="577">
        <f>DATI!DU110/1000</f>
        <v>21144.52</v>
      </c>
      <c r="BS113" s="577">
        <f>DATI!DV110/1000</f>
        <v>24067.794999999998</v>
      </c>
      <c r="BT113" s="1073">
        <f>DATI!DW110/1000</f>
        <v>11.762</v>
      </c>
      <c r="BU113" s="1074">
        <f>DATI!DX110/1000</f>
        <v>75.405000000000001</v>
      </c>
      <c r="BV113" s="578">
        <f>DATI!DY110/1000</f>
        <v>13275.948</v>
      </c>
      <c r="BW113" s="576">
        <f>DATI!DZ110/1000</f>
        <v>0</v>
      </c>
      <c r="BX113" s="577"/>
      <c r="BY113" s="577">
        <f>DATI!EB110/1000</f>
        <v>0</v>
      </c>
      <c r="BZ113" s="577"/>
      <c r="CA113" s="577"/>
      <c r="CB113" s="1073"/>
      <c r="CC113" s="1074"/>
      <c r="CD113" s="578"/>
      <c r="CE113" s="579">
        <f t="shared" si="1871"/>
        <v>0.19283217092424787</v>
      </c>
      <c r="CF113" s="580">
        <f t="shared" si="1872"/>
        <v>0.2056019667607992</v>
      </c>
      <c r="CG113" s="580">
        <f t="shared" si="1873"/>
        <v>0</v>
      </c>
      <c r="CH113" s="580">
        <f t="shared" si="1874"/>
        <v>20.279547102624118</v>
      </c>
      <c r="CI113" s="580">
        <f t="shared" si="1875"/>
        <v>0.10652108549160176</v>
      </c>
      <c r="CJ113" s="580">
        <f t="shared" si="1876"/>
        <v>19.79453068347296</v>
      </c>
      <c r="CK113" s="580">
        <f t="shared" si="1877"/>
        <v>6.9973341135132268</v>
      </c>
      <c r="CL113" s="580">
        <f t="shared" si="1878"/>
        <v>51.893862126294813</v>
      </c>
      <c r="CM113" s="580">
        <f t="shared" si="1879"/>
        <v>0.40450362282527313</v>
      </c>
      <c r="CN113" s="580">
        <f t="shared" si="1880"/>
        <v>1.7480353026488777E-2</v>
      </c>
      <c r="CO113" s="580">
        <f t="shared" si="1881"/>
        <v>0.11581839298663475</v>
      </c>
      <c r="CP113" s="580">
        <f t="shared" si="1882"/>
        <v>1.1437692711311822</v>
      </c>
      <c r="CQ113" s="580">
        <f t="shared" si="1883"/>
        <v>0</v>
      </c>
      <c r="CR113" s="580">
        <f t="shared" si="1884"/>
        <v>4.847083758305379</v>
      </c>
      <c r="CS113" s="580">
        <f t="shared" si="1885"/>
        <v>2.935644002145986</v>
      </c>
      <c r="CT113" s="580">
        <f t="shared" si="1886"/>
        <v>4.1944003914655789E-2</v>
      </c>
      <c r="CU113" s="580">
        <f t="shared" si="1887"/>
        <v>62.329456016130266</v>
      </c>
      <c r="CV113" s="580">
        <f t="shared" si="1888"/>
        <v>70.946636284850157</v>
      </c>
      <c r="CW113" s="1075">
        <f t="shared" si="1889"/>
        <v>3.4671823321679764E-2</v>
      </c>
      <c r="CX113" s="1076">
        <f t="shared" si="1890"/>
        <v>0.22227757503581555</v>
      </c>
      <c r="CY113" s="581">
        <f t="shared" si="1891"/>
        <v>39.134613457218826</v>
      </c>
      <c r="CZ113" s="563">
        <f>DATI!AA110</f>
        <v>155815.75662999999</v>
      </c>
      <c r="DA113" s="564">
        <f t="shared" si="1892"/>
        <v>426.89248391780819</v>
      </c>
      <c r="DB113" s="565">
        <f t="shared" si="1425"/>
        <v>459.31103422965589</v>
      </c>
      <c r="DC113" s="566">
        <f t="shared" si="1893"/>
        <v>1.2583863951497423</v>
      </c>
      <c r="DD113" s="582">
        <f t="shared" si="1980"/>
        <v>3.0041300545388085E-2</v>
      </c>
      <c r="DE113" s="583">
        <f t="shared" si="1894"/>
        <v>3.0089881956694358E-2</v>
      </c>
      <c r="DF113" s="564">
        <f t="shared" si="1981"/>
        <v>4544.3886300000013</v>
      </c>
      <c r="DG113" s="584">
        <f t="shared" si="1982"/>
        <v>13.416901809699141</v>
      </c>
      <c r="DH113" s="585">
        <f t="shared" si="1983"/>
        <v>3.3662462559397317E-2</v>
      </c>
      <c r="DI113" s="586">
        <f>DATI!AB110+DATI!AG110</f>
        <v>95917.030154087333</v>
      </c>
      <c r="DJ113" s="564">
        <f t="shared" si="1964"/>
        <v>262.78638398380093</v>
      </c>
      <c r="DK113" s="587">
        <f t="shared" si="1426"/>
        <v>282.74258825393184</v>
      </c>
      <c r="DL113" s="588">
        <f t="shared" si="1427"/>
        <v>0.77463722809296409</v>
      </c>
      <c r="DM113" s="589">
        <f t="shared" si="1984"/>
        <v>0.61557978620770593</v>
      </c>
      <c r="DN113" s="590">
        <f t="shared" si="1985"/>
        <v>-5.6855436856337298E-3</v>
      </c>
      <c r="DO113" s="590">
        <f t="shared" si="1986"/>
        <v>-3.0000000000000027E-3</v>
      </c>
      <c r="DP113" s="590">
        <f t="shared" si="1987"/>
        <v>2.4184955733130349E-2</v>
      </c>
      <c r="DQ113" s="590">
        <f t="shared" si="1988"/>
        <v>2.4233260932700253E-2</v>
      </c>
      <c r="DR113" s="591">
        <f t="shared" si="1989"/>
        <v>2264.9709072024125</v>
      </c>
      <c r="DS113" s="591">
        <f t="shared" si="1990"/>
        <v>6.6896625791131896</v>
      </c>
      <c r="DT113" s="592">
        <f t="shared" si="1965"/>
        <v>3.4073861845855771E-2</v>
      </c>
      <c r="DU113" s="593" t="str">
        <f>DATI!AI110</f>
        <v>3/3</v>
      </c>
      <c r="DV113" s="592">
        <f>DATI!AJ110/DATI!AK110</f>
        <v>1</v>
      </c>
      <c r="DW113" s="594">
        <f>DATI!AB110</f>
        <v>95573.31362999999</v>
      </c>
      <c r="DX113" s="564">
        <f t="shared" si="1895"/>
        <v>261.84469487671231</v>
      </c>
      <c r="DY113" s="595">
        <f t="shared" ref="DY113:DY144" si="2013">+(DW113*1000)/D113</f>
        <v>281.72938653688561</v>
      </c>
      <c r="DZ113" s="566">
        <f t="shared" ref="DZ113:DZ144" si="2014">+DX113*1000/D113</f>
        <v>0.77186133297776871</v>
      </c>
      <c r="EA113" s="589">
        <f t="shared" si="1991"/>
        <v>0.6133738698644472</v>
      </c>
      <c r="EB113" s="585">
        <f t="shared" si="1992"/>
        <v>1.1987177372709544E-2</v>
      </c>
      <c r="EC113" s="596">
        <f t="shared" si="1993"/>
        <v>59898.726475912656</v>
      </c>
      <c r="ED113" s="597">
        <f t="shared" si="1896"/>
        <v>164.10609993400729</v>
      </c>
      <c r="EE113" s="598">
        <f t="shared" si="1430"/>
        <v>176.56844597572399</v>
      </c>
      <c r="EF113" s="599">
        <f t="shared" si="1431"/>
        <v>0.48374916705677806</v>
      </c>
      <c r="EG113" s="600">
        <f t="shared" si="1897"/>
        <v>3.9559963007615169E-2</v>
      </c>
      <c r="EH113" s="600">
        <f t="shared" si="1898"/>
        <v>3.9608993362139425E-2</v>
      </c>
      <c r="EI113" s="582">
        <f t="shared" si="1899"/>
        <v>0.38442021379229407</v>
      </c>
      <c r="EJ113" s="601">
        <f t="shared" si="1900"/>
        <v>2279.4177227975888</v>
      </c>
      <c r="EK113" s="601">
        <f t="shared" si="1901"/>
        <v>6.7272392305859228</v>
      </c>
      <c r="EL113" s="563">
        <f>DATI!AD110</f>
        <v>48001.96</v>
      </c>
      <c r="EM113" s="564">
        <f t="shared" si="1902"/>
        <v>131.51221917808218</v>
      </c>
      <c r="EN113" s="595">
        <f t="shared" si="1432"/>
        <v>141.49936033109498</v>
      </c>
      <c r="EO113" s="566">
        <f t="shared" si="1903"/>
        <v>0.38766948035916432</v>
      </c>
      <c r="EP113" s="582">
        <f t="shared" si="1994"/>
        <v>1.8639060411742486E-2</v>
      </c>
      <c r="EQ113" s="583">
        <f t="shared" si="1995"/>
        <v>1.8687104041779708E-2</v>
      </c>
      <c r="ER113" s="582">
        <f t="shared" si="1966"/>
        <v>3.1829405038803389E-2</v>
      </c>
      <c r="ES113" s="564">
        <f t="shared" si="1996"/>
        <v>878.33999999999651</v>
      </c>
      <c r="ET113" s="582">
        <f t="shared" si="1904"/>
        <v>0.30806871550215187</v>
      </c>
      <c r="EU113" s="584">
        <f t="shared" si="1997"/>
        <v>2.5957070211855751</v>
      </c>
      <c r="EV113" s="563">
        <f>DATI!AE110</f>
        <v>9221.2729999999992</v>
      </c>
      <c r="EW113" s="564">
        <f t="shared" si="1905"/>
        <v>25.263761643835615</v>
      </c>
      <c r="EX113" s="595">
        <f t="shared" si="1433"/>
        <v>27.182311533495657</v>
      </c>
      <c r="EY113" s="566">
        <f t="shared" ref="EY113:EY144" si="2015">+(EV113*1000)/D113/365</f>
        <v>7.4472086393138792E-2</v>
      </c>
      <c r="EZ113" s="582">
        <f t="shared" si="1998"/>
        <v>-4.5788449311236967E-3</v>
      </c>
      <c r="FA113" s="583">
        <f t="shared" si="1999"/>
        <v>-4.5318963626226729E-3</v>
      </c>
      <c r="FB113" s="564">
        <f t="shared" si="2000"/>
        <v>-42.417000000001281</v>
      </c>
      <c r="FC113" s="584">
        <f t="shared" si="2001"/>
        <v>-0.1237482329330355</v>
      </c>
      <c r="FD113" s="564">
        <f>DATI!AG110</f>
        <v>343.71652408735082</v>
      </c>
      <c r="FE113" s="582">
        <f t="shared" si="1906"/>
        <v>2.2059163432587878E-3</v>
      </c>
      <c r="FF113" s="564">
        <f t="shared" si="2002"/>
        <v>8877.5564759126482</v>
      </c>
      <c r="FG113" s="582">
        <f t="shared" si="1967"/>
        <v>2.6169109816449362E-2</v>
      </c>
      <c r="FH113" s="563">
        <f>DATI!AF110</f>
        <v>3019.21</v>
      </c>
      <c r="FI113" s="564">
        <f t="shared" si="1968"/>
        <v>8.271808219178082</v>
      </c>
      <c r="FJ113" s="590">
        <f t="shared" si="1907"/>
        <v>1.9376795166931766E-2</v>
      </c>
      <c r="FK113" s="590">
        <f t="shared" si="1969"/>
        <v>-5.5676493954122573E-2</v>
      </c>
      <c r="FL113" s="602">
        <f>DATI!AL110</f>
        <v>1819.3137034958602</v>
      </c>
      <c r="FM113" s="603" t="str">
        <f>DATI!AM110</f>
        <v>3/3</v>
      </c>
      <c r="FN113" s="604">
        <f>DATI!AN110/DATI!AO110</f>
        <v>1</v>
      </c>
      <c r="FO113" s="567">
        <f t="shared" si="1970"/>
        <v>0.60257938450649684</v>
      </c>
      <c r="FP113" s="605">
        <f t="shared" si="1908"/>
        <v>1.1676057305398205E-2</v>
      </c>
      <c r="FQ113" s="567">
        <f t="shared" si="1971"/>
        <v>4.9960544046499383E-3</v>
      </c>
      <c r="FR113" s="563">
        <f>DATI!AP110</f>
        <v>6962.0890000000018</v>
      </c>
      <c r="FS113" s="606">
        <f>DATI!AQ110</f>
        <v>9.7680000000000007</v>
      </c>
      <c r="FT113" s="606">
        <f>DATI!AR110</f>
        <v>6939.5349999999999</v>
      </c>
      <c r="FU113" s="576">
        <f>DATI!AS110/1000</f>
        <v>65.415999999999997</v>
      </c>
      <c r="FV113" s="577">
        <f>DATI!AT110/1000</f>
        <v>70.608000000000004</v>
      </c>
      <c r="FW113" s="577">
        <f>DATI!AU110/1000</f>
        <v>1.04</v>
      </c>
      <c r="FX113" s="577">
        <f>DATI!AV110/1000</f>
        <v>6879.5929999999998</v>
      </c>
      <c r="FY113" s="577">
        <f>DATI!AW110/1000</f>
        <v>36.136000000000003</v>
      </c>
      <c r="FZ113" s="577">
        <f>DATI!AX110/1000</f>
        <v>6715.0569999999998</v>
      </c>
      <c r="GA113" s="577">
        <f>DATI!AY110/1000</f>
        <v>2395.47163</v>
      </c>
      <c r="GB113" s="577">
        <f>DATI!AZ110/1000</f>
        <v>17604.37</v>
      </c>
      <c r="GC113" s="577">
        <f>DATI!BA110/1000</f>
        <v>137.22300000000001</v>
      </c>
      <c r="GD113" s="577">
        <f>DATI!BB110/1000</f>
        <v>8.73</v>
      </c>
      <c r="GE113" s="577">
        <f>DATI!BC110/1000</f>
        <v>39.29</v>
      </c>
      <c r="GF113" s="577">
        <f>DATI!BD110/1000</f>
        <v>388.01</v>
      </c>
      <c r="GG113" s="577">
        <f>DATI!BE110/1000</f>
        <v>0</v>
      </c>
      <c r="GH113" s="577">
        <f>DATI!BF110/1000</f>
        <v>1644.3150000000001</v>
      </c>
      <c r="GI113" s="577">
        <f>DATI!BG110/1000</f>
        <v>0.49</v>
      </c>
      <c r="GJ113" s="577">
        <f>DATI!BH110/1000</f>
        <v>995.88199999999995</v>
      </c>
      <c r="GK113" s="577">
        <f>DATI!BI110/1000</f>
        <v>14.228999999999999</v>
      </c>
      <c r="GL113" s="577">
        <f>DATI!BJ110/1000</f>
        <v>21144.52</v>
      </c>
      <c r="GM113" s="577">
        <f>DATI!BK110/1000</f>
        <v>24067.794999999998</v>
      </c>
      <c r="GN113" s="1073">
        <f>DATI!BL110/1000</f>
        <v>89.19</v>
      </c>
      <c r="GO113" s="1074"/>
      <c r="GP113" s="578">
        <f>DATI!BN110/1000</f>
        <v>13275.948</v>
      </c>
      <c r="GQ113" s="576"/>
      <c r="GR113" s="577"/>
      <c r="GS113" s="577"/>
      <c r="GT113" s="577"/>
      <c r="GU113" s="577"/>
      <c r="GV113" s="1073"/>
      <c r="GW113" s="1074"/>
      <c r="GX113" s="578"/>
      <c r="GY113" s="579">
        <f t="shared" si="1913"/>
        <v>0.19283217092424787</v>
      </c>
      <c r="GZ113" s="580">
        <f t="shared" si="1914"/>
        <v>0.20813706011708594</v>
      </c>
      <c r="HA113" s="580">
        <f t="shared" si="1915"/>
        <v>3.0656942913234956E-3</v>
      </c>
      <c r="HB113" s="580">
        <f t="shared" si="1916"/>
        <v>20.279547102624118</v>
      </c>
      <c r="HC113" s="580">
        <f t="shared" si="1917"/>
        <v>0.10652108549160176</v>
      </c>
      <c r="HD113" s="580">
        <f t="shared" si="1918"/>
        <v>19.79453068347296</v>
      </c>
      <c r="HE113" s="580">
        <f t="shared" si="1919"/>
        <v>7.0613304818446041</v>
      </c>
      <c r="HF113" s="580">
        <f t="shared" si="1920"/>
        <v>51.893862126294813</v>
      </c>
      <c r="HG113" s="580">
        <f t="shared" si="1921"/>
        <v>0.40450362282527313</v>
      </c>
      <c r="HH113" s="580">
        <f t="shared" si="1922"/>
        <v>2.5734145349282804E-2</v>
      </c>
      <c r="HI113" s="580">
        <f t="shared" si="1923"/>
        <v>0.11581839298663475</v>
      </c>
      <c r="HJ113" s="580">
        <f t="shared" si="1924"/>
        <v>1.1437692711311822</v>
      </c>
      <c r="HK113" s="580">
        <f t="shared" si="1925"/>
        <v>0</v>
      </c>
      <c r="HL113" s="580">
        <f t="shared" si="1926"/>
        <v>4.847083758305379</v>
      </c>
      <c r="HM113" s="580">
        <f t="shared" si="1927"/>
        <v>1.4444136564889546E-3</v>
      </c>
      <c r="HN113" s="580">
        <f t="shared" si="1928"/>
        <v>2.935644002145986</v>
      </c>
      <c r="HO113" s="580">
        <f t="shared" si="1929"/>
        <v>4.1944003914655789E-2</v>
      </c>
      <c r="HP113" s="580">
        <f t="shared" si="1930"/>
        <v>62.329456016130266</v>
      </c>
      <c r="HQ113" s="580">
        <f t="shared" si="1931"/>
        <v>70.946636284850157</v>
      </c>
      <c r="HR113" s="1075">
        <f t="shared" si="1932"/>
        <v>0.262912763310714</v>
      </c>
      <c r="HS113" s="1076"/>
      <c r="HT113" s="581">
        <f t="shared" si="1933"/>
        <v>39.134613457218826</v>
      </c>
      <c r="HU113" s="607">
        <f t="shared" si="1972"/>
        <v>59898.726475912641</v>
      </c>
      <c r="HV113" s="608">
        <f t="shared" si="1973"/>
        <v>48016.87</v>
      </c>
      <c r="HW113" s="609">
        <f t="shared" si="2003"/>
        <v>0</v>
      </c>
      <c r="HX113" s="610">
        <f>DATI!CQ110</f>
        <v>0</v>
      </c>
      <c r="HY113" s="610">
        <f>DATI!CT110</f>
        <v>0</v>
      </c>
      <c r="HZ113" s="611">
        <f t="shared" si="1934"/>
        <v>0</v>
      </c>
      <c r="IA113" s="611">
        <f t="shared" si="1738"/>
        <v>0</v>
      </c>
      <c r="IB113" s="582">
        <f t="shared" si="1739"/>
        <v>0</v>
      </c>
      <c r="IC113" s="610">
        <f>DATI!CV110</f>
        <v>0</v>
      </c>
      <c r="ID113" s="612">
        <f t="shared" si="1974"/>
        <v>0</v>
      </c>
      <c r="IE113" s="613">
        <f t="shared" si="1740"/>
        <v>0</v>
      </c>
      <c r="IF113" s="613">
        <f t="shared" si="1741"/>
        <v>0</v>
      </c>
      <c r="IG113" s="609">
        <f t="shared" si="2004"/>
        <v>0</v>
      </c>
      <c r="IH113" s="590">
        <f t="shared" ref="IH113:IH120" si="2016">IG113/G113</f>
        <v>0</v>
      </c>
      <c r="II113" s="610">
        <f>DATI!CX110</f>
        <v>0</v>
      </c>
      <c r="IJ113" s="610">
        <f>DATI!DA110</f>
        <v>0</v>
      </c>
      <c r="IK113" s="615">
        <f>DATI!CS110</f>
        <v>12685.611475912645</v>
      </c>
      <c r="IL113" s="594">
        <f t="shared" si="1975"/>
        <v>11896.766475912644</v>
      </c>
      <c r="IM113" s="594">
        <f t="shared" si="1976"/>
        <v>11896.766475912644</v>
      </c>
      <c r="IN113" s="582">
        <f t="shared" si="1743"/>
        <v>7.6351498290142109E-2</v>
      </c>
      <c r="IO113" s="582">
        <f t="shared" si="1744"/>
        <v>0.19861468141057634</v>
      </c>
      <c r="IP113" s="609">
        <f t="shared" si="1977"/>
        <v>14.909999999999968</v>
      </c>
      <c r="IQ113" s="590">
        <f t="shared" ref="IQ113:IQ120" si="2017">IP113/G113</f>
        <v>9.2231812046770814E-5</v>
      </c>
      <c r="IR113" s="610">
        <f>DATI!CZ110</f>
        <v>803.75500000000034</v>
      </c>
      <c r="IS113" s="594">
        <f t="shared" si="2005"/>
        <v>48001.96</v>
      </c>
      <c r="IT113" s="615">
        <f>DATI!CR110</f>
        <v>47213.114999999998</v>
      </c>
      <c r="IU113" s="617">
        <f>DATI!CU110</f>
        <v>788.84500000000037</v>
      </c>
      <c r="IV113" s="639">
        <f t="shared" si="1938"/>
        <v>1.8639060411742958E-2</v>
      </c>
      <c r="IW113" s="590">
        <f t="shared" si="1747"/>
        <v>0.30806871550215187</v>
      </c>
      <c r="IX113" s="639">
        <f t="shared" si="1748"/>
        <v>0.80138531858942363</v>
      </c>
      <c r="IY113" s="615">
        <f>DATI!CW110</f>
        <v>0</v>
      </c>
      <c r="IZ113" s="618">
        <f t="shared" si="1978"/>
        <v>48001.96</v>
      </c>
      <c r="JA113" s="619">
        <f t="shared" si="1749"/>
        <v>0.30806871550215187</v>
      </c>
      <c r="JB113" s="619">
        <f t="shared" si="1750"/>
        <v>0.80138531858942363</v>
      </c>
      <c r="JC113" s="620">
        <f t="shared" si="2006"/>
        <v>48001.96</v>
      </c>
      <c r="JD113" s="590">
        <f t="shared" ref="JD113:JD120" si="2018">JC113/G113</f>
        <v>0.29693546295081286</v>
      </c>
      <c r="JE113" s="610">
        <f>DATI!CY110</f>
        <v>47213.114999999998</v>
      </c>
      <c r="JF113" s="610">
        <f>DATI!DB110</f>
        <v>788.84500000000037</v>
      </c>
      <c r="JG113" s="586">
        <f t="shared" si="1753"/>
        <v>93188.135233084206</v>
      </c>
      <c r="JH113" s="566">
        <f t="shared" si="1438"/>
        <v>274.6983982722578</v>
      </c>
      <c r="JI113" s="589">
        <f t="shared" si="1754"/>
        <v>0.5980661856577747</v>
      </c>
      <c r="JJ113" s="603" t="str">
        <f>DATI!CN110</f>
        <v>1/1</v>
      </c>
      <c r="JK113" s="604">
        <f>DATI!CO110/DATI!CP110</f>
        <v>1</v>
      </c>
      <c r="JL113" s="621">
        <f t="shared" si="1833"/>
        <v>2.1371276760524104E-2</v>
      </c>
      <c r="JM113" s="622">
        <f t="shared" si="1941"/>
        <v>-8.4171613121467558E-3</v>
      </c>
      <c r="JN113" s="623">
        <f t="shared" si="1756"/>
        <v>141190.0952330842</v>
      </c>
      <c r="JO113" s="594">
        <f t="shared" si="1757"/>
        <v>141190.0952330842</v>
      </c>
      <c r="JP113" s="589">
        <f t="shared" si="1758"/>
        <v>0.90613490115992645</v>
      </c>
      <c r="JQ113" s="590">
        <f t="shared" si="1942"/>
        <v>-8.5251499581444623E-3</v>
      </c>
      <c r="JR113" s="624">
        <f t="shared" si="1760"/>
        <v>0.90613490115992645</v>
      </c>
      <c r="JS113" s="585">
        <f t="shared" si="1943"/>
        <v>-8.5251499581444623E-3</v>
      </c>
      <c r="JT113" s="576">
        <f>DATI!BW110</f>
        <v>11063.457278997601</v>
      </c>
      <c r="JU113" s="577">
        <f>DATI!BX110</f>
        <v>12744.909795129061</v>
      </c>
      <c r="JV113" s="577">
        <f>DATI!BY110</f>
        <v>9266.864900209308</v>
      </c>
      <c r="JW113" s="577">
        <f>DATI!BZ110</f>
        <v>21144.52</v>
      </c>
      <c r="JX113" s="577">
        <f>DATI!CA110</f>
        <v>24067.794999999998</v>
      </c>
      <c r="JY113" s="577">
        <f>DATI!CB110</f>
        <v>6379.3040699502826</v>
      </c>
      <c r="JZ113" s="577">
        <f>DATI!CC110</f>
        <v>3368.615673709533</v>
      </c>
      <c r="KA113" s="577">
        <f>DATI!CD110</f>
        <v>139.0745162844658</v>
      </c>
      <c r="KB113" s="577">
        <f>DATI!CE110</f>
        <v>1479.8834607964754</v>
      </c>
      <c r="KC113" s="577">
        <f>DATI!CF110</f>
        <v>0</v>
      </c>
      <c r="KD113" s="577">
        <f>DATI!CG110</f>
        <v>165.10599999999999</v>
      </c>
      <c r="KE113" s="577">
        <f>DATI!CH110</f>
        <v>64.107681247711184</v>
      </c>
      <c r="KF113" s="577">
        <f>DATI!CI110</f>
        <v>8.5554001665115358</v>
      </c>
      <c r="KG113" s="577">
        <f>DATI!CJ110</f>
        <v>134.47854261732101</v>
      </c>
      <c r="KH113" s="577">
        <f>DATI!CK110</f>
        <v>896.29377625632287</v>
      </c>
      <c r="KI113" s="577">
        <f>DATI!CL110</f>
        <v>267.24491013639232</v>
      </c>
      <c r="KJ113" s="625">
        <f t="shared" si="1439"/>
        <v>32.612670983196459</v>
      </c>
      <c r="KK113" s="626">
        <f t="shared" si="1945"/>
        <v>2.3396060716420308E-2</v>
      </c>
      <c r="KL113" s="627">
        <f t="shared" si="1440"/>
        <v>37.569228079192371</v>
      </c>
      <c r="KM113" s="626">
        <f t="shared" si="1946"/>
        <v>-9.3858093696881899E-4</v>
      </c>
      <c r="KN113" s="627">
        <f t="shared" si="1441"/>
        <v>27.31670656061322</v>
      </c>
      <c r="KO113" s="626">
        <f t="shared" si="1947"/>
        <v>1.6046618516728527E-2</v>
      </c>
      <c r="KP113" s="627">
        <f t="shared" si="1442"/>
        <v>62.329456016130266</v>
      </c>
      <c r="KQ113" s="626">
        <f t="shared" si="1948"/>
        <v>3.1120461927558359E-2</v>
      </c>
      <c r="KR113" s="627">
        <f t="shared" si="1443"/>
        <v>70.946636284850157</v>
      </c>
      <c r="KS113" s="626">
        <f t="shared" si="1949"/>
        <v>7.4794661162533568E-2</v>
      </c>
      <c r="KT113" s="627">
        <f t="shared" si="1444"/>
        <v>18.804803913330119</v>
      </c>
      <c r="KU113" s="626">
        <f t="shared" si="1950"/>
        <v>0.10203536368276543</v>
      </c>
      <c r="KV113" s="627">
        <f t="shared" si="1445"/>
        <v>9.9299479236097756</v>
      </c>
      <c r="KW113" s="626">
        <f t="shared" si="1951"/>
        <v>0.10689301236862607</v>
      </c>
      <c r="KX113" s="627">
        <f t="shared" si="1446"/>
        <v>0.40996149100179163</v>
      </c>
      <c r="KY113" s="626">
        <f t="shared" si="1952"/>
        <v>-5.7860885029502367E-2</v>
      </c>
      <c r="KZ113" s="627">
        <f t="shared" si="1447"/>
        <v>4.362375266911358</v>
      </c>
      <c r="LA113" s="626">
        <f t="shared" si="1953"/>
        <v>3.1677973312101954E-2</v>
      </c>
      <c r="LB113" s="628" t="s">
        <v>177</v>
      </c>
      <c r="LC113" s="629" t="s">
        <v>177</v>
      </c>
      <c r="LD113" s="627">
        <f t="shared" si="1448"/>
        <v>0.4866966554454395</v>
      </c>
      <c r="LE113" s="626">
        <f t="shared" si="1954"/>
        <v>6.3987183900963585E-2</v>
      </c>
      <c r="LF113" s="627">
        <f t="shared" si="1449"/>
        <v>0.18897553118374469</v>
      </c>
      <c r="LG113" s="626">
        <f t="shared" si="1955"/>
        <v>-0.24498435802305027</v>
      </c>
      <c r="LH113" s="627">
        <f t="shared" si="1450"/>
        <v>2.5219462933137017E-2</v>
      </c>
      <c r="LI113" s="626">
        <f t="shared" si="1956"/>
        <v>-0.27367622742715575</v>
      </c>
      <c r="LJ113" s="627">
        <f t="shared" si="1451"/>
        <v>0.39641355808406198</v>
      </c>
      <c r="LK113" s="626">
        <f t="shared" si="1957"/>
        <v>0.10826230825983021</v>
      </c>
      <c r="LL113" s="627">
        <f t="shared" si="1452"/>
        <v>2.6420795319401802</v>
      </c>
      <c r="LM113" s="626">
        <f t="shared" si="1958"/>
        <v>7.9203554153154068E-2</v>
      </c>
      <c r="LN113" s="627">
        <f t="shared" si="1453"/>
        <v>0.78777999556769096</v>
      </c>
      <c r="LO113" s="630">
        <f t="shared" si="1959"/>
        <v>-0.34638175684580086</v>
      </c>
      <c r="LP113" s="631">
        <f t="shared" si="1778"/>
        <v>7.1003456378733773E-2</v>
      </c>
      <c r="LQ113" s="632">
        <f t="shared" si="1779"/>
        <v>8.1794743168324857E-2</v>
      </c>
      <c r="LR113" s="632">
        <f t="shared" si="1780"/>
        <v>5.9473220813055512E-2</v>
      </c>
      <c r="LS113" s="632">
        <f t="shared" si="1781"/>
        <v>0.13570206542211111</v>
      </c>
      <c r="LT113" s="632">
        <f t="shared" si="1782"/>
        <v>0.15446316547530795</v>
      </c>
      <c r="LU113" s="632">
        <f t="shared" si="1783"/>
        <v>4.0941328450488965E-2</v>
      </c>
      <c r="LV113" s="632">
        <f t="shared" si="1784"/>
        <v>2.1619223540457758E-2</v>
      </c>
      <c r="LW113" s="632">
        <f t="shared" si="1785"/>
        <v>8.9255746204610145E-4</v>
      </c>
      <c r="LX113" s="633">
        <f t="shared" si="1786"/>
        <v>9.4976496139001255E-3</v>
      </c>
      <c r="LY113" s="634" t="s">
        <v>177</v>
      </c>
      <c r="LZ113" s="633">
        <f t="shared" si="1787"/>
        <v>1.0596232600022641E-3</v>
      </c>
      <c r="MA113" s="633">
        <f t="shared" si="1788"/>
        <v>4.1143259599824201E-4</v>
      </c>
      <c r="MB113" s="633">
        <f t="shared" si="1789"/>
        <v>5.4907156705770039E-5</v>
      </c>
      <c r="MC113" s="633">
        <f t="shared" si="1790"/>
        <v>8.6306125597203679E-4</v>
      </c>
      <c r="MD113" s="633">
        <f t="shared" si="1791"/>
        <v>5.7522666233599312E-3</v>
      </c>
      <c r="ME113" s="633">
        <f t="shared" si="1792"/>
        <v>1.7151340526554829E-3</v>
      </c>
      <c r="MF113" s="631">
        <f t="shared" si="1793"/>
        <v>0.11575885421142118</v>
      </c>
      <c r="MG113" s="632">
        <f t="shared" si="1794"/>
        <v>0.13335218076114186</v>
      </c>
      <c r="MH113" s="632">
        <f t="shared" si="1795"/>
        <v>9.6960799497700839E-2</v>
      </c>
      <c r="MI113" s="632">
        <f t="shared" si="1796"/>
        <v>0.22123874538721486</v>
      </c>
      <c r="MJ113" s="632">
        <f t="shared" si="1797"/>
        <v>0.25182547393067722</v>
      </c>
      <c r="MK113" s="632">
        <f t="shared" si="1798"/>
        <v>6.6747754447930435E-2</v>
      </c>
      <c r="ML113" s="632">
        <f t="shared" si="1799"/>
        <v>3.524640452198511E-2</v>
      </c>
      <c r="MM113" s="632">
        <f t="shared" si="1800"/>
        <v>1.4551605568775738E-3</v>
      </c>
      <c r="MN113" s="633">
        <f t="shared" si="1801"/>
        <v>1.5484274894199623E-2</v>
      </c>
      <c r="MO113" s="634" t="s">
        <v>177</v>
      </c>
      <c r="MP113" s="633">
        <f t="shared" si="1802"/>
        <v>1.7275324432004838E-3</v>
      </c>
      <c r="MQ113" s="633">
        <f t="shared" si="1803"/>
        <v>6.7076968259043501E-4</v>
      </c>
      <c r="MR113" s="633">
        <f t="shared" si="1804"/>
        <v>8.9516621759424248E-5</v>
      </c>
      <c r="MS113" s="633">
        <f t="shared" si="1805"/>
        <v>1.4070720948102489E-3</v>
      </c>
      <c r="MT113" s="633">
        <f t="shared" si="1806"/>
        <v>9.3780757641846648E-3</v>
      </c>
      <c r="MU113" s="633">
        <f t="shared" si="1807"/>
        <v>2.7962294074159364E-3</v>
      </c>
      <c r="MV113" s="1077"/>
      <c r="MW113" s="566"/>
      <c r="MX113" s="624"/>
      <c r="MY113" s="1471"/>
      <c r="MZ113" s="583"/>
      <c r="NA113" s="1472"/>
      <c r="NB113" s="1078"/>
      <c r="NC113" s="615"/>
      <c r="ND113" s="589"/>
      <c r="NE113" s="638"/>
    </row>
    <row r="114" spans="1:369" ht="8.25" customHeight="1" outlineLevel="1" x14ac:dyDescent="0.2">
      <c r="A114" s="477" t="s">
        <v>183</v>
      </c>
      <c r="B114" s="478">
        <f>DATI!D111</f>
        <v>61</v>
      </c>
      <c r="C114" s="1515">
        <f>DATI!F111/DATI!E111</f>
        <v>1</v>
      </c>
      <c r="D114" s="479">
        <f>DATI!G111</f>
        <v>229338</v>
      </c>
      <c r="E114" s="480">
        <f t="shared" si="1979"/>
        <v>2.2889929161768553E-2</v>
      </c>
      <c r="F114" s="1039">
        <f t="shared" si="1863"/>
        <v>-3.2692131657752611E-4</v>
      </c>
      <c r="G114" s="482">
        <f>DATI!H111</f>
        <v>96879.358819999994</v>
      </c>
      <c r="H114" s="483">
        <f t="shared" si="2007"/>
        <v>265.42290087671233</v>
      </c>
      <c r="I114" s="484">
        <f t="shared" si="2008"/>
        <v>422.43046865325414</v>
      </c>
      <c r="J114" s="485">
        <f t="shared" si="1960"/>
        <v>1.1573437497349428</v>
      </c>
      <c r="K114" s="485"/>
      <c r="L114" s="485"/>
      <c r="M114" s="486">
        <f t="shared" si="1865"/>
        <v>2.0350664792323635E-2</v>
      </c>
      <c r="N114" s="487">
        <f>DATI!I111</f>
        <v>26180.116320000001</v>
      </c>
      <c r="O114" s="487"/>
      <c r="P114" s="487">
        <f>DATI!J111</f>
        <v>6439.9350000000004</v>
      </c>
      <c r="Q114" s="483">
        <f>DATI!K111</f>
        <v>6439.9350000000004</v>
      </c>
      <c r="R114" s="483">
        <f>DATI!L111</f>
        <v>0</v>
      </c>
      <c r="S114" s="483">
        <f t="shared" si="1961"/>
        <v>0</v>
      </c>
      <c r="T114" s="487">
        <f>DATI!M111</f>
        <v>2888.48</v>
      </c>
      <c r="U114" s="483">
        <f>DATI!N111</f>
        <v>2888.48</v>
      </c>
      <c r="V114" s="483">
        <f>DATI!O111</f>
        <v>0</v>
      </c>
      <c r="W114" s="488">
        <f t="shared" si="1962"/>
        <v>0</v>
      </c>
      <c r="X114" s="489">
        <f>DATI!P111</f>
        <v>58262.762499999997</v>
      </c>
      <c r="Y114" s="483">
        <f>DATI!Q111</f>
        <v>4527.1400000000003</v>
      </c>
      <c r="Z114" s="487">
        <f>DATI!R111</f>
        <v>2609.3449999999998</v>
      </c>
      <c r="AA114" s="487">
        <f>DATI!U111</f>
        <v>498.72</v>
      </c>
      <c r="AB114" s="487">
        <f>DATI!V111</f>
        <v>0</v>
      </c>
      <c r="AC114" s="487">
        <f>DATI!W111</f>
        <v>70699.242499999993</v>
      </c>
      <c r="AD114" s="484">
        <f t="shared" si="2009"/>
        <v>308.27530762455416</v>
      </c>
      <c r="AE114" s="485"/>
      <c r="AF114" s="485"/>
      <c r="AG114" s="490">
        <f t="shared" si="2010"/>
        <v>0.72976579697805222</v>
      </c>
      <c r="AH114" s="491">
        <f t="shared" si="1963"/>
        <v>26180.116320000001</v>
      </c>
      <c r="AI114" s="483">
        <f t="shared" si="1815"/>
        <v>71.726346082191782</v>
      </c>
      <c r="AJ114" s="484">
        <f t="shared" si="2011"/>
        <v>114.15516102869999</v>
      </c>
      <c r="AK114" s="485">
        <f t="shared" si="2012"/>
        <v>0.31275386583205478</v>
      </c>
      <c r="AL114" s="485"/>
      <c r="AM114" s="485"/>
      <c r="AN114" s="495"/>
      <c r="AO114" s="496"/>
      <c r="AP114" s="496"/>
      <c r="AQ114" s="496"/>
      <c r="AR114" s="496"/>
      <c r="AS114" s="496"/>
      <c r="AT114" s="496"/>
      <c r="AU114" s="1065"/>
      <c r="AV114" s="1065"/>
      <c r="AW114" s="496"/>
      <c r="AX114" s="1065"/>
      <c r="AY114" s="1065"/>
      <c r="AZ114" s="1065"/>
      <c r="BA114" s="1065"/>
      <c r="BB114" s="495">
        <f>DATI!DE111/1000</f>
        <v>18.719000000000001</v>
      </c>
      <c r="BC114" s="496">
        <f>DATI!DF111/1000</f>
        <v>259.23</v>
      </c>
      <c r="BD114" s="493">
        <f>DATI!DG111/1000</f>
        <v>16.739999999999998</v>
      </c>
      <c r="BE114" s="496">
        <f>DATI!DH111/1000</f>
        <v>10169.11</v>
      </c>
      <c r="BF114" s="496">
        <f>DATI!DI111/1000</f>
        <v>27.330500000000001</v>
      </c>
      <c r="BG114" s="496">
        <f>DATI!DJ111/1000</f>
        <v>4290.97</v>
      </c>
      <c r="BH114" s="496">
        <f>DATI!DK111/1000</f>
        <v>1065.7190000000001</v>
      </c>
      <c r="BI114" s="496">
        <f>DATI!DL111/1000</f>
        <v>8614.16</v>
      </c>
      <c r="BJ114" s="496">
        <f>DATI!DM111/1000</f>
        <v>33.328000000000003</v>
      </c>
      <c r="BK114" s="496">
        <f>DATI!DN111/1000</f>
        <v>18.305</v>
      </c>
      <c r="BL114" s="496">
        <f>DATI!DO111/1000</f>
        <v>16.209</v>
      </c>
      <c r="BM114" s="496">
        <f>DATI!DP111/1000</f>
        <v>3896.62</v>
      </c>
      <c r="BN114" s="496">
        <f>DATI!DQ111/1000</f>
        <v>47.74</v>
      </c>
      <c r="BO114" s="496">
        <f>DATI!DR111/1000</f>
        <v>1158.6790000000001</v>
      </c>
      <c r="BP114" s="496">
        <f>DATI!DS111/1000</f>
        <v>514.952</v>
      </c>
      <c r="BQ114" s="496">
        <f>DATI!DT111/1000</f>
        <v>36.401000000000003</v>
      </c>
      <c r="BR114" s="496">
        <f>DATI!DU111/1000</f>
        <v>15098.37</v>
      </c>
      <c r="BS114" s="496">
        <f>DATI!DV111/1000</f>
        <v>10963.04</v>
      </c>
      <c r="BT114" s="1066">
        <f>DATI!DW111/1000</f>
        <v>7.7480000000000002</v>
      </c>
      <c r="BU114" s="1067">
        <f>DATI!DX111/1000</f>
        <v>189.26300000000001</v>
      </c>
      <c r="BV114" s="497">
        <f>DATI!DY111/1000</f>
        <v>1817.944</v>
      </c>
      <c r="BW114" s="495">
        <f>DATI!DZ111/1000</f>
        <v>16.739999999999998</v>
      </c>
      <c r="BX114" s="496"/>
      <c r="BY114" s="496">
        <f>DATI!EB111/1000</f>
        <v>0</v>
      </c>
      <c r="BZ114" s="496"/>
      <c r="CA114" s="496"/>
      <c r="CB114" s="1066"/>
      <c r="CC114" s="1067"/>
      <c r="CD114" s="497"/>
      <c r="CE114" s="498">
        <f t="shared" si="1871"/>
        <v>8.1621885601165095E-2</v>
      </c>
      <c r="CF114" s="499">
        <f t="shared" si="1872"/>
        <v>1.1303403709808233</v>
      </c>
      <c r="CG114" s="499">
        <f t="shared" si="1873"/>
        <v>7.2992700729927001E-2</v>
      </c>
      <c r="CH114" s="499">
        <f t="shared" si="1874"/>
        <v>44.341147127820072</v>
      </c>
      <c r="CI114" s="499">
        <f t="shared" si="1875"/>
        <v>0.11917126686375568</v>
      </c>
      <c r="CJ114" s="499">
        <f t="shared" si="1876"/>
        <v>18.710244268285237</v>
      </c>
      <c r="CK114" s="499">
        <f t="shared" si="1877"/>
        <v>4.6469359635123704</v>
      </c>
      <c r="CL114" s="499">
        <f t="shared" si="1878"/>
        <v>37.560979863781839</v>
      </c>
      <c r="CM114" s="499">
        <f t="shared" si="1879"/>
        <v>0.14532262424892517</v>
      </c>
      <c r="CN114" s="499">
        <f t="shared" si="1880"/>
        <v>7.9816689776661523E-2</v>
      </c>
      <c r="CO114" s="499">
        <f t="shared" si="1881"/>
        <v>7.0677340868063737E-2</v>
      </c>
      <c r="CP114" s="499">
        <f t="shared" si="1882"/>
        <v>16.990729839799773</v>
      </c>
      <c r="CQ114" s="499">
        <f t="shared" si="1883"/>
        <v>0.20816436874831035</v>
      </c>
      <c r="CR114" s="499">
        <f t="shared" si="1884"/>
        <v>5.052276552512013</v>
      </c>
      <c r="CS114" s="499">
        <f t="shared" si="1885"/>
        <v>2.2453845415936304</v>
      </c>
      <c r="CT114" s="499">
        <f t="shared" si="1886"/>
        <v>0.15872206088829588</v>
      </c>
      <c r="CU114" s="499">
        <f t="shared" si="1887"/>
        <v>65.834576040603821</v>
      </c>
      <c r="CV114" s="499">
        <f t="shared" si="1888"/>
        <v>47.802980753298627</v>
      </c>
      <c r="CW114" s="1068">
        <f t="shared" si="1889"/>
        <v>3.3784196251820456E-2</v>
      </c>
      <c r="CX114" s="1069">
        <f t="shared" si="1890"/>
        <v>0.82525791626333189</v>
      </c>
      <c r="CY114" s="500">
        <f t="shared" si="1891"/>
        <v>7.9269200917423195</v>
      </c>
      <c r="CZ114" s="482">
        <f>DATI!AA111</f>
        <v>93802.749820000012</v>
      </c>
      <c r="DA114" s="483">
        <f t="shared" si="1892"/>
        <v>256.99383512328768</v>
      </c>
      <c r="DB114" s="484">
        <f t="shared" si="1425"/>
        <v>409.0152954155003</v>
      </c>
      <c r="DC114" s="485">
        <f t="shared" si="1893"/>
        <v>1.1205898504534255</v>
      </c>
      <c r="DD114" s="501">
        <f t="shared" si="1980"/>
        <v>-1.5186272591266302E-2</v>
      </c>
      <c r="DE114" s="502">
        <f t="shared" si="1894"/>
        <v>-1.4864210702021353E-2</v>
      </c>
      <c r="DF114" s="483">
        <f t="shared" si="1981"/>
        <v>-1446.4807799999835</v>
      </c>
      <c r="DG114" s="503">
        <f t="shared" si="1982"/>
        <v>-6.1714228611448334</v>
      </c>
      <c r="DH114" s="504">
        <f t="shared" si="1983"/>
        <v>2.0265162022621203E-2</v>
      </c>
      <c r="DI114" s="505">
        <f>DATI!AB111+DATI!AG111</f>
        <v>59325.161583629684</v>
      </c>
      <c r="DJ114" s="483">
        <f t="shared" si="1964"/>
        <v>162.53468927021831</v>
      </c>
      <c r="DK114" s="506">
        <f t="shared" si="1426"/>
        <v>258.68003376514002</v>
      </c>
      <c r="DL114" s="507">
        <f t="shared" si="1427"/>
        <v>0.70871242127435619</v>
      </c>
      <c r="DM114" s="508">
        <f t="shared" si="1984"/>
        <v>0.63244586856430041</v>
      </c>
      <c r="DN114" s="509">
        <f t="shared" si="1985"/>
        <v>7.4235986218900096E-2</v>
      </c>
      <c r="DO114" s="509">
        <f t="shared" si="1986"/>
        <v>4.3000000000000038E-2</v>
      </c>
      <c r="DP114" s="509">
        <f t="shared" si="1987"/>
        <v>5.7922345704832109E-2</v>
      </c>
      <c r="DQ114" s="509">
        <f t="shared" si="1988"/>
        <v>5.8268316176048648E-2</v>
      </c>
      <c r="DR114" s="510">
        <f t="shared" si="1989"/>
        <v>3248.1141287857463</v>
      </c>
      <c r="DS114" s="510">
        <f t="shared" si="1990"/>
        <v>14.242937982233485</v>
      </c>
      <c r="DT114" s="511">
        <f t="shared" si="1965"/>
        <v>2.1074853511793473E-2</v>
      </c>
      <c r="DU114" s="512" t="str">
        <f>DATI!AI111</f>
        <v>5/5</v>
      </c>
      <c r="DV114" s="511">
        <f>DATI!AJ111/DATI!AK111</f>
        <v>1</v>
      </c>
      <c r="DW114" s="513">
        <f>DATI!AB111</f>
        <v>57181.988499999999</v>
      </c>
      <c r="DX114" s="483">
        <f t="shared" si="1895"/>
        <v>156.66298219178083</v>
      </c>
      <c r="DY114" s="514">
        <f t="shared" si="2013"/>
        <v>249.33499245654886</v>
      </c>
      <c r="DZ114" s="485">
        <f t="shared" si="2014"/>
        <v>0.68310956837410641</v>
      </c>
      <c r="EA114" s="508">
        <f t="shared" si="1991"/>
        <v>0.60959821124356872</v>
      </c>
      <c r="EB114" s="504">
        <f t="shared" si="1992"/>
        <v>7.0788902441574125E-2</v>
      </c>
      <c r="EC114" s="515">
        <f t="shared" si="1993"/>
        <v>34477.588236370328</v>
      </c>
      <c r="ED114" s="516">
        <f t="shared" si="1896"/>
        <v>94.459145853069387</v>
      </c>
      <c r="EE114" s="517">
        <f t="shared" si="1430"/>
        <v>150.33526165036028</v>
      </c>
      <c r="EF114" s="518">
        <f t="shared" si="1431"/>
        <v>0.41187742917906928</v>
      </c>
      <c r="EG114" s="519">
        <f t="shared" si="1897"/>
        <v>-0.11984511793456813</v>
      </c>
      <c r="EH114" s="519">
        <f t="shared" si="1898"/>
        <v>-0.11955728244217298</v>
      </c>
      <c r="EI114" s="501">
        <f t="shared" si="1899"/>
        <v>0.36755413143569954</v>
      </c>
      <c r="EJ114" s="520">
        <f t="shared" si="1900"/>
        <v>-4694.5949087857298</v>
      </c>
      <c r="EK114" s="520">
        <f t="shared" si="1901"/>
        <v>-20.414360843378319</v>
      </c>
      <c r="EL114" s="482">
        <f>DATI!AD111</f>
        <v>27292.346319999997</v>
      </c>
      <c r="EM114" s="483">
        <f t="shared" si="1902"/>
        <v>74.773551561643828</v>
      </c>
      <c r="EN114" s="514">
        <f t="shared" si="1432"/>
        <v>119.00490245838019</v>
      </c>
      <c r="EO114" s="485">
        <f t="shared" si="1903"/>
        <v>0.32604082865309642</v>
      </c>
      <c r="EP114" s="501">
        <f t="shared" si="1994"/>
        <v>-0.12870698532975344</v>
      </c>
      <c r="EQ114" s="502">
        <f t="shared" si="1995"/>
        <v>-0.12842204791815895</v>
      </c>
      <c r="ER114" s="501">
        <f t="shared" si="1966"/>
        <v>1.8097159896774531E-2</v>
      </c>
      <c r="ES114" s="483">
        <f t="shared" si="1996"/>
        <v>-4031.6122800000048</v>
      </c>
      <c r="ET114" s="501">
        <f t="shared" si="1904"/>
        <v>0.29095465082177047</v>
      </c>
      <c r="EU114" s="503">
        <f t="shared" si="1997"/>
        <v>-17.534694687378774</v>
      </c>
      <c r="EV114" s="482">
        <f>DATI!AE111</f>
        <v>6439.9350000000004</v>
      </c>
      <c r="EW114" s="483">
        <f t="shared" si="1905"/>
        <v>17.643657534246575</v>
      </c>
      <c r="EX114" s="514">
        <f t="shared" si="1433"/>
        <v>28.080540512257016</v>
      </c>
      <c r="EY114" s="485">
        <f t="shared" si="2015"/>
        <v>7.6932987704813743E-2</v>
      </c>
      <c r="EZ114" s="501">
        <f t="shared" si="1998"/>
        <v>1.5488404393009324E-2</v>
      </c>
      <c r="FA114" s="502">
        <f t="shared" si="1999"/>
        <v>1.5820497767545873E-2</v>
      </c>
      <c r="FB114" s="483">
        <f t="shared" si="2000"/>
        <v>98.222999999999956</v>
      </c>
      <c r="FC114" s="503">
        <f t="shared" si="2001"/>
        <v>0.43732936031706515</v>
      </c>
      <c r="FD114" s="483">
        <f>DATI!AG111</f>
        <v>2143.1730836296829</v>
      </c>
      <c r="FE114" s="501">
        <f t="shared" si="1906"/>
        <v>2.284765732073165E-2</v>
      </c>
      <c r="FF114" s="483">
        <f t="shared" si="2002"/>
        <v>4296.7619163703175</v>
      </c>
      <c r="FG114" s="501">
        <f t="shared" si="1967"/>
        <v>1.8735499203665844E-2</v>
      </c>
      <c r="FH114" s="482">
        <f>DATI!AF111</f>
        <v>2888.48</v>
      </c>
      <c r="FI114" s="483">
        <f t="shared" si="1968"/>
        <v>7.9136438356164387</v>
      </c>
      <c r="FJ114" s="509">
        <f t="shared" si="1907"/>
        <v>3.079312712625976E-2</v>
      </c>
      <c r="FK114" s="509">
        <f t="shared" si="1969"/>
        <v>-0.13990917544753464</v>
      </c>
      <c r="FL114" s="521">
        <f>DATI!AL111</f>
        <v>1423.6946869149804</v>
      </c>
      <c r="FM114" s="522" t="str">
        <f>DATI!AM111</f>
        <v>6/6</v>
      </c>
      <c r="FN114" s="523">
        <f>DATI!AN111/DATI!AO111</f>
        <v>1</v>
      </c>
      <c r="FO114" s="486">
        <f t="shared" si="1970"/>
        <v>0.49288715411392164</v>
      </c>
      <c r="FP114" s="524">
        <f t="shared" si="1908"/>
        <v>1.5177536795530374E-2</v>
      </c>
      <c r="FQ114" s="486">
        <f t="shared" si="1971"/>
        <v>0.28499721525900723</v>
      </c>
      <c r="FR114" s="482">
        <f>DATI!AP111</f>
        <v>4622.6490000000013</v>
      </c>
      <c r="FS114" s="525">
        <f>DATI!AQ111</f>
        <v>7.9010000000000007</v>
      </c>
      <c r="FT114" s="525">
        <f>DATI!AR111</f>
        <v>4544.7800000000007</v>
      </c>
      <c r="FU114" s="495">
        <f>DATI!AS111/1000</f>
        <v>22.466000000000001</v>
      </c>
      <c r="FV114" s="496">
        <f>DATI!AT111/1000</f>
        <v>259.74900000000002</v>
      </c>
      <c r="FW114" s="496">
        <f>DATI!AU111/1000</f>
        <v>16.739999999999998</v>
      </c>
      <c r="FX114" s="496">
        <f>DATI!AV111/1000</f>
        <v>10169.11</v>
      </c>
      <c r="FY114" s="496">
        <f>DATI!AW111/1000</f>
        <v>28.479500000000002</v>
      </c>
      <c r="FZ114" s="496">
        <f>DATI!AX111/1000</f>
        <v>3178.74</v>
      </c>
      <c r="GA114" s="496">
        <f>DATI!AY111/1000</f>
        <v>1065.7190000000001</v>
      </c>
      <c r="GB114" s="496">
        <f>DATI!AZ111/1000</f>
        <v>8614.16</v>
      </c>
      <c r="GC114" s="496">
        <f>DATI!BA111/1000</f>
        <v>33.328000000000003</v>
      </c>
      <c r="GD114" s="496">
        <f>DATI!BB111/1000</f>
        <v>40.976999999999997</v>
      </c>
      <c r="GE114" s="496">
        <f>DATI!BC111/1000</f>
        <v>16.411000000000001</v>
      </c>
      <c r="GF114" s="496">
        <f>DATI!BD111/1000</f>
        <v>3896.62</v>
      </c>
      <c r="GG114" s="496">
        <f>DATI!BE111/1000</f>
        <v>47.74</v>
      </c>
      <c r="GH114" s="496">
        <f>DATI!BF111/1000</f>
        <v>1158.6790000000001</v>
      </c>
      <c r="GI114" s="496">
        <f>DATI!BG111/1000</f>
        <v>0.127</v>
      </c>
      <c r="GJ114" s="496">
        <f>DATI!BH111/1000</f>
        <v>514.952</v>
      </c>
      <c r="GK114" s="496">
        <f>DATI!BI111/1000</f>
        <v>39.441000000000003</v>
      </c>
      <c r="GL114" s="496">
        <f>DATI!BJ111/1000</f>
        <v>15098.37</v>
      </c>
      <c r="GM114" s="496">
        <f>DATI!BK111/1000</f>
        <v>10963.04</v>
      </c>
      <c r="GN114" s="1066">
        <f>DATI!BL111/1000</f>
        <v>199.196</v>
      </c>
      <c r="GO114" s="1067"/>
      <c r="GP114" s="497">
        <f>DATI!BN111/1000</f>
        <v>1817.944</v>
      </c>
      <c r="GQ114" s="495"/>
      <c r="GR114" s="496"/>
      <c r="GS114" s="496"/>
      <c r="GT114" s="496"/>
      <c r="GU114" s="496"/>
      <c r="GV114" s="1066"/>
      <c r="GW114" s="1067"/>
      <c r="GX114" s="497"/>
      <c r="GY114" s="498">
        <f t="shared" si="1913"/>
        <v>9.7960215925838715E-2</v>
      </c>
      <c r="GZ114" s="499">
        <f t="shared" si="1914"/>
        <v>1.1326034063260342</v>
      </c>
      <c r="HA114" s="499">
        <f t="shared" si="1915"/>
        <v>7.2992700729927001E-2</v>
      </c>
      <c r="HB114" s="499">
        <f t="shared" si="1916"/>
        <v>44.341147127820072</v>
      </c>
      <c r="HC114" s="499">
        <f t="shared" si="1917"/>
        <v>0.12418133933321124</v>
      </c>
      <c r="HD114" s="499">
        <f t="shared" si="1918"/>
        <v>13.860502838605028</v>
      </c>
      <c r="HE114" s="499">
        <f t="shared" si="1919"/>
        <v>4.6469359635123704</v>
      </c>
      <c r="HF114" s="499">
        <f t="shared" si="1920"/>
        <v>37.560979863781839</v>
      </c>
      <c r="HG114" s="499">
        <f t="shared" si="1921"/>
        <v>0.14532262424892517</v>
      </c>
      <c r="HH114" s="499">
        <f t="shared" si="1922"/>
        <v>0.17867514323836434</v>
      </c>
      <c r="HI114" s="499">
        <f t="shared" si="1923"/>
        <v>7.1558136898377062E-2</v>
      </c>
      <c r="HJ114" s="499">
        <f t="shared" si="1924"/>
        <v>16.990729839799773</v>
      </c>
      <c r="HK114" s="499">
        <f t="shared" si="1925"/>
        <v>0.20816436874831035</v>
      </c>
      <c r="HL114" s="499">
        <f t="shared" si="1926"/>
        <v>5.052276552512013</v>
      </c>
      <c r="HM114" s="499">
        <f t="shared" si="1927"/>
        <v>5.5376780123660271E-4</v>
      </c>
      <c r="HN114" s="499">
        <f t="shared" si="1928"/>
        <v>2.2453845415936304</v>
      </c>
      <c r="HO114" s="499">
        <f t="shared" si="1929"/>
        <v>0.17197760510687282</v>
      </c>
      <c r="HP114" s="499">
        <f t="shared" si="1930"/>
        <v>65.834576040603821</v>
      </c>
      <c r="HQ114" s="499">
        <f t="shared" si="1931"/>
        <v>47.802980753298627</v>
      </c>
      <c r="HR114" s="1068">
        <f t="shared" si="1932"/>
        <v>0.86856953492225453</v>
      </c>
      <c r="HS114" s="1069"/>
      <c r="HT114" s="500">
        <f t="shared" si="1933"/>
        <v>7.9269200917423195</v>
      </c>
      <c r="HU114" s="526">
        <f t="shared" si="1972"/>
        <v>34477.58843637033</v>
      </c>
      <c r="HV114" s="527">
        <f t="shared" si="1973"/>
        <v>27292.346520000014</v>
      </c>
      <c r="HW114" s="528">
        <f t="shared" si="2003"/>
        <v>0</v>
      </c>
      <c r="HX114" s="529">
        <f>DATI!CQ111</f>
        <v>0</v>
      </c>
      <c r="HY114" s="529">
        <f>DATI!CT111</f>
        <v>0</v>
      </c>
      <c r="HZ114" s="530">
        <f t="shared" si="1934"/>
        <v>0</v>
      </c>
      <c r="IA114" s="530">
        <f t="shared" si="1738"/>
        <v>0</v>
      </c>
      <c r="IB114" s="501">
        <f t="shared" si="1739"/>
        <v>0</v>
      </c>
      <c r="IC114" s="529">
        <f>DATI!CV111</f>
        <v>11150.787721634611</v>
      </c>
      <c r="ID114" s="531">
        <f t="shared" si="1974"/>
        <v>11150.787721634611</v>
      </c>
      <c r="IE114" s="532">
        <f t="shared" si="1740"/>
        <v>0.11887484901063224</v>
      </c>
      <c r="IF114" s="532">
        <f t="shared" si="1741"/>
        <v>0.32342133621711405</v>
      </c>
      <c r="IG114" s="528">
        <f t="shared" si="2004"/>
        <v>0</v>
      </c>
      <c r="IH114" s="509">
        <f t="shared" si="2016"/>
        <v>0</v>
      </c>
      <c r="II114" s="529">
        <f>DATI!CX111</f>
        <v>0</v>
      </c>
      <c r="IJ114" s="529">
        <f>DATI!DA111</f>
        <v>0</v>
      </c>
      <c r="IK114" s="534">
        <f>DATI!CS111</f>
        <v>33063.538436370327</v>
      </c>
      <c r="IL114" s="513">
        <f t="shared" si="1975"/>
        <v>33063.538436370327</v>
      </c>
      <c r="IM114" s="513">
        <f t="shared" si="1976"/>
        <v>7185.2419163703344</v>
      </c>
      <c r="IN114" s="501">
        <f t="shared" si="1743"/>
        <v>0.35247941558021079</v>
      </c>
      <c r="IO114" s="501">
        <f t="shared" si="1744"/>
        <v>0.95898640061181528</v>
      </c>
      <c r="IP114" s="528">
        <f t="shared" si="1977"/>
        <v>25878.296520000014</v>
      </c>
      <c r="IQ114" s="509">
        <f t="shared" si="2017"/>
        <v>0.26711878397215033</v>
      </c>
      <c r="IR114" s="529">
        <f>DATI!CZ111</f>
        <v>25878.296520000014</v>
      </c>
      <c r="IS114" s="513">
        <f t="shared" si="2005"/>
        <v>1414.0500000000002</v>
      </c>
      <c r="IT114" s="534">
        <f>DATI!CR111</f>
        <v>1414.0500000000002</v>
      </c>
      <c r="IU114" s="536">
        <f>DATI!CU111</f>
        <v>0</v>
      </c>
      <c r="IV114" s="501">
        <f t="shared" si="1938"/>
        <v>-0.7878203589220335</v>
      </c>
      <c r="IW114" s="509">
        <f t="shared" si="1747"/>
        <v>1.5074717987622423E-2</v>
      </c>
      <c r="IX114" s="501">
        <f t="shared" si="1748"/>
        <v>4.1013599388184649E-2</v>
      </c>
      <c r="IY114" s="534">
        <f>DATI!CW111</f>
        <v>14727.508798365383</v>
      </c>
      <c r="IZ114" s="537">
        <f t="shared" si="1978"/>
        <v>16141.558798365382</v>
      </c>
      <c r="JA114" s="538">
        <f t="shared" si="1749"/>
        <v>0.17207980394327185</v>
      </c>
      <c r="JB114" s="538">
        <f t="shared" si="1750"/>
        <v>0.46817540119301643</v>
      </c>
      <c r="JC114" s="539">
        <f t="shared" si="2006"/>
        <v>1414.05</v>
      </c>
      <c r="JD114" s="509">
        <f t="shared" si="2018"/>
        <v>1.4595988425432067E-2</v>
      </c>
      <c r="JE114" s="529">
        <f>DATI!CY111</f>
        <v>1414.05</v>
      </c>
      <c r="JF114" s="529">
        <f>DATI!DB111</f>
        <v>0</v>
      </c>
      <c r="JG114" s="505">
        <f t="shared" si="1753"/>
        <v>58251.573925046672</v>
      </c>
      <c r="JH114" s="485">
        <f t="shared" si="1438"/>
        <v>253.99878748853951</v>
      </c>
      <c r="JI114" s="508">
        <f t="shared" si="1754"/>
        <v>0.62100070666187068</v>
      </c>
      <c r="JJ114" s="522" t="str">
        <f>DATI!CN111</f>
        <v>7/8</v>
      </c>
      <c r="JK114" s="523">
        <f>DATI!CO111/DATI!CP111</f>
        <v>0.97286908996350197</v>
      </c>
      <c r="JL114" s="540">
        <f t="shared" si="1833"/>
        <v>6.4209308796407655E-2</v>
      </c>
      <c r="JM114" s="541">
        <f t="shared" si="1941"/>
        <v>8.0619897121643122E-2</v>
      </c>
      <c r="JN114" s="542">
        <f t="shared" si="1756"/>
        <v>59665.623925046675</v>
      </c>
      <c r="JO114" s="513">
        <f t="shared" si="1757"/>
        <v>74393.132723412054</v>
      </c>
      <c r="JP114" s="508">
        <f t="shared" si="1758"/>
        <v>0.63607542464949318</v>
      </c>
      <c r="JQ114" s="509">
        <f t="shared" si="1942"/>
        <v>-8.5634000465909521E-3</v>
      </c>
      <c r="JR114" s="543">
        <f t="shared" si="1760"/>
        <v>0.79308051060514262</v>
      </c>
      <c r="JS114" s="504">
        <f t="shared" si="1943"/>
        <v>-6.5709468521437997E-2</v>
      </c>
      <c r="JT114" s="495">
        <f>DATI!BW111</f>
        <v>9681.6727629929774</v>
      </c>
      <c r="JU114" s="496">
        <f>DATI!BX111</f>
        <v>7658.4031214611532</v>
      </c>
      <c r="JV114" s="496">
        <f>DATI!BY111</f>
        <v>4905.1521777572852</v>
      </c>
      <c r="JW114" s="496">
        <f>DATI!BZ111</f>
        <v>15098.37</v>
      </c>
      <c r="JX114" s="496">
        <f>DATI!CA111</f>
        <v>10963.04</v>
      </c>
      <c r="JY114" s="496">
        <f>DATI!CB111</f>
        <v>3019.8029621064661</v>
      </c>
      <c r="JZ114" s="496">
        <f>DATI!CC111</f>
        <v>1319.8411962190196</v>
      </c>
      <c r="KA114" s="496">
        <f>DATI!CD111</f>
        <v>75.905017132280634</v>
      </c>
      <c r="KB114" s="496">
        <f>DATI!CE111</f>
        <v>1042.8110723749398</v>
      </c>
      <c r="KC114" s="496">
        <f>DATI!CF111</f>
        <v>0</v>
      </c>
      <c r="KD114" s="496">
        <f>DATI!CG111</f>
        <v>244.21350000000001</v>
      </c>
      <c r="KE114" s="496">
        <f>DATI!CH111</f>
        <v>22.016680428504944</v>
      </c>
      <c r="KF114" s="496">
        <f>DATI!CI111</f>
        <v>40.157460781574251</v>
      </c>
      <c r="KG114" s="496">
        <f>DATI!CJ111</f>
        <v>32.661440635681153</v>
      </c>
      <c r="KH114" s="496">
        <f>DATI!CK111</f>
        <v>463.45678772258759</v>
      </c>
      <c r="KI114" s="496">
        <f>DATI!CL111</f>
        <v>361.41547488953915</v>
      </c>
      <c r="KJ114" s="544">
        <f t="shared" si="1439"/>
        <v>42.215737309093903</v>
      </c>
      <c r="KK114" s="545">
        <f t="shared" si="1945"/>
        <v>4.2320033602316634E-2</v>
      </c>
      <c r="KL114" s="546">
        <f t="shared" si="1440"/>
        <v>33.393520138228958</v>
      </c>
      <c r="KM114" s="545">
        <f t="shared" si="1946"/>
        <v>-9.085369334898527E-2</v>
      </c>
      <c r="KN114" s="546">
        <f t="shared" si="1441"/>
        <v>21.388309733917996</v>
      </c>
      <c r="KO114" s="545">
        <f t="shared" si="1947"/>
        <v>0.48356196969453014</v>
      </c>
      <c r="KP114" s="546">
        <f t="shared" si="1442"/>
        <v>65.834576040603821</v>
      </c>
      <c r="KQ114" s="545">
        <f t="shared" si="1948"/>
        <v>0.11155161387729869</v>
      </c>
      <c r="KR114" s="546">
        <f t="shared" si="1443"/>
        <v>47.802980753298627</v>
      </c>
      <c r="KS114" s="545">
        <f t="shared" si="1949"/>
        <v>-3.7983179652188587E-2</v>
      </c>
      <c r="KT114" s="546">
        <f t="shared" si="1444"/>
        <v>13.167477531444707</v>
      </c>
      <c r="KU114" s="545">
        <f t="shared" si="1950"/>
        <v>0.20380100722233152</v>
      </c>
      <c r="KV114" s="546">
        <f t="shared" si="1445"/>
        <v>5.7550043874936536</v>
      </c>
      <c r="KW114" s="545">
        <f t="shared" si="1951"/>
        <v>-0.10331328796805941</v>
      </c>
      <c r="KX114" s="546">
        <f t="shared" si="1446"/>
        <v>0.33097444441078505</v>
      </c>
      <c r="KY114" s="545">
        <f t="shared" si="1952"/>
        <v>-3.8420499506788955E-2</v>
      </c>
      <c r="KZ114" s="546">
        <f t="shared" si="1447"/>
        <v>4.5470487768051511</v>
      </c>
      <c r="LA114" s="545">
        <f t="shared" si="1953"/>
        <v>1.4868455228008592E-2</v>
      </c>
      <c r="LB114" s="547" t="s">
        <v>177</v>
      </c>
      <c r="LC114" s="548" t="s">
        <v>177</v>
      </c>
      <c r="LD114" s="546">
        <f t="shared" si="1448"/>
        <v>1.0648627789550793</v>
      </c>
      <c r="LE114" s="545">
        <f t="shared" si="1954"/>
        <v>-1.3653518892009307E-2</v>
      </c>
      <c r="LF114" s="546">
        <f t="shared" si="1449"/>
        <v>9.6001013475764785E-2</v>
      </c>
      <c r="LG114" s="545">
        <f t="shared" si="1955"/>
        <v>0.18649210792431431</v>
      </c>
      <c r="LH114" s="546">
        <f t="shared" si="1450"/>
        <v>0.17510164378155496</v>
      </c>
      <c r="LI114" s="545">
        <f t="shared" si="1956"/>
        <v>0.22791925695712892</v>
      </c>
      <c r="LJ114" s="546">
        <f t="shared" si="1451"/>
        <v>0.14241617453575575</v>
      </c>
      <c r="LK114" s="545">
        <f t="shared" si="1957"/>
        <v>6.8897056646959595E-2</v>
      </c>
      <c r="LL114" s="546">
        <f t="shared" si="1452"/>
        <v>2.0208460339001282</v>
      </c>
      <c r="LM114" s="545">
        <f t="shared" si="1958"/>
        <v>0.22000242484675273</v>
      </c>
      <c r="LN114" s="546">
        <f t="shared" si="1453"/>
        <v>1.5759075028540372</v>
      </c>
      <c r="LO114" s="549">
        <f t="shared" si="1959"/>
        <v>0.68933495236994291</v>
      </c>
      <c r="LP114" s="550">
        <f t="shared" si="1778"/>
        <v>0.10321310176483456</v>
      </c>
      <c r="LQ114" s="551">
        <f t="shared" si="1779"/>
        <v>8.1643695266471583E-2</v>
      </c>
      <c r="LR114" s="551">
        <f t="shared" si="1780"/>
        <v>5.2292200251803714E-2</v>
      </c>
      <c r="LS114" s="551">
        <f t="shared" si="1781"/>
        <v>0.16095871420584756</v>
      </c>
      <c r="LT114" s="551">
        <f t="shared" si="1782"/>
        <v>0.11687333282912495</v>
      </c>
      <c r="LU114" s="551">
        <f t="shared" si="1783"/>
        <v>3.2193117663407808E-2</v>
      </c>
      <c r="LV114" s="551">
        <f t="shared" si="1784"/>
        <v>1.4070389181038824E-2</v>
      </c>
      <c r="LW114" s="551">
        <f t="shared" si="1785"/>
        <v>8.0919820877251784E-4</v>
      </c>
      <c r="LX114" s="552">
        <f t="shared" si="1786"/>
        <v>1.111706292593779E-2</v>
      </c>
      <c r="LY114" s="553" t="s">
        <v>177</v>
      </c>
      <c r="LZ114" s="552">
        <f t="shared" si="1787"/>
        <v>2.6034791140838219E-3</v>
      </c>
      <c r="MA114" s="552">
        <f t="shared" si="1788"/>
        <v>2.3471252677296985E-4</v>
      </c>
      <c r="MB114" s="552">
        <f t="shared" si="1789"/>
        <v>4.2810536853805686E-4</v>
      </c>
      <c r="MC114" s="552">
        <f t="shared" si="1790"/>
        <v>3.4819278430915776E-4</v>
      </c>
      <c r="MD114" s="552">
        <f t="shared" si="1791"/>
        <v>4.9407590780859217E-3</v>
      </c>
      <c r="ME114" s="552">
        <f t="shared" si="1792"/>
        <v>3.852930490663297E-3</v>
      </c>
      <c r="MF114" s="550">
        <f t="shared" si="1793"/>
        <v>0.16931332779714328</v>
      </c>
      <c r="MG114" s="551">
        <f t="shared" si="1794"/>
        <v>0.13393033929663278</v>
      </c>
      <c r="MH114" s="551">
        <f t="shared" si="1795"/>
        <v>8.5781420101493769E-2</v>
      </c>
      <c r="MI114" s="551">
        <f t="shared" si="1796"/>
        <v>0.26404066028588707</v>
      </c>
      <c r="MJ114" s="551">
        <f t="shared" si="1797"/>
        <v>0.19172190907631695</v>
      </c>
      <c r="MK114" s="551">
        <f t="shared" si="1798"/>
        <v>5.2810387349619126E-2</v>
      </c>
      <c r="ML114" s="551">
        <f t="shared" si="1799"/>
        <v>2.3081414809822846E-2</v>
      </c>
      <c r="MM114" s="551">
        <f t="shared" si="1800"/>
        <v>1.3274287782468535E-3</v>
      </c>
      <c r="MN114" s="552">
        <f t="shared" si="1801"/>
        <v>1.823670529357229E-2</v>
      </c>
      <c r="MO114" s="553" t="s">
        <v>177</v>
      </c>
      <c r="MP114" s="552">
        <f t="shared" si="1802"/>
        <v>4.2708116035524019E-3</v>
      </c>
      <c r="MQ114" s="552">
        <f t="shared" si="1803"/>
        <v>3.8502824064093094E-4</v>
      </c>
      <c r="MR114" s="552">
        <f t="shared" si="1804"/>
        <v>7.0227464687721121E-4</v>
      </c>
      <c r="MS114" s="552">
        <f t="shared" si="1805"/>
        <v>5.7118406499069465E-4</v>
      </c>
      <c r="MT114" s="552">
        <f t="shared" si="1806"/>
        <v>8.1049435299471537E-3</v>
      </c>
      <c r="MU114" s="552">
        <f t="shared" si="1807"/>
        <v>6.3204425793891225E-3</v>
      </c>
      <c r="MV114" s="1070"/>
      <c r="MW114" s="485"/>
      <c r="MX114" s="543"/>
      <c r="MY114" s="1469"/>
      <c r="MZ114" s="502"/>
      <c r="NA114" s="1470"/>
      <c r="NB114" s="1071"/>
      <c r="NC114" s="534"/>
      <c r="ND114" s="508"/>
      <c r="NE114" s="557"/>
    </row>
    <row r="115" spans="1:369" ht="8.25" customHeight="1" outlineLevel="1" x14ac:dyDescent="0.2">
      <c r="A115" s="558" t="s">
        <v>184</v>
      </c>
      <c r="B115" s="559">
        <f>DATI!D112</f>
        <v>69</v>
      </c>
      <c r="C115" s="1516">
        <f>DATI!F112/DATI!E112</f>
        <v>1</v>
      </c>
      <c r="D115" s="560">
        <f>DATI!G112</f>
        <v>412610</v>
      </c>
      <c r="E115" s="561">
        <f t="shared" si="1979"/>
        <v>4.1182070443787439E-2</v>
      </c>
      <c r="F115" s="1035">
        <f t="shared" si="1863"/>
        <v>-6.248970615305618E-4</v>
      </c>
      <c r="G115" s="563">
        <f>DATI!H112</f>
        <v>213787.34909999999</v>
      </c>
      <c r="H115" s="564">
        <f t="shared" si="2007"/>
        <v>585.71876465753428</v>
      </c>
      <c r="I115" s="565">
        <f t="shared" si="2008"/>
        <v>518.13419233658897</v>
      </c>
      <c r="J115" s="566">
        <f t="shared" si="1960"/>
        <v>1.4195457324290108</v>
      </c>
      <c r="K115" s="566"/>
      <c r="L115" s="566"/>
      <c r="M115" s="567">
        <f t="shared" si="1865"/>
        <v>4.4908582502668257E-2</v>
      </c>
      <c r="N115" s="568">
        <f>DATI!I112</f>
        <v>27073.61</v>
      </c>
      <c r="O115" s="568"/>
      <c r="P115" s="568">
        <f>DATI!J112</f>
        <v>7581.76</v>
      </c>
      <c r="Q115" s="564">
        <f>DATI!K112</f>
        <v>7517.66</v>
      </c>
      <c r="R115" s="564">
        <f>DATI!L112</f>
        <v>64.099999999999994</v>
      </c>
      <c r="S115" s="564">
        <f t="shared" si="1961"/>
        <v>3.694822225952521E-13</v>
      </c>
      <c r="T115" s="568">
        <f>DATI!M112</f>
        <v>3415.59</v>
      </c>
      <c r="U115" s="564">
        <f>DATI!N112</f>
        <v>1401.94</v>
      </c>
      <c r="V115" s="564">
        <f>DATI!O112</f>
        <v>2013.65</v>
      </c>
      <c r="W115" s="569">
        <f t="shared" si="1962"/>
        <v>0</v>
      </c>
      <c r="X115" s="570">
        <f>DATI!P112</f>
        <v>166623.47209999998</v>
      </c>
      <c r="Y115" s="564">
        <f>DATI!Q112</f>
        <v>8017.7</v>
      </c>
      <c r="Z115" s="568">
        <f>DATI!R112</f>
        <v>4595.317</v>
      </c>
      <c r="AA115" s="568">
        <f>DATI!U112</f>
        <v>4497.6000000000004</v>
      </c>
      <c r="AB115" s="568">
        <f>DATI!V112</f>
        <v>0</v>
      </c>
      <c r="AC115" s="568">
        <f>DATI!W112</f>
        <v>184635.98910000001</v>
      </c>
      <c r="AD115" s="565">
        <f t="shared" si="2009"/>
        <v>447.48306899978184</v>
      </c>
      <c r="AE115" s="566"/>
      <c r="AF115" s="566"/>
      <c r="AG115" s="571">
        <f t="shared" si="2010"/>
        <v>0.86364319440452808</v>
      </c>
      <c r="AH115" s="572">
        <f t="shared" si="1963"/>
        <v>29151.360000000001</v>
      </c>
      <c r="AI115" s="564">
        <f t="shared" si="1815"/>
        <v>79.866739726027404</v>
      </c>
      <c r="AJ115" s="565">
        <f t="shared" si="2011"/>
        <v>70.65112333680716</v>
      </c>
      <c r="AK115" s="566">
        <f t="shared" si="2012"/>
        <v>0.19356472147070455</v>
      </c>
      <c r="AL115" s="566"/>
      <c r="AM115" s="566"/>
      <c r="AN115" s="576"/>
      <c r="AO115" s="577"/>
      <c r="AP115" s="577"/>
      <c r="AQ115" s="577"/>
      <c r="AR115" s="577"/>
      <c r="AS115" s="577"/>
      <c r="AT115" s="577"/>
      <c r="AU115" s="1072"/>
      <c r="AV115" s="1072"/>
      <c r="AW115" s="577"/>
      <c r="AX115" s="1072"/>
      <c r="AY115" s="1072"/>
      <c r="AZ115" s="1072"/>
      <c r="BA115" s="1072"/>
      <c r="BB115" s="576">
        <f>DATI!DE112/1000</f>
        <v>34.866</v>
      </c>
      <c r="BC115" s="577">
        <f>DATI!DF112/1000</f>
        <v>0</v>
      </c>
      <c r="BD115" s="574">
        <f>DATI!DG112/1000</f>
        <v>0</v>
      </c>
      <c r="BE115" s="577">
        <f>DATI!DH112/1000</f>
        <v>26549.094000000001</v>
      </c>
      <c r="BF115" s="577">
        <f>DATI!DI112/1000</f>
        <v>53.206000000000003</v>
      </c>
      <c r="BG115" s="577">
        <f>DATI!DJ112/1000</f>
        <v>7262.7529999999997</v>
      </c>
      <c r="BH115" s="577">
        <f>DATI!DK112/1000</f>
        <v>2239</v>
      </c>
      <c r="BI115" s="577">
        <f>DATI!DL112/1000</f>
        <v>19013.845000000001</v>
      </c>
      <c r="BJ115" s="577">
        <f>DATI!DM112/1000</f>
        <v>126.503</v>
      </c>
      <c r="BK115" s="577">
        <f>DATI!DN112/1000</f>
        <v>28.475000000000001</v>
      </c>
      <c r="BL115" s="577">
        <f>DATI!DO112/1000</f>
        <v>41.652000000000001</v>
      </c>
      <c r="BM115" s="577">
        <f>DATI!DP112/1000</f>
        <v>14501.823</v>
      </c>
      <c r="BN115" s="577">
        <f>DATI!DQ112/1000</f>
        <v>132.27000000000001</v>
      </c>
      <c r="BO115" s="577">
        <f>DATI!DR112/1000</f>
        <v>1988.0681000000002</v>
      </c>
      <c r="BP115" s="577">
        <f>DATI!DS112/1000</f>
        <v>1471.7860000000001</v>
      </c>
      <c r="BQ115" s="577">
        <f>DATI!DT112/1000</f>
        <v>16.814</v>
      </c>
      <c r="BR115" s="577">
        <f>DATI!DU112/1000</f>
        <v>41552.910000000003</v>
      </c>
      <c r="BS115" s="577">
        <f>DATI!DV112/1000</f>
        <v>50475.67</v>
      </c>
      <c r="BT115" s="1073">
        <f>DATI!DW112/1000</f>
        <v>9.3249999999999993</v>
      </c>
      <c r="BU115" s="1074">
        <f>DATI!DX112/1000</f>
        <v>197.43199999999999</v>
      </c>
      <c r="BV115" s="578">
        <f>DATI!DY112/1000</f>
        <v>927.98</v>
      </c>
      <c r="BW115" s="576">
        <f>DATI!DZ112/1000</f>
        <v>0</v>
      </c>
      <c r="BX115" s="577"/>
      <c r="BY115" s="577">
        <f>DATI!EB112/1000</f>
        <v>0</v>
      </c>
      <c r="BZ115" s="577"/>
      <c r="CA115" s="577"/>
      <c r="CB115" s="1073"/>
      <c r="CC115" s="1074"/>
      <c r="CD115" s="578"/>
      <c r="CE115" s="579">
        <f t="shared" si="1871"/>
        <v>8.4501102736240036E-2</v>
      </c>
      <c r="CF115" s="580">
        <f t="shared" si="1872"/>
        <v>0</v>
      </c>
      <c r="CG115" s="580">
        <f t="shared" si="1873"/>
        <v>0</v>
      </c>
      <c r="CH115" s="580">
        <f t="shared" si="1874"/>
        <v>64.344281524926686</v>
      </c>
      <c r="CI115" s="580">
        <f t="shared" si="1875"/>
        <v>0.12894985579603016</v>
      </c>
      <c r="CJ115" s="580">
        <f t="shared" si="1876"/>
        <v>17.601980078039794</v>
      </c>
      <c r="CK115" s="580">
        <f t="shared" si="1877"/>
        <v>5.4264317394149435</v>
      </c>
      <c r="CL115" s="580">
        <f t="shared" si="1878"/>
        <v>46.081881195317614</v>
      </c>
      <c r="CM115" s="580">
        <f t="shared" si="1879"/>
        <v>0.30659218147887835</v>
      </c>
      <c r="CN115" s="580">
        <f t="shared" si="1880"/>
        <v>6.9011899857007827E-2</v>
      </c>
      <c r="CO115" s="580">
        <f t="shared" si="1881"/>
        <v>0.10094762608758877</v>
      </c>
      <c r="CP115" s="580">
        <f t="shared" si="1882"/>
        <v>35.146562128886842</v>
      </c>
      <c r="CQ115" s="580">
        <f t="shared" si="1883"/>
        <v>0.32056906037177962</v>
      </c>
      <c r="CR115" s="580">
        <f t="shared" si="1884"/>
        <v>4.8182741571944456</v>
      </c>
      <c r="CS115" s="580">
        <f t="shared" si="1885"/>
        <v>3.5670148566442887</v>
      </c>
      <c r="CT115" s="580">
        <f t="shared" si="1886"/>
        <v>4.07503453624488E-2</v>
      </c>
      <c r="CU115" s="580">
        <f t="shared" si="1887"/>
        <v>100.70747194687478</v>
      </c>
      <c r="CV115" s="580">
        <f t="shared" si="1888"/>
        <v>122.33263856910884</v>
      </c>
      <c r="CW115" s="1075">
        <f t="shared" si="1889"/>
        <v>2.2600033930345848E-2</v>
      </c>
      <c r="CX115" s="1076">
        <f t="shared" si="1890"/>
        <v>0.47849543152129131</v>
      </c>
      <c r="CY115" s="581">
        <f t="shared" si="1891"/>
        <v>2.2490487385182134</v>
      </c>
      <c r="CZ115" s="563">
        <f>DATI!AA112</f>
        <v>205037.24309999999</v>
      </c>
      <c r="DA115" s="564">
        <f t="shared" si="1892"/>
        <v>561.74587150684931</v>
      </c>
      <c r="DB115" s="565">
        <f t="shared" si="1425"/>
        <v>496.92746928091901</v>
      </c>
      <c r="DC115" s="566">
        <f t="shared" si="1893"/>
        <v>1.3614451213175864</v>
      </c>
      <c r="DD115" s="582">
        <f t="shared" si="1980"/>
        <v>2.3751389536886932E-2</v>
      </c>
      <c r="DE115" s="583">
        <f t="shared" si="1894"/>
        <v>2.4391528793086547E-2</v>
      </c>
      <c r="DF115" s="564">
        <f t="shared" si="1981"/>
        <v>4756.9355999999971</v>
      </c>
      <c r="DG115" s="584">
        <f t="shared" si="1982"/>
        <v>11.832214865464209</v>
      </c>
      <c r="DH115" s="585">
        <f t="shared" si="1983"/>
        <v>4.4296280866673962E-2</v>
      </c>
      <c r="DI115" s="586">
        <f>DATI!AB112+DATI!AG112</f>
        <v>167785.3554971714</v>
      </c>
      <c r="DJ115" s="564">
        <f t="shared" si="1964"/>
        <v>459.68590547170248</v>
      </c>
      <c r="DK115" s="587">
        <f t="shared" si="1426"/>
        <v>406.64393857921863</v>
      </c>
      <c r="DL115" s="588">
        <f t="shared" si="1427"/>
        <v>1.1140929824088182</v>
      </c>
      <c r="DM115" s="589">
        <f t="shared" si="1984"/>
        <v>0.81831648221752451</v>
      </c>
      <c r="DN115" s="590">
        <f t="shared" si="1985"/>
        <v>2.7268040150281985E-2</v>
      </c>
      <c r="DO115" s="590">
        <f t="shared" si="1986"/>
        <v>2.0999999999999908E-2</v>
      </c>
      <c r="DP115" s="590">
        <f t="shared" si="1987"/>
        <v>5.1667083530685762E-2</v>
      </c>
      <c r="DQ115" s="590">
        <f t="shared" si="1988"/>
        <v>5.2324678129825046E-2</v>
      </c>
      <c r="DR115" s="591">
        <f t="shared" si="1989"/>
        <v>8243.0838745988149</v>
      </c>
      <c r="DS115" s="591">
        <f t="shared" si="1990"/>
        <v>20.219532661170717</v>
      </c>
      <c r="DT115" s="592">
        <f t="shared" si="1965"/>
        <v>5.960458756681794E-2</v>
      </c>
      <c r="DU115" s="593" t="str">
        <f>DATI!AI112</f>
        <v>9/10</v>
      </c>
      <c r="DV115" s="592">
        <f>DATI!AJ112/DATI!AK112</f>
        <v>0.99575616228935449</v>
      </c>
      <c r="DW115" s="594">
        <f>DATI!AB112</f>
        <v>166868.67309999999</v>
      </c>
      <c r="DX115" s="564">
        <f t="shared" si="1895"/>
        <v>457.17444684931502</v>
      </c>
      <c r="DY115" s="595">
        <f t="shared" si="2013"/>
        <v>404.42227066721603</v>
      </c>
      <c r="DZ115" s="566">
        <f t="shared" si="2014"/>
        <v>1.108006221006071</v>
      </c>
      <c r="EA115" s="589">
        <f t="shared" si="1991"/>
        <v>0.81384567299617572</v>
      </c>
      <c r="EB115" s="585">
        <f t="shared" si="1992"/>
        <v>2.6641150186304738E-2</v>
      </c>
      <c r="EC115" s="596">
        <f t="shared" si="1993"/>
        <v>37251.887602828589</v>
      </c>
      <c r="ED115" s="597">
        <f t="shared" si="1896"/>
        <v>102.05996603514681</v>
      </c>
      <c r="EE115" s="598">
        <f t="shared" si="1430"/>
        <v>90.283530701700371</v>
      </c>
      <c r="EF115" s="599">
        <f t="shared" si="1431"/>
        <v>0.24735213890876814</v>
      </c>
      <c r="EG115" s="600">
        <f t="shared" si="1897"/>
        <v>-8.557477550189066E-2</v>
      </c>
      <c r="EH115" s="600">
        <f t="shared" si="1898"/>
        <v>-8.5002996563133676E-2</v>
      </c>
      <c r="EI115" s="582">
        <f t="shared" si="1899"/>
        <v>0.18168351778247543</v>
      </c>
      <c r="EJ115" s="601">
        <f t="shared" si="1900"/>
        <v>-3486.1482745988178</v>
      </c>
      <c r="EK115" s="601">
        <f t="shared" si="1901"/>
        <v>-8.387317795706565</v>
      </c>
      <c r="EL115" s="563">
        <f>DATI!AD112</f>
        <v>27073.61</v>
      </c>
      <c r="EM115" s="564">
        <f t="shared" si="1902"/>
        <v>74.174273972602748</v>
      </c>
      <c r="EN115" s="595">
        <f t="shared" si="1432"/>
        <v>65.615496473667633</v>
      </c>
      <c r="EO115" s="566">
        <f t="shared" si="1903"/>
        <v>0.17976848348950036</v>
      </c>
      <c r="EP115" s="582">
        <f t="shared" si="1994"/>
        <v>-0.10234230892329488</v>
      </c>
      <c r="EQ115" s="583">
        <f t="shared" si="1995"/>
        <v>-0.10178101451865661</v>
      </c>
      <c r="ER115" s="582">
        <f t="shared" si="1966"/>
        <v>1.7952119008319618E-2</v>
      </c>
      <c r="ES115" s="564">
        <f t="shared" si="1996"/>
        <v>-3086.6729999999989</v>
      </c>
      <c r="ET115" s="582">
        <f t="shared" si="1904"/>
        <v>0.1320424016177186</v>
      </c>
      <c r="EU115" s="584">
        <f t="shared" si="1997"/>
        <v>-7.435171052030654</v>
      </c>
      <c r="EV115" s="563">
        <f>DATI!AE112</f>
        <v>7679.37</v>
      </c>
      <c r="EW115" s="564">
        <f t="shared" si="1905"/>
        <v>21.039369863013697</v>
      </c>
      <c r="EX115" s="595">
        <f t="shared" si="1433"/>
        <v>18.611691427740482</v>
      </c>
      <c r="EY115" s="566">
        <f t="shared" si="2015"/>
        <v>5.0990935418467075E-2</v>
      </c>
      <c r="EZ115" s="582">
        <f t="shared" si="1998"/>
        <v>3.5572123671479806E-2</v>
      </c>
      <c r="FA115" s="583">
        <f t="shared" si="1999"/>
        <v>3.6219654288545011E-2</v>
      </c>
      <c r="FB115" s="564">
        <f t="shared" si="2000"/>
        <v>263.78799999999956</v>
      </c>
      <c r="FC115" s="584">
        <f t="shared" si="2001"/>
        <v>0.65054646131053318</v>
      </c>
      <c r="FD115" s="564">
        <f>DATI!AG112</f>
        <v>916.68239717140796</v>
      </c>
      <c r="FE115" s="582">
        <f t="shared" si="1906"/>
        <v>4.4708092213487632E-3</v>
      </c>
      <c r="FF115" s="564">
        <f t="shared" si="2002"/>
        <v>6762.6876028285915</v>
      </c>
      <c r="FG115" s="582">
        <f t="shared" si="1967"/>
        <v>1.6390023515737845E-2</v>
      </c>
      <c r="FH115" s="563">
        <f>DATI!AF112</f>
        <v>3415.59</v>
      </c>
      <c r="FI115" s="564">
        <f t="shared" si="1968"/>
        <v>9.3577808219178085</v>
      </c>
      <c r="FJ115" s="590">
        <f t="shared" si="1907"/>
        <v>1.6658388243808768E-2</v>
      </c>
      <c r="FK115" s="590">
        <f t="shared" si="1969"/>
        <v>-0.13242297932653099</v>
      </c>
      <c r="FL115" s="602">
        <f>DATI!AL112</f>
        <v>620.68633278494701</v>
      </c>
      <c r="FM115" s="603" t="str">
        <f>DATI!AM112</f>
        <v>6/7</v>
      </c>
      <c r="FN115" s="604">
        <f>DATI!AN112/DATI!AO112</f>
        <v>0.99685266674278816</v>
      </c>
      <c r="FO115" s="567">
        <f t="shared" si="1970"/>
        <v>0.1817215569740358</v>
      </c>
      <c r="FP115" s="605">
        <f t="shared" si="1908"/>
        <v>3.0271882483429032E-3</v>
      </c>
      <c r="FQ115" s="567">
        <f t="shared" si="1971"/>
        <v>-0.16679341541892739</v>
      </c>
      <c r="FR115" s="563">
        <f>DATI!AP112</f>
        <v>8310.3539999999994</v>
      </c>
      <c r="FS115" s="606">
        <f>DATI!AQ112</f>
        <v>140.64799999999997</v>
      </c>
      <c r="FT115" s="606">
        <f>DATI!AR112</f>
        <v>8136.7149999999974</v>
      </c>
      <c r="FU115" s="576">
        <f>DATI!AS112/1000</f>
        <v>35.622</v>
      </c>
      <c r="FV115" s="577">
        <f>DATI!AT112/1000</f>
        <v>13.225</v>
      </c>
      <c r="FW115" s="577">
        <f>DATI!AU112/1000</f>
        <v>0</v>
      </c>
      <c r="FX115" s="577">
        <f>DATI!AV112/1000</f>
        <v>26665.434000000001</v>
      </c>
      <c r="FY115" s="577">
        <f>DATI!AW112/1000</f>
        <v>53.206000000000003</v>
      </c>
      <c r="FZ115" s="577">
        <f>DATI!AX112/1000</f>
        <v>7262.7529999999997</v>
      </c>
      <c r="GA115" s="577">
        <f>DATI!AY112/1000</f>
        <v>2362.7199999999998</v>
      </c>
      <c r="GB115" s="577">
        <f>DATI!AZ112/1000</f>
        <v>19013.845000000001</v>
      </c>
      <c r="GC115" s="577">
        <f>DATI!BA112/1000</f>
        <v>126.503</v>
      </c>
      <c r="GD115" s="577">
        <f>DATI!BB112/1000</f>
        <v>28.475000000000001</v>
      </c>
      <c r="GE115" s="577">
        <f>DATI!BC112/1000</f>
        <v>41.652000000000001</v>
      </c>
      <c r="GF115" s="577">
        <f>DATI!BD112/1000</f>
        <v>14501.823</v>
      </c>
      <c r="GG115" s="577">
        <f>DATI!BE112/1000</f>
        <v>123.19</v>
      </c>
      <c r="GH115" s="577">
        <f>DATI!BF112/1000</f>
        <v>1988.0681</v>
      </c>
      <c r="GI115" s="577">
        <f>DATI!BG112/1000</f>
        <v>9.9000000000000005E-2</v>
      </c>
      <c r="GJ115" s="577">
        <f>DATI!BH112/1000</f>
        <v>1471.7860000000001</v>
      </c>
      <c r="GK115" s="577">
        <f>DATI!BI112/1000</f>
        <v>16.954999999999998</v>
      </c>
      <c r="GL115" s="577">
        <f>DATI!BJ112/1000</f>
        <v>41552.910000000003</v>
      </c>
      <c r="GM115" s="577">
        <f>DATI!BK112/1000</f>
        <v>50475.67</v>
      </c>
      <c r="GN115" s="1073">
        <f>DATI!BL112/1000</f>
        <v>206.75700000000001</v>
      </c>
      <c r="GO115" s="1074"/>
      <c r="GP115" s="578">
        <f>DATI!BN112/1000</f>
        <v>927.98</v>
      </c>
      <c r="GQ115" s="576"/>
      <c r="GR115" s="577"/>
      <c r="GS115" s="577"/>
      <c r="GT115" s="577"/>
      <c r="GU115" s="577"/>
      <c r="GV115" s="1073"/>
      <c r="GW115" s="1074"/>
      <c r="GX115" s="578"/>
      <c r="GY115" s="579">
        <f t="shared" si="1913"/>
        <v>8.6333341411987105E-2</v>
      </c>
      <c r="GZ115" s="580">
        <f t="shared" si="1914"/>
        <v>3.2052058844914084E-2</v>
      </c>
      <c r="HA115" s="580">
        <f t="shared" si="1915"/>
        <v>0</v>
      </c>
      <c r="HB115" s="580">
        <f t="shared" si="1916"/>
        <v>64.626242698916656</v>
      </c>
      <c r="HC115" s="580">
        <f t="shared" si="1917"/>
        <v>0.12894985579603016</v>
      </c>
      <c r="HD115" s="580">
        <f t="shared" si="1918"/>
        <v>17.601980078039794</v>
      </c>
      <c r="HE115" s="580">
        <f t="shared" si="1919"/>
        <v>5.726279052858632</v>
      </c>
      <c r="HF115" s="580">
        <f t="shared" si="1920"/>
        <v>46.081881195317614</v>
      </c>
      <c r="HG115" s="580">
        <f t="shared" si="1921"/>
        <v>0.30659218147887835</v>
      </c>
      <c r="HH115" s="580">
        <f t="shared" si="1922"/>
        <v>6.9011899857007827E-2</v>
      </c>
      <c r="HI115" s="580">
        <f t="shared" si="1923"/>
        <v>0.10094762608758877</v>
      </c>
      <c r="HJ115" s="580">
        <f t="shared" si="1924"/>
        <v>35.146562128886842</v>
      </c>
      <c r="HK115" s="580">
        <f t="shared" si="1925"/>
        <v>0.29856280749375924</v>
      </c>
      <c r="HL115" s="580">
        <f t="shared" si="1926"/>
        <v>4.8182741571944447</v>
      </c>
      <c r="HM115" s="580">
        <f t="shared" si="1927"/>
        <v>2.3993601706211678E-4</v>
      </c>
      <c r="HN115" s="580">
        <f t="shared" si="1928"/>
        <v>3.5670148566442887</v>
      </c>
      <c r="HO115" s="580">
        <f t="shared" si="1929"/>
        <v>4.1092072417052421E-2</v>
      </c>
      <c r="HP115" s="580">
        <f t="shared" si="1930"/>
        <v>100.70747194687478</v>
      </c>
      <c r="HQ115" s="580">
        <f t="shared" si="1931"/>
        <v>122.33263856910884</v>
      </c>
      <c r="HR115" s="1075">
        <f t="shared" si="1932"/>
        <v>0.50109546545163719</v>
      </c>
      <c r="HS115" s="1076"/>
      <c r="HT115" s="581">
        <f t="shared" si="1933"/>
        <v>2.2490487385182134</v>
      </c>
      <c r="HU115" s="607">
        <f t="shared" si="1972"/>
        <v>37251.887602828589</v>
      </c>
      <c r="HV115" s="608">
        <f t="shared" si="1973"/>
        <v>29151.359999999997</v>
      </c>
      <c r="HW115" s="609">
        <f t="shared" si="2003"/>
        <v>2010.8199999999997</v>
      </c>
      <c r="HX115" s="610">
        <f>DATI!CQ112</f>
        <v>2010.8199999999997</v>
      </c>
      <c r="HY115" s="610">
        <f>DATI!CT112</f>
        <v>0</v>
      </c>
      <c r="HZ115" s="611">
        <f t="shared" si="1934"/>
        <v>-0.2105949137504616</v>
      </c>
      <c r="IA115" s="611">
        <f t="shared" si="1738"/>
        <v>9.8070963577055609E-3</v>
      </c>
      <c r="IB115" s="582">
        <f t="shared" si="1739"/>
        <v>5.397900963942872E-2</v>
      </c>
      <c r="IC115" s="610">
        <f>DATI!CV112</f>
        <v>14813.005010456151</v>
      </c>
      <c r="ID115" s="612">
        <f t="shared" si="1974"/>
        <v>16823.825010456152</v>
      </c>
      <c r="IE115" s="613">
        <f t="shared" si="1740"/>
        <v>8.2052532291662247E-2</v>
      </c>
      <c r="IF115" s="613">
        <f t="shared" si="1741"/>
        <v>0.45162342348468526</v>
      </c>
      <c r="IG115" s="609">
        <f t="shared" si="2004"/>
        <v>2010.8199999999997</v>
      </c>
      <c r="IH115" s="590">
        <f t="shared" si="2016"/>
        <v>9.4057015462567419E-3</v>
      </c>
      <c r="II115" s="610">
        <f>DATI!CX112</f>
        <v>2010.8199999999997</v>
      </c>
      <c r="IJ115" s="610">
        <f>DATI!DA112</f>
        <v>0</v>
      </c>
      <c r="IK115" s="615">
        <f>DATI!CS112</f>
        <v>34950.927602828582</v>
      </c>
      <c r="IL115" s="594">
        <f t="shared" si="1975"/>
        <v>34936.69819131925</v>
      </c>
      <c r="IM115" s="594">
        <f t="shared" si="1976"/>
        <v>9478.7441862688793</v>
      </c>
      <c r="IN115" s="582">
        <f t="shared" si="1743"/>
        <v>0.1703919622752636</v>
      </c>
      <c r="IO115" s="582">
        <f t="shared" si="1744"/>
        <v>0.93785041348257636</v>
      </c>
      <c r="IP115" s="609">
        <f t="shared" si="1977"/>
        <v>26836.170588490662</v>
      </c>
      <c r="IQ115" s="590">
        <f t="shared" si="2017"/>
        <v>0.1255274023531576</v>
      </c>
      <c r="IR115" s="610">
        <f>DATI!CZ112</f>
        <v>26850.399999999998</v>
      </c>
      <c r="IS115" s="594">
        <f t="shared" si="2005"/>
        <v>304.36941150933501</v>
      </c>
      <c r="IT115" s="615">
        <f>DATI!CR112</f>
        <v>290.14</v>
      </c>
      <c r="IU115" s="617">
        <f>DATI!CU112</f>
        <v>14.229411509335041</v>
      </c>
      <c r="IV115" s="582">
        <f t="shared" si="1938"/>
        <v>2.095607452064471</v>
      </c>
      <c r="IW115" s="590">
        <f t="shared" si="1747"/>
        <v>1.4844591495062635E-3</v>
      </c>
      <c r="IX115" s="582">
        <f t="shared" si="1748"/>
        <v>8.1705768779948701E-3</v>
      </c>
      <c r="IY115" s="615">
        <f>DATI!CW112</f>
        <v>10644.948994594219</v>
      </c>
      <c r="IZ115" s="618">
        <f t="shared" si="1978"/>
        <v>10949.318406103554</v>
      </c>
      <c r="JA115" s="619">
        <f t="shared" si="1749"/>
        <v>5.340160763263576E-2</v>
      </c>
      <c r="JB115" s="619">
        <f t="shared" si="1750"/>
        <v>0.29392653931641727</v>
      </c>
      <c r="JC115" s="620">
        <f t="shared" si="2006"/>
        <v>304.36941150933501</v>
      </c>
      <c r="JD115" s="590">
        <f t="shared" si="2018"/>
        <v>1.4237016960576318E-3</v>
      </c>
      <c r="JE115" s="610">
        <f>DATI!CY112</f>
        <v>290.14</v>
      </c>
      <c r="JF115" s="610">
        <f>DATI!DB112</f>
        <v>14.229411509335041</v>
      </c>
      <c r="JG115" s="586">
        <f t="shared" si="1753"/>
        <v>162966.49960062318</v>
      </c>
      <c r="JH115" s="566">
        <f t="shared" si="1438"/>
        <v>394.96497806796538</v>
      </c>
      <c r="JI115" s="589">
        <f t="shared" si="1754"/>
        <v>0.7948141378449074</v>
      </c>
      <c r="JJ115" s="603" t="str">
        <f>DATI!CN112</f>
        <v>5/8</v>
      </c>
      <c r="JK115" s="604">
        <f>DATI!CO112/DATI!CP112</f>
        <v>0.99235583334144151</v>
      </c>
      <c r="JL115" s="621">
        <f t="shared" si="1833"/>
        <v>4.8642630309782352E-2</v>
      </c>
      <c r="JM115" s="622">
        <f t="shared" si="1941"/>
        <v>2.4313755299668442E-2</v>
      </c>
      <c r="JN115" s="623">
        <f t="shared" si="1756"/>
        <v>163270.86901213252</v>
      </c>
      <c r="JO115" s="594">
        <f t="shared" si="1757"/>
        <v>173915.81800672674</v>
      </c>
      <c r="JP115" s="589">
        <f t="shared" si="1758"/>
        <v>0.79629859699441363</v>
      </c>
      <c r="JQ115" s="590">
        <f t="shared" si="1942"/>
        <v>1.9859740291393591E-2</v>
      </c>
      <c r="JR115" s="624">
        <f t="shared" si="1760"/>
        <v>0.84821574547754319</v>
      </c>
      <c r="JS115" s="585">
        <f t="shared" si="1943"/>
        <v>3.9754666614953083E-2</v>
      </c>
      <c r="JT115" s="576">
        <f>DATI!BW112</f>
        <v>25332.161982123256</v>
      </c>
      <c r="JU115" s="577">
        <f>DATI!BX112</f>
        <v>17623.843931147756</v>
      </c>
      <c r="JV115" s="577">
        <f>DATI!BY112</f>
        <v>12762.020420856123</v>
      </c>
      <c r="JW115" s="577">
        <f>DATI!BZ112</f>
        <v>41552.910000000003</v>
      </c>
      <c r="JX115" s="577">
        <f>DATI!CA112</f>
        <v>50475.67</v>
      </c>
      <c r="JY115" s="577">
        <f>DATI!CB112</f>
        <v>6899.6152634212376</v>
      </c>
      <c r="JZ115" s="577">
        <f>DATI!CC112</f>
        <v>3180.5190230287703</v>
      </c>
      <c r="KA115" s="577">
        <f>DATI!CD112</f>
        <v>151.43103601827227</v>
      </c>
      <c r="KB115" s="577">
        <f>DATI!CE112</f>
        <v>1789.2612426007627</v>
      </c>
      <c r="KC115" s="577">
        <f>DATI!CF112</f>
        <v>0</v>
      </c>
      <c r="KD115" s="577">
        <f>DATI!CG112</f>
        <v>301.714</v>
      </c>
      <c r="KE115" s="577">
        <f>DATI!CH112</f>
        <v>34.909560679435728</v>
      </c>
      <c r="KF115" s="577">
        <f>DATI!CI112</f>
        <v>27.905500543117522</v>
      </c>
      <c r="KG115" s="577">
        <f>DATI!CJ112</f>
        <v>123.97294241285324</v>
      </c>
      <c r="KH115" s="577">
        <f>DATI!CK112</f>
        <v>1324.6073649098873</v>
      </c>
      <c r="KI115" s="577">
        <f>DATI!CL112</f>
        <v>150.30260292530059</v>
      </c>
      <c r="KJ115" s="625">
        <f t="shared" si="1439"/>
        <v>61.394929793565971</v>
      </c>
      <c r="KK115" s="626">
        <f t="shared" si="1945"/>
        <v>4.5363572302526411E-2</v>
      </c>
      <c r="KL115" s="627">
        <f t="shared" si="1440"/>
        <v>42.713079981454044</v>
      </c>
      <c r="KM115" s="626">
        <f t="shared" si="1946"/>
        <v>3.2471205367921502E-2</v>
      </c>
      <c r="KN115" s="627">
        <f t="shared" si="1441"/>
        <v>30.929983327733506</v>
      </c>
      <c r="KO115" s="626">
        <f t="shared" si="1947"/>
        <v>2.3360048799810136E-2</v>
      </c>
      <c r="KP115" s="627">
        <f t="shared" si="1442"/>
        <v>100.70747194687478</v>
      </c>
      <c r="KQ115" s="626">
        <f t="shared" si="1948"/>
        <v>6.988981559636992E-2</v>
      </c>
      <c r="KR115" s="627">
        <f t="shared" si="1443"/>
        <v>122.33263856910884</v>
      </c>
      <c r="KS115" s="626">
        <f t="shared" si="1949"/>
        <v>3.5159472089964991E-2</v>
      </c>
      <c r="KT115" s="627">
        <f t="shared" si="1444"/>
        <v>16.721880864305852</v>
      </c>
      <c r="KU115" s="626">
        <f t="shared" si="1950"/>
        <v>0.12142213944546168</v>
      </c>
      <c r="KV115" s="627">
        <f t="shared" si="1445"/>
        <v>7.7082936017759396</v>
      </c>
      <c r="KW115" s="626">
        <f t="shared" si="1951"/>
        <v>0.13540877885316871</v>
      </c>
      <c r="KX115" s="627">
        <f t="shared" si="1446"/>
        <v>0.36700767314963834</v>
      </c>
      <c r="KY115" s="626">
        <f t="shared" si="1952"/>
        <v>0.49688499402316016</v>
      </c>
      <c r="KZ115" s="627">
        <f t="shared" si="1447"/>
        <v>4.3364466265983923</v>
      </c>
      <c r="LA115" s="626">
        <f t="shared" si="1953"/>
        <v>3.1098494791567375E-2</v>
      </c>
      <c r="LB115" s="628" t="s">
        <v>177</v>
      </c>
      <c r="LC115" s="629" t="s">
        <v>177</v>
      </c>
      <c r="LD115" s="627">
        <f t="shared" si="1448"/>
        <v>0.73123288335231817</v>
      </c>
      <c r="LE115" s="626">
        <f t="shared" si="1954"/>
        <v>9.1828744910346857E-2</v>
      </c>
      <c r="LF115" s="627">
        <f t="shared" si="1449"/>
        <v>8.4606676230425171E-2</v>
      </c>
      <c r="LG115" s="626">
        <f t="shared" si="1955"/>
        <v>-0.37887894467241195</v>
      </c>
      <c r="LH115" s="627">
        <f t="shared" si="1450"/>
        <v>6.7631663176165202E-2</v>
      </c>
      <c r="LI115" s="626">
        <f t="shared" si="1956"/>
        <v>-2.6670492434768328E-3</v>
      </c>
      <c r="LJ115" s="627">
        <f t="shared" si="1451"/>
        <v>0.30046034369708258</v>
      </c>
      <c r="LK115" s="626">
        <f t="shared" si="1957"/>
        <v>-0.13297555561233487</v>
      </c>
      <c r="LL115" s="627">
        <f t="shared" si="1452"/>
        <v>3.2103132859355985</v>
      </c>
      <c r="LM115" s="626">
        <f t="shared" si="1958"/>
        <v>7.2163253090465729E-2</v>
      </c>
      <c r="LN115" s="627">
        <f t="shared" si="1453"/>
        <v>0.36427280707035847</v>
      </c>
      <c r="LO115" s="630">
        <f t="shared" si="1959"/>
        <v>-9.1724270316759809E-2</v>
      </c>
      <c r="LP115" s="631">
        <f t="shared" si="1778"/>
        <v>0.1235490762513245</v>
      </c>
      <c r="LQ115" s="632">
        <f t="shared" si="1779"/>
        <v>8.595435475374745E-2</v>
      </c>
      <c r="LR115" s="632">
        <f t="shared" si="1780"/>
        <v>6.2242450336848699E-2</v>
      </c>
      <c r="LS115" s="632">
        <f t="shared" si="1781"/>
        <v>0.20266030391236764</v>
      </c>
      <c r="LT115" s="632">
        <f t="shared" si="1782"/>
        <v>0.24617805641964369</v>
      </c>
      <c r="LU115" s="632">
        <f t="shared" si="1783"/>
        <v>3.3650546403690099E-2</v>
      </c>
      <c r="LV115" s="632">
        <f t="shared" si="1784"/>
        <v>1.5511908836374568E-2</v>
      </c>
      <c r="LW115" s="632">
        <f t="shared" si="1785"/>
        <v>7.3855380480519284E-4</v>
      </c>
      <c r="LX115" s="633">
        <f t="shared" si="1786"/>
        <v>8.7265182439470804E-3</v>
      </c>
      <c r="LY115" s="634" t="s">
        <v>177</v>
      </c>
      <c r="LZ115" s="633">
        <f t="shared" si="1787"/>
        <v>1.4715082754641273E-3</v>
      </c>
      <c r="MA115" s="633">
        <f t="shared" si="1788"/>
        <v>1.7025960821376128E-4</v>
      </c>
      <c r="MB115" s="633">
        <f t="shared" si="1789"/>
        <v>1.3609966716879605E-4</v>
      </c>
      <c r="MC115" s="633">
        <f t="shared" si="1790"/>
        <v>6.0463621407740845E-4</v>
      </c>
      <c r="MD115" s="633">
        <f t="shared" si="1791"/>
        <v>6.4603256700240296E-3</v>
      </c>
      <c r="ME115" s="633">
        <f t="shared" si="1792"/>
        <v>7.3305025298255478E-4</v>
      </c>
      <c r="MF115" s="631">
        <f t="shared" si="1793"/>
        <v>0.15180897355696213</v>
      </c>
      <c r="MG115" s="632">
        <f t="shared" si="1794"/>
        <v>0.10561505406461914</v>
      </c>
      <c r="MH115" s="632">
        <f t="shared" si="1795"/>
        <v>7.6479426508103063E-2</v>
      </c>
      <c r="MI115" s="632">
        <f t="shared" si="1796"/>
        <v>0.24901564342816127</v>
      </c>
      <c r="MJ115" s="632">
        <f t="shared" si="1797"/>
        <v>0.30248739360293986</v>
      </c>
      <c r="MK115" s="632">
        <f t="shared" si="1798"/>
        <v>4.1347576721524483E-2</v>
      </c>
      <c r="ML115" s="632">
        <f t="shared" si="1799"/>
        <v>1.9060012667103606E-2</v>
      </c>
      <c r="MM115" s="632">
        <f t="shared" si="1800"/>
        <v>9.0748630767575921E-4</v>
      </c>
      <c r="MN115" s="633">
        <f t="shared" si="1801"/>
        <v>1.0722571285315523E-2</v>
      </c>
      <c r="MO115" s="634" t="s">
        <v>177</v>
      </c>
      <c r="MP115" s="633">
        <f t="shared" si="1802"/>
        <v>1.8080925220708788E-3</v>
      </c>
      <c r="MQ115" s="633">
        <f t="shared" si="1803"/>
        <v>2.092038009945423E-4</v>
      </c>
      <c r="MR115" s="633">
        <f t="shared" si="1804"/>
        <v>1.6723031366345495E-4</v>
      </c>
      <c r="MS115" s="633">
        <f t="shared" si="1805"/>
        <v>7.4293718593039645E-4</v>
      </c>
      <c r="MT115" s="633">
        <f t="shared" si="1806"/>
        <v>7.938022999176635E-3</v>
      </c>
      <c r="MU115" s="633">
        <f t="shared" si="1807"/>
        <v>9.0072390541050338E-4</v>
      </c>
      <c r="MV115" s="1077"/>
      <c r="MW115" s="566"/>
      <c r="MX115" s="624"/>
      <c r="MY115" s="1471"/>
      <c r="MZ115" s="583"/>
      <c r="NA115" s="1472"/>
      <c r="NB115" s="1078"/>
      <c r="NC115" s="615"/>
      <c r="ND115" s="589"/>
      <c r="NE115" s="638"/>
    </row>
    <row r="116" spans="1:369" ht="8.25" customHeight="1" outlineLevel="1" x14ac:dyDescent="0.2">
      <c r="A116" s="477" t="s">
        <v>185</v>
      </c>
      <c r="B116" s="478">
        <f>DATI!D113</f>
        <v>134</v>
      </c>
      <c r="C116" s="1515">
        <f>DATI!F113/DATI!E113</f>
        <v>1</v>
      </c>
      <c r="D116" s="479">
        <f>DATI!G113</f>
        <v>3218201</v>
      </c>
      <c r="E116" s="480">
        <f t="shared" si="1979"/>
        <v>0.32120447949460063</v>
      </c>
      <c r="F116" s="1039">
        <f t="shared" si="1863"/>
        <v>3.0207177227802697E-3</v>
      </c>
      <c r="G116" s="482">
        <f>DATI!H113</f>
        <v>1516987.14026</v>
      </c>
      <c r="H116" s="483">
        <f t="shared" si="2007"/>
        <v>4156.1291513972601</v>
      </c>
      <c r="I116" s="484">
        <f t="shared" si="2008"/>
        <v>471.37737520434553</v>
      </c>
      <c r="J116" s="485">
        <f t="shared" si="1960"/>
        <v>1.2914448635735494</v>
      </c>
      <c r="K116" s="485"/>
      <c r="L116" s="485"/>
      <c r="M116" s="486">
        <f t="shared" si="1865"/>
        <v>0.31866124179306266</v>
      </c>
      <c r="N116" s="487">
        <f>DATI!I113</f>
        <v>540413.88500000001</v>
      </c>
      <c r="O116" s="487"/>
      <c r="P116" s="487">
        <f>DATI!J113</f>
        <v>60267.751799999998</v>
      </c>
      <c r="Q116" s="483">
        <f>DATI!K113</f>
        <v>59885.987799999995</v>
      </c>
      <c r="R116" s="483">
        <f>DATI!L113</f>
        <v>381.76400000000001</v>
      </c>
      <c r="S116" s="483">
        <f t="shared" si="1961"/>
        <v>2.8421709430404007E-12</v>
      </c>
      <c r="T116" s="487">
        <f>DATI!M113</f>
        <v>48815.425000000003</v>
      </c>
      <c r="U116" s="483">
        <f>DATI!N113</f>
        <v>48188.074999999997</v>
      </c>
      <c r="V116" s="483">
        <f>DATI!O113</f>
        <v>627.35</v>
      </c>
      <c r="W116" s="488">
        <f t="shared" si="1962"/>
        <v>5.7980287238024175E-12</v>
      </c>
      <c r="X116" s="489">
        <f>DATI!P113</f>
        <v>836969.94246000005</v>
      </c>
      <c r="Y116" s="483">
        <f>DATI!Q113</f>
        <v>36409.345000000001</v>
      </c>
      <c r="Z116" s="487">
        <f>DATI!R113</f>
        <v>28383.495999999999</v>
      </c>
      <c r="AA116" s="487">
        <f>DATI!U113</f>
        <v>2136.64</v>
      </c>
      <c r="AB116" s="487">
        <f>DATI!V113</f>
        <v>0</v>
      </c>
      <c r="AC116" s="487">
        <f>DATI!W113</f>
        <v>975564.14125999995</v>
      </c>
      <c r="AD116" s="484">
        <f t="shared" si="2009"/>
        <v>303.1395929775673</v>
      </c>
      <c r="AE116" s="485"/>
      <c r="AF116" s="485"/>
      <c r="AG116" s="490">
        <f t="shared" si="2010"/>
        <v>0.64309321771362915</v>
      </c>
      <c r="AH116" s="491">
        <f t="shared" si="1963"/>
        <v>541422.99899999995</v>
      </c>
      <c r="AI116" s="483">
        <f t="shared" si="1815"/>
        <v>1483.3506821917806</v>
      </c>
      <c r="AJ116" s="484">
        <f t="shared" si="2011"/>
        <v>168.23778222677825</v>
      </c>
      <c r="AK116" s="485">
        <f t="shared" si="2012"/>
        <v>0.46092543075829656</v>
      </c>
      <c r="AL116" s="485"/>
      <c r="AM116" s="485"/>
      <c r="AN116" s="495"/>
      <c r="AO116" s="496"/>
      <c r="AP116" s="496"/>
      <c r="AQ116" s="496"/>
      <c r="AR116" s="496"/>
      <c r="AS116" s="496"/>
      <c r="AT116" s="496"/>
      <c r="AU116" s="1065"/>
      <c r="AV116" s="1065"/>
      <c r="AW116" s="496"/>
      <c r="AX116" s="1065"/>
      <c r="AY116" s="1065"/>
      <c r="AZ116" s="1065"/>
      <c r="BA116" s="1065"/>
      <c r="BB116" s="495">
        <f>DATI!DE113/1000</f>
        <v>245.386</v>
      </c>
      <c r="BC116" s="496">
        <f>DATI!DF113/1000</f>
        <v>1771.0540000000001</v>
      </c>
      <c r="BD116" s="493">
        <f>DATI!DG113/1000</f>
        <v>0</v>
      </c>
      <c r="BE116" s="496">
        <f>DATI!DH113/1000</f>
        <v>176347.1299</v>
      </c>
      <c r="BF116" s="496">
        <f>DATI!DI113/1000</f>
        <v>398.77199999999999</v>
      </c>
      <c r="BG116" s="496">
        <f>DATI!DJ113/1000</f>
        <v>48690.832000000002</v>
      </c>
      <c r="BH116" s="496">
        <f>DATI!DK113/1000</f>
        <v>9335.2324000000008</v>
      </c>
      <c r="BI116" s="496">
        <f>DATI!DL113/1000</f>
        <v>29115.94</v>
      </c>
      <c r="BJ116" s="496">
        <f>DATI!DM113/1000</f>
        <v>392.6456</v>
      </c>
      <c r="BK116" s="496">
        <f>DATI!DN113/1000</f>
        <v>88.608999999999995</v>
      </c>
      <c r="BL116" s="496">
        <f>DATI!DO113/1000</f>
        <v>186.43090000000001</v>
      </c>
      <c r="BM116" s="496">
        <f>DATI!DP113/1000</f>
        <v>69094.455300000001</v>
      </c>
      <c r="BN116" s="496">
        <f>DATI!DQ113/1000</f>
        <v>502.21300000000002</v>
      </c>
      <c r="BO116" s="496">
        <f>DATI!DR113/1000</f>
        <v>11978.351699999999</v>
      </c>
      <c r="BP116" s="496">
        <f>DATI!DS113/1000</f>
        <v>8308.5480000000007</v>
      </c>
      <c r="BQ116" s="496">
        <f>DATI!DT113/1000</f>
        <v>447.81516000000005</v>
      </c>
      <c r="BR116" s="496">
        <f>DATI!DU113/1000</f>
        <v>283153.96000000002</v>
      </c>
      <c r="BS116" s="496">
        <f>DATI!DV113/1000</f>
        <v>57372.6567</v>
      </c>
      <c r="BT116" s="1066">
        <f>DATI!DW113/1000</f>
        <v>7.04</v>
      </c>
      <c r="BU116" s="1067">
        <f>DATI!DX113/1000</f>
        <v>1753.5717999999999</v>
      </c>
      <c r="BV116" s="497">
        <f>DATI!DY113/1000</f>
        <v>137714.367</v>
      </c>
      <c r="BW116" s="495">
        <f>DATI!DZ113/1000</f>
        <v>0</v>
      </c>
      <c r="BX116" s="496"/>
      <c r="BY116" s="496">
        <f>DATI!EB113/1000</f>
        <v>0</v>
      </c>
      <c r="BZ116" s="496"/>
      <c r="CA116" s="496"/>
      <c r="CB116" s="1066"/>
      <c r="CC116" s="1067"/>
      <c r="CD116" s="497"/>
      <c r="CE116" s="498">
        <f t="shared" si="1871"/>
        <v>7.6249432524568853E-2</v>
      </c>
      <c r="CF116" s="499">
        <f t="shared" si="1872"/>
        <v>0.55032423394312535</v>
      </c>
      <c r="CG116" s="499">
        <f t="shared" si="1873"/>
        <v>0</v>
      </c>
      <c r="CH116" s="499">
        <f t="shared" si="1874"/>
        <v>54.796804146167382</v>
      </c>
      <c r="CI116" s="499">
        <f t="shared" si="1875"/>
        <v>0.123911464821495</v>
      </c>
      <c r="CJ116" s="499">
        <f t="shared" si="1876"/>
        <v>15.129829367401229</v>
      </c>
      <c r="CK116" s="499">
        <f t="shared" si="1877"/>
        <v>2.9007611395310611</v>
      </c>
      <c r="CL116" s="499">
        <f t="shared" si="1878"/>
        <v>9.0472720628699079</v>
      </c>
      <c r="CM116" s="499">
        <f t="shared" si="1879"/>
        <v>0.12200779255242292</v>
      </c>
      <c r="CN116" s="499">
        <f t="shared" si="1880"/>
        <v>2.7533705943165142E-2</v>
      </c>
      <c r="CO116" s="499">
        <f t="shared" si="1881"/>
        <v>5.7930160359778646E-2</v>
      </c>
      <c r="CP116" s="499">
        <f t="shared" si="1882"/>
        <v>21.46990051273988</v>
      </c>
      <c r="CQ116" s="499">
        <f t="shared" si="1883"/>
        <v>0.15605395685353401</v>
      </c>
      <c r="CR116" s="499">
        <f t="shared" si="1884"/>
        <v>3.722064501253961</v>
      </c>
      <c r="CS116" s="499">
        <f t="shared" si="1885"/>
        <v>2.5817368150715261</v>
      </c>
      <c r="CT116" s="499">
        <f t="shared" si="1886"/>
        <v>0.13915077398832454</v>
      </c>
      <c r="CU116" s="499">
        <f t="shared" si="1887"/>
        <v>87.985169353934083</v>
      </c>
      <c r="CV116" s="499">
        <f t="shared" si="1888"/>
        <v>17.827555426152689</v>
      </c>
      <c r="CW116" s="1068">
        <f t="shared" si="1889"/>
        <v>2.1875575826370073E-3</v>
      </c>
      <c r="CX116" s="1069">
        <f t="shared" si="1890"/>
        <v>0.5448919442881287</v>
      </c>
      <c r="CY116" s="500">
        <f t="shared" si="1891"/>
        <v>42.792344853537735</v>
      </c>
      <c r="CZ116" s="482">
        <f>DATI!AA113</f>
        <v>1487172.9223</v>
      </c>
      <c r="DA116" s="483">
        <f t="shared" si="1892"/>
        <v>4074.4463624657533</v>
      </c>
      <c r="DB116" s="484">
        <f t="shared" si="1425"/>
        <v>462.11312540764231</v>
      </c>
      <c r="DC116" s="485">
        <f t="shared" si="1893"/>
        <v>1.2660633572812119</v>
      </c>
      <c r="DD116" s="501">
        <f t="shared" si="1980"/>
        <v>8.8175152670163497E-3</v>
      </c>
      <c r="DE116" s="502">
        <f t="shared" si="1894"/>
        <v>5.7793397901060375E-3</v>
      </c>
      <c r="DF116" s="483">
        <f t="shared" si="1981"/>
        <v>12998.554990000091</v>
      </c>
      <c r="DG116" s="503">
        <f t="shared" si="1982"/>
        <v>2.6553625308668529</v>
      </c>
      <c r="DH116" s="504">
        <f t="shared" si="1983"/>
        <v>0.32128909103300901</v>
      </c>
      <c r="DI116" s="505">
        <f>DATI!AB113+DATI!AG113</f>
        <v>856113.46921961033</v>
      </c>
      <c r="DJ116" s="483">
        <f t="shared" si="1964"/>
        <v>2345.5163540263297</v>
      </c>
      <c r="DK116" s="506">
        <f t="shared" si="1426"/>
        <v>266.02237374844219</v>
      </c>
      <c r="DL116" s="507">
        <f t="shared" si="1427"/>
        <v>0.72882842122860869</v>
      </c>
      <c r="DM116" s="508">
        <f t="shared" si="1984"/>
        <v>0.57566504633205717</v>
      </c>
      <c r="DN116" s="509">
        <f t="shared" si="1985"/>
        <v>1.5150278823573672E-2</v>
      </c>
      <c r="DO116" s="509">
        <f t="shared" si="1986"/>
        <v>9.000000000000008E-3</v>
      </c>
      <c r="DP116" s="509">
        <f t="shared" si="1987"/>
        <v>2.4101381905416393E-2</v>
      </c>
      <c r="DQ116" s="509">
        <f t="shared" si="1988"/>
        <v>2.1017177222916239E-2</v>
      </c>
      <c r="DR116" s="510">
        <f t="shared" si="1989"/>
        <v>20147.924844747875</v>
      </c>
      <c r="DS116" s="510">
        <f t="shared" si="1990"/>
        <v>5.4759503552516549</v>
      </c>
      <c r="DT116" s="511">
        <f t="shared" si="1965"/>
        <v>0.30412839125338814</v>
      </c>
      <c r="DU116" s="512" t="str">
        <f>DATI!AI113</f>
        <v>31/35</v>
      </c>
      <c r="DV116" s="511">
        <f>DATI!AJ113/DATI!AK113</f>
        <v>0.99885914617123606</v>
      </c>
      <c r="DW116" s="513">
        <f>DATI!AB113</f>
        <v>836748.32799999998</v>
      </c>
      <c r="DX116" s="483">
        <f t="shared" si="1895"/>
        <v>2292.4611726027397</v>
      </c>
      <c r="DY116" s="514">
        <f t="shared" si="2013"/>
        <v>260.00499285159628</v>
      </c>
      <c r="DZ116" s="485">
        <f t="shared" si="2014"/>
        <v>0.71234244616875686</v>
      </c>
      <c r="EA116" s="508">
        <f t="shared" si="1991"/>
        <v>0.56264360078982589</v>
      </c>
      <c r="EB116" s="504">
        <f t="shared" si="1992"/>
        <v>1.3209925023372003E-2</v>
      </c>
      <c r="EC116" s="515">
        <f t="shared" si="1993"/>
        <v>631059.45308038965</v>
      </c>
      <c r="ED116" s="516">
        <f t="shared" si="1896"/>
        <v>1728.9300084394238</v>
      </c>
      <c r="EE116" s="517">
        <f t="shared" si="1430"/>
        <v>196.09075165920015</v>
      </c>
      <c r="EF116" s="518">
        <f t="shared" si="1431"/>
        <v>0.5372349360526032</v>
      </c>
      <c r="EG116" s="519">
        <f t="shared" si="1897"/>
        <v>-1.1202242272157352E-2</v>
      </c>
      <c r="EH116" s="519">
        <f t="shared" si="1898"/>
        <v>-1.4180125837509053E-2</v>
      </c>
      <c r="EI116" s="501">
        <f t="shared" si="1899"/>
        <v>0.42433495366794283</v>
      </c>
      <c r="EJ116" s="520">
        <f t="shared" si="1900"/>
        <v>-7149.3698547477834</v>
      </c>
      <c r="EK116" s="520">
        <f t="shared" si="1901"/>
        <v>-2.8205878243847167</v>
      </c>
      <c r="EL116" s="482">
        <f>DATI!AD113</f>
        <v>541341.15049999999</v>
      </c>
      <c r="EM116" s="483">
        <f t="shared" si="1902"/>
        <v>1483.1264397260275</v>
      </c>
      <c r="EN116" s="514">
        <f t="shared" si="1432"/>
        <v>168.2123492286529</v>
      </c>
      <c r="EO116" s="485">
        <f t="shared" si="1903"/>
        <v>0.46085575131137779</v>
      </c>
      <c r="EP116" s="501">
        <f t="shared" si="1994"/>
        <v>-1.4181561045188392E-2</v>
      </c>
      <c r="EQ116" s="502">
        <f t="shared" si="1995"/>
        <v>-1.7150472033144057E-2</v>
      </c>
      <c r="ER116" s="501">
        <f t="shared" si="1966"/>
        <v>0.35895548313936193</v>
      </c>
      <c r="ES116" s="483">
        <f t="shared" si="1996"/>
        <v>-7787.501500000013</v>
      </c>
      <c r="ET116" s="501">
        <f t="shared" si="1904"/>
        <v>0.36400686321183429</v>
      </c>
      <c r="EU116" s="503">
        <f t="shared" si="1997"/>
        <v>-2.9352623254988828</v>
      </c>
      <c r="EV116" s="482">
        <f>DATI!AE113</f>
        <v>60268.018799999998</v>
      </c>
      <c r="EW116" s="483">
        <f t="shared" si="1905"/>
        <v>165.1178597260274</v>
      </c>
      <c r="EX116" s="514">
        <f t="shared" si="1433"/>
        <v>18.727238851768426</v>
      </c>
      <c r="EY116" s="485">
        <f t="shared" si="2015"/>
        <v>5.1307503703475144E-2</v>
      </c>
      <c r="EZ116" s="501">
        <f t="shared" si="1998"/>
        <v>3.1552255003197957E-2</v>
      </c>
      <c r="FA116" s="502">
        <f t="shared" si="1999"/>
        <v>2.8445611118775905E-2</v>
      </c>
      <c r="FB116" s="483">
        <f t="shared" si="2000"/>
        <v>1843.4275999999954</v>
      </c>
      <c r="FC116" s="503">
        <f t="shared" si="2001"/>
        <v>0.51797367594999955</v>
      </c>
      <c r="FD116" s="483">
        <f>DATI!AG113</f>
        <v>19365.141219610399</v>
      </c>
      <c r="FE116" s="501">
        <f t="shared" si="1906"/>
        <v>1.3021445542231279E-2</v>
      </c>
      <c r="FF116" s="483">
        <f t="shared" si="2002"/>
        <v>40902.877580389599</v>
      </c>
      <c r="FG116" s="501">
        <f t="shared" si="1967"/>
        <v>1.2709857954922518E-2</v>
      </c>
      <c r="FH116" s="482">
        <f>DATI!AF113</f>
        <v>48815.425000000003</v>
      </c>
      <c r="FI116" s="483">
        <f t="shared" si="1968"/>
        <v>133.74089041095891</v>
      </c>
      <c r="FJ116" s="509">
        <f t="shared" si="1907"/>
        <v>3.2824309983067797E-2</v>
      </c>
      <c r="FK116" s="509">
        <f t="shared" si="1969"/>
        <v>1.698230030789423E-2</v>
      </c>
      <c r="FL116" s="521">
        <f>DATI!AL113</f>
        <v>16395.176856562943</v>
      </c>
      <c r="FM116" s="522" t="str">
        <f>DATI!AM113</f>
        <v>24/24</v>
      </c>
      <c r="FN116" s="523">
        <f>DATI!AN113/DATI!AO113</f>
        <v>1</v>
      </c>
      <c r="FO116" s="486">
        <f t="shared" si="1970"/>
        <v>0.3358605780153085</v>
      </c>
      <c r="FP116" s="524">
        <f t="shared" si="1908"/>
        <v>1.1024391723866813E-2</v>
      </c>
      <c r="FQ116" s="486">
        <f t="shared" si="1971"/>
        <v>-7.0351522079599743E-2</v>
      </c>
      <c r="FR116" s="482">
        <f>DATI!AP113</f>
        <v>52168.927000000025</v>
      </c>
      <c r="FS116" s="525">
        <f>DATI!AQ113</f>
        <v>110.67</v>
      </c>
      <c r="FT116" s="525">
        <f>DATI!AR113</f>
        <v>41114.486000000019</v>
      </c>
      <c r="FU116" s="495">
        <f>DATI!AS113/1000</f>
        <v>338.64240000000001</v>
      </c>
      <c r="FV116" s="496">
        <f>DATI!AT113/1000</f>
        <v>1925.354</v>
      </c>
      <c r="FW116" s="496">
        <f>DATI!AU113/1000</f>
        <v>4.01</v>
      </c>
      <c r="FX116" s="496">
        <f>DATI!AV113/1000</f>
        <v>176347.1299</v>
      </c>
      <c r="FY116" s="496">
        <f>DATI!AW113/1000</f>
        <v>398.77199999999999</v>
      </c>
      <c r="FZ116" s="496">
        <f>DATI!AX113/1000</f>
        <v>48577.781999999999</v>
      </c>
      <c r="GA116" s="496">
        <f>DATI!AY113/1000</f>
        <v>9204.6544000000013</v>
      </c>
      <c r="GB116" s="496">
        <f>DATI!AZ113/1000</f>
        <v>29115.94</v>
      </c>
      <c r="GC116" s="496">
        <f>DATI!BA113/1000</f>
        <v>392.6456</v>
      </c>
      <c r="GD116" s="496">
        <f>DATI!BB113/1000</f>
        <v>316.41699999999997</v>
      </c>
      <c r="GE116" s="496">
        <f>DATI!BC113/1000</f>
        <v>186.43090000000001</v>
      </c>
      <c r="GF116" s="496">
        <f>DATI!BD113/1000</f>
        <v>69086.855299999996</v>
      </c>
      <c r="GG116" s="496">
        <f>DATI!BE113/1000</f>
        <v>438.202</v>
      </c>
      <c r="GH116" s="496">
        <f>DATI!BF113/1000</f>
        <v>11978.351699999999</v>
      </c>
      <c r="GI116" s="496">
        <f>DATI!BG113/1000</f>
        <v>1.5017400000000001</v>
      </c>
      <c r="GJ116" s="496">
        <f>DATI!BH113/1000</f>
        <v>8308.5480000000007</v>
      </c>
      <c r="GK116" s="496">
        <f>DATI!BI113/1000</f>
        <v>456.02716000000004</v>
      </c>
      <c r="GL116" s="496">
        <f>DATI!BJ113/1000</f>
        <v>282448.21999999997</v>
      </c>
      <c r="GM116" s="496">
        <f>DATI!BK113/1000</f>
        <v>57372.6567</v>
      </c>
      <c r="GN116" s="1066">
        <f>DATI!BL113/1000</f>
        <v>1784.6238000000001</v>
      </c>
      <c r="GO116" s="1067"/>
      <c r="GP116" s="497">
        <f>DATI!BN113/1000</f>
        <v>138065.56340000001</v>
      </c>
      <c r="GQ116" s="495"/>
      <c r="GR116" s="496"/>
      <c r="GS116" s="496"/>
      <c r="GT116" s="496"/>
      <c r="GU116" s="496"/>
      <c r="GV116" s="1066"/>
      <c r="GW116" s="1067"/>
      <c r="GX116" s="497"/>
      <c r="GY116" s="498">
        <f t="shared" si="1913"/>
        <v>0.1052272372048856</v>
      </c>
      <c r="GZ116" s="499">
        <f t="shared" si="1914"/>
        <v>0.59827027584666093</v>
      </c>
      <c r="HA116" s="499">
        <f t="shared" si="1915"/>
        <v>1.2460377707918181E-3</v>
      </c>
      <c r="HB116" s="499">
        <f t="shared" si="1916"/>
        <v>54.796804146167382</v>
      </c>
      <c r="HC116" s="499">
        <f t="shared" si="1917"/>
        <v>0.123911464821495</v>
      </c>
      <c r="HD116" s="499">
        <f t="shared" si="1918"/>
        <v>15.094701045708456</v>
      </c>
      <c r="HE116" s="499">
        <f t="shared" si="1919"/>
        <v>2.8601862966297009</v>
      </c>
      <c r="HF116" s="499">
        <f t="shared" si="1920"/>
        <v>9.0472720628699079</v>
      </c>
      <c r="HG116" s="499">
        <f t="shared" si="1921"/>
        <v>0.12200779255242292</v>
      </c>
      <c r="HH116" s="499">
        <f t="shared" si="1922"/>
        <v>9.8321080628587215E-2</v>
      </c>
      <c r="HI116" s="499">
        <f t="shared" si="1923"/>
        <v>5.7930160359778646E-2</v>
      </c>
      <c r="HJ116" s="499">
        <f t="shared" si="1924"/>
        <v>21.46753894489499</v>
      </c>
      <c r="HK116" s="499">
        <f t="shared" si="1925"/>
        <v>0.13616365167992925</v>
      </c>
      <c r="HL116" s="499">
        <f t="shared" si="1926"/>
        <v>3.722064501253961</v>
      </c>
      <c r="HM116" s="499">
        <f t="shared" si="1927"/>
        <v>4.6663959149848005E-4</v>
      </c>
      <c r="HN116" s="499">
        <f t="shared" si="1928"/>
        <v>2.5817368150715261</v>
      </c>
      <c r="HO116" s="499">
        <f t="shared" si="1929"/>
        <v>0.14170251019125282</v>
      </c>
      <c r="HP116" s="499">
        <f t="shared" si="1930"/>
        <v>87.765872920926938</v>
      </c>
      <c r="HQ116" s="499">
        <f t="shared" si="1931"/>
        <v>17.827555426152689</v>
      </c>
      <c r="HR116" s="1068">
        <f t="shared" si="1932"/>
        <v>0.55454081333018046</v>
      </c>
      <c r="HS116" s="1069"/>
      <c r="HT116" s="500">
        <f t="shared" si="1933"/>
        <v>42.901473027943254</v>
      </c>
      <c r="HU116" s="526">
        <f t="shared" si="1972"/>
        <v>631059.45308038942</v>
      </c>
      <c r="HV116" s="527">
        <f t="shared" si="1973"/>
        <v>542350.53149999992</v>
      </c>
      <c r="HW116" s="528">
        <f t="shared" si="2003"/>
        <v>0.02</v>
      </c>
      <c r="HX116" s="529">
        <f>DATI!CQ113</f>
        <v>0.02</v>
      </c>
      <c r="HY116" s="529">
        <f>DATI!CT113</f>
        <v>0</v>
      </c>
      <c r="HZ116" s="530">
        <f t="shared" si="1934"/>
        <v>-0.99997897923148071</v>
      </c>
      <c r="IA116" s="530">
        <f t="shared" si="1738"/>
        <v>1.3448335227263842E-8</v>
      </c>
      <c r="IB116" s="501">
        <f t="shared" si="1739"/>
        <v>3.1692734975086792E-8</v>
      </c>
      <c r="IC116" s="529">
        <f>DATI!CV113</f>
        <v>17709.857701733887</v>
      </c>
      <c r="ID116" s="531">
        <f t="shared" si="1974"/>
        <v>17709.877701733887</v>
      </c>
      <c r="IE116" s="532">
        <f t="shared" si="1740"/>
        <v>1.1908418608338111E-2</v>
      </c>
      <c r="IF116" s="532">
        <f t="shared" si="1741"/>
        <v>2.8063723022112564E-2</v>
      </c>
      <c r="IG116" s="528">
        <f t="shared" si="2004"/>
        <v>0.02</v>
      </c>
      <c r="IH116" s="509">
        <f t="shared" si="2016"/>
        <v>1.3184027385078659E-8</v>
      </c>
      <c r="II116" s="529">
        <f>DATI!CX113</f>
        <v>0.02</v>
      </c>
      <c r="IJ116" s="529">
        <f>DATI!DA113</f>
        <v>0</v>
      </c>
      <c r="IK116" s="534">
        <f>DATI!CS113</f>
        <v>156167.33420202605</v>
      </c>
      <c r="IL116" s="513">
        <f t="shared" si="1975"/>
        <v>147965.42160925499</v>
      </c>
      <c r="IM116" s="513">
        <f t="shared" si="1976"/>
        <v>89530.208243713161</v>
      </c>
      <c r="IN116" s="501">
        <f t="shared" si="1743"/>
        <v>9.9494429592234507E-2</v>
      </c>
      <c r="IO116" s="501">
        <f t="shared" si="1744"/>
        <v>0.23447144462695493</v>
      </c>
      <c r="IP116" s="528">
        <f t="shared" si="1977"/>
        <v>60150.250907228939</v>
      </c>
      <c r="IQ116" s="509">
        <f t="shared" si="2017"/>
        <v>3.9651127759012937E-2</v>
      </c>
      <c r="IR116" s="529">
        <f>DATI!CZ113</f>
        <v>68352.163499999995</v>
      </c>
      <c r="IS116" s="513">
        <f t="shared" si="2005"/>
        <v>483094.01147113438</v>
      </c>
      <c r="IT116" s="534">
        <f>DATI!CR113</f>
        <v>474892.09887836332</v>
      </c>
      <c r="IU116" s="536">
        <f>DATI!CU113</f>
        <v>8201.912592771052</v>
      </c>
      <c r="IV116" s="501">
        <f t="shared" si="1938"/>
        <v>-2.806431684790954E-2</v>
      </c>
      <c r="IW116" s="509">
        <f t="shared" si="1747"/>
        <v>0.3248405106273729</v>
      </c>
      <c r="IX116" s="501">
        <f t="shared" si="1748"/>
        <v>0.76552852368030999</v>
      </c>
      <c r="IY116" s="534">
        <f>DATI!CW113</f>
        <v>40725.355663807946</v>
      </c>
      <c r="IZ116" s="537">
        <f t="shared" si="1978"/>
        <v>523819.36713494232</v>
      </c>
      <c r="JA116" s="538">
        <f t="shared" si="1749"/>
        <v>0.35222492238819481</v>
      </c>
      <c r="JB116" s="538">
        <f t="shared" si="1750"/>
        <v>0.83006341887127078</v>
      </c>
      <c r="JC116" s="539">
        <f t="shared" si="2006"/>
        <v>482200.26059277094</v>
      </c>
      <c r="JD116" s="509">
        <f t="shared" si="2018"/>
        <v>0.31786707203735787</v>
      </c>
      <c r="JE116" s="529">
        <f>DATI!CY113</f>
        <v>473998.34799999988</v>
      </c>
      <c r="JF116" s="529">
        <f>DATI!DB113</f>
        <v>8201.912592771052</v>
      </c>
      <c r="JG116" s="505">
        <f t="shared" si="1753"/>
        <v>831471.28747984313</v>
      </c>
      <c r="JH116" s="485">
        <f t="shared" si="1438"/>
        <v>258.36524427151789</v>
      </c>
      <c r="JI116" s="508">
        <f t="shared" si="1754"/>
        <v>0.55909523029367969</v>
      </c>
      <c r="JJ116" s="522" t="str">
        <f>DATI!CN113</f>
        <v>12/20</v>
      </c>
      <c r="JK116" s="523">
        <f>DATI!CO113/DATI!CP113</f>
        <v>0.87267730322290815</v>
      </c>
      <c r="JL116" s="540">
        <f t="shared" si="1833"/>
        <v>2.316103296347749E-2</v>
      </c>
      <c r="JM116" s="541">
        <f t="shared" si="1941"/>
        <v>1.4218148951016701E-2</v>
      </c>
      <c r="JN116" s="542">
        <f t="shared" si="1756"/>
        <v>1314565.2989509776</v>
      </c>
      <c r="JO116" s="513">
        <f t="shared" si="1757"/>
        <v>1355290.6546147857</v>
      </c>
      <c r="JP116" s="508">
        <f t="shared" si="1758"/>
        <v>0.88393574092105276</v>
      </c>
      <c r="JQ116" s="509">
        <f t="shared" si="1942"/>
        <v>-4.4887928419706791E-3</v>
      </c>
      <c r="JR116" s="543">
        <f t="shared" si="1760"/>
        <v>0.91132015268187461</v>
      </c>
      <c r="JS116" s="504">
        <f t="shared" si="1943"/>
        <v>-4.5480219048948944E-3</v>
      </c>
      <c r="JT116" s="495">
        <f>DATI!BW113</f>
        <v>170807.68655982963</v>
      </c>
      <c r="JU116" s="496">
        <f>DATI!BX113</f>
        <v>134892.86969201933</v>
      </c>
      <c r="JV116" s="496">
        <f>DATI!BY113</f>
        <v>71074.593527328994</v>
      </c>
      <c r="JW116" s="496">
        <f>DATI!BZ113</f>
        <v>282448.21999999997</v>
      </c>
      <c r="JX116" s="496">
        <f>DATI!CA113</f>
        <v>57372.6567</v>
      </c>
      <c r="JY116" s="496">
        <f>DATI!CB113</f>
        <v>46437.826229419821</v>
      </c>
      <c r="JZ116" s="496">
        <f>DATI!CC113</f>
        <v>10256.084687515275</v>
      </c>
      <c r="KA116" s="496">
        <f>DATI!CD113</f>
        <v>196.71799374727649</v>
      </c>
      <c r="KB116" s="496">
        <f>DATI!CE113</f>
        <v>10780.516244413842</v>
      </c>
      <c r="KC116" s="496">
        <f>DATI!CF113</f>
        <v>0</v>
      </c>
      <c r="KD116" s="496">
        <f>DATI!CG113</f>
        <v>2371.3284399999998</v>
      </c>
      <c r="KE116" s="496">
        <f>DATI!CH113</f>
        <v>331.86955845909119</v>
      </c>
      <c r="KF116" s="496">
        <f>DATI!CI113</f>
        <v>310.08866603517532</v>
      </c>
      <c r="KG116" s="496">
        <f>DATI!CJ113</f>
        <v>384.79269548912049</v>
      </c>
      <c r="KH116" s="496">
        <f>DATI!CK113</f>
        <v>7477.7262519092747</v>
      </c>
      <c r="KI116" s="496">
        <f>DATI!CL113</f>
        <v>2939.3205975029014</v>
      </c>
      <c r="KJ116" s="544">
        <f t="shared" si="1439"/>
        <v>53.075518452647806</v>
      </c>
      <c r="KK116" s="545">
        <f t="shared" si="1945"/>
        <v>7.5363387309931792E-3</v>
      </c>
      <c r="KL116" s="546">
        <f t="shared" si="1440"/>
        <v>41.915613627619699</v>
      </c>
      <c r="KM116" s="545">
        <f t="shared" si="1946"/>
        <v>-5.2587660773251287E-3</v>
      </c>
      <c r="KN116" s="546">
        <f t="shared" si="1441"/>
        <v>22.085194034595414</v>
      </c>
      <c r="KO116" s="545">
        <f t="shared" si="1947"/>
        <v>3.3501616603813247E-2</v>
      </c>
      <c r="KP116" s="546">
        <f t="shared" si="1442"/>
        <v>87.765872920926938</v>
      </c>
      <c r="KQ116" s="545">
        <f t="shared" si="1948"/>
        <v>3.463835373099762E-2</v>
      </c>
      <c r="KR116" s="546">
        <f t="shared" si="1443"/>
        <v>17.827555426152689</v>
      </c>
      <c r="KS116" s="545">
        <f t="shared" si="1949"/>
        <v>-6.5152729511302335E-3</v>
      </c>
      <c r="KT116" s="546">
        <f t="shared" si="1444"/>
        <v>14.429747001327705</v>
      </c>
      <c r="KU116" s="545">
        <f t="shared" si="1950"/>
        <v>1.8444338941461021E-2</v>
      </c>
      <c r="KV116" s="546">
        <f t="shared" si="1445"/>
        <v>3.1868999753325773</v>
      </c>
      <c r="KW116" s="545">
        <f t="shared" si="1951"/>
        <v>4.9480363476981155E-2</v>
      </c>
      <c r="KX116" s="546">
        <f t="shared" si="1446"/>
        <v>6.1126695861220749E-2</v>
      </c>
      <c r="KY116" s="545">
        <f t="shared" si="1952"/>
        <v>0.18357271141624479</v>
      </c>
      <c r="KZ116" s="546">
        <f t="shared" si="1447"/>
        <v>3.3498579623876328</v>
      </c>
      <c r="LA116" s="545">
        <f t="shared" si="1953"/>
        <v>7.1998878868349214E-2</v>
      </c>
      <c r="LB116" s="547" t="s">
        <v>177</v>
      </c>
      <c r="LC116" s="548" t="s">
        <v>177</v>
      </c>
      <c r="LD116" s="546">
        <f t="shared" si="1448"/>
        <v>0.73684907810295253</v>
      </c>
      <c r="LE116" s="545">
        <f t="shared" si="1954"/>
        <v>8.4348731224930501E-2</v>
      </c>
      <c r="LF116" s="546">
        <f t="shared" si="1449"/>
        <v>0.10312269446783814</v>
      </c>
      <c r="LG116" s="545">
        <f t="shared" si="1955"/>
        <v>-0.20288759808712822</v>
      </c>
      <c r="LH116" s="546">
        <f t="shared" si="1450"/>
        <v>9.6354660891341259E-2</v>
      </c>
      <c r="LI116" s="545">
        <f t="shared" si="1956"/>
        <v>8.1842091662000613E-2</v>
      </c>
      <c r="LJ116" s="546">
        <f t="shared" si="1451"/>
        <v>0.11956763902848844</v>
      </c>
      <c r="LK116" s="545">
        <f t="shared" si="1957"/>
        <v>0.12196332130894288</v>
      </c>
      <c r="LL116" s="546">
        <f t="shared" si="1452"/>
        <v>2.3235734038704465</v>
      </c>
      <c r="LM116" s="545">
        <f t="shared" si="1958"/>
        <v>8.9206091865950424E-2</v>
      </c>
      <c r="LN116" s="546">
        <f t="shared" si="1453"/>
        <v>0.91334276432792771</v>
      </c>
      <c r="LO116" s="549">
        <f t="shared" si="1959"/>
        <v>0.57441160867511143</v>
      </c>
      <c r="LP116" s="550">
        <f t="shared" si="1778"/>
        <v>0.11485395141249986</v>
      </c>
      <c r="LQ116" s="551">
        <f t="shared" si="1779"/>
        <v>9.0704226569294721E-2</v>
      </c>
      <c r="LR116" s="551">
        <f t="shared" si="1780"/>
        <v>4.7791747994851856E-2</v>
      </c>
      <c r="LS116" s="551">
        <f t="shared" si="1781"/>
        <v>0.18992291734519834</v>
      </c>
      <c r="LT116" s="551">
        <f t="shared" si="1782"/>
        <v>3.8578336009016237E-2</v>
      </c>
      <c r="LU116" s="551">
        <f t="shared" si="1783"/>
        <v>3.1225572717933168E-2</v>
      </c>
      <c r="LV116" s="551">
        <f t="shared" si="1784"/>
        <v>6.8963632498456467E-3</v>
      </c>
      <c r="LW116" s="551">
        <f t="shared" si="1785"/>
        <v>1.3227647625740831E-4</v>
      </c>
      <c r="LX116" s="552">
        <f t="shared" si="1786"/>
        <v>7.2489998188920374E-3</v>
      </c>
      <c r="LY116" s="553" t="s">
        <v>177</v>
      </c>
      <c r="LZ116" s="552">
        <f t="shared" si="1787"/>
        <v>1.5945209897532302E-3</v>
      </c>
      <c r="MA116" s="552">
        <f t="shared" si="1788"/>
        <v>2.2315465369409463E-4</v>
      </c>
      <c r="MB116" s="552">
        <f t="shared" si="1789"/>
        <v>2.0850881655080504E-4</v>
      </c>
      <c r="MC116" s="552">
        <f t="shared" si="1790"/>
        <v>2.5874105809700734E-4</v>
      </c>
      <c r="MD116" s="552">
        <f t="shared" si="1791"/>
        <v>5.0281484686693547E-3</v>
      </c>
      <c r="ME116" s="552">
        <f t="shared" si="1792"/>
        <v>1.9764484367810232E-3</v>
      </c>
      <c r="MF116" s="550">
        <f t="shared" si="1793"/>
        <v>0.20413268941701385</v>
      </c>
      <c r="MG116" s="551">
        <f t="shared" si="1794"/>
        <v>0.16121080279232938</v>
      </c>
      <c r="MH116" s="551">
        <f t="shared" si="1795"/>
        <v>8.4941422825680263E-2</v>
      </c>
      <c r="MI116" s="551">
        <f t="shared" si="1796"/>
        <v>0.3375545675425598</v>
      </c>
      <c r="MJ116" s="551">
        <f t="shared" si="1797"/>
        <v>6.856620417411817E-2</v>
      </c>
      <c r="MK116" s="551">
        <f t="shared" si="1798"/>
        <v>5.5497961185552343E-2</v>
      </c>
      <c r="ML116" s="551">
        <f t="shared" si="1799"/>
        <v>1.2257072221499885E-2</v>
      </c>
      <c r="MM116" s="551">
        <f t="shared" si="1800"/>
        <v>2.3509816173457177E-4</v>
      </c>
      <c r="MN116" s="552">
        <f t="shared" si="1801"/>
        <v>1.2883821674530843E-2</v>
      </c>
      <c r="MO116" s="553" t="s">
        <v>177</v>
      </c>
      <c r="MP116" s="552">
        <f t="shared" si="1802"/>
        <v>2.8339804940727647E-3</v>
      </c>
      <c r="MQ116" s="552">
        <f t="shared" si="1803"/>
        <v>3.9661813158602593E-4</v>
      </c>
      <c r="MR116" s="552">
        <f t="shared" si="1804"/>
        <v>3.7058773308379448E-4</v>
      </c>
      <c r="MS116" s="552">
        <f t="shared" si="1805"/>
        <v>4.598667037780092E-4</v>
      </c>
      <c r="MT116" s="552">
        <f t="shared" si="1806"/>
        <v>8.9366491711821792E-3</v>
      </c>
      <c r="MU116" s="552">
        <f t="shared" si="1807"/>
        <v>3.5127893288158462E-3</v>
      </c>
      <c r="MV116" s="1070"/>
      <c r="MW116" s="485"/>
      <c r="MX116" s="543"/>
      <c r="MY116" s="1469"/>
      <c r="MZ116" s="502"/>
      <c r="NA116" s="1470"/>
      <c r="NB116" s="1071"/>
      <c r="NC116" s="534"/>
      <c r="ND116" s="508"/>
      <c r="NE116" s="557"/>
    </row>
    <row r="117" spans="1:369" ht="8.25" customHeight="1" outlineLevel="1" x14ac:dyDescent="0.2">
      <c r="A117" s="558" t="s">
        <v>186</v>
      </c>
      <c r="B117" s="559">
        <f>DATI!D114</f>
        <v>55</v>
      </c>
      <c r="C117" s="1516">
        <f>DATI!F114/DATI!E114</f>
        <v>1</v>
      </c>
      <c r="D117" s="560">
        <f>DATI!G114</f>
        <v>868859</v>
      </c>
      <c r="E117" s="561">
        <f t="shared" si="1979"/>
        <v>8.6719693036326581E-2</v>
      </c>
      <c r="F117" s="1035">
        <f t="shared" si="1863"/>
        <v>3.2133438635870292E-3</v>
      </c>
      <c r="G117" s="563">
        <f>DATI!H114</f>
        <v>365756.97945999994</v>
      </c>
      <c r="H117" s="564">
        <f t="shared" si="2007"/>
        <v>1002.0739163287669</v>
      </c>
      <c r="I117" s="565">
        <f t="shared" si="2008"/>
        <v>420.96241100109444</v>
      </c>
      <c r="J117" s="566">
        <f t="shared" si="1960"/>
        <v>1.1533216739756011</v>
      </c>
      <c r="K117" s="566"/>
      <c r="L117" s="566"/>
      <c r="M117" s="567">
        <f t="shared" si="1865"/>
        <v>7.6831615889128152E-2</v>
      </c>
      <c r="N117" s="568">
        <f>DATI!I114</f>
        <v>99599.606799999994</v>
      </c>
      <c r="O117" s="568"/>
      <c r="P117" s="568">
        <f>DATI!J114</f>
        <v>18826.606399999997</v>
      </c>
      <c r="Q117" s="564">
        <f>DATI!K114</f>
        <v>18764.866399999999</v>
      </c>
      <c r="R117" s="564">
        <f>DATI!L114</f>
        <v>61.74</v>
      </c>
      <c r="S117" s="564">
        <f t="shared" si="1961"/>
        <v>-2.0392576516314875E-12</v>
      </c>
      <c r="T117" s="568">
        <f>DATI!M114</f>
        <v>11681.27</v>
      </c>
      <c r="U117" s="564">
        <f>DATI!N114</f>
        <v>11422.39</v>
      </c>
      <c r="V117" s="564">
        <f>DATI!O114</f>
        <v>258.88</v>
      </c>
      <c r="W117" s="569">
        <f t="shared" si="1962"/>
        <v>1.0231815394945443E-12</v>
      </c>
      <c r="X117" s="570">
        <f>DATI!P114</f>
        <v>224316.89346000002</v>
      </c>
      <c r="Y117" s="564">
        <f>DATI!Q114</f>
        <v>12051.59</v>
      </c>
      <c r="Z117" s="568">
        <f>DATI!R114</f>
        <v>10137.882800000001</v>
      </c>
      <c r="AA117" s="568">
        <f>DATI!U114</f>
        <v>1194.72</v>
      </c>
      <c r="AB117" s="568">
        <f>DATI!V114</f>
        <v>0</v>
      </c>
      <c r="AC117" s="568">
        <f>DATI!W114</f>
        <v>265836.75265999994</v>
      </c>
      <c r="AD117" s="565">
        <f t="shared" si="2009"/>
        <v>305.96075158339841</v>
      </c>
      <c r="AE117" s="566"/>
      <c r="AF117" s="566"/>
      <c r="AG117" s="571">
        <f t="shared" si="2010"/>
        <v>0.72681252194415746</v>
      </c>
      <c r="AH117" s="572">
        <f t="shared" si="1963"/>
        <v>99920.226800000004</v>
      </c>
      <c r="AI117" s="564">
        <f t="shared" si="1815"/>
        <v>273.75404602739729</v>
      </c>
      <c r="AJ117" s="565">
        <f t="shared" si="2011"/>
        <v>115.00165941769608</v>
      </c>
      <c r="AK117" s="566">
        <f t="shared" si="2012"/>
        <v>0.31507303950053717</v>
      </c>
      <c r="AL117" s="566"/>
      <c r="AM117" s="566"/>
      <c r="AN117" s="576"/>
      <c r="AO117" s="577"/>
      <c r="AP117" s="577"/>
      <c r="AQ117" s="577"/>
      <c r="AR117" s="577"/>
      <c r="AS117" s="577"/>
      <c r="AT117" s="577"/>
      <c r="AU117" s="1072"/>
      <c r="AV117" s="1072"/>
      <c r="AW117" s="577"/>
      <c r="AX117" s="1072"/>
      <c r="AY117" s="1072"/>
      <c r="AZ117" s="1072"/>
      <c r="BA117" s="1072"/>
      <c r="BB117" s="576">
        <f>DATI!DE114/1000</f>
        <v>0.85</v>
      </c>
      <c r="BC117" s="577">
        <f>DATI!DF114/1000</f>
        <v>70.534999999999997</v>
      </c>
      <c r="BD117" s="574">
        <f>DATI!DG114/1000</f>
        <v>0</v>
      </c>
      <c r="BE117" s="577">
        <f>DATI!DH114/1000</f>
        <v>39245.333900000005</v>
      </c>
      <c r="BF117" s="577">
        <f>DATI!DI114/1000</f>
        <v>82.428600000000003</v>
      </c>
      <c r="BG117" s="577">
        <f>DATI!DJ114/1000</f>
        <v>18522.726600000002</v>
      </c>
      <c r="BH117" s="577">
        <f>DATI!DK114/1000</f>
        <v>4391.6616000000004</v>
      </c>
      <c r="BI117" s="577">
        <f>DATI!DL114/1000</f>
        <v>27424.615000000002</v>
      </c>
      <c r="BJ117" s="577">
        <f>DATI!DM114/1000</f>
        <v>175.077</v>
      </c>
      <c r="BK117" s="577">
        <f>DATI!DN114/1000</f>
        <v>23.79</v>
      </c>
      <c r="BL117" s="577">
        <f>DATI!DO114/1000</f>
        <v>74.876679999999993</v>
      </c>
      <c r="BM117" s="577">
        <f>DATI!DP114/1000</f>
        <v>1116.7756999999999</v>
      </c>
      <c r="BN117" s="577">
        <f>DATI!DQ114/1000</f>
        <v>89.2</v>
      </c>
      <c r="BO117" s="577">
        <f>DATI!DR114/1000</f>
        <v>3696.0842799999996</v>
      </c>
      <c r="BP117" s="577">
        <f>DATI!DS114/1000</f>
        <v>1920.9480000000001</v>
      </c>
      <c r="BQ117" s="577">
        <f>DATI!DT114/1000</f>
        <v>36.924399999999999</v>
      </c>
      <c r="BR117" s="577">
        <f>DATI!DU114/1000</f>
        <v>65207.09</v>
      </c>
      <c r="BS117" s="577">
        <f>DATI!DV114/1000</f>
        <v>28265.7647</v>
      </c>
      <c r="BT117" s="1073">
        <f>DATI!DW114/1000</f>
        <v>0</v>
      </c>
      <c r="BU117" s="1074">
        <f>DATI!DX114/1000</f>
        <v>613.61259999999993</v>
      </c>
      <c r="BV117" s="578">
        <f>DATI!DY114/1000</f>
        <v>33356.055399999997</v>
      </c>
      <c r="BW117" s="576">
        <f>DATI!DZ114/1000</f>
        <v>0</v>
      </c>
      <c r="BX117" s="577"/>
      <c r="BY117" s="577">
        <f>DATI!EB114/1000</f>
        <v>0</v>
      </c>
      <c r="BZ117" s="577"/>
      <c r="CA117" s="577"/>
      <c r="CB117" s="1073"/>
      <c r="CC117" s="1074"/>
      <c r="CD117" s="578"/>
      <c r="CE117" s="579">
        <f t="shared" si="1871"/>
        <v>9.7829452189595787E-4</v>
      </c>
      <c r="CF117" s="580">
        <f t="shared" si="1872"/>
        <v>8.1181181296389862E-2</v>
      </c>
      <c r="CG117" s="580">
        <f t="shared" si="1873"/>
        <v>0</v>
      </c>
      <c r="CH117" s="580">
        <f t="shared" si="1874"/>
        <v>45.168817840409098</v>
      </c>
      <c r="CI117" s="580">
        <f t="shared" si="1875"/>
        <v>9.4869938620650768E-2</v>
      </c>
      <c r="CJ117" s="580">
        <f t="shared" si="1876"/>
        <v>21.318449368654754</v>
      </c>
      <c r="CK117" s="580">
        <f t="shared" si="1877"/>
        <v>5.054515865059809</v>
      </c>
      <c r="CL117" s="580">
        <f t="shared" si="1878"/>
        <v>31.563941905418485</v>
      </c>
      <c r="CM117" s="580">
        <f t="shared" si="1879"/>
        <v>0.20150220001173955</v>
      </c>
      <c r="CN117" s="580">
        <f t="shared" si="1880"/>
        <v>2.7380737265770394E-2</v>
      </c>
      <c r="CO117" s="580">
        <f t="shared" si="1881"/>
        <v>8.6178171602066617E-2</v>
      </c>
      <c r="CP117" s="580">
        <f t="shared" si="1882"/>
        <v>1.2853359405841454</v>
      </c>
      <c r="CQ117" s="580">
        <f t="shared" si="1883"/>
        <v>0.10266337806249345</v>
      </c>
      <c r="CR117" s="580">
        <f t="shared" si="1884"/>
        <v>4.2539517689291353</v>
      </c>
      <c r="CS117" s="580">
        <f t="shared" si="1885"/>
        <v>2.2108857708788192</v>
      </c>
      <c r="CT117" s="580">
        <f t="shared" si="1886"/>
        <v>4.2497574405053064E-2</v>
      </c>
      <c r="CU117" s="580">
        <f t="shared" si="1887"/>
        <v>75.049104630325516</v>
      </c>
      <c r="CV117" s="580">
        <f t="shared" si="1888"/>
        <v>32.532050309658992</v>
      </c>
      <c r="CW117" s="1075">
        <f t="shared" si="1889"/>
        <v>0</v>
      </c>
      <c r="CX117" s="1076">
        <f t="shared" si="1890"/>
        <v>0.70622805311333592</v>
      </c>
      <c r="CY117" s="581">
        <f t="shared" si="1891"/>
        <v>38.390642670444798</v>
      </c>
      <c r="CZ117" s="563">
        <f>DATI!AA114</f>
        <v>354927.45351999992</v>
      </c>
      <c r="DA117" s="564">
        <f t="shared" si="1892"/>
        <v>972.40398224657508</v>
      </c>
      <c r="DB117" s="565">
        <f t="shared" si="1425"/>
        <v>408.49833346952721</v>
      </c>
      <c r="DC117" s="566">
        <f t="shared" si="1893"/>
        <v>1.1191735163548691</v>
      </c>
      <c r="DD117" s="582">
        <f t="shared" si="1980"/>
        <v>1.8371917356387713E-2</v>
      </c>
      <c r="DE117" s="583">
        <f t="shared" si="1894"/>
        <v>1.5110019803386795E-2</v>
      </c>
      <c r="DF117" s="564">
        <f t="shared" si="1981"/>
        <v>6403.0613299999386</v>
      </c>
      <c r="DG117" s="584">
        <f t="shared" si="1982"/>
        <v>6.0805408162265735</v>
      </c>
      <c r="DH117" s="585">
        <f t="shared" si="1983"/>
        <v>7.6678587415201574E-2</v>
      </c>
      <c r="DI117" s="586">
        <f>DATI!AB114+DATI!AG114</f>
        <v>220823.17527823843</v>
      </c>
      <c r="DJ117" s="564">
        <f t="shared" si="1964"/>
        <v>604.99500076229708</v>
      </c>
      <c r="DK117" s="587">
        <f t="shared" si="1426"/>
        <v>254.15306197926063</v>
      </c>
      <c r="DL117" s="588">
        <f t="shared" si="1427"/>
        <v>0.69630975884728941</v>
      </c>
      <c r="DM117" s="589">
        <f t="shared" si="1984"/>
        <v>0.62216425663391295</v>
      </c>
      <c r="DN117" s="590">
        <f t="shared" si="1985"/>
        <v>-1.1313841839525888E-2</v>
      </c>
      <c r="DO117" s="590">
        <f t="shared" si="1986"/>
        <v>-7.0000000000000062E-3</v>
      </c>
      <c r="DP117" s="590">
        <f t="shared" si="1987"/>
        <v>6.850218549602714E-3</v>
      </c>
      <c r="DQ117" s="590">
        <f t="shared" si="1988"/>
        <v>3.625225589613066E-3</v>
      </c>
      <c r="DR117" s="591">
        <f t="shared" si="1989"/>
        <v>1502.3952754881757</v>
      </c>
      <c r="DS117" s="591">
        <f t="shared" si="1990"/>
        <v>0.918034103242519</v>
      </c>
      <c r="DT117" s="592">
        <f t="shared" si="1965"/>
        <v>7.8445906370395002E-2</v>
      </c>
      <c r="DU117" s="593" t="str">
        <f>DATI!AI114</f>
        <v>8/10</v>
      </c>
      <c r="DV117" s="592">
        <f>DATI!AJ114/DATI!AK114</f>
        <v>0.99672059856735518</v>
      </c>
      <c r="DW117" s="594">
        <f>DATI!AB114</f>
        <v>218525.72031999999</v>
      </c>
      <c r="DX117" s="564">
        <f t="shared" si="1895"/>
        <v>598.70060361643834</v>
      </c>
      <c r="DY117" s="595">
        <f t="shared" si="2013"/>
        <v>251.50884127344023</v>
      </c>
      <c r="DZ117" s="566">
        <f t="shared" si="2014"/>
        <v>0.68906531855737041</v>
      </c>
      <c r="EA117" s="589">
        <f t="shared" si="1991"/>
        <v>0.61569122972248813</v>
      </c>
      <c r="EB117" s="585">
        <f t="shared" si="1992"/>
        <v>-8.6027352783109579E-3</v>
      </c>
      <c r="EC117" s="596">
        <f t="shared" si="1993"/>
        <v>134104.27824176149</v>
      </c>
      <c r="ED117" s="597">
        <f t="shared" si="1896"/>
        <v>367.40898148427806</v>
      </c>
      <c r="EE117" s="598">
        <f t="shared" si="1430"/>
        <v>154.34527149026653</v>
      </c>
      <c r="EF117" s="599">
        <f t="shared" si="1431"/>
        <v>0.42286375750757954</v>
      </c>
      <c r="EG117" s="600">
        <f t="shared" si="1897"/>
        <v>3.7929791369992194E-2</v>
      </c>
      <c r="EH117" s="600">
        <f t="shared" si="1898"/>
        <v>3.4605248942069088E-2</v>
      </c>
      <c r="EI117" s="582">
        <f t="shared" si="1899"/>
        <v>0.37783574336608711</v>
      </c>
      <c r="EJ117" s="601">
        <f t="shared" si="1900"/>
        <v>4900.6660545117629</v>
      </c>
      <c r="EK117" s="601">
        <f t="shared" si="1901"/>
        <v>5.1625067129839977</v>
      </c>
      <c r="EL117" s="563">
        <f>DATI!AD114</f>
        <v>105893.85679999999</v>
      </c>
      <c r="EM117" s="564">
        <f t="shared" si="1902"/>
        <v>290.12015561643835</v>
      </c>
      <c r="EN117" s="595">
        <f t="shared" si="1432"/>
        <v>121.87691765867649</v>
      </c>
      <c r="EO117" s="566">
        <f t="shared" si="1903"/>
        <v>0.33390936344842875</v>
      </c>
      <c r="EP117" s="582">
        <f t="shared" si="1994"/>
        <v>4.6571235707642759E-2</v>
      </c>
      <c r="EQ117" s="583">
        <f t="shared" si="1995"/>
        <v>4.3219014289697634E-2</v>
      </c>
      <c r="ER117" s="582">
        <f t="shared" si="1966"/>
        <v>7.0216684052239631E-2</v>
      </c>
      <c r="ES117" s="564">
        <f t="shared" si="1996"/>
        <v>4712.156799999997</v>
      </c>
      <c r="ET117" s="582">
        <f t="shared" si="1904"/>
        <v>0.29835352478315108</v>
      </c>
      <c r="EU117" s="584">
        <f t="shared" si="1997"/>
        <v>5.0491796772522264</v>
      </c>
      <c r="EV117" s="563">
        <f>DATI!AE114</f>
        <v>18826.606399999997</v>
      </c>
      <c r="EW117" s="564">
        <f t="shared" si="1905"/>
        <v>51.579743561643831</v>
      </c>
      <c r="EX117" s="595">
        <f t="shared" si="1433"/>
        <v>21.668195184719266</v>
      </c>
      <c r="EY117" s="566">
        <f t="shared" si="2015"/>
        <v>5.936491831429936E-2</v>
      </c>
      <c r="EZ117" s="582">
        <f t="shared" si="1998"/>
        <v>4.5988079875757322E-2</v>
      </c>
      <c r="FA117" s="583">
        <f t="shared" si="1999"/>
        <v>4.2637726335891621E-2</v>
      </c>
      <c r="FB117" s="564">
        <f t="shared" si="2000"/>
        <v>827.73359999999593</v>
      </c>
      <c r="FC117" s="584">
        <f t="shared" si="2001"/>
        <v>0.88610123453475609</v>
      </c>
      <c r="FD117" s="564">
        <f>DATI!AG114</f>
        <v>2297.4549582384425</v>
      </c>
      <c r="FE117" s="582">
        <f t="shared" si="1906"/>
        <v>6.4730269114248225E-3</v>
      </c>
      <c r="FF117" s="564">
        <f t="shared" si="2002"/>
        <v>16529.151441761554</v>
      </c>
      <c r="FG117" s="582">
        <f t="shared" si="1967"/>
        <v>1.9023974478898826E-2</v>
      </c>
      <c r="FH117" s="563">
        <f>DATI!AF114</f>
        <v>11681.27</v>
      </c>
      <c r="FI117" s="564">
        <f t="shared" si="1968"/>
        <v>32.003479452054798</v>
      </c>
      <c r="FJ117" s="590">
        <f t="shared" si="1907"/>
        <v>3.2911711630505831E-2</v>
      </c>
      <c r="FK117" s="590">
        <f t="shared" si="1969"/>
        <v>-9.4361813513862372E-2</v>
      </c>
      <c r="FL117" s="602">
        <f>DATI!AL114</f>
        <v>6137.7414658474918</v>
      </c>
      <c r="FM117" s="603" t="str">
        <f>DATI!AM114</f>
        <v>8/8</v>
      </c>
      <c r="FN117" s="604">
        <f>DATI!AN114/DATI!AO114</f>
        <v>1</v>
      </c>
      <c r="FO117" s="567">
        <f t="shared" si="1970"/>
        <v>0.525434431859506</v>
      </c>
      <c r="FP117" s="605">
        <f t="shared" si="1908"/>
        <v>1.7292946502098727E-2</v>
      </c>
      <c r="FQ117" s="567">
        <f t="shared" si="1971"/>
        <v>-0.15030876910915664</v>
      </c>
      <c r="FR117" s="563">
        <f>DATI!AP114</f>
        <v>12266.384000000002</v>
      </c>
      <c r="FS117" s="606">
        <f>DATI!AQ114</f>
        <v>72.08</v>
      </c>
      <c r="FT117" s="606">
        <f>DATI!AR114</f>
        <v>12061.401999999998</v>
      </c>
      <c r="FU117" s="576">
        <f>DATI!AS114/1000</f>
        <v>44.527999999999999</v>
      </c>
      <c r="FV117" s="577">
        <f>DATI!AT114/1000</f>
        <v>72.114999999999995</v>
      </c>
      <c r="FW117" s="577">
        <f>DATI!AU114/1000</f>
        <v>0</v>
      </c>
      <c r="FX117" s="577">
        <f>DATI!AV114/1000</f>
        <v>39245.333899999998</v>
      </c>
      <c r="FY117" s="577">
        <f>DATI!AW114/1000</f>
        <v>82.441599999999994</v>
      </c>
      <c r="FZ117" s="577">
        <f>DATI!AX114/1000</f>
        <v>18523.101600000002</v>
      </c>
      <c r="GA117" s="577">
        <f>DATI!AY114/1000</f>
        <v>4422.1226000000006</v>
      </c>
      <c r="GB117" s="577">
        <f>DATI!AZ114/1000</f>
        <v>27424.615000000002</v>
      </c>
      <c r="GC117" s="577">
        <f>DATI!BA114/1000</f>
        <v>175.077</v>
      </c>
      <c r="GD117" s="577">
        <f>DATI!BB114/1000</f>
        <v>113.002</v>
      </c>
      <c r="GE117" s="577">
        <f>DATI!BC114/1000</f>
        <v>74.876680000000007</v>
      </c>
      <c r="GF117" s="577">
        <f>DATI!BD114/1000</f>
        <v>1116.7756999999999</v>
      </c>
      <c r="GG117" s="577">
        <f>DATI!BE114/1000</f>
        <v>89.2</v>
      </c>
      <c r="GH117" s="577">
        <f>DATI!BF114/1000</f>
        <v>3696.0842799999996</v>
      </c>
      <c r="GI117" s="577">
        <f>DATI!BG114/1000</f>
        <v>0.52425999999999995</v>
      </c>
      <c r="GJ117" s="577">
        <f>DATI!BH114/1000</f>
        <v>1920.9480000000001</v>
      </c>
      <c r="GK117" s="577">
        <f>DATI!BI114/1000</f>
        <v>36.924399999999999</v>
      </c>
      <c r="GL117" s="577">
        <f>DATI!BJ114/1000</f>
        <v>58912.84</v>
      </c>
      <c r="GM117" s="577">
        <f>DATI!BK114/1000</f>
        <v>28265.7647</v>
      </c>
      <c r="GN117" s="1073">
        <f>DATI!BL114/1000</f>
        <v>616.15660000000003</v>
      </c>
      <c r="GO117" s="1074"/>
      <c r="GP117" s="578">
        <f>DATI!BN114/1000</f>
        <v>33693.288999999997</v>
      </c>
      <c r="GQ117" s="576"/>
      <c r="GR117" s="577"/>
      <c r="GS117" s="577"/>
      <c r="GT117" s="577"/>
      <c r="GU117" s="577"/>
      <c r="GV117" s="1073"/>
      <c r="GW117" s="1074"/>
      <c r="GX117" s="578"/>
      <c r="GY117" s="579">
        <f t="shared" si="1913"/>
        <v>5.1248821730568481E-2</v>
      </c>
      <c r="GZ117" s="580">
        <f t="shared" si="1914"/>
        <v>8.2999658172384708E-2</v>
      </c>
      <c r="HA117" s="580">
        <f t="shared" si="1915"/>
        <v>0</v>
      </c>
      <c r="HB117" s="580">
        <f t="shared" si="1916"/>
        <v>45.168817840409083</v>
      </c>
      <c r="HC117" s="580">
        <f t="shared" si="1917"/>
        <v>9.4884900772162106E-2</v>
      </c>
      <c r="HD117" s="580">
        <f t="shared" si="1918"/>
        <v>21.318880969179119</v>
      </c>
      <c r="HE117" s="580">
        <f t="shared" si="1919"/>
        <v>5.0895744879203653</v>
      </c>
      <c r="HF117" s="580">
        <f t="shared" si="1920"/>
        <v>31.563941905418485</v>
      </c>
      <c r="HG117" s="580">
        <f t="shared" si="1921"/>
        <v>0.20150220001173955</v>
      </c>
      <c r="HH117" s="580">
        <f t="shared" si="1922"/>
        <v>0.13005792654504356</v>
      </c>
      <c r="HI117" s="580">
        <f t="shared" si="1923"/>
        <v>8.6178171602066631E-2</v>
      </c>
      <c r="HJ117" s="580">
        <f t="shared" si="1924"/>
        <v>1.2853359405841454</v>
      </c>
      <c r="HK117" s="580">
        <f t="shared" si="1925"/>
        <v>0.10266337806249345</v>
      </c>
      <c r="HL117" s="580">
        <f t="shared" si="1926"/>
        <v>4.2539517689291353</v>
      </c>
      <c r="HM117" s="580">
        <f t="shared" si="1927"/>
        <v>6.0338904241079392E-4</v>
      </c>
      <c r="HN117" s="580">
        <f t="shared" si="1928"/>
        <v>2.2108857708788192</v>
      </c>
      <c r="HO117" s="580">
        <f t="shared" si="1929"/>
        <v>4.2497574405053064E-2</v>
      </c>
      <c r="HP117" s="580">
        <f t="shared" si="1930"/>
        <v>67.804833695685957</v>
      </c>
      <c r="HQ117" s="580">
        <f t="shared" si="1931"/>
        <v>32.532050309658992</v>
      </c>
      <c r="HR117" s="1075">
        <f t="shared" si="1932"/>
        <v>0.70915603107063396</v>
      </c>
      <c r="HS117" s="1076"/>
      <c r="HT117" s="581">
        <f t="shared" si="1933"/>
        <v>38.778776533361572</v>
      </c>
      <c r="HU117" s="607">
        <f t="shared" si="1972"/>
        <v>134104.27824176155</v>
      </c>
      <c r="HV117" s="608">
        <f t="shared" si="1973"/>
        <v>106214.4768</v>
      </c>
      <c r="HW117" s="609">
        <f t="shared" si="2003"/>
        <v>0</v>
      </c>
      <c r="HX117" s="610">
        <f>DATI!CQ114</f>
        <v>0</v>
      </c>
      <c r="HY117" s="610">
        <f>DATI!CT114</f>
        <v>0</v>
      </c>
      <c r="HZ117" s="611">
        <f t="shared" si="1934"/>
        <v>0</v>
      </c>
      <c r="IA117" s="611">
        <f t="shared" si="1738"/>
        <v>0</v>
      </c>
      <c r="IB117" s="582">
        <f t="shared" si="1739"/>
        <v>0</v>
      </c>
      <c r="IC117" s="610">
        <f>DATI!CV114</f>
        <v>610.99661351680754</v>
      </c>
      <c r="ID117" s="612">
        <f t="shared" si="1974"/>
        <v>610.99661351680754</v>
      </c>
      <c r="IE117" s="613">
        <f t="shared" si="1740"/>
        <v>1.7214690141808889E-3</v>
      </c>
      <c r="IF117" s="613">
        <f t="shared" si="1741"/>
        <v>4.556130658376986E-3</v>
      </c>
      <c r="IG117" s="609">
        <f t="shared" si="2004"/>
        <v>0</v>
      </c>
      <c r="IH117" s="590">
        <f t="shared" si="2016"/>
        <v>0</v>
      </c>
      <c r="II117" s="610">
        <f>DATI!CX114</f>
        <v>0</v>
      </c>
      <c r="IJ117" s="610">
        <f>DATI!DA114</f>
        <v>0</v>
      </c>
      <c r="IK117" s="615">
        <f>DATI!CS114</f>
        <v>32202.424241761553</v>
      </c>
      <c r="IL117" s="594">
        <f t="shared" si="1975"/>
        <v>29795.511441761555</v>
      </c>
      <c r="IM117" s="594">
        <f t="shared" si="1976"/>
        <v>28320.831441761555</v>
      </c>
      <c r="IN117" s="582">
        <f t="shared" si="1743"/>
        <v>8.394817348239475E-2</v>
      </c>
      <c r="IO117" s="582">
        <f t="shared" si="1744"/>
        <v>0.22218166215433166</v>
      </c>
      <c r="IP117" s="609">
        <f t="shared" si="1977"/>
        <v>1905.7100000000009</v>
      </c>
      <c r="IQ117" s="590">
        <f t="shared" si="2017"/>
        <v>5.2103175250779159E-3</v>
      </c>
      <c r="IR117" s="610">
        <f>DATI!CZ114</f>
        <v>4312.622800000001</v>
      </c>
      <c r="IS117" s="594">
        <f t="shared" si="2005"/>
        <v>104308.7668</v>
      </c>
      <c r="IT117" s="615">
        <f>DATI!CR114</f>
        <v>101901.85399999999</v>
      </c>
      <c r="IU117" s="617">
        <f>DATI!CU114</f>
        <v>2406.9128000000001</v>
      </c>
      <c r="IV117" s="582">
        <f t="shared" si="1938"/>
        <v>0.37360705893042812</v>
      </c>
      <c r="IW117" s="590">
        <f t="shared" si="1747"/>
        <v>0.29388756988369252</v>
      </c>
      <c r="IX117" s="582">
        <f t="shared" si="1748"/>
        <v>0.77781833784566834</v>
      </c>
      <c r="IY117" s="615">
        <f>DATI!CW114</f>
        <v>863.68338648319241</v>
      </c>
      <c r="IZ117" s="618">
        <f t="shared" si="1978"/>
        <v>105172.45018648318</v>
      </c>
      <c r="JA117" s="619">
        <f t="shared" si="1749"/>
        <v>0.29632097811379021</v>
      </c>
      <c r="JB117" s="619">
        <f t="shared" si="1750"/>
        <v>0.7842587243702962</v>
      </c>
      <c r="JC117" s="620">
        <f t="shared" si="2006"/>
        <v>104308.7668</v>
      </c>
      <c r="JD117" s="590">
        <f t="shared" si="2018"/>
        <v>0.2851859914033642</v>
      </c>
      <c r="JE117" s="610">
        <f>DATI!CY114</f>
        <v>101901.85399999999</v>
      </c>
      <c r="JF117" s="610">
        <f>DATI!DB114</f>
        <v>2406.9128000000001</v>
      </c>
      <c r="JG117" s="586">
        <f t="shared" si="1753"/>
        <v>213559.34893101981</v>
      </c>
      <c r="JH117" s="566">
        <f t="shared" si="1438"/>
        <v>245.79287195162831</v>
      </c>
      <c r="JI117" s="589">
        <f t="shared" si="1754"/>
        <v>0.60169859167849882</v>
      </c>
      <c r="JJ117" s="603" t="str">
        <f>DATI!CN114</f>
        <v>6/12</v>
      </c>
      <c r="JK117" s="604">
        <f>DATI!CO114/DATI!CP114</f>
        <v>0.94508983991206441</v>
      </c>
      <c r="JL117" s="621">
        <f t="shared" si="1833"/>
        <v>-2.4165877628693141E-3</v>
      </c>
      <c r="JM117" s="622">
        <f t="shared" si="1941"/>
        <v>-2.0413470525800035E-2</v>
      </c>
      <c r="JN117" s="623">
        <f t="shared" si="1756"/>
        <v>317868.11573101982</v>
      </c>
      <c r="JO117" s="594">
        <f t="shared" si="1757"/>
        <v>318731.79911750299</v>
      </c>
      <c r="JP117" s="589">
        <f t="shared" si="1758"/>
        <v>0.8955861615621914</v>
      </c>
      <c r="JQ117" s="590">
        <f t="shared" si="1942"/>
        <v>6.3464965672264784E-2</v>
      </c>
      <c r="JR117" s="624">
        <f t="shared" si="1760"/>
        <v>0.89801956979228903</v>
      </c>
      <c r="JS117" s="585">
        <f t="shared" si="1943"/>
        <v>2.6531769368406177E-2</v>
      </c>
      <c r="JT117" s="576">
        <f>DATI!BW114</f>
        <v>41749.920958680588</v>
      </c>
      <c r="JU117" s="577">
        <f>DATI!BX114</f>
        <v>32345.571147021135</v>
      </c>
      <c r="JV117" s="577">
        <f>DATI!BY114</f>
        <v>14525.707265134975</v>
      </c>
      <c r="JW117" s="577">
        <f>DATI!BZ114</f>
        <v>58912.84</v>
      </c>
      <c r="JX117" s="577">
        <f>DATI!CA114</f>
        <v>28265.7647</v>
      </c>
      <c r="JY117" s="577">
        <f>DATI!CB114</f>
        <v>17623.73994957055</v>
      </c>
      <c r="JZ117" s="577">
        <f>DATI!CC114</f>
        <v>5712.9259568270681</v>
      </c>
      <c r="KA117" s="577">
        <f>DATI!CD114</f>
        <v>206.64764131967445</v>
      </c>
      <c r="KB117" s="577">
        <f>DATI!CE114</f>
        <v>3326.4757638784836</v>
      </c>
      <c r="KC117" s="577">
        <f>DATI!CF114</f>
        <v>0</v>
      </c>
      <c r="KD117" s="577">
        <f>DATI!CG114</f>
        <v>773.99914000000001</v>
      </c>
      <c r="KE117" s="577">
        <f>DATI!CH114</f>
        <v>43.637440849304191</v>
      </c>
      <c r="KF117" s="577">
        <f>DATI!CI114</f>
        <v>110.74196215534211</v>
      </c>
      <c r="KG117" s="577">
        <f>DATI!CJ114</f>
        <v>171.57546333932876</v>
      </c>
      <c r="KH117" s="577">
        <f>DATI!CK114</f>
        <v>1728.8531542010307</v>
      </c>
      <c r="KI117" s="577">
        <f>DATI!CL114</f>
        <v>399.75110395636426</v>
      </c>
      <c r="KJ117" s="625">
        <f t="shared" si="1439"/>
        <v>48.05143407466641</v>
      </c>
      <c r="KK117" s="626">
        <f t="shared" si="1945"/>
        <v>2.8278201170531207E-2</v>
      </c>
      <c r="KL117" s="627">
        <f t="shared" si="1440"/>
        <v>37.227641247913802</v>
      </c>
      <c r="KM117" s="626">
        <f t="shared" si="1946"/>
        <v>1.5319984146730217E-3</v>
      </c>
      <c r="KN117" s="627">
        <f t="shared" si="1441"/>
        <v>16.71814099311278</v>
      </c>
      <c r="KO117" s="626">
        <f t="shared" si="1947"/>
        <v>8.6929065421429849E-2</v>
      </c>
      <c r="KP117" s="627">
        <f t="shared" si="1442"/>
        <v>67.804833695685957</v>
      </c>
      <c r="KQ117" s="626">
        <f t="shared" si="1948"/>
        <v>-6.3429829286952039E-2</v>
      </c>
      <c r="KR117" s="627">
        <f t="shared" si="1443"/>
        <v>32.532050309658992</v>
      </c>
      <c r="KS117" s="626">
        <f t="shared" si="1949"/>
        <v>3.158177342729325E-2</v>
      </c>
      <c r="KT117" s="627">
        <f t="shared" si="1444"/>
        <v>20.283774409392723</v>
      </c>
      <c r="KU117" s="626">
        <f t="shared" si="1950"/>
        <v>6.1153845403361939E-2</v>
      </c>
      <c r="KV117" s="627">
        <f t="shared" si="1445"/>
        <v>6.5752049030131099</v>
      </c>
      <c r="KW117" s="626">
        <f t="shared" si="1951"/>
        <v>7.7701976703120294E-3</v>
      </c>
      <c r="KX117" s="627">
        <f t="shared" si="1446"/>
        <v>0.23783794760677446</v>
      </c>
      <c r="KY117" s="626">
        <f t="shared" si="1952"/>
        <v>0.11860622578958462</v>
      </c>
      <c r="KZ117" s="627">
        <f t="shared" si="1447"/>
        <v>3.8285564906141087</v>
      </c>
      <c r="LA117" s="626">
        <f t="shared" si="1953"/>
        <v>3.4764711895103725E-4</v>
      </c>
      <c r="LB117" s="628" t="s">
        <v>177</v>
      </c>
      <c r="LC117" s="629" t="s">
        <v>177</v>
      </c>
      <c r="LD117" s="627">
        <f t="shared" si="1448"/>
        <v>0.89082249248727352</v>
      </c>
      <c r="LE117" s="626">
        <f t="shared" si="1954"/>
        <v>8.8022155144172928E-2</v>
      </c>
      <c r="LF117" s="627">
        <f t="shared" si="1449"/>
        <v>5.0223846273450806E-2</v>
      </c>
      <c r="LG117" s="626">
        <f t="shared" si="1955"/>
        <v>-0.40328603942938818</v>
      </c>
      <c r="LH117" s="627">
        <f t="shared" si="1450"/>
        <v>0.12745677049480078</v>
      </c>
      <c r="LI117" s="626">
        <f t="shared" si="1956"/>
        <v>0.14529790330884754</v>
      </c>
      <c r="LJ117" s="627">
        <f t="shared" si="1451"/>
        <v>0.1974721598548542</v>
      </c>
      <c r="LK117" s="626">
        <f t="shared" si="1957"/>
        <v>-8.3187273104069176E-2</v>
      </c>
      <c r="LL117" s="627">
        <f t="shared" si="1452"/>
        <v>1.9897971410793129</v>
      </c>
      <c r="LM117" s="626">
        <f t="shared" si="1958"/>
        <v>0.13735092123381881</v>
      </c>
      <c r="LN117" s="627">
        <f t="shared" si="1453"/>
        <v>0.46008742955573262</v>
      </c>
      <c r="LO117" s="630">
        <f t="shared" si="1959"/>
        <v>-1.1036879859506956E-2</v>
      </c>
      <c r="LP117" s="631">
        <f t="shared" si="1778"/>
        <v>0.11762944946812351</v>
      </c>
      <c r="LQ117" s="632">
        <f t="shared" si="1779"/>
        <v>9.1132908503507706E-2</v>
      </c>
      <c r="LR117" s="632">
        <f t="shared" si="1780"/>
        <v>4.0925848708168365E-2</v>
      </c>
      <c r="LS117" s="632">
        <f t="shared" si="1781"/>
        <v>0.16598558216821707</v>
      </c>
      <c r="LT117" s="632">
        <f t="shared" si="1782"/>
        <v>7.9638146949957606E-2</v>
      </c>
      <c r="LU117" s="632">
        <f t="shared" si="1783"/>
        <v>4.9654485092056888E-2</v>
      </c>
      <c r="LV117" s="632">
        <f t="shared" si="1784"/>
        <v>1.6096038500738711E-2</v>
      </c>
      <c r="LW117" s="632">
        <f t="shared" si="1785"/>
        <v>5.8222501322521673E-4</v>
      </c>
      <c r="LX117" s="633">
        <f t="shared" si="1786"/>
        <v>9.3722695466019763E-3</v>
      </c>
      <c r="LY117" s="634" t="s">
        <v>177</v>
      </c>
      <c r="LZ117" s="633">
        <f t="shared" si="1787"/>
        <v>2.1807249124401297E-3</v>
      </c>
      <c r="MA117" s="633">
        <f t="shared" si="1788"/>
        <v>1.2294749368224131E-4</v>
      </c>
      <c r="MB117" s="633">
        <f t="shared" si="1789"/>
        <v>3.1201295097647857E-4</v>
      </c>
      <c r="MC117" s="633">
        <f t="shared" si="1790"/>
        <v>4.8340995219650038E-4</v>
      </c>
      <c r="MD117" s="633">
        <f t="shared" si="1791"/>
        <v>4.8710043054012754E-3</v>
      </c>
      <c r="ME117" s="633">
        <f t="shared" si="1792"/>
        <v>1.1262896121216461E-3</v>
      </c>
      <c r="MF117" s="631">
        <f t="shared" si="1793"/>
        <v>0.19105266372097407</v>
      </c>
      <c r="MG117" s="632">
        <f t="shared" si="1794"/>
        <v>0.14801722698662484</v>
      </c>
      <c r="MH117" s="632">
        <f t="shared" si="1795"/>
        <v>6.6471384896313962E-2</v>
      </c>
      <c r="MI117" s="632">
        <f t="shared" si="1796"/>
        <v>0.26959224714477764</v>
      </c>
      <c r="MJ117" s="632">
        <f t="shared" si="1797"/>
        <v>0.12934754160109294</v>
      </c>
      <c r="MK117" s="632">
        <f t="shared" si="1798"/>
        <v>8.064835536870936E-2</v>
      </c>
      <c r="ML117" s="632">
        <f t="shared" si="1799"/>
        <v>2.6143036840063021E-2</v>
      </c>
      <c r="MM117" s="632">
        <f t="shared" si="1800"/>
        <v>9.456444807369504E-4</v>
      </c>
      <c r="MN117" s="633">
        <f t="shared" si="1801"/>
        <v>1.5222353501488661E-2</v>
      </c>
      <c r="MO117" s="634" t="s">
        <v>177</v>
      </c>
      <c r="MP117" s="633">
        <f t="shared" si="1802"/>
        <v>3.5419132304727692E-3</v>
      </c>
      <c r="MQ117" s="633">
        <f t="shared" si="1803"/>
        <v>1.9969018194015484E-4</v>
      </c>
      <c r="MR117" s="633">
        <f t="shared" si="1804"/>
        <v>5.0676854876934474E-4</v>
      </c>
      <c r="MS117" s="633">
        <f t="shared" si="1805"/>
        <v>7.8514997268093099E-4</v>
      </c>
      <c r="MT117" s="633">
        <f t="shared" si="1806"/>
        <v>7.9114401346869825E-3</v>
      </c>
      <c r="MU117" s="633">
        <f t="shared" si="1807"/>
        <v>1.8293091695155395E-3</v>
      </c>
      <c r="MV117" s="1077"/>
      <c r="MW117" s="566"/>
      <c r="MX117" s="624"/>
      <c r="MY117" s="1471"/>
      <c r="MZ117" s="583"/>
      <c r="NA117" s="1472"/>
      <c r="NB117" s="1078"/>
      <c r="NC117" s="615"/>
      <c r="ND117" s="589"/>
      <c r="NE117" s="638"/>
    </row>
    <row r="118" spans="1:369" ht="8.25" customHeight="1" outlineLevel="1" x14ac:dyDescent="0.2">
      <c r="A118" s="477" t="s">
        <v>187</v>
      </c>
      <c r="B118" s="478">
        <f>DATI!D115</f>
        <v>188</v>
      </c>
      <c r="C118" s="1515">
        <f>DATI!F115/DATI!E115</f>
        <v>1</v>
      </c>
      <c r="D118" s="479">
        <f>DATI!G115</f>
        <v>547251</v>
      </c>
      <c r="E118" s="480">
        <f t="shared" si="1979"/>
        <v>5.4620414513543346E-2</v>
      </c>
      <c r="F118" s="1039">
        <f t="shared" si="1863"/>
        <v>-1.2319181787321645E-3</v>
      </c>
      <c r="G118" s="482">
        <f>DATI!H115</f>
        <v>280670.97769999999</v>
      </c>
      <c r="H118" s="483">
        <f t="shared" si="2007"/>
        <v>768.96158273972594</v>
      </c>
      <c r="I118" s="484">
        <f t="shared" si="2008"/>
        <v>512.87430758463665</v>
      </c>
      <c r="J118" s="485">
        <f t="shared" si="1960"/>
        <v>1.405135089272977</v>
      </c>
      <c r="K118" s="485"/>
      <c r="L118" s="485"/>
      <c r="M118" s="486">
        <f t="shared" si="1865"/>
        <v>5.8958286405661843E-2</v>
      </c>
      <c r="N118" s="487">
        <f>DATI!I115</f>
        <v>141107.084</v>
      </c>
      <c r="O118" s="487"/>
      <c r="P118" s="487">
        <f>DATI!J115</f>
        <v>11634.307000000001</v>
      </c>
      <c r="Q118" s="483">
        <f>DATI!K115</f>
        <v>8150.37</v>
      </c>
      <c r="R118" s="483">
        <f>DATI!L115</f>
        <v>3483.9369999999999</v>
      </c>
      <c r="S118" s="483">
        <f t="shared" si="1961"/>
        <v>0</v>
      </c>
      <c r="T118" s="487">
        <f>DATI!M115</f>
        <v>5678.7</v>
      </c>
      <c r="U118" s="483">
        <f>DATI!N115</f>
        <v>5185.6620000000003</v>
      </c>
      <c r="V118" s="483">
        <f>DATI!O115</f>
        <v>493.03800000000001</v>
      </c>
      <c r="W118" s="488">
        <f t="shared" si="1962"/>
        <v>-4.5474735088646412E-13</v>
      </c>
      <c r="X118" s="489">
        <f>DATI!P115</f>
        <v>119740.53170000001</v>
      </c>
      <c r="Y118" s="483">
        <f>DATI!Q115</f>
        <v>2048.2829999999999</v>
      </c>
      <c r="Z118" s="487">
        <f>DATI!R115</f>
        <v>1606.915</v>
      </c>
      <c r="AA118" s="487">
        <f>DATI!U115</f>
        <v>903.44</v>
      </c>
      <c r="AB118" s="487">
        <f>DATI!V115</f>
        <v>0</v>
      </c>
      <c r="AC118" s="487">
        <f>DATI!W115</f>
        <v>135586.91869999998</v>
      </c>
      <c r="AD118" s="484">
        <f t="shared" si="2009"/>
        <v>247.76001999082686</v>
      </c>
      <c r="AE118" s="485"/>
      <c r="AF118" s="485"/>
      <c r="AG118" s="490">
        <f t="shared" si="2010"/>
        <v>0.48308136384847172</v>
      </c>
      <c r="AH118" s="491">
        <f t="shared" si="1963"/>
        <v>145084.05900000001</v>
      </c>
      <c r="AI118" s="483">
        <f t="shared" si="1815"/>
        <v>397.49057260273975</v>
      </c>
      <c r="AJ118" s="484">
        <f t="shared" si="2011"/>
        <v>265.11428759380976</v>
      </c>
      <c r="AK118" s="485">
        <f t="shared" si="2012"/>
        <v>0.72634051395564314</v>
      </c>
      <c r="AL118" s="485"/>
      <c r="AM118" s="485"/>
      <c r="AN118" s="495"/>
      <c r="AO118" s="496"/>
      <c r="AP118" s="496"/>
      <c r="AQ118" s="496"/>
      <c r="AR118" s="496"/>
      <c r="AS118" s="496"/>
      <c r="AT118" s="496"/>
      <c r="AU118" s="1065"/>
      <c r="AV118" s="1065"/>
      <c r="AW118" s="496"/>
      <c r="AX118" s="1065"/>
      <c r="AY118" s="1065"/>
      <c r="AZ118" s="1065"/>
      <c r="BA118" s="1065"/>
      <c r="BB118" s="495">
        <f>DATI!DE115/1000</f>
        <v>34.228699999999996</v>
      </c>
      <c r="BC118" s="496">
        <f>DATI!DF115/1000</f>
        <v>148.12299999999999</v>
      </c>
      <c r="BD118" s="493">
        <f>DATI!DG115/1000</f>
        <v>2.0310000000000001</v>
      </c>
      <c r="BE118" s="496">
        <f>DATI!DH115/1000</f>
        <v>23819.652999999998</v>
      </c>
      <c r="BF118" s="496">
        <f>DATI!DI115/1000</f>
        <v>44.563000000000002</v>
      </c>
      <c r="BG118" s="496">
        <f>DATI!DJ115/1000</f>
        <v>6313.4170000000004</v>
      </c>
      <c r="BH118" s="496">
        <f>DATI!DK115/1000</f>
        <v>1548.778</v>
      </c>
      <c r="BI118" s="496">
        <f>DATI!DL115/1000</f>
        <v>7637.8959999999997</v>
      </c>
      <c r="BJ118" s="496">
        <f>DATI!DM115/1000</f>
        <v>70.364999999999995</v>
      </c>
      <c r="BK118" s="496">
        <f>DATI!DN115/1000</f>
        <v>17.391999999999999</v>
      </c>
      <c r="BL118" s="496">
        <f>DATI!DO115/1000</f>
        <v>44.173000000000002</v>
      </c>
      <c r="BM118" s="496">
        <f>DATI!DP115/1000</f>
        <v>9029.009</v>
      </c>
      <c r="BN118" s="496">
        <f>DATI!DQ115/1000</f>
        <v>160.66900000000001</v>
      </c>
      <c r="BO118" s="496">
        <f>DATI!DR115/1000</f>
        <v>2302.0279999999998</v>
      </c>
      <c r="BP118" s="496">
        <f>DATI!DS115/1000</f>
        <v>1031.604</v>
      </c>
      <c r="BQ118" s="496">
        <f>DATI!DT115/1000</f>
        <v>379.38600000000002</v>
      </c>
      <c r="BR118" s="496">
        <f>DATI!DU115/1000</f>
        <v>19956.257000000001</v>
      </c>
      <c r="BS118" s="496">
        <f>DATI!DV115/1000</f>
        <v>31333.597000000002</v>
      </c>
      <c r="BT118" s="1066">
        <f>DATI!DW115/1000</f>
        <v>2.294</v>
      </c>
      <c r="BU118" s="1067">
        <f>DATI!DX115/1000</f>
        <v>105.71899999999999</v>
      </c>
      <c r="BV118" s="497">
        <f>DATI!DY115/1000</f>
        <v>15759.254999999999</v>
      </c>
      <c r="BW118" s="495">
        <f>DATI!DZ115/1000</f>
        <v>2.0310000000000001</v>
      </c>
      <c r="BX118" s="496"/>
      <c r="BY118" s="496">
        <f>DATI!EB115/1000</f>
        <v>0</v>
      </c>
      <c r="BZ118" s="496"/>
      <c r="CA118" s="496"/>
      <c r="CB118" s="1066"/>
      <c r="CC118" s="1067"/>
      <c r="CD118" s="497"/>
      <c r="CE118" s="498">
        <f t="shared" si="1871"/>
        <v>6.2546619375752621E-2</v>
      </c>
      <c r="CF118" s="499">
        <f t="shared" si="1872"/>
        <v>0.27066739028343484</v>
      </c>
      <c r="CG118" s="499">
        <f t="shared" si="1873"/>
        <v>3.7112769094985671E-3</v>
      </c>
      <c r="CH118" s="499">
        <f t="shared" si="1874"/>
        <v>43.526010916380237</v>
      </c>
      <c r="CI118" s="499">
        <f t="shared" si="1875"/>
        <v>8.1430641515502028E-2</v>
      </c>
      <c r="CJ118" s="499">
        <f t="shared" si="1876"/>
        <v>11.536602034532601</v>
      </c>
      <c r="CK118" s="499">
        <f t="shared" si="1877"/>
        <v>2.8301053812601529</v>
      </c>
      <c r="CL118" s="499">
        <f t="shared" si="1878"/>
        <v>13.956842472649662</v>
      </c>
      <c r="CM118" s="499">
        <f t="shared" si="1879"/>
        <v>0.12857902498122434</v>
      </c>
      <c r="CN118" s="499">
        <f t="shared" si="1880"/>
        <v>3.1780663717380142E-2</v>
      </c>
      <c r="CO118" s="499">
        <f t="shared" si="1881"/>
        <v>8.0717988637754881E-2</v>
      </c>
      <c r="CP118" s="499">
        <f t="shared" si="1882"/>
        <v>16.4988442232175</v>
      </c>
      <c r="CQ118" s="499">
        <f t="shared" si="1883"/>
        <v>0.29359288516603899</v>
      </c>
      <c r="CR118" s="499">
        <f t="shared" si="1884"/>
        <v>4.2065304586012635</v>
      </c>
      <c r="CS118" s="499">
        <f t="shared" si="1885"/>
        <v>1.8850655366550266</v>
      </c>
      <c r="CT118" s="499">
        <f t="shared" si="1886"/>
        <v>0.69325775558199076</v>
      </c>
      <c r="CU118" s="499">
        <f t="shared" si="1887"/>
        <v>36.466369179773082</v>
      </c>
      <c r="CV118" s="499">
        <f t="shared" si="1888"/>
        <v>57.256354031331142</v>
      </c>
      <c r="CW118" s="1068">
        <f t="shared" si="1889"/>
        <v>4.1918607732100996E-3</v>
      </c>
      <c r="CX118" s="1069">
        <f t="shared" si="1890"/>
        <v>0.19318192200653814</v>
      </c>
      <c r="CY118" s="500">
        <f t="shared" si="1891"/>
        <v>28.797124171541029</v>
      </c>
      <c r="CZ118" s="482">
        <f>DATI!AA115</f>
        <v>278433.71669999999</v>
      </c>
      <c r="DA118" s="483">
        <f t="shared" si="1892"/>
        <v>762.83210054794517</v>
      </c>
      <c r="DB118" s="484">
        <f t="shared" si="1425"/>
        <v>508.78612684124835</v>
      </c>
      <c r="DC118" s="485">
        <f t="shared" si="1893"/>
        <v>1.3939345940856118</v>
      </c>
      <c r="DD118" s="501">
        <f t="shared" si="1980"/>
        <v>-1.0978115722905281E-2</v>
      </c>
      <c r="DE118" s="502">
        <f t="shared" si="1894"/>
        <v>-9.7582188713928215E-3</v>
      </c>
      <c r="DF118" s="483">
        <f t="shared" si="1981"/>
        <v>-3090.6065999999992</v>
      </c>
      <c r="DG118" s="503">
        <f t="shared" si="1982"/>
        <v>-5.0137718677013936</v>
      </c>
      <c r="DH118" s="504">
        <f t="shared" si="1983"/>
        <v>6.0152867504562779E-2</v>
      </c>
      <c r="DI118" s="505">
        <f>DATI!AB115+DATI!AG115</f>
        <v>123906.3841527061</v>
      </c>
      <c r="DJ118" s="483">
        <f t="shared" si="1964"/>
        <v>339.46954562385235</v>
      </c>
      <c r="DK118" s="506">
        <f t="shared" si="1426"/>
        <v>226.41600317350924</v>
      </c>
      <c r="DL118" s="507">
        <f t="shared" si="1427"/>
        <v>0.62031781691372401</v>
      </c>
      <c r="DM118" s="508">
        <f t="shared" si="1984"/>
        <v>0.44501214012888296</v>
      </c>
      <c r="DN118" s="509">
        <f t="shared" si="1985"/>
        <v>0.11501598231950624</v>
      </c>
      <c r="DO118" s="509">
        <f t="shared" si="1986"/>
        <v>4.5999999999999985E-2</v>
      </c>
      <c r="DP118" s="509">
        <f t="shared" si="1987"/>
        <v>0.10277520783271388</v>
      </c>
      <c r="DQ118" s="509">
        <f t="shared" si="1988"/>
        <v>0.10413541231893154</v>
      </c>
      <c r="DR118" s="510">
        <f t="shared" si="1989"/>
        <v>11547.688316390064</v>
      </c>
      <c r="DS118" s="510">
        <f t="shared" si="1990"/>
        <v>21.35419585588599</v>
      </c>
      <c r="DT118" s="511">
        <f t="shared" si="1965"/>
        <v>4.4016886351218296E-2</v>
      </c>
      <c r="DU118" s="512" t="str">
        <f>DATI!AI115</f>
        <v>18/18</v>
      </c>
      <c r="DV118" s="511">
        <f>DATI!AJ115/DATI!AK115</f>
        <v>1</v>
      </c>
      <c r="DW118" s="513">
        <f>DATI!AB115</f>
        <v>120013.6257</v>
      </c>
      <c r="DX118" s="483">
        <f t="shared" si="1895"/>
        <v>328.80445397260274</v>
      </c>
      <c r="DY118" s="514">
        <f t="shared" si="2013"/>
        <v>219.3027069845464</v>
      </c>
      <c r="DZ118" s="485">
        <f t="shared" si="2014"/>
        <v>0.60082933420423668</v>
      </c>
      <c r="EA118" s="508">
        <f t="shared" si="1991"/>
        <v>0.43103122395664956</v>
      </c>
      <c r="EB118" s="504">
        <f t="shared" si="1992"/>
        <v>0.10725938895264377</v>
      </c>
      <c r="EC118" s="515">
        <f t="shared" si="1993"/>
        <v>154527.33254729389</v>
      </c>
      <c r="ED118" s="516">
        <f t="shared" si="1896"/>
        <v>423.36255492409282</v>
      </c>
      <c r="EE118" s="517">
        <f t="shared" si="1430"/>
        <v>282.37012366773911</v>
      </c>
      <c r="EF118" s="518">
        <f t="shared" si="1431"/>
        <v>0.77361677717188793</v>
      </c>
      <c r="EG118" s="519">
        <f t="shared" si="1897"/>
        <v>-8.6532324183484471E-2</v>
      </c>
      <c r="EH118" s="519">
        <f t="shared" si="1898"/>
        <v>-8.5405618739042885E-2</v>
      </c>
      <c r="EI118" s="501">
        <f t="shared" si="1899"/>
        <v>0.55498785987111698</v>
      </c>
      <c r="EJ118" s="520">
        <f t="shared" si="1900"/>
        <v>-14638.294916390063</v>
      </c>
      <c r="EK118" s="520">
        <f t="shared" si="1901"/>
        <v>-26.367967723587412</v>
      </c>
      <c r="EL118" s="482">
        <f>DATI!AD115</f>
        <v>141107.084</v>
      </c>
      <c r="EM118" s="483">
        <f t="shared" si="1902"/>
        <v>386.59475068493151</v>
      </c>
      <c r="EN118" s="514">
        <f t="shared" si="1432"/>
        <v>257.84710123873691</v>
      </c>
      <c r="EO118" s="485">
        <f t="shared" si="1903"/>
        <v>0.70643041435270382</v>
      </c>
      <c r="EP118" s="501">
        <f t="shared" si="1994"/>
        <v>-9.5149349452418125E-2</v>
      </c>
      <c r="EQ118" s="502">
        <f t="shared" si="1995"/>
        <v>-9.403327257157254E-2</v>
      </c>
      <c r="ER118" s="501">
        <f t="shared" si="1966"/>
        <v>9.3566065437337434E-2</v>
      </c>
      <c r="ES118" s="483">
        <f t="shared" si="1996"/>
        <v>-14838.081000000006</v>
      </c>
      <c r="ET118" s="501">
        <f t="shared" si="1904"/>
        <v>0.50678878144645334</v>
      </c>
      <c r="EU118" s="503">
        <f t="shared" si="1997"/>
        <v>-26.762800463317774</v>
      </c>
      <c r="EV118" s="482">
        <f>DATI!AE115</f>
        <v>11634.307000000001</v>
      </c>
      <c r="EW118" s="483">
        <f t="shared" si="1905"/>
        <v>31.874813698630138</v>
      </c>
      <c r="EX118" s="514">
        <f t="shared" si="1433"/>
        <v>21.259544523445367</v>
      </c>
      <c r="EY118" s="485">
        <f t="shared" si="2015"/>
        <v>5.8245327461494155E-2</v>
      </c>
      <c r="EZ118" s="501">
        <f t="shared" si="1998"/>
        <v>0.18271113871217207</v>
      </c>
      <c r="FA118" s="502">
        <f t="shared" si="1999"/>
        <v>0.18416993918696467</v>
      </c>
      <c r="FB118" s="483">
        <f t="shared" si="2000"/>
        <v>1797.3260000000009</v>
      </c>
      <c r="FC118" s="503">
        <f t="shared" si="2001"/>
        <v>3.3064249416040248</v>
      </c>
      <c r="FD118" s="483">
        <f>DATI!AG115</f>
        <v>3892.7584527060985</v>
      </c>
      <c r="FE118" s="501">
        <f t="shared" si="1906"/>
        <v>1.3980916172233456E-2</v>
      </c>
      <c r="FF118" s="483">
        <f t="shared" si="2002"/>
        <v>7741.5485472939017</v>
      </c>
      <c r="FG118" s="501">
        <f t="shared" si="1967"/>
        <v>1.4146248334482536E-2</v>
      </c>
      <c r="FH118" s="482">
        <f>DATI!AF115</f>
        <v>5678.7</v>
      </c>
      <c r="FI118" s="483">
        <f t="shared" si="1968"/>
        <v>15.558082191780821</v>
      </c>
      <c r="FJ118" s="509">
        <f t="shared" si="1907"/>
        <v>2.0395159276340617E-2</v>
      </c>
      <c r="FK118" s="509">
        <f t="shared" si="1969"/>
        <v>-7.6795969747091575E-2</v>
      </c>
      <c r="FL118" s="521">
        <f>DATI!AL115</f>
        <v>2868.2977648671867</v>
      </c>
      <c r="FM118" s="522" t="str">
        <f>DATI!AM115</f>
        <v>16/16</v>
      </c>
      <c r="FN118" s="523">
        <f>DATI!AN115/DATI!AO115</f>
        <v>1</v>
      </c>
      <c r="FO118" s="486">
        <f t="shared" si="1970"/>
        <v>0.50509760418179983</v>
      </c>
      <c r="FP118" s="524">
        <f t="shared" si="1908"/>
        <v>1.0301546087385855E-2</v>
      </c>
      <c r="FQ118" s="486">
        <f t="shared" si="1971"/>
        <v>0.38269231375678453</v>
      </c>
      <c r="FR118" s="482">
        <f>DATI!AP115</f>
        <v>4504.3830000000016</v>
      </c>
      <c r="FS118" s="525">
        <f>DATI!AQ115</f>
        <v>6.003000000000001</v>
      </c>
      <c r="FT118" s="525">
        <f>DATI!AR115</f>
        <v>2050.0500000000002</v>
      </c>
      <c r="FU118" s="495">
        <f>DATI!AS115/1000</f>
        <v>36.258699999999997</v>
      </c>
      <c r="FV118" s="496">
        <f>DATI!AT115/1000</f>
        <v>148.47900000000001</v>
      </c>
      <c r="FW118" s="496">
        <f>DATI!AU115/1000</f>
        <v>2.0310000000000001</v>
      </c>
      <c r="FX118" s="496">
        <f>DATI!AV115/1000</f>
        <v>23819.652999999998</v>
      </c>
      <c r="FY118" s="496">
        <f>DATI!AW115/1000</f>
        <v>44.563000000000002</v>
      </c>
      <c r="FZ118" s="496">
        <f>DATI!AX115/1000</f>
        <v>6313.4170000000004</v>
      </c>
      <c r="GA118" s="496">
        <f>DATI!AY115/1000</f>
        <v>1817.1279999999999</v>
      </c>
      <c r="GB118" s="496">
        <f>DATI!AZ115/1000</f>
        <v>7637.8959999999997</v>
      </c>
      <c r="GC118" s="496">
        <f>DATI!BA115/1000</f>
        <v>70.364999999999995</v>
      </c>
      <c r="GD118" s="496">
        <f>DATI!BB115/1000</f>
        <v>19.568999999999999</v>
      </c>
      <c r="GE118" s="496">
        <f>DATI!BC115/1000</f>
        <v>44.173000000000002</v>
      </c>
      <c r="GF118" s="496">
        <f>DATI!BD115/1000</f>
        <v>9029.009</v>
      </c>
      <c r="GG118" s="496">
        <f>DATI!BE115/1000</f>
        <v>160.66900000000001</v>
      </c>
      <c r="GH118" s="496">
        <f>DATI!BF115/1000</f>
        <v>2302.0279999999998</v>
      </c>
      <c r="GI118" s="496">
        <f>DATI!BG115/1000</f>
        <v>2.1000000000000001E-2</v>
      </c>
      <c r="GJ118" s="496">
        <f>DATI!BH115/1000</f>
        <v>1031.604</v>
      </c>
      <c r="GK118" s="496">
        <f>DATI!BI115/1000</f>
        <v>379.54599999999999</v>
      </c>
      <c r="GL118" s="496">
        <f>DATI!BJ115/1000</f>
        <v>19956.257000000001</v>
      </c>
      <c r="GM118" s="496">
        <f>DATI!BK115/1000</f>
        <v>31333.597000000002</v>
      </c>
      <c r="GN118" s="1066">
        <f>DATI!BL115/1000</f>
        <v>108.107</v>
      </c>
      <c r="GO118" s="1067"/>
      <c r="GP118" s="497">
        <f>DATI!BN115/1000</f>
        <v>15759.254999999999</v>
      </c>
      <c r="GQ118" s="495"/>
      <c r="GR118" s="496"/>
      <c r="GS118" s="496"/>
      <c r="GT118" s="496"/>
      <c r="GU118" s="496"/>
      <c r="GV118" s="1066"/>
      <c r="GW118" s="1067"/>
      <c r="GX118" s="497"/>
      <c r="GY118" s="498">
        <f t="shared" si="1913"/>
        <v>6.6256068970180035E-2</v>
      </c>
      <c r="GZ118" s="499">
        <f t="shared" si="1914"/>
        <v>0.27131791444876302</v>
      </c>
      <c r="HA118" s="499">
        <f t="shared" si="1915"/>
        <v>3.7112769094985671E-3</v>
      </c>
      <c r="HB118" s="499">
        <f t="shared" si="1916"/>
        <v>43.526010916380237</v>
      </c>
      <c r="HC118" s="499">
        <f t="shared" si="1917"/>
        <v>8.1430641515502028E-2</v>
      </c>
      <c r="HD118" s="499">
        <f t="shared" si="1918"/>
        <v>11.536602034532601</v>
      </c>
      <c r="HE118" s="499">
        <f t="shared" si="1919"/>
        <v>3.3204653806023194</v>
      </c>
      <c r="HF118" s="499">
        <f t="shared" si="1920"/>
        <v>13.956842472649662</v>
      </c>
      <c r="HG118" s="499">
        <f t="shared" si="1921"/>
        <v>0.12857902498122434</v>
      </c>
      <c r="HH118" s="499">
        <f t="shared" si="1922"/>
        <v>3.5758728627266097E-2</v>
      </c>
      <c r="HI118" s="499">
        <f t="shared" si="1923"/>
        <v>8.0717988637754881E-2</v>
      </c>
      <c r="HJ118" s="499">
        <f t="shared" si="1924"/>
        <v>16.4988442232175</v>
      </c>
      <c r="HK118" s="499">
        <f t="shared" si="1925"/>
        <v>0.29359288516603899</v>
      </c>
      <c r="HL118" s="499">
        <f t="shared" si="1926"/>
        <v>4.2065304586012635</v>
      </c>
      <c r="HM118" s="499">
        <f t="shared" si="1927"/>
        <v>3.8373616494076756E-5</v>
      </c>
      <c r="HN118" s="499">
        <f t="shared" si="1928"/>
        <v>1.8850655366550266</v>
      </c>
      <c r="HO118" s="499">
        <f t="shared" si="1929"/>
        <v>0.69355012599337418</v>
      </c>
      <c r="HP118" s="499">
        <f t="shared" si="1930"/>
        <v>36.466369179773082</v>
      </c>
      <c r="HQ118" s="499">
        <f t="shared" si="1931"/>
        <v>57.256354031331142</v>
      </c>
      <c r="HR118" s="1068">
        <f t="shared" si="1932"/>
        <v>0.19754555039643601</v>
      </c>
      <c r="HS118" s="1069"/>
      <c r="HT118" s="500">
        <f t="shared" si="1933"/>
        <v>28.797124171541029</v>
      </c>
      <c r="HU118" s="526">
        <f t="shared" si="1972"/>
        <v>154527.33254729392</v>
      </c>
      <c r="HV118" s="527">
        <f t="shared" si="1973"/>
        <v>145084.05900000001</v>
      </c>
      <c r="HW118" s="528">
        <f t="shared" si="2003"/>
        <v>383.90800000000002</v>
      </c>
      <c r="HX118" s="529">
        <f>DATI!CQ115</f>
        <v>383.90800000000002</v>
      </c>
      <c r="HY118" s="529">
        <f>DATI!CT115</f>
        <v>0</v>
      </c>
      <c r="HZ118" s="530">
        <f t="shared" si="1934"/>
        <v>-0.5209491472972686</v>
      </c>
      <c r="IA118" s="530">
        <f t="shared" si="1738"/>
        <v>1.378812898631971E-3</v>
      </c>
      <c r="IB118" s="501">
        <f t="shared" si="1739"/>
        <v>2.4844019091735951E-3</v>
      </c>
      <c r="IC118" s="529">
        <f>DATI!CV115</f>
        <v>25294.016117939027</v>
      </c>
      <c r="ID118" s="531">
        <f t="shared" si="1974"/>
        <v>25677.924117939026</v>
      </c>
      <c r="IE118" s="532">
        <f t="shared" si="1740"/>
        <v>9.2222753847034461E-2</v>
      </c>
      <c r="IF118" s="532">
        <f t="shared" si="1741"/>
        <v>0.16617075888552052</v>
      </c>
      <c r="IG118" s="528">
        <f t="shared" si="2004"/>
        <v>383.90800000000002</v>
      </c>
      <c r="IH118" s="509">
        <f t="shared" si="2016"/>
        <v>1.3678222206869807E-3</v>
      </c>
      <c r="II118" s="529">
        <f>DATI!CX115</f>
        <v>383.90800000000002</v>
      </c>
      <c r="IJ118" s="529">
        <f>DATI!DA115</f>
        <v>0</v>
      </c>
      <c r="IK118" s="534">
        <f>DATI!CS115</f>
        <v>111675.20654729391</v>
      </c>
      <c r="IL118" s="513">
        <f t="shared" si="1975"/>
        <v>79848.968909517775</v>
      </c>
      <c r="IM118" s="513">
        <f t="shared" si="1976"/>
        <v>14194.555653140385</v>
      </c>
      <c r="IN118" s="501">
        <f t="shared" si="1743"/>
        <v>0.28677909362374926</v>
      </c>
      <c r="IO118" s="501">
        <f t="shared" si="1744"/>
        <v>0.51673039062574622</v>
      </c>
      <c r="IP118" s="528">
        <f t="shared" si="1977"/>
        <v>70405.695362223865</v>
      </c>
      <c r="IQ118" s="509">
        <f t="shared" si="2017"/>
        <v>0.25084779316755079</v>
      </c>
      <c r="IR118" s="529">
        <f>DATI!CZ115</f>
        <v>102231.933</v>
      </c>
      <c r="IS118" s="513">
        <f t="shared" si="2005"/>
        <v>74294.455637776133</v>
      </c>
      <c r="IT118" s="534">
        <f>DATI!CR115</f>
        <v>42468.218000000001</v>
      </c>
      <c r="IU118" s="536">
        <f>DATI!CU115</f>
        <v>31826.237637776132</v>
      </c>
      <c r="IV118" s="501">
        <f t="shared" si="1938"/>
        <v>-8.180565176916646E-2</v>
      </c>
      <c r="IW118" s="509">
        <f t="shared" si="1747"/>
        <v>0.26682995334873588</v>
      </c>
      <c r="IX118" s="501">
        <f t="shared" si="1748"/>
        <v>0.48078520746508013</v>
      </c>
      <c r="IY118" s="534">
        <f>DATI!CW115</f>
        <v>40360.397138438362</v>
      </c>
      <c r="IZ118" s="537">
        <f t="shared" si="1978"/>
        <v>114654.85277621449</v>
      </c>
      <c r="JA118" s="538">
        <f t="shared" si="1749"/>
        <v>0.41178508887179788</v>
      </c>
      <c r="JB118" s="538">
        <f t="shared" si="1750"/>
        <v>0.74197134504424167</v>
      </c>
      <c r="JC118" s="539">
        <f t="shared" si="2006"/>
        <v>74294.455637776133</v>
      </c>
      <c r="JD118" s="509">
        <f t="shared" si="2018"/>
        <v>0.26470302076329044</v>
      </c>
      <c r="JE118" s="529">
        <f>DATI!CY115</f>
        <v>42468.218000000001</v>
      </c>
      <c r="JF118" s="529">
        <f>DATI!DB115</f>
        <v>31826.237637776132</v>
      </c>
      <c r="JG118" s="505">
        <f t="shared" si="1753"/>
        <v>121245.02298584308</v>
      </c>
      <c r="JH118" s="485">
        <f t="shared" si="1438"/>
        <v>221.55285780353637</v>
      </c>
      <c r="JI118" s="508">
        <f t="shared" si="1754"/>
        <v>0.43545381077708784</v>
      </c>
      <c r="JJ118" s="522" t="str">
        <f>DATI!CN115</f>
        <v>9/18</v>
      </c>
      <c r="JK118" s="523">
        <f>DATI!CO115/DATI!CP115</f>
        <v>0.87512017866126957</v>
      </c>
      <c r="JL118" s="540">
        <f t="shared" si="1833"/>
        <v>0.11586374620776588</v>
      </c>
      <c r="JM118" s="541">
        <f t="shared" si="1941"/>
        <v>0.12824980311065973</v>
      </c>
      <c r="JN118" s="542">
        <f t="shared" si="1756"/>
        <v>195539.47862361922</v>
      </c>
      <c r="JO118" s="513">
        <f t="shared" si="1757"/>
        <v>235899.87576205758</v>
      </c>
      <c r="JP118" s="508">
        <f t="shared" si="1758"/>
        <v>0.70228376412582372</v>
      </c>
      <c r="JQ118" s="509">
        <f t="shared" si="1942"/>
        <v>2.8915982344795754E-2</v>
      </c>
      <c r="JR118" s="543">
        <f t="shared" si="1760"/>
        <v>0.84723889964888577</v>
      </c>
      <c r="JS118" s="504">
        <f t="shared" si="1943"/>
        <v>-3.1478539553142504E-2</v>
      </c>
      <c r="JT118" s="495">
        <f>DATI!BW115</f>
        <v>23541.670903400704</v>
      </c>
      <c r="JU118" s="496">
        <f>DATI!BX115</f>
        <v>18759.393701326793</v>
      </c>
      <c r="JV118" s="496">
        <f>DATI!BY115</f>
        <v>8601.8129323844241</v>
      </c>
      <c r="JW118" s="496">
        <f>DATI!BZ115</f>
        <v>19956.257000000001</v>
      </c>
      <c r="JX118" s="496">
        <f>DATI!CA115</f>
        <v>31333.597000000002</v>
      </c>
      <c r="JY118" s="496">
        <f>DATI!CB115</f>
        <v>6264.6093441941957</v>
      </c>
      <c r="JZ118" s="496">
        <f>DATI!CC115</f>
        <v>2156.355670257682</v>
      </c>
      <c r="KA118" s="496">
        <f>DATI!CD115</f>
        <v>57.424634439179208</v>
      </c>
      <c r="KB118" s="496">
        <f>DATI!CE115</f>
        <v>2071.8251451153756</v>
      </c>
      <c r="KC118" s="496">
        <f>DATI!CF115</f>
        <v>0</v>
      </c>
      <c r="KD118" s="496">
        <f>DATI!CG115</f>
        <v>196.816</v>
      </c>
      <c r="KE118" s="496">
        <f>DATI!CH115</f>
        <v>35.533526691579823</v>
      </c>
      <c r="KF118" s="496">
        <f>DATI!CI115</f>
        <v>19.177620373249052</v>
      </c>
      <c r="KG118" s="496">
        <f>DATI!CJ115</f>
        <v>68.957701342105864</v>
      </c>
      <c r="KH118" s="496">
        <f>DATI!CK115</f>
        <v>943.38107562723008</v>
      </c>
      <c r="KI118" s="496">
        <f>DATI!CL115</f>
        <v>673.97051311731343</v>
      </c>
      <c r="KJ118" s="544">
        <f t="shared" si="1439"/>
        <v>43.018050041755437</v>
      </c>
      <c r="KK118" s="545">
        <f t="shared" si="1945"/>
        <v>7.9711051642845296E-2</v>
      </c>
      <c r="KL118" s="546">
        <f t="shared" si="1440"/>
        <v>34.279322836005406</v>
      </c>
      <c r="KM118" s="545">
        <f t="shared" si="1946"/>
        <v>9.1961218719747467E-2</v>
      </c>
      <c r="KN118" s="546">
        <f t="shared" si="1441"/>
        <v>15.718222410529034</v>
      </c>
      <c r="KO118" s="545">
        <f t="shared" si="1947"/>
        <v>0.12289697327058177</v>
      </c>
      <c r="KP118" s="546">
        <f t="shared" si="1442"/>
        <v>36.466369179773082</v>
      </c>
      <c r="KQ118" s="545">
        <f t="shared" si="1948"/>
        <v>0.46034825368433846</v>
      </c>
      <c r="KR118" s="546">
        <f t="shared" si="1443"/>
        <v>57.256354031331142</v>
      </c>
      <c r="KS118" s="545">
        <f t="shared" si="1949"/>
        <v>-2.0947110523879747E-2</v>
      </c>
      <c r="KT118" s="546">
        <f t="shared" si="1444"/>
        <v>11.447415069491324</v>
      </c>
      <c r="KU118" s="545">
        <f t="shared" si="1950"/>
        <v>9.0845213288692807E-3</v>
      </c>
      <c r="KV118" s="546">
        <f t="shared" si="1445"/>
        <v>3.9403412150141013</v>
      </c>
      <c r="KW118" s="545">
        <f t="shared" si="1951"/>
        <v>0.17750189149641568</v>
      </c>
      <c r="KX118" s="546">
        <f t="shared" si="1446"/>
        <v>0.10493289996579122</v>
      </c>
      <c r="KY118" s="545">
        <f t="shared" si="1952"/>
        <v>3.5586418474350026E-2</v>
      </c>
      <c r="KZ118" s="546">
        <f t="shared" si="1447"/>
        <v>3.7858773124496357</v>
      </c>
      <c r="LA118" s="545">
        <f t="shared" si="1953"/>
        <v>-7.6197558790180452E-4</v>
      </c>
      <c r="LB118" s="547" t="s">
        <v>177</v>
      </c>
      <c r="LC118" s="548" t="s">
        <v>177</v>
      </c>
      <c r="LD118" s="546">
        <f t="shared" si="1448"/>
        <v>0.35964484304277194</v>
      </c>
      <c r="LE118" s="545">
        <f t="shared" si="1954"/>
        <v>0.13957189317272581</v>
      </c>
      <c r="LF118" s="546">
        <f t="shared" si="1449"/>
        <v>6.4930948854510673E-2</v>
      </c>
      <c r="LG118" s="545">
        <f t="shared" si="1955"/>
        <v>-0.24760057271151467</v>
      </c>
      <c r="LH118" s="546">
        <f t="shared" si="1450"/>
        <v>3.5043554736764397E-2</v>
      </c>
      <c r="LI118" s="545">
        <f t="shared" si="1956"/>
        <v>0.11610009352454581</v>
      </c>
      <c r="LJ118" s="546">
        <f t="shared" si="1451"/>
        <v>0.12600744693405014</v>
      </c>
      <c r="LK118" s="545">
        <f t="shared" si="1957"/>
        <v>0.36855398981841786</v>
      </c>
      <c r="LL118" s="546">
        <f t="shared" si="1452"/>
        <v>1.7238544573280452</v>
      </c>
      <c r="LM118" s="545">
        <f t="shared" si="1958"/>
        <v>0.10218942136714616</v>
      </c>
      <c r="LN118" s="546">
        <f t="shared" si="1453"/>
        <v>1.231556476127615</v>
      </c>
      <c r="LO118" s="549">
        <f t="shared" si="1959"/>
        <v>1.8829945533474364</v>
      </c>
      <c r="LP118" s="550">
        <f t="shared" si="1778"/>
        <v>8.4550359713675818E-2</v>
      </c>
      <c r="LQ118" s="551">
        <f t="shared" si="1779"/>
        <v>6.7374720000377003E-2</v>
      </c>
      <c r="LR118" s="551">
        <f t="shared" si="1780"/>
        <v>3.089357508254827E-2</v>
      </c>
      <c r="LS118" s="551">
        <f t="shared" si="1781"/>
        <v>7.167327734773582E-2</v>
      </c>
      <c r="LT118" s="551">
        <f t="shared" si="1782"/>
        <v>0.11253521079043946</v>
      </c>
      <c r="LU118" s="551">
        <f t="shared" si="1783"/>
        <v>2.2499463852447277E-2</v>
      </c>
      <c r="LV118" s="551">
        <f t="shared" si="1784"/>
        <v>7.7445924861932573E-3</v>
      </c>
      <c r="LW118" s="551">
        <f t="shared" si="1785"/>
        <v>2.0624166900394363E-4</v>
      </c>
      <c r="LX118" s="552">
        <f t="shared" si="1786"/>
        <v>7.4409994941369668E-3</v>
      </c>
      <c r="LY118" s="553" t="s">
        <v>177</v>
      </c>
      <c r="LZ118" s="552">
        <f t="shared" si="1787"/>
        <v>7.0686841497741651E-4</v>
      </c>
      <c r="MA118" s="552">
        <f t="shared" si="1788"/>
        <v>1.2761933832124801E-4</v>
      </c>
      <c r="MB118" s="552">
        <f t="shared" si="1789"/>
        <v>6.8876789063273145E-5</v>
      </c>
      <c r="MC118" s="552">
        <f t="shared" si="1790"/>
        <v>2.4766289858639762E-4</v>
      </c>
      <c r="MD118" s="552">
        <f t="shared" si="1791"/>
        <v>3.3881711123501662E-3</v>
      </c>
      <c r="ME118" s="552">
        <f t="shared" si="1792"/>
        <v>2.4205779425897863E-3</v>
      </c>
      <c r="MF118" s="550">
        <f t="shared" si="1793"/>
        <v>0.19615831757510765</v>
      </c>
      <c r="MG118" s="551">
        <f t="shared" si="1794"/>
        <v>0.15631053217423788</v>
      </c>
      <c r="MH118" s="551">
        <f t="shared" si="1795"/>
        <v>7.167363607434471E-2</v>
      </c>
      <c r="MI118" s="551">
        <f t="shared" si="1796"/>
        <v>0.16628326061813165</v>
      </c>
      <c r="MJ118" s="551">
        <f t="shared" si="1797"/>
        <v>0.26108366293611612</v>
      </c>
      <c r="MK118" s="551">
        <f t="shared" si="1798"/>
        <v>5.2199150785211181E-2</v>
      </c>
      <c r="ML118" s="551">
        <f t="shared" si="1799"/>
        <v>1.7967590410508546E-2</v>
      </c>
      <c r="MM118" s="551">
        <f t="shared" si="1800"/>
        <v>4.7848428963161643E-4</v>
      </c>
      <c r="MN118" s="552">
        <f t="shared" si="1801"/>
        <v>1.7263249343823263E-2</v>
      </c>
      <c r="MO118" s="553" t="s">
        <v>177</v>
      </c>
      <c r="MP118" s="552">
        <f t="shared" si="1802"/>
        <v>1.6399471214375619E-3</v>
      </c>
      <c r="MQ118" s="552">
        <f t="shared" si="1803"/>
        <v>2.9607910338783994E-4</v>
      </c>
      <c r="MR118" s="552">
        <f t="shared" si="1804"/>
        <v>1.5979535874691145E-4</v>
      </c>
      <c r="MS118" s="552">
        <f t="shared" si="1805"/>
        <v>5.7458226880404849E-4</v>
      </c>
      <c r="MT118" s="552">
        <f t="shared" si="1806"/>
        <v>7.8606164102184104E-3</v>
      </c>
      <c r="MU118" s="552">
        <f t="shared" si="1807"/>
        <v>5.6157832844917826E-3</v>
      </c>
      <c r="MV118" s="1070"/>
      <c r="MW118" s="485"/>
      <c r="MX118" s="543"/>
      <c r="MY118" s="1469"/>
      <c r="MZ118" s="502"/>
      <c r="NA118" s="1470"/>
      <c r="NB118" s="1071"/>
      <c r="NC118" s="534"/>
      <c r="ND118" s="508"/>
      <c r="NE118" s="557"/>
    </row>
    <row r="119" spans="1:369" ht="8.25" customHeight="1" outlineLevel="1" x14ac:dyDescent="0.2">
      <c r="A119" s="558" t="s">
        <v>188</v>
      </c>
      <c r="B119" s="559">
        <f>DATI!D116</f>
        <v>77</v>
      </c>
      <c r="C119" s="1516">
        <f>DATI!F116/DATI!E116</f>
        <v>0.98648648648648651</v>
      </c>
      <c r="D119" s="560">
        <f>DATI!G116</f>
        <v>181437</v>
      </c>
      <c r="E119" s="561">
        <f t="shared" si="1979"/>
        <v>1.8108992305347571E-2</v>
      </c>
      <c r="F119" s="1035">
        <f t="shared" si="1863"/>
        <v>-1.5133838161486308E-3</v>
      </c>
      <c r="G119" s="563">
        <f>DATI!H116</f>
        <v>84770.481</v>
      </c>
      <c r="H119" s="564">
        <f t="shared" si="2007"/>
        <v>232.24789315068494</v>
      </c>
      <c r="I119" s="565">
        <f t="shared" si="2008"/>
        <v>467.21716628912515</v>
      </c>
      <c r="J119" s="566">
        <f t="shared" si="1960"/>
        <v>1.2800470309291101</v>
      </c>
      <c r="K119" s="566"/>
      <c r="L119" s="566"/>
      <c r="M119" s="567">
        <f t="shared" si="1865"/>
        <v>1.7807050584638041E-2</v>
      </c>
      <c r="N119" s="568">
        <f>DATI!I116</f>
        <v>38652.940999999999</v>
      </c>
      <c r="O119" s="568"/>
      <c r="P119" s="568">
        <f>DATI!J116</f>
        <v>6373.4139999999998</v>
      </c>
      <c r="Q119" s="564">
        <f>DATI!K116</f>
        <v>6373.4139999999998</v>
      </c>
      <c r="R119" s="564">
        <f>DATI!L116</f>
        <v>0</v>
      </c>
      <c r="S119" s="564">
        <f t="shared" si="1961"/>
        <v>0</v>
      </c>
      <c r="T119" s="568">
        <f>DATI!M116</f>
        <v>2660.1</v>
      </c>
      <c r="U119" s="564">
        <f>DATI!N116</f>
        <v>2618.21</v>
      </c>
      <c r="V119" s="564">
        <f>DATI!O116</f>
        <v>41.89</v>
      </c>
      <c r="W119" s="569">
        <f t="shared" si="1962"/>
        <v>-1.2789769243681803E-13</v>
      </c>
      <c r="X119" s="570">
        <f>DATI!P116</f>
        <v>34375.712</v>
      </c>
      <c r="Y119" s="564">
        <f>DATI!Q116</f>
        <v>4967.7190000000001</v>
      </c>
      <c r="Z119" s="568">
        <f>DATI!R116</f>
        <v>1745.914</v>
      </c>
      <c r="AA119" s="568">
        <f>DATI!U116</f>
        <v>962.4</v>
      </c>
      <c r="AB119" s="568">
        <f>DATI!V116</f>
        <v>0</v>
      </c>
      <c r="AC119" s="568">
        <f>DATI!W116</f>
        <v>46075.65</v>
      </c>
      <c r="AD119" s="565">
        <f t="shared" si="2009"/>
        <v>253.94847798409364</v>
      </c>
      <c r="AE119" s="566"/>
      <c r="AF119" s="566"/>
      <c r="AG119" s="571">
        <f t="shared" si="2010"/>
        <v>0.54353413424656638</v>
      </c>
      <c r="AH119" s="572">
        <f t="shared" si="1963"/>
        <v>38694.830999999998</v>
      </c>
      <c r="AI119" s="564">
        <f t="shared" si="1815"/>
        <v>106.01323561643835</v>
      </c>
      <c r="AJ119" s="565">
        <f t="shared" si="2011"/>
        <v>213.2686883050315</v>
      </c>
      <c r="AK119" s="566">
        <f t="shared" si="2012"/>
        <v>0.58429777617816847</v>
      </c>
      <c r="AL119" s="566"/>
      <c r="AM119" s="566"/>
      <c r="AN119" s="576"/>
      <c r="AO119" s="577"/>
      <c r="AP119" s="577"/>
      <c r="AQ119" s="577"/>
      <c r="AR119" s="577"/>
      <c r="AS119" s="577"/>
      <c r="AT119" s="577"/>
      <c r="AU119" s="1072"/>
      <c r="AV119" s="1072"/>
      <c r="AW119" s="577"/>
      <c r="AX119" s="1072"/>
      <c r="AY119" s="1072"/>
      <c r="AZ119" s="1072"/>
      <c r="BA119" s="1072"/>
      <c r="BB119" s="576">
        <f>DATI!DE116/1000</f>
        <v>36.509</v>
      </c>
      <c r="BC119" s="577">
        <f>DATI!DF116/1000</f>
        <v>333.108</v>
      </c>
      <c r="BD119" s="574">
        <f>DATI!DG116/1000</f>
        <v>0</v>
      </c>
      <c r="BE119" s="577">
        <f>DATI!DH116/1000</f>
        <v>11366.543</v>
      </c>
      <c r="BF119" s="577">
        <f>DATI!DI116/1000</f>
        <v>11.52</v>
      </c>
      <c r="BG119" s="577">
        <f>DATI!DJ116/1000</f>
        <v>2043.5989999999999</v>
      </c>
      <c r="BH119" s="577">
        <f>DATI!DK116/1000</f>
        <v>940.78800000000001</v>
      </c>
      <c r="BI119" s="577">
        <f>DATI!DL116/1000</f>
        <v>2269.46</v>
      </c>
      <c r="BJ119" s="577">
        <f>DATI!DM116/1000</f>
        <v>14.737</v>
      </c>
      <c r="BK119" s="577">
        <f>DATI!DN116/1000</f>
        <v>5.6970000000000001</v>
      </c>
      <c r="BL119" s="577">
        <f>DATI!DO116/1000</f>
        <v>18.616</v>
      </c>
      <c r="BM119" s="577">
        <f>DATI!DP116/1000</f>
        <v>1359.92</v>
      </c>
      <c r="BN119" s="577">
        <f>DATI!DQ116/1000</f>
        <v>11.055</v>
      </c>
      <c r="BO119" s="577">
        <f>DATI!DR116/1000</f>
        <v>1047.0930000000001</v>
      </c>
      <c r="BP119" s="577">
        <f>DATI!DS116/1000</f>
        <v>0</v>
      </c>
      <c r="BQ119" s="577">
        <f>DATI!DT116/1000</f>
        <v>3.5859999999999999</v>
      </c>
      <c r="BR119" s="577">
        <f>DATI!DU116/1000</f>
        <v>775.60799999999995</v>
      </c>
      <c r="BS119" s="577">
        <f>DATI!DV116/1000</f>
        <v>5597.8190000000004</v>
      </c>
      <c r="BT119" s="1073">
        <f>DATI!DW116/1000</f>
        <v>0.114</v>
      </c>
      <c r="BU119" s="1074">
        <f>DATI!DX116/1000</f>
        <v>63.267000000000003</v>
      </c>
      <c r="BV119" s="578">
        <f>DATI!DY116/1000</f>
        <v>8472.2450000000008</v>
      </c>
      <c r="BW119" s="576">
        <f>DATI!DZ116/1000</f>
        <v>0</v>
      </c>
      <c r="BX119" s="577"/>
      <c r="BY119" s="577">
        <f>DATI!EB116/1000</f>
        <v>0</v>
      </c>
      <c r="BZ119" s="577"/>
      <c r="CA119" s="577"/>
      <c r="CB119" s="1073"/>
      <c r="CC119" s="1074"/>
      <c r="CD119" s="578"/>
      <c r="CE119" s="579">
        <f t="shared" si="1871"/>
        <v>0.20122136058246112</v>
      </c>
      <c r="CF119" s="580">
        <f t="shared" si="1872"/>
        <v>1.8359430546139983</v>
      </c>
      <c r="CG119" s="580">
        <f t="shared" si="1873"/>
        <v>0</v>
      </c>
      <c r="CH119" s="580">
        <f t="shared" si="1874"/>
        <v>62.647326620259371</v>
      </c>
      <c r="CI119" s="580">
        <f t="shared" si="1875"/>
        <v>6.349311331205873E-2</v>
      </c>
      <c r="CJ119" s="580">
        <f t="shared" si="1876"/>
        <v>11.263408235365443</v>
      </c>
      <c r="CK119" s="580">
        <f t="shared" si="1877"/>
        <v>5.1852047818250959</v>
      </c>
      <c r="CL119" s="580">
        <f t="shared" si="1878"/>
        <v>12.50825355357507</v>
      </c>
      <c r="CM119" s="580">
        <f t="shared" si="1879"/>
        <v>8.1223785666650131E-2</v>
      </c>
      <c r="CN119" s="580">
        <f t="shared" si="1880"/>
        <v>3.1399328692604048E-2</v>
      </c>
      <c r="CO119" s="580">
        <f t="shared" si="1881"/>
        <v>0.1026031074146949</v>
      </c>
      <c r="CP119" s="580">
        <f t="shared" si="1882"/>
        <v>7.4952738416089328</v>
      </c>
      <c r="CQ119" s="580">
        <f t="shared" si="1883"/>
        <v>6.0930240248681364E-2</v>
      </c>
      <c r="CR119" s="580">
        <f t="shared" si="1884"/>
        <v>5.7711106334430138</v>
      </c>
      <c r="CS119" s="580">
        <f t="shared" si="1885"/>
        <v>0</v>
      </c>
      <c r="CT119" s="580">
        <f t="shared" si="1886"/>
        <v>1.9764436140368283E-2</v>
      </c>
      <c r="CU119" s="580">
        <f t="shared" si="1887"/>
        <v>4.2748061310537544</v>
      </c>
      <c r="CV119" s="580">
        <f t="shared" si="1888"/>
        <v>30.852687158628065</v>
      </c>
      <c r="CW119" s="1075">
        <f t="shared" si="1889"/>
        <v>6.2831726715058115E-4</v>
      </c>
      <c r="CX119" s="1076">
        <f t="shared" si="1890"/>
        <v>0.34869954860364755</v>
      </c>
      <c r="CY119" s="581">
        <f t="shared" si="1891"/>
        <v>46.695244079212067</v>
      </c>
      <c r="CZ119" s="563">
        <f>DATI!AA116</f>
        <v>82117.831000000006</v>
      </c>
      <c r="DA119" s="564">
        <f t="shared" si="1892"/>
        <v>224.98035890410961</v>
      </c>
      <c r="DB119" s="565">
        <f t="shared" si="1425"/>
        <v>452.59693998467787</v>
      </c>
      <c r="DC119" s="566">
        <f t="shared" si="1893"/>
        <v>1.2399916163963778</v>
      </c>
      <c r="DD119" s="582">
        <f t="shared" si="1980"/>
        <v>1.4533314147456537E-2</v>
      </c>
      <c r="DE119" s="583">
        <f t="shared" si="1894"/>
        <v>1.607101958455321E-2</v>
      </c>
      <c r="DF119" s="564">
        <f t="shared" si="1981"/>
        <v>1176.3480000000127</v>
      </c>
      <c r="DG119" s="584">
        <f t="shared" si="1982"/>
        <v>7.1586475218795727</v>
      </c>
      <c r="DH119" s="585">
        <f t="shared" si="1983"/>
        <v>1.7740750173684258E-2</v>
      </c>
      <c r="DI119" s="586">
        <f>DATI!AB116+DATI!AG116</f>
        <v>38255.123371805901</v>
      </c>
      <c r="DJ119" s="564">
        <f t="shared" si="1964"/>
        <v>104.80855718302986</v>
      </c>
      <c r="DK119" s="587">
        <f t="shared" si="1426"/>
        <v>210.8452155393106</v>
      </c>
      <c r="DL119" s="588">
        <f t="shared" si="1427"/>
        <v>0.57765812476523448</v>
      </c>
      <c r="DM119" s="589">
        <f t="shared" si="1984"/>
        <v>0.46585647606554415</v>
      </c>
      <c r="DN119" s="590">
        <f t="shared" si="1985"/>
        <v>-8.1699799433746535E-3</v>
      </c>
      <c r="DO119" s="590">
        <f t="shared" si="1986"/>
        <v>-3.999999999999948E-3</v>
      </c>
      <c r="DP119" s="590">
        <f t="shared" si="1987"/>
        <v>6.2445973189863791E-3</v>
      </c>
      <c r="DQ119" s="590">
        <f t="shared" si="1988"/>
        <v>7.7697397335032559E-3</v>
      </c>
      <c r="DR119" s="591">
        <f t="shared" si="1989"/>
        <v>237.40534009480325</v>
      </c>
      <c r="DS119" s="591">
        <f t="shared" si="1990"/>
        <v>1.6255820989703977</v>
      </c>
      <c r="DT119" s="592">
        <f t="shared" si="1965"/>
        <v>1.358986810343331E-2</v>
      </c>
      <c r="DU119" s="593" t="str">
        <f>DATI!AI116</f>
        <v>3/3</v>
      </c>
      <c r="DV119" s="592">
        <f>DATI!AJ116/DATI!AK116</f>
        <v>1</v>
      </c>
      <c r="DW119" s="594">
        <f>DATI!AB116</f>
        <v>34431.095999999998</v>
      </c>
      <c r="DX119" s="564">
        <f t="shared" si="1895"/>
        <v>94.33176986301369</v>
      </c>
      <c r="DY119" s="595">
        <f t="shared" si="2013"/>
        <v>189.76887845367813</v>
      </c>
      <c r="DZ119" s="566">
        <f t="shared" si="2014"/>
        <v>0.51991473548952905</v>
      </c>
      <c r="EA119" s="589">
        <f t="shared" si="1991"/>
        <v>0.41928891180771682</v>
      </c>
      <c r="EB119" s="585">
        <f t="shared" si="1992"/>
        <v>-1.0392138626219238E-2</v>
      </c>
      <c r="EC119" s="596">
        <f t="shared" si="1993"/>
        <v>43862.707628194104</v>
      </c>
      <c r="ED119" s="597">
        <f t="shared" si="1896"/>
        <v>120.17180172107973</v>
      </c>
      <c r="EE119" s="598">
        <f t="shared" si="1430"/>
        <v>241.75172444536727</v>
      </c>
      <c r="EF119" s="599">
        <f t="shared" si="1431"/>
        <v>0.66233349163114319</v>
      </c>
      <c r="EG119" s="600">
        <f t="shared" si="1897"/>
        <v>2.187465756088449E-2</v>
      </c>
      <c r="EH119" s="600">
        <f t="shared" si="1898"/>
        <v>2.3423490107879908E-2</v>
      </c>
      <c r="EI119" s="582">
        <f t="shared" si="1899"/>
        <v>0.53414352393445585</v>
      </c>
      <c r="EJ119" s="601">
        <f t="shared" si="1900"/>
        <v>938.94265990520944</v>
      </c>
      <c r="EK119" s="601">
        <f t="shared" si="1901"/>
        <v>5.5330654229092033</v>
      </c>
      <c r="EL119" s="563">
        <f>DATI!AD116</f>
        <v>38653.220999999998</v>
      </c>
      <c r="EM119" s="564">
        <f t="shared" si="1902"/>
        <v>105.89923561643835</v>
      </c>
      <c r="EN119" s="595">
        <f t="shared" si="1432"/>
        <v>213.03935250252152</v>
      </c>
      <c r="EO119" s="566">
        <f t="shared" si="1903"/>
        <v>0.58366945891101785</v>
      </c>
      <c r="EP119" s="582">
        <f t="shared" si="1994"/>
        <v>2.7166625441698001E-2</v>
      </c>
      <c r="EQ119" s="583">
        <f t="shared" si="1995"/>
        <v>2.8723478905966302E-2</v>
      </c>
      <c r="ER119" s="582">
        <f t="shared" si="1966"/>
        <v>2.5630391493667779E-2</v>
      </c>
      <c r="ES119" s="564">
        <f t="shared" si="1996"/>
        <v>1022.3050000000003</v>
      </c>
      <c r="ET119" s="582">
        <f t="shared" si="1904"/>
        <v>0.47070435895950535</v>
      </c>
      <c r="EU119" s="584">
        <f t="shared" si="1997"/>
        <v>5.9483733707085378</v>
      </c>
      <c r="EV119" s="563">
        <f>DATI!AE116</f>
        <v>6373.4139999999998</v>
      </c>
      <c r="EW119" s="564">
        <f t="shared" si="1905"/>
        <v>17.461408219178082</v>
      </c>
      <c r="EX119" s="595">
        <f t="shared" si="1433"/>
        <v>35.127421639467144</v>
      </c>
      <c r="EY119" s="566">
        <f t="shared" si="2015"/>
        <v>9.6239511341005876E-2</v>
      </c>
      <c r="EZ119" s="582">
        <f t="shared" si="1998"/>
        <v>2.7004284680695385E-2</v>
      </c>
      <c r="FA119" s="583">
        <f t="shared" si="1999"/>
        <v>2.856089208870588E-2</v>
      </c>
      <c r="FB119" s="564">
        <f t="shared" si="2000"/>
        <v>167.58399999999983</v>
      </c>
      <c r="FC119" s="584">
        <f t="shared" si="2001"/>
        <v>0.97541186575929828</v>
      </c>
      <c r="FD119" s="564">
        <f>DATI!AG116</f>
        <v>3824.0273718059061</v>
      </c>
      <c r="FE119" s="582">
        <f t="shared" si="1906"/>
        <v>4.6567564257827342E-2</v>
      </c>
      <c r="FF119" s="564">
        <f t="shared" si="2002"/>
        <v>2549.3866281940936</v>
      </c>
      <c r="FG119" s="582">
        <f t="shared" si="1967"/>
        <v>1.4051084553834629E-2</v>
      </c>
      <c r="FH119" s="563">
        <f>DATI!AF116</f>
        <v>2660.1</v>
      </c>
      <c r="FI119" s="564">
        <f t="shared" si="1968"/>
        <v>7.2879452054794518</v>
      </c>
      <c r="FJ119" s="590">
        <f t="shared" si="1907"/>
        <v>3.2393695347360058E-2</v>
      </c>
      <c r="FK119" s="590">
        <f t="shared" si="1969"/>
        <v>-5.3506874270587271E-2</v>
      </c>
      <c r="FL119" s="602">
        <f>DATI!AL116</f>
        <v>450.33213529363275</v>
      </c>
      <c r="FM119" s="603" t="str">
        <f>DATI!AM116</f>
        <v>3/3</v>
      </c>
      <c r="FN119" s="604">
        <f>DATI!AN116/DATI!AO116</f>
        <v>1</v>
      </c>
      <c r="FO119" s="567">
        <f t="shared" si="1970"/>
        <v>0.1692914308836633</v>
      </c>
      <c r="FP119" s="605">
        <f t="shared" si="1908"/>
        <v>5.4839750369640511E-3</v>
      </c>
      <c r="FQ119" s="567">
        <f t="shared" si="1971"/>
        <v>-0.3535747717022425</v>
      </c>
      <c r="FR119" s="563">
        <f>DATI!AP116</f>
        <v>5028.6519999999991</v>
      </c>
      <c r="FS119" s="606">
        <f>DATI!AQ116</f>
        <v>2.2270000000000003</v>
      </c>
      <c r="FT119" s="606">
        <f>DATI!AR116</f>
        <v>5003.6089999999995</v>
      </c>
      <c r="FU119" s="576">
        <f>DATI!AS116/1000</f>
        <v>44.789000000000001</v>
      </c>
      <c r="FV119" s="577">
        <f>DATI!AT116/1000</f>
        <v>333.18799999999999</v>
      </c>
      <c r="FW119" s="577">
        <f>DATI!AU116/1000</f>
        <v>2.2240000000000002</v>
      </c>
      <c r="FX119" s="577">
        <f>DATI!AV116/1000</f>
        <v>11366.263000000001</v>
      </c>
      <c r="FY119" s="577">
        <f>DATI!AW116/1000</f>
        <v>11.52</v>
      </c>
      <c r="FZ119" s="577">
        <f>DATI!AX116/1000</f>
        <v>2043.5989999999999</v>
      </c>
      <c r="GA119" s="577">
        <f>DATI!AY116/1000</f>
        <v>982.178</v>
      </c>
      <c r="GB119" s="577">
        <f>DATI!AZ116/1000</f>
        <v>2269.46</v>
      </c>
      <c r="GC119" s="577">
        <f>DATI!BA116/1000</f>
        <v>14.737</v>
      </c>
      <c r="GD119" s="577">
        <f>DATI!BB116/1000</f>
        <v>11.250999999999999</v>
      </c>
      <c r="GE119" s="577">
        <f>DATI!BC116/1000</f>
        <v>18.616</v>
      </c>
      <c r="GF119" s="577">
        <f>DATI!BD116/1000</f>
        <v>1359.92</v>
      </c>
      <c r="GG119" s="577">
        <f>DATI!BE116/1000</f>
        <v>11.055</v>
      </c>
      <c r="GH119" s="577">
        <f>DATI!BF116/1000</f>
        <v>1047.0930000000001</v>
      </c>
      <c r="GI119" s="577">
        <f>DATI!BG116/1000</f>
        <v>0.25</v>
      </c>
      <c r="GJ119" s="577">
        <f>DATI!BH116/1000</f>
        <v>0</v>
      </c>
      <c r="GK119" s="577">
        <f>DATI!BI116/1000</f>
        <v>5.0519999999999996</v>
      </c>
      <c r="GL119" s="577">
        <f>DATI!BJ116/1000</f>
        <v>775.60799999999995</v>
      </c>
      <c r="GM119" s="577">
        <f>DATI!BK116/1000</f>
        <v>5597.8190000000004</v>
      </c>
      <c r="GN119" s="1073">
        <f>DATI!BL116/1000</f>
        <v>64.228999999999999</v>
      </c>
      <c r="GO119" s="1074"/>
      <c r="GP119" s="578">
        <f>DATI!BN116/1000</f>
        <v>8472.2450000000008</v>
      </c>
      <c r="GQ119" s="576"/>
      <c r="GR119" s="577"/>
      <c r="GS119" s="577"/>
      <c r="GT119" s="577"/>
      <c r="GU119" s="577"/>
      <c r="GV119" s="1073"/>
      <c r="GW119" s="1074"/>
      <c r="GX119" s="578"/>
      <c r="GY119" s="579">
        <f t="shared" si="1913"/>
        <v>0.24685703577550333</v>
      </c>
      <c r="GZ119" s="580">
        <f t="shared" si="1914"/>
        <v>1.8363839790119987</v>
      </c>
      <c r="HA119" s="580">
        <f t="shared" si="1915"/>
        <v>1.2257698264411339E-2</v>
      </c>
      <c r="HB119" s="580">
        <f t="shared" si="1916"/>
        <v>62.64578338486637</v>
      </c>
      <c r="HC119" s="580">
        <f t="shared" si="1917"/>
        <v>6.349311331205873E-2</v>
      </c>
      <c r="HD119" s="580">
        <f t="shared" si="1918"/>
        <v>11.263408235365443</v>
      </c>
      <c r="HE119" s="580">
        <f t="shared" si="1919"/>
        <v>5.4133280422405576</v>
      </c>
      <c r="HF119" s="580">
        <f t="shared" si="1920"/>
        <v>12.50825355357507</v>
      </c>
      <c r="HG119" s="580">
        <f t="shared" si="1921"/>
        <v>8.1223785666650131E-2</v>
      </c>
      <c r="HH119" s="580">
        <f t="shared" si="1922"/>
        <v>6.2010505023782359E-2</v>
      </c>
      <c r="HI119" s="580">
        <f t="shared" si="1923"/>
        <v>0.1026031074146949</v>
      </c>
      <c r="HJ119" s="580">
        <f t="shared" si="1924"/>
        <v>7.4952738416089328</v>
      </c>
      <c r="HK119" s="580">
        <f t="shared" si="1925"/>
        <v>6.0930240248681364E-2</v>
      </c>
      <c r="HL119" s="580">
        <f t="shared" si="1926"/>
        <v>5.7711106334430138</v>
      </c>
      <c r="HM119" s="580">
        <f t="shared" si="1927"/>
        <v>1.3778887437512746E-3</v>
      </c>
      <c r="HN119" s="580">
        <f t="shared" si="1928"/>
        <v>0</v>
      </c>
      <c r="HO119" s="580">
        <f t="shared" si="1929"/>
        <v>2.7844375733725755E-2</v>
      </c>
      <c r="HP119" s="580">
        <f t="shared" si="1930"/>
        <v>4.2748061310537544</v>
      </c>
      <c r="HQ119" s="580">
        <f t="shared" si="1931"/>
        <v>30.852687158628065</v>
      </c>
      <c r="HR119" s="1075">
        <f t="shared" si="1932"/>
        <v>0.35400166448960246</v>
      </c>
      <c r="HS119" s="1076"/>
      <c r="HT119" s="581">
        <f t="shared" si="1933"/>
        <v>46.695244079212067</v>
      </c>
      <c r="HU119" s="607">
        <f t="shared" si="1972"/>
        <v>43862.707628194097</v>
      </c>
      <c r="HV119" s="608">
        <f t="shared" si="1973"/>
        <v>38695.11099999999</v>
      </c>
      <c r="HW119" s="609">
        <f t="shared" si="2003"/>
        <v>0</v>
      </c>
      <c r="HX119" s="610">
        <f>DATI!CQ116</f>
        <v>0</v>
      </c>
      <c r="HY119" s="610">
        <f>DATI!CT116</f>
        <v>0</v>
      </c>
      <c r="HZ119" s="611">
        <f t="shared" si="1934"/>
        <v>0</v>
      </c>
      <c r="IA119" s="611">
        <f t="shared" si="1738"/>
        <v>0</v>
      </c>
      <c r="IB119" s="582">
        <f t="shared" si="1739"/>
        <v>0</v>
      </c>
      <c r="IC119" s="610">
        <f>DATI!CV116</f>
        <v>2872.0748114061353</v>
      </c>
      <c r="ID119" s="612">
        <f t="shared" si="1974"/>
        <v>2872.0748114061353</v>
      </c>
      <c r="IE119" s="613">
        <f t="shared" si="1740"/>
        <v>3.4975044718438007E-2</v>
      </c>
      <c r="IF119" s="613">
        <f t="shared" si="1741"/>
        <v>6.5478739610685163E-2</v>
      </c>
      <c r="IG119" s="609">
        <f t="shared" si="2004"/>
        <v>0</v>
      </c>
      <c r="IH119" s="590">
        <f t="shared" si="2016"/>
        <v>0</v>
      </c>
      <c r="II119" s="610">
        <f>DATI!CX116</f>
        <v>0</v>
      </c>
      <c r="IJ119" s="610">
        <f>DATI!DA116</f>
        <v>0</v>
      </c>
      <c r="IK119" s="615">
        <f>DATI!CS116</f>
        <v>43862.427628194098</v>
      </c>
      <c r="IL119" s="594">
        <f t="shared" si="1975"/>
        <v>43862.427628194098</v>
      </c>
      <c r="IM119" s="594">
        <f t="shared" si="1976"/>
        <v>5209.4866281940995</v>
      </c>
      <c r="IN119" s="582">
        <f t="shared" si="1743"/>
        <v>0.5341401141999732</v>
      </c>
      <c r="IO119" s="582">
        <f t="shared" si="1744"/>
        <v>0.99999361644515039</v>
      </c>
      <c r="IP119" s="609">
        <f t="shared" si="1977"/>
        <v>38694.830999999991</v>
      </c>
      <c r="IQ119" s="590">
        <f t="shared" si="2017"/>
        <v>0.45646586575343356</v>
      </c>
      <c r="IR119" s="610">
        <f>DATI!CZ116</f>
        <v>38694.830999999991</v>
      </c>
      <c r="IS119" s="594">
        <f t="shared" si="2005"/>
        <v>0.28000000000000003</v>
      </c>
      <c r="IT119" s="615">
        <f>DATI!CR116</f>
        <v>0.28000000000000003</v>
      </c>
      <c r="IU119" s="617">
        <f>DATI!CU116</f>
        <v>0</v>
      </c>
      <c r="IV119" s="582">
        <f t="shared" si="1938"/>
        <v>-0.51048951048951041</v>
      </c>
      <c r="IW119" s="590">
        <f t="shared" si="1747"/>
        <v>3.4097344826362989E-6</v>
      </c>
      <c r="IX119" s="582">
        <f t="shared" si="1748"/>
        <v>6.3835548496787616E-6</v>
      </c>
      <c r="IY119" s="615">
        <f>DATI!CW116</f>
        <v>35780.866188593864</v>
      </c>
      <c r="IZ119" s="618">
        <f t="shared" si="1978"/>
        <v>35781.146188593862</v>
      </c>
      <c r="JA119" s="619">
        <f t="shared" si="1749"/>
        <v>0.43572931424106731</v>
      </c>
      <c r="JB119" s="619">
        <f t="shared" si="1750"/>
        <v>0.81575324742593947</v>
      </c>
      <c r="JC119" s="620">
        <f t="shared" si="2006"/>
        <v>0.28000000000000003</v>
      </c>
      <c r="JD119" s="590">
        <f t="shared" si="2018"/>
        <v>3.3030365841618855E-6</v>
      </c>
      <c r="JE119" s="610">
        <f>DATI!CY116</f>
        <v>0.28000000000000003</v>
      </c>
      <c r="JF119" s="610">
        <f>DATI!DB116</f>
        <v>0</v>
      </c>
      <c r="JG119" s="586">
        <f t="shared" si="1753"/>
        <v>36747.407831957105</v>
      </c>
      <c r="JH119" s="566">
        <f t="shared" si="1438"/>
        <v>202.53535845476446</v>
      </c>
      <c r="JI119" s="589">
        <f t="shared" si="1754"/>
        <v>0.44749608440044042</v>
      </c>
      <c r="JJ119" s="603" t="str">
        <f>DATI!CN116</f>
        <v>4/4</v>
      </c>
      <c r="JK119" s="604">
        <f>DATI!CO116/DATI!CP116</f>
        <v>1</v>
      </c>
      <c r="JL119" s="621">
        <f t="shared" si="1833"/>
        <v>1.5138760787127691E-2</v>
      </c>
      <c r="JM119" s="622">
        <f t="shared" si="1941"/>
        <v>5.9677354230594721E-4</v>
      </c>
      <c r="JN119" s="623">
        <f t="shared" si="1756"/>
        <v>36747.687831957104</v>
      </c>
      <c r="JO119" s="594">
        <f t="shared" si="1757"/>
        <v>72528.554020550975</v>
      </c>
      <c r="JP119" s="589">
        <f t="shared" si="1758"/>
        <v>0.44749949413492307</v>
      </c>
      <c r="JQ119" s="590">
        <f t="shared" si="1942"/>
        <v>2.6323744863104848E-4</v>
      </c>
      <c r="JR119" s="624">
        <f t="shared" si="1760"/>
        <v>0.88322539864150784</v>
      </c>
      <c r="JS119" s="585">
        <f t="shared" si="1943"/>
        <v>-2.8918870664221941E-2</v>
      </c>
      <c r="JT119" s="576">
        <f>DATI!BW116</f>
        <v>10797.949714503586</v>
      </c>
      <c r="JU119" s="577">
        <f>DATI!BX116</f>
        <v>8133.355018205345</v>
      </c>
      <c r="JV119" s="577">
        <f>DATI!BY116</f>
        <v>2720.8988935875891</v>
      </c>
      <c r="JW119" s="577">
        <f>DATI!BZ116</f>
        <v>775.60799999999995</v>
      </c>
      <c r="JX119" s="577">
        <f>DATI!CA116</f>
        <v>5597.8190000000004</v>
      </c>
      <c r="JY119" s="577">
        <f>DATI!CB116</f>
        <v>1941.4190256384015</v>
      </c>
      <c r="JZ119" s="577">
        <f>DATI!CC116</f>
        <v>1136.3750953287483</v>
      </c>
      <c r="KA119" s="577">
        <f>DATI!CD116</f>
        <v>13.38981450388208</v>
      </c>
      <c r="KB119" s="577">
        <f>DATI!CE116</f>
        <v>942.38367503535744</v>
      </c>
      <c r="KC119" s="577">
        <f>DATI!CF116</f>
        <v>0</v>
      </c>
      <c r="KD119" s="577">
        <f>DATI!CG116</f>
        <v>94.614999999999995</v>
      </c>
      <c r="KE119" s="577">
        <f>DATI!CH116</f>
        <v>43.893220854282376</v>
      </c>
      <c r="KF119" s="577">
        <f>DATI!CI116</f>
        <v>11.025980214595794</v>
      </c>
      <c r="KG119" s="577">
        <f>DATI!CJ116</f>
        <v>14.442260281085968</v>
      </c>
      <c r="KH119" s="577">
        <f>DATI!CK116</f>
        <v>0</v>
      </c>
      <c r="KI119" s="577">
        <f>DATI!CL116</f>
        <v>344.48862670469282</v>
      </c>
      <c r="KJ119" s="625">
        <f t="shared" si="1439"/>
        <v>59.513493468827122</v>
      </c>
      <c r="KK119" s="626">
        <f t="shared" si="1945"/>
        <v>-3.7891928904548E-3</v>
      </c>
      <c r="KL119" s="627">
        <f t="shared" si="1440"/>
        <v>44.827433314072351</v>
      </c>
      <c r="KM119" s="626">
        <f t="shared" si="1946"/>
        <v>2.4418919958437541E-3</v>
      </c>
      <c r="KN119" s="627">
        <f t="shared" si="1441"/>
        <v>14.996383833438545</v>
      </c>
      <c r="KO119" s="626">
        <f t="shared" si="1947"/>
        <v>-1.6933193956955604E-2</v>
      </c>
      <c r="KP119" s="627">
        <f t="shared" si="1442"/>
        <v>4.2748061310537544</v>
      </c>
      <c r="KQ119" s="626">
        <f t="shared" si="1948"/>
        <v>-2.7643435407846684E-2</v>
      </c>
      <c r="KR119" s="627">
        <f t="shared" si="1443"/>
        <v>30.852687158628065</v>
      </c>
      <c r="KS119" s="626">
        <f t="shared" si="1949"/>
        <v>0.11286723056733958</v>
      </c>
      <c r="KT119" s="627">
        <f t="shared" si="1444"/>
        <v>10.700237689326881</v>
      </c>
      <c r="KU119" s="626">
        <f t="shared" si="1950"/>
        <v>8.0066279184307809E-2</v>
      </c>
      <c r="KV119" s="627">
        <f t="shared" si="1445"/>
        <v>6.2631938101310549</v>
      </c>
      <c r="KW119" s="626">
        <f t="shared" si="1951"/>
        <v>3.4881147745751849E-3</v>
      </c>
      <c r="KX119" s="627">
        <f t="shared" si="1446"/>
        <v>7.3798698743266694E-2</v>
      </c>
      <c r="KY119" s="626">
        <f t="shared" si="1952"/>
        <v>-0.41611150305856387</v>
      </c>
      <c r="KZ119" s="627">
        <f t="shared" si="1447"/>
        <v>5.1939994325047119</v>
      </c>
      <c r="LA119" s="626">
        <f t="shared" si="1953"/>
        <v>1.9092736019346968E-2</v>
      </c>
      <c r="LB119" s="628" t="s">
        <v>177</v>
      </c>
      <c r="LC119" s="629" t="s">
        <v>177</v>
      </c>
      <c r="LD119" s="627">
        <f t="shared" si="1448"/>
        <v>0.52147577396010736</v>
      </c>
      <c r="LE119" s="626">
        <f t="shared" si="1954"/>
        <v>-0.67038376157784685</v>
      </c>
      <c r="LF119" s="627">
        <f t="shared" si="1449"/>
        <v>0.24191989976841757</v>
      </c>
      <c r="LG119" s="626">
        <f t="shared" si="1955"/>
        <v>-0.24253823564947213</v>
      </c>
      <c r="LH119" s="627">
        <f t="shared" si="1450"/>
        <v>6.0770296106063229E-2</v>
      </c>
      <c r="LI119" s="626">
        <f t="shared" si="1956"/>
        <v>0.3780179636641236</v>
      </c>
      <c r="LJ119" s="627">
        <f t="shared" si="1451"/>
        <v>7.9599311502537892E-2</v>
      </c>
      <c r="LK119" s="626">
        <f t="shared" si="1957"/>
        <v>-3.3948387154187222E-2</v>
      </c>
      <c r="LL119" s="627">
        <f t="shared" si="1452"/>
        <v>0</v>
      </c>
      <c r="LM119" s="626">
        <f t="shared" si="1958"/>
        <v>-1</v>
      </c>
      <c r="LN119" s="627">
        <f t="shared" si="1453"/>
        <v>1.898668004346924</v>
      </c>
      <c r="LO119" s="630">
        <f t="shared" si="1959"/>
        <v>0.55935893855455487</v>
      </c>
      <c r="LP119" s="631">
        <f t="shared" si="1778"/>
        <v>0.13149336244041304</v>
      </c>
      <c r="LQ119" s="632">
        <f t="shared" si="1779"/>
        <v>9.9044932375349087E-2</v>
      </c>
      <c r="LR119" s="632">
        <f t="shared" si="1780"/>
        <v>3.3134081361544838E-2</v>
      </c>
      <c r="LS119" s="632">
        <f t="shared" si="1781"/>
        <v>9.4450619378877634E-3</v>
      </c>
      <c r="LT119" s="632">
        <f t="shared" si="1782"/>
        <v>6.8168130256630863E-2</v>
      </c>
      <c r="LU119" s="632">
        <f t="shared" si="1783"/>
        <v>2.3641869274876506E-2</v>
      </c>
      <c r="LV119" s="632">
        <f t="shared" si="1784"/>
        <v>1.3838347670541228E-2</v>
      </c>
      <c r="LW119" s="632">
        <f t="shared" si="1785"/>
        <v>1.6305611510710846E-4</v>
      </c>
      <c r="LX119" s="633">
        <f t="shared" si="1786"/>
        <v>1.1475993259434207E-2</v>
      </c>
      <c r="LY119" s="634" t="s">
        <v>177</v>
      </c>
      <c r="LZ119" s="633">
        <f t="shared" si="1787"/>
        <v>1.152185814552262E-3</v>
      </c>
      <c r="MA119" s="633">
        <f t="shared" si="1788"/>
        <v>5.3451510250291897E-4</v>
      </c>
      <c r="MB119" s="633">
        <f t="shared" si="1789"/>
        <v>1.3427023193776018E-4</v>
      </c>
      <c r="MC119" s="633">
        <f t="shared" si="1790"/>
        <v>1.7587240317009793E-4</v>
      </c>
      <c r="MD119" s="633">
        <f t="shared" si="1791"/>
        <v>0</v>
      </c>
      <c r="ME119" s="633">
        <f t="shared" si="1792"/>
        <v>4.1950526762536237E-3</v>
      </c>
      <c r="MF119" s="631">
        <f t="shared" si="1793"/>
        <v>0.31361039783640887</v>
      </c>
      <c r="MG119" s="632">
        <f t="shared" si="1794"/>
        <v>0.23622120591820098</v>
      </c>
      <c r="MH119" s="632">
        <f t="shared" si="1795"/>
        <v>7.9024463629841737E-2</v>
      </c>
      <c r="MI119" s="632">
        <f t="shared" si="1796"/>
        <v>2.2526381385013127E-2</v>
      </c>
      <c r="MJ119" s="632">
        <f t="shared" si="1797"/>
        <v>0.16258033145386952</v>
      </c>
      <c r="MK119" s="632">
        <f t="shared" si="1798"/>
        <v>5.6385629595944363E-2</v>
      </c>
      <c r="ML119" s="632">
        <f t="shared" si="1799"/>
        <v>3.300432537287655E-2</v>
      </c>
      <c r="MM119" s="632">
        <f t="shared" si="1800"/>
        <v>3.8888725772429902E-4</v>
      </c>
      <c r="MN119" s="633">
        <f t="shared" si="1801"/>
        <v>2.7370132947128884E-2</v>
      </c>
      <c r="MO119" s="634" t="s">
        <v>177</v>
      </c>
      <c r="MP119" s="633">
        <f t="shared" si="1802"/>
        <v>2.7479520256921243E-3</v>
      </c>
      <c r="MQ119" s="633">
        <f t="shared" si="1803"/>
        <v>1.274813350532971E-3</v>
      </c>
      <c r="MR119" s="633">
        <f t="shared" si="1804"/>
        <v>3.2023320473434234E-4</v>
      </c>
      <c r="MS119" s="633">
        <f t="shared" si="1805"/>
        <v>4.1945398081681657E-4</v>
      </c>
      <c r="MT119" s="633">
        <f t="shared" si="1806"/>
        <v>0</v>
      </c>
      <c r="MU119" s="633">
        <f t="shared" si="1807"/>
        <v>1.0005160065328528E-2</v>
      </c>
      <c r="MV119" s="1077"/>
      <c r="MW119" s="566"/>
      <c r="MX119" s="624"/>
      <c r="MY119" s="1471"/>
      <c r="MZ119" s="583"/>
      <c r="NA119" s="1472"/>
      <c r="NB119" s="1078"/>
      <c r="NC119" s="615"/>
      <c r="ND119" s="589"/>
      <c r="NE119" s="638"/>
    </row>
    <row r="120" spans="1:369" ht="8.25" customHeight="1" outlineLevel="1" thickBot="1" x14ac:dyDescent="0.25">
      <c r="A120" s="641" t="s">
        <v>189</v>
      </c>
      <c r="B120" s="642">
        <f>DATI!D117</f>
        <v>139</v>
      </c>
      <c r="C120" s="1517">
        <f>DATI!F117/DATI!E117</f>
        <v>1</v>
      </c>
      <c r="D120" s="643">
        <f>DATI!G117</f>
        <v>890043</v>
      </c>
      <c r="E120" s="644">
        <f t="shared" si="1979"/>
        <v>8.8834040677637241E-2</v>
      </c>
      <c r="F120" s="1040">
        <f t="shared" si="1863"/>
        <v>-5.2803649069195251E-5</v>
      </c>
      <c r="G120" s="646">
        <f>DATI!H117</f>
        <v>421616.34392000001</v>
      </c>
      <c r="H120" s="647">
        <f t="shared" si="2007"/>
        <v>1155.1132710136987</v>
      </c>
      <c r="I120" s="648">
        <f t="shared" si="2008"/>
        <v>473.70334233289856</v>
      </c>
      <c r="J120" s="649">
        <f t="shared" si="1960"/>
        <v>1.2978173762545167</v>
      </c>
      <c r="K120" s="649"/>
      <c r="L120" s="649"/>
      <c r="M120" s="650">
        <f t="shared" si="1865"/>
        <v>8.8565541624018737E-2</v>
      </c>
      <c r="N120" s="651">
        <f>DATI!I117</f>
        <v>103793.82</v>
      </c>
      <c r="O120" s="651"/>
      <c r="P120" s="651">
        <f>DATI!J117</f>
        <v>25824.655999999999</v>
      </c>
      <c r="Q120" s="647">
        <f>DATI!K117</f>
        <v>24550.45</v>
      </c>
      <c r="R120" s="647">
        <f>DATI!L117</f>
        <v>1274.2059999999999</v>
      </c>
      <c r="S120" s="647">
        <f t="shared" si="1961"/>
        <v>0</v>
      </c>
      <c r="T120" s="651">
        <f>DATI!M117</f>
        <v>9474.875</v>
      </c>
      <c r="U120" s="647">
        <f>DATI!N117</f>
        <v>8896.6350000000002</v>
      </c>
      <c r="V120" s="647">
        <f>DATI!O117</f>
        <v>578.24</v>
      </c>
      <c r="W120" s="652">
        <f t="shared" si="1962"/>
        <v>0</v>
      </c>
      <c r="X120" s="653">
        <f>DATI!P117</f>
        <v>268211.75492000004</v>
      </c>
      <c r="Y120" s="647">
        <f>DATI!Q117</f>
        <v>16857.25</v>
      </c>
      <c r="Z120" s="651">
        <f>DATI!R117</f>
        <v>10941.157999999999</v>
      </c>
      <c r="AA120" s="651">
        <f>DATI!U117</f>
        <v>3370.08</v>
      </c>
      <c r="AB120" s="651">
        <f>DATI!V117</f>
        <v>0</v>
      </c>
      <c r="AC120" s="651">
        <f>DATI!W117</f>
        <v>315970.07792000001</v>
      </c>
      <c r="AD120" s="648">
        <f t="shared" si="2009"/>
        <v>355.005407514019</v>
      </c>
      <c r="AE120" s="649"/>
      <c r="AF120" s="649"/>
      <c r="AG120" s="654">
        <f t="shared" si="2010"/>
        <v>0.74942559148028198</v>
      </c>
      <c r="AH120" s="655">
        <f t="shared" si="1963"/>
        <v>105646.26600000002</v>
      </c>
      <c r="AI120" s="647">
        <f t="shared" si="1815"/>
        <v>289.44182465753431</v>
      </c>
      <c r="AJ120" s="648">
        <f t="shared" si="2011"/>
        <v>118.69793481887956</v>
      </c>
      <c r="AK120" s="649">
        <f t="shared" si="2012"/>
        <v>0.32519982142158782</v>
      </c>
      <c r="AL120" s="649"/>
      <c r="AM120" s="649"/>
      <c r="AN120" s="659"/>
      <c r="AO120" s="660"/>
      <c r="AP120" s="660"/>
      <c r="AQ120" s="660"/>
      <c r="AR120" s="660"/>
      <c r="AS120" s="660"/>
      <c r="AT120" s="660"/>
      <c r="AU120" s="1079"/>
      <c r="AV120" s="1079"/>
      <c r="AW120" s="660"/>
      <c r="AX120" s="1079"/>
      <c r="AY120" s="1079"/>
      <c r="AZ120" s="1079"/>
      <c r="BA120" s="1079"/>
      <c r="BB120" s="659">
        <f>DATI!DE117/1000</f>
        <v>111.04810000000001</v>
      </c>
      <c r="BC120" s="660">
        <f>DATI!DF117/1000</f>
        <v>504.964</v>
      </c>
      <c r="BD120" s="657">
        <f>DATI!DG117/1000</f>
        <v>2.2000000000000002</v>
      </c>
      <c r="BE120" s="660">
        <f>DATI!DH117/1000</f>
        <v>46060.705999999998</v>
      </c>
      <c r="BF120" s="660">
        <f>DATI!DI117/1000</f>
        <v>89.018000000000001</v>
      </c>
      <c r="BG120" s="660">
        <f>DATI!DJ117/1000</f>
        <v>20980.557000000001</v>
      </c>
      <c r="BH120" s="660">
        <f>DATI!DK117/1000</f>
        <v>5765.8559999999998</v>
      </c>
      <c r="BI120" s="660">
        <f>DATI!DL117/1000</f>
        <v>8095.66</v>
      </c>
      <c r="BJ120" s="660">
        <f>DATI!DM117/1000</f>
        <v>219.60300000000001</v>
      </c>
      <c r="BK120" s="660">
        <f>DATI!DN117/1000</f>
        <v>96.018000000000001</v>
      </c>
      <c r="BL120" s="660">
        <f>DATI!DO117/1000</f>
        <v>83.450999999999993</v>
      </c>
      <c r="BM120" s="660">
        <f>DATI!DP117/1000</f>
        <v>16640.560000000001</v>
      </c>
      <c r="BN120" s="660">
        <f>DATI!DQ117/1000</f>
        <v>367.935</v>
      </c>
      <c r="BO120" s="660">
        <f>DATI!DR117/1000</f>
        <v>5108.40272</v>
      </c>
      <c r="BP120" s="660">
        <f>DATI!DS117/1000</f>
        <v>2132.2620000000002</v>
      </c>
      <c r="BQ120" s="660">
        <f>DATI!DT117/1000</f>
        <v>48.011000000000003</v>
      </c>
      <c r="BR120" s="660">
        <f>DATI!DU117/1000</f>
        <v>69891.210000000006</v>
      </c>
      <c r="BS120" s="660">
        <f>DATI!DV117/1000</f>
        <v>50655.798999999999</v>
      </c>
      <c r="BT120" s="1080">
        <f>DATI!DW117/1000</f>
        <v>7.5810000000000004</v>
      </c>
      <c r="BU120" s="1081">
        <f>DATI!DX117/1000</f>
        <v>715.58409999999992</v>
      </c>
      <c r="BV120" s="661">
        <f>DATI!DY117/1000</f>
        <v>40623.841999999997</v>
      </c>
      <c r="BW120" s="659">
        <f>DATI!DZ117/1000</f>
        <v>1.49</v>
      </c>
      <c r="BX120" s="660"/>
      <c r="BY120" s="660">
        <f>DATI!EB117/1000</f>
        <v>0.71</v>
      </c>
      <c r="BZ120" s="660"/>
      <c r="CA120" s="660"/>
      <c r="CB120" s="1080"/>
      <c r="CC120" s="1081"/>
      <c r="CD120" s="661"/>
      <c r="CE120" s="662">
        <f t="shared" si="1871"/>
        <v>0.12476711799317562</v>
      </c>
      <c r="CF120" s="663">
        <f t="shared" si="1872"/>
        <v>0.56734786970966566</v>
      </c>
      <c r="CG120" s="663">
        <f t="shared" si="1873"/>
        <v>2.4717906887644753E-3</v>
      </c>
      <c r="CH120" s="663">
        <f t="shared" si="1874"/>
        <v>51.751101913053638</v>
      </c>
      <c r="CI120" s="663">
        <f t="shared" si="1875"/>
        <v>0.10001539251474367</v>
      </c>
      <c r="CJ120" s="663">
        <f t="shared" si="1876"/>
        <v>23.572520653496518</v>
      </c>
      <c r="CK120" s="663">
        <f t="shared" si="1877"/>
        <v>6.4781768970712648</v>
      </c>
      <c r="CL120" s="663">
        <f t="shared" si="1878"/>
        <v>9.0958077306377341</v>
      </c>
      <c r="CM120" s="663">
        <f t="shared" si="1879"/>
        <v>0.24673302301124778</v>
      </c>
      <c r="CN120" s="663">
        <f t="shared" si="1880"/>
        <v>0.10788018106990337</v>
      </c>
      <c r="CO120" s="663">
        <f t="shared" si="1881"/>
        <v>9.3760638530947377E-2</v>
      </c>
      <c r="CP120" s="663">
        <f t="shared" si="1882"/>
        <v>18.696355119921176</v>
      </c>
      <c r="CQ120" s="663">
        <f t="shared" si="1883"/>
        <v>0.41339013957752602</v>
      </c>
      <c r="CR120" s="663">
        <f t="shared" si="1884"/>
        <v>5.7395010353432356</v>
      </c>
      <c r="CS120" s="663">
        <f t="shared" si="1885"/>
        <v>2.3956842534574174</v>
      </c>
      <c r="CT120" s="663">
        <f t="shared" si="1886"/>
        <v>5.3942337617396016E-2</v>
      </c>
      <c r="CU120" s="663">
        <f t="shared" si="1887"/>
        <v>78.525655502037537</v>
      </c>
      <c r="CV120" s="663">
        <f t="shared" si="1888"/>
        <v>56.913878318238559</v>
      </c>
      <c r="CW120" s="1082">
        <f t="shared" si="1889"/>
        <v>8.5175660052379497E-3</v>
      </c>
      <c r="CX120" s="1083">
        <f t="shared" si="1890"/>
        <v>0.80398823427632149</v>
      </c>
      <c r="CY120" s="664">
        <f t="shared" si="1891"/>
        <v>45.642561089745101</v>
      </c>
      <c r="CZ120" s="646">
        <f>DATI!AA117</f>
        <v>408008.73092</v>
      </c>
      <c r="DA120" s="647">
        <f t="shared" si="1892"/>
        <v>1117.8321395068492</v>
      </c>
      <c r="DB120" s="648">
        <f t="shared" si="1425"/>
        <v>458.41462819212109</v>
      </c>
      <c r="DC120" s="649">
        <f t="shared" si="1893"/>
        <v>1.2559304881975921</v>
      </c>
      <c r="DD120" s="665">
        <f t="shared" si="1980"/>
        <v>1.5398545106378043E-2</v>
      </c>
      <c r="DE120" s="666">
        <f t="shared" si="1894"/>
        <v>1.5452164686128665E-2</v>
      </c>
      <c r="DF120" s="647">
        <f t="shared" si="1981"/>
        <v>6187.4629200000199</v>
      </c>
      <c r="DG120" s="667">
        <f t="shared" si="1982"/>
        <v>6.975708532311387</v>
      </c>
      <c r="DH120" s="668">
        <f t="shared" si="1983"/>
        <v>8.8146275611367314E-2</v>
      </c>
      <c r="DI120" s="669">
        <f>DATI!AB117+DATI!AG117</f>
        <v>275021.88456535636</v>
      </c>
      <c r="DJ120" s="647">
        <f t="shared" si="1964"/>
        <v>753.48461524755169</v>
      </c>
      <c r="DK120" s="670">
        <f t="shared" si="1426"/>
        <v>308.99842430686647</v>
      </c>
      <c r="DL120" s="671">
        <f t="shared" si="1427"/>
        <v>0.84657102549826435</v>
      </c>
      <c r="DM120" s="672">
        <f t="shared" si="1984"/>
        <v>0.67405882208751333</v>
      </c>
      <c r="DN120" s="673">
        <f t="shared" si="1985"/>
        <v>2.3706765911915357E-2</v>
      </c>
      <c r="DO120" s="673">
        <f t="shared" si="1986"/>
        <v>1.6000000000000014E-2</v>
      </c>
      <c r="DP120" s="673">
        <f t="shared" si="1987"/>
        <v>3.9470360722514336E-2</v>
      </c>
      <c r="DQ120" s="673">
        <f t="shared" si="1988"/>
        <v>3.9525251449090422E-2</v>
      </c>
      <c r="DR120" s="674">
        <f t="shared" si="1989"/>
        <v>10443.023101529398</v>
      </c>
      <c r="DS120" s="674">
        <f t="shared" si="1990"/>
        <v>11.748863628927211</v>
      </c>
      <c r="DT120" s="675">
        <f t="shared" si="1965"/>
        <v>9.7699623145259734E-2</v>
      </c>
      <c r="DU120" s="676" t="str">
        <f>DATI!AI117</f>
        <v>19/19</v>
      </c>
      <c r="DV120" s="675">
        <f>DATI!AJ117/DATI!AK117</f>
        <v>1</v>
      </c>
      <c r="DW120" s="677">
        <f>DATI!AB117</f>
        <v>268273.02992</v>
      </c>
      <c r="DX120" s="647">
        <f t="shared" si="1895"/>
        <v>734.99460252054791</v>
      </c>
      <c r="DY120" s="678">
        <f t="shared" si="2013"/>
        <v>301.41580791040434</v>
      </c>
      <c r="DZ120" s="649">
        <f t="shared" si="2014"/>
        <v>0.82579673400110776</v>
      </c>
      <c r="EA120" s="672">
        <f t="shared" si="1991"/>
        <v>0.65751786564734427</v>
      </c>
      <c r="EB120" s="668">
        <f t="shared" si="1992"/>
        <v>2.0865814120437479E-2</v>
      </c>
      <c r="EC120" s="679">
        <f t="shared" si="1993"/>
        <v>132986.84635464364</v>
      </c>
      <c r="ED120" s="680">
        <f t="shared" si="1896"/>
        <v>364.34752425929764</v>
      </c>
      <c r="EE120" s="681">
        <f t="shared" si="1430"/>
        <v>149.41620388525459</v>
      </c>
      <c r="EF120" s="682">
        <f t="shared" si="1431"/>
        <v>0.40935946269932766</v>
      </c>
      <c r="EG120" s="683">
        <f t="shared" si="1897"/>
        <v>-3.1007618482759108E-2</v>
      </c>
      <c r="EH120" s="683">
        <f t="shared" si="1898"/>
        <v>-3.0956449447182822E-2</v>
      </c>
      <c r="EI120" s="665">
        <f t="shared" si="1899"/>
        <v>0.32594117791248672</v>
      </c>
      <c r="EJ120" s="684">
        <f t="shared" si="1900"/>
        <v>-4255.5601815293776</v>
      </c>
      <c r="EK120" s="684">
        <f t="shared" si="1901"/>
        <v>-4.7731550966157954</v>
      </c>
      <c r="EL120" s="646">
        <f>DATI!AD117</f>
        <v>104436.17</v>
      </c>
      <c r="EM120" s="647">
        <f t="shared" si="1902"/>
        <v>286.12649315068495</v>
      </c>
      <c r="EN120" s="678">
        <f t="shared" si="1432"/>
        <v>117.33834208010175</v>
      </c>
      <c r="EO120" s="649">
        <f t="shared" si="1903"/>
        <v>0.32147490980849797</v>
      </c>
      <c r="EP120" s="665">
        <f t="shared" si="1994"/>
        <v>-1.1950613656611087E-2</v>
      </c>
      <c r="EQ120" s="666">
        <f t="shared" si="1995"/>
        <v>-1.189843828850169E-2</v>
      </c>
      <c r="ER120" s="665">
        <f t="shared" si="1966"/>
        <v>6.9250113029370633E-2</v>
      </c>
      <c r="ES120" s="647">
        <f t="shared" si="1996"/>
        <v>-1263.1720000000059</v>
      </c>
      <c r="ET120" s="665">
        <f t="shared" si="1904"/>
        <v>0.25596552741533668</v>
      </c>
      <c r="EU120" s="667">
        <f t="shared" si="1997"/>
        <v>-1.4129549797461323</v>
      </c>
      <c r="EV120" s="646">
        <f>DATI!AE117</f>
        <v>25824.655999999999</v>
      </c>
      <c r="EW120" s="647">
        <f t="shared" si="1905"/>
        <v>70.752482191780814</v>
      </c>
      <c r="EX120" s="678">
        <f t="shared" si="1433"/>
        <v>29.015065564248019</v>
      </c>
      <c r="EY120" s="649">
        <f t="shared" si="2015"/>
        <v>7.9493330313008273E-2</v>
      </c>
      <c r="EZ120" s="665">
        <f t="shared" si="1998"/>
        <v>-3.4452971531592984E-2</v>
      </c>
      <c r="FA120" s="666">
        <f t="shared" si="1999"/>
        <v>-3.4401984432837041E-2</v>
      </c>
      <c r="FB120" s="647">
        <f t="shared" si="2000"/>
        <v>-921.48400000000038</v>
      </c>
      <c r="FC120" s="667">
        <f t="shared" si="2001"/>
        <v>-1.0337384892746577</v>
      </c>
      <c r="FD120" s="647">
        <f>DATI!AG117</f>
        <v>6748.8546453563722</v>
      </c>
      <c r="FE120" s="665">
        <f t="shared" si="1906"/>
        <v>1.6540956440169043E-2</v>
      </c>
      <c r="FF120" s="647">
        <f t="shared" si="2002"/>
        <v>19075.801354643627</v>
      </c>
      <c r="FG120" s="665">
        <f t="shared" si="1967"/>
        <v>2.1432449167785857E-2</v>
      </c>
      <c r="FH120" s="646">
        <f>DATI!AF117</f>
        <v>9474.875</v>
      </c>
      <c r="FI120" s="647">
        <f t="shared" si="1968"/>
        <v>25.958561643835615</v>
      </c>
      <c r="FJ120" s="673">
        <f t="shared" si="1907"/>
        <v>2.3222235903225755E-2</v>
      </c>
      <c r="FK120" s="673">
        <f t="shared" si="1969"/>
        <v>-0.10371629195680004</v>
      </c>
      <c r="FL120" s="685">
        <f>DATI!AL117</f>
        <v>4077.820767067522</v>
      </c>
      <c r="FM120" s="686" t="str">
        <f>DATI!AM117</f>
        <v>11/11</v>
      </c>
      <c r="FN120" s="687">
        <f>DATI!AN117/DATI!AO117</f>
        <v>1</v>
      </c>
      <c r="FO120" s="650">
        <f t="shared" si="1970"/>
        <v>0.43038253982955155</v>
      </c>
      <c r="FP120" s="688">
        <f t="shared" si="1908"/>
        <v>9.9944448685513002E-3</v>
      </c>
      <c r="FQ120" s="650">
        <f t="shared" si="1971"/>
        <v>0.18636139740873506</v>
      </c>
      <c r="FR120" s="646">
        <f>DATI!AP117</f>
        <v>17334.567999999999</v>
      </c>
      <c r="FS120" s="689">
        <f>DATI!AQ117</f>
        <v>174.96599999999998</v>
      </c>
      <c r="FT120" s="689">
        <f>DATI!AR117</f>
        <v>16230.762000000004</v>
      </c>
      <c r="FU120" s="659">
        <f>DATI!AS117/1000</f>
        <v>137.56610000000001</v>
      </c>
      <c r="FV120" s="660">
        <f>DATI!AT117/1000</f>
        <v>506.87400000000002</v>
      </c>
      <c r="FW120" s="660">
        <f>DATI!AU117/1000</f>
        <v>3.218</v>
      </c>
      <c r="FX120" s="660">
        <f>DATI!AV117/1000</f>
        <v>46060.705999999998</v>
      </c>
      <c r="FY120" s="660">
        <f>DATI!AW117/1000</f>
        <v>89.018000000000001</v>
      </c>
      <c r="FZ120" s="660">
        <f>DATI!AX117/1000</f>
        <v>20980.557000000001</v>
      </c>
      <c r="GA120" s="660">
        <f>DATI!AY117/1000</f>
        <v>5765.8559999999998</v>
      </c>
      <c r="GB120" s="660">
        <f>DATI!AZ117/1000</f>
        <v>8095.66</v>
      </c>
      <c r="GC120" s="660">
        <f>DATI!BA117/1000</f>
        <v>219.60300000000001</v>
      </c>
      <c r="GD120" s="660">
        <f>DATI!BB117/1000</f>
        <v>125.94799999999999</v>
      </c>
      <c r="GE120" s="660">
        <f>DATI!BC117/1000</f>
        <v>83.450999999999993</v>
      </c>
      <c r="GF120" s="660">
        <f>DATI!BD117/1000</f>
        <v>16640.560000000001</v>
      </c>
      <c r="GG120" s="660">
        <f>DATI!BE117/1000</f>
        <v>367.935</v>
      </c>
      <c r="GH120" s="660">
        <f>DATI!BF117/1000</f>
        <v>5108.40272</v>
      </c>
      <c r="GI120" s="660">
        <f>DATI!BG117/1000</f>
        <v>1.1890000000000001</v>
      </c>
      <c r="GJ120" s="660">
        <f>DATI!BH117/1000</f>
        <v>2132.2620000000002</v>
      </c>
      <c r="GK120" s="660">
        <f>DATI!BI117/1000</f>
        <v>48.011000000000003</v>
      </c>
      <c r="GL120" s="660">
        <f>DATI!BJ117/1000</f>
        <v>69891.210000000006</v>
      </c>
      <c r="GM120" s="660">
        <f>DATI!BK117/1000</f>
        <v>50655.798999999999</v>
      </c>
      <c r="GN120" s="1080">
        <f>DATI!BL117/1000</f>
        <v>735.36209999999994</v>
      </c>
      <c r="GO120" s="1081"/>
      <c r="GP120" s="661">
        <f>DATI!BN117/1000</f>
        <v>40623.841999999997</v>
      </c>
      <c r="GQ120" s="659"/>
      <c r="GR120" s="660"/>
      <c r="GS120" s="660"/>
      <c r="GT120" s="660"/>
      <c r="GU120" s="660"/>
      <c r="GV120" s="1080"/>
      <c r="GW120" s="1081"/>
      <c r="GX120" s="661"/>
      <c r="GY120" s="662">
        <f t="shared" si="1913"/>
        <v>0.15456118412256487</v>
      </c>
      <c r="GZ120" s="663">
        <f t="shared" si="1914"/>
        <v>0.56949383344400217</v>
      </c>
      <c r="HA120" s="663">
        <f t="shared" si="1915"/>
        <v>3.6155556529291282E-3</v>
      </c>
      <c r="HB120" s="663">
        <f t="shared" si="1916"/>
        <v>51.751101913053638</v>
      </c>
      <c r="HC120" s="663">
        <f t="shared" si="1917"/>
        <v>0.10001539251474367</v>
      </c>
      <c r="HD120" s="663">
        <f t="shared" si="1918"/>
        <v>23.572520653496518</v>
      </c>
      <c r="HE120" s="663">
        <f t="shared" si="1919"/>
        <v>6.4781768970712648</v>
      </c>
      <c r="HF120" s="663">
        <f t="shared" si="1920"/>
        <v>9.0958077306377341</v>
      </c>
      <c r="HG120" s="663">
        <f t="shared" si="1921"/>
        <v>0.24673302301124778</v>
      </c>
      <c r="HH120" s="663">
        <f t="shared" si="1922"/>
        <v>0.1415077698493219</v>
      </c>
      <c r="HI120" s="663">
        <f t="shared" si="1923"/>
        <v>9.3760638530947377E-2</v>
      </c>
      <c r="HJ120" s="663">
        <f t="shared" si="1924"/>
        <v>18.696355119921176</v>
      </c>
      <c r="HK120" s="663">
        <f t="shared" si="1925"/>
        <v>0.41339013957752602</v>
      </c>
      <c r="HL120" s="663">
        <f t="shared" si="1926"/>
        <v>5.7395010353432356</v>
      </c>
      <c r="HM120" s="663">
        <f t="shared" si="1927"/>
        <v>1.3358905131549824E-3</v>
      </c>
      <c r="HN120" s="663">
        <f t="shared" si="1928"/>
        <v>2.3956842534574174</v>
      </c>
      <c r="HO120" s="663">
        <f t="shared" si="1929"/>
        <v>5.3942337617396016E-2</v>
      </c>
      <c r="HP120" s="663">
        <f t="shared" si="1930"/>
        <v>78.525655502037537</v>
      </c>
      <c r="HQ120" s="663">
        <f t="shared" si="1931"/>
        <v>56.913878318238559</v>
      </c>
      <c r="HR120" s="1082">
        <f t="shared" si="1932"/>
        <v>0.82620963256831403</v>
      </c>
      <c r="HS120" s="1083"/>
      <c r="HT120" s="664">
        <f t="shared" si="1933"/>
        <v>45.642561089745101</v>
      </c>
      <c r="HU120" s="690">
        <f t="shared" si="1972"/>
        <v>132986.84635464358</v>
      </c>
      <c r="HV120" s="691">
        <f t="shared" si="1973"/>
        <v>105646.50599999999</v>
      </c>
      <c r="HW120" s="692">
        <f t="shared" si="2003"/>
        <v>13052.890663033484</v>
      </c>
      <c r="HX120" s="693">
        <f>DATI!CQ117</f>
        <v>11022.745999999999</v>
      </c>
      <c r="HY120" s="693">
        <f>DATI!CT117</f>
        <v>2030.1446630334854</v>
      </c>
      <c r="HZ120" s="694">
        <f t="shared" si="1934"/>
        <v>0.17508453667817808</v>
      </c>
      <c r="IA120" s="694">
        <f t="shared" si="1738"/>
        <v>3.1991694475755762E-2</v>
      </c>
      <c r="IB120" s="665">
        <f t="shared" si="1739"/>
        <v>9.8151742227382391E-2</v>
      </c>
      <c r="IC120" s="693">
        <f>DATI!CV117</f>
        <v>12977.992929753427</v>
      </c>
      <c r="ID120" s="695">
        <f t="shared" si="1974"/>
        <v>26030.883592786911</v>
      </c>
      <c r="IE120" s="696">
        <f t="shared" si="1740"/>
        <v>6.3799820004074609E-2</v>
      </c>
      <c r="IF120" s="696">
        <f t="shared" si="1741"/>
        <v>0.19574028790312747</v>
      </c>
      <c r="IG120" s="692">
        <f t="shared" si="2004"/>
        <v>13052.890663033484</v>
      </c>
      <c r="IH120" s="673">
        <f t="shared" si="2016"/>
        <v>3.0959166671940538E-2</v>
      </c>
      <c r="II120" s="693">
        <f>DATI!CX117</f>
        <v>11022.745999999999</v>
      </c>
      <c r="IJ120" s="693">
        <f>DATI!DA117</f>
        <v>2030.1446630334854</v>
      </c>
      <c r="IK120" s="698">
        <f>DATI!CS117</f>
        <v>72333.895964823518</v>
      </c>
      <c r="IL120" s="677">
        <f t="shared" si="1975"/>
        <v>55942.380792974152</v>
      </c>
      <c r="IM120" s="677">
        <f t="shared" si="1976"/>
        <v>21935.913033114437</v>
      </c>
      <c r="IN120" s="665">
        <f t="shared" si="1743"/>
        <v>0.1371107443383191</v>
      </c>
      <c r="IO120" s="665">
        <f t="shared" si="1744"/>
        <v>0.4206610076592795</v>
      </c>
      <c r="IP120" s="692">
        <f t="shared" si="1977"/>
        <v>34161.586828150619</v>
      </c>
      <c r="IQ120" s="673">
        <f t="shared" si="2017"/>
        <v>8.1025290695639254E-2</v>
      </c>
      <c r="IR120" s="693">
        <f>DATI!CZ117</f>
        <v>50553.101999999984</v>
      </c>
      <c r="IS120" s="677">
        <f t="shared" si="2005"/>
        <v>63991.574898635932</v>
      </c>
      <c r="IT120" s="698">
        <f>DATI!CR117</f>
        <v>49630.20438982005</v>
      </c>
      <c r="IU120" s="700">
        <f>DATI!CU117</f>
        <v>14361.370508815884</v>
      </c>
      <c r="IV120" s="665">
        <f t="shared" si="1938"/>
        <v>-7.145837412820483E-3</v>
      </c>
      <c r="IW120" s="673">
        <f t="shared" si="1747"/>
        <v>0.15683873909841167</v>
      </c>
      <c r="IX120" s="665">
        <f t="shared" si="1748"/>
        <v>0.48118725011333802</v>
      </c>
      <c r="IY120" s="698">
        <f>DATI!CW117</f>
        <v>21028.47483010629</v>
      </c>
      <c r="IZ120" s="701">
        <f t="shared" si="1978"/>
        <v>85020.049728742219</v>
      </c>
      <c r="JA120" s="702">
        <f t="shared" si="1749"/>
        <v>0.20837801567881756</v>
      </c>
      <c r="JB120" s="702">
        <f t="shared" si="1750"/>
        <v>0.63931172186769825</v>
      </c>
      <c r="JC120" s="703">
        <f t="shared" si="2006"/>
        <v>58432.028508815885</v>
      </c>
      <c r="JD120" s="673">
        <f t="shared" si="2018"/>
        <v>0.13859052039003289</v>
      </c>
      <c r="JE120" s="693">
        <f>DATI!CY117</f>
        <v>44070.658000000003</v>
      </c>
      <c r="JF120" s="693">
        <f>DATI!DB117</f>
        <v>14361.370508815884</v>
      </c>
      <c r="JG120" s="669">
        <f t="shared" si="1753"/>
        <v>267665.92160547292</v>
      </c>
      <c r="JH120" s="649">
        <f t="shared" si="1438"/>
        <v>300.73369669271364</v>
      </c>
      <c r="JI120" s="672">
        <f t="shared" si="1754"/>
        <v>0.65602988691424668</v>
      </c>
      <c r="JJ120" s="686" t="str">
        <f>DATI!CN117</f>
        <v>6/11</v>
      </c>
      <c r="JK120" s="687">
        <f>DATI!CO117/DATI!CP117</f>
        <v>0.9330863697339068</v>
      </c>
      <c r="JL120" s="704">
        <f t="shared" si="1833"/>
        <v>4.0943510443805405E-2</v>
      </c>
      <c r="JM120" s="705">
        <f t="shared" si="1941"/>
        <v>2.5157575279715516E-2</v>
      </c>
      <c r="JN120" s="706">
        <f t="shared" si="1756"/>
        <v>331657.49650410883</v>
      </c>
      <c r="JO120" s="677">
        <f t="shared" si="1757"/>
        <v>352685.97133421514</v>
      </c>
      <c r="JP120" s="672">
        <f t="shared" si="1758"/>
        <v>0.8128686260126583</v>
      </c>
      <c r="JQ120" s="673">
        <f t="shared" si="1942"/>
        <v>1.2537825913070955E-2</v>
      </c>
      <c r="JR120" s="707">
        <f t="shared" si="1760"/>
        <v>0.86440790259306433</v>
      </c>
      <c r="JS120" s="668">
        <f t="shared" si="1943"/>
        <v>4.4965600839121933E-3</v>
      </c>
      <c r="JT120" s="659">
        <f>DATI!BW117</f>
        <v>43842.194152745607</v>
      </c>
      <c r="JU120" s="660">
        <f>DATI!BX117</f>
        <v>40750.468270339014</v>
      </c>
      <c r="JV120" s="660">
        <f>DATI!BY117</f>
        <v>17797.060139700436</v>
      </c>
      <c r="JW120" s="660">
        <f>DATI!BZ117</f>
        <v>69891.210000000006</v>
      </c>
      <c r="JX120" s="660">
        <f>DATI!CA117</f>
        <v>50655.798999999999</v>
      </c>
      <c r="JY120" s="660">
        <f>DATI!CB117</f>
        <v>19931.52889989227</v>
      </c>
      <c r="JZ120" s="660">
        <f>DATI!CC117</f>
        <v>5976.1348919620996</v>
      </c>
      <c r="KA120" s="660">
        <f>DATI!CD117</f>
        <v>59.396573507684515</v>
      </c>
      <c r="KB120" s="660">
        <f>DATI!CE117</f>
        <v>4597.562326206189</v>
      </c>
      <c r="KC120" s="660">
        <f>DATI!CF117</f>
        <v>0</v>
      </c>
      <c r="KD120" s="660">
        <f>DATI!CG117</f>
        <v>909.00609999999995</v>
      </c>
      <c r="KE120" s="660">
        <f>DATI!CH117</f>
        <v>134.81478062386515</v>
      </c>
      <c r="KF120" s="660">
        <f>DATI!CI117</f>
        <v>123.42904240226746</v>
      </c>
      <c r="KG120" s="660">
        <f>DATI!CJ117</f>
        <v>215.21094418859482</v>
      </c>
      <c r="KH120" s="660">
        <f>DATI!CK117</f>
        <v>1922.8777492201627</v>
      </c>
      <c r="KI120" s="660">
        <f>DATI!CL117</f>
        <v>941.5594222607873</v>
      </c>
      <c r="KJ120" s="708">
        <f t="shared" si="1439"/>
        <v>49.258512400800413</v>
      </c>
      <c r="KK120" s="709">
        <f t="shared" si="1945"/>
        <v>3.1216405081978545E-2</v>
      </c>
      <c r="KL120" s="710">
        <f t="shared" si="1440"/>
        <v>45.78483092428008</v>
      </c>
      <c r="KM120" s="709">
        <f t="shared" si="1946"/>
        <v>2.0234804744766653E-2</v>
      </c>
      <c r="KN120" s="710">
        <f t="shared" si="1441"/>
        <v>19.995730700314969</v>
      </c>
      <c r="KO120" s="709">
        <f t="shared" si="1947"/>
        <v>0.12076731693424995</v>
      </c>
      <c r="KP120" s="710">
        <f t="shared" si="1442"/>
        <v>78.525655502037537</v>
      </c>
      <c r="KQ120" s="709">
        <f t="shared" si="1948"/>
        <v>5.3934370048283865E-2</v>
      </c>
      <c r="KR120" s="710">
        <f t="shared" si="1443"/>
        <v>56.913878318238559</v>
      </c>
      <c r="KS120" s="709">
        <f t="shared" si="1949"/>
        <v>-2.025866816223303E-2</v>
      </c>
      <c r="KT120" s="710">
        <f t="shared" si="1444"/>
        <v>22.393894339815347</v>
      </c>
      <c r="KU120" s="709">
        <f t="shared" si="1950"/>
        <v>6.4085251339546262E-2</v>
      </c>
      <c r="KV120" s="710">
        <f t="shared" si="1445"/>
        <v>6.7144339003420059</v>
      </c>
      <c r="KW120" s="709">
        <f t="shared" si="1951"/>
        <v>0.14103633780472036</v>
      </c>
      <c r="KX120" s="710">
        <f t="shared" si="1446"/>
        <v>6.673449879127695E-2</v>
      </c>
      <c r="KY120" s="709">
        <f t="shared" si="1952"/>
        <v>0.12174344990535059</v>
      </c>
      <c r="KZ120" s="710">
        <f t="shared" si="1447"/>
        <v>5.1655507949685449</v>
      </c>
      <c r="LA120" s="709">
        <f t="shared" si="1953"/>
        <v>1.2508919042980227E-2</v>
      </c>
      <c r="LB120" s="711" t="s">
        <v>177</v>
      </c>
      <c r="LC120" s="712" t="s">
        <v>177</v>
      </c>
      <c r="LD120" s="710">
        <f t="shared" si="1448"/>
        <v>1.0213058245500497</v>
      </c>
      <c r="LE120" s="709">
        <f t="shared" si="1954"/>
        <v>9.3677861107272414E-2</v>
      </c>
      <c r="LF120" s="710">
        <f t="shared" si="1449"/>
        <v>0.1514699633881342</v>
      </c>
      <c r="LG120" s="709">
        <f t="shared" si="1955"/>
        <v>-0.26915589024775016</v>
      </c>
      <c r="LH120" s="710">
        <f t="shared" si="1450"/>
        <v>0.13867761715138197</v>
      </c>
      <c r="LI120" s="709">
        <f t="shared" si="1956"/>
        <v>-8.7734660709339399E-2</v>
      </c>
      <c r="LJ120" s="710">
        <f t="shared" si="1451"/>
        <v>0.24179836725708176</v>
      </c>
      <c r="LK120" s="709">
        <f t="shared" si="1957"/>
        <v>4.2551881795393896E-2</v>
      </c>
      <c r="LL120" s="710">
        <f t="shared" si="1452"/>
        <v>2.1604324164339954</v>
      </c>
      <c r="LM120" s="709">
        <f t="shared" si="1958"/>
        <v>0.25037198733136123</v>
      </c>
      <c r="LN120" s="710">
        <f t="shared" si="1453"/>
        <v>1.0578808240284878</v>
      </c>
      <c r="LO120" s="713">
        <f t="shared" si="1959"/>
        <v>9.9294151696814187E-3</v>
      </c>
      <c r="LP120" s="714">
        <f t="shared" si="1778"/>
        <v>0.10745405877439895</v>
      </c>
      <c r="LQ120" s="715">
        <f t="shared" si="1779"/>
        <v>9.9876461414079715E-2</v>
      </c>
      <c r="LR120" s="715">
        <f t="shared" si="1780"/>
        <v>4.3619312017099898E-2</v>
      </c>
      <c r="LS120" s="715">
        <f t="shared" si="1781"/>
        <v>0.17129831962763531</v>
      </c>
      <c r="LT120" s="715">
        <f t="shared" si="1782"/>
        <v>0.12415371329377825</v>
      </c>
      <c r="LU120" s="715">
        <f t="shared" si="1783"/>
        <v>4.885074114700827E-2</v>
      </c>
      <c r="LV120" s="715">
        <f t="shared" si="1784"/>
        <v>1.4647076003709012E-2</v>
      </c>
      <c r="LW120" s="715">
        <f t="shared" si="1785"/>
        <v>1.4557672178669786E-4</v>
      </c>
      <c r="LX120" s="716">
        <f t="shared" si="1786"/>
        <v>1.1268293979492446E-2</v>
      </c>
      <c r="LY120" s="717" t="s">
        <v>177</v>
      </c>
      <c r="LZ120" s="716">
        <f t="shared" si="1787"/>
        <v>2.22790845173907E-3</v>
      </c>
      <c r="MA120" s="716">
        <f t="shared" si="1788"/>
        <v>3.3042131309268195E-4</v>
      </c>
      <c r="MB120" s="716">
        <f t="shared" si="1789"/>
        <v>3.0251568912251713E-4</v>
      </c>
      <c r="MC120" s="716">
        <f t="shared" si="1790"/>
        <v>5.2746651696233468E-4</v>
      </c>
      <c r="MD120" s="716">
        <f t="shared" si="1791"/>
        <v>4.7128348084227384E-3</v>
      </c>
      <c r="ME120" s="716">
        <f t="shared" si="1792"/>
        <v>2.307694298937448E-3</v>
      </c>
      <c r="MF120" s="714">
        <f t="shared" si="1793"/>
        <v>0.16342378570749178</v>
      </c>
      <c r="MG120" s="715">
        <f t="shared" si="1794"/>
        <v>0.15189923594813445</v>
      </c>
      <c r="MH120" s="715">
        <f t="shared" si="1795"/>
        <v>6.6339356382591211E-2</v>
      </c>
      <c r="MI120" s="715">
        <f t="shared" si="1796"/>
        <v>0.26052268474710938</v>
      </c>
      <c r="MJ120" s="715">
        <f t="shared" si="1797"/>
        <v>0.18882180968808435</v>
      </c>
      <c r="MK120" s="715">
        <f t="shared" si="1798"/>
        <v>7.4295686397681956E-2</v>
      </c>
      <c r="ML120" s="715">
        <f t="shared" si="1799"/>
        <v>2.2276316384633239E-2</v>
      </c>
      <c r="MM120" s="715">
        <f t="shared" si="1800"/>
        <v>2.2140344679969057E-4</v>
      </c>
      <c r="MN120" s="716">
        <f t="shared" si="1801"/>
        <v>1.7137624037635087E-2</v>
      </c>
      <c r="MO120" s="717" t="s">
        <v>177</v>
      </c>
      <c r="MP120" s="716">
        <f t="shared" si="1802"/>
        <v>3.3883618501310731E-3</v>
      </c>
      <c r="MQ120" s="716">
        <f t="shared" si="1803"/>
        <v>5.0252826631162816E-4</v>
      </c>
      <c r="MR120" s="716">
        <f t="shared" si="1804"/>
        <v>4.6008740587555314E-4</v>
      </c>
      <c r="MS120" s="716">
        <f t="shared" si="1805"/>
        <v>8.0220864636587402E-4</v>
      </c>
      <c r="MT120" s="716">
        <f t="shared" si="1806"/>
        <v>7.1676148355038589E-3</v>
      </c>
      <c r="MU120" s="716">
        <f t="shared" si="1807"/>
        <v>3.5097058490805573E-3</v>
      </c>
      <c r="MV120" s="1084"/>
      <c r="MW120" s="649"/>
      <c r="MX120" s="707"/>
      <c r="MY120" s="1473"/>
      <c r="MZ120" s="666"/>
      <c r="NA120" s="1474"/>
      <c r="NB120" s="1085"/>
      <c r="NC120" s="698"/>
      <c r="ND120" s="672"/>
      <c r="NE120" s="718"/>
    </row>
    <row r="121" spans="1:369" s="398" customFormat="1" ht="9" customHeight="1" thickBot="1" x14ac:dyDescent="0.25">
      <c r="A121" s="957">
        <v>2015</v>
      </c>
      <c r="B121" s="958">
        <f>SUM(B122:B133)</f>
        <v>1530</v>
      </c>
      <c r="C121" s="1521">
        <f>SUM(DATI!F119:F130)/SUM(DATI!E119:E130)</f>
        <v>0.99934296977660975</v>
      </c>
      <c r="D121" s="959">
        <f>SUM(D122:D133)</f>
        <v>10008349</v>
      </c>
      <c r="E121" s="960">
        <f t="shared" ref="E121:E133" si="2019">D121/$D$121</f>
        <v>1</v>
      </c>
      <c r="F121" s="961">
        <f t="shared" si="1863"/>
        <v>5.732500951001313E-4</v>
      </c>
      <c r="G121" s="962"/>
      <c r="H121" s="963"/>
      <c r="I121" s="964"/>
      <c r="J121" s="965"/>
      <c r="K121" s="965"/>
      <c r="L121" s="965"/>
      <c r="M121" s="963"/>
      <c r="N121" s="963"/>
      <c r="O121" s="963"/>
      <c r="P121" s="963"/>
      <c r="Q121" s="963"/>
      <c r="R121" s="963"/>
      <c r="S121" s="963"/>
      <c r="T121" s="963"/>
      <c r="U121" s="963"/>
      <c r="V121" s="963"/>
      <c r="W121" s="968"/>
      <c r="X121" s="969"/>
      <c r="Y121" s="963"/>
      <c r="Z121" s="963"/>
      <c r="AA121" s="963"/>
      <c r="AB121" s="963"/>
      <c r="AC121" s="963"/>
      <c r="AD121" s="964"/>
      <c r="AE121" s="965"/>
      <c r="AF121" s="965"/>
      <c r="AG121" s="968"/>
      <c r="AH121" s="971"/>
      <c r="AI121" s="963"/>
      <c r="AJ121" s="964"/>
      <c r="AK121" s="965"/>
      <c r="AL121" s="965"/>
      <c r="AM121" s="965"/>
      <c r="AN121" s="975"/>
      <c r="AO121" s="976"/>
      <c r="AP121" s="976"/>
      <c r="AQ121" s="976"/>
      <c r="AR121" s="976"/>
      <c r="AS121" s="976"/>
      <c r="AT121" s="976"/>
      <c r="AU121" s="1086"/>
      <c r="AV121" s="1086"/>
      <c r="AW121" s="976"/>
      <c r="AX121" s="1086"/>
      <c r="AY121" s="1086"/>
      <c r="AZ121" s="1086"/>
      <c r="BA121" s="1086"/>
      <c r="BB121" s="975"/>
      <c r="BC121" s="976"/>
      <c r="BD121" s="977"/>
      <c r="BE121" s="976"/>
      <c r="BF121" s="976"/>
      <c r="BG121" s="976"/>
      <c r="BH121" s="976"/>
      <c r="BI121" s="976"/>
      <c r="BJ121" s="976"/>
      <c r="BK121" s="976"/>
      <c r="BL121" s="976"/>
      <c r="BM121" s="976"/>
      <c r="BN121" s="976"/>
      <c r="BO121" s="976"/>
      <c r="BP121" s="976"/>
      <c r="BQ121" s="976"/>
      <c r="BR121" s="976"/>
      <c r="BS121" s="976"/>
      <c r="BT121" s="1087"/>
      <c r="BU121" s="1088"/>
      <c r="BV121" s="978"/>
      <c r="BW121" s="975"/>
      <c r="BX121" s="976"/>
      <c r="BY121" s="976"/>
      <c r="BZ121" s="976"/>
      <c r="CA121" s="976"/>
      <c r="CB121" s="1087"/>
      <c r="CC121" s="1088"/>
      <c r="CD121" s="978"/>
      <c r="CE121" s="972"/>
      <c r="CF121" s="973"/>
      <c r="CG121" s="973"/>
      <c r="CH121" s="973"/>
      <c r="CI121" s="973"/>
      <c r="CJ121" s="973"/>
      <c r="CK121" s="973"/>
      <c r="CL121" s="973"/>
      <c r="CM121" s="973"/>
      <c r="CN121" s="973"/>
      <c r="CO121" s="973"/>
      <c r="CP121" s="973"/>
      <c r="CQ121" s="973"/>
      <c r="CR121" s="973"/>
      <c r="CS121" s="973"/>
      <c r="CT121" s="973"/>
      <c r="CU121" s="973"/>
      <c r="CV121" s="973"/>
      <c r="CW121" s="1089"/>
      <c r="CX121" s="1090"/>
      <c r="CY121" s="979"/>
      <c r="CZ121" s="962">
        <f>SUM(CZ122:CZ133)</f>
        <v>4571434.3262699991</v>
      </c>
      <c r="DA121" s="963">
        <f t="shared" ref="DA121:DA133" si="2020">+CZ121/365</f>
        <v>12524.477606219176</v>
      </c>
      <c r="DB121" s="964">
        <f t="shared" si="1425"/>
        <v>456.76208196476756</v>
      </c>
      <c r="DC121" s="965">
        <f t="shared" ref="DC121:DC133" si="2021">+DB121/365</f>
        <v>1.2514029642870343</v>
      </c>
      <c r="DD121" s="967">
        <f>+(CZ121-CZ134)/CZ134</f>
        <v>-1.6594352694779879E-2</v>
      </c>
      <c r="DE121" s="980">
        <f>(DB121-DB134)/DB134</f>
        <v>-1.7157767098259169E-2</v>
      </c>
      <c r="DF121" s="963">
        <f>+CZ121-CZ134</f>
        <v>-77140.083280000836</v>
      </c>
      <c r="DG121" s="981">
        <f>+DB121-DB134</f>
        <v>-7.9738305491100618</v>
      </c>
      <c r="DH121" s="961">
        <f>+CZ121/$CZ$121</f>
        <v>1</v>
      </c>
      <c r="DI121" s="962">
        <f>SUM(DI122:DI133)</f>
        <v>2695242.7706114366</v>
      </c>
      <c r="DJ121" s="963">
        <f>DI121/365</f>
        <v>7384.2267687984568</v>
      </c>
      <c r="DK121" s="982">
        <f t="shared" si="1426"/>
        <v>269.29943895955631</v>
      </c>
      <c r="DL121" s="983">
        <f t="shared" si="1427"/>
        <v>0.73780668208097611</v>
      </c>
      <c r="DM121" s="967">
        <f>DI121/CZ121</f>
        <v>0.58958361386120661</v>
      </c>
      <c r="DN121" s="984">
        <f>(DM121-DM134)/DM134</f>
        <v>3.481264603741395E-2</v>
      </c>
      <c r="DO121" s="984">
        <f>+ROUND(DM121,3)-ROUND(DM134,3)</f>
        <v>2.0000000000000018E-2</v>
      </c>
      <c r="DP121" s="984">
        <f>(DI121-DI134)/DI134</f>
        <v>1.7640600016050764E-2</v>
      </c>
      <c r="DQ121" s="984">
        <f>(DK121-DK134)/DK134</f>
        <v>1.7057571666370501E-2</v>
      </c>
      <c r="DR121" s="985">
        <f>DI121-DI134</f>
        <v>46721.504293125588</v>
      </c>
      <c r="DS121" s="985">
        <f>DK121-DK134</f>
        <v>4.5165530523898951</v>
      </c>
      <c r="DT121" s="986">
        <f>DI121/$DI$121</f>
        <v>1</v>
      </c>
      <c r="DU121" s="987"/>
      <c r="DV121" s="988">
        <f>SUM(DATI!AJ119:AJ130)/SUM(DATI!AK119:AK130)</f>
        <v>0.98694737695990675</v>
      </c>
      <c r="DW121" s="989">
        <f>SUM(DW122:DW133)</f>
        <v>2638959.1932699997</v>
      </c>
      <c r="DX121" s="963">
        <f t="shared" ref="DX121:DX133" si="2022">+DW121/365</f>
        <v>7230.0251870410948</v>
      </c>
      <c r="DY121" s="990">
        <f t="shared" si="2013"/>
        <v>263.67577642126582</v>
      </c>
      <c r="DZ121" s="965">
        <f t="shared" si="2014"/>
        <v>0.72239938745552279</v>
      </c>
      <c r="EA121" s="967">
        <f>+DW121/CZ121</f>
        <v>0.57727159681701545</v>
      </c>
      <c r="EB121" s="991">
        <f>+(EA121-EA134)/EA134</f>
        <v>3.4801424078541601E-2</v>
      </c>
      <c r="EC121" s="962">
        <f>CZ121-DI121</f>
        <v>1876191.5556585626</v>
      </c>
      <c r="ED121" s="963">
        <f t="shared" ref="ED121:ED133" si="2023">EC121/365</f>
        <v>5140.2508374207191</v>
      </c>
      <c r="EE121" s="992">
        <f t="shared" si="1430"/>
        <v>187.46264300521122</v>
      </c>
      <c r="EF121" s="993">
        <f t="shared" si="1431"/>
        <v>0.51359628220605813</v>
      </c>
      <c r="EG121" s="994">
        <f>(EC121-EC134)/EC134</f>
        <v>-6.1929148229026891E-2</v>
      </c>
      <c r="EH121" s="994">
        <f>(EE121-EE134)/EE134</f>
        <v>-6.2466589345843822E-2</v>
      </c>
      <c r="EI121" s="967">
        <f t="shared" ref="EI121:EI133" si="2024">EC121/CZ121</f>
        <v>0.41041638613879333</v>
      </c>
      <c r="EJ121" s="995">
        <f>(EC121-EC134)</f>
        <v>-123861.58757312642</v>
      </c>
      <c r="EK121" s="995">
        <f>(EE121-EE134)</f>
        <v>-12.490383601500014</v>
      </c>
      <c r="EL121" s="962">
        <f>SUM(EL122:EL133)</f>
        <v>1565071.4105999998</v>
      </c>
      <c r="EM121" s="963">
        <f t="shared" ref="EM121:EM133" si="2025">+EL121/365</f>
        <v>4287.8668783561643</v>
      </c>
      <c r="EN121" s="990">
        <f t="shared" si="1432"/>
        <v>156.37658225147823</v>
      </c>
      <c r="EO121" s="965">
        <f t="shared" ref="EO121:EO133" si="2026">+EN121/365</f>
        <v>0.42842899246980337</v>
      </c>
      <c r="EP121" s="967">
        <f>+(EL121-EL134)/EL134</f>
        <v>-6.1722133324268E-2</v>
      </c>
      <c r="EQ121" s="980">
        <f>(EN121-EN134)/EN134</f>
        <v>-6.2259693044409495E-2</v>
      </c>
      <c r="ER121" s="967">
        <f>+EL121/$EL$121</f>
        <v>1</v>
      </c>
      <c r="ES121" s="963">
        <f>+EL121-EL134</f>
        <v>-102954.09249000018</v>
      </c>
      <c r="ET121" s="967">
        <f t="shared" ref="ET121:ET133" si="2027">+EL121/CZ121</f>
        <v>0.3423589400828162</v>
      </c>
      <c r="EU121" s="981">
        <f>+EN121-EN134</f>
        <v>-10.38236059396769</v>
      </c>
      <c r="EV121" s="962">
        <f>SUM(EV122:EV133)</f>
        <v>235575.56939999998</v>
      </c>
      <c r="EW121" s="963">
        <f t="shared" ref="EW121:EW133" si="2028">+EV121/365</f>
        <v>645.41251890410956</v>
      </c>
      <c r="EX121" s="990">
        <f t="shared" si="1433"/>
        <v>23.537905142996109</v>
      </c>
      <c r="EY121" s="965">
        <f t="shared" si="2015"/>
        <v>6.4487411350674276E-2</v>
      </c>
      <c r="EZ121" s="967">
        <f>(EV121-EV134)/EV134</f>
        <v>-4.3543996476478247E-2</v>
      </c>
      <c r="FA121" s="980">
        <f>(EX121-EX134)/EX134</f>
        <v>-4.4091970845098305E-2</v>
      </c>
      <c r="FB121" s="963">
        <f>+EV121-EV134</f>
        <v>-10724.907080000034</v>
      </c>
      <c r="FC121" s="981">
        <f>+EX121-EX134</f>
        <v>-1.0857034313616971</v>
      </c>
      <c r="FD121" s="963">
        <f>SUM(FD122:FD133)</f>
        <v>56283.577341436619</v>
      </c>
      <c r="FE121" s="996">
        <f t="shared" ref="FE121:FE133" si="2029">+FD121/CZ121</f>
        <v>1.231201704419113E-2</v>
      </c>
      <c r="FF121" s="963">
        <f>SUM(FF122:FF133)</f>
        <v>179290.6930585634</v>
      </c>
      <c r="FG121" s="996">
        <f>+FF121/CZ121</f>
        <v>3.9219789733882765E-2</v>
      </c>
      <c r="FH121" s="962">
        <f>SUM(FH122:FH133)</f>
        <v>131828.15299999999</v>
      </c>
      <c r="FI121" s="963">
        <f>+FH121/365</f>
        <v>361.17302191780817</v>
      </c>
      <c r="FJ121" s="984">
        <f t="shared" ref="FJ121:FJ133" si="2030">FH121/CZ121</f>
        <v>2.8837372166202246E-2</v>
      </c>
      <c r="FK121" s="984">
        <f>+(FH121-FH134)/FH134</f>
        <v>-6.5088363649312198E-2</v>
      </c>
      <c r="FL121" s="997">
        <f>SUM(FL122:FL133)</f>
        <v>57496.477560531894</v>
      </c>
      <c r="FM121" s="998"/>
      <c r="FN121" s="999">
        <f>SUM(DATI!AN119:AN130)/SUM(DATI!AO119:AO130)</f>
        <v>0.99844537812289091</v>
      </c>
      <c r="FO121" s="1000">
        <f>FL121/FH121</f>
        <v>0.43614718292026666</v>
      </c>
      <c r="FP121" s="1001">
        <f>FL121/CZ121</f>
        <v>1.2577338633112417E-2</v>
      </c>
      <c r="FQ121" s="1000">
        <f>(FL121-FL134)/FL134</f>
        <v>4.6340341043411462E-2</v>
      </c>
      <c r="FR121" s="962">
        <f>SUM(FR122:FR133)</f>
        <v>169364.15048000007</v>
      </c>
      <c r="FS121" s="997">
        <f>SUM(FS122:FS133)</f>
        <v>992.92600000000016</v>
      </c>
      <c r="FT121" s="997">
        <f>SUM(FT122:FT133)</f>
        <v>153285.77848000001</v>
      </c>
      <c r="FU121" s="975">
        <f t="shared" ref="FU121:GK121" si="2031">SUM(FU122:FU133)</f>
        <v>1343.3523</v>
      </c>
      <c r="FV121" s="976">
        <f t="shared" si="2031"/>
        <v>3276.5245000000004</v>
      </c>
      <c r="FW121" s="977">
        <f t="shared" si="2031"/>
        <v>142.89600000000002</v>
      </c>
      <c r="FX121" s="976">
        <f t="shared" si="2031"/>
        <v>514749.81306000001</v>
      </c>
      <c r="FY121" s="976">
        <f t="shared" ref="FY121:GJ121" si="2032">SUM(FY122:FY133)</f>
        <v>995.96146999999996</v>
      </c>
      <c r="FZ121" s="976">
        <f t="shared" si="2032"/>
        <v>172684.65547999999</v>
      </c>
      <c r="GA121" s="976">
        <f t="shared" si="2032"/>
        <v>45624.906290000006</v>
      </c>
      <c r="GB121" s="976">
        <f t="shared" si="2032"/>
        <v>191518.07499999998</v>
      </c>
      <c r="GC121" s="976">
        <f t="shared" si="2032"/>
        <v>2042.2192200000006</v>
      </c>
      <c r="GD121" s="976">
        <f t="shared" si="2032"/>
        <v>1049.8801100000001</v>
      </c>
      <c r="GE121" s="976">
        <f t="shared" si="2032"/>
        <v>866.35666999999989</v>
      </c>
      <c r="GF121" s="976">
        <f t="shared" si="2032"/>
        <v>172808.52413000003</v>
      </c>
      <c r="GG121" s="976">
        <f t="shared" si="2032"/>
        <v>2129.9108700000002</v>
      </c>
      <c r="GH121" s="976">
        <f t="shared" si="2032"/>
        <v>42765.248930000002</v>
      </c>
      <c r="GI121" s="977">
        <f t="shared" si="2032"/>
        <v>6.1320000000000006</v>
      </c>
      <c r="GJ121" s="976">
        <f t="shared" si="2032"/>
        <v>22482.368000000002</v>
      </c>
      <c r="GK121" s="976">
        <f t="shared" si="2031"/>
        <v>431.87745000000001</v>
      </c>
      <c r="GL121" s="976">
        <f t="shared" ref="GL121:GN121" si="2033">SUM(GL122:GL133)</f>
        <v>665792.23400000005</v>
      </c>
      <c r="GM121" s="976">
        <f>SUM(GM122:GM133)</f>
        <v>469014.91100000002</v>
      </c>
      <c r="GN121" s="1087">
        <f t="shared" si="2033"/>
        <v>4940.9063899999992</v>
      </c>
      <c r="GO121" s="1088"/>
      <c r="GP121" s="978">
        <f t="shared" ref="GP121" si="2034">SUM(GP122:GP133)</f>
        <v>324292.44039999996</v>
      </c>
      <c r="GQ121" s="975"/>
      <c r="GR121" s="976"/>
      <c r="GS121" s="976"/>
      <c r="GT121" s="976"/>
      <c r="GU121" s="976"/>
      <c r="GV121" s="1087"/>
      <c r="GW121" s="1088"/>
      <c r="GX121" s="978"/>
      <c r="GY121" s="972">
        <f t="shared" si="1913"/>
        <v>0.13422316707780674</v>
      </c>
      <c r="GZ121" s="973">
        <f t="shared" si="1914"/>
        <v>0.32737912117173379</v>
      </c>
      <c r="HA121" s="973">
        <f t="shared" si="1915"/>
        <v>1.4277679565330909E-2</v>
      </c>
      <c r="HB121" s="973">
        <f t="shared" si="1916"/>
        <v>51.432040695223556</v>
      </c>
      <c r="HC121" s="973">
        <f t="shared" si="1917"/>
        <v>9.9513063543247737E-2</v>
      </c>
      <c r="HD121" s="973">
        <f t="shared" si="1918"/>
        <v>17.254060133194795</v>
      </c>
      <c r="HE121" s="973">
        <f t="shared" si="1919"/>
        <v>4.558684583241452</v>
      </c>
      <c r="HF121" s="973">
        <f t="shared" si="1920"/>
        <v>19.13583099470252</v>
      </c>
      <c r="HG121" s="973">
        <f t="shared" si="1921"/>
        <v>0.20405155935309616</v>
      </c>
      <c r="HH121" s="973">
        <f t="shared" si="1922"/>
        <v>0.10490042963130083</v>
      </c>
      <c r="HI121" s="973">
        <f t="shared" si="1923"/>
        <v>8.6563395221329706E-2</v>
      </c>
      <c r="HJ121" s="973">
        <f t="shared" si="1924"/>
        <v>17.266436665028369</v>
      </c>
      <c r="HK121" s="973">
        <f t="shared" si="1925"/>
        <v>0.21281340908475516</v>
      </c>
      <c r="HL121" s="973">
        <f t="shared" si="1926"/>
        <v>4.2729574008660167</v>
      </c>
      <c r="HM121" s="973">
        <f t="shared" si="1927"/>
        <v>6.1268846639940327E-4</v>
      </c>
      <c r="HN121" s="973">
        <f t="shared" si="1928"/>
        <v>2.2463613129398268</v>
      </c>
      <c r="HO121" s="973">
        <f t="shared" si="1929"/>
        <v>4.3151717630949923E-2</v>
      </c>
      <c r="HP121" s="973">
        <f t="shared" si="1930"/>
        <v>66.523682777249277</v>
      </c>
      <c r="HQ121" s="973">
        <f t="shared" si="1931"/>
        <v>46.862365710867998</v>
      </c>
      <c r="HR121" s="1089">
        <f t="shared" si="1932"/>
        <v>0.49367846684802846</v>
      </c>
      <c r="HS121" s="1090"/>
      <c r="HT121" s="979">
        <f t="shared" si="1933"/>
        <v>32.402191450358096</v>
      </c>
      <c r="HU121" s="1041">
        <f t="shared" si="1972"/>
        <v>1875016.7956585633</v>
      </c>
      <c r="HV121" s="1042"/>
      <c r="HW121" s="958">
        <f>SUM(HW122:HW133)</f>
        <v>31817.348936934472</v>
      </c>
      <c r="HX121" s="1043">
        <f>SUM(HX122:HX133)</f>
        <v>30979.845000000001</v>
      </c>
      <c r="HY121" s="1043">
        <f>SUM(HY122:HY133)</f>
        <v>837.50393693447108</v>
      </c>
      <c r="HZ121" s="1044">
        <f>IF(HW134&gt;0,(HW121-HW134)/HW134,0)</f>
        <v>-0.3330978876949871</v>
      </c>
      <c r="IA121" s="1044">
        <f t="shared" si="1738"/>
        <v>6.9600363181626223E-3</v>
      </c>
      <c r="IB121" s="967">
        <f t="shared" si="1739"/>
        <v>1.6969100762513033E-2</v>
      </c>
      <c r="IC121" s="1043">
        <f>SUM(IC122:IC133)</f>
        <v>84044.138134679844</v>
      </c>
      <c r="ID121" s="1045">
        <f>SUM(ID122:ID133)</f>
        <v>115861.48707161432</v>
      </c>
      <c r="IE121" s="1046">
        <f t="shared" si="1740"/>
        <v>2.5344668391233338E-2</v>
      </c>
      <c r="IF121" s="1046">
        <f t="shared" si="1741"/>
        <v>6.1792239589470034E-2</v>
      </c>
      <c r="IG121" s="958"/>
      <c r="IH121" s="1044"/>
      <c r="II121" s="1043"/>
      <c r="IJ121" s="1043"/>
      <c r="IK121" s="1043">
        <f>SUM(IK122:IK133)</f>
        <v>708734.72280375159</v>
      </c>
      <c r="IL121" s="989">
        <f>SUM(IL122:IL133)</f>
        <v>633268.64278145519</v>
      </c>
      <c r="IM121" s="958">
        <f>SUM(IM122:IM133)</f>
        <v>296580.98715159821</v>
      </c>
      <c r="IN121" s="1044">
        <f t="shared" si="1743"/>
        <v>0.13852734122031285</v>
      </c>
      <c r="IO121" s="967">
        <f t="shared" si="1744"/>
        <v>0.33774025077947734</v>
      </c>
      <c r="IP121" s="1043"/>
      <c r="IQ121" s="1044"/>
      <c r="IR121" s="1043"/>
      <c r="IS121" s="989">
        <f>SUM(IS122:IS133)</f>
        <v>1209930.8039401735</v>
      </c>
      <c r="IT121" s="1047">
        <f>SUM(IT122:IT133)</f>
        <v>1135302.2278548116</v>
      </c>
      <c r="IU121" s="1043">
        <f>SUM(IU122:IU133)</f>
        <v>74628.576085361929</v>
      </c>
      <c r="IV121" s="1044">
        <f>IF(IS134&gt;0,(IS121-IS134)/IS134,0)</f>
        <v>-5.3060682144894629E-2</v>
      </c>
      <c r="IW121" s="1044">
        <f t="shared" si="1747"/>
        <v>0.26467203017382079</v>
      </c>
      <c r="IX121" s="967">
        <f t="shared" si="1748"/>
        <v>0.64529064845800954</v>
      </c>
      <c r="IY121" s="1043">
        <f>SUM(IY122:IY133)</f>
        <v>252643.51749517719</v>
      </c>
      <c r="IZ121" s="1048">
        <f>SUM(IZ122:IZ133)</f>
        <v>1462574.3214353509</v>
      </c>
      <c r="JA121" s="1046">
        <f t="shared" si="1749"/>
        <v>0.31993773005347287</v>
      </c>
      <c r="JB121" s="1049">
        <f t="shared" si="1750"/>
        <v>0.78003265081241568</v>
      </c>
      <c r="JC121" s="989"/>
      <c r="JD121" s="1044"/>
      <c r="JE121" s="1043"/>
      <c r="JF121" s="1043"/>
      <c r="JG121" s="962">
        <f t="shared" si="1753"/>
        <v>2635342.6032758439</v>
      </c>
      <c r="JH121" s="965">
        <f t="shared" si="1438"/>
        <v>263.31441911906188</v>
      </c>
      <c r="JI121" s="967">
        <f t="shared" si="1754"/>
        <v>0.57648046875172254</v>
      </c>
      <c r="JJ121" s="998"/>
      <c r="JK121" s="999">
        <f>SUM(DATI!CO119:CO130)/SUM(DATI!CP119:CP130)</f>
        <v>0.92259244841646726</v>
      </c>
      <c r="JL121" s="1015">
        <f t="shared" si="1833"/>
        <v>1.3094821023345589E-2</v>
      </c>
      <c r="JM121" s="1016">
        <f>IF(JI134&gt;0,(JI121-JI134)/JI134,0)</f>
        <v>3.0190159879070658E-2</v>
      </c>
      <c r="JN121" s="1017">
        <f t="shared" si="1756"/>
        <v>3845273.4072160171</v>
      </c>
      <c r="JO121" s="1018">
        <f t="shared" si="1757"/>
        <v>4097916.9247111944</v>
      </c>
      <c r="JP121" s="967">
        <f t="shared" si="1758"/>
        <v>0.84115249892554333</v>
      </c>
      <c r="JQ121" s="984">
        <f>JP121-JP134</f>
        <v>6.7015698099898158E-3</v>
      </c>
      <c r="JR121" s="960">
        <f t="shared" si="1760"/>
        <v>0.89641819880519535</v>
      </c>
      <c r="JS121" s="991">
        <f>JR121-JR134</f>
        <v>6.0485319460582554E-3</v>
      </c>
      <c r="JT121" s="975">
        <f t="shared" ref="JT121:KI121" si="2035">SUM(JT122:JT133)</f>
        <v>504542.1459065188</v>
      </c>
      <c r="JU121" s="976">
        <f t="shared" si="2035"/>
        <v>400703.83651776728</v>
      </c>
      <c r="JV121" s="976">
        <f t="shared" si="2035"/>
        <v>193959.14191650215</v>
      </c>
      <c r="JW121" s="976">
        <f t="shared" si="2035"/>
        <v>665792.23400000005</v>
      </c>
      <c r="JX121" s="976">
        <f t="shared" si="2035"/>
        <v>469014.91100000002</v>
      </c>
      <c r="JY121" s="976">
        <f t="shared" si="2035"/>
        <v>164753.51423668623</v>
      </c>
      <c r="JZ121" s="976">
        <f t="shared" si="2035"/>
        <v>51939.965817525066</v>
      </c>
      <c r="KA121" s="976">
        <f t="shared" si="2035"/>
        <v>1088.6042377543513</v>
      </c>
      <c r="KB121" s="976">
        <f t="shared" si="2035"/>
        <v>38488.723017397009</v>
      </c>
      <c r="KC121" s="976">
        <f t="shared" si="2035"/>
        <v>0</v>
      </c>
      <c r="KD121" s="976">
        <f t="shared" si="2035"/>
        <v>6806.6095299999997</v>
      </c>
      <c r="KE121" s="976">
        <f t="shared" si="2035"/>
        <v>1316.4852796224118</v>
      </c>
      <c r="KF121" s="976">
        <f t="shared" si="2035"/>
        <v>1028.8825278248739</v>
      </c>
      <c r="KG121" s="976">
        <f t="shared" si="2035"/>
        <v>2001.3748745522407</v>
      </c>
      <c r="KH121" s="976">
        <f t="shared" si="2035"/>
        <v>20348.030665675815</v>
      </c>
      <c r="KI121" s="976">
        <f t="shared" si="2035"/>
        <v>6584.6983760496332</v>
      </c>
      <c r="KJ121" s="1019">
        <f t="shared" si="1439"/>
        <v>50.41212550706603</v>
      </c>
      <c r="KK121" s="1020">
        <f t="shared" ref="KK121:KK133" si="2036">+(KJ121-KJ134)/KJ134</f>
        <v>-4.023157965616881E-2</v>
      </c>
      <c r="KL121" s="1021">
        <f t="shared" si="1440"/>
        <v>40.036956796547294</v>
      </c>
      <c r="KM121" s="1020">
        <f t="shared" ref="KM121:KM133" si="2037">+(KL121-KL134)/KL134</f>
        <v>1.4091389276871613E-2</v>
      </c>
      <c r="KN121" s="1021">
        <f t="shared" si="1441"/>
        <v>19.379734051690459</v>
      </c>
      <c r="KO121" s="1020">
        <f t="shared" ref="KO121:KO133" si="2038">+(KN121-KN134)/KN134</f>
        <v>5.2141437073749519E-2</v>
      </c>
      <c r="KP121" s="1021">
        <f t="shared" si="1442"/>
        <v>66.523682777249277</v>
      </c>
      <c r="KQ121" s="1020">
        <f t="shared" ref="KQ121:KQ133" si="2039">+(KP121-KP134)/KP134</f>
        <v>6.3229492019658468E-2</v>
      </c>
      <c r="KR121" s="1021">
        <f t="shared" si="1443"/>
        <v>46.862365710867998</v>
      </c>
      <c r="KS121" s="1020">
        <f t="shared" ref="KS121:KS133" si="2040">+(KR121-KR134)/KR134</f>
        <v>-2.5133160180685093E-2</v>
      </c>
      <c r="KT121" s="1021">
        <f t="shared" si="1444"/>
        <v>16.461607627460456</v>
      </c>
      <c r="KU121" s="1020">
        <f t="shared" ref="KU121:KU133" si="2041">+(KT121-KT134)/KT134</f>
        <v>3.5800037378309321E-2</v>
      </c>
      <c r="KV121" s="1021">
        <f t="shared" si="1445"/>
        <v>5.1896637315030745</v>
      </c>
      <c r="KW121" s="1020">
        <f t="shared" ref="KW121:KW133" si="2042">+(KV121-KV134)/KV134</f>
        <v>3.8496357860377188E-2</v>
      </c>
      <c r="KX121" s="1021">
        <f t="shared" si="1446"/>
        <v>0.10876961202635432</v>
      </c>
      <c r="KY121" s="1020">
        <f t="shared" ref="KY121:KY133" si="2043">+(KX121-KX134)/KX134</f>
        <v>0.16590403169614584</v>
      </c>
      <c r="KZ121" s="1021">
        <f t="shared" si="1447"/>
        <v>3.8456615589041716</v>
      </c>
      <c r="LA121" s="1020">
        <f t="shared" ref="LA121:LA133" si="2044">+(KZ121-KZ134)/KZ134</f>
        <v>3.0057785610645194E-2</v>
      </c>
      <c r="LB121" s="1022" t="s">
        <v>177</v>
      </c>
      <c r="LC121" s="1023" t="s">
        <v>177</v>
      </c>
      <c r="LD121" s="1021">
        <f t="shared" si="1448"/>
        <v>0.68009314323471326</v>
      </c>
      <c r="LE121" s="1020">
        <f t="shared" ref="LE121:LE133" si="2045">+(LD121-LD134)/LD134</f>
        <v>6.1125293220381183E-2</v>
      </c>
      <c r="LF121" s="1021">
        <f t="shared" si="1449"/>
        <v>0.13153870629635436</v>
      </c>
      <c r="LG121" s="1020">
        <f t="shared" ref="LG121:LG133" si="2046">+(LF121-LF134)/LF134</f>
        <v>-4.8754602860386249E-2</v>
      </c>
      <c r="LH121" s="1021">
        <f t="shared" si="1450"/>
        <v>0.10280242303949172</v>
      </c>
      <c r="LI121" s="1020">
        <f t="shared" ref="LI121:LI133" si="2047">+(LH121-LH134)/LH134</f>
        <v>4.151442614531483E-3</v>
      </c>
      <c r="LJ121" s="1021">
        <f t="shared" si="1451"/>
        <v>0.19997053205800885</v>
      </c>
      <c r="LK121" s="1020">
        <f t="shared" ref="LK121:LK133" si="2048">+(LJ121-LJ134)/LJ134</f>
        <v>5.2524322760325523E-2</v>
      </c>
      <c r="LL121" s="1021">
        <f t="shared" si="1452"/>
        <v>2.0331056266798666</v>
      </c>
      <c r="LM121" s="1020">
        <f t="shared" ref="LM121:LM133" si="2049">+(LL121-LL134)/LL134</f>
        <v>-3.0919726478429714E-2</v>
      </c>
      <c r="LN121" s="1021">
        <f t="shared" si="1453"/>
        <v>0.65792053974632914</v>
      </c>
      <c r="LO121" s="1024">
        <f t="shared" ref="LO121:LO133" si="2050">+(LN121-LN134)/LN134</f>
        <v>-0.10019816002114418</v>
      </c>
      <c r="LP121" s="1025">
        <f t="shared" si="1778"/>
        <v>0.110368455477341</v>
      </c>
      <c r="LQ121" s="1026">
        <f t="shared" si="1779"/>
        <v>8.7653853893317604E-2</v>
      </c>
      <c r="LR121" s="1026">
        <f t="shared" si="1780"/>
        <v>4.242850888219158E-2</v>
      </c>
      <c r="LS121" s="1026">
        <f t="shared" si="1781"/>
        <v>0.1456418678430943</v>
      </c>
      <c r="LT121" s="1026">
        <f t="shared" si="1782"/>
        <v>0.10259688262495209</v>
      </c>
      <c r="LU121" s="1026">
        <f t="shared" si="1783"/>
        <v>3.6039785869813566E-2</v>
      </c>
      <c r="LV121" s="1026">
        <f t="shared" si="1784"/>
        <v>1.1361853219469696E-2</v>
      </c>
      <c r="LW121" s="1026">
        <f t="shared" si="1785"/>
        <v>2.3813187723131603E-4</v>
      </c>
      <c r="LX121" s="1027">
        <f t="shared" si="1786"/>
        <v>8.419397561115434E-3</v>
      </c>
      <c r="LY121" s="1028" t="s">
        <v>177</v>
      </c>
      <c r="LZ121" s="1027">
        <f t="shared" si="1787"/>
        <v>1.4889439602982905E-3</v>
      </c>
      <c r="MA121" s="1027">
        <f t="shared" si="1788"/>
        <v>2.8798079238657255E-4</v>
      </c>
      <c r="MB121" s="1027">
        <f t="shared" si="1789"/>
        <v>2.2506776963027638E-4</v>
      </c>
      <c r="MC121" s="1027">
        <f t="shared" si="1790"/>
        <v>4.3780020267407752E-4</v>
      </c>
      <c r="MD121" s="1027">
        <f t="shared" si="1791"/>
        <v>4.4511261047205106E-3</v>
      </c>
      <c r="ME121" s="1027">
        <f t="shared" si="1792"/>
        <v>1.4404009564810548E-3</v>
      </c>
      <c r="MF121" s="1029">
        <f t="shared" si="1793"/>
        <v>0.19118982483443714</v>
      </c>
      <c r="MG121" s="1026">
        <f t="shared" si="1794"/>
        <v>0.15184161905180701</v>
      </c>
      <c r="MH121" s="1026">
        <f t="shared" si="1795"/>
        <v>7.3498348292442742E-2</v>
      </c>
      <c r="MI121" s="1026">
        <f t="shared" si="1796"/>
        <v>0.25229349347194735</v>
      </c>
      <c r="MJ121" s="1026">
        <f t="shared" si="1797"/>
        <v>0.17772723132517712</v>
      </c>
      <c r="MK121" s="1026">
        <f t="shared" si="1798"/>
        <v>6.2431247386033305E-2</v>
      </c>
      <c r="ML121" s="1026">
        <f t="shared" si="1799"/>
        <v>1.9681989001567306E-2</v>
      </c>
      <c r="MM121" s="1026">
        <f t="shared" si="1800"/>
        <v>4.1251272112526863E-4</v>
      </c>
      <c r="MN121" s="1027">
        <f t="shared" si="1801"/>
        <v>1.4584811737730843E-2</v>
      </c>
      <c r="MO121" s="1028" t="s">
        <v>177</v>
      </c>
      <c r="MP121" s="1027">
        <f t="shared" si="1802"/>
        <v>2.5792780530136811E-3</v>
      </c>
      <c r="MQ121" s="1027">
        <f t="shared" si="1803"/>
        <v>4.9886534167704281E-4</v>
      </c>
      <c r="MR121" s="1027">
        <f t="shared" si="1804"/>
        <v>3.8988193923148926E-4</v>
      </c>
      <c r="MS121" s="1027">
        <f t="shared" si="1805"/>
        <v>7.5839553701938364E-4</v>
      </c>
      <c r="MT121" s="1027">
        <f t="shared" si="1806"/>
        <v>7.710627249397542E-3</v>
      </c>
      <c r="MU121" s="1027">
        <f t="shared" si="1807"/>
        <v>2.4951876455089747E-3</v>
      </c>
      <c r="MV121" s="962"/>
      <c r="MW121" s="965"/>
      <c r="MX121" s="960"/>
      <c r="MY121" s="1485"/>
      <c r="MZ121" s="1486"/>
      <c r="NA121" s="1487"/>
      <c r="NB121" s="1017"/>
      <c r="NC121" s="1018"/>
      <c r="ND121" s="967"/>
      <c r="NE121" s="961"/>
    </row>
    <row r="122" spans="1:369" ht="8.25" customHeight="1" outlineLevel="1" x14ac:dyDescent="0.2">
      <c r="A122" s="795" t="s">
        <v>178</v>
      </c>
      <c r="B122" s="400">
        <f>DATI!D119</f>
        <v>242</v>
      </c>
      <c r="C122" s="1514">
        <f>DATI!F119/DATI!E119</f>
        <v>1</v>
      </c>
      <c r="D122" s="401">
        <f>DATI!G119</f>
        <v>1108298</v>
      </c>
      <c r="E122" s="402">
        <f t="shared" si="2019"/>
        <v>0.11073734539033361</v>
      </c>
      <c r="F122" s="426">
        <f t="shared" si="1863"/>
        <v>-5.0051720110781141E-4</v>
      </c>
      <c r="G122" s="404"/>
      <c r="H122" s="405"/>
      <c r="I122" s="406"/>
      <c r="J122" s="407"/>
      <c r="K122" s="407"/>
      <c r="L122" s="407"/>
      <c r="M122" s="405"/>
      <c r="N122" s="405"/>
      <c r="O122" s="405"/>
      <c r="P122" s="405"/>
      <c r="Q122" s="405"/>
      <c r="R122" s="405"/>
      <c r="S122" s="405"/>
      <c r="T122" s="405"/>
      <c r="U122" s="405"/>
      <c r="V122" s="405"/>
      <c r="W122" s="410"/>
      <c r="X122" s="1091"/>
      <c r="Y122" s="405"/>
      <c r="Z122" s="405"/>
      <c r="AA122" s="405"/>
      <c r="AB122" s="405"/>
      <c r="AC122" s="405"/>
      <c r="AD122" s="406"/>
      <c r="AE122" s="407"/>
      <c r="AF122" s="407"/>
      <c r="AG122" s="410"/>
      <c r="AH122" s="413"/>
      <c r="AI122" s="405"/>
      <c r="AJ122" s="406"/>
      <c r="AK122" s="407"/>
      <c r="AL122" s="407"/>
      <c r="AM122" s="407"/>
      <c r="AN122" s="417"/>
      <c r="AO122" s="418"/>
      <c r="AP122" s="418"/>
      <c r="AQ122" s="418"/>
      <c r="AR122" s="418"/>
      <c r="AS122" s="418"/>
      <c r="AT122" s="418"/>
      <c r="AU122" s="1058"/>
      <c r="AV122" s="1058"/>
      <c r="AW122" s="418"/>
      <c r="AX122" s="1058"/>
      <c r="AY122" s="1058"/>
      <c r="AZ122" s="1058"/>
      <c r="BA122" s="1058"/>
      <c r="BB122" s="417"/>
      <c r="BC122" s="418"/>
      <c r="BD122" s="415"/>
      <c r="BE122" s="418"/>
      <c r="BF122" s="418"/>
      <c r="BG122" s="418"/>
      <c r="BH122" s="418"/>
      <c r="BI122" s="418"/>
      <c r="BJ122" s="418"/>
      <c r="BK122" s="418"/>
      <c r="BL122" s="418"/>
      <c r="BM122" s="418"/>
      <c r="BN122" s="418"/>
      <c r="BO122" s="418"/>
      <c r="BP122" s="418"/>
      <c r="BQ122" s="418"/>
      <c r="BR122" s="418"/>
      <c r="BS122" s="418"/>
      <c r="BT122" s="1059"/>
      <c r="BU122" s="1060"/>
      <c r="BV122" s="419"/>
      <c r="BW122" s="417"/>
      <c r="BX122" s="418"/>
      <c r="BY122" s="418"/>
      <c r="BZ122" s="418"/>
      <c r="CA122" s="418"/>
      <c r="CB122" s="1059"/>
      <c r="CC122" s="1060"/>
      <c r="CD122" s="419"/>
      <c r="CE122" s="420"/>
      <c r="CF122" s="421"/>
      <c r="CG122" s="421"/>
      <c r="CH122" s="421"/>
      <c r="CI122" s="421"/>
      <c r="CJ122" s="421"/>
      <c r="CK122" s="421"/>
      <c r="CL122" s="421"/>
      <c r="CM122" s="421"/>
      <c r="CN122" s="421"/>
      <c r="CO122" s="421"/>
      <c r="CP122" s="421"/>
      <c r="CQ122" s="421"/>
      <c r="CR122" s="421"/>
      <c r="CS122" s="421"/>
      <c r="CT122" s="421"/>
      <c r="CU122" s="421"/>
      <c r="CV122" s="421"/>
      <c r="CW122" s="1061"/>
      <c r="CX122" s="1062"/>
      <c r="CY122" s="422"/>
      <c r="CZ122" s="404">
        <f>DATI!AA119</f>
        <v>468491.65509999997</v>
      </c>
      <c r="DA122" s="405">
        <f t="shared" si="2020"/>
        <v>1283.5387810958903</v>
      </c>
      <c r="DB122" s="406">
        <f t="shared" si="1425"/>
        <v>422.71271363838963</v>
      </c>
      <c r="DC122" s="407">
        <f t="shared" si="2021"/>
        <v>1.158117023666821</v>
      </c>
      <c r="DD122" s="423">
        <f>+(CZ122-CZ135)/CZ135</f>
        <v>-1.6794526587562763E-2</v>
      </c>
      <c r="DE122" s="424">
        <f t="shared" ref="DE122:DE133" si="2051">(DB122-DB135)/DB135</f>
        <v>-1.6302168902406051E-2</v>
      </c>
      <c r="DF122" s="405">
        <f>+CZ122-CZ135</f>
        <v>-8002.4936499999603</v>
      </c>
      <c r="DG122" s="425">
        <f>+DB122-DB135</f>
        <v>-7.0053362293565442</v>
      </c>
      <c r="DH122" s="426">
        <f t="shared" ref="DH122:DH133" si="2052">+CZ122/$CZ$121</f>
        <v>0.10248242054092013</v>
      </c>
      <c r="DI122" s="404">
        <f>DATI!AB119+DATI!AG119</f>
        <v>287138.42473605723</v>
      </c>
      <c r="DJ122" s="405">
        <f t="shared" ref="DJ122:DJ133" si="2053">DI122/365</f>
        <v>786.68061571522526</v>
      </c>
      <c r="DK122" s="427">
        <f t="shared" si="1426"/>
        <v>259.08052232888377</v>
      </c>
      <c r="DL122" s="428">
        <f t="shared" si="1427"/>
        <v>0.70980965021611986</v>
      </c>
      <c r="DM122" s="429">
        <f>DI122/CZ122</f>
        <v>0.61289976376370514</v>
      </c>
      <c r="DN122" s="402">
        <f>(DM122-DM135)/DM135</f>
        <v>1.5993050516447734E-2</v>
      </c>
      <c r="DO122" s="402">
        <f>+ROUND(DM122,3)-ROUND(DM135,3)</f>
        <v>1.0000000000000009E-2</v>
      </c>
      <c r="DP122" s="402">
        <f>(DI122-DI135)/DI135</f>
        <v>-1.070071783229716E-3</v>
      </c>
      <c r="DQ122" s="402">
        <f>(DK122-DK135)/DK135</f>
        <v>-5.6983979674214182E-4</v>
      </c>
      <c r="DR122" s="430">
        <f>DI122-DI135</f>
        <v>-307.58786728873383</v>
      </c>
      <c r="DS122" s="430">
        <f>DK122-DK135</f>
        <v>-0.14771856810256168</v>
      </c>
      <c r="DT122" s="431">
        <f t="shared" ref="DT122:DT133" si="2054">DI122/$DI$121</f>
        <v>0.10653527313642239</v>
      </c>
      <c r="DU122" s="432" t="str">
        <f>DATI!AI119</f>
        <v>14/14</v>
      </c>
      <c r="DV122" s="431">
        <f>DATI!AJ119/DATI!AK119</f>
        <v>1</v>
      </c>
      <c r="DW122" s="433">
        <f>DATI!AB119</f>
        <v>282488.22110000002</v>
      </c>
      <c r="DX122" s="405">
        <f t="shared" si="2022"/>
        <v>773.94033178082202</v>
      </c>
      <c r="DY122" s="434">
        <f t="shared" si="2013"/>
        <v>254.88471611425811</v>
      </c>
      <c r="DZ122" s="407">
        <f t="shared" si="2014"/>
        <v>0.69831429072399487</v>
      </c>
      <c r="EA122" s="429">
        <f>+DW122/CZ122</f>
        <v>0.60297385881868626</v>
      </c>
      <c r="EB122" s="426">
        <f>+(EA122-EA135)/EA135</f>
        <v>1.7178373380331687E-2</v>
      </c>
      <c r="EC122" s="435">
        <f>CZ122-DI122</f>
        <v>181353.23036394274</v>
      </c>
      <c r="ED122" s="436">
        <f t="shared" si="2023"/>
        <v>496.85816538066507</v>
      </c>
      <c r="EE122" s="437">
        <f t="shared" si="1430"/>
        <v>163.63219130950588</v>
      </c>
      <c r="EF122" s="438">
        <f t="shared" si="1431"/>
        <v>0.44830737345070104</v>
      </c>
      <c r="EG122" s="439">
        <f t="shared" ref="EG122:EG133" si="2055">(EC122-EC135)/EC135</f>
        <v>-4.0703420512656671E-2</v>
      </c>
      <c r="EH122" s="439">
        <f t="shared" ref="EH122:EH133" si="2056">(EE122-EE135)/EE135</f>
        <v>-4.0223035632763887E-2</v>
      </c>
      <c r="EI122" s="423">
        <f t="shared" si="2024"/>
        <v>0.3871002362362948</v>
      </c>
      <c r="EJ122" s="440">
        <f t="shared" ref="EJ122:EJ133" si="2057">(EC122-EC135)</f>
        <v>-7694.9057827112265</v>
      </c>
      <c r="EK122" s="440">
        <f t="shared" ref="EK122:EK133" si="2058">(EE122-EE135)</f>
        <v>-6.8576176612539825</v>
      </c>
      <c r="EL122" s="404">
        <f>DATI!AD119</f>
        <v>140739.04699999999</v>
      </c>
      <c r="EM122" s="405">
        <f t="shared" si="2025"/>
        <v>385.58643013698628</v>
      </c>
      <c r="EN122" s="434">
        <f t="shared" si="1432"/>
        <v>126.98664709311034</v>
      </c>
      <c r="EO122" s="407">
        <f t="shared" si="2026"/>
        <v>0.34790862217290502</v>
      </c>
      <c r="EP122" s="423">
        <f>+(EL122-EL135)/EL135</f>
        <v>-4.9756411839710205E-2</v>
      </c>
      <c r="EQ122" s="424">
        <f>(EN122-EN135)/EN135</f>
        <v>-4.9280560406766177E-2</v>
      </c>
      <c r="ER122" s="423">
        <f t="shared" ref="ER122:ER133" si="2059">+EL122/$EL$121</f>
        <v>8.9925000256726312E-2</v>
      </c>
      <c r="ES122" s="405">
        <f>+EL122-EL135</f>
        <v>-7369.3420000000042</v>
      </c>
      <c r="ET122" s="423">
        <f t="shared" si="2027"/>
        <v>0.30040886634354053</v>
      </c>
      <c r="EU122" s="425">
        <f>+EN122-EN135</f>
        <v>-6.582355290433739</v>
      </c>
      <c r="EV122" s="404">
        <f>DATI!AE119</f>
        <v>30912.49</v>
      </c>
      <c r="EW122" s="405">
        <f t="shared" si="2028"/>
        <v>84.691753424657534</v>
      </c>
      <c r="EX122" s="434">
        <f t="shared" si="1433"/>
        <v>27.891857605084553</v>
      </c>
      <c r="EY122" s="407">
        <f t="shared" si="2015"/>
        <v>7.6416048233108366E-2</v>
      </c>
      <c r="EZ122" s="423">
        <f>(EV122-EV135)/EV135</f>
        <v>-4.3311375539935873E-2</v>
      </c>
      <c r="FA122" s="424">
        <f>(EX122-EX135)/EX135</f>
        <v>-4.2832296640059421E-2</v>
      </c>
      <c r="FB122" s="405">
        <f>+EV122-EV135</f>
        <v>-1399.4756799999996</v>
      </c>
      <c r="FC122" s="425">
        <f>+EX122-EX135</f>
        <v>-1.248132709231232</v>
      </c>
      <c r="FD122" s="405">
        <f>DATI!AG119</f>
        <v>4650.2036360572201</v>
      </c>
      <c r="FE122" s="423">
        <f t="shared" si="2029"/>
        <v>9.9259049450189877E-3</v>
      </c>
      <c r="FF122" s="405">
        <f>DATI!AH119</f>
        <v>26262.286363942778</v>
      </c>
      <c r="FG122" s="423">
        <f t="shared" ref="FG122:FG133" si="2060">+FF122/D122</f>
        <v>2.3696051390458862E-2</v>
      </c>
      <c r="FH122" s="404">
        <f>DATI!AF119</f>
        <v>14351.897000000001</v>
      </c>
      <c r="FI122" s="405">
        <f t="shared" ref="FI122:FI133" si="2061">+FH122/365</f>
        <v>39.320265753424657</v>
      </c>
      <c r="FJ122" s="402">
        <f t="shared" si="2030"/>
        <v>3.0634263905803351E-2</v>
      </c>
      <c r="FK122" s="402">
        <f t="shared" ref="FK122:FK133" si="2062">+(FH122-FH135)/FH135</f>
        <v>5.4317192487142701E-2</v>
      </c>
      <c r="FL122" s="441">
        <f>DATI!AL119</f>
        <v>8547.514241577268</v>
      </c>
      <c r="FM122" s="442" t="str">
        <f>DATI!AM119</f>
        <v>7/7</v>
      </c>
      <c r="FN122" s="443">
        <f>DATI!AN119/DATI!AO119</f>
        <v>1</v>
      </c>
      <c r="FO122" s="408">
        <f t="shared" ref="FO122:FO133" si="2063">FL122/FH122</f>
        <v>0.59556686071376264</v>
      </c>
      <c r="FP122" s="444">
        <f t="shared" ref="FP122:FP133" si="2064">FL122/CZ122</f>
        <v>1.824475238465623E-2</v>
      </c>
      <c r="FQ122" s="408">
        <f t="shared" ref="FQ122:FQ133" si="2065">(FL122-FL135)/FL135</f>
        <v>0.18316328328114082</v>
      </c>
      <c r="FR122" s="404">
        <f>DATI!AP119</f>
        <v>23013.179480000013</v>
      </c>
      <c r="FS122" s="441">
        <f>DATI!AQ119</f>
        <v>245.15400000000011</v>
      </c>
      <c r="FT122" s="441">
        <f>DATI!AR119</f>
        <v>21253.118480000012</v>
      </c>
      <c r="FU122" s="417">
        <f>DATI!AS119/1000</f>
        <v>113.547</v>
      </c>
      <c r="FV122" s="418">
        <f>DATI!AT119/1000</f>
        <v>298.56099999999998</v>
      </c>
      <c r="FW122" s="415">
        <f>DATI!AU119/1000</f>
        <v>3.56</v>
      </c>
      <c r="FX122" s="418">
        <f>DATI!AV119/1000</f>
        <v>61759.730259999997</v>
      </c>
      <c r="FY122" s="418">
        <f>DATI!AW119/1000</f>
        <v>109.595</v>
      </c>
      <c r="FZ122" s="418">
        <f>DATI!AX119/1000</f>
        <v>22239.59448</v>
      </c>
      <c r="GA122" s="418">
        <f>DATI!AY119/1000</f>
        <v>7475.8672900000001</v>
      </c>
      <c r="GB122" s="418">
        <f>DATI!AZ119/1000</f>
        <v>15516.695</v>
      </c>
      <c r="GC122" s="418">
        <f>DATI!BA119/1000</f>
        <v>271.17342000000002</v>
      </c>
      <c r="GD122" s="418">
        <f>DATI!BB119/1000</f>
        <v>153.61611000000002</v>
      </c>
      <c r="GE122" s="418">
        <f>DATI!BC119/1000</f>
        <v>151.25091</v>
      </c>
      <c r="GF122" s="418">
        <f>DATI!BD119/1000</f>
        <v>18649.912230000002</v>
      </c>
      <c r="GG122" s="418">
        <f>DATI!BE119/1000</f>
        <v>236.17636999999999</v>
      </c>
      <c r="GH122" s="418">
        <f>DATI!BF119/1000</f>
        <v>4958.6740300000001</v>
      </c>
      <c r="GI122" s="415">
        <f>DATI!BG119/1000</f>
        <v>5.0000000000000001E-3</v>
      </c>
      <c r="GJ122" s="418">
        <f>DATI!BH119/1000</f>
        <v>2735.1990000000001</v>
      </c>
      <c r="GK122" s="418">
        <f>DATI!BI119/1000</f>
        <v>55.075000000000003</v>
      </c>
      <c r="GL122" s="418">
        <f>DATI!BJ119/1000</f>
        <v>63479.839999999997</v>
      </c>
      <c r="GM122" s="418">
        <f>DATI!BK119/1000</f>
        <v>51287.466</v>
      </c>
      <c r="GN122" s="1059">
        <f>DATI!BL119/1000</f>
        <v>474.48599999999999</v>
      </c>
      <c r="GO122" s="1060"/>
      <c r="GP122" s="419">
        <f>DATI!BN119/1000</f>
        <v>32518.197</v>
      </c>
      <c r="GQ122" s="417"/>
      <c r="GR122" s="418"/>
      <c r="GS122" s="418"/>
      <c r="GT122" s="418"/>
      <c r="GU122" s="418"/>
      <c r="GV122" s="1059"/>
      <c r="GW122" s="1060"/>
      <c r="GX122" s="419"/>
      <c r="GY122" s="420">
        <f t="shared" si="1913"/>
        <v>0.1024516871816064</v>
      </c>
      <c r="GZ122" s="421">
        <f t="shared" si="1914"/>
        <v>0.26938693383909385</v>
      </c>
      <c r="HA122" s="421">
        <f t="shared" si="1915"/>
        <v>3.212132477005282E-3</v>
      </c>
      <c r="HB122" s="421">
        <f t="shared" si="1916"/>
        <v>55.724841387424682</v>
      </c>
      <c r="HC122" s="421">
        <f t="shared" si="1917"/>
        <v>9.8885859218369065E-2</v>
      </c>
      <c r="HD122" s="421">
        <f t="shared" si="1918"/>
        <v>20.066439242875113</v>
      </c>
      <c r="HE122" s="421">
        <f t="shared" si="1919"/>
        <v>6.7453584595478837</v>
      </c>
      <c r="HF122" s="421">
        <f t="shared" si="1920"/>
        <v>14.000471894743111</v>
      </c>
      <c r="HG122" s="421">
        <f t="shared" si="1921"/>
        <v>0.2446755475512904</v>
      </c>
      <c r="HH122" s="421">
        <f t="shared" si="1922"/>
        <v>0.13860542020286964</v>
      </c>
      <c r="HI122" s="421">
        <f t="shared" si="1923"/>
        <v>0.13647133713134915</v>
      </c>
      <c r="HJ122" s="421">
        <f t="shared" si="1924"/>
        <v>16.827524934629494</v>
      </c>
      <c r="HK122" s="421">
        <f t="shared" si="1925"/>
        <v>0.2130982551624202</v>
      </c>
      <c r="HL122" s="421">
        <f t="shared" si="1926"/>
        <v>4.4741342400690067</v>
      </c>
      <c r="HM122" s="421">
        <f t="shared" si="1927"/>
        <v>4.5114220182658453E-6</v>
      </c>
      <c r="HN122" s="421">
        <f t="shared" si="1928"/>
        <v>2.4679273985877446</v>
      </c>
      <c r="HO122" s="421">
        <f t="shared" si="1929"/>
        <v>4.969331353119829E-2</v>
      </c>
      <c r="HP122" s="421">
        <f t="shared" si="1930"/>
        <v>57.276869578398589</v>
      </c>
      <c r="HQ122" s="421">
        <f t="shared" si="1931"/>
        <v>46.275880674692189</v>
      </c>
      <c r="HR122" s="1061">
        <f t="shared" si="1932"/>
        <v>0.42812131755177757</v>
      </c>
      <c r="HS122" s="1062"/>
      <c r="HT122" s="422">
        <f t="shared" si="1933"/>
        <v>29.340661988021271</v>
      </c>
      <c r="HU122" s="446">
        <f t="shared" si="1972"/>
        <v>181353.23036394277</v>
      </c>
      <c r="HV122" s="447"/>
      <c r="HW122" s="448">
        <f>HX122+HY122</f>
        <v>0</v>
      </c>
      <c r="HX122" s="400">
        <f>DATI!CQ119</f>
        <v>0</v>
      </c>
      <c r="HY122" s="400">
        <f>DATI!CT119</f>
        <v>0</v>
      </c>
      <c r="HZ122" s="449">
        <f t="shared" ref="HZ122:HZ133" si="2066">IF(HW135&gt;0,(HW122-HW135)/HW135,0)</f>
        <v>0</v>
      </c>
      <c r="IA122" s="449">
        <f t="shared" si="1738"/>
        <v>0</v>
      </c>
      <c r="IB122" s="423">
        <f t="shared" si="1739"/>
        <v>0</v>
      </c>
      <c r="IC122" s="400">
        <f>DATI!CV119</f>
        <v>0</v>
      </c>
      <c r="ID122" s="450">
        <f t="shared" ref="ID122:ID133" si="2067">HX122+HY122+IC122</f>
        <v>0</v>
      </c>
      <c r="IE122" s="451">
        <f t="shared" si="1740"/>
        <v>0</v>
      </c>
      <c r="IF122" s="451">
        <f t="shared" si="1741"/>
        <v>0</v>
      </c>
      <c r="IG122" s="448"/>
      <c r="IH122" s="402"/>
      <c r="II122" s="400"/>
      <c r="IJ122" s="400"/>
      <c r="IK122" s="453">
        <f>DATI!CS119</f>
        <v>96057.875363942803</v>
      </c>
      <c r="IL122" s="433">
        <f t="shared" ref="IL122:IL133" si="2068">IK122-HY122-IU122</f>
        <v>91916.627253648228</v>
      </c>
      <c r="IM122" s="433">
        <f t="shared" ref="IM122:IM133" si="2069">IK122-HY122-IU122-IC122-IY122</f>
        <v>40689.607054690779</v>
      </c>
      <c r="IN122" s="423">
        <f t="shared" si="1743"/>
        <v>0.19619693596042503</v>
      </c>
      <c r="IO122" s="423">
        <f t="shared" si="1744"/>
        <v>0.50683755160681931</v>
      </c>
      <c r="IP122" s="400"/>
      <c r="IQ122" s="402"/>
      <c r="IR122" s="400"/>
      <c r="IS122" s="433">
        <f>IT122+IU122</f>
        <v>89436.603110294542</v>
      </c>
      <c r="IT122" s="453">
        <f>DATI!CR119</f>
        <v>85295.354999999967</v>
      </c>
      <c r="IU122" s="455">
        <f>DATI!CU119</f>
        <v>4141.2481102945812</v>
      </c>
      <c r="IV122" s="423">
        <f t="shared" ref="IV122:IV133" si="2070">IF(IS135&gt;0,(IS122-IS135)/IS135,0)</f>
        <v>-2.5709159736305189E-2</v>
      </c>
      <c r="IW122" s="402">
        <f t="shared" si="1747"/>
        <v>0.19090330027586982</v>
      </c>
      <c r="IX122" s="423">
        <f t="shared" si="1748"/>
        <v>0.49316244839318074</v>
      </c>
      <c r="IY122" s="453">
        <f>DATI!CW119</f>
        <v>51227.020198957449</v>
      </c>
      <c r="IZ122" s="456">
        <f t="shared" ref="IZ122:IZ133" si="2071">IT122+IU122+IY122</f>
        <v>140663.623309252</v>
      </c>
      <c r="JA122" s="457">
        <f t="shared" si="1749"/>
        <v>0.3002478737411603</v>
      </c>
      <c r="JB122" s="457">
        <f t="shared" si="1750"/>
        <v>0.77563340353500088</v>
      </c>
      <c r="JC122" s="433"/>
      <c r="JD122" s="402"/>
      <c r="JE122" s="400"/>
      <c r="JF122" s="400"/>
      <c r="JG122" s="404">
        <f t="shared" si="1753"/>
        <v>284989.09697176045</v>
      </c>
      <c r="JH122" s="407">
        <f t="shared" si="1438"/>
        <v>257.14121740882007</v>
      </c>
      <c r="JI122" s="429">
        <f t="shared" si="1754"/>
        <v>0.6083120027205805</v>
      </c>
      <c r="JJ122" s="442" t="str">
        <f>DATI!CN119</f>
        <v>4/8</v>
      </c>
      <c r="JK122" s="443">
        <f>DATI!CO119/DATI!CP119</f>
        <v>0.93768013071237055</v>
      </c>
      <c r="JL122" s="458">
        <f t="shared" si="1833"/>
        <v>2.3338918498984097E-3</v>
      </c>
      <c r="JM122" s="459">
        <f t="shared" ref="JM122:JM133" si="2072">IF(JI135&gt;0,(JI122-JI135)/JI135,0)</f>
        <v>1.9455158616104605E-2</v>
      </c>
      <c r="JN122" s="460">
        <f t="shared" si="1756"/>
        <v>374425.700082055</v>
      </c>
      <c r="JO122" s="433">
        <f t="shared" si="1757"/>
        <v>425652.72028101247</v>
      </c>
      <c r="JP122" s="429">
        <f t="shared" si="1758"/>
        <v>0.79921530299645038</v>
      </c>
      <c r="JQ122" s="402">
        <f t="shared" ref="JQ122:JQ133" si="2073">JP122-JP135</f>
        <v>9.8622123796372474E-3</v>
      </c>
      <c r="JR122" s="461">
        <f t="shared" si="1760"/>
        <v>0.90855987646174086</v>
      </c>
      <c r="JS122" s="426">
        <f t="shared" ref="JS122:JS133" si="2074">JR122-JR135</f>
        <v>3.1008675078932901E-3</v>
      </c>
      <c r="JT122" s="417">
        <f>DATI!BW119</f>
        <v>58791.863013370174</v>
      </c>
      <c r="JU122" s="418">
        <f>DATI!BX119</f>
        <v>45237.531349573372</v>
      </c>
      <c r="JV122" s="418">
        <f>DATI!BY119</f>
        <v>16471.161674353018</v>
      </c>
      <c r="JW122" s="418">
        <f>DATI!BZ119</f>
        <v>63479.839999999997</v>
      </c>
      <c r="JX122" s="418">
        <f>DATI!CA119</f>
        <v>51287.466</v>
      </c>
      <c r="JY122" s="418">
        <f>DATI!CB119</f>
        <v>21127.614490883374</v>
      </c>
      <c r="JZ122" s="418">
        <f>DATI!CC119</f>
        <v>7349.7674386830522</v>
      </c>
      <c r="KA122" s="418">
        <f>DATI!CD119</f>
        <v>7.3108400360331869</v>
      </c>
      <c r="KB122" s="418">
        <f>DATI!CE119</f>
        <v>4462.8065087759978</v>
      </c>
      <c r="KC122" s="418">
        <f>DATI!CF119</f>
        <v>0</v>
      </c>
      <c r="KD122" s="418">
        <f>DATI!CG119</f>
        <v>733.18590999999992</v>
      </c>
      <c r="KE122" s="418">
        <f>DATI!CH119</f>
        <v>111.27606216573716</v>
      </c>
      <c r="KF122" s="418">
        <f>DATI!CI119</f>
        <v>150.54379072999478</v>
      </c>
      <c r="KG122" s="418">
        <f>DATI!CJ119</f>
        <v>265.74995677222256</v>
      </c>
      <c r="KH122" s="418">
        <f>DATI!CK119</f>
        <v>2467.1390348691343</v>
      </c>
      <c r="KI122" s="418">
        <f>DATI!CL119</f>
        <v>581.30893391386508</v>
      </c>
      <c r="KJ122" s="462">
        <f t="shared" si="1439"/>
        <v>53.046981058677517</v>
      </c>
      <c r="KK122" s="463">
        <f t="shared" si="2036"/>
        <v>-2.3207920861790698E-2</v>
      </c>
      <c r="KL122" s="464">
        <f t="shared" si="1440"/>
        <v>40.817118996491352</v>
      </c>
      <c r="KM122" s="463">
        <f t="shared" si="2037"/>
        <v>3.3517327249229345E-2</v>
      </c>
      <c r="KN122" s="464">
        <f t="shared" si="1441"/>
        <v>14.861672288818548</v>
      </c>
      <c r="KO122" s="463">
        <f t="shared" si="2038"/>
        <v>6.405102877944175E-3</v>
      </c>
      <c r="KP122" s="464">
        <f t="shared" si="1442"/>
        <v>57.276869578398589</v>
      </c>
      <c r="KQ122" s="463">
        <f t="shared" si="2039"/>
        <v>3.5031413768677584E-2</v>
      </c>
      <c r="KR122" s="464">
        <f t="shared" si="1443"/>
        <v>46.275880674692189</v>
      </c>
      <c r="KS122" s="463">
        <f t="shared" si="2040"/>
        <v>-7.1000862891198585E-2</v>
      </c>
      <c r="KT122" s="464">
        <f t="shared" si="1444"/>
        <v>19.063117041520758</v>
      </c>
      <c r="KU122" s="463">
        <f t="shared" si="2041"/>
        <v>6.1405611554210059E-2</v>
      </c>
      <c r="KV122" s="464">
        <f t="shared" si="1445"/>
        <v>6.6315805304016182</v>
      </c>
      <c r="KW122" s="463">
        <f t="shared" si="2042"/>
        <v>-3.2223817679810203E-2</v>
      </c>
      <c r="KX122" s="464">
        <f t="shared" si="1446"/>
        <v>6.5964569421159171E-3</v>
      </c>
      <c r="KY122" s="463">
        <f t="shared" si="2043"/>
        <v>-0.56648305007595579</v>
      </c>
      <c r="KZ122" s="464">
        <f t="shared" si="1447"/>
        <v>4.0267207093904327</v>
      </c>
      <c r="LA122" s="463">
        <f t="shared" si="2044"/>
        <v>3.7590209713372492E-2</v>
      </c>
      <c r="LB122" s="465" t="s">
        <v>177</v>
      </c>
      <c r="LC122" s="466" t="s">
        <v>177</v>
      </c>
      <c r="LD122" s="464">
        <f t="shared" si="1448"/>
        <v>0.66154221157125603</v>
      </c>
      <c r="LE122" s="463">
        <f t="shared" si="2045"/>
        <v>2.7034860652262689E-2</v>
      </c>
      <c r="LF122" s="464">
        <f t="shared" si="1449"/>
        <v>0.10040265539208512</v>
      </c>
      <c r="LG122" s="463">
        <f t="shared" si="2046"/>
        <v>0.13965130148958002</v>
      </c>
      <c r="LH122" s="464">
        <f t="shared" si="1450"/>
        <v>0.13583331444250082</v>
      </c>
      <c r="LI122" s="463">
        <f t="shared" si="2047"/>
        <v>0.11836193380607364</v>
      </c>
      <c r="LJ122" s="464">
        <f t="shared" si="1451"/>
        <v>0.23978204126708028</v>
      </c>
      <c r="LK122" s="463">
        <f t="shared" si="2048"/>
        <v>8.6433152988983242E-2</v>
      </c>
      <c r="LL122" s="464">
        <f t="shared" si="1452"/>
        <v>2.2260610728063521</v>
      </c>
      <c r="LM122" s="463">
        <f t="shared" si="2049"/>
        <v>0.11970827943751304</v>
      </c>
      <c r="LN122" s="464">
        <f t="shared" si="1453"/>
        <v>0.52450598477473132</v>
      </c>
      <c r="LO122" s="467">
        <f t="shared" si="2050"/>
        <v>-5.9689262145429592E-2</v>
      </c>
      <c r="LP122" s="468">
        <f t="shared" si="1778"/>
        <v>0.12549180411937327</v>
      </c>
      <c r="LQ122" s="469">
        <f t="shared" si="1779"/>
        <v>9.6559951190416354E-2</v>
      </c>
      <c r="LR122" s="469">
        <f t="shared" si="1780"/>
        <v>3.5157854990687576E-2</v>
      </c>
      <c r="LS122" s="469">
        <f t="shared" si="1781"/>
        <v>0.13549833664902775</v>
      </c>
      <c r="LT122" s="469">
        <f t="shared" si="1782"/>
        <v>0.10947359561623919</v>
      </c>
      <c r="LU122" s="469">
        <f t="shared" si="1783"/>
        <v>4.5097098872281229E-2</v>
      </c>
      <c r="LV122" s="469">
        <f t="shared" si="1784"/>
        <v>1.5688150170175896E-2</v>
      </c>
      <c r="LW122" s="469">
        <f t="shared" si="1785"/>
        <v>1.5605059250143275E-5</v>
      </c>
      <c r="LX122" s="470">
        <f t="shared" si="1786"/>
        <v>9.5259039519570692E-3</v>
      </c>
      <c r="LY122" s="471" t="s">
        <v>177</v>
      </c>
      <c r="LZ122" s="470">
        <f t="shared" si="1787"/>
        <v>1.5649924646864855E-3</v>
      </c>
      <c r="MA122" s="470">
        <f t="shared" si="1788"/>
        <v>2.3751983830317146E-4</v>
      </c>
      <c r="MB122" s="470">
        <f t="shared" si="1789"/>
        <v>3.2133718731417122E-4</v>
      </c>
      <c r="MC122" s="470">
        <f t="shared" si="1790"/>
        <v>5.6724587061320866E-4</v>
      </c>
      <c r="MD122" s="470">
        <f t="shared" si="1791"/>
        <v>5.2661322950192596E-3</v>
      </c>
      <c r="ME122" s="470">
        <f t="shared" si="1792"/>
        <v>1.2408095802470252E-3</v>
      </c>
      <c r="MF122" s="468">
        <f t="shared" si="1793"/>
        <v>0.20812146709847423</v>
      </c>
      <c r="MG122" s="469">
        <f t="shared" si="1794"/>
        <v>0.1601395313879633</v>
      </c>
      <c r="MH122" s="469">
        <f t="shared" si="1795"/>
        <v>5.8307428218475253E-2</v>
      </c>
      <c r="MI122" s="469">
        <f t="shared" si="1796"/>
        <v>0.22471676784543987</v>
      </c>
      <c r="MJ122" s="469">
        <f t="shared" si="1797"/>
        <v>0.18155612223507325</v>
      </c>
      <c r="MK122" s="469">
        <f t="shared" si="1798"/>
        <v>7.4791134329824885E-2</v>
      </c>
      <c r="ML122" s="469">
        <f t="shared" si="1799"/>
        <v>2.6017960713771691E-2</v>
      </c>
      <c r="MM122" s="469">
        <f t="shared" si="1800"/>
        <v>2.5880158852517857E-5</v>
      </c>
      <c r="MN122" s="470">
        <f t="shared" si="1801"/>
        <v>1.5798203873414522E-2</v>
      </c>
      <c r="MO122" s="471" t="s">
        <v>177</v>
      </c>
      <c r="MP122" s="470">
        <f t="shared" si="1802"/>
        <v>2.595456572118291E-3</v>
      </c>
      <c r="MQ122" s="470">
        <f t="shared" si="1803"/>
        <v>3.9391398951939223E-4</v>
      </c>
      <c r="MR122" s="470">
        <f t="shared" si="1804"/>
        <v>5.3292059450755895E-4</v>
      </c>
      <c r="MS122" s="470">
        <f t="shared" si="1805"/>
        <v>9.407470362388945E-4</v>
      </c>
      <c r="MT122" s="470">
        <f t="shared" si="1806"/>
        <v>8.7335996710311472E-3</v>
      </c>
      <c r="MU122" s="470">
        <f t="shared" si="1807"/>
        <v>2.0578165406340372E-3</v>
      </c>
      <c r="MV122" s="1063"/>
      <c r="MW122" s="407"/>
      <c r="MX122" s="461"/>
      <c r="MY122" s="1467"/>
      <c r="MZ122" s="424"/>
      <c r="NA122" s="1468"/>
      <c r="NB122" s="1064"/>
      <c r="NC122" s="453"/>
      <c r="ND122" s="429"/>
      <c r="NE122" s="475"/>
    </row>
    <row r="123" spans="1:369" ht="8.25" customHeight="1" outlineLevel="1" x14ac:dyDescent="0.2">
      <c r="A123" s="800" t="s">
        <v>179</v>
      </c>
      <c r="B123" s="801">
        <f>DATI!D120</f>
        <v>206</v>
      </c>
      <c r="C123" s="1519">
        <f>DATI!F120/DATI!E120</f>
        <v>1</v>
      </c>
      <c r="D123" s="802">
        <f>DATI!G120</f>
        <v>1264105</v>
      </c>
      <c r="E123" s="803">
        <f t="shared" si="2019"/>
        <v>0.12630504791549535</v>
      </c>
      <c r="F123" s="1033">
        <f t="shared" si="1863"/>
        <v>-7.683326785642297E-4</v>
      </c>
      <c r="G123" s="805"/>
      <c r="H123" s="806"/>
      <c r="I123" s="813"/>
      <c r="J123" s="808"/>
      <c r="K123" s="808"/>
      <c r="L123" s="808"/>
      <c r="M123" s="806"/>
      <c r="N123" s="806"/>
      <c r="O123" s="806"/>
      <c r="P123" s="806"/>
      <c r="Q123" s="806"/>
      <c r="R123" s="806"/>
      <c r="S123" s="806"/>
      <c r="T123" s="806"/>
      <c r="U123" s="806"/>
      <c r="V123" s="806"/>
      <c r="W123" s="811"/>
      <c r="X123" s="1092"/>
      <c r="Y123" s="806"/>
      <c r="Z123" s="806"/>
      <c r="AA123" s="806"/>
      <c r="AB123" s="806"/>
      <c r="AC123" s="806"/>
      <c r="AD123" s="813"/>
      <c r="AE123" s="808"/>
      <c r="AF123" s="808"/>
      <c r="AG123" s="811"/>
      <c r="AH123" s="815"/>
      <c r="AI123" s="806"/>
      <c r="AJ123" s="813"/>
      <c r="AK123" s="808"/>
      <c r="AL123" s="808"/>
      <c r="AM123" s="808"/>
      <c r="AN123" s="818"/>
      <c r="AO123" s="819"/>
      <c r="AP123" s="819"/>
      <c r="AQ123" s="819"/>
      <c r="AR123" s="819"/>
      <c r="AS123" s="819"/>
      <c r="AT123" s="819"/>
      <c r="AU123" s="1093"/>
      <c r="AV123" s="1093"/>
      <c r="AW123" s="819"/>
      <c r="AX123" s="1093"/>
      <c r="AY123" s="1093"/>
      <c r="AZ123" s="1093"/>
      <c r="BA123" s="1093"/>
      <c r="BB123" s="818"/>
      <c r="BC123" s="819"/>
      <c r="BD123" s="1051"/>
      <c r="BE123" s="819"/>
      <c r="BF123" s="819"/>
      <c r="BG123" s="819"/>
      <c r="BH123" s="819"/>
      <c r="BI123" s="819"/>
      <c r="BJ123" s="819"/>
      <c r="BK123" s="819"/>
      <c r="BL123" s="819"/>
      <c r="BM123" s="819"/>
      <c r="BN123" s="819"/>
      <c r="BO123" s="819"/>
      <c r="BP123" s="819"/>
      <c r="BQ123" s="819"/>
      <c r="BR123" s="819"/>
      <c r="BS123" s="819"/>
      <c r="BT123" s="1094"/>
      <c r="BU123" s="1095"/>
      <c r="BV123" s="820"/>
      <c r="BW123" s="818"/>
      <c r="BX123" s="819"/>
      <c r="BY123" s="819"/>
      <c r="BZ123" s="819"/>
      <c r="CA123" s="819"/>
      <c r="CB123" s="1094"/>
      <c r="CC123" s="1095"/>
      <c r="CD123" s="820"/>
      <c r="CE123" s="816"/>
      <c r="CF123" s="817"/>
      <c r="CG123" s="817"/>
      <c r="CH123" s="817"/>
      <c r="CI123" s="817"/>
      <c r="CJ123" s="817"/>
      <c r="CK123" s="817"/>
      <c r="CL123" s="817"/>
      <c r="CM123" s="817"/>
      <c r="CN123" s="817"/>
      <c r="CO123" s="817"/>
      <c r="CP123" s="817"/>
      <c r="CQ123" s="817"/>
      <c r="CR123" s="817"/>
      <c r="CS123" s="817"/>
      <c r="CT123" s="817"/>
      <c r="CU123" s="817"/>
      <c r="CV123" s="817"/>
      <c r="CW123" s="1096"/>
      <c r="CX123" s="1097"/>
      <c r="CY123" s="821"/>
      <c r="CZ123" s="805">
        <f>DATI!AA120</f>
        <v>636225.26839999994</v>
      </c>
      <c r="DA123" s="806">
        <f t="shared" si="2020"/>
        <v>1743.0829271232876</v>
      </c>
      <c r="DB123" s="813">
        <f t="shared" si="1425"/>
        <v>503.30096661274177</v>
      </c>
      <c r="DC123" s="808">
        <f t="shared" si="2021"/>
        <v>1.3789067578431282</v>
      </c>
      <c r="DD123" s="822">
        <f t="shared" ref="DD123:DD133" si="2075">+(CZ123-CZ136)/CZ136</f>
        <v>-3.7182137028701441E-2</v>
      </c>
      <c r="DE123" s="823">
        <f t="shared" si="2051"/>
        <v>-3.6441803778846288E-2</v>
      </c>
      <c r="DF123" s="806">
        <f t="shared" ref="DF123:DF133" si="2076">+CZ123-CZ136</f>
        <v>-24569.77172999992</v>
      </c>
      <c r="DG123" s="824">
        <f t="shared" ref="DG123:DG133" si="2077">+DB123-DB136</f>
        <v>-19.034859688740141</v>
      </c>
      <c r="DH123" s="825">
        <f t="shared" si="2052"/>
        <v>0.13917410226018045</v>
      </c>
      <c r="DI123" s="826">
        <f>DATI!AB120+DATI!AG120</f>
        <v>365698.3987125032</v>
      </c>
      <c r="DJ123" s="806">
        <f t="shared" si="2053"/>
        <v>1001.9134211301457</v>
      </c>
      <c r="DK123" s="827">
        <f t="shared" si="1426"/>
        <v>289.29432184233366</v>
      </c>
      <c r="DL123" s="828">
        <f t="shared" si="1427"/>
        <v>0.79258718312968135</v>
      </c>
      <c r="DM123" s="829">
        <f t="shared" ref="DM123:DM133" si="2078">DI123/CZ123</f>
        <v>0.57479389278607784</v>
      </c>
      <c r="DN123" s="830">
        <f t="shared" ref="DN123:DN133" si="2079">(DM123-DM136)/DM136</f>
        <v>6.5476707824323382E-2</v>
      </c>
      <c r="DO123" s="830">
        <f t="shared" ref="DO123:DO133" si="2080">+ROUND(DM123,3)-ROUND(DM136,3)</f>
        <v>3.5999999999999921E-2</v>
      </c>
      <c r="DP123" s="830">
        <f t="shared" ref="DP123:DP133" si="2081">(DI123-DI136)/DI136</f>
        <v>2.5860006873109721E-2</v>
      </c>
      <c r="DQ123" s="830">
        <f t="shared" ref="DQ123:DQ133" si="2082">(DK123-DK136)/DK136</f>
        <v>2.6648814706858186E-2</v>
      </c>
      <c r="DR123" s="831">
        <f t="shared" ref="DR123:DR133" si="2083">DI123-DI136</f>
        <v>9218.5707999437582</v>
      </c>
      <c r="DS123" s="831">
        <f t="shared" ref="DS123:DS133" si="2084">DK123-DK136</f>
        <v>7.5092384738434816</v>
      </c>
      <c r="DT123" s="832">
        <f t="shared" si="2054"/>
        <v>0.1356829160994435</v>
      </c>
      <c r="DU123" s="833" t="str">
        <f>DATI!AI120</f>
        <v>14/19</v>
      </c>
      <c r="DV123" s="832">
        <f>DATI!AJ120/DATI!AK120</f>
        <v>0.99629445513464376</v>
      </c>
      <c r="DW123" s="834">
        <f>DATI!AB120</f>
        <v>356885.54339999997</v>
      </c>
      <c r="DX123" s="806">
        <f t="shared" si="2022"/>
        <v>977.7686120547944</v>
      </c>
      <c r="DY123" s="835">
        <f t="shared" si="2013"/>
        <v>282.32270531324531</v>
      </c>
      <c r="DZ123" s="808">
        <f t="shared" si="2014"/>
        <v>0.77348686387190502</v>
      </c>
      <c r="EA123" s="829">
        <f t="shared" ref="EA123:EA133" si="2085">+DW123/CZ123</f>
        <v>0.56094210828423618</v>
      </c>
      <c r="EB123" s="825">
        <f t="shared" ref="EB123:EB133" si="2086">+(EA123-EA136)/EA136</f>
        <v>6.6786590100107679E-2</v>
      </c>
      <c r="EC123" s="836">
        <f t="shared" ref="EC123:EC133" si="2087">CZ123-DI123</f>
        <v>270526.86968749674</v>
      </c>
      <c r="ED123" s="837">
        <f t="shared" si="2023"/>
        <v>741.1695059931418</v>
      </c>
      <c r="EE123" s="838">
        <f t="shared" si="1430"/>
        <v>214.00664477040809</v>
      </c>
      <c r="EF123" s="839">
        <f t="shared" si="1431"/>
        <v>0.58631957471344687</v>
      </c>
      <c r="EG123" s="840">
        <f t="shared" si="2055"/>
        <v>-0.11103073777922448</v>
      </c>
      <c r="EH123" s="840">
        <f t="shared" si="2056"/>
        <v>-0.11034718845153536</v>
      </c>
      <c r="EI123" s="822">
        <f t="shared" si="2024"/>
        <v>0.4252061072139221</v>
      </c>
      <c r="EJ123" s="841">
        <f t="shared" si="2057"/>
        <v>-33788.342529943679</v>
      </c>
      <c r="EK123" s="841">
        <f t="shared" si="2058"/>
        <v>-26.54409816258368</v>
      </c>
      <c r="EL123" s="805">
        <f>DATI!AD120</f>
        <v>229008.34</v>
      </c>
      <c r="EM123" s="806">
        <f t="shared" si="2025"/>
        <v>627.42010958904109</v>
      </c>
      <c r="EN123" s="835">
        <f t="shared" si="1432"/>
        <v>181.16243508252876</v>
      </c>
      <c r="EO123" s="808">
        <f t="shared" si="2026"/>
        <v>0.49633543858227058</v>
      </c>
      <c r="EP123" s="822">
        <f t="shared" ref="EP123:EP133" si="2088">+(EL123-EL136)/EL136</f>
        <v>-0.12346164654227476</v>
      </c>
      <c r="EQ123" s="823">
        <f t="shared" ref="EQ123:EQ133" si="2089">(EN123-EN136)/EN136</f>
        <v>-0.12278765563205686</v>
      </c>
      <c r="ER123" s="822">
        <f t="shared" si="2059"/>
        <v>0.14632453091211045</v>
      </c>
      <c r="ES123" s="806">
        <f t="shared" ref="ES123:ES133" si="2090">+EL123-EL136</f>
        <v>-32256.143290000036</v>
      </c>
      <c r="ET123" s="822">
        <f t="shared" si="2027"/>
        <v>0.35994851411028933</v>
      </c>
      <c r="EU123" s="824">
        <f t="shared" ref="EU123:EU133" si="2091">+EN123-EN136</f>
        <v>-25.358182468813993</v>
      </c>
      <c r="EV123" s="805">
        <f>DATI!AE120</f>
        <v>33542.925999999999</v>
      </c>
      <c r="EW123" s="806">
        <f t="shared" si="2028"/>
        <v>91.898427397260278</v>
      </c>
      <c r="EX123" s="835">
        <f t="shared" si="1433"/>
        <v>26.534920754209502</v>
      </c>
      <c r="EY123" s="808">
        <f t="shared" si="2015"/>
        <v>7.2698413025231515E-2</v>
      </c>
      <c r="EZ123" s="822">
        <f t="shared" ref="EZ123:EZ133" si="2092">(EV123-EV136)/EV136</f>
        <v>-5.9831688787732651E-2</v>
      </c>
      <c r="FA123" s="823">
        <f t="shared" ref="FA123:FA133" si="2093">(EX123-EX136)/EX136</f>
        <v>-5.9108771309755351E-2</v>
      </c>
      <c r="FB123" s="806">
        <f t="shared" ref="FB123:FB133" si="2094">+EV123-EV136</f>
        <v>-2134.6496000000043</v>
      </c>
      <c r="FC123" s="824">
        <f t="shared" ref="FC123:FC133" si="2095">+EX123-EX136</f>
        <v>-1.6669796834713679</v>
      </c>
      <c r="FD123" s="806">
        <f>DATI!AG120</f>
        <v>8812.8553125032486</v>
      </c>
      <c r="FE123" s="822">
        <f t="shared" si="2029"/>
        <v>1.3851784501841784E-2</v>
      </c>
      <c r="FF123" s="806">
        <f>DATI!AH120</f>
        <v>24728.770687496752</v>
      </c>
      <c r="FG123" s="822">
        <f t="shared" si="2060"/>
        <v>1.9562275829536908E-2</v>
      </c>
      <c r="FH123" s="805">
        <f>DATI!AF120</f>
        <v>16788.458999999999</v>
      </c>
      <c r="FI123" s="806">
        <f t="shared" si="2061"/>
        <v>45.995778082191777</v>
      </c>
      <c r="FJ123" s="830">
        <f t="shared" si="2030"/>
        <v>2.6387601740842773E-2</v>
      </c>
      <c r="FK123" s="830">
        <f t="shared" si="2062"/>
        <v>2.4247487251859458E-2</v>
      </c>
      <c r="FL123" s="842">
        <f>DATI!AL120</f>
        <v>9929.2190181855567</v>
      </c>
      <c r="FM123" s="843" t="str">
        <f>DATI!AM120</f>
        <v>13/14</v>
      </c>
      <c r="FN123" s="844">
        <f>DATI!AN120/DATI!AO120</f>
        <v>0.99776215315533134</v>
      </c>
      <c r="FO123" s="809">
        <f t="shared" si="2063"/>
        <v>0.59143123369366757</v>
      </c>
      <c r="FP123" s="845">
        <f t="shared" si="2064"/>
        <v>1.5606451851803812E-2</v>
      </c>
      <c r="FQ123" s="809">
        <f t="shared" si="2065"/>
        <v>3.3420034385745909E-2</v>
      </c>
      <c r="FR123" s="805">
        <f>DATI!AP120</f>
        <v>18311.007000000005</v>
      </c>
      <c r="FS123" s="842">
        <f>DATI!AQ120</f>
        <v>261.9980000000001</v>
      </c>
      <c r="FT123" s="842">
        <f>DATI!AR120</f>
        <v>16170.880999999998</v>
      </c>
      <c r="FU123" s="818">
        <f>DATI!AS120/1000</f>
        <v>137.179</v>
      </c>
      <c r="FV123" s="819">
        <f>DATI!AT120/1000</f>
        <v>18.995999999999999</v>
      </c>
      <c r="FW123" s="1051">
        <f>DATI!AU120/1000</f>
        <v>0.35699999999999998</v>
      </c>
      <c r="FX123" s="819">
        <f>DATI!AV120/1000</f>
        <v>73823.304000000004</v>
      </c>
      <c r="FY123" s="819">
        <f>DATI!AW120/1000</f>
        <v>96.558999999999997</v>
      </c>
      <c r="FZ123" s="819">
        <f>DATI!AX120/1000</f>
        <v>23191.736000000001</v>
      </c>
      <c r="GA123" s="819">
        <f>DATI!AY120/1000</f>
        <v>6537.268</v>
      </c>
      <c r="GB123" s="819">
        <f>DATI!AZ120/1000</f>
        <v>38205.546999999999</v>
      </c>
      <c r="GC123" s="819">
        <f>DATI!BA120/1000</f>
        <v>301.52999999999997</v>
      </c>
      <c r="GD123" s="819">
        <f>DATI!BB120/1000</f>
        <v>127.014</v>
      </c>
      <c r="GE123" s="819">
        <f>DATI!BC120/1000</f>
        <v>140.40600000000001</v>
      </c>
      <c r="GF123" s="819">
        <f>DATI!BD120/1000</f>
        <v>24916.381000000001</v>
      </c>
      <c r="GG123" s="819">
        <f>DATI!BE120/1000</f>
        <v>306.25</v>
      </c>
      <c r="GH123" s="819">
        <f>DATI!BF120/1000</f>
        <v>5314.36</v>
      </c>
      <c r="GI123" s="1051">
        <f>DATI!BG120/1000</f>
        <v>0.46100000000000002</v>
      </c>
      <c r="GJ123" s="819">
        <f>DATI!BH120/1000</f>
        <v>2991.3330000000001</v>
      </c>
      <c r="GK123" s="819">
        <f>DATI!BI120/1000</f>
        <v>68.691000000000003</v>
      </c>
      <c r="GL123" s="819">
        <f>DATI!BJ120/1000</f>
        <v>60968.11</v>
      </c>
      <c r="GM123" s="819">
        <f>DATI!BK120/1000</f>
        <v>106138.522</v>
      </c>
      <c r="GN123" s="1094">
        <f>DATI!BL120/1000</f>
        <v>217.8964</v>
      </c>
      <c r="GO123" s="1095"/>
      <c r="GP123" s="820">
        <f>DATI!BN120/1000</f>
        <v>13383.643</v>
      </c>
      <c r="GQ123" s="818"/>
      <c r="GR123" s="819"/>
      <c r="GS123" s="819"/>
      <c r="GT123" s="819"/>
      <c r="GU123" s="819"/>
      <c r="GV123" s="1094"/>
      <c r="GW123" s="1095"/>
      <c r="GX123" s="820"/>
      <c r="GY123" s="816">
        <f t="shared" si="1913"/>
        <v>0.10851867526827282</v>
      </c>
      <c r="GZ123" s="817">
        <f t="shared" si="1914"/>
        <v>1.5027232706143872E-2</v>
      </c>
      <c r="HA123" s="817">
        <f t="shared" si="1915"/>
        <v>2.8241324889941895E-4</v>
      </c>
      <c r="HB123" s="817">
        <f t="shared" si="1916"/>
        <v>58.399661420530734</v>
      </c>
      <c r="HC123" s="817">
        <f t="shared" si="1917"/>
        <v>7.6385268628792705E-2</v>
      </c>
      <c r="HD123" s="817">
        <f t="shared" si="1918"/>
        <v>18.346368379209007</v>
      </c>
      <c r="HE123" s="817">
        <f t="shared" si="1919"/>
        <v>5.1714596493171054</v>
      </c>
      <c r="HF123" s="817">
        <f t="shared" si="1920"/>
        <v>30.223396790614704</v>
      </c>
      <c r="HG123" s="817">
        <f t="shared" si="1921"/>
        <v>0.23853240039395462</v>
      </c>
      <c r="HH123" s="817">
        <f t="shared" si="1922"/>
        <v>0.10047741287313949</v>
      </c>
      <c r="HI123" s="817">
        <f t="shared" si="1923"/>
        <v>0.11107146953773618</v>
      </c>
      <c r="HJ123" s="817">
        <f t="shared" si="1924"/>
        <v>19.710689381024519</v>
      </c>
      <c r="HK123" s="817">
        <f t="shared" si="1925"/>
        <v>0.24226626743822705</v>
      </c>
      <c r="HL123" s="817">
        <f t="shared" si="1926"/>
        <v>4.2040495053812776</v>
      </c>
      <c r="HM123" s="817">
        <f t="shared" si="1927"/>
        <v>3.6468489563762504E-4</v>
      </c>
      <c r="HN123" s="817">
        <f t="shared" si="1928"/>
        <v>2.3663643447340212</v>
      </c>
      <c r="HO123" s="817">
        <f t="shared" si="1929"/>
        <v>5.4339631597058791E-2</v>
      </c>
      <c r="HP123" s="817">
        <f t="shared" si="1930"/>
        <v>48.230257771308551</v>
      </c>
      <c r="HQ123" s="817">
        <f t="shared" si="1931"/>
        <v>83.963374877878024</v>
      </c>
      <c r="HR123" s="1096">
        <f t="shared" si="1932"/>
        <v>0.17237207352237352</v>
      </c>
      <c r="HS123" s="1097"/>
      <c r="HT123" s="821">
        <f t="shared" si="1933"/>
        <v>10.58744566313716</v>
      </c>
      <c r="HU123" s="846">
        <f t="shared" si="1972"/>
        <v>270525.56968749664</v>
      </c>
      <c r="HV123" s="847"/>
      <c r="HW123" s="848">
        <f t="shared" ref="HW123:HW133" si="2096">HX123+HY123</f>
        <v>291.7</v>
      </c>
      <c r="HX123" s="849">
        <f>DATI!CQ120</f>
        <v>291.7</v>
      </c>
      <c r="HY123" s="849">
        <f>DATI!CT120</f>
        <v>0</v>
      </c>
      <c r="HZ123" s="850">
        <f t="shared" si="2066"/>
        <v>0.29540811795008431</v>
      </c>
      <c r="IA123" s="850">
        <f t="shared" si="1738"/>
        <v>4.584854052300951E-4</v>
      </c>
      <c r="IB123" s="822">
        <f t="shared" si="1739"/>
        <v>1.0782714563246773E-3</v>
      </c>
      <c r="IC123" s="849">
        <f>DATI!CV120</f>
        <v>0</v>
      </c>
      <c r="ID123" s="851">
        <f t="shared" si="2067"/>
        <v>291.7</v>
      </c>
      <c r="IE123" s="852">
        <f t="shared" si="1740"/>
        <v>4.584854052300951E-4</v>
      </c>
      <c r="IF123" s="852">
        <f t="shared" si="1741"/>
        <v>1.0782714563246773E-3</v>
      </c>
      <c r="IG123" s="848"/>
      <c r="IH123" s="830"/>
      <c r="II123" s="849"/>
      <c r="IJ123" s="849"/>
      <c r="IK123" s="854">
        <f>DATI!CS120</f>
        <v>41225.529687496761</v>
      </c>
      <c r="IL123" s="834">
        <f t="shared" si="2068"/>
        <v>41225.529687496761</v>
      </c>
      <c r="IM123" s="834">
        <f t="shared" si="2069"/>
        <v>41225.529687496761</v>
      </c>
      <c r="IN123" s="822">
        <f t="shared" si="1743"/>
        <v>6.4797064396973844E-2</v>
      </c>
      <c r="IO123" s="822">
        <f t="shared" si="1744"/>
        <v>0.1523905105721404</v>
      </c>
      <c r="IP123" s="849"/>
      <c r="IQ123" s="830"/>
      <c r="IR123" s="849"/>
      <c r="IS123" s="834">
        <f t="shared" ref="IS123:IS133" si="2097">IT123+IU123</f>
        <v>229008.33999999988</v>
      </c>
      <c r="IT123" s="854">
        <f>DATI!CR120</f>
        <v>229008.33999999988</v>
      </c>
      <c r="IU123" s="855">
        <f>DATI!CU120</f>
        <v>0</v>
      </c>
      <c r="IV123" s="822">
        <f t="shared" si="2070"/>
        <v>-0.12336917340824373</v>
      </c>
      <c r="IW123" s="830">
        <f t="shared" si="1747"/>
        <v>0.35994851411028916</v>
      </c>
      <c r="IX123" s="822">
        <f t="shared" si="1748"/>
        <v>0.84653121797153497</v>
      </c>
      <c r="IY123" s="854">
        <f>DATI!CW120</f>
        <v>0</v>
      </c>
      <c r="IZ123" s="856">
        <f t="shared" si="2071"/>
        <v>229008.33999999988</v>
      </c>
      <c r="JA123" s="857">
        <f t="shared" si="1749"/>
        <v>0.35994851411028916</v>
      </c>
      <c r="JB123" s="857">
        <f t="shared" si="1750"/>
        <v>0.84653121797153497</v>
      </c>
      <c r="JC123" s="858"/>
      <c r="JD123" s="830"/>
      <c r="JE123" s="849"/>
      <c r="JF123" s="849"/>
      <c r="JG123" s="826">
        <f t="shared" si="1753"/>
        <v>364292.55480468157</v>
      </c>
      <c r="JH123" s="808">
        <f t="shared" si="1438"/>
        <v>288.1821959447052</v>
      </c>
      <c r="JI123" s="829">
        <f t="shared" si="1754"/>
        <v>0.57258422904330153</v>
      </c>
      <c r="JJ123" s="843" t="str">
        <f>DATI!CN120</f>
        <v>5/7</v>
      </c>
      <c r="JK123" s="844">
        <f>DATI!CO120/DATI!CP120</f>
        <v>0.97876902529441268</v>
      </c>
      <c r="JL123" s="859">
        <f t="shared" si="1833"/>
        <v>9.2465102184025177E-3</v>
      </c>
      <c r="JM123" s="860">
        <f t="shared" si="2072"/>
        <v>4.8221630520878619E-2</v>
      </c>
      <c r="JN123" s="861">
        <f t="shared" si="1756"/>
        <v>593300.89480468142</v>
      </c>
      <c r="JO123" s="834">
        <f t="shared" si="1757"/>
        <v>593300.89480468142</v>
      </c>
      <c r="JP123" s="829">
        <f t="shared" si="1758"/>
        <v>0.93253274315359069</v>
      </c>
      <c r="JQ123" s="830">
        <f t="shared" si="2073"/>
        <v>-9.0480290827364973E-3</v>
      </c>
      <c r="JR123" s="862">
        <f t="shared" si="1760"/>
        <v>0.93253274315359069</v>
      </c>
      <c r="JS123" s="825">
        <f t="shared" si="2074"/>
        <v>-9.054415571264407E-3</v>
      </c>
      <c r="JT123" s="818">
        <f>DATI!BW120</f>
        <v>70132.137919957633</v>
      </c>
      <c r="JU123" s="819">
        <f>DATI!BX120</f>
        <v>45633.429644586446</v>
      </c>
      <c r="JV123" s="819">
        <f>DATI!BY120</f>
        <v>24454.14268271473</v>
      </c>
      <c r="JW123" s="819">
        <f>DATI!BZ120</f>
        <v>60968.11</v>
      </c>
      <c r="JX123" s="819">
        <f>DATI!CA120</f>
        <v>106138.522</v>
      </c>
      <c r="JY123" s="819">
        <f>DATI!CB120</f>
        <v>22032.148923532965</v>
      </c>
      <c r="JZ123" s="819">
        <f>DATI!CC120</f>
        <v>7623.1389792837053</v>
      </c>
      <c r="KA123" s="819">
        <f>DATI!CD120</f>
        <v>152.99834363126661</v>
      </c>
      <c r="KB123" s="819">
        <f>DATI!CE120</f>
        <v>4782.9238732957838</v>
      </c>
      <c r="KC123" s="819">
        <f>DATI!CF120</f>
        <v>0</v>
      </c>
      <c r="KD123" s="819">
        <f>DATI!CG120</f>
        <v>455.26940000000002</v>
      </c>
      <c r="KE123" s="819">
        <f>DATI!CH120</f>
        <v>134.43542261648179</v>
      </c>
      <c r="KF123" s="819">
        <f>DATI!CI120</f>
        <v>124.47372242259979</v>
      </c>
      <c r="KG123" s="819">
        <f>DATI!CJ120</f>
        <v>295.49940575122832</v>
      </c>
      <c r="KH123" s="819">
        <f>DATI!CK120</f>
        <v>2692.1996286810636</v>
      </c>
      <c r="KI123" s="819">
        <f>DATI!CL120</f>
        <v>386.31992751884462</v>
      </c>
      <c r="KJ123" s="863">
        <f t="shared" si="1439"/>
        <v>55.479677653325979</v>
      </c>
      <c r="KK123" s="864">
        <f t="shared" si="2036"/>
        <v>-6.4905847447645118E-2</v>
      </c>
      <c r="KL123" s="865">
        <f t="shared" si="1440"/>
        <v>36.099398107424975</v>
      </c>
      <c r="KM123" s="864">
        <f t="shared" si="2037"/>
        <v>3.8038652547958476E-2</v>
      </c>
      <c r="KN123" s="865">
        <f t="shared" si="1441"/>
        <v>19.345024885365323</v>
      </c>
      <c r="KO123" s="864">
        <f t="shared" si="2038"/>
        <v>6.3354797925558884E-2</v>
      </c>
      <c r="KP123" s="865">
        <f t="shared" si="1442"/>
        <v>48.230257771308551</v>
      </c>
      <c r="KQ123" s="864">
        <f t="shared" si="2039"/>
        <v>0.13248870574669405</v>
      </c>
      <c r="KR123" s="865">
        <f t="shared" si="1443"/>
        <v>83.963374877878024</v>
      </c>
      <c r="KS123" s="864">
        <f t="shared" si="2040"/>
        <v>-2.3226541073653798E-2</v>
      </c>
      <c r="KT123" s="865">
        <f t="shared" si="1444"/>
        <v>17.429049741542801</v>
      </c>
      <c r="KU123" s="864">
        <f t="shared" si="2041"/>
        <v>2.1351997222977032E-5</v>
      </c>
      <c r="KV123" s="865">
        <f t="shared" si="1445"/>
        <v>6.0304634340372871</v>
      </c>
      <c r="KW123" s="864">
        <f t="shared" si="2042"/>
        <v>4.5540361856716831E-2</v>
      </c>
      <c r="KX123" s="865">
        <f t="shared" si="1446"/>
        <v>0.1210329392188676</v>
      </c>
      <c r="KY123" s="864">
        <f t="shared" si="2043"/>
        <v>0.29405784388395939</v>
      </c>
      <c r="KZ123" s="865">
        <f t="shared" si="1447"/>
        <v>3.783644454610799</v>
      </c>
      <c r="LA123" s="864">
        <f t="shared" si="2044"/>
        <v>5.4906610590179386E-2</v>
      </c>
      <c r="LB123" s="866" t="s">
        <v>177</v>
      </c>
      <c r="LC123" s="867" t="s">
        <v>177</v>
      </c>
      <c r="LD123" s="865">
        <f t="shared" si="1448"/>
        <v>0.36015156968764461</v>
      </c>
      <c r="LE123" s="864">
        <f t="shared" si="2045"/>
        <v>6.9499114181631599E-2</v>
      </c>
      <c r="LF123" s="865">
        <f t="shared" si="1449"/>
        <v>0.10634830383273683</v>
      </c>
      <c r="LG123" s="864">
        <f t="shared" si="2046"/>
        <v>-0.20303301899004006</v>
      </c>
      <c r="LH123" s="865">
        <f t="shared" si="1450"/>
        <v>9.8467866532131271E-2</v>
      </c>
      <c r="LI123" s="864">
        <f t="shared" si="2047"/>
        <v>0.11978172378508845</v>
      </c>
      <c r="LJ123" s="865">
        <f t="shared" si="1451"/>
        <v>0.23376175693571999</v>
      </c>
      <c r="LK123" s="864">
        <f t="shared" si="2048"/>
        <v>0.13726604329416989</v>
      </c>
      <c r="LL123" s="865">
        <f t="shared" si="1452"/>
        <v>2.1297278538420965</v>
      </c>
      <c r="LM123" s="864">
        <f t="shared" si="2049"/>
        <v>2.6566278460475896E-2</v>
      </c>
      <c r="LN123" s="865">
        <f t="shared" si="1453"/>
        <v>0.30560746735345923</v>
      </c>
      <c r="LO123" s="868">
        <f t="shared" si="2050"/>
        <v>-0.18230719460808686</v>
      </c>
      <c r="LP123" s="869">
        <f t="shared" si="1778"/>
        <v>0.110231613554627</v>
      </c>
      <c r="LQ123" s="870">
        <f t="shared" si="1779"/>
        <v>7.1725270766668667E-2</v>
      </c>
      <c r="LR123" s="870">
        <f t="shared" si="1780"/>
        <v>3.8436295911686763E-2</v>
      </c>
      <c r="LS123" s="870">
        <f t="shared" si="1781"/>
        <v>9.5827866367716882E-2</v>
      </c>
      <c r="LT123" s="870">
        <f t="shared" si="1782"/>
        <v>0.16682537973840714</v>
      </c>
      <c r="LU123" s="870">
        <f t="shared" si="1783"/>
        <v>3.4629477981816301E-2</v>
      </c>
      <c r="LV123" s="870">
        <f t="shared" si="1784"/>
        <v>1.198182366829696E-2</v>
      </c>
      <c r="LW123" s="870">
        <f t="shared" si="1785"/>
        <v>2.4047825704255952E-4</v>
      </c>
      <c r="LX123" s="871">
        <f t="shared" si="1786"/>
        <v>7.5176578341882537E-3</v>
      </c>
      <c r="LY123" s="872" t="s">
        <v>177</v>
      </c>
      <c r="LZ123" s="871">
        <f t="shared" si="1787"/>
        <v>7.1557893502866737E-4</v>
      </c>
      <c r="MA123" s="871">
        <f t="shared" si="1788"/>
        <v>2.1130160855535395E-4</v>
      </c>
      <c r="MB123" s="871">
        <f t="shared" si="1789"/>
        <v>1.9564410375531039E-4</v>
      </c>
      <c r="MC123" s="871">
        <f t="shared" si="1790"/>
        <v>4.6445719846110463E-4</v>
      </c>
      <c r="MD123" s="871">
        <f t="shared" si="1791"/>
        <v>4.2315194985126812E-3</v>
      </c>
      <c r="ME123" s="871">
        <f t="shared" si="1792"/>
        <v>6.0720619992094091E-4</v>
      </c>
      <c r="MF123" s="869">
        <f t="shared" si="1793"/>
        <v>0.19651156853207979</v>
      </c>
      <c r="MG123" s="870">
        <f t="shared" si="1794"/>
        <v>0.12786572750984246</v>
      </c>
      <c r="MH123" s="870">
        <f t="shared" si="1795"/>
        <v>6.852096739403743E-2</v>
      </c>
      <c r="MI123" s="870">
        <f t="shared" si="1796"/>
        <v>0.17083379006940186</v>
      </c>
      <c r="MJ123" s="870">
        <f t="shared" si="1797"/>
        <v>0.29740213343704752</v>
      </c>
      <c r="MK123" s="870">
        <f t="shared" si="1798"/>
        <v>6.1734495361273761E-2</v>
      </c>
      <c r="ML123" s="870">
        <f t="shared" si="1799"/>
        <v>2.1360178691070247E-2</v>
      </c>
      <c r="MM123" s="870">
        <f t="shared" si="1800"/>
        <v>4.2870423434267533E-4</v>
      </c>
      <c r="MN123" s="871">
        <f t="shared" si="1801"/>
        <v>1.3401842584402605E-2</v>
      </c>
      <c r="MO123" s="872" t="s">
        <v>177</v>
      </c>
      <c r="MP123" s="871">
        <f t="shared" si="1802"/>
        <v>1.2756734152431909E-3</v>
      </c>
      <c r="MQ123" s="871">
        <f t="shared" si="1803"/>
        <v>3.7669058078322208E-4</v>
      </c>
      <c r="MR123" s="871">
        <f t="shared" si="1804"/>
        <v>3.4877770961736247E-4</v>
      </c>
      <c r="MS123" s="871">
        <f t="shared" si="1805"/>
        <v>8.2799488860222726E-4</v>
      </c>
      <c r="MT123" s="871">
        <f t="shared" si="1806"/>
        <v>7.5435939574151544E-3</v>
      </c>
      <c r="MU123" s="871">
        <f t="shared" si="1807"/>
        <v>1.0824756974979353E-3</v>
      </c>
      <c r="MV123" s="1098"/>
      <c r="MW123" s="808"/>
      <c r="MX123" s="862"/>
      <c r="MY123" s="1483"/>
      <c r="MZ123" s="823"/>
      <c r="NA123" s="1480"/>
      <c r="NB123" s="1099"/>
      <c r="NC123" s="854"/>
      <c r="ND123" s="829"/>
      <c r="NE123" s="875"/>
    </row>
    <row r="124" spans="1:369" ht="8.25" customHeight="1" outlineLevel="1" x14ac:dyDescent="0.2">
      <c r="A124" s="876" t="s">
        <v>180</v>
      </c>
      <c r="B124" s="559">
        <f>DATI!D121</f>
        <v>154</v>
      </c>
      <c r="C124" s="1516">
        <f>DATI!F121/DATI!E121</f>
        <v>1</v>
      </c>
      <c r="D124" s="560">
        <f>DATI!G121</f>
        <v>599654</v>
      </c>
      <c r="E124" s="561">
        <f t="shared" si="2019"/>
        <v>5.9915376652033218E-2</v>
      </c>
      <c r="F124" s="1035">
        <f t="shared" si="1863"/>
        <v>-4.1839957993348949E-4</v>
      </c>
      <c r="G124" s="563"/>
      <c r="H124" s="564"/>
      <c r="I124" s="565"/>
      <c r="J124" s="566"/>
      <c r="K124" s="566"/>
      <c r="L124" s="566"/>
      <c r="M124" s="564"/>
      <c r="N124" s="564"/>
      <c r="O124" s="564"/>
      <c r="P124" s="564"/>
      <c r="Q124" s="564"/>
      <c r="R124" s="564"/>
      <c r="S124" s="564"/>
      <c r="T124" s="564"/>
      <c r="U124" s="564"/>
      <c r="V124" s="564"/>
      <c r="W124" s="569"/>
      <c r="X124" s="1100"/>
      <c r="Y124" s="564"/>
      <c r="Z124" s="564"/>
      <c r="AA124" s="564"/>
      <c r="AB124" s="564"/>
      <c r="AC124" s="564"/>
      <c r="AD124" s="565"/>
      <c r="AE124" s="566"/>
      <c r="AF124" s="566"/>
      <c r="AG124" s="569"/>
      <c r="AH124" s="572"/>
      <c r="AI124" s="564"/>
      <c r="AJ124" s="565"/>
      <c r="AK124" s="566"/>
      <c r="AL124" s="566"/>
      <c r="AM124" s="566"/>
      <c r="AN124" s="576"/>
      <c r="AO124" s="577"/>
      <c r="AP124" s="577"/>
      <c r="AQ124" s="577"/>
      <c r="AR124" s="577"/>
      <c r="AS124" s="577"/>
      <c r="AT124" s="577"/>
      <c r="AU124" s="1072"/>
      <c r="AV124" s="1072"/>
      <c r="AW124" s="577"/>
      <c r="AX124" s="1072"/>
      <c r="AY124" s="1072"/>
      <c r="AZ124" s="1072"/>
      <c r="BA124" s="1072"/>
      <c r="BB124" s="576"/>
      <c r="BC124" s="577"/>
      <c r="BD124" s="574"/>
      <c r="BE124" s="577"/>
      <c r="BF124" s="577"/>
      <c r="BG124" s="577"/>
      <c r="BH124" s="577"/>
      <c r="BI124" s="577"/>
      <c r="BJ124" s="577"/>
      <c r="BK124" s="577"/>
      <c r="BL124" s="577"/>
      <c r="BM124" s="577"/>
      <c r="BN124" s="577"/>
      <c r="BO124" s="577"/>
      <c r="BP124" s="577"/>
      <c r="BQ124" s="577"/>
      <c r="BR124" s="577"/>
      <c r="BS124" s="577"/>
      <c r="BT124" s="1073"/>
      <c r="BU124" s="1074"/>
      <c r="BV124" s="578"/>
      <c r="BW124" s="576"/>
      <c r="BX124" s="577"/>
      <c r="BY124" s="577"/>
      <c r="BZ124" s="577"/>
      <c r="CA124" s="577"/>
      <c r="CB124" s="1073"/>
      <c r="CC124" s="1074"/>
      <c r="CD124" s="578"/>
      <c r="CE124" s="579"/>
      <c r="CF124" s="580"/>
      <c r="CG124" s="580"/>
      <c r="CH124" s="580"/>
      <c r="CI124" s="580"/>
      <c r="CJ124" s="580"/>
      <c r="CK124" s="580"/>
      <c r="CL124" s="580"/>
      <c r="CM124" s="580"/>
      <c r="CN124" s="580"/>
      <c r="CO124" s="580"/>
      <c r="CP124" s="580"/>
      <c r="CQ124" s="580"/>
      <c r="CR124" s="580"/>
      <c r="CS124" s="580"/>
      <c r="CT124" s="580"/>
      <c r="CU124" s="580"/>
      <c r="CV124" s="580"/>
      <c r="CW124" s="1075"/>
      <c r="CX124" s="1076"/>
      <c r="CY124" s="581"/>
      <c r="CZ124" s="563">
        <f>DATI!AA121</f>
        <v>268587.84687000001</v>
      </c>
      <c r="DA124" s="564">
        <f t="shared" si="2020"/>
        <v>735.85711471232878</v>
      </c>
      <c r="DB124" s="565">
        <f t="shared" si="1425"/>
        <v>447.90470316215686</v>
      </c>
      <c r="DC124" s="566">
        <f t="shared" si="2021"/>
        <v>1.2271361730470052</v>
      </c>
      <c r="DD124" s="582">
        <f t="shared" si="2075"/>
        <v>-1.8460033751999411E-2</v>
      </c>
      <c r="DE124" s="583">
        <f t="shared" si="2051"/>
        <v>-1.804918594388304E-2</v>
      </c>
      <c r="DF124" s="564">
        <f t="shared" si="2076"/>
        <v>-5051.3895399999456</v>
      </c>
      <c r="DG124" s="584">
        <f t="shared" si="2077"/>
        <v>-8.2329126436790148</v>
      </c>
      <c r="DH124" s="585">
        <f t="shared" si="2052"/>
        <v>5.8753517539680084E-2</v>
      </c>
      <c r="DI124" s="586">
        <f>DATI!AB121+DATI!AG121</f>
        <v>153946.88026116005</v>
      </c>
      <c r="DJ124" s="564">
        <f t="shared" si="2053"/>
        <v>421.77227468810975</v>
      </c>
      <c r="DK124" s="587">
        <f t="shared" si="1426"/>
        <v>256.7261791986046</v>
      </c>
      <c r="DL124" s="588">
        <f t="shared" si="1427"/>
        <v>0.70335939506467016</v>
      </c>
      <c r="DM124" s="589">
        <f t="shared" si="2078"/>
        <v>0.57317142996299586</v>
      </c>
      <c r="DN124" s="590">
        <f t="shared" si="2079"/>
        <v>5.272643561138874E-2</v>
      </c>
      <c r="DO124" s="590">
        <f t="shared" si="2080"/>
        <v>2.8999999999999915E-2</v>
      </c>
      <c r="DP124" s="590">
        <f t="shared" si="2081"/>
        <v>3.3293070078380352E-2</v>
      </c>
      <c r="DQ124" s="590">
        <f t="shared" si="2082"/>
        <v>3.3725580426997297E-2</v>
      </c>
      <c r="DR124" s="591">
        <f t="shared" si="2083"/>
        <v>4960.2232138206891</v>
      </c>
      <c r="DS124" s="591">
        <f t="shared" si="2084"/>
        <v>8.3757619703111459</v>
      </c>
      <c r="DT124" s="592">
        <f t="shared" si="2054"/>
        <v>5.7118001368847385E-2</v>
      </c>
      <c r="DU124" s="593" t="str">
        <f>DATI!AI121</f>
        <v>13/20</v>
      </c>
      <c r="DV124" s="592">
        <f>DATI!AJ121/DATI!AK121</f>
        <v>0.96474876201623583</v>
      </c>
      <c r="DW124" s="594">
        <f>DATI!AB121</f>
        <v>149226.08646999998</v>
      </c>
      <c r="DX124" s="564">
        <f t="shared" si="2022"/>
        <v>408.83859306849308</v>
      </c>
      <c r="DY124" s="595">
        <f t="shared" si="2013"/>
        <v>248.85364972133925</v>
      </c>
      <c r="DZ124" s="566">
        <f t="shared" si="2014"/>
        <v>0.68179082115435408</v>
      </c>
      <c r="EA124" s="589">
        <f t="shared" si="2085"/>
        <v>0.55559508074923192</v>
      </c>
      <c r="EB124" s="585">
        <f t="shared" si="2086"/>
        <v>4.6664339670726709E-2</v>
      </c>
      <c r="EC124" s="596">
        <f t="shared" si="2087"/>
        <v>114640.96660883995</v>
      </c>
      <c r="ED124" s="597">
        <f t="shared" si="2023"/>
        <v>314.08484002421903</v>
      </c>
      <c r="EE124" s="598">
        <f t="shared" si="1430"/>
        <v>191.17852396355224</v>
      </c>
      <c r="EF124" s="599">
        <f t="shared" si="1431"/>
        <v>0.52377677798233491</v>
      </c>
      <c r="EG124" s="600">
        <f t="shared" si="2055"/>
        <v>-8.0316129878814133E-2</v>
      </c>
      <c r="EH124" s="600">
        <f t="shared" si="2056"/>
        <v>-7.9931173468283379E-2</v>
      </c>
      <c r="EI124" s="582">
        <f t="shared" si="2024"/>
        <v>0.4268285700370042</v>
      </c>
      <c r="EJ124" s="601">
        <f t="shared" si="2057"/>
        <v>-10011.612753820635</v>
      </c>
      <c r="EK124" s="601">
        <f t="shared" si="2058"/>
        <v>-16.608674613990189</v>
      </c>
      <c r="EL124" s="563">
        <f>DATI!AD121</f>
        <v>95534.129000000001</v>
      </c>
      <c r="EM124" s="564">
        <f t="shared" si="2025"/>
        <v>261.73733972602741</v>
      </c>
      <c r="EN124" s="595">
        <f t="shared" si="1432"/>
        <v>159.31542022566347</v>
      </c>
      <c r="EO124" s="566">
        <f t="shared" si="2026"/>
        <v>0.43648060335798211</v>
      </c>
      <c r="EP124" s="582">
        <f t="shared" si="2088"/>
        <v>-7.30895919494291E-2</v>
      </c>
      <c r="EQ124" s="583">
        <f t="shared" si="2089"/>
        <v>-7.2701610692869872E-2</v>
      </c>
      <c r="ER124" s="582">
        <f t="shared" si="2059"/>
        <v>6.1041386580165807E-2</v>
      </c>
      <c r="ES124" s="564">
        <f t="shared" si="2090"/>
        <v>-7533.1450000000041</v>
      </c>
      <c r="ET124" s="582">
        <f t="shared" si="2027"/>
        <v>0.35569043839217251</v>
      </c>
      <c r="EU124" s="584">
        <f t="shared" si="2091"/>
        <v>-12.490572389833972</v>
      </c>
      <c r="EV124" s="563">
        <f>DATI!AE121</f>
        <v>18415.749399999997</v>
      </c>
      <c r="EW124" s="564">
        <f t="shared" si="2028"/>
        <v>50.454107945205472</v>
      </c>
      <c r="EX124" s="595">
        <f t="shared" si="1433"/>
        <v>30.710625460682323</v>
      </c>
      <c r="EY124" s="566">
        <f t="shared" si="2015"/>
        <v>8.413869989228033E-2</v>
      </c>
      <c r="EZ124" s="582">
        <f t="shared" si="2092"/>
        <v>-5.646827313463338E-2</v>
      </c>
      <c r="FA124" s="583">
        <f t="shared" si="2093"/>
        <v>-5.6073334614347908E-2</v>
      </c>
      <c r="FB124" s="564">
        <f t="shared" si="2094"/>
        <v>-1102.1416000000027</v>
      </c>
      <c r="FC124" s="584">
        <f t="shared" si="2095"/>
        <v>-1.8243442428540675</v>
      </c>
      <c r="FD124" s="564">
        <f>DATI!AG121</f>
        <v>4720.7937911600839</v>
      </c>
      <c r="FE124" s="582">
        <f t="shared" si="2029"/>
        <v>1.7576349213763977E-2</v>
      </c>
      <c r="FF124" s="564">
        <f>DATI!AH121</f>
        <v>13694.956608839917</v>
      </c>
      <c r="FG124" s="582">
        <f t="shared" si="2060"/>
        <v>2.2838097651045299E-2</v>
      </c>
      <c r="FH124" s="563">
        <f>DATI!AF121</f>
        <v>5411.8819999999996</v>
      </c>
      <c r="FI124" s="564">
        <f t="shared" si="2061"/>
        <v>14.827073972602738</v>
      </c>
      <c r="FJ124" s="590">
        <f t="shared" si="2030"/>
        <v>2.0149392696161048E-2</v>
      </c>
      <c r="FK124" s="590">
        <f t="shared" si="2062"/>
        <v>-6.6836451418225779E-2</v>
      </c>
      <c r="FL124" s="602">
        <f>DATI!AL121</f>
        <v>2348.1197089320121</v>
      </c>
      <c r="FM124" s="603" t="str">
        <f>DATI!AM121</f>
        <v>7/7</v>
      </c>
      <c r="FN124" s="604">
        <f>DATI!AN121/DATI!AO121</f>
        <v>1</v>
      </c>
      <c r="FO124" s="567">
        <f t="shared" si="2063"/>
        <v>0.43388228141929414</v>
      </c>
      <c r="FP124" s="605">
        <f t="shared" si="2064"/>
        <v>8.7424644722236163E-3</v>
      </c>
      <c r="FQ124" s="567">
        <f t="shared" si="2065"/>
        <v>3.8368135046920979E-2</v>
      </c>
      <c r="FR124" s="563">
        <f>DATI!AP121</f>
        <v>11896.924999999988</v>
      </c>
      <c r="FS124" s="602">
        <f>DATI!AQ121</f>
        <v>27.259000000000004</v>
      </c>
      <c r="FT124" s="602">
        <f>DATI!AR121</f>
        <v>10437.656999999992</v>
      </c>
      <c r="FU124" s="576">
        <f>DATI!AS121/1000</f>
        <v>106.62310000000001</v>
      </c>
      <c r="FV124" s="577">
        <f>DATI!AT121/1000</f>
        <v>740.17200000000003</v>
      </c>
      <c r="FW124" s="574">
        <f>DATI!AU121/1000</f>
        <v>105.063</v>
      </c>
      <c r="FX124" s="577">
        <f>DATI!AV121/1000</f>
        <v>27308.951800000003</v>
      </c>
      <c r="FY124" s="577">
        <f>DATI!AW121/1000</f>
        <v>49.708469999999998</v>
      </c>
      <c r="FZ124" s="577">
        <f>DATI!AX121/1000</f>
        <v>13531.757</v>
      </c>
      <c r="GA124" s="577">
        <f>DATI!AY121/1000</f>
        <v>3490.895</v>
      </c>
      <c r="GB124" s="577">
        <f>DATI!AZ121/1000</f>
        <v>2670.25</v>
      </c>
      <c r="GC124" s="577">
        <f>DATI!BA121/1000</f>
        <v>230.8108</v>
      </c>
      <c r="GD124" s="577">
        <f>DATI!BB121/1000</f>
        <v>87.781000000000006</v>
      </c>
      <c r="GE124" s="577">
        <f>DATI!BC121/1000</f>
        <v>92.855759999999989</v>
      </c>
      <c r="GF124" s="577">
        <f>DATI!BD121/1000</f>
        <v>10828.857900000001</v>
      </c>
      <c r="GG124" s="577">
        <f>DATI!BE121/1000</f>
        <v>142.6465</v>
      </c>
      <c r="GH124" s="577">
        <f>DATI!BF121/1000</f>
        <v>2778.0603999999998</v>
      </c>
      <c r="GI124" s="574">
        <f>DATI!BG121/1000</f>
        <v>0.20399999999999999</v>
      </c>
      <c r="GJ124" s="577">
        <f>DATI!BH121/1000</f>
        <v>1515.89</v>
      </c>
      <c r="GK124" s="577">
        <f>DATI!BI121/1000</f>
        <v>25.865849999999998</v>
      </c>
      <c r="GL124" s="577">
        <f>DATI!BJ121/1000</f>
        <v>28741.317999999999</v>
      </c>
      <c r="GM124" s="577">
        <f>DATI!BK121/1000</f>
        <v>29517.684000000001</v>
      </c>
      <c r="GN124" s="1073">
        <f>DATI!BL121/1000</f>
        <v>357.72849000000002</v>
      </c>
      <c r="GO124" s="1074"/>
      <c r="GP124" s="578">
        <f>DATI!BN121/1000</f>
        <v>26902.963399999997</v>
      </c>
      <c r="GQ124" s="576"/>
      <c r="GR124" s="577"/>
      <c r="GS124" s="577"/>
      <c r="GT124" s="577"/>
      <c r="GU124" s="577"/>
      <c r="GV124" s="1073"/>
      <c r="GW124" s="1074"/>
      <c r="GX124" s="578"/>
      <c r="GY124" s="579">
        <f t="shared" si="1913"/>
        <v>0.17780770244174141</v>
      </c>
      <c r="GZ124" s="580">
        <f t="shared" si="1914"/>
        <v>1.2343317980035153</v>
      </c>
      <c r="HA124" s="580">
        <f t="shared" si="1915"/>
        <v>0.1752060354804604</v>
      </c>
      <c r="HB124" s="580">
        <f t="shared" si="1916"/>
        <v>45.541181748141426</v>
      </c>
      <c r="HC124" s="580">
        <f t="shared" si="1917"/>
        <v>8.2895252929189173E-2</v>
      </c>
      <c r="HD124" s="580">
        <f t="shared" si="1918"/>
        <v>22.565941359517321</v>
      </c>
      <c r="HE124" s="580">
        <f t="shared" si="1919"/>
        <v>5.8215154072181621</v>
      </c>
      <c r="HF124" s="580">
        <f t="shared" si="1920"/>
        <v>4.4529845544263855</v>
      </c>
      <c r="HG124" s="580">
        <f t="shared" si="1921"/>
        <v>0.38490662948967236</v>
      </c>
      <c r="HH124" s="580">
        <f t="shared" si="1922"/>
        <v>0.14638608264098965</v>
      </c>
      <c r="HI124" s="580">
        <f t="shared" si="1923"/>
        <v>0.15484889619680681</v>
      </c>
      <c r="HJ124" s="580">
        <f t="shared" si="1924"/>
        <v>18.058510240905591</v>
      </c>
      <c r="HK124" s="580">
        <f t="shared" si="1925"/>
        <v>0.23788134490889745</v>
      </c>
      <c r="HL124" s="580">
        <f t="shared" si="1926"/>
        <v>4.6327722319871123</v>
      </c>
      <c r="HM124" s="580">
        <f t="shared" si="1927"/>
        <v>3.4019617979701627E-4</v>
      </c>
      <c r="HN124" s="580">
        <f t="shared" si="1928"/>
        <v>2.5279411127083287</v>
      </c>
      <c r="HO124" s="580">
        <f t="shared" si="1929"/>
        <v>4.3134624300013004E-2</v>
      </c>
      <c r="HP124" s="580">
        <f t="shared" si="1930"/>
        <v>47.9298362055452</v>
      </c>
      <c r="HQ124" s="580">
        <f t="shared" si="1931"/>
        <v>49.224526143409363</v>
      </c>
      <c r="HR124" s="1075">
        <f t="shared" si="1932"/>
        <v>0.59655816520860372</v>
      </c>
      <c r="HS124" s="1076"/>
      <c r="HT124" s="581">
        <f t="shared" si="1933"/>
        <v>44.864143989700722</v>
      </c>
      <c r="HU124" s="607">
        <f t="shared" si="1972"/>
        <v>114616.96660883988</v>
      </c>
      <c r="HV124" s="608"/>
      <c r="HW124" s="609">
        <f t="shared" si="2096"/>
        <v>16117.512000000004</v>
      </c>
      <c r="HX124" s="610">
        <f>DATI!CQ121</f>
        <v>16117.512000000004</v>
      </c>
      <c r="HY124" s="610">
        <f>DATI!CT121</f>
        <v>0</v>
      </c>
      <c r="HZ124" s="611">
        <f t="shared" si="2066"/>
        <v>-0.29667594137786762</v>
      </c>
      <c r="IA124" s="611">
        <f t="shared" si="1738"/>
        <v>6.0008344338085738E-2</v>
      </c>
      <c r="IB124" s="582">
        <f t="shared" si="1739"/>
        <v>0.14062064698505933</v>
      </c>
      <c r="IC124" s="610">
        <f>DATI!CV121</f>
        <v>3468.5430952532888</v>
      </c>
      <c r="ID124" s="612">
        <f t="shared" si="2067"/>
        <v>19586.055095253294</v>
      </c>
      <c r="IE124" s="613">
        <f t="shared" si="1740"/>
        <v>7.2922343000624293E-2</v>
      </c>
      <c r="IF124" s="613">
        <f t="shared" si="1741"/>
        <v>0.17088268582517793</v>
      </c>
      <c r="IG124" s="609"/>
      <c r="IH124" s="590"/>
      <c r="II124" s="610"/>
      <c r="IJ124" s="610"/>
      <c r="IK124" s="615">
        <f>DATI!CS121</f>
        <v>20729.536608839913</v>
      </c>
      <c r="IL124" s="594">
        <f t="shared" si="2068"/>
        <v>20089.344671116007</v>
      </c>
      <c r="IM124" s="594">
        <f t="shared" si="2069"/>
        <v>16102.887712253576</v>
      </c>
      <c r="IN124" s="582">
        <f t="shared" si="1743"/>
        <v>7.479617899777688E-2</v>
      </c>
      <c r="IO124" s="582">
        <f t="shared" si="1744"/>
        <v>0.1752737423219034</v>
      </c>
      <c r="IP124" s="610"/>
      <c r="IQ124" s="590"/>
      <c r="IR124" s="610"/>
      <c r="IS124" s="594">
        <f t="shared" si="2097"/>
        <v>78410.109937723872</v>
      </c>
      <c r="IT124" s="615">
        <f>DATI!CR121</f>
        <v>77769.917999999961</v>
      </c>
      <c r="IU124" s="617">
        <f>DATI!CU121</f>
        <v>640.19193772390474</v>
      </c>
      <c r="IV124" s="582">
        <f t="shared" si="2070"/>
        <v>-4.1606117537477477E-2</v>
      </c>
      <c r="IW124" s="590">
        <f t="shared" si="1747"/>
        <v>0.29193469046153597</v>
      </c>
      <c r="IX124" s="582">
        <f t="shared" si="1748"/>
        <v>0.68410561069303732</v>
      </c>
      <c r="IY124" s="615">
        <f>DATI!CW121</f>
        <v>517.9138636091426</v>
      </c>
      <c r="IZ124" s="618">
        <f t="shared" si="2071"/>
        <v>78928.023801333009</v>
      </c>
      <c r="JA124" s="619">
        <f t="shared" si="1749"/>
        <v>0.29386297526535216</v>
      </c>
      <c r="JB124" s="619">
        <f t="shared" si="1750"/>
        <v>0.68862425988549636</v>
      </c>
      <c r="JC124" s="620"/>
      <c r="JD124" s="590"/>
      <c r="JE124" s="610"/>
      <c r="JF124" s="610"/>
      <c r="JG124" s="586">
        <f t="shared" si="1753"/>
        <v>150094.55327903948</v>
      </c>
      <c r="JH124" s="566">
        <f t="shared" si="1438"/>
        <v>250.30192957778897</v>
      </c>
      <c r="JI124" s="589">
        <f t="shared" si="1754"/>
        <v>0.55882853609414118</v>
      </c>
      <c r="JJ124" s="603" t="str">
        <f>DATI!CN121</f>
        <v>5/10</v>
      </c>
      <c r="JK124" s="604">
        <f>DATI!CO121/DATI!CP121</f>
        <v>0.44518976235648777</v>
      </c>
      <c r="JL124" s="621">
        <f t="shared" si="1833"/>
        <v>3.3837839503775773E-2</v>
      </c>
      <c r="JM124" s="622">
        <f t="shared" si="2072"/>
        <v>5.3281450632812234E-2</v>
      </c>
      <c r="JN124" s="623">
        <f t="shared" si="1756"/>
        <v>228504.66321676335</v>
      </c>
      <c r="JO124" s="594">
        <f t="shared" si="1757"/>
        <v>229022.57708037249</v>
      </c>
      <c r="JP124" s="589">
        <f t="shared" si="1758"/>
        <v>0.85076322655567715</v>
      </c>
      <c r="JQ124" s="590">
        <f t="shared" si="2073"/>
        <v>2.1218494406312627E-2</v>
      </c>
      <c r="JR124" s="624">
        <f t="shared" si="1760"/>
        <v>0.85269151135949339</v>
      </c>
      <c r="JS124" s="585">
        <f t="shared" si="2074"/>
        <v>2.1542906125952999E-2</v>
      </c>
      <c r="JT124" s="576">
        <f>DATI!BW121</f>
        <v>26665.855508820354</v>
      </c>
      <c r="JU124" s="577">
        <f>DATI!BX121</f>
        <v>26234.552565237987</v>
      </c>
      <c r="JV124" s="577">
        <f>DATI!BY121</f>
        <v>10166.874008847977</v>
      </c>
      <c r="JW124" s="577">
        <f>DATI!BZ121</f>
        <v>28741.317999999999</v>
      </c>
      <c r="JX124" s="577">
        <f>DATI!CA121</f>
        <v>29517.684000000001</v>
      </c>
      <c r="JY124" s="577">
        <f>DATI!CB121</f>
        <v>12855.168988688885</v>
      </c>
      <c r="JZ124" s="577">
        <f>DATI!CC121</f>
        <v>3516.5861859165507</v>
      </c>
      <c r="KA124" s="577">
        <f>DATI!CD121</f>
        <v>19.693290914944374</v>
      </c>
      <c r="KB124" s="577">
        <f>DATI!CE121</f>
        <v>2500.2542937658786</v>
      </c>
      <c r="KC124" s="577">
        <f>DATI!CF121</f>
        <v>0</v>
      </c>
      <c r="KD124" s="577">
        <f>DATI!CG121</f>
        <v>500.49671999999998</v>
      </c>
      <c r="KE124" s="577">
        <f>DATI!CH121</f>
        <v>104.49064003367425</v>
      </c>
      <c r="KF124" s="577">
        <f>DATI!CI121</f>
        <v>86.025381674289704</v>
      </c>
      <c r="KG124" s="577">
        <f>DATI!CJ121</f>
        <v>226.19458840236661</v>
      </c>
      <c r="KH124" s="577">
        <f>DATI!CK121</f>
        <v>1396.0674643317238</v>
      </c>
      <c r="KI124" s="577">
        <f>DATI!CL121</f>
        <v>994.8748623127758</v>
      </c>
      <c r="KJ124" s="625">
        <f t="shared" si="1439"/>
        <v>44.468736152548558</v>
      </c>
      <c r="KK124" s="626">
        <f t="shared" si="2036"/>
        <v>-3.6155230947302476E-2</v>
      </c>
      <c r="KL124" s="627">
        <f t="shared" si="1440"/>
        <v>43.749483144009695</v>
      </c>
      <c r="KM124" s="626">
        <f t="shared" si="2037"/>
        <v>4.3581173821803855E-2</v>
      </c>
      <c r="KN124" s="627">
        <f t="shared" si="1441"/>
        <v>16.954567148468914</v>
      </c>
      <c r="KO124" s="626">
        <f t="shared" si="2038"/>
        <v>6.9906470981143901E-2</v>
      </c>
      <c r="KP124" s="627">
        <f t="shared" si="1442"/>
        <v>47.9298362055452</v>
      </c>
      <c r="KQ124" s="626">
        <f t="shared" si="2039"/>
        <v>0.15893708256219635</v>
      </c>
      <c r="KR124" s="627">
        <f t="shared" si="1443"/>
        <v>49.224526143409363</v>
      </c>
      <c r="KS124" s="626">
        <f t="shared" si="2040"/>
        <v>-4.5695473265516075E-2</v>
      </c>
      <c r="KT124" s="627">
        <f t="shared" si="1444"/>
        <v>21.437644022534471</v>
      </c>
      <c r="KU124" s="626">
        <f t="shared" si="2041"/>
        <v>2.9658134109484282E-2</v>
      </c>
      <c r="KV124" s="627">
        <f t="shared" si="1445"/>
        <v>5.8643587567439734</v>
      </c>
      <c r="KW124" s="626">
        <f t="shared" si="2042"/>
        <v>1.2710024336176982E-3</v>
      </c>
      <c r="KX124" s="627">
        <f t="shared" si="1446"/>
        <v>3.2841089886741975E-2</v>
      </c>
      <c r="KY124" s="626">
        <f t="shared" si="2043"/>
        <v>-0.62364882866647264</v>
      </c>
      <c r="KZ124" s="627">
        <f t="shared" si="1447"/>
        <v>4.1694948983345039</v>
      </c>
      <c r="LA124" s="626">
        <f t="shared" si="2044"/>
        <v>4.0656570411566964E-2</v>
      </c>
      <c r="LB124" s="628" t="s">
        <v>177</v>
      </c>
      <c r="LC124" s="629" t="s">
        <v>177</v>
      </c>
      <c r="LD124" s="627">
        <f t="shared" si="1448"/>
        <v>0.83464251051439664</v>
      </c>
      <c r="LE124" s="626">
        <f t="shared" si="2045"/>
        <v>0.12337468080892454</v>
      </c>
      <c r="LF124" s="627">
        <f t="shared" si="1449"/>
        <v>0.17425155178431936</v>
      </c>
      <c r="LG124" s="626">
        <f t="shared" si="2046"/>
        <v>-0.15677797323661391</v>
      </c>
      <c r="LH124" s="627">
        <f t="shared" si="1450"/>
        <v>0.1434583637802628</v>
      </c>
      <c r="LI124" s="626">
        <f t="shared" si="2047"/>
        <v>0.1149901970104861</v>
      </c>
      <c r="LJ124" s="627">
        <f t="shared" si="1451"/>
        <v>0.37720850424139024</v>
      </c>
      <c r="LK124" s="626">
        <f t="shared" si="2048"/>
        <v>4.3119483825580097E-2</v>
      </c>
      <c r="LL124" s="627">
        <f t="shared" si="1452"/>
        <v>2.3281216573752928</v>
      </c>
      <c r="LM124" s="626">
        <f t="shared" si="2049"/>
        <v>8.5237141636584426E-2</v>
      </c>
      <c r="LN124" s="627">
        <f t="shared" si="1453"/>
        <v>1.6590815075239651</v>
      </c>
      <c r="LO124" s="630">
        <f t="shared" si="2050"/>
        <v>6.3661270968726522E-2</v>
      </c>
      <c r="LP124" s="631">
        <f t="shared" si="1778"/>
        <v>9.9281690588654867E-2</v>
      </c>
      <c r="LQ124" s="632">
        <f t="shared" si="1779"/>
        <v>9.7675873539936633E-2</v>
      </c>
      <c r="LR124" s="632">
        <f t="shared" si="1780"/>
        <v>3.7853067915499826E-2</v>
      </c>
      <c r="LS124" s="632">
        <f t="shared" si="1781"/>
        <v>0.10700900407422816</v>
      </c>
      <c r="LT124" s="632">
        <f t="shared" si="1782"/>
        <v>0.10989955183745503</v>
      </c>
      <c r="LU124" s="632">
        <f t="shared" si="1783"/>
        <v>4.7862065013354653E-2</v>
      </c>
      <c r="LV124" s="632">
        <f t="shared" si="1784"/>
        <v>1.3092871575900543E-2</v>
      </c>
      <c r="LW124" s="632">
        <f t="shared" si="1785"/>
        <v>7.3321600900565619E-5</v>
      </c>
      <c r="LX124" s="633">
        <f t="shared" si="1786"/>
        <v>9.3088884061684075E-3</v>
      </c>
      <c r="LY124" s="634" t="s">
        <v>177</v>
      </c>
      <c r="LZ124" s="633">
        <f t="shared" si="1787"/>
        <v>1.8634377014170968E-3</v>
      </c>
      <c r="MA124" s="633">
        <f t="shared" si="1788"/>
        <v>3.890371111402113E-4</v>
      </c>
      <c r="MB124" s="633">
        <f t="shared" si="1789"/>
        <v>3.2028769237621945E-4</v>
      </c>
      <c r="MC124" s="633">
        <f t="shared" si="1790"/>
        <v>8.4216240994644748E-4</v>
      </c>
      <c r="MD124" s="633">
        <f t="shared" si="1791"/>
        <v>5.197805785335621E-3</v>
      </c>
      <c r="ME124" s="633">
        <f t="shared" si="1792"/>
        <v>3.7040948572565464E-3</v>
      </c>
      <c r="MF124" s="631">
        <f t="shared" si="1793"/>
        <v>0.17869432978918995</v>
      </c>
      <c r="MG124" s="632">
        <f t="shared" si="1794"/>
        <v>0.17580406473041235</v>
      </c>
      <c r="MH124" s="632">
        <f t="shared" si="1795"/>
        <v>6.8130675067270483E-2</v>
      </c>
      <c r="MI124" s="632">
        <f t="shared" si="1796"/>
        <v>0.19260250456127909</v>
      </c>
      <c r="MJ124" s="632">
        <f t="shared" si="1797"/>
        <v>0.19780512039317039</v>
      </c>
      <c r="MK124" s="632">
        <f t="shared" si="1798"/>
        <v>8.6145588166136447E-2</v>
      </c>
      <c r="ML124" s="632">
        <f t="shared" si="1799"/>
        <v>2.3565492261458695E-2</v>
      </c>
      <c r="MM124" s="632">
        <f t="shared" si="1800"/>
        <v>1.3196949260545985E-4</v>
      </c>
      <c r="MN124" s="633">
        <f t="shared" si="1801"/>
        <v>1.6754807104510668E-2</v>
      </c>
      <c r="MO124" s="634" t="s">
        <v>177</v>
      </c>
      <c r="MP124" s="633">
        <f t="shared" si="1802"/>
        <v>3.3539492446625178E-3</v>
      </c>
      <c r="MQ124" s="633">
        <f t="shared" si="1803"/>
        <v>7.0021698287102624E-4</v>
      </c>
      <c r="MR124" s="633">
        <f t="shared" si="1804"/>
        <v>5.7647683263196763E-4</v>
      </c>
      <c r="MS124" s="633">
        <f t="shared" si="1805"/>
        <v>1.5157844968871456E-3</v>
      </c>
      <c r="MT124" s="633">
        <f t="shared" si="1806"/>
        <v>9.3553848214895426E-3</v>
      </c>
      <c r="MU124" s="633">
        <f t="shared" si="1807"/>
        <v>6.6668964243914745E-3</v>
      </c>
      <c r="MV124" s="1077"/>
      <c r="MW124" s="566"/>
      <c r="MX124" s="624"/>
      <c r="MY124" s="1471"/>
      <c r="MZ124" s="583"/>
      <c r="NA124" s="1472"/>
      <c r="NB124" s="1078"/>
      <c r="NC124" s="615"/>
      <c r="ND124" s="589"/>
      <c r="NE124" s="638"/>
    </row>
    <row r="125" spans="1:369" ht="8.25" customHeight="1" outlineLevel="1" x14ac:dyDescent="0.2">
      <c r="A125" s="800" t="s">
        <v>181</v>
      </c>
      <c r="B125" s="801">
        <f>DATI!D122</f>
        <v>115</v>
      </c>
      <c r="C125" s="1519">
        <f>DATI!F122/DATI!E122</f>
        <v>1</v>
      </c>
      <c r="D125" s="802">
        <f>DATI!G122</f>
        <v>360444</v>
      </c>
      <c r="E125" s="803">
        <f t="shared" si="2019"/>
        <v>3.6014331634518337E-2</v>
      </c>
      <c r="F125" s="1033">
        <f t="shared" si="1863"/>
        <v>-3.2244683498797045E-3</v>
      </c>
      <c r="G125" s="805"/>
      <c r="H125" s="806"/>
      <c r="I125" s="813"/>
      <c r="J125" s="808"/>
      <c r="K125" s="808"/>
      <c r="L125" s="808"/>
      <c r="M125" s="806"/>
      <c r="N125" s="806"/>
      <c r="O125" s="806"/>
      <c r="P125" s="806"/>
      <c r="Q125" s="806"/>
      <c r="R125" s="806"/>
      <c r="S125" s="806"/>
      <c r="T125" s="806"/>
      <c r="U125" s="806"/>
      <c r="V125" s="806"/>
      <c r="W125" s="811"/>
      <c r="X125" s="1092"/>
      <c r="Y125" s="806"/>
      <c r="Z125" s="806"/>
      <c r="AA125" s="806"/>
      <c r="AB125" s="806"/>
      <c r="AC125" s="806"/>
      <c r="AD125" s="813"/>
      <c r="AE125" s="808"/>
      <c r="AF125" s="808"/>
      <c r="AG125" s="811"/>
      <c r="AH125" s="815"/>
      <c r="AI125" s="806"/>
      <c r="AJ125" s="813"/>
      <c r="AK125" s="808"/>
      <c r="AL125" s="808"/>
      <c r="AM125" s="808"/>
      <c r="AN125" s="818"/>
      <c r="AO125" s="819"/>
      <c r="AP125" s="819"/>
      <c r="AQ125" s="819"/>
      <c r="AR125" s="819"/>
      <c r="AS125" s="819"/>
      <c r="AT125" s="819"/>
      <c r="AU125" s="1093"/>
      <c r="AV125" s="1093"/>
      <c r="AW125" s="819"/>
      <c r="AX125" s="1093"/>
      <c r="AY125" s="1093"/>
      <c r="AZ125" s="1093"/>
      <c r="BA125" s="1093"/>
      <c r="BB125" s="818"/>
      <c r="BC125" s="819"/>
      <c r="BD125" s="1051"/>
      <c r="BE125" s="819"/>
      <c r="BF125" s="819"/>
      <c r="BG125" s="819"/>
      <c r="BH125" s="819"/>
      <c r="BI125" s="819"/>
      <c r="BJ125" s="819"/>
      <c r="BK125" s="819"/>
      <c r="BL125" s="819"/>
      <c r="BM125" s="819"/>
      <c r="BN125" s="819"/>
      <c r="BO125" s="819"/>
      <c r="BP125" s="819"/>
      <c r="BQ125" s="819"/>
      <c r="BR125" s="819"/>
      <c r="BS125" s="819"/>
      <c r="BT125" s="1094"/>
      <c r="BU125" s="1095"/>
      <c r="BV125" s="820"/>
      <c r="BW125" s="818"/>
      <c r="BX125" s="819"/>
      <c r="BY125" s="819"/>
      <c r="BZ125" s="819"/>
      <c r="CA125" s="819"/>
      <c r="CB125" s="1094"/>
      <c r="CC125" s="1095"/>
      <c r="CD125" s="820"/>
      <c r="CE125" s="816"/>
      <c r="CF125" s="817"/>
      <c r="CG125" s="817"/>
      <c r="CH125" s="817"/>
      <c r="CI125" s="817"/>
      <c r="CJ125" s="817"/>
      <c r="CK125" s="817"/>
      <c r="CL125" s="817"/>
      <c r="CM125" s="817"/>
      <c r="CN125" s="817"/>
      <c r="CO125" s="817"/>
      <c r="CP125" s="817"/>
      <c r="CQ125" s="817"/>
      <c r="CR125" s="817"/>
      <c r="CS125" s="817"/>
      <c r="CT125" s="817"/>
      <c r="CU125" s="817"/>
      <c r="CV125" s="817"/>
      <c r="CW125" s="1096"/>
      <c r="CX125" s="1097"/>
      <c r="CY125" s="821"/>
      <c r="CZ125" s="805">
        <f>DATI!AA122</f>
        <v>164342.81599999999</v>
      </c>
      <c r="DA125" s="806">
        <f t="shared" si="2020"/>
        <v>450.2542904109589</v>
      </c>
      <c r="DB125" s="813">
        <f t="shared" si="1425"/>
        <v>455.9454894518982</v>
      </c>
      <c r="DC125" s="808">
        <f t="shared" si="2021"/>
        <v>1.2491657245257486</v>
      </c>
      <c r="DD125" s="822">
        <f t="shared" si="2075"/>
        <v>-7.6619574630844888E-3</v>
      </c>
      <c r="DE125" s="823">
        <f t="shared" si="2051"/>
        <v>-4.4518439430978642E-3</v>
      </c>
      <c r="DF125" s="806">
        <f t="shared" si="2076"/>
        <v>-1268.9100000000035</v>
      </c>
      <c r="DG125" s="824">
        <f t="shared" si="2077"/>
        <v>-2.0388749185561323</v>
      </c>
      <c r="DH125" s="825">
        <f t="shared" si="2052"/>
        <v>3.5949945743635636E-2</v>
      </c>
      <c r="DI125" s="826">
        <f>DATI!AB122+DATI!AG122</f>
        <v>108946.08886794779</v>
      </c>
      <c r="DJ125" s="806">
        <f t="shared" si="2053"/>
        <v>298.48243525465148</v>
      </c>
      <c r="DK125" s="827">
        <f t="shared" si="1426"/>
        <v>302.25524316661614</v>
      </c>
      <c r="DL125" s="828">
        <f t="shared" si="1427"/>
        <v>0.82809655662086612</v>
      </c>
      <c r="DM125" s="829">
        <f t="shared" si="2078"/>
        <v>0.66291969140864548</v>
      </c>
      <c r="DN125" s="830">
        <f t="shared" si="2079"/>
        <v>4.3611518408294726E-2</v>
      </c>
      <c r="DO125" s="830">
        <f t="shared" si="2080"/>
        <v>2.8000000000000025E-2</v>
      </c>
      <c r="DP125" s="830">
        <f t="shared" si="2081"/>
        <v>3.561541134626537E-2</v>
      </c>
      <c r="DQ125" s="830">
        <f t="shared" si="2082"/>
        <v>3.896552279112156E-2</v>
      </c>
      <c r="DR125" s="831">
        <f t="shared" si="2083"/>
        <v>3746.7188370194926</v>
      </c>
      <c r="DS125" s="831">
        <f t="shared" si="2084"/>
        <v>11.335827135731222</v>
      </c>
      <c r="DT125" s="832">
        <f t="shared" si="2054"/>
        <v>4.0421623631044019E-2</v>
      </c>
      <c r="DU125" s="833" t="str">
        <f>DATI!AI122</f>
        <v>19/19</v>
      </c>
      <c r="DV125" s="832">
        <f>DATI!AJ122/DATI!AK122</f>
        <v>1</v>
      </c>
      <c r="DW125" s="834">
        <f>DATI!AB122</f>
        <v>107923.63400000001</v>
      </c>
      <c r="DX125" s="806">
        <f t="shared" si="2022"/>
        <v>295.68118904109593</v>
      </c>
      <c r="DY125" s="835">
        <f t="shared" si="2013"/>
        <v>299.41858929542451</v>
      </c>
      <c r="DZ125" s="808">
        <f t="shared" si="2014"/>
        <v>0.82032490217924547</v>
      </c>
      <c r="EA125" s="829">
        <f t="shared" si="2085"/>
        <v>0.65669821551554775</v>
      </c>
      <c r="EB125" s="825">
        <f t="shared" si="2086"/>
        <v>4.0338933303615584E-2</v>
      </c>
      <c r="EC125" s="836">
        <f t="shared" si="2087"/>
        <v>55396.727132052198</v>
      </c>
      <c r="ED125" s="837">
        <f t="shared" si="2023"/>
        <v>151.7718551563074</v>
      </c>
      <c r="EE125" s="838">
        <f t="shared" si="1430"/>
        <v>153.69024628528203</v>
      </c>
      <c r="EF125" s="839">
        <f t="shared" si="1431"/>
        <v>0.42106916790488225</v>
      </c>
      <c r="EG125" s="840">
        <f t="shared" si="2055"/>
        <v>-8.3023228552570674E-2</v>
      </c>
      <c r="EH125" s="840">
        <f t="shared" si="2056"/>
        <v>-8.0056901146627765E-2</v>
      </c>
      <c r="EI125" s="822">
        <f t="shared" si="2024"/>
        <v>0.33708030859135457</v>
      </c>
      <c r="EJ125" s="841">
        <f t="shared" si="2057"/>
        <v>-5015.6288370194961</v>
      </c>
      <c r="EK125" s="841">
        <f t="shared" si="2058"/>
        <v>-13.374702054287383</v>
      </c>
      <c r="EL125" s="805">
        <f>DATI!AD122</f>
        <v>41596.258000000002</v>
      </c>
      <c r="EM125" s="806">
        <f t="shared" si="2025"/>
        <v>113.96235068493151</v>
      </c>
      <c r="EN125" s="835">
        <f t="shared" si="1432"/>
        <v>115.40283095293583</v>
      </c>
      <c r="EO125" s="808">
        <f t="shared" si="2026"/>
        <v>0.31617213959708446</v>
      </c>
      <c r="EP125" s="822">
        <f t="shared" si="2088"/>
        <v>-7.5037341500005919E-2</v>
      </c>
      <c r="EQ125" s="823">
        <f t="shared" si="2089"/>
        <v>-7.2045180554585794E-2</v>
      </c>
      <c r="ER125" s="822">
        <f t="shared" si="2059"/>
        <v>2.6577865852174302E-2</v>
      </c>
      <c r="ES125" s="806">
        <f t="shared" si="2090"/>
        <v>-3374.4850000000006</v>
      </c>
      <c r="ET125" s="822">
        <f t="shared" si="2027"/>
        <v>0.25310664020750384</v>
      </c>
      <c r="EU125" s="824">
        <f t="shared" si="2091"/>
        <v>-8.9597226268877392</v>
      </c>
      <c r="EV125" s="805">
        <f>DATI!AE122</f>
        <v>10471.004999999999</v>
      </c>
      <c r="EW125" s="806">
        <f t="shared" si="2028"/>
        <v>28.687684931506848</v>
      </c>
      <c r="EX125" s="835">
        <f t="shared" si="1433"/>
        <v>29.050296301228485</v>
      </c>
      <c r="EY125" s="808">
        <f t="shared" si="2015"/>
        <v>7.9589852880078041E-2</v>
      </c>
      <c r="EZ125" s="822">
        <f t="shared" si="2092"/>
        <v>-3.3511948780865108E-2</v>
      </c>
      <c r="FA125" s="823">
        <f t="shared" si="2093"/>
        <v>-3.0385457376592796E-2</v>
      </c>
      <c r="FB125" s="806">
        <f t="shared" si="2094"/>
        <v>-363.07099999999991</v>
      </c>
      <c r="FC125" s="824">
        <f t="shared" si="2095"/>
        <v>-0.9103685033952793</v>
      </c>
      <c r="FD125" s="806">
        <f>DATI!AG122</f>
        <v>1022.4548679477945</v>
      </c>
      <c r="FE125" s="822">
        <f t="shared" si="2029"/>
        <v>6.2214758930977214E-3</v>
      </c>
      <c r="FF125" s="806">
        <f>DATI!AH122</f>
        <v>9448.5501320522053</v>
      </c>
      <c r="FG125" s="822">
        <f t="shared" si="2060"/>
        <v>2.6213642430036859E-2</v>
      </c>
      <c r="FH125" s="805">
        <f>DATI!AF122</f>
        <v>4351.9189999999999</v>
      </c>
      <c r="FI125" s="806">
        <f t="shared" si="2061"/>
        <v>11.923065753424657</v>
      </c>
      <c r="FJ125" s="830">
        <f t="shared" si="2030"/>
        <v>2.648073767946145E-2</v>
      </c>
      <c r="FK125" s="830">
        <f t="shared" si="2062"/>
        <v>-0.17374012959914645</v>
      </c>
      <c r="FL125" s="842">
        <f>DATI!AL122</f>
        <v>1940.7678500753939</v>
      </c>
      <c r="FM125" s="843" t="str">
        <f>DATI!AM122</f>
        <v>10/10</v>
      </c>
      <c r="FN125" s="844">
        <f>DATI!AN122/DATI!AO122</f>
        <v>1</v>
      </c>
      <c r="FO125" s="809">
        <f t="shared" si="2063"/>
        <v>0.44595679516907227</v>
      </c>
      <c r="FP125" s="845">
        <f t="shared" si="2064"/>
        <v>1.1809264909245524E-2</v>
      </c>
      <c r="FQ125" s="809">
        <f t="shared" si="2065"/>
        <v>-7.9626454312798467E-2</v>
      </c>
      <c r="FR125" s="805">
        <f>DATI!AP122</f>
        <v>6597.6869999999963</v>
      </c>
      <c r="FS125" s="842">
        <f>DATI!AQ122</f>
        <v>39.008999999999993</v>
      </c>
      <c r="FT125" s="842">
        <f>DATI!AR122</f>
        <v>5374.3390000000018</v>
      </c>
      <c r="FU125" s="818">
        <f>DATI!AS122/1000</f>
        <v>29.38</v>
      </c>
      <c r="FV125" s="819">
        <f>DATI!AT122/1000</f>
        <v>7.1660000000000004</v>
      </c>
      <c r="FW125" s="1051">
        <f>DATI!AU122/1000</f>
        <v>0.56100000000000005</v>
      </c>
      <c r="FX125" s="819">
        <f>DATI!AV122/1000</f>
        <v>20936.698</v>
      </c>
      <c r="FY125" s="819">
        <f>DATI!AW122/1000</f>
        <v>39.82</v>
      </c>
      <c r="FZ125" s="819">
        <f>DATI!AX122/1000</f>
        <v>5811.8440000000001</v>
      </c>
      <c r="GA125" s="819">
        <f>DATI!AY122/1000</f>
        <v>2051.04</v>
      </c>
      <c r="GB125" s="819">
        <f>DATI!AZ122/1000</f>
        <v>17474.483</v>
      </c>
      <c r="GC125" s="819">
        <f>DATI!BA122/1000</f>
        <v>121.027</v>
      </c>
      <c r="GD125" s="819">
        <f>DATI!BB122/1000</f>
        <v>53.749000000000002</v>
      </c>
      <c r="GE125" s="819">
        <f>DATI!BC122/1000</f>
        <v>39.326000000000001</v>
      </c>
      <c r="GF125" s="819">
        <f>DATI!BD122/1000</f>
        <v>8272.0939999999991</v>
      </c>
      <c r="GG125" s="819">
        <f>DATI!BE122/1000</f>
        <v>140.71199999999999</v>
      </c>
      <c r="GH125" s="819">
        <f>DATI!BF122/1000</f>
        <v>1844.4870000000001</v>
      </c>
      <c r="GI125" s="1051">
        <f>DATI!BG122/1000</f>
        <v>0.34100000000000003</v>
      </c>
      <c r="GJ125" s="819">
        <f>DATI!BH122/1000</f>
        <v>652.66499999999996</v>
      </c>
      <c r="GK125" s="819">
        <f>DATI!BI122/1000</f>
        <v>22.651</v>
      </c>
      <c r="GL125" s="819">
        <f>DATI!BJ122/1000</f>
        <v>23974.726999999999</v>
      </c>
      <c r="GM125" s="819">
        <f>DATI!BK122/1000</f>
        <v>25811.123</v>
      </c>
      <c r="GN125" s="1094">
        <f>DATI!BL122/1000</f>
        <v>177.82</v>
      </c>
      <c r="GO125" s="1095"/>
      <c r="GP125" s="820">
        <f>DATI!BN122/1000</f>
        <v>461.92</v>
      </c>
      <c r="GQ125" s="818"/>
      <c r="GR125" s="819"/>
      <c r="GS125" s="819"/>
      <c r="GT125" s="819"/>
      <c r="GU125" s="819"/>
      <c r="GV125" s="1094"/>
      <c r="GW125" s="1095"/>
      <c r="GX125" s="820"/>
      <c r="GY125" s="816">
        <f t="shared" si="1913"/>
        <v>8.1510581394058437E-2</v>
      </c>
      <c r="GZ125" s="817">
        <f t="shared" si="1914"/>
        <v>1.988103561163454E-2</v>
      </c>
      <c r="HA125" s="817">
        <f t="shared" si="1915"/>
        <v>1.5564137563671473E-3</v>
      </c>
      <c r="HB125" s="817">
        <f t="shared" si="1916"/>
        <v>58.085855223002739</v>
      </c>
      <c r="HC125" s="817">
        <f t="shared" si="1917"/>
        <v>0.11047485878527594</v>
      </c>
      <c r="HD125" s="817">
        <f t="shared" si="1918"/>
        <v>16.124124690659297</v>
      </c>
      <c r="HE125" s="817">
        <f t="shared" si="1919"/>
        <v>5.6903152778240171</v>
      </c>
      <c r="HF125" s="817">
        <f t="shared" si="1920"/>
        <v>48.480438015336638</v>
      </c>
      <c r="HG125" s="817">
        <f t="shared" si="1921"/>
        <v>0.33577199232058241</v>
      </c>
      <c r="HH125" s="817">
        <f t="shared" si="1922"/>
        <v>0.14911886451154688</v>
      </c>
      <c r="HI125" s="817">
        <f t="shared" si="1923"/>
        <v>0.10910432688572982</v>
      </c>
      <c r="HJ125" s="817">
        <f t="shared" si="1924"/>
        <v>22.949734216688306</v>
      </c>
      <c r="HK125" s="817">
        <f t="shared" si="1925"/>
        <v>0.39038519159703033</v>
      </c>
      <c r="HL125" s="817">
        <f t="shared" si="1926"/>
        <v>5.1172637080933514</v>
      </c>
      <c r="HM125" s="817">
        <f t="shared" si="1927"/>
        <v>9.460554205368934E-4</v>
      </c>
      <c r="HN125" s="817">
        <f t="shared" si="1928"/>
        <v>1.8107251057029663</v>
      </c>
      <c r="HO125" s="817">
        <f t="shared" si="1929"/>
        <v>6.2841939385868545E-2</v>
      </c>
      <c r="HP125" s="817">
        <f t="shared" si="1930"/>
        <v>66.514429425930246</v>
      </c>
      <c r="HQ125" s="817">
        <f t="shared" si="1931"/>
        <v>71.609245819045398</v>
      </c>
      <c r="HR125" s="1096">
        <f t="shared" si="1932"/>
        <v>0.49333599671516243</v>
      </c>
      <c r="HS125" s="1097"/>
      <c r="HT125" s="821">
        <f t="shared" si="1933"/>
        <v>1.2815305567577766</v>
      </c>
      <c r="HU125" s="846">
        <f t="shared" si="1972"/>
        <v>55396.72713205219</v>
      </c>
      <c r="HV125" s="847"/>
      <c r="HW125" s="848">
        <f t="shared" si="2096"/>
        <v>0</v>
      </c>
      <c r="HX125" s="849">
        <f>DATI!CQ122</f>
        <v>0</v>
      </c>
      <c r="HY125" s="849">
        <f>DATI!CT122</f>
        <v>0</v>
      </c>
      <c r="HZ125" s="850">
        <f t="shared" si="2066"/>
        <v>0</v>
      </c>
      <c r="IA125" s="850">
        <f t="shared" si="1738"/>
        <v>0</v>
      </c>
      <c r="IB125" s="822">
        <f t="shared" si="1739"/>
        <v>0</v>
      </c>
      <c r="IC125" s="849">
        <f>DATI!CV122</f>
        <v>165.7721458733082</v>
      </c>
      <c r="ID125" s="851">
        <f t="shared" si="2067"/>
        <v>165.7721458733082</v>
      </c>
      <c r="IE125" s="852">
        <f t="shared" si="1740"/>
        <v>1.008697245843154E-3</v>
      </c>
      <c r="IF125" s="852">
        <f t="shared" si="1741"/>
        <v>2.9924537866316205E-3</v>
      </c>
      <c r="IG125" s="848"/>
      <c r="IH125" s="830"/>
      <c r="II125" s="849"/>
      <c r="IJ125" s="849"/>
      <c r="IK125" s="854">
        <f>DATI!CS122</f>
        <v>32099.404132052201</v>
      </c>
      <c r="IL125" s="834">
        <f t="shared" si="2068"/>
        <v>14554.719132052196</v>
      </c>
      <c r="IM125" s="834">
        <f t="shared" si="2069"/>
        <v>13860.446956409944</v>
      </c>
      <c r="IN125" s="822">
        <f t="shared" si="1743"/>
        <v>8.8563160144780509E-2</v>
      </c>
      <c r="IO125" s="822">
        <f t="shared" si="1744"/>
        <v>0.26273608362019873</v>
      </c>
      <c r="IP125" s="849"/>
      <c r="IQ125" s="830"/>
      <c r="IR125" s="849"/>
      <c r="IS125" s="834">
        <f t="shared" si="2097"/>
        <v>40842.007999999994</v>
      </c>
      <c r="IT125" s="854">
        <f>DATI!CR122</f>
        <v>23297.322999999989</v>
      </c>
      <c r="IU125" s="855">
        <f>DATI!CU122</f>
        <v>17544.685000000005</v>
      </c>
      <c r="IV125" s="822">
        <f t="shared" si="2070"/>
        <v>-7.44426312157251E-2</v>
      </c>
      <c r="IW125" s="830">
        <f t="shared" si="1747"/>
        <v>0.24851714844657399</v>
      </c>
      <c r="IX125" s="822">
        <f t="shared" si="1748"/>
        <v>0.73726391637980127</v>
      </c>
      <c r="IY125" s="854">
        <f>DATI!CW122</f>
        <v>528.50002976894382</v>
      </c>
      <c r="IZ125" s="856">
        <f t="shared" si="2071"/>
        <v>41370.508029768935</v>
      </c>
      <c r="JA125" s="857">
        <f t="shared" si="1749"/>
        <v>0.25173298740219308</v>
      </c>
      <c r="JB125" s="857">
        <f t="shared" si="1750"/>
        <v>0.74680419171969858</v>
      </c>
      <c r="JC125" s="858"/>
      <c r="JD125" s="830"/>
      <c r="JE125" s="849"/>
      <c r="JF125" s="849"/>
      <c r="JG125" s="826">
        <f t="shared" si="1753"/>
        <v>105864.97801262511</v>
      </c>
      <c r="JH125" s="808">
        <f t="shared" si="1438"/>
        <v>293.70714455678308</v>
      </c>
      <c r="JI125" s="829">
        <f t="shared" si="1754"/>
        <v>0.64417161996679628</v>
      </c>
      <c r="JJ125" s="843" t="str">
        <f>DATI!CN122</f>
        <v>10/16</v>
      </c>
      <c r="JK125" s="844">
        <f>DATI!CO122/DATI!CP122</f>
        <v>0.89186987677975937</v>
      </c>
      <c r="JL125" s="859">
        <f t="shared" si="1833"/>
        <v>2.3926358867817216E-2</v>
      </c>
      <c r="JM125" s="860">
        <f t="shared" si="2072"/>
        <v>3.1832213395896924E-2</v>
      </c>
      <c r="JN125" s="861">
        <f t="shared" si="1756"/>
        <v>146706.9860126251</v>
      </c>
      <c r="JO125" s="834">
        <f t="shared" si="1757"/>
        <v>147235.48604239404</v>
      </c>
      <c r="JP125" s="829">
        <f t="shared" si="1758"/>
        <v>0.89268876841337019</v>
      </c>
      <c r="JQ125" s="830">
        <f t="shared" si="2073"/>
        <v>1.9418415550513934E-3</v>
      </c>
      <c r="JR125" s="862">
        <f t="shared" si="1760"/>
        <v>0.89590460736898925</v>
      </c>
      <c r="JS125" s="825">
        <f t="shared" si="2074"/>
        <v>2.460871486855476E-3</v>
      </c>
      <c r="JT125" s="818">
        <f>DATI!BW122</f>
        <v>19907.094701852799</v>
      </c>
      <c r="JU125" s="819">
        <f>DATI!BX122</f>
        <v>12672.935840541661</v>
      </c>
      <c r="JV125" s="819">
        <f>DATI!BY122</f>
        <v>9753.3901139914924</v>
      </c>
      <c r="JW125" s="819">
        <f>DATI!BZ122</f>
        <v>23974.726999999999</v>
      </c>
      <c r="JX125" s="819">
        <f>DATI!CA122</f>
        <v>25811.123</v>
      </c>
      <c r="JY125" s="819">
        <f>DATI!CB122</f>
        <v>5521.2517307174203</v>
      </c>
      <c r="JZ125" s="819">
        <f>DATI!CC122</f>
        <v>2532.4088806639502</v>
      </c>
      <c r="KA125" s="819">
        <f>DATI!CD122</f>
        <v>99.497059250032763</v>
      </c>
      <c r="KB125" s="819">
        <f>DATI!CE122</f>
        <v>1660.038256024003</v>
      </c>
      <c r="KC125" s="819">
        <f>DATI!CF122</f>
        <v>0</v>
      </c>
      <c r="KD125" s="819">
        <f>DATI!CG122</f>
        <v>257.30700000000002</v>
      </c>
      <c r="KE125" s="819">
        <f>DATI!CH122</f>
        <v>28.792400560379029</v>
      </c>
      <c r="KF125" s="819">
        <f>DATI!CI122</f>
        <v>52.674021025180814</v>
      </c>
      <c r="KG125" s="819">
        <f>DATI!CJ122</f>
        <v>118.60646230840683</v>
      </c>
      <c r="KH125" s="819">
        <f>DATI!CK122</f>
        <v>587.39848443925382</v>
      </c>
      <c r="KI125" s="819">
        <f>DATI!CL122</f>
        <v>181.81734322734178</v>
      </c>
      <c r="KJ125" s="863">
        <f t="shared" si="1439"/>
        <v>55.229369061082437</v>
      </c>
      <c r="KK125" s="864">
        <f t="shared" si="2036"/>
        <v>-3.1219852983279988E-2</v>
      </c>
      <c r="KL125" s="865">
        <f t="shared" si="1440"/>
        <v>35.159236498711756</v>
      </c>
      <c r="KM125" s="864">
        <f t="shared" si="2037"/>
        <v>-0.117005608258709</v>
      </c>
      <c r="KN125" s="865">
        <f t="shared" si="1441"/>
        <v>27.059377084904984</v>
      </c>
      <c r="KO125" s="864">
        <f t="shared" si="2038"/>
        <v>0.10974150592644051</v>
      </c>
      <c r="KP125" s="865">
        <f t="shared" si="1442"/>
        <v>66.514429425930246</v>
      </c>
      <c r="KQ125" s="864">
        <f t="shared" si="2039"/>
        <v>5.7227586647979015E-2</v>
      </c>
      <c r="KR125" s="865">
        <f t="shared" si="1443"/>
        <v>71.609245819045398</v>
      </c>
      <c r="KS125" s="864">
        <f t="shared" si="2040"/>
        <v>0.10249535815276578</v>
      </c>
      <c r="KT125" s="865">
        <f t="shared" si="1444"/>
        <v>15.317918263911789</v>
      </c>
      <c r="KU125" s="864">
        <f t="shared" si="2041"/>
        <v>-1.230121085777507E-2</v>
      </c>
      <c r="KV125" s="865">
        <f t="shared" si="1445"/>
        <v>7.025803954744565</v>
      </c>
      <c r="KW125" s="864">
        <f t="shared" si="2042"/>
        <v>1.7111658655849502E-2</v>
      </c>
      <c r="KX125" s="865">
        <f t="shared" si="1446"/>
        <v>0.27604027047206436</v>
      </c>
      <c r="KY125" s="864">
        <f t="shared" si="2043"/>
        <v>0.74331692648296188</v>
      </c>
      <c r="KZ125" s="865">
        <f t="shared" si="1447"/>
        <v>4.6055372152789422</v>
      </c>
      <c r="LA125" s="864">
        <f t="shared" si="2044"/>
        <v>0.10709818718751561</v>
      </c>
      <c r="LB125" s="866" t="s">
        <v>177</v>
      </c>
      <c r="LC125" s="867" t="s">
        <v>177</v>
      </c>
      <c r="LD125" s="865">
        <f t="shared" si="1448"/>
        <v>0.71386123780670518</v>
      </c>
      <c r="LE125" s="864">
        <f t="shared" si="2045"/>
        <v>4.810716673886848E-2</v>
      </c>
      <c r="LF125" s="865">
        <f t="shared" si="1449"/>
        <v>7.9880371320868226E-2</v>
      </c>
      <c r="LG125" s="864">
        <f t="shared" si="2046"/>
        <v>0.37643790687893297</v>
      </c>
      <c r="LH125" s="865">
        <f t="shared" si="1450"/>
        <v>0.14613649006553256</v>
      </c>
      <c r="LI125" s="864">
        <f t="shared" si="2047"/>
        <v>0.15143542943820268</v>
      </c>
      <c r="LJ125" s="865">
        <f t="shared" si="1451"/>
        <v>0.32905655887851326</v>
      </c>
      <c r="LK125" s="864">
        <f t="shared" si="2048"/>
        <v>-8.6099781744073227E-3</v>
      </c>
      <c r="LL125" s="865">
        <f t="shared" si="1452"/>
        <v>1.629652551961619</v>
      </c>
      <c r="LM125" s="864">
        <f t="shared" si="2049"/>
        <v>0.21167361622763112</v>
      </c>
      <c r="LN125" s="865">
        <f t="shared" si="1453"/>
        <v>0.50442605016962905</v>
      </c>
      <c r="LO125" s="868">
        <f t="shared" si="2050"/>
        <v>-0.14605931795480345</v>
      </c>
      <c r="LP125" s="869">
        <f t="shared" si="1778"/>
        <v>0.12113151755810732</v>
      </c>
      <c r="LQ125" s="870">
        <f t="shared" si="1779"/>
        <v>7.711280693000698E-2</v>
      </c>
      <c r="LR125" s="870">
        <f t="shared" si="1780"/>
        <v>5.9347833701422596E-2</v>
      </c>
      <c r="LS125" s="870">
        <f t="shared" si="1781"/>
        <v>0.14588241569378974</v>
      </c>
      <c r="LT125" s="870">
        <f t="shared" si="1782"/>
        <v>0.15705659443002365</v>
      </c>
      <c r="LU125" s="870">
        <f t="shared" si="1783"/>
        <v>3.359594209896842E-2</v>
      </c>
      <c r="LV125" s="870">
        <f t="shared" si="1784"/>
        <v>1.5409306851988895E-2</v>
      </c>
      <c r="LW125" s="870">
        <f t="shared" si="1785"/>
        <v>6.0542384310874147E-4</v>
      </c>
      <c r="LX125" s="871">
        <f t="shared" si="1786"/>
        <v>1.0101069802917355E-2</v>
      </c>
      <c r="LY125" s="872" t="s">
        <v>177</v>
      </c>
      <c r="LZ125" s="871">
        <f t="shared" si="1787"/>
        <v>1.5656723321571904E-3</v>
      </c>
      <c r="MA125" s="871">
        <f t="shared" si="1788"/>
        <v>1.7519719608783527E-4</v>
      </c>
      <c r="MB125" s="871">
        <f t="shared" si="1789"/>
        <v>3.2051307326497809E-4</v>
      </c>
      <c r="MC125" s="871">
        <f t="shared" si="1790"/>
        <v>7.217015333874213E-4</v>
      </c>
      <c r="MD125" s="871">
        <f t="shared" si="1791"/>
        <v>3.574226721533443E-3</v>
      </c>
      <c r="ME125" s="871">
        <f t="shared" si="1792"/>
        <v>1.1063297298455795E-3</v>
      </c>
      <c r="MF125" s="869">
        <f t="shared" si="1793"/>
        <v>0.18445537797451111</v>
      </c>
      <c r="MG125" s="870">
        <f t="shared" si="1794"/>
        <v>0.11742502889164814</v>
      </c>
      <c r="MH125" s="870">
        <f t="shared" si="1795"/>
        <v>9.0373069850404511E-2</v>
      </c>
      <c r="MI125" s="870">
        <f t="shared" si="1796"/>
        <v>0.22214529025217958</v>
      </c>
      <c r="MJ125" s="870">
        <f t="shared" si="1797"/>
        <v>0.23916098859310092</v>
      </c>
      <c r="MK125" s="870">
        <f t="shared" si="1798"/>
        <v>5.1158875272096747E-2</v>
      </c>
      <c r="ML125" s="870">
        <f t="shared" si="1799"/>
        <v>2.3464822178466953E-2</v>
      </c>
      <c r="MM125" s="870">
        <f t="shared" si="1800"/>
        <v>9.2192095060506169E-4</v>
      </c>
      <c r="MN125" s="871">
        <f t="shared" si="1801"/>
        <v>1.5381600808808966E-2</v>
      </c>
      <c r="MO125" s="872" t="s">
        <v>177</v>
      </c>
      <c r="MP125" s="871">
        <f t="shared" si="1802"/>
        <v>2.3841580427137951E-3</v>
      </c>
      <c r="MQ125" s="871">
        <f t="shared" si="1803"/>
        <v>2.6678494314210201E-4</v>
      </c>
      <c r="MR125" s="871">
        <f t="shared" si="1804"/>
        <v>4.8806752583202312E-4</v>
      </c>
      <c r="MS125" s="871">
        <f t="shared" si="1805"/>
        <v>1.0989850685384336E-3</v>
      </c>
      <c r="MT125" s="871">
        <f t="shared" si="1806"/>
        <v>5.4427233652941465E-3</v>
      </c>
      <c r="MU125" s="871">
        <f t="shared" si="1807"/>
        <v>1.6846851471600908E-3</v>
      </c>
      <c r="MV125" s="1098"/>
      <c r="MW125" s="808"/>
      <c r="MX125" s="862"/>
      <c r="MY125" s="1483"/>
      <c r="MZ125" s="823"/>
      <c r="NA125" s="1480"/>
      <c r="NB125" s="1099"/>
      <c r="NC125" s="854"/>
      <c r="ND125" s="829"/>
      <c r="NE125" s="875"/>
    </row>
    <row r="126" spans="1:369" ht="8.25" customHeight="1" outlineLevel="1" x14ac:dyDescent="0.2">
      <c r="A126" s="876" t="s">
        <v>182</v>
      </c>
      <c r="B126" s="559">
        <f>DATI!D123</f>
        <v>88</v>
      </c>
      <c r="C126" s="1516">
        <f>DATI!F123/DATI!E123</f>
        <v>1</v>
      </c>
      <c r="D126" s="560">
        <f>DATI!G123</f>
        <v>339254</v>
      </c>
      <c r="E126" s="561">
        <f t="shared" si="2019"/>
        <v>3.3897099311784591E-2</v>
      </c>
      <c r="F126" s="1035">
        <f t="shared" si="1863"/>
        <v>-2.9301897716685625E-3</v>
      </c>
      <c r="G126" s="563"/>
      <c r="H126" s="564"/>
      <c r="I126" s="565"/>
      <c r="J126" s="566"/>
      <c r="K126" s="566"/>
      <c r="L126" s="566"/>
      <c r="M126" s="564"/>
      <c r="N126" s="564"/>
      <c r="O126" s="564"/>
      <c r="P126" s="564"/>
      <c r="Q126" s="564"/>
      <c r="R126" s="564"/>
      <c r="S126" s="564"/>
      <c r="T126" s="564"/>
      <c r="U126" s="564"/>
      <c r="V126" s="564"/>
      <c r="W126" s="569"/>
      <c r="X126" s="1100"/>
      <c r="Y126" s="564"/>
      <c r="Z126" s="564"/>
      <c r="AA126" s="564"/>
      <c r="AB126" s="564"/>
      <c r="AC126" s="564"/>
      <c r="AD126" s="565"/>
      <c r="AE126" s="566"/>
      <c r="AF126" s="566"/>
      <c r="AG126" s="569"/>
      <c r="AH126" s="572"/>
      <c r="AI126" s="564"/>
      <c r="AJ126" s="565"/>
      <c r="AK126" s="566"/>
      <c r="AL126" s="566"/>
      <c r="AM126" s="566"/>
      <c r="AN126" s="576"/>
      <c r="AO126" s="577"/>
      <c r="AP126" s="577"/>
      <c r="AQ126" s="577"/>
      <c r="AR126" s="577"/>
      <c r="AS126" s="577"/>
      <c r="AT126" s="577"/>
      <c r="AU126" s="1072"/>
      <c r="AV126" s="1072"/>
      <c r="AW126" s="577"/>
      <c r="AX126" s="1072"/>
      <c r="AY126" s="1072"/>
      <c r="AZ126" s="1072"/>
      <c r="BA126" s="1072"/>
      <c r="BB126" s="576"/>
      <c r="BC126" s="577"/>
      <c r="BD126" s="574"/>
      <c r="BE126" s="577"/>
      <c r="BF126" s="577"/>
      <c r="BG126" s="577"/>
      <c r="BH126" s="577"/>
      <c r="BI126" s="577"/>
      <c r="BJ126" s="577"/>
      <c r="BK126" s="577"/>
      <c r="BL126" s="577"/>
      <c r="BM126" s="577"/>
      <c r="BN126" s="577"/>
      <c r="BO126" s="577"/>
      <c r="BP126" s="577"/>
      <c r="BQ126" s="577"/>
      <c r="BR126" s="577"/>
      <c r="BS126" s="577"/>
      <c r="BT126" s="1073"/>
      <c r="BU126" s="1074"/>
      <c r="BV126" s="578"/>
      <c r="BW126" s="576"/>
      <c r="BX126" s="577"/>
      <c r="BY126" s="577"/>
      <c r="BZ126" s="577"/>
      <c r="CA126" s="577"/>
      <c r="CB126" s="1073"/>
      <c r="CC126" s="1074"/>
      <c r="CD126" s="578"/>
      <c r="CE126" s="579"/>
      <c r="CF126" s="580"/>
      <c r="CG126" s="580"/>
      <c r="CH126" s="580"/>
      <c r="CI126" s="580"/>
      <c r="CJ126" s="580"/>
      <c r="CK126" s="580"/>
      <c r="CL126" s="580"/>
      <c r="CM126" s="580"/>
      <c r="CN126" s="580"/>
      <c r="CO126" s="580"/>
      <c r="CP126" s="580"/>
      <c r="CQ126" s="580"/>
      <c r="CR126" s="580"/>
      <c r="CS126" s="580"/>
      <c r="CT126" s="580"/>
      <c r="CU126" s="580"/>
      <c r="CV126" s="580"/>
      <c r="CW126" s="1075"/>
      <c r="CX126" s="1076"/>
      <c r="CY126" s="581"/>
      <c r="CZ126" s="563">
        <f>DATI!AA123</f>
        <v>151271.36799999999</v>
      </c>
      <c r="DA126" s="564">
        <f t="shared" si="2020"/>
        <v>414.44210410958902</v>
      </c>
      <c r="DB126" s="565">
        <f t="shared" si="1425"/>
        <v>445.89413241995675</v>
      </c>
      <c r="DC126" s="566">
        <f t="shared" si="2021"/>
        <v>1.2216277600546761</v>
      </c>
      <c r="DD126" s="582">
        <f t="shared" si="2075"/>
        <v>-2.1885171482663442E-2</v>
      </c>
      <c r="DE126" s="583">
        <f t="shared" si="2051"/>
        <v>-1.9010686630511933E-2</v>
      </c>
      <c r="DF126" s="564">
        <f t="shared" si="2076"/>
        <v>-3384.6739999999991</v>
      </c>
      <c r="DG126" s="584">
        <f t="shared" si="2077"/>
        <v>-8.6410254487930729</v>
      </c>
      <c r="DH126" s="585">
        <f t="shared" si="2052"/>
        <v>3.3090570093222325E-2</v>
      </c>
      <c r="DI126" s="586">
        <f>DATI!AB123+DATI!AG123</f>
        <v>93652.059246884921</v>
      </c>
      <c r="DJ126" s="564">
        <f t="shared" si="2053"/>
        <v>256.58098423804086</v>
      </c>
      <c r="DK126" s="587">
        <f t="shared" si="1426"/>
        <v>276.05292567481865</v>
      </c>
      <c r="DL126" s="588">
        <f t="shared" si="1427"/>
        <v>0.75630938541046211</v>
      </c>
      <c r="DM126" s="589">
        <f t="shared" si="2078"/>
        <v>0.61909970462410924</v>
      </c>
      <c r="DN126" s="590">
        <f t="shared" si="2079"/>
        <v>1.7896768916866028E-2</v>
      </c>
      <c r="DO126" s="590">
        <f t="shared" si="2080"/>
        <v>1.100000000000001E-2</v>
      </c>
      <c r="DP126" s="590">
        <f t="shared" si="2081"/>
        <v>-4.3800764225286433E-3</v>
      </c>
      <c r="DQ126" s="590">
        <f t="shared" si="2082"/>
        <v>-1.4541475792230745E-3</v>
      </c>
      <c r="DR126" s="591">
        <f t="shared" si="2083"/>
        <v>-412.00780228924123</v>
      </c>
      <c r="DS126" s="591">
        <f t="shared" si="2084"/>
        <v>-0.40200627005191336</v>
      </c>
      <c r="DT126" s="592">
        <f t="shared" si="2054"/>
        <v>3.4747170187433334E-2</v>
      </c>
      <c r="DU126" s="593" t="str">
        <f>DATI!AI123</f>
        <v>3/3</v>
      </c>
      <c r="DV126" s="592">
        <f>DATI!AJ123/DATI!AK123</f>
        <v>1</v>
      </c>
      <c r="DW126" s="594">
        <f>DATI!AB123</f>
        <v>91686.838000000003</v>
      </c>
      <c r="DX126" s="564">
        <f t="shared" si="2022"/>
        <v>251.19681643835617</v>
      </c>
      <c r="DY126" s="595">
        <f t="shared" si="2013"/>
        <v>270.26015315957954</v>
      </c>
      <c r="DZ126" s="566">
        <f t="shared" si="2014"/>
        <v>0.74043877577966999</v>
      </c>
      <c r="EA126" s="589">
        <f t="shared" si="2085"/>
        <v>0.60610834166582017</v>
      </c>
      <c r="EB126" s="585">
        <f t="shared" si="2086"/>
        <v>3.6001041649340961E-3</v>
      </c>
      <c r="EC126" s="596">
        <f t="shared" si="2087"/>
        <v>57619.308753115067</v>
      </c>
      <c r="ED126" s="597">
        <f t="shared" si="2023"/>
        <v>157.86111987154814</v>
      </c>
      <c r="EE126" s="598">
        <f t="shared" si="1430"/>
        <v>169.84120674513807</v>
      </c>
      <c r="EF126" s="599">
        <f t="shared" si="1431"/>
        <v>0.46531837464421388</v>
      </c>
      <c r="EG126" s="600">
        <f t="shared" si="2055"/>
        <v>-4.9060394550982406E-2</v>
      </c>
      <c r="EH126" s="600">
        <f t="shared" si="2056"/>
        <v>-4.6265772272003514E-2</v>
      </c>
      <c r="EI126" s="582">
        <f t="shared" si="2024"/>
        <v>0.38090029537589076</v>
      </c>
      <c r="EJ126" s="601">
        <f t="shared" si="2057"/>
        <v>-2972.6661977107578</v>
      </c>
      <c r="EK126" s="601">
        <f t="shared" si="2058"/>
        <v>-8.2390191787411311</v>
      </c>
      <c r="EL126" s="563">
        <f>DATI!AD123</f>
        <v>47123.62</v>
      </c>
      <c r="EM126" s="564">
        <f t="shared" si="2025"/>
        <v>129.1058082191781</v>
      </c>
      <c r="EN126" s="595">
        <f t="shared" si="1432"/>
        <v>138.9036533099094</v>
      </c>
      <c r="EO126" s="566">
        <f t="shared" si="2026"/>
        <v>0.38055795427372441</v>
      </c>
      <c r="EP126" s="582">
        <f t="shared" si="2088"/>
        <v>-3.0969397662343814E-2</v>
      </c>
      <c r="EQ126" s="583">
        <f t="shared" si="2089"/>
        <v>-2.8121609543321942E-2</v>
      </c>
      <c r="ER126" s="582">
        <f t="shared" si="2059"/>
        <v>3.0109565404388972E-2</v>
      </c>
      <c r="ES126" s="564">
        <f t="shared" si="2090"/>
        <v>-1506.0309999999954</v>
      </c>
      <c r="ET126" s="582">
        <f t="shared" si="2027"/>
        <v>0.31151711406483751</v>
      </c>
      <c r="EU126" s="584">
        <f t="shared" si="2091"/>
        <v>-4.0192212738537592</v>
      </c>
      <c r="EV126" s="563">
        <f>DATI!AE123</f>
        <v>9263.69</v>
      </c>
      <c r="EW126" s="564">
        <f t="shared" si="2028"/>
        <v>25.379972602739727</v>
      </c>
      <c r="EX126" s="595">
        <f t="shared" si="1433"/>
        <v>27.306059766428692</v>
      </c>
      <c r="EY126" s="566">
        <f t="shared" si="2015"/>
        <v>7.4811122647749848E-2</v>
      </c>
      <c r="EZ126" s="582">
        <f t="shared" si="2092"/>
        <v>-1.2562008736091305E-2</v>
      </c>
      <c r="FA126" s="583">
        <f t="shared" si="2093"/>
        <v>-9.6601249637848479E-3</v>
      </c>
      <c r="FB126" s="564">
        <f t="shared" si="2094"/>
        <v>-117.85099999999875</v>
      </c>
      <c r="FC126" s="584">
        <f t="shared" si="2095"/>
        <v>-0.26635295241710111</v>
      </c>
      <c r="FD126" s="564">
        <f>DATI!AG123</f>
        <v>1965.2212468849123</v>
      </c>
      <c r="FE126" s="582">
        <f t="shared" si="2029"/>
        <v>1.2991362958289055E-2</v>
      </c>
      <c r="FF126" s="564">
        <f>DATI!AH123</f>
        <v>7298.4687531150876</v>
      </c>
      <c r="FG126" s="582">
        <f t="shared" si="2060"/>
        <v>2.1513287251189634E-2</v>
      </c>
      <c r="FH126" s="563">
        <f>DATI!AF123</f>
        <v>3197.22</v>
      </c>
      <c r="FI126" s="564">
        <f t="shared" si="2061"/>
        <v>8.7595068493150681</v>
      </c>
      <c r="FJ126" s="590">
        <f t="shared" si="2030"/>
        <v>2.1135658666086764E-2</v>
      </c>
      <c r="FK126" s="590">
        <f t="shared" si="2062"/>
        <v>-1.405271386676293E-2</v>
      </c>
      <c r="FL126" s="602">
        <f>DATI!AL123</f>
        <v>1810.2694985938072</v>
      </c>
      <c r="FM126" s="603" t="str">
        <f>DATI!AM123</f>
        <v>5/5</v>
      </c>
      <c r="FN126" s="604">
        <f>DATI!AN123/DATI!AO123</f>
        <v>1</v>
      </c>
      <c r="FO126" s="567">
        <f t="shared" si="2063"/>
        <v>0.56620110552098613</v>
      </c>
      <c r="FP126" s="605">
        <f t="shared" si="2064"/>
        <v>1.1967033302652537E-2</v>
      </c>
      <c r="FQ126" s="567">
        <f t="shared" si="2065"/>
        <v>0.39229426505390053</v>
      </c>
      <c r="FR126" s="563">
        <f>DATI!AP123</f>
        <v>6867.8509999999997</v>
      </c>
      <c r="FS126" s="602">
        <f>DATI!AQ123</f>
        <v>14.050000000000002</v>
      </c>
      <c r="FT126" s="602">
        <f>DATI!AR123</f>
        <v>6683.0740000000014</v>
      </c>
      <c r="FU126" s="576">
        <f>DATI!AS123/1000</f>
        <v>86.646000000000001</v>
      </c>
      <c r="FV126" s="577">
        <f>DATI!AT123/1000</f>
        <v>126.81399999999999</v>
      </c>
      <c r="FW126" s="574">
        <f>DATI!AU123/1000</f>
        <v>1.96</v>
      </c>
      <c r="FX126" s="577">
        <f>DATI!AV123/1000</f>
        <v>6634.183</v>
      </c>
      <c r="FY126" s="577">
        <f>DATI!AW123/1000</f>
        <v>35.06</v>
      </c>
      <c r="FZ126" s="577">
        <f>DATI!AX123/1000</f>
        <v>6093.61</v>
      </c>
      <c r="GA126" s="577">
        <f>DATI!AY123/1000</f>
        <v>2035.165</v>
      </c>
      <c r="GB126" s="577">
        <f>DATI!AZ123/1000</f>
        <v>17367.37</v>
      </c>
      <c r="GC126" s="577">
        <f>DATI!BA123/1000</f>
        <v>123.824</v>
      </c>
      <c r="GD126" s="577">
        <f>DATI!BB123/1000</f>
        <v>12.02</v>
      </c>
      <c r="GE126" s="577">
        <f>DATI!BC123/1000</f>
        <v>38.927</v>
      </c>
      <c r="GF126" s="577">
        <f>DATI!BD123/1000</f>
        <v>329.13</v>
      </c>
      <c r="GG126" s="577">
        <f>DATI!BE123/1000</f>
        <v>0</v>
      </c>
      <c r="GH126" s="577">
        <f>DATI!BF123/1000</f>
        <v>1593.9010000000001</v>
      </c>
      <c r="GI126" s="574">
        <f>DATI!BG123/1000</f>
        <v>0.9</v>
      </c>
      <c r="GJ126" s="577">
        <f>DATI!BH123/1000</f>
        <v>922.83699999999999</v>
      </c>
      <c r="GK126" s="577">
        <f>DATI!BI123/1000</f>
        <v>13.772</v>
      </c>
      <c r="GL126" s="577">
        <f>DATI!BJ123/1000</f>
        <v>20507.32</v>
      </c>
      <c r="GM126" s="577">
        <f>DATI!BK123/1000</f>
        <v>22393.98</v>
      </c>
      <c r="GN126" s="1073">
        <f>DATI!BL123/1000</f>
        <v>80.372</v>
      </c>
      <c r="GO126" s="1074"/>
      <c r="GP126" s="578">
        <f>DATI!BN123/1000</f>
        <v>13289.047</v>
      </c>
      <c r="GQ126" s="576"/>
      <c r="GR126" s="577"/>
      <c r="GS126" s="577"/>
      <c r="GT126" s="577"/>
      <c r="GU126" s="577"/>
      <c r="GV126" s="1073"/>
      <c r="GW126" s="1074"/>
      <c r="GX126" s="578"/>
      <c r="GY126" s="579">
        <f t="shared" si="1913"/>
        <v>0.25540155753506222</v>
      </c>
      <c r="GZ126" s="580">
        <f t="shared" si="1914"/>
        <v>0.37380251964604694</v>
      </c>
      <c r="HA126" s="580">
        <f t="shared" si="1915"/>
        <v>5.7773821384567315E-3</v>
      </c>
      <c r="HB126" s="580">
        <f t="shared" si="1916"/>
        <v>19.55520937114964</v>
      </c>
      <c r="HC126" s="580">
        <f t="shared" si="1917"/>
        <v>0.10334439682361889</v>
      </c>
      <c r="HD126" s="580">
        <f t="shared" si="1918"/>
        <v>17.961792639143532</v>
      </c>
      <c r="HE126" s="580">
        <f t="shared" si="1919"/>
        <v>5.9989417958225992</v>
      </c>
      <c r="HF126" s="580">
        <f t="shared" si="1920"/>
        <v>51.192823076514941</v>
      </c>
      <c r="HG126" s="580">
        <f t="shared" si="1921"/>
        <v>0.36498906424095223</v>
      </c>
      <c r="HH126" s="580">
        <f t="shared" si="1922"/>
        <v>3.5430680257270364E-2</v>
      </c>
      <c r="HI126" s="580">
        <f t="shared" si="1923"/>
        <v>0.11474293597127816</v>
      </c>
      <c r="HJ126" s="580">
        <f t="shared" si="1924"/>
        <v>0.97015805266850208</v>
      </c>
      <c r="HK126" s="580">
        <f t="shared" si="1925"/>
        <v>0</v>
      </c>
      <c r="HL126" s="580">
        <f t="shared" si="1926"/>
        <v>4.6982526366675117</v>
      </c>
      <c r="HM126" s="580">
        <f t="shared" si="1927"/>
        <v>2.6528795533729888E-3</v>
      </c>
      <c r="HN126" s="580">
        <f t="shared" si="1928"/>
        <v>2.7201948982178545</v>
      </c>
      <c r="HO126" s="580">
        <f t="shared" si="1929"/>
        <v>4.0594952454503112E-2</v>
      </c>
      <c r="HP126" s="580">
        <f t="shared" si="1930"/>
        <v>60.448277691641074</v>
      </c>
      <c r="HQ126" s="580">
        <f t="shared" si="1931"/>
        <v>66.009479622937391</v>
      </c>
      <c r="HR126" s="1075">
        <f t="shared" si="1932"/>
        <v>0.23690803940410429</v>
      </c>
      <c r="HS126" s="1076"/>
      <c r="HT126" s="581">
        <f t="shared" si="1933"/>
        <v>39.171378966791842</v>
      </c>
      <c r="HU126" s="607">
        <f t="shared" si="1972"/>
        <v>57619.308753115067</v>
      </c>
      <c r="HV126" s="608"/>
      <c r="HW126" s="609">
        <f t="shared" si="2096"/>
        <v>0</v>
      </c>
      <c r="HX126" s="610">
        <f>DATI!CQ123</f>
        <v>0</v>
      </c>
      <c r="HY126" s="610">
        <f>DATI!CT123</f>
        <v>0</v>
      </c>
      <c r="HZ126" s="611">
        <f t="shared" si="2066"/>
        <v>0</v>
      </c>
      <c r="IA126" s="611">
        <f t="shared" si="1738"/>
        <v>0</v>
      </c>
      <c r="IB126" s="582">
        <f t="shared" si="1739"/>
        <v>0</v>
      </c>
      <c r="IC126" s="610">
        <f>DATI!CV123</f>
        <v>0</v>
      </c>
      <c r="ID126" s="612">
        <f t="shared" si="2067"/>
        <v>0</v>
      </c>
      <c r="IE126" s="613">
        <f t="shared" si="1740"/>
        <v>0</v>
      </c>
      <c r="IF126" s="613">
        <f t="shared" si="1741"/>
        <v>0</v>
      </c>
      <c r="IG126" s="609"/>
      <c r="IH126" s="590"/>
      <c r="II126" s="610"/>
      <c r="IJ126" s="610"/>
      <c r="IK126" s="615">
        <f>DATI!CS123</f>
        <v>11726.608753115084</v>
      </c>
      <c r="IL126" s="594">
        <f t="shared" si="2068"/>
        <v>10495.688753115084</v>
      </c>
      <c r="IM126" s="594">
        <f t="shared" si="2069"/>
        <v>10495.688753115084</v>
      </c>
      <c r="IN126" s="582">
        <f t="shared" si="1743"/>
        <v>6.9383181311053421E-2</v>
      </c>
      <c r="IO126" s="582">
        <f t="shared" si="1744"/>
        <v>0.18215575612138277</v>
      </c>
      <c r="IP126" s="610"/>
      <c r="IQ126" s="590"/>
      <c r="IR126" s="610"/>
      <c r="IS126" s="594">
        <f t="shared" si="2097"/>
        <v>47123.619999999981</v>
      </c>
      <c r="IT126" s="615">
        <f>DATI!CR123</f>
        <v>45892.699999999983</v>
      </c>
      <c r="IU126" s="617">
        <f>DATI!CU123</f>
        <v>1230.9199999999996</v>
      </c>
      <c r="IV126" s="639">
        <f t="shared" si="2070"/>
        <v>-3.0969397662344553E-2</v>
      </c>
      <c r="IW126" s="590">
        <f t="shared" si="1747"/>
        <v>0.31151711406483734</v>
      </c>
      <c r="IX126" s="639">
        <f t="shared" si="1748"/>
        <v>0.81784424387861721</v>
      </c>
      <c r="IY126" s="615">
        <f>DATI!CW123</f>
        <v>0</v>
      </c>
      <c r="IZ126" s="618">
        <f t="shared" si="2071"/>
        <v>47123.619999999981</v>
      </c>
      <c r="JA126" s="619">
        <f t="shared" si="1749"/>
        <v>0.31151711406483734</v>
      </c>
      <c r="JB126" s="619">
        <f t="shared" si="1750"/>
        <v>0.81784424387861721</v>
      </c>
      <c r="JC126" s="620"/>
      <c r="JD126" s="590"/>
      <c r="JE126" s="610"/>
      <c r="JF126" s="610"/>
      <c r="JG126" s="586">
        <f t="shared" si="1753"/>
        <v>91238.257187580544</v>
      </c>
      <c r="JH126" s="566">
        <f t="shared" si="1438"/>
        <v>268.93789664257616</v>
      </c>
      <c r="JI126" s="589">
        <f t="shared" si="1754"/>
        <v>0.60314293705323374</v>
      </c>
      <c r="JJ126" s="603" t="str">
        <f>DATI!CN123</f>
        <v>1/1</v>
      </c>
      <c r="JK126" s="604">
        <f>DATI!CO123/DATI!CP123</f>
        <v>1</v>
      </c>
      <c r="JL126" s="621">
        <f t="shared" si="1833"/>
        <v>1.2443509894088312E-2</v>
      </c>
      <c r="JM126" s="622">
        <f t="shared" si="2072"/>
        <v>3.509678043506257E-2</v>
      </c>
      <c r="JN126" s="623">
        <f t="shared" si="1756"/>
        <v>138361.87718758051</v>
      </c>
      <c r="JO126" s="594">
        <f t="shared" si="1757"/>
        <v>138361.87718758051</v>
      </c>
      <c r="JP126" s="589">
        <f t="shared" si="1758"/>
        <v>0.91466005111807092</v>
      </c>
      <c r="JQ126" s="590">
        <f t="shared" si="2073"/>
        <v>1.7530291293522793E-2</v>
      </c>
      <c r="JR126" s="624">
        <f t="shared" si="1760"/>
        <v>0.91466005111807092</v>
      </c>
      <c r="JS126" s="585">
        <f t="shared" si="2074"/>
        <v>1.7530291293522793E-2</v>
      </c>
      <c r="JT126" s="576">
        <f>DATI!BW123</f>
        <v>10811.043257278205</v>
      </c>
      <c r="JU126" s="577">
        <f>DATI!BX123</f>
        <v>12757.484834847986</v>
      </c>
      <c r="JV126" s="577">
        <f>DATI!BY123</f>
        <v>9120.9416956114765</v>
      </c>
      <c r="JW126" s="577">
        <f>DATI!BZ123</f>
        <v>20507.32</v>
      </c>
      <c r="JX126" s="577">
        <f>DATI!CA123</f>
        <v>22393.98</v>
      </c>
      <c r="JY126" s="577">
        <f>DATI!CB123</f>
        <v>5788.9294273585083</v>
      </c>
      <c r="JZ126" s="577">
        <f>DATI!CC123</f>
        <v>3043.4509164237229</v>
      </c>
      <c r="KA126" s="577">
        <f>DATI!CD123</f>
        <v>147.62265302261338</v>
      </c>
      <c r="KB126" s="577">
        <f>DATI!CE123</f>
        <v>1434.5108619984389</v>
      </c>
      <c r="KC126" s="577">
        <f>DATI!CF123</f>
        <v>0</v>
      </c>
      <c r="KD126" s="577">
        <f>DATI!CG123</f>
        <v>155.184</v>
      </c>
      <c r="KE126" s="577">
        <f>DATI!CH123</f>
        <v>84.913081652641296</v>
      </c>
      <c r="KF126" s="577">
        <f>DATI!CI123</f>
        <v>11.779600229263306</v>
      </c>
      <c r="KG126" s="577">
        <f>DATI!CJ123</f>
        <v>121.34752236175537</v>
      </c>
      <c r="KH126" s="577">
        <f>DATI!CK123</f>
        <v>830.55327799785141</v>
      </c>
      <c r="KI126" s="577">
        <f>DATI!CL123</f>
        <v>408.88931331935152</v>
      </c>
      <c r="KJ126" s="625">
        <f t="shared" si="1439"/>
        <v>31.867106230960296</v>
      </c>
      <c r="KK126" s="626">
        <f t="shared" si="2036"/>
        <v>-4.7017818334077373E-2</v>
      </c>
      <c r="KL126" s="627">
        <f t="shared" si="1440"/>
        <v>37.60452296759356</v>
      </c>
      <c r="KM126" s="626">
        <f t="shared" si="2037"/>
        <v>1.4777499065204976E-2</v>
      </c>
      <c r="KN126" s="627">
        <f t="shared" si="1441"/>
        <v>26.885288590883164</v>
      </c>
      <c r="KO126" s="626">
        <f t="shared" si="2038"/>
        <v>9.6268732780298183E-2</v>
      </c>
      <c r="KP126" s="627">
        <f t="shared" si="1442"/>
        <v>60.448277691641074</v>
      </c>
      <c r="KQ126" s="626">
        <f t="shared" si="2039"/>
        <v>2.2741992778731946E-2</v>
      </c>
      <c r="KR126" s="627">
        <f t="shared" si="1443"/>
        <v>66.009479622937391</v>
      </c>
      <c r="KS126" s="626">
        <f t="shared" si="2040"/>
        <v>-4.3425175682429706E-2</v>
      </c>
      <c r="KT126" s="627">
        <f t="shared" si="1444"/>
        <v>17.063702793065101</v>
      </c>
      <c r="KU126" s="626">
        <f t="shared" si="2041"/>
        <v>-2.1458534515165016E-2</v>
      </c>
      <c r="KV126" s="627">
        <f t="shared" si="1445"/>
        <v>8.9710096754164237</v>
      </c>
      <c r="KW126" s="626">
        <f t="shared" si="2042"/>
        <v>0.12905273204557866</v>
      </c>
      <c r="KX126" s="627">
        <f t="shared" si="1446"/>
        <v>0.43513901979818476</v>
      </c>
      <c r="KY126" s="626">
        <f t="shared" si="2043"/>
        <v>-3.0085276454422688E-2</v>
      </c>
      <c r="KZ126" s="627">
        <f t="shared" si="1447"/>
        <v>4.228427260985689</v>
      </c>
      <c r="LA126" s="626">
        <f t="shared" si="2044"/>
        <v>-1.8034910344785895E-2</v>
      </c>
      <c r="LB126" s="628" t="s">
        <v>177</v>
      </c>
      <c r="LC126" s="629" t="s">
        <v>177</v>
      </c>
      <c r="LD126" s="627">
        <f t="shared" si="1448"/>
        <v>0.45742717845625991</v>
      </c>
      <c r="LE126" s="626">
        <f t="shared" si="2045"/>
        <v>3.5908382288401541E-2</v>
      </c>
      <c r="LF126" s="627">
        <f t="shared" si="1449"/>
        <v>0.25029353125575909</v>
      </c>
      <c r="LG126" s="626">
        <f t="shared" si="2046"/>
        <v>4.7134383507000395E-2</v>
      </c>
      <c r="LH126" s="627">
        <f t="shared" si="1450"/>
        <v>3.4722067327911554E-2</v>
      </c>
      <c r="LI126" s="626">
        <f t="shared" si="2047"/>
        <v>0.14052264789181643</v>
      </c>
      <c r="LJ126" s="627">
        <f t="shared" si="1451"/>
        <v>0.35768928991774707</v>
      </c>
      <c r="LK126" s="626">
        <f t="shared" si="2048"/>
        <v>8.7669201571653255E-2</v>
      </c>
      <c r="LL126" s="627">
        <f t="shared" si="1452"/>
        <v>2.448175343541569</v>
      </c>
      <c r="LM126" s="626">
        <f t="shared" si="2049"/>
        <v>-0.34544297097477861</v>
      </c>
      <c r="LN126" s="627">
        <f t="shared" si="1453"/>
        <v>1.205260109886255</v>
      </c>
      <c r="LO126" s="630">
        <f t="shared" si="2050"/>
        <v>-0.18540915563557517</v>
      </c>
      <c r="LP126" s="631">
        <f t="shared" si="1778"/>
        <v>7.1467875251040272E-2</v>
      </c>
      <c r="LQ126" s="632">
        <f t="shared" si="1779"/>
        <v>8.433509264521219E-2</v>
      </c>
      <c r="LR126" s="632">
        <f t="shared" si="1780"/>
        <v>6.0295228477152907E-2</v>
      </c>
      <c r="LS126" s="632">
        <f t="shared" si="1781"/>
        <v>0.13556643448877914</v>
      </c>
      <c r="LT126" s="632">
        <f t="shared" si="1782"/>
        <v>0.14803845761479464</v>
      </c>
      <c r="LU126" s="632">
        <f t="shared" si="1783"/>
        <v>3.8268507146431763E-2</v>
      </c>
      <c r="LV126" s="632">
        <f t="shared" si="1784"/>
        <v>2.0119147176772562E-2</v>
      </c>
      <c r="LW126" s="632">
        <f t="shared" si="1785"/>
        <v>9.7587967223654239E-4</v>
      </c>
      <c r="LX126" s="633">
        <f t="shared" si="1786"/>
        <v>9.4830296107220966E-3</v>
      </c>
      <c r="LY126" s="634" t="s">
        <v>177</v>
      </c>
      <c r="LZ126" s="633">
        <f t="shared" si="1787"/>
        <v>1.0258649872195247E-3</v>
      </c>
      <c r="MA126" s="633">
        <f t="shared" si="1788"/>
        <v>5.6132950190971567E-4</v>
      </c>
      <c r="MB126" s="633">
        <f t="shared" si="1789"/>
        <v>7.787065315138359E-5</v>
      </c>
      <c r="MC126" s="633">
        <f t="shared" si="1790"/>
        <v>8.0218433908626628E-4</v>
      </c>
      <c r="MD126" s="633">
        <f t="shared" si="1791"/>
        <v>5.4904856680998053E-3</v>
      </c>
      <c r="ME126" s="633">
        <f t="shared" si="1792"/>
        <v>2.7030185469027524E-3</v>
      </c>
      <c r="MF126" s="631">
        <f t="shared" si="1793"/>
        <v>0.11791270691741168</v>
      </c>
      <c r="MG126" s="632">
        <f t="shared" si="1794"/>
        <v>0.13914194352354026</v>
      </c>
      <c r="MH126" s="632">
        <f t="shared" si="1795"/>
        <v>9.9479291625385491E-2</v>
      </c>
      <c r="MI126" s="632">
        <f t="shared" si="1796"/>
        <v>0.22366700005512241</v>
      </c>
      <c r="MJ126" s="632">
        <f t="shared" si="1797"/>
        <v>0.24424421747426822</v>
      </c>
      <c r="MK126" s="632">
        <f t="shared" si="1798"/>
        <v>6.3138063801027891E-2</v>
      </c>
      <c r="ML126" s="632">
        <f t="shared" si="1799"/>
        <v>3.3193978359508075E-2</v>
      </c>
      <c r="MM126" s="632">
        <f t="shared" si="1800"/>
        <v>1.6100746436758281E-3</v>
      </c>
      <c r="MN126" s="633">
        <f t="shared" si="1801"/>
        <v>1.5645766538469118E-2</v>
      </c>
      <c r="MO126" s="634" t="s">
        <v>177</v>
      </c>
      <c r="MP126" s="633">
        <f t="shared" si="1802"/>
        <v>1.6925439178085734E-3</v>
      </c>
      <c r="MQ126" s="633">
        <f t="shared" si="1803"/>
        <v>9.2612073341040825E-4</v>
      </c>
      <c r="MR126" s="633">
        <f t="shared" si="1804"/>
        <v>1.284764584123111E-4</v>
      </c>
      <c r="MS126" s="633">
        <f t="shared" si="1805"/>
        <v>1.3234999156777046E-3</v>
      </c>
      <c r="MT126" s="633">
        <f t="shared" si="1806"/>
        <v>9.0585878640274554E-3</v>
      </c>
      <c r="MU126" s="633">
        <f t="shared" si="1807"/>
        <v>4.4596293452649274E-3</v>
      </c>
      <c r="MV126" s="1077"/>
      <c r="MW126" s="566"/>
      <c r="MX126" s="624"/>
      <c r="MY126" s="1471"/>
      <c r="MZ126" s="583"/>
      <c r="NA126" s="1472"/>
      <c r="NB126" s="1078"/>
      <c r="NC126" s="615"/>
      <c r="ND126" s="589"/>
      <c r="NE126" s="638"/>
    </row>
    <row r="127" spans="1:369" ht="8.25" customHeight="1" outlineLevel="1" x14ac:dyDescent="0.2">
      <c r="A127" s="800" t="s">
        <v>183</v>
      </c>
      <c r="B127" s="801">
        <f>DATI!D124</f>
        <v>61</v>
      </c>
      <c r="C127" s="1519">
        <f>DATI!F124/DATI!E124</f>
        <v>1</v>
      </c>
      <c r="D127" s="802">
        <f>DATI!G124</f>
        <v>229413</v>
      </c>
      <c r="E127" s="803">
        <f t="shared" si="2019"/>
        <v>2.2922162286706828E-2</v>
      </c>
      <c r="F127" s="1033">
        <f t="shared" si="1863"/>
        <v>-7.1000453009025335E-4</v>
      </c>
      <c r="G127" s="805"/>
      <c r="H127" s="806"/>
      <c r="I127" s="813"/>
      <c r="J127" s="808"/>
      <c r="K127" s="808"/>
      <c r="L127" s="808"/>
      <c r="M127" s="806"/>
      <c r="N127" s="806"/>
      <c r="O127" s="806"/>
      <c r="P127" s="806"/>
      <c r="Q127" s="806"/>
      <c r="R127" s="806"/>
      <c r="S127" s="806"/>
      <c r="T127" s="806"/>
      <c r="U127" s="806"/>
      <c r="V127" s="806"/>
      <c r="W127" s="811"/>
      <c r="X127" s="1092"/>
      <c r="Y127" s="806"/>
      <c r="Z127" s="806"/>
      <c r="AA127" s="806"/>
      <c r="AB127" s="806"/>
      <c r="AC127" s="806"/>
      <c r="AD127" s="813"/>
      <c r="AE127" s="808"/>
      <c r="AF127" s="808"/>
      <c r="AG127" s="811"/>
      <c r="AH127" s="815"/>
      <c r="AI127" s="806"/>
      <c r="AJ127" s="813"/>
      <c r="AK127" s="808"/>
      <c r="AL127" s="808"/>
      <c r="AM127" s="808"/>
      <c r="AN127" s="818"/>
      <c r="AO127" s="819"/>
      <c r="AP127" s="819"/>
      <c r="AQ127" s="819"/>
      <c r="AR127" s="819"/>
      <c r="AS127" s="819"/>
      <c r="AT127" s="819"/>
      <c r="AU127" s="1093"/>
      <c r="AV127" s="1093"/>
      <c r="AW127" s="819"/>
      <c r="AX127" s="1093"/>
      <c r="AY127" s="1093"/>
      <c r="AZ127" s="1093"/>
      <c r="BA127" s="1093"/>
      <c r="BB127" s="818"/>
      <c r="BC127" s="819"/>
      <c r="BD127" s="1051"/>
      <c r="BE127" s="819"/>
      <c r="BF127" s="819"/>
      <c r="BG127" s="819"/>
      <c r="BH127" s="819"/>
      <c r="BI127" s="819"/>
      <c r="BJ127" s="819"/>
      <c r="BK127" s="819"/>
      <c r="BL127" s="819"/>
      <c r="BM127" s="819"/>
      <c r="BN127" s="819"/>
      <c r="BO127" s="819"/>
      <c r="BP127" s="819"/>
      <c r="BQ127" s="819"/>
      <c r="BR127" s="819"/>
      <c r="BS127" s="819"/>
      <c r="BT127" s="1094"/>
      <c r="BU127" s="1095"/>
      <c r="BV127" s="820"/>
      <c r="BW127" s="818"/>
      <c r="BX127" s="819"/>
      <c r="BY127" s="819"/>
      <c r="BZ127" s="819"/>
      <c r="CA127" s="819"/>
      <c r="CB127" s="1094"/>
      <c r="CC127" s="1095"/>
      <c r="CD127" s="820"/>
      <c r="CE127" s="816"/>
      <c r="CF127" s="817"/>
      <c r="CG127" s="817"/>
      <c r="CH127" s="817"/>
      <c r="CI127" s="817"/>
      <c r="CJ127" s="817"/>
      <c r="CK127" s="817"/>
      <c r="CL127" s="817"/>
      <c r="CM127" s="817"/>
      <c r="CN127" s="817"/>
      <c r="CO127" s="817"/>
      <c r="CP127" s="817"/>
      <c r="CQ127" s="817"/>
      <c r="CR127" s="817"/>
      <c r="CS127" s="817"/>
      <c r="CT127" s="817"/>
      <c r="CU127" s="817"/>
      <c r="CV127" s="817"/>
      <c r="CW127" s="1096"/>
      <c r="CX127" s="1097"/>
      <c r="CY127" s="821"/>
      <c r="CZ127" s="805">
        <f>DATI!AA124</f>
        <v>95249.230599999995</v>
      </c>
      <c r="DA127" s="806">
        <f t="shared" si="2020"/>
        <v>260.95679616438355</v>
      </c>
      <c r="DB127" s="813">
        <f t="shared" si="1425"/>
        <v>415.18671827664514</v>
      </c>
      <c r="DC127" s="808">
        <f t="shared" si="2021"/>
        <v>1.1374978582921784</v>
      </c>
      <c r="DD127" s="822">
        <f t="shared" si="2075"/>
        <v>-2.4065617402942784E-2</v>
      </c>
      <c r="DE127" s="823">
        <f t="shared" si="2051"/>
        <v>-2.3372207245875316E-2</v>
      </c>
      <c r="DF127" s="806">
        <f t="shared" si="2076"/>
        <v>-2348.7558000000136</v>
      </c>
      <c r="DG127" s="824">
        <f t="shared" si="2077"/>
        <v>-9.9360576232747349</v>
      </c>
      <c r="DH127" s="825">
        <f t="shared" si="2052"/>
        <v>2.08357429642257E-2</v>
      </c>
      <c r="DI127" s="826">
        <f>DATI!AB124+DATI!AG124</f>
        <v>56077.047454843938</v>
      </c>
      <c r="DJ127" s="806">
        <f t="shared" si="2053"/>
        <v>153.63574645162723</v>
      </c>
      <c r="DK127" s="827">
        <f t="shared" si="1426"/>
        <v>244.43709578290654</v>
      </c>
      <c r="DL127" s="828">
        <f t="shared" si="1427"/>
        <v>0.66969067337782617</v>
      </c>
      <c r="DM127" s="829">
        <f t="shared" si="2078"/>
        <v>0.58874016201075685</v>
      </c>
      <c r="DN127" s="830">
        <f t="shared" si="2079"/>
        <v>1.708347197062737E-2</v>
      </c>
      <c r="DO127" s="830">
        <f t="shared" si="2080"/>
        <v>1.0000000000000009E-2</v>
      </c>
      <c r="DP127" s="830">
        <f t="shared" si="2081"/>
        <v>-7.3932697326744828E-3</v>
      </c>
      <c r="DQ127" s="830">
        <f t="shared" si="2082"/>
        <v>-6.6880137226245015E-3</v>
      </c>
      <c r="DR127" s="831">
        <f t="shared" si="2083"/>
        <v>-417.68076419751014</v>
      </c>
      <c r="DS127" s="831">
        <f t="shared" si="2084"/>
        <v>-1.6458058228425045</v>
      </c>
      <c r="DT127" s="832">
        <f t="shared" si="2054"/>
        <v>2.0805935578902389E-2</v>
      </c>
      <c r="DU127" s="833" t="str">
        <f>DATI!AI124</f>
        <v>6/7</v>
      </c>
      <c r="DV127" s="832">
        <f>DATI!AJ124/DATI!AK124</f>
        <v>0.99708911410672707</v>
      </c>
      <c r="DW127" s="834">
        <f>DATI!AB124</f>
        <v>54225.216999999997</v>
      </c>
      <c r="DX127" s="806">
        <f t="shared" si="2022"/>
        <v>148.56223835616439</v>
      </c>
      <c r="DY127" s="835">
        <f t="shared" si="2013"/>
        <v>236.36505777789401</v>
      </c>
      <c r="DZ127" s="808">
        <f t="shared" si="2014"/>
        <v>0.64757550076135351</v>
      </c>
      <c r="EA127" s="829">
        <f t="shared" si="2085"/>
        <v>0.56929821541256631</v>
      </c>
      <c r="EB127" s="825">
        <f t="shared" si="2086"/>
        <v>7.3470935776812985E-3</v>
      </c>
      <c r="EC127" s="836">
        <f t="shared" si="2087"/>
        <v>39172.183145156057</v>
      </c>
      <c r="ED127" s="837">
        <f t="shared" si="2023"/>
        <v>107.32104971275632</v>
      </c>
      <c r="EE127" s="838">
        <f t="shared" si="1430"/>
        <v>170.7496224937386</v>
      </c>
      <c r="EF127" s="839">
        <f t="shared" si="1431"/>
        <v>0.4678071849143523</v>
      </c>
      <c r="EG127" s="840">
        <f t="shared" si="2055"/>
        <v>-4.698106965878171E-2</v>
      </c>
      <c r="EH127" s="840">
        <f t="shared" si="2056"/>
        <v>-4.6303941136659657E-2</v>
      </c>
      <c r="EI127" s="822">
        <f t="shared" si="2024"/>
        <v>0.41125983798924315</v>
      </c>
      <c r="EJ127" s="841">
        <f t="shared" si="2057"/>
        <v>-1931.0750358025034</v>
      </c>
      <c r="EK127" s="841">
        <f t="shared" si="2058"/>
        <v>-8.2902518004322303</v>
      </c>
      <c r="EL127" s="805">
        <f>DATI!AD124</f>
        <v>31323.958600000002</v>
      </c>
      <c r="EM127" s="806">
        <f t="shared" si="2025"/>
        <v>85.819064657534256</v>
      </c>
      <c r="EN127" s="835">
        <f t="shared" si="1432"/>
        <v>136.53959714575896</v>
      </c>
      <c r="EO127" s="808">
        <f t="shared" si="2026"/>
        <v>0.3740810880705725</v>
      </c>
      <c r="EP127" s="822">
        <f t="shared" si="2088"/>
        <v>-2.0392243044971069E-2</v>
      </c>
      <c r="EQ127" s="823">
        <f t="shared" si="2089"/>
        <v>-1.9696222922381459E-2</v>
      </c>
      <c r="ER127" s="822">
        <f t="shared" si="2059"/>
        <v>2.0014395757182332E-2</v>
      </c>
      <c r="ES127" s="806">
        <f t="shared" si="2090"/>
        <v>-652.06279999999606</v>
      </c>
      <c r="ET127" s="822">
        <f t="shared" si="2027"/>
        <v>0.32886311419716607</v>
      </c>
      <c r="EU127" s="824">
        <f t="shared" si="2091"/>
        <v>-2.7433479356084263</v>
      </c>
      <c r="EV127" s="805">
        <f>DATI!AE124</f>
        <v>6341.7120000000004</v>
      </c>
      <c r="EW127" s="806">
        <f t="shared" si="2028"/>
        <v>17.374553424657535</v>
      </c>
      <c r="EX127" s="835">
        <f t="shared" si="1433"/>
        <v>27.643211151939951</v>
      </c>
      <c r="EY127" s="808">
        <f t="shared" si="2015"/>
        <v>7.573482507380809E-2</v>
      </c>
      <c r="EZ127" s="822">
        <f t="shared" si="2092"/>
        <v>-7.4548489907421453E-2</v>
      </c>
      <c r="FA127" s="823">
        <f t="shared" si="2093"/>
        <v>-7.3890948285346425E-2</v>
      </c>
      <c r="FB127" s="806">
        <f t="shared" si="2094"/>
        <v>-510.84799999999996</v>
      </c>
      <c r="FC127" s="824">
        <f t="shared" si="2095"/>
        <v>-2.2055535272948106</v>
      </c>
      <c r="FD127" s="806">
        <f>DATI!AG124</f>
        <v>1851.8304548439382</v>
      </c>
      <c r="FE127" s="822">
        <f t="shared" si="2029"/>
        <v>1.9441946598190561E-2</v>
      </c>
      <c r="FF127" s="806">
        <f>DATI!AH124</f>
        <v>4489.8815451560613</v>
      </c>
      <c r="FG127" s="822">
        <f t="shared" si="2060"/>
        <v>1.9571173146927426E-2</v>
      </c>
      <c r="FH127" s="805">
        <f>DATI!AF124</f>
        <v>3358.3429999999998</v>
      </c>
      <c r="FI127" s="806">
        <f t="shared" si="2061"/>
        <v>9.2009397260273964</v>
      </c>
      <c r="FJ127" s="830">
        <f t="shared" si="2030"/>
        <v>3.5258479032795463E-2</v>
      </c>
      <c r="FK127" s="830">
        <f t="shared" si="2062"/>
        <v>-7.0300834096930234E-2</v>
      </c>
      <c r="FL127" s="842">
        <f>DATI!AL124</f>
        <v>1107.9360095173568</v>
      </c>
      <c r="FM127" s="843" t="str">
        <f>DATI!AM124</f>
        <v>6/6</v>
      </c>
      <c r="FN127" s="844">
        <f>DATI!AN124/DATI!AO124</f>
        <v>1</v>
      </c>
      <c r="FO127" s="809">
        <f t="shared" si="2063"/>
        <v>0.3299055544705698</v>
      </c>
      <c r="FP127" s="845">
        <f t="shared" si="2064"/>
        <v>1.1631968075103347E-2</v>
      </c>
      <c r="FQ127" s="809">
        <f t="shared" si="2065"/>
        <v>-0.23066070543730116</v>
      </c>
      <c r="FR127" s="805">
        <f>DATI!AP124</f>
        <v>4891.2569999999996</v>
      </c>
      <c r="FS127" s="842">
        <f>DATI!AQ124</f>
        <v>13.119</v>
      </c>
      <c r="FT127" s="842">
        <f>DATI!AR124</f>
        <v>4863.5780000000004</v>
      </c>
      <c r="FU127" s="818">
        <f>DATI!AS124/1000</f>
        <v>18.940999999999999</v>
      </c>
      <c r="FV127" s="819">
        <f>DATI!AT124/1000</f>
        <v>156.303</v>
      </c>
      <c r="FW127" s="1051">
        <f>DATI!AU124/1000</f>
        <v>0.29099999999999998</v>
      </c>
      <c r="FX127" s="819">
        <f>DATI!AV124/1000</f>
        <v>9780.65</v>
      </c>
      <c r="FY127" s="819">
        <f>DATI!AW124/1000</f>
        <v>23.312000000000001</v>
      </c>
      <c r="FZ127" s="819">
        <f>DATI!AX124/1000</f>
        <v>2618.3000000000002</v>
      </c>
      <c r="GA127" s="819">
        <f>DATI!AY124/1000</f>
        <v>1109.4169999999999</v>
      </c>
      <c r="GB127" s="819">
        <f>DATI!AZ124/1000</f>
        <v>8683.2800000000007</v>
      </c>
      <c r="GC127" s="819">
        <f>DATI!BA124/1000</f>
        <v>31.19</v>
      </c>
      <c r="GD127" s="819">
        <f>DATI!BB124/1000</f>
        <v>33.381999999999998</v>
      </c>
      <c r="GE127" s="819">
        <f>DATI!BC124/1000</f>
        <v>26.066500000000001</v>
      </c>
      <c r="GF127" s="819">
        <f>DATI!BD124/1000</f>
        <v>3629.48</v>
      </c>
      <c r="GG127" s="819">
        <f>DATI!BE124/1000</f>
        <v>51.981000000000002</v>
      </c>
      <c r="GH127" s="819">
        <f>DATI!BF124/1000</f>
        <v>1142.077</v>
      </c>
      <c r="GI127" s="1051">
        <f>DATI!BG124/1000</f>
        <v>0.35499999999999998</v>
      </c>
      <c r="GJ127" s="819">
        <f>DATI!BH124/1000</f>
        <v>422.22899999999998</v>
      </c>
      <c r="GK127" s="819">
        <f>DATI!BI124/1000</f>
        <v>9.8019999999999996</v>
      </c>
      <c r="GL127" s="819">
        <f>DATI!BJ124/1000</f>
        <v>13587.59</v>
      </c>
      <c r="GM127" s="819">
        <f>DATI!BK124/1000</f>
        <v>11399.619000000001</v>
      </c>
      <c r="GN127" s="1094">
        <f>DATI!BL124/1000</f>
        <v>197.94149999999999</v>
      </c>
      <c r="GO127" s="1095"/>
      <c r="GP127" s="820">
        <f>DATI!BN124/1000</f>
        <v>1303.01</v>
      </c>
      <c r="GQ127" s="818"/>
      <c r="GR127" s="819"/>
      <c r="GS127" s="819"/>
      <c r="GT127" s="819"/>
      <c r="GU127" s="819"/>
      <c r="GV127" s="1094"/>
      <c r="GW127" s="1095"/>
      <c r="GX127" s="820"/>
      <c r="GY127" s="816">
        <f t="shared" si="1913"/>
        <v>8.2562888763932293E-2</v>
      </c>
      <c r="GZ127" s="817">
        <f t="shared" si="1914"/>
        <v>0.68131710060022754</v>
      </c>
      <c r="HA127" s="817">
        <f t="shared" si="1915"/>
        <v>1.2684547083208013E-3</v>
      </c>
      <c r="HB127" s="817">
        <f t="shared" si="1916"/>
        <v>42.63337299978641</v>
      </c>
      <c r="HC127" s="817">
        <f t="shared" si="1917"/>
        <v>0.10161586309407052</v>
      </c>
      <c r="HD127" s="817">
        <f t="shared" si="1918"/>
        <v>11.413041109265821</v>
      </c>
      <c r="HE127" s="817">
        <f t="shared" si="1919"/>
        <v>4.8358942169798569</v>
      </c>
      <c r="HF127" s="817">
        <f t="shared" si="1920"/>
        <v>37.849991064150679</v>
      </c>
      <c r="HG127" s="817">
        <f t="shared" si="1921"/>
        <v>0.13595567818737386</v>
      </c>
      <c r="HH127" s="817">
        <f t="shared" si="1922"/>
        <v>0.14551049853321302</v>
      </c>
      <c r="HI127" s="817">
        <f t="shared" si="1923"/>
        <v>0.11362259331424113</v>
      </c>
      <c r="HJ127" s="817">
        <f t="shared" si="1924"/>
        <v>15.82072506789066</v>
      </c>
      <c r="HK127" s="817">
        <f t="shared" si="1925"/>
        <v>0.22658262609355181</v>
      </c>
      <c r="HL127" s="817">
        <f t="shared" si="1926"/>
        <v>4.9782575529721509</v>
      </c>
      <c r="HM127" s="817">
        <f t="shared" si="1927"/>
        <v>1.5474275651336236E-3</v>
      </c>
      <c r="HN127" s="817">
        <f t="shared" si="1928"/>
        <v>1.8404754743628304</v>
      </c>
      <c r="HO127" s="817">
        <f t="shared" si="1929"/>
        <v>4.2726436601238815E-2</v>
      </c>
      <c r="HP127" s="817">
        <f t="shared" si="1930"/>
        <v>59.227637492208373</v>
      </c>
      <c r="HQ127" s="817">
        <f t="shared" si="1931"/>
        <v>49.690379359495758</v>
      </c>
      <c r="HR127" s="1096">
        <f t="shared" si="1932"/>
        <v>0.86281727713773848</v>
      </c>
      <c r="HS127" s="1097"/>
      <c r="HT127" s="821">
        <f t="shared" si="1933"/>
        <v>5.6797565961824308</v>
      </c>
      <c r="HU127" s="846">
        <f t="shared" si="1972"/>
        <v>39172.183145156065</v>
      </c>
      <c r="HV127" s="847"/>
      <c r="HW127" s="848">
        <f t="shared" si="2096"/>
        <v>0</v>
      </c>
      <c r="HX127" s="849">
        <f>DATI!CQ124</f>
        <v>0</v>
      </c>
      <c r="HY127" s="849">
        <f>DATI!CT124</f>
        <v>0</v>
      </c>
      <c r="HZ127" s="850">
        <f t="shared" si="2066"/>
        <v>0</v>
      </c>
      <c r="IA127" s="850">
        <f t="shared" ref="IA127:IA158" si="2098">+HW127/CZ127</f>
        <v>0</v>
      </c>
      <c r="IB127" s="822">
        <f t="shared" ref="IB127:IB158" si="2099">HW127/HU127</f>
        <v>0</v>
      </c>
      <c r="IC127" s="849">
        <f>DATI!CV124</f>
        <v>4256.2012585187103</v>
      </c>
      <c r="ID127" s="851">
        <f t="shared" si="2067"/>
        <v>4256.2012585187103</v>
      </c>
      <c r="IE127" s="852">
        <f t="shared" ref="IE127:IE158" si="2100">+(HW127+IC127)/CZ127</f>
        <v>4.4684888599181093E-2</v>
      </c>
      <c r="IF127" s="852">
        <f t="shared" ref="IF127:IF158" si="2101">+(HW127+IC127)/HU127</f>
        <v>0.10865366484035296</v>
      </c>
      <c r="IG127" s="848"/>
      <c r="IH127" s="830"/>
      <c r="II127" s="849"/>
      <c r="IJ127" s="849"/>
      <c r="IK127" s="854">
        <f>DATI!CS124</f>
        <v>32507.783145156063</v>
      </c>
      <c r="IL127" s="834">
        <f t="shared" si="2068"/>
        <v>32507.783145156063</v>
      </c>
      <c r="IM127" s="834">
        <f t="shared" si="2069"/>
        <v>7853.8491950307798</v>
      </c>
      <c r="IN127" s="822">
        <f t="shared" si="1743"/>
        <v>0.34129181874101211</v>
      </c>
      <c r="IO127" s="822">
        <f t="shared" si="1744"/>
        <v>0.82986906868824584</v>
      </c>
      <c r="IP127" s="849"/>
      <c r="IQ127" s="830"/>
      <c r="IR127" s="849"/>
      <c r="IS127" s="834">
        <f t="shared" si="2097"/>
        <v>6664.4</v>
      </c>
      <c r="IT127" s="854">
        <f>DATI!CR124</f>
        <v>6664.4</v>
      </c>
      <c r="IU127" s="855">
        <f>DATI!CU124</f>
        <v>0</v>
      </c>
      <c r="IV127" s="822">
        <f t="shared" si="2070"/>
        <v>1.2577945814827236</v>
      </c>
      <c r="IW127" s="830">
        <f t="shared" ref="IW127:IW158" si="2102">+IS127/CZ127</f>
        <v>6.9968019248231067E-2</v>
      </c>
      <c r="IX127" s="822">
        <f t="shared" ref="IX127:IX158" si="2103">IS127/HU127</f>
        <v>0.17013093131175414</v>
      </c>
      <c r="IY127" s="854">
        <f>DATI!CW124</f>
        <v>20397.732691606572</v>
      </c>
      <c r="IZ127" s="856">
        <f t="shared" si="2071"/>
        <v>27062.132691606574</v>
      </c>
      <c r="JA127" s="857">
        <f t="shared" ref="JA127:JA158" si="2104">+(IS127+IY127)/CZ127</f>
        <v>0.28411917367872758</v>
      </c>
      <c r="JB127" s="857">
        <f t="shared" ref="JB127:JB158" si="2105">+(IS127+IY127)/HU127</f>
        <v>0.69085076497588593</v>
      </c>
      <c r="JC127" s="858"/>
      <c r="JD127" s="830"/>
      <c r="JE127" s="849"/>
      <c r="JF127" s="849"/>
      <c r="JG127" s="826">
        <f t="shared" ref="JG127:JG158" si="2106">+JT127+JU127+JV127+JW127+JX127+JY127+JZ127+KA127+KB127+KC127+KE127+KF127+KG127+KH127+KI127+FD127+FL127</f>
        <v>54736.952067190286</v>
      </c>
      <c r="JH127" s="808">
        <f t="shared" si="1438"/>
        <v>238.59568580329054</v>
      </c>
      <c r="JI127" s="829">
        <f t="shared" si="1754"/>
        <v>0.57467080544785298</v>
      </c>
      <c r="JJ127" s="843" t="str">
        <f>DATI!CN124</f>
        <v>7/10</v>
      </c>
      <c r="JK127" s="844">
        <f>DATI!CO124/DATI!CP124</f>
        <v>0.94791829815461437</v>
      </c>
      <c r="JL127" s="859">
        <f t="shared" si="1833"/>
        <v>-2.782829884417088E-2</v>
      </c>
      <c r="JM127" s="860">
        <f t="shared" si="2072"/>
        <v>-3.8554656012992927E-3</v>
      </c>
      <c r="JN127" s="861">
        <f t="shared" ref="JN127:JN158" si="2107">+JG127+IS127</f>
        <v>61401.352067190288</v>
      </c>
      <c r="JO127" s="834">
        <f t="shared" ref="JO127:JO158" si="2108">+JG127+IS127+IY127</f>
        <v>81799.08475879686</v>
      </c>
      <c r="JP127" s="829">
        <f t="shared" ref="JP127:JP158" si="2109">+JN127/CZ127</f>
        <v>0.64463882469608413</v>
      </c>
      <c r="JQ127" s="830">
        <f t="shared" si="2073"/>
        <v>3.7500061194260081E-2</v>
      </c>
      <c r="JR127" s="862">
        <f t="shared" ref="JR127:JR158" si="2110">+JO127/CZ127</f>
        <v>0.85878997912658062</v>
      </c>
      <c r="JS127" s="825">
        <f t="shared" si="2074"/>
        <v>4.8135670330561764E-2</v>
      </c>
      <c r="JT127" s="818">
        <f>DATI!BW124</f>
        <v>9291.6173834055662</v>
      </c>
      <c r="JU127" s="819">
        <f>DATI!BX124</f>
        <v>8426.4849116438636</v>
      </c>
      <c r="JV127" s="819">
        <f>DATI!BY124</f>
        <v>3307.4158014428244</v>
      </c>
      <c r="JW127" s="819">
        <f>DATI!BZ124</f>
        <v>13587.59</v>
      </c>
      <c r="JX127" s="819">
        <f>DATI!CA124</f>
        <v>11399.619000000001</v>
      </c>
      <c r="JY127" s="819">
        <f>DATI!CB124</f>
        <v>2509.3769691151379</v>
      </c>
      <c r="JZ127" s="819">
        <f>DATI!CC124</f>
        <v>1472.3903051448949</v>
      </c>
      <c r="KA127" s="819">
        <f>DATI!CD124</f>
        <v>78.963663614569228</v>
      </c>
      <c r="KB127" s="819">
        <f>DATI!CE124</f>
        <v>1027.8692727707623</v>
      </c>
      <c r="KC127" s="819">
        <f>DATI!CF124</f>
        <v>0</v>
      </c>
      <c r="KD127" s="819">
        <f>DATI!CG124</f>
        <v>247.67500000000001</v>
      </c>
      <c r="KE127" s="819">
        <f>DATI!CH124</f>
        <v>18.562180361270904</v>
      </c>
      <c r="KF127" s="819">
        <f>DATI!CI124</f>
        <v>32.71436063671112</v>
      </c>
      <c r="KG127" s="819">
        <f>DATI!CJ124</f>
        <v>30.566200594902039</v>
      </c>
      <c r="KH127" s="819">
        <f>DATI!CK124</f>
        <v>380.0060899332762</v>
      </c>
      <c r="KI127" s="819">
        <f>DATI!CL124</f>
        <v>214.00946416521072</v>
      </c>
      <c r="KJ127" s="863">
        <f t="shared" si="1439"/>
        <v>40.501703841567682</v>
      </c>
      <c r="KK127" s="864">
        <f t="shared" si="2036"/>
        <v>-9.6956746956552431E-2</v>
      </c>
      <c r="KL127" s="865">
        <f t="shared" si="1440"/>
        <v>36.730633885803606</v>
      </c>
      <c r="KM127" s="864">
        <f t="shared" si="2037"/>
        <v>8.185289881084068E-2</v>
      </c>
      <c r="KN127" s="865">
        <f t="shared" si="1441"/>
        <v>14.416863043693358</v>
      </c>
      <c r="KO127" s="864">
        <f t="shared" si="2038"/>
        <v>-0.18161012323961173</v>
      </c>
      <c r="KP127" s="865">
        <f t="shared" si="1442"/>
        <v>59.227637492208373</v>
      </c>
      <c r="KQ127" s="864">
        <f t="shared" si="2039"/>
        <v>1.5436577233720982E-2</v>
      </c>
      <c r="KR127" s="865">
        <f t="shared" si="1443"/>
        <v>49.690379359495758</v>
      </c>
      <c r="KS127" s="864">
        <f t="shared" si="2040"/>
        <v>-5.4025566996585707E-2</v>
      </c>
      <c r="KT127" s="865">
        <f t="shared" si="1444"/>
        <v>10.93825096709924</v>
      </c>
      <c r="KU127" s="864">
        <f t="shared" si="2041"/>
        <v>-0.1371397461771405</v>
      </c>
      <c r="KV127" s="865">
        <f t="shared" si="1445"/>
        <v>6.4180770276527266</v>
      </c>
      <c r="KW127" s="864">
        <f t="shared" si="2042"/>
        <v>9.5226045113433674E-2</v>
      </c>
      <c r="KX127" s="865">
        <f t="shared" si="1446"/>
        <v>0.34419873160879827</v>
      </c>
      <c r="KY127" s="864">
        <f t="shared" si="2043"/>
        <v>0.43727961895014039</v>
      </c>
      <c r="KZ127" s="865">
        <f t="shared" si="1447"/>
        <v>4.4804316789840257</v>
      </c>
      <c r="LA127" s="864">
        <f t="shared" si="2044"/>
        <v>0.10721294759662336</v>
      </c>
      <c r="LB127" s="866" t="s">
        <v>177</v>
      </c>
      <c r="LC127" s="867" t="s">
        <v>177</v>
      </c>
      <c r="LD127" s="865">
        <f t="shared" si="1448"/>
        <v>1.0796031611111838</v>
      </c>
      <c r="LE127" s="864">
        <f t="shared" si="2045"/>
        <v>0.13884308203341911</v>
      </c>
      <c r="LF127" s="865">
        <f t="shared" si="1449"/>
        <v>8.0911632563415783E-2</v>
      </c>
      <c r="LG127" s="864">
        <f t="shared" si="2046"/>
        <v>0.18008079634345173</v>
      </c>
      <c r="LH127" s="865">
        <f t="shared" si="1450"/>
        <v>0.14260029133794128</v>
      </c>
      <c r="LI127" s="864">
        <f t="shared" si="2047"/>
        <v>-0.24453926567174938</v>
      </c>
      <c r="LJ127" s="865">
        <f t="shared" si="1451"/>
        <v>0.13323656721677515</v>
      </c>
      <c r="LK127" s="864">
        <f t="shared" si="2048"/>
        <v>2.6344440351995665E-2</v>
      </c>
      <c r="LL127" s="865">
        <f t="shared" si="1452"/>
        <v>1.6564278830461925</v>
      </c>
      <c r="LM127" s="864">
        <f t="shared" si="2049"/>
        <v>0.20074700502763893</v>
      </c>
      <c r="LN127" s="865">
        <f t="shared" si="1453"/>
        <v>0.93285674379922112</v>
      </c>
      <c r="LO127" s="868">
        <f t="shared" si="2050"/>
        <v>-0.27621821269517022</v>
      </c>
      <c r="LP127" s="869">
        <f t="shared" si="1778"/>
        <v>9.7550576785504939E-2</v>
      </c>
      <c r="LQ127" s="870">
        <f t="shared" si="1779"/>
        <v>8.8467747808178773E-2</v>
      </c>
      <c r="LR127" s="870">
        <f t="shared" si="1780"/>
        <v>3.472380596261556E-2</v>
      </c>
      <c r="LS127" s="870">
        <f t="shared" si="1781"/>
        <v>0.14265301582394097</v>
      </c>
      <c r="LT127" s="870">
        <f t="shared" si="1782"/>
        <v>0.11968200612425736</v>
      </c>
      <c r="LU127" s="870">
        <f t="shared" si="1783"/>
        <v>2.634537783988292E-2</v>
      </c>
      <c r="LV127" s="870">
        <f t="shared" si="1784"/>
        <v>1.5458290800565218E-2</v>
      </c>
      <c r="LW127" s="870">
        <f t="shared" si="1785"/>
        <v>8.2902153767706378E-4</v>
      </c>
      <c r="LX127" s="871">
        <f t="shared" si="1786"/>
        <v>1.079136562359552E-2</v>
      </c>
      <c r="LY127" s="872" t="s">
        <v>177</v>
      </c>
      <c r="LZ127" s="871">
        <f t="shared" si="1787"/>
        <v>2.6002834714761469E-3</v>
      </c>
      <c r="MA127" s="871">
        <f t="shared" si="1788"/>
        <v>1.9488010815775457E-4</v>
      </c>
      <c r="MB127" s="871">
        <f t="shared" si="1789"/>
        <v>3.4346062882224609E-4</v>
      </c>
      <c r="MC127" s="871">
        <f t="shared" si="1790"/>
        <v>3.2090758531441661E-4</v>
      </c>
      <c r="MD127" s="871">
        <f t="shared" si="1791"/>
        <v>3.9895974753761023E-3</v>
      </c>
      <c r="ME127" s="871">
        <f t="shared" si="1792"/>
        <v>2.24683667067029E-3</v>
      </c>
      <c r="MF127" s="869">
        <f t="shared" si="1793"/>
        <v>0.17135233194927679</v>
      </c>
      <c r="MG127" s="870">
        <f t="shared" si="1794"/>
        <v>0.15539790115812471</v>
      </c>
      <c r="MH127" s="870">
        <f t="shared" si="1795"/>
        <v>6.0994053771012566E-2</v>
      </c>
      <c r="MI127" s="870">
        <f t="shared" si="1796"/>
        <v>0.25057695942461605</v>
      </c>
      <c r="MJ127" s="870">
        <f t="shared" si="1797"/>
        <v>0.21022726382081608</v>
      </c>
      <c r="MK127" s="870">
        <f t="shared" si="1798"/>
        <v>4.6276937335541467E-2</v>
      </c>
      <c r="ML127" s="870">
        <f t="shared" si="1799"/>
        <v>2.7153239518523182E-2</v>
      </c>
      <c r="MM127" s="870">
        <f t="shared" si="1800"/>
        <v>1.456216645745636E-3</v>
      </c>
      <c r="MN127" s="871">
        <f t="shared" si="1801"/>
        <v>1.8955558495427734E-2</v>
      </c>
      <c r="MO127" s="872" t="s">
        <v>177</v>
      </c>
      <c r="MP127" s="871">
        <f t="shared" si="1802"/>
        <v>4.5675243678600678E-3</v>
      </c>
      <c r="MQ127" s="871">
        <f t="shared" si="1803"/>
        <v>3.4231638688086589E-4</v>
      </c>
      <c r="MR127" s="871">
        <f t="shared" si="1804"/>
        <v>6.0330529680888362E-4</v>
      </c>
      <c r="MS127" s="871">
        <f t="shared" si="1805"/>
        <v>5.6368977914651849E-4</v>
      </c>
      <c r="MT127" s="871">
        <f t="shared" si="1806"/>
        <v>7.0079219772099062E-3</v>
      </c>
      <c r="MU127" s="871">
        <f t="shared" si="1807"/>
        <v>3.9466778743404698E-3</v>
      </c>
      <c r="MV127" s="1098"/>
      <c r="MW127" s="808"/>
      <c r="MX127" s="862"/>
      <c r="MY127" s="1483"/>
      <c r="MZ127" s="823"/>
      <c r="NA127" s="1480"/>
      <c r="NB127" s="1099"/>
      <c r="NC127" s="854"/>
      <c r="ND127" s="829"/>
      <c r="NE127" s="875"/>
    </row>
    <row r="128" spans="1:369" ht="8.25" customHeight="1" outlineLevel="1" x14ac:dyDescent="0.2">
      <c r="A128" s="876" t="s">
        <v>184</v>
      </c>
      <c r="B128" s="559">
        <f>DATI!D125</f>
        <v>69</v>
      </c>
      <c r="C128" s="1516">
        <f>DATI!F125/DATI!E125</f>
        <v>1</v>
      </c>
      <c r="D128" s="560">
        <f>DATI!G125</f>
        <v>412868</v>
      </c>
      <c r="E128" s="561">
        <f t="shared" si="2019"/>
        <v>4.125235840596686E-2</v>
      </c>
      <c r="F128" s="1035">
        <f t="shared" si="1863"/>
        <v>-4.9431334790645889E-3</v>
      </c>
      <c r="G128" s="563"/>
      <c r="H128" s="564"/>
      <c r="I128" s="565"/>
      <c r="J128" s="566"/>
      <c r="K128" s="566"/>
      <c r="L128" s="566"/>
      <c r="M128" s="564"/>
      <c r="N128" s="564"/>
      <c r="O128" s="564"/>
      <c r="P128" s="564"/>
      <c r="Q128" s="564"/>
      <c r="R128" s="564"/>
      <c r="S128" s="564"/>
      <c r="T128" s="564"/>
      <c r="U128" s="564"/>
      <c r="V128" s="564"/>
      <c r="W128" s="569"/>
      <c r="X128" s="1100"/>
      <c r="Y128" s="564"/>
      <c r="Z128" s="564"/>
      <c r="AA128" s="564"/>
      <c r="AB128" s="564"/>
      <c r="AC128" s="564"/>
      <c r="AD128" s="565"/>
      <c r="AE128" s="566"/>
      <c r="AF128" s="566"/>
      <c r="AG128" s="569"/>
      <c r="AH128" s="572"/>
      <c r="AI128" s="564"/>
      <c r="AJ128" s="565"/>
      <c r="AK128" s="566"/>
      <c r="AL128" s="566"/>
      <c r="AM128" s="566"/>
      <c r="AN128" s="576"/>
      <c r="AO128" s="577"/>
      <c r="AP128" s="577"/>
      <c r="AQ128" s="577"/>
      <c r="AR128" s="577"/>
      <c r="AS128" s="577"/>
      <c r="AT128" s="577"/>
      <c r="AU128" s="1072"/>
      <c r="AV128" s="1072"/>
      <c r="AW128" s="577"/>
      <c r="AX128" s="1072"/>
      <c r="AY128" s="1072"/>
      <c r="AZ128" s="1072"/>
      <c r="BA128" s="1072"/>
      <c r="BB128" s="576"/>
      <c r="BC128" s="577"/>
      <c r="BD128" s="574"/>
      <c r="BE128" s="577"/>
      <c r="BF128" s="577"/>
      <c r="BG128" s="577"/>
      <c r="BH128" s="577"/>
      <c r="BI128" s="577"/>
      <c r="BJ128" s="577"/>
      <c r="BK128" s="577"/>
      <c r="BL128" s="577"/>
      <c r="BM128" s="577"/>
      <c r="BN128" s="577"/>
      <c r="BO128" s="577"/>
      <c r="BP128" s="577"/>
      <c r="BQ128" s="577"/>
      <c r="BR128" s="577"/>
      <c r="BS128" s="577"/>
      <c r="BT128" s="1073"/>
      <c r="BU128" s="1074"/>
      <c r="BV128" s="578"/>
      <c r="BW128" s="576"/>
      <c r="BX128" s="577"/>
      <c r="BY128" s="577"/>
      <c r="BZ128" s="577"/>
      <c r="CA128" s="577"/>
      <c r="CB128" s="1073"/>
      <c r="CC128" s="1074"/>
      <c r="CD128" s="578"/>
      <c r="CE128" s="579"/>
      <c r="CF128" s="580"/>
      <c r="CG128" s="580"/>
      <c r="CH128" s="580"/>
      <c r="CI128" s="580"/>
      <c r="CJ128" s="580"/>
      <c r="CK128" s="580"/>
      <c r="CL128" s="580"/>
      <c r="CM128" s="580"/>
      <c r="CN128" s="580"/>
      <c r="CO128" s="580"/>
      <c r="CP128" s="580"/>
      <c r="CQ128" s="580"/>
      <c r="CR128" s="580"/>
      <c r="CS128" s="580"/>
      <c r="CT128" s="580"/>
      <c r="CU128" s="580"/>
      <c r="CV128" s="580"/>
      <c r="CW128" s="1075"/>
      <c r="CX128" s="1076"/>
      <c r="CY128" s="581"/>
      <c r="CZ128" s="563">
        <f>DATI!AA125</f>
        <v>200280.3075</v>
      </c>
      <c r="DA128" s="564">
        <f t="shared" si="2020"/>
        <v>548.71317123287668</v>
      </c>
      <c r="DB128" s="565">
        <f t="shared" si="1425"/>
        <v>485.0952544154548</v>
      </c>
      <c r="DC128" s="566">
        <f t="shared" si="2021"/>
        <v>1.3290280942889172</v>
      </c>
      <c r="DD128" s="582">
        <f t="shared" si="2075"/>
        <v>-9.3941690472190524E-3</v>
      </c>
      <c r="DE128" s="583">
        <f t="shared" si="2051"/>
        <v>-4.4731469305034398E-3</v>
      </c>
      <c r="DF128" s="564">
        <f t="shared" si="2076"/>
        <v>-1899.309500000003</v>
      </c>
      <c r="DG128" s="584">
        <f t="shared" si="2077"/>
        <v>-2.1796522530756874</v>
      </c>
      <c r="DH128" s="585">
        <f t="shared" si="2052"/>
        <v>4.3811262112873013E-2</v>
      </c>
      <c r="DI128" s="586">
        <f>DATI!AB125+DATI!AG125</f>
        <v>159542.27162257259</v>
      </c>
      <c r="DJ128" s="564">
        <f t="shared" si="2053"/>
        <v>437.10211403444544</v>
      </c>
      <c r="DK128" s="587">
        <f t="shared" si="1426"/>
        <v>386.42440591804791</v>
      </c>
      <c r="DL128" s="588">
        <f t="shared" si="1427"/>
        <v>1.0586970025151998</v>
      </c>
      <c r="DM128" s="589">
        <f t="shared" si="2078"/>
        <v>0.79659490048752091</v>
      </c>
      <c r="DN128" s="590">
        <f t="shared" si="2079"/>
        <v>3.6854381002199475E-2</v>
      </c>
      <c r="DO128" s="590">
        <f t="shared" si="2080"/>
        <v>2.9000000000000026E-2</v>
      </c>
      <c r="DP128" s="590">
        <f t="shared" si="2081"/>
        <v>2.7113995669715219E-2</v>
      </c>
      <c r="DQ128" s="590">
        <f t="shared" si="2082"/>
        <v>3.2216379010440666E-2</v>
      </c>
      <c r="DR128" s="591">
        <f t="shared" si="2083"/>
        <v>4211.6342296459188</v>
      </c>
      <c r="DS128" s="591">
        <f t="shared" si="2084"/>
        <v>12.060644815455191</v>
      </c>
      <c r="DT128" s="592">
        <f t="shared" si="2054"/>
        <v>5.9194026364600617E-2</v>
      </c>
      <c r="DU128" s="593" t="str">
        <f>DATI!AI125</f>
        <v>6/8</v>
      </c>
      <c r="DV128" s="592">
        <f>DATI!AJ125/DATI!AK125</f>
        <v>0.96185707338951953</v>
      </c>
      <c r="DW128" s="594">
        <f>DATI!AB125</f>
        <v>158767.51250000001</v>
      </c>
      <c r="DX128" s="564">
        <f t="shared" si="2022"/>
        <v>434.97948630136989</v>
      </c>
      <c r="DY128" s="595">
        <f t="shared" si="2013"/>
        <v>384.5478760766153</v>
      </c>
      <c r="DZ128" s="566">
        <f t="shared" si="2014"/>
        <v>1.0535558248674393</v>
      </c>
      <c r="EA128" s="589">
        <f t="shared" si="2085"/>
        <v>0.79272652654580134</v>
      </c>
      <c r="EB128" s="585">
        <f t="shared" si="2086"/>
        <v>3.5647482975754693E-2</v>
      </c>
      <c r="EC128" s="596">
        <f t="shared" si="2087"/>
        <v>40738.035877427406</v>
      </c>
      <c r="ED128" s="597">
        <f t="shared" si="2023"/>
        <v>111.61105719843125</v>
      </c>
      <c r="EE128" s="598">
        <f t="shared" si="1430"/>
        <v>98.670848497406936</v>
      </c>
      <c r="EF128" s="599">
        <f t="shared" si="1431"/>
        <v>0.27033109177371761</v>
      </c>
      <c r="EG128" s="600">
        <f t="shared" si="2055"/>
        <v>-0.13043920659316308</v>
      </c>
      <c r="EH128" s="600">
        <f t="shared" si="2056"/>
        <v>-0.12611949863013996</v>
      </c>
      <c r="EI128" s="582">
        <f t="shared" si="2024"/>
        <v>0.20340509951247907</v>
      </c>
      <c r="EJ128" s="601">
        <f t="shared" si="2057"/>
        <v>-6110.9437296459218</v>
      </c>
      <c r="EK128" s="601">
        <f t="shared" si="2058"/>
        <v>-14.240297068530822</v>
      </c>
      <c r="EL128" s="563">
        <f>DATI!AD125</f>
        <v>30160.282999999999</v>
      </c>
      <c r="EM128" s="564">
        <f t="shared" si="2025"/>
        <v>82.630912328767124</v>
      </c>
      <c r="EN128" s="595">
        <f t="shared" si="1432"/>
        <v>73.050667525698287</v>
      </c>
      <c r="EO128" s="566">
        <f t="shared" si="2026"/>
        <v>0.20013881513889942</v>
      </c>
      <c r="EP128" s="582">
        <f t="shared" si="2088"/>
        <v>-0.15345307069667125</v>
      </c>
      <c r="EQ128" s="583">
        <f t="shared" si="2089"/>
        <v>-0.14924768846312172</v>
      </c>
      <c r="ER128" s="582">
        <f t="shared" si="2059"/>
        <v>1.9270867000527141E-2</v>
      </c>
      <c r="ES128" s="564">
        <f t="shared" si="2090"/>
        <v>-5467.1369999999988</v>
      </c>
      <c r="ET128" s="582">
        <f t="shared" si="2027"/>
        <v>0.15059035696757156</v>
      </c>
      <c r="EU128" s="584">
        <f t="shared" si="2091"/>
        <v>-12.815296674543205</v>
      </c>
      <c r="EV128" s="563">
        <f>DATI!AE125</f>
        <v>7415.5820000000003</v>
      </c>
      <c r="EW128" s="564">
        <f t="shared" si="2028"/>
        <v>20.31666301369863</v>
      </c>
      <c r="EX128" s="595">
        <f t="shared" si="1433"/>
        <v>17.961144966429949</v>
      </c>
      <c r="EY128" s="566">
        <f t="shared" si="2015"/>
        <v>4.9208616346383419E-2</v>
      </c>
      <c r="EZ128" s="582">
        <f t="shared" si="2092"/>
        <v>-3.0912700124017728E-2</v>
      </c>
      <c r="FA128" s="583">
        <f t="shared" si="2093"/>
        <v>-2.6098575386703095E-2</v>
      </c>
      <c r="FB128" s="564">
        <f t="shared" si="2094"/>
        <v>-236.54799999999977</v>
      </c>
      <c r="FC128" s="584">
        <f t="shared" si="2095"/>
        <v>-0.48132211750691667</v>
      </c>
      <c r="FD128" s="564">
        <f>DATI!AG125</f>
        <v>774.75912257257846</v>
      </c>
      <c r="FE128" s="582">
        <f t="shared" si="2029"/>
        <v>3.8683739417195496E-3</v>
      </c>
      <c r="FF128" s="564">
        <f>DATI!AH125</f>
        <v>6640.8228774274212</v>
      </c>
      <c r="FG128" s="582">
        <f t="shared" si="2060"/>
        <v>1.6084615124997387E-2</v>
      </c>
      <c r="FH128" s="563">
        <f>DATI!AF125</f>
        <v>3936.93</v>
      </c>
      <c r="FI128" s="564">
        <f t="shared" si="2061"/>
        <v>10.786109589041095</v>
      </c>
      <c r="FJ128" s="590">
        <f t="shared" si="2030"/>
        <v>1.965709983743659E-2</v>
      </c>
      <c r="FK128" s="590">
        <f t="shared" si="2062"/>
        <v>-4.9876918621488686E-2</v>
      </c>
      <c r="FL128" s="602">
        <f>DATI!AL125</f>
        <v>744.93690312951799</v>
      </c>
      <c r="FM128" s="603" t="str">
        <f>DATI!AM125</f>
        <v>6/6</v>
      </c>
      <c r="FN128" s="604">
        <f>DATI!AN125/DATI!AO125</f>
        <v>1</v>
      </c>
      <c r="FO128" s="567">
        <f t="shared" si="2063"/>
        <v>0.18921771612132246</v>
      </c>
      <c r="FP128" s="605">
        <f t="shared" si="2064"/>
        <v>3.7194715368085701E-3</v>
      </c>
      <c r="FQ128" s="567">
        <f t="shared" si="2065"/>
        <v>0.67052490775841445</v>
      </c>
      <c r="FR128" s="563">
        <f>DATI!AP125</f>
        <v>5638.4279999999981</v>
      </c>
      <c r="FS128" s="602">
        <f>DATI!AQ125</f>
        <v>91.691999999999993</v>
      </c>
      <c r="FT128" s="602">
        <f>DATI!AR125</f>
        <v>5543.4250000000002</v>
      </c>
      <c r="FU128" s="576">
        <f>DATI!AS125/1000</f>
        <v>57.387</v>
      </c>
      <c r="FV128" s="577">
        <f>DATI!AT125/1000</f>
        <v>11.545</v>
      </c>
      <c r="FW128" s="574">
        <f>DATI!AU125/1000</f>
        <v>1.0189999999999999</v>
      </c>
      <c r="FX128" s="577">
        <f>DATI!AV125/1000</f>
        <v>25524.237000000001</v>
      </c>
      <c r="FY128" s="577">
        <f>DATI!AW125/1000</f>
        <v>49.207000000000001</v>
      </c>
      <c r="FZ128" s="577">
        <f>DATI!AX125/1000</f>
        <v>6480.4269999999997</v>
      </c>
      <c r="GA128" s="577">
        <f>DATI!AY125/1000</f>
        <v>2082.79</v>
      </c>
      <c r="GB128" s="577">
        <f>DATI!AZ125/1000</f>
        <v>18435.66</v>
      </c>
      <c r="GC128" s="577">
        <f>DATI!BA125/1000</f>
        <v>145.99600000000001</v>
      </c>
      <c r="GD128" s="577">
        <f>DATI!BB125/1000</f>
        <v>28.568999999999999</v>
      </c>
      <c r="GE128" s="577">
        <f>DATI!BC125/1000</f>
        <v>46.177999999999997</v>
      </c>
      <c r="GF128" s="577">
        <f>DATI!BD125/1000</f>
        <v>13629.174999999999</v>
      </c>
      <c r="GG128" s="577">
        <f>DATI!BE125/1000</f>
        <v>128.01</v>
      </c>
      <c r="GH128" s="577">
        <f>DATI!BF125/1000</f>
        <v>1929.3125</v>
      </c>
      <c r="GI128" s="574">
        <f>DATI!BG125/1000</f>
        <v>1.7000000000000001E-2</v>
      </c>
      <c r="GJ128" s="577">
        <f>DATI!BH125/1000</f>
        <v>1373.5840000000001</v>
      </c>
      <c r="GK128" s="577">
        <f>DATI!BI125/1000</f>
        <v>28.39</v>
      </c>
      <c r="GL128" s="577">
        <f>DATI!BJ125/1000</f>
        <v>38862.78</v>
      </c>
      <c r="GM128" s="577">
        <f>DATI!BK125/1000</f>
        <v>48791.74</v>
      </c>
      <c r="GN128" s="1073">
        <f>DATI!BL125/1000</f>
        <v>181.32900000000001</v>
      </c>
      <c r="GO128" s="1074"/>
      <c r="GP128" s="578">
        <f>DATI!BN125/1000</f>
        <v>980.16</v>
      </c>
      <c r="GQ128" s="576"/>
      <c r="GR128" s="577"/>
      <c r="GS128" s="577"/>
      <c r="GT128" s="577"/>
      <c r="GU128" s="577"/>
      <c r="GV128" s="1073"/>
      <c r="GW128" s="1074"/>
      <c r="GX128" s="578"/>
      <c r="GY128" s="579">
        <f t="shared" si="1913"/>
        <v>0.13899599872114091</v>
      </c>
      <c r="GZ128" s="580">
        <f t="shared" si="1914"/>
        <v>2.7962932462675723E-2</v>
      </c>
      <c r="HA128" s="580">
        <f t="shared" si="1915"/>
        <v>2.468101184882335E-3</v>
      </c>
      <c r="HB128" s="580">
        <f t="shared" si="1916"/>
        <v>61.821785655463735</v>
      </c>
      <c r="HC128" s="580">
        <f t="shared" si="1917"/>
        <v>0.11918337095633472</v>
      </c>
      <c r="HD128" s="580">
        <f t="shared" si="1918"/>
        <v>15.696123216136877</v>
      </c>
      <c r="HE128" s="580">
        <f t="shared" si="1919"/>
        <v>5.0446874061443365</v>
      </c>
      <c r="HF128" s="580">
        <f t="shared" si="1920"/>
        <v>44.652673493707432</v>
      </c>
      <c r="HG128" s="580">
        <f t="shared" si="1921"/>
        <v>0.35361423021401511</v>
      </c>
      <c r="HH128" s="580">
        <f t="shared" si="1922"/>
        <v>6.919645019715745E-2</v>
      </c>
      <c r="HI128" s="580">
        <f t="shared" si="1923"/>
        <v>0.11184688568743521</v>
      </c>
      <c r="HJ128" s="580">
        <f t="shared" si="1924"/>
        <v>33.010974451882923</v>
      </c>
      <c r="HK128" s="580">
        <f t="shared" si="1925"/>
        <v>0.31005066994777991</v>
      </c>
      <c r="HL128" s="580">
        <f t="shared" si="1926"/>
        <v>4.6729523721867521</v>
      </c>
      <c r="HM128" s="580">
        <f t="shared" si="1927"/>
        <v>4.1175387775269575E-5</v>
      </c>
      <c r="HN128" s="580">
        <f t="shared" si="1928"/>
        <v>3.3269325789356405</v>
      </c>
      <c r="HO128" s="580">
        <f t="shared" si="1929"/>
        <v>6.8762897584700194E-2</v>
      </c>
      <c r="HP128" s="580">
        <f t="shared" si="1930"/>
        <v>94.128825677940654</v>
      </c>
      <c r="HQ128" s="580">
        <f t="shared" si="1931"/>
        <v>118.17757733706657</v>
      </c>
      <c r="HR128" s="1075">
        <f t="shared" si="1932"/>
        <v>0.43919364058246219</v>
      </c>
      <c r="HS128" s="1076"/>
      <c r="HT128" s="581">
        <f t="shared" si="1933"/>
        <v>2.3740275342240134</v>
      </c>
      <c r="HU128" s="607">
        <f t="shared" si="1972"/>
        <v>40738.035877427399</v>
      </c>
      <c r="HV128" s="608"/>
      <c r="HW128" s="609">
        <f t="shared" si="2096"/>
        <v>2547.2600000000007</v>
      </c>
      <c r="HX128" s="610">
        <f>DATI!CQ125</f>
        <v>2547.2600000000007</v>
      </c>
      <c r="HY128" s="610">
        <f>DATI!CT125</f>
        <v>0</v>
      </c>
      <c r="HZ128" s="611">
        <f t="shared" si="2066"/>
        <v>-0.23770791062910326</v>
      </c>
      <c r="IA128" s="611">
        <f t="shared" si="2098"/>
        <v>1.271847458093203E-2</v>
      </c>
      <c r="IB128" s="582">
        <f t="shared" si="2099"/>
        <v>6.2527805897765826E-2</v>
      </c>
      <c r="IC128" s="610">
        <f>DATI!CV125</f>
        <v>23108.333489265457</v>
      </c>
      <c r="ID128" s="612">
        <f t="shared" si="2067"/>
        <v>25655.593489265459</v>
      </c>
      <c r="IE128" s="613">
        <f t="shared" si="2100"/>
        <v>0.12809843268922214</v>
      </c>
      <c r="IF128" s="613">
        <f t="shared" si="2101"/>
        <v>0.62977001558096735</v>
      </c>
      <c r="IG128" s="609"/>
      <c r="IH128" s="590"/>
      <c r="II128" s="610"/>
      <c r="IJ128" s="610"/>
      <c r="IK128" s="615">
        <f>DATI!CS125</f>
        <v>38092.4528774274</v>
      </c>
      <c r="IL128" s="594">
        <f t="shared" si="2068"/>
        <v>38092.4528774274</v>
      </c>
      <c r="IM128" s="594">
        <f t="shared" si="2069"/>
        <v>8570.6988872099355</v>
      </c>
      <c r="IN128" s="582">
        <f t="shared" si="1743"/>
        <v>0.19019569798407365</v>
      </c>
      <c r="IO128" s="582">
        <f t="shared" si="1744"/>
        <v>0.9350586511347766</v>
      </c>
      <c r="IP128" s="610"/>
      <c r="IQ128" s="590"/>
      <c r="IR128" s="610"/>
      <c r="IS128" s="594">
        <f t="shared" si="2097"/>
        <v>98.323000000000008</v>
      </c>
      <c r="IT128" s="615">
        <f>DATI!CR125</f>
        <v>98.323000000000008</v>
      </c>
      <c r="IU128" s="617">
        <f>DATI!CU125</f>
        <v>0</v>
      </c>
      <c r="IV128" s="582">
        <f t="shared" si="2070"/>
        <v>0</v>
      </c>
      <c r="IW128" s="590">
        <f t="shared" si="2102"/>
        <v>4.9092694747335556E-4</v>
      </c>
      <c r="IX128" s="582">
        <f t="shared" si="2103"/>
        <v>2.4135429674575931E-3</v>
      </c>
      <c r="IY128" s="615">
        <f>DATI!CW125</f>
        <v>6413.4205009520074</v>
      </c>
      <c r="IZ128" s="618">
        <f t="shared" si="2071"/>
        <v>6511.7435009520077</v>
      </c>
      <c r="JA128" s="619">
        <f t="shared" si="2104"/>
        <v>3.2513149107043428E-2</v>
      </c>
      <c r="JB128" s="619">
        <f t="shared" si="2105"/>
        <v>0.15984431651404454</v>
      </c>
      <c r="JC128" s="620"/>
      <c r="JD128" s="590"/>
      <c r="JE128" s="610"/>
      <c r="JF128" s="610"/>
      <c r="JG128" s="586">
        <f t="shared" si="2106"/>
        <v>155407.08997542929</v>
      </c>
      <c r="JH128" s="566">
        <f t="shared" si="1438"/>
        <v>376.4086583979124</v>
      </c>
      <c r="JI128" s="589">
        <f t="shared" si="1754"/>
        <v>0.77594792975554672</v>
      </c>
      <c r="JJ128" s="603" t="str">
        <f>DATI!CN125</f>
        <v>4/8</v>
      </c>
      <c r="JK128" s="604">
        <f>DATI!CO125/DATI!CP125</f>
        <v>0.98939067003839298</v>
      </c>
      <c r="JL128" s="621">
        <f t="shared" si="1833"/>
        <v>2.4138824717407532E-2</v>
      </c>
      <c r="JM128" s="622">
        <f t="shared" si="2072"/>
        <v>3.3850995741034604E-2</v>
      </c>
      <c r="JN128" s="623">
        <f t="shared" si="2107"/>
        <v>155505.4129754293</v>
      </c>
      <c r="JO128" s="594">
        <f t="shared" si="2108"/>
        <v>161918.83347638129</v>
      </c>
      <c r="JP128" s="589">
        <f t="shared" si="2109"/>
        <v>0.77643885670302004</v>
      </c>
      <c r="JQ128" s="590">
        <f t="shared" si="2073"/>
        <v>2.5897499242344968E-2</v>
      </c>
      <c r="JR128" s="624">
        <f t="shared" si="2110"/>
        <v>0.80846107886259011</v>
      </c>
      <c r="JS128" s="585">
        <f t="shared" si="2074"/>
        <v>-3.9640673390461956E-6</v>
      </c>
      <c r="JT128" s="576">
        <f>DATI!BW125</f>
        <v>24248.024845727385</v>
      </c>
      <c r="JU128" s="577">
        <f>DATI!BX125</f>
        <v>17080.247675768136</v>
      </c>
      <c r="JV128" s="577">
        <f>DATI!BY125</f>
        <v>12478.501942235529</v>
      </c>
      <c r="JW128" s="577">
        <f>DATI!BZ125</f>
        <v>38862.78</v>
      </c>
      <c r="JX128" s="577">
        <f>DATI!CA125</f>
        <v>48791.74</v>
      </c>
      <c r="JY128" s="577">
        <f>DATI!CB125</f>
        <v>6156.4055727472905</v>
      </c>
      <c r="JZ128" s="577">
        <f>DATI!CC125</f>
        <v>2802.9620891187342</v>
      </c>
      <c r="KA128" s="577">
        <f>DATI!CD125</f>
        <v>101.22736523043829</v>
      </c>
      <c r="KB128" s="577">
        <f>DATI!CE125</f>
        <v>1736.3812040016055</v>
      </c>
      <c r="KC128" s="577">
        <f>DATI!CF125</f>
        <v>0</v>
      </c>
      <c r="KD128" s="577">
        <f>DATI!CG125</f>
        <v>276.51100000000002</v>
      </c>
      <c r="KE128" s="577">
        <f>DATI!CH125</f>
        <v>56.239261094570161</v>
      </c>
      <c r="KF128" s="577">
        <f>DATI!CI125</f>
        <v>27.997620544910429</v>
      </c>
      <c r="KG128" s="577">
        <f>DATI!CJ125</f>
        <v>143.0760827846527</v>
      </c>
      <c r="KH128" s="577">
        <f>DATI!CK125</f>
        <v>1236.2255672512053</v>
      </c>
      <c r="KI128" s="577">
        <f>DATI!CL125</f>
        <v>165.58472322273255</v>
      </c>
      <c r="KJ128" s="625">
        <f t="shared" si="1439"/>
        <v>58.730695635717431</v>
      </c>
      <c r="KK128" s="626">
        <f t="shared" si="2036"/>
        <v>-5.5869669665991592E-2</v>
      </c>
      <c r="KL128" s="627">
        <f t="shared" si="1440"/>
        <v>41.36975419690588</v>
      </c>
      <c r="KM128" s="626">
        <f t="shared" si="2037"/>
        <v>2.2094638728211529E-2</v>
      </c>
      <c r="KN128" s="627">
        <f t="shared" si="1441"/>
        <v>30.223950372117795</v>
      </c>
      <c r="KO128" s="626">
        <f t="shared" si="2038"/>
        <v>1.602241114712475E-2</v>
      </c>
      <c r="KP128" s="627">
        <f t="shared" si="1442"/>
        <v>94.128825677940654</v>
      </c>
      <c r="KQ128" s="626">
        <f t="shared" si="2039"/>
        <v>3.6380327507874621E-2</v>
      </c>
      <c r="KR128" s="627">
        <f t="shared" si="1443"/>
        <v>118.17757733706657</v>
      </c>
      <c r="KS128" s="626">
        <f t="shared" si="2040"/>
        <v>5.4730426664611503E-2</v>
      </c>
      <c r="KT128" s="627">
        <f t="shared" si="1444"/>
        <v>14.911316868217662</v>
      </c>
      <c r="KU128" s="626">
        <f t="shared" si="2041"/>
        <v>3.4041324170368238E-2</v>
      </c>
      <c r="KV128" s="627">
        <f t="shared" si="1445"/>
        <v>6.7890029964025649</v>
      </c>
      <c r="KW128" s="626">
        <f t="shared" si="2042"/>
        <v>9.4002978112075336E-2</v>
      </c>
      <c r="KX128" s="627">
        <f t="shared" si="1446"/>
        <v>0.24518094216659633</v>
      </c>
      <c r="KY128" s="626">
        <f t="shared" si="2043"/>
        <v>2.9703768516927433</v>
      </c>
      <c r="KZ128" s="627">
        <f t="shared" si="1447"/>
        <v>4.2056570235562107</v>
      </c>
      <c r="LA128" s="626">
        <f t="shared" si="2044"/>
        <v>8.9783939986946185E-2</v>
      </c>
      <c r="LB128" s="628" t="s">
        <v>177</v>
      </c>
      <c r="LC128" s="629" t="s">
        <v>177</v>
      </c>
      <c r="LD128" s="627">
        <f t="shared" si="1448"/>
        <v>0.66973221465456267</v>
      </c>
      <c r="LE128" s="626">
        <f t="shared" si="2045"/>
        <v>4.7194654724154954E-2</v>
      </c>
      <c r="LF128" s="627">
        <f t="shared" si="1449"/>
        <v>0.13621608139785635</v>
      </c>
      <c r="LG128" s="626">
        <f t="shared" si="2046"/>
        <v>0.13129093927650703</v>
      </c>
      <c r="LH128" s="627">
        <f t="shared" si="1450"/>
        <v>6.7812522513031839E-2</v>
      </c>
      <c r="LI128" s="626">
        <f t="shared" si="2047"/>
        <v>6.593361497510189E-2</v>
      </c>
      <c r="LJ128" s="627">
        <f t="shared" si="1451"/>
        <v>0.346541952354391</v>
      </c>
      <c r="LK128" s="626">
        <f t="shared" si="2048"/>
        <v>5.3877602094696275E-3</v>
      </c>
      <c r="LL128" s="627">
        <f t="shared" si="1452"/>
        <v>2.9942392417218224</v>
      </c>
      <c r="LM128" s="626">
        <f t="shared" si="2049"/>
        <v>0.22230893846462074</v>
      </c>
      <c r="LN128" s="627">
        <f t="shared" si="1453"/>
        <v>0.4010597169621587</v>
      </c>
      <c r="LO128" s="630">
        <f t="shared" si="2050"/>
        <v>-8.2748886264083985E-2</v>
      </c>
      <c r="LP128" s="631">
        <f t="shared" si="1778"/>
        <v>0.12107043946758163</v>
      </c>
      <c r="LQ128" s="632">
        <f t="shared" si="1779"/>
        <v>8.5281712860202877E-2</v>
      </c>
      <c r="LR128" s="632">
        <f t="shared" si="1780"/>
        <v>6.2305186655635274E-2</v>
      </c>
      <c r="LS128" s="632">
        <f t="shared" si="1781"/>
        <v>0.19404194294039617</v>
      </c>
      <c r="LT128" s="632">
        <f t="shared" si="1782"/>
        <v>0.24361726127267905</v>
      </c>
      <c r="LU128" s="632">
        <f t="shared" si="1783"/>
        <v>3.0738946078097521E-2</v>
      </c>
      <c r="LV128" s="632">
        <f t="shared" si="1784"/>
        <v>1.3995195654064662E-2</v>
      </c>
      <c r="LW128" s="632">
        <f t="shared" si="1785"/>
        <v>5.05428449227033E-4</v>
      </c>
      <c r="LX128" s="633">
        <f t="shared" si="1786"/>
        <v>8.6697550332131661E-3</v>
      </c>
      <c r="LY128" s="634" t="s">
        <v>177</v>
      </c>
      <c r="LZ128" s="633">
        <f t="shared" si="1787"/>
        <v>1.3806200092837386E-3</v>
      </c>
      <c r="MA128" s="633">
        <f t="shared" si="1788"/>
        <v>2.8080274988877854E-4</v>
      </c>
      <c r="MB128" s="633">
        <f t="shared" si="1789"/>
        <v>1.3979217874383597E-4</v>
      </c>
      <c r="MC128" s="633">
        <f t="shared" si="1790"/>
        <v>7.143791847066777E-4</v>
      </c>
      <c r="MD128" s="633">
        <f t="shared" si="1791"/>
        <v>6.1724768784430064E-3</v>
      </c>
      <c r="ME128" s="633">
        <f t="shared" si="1792"/>
        <v>8.2676487413887436E-4</v>
      </c>
      <c r="MF128" s="631">
        <f t="shared" si="1793"/>
        <v>0.15272661556454997</v>
      </c>
      <c r="MG128" s="632">
        <f t="shared" si="1794"/>
        <v>0.10758024363308039</v>
      </c>
      <c r="MH128" s="632">
        <f t="shared" si="1795"/>
        <v>7.8596066322041344E-2</v>
      </c>
      <c r="MI128" s="632">
        <f t="shared" si="1796"/>
        <v>0.24477791072024258</v>
      </c>
      <c r="MJ128" s="632">
        <f t="shared" si="1797"/>
        <v>0.3073156417941611</v>
      </c>
      <c r="MK128" s="632">
        <f t="shared" si="1798"/>
        <v>3.8776229946584882E-2</v>
      </c>
      <c r="ML128" s="632">
        <f t="shared" si="1799"/>
        <v>1.7654506548490101E-2</v>
      </c>
      <c r="MM128" s="632">
        <f t="shared" si="1800"/>
        <v>6.3758235949207991E-4</v>
      </c>
      <c r="MN128" s="633">
        <f t="shared" si="1801"/>
        <v>1.0936627882241371E-2</v>
      </c>
      <c r="MO128" s="634" t="s">
        <v>177</v>
      </c>
      <c r="MP128" s="633">
        <f t="shared" si="1802"/>
        <v>1.7416094492253256E-3</v>
      </c>
      <c r="MQ128" s="633">
        <f t="shared" si="1803"/>
        <v>3.542239858079918E-4</v>
      </c>
      <c r="MR128" s="633">
        <f t="shared" si="1804"/>
        <v>1.7634351073498382E-4</v>
      </c>
      <c r="MS128" s="633">
        <f t="shared" si="1805"/>
        <v>9.0116725098059777E-4</v>
      </c>
      <c r="MT128" s="633">
        <f t="shared" si="1806"/>
        <v>7.7863887125598523E-3</v>
      </c>
      <c r="MU128" s="633">
        <f t="shared" si="1807"/>
        <v>1.0429383229313524E-3</v>
      </c>
      <c r="MV128" s="1077"/>
      <c r="MW128" s="566"/>
      <c r="MX128" s="624"/>
      <c r="MY128" s="1471"/>
      <c r="MZ128" s="583"/>
      <c r="NA128" s="1472"/>
      <c r="NB128" s="1078"/>
      <c r="NC128" s="615"/>
      <c r="ND128" s="589"/>
      <c r="NE128" s="638"/>
    </row>
    <row r="129" spans="1:369" ht="8.25" customHeight="1" outlineLevel="1" x14ac:dyDescent="0.2">
      <c r="A129" s="800" t="s">
        <v>185</v>
      </c>
      <c r="B129" s="801">
        <f>DATI!D126</f>
        <v>134</v>
      </c>
      <c r="C129" s="1519">
        <f>DATI!F126/DATI!E126</f>
        <v>0.99248120300751874</v>
      </c>
      <c r="D129" s="802">
        <f>DATI!G126</f>
        <v>3208509</v>
      </c>
      <c r="E129" s="803">
        <f t="shared" si="2019"/>
        <v>0.32058324504870883</v>
      </c>
      <c r="F129" s="1033">
        <f t="shared" si="1863"/>
        <v>3.6548763226013311E-3</v>
      </c>
      <c r="G129" s="805"/>
      <c r="H129" s="806"/>
      <c r="I129" s="813"/>
      <c r="J129" s="808"/>
      <c r="K129" s="808"/>
      <c r="L129" s="808"/>
      <c r="M129" s="806"/>
      <c r="N129" s="806"/>
      <c r="O129" s="806"/>
      <c r="P129" s="806"/>
      <c r="Q129" s="806"/>
      <c r="R129" s="806"/>
      <c r="S129" s="806"/>
      <c r="T129" s="806"/>
      <c r="U129" s="806"/>
      <c r="V129" s="806"/>
      <c r="W129" s="811"/>
      <c r="X129" s="1092"/>
      <c r="Y129" s="806"/>
      <c r="Z129" s="806"/>
      <c r="AA129" s="806"/>
      <c r="AB129" s="806"/>
      <c r="AC129" s="806"/>
      <c r="AD129" s="813"/>
      <c r="AE129" s="808"/>
      <c r="AF129" s="808"/>
      <c r="AG129" s="811"/>
      <c r="AH129" s="815"/>
      <c r="AI129" s="806"/>
      <c r="AJ129" s="813"/>
      <c r="AK129" s="808"/>
      <c r="AL129" s="808"/>
      <c r="AM129" s="808"/>
      <c r="AN129" s="818"/>
      <c r="AO129" s="819"/>
      <c r="AP129" s="819"/>
      <c r="AQ129" s="819"/>
      <c r="AR129" s="819"/>
      <c r="AS129" s="819"/>
      <c r="AT129" s="819"/>
      <c r="AU129" s="1093"/>
      <c r="AV129" s="1093"/>
      <c r="AW129" s="819"/>
      <c r="AX129" s="1093"/>
      <c r="AY129" s="1093"/>
      <c r="AZ129" s="1093"/>
      <c r="BA129" s="1093"/>
      <c r="BB129" s="818"/>
      <c r="BC129" s="819"/>
      <c r="BD129" s="1051"/>
      <c r="BE129" s="819"/>
      <c r="BF129" s="819"/>
      <c r="BG129" s="819"/>
      <c r="BH129" s="819"/>
      <c r="BI129" s="819"/>
      <c r="BJ129" s="819"/>
      <c r="BK129" s="819"/>
      <c r="BL129" s="819"/>
      <c r="BM129" s="819"/>
      <c r="BN129" s="819"/>
      <c r="BO129" s="819"/>
      <c r="BP129" s="819"/>
      <c r="BQ129" s="819"/>
      <c r="BR129" s="819"/>
      <c r="BS129" s="819"/>
      <c r="BT129" s="1094"/>
      <c r="BU129" s="1095"/>
      <c r="BV129" s="820"/>
      <c r="BW129" s="818"/>
      <c r="BX129" s="819"/>
      <c r="BY129" s="819"/>
      <c r="BZ129" s="819"/>
      <c r="CA129" s="819"/>
      <c r="CB129" s="1094"/>
      <c r="CC129" s="1095"/>
      <c r="CD129" s="820"/>
      <c r="CE129" s="816"/>
      <c r="CF129" s="817"/>
      <c r="CG129" s="817"/>
      <c r="CH129" s="817"/>
      <c r="CI129" s="817"/>
      <c r="CJ129" s="817"/>
      <c r="CK129" s="817"/>
      <c r="CL129" s="817"/>
      <c r="CM129" s="817"/>
      <c r="CN129" s="817"/>
      <c r="CO129" s="817"/>
      <c r="CP129" s="817"/>
      <c r="CQ129" s="817"/>
      <c r="CR129" s="817"/>
      <c r="CS129" s="817"/>
      <c r="CT129" s="817"/>
      <c r="CU129" s="817"/>
      <c r="CV129" s="817"/>
      <c r="CW129" s="1096"/>
      <c r="CX129" s="1097"/>
      <c r="CY129" s="821"/>
      <c r="CZ129" s="805">
        <f>DATI!AA126</f>
        <v>1474174.3673099999</v>
      </c>
      <c r="DA129" s="806">
        <f t="shared" si="2020"/>
        <v>4038.8338830410958</v>
      </c>
      <c r="DB129" s="813">
        <f t="shared" si="1425"/>
        <v>459.45776287677546</v>
      </c>
      <c r="DC129" s="808">
        <f t="shared" si="2021"/>
        <v>1.2587883914432205</v>
      </c>
      <c r="DD129" s="822">
        <f t="shared" si="2075"/>
        <v>-6.5811736551987772E-3</v>
      </c>
      <c r="DE129" s="823">
        <f t="shared" si="2051"/>
        <v>-1.0198774717565265E-2</v>
      </c>
      <c r="DF129" s="806">
        <f t="shared" si="2076"/>
        <v>-9766.0697100001853</v>
      </c>
      <c r="DG129" s="824">
        <f t="shared" si="2077"/>
        <v>-4.7341891443705322</v>
      </c>
      <c r="DH129" s="825">
        <f t="shared" si="2052"/>
        <v>0.32247523689415719</v>
      </c>
      <c r="DI129" s="826">
        <f>DATI!AB126+DATI!AG126</f>
        <v>835965.54437486245</v>
      </c>
      <c r="DJ129" s="806">
        <f t="shared" si="2053"/>
        <v>2290.3165599311301</v>
      </c>
      <c r="DK129" s="827">
        <f t="shared" si="1426"/>
        <v>260.54642339319054</v>
      </c>
      <c r="DL129" s="828">
        <f t="shared" si="1427"/>
        <v>0.7138258175155906</v>
      </c>
      <c r="DM129" s="829">
        <f t="shared" si="2078"/>
        <v>0.56707372134023115</v>
      </c>
      <c r="DN129" s="830">
        <f t="shared" si="2079"/>
        <v>3.4853372497848027E-2</v>
      </c>
      <c r="DO129" s="830">
        <f t="shared" si="2080"/>
        <v>1.8999999999999906E-2</v>
      </c>
      <c r="DP129" s="830">
        <f t="shared" si="2081"/>
        <v>2.8042822745771582E-2</v>
      </c>
      <c r="DQ129" s="830">
        <f t="shared" si="2082"/>
        <v>2.4299136086029592E-2</v>
      </c>
      <c r="DR129" s="831">
        <f t="shared" si="2083"/>
        <v>22803.362918155384</v>
      </c>
      <c r="DS129" s="831">
        <f t="shared" si="2084"/>
        <v>6.1808633588730117</v>
      </c>
      <c r="DT129" s="832">
        <f t="shared" si="2054"/>
        <v>0.31016335652213517</v>
      </c>
      <c r="DU129" s="833" t="str">
        <f>DATI!AI126</f>
        <v>25/35</v>
      </c>
      <c r="DV129" s="832">
        <f>DATI!AJ126/DATI!AK126</f>
        <v>0.9903305442383652</v>
      </c>
      <c r="DW129" s="834">
        <f>DATI!AB126</f>
        <v>818620.85410999996</v>
      </c>
      <c r="DX129" s="806">
        <f t="shared" si="2022"/>
        <v>2242.7968605753422</v>
      </c>
      <c r="DY129" s="835">
        <f t="shared" si="2013"/>
        <v>255.14058215513811</v>
      </c>
      <c r="DZ129" s="808">
        <f t="shared" si="2014"/>
        <v>0.69901529357572068</v>
      </c>
      <c r="EA129" s="829">
        <f t="shared" si="2085"/>
        <v>0.55530802343536778</v>
      </c>
      <c r="EB129" s="825">
        <f t="shared" si="2086"/>
        <v>3.784099631524248E-2</v>
      </c>
      <c r="EC129" s="836">
        <f t="shared" si="2087"/>
        <v>638208.82293513743</v>
      </c>
      <c r="ED129" s="837">
        <f t="shared" si="2023"/>
        <v>1748.5173231099657</v>
      </c>
      <c r="EE129" s="838">
        <f t="shared" si="1430"/>
        <v>198.91133948358487</v>
      </c>
      <c r="EF129" s="839">
        <f t="shared" si="1431"/>
        <v>0.54496257392762981</v>
      </c>
      <c r="EG129" s="840">
        <f t="shared" si="2055"/>
        <v>-4.8554693534013038E-2</v>
      </c>
      <c r="EH129" s="840">
        <f t="shared" si="2056"/>
        <v>-5.2019445217972408E-2</v>
      </c>
      <c r="EI129" s="822">
        <f t="shared" si="2024"/>
        <v>0.43292627865976885</v>
      </c>
      <c r="EJ129" s="841">
        <f t="shared" si="2057"/>
        <v>-32569.43262815557</v>
      </c>
      <c r="EK129" s="841">
        <f t="shared" si="2058"/>
        <v>-10.915052503243629</v>
      </c>
      <c r="EL129" s="805">
        <f>DATI!AD126</f>
        <v>549128.652</v>
      </c>
      <c r="EM129" s="806">
        <f t="shared" si="2025"/>
        <v>1504.4620602739726</v>
      </c>
      <c r="EN129" s="835">
        <f t="shared" si="1432"/>
        <v>171.14761155415178</v>
      </c>
      <c r="EO129" s="808">
        <f t="shared" si="2026"/>
        <v>0.46889756590178572</v>
      </c>
      <c r="EP129" s="822">
        <f t="shared" si="2088"/>
        <v>-4.359043618672389E-2</v>
      </c>
      <c r="EQ129" s="823">
        <f t="shared" si="2089"/>
        <v>-4.7073265545654941E-2</v>
      </c>
      <c r="ER129" s="822">
        <f t="shared" si="2059"/>
        <v>0.35086491790779123</v>
      </c>
      <c r="ES129" s="806">
        <f t="shared" si="2090"/>
        <v>-25027.726999999955</v>
      </c>
      <c r="ET129" s="822">
        <f t="shared" si="2027"/>
        <v>0.37249911827053583</v>
      </c>
      <c r="EU129" s="824">
        <f t="shared" si="2091"/>
        <v>-8.4544558095606419</v>
      </c>
      <c r="EV129" s="805">
        <f>DATI!AE126</f>
        <v>58424.591200000003</v>
      </c>
      <c r="EW129" s="806">
        <f t="shared" si="2028"/>
        <v>160.06737315068494</v>
      </c>
      <c r="EX129" s="835">
        <f t="shared" si="1433"/>
        <v>18.209265175818427</v>
      </c>
      <c r="EY129" s="808">
        <f t="shared" si="2015"/>
        <v>4.9888397741968293E-2</v>
      </c>
      <c r="EZ129" s="822">
        <f t="shared" si="2092"/>
        <v>-5.3207305260792606E-2</v>
      </c>
      <c r="FA129" s="823">
        <f t="shared" si="2093"/>
        <v>-5.6655114148139583E-2</v>
      </c>
      <c r="FB129" s="806">
        <f t="shared" si="2094"/>
        <v>-3283.3111999999965</v>
      </c>
      <c r="FC129" s="824">
        <f t="shared" si="2095"/>
        <v>-1.0936063920653325</v>
      </c>
      <c r="FD129" s="806">
        <f>DATI!AG126</f>
        <v>17344.69026486254</v>
      </c>
      <c r="FE129" s="822">
        <f t="shared" si="2029"/>
        <v>1.1765697904863363E-2</v>
      </c>
      <c r="FF129" s="806">
        <f>DATI!AH126</f>
        <v>41079.900935137455</v>
      </c>
      <c r="FG129" s="822">
        <f t="shared" si="2060"/>
        <v>1.2803423937765939E-2</v>
      </c>
      <c r="FH129" s="805">
        <f>DATI!AF126</f>
        <v>48000.27</v>
      </c>
      <c r="FI129" s="806">
        <f t="shared" si="2061"/>
        <v>131.50758904109588</v>
      </c>
      <c r="FJ129" s="830">
        <f t="shared" si="2030"/>
        <v>3.2560781861638598E-2</v>
      </c>
      <c r="FK129" s="830">
        <f t="shared" si="2062"/>
        <v>-0.11238514767599801</v>
      </c>
      <c r="FL129" s="842">
        <f>DATI!AL126</f>
        <v>17635.888452416479</v>
      </c>
      <c r="FM129" s="843" t="str">
        <f>DATI!AM126</f>
        <v>20/21</v>
      </c>
      <c r="FN129" s="844">
        <f>DATI!AN126/DATI!AO126</f>
        <v>0.99651356127788449</v>
      </c>
      <c r="FO129" s="809">
        <f t="shared" si="2063"/>
        <v>0.36741227606462379</v>
      </c>
      <c r="FP129" s="845">
        <f t="shared" si="2064"/>
        <v>1.1963230974228354E-2</v>
      </c>
      <c r="FQ129" s="809">
        <f t="shared" si="2065"/>
        <v>8.5576490064967394E-3</v>
      </c>
      <c r="FR129" s="805">
        <f>DATI!AP126</f>
        <v>52396.824600000044</v>
      </c>
      <c r="FS129" s="842">
        <f>DATI!AQ126</f>
        <v>59.623999999999988</v>
      </c>
      <c r="FT129" s="842">
        <f>DATI!AR126</f>
        <v>44710.505600000026</v>
      </c>
      <c r="FU129" s="818">
        <f>DATI!AS126/1000</f>
        <v>423.55700000000002</v>
      </c>
      <c r="FV129" s="819">
        <f>DATI!AT126/1000</f>
        <v>1127.3320000000001</v>
      </c>
      <c r="FW129" s="1051">
        <f>DATI!AU126/1000</f>
        <v>4.3099999999999996</v>
      </c>
      <c r="FX129" s="819">
        <f>DATI!AV126/1000</f>
        <v>174432.42319999999</v>
      </c>
      <c r="FY129" s="819">
        <f>DATI!AW126/1000</f>
        <v>377.17074000000002</v>
      </c>
      <c r="FZ129" s="819">
        <f>DATI!AX126/1000</f>
        <v>47657.931799999998</v>
      </c>
      <c r="GA129" s="819">
        <f>DATI!AY126/1000</f>
        <v>8883.908300000001</v>
      </c>
      <c r="GB129" s="819">
        <f>DATI!AZ126/1000</f>
        <v>27935.24</v>
      </c>
      <c r="GC129" s="819">
        <f>DATI!BA126/1000</f>
        <v>348.90899999999999</v>
      </c>
      <c r="GD129" s="819">
        <f>DATI!BB126/1000</f>
        <v>291.59899999999999</v>
      </c>
      <c r="GE129" s="819">
        <f>DATI!BC126/1000</f>
        <v>125.14739999999999</v>
      </c>
      <c r="GF129" s="819">
        <f>DATI!BD126/1000</f>
        <v>67840.6149</v>
      </c>
      <c r="GG129" s="819">
        <f>DATI!BE126/1000</f>
        <v>491.19099999999997</v>
      </c>
      <c r="GH129" s="819">
        <f>DATI!BF126/1000</f>
        <v>11140.19584</v>
      </c>
      <c r="GI129" s="1051">
        <f>DATI!BG126/1000</f>
        <v>1.49631</v>
      </c>
      <c r="GJ129" s="819">
        <f>DATI!BH126/1000</f>
        <v>7585.3879999999999</v>
      </c>
      <c r="GK129" s="819">
        <f>DATI!BI126/1000</f>
        <v>110.43505999999999</v>
      </c>
      <c r="GL129" s="819">
        <f>DATI!BJ126/1000</f>
        <v>272170.07</v>
      </c>
      <c r="GM129" s="819">
        <f>DATI!BK126/1000</f>
        <v>57574.988799999999</v>
      </c>
      <c r="GN129" s="1094">
        <f>DATI!BL126/1000</f>
        <v>1676.4683599999998</v>
      </c>
      <c r="GO129" s="1095"/>
      <c r="GP129" s="820">
        <f>DATI!BN126/1000</f>
        <v>138422.4774</v>
      </c>
      <c r="GQ129" s="818"/>
      <c r="GR129" s="819"/>
      <c r="GS129" s="819"/>
      <c r="GT129" s="819"/>
      <c r="GU129" s="819"/>
      <c r="GV129" s="1094"/>
      <c r="GW129" s="1095"/>
      <c r="GX129" s="820"/>
      <c r="GY129" s="816">
        <f t="shared" si="1913"/>
        <v>0.13201053822819259</v>
      </c>
      <c r="GZ129" s="817">
        <f t="shared" si="1914"/>
        <v>0.35135696985733872</v>
      </c>
      <c r="HA129" s="817">
        <f t="shared" si="1915"/>
        <v>1.3433030731719935E-3</v>
      </c>
      <c r="HB129" s="817">
        <f t="shared" si="1916"/>
        <v>54.365570799396224</v>
      </c>
      <c r="HC129" s="817">
        <f t="shared" si="1917"/>
        <v>0.1175532747453724</v>
      </c>
      <c r="HD129" s="817">
        <f t="shared" si="1918"/>
        <v>14.853607018088463</v>
      </c>
      <c r="HE129" s="817">
        <f t="shared" si="1919"/>
        <v>2.7688587752130354</v>
      </c>
      <c r="HF129" s="817">
        <f t="shared" si="1920"/>
        <v>8.7066110769831102</v>
      </c>
      <c r="HG129" s="817">
        <f t="shared" si="1921"/>
        <v>0.10874490300634967</v>
      </c>
      <c r="HH129" s="817">
        <f t="shared" si="1922"/>
        <v>9.0883023859368944E-2</v>
      </c>
      <c r="HI129" s="817">
        <f t="shared" si="1923"/>
        <v>3.900484617621456E-2</v>
      </c>
      <c r="HJ129" s="817">
        <f t="shared" si="1924"/>
        <v>21.143969021124768</v>
      </c>
      <c r="HK129" s="817">
        <f t="shared" si="1925"/>
        <v>0.1530901113258526</v>
      </c>
      <c r="HL129" s="817">
        <f t="shared" si="1926"/>
        <v>3.4720787256635401</v>
      </c>
      <c r="HM129" s="817">
        <f t="shared" si="1927"/>
        <v>4.6635680311322172E-4</v>
      </c>
      <c r="HN129" s="817">
        <f t="shared" si="1928"/>
        <v>2.3641473344784134</v>
      </c>
      <c r="HO129" s="817">
        <f t="shared" si="1929"/>
        <v>3.4419432826898723E-2</v>
      </c>
      <c r="HP129" s="817">
        <f t="shared" si="1930"/>
        <v>84.827585024695267</v>
      </c>
      <c r="HQ129" s="817">
        <f t="shared" si="1931"/>
        <v>17.944468536631813</v>
      </c>
      <c r="HR129" s="1096">
        <f t="shared" si="1932"/>
        <v>0.52250698377345983</v>
      </c>
      <c r="HS129" s="1097"/>
      <c r="HT129" s="821">
        <f t="shared" si="1933"/>
        <v>43.142306099188133</v>
      </c>
      <c r="HU129" s="846">
        <f t="shared" si="1972"/>
        <v>637227.1129351377</v>
      </c>
      <c r="HV129" s="847"/>
      <c r="HW129" s="848">
        <f t="shared" si="2096"/>
        <v>951.43999999999994</v>
      </c>
      <c r="HX129" s="849">
        <f>DATI!CQ126</f>
        <v>951.43999999999994</v>
      </c>
      <c r="HY129" s="849">
        <f>DATI!CT126</f>
        <v>0</v>
      </c>
      <c r="HZ129" s="850">
        <f t="shared" si="2066"/>
        <v>-0.6665077673714318</v>
      </c>
      <c r="IA129" s="850">
        <f t="shared" si="2098"/>
        <v>6.4540533406244225E-4</v>
      </c>
      <c r="IB129" s="822">
        <f t="shared" si="2099"/>
        <v>1.4930940330168366E-3</v>
      </c>
      <c r="IC129" s="849">
        <f>DATI!CV126</f>
        <v>11067.709530641956</v>
      </c>
      <c r="ID129" s="851">
        <f t="shared" si="2067"/>
        <v>12019.149530641957</v>
      </c>
      <c r="IE129" s="852">
        <f t="shared" si="2100"/>
        <v>8.1531396808736424E-3</v>
      </c>
      <c r="IF129" s="852">
        <f t="shared" si="2101"/>
        <v>1.8861641770514817E-2</v>
      </c>
      <c r="IG129" s="848"/>
      <c r="IH129" s="830"/>
      <c r="II129" s="849"/>
      <c r="IJ129" s="849"/>
      <c r="IK129" s="854">
        <f>DATI!CS126</f>
        <v>142796.08728375961</v>
      </c>
      <c r="IL129" s="834">
        <f t="shared" si="2068"/>
        <v>139232.48392039826</v>
      </c>
      <c r="IM129" s="834">
        <f t="shared" si="2069"/>
        <v>87708.06254172753</v>
      </c>
      <c r="IN129" s="822">
        <f t="shared" si="1743"/>
        <v>9.444777158516382E-2</v>
      </c>
      <c r="IO129" s="822">
        <f t="shared" si="1744"/>
        <v>0.21849742594767857</v>
      </c>
      <c r="IP129" s="849"/>
      <c r="IQ129" s="830"/>
      <c r="IR129" s="849"/>
      <c r="IS129" s="834">
        <f t="shared" si="2097"/>
        <v>497043.18901473942</v>
      </c>
      <c r="IT129" s="854">
        <f>DATI!CR126</f>
        <v>493479.58565137803</v>
      </c>
      <c r="IU129" s="855">
        <f>DATI!CU126</f>
        <v>3563.6033633613597</v>
      </c>
      <c r="IV129" s="822">
        <f t="shared" si="2070"/>
        <v>-2.2313449766349913E-2</v>
      </c>
      <c r="IW129" s="830">
        <f t="shared" si="2102"/>
        <v>0.3371671628789199</v>
      </c>
      <c r="IX129" s="822">
        <f t="shared" si="2103"/>
        <v>0.78000948001930459</v>
      </c>
      <c r="IY129" s="854">
        <f>DATI!CW126</f>
        <v>40456.711848028783</v>
      </c>
      <c r="IZ129" s="856">
        <f t="shared" si="2071"/>
        <v>537499.90086276818</v>
      </c>
      <c r="JA129" s="857">
        <f t="shared" si="2104"/>
        <v>0.36461080370266596</v>
      </c>
      <c r="JB129" s="857">
        <f t="shared" si="2105"/>
        <v>0.84349816564926894</v>
      </c>
      <c r="JC129" s="858"/>
      <c r="JD129" s="830"/>
      <c r="JE129" s="849"/>
      <c r="JF129" s="849"/>
      <c r="JG129" s="826">
        <f t="shared" si="2106"/>
        <v>812649.48594804737</v>
      </c>
      <c r="JH129" s="808">
        <f t="shared" si="1438"/>
        <v>253.27947839574313</v>
      </c>
      <c r="JI129" s="829">
        <f t="shared" si="1754"/>
        <v>0.55125737088410365</v>
      </c>
      <c r="JJ129" s="843" t="str">
        <f>DATI!CN126</f>
        <v>11/25</v>
      </c>
      <c r="JK129" s="844">
        <f>DATI!CO126/DATI!CP126</f>
        <v>0.83233054118022343</v>
      </c>
      <c r="JL129" s="859">
        <f t="shared" si="1833"/>
        <v>2.3360028167489121E-2</v>
      </c>
      <c r="JM129" s="860">
        <f t="shared" si="2072"/>
        <v>3.0139555471133995E-2</v>
      </c>
      <c r="JN129" s="861">
        <f t="shared" si="2107"/>
        <v>1309692.6749627867</v>
      </c>
      <c r="JO129" s="834">
        <f t="shared" si="2108"/>
        <v>1350149.3868108154</v>
      </c>
      <c r="JP129" s="829">
        <f t="shared" si="2109"/>
        <v>0.88842453376302344</v>
      </c>
      <c r="JQ129" s="830">
        <f t="shared" si="2073"/>
        <v>1.0703077128569549E-2</v>
      </c>
      <c r="JR129" s="862">
        <f t="shared" si="2110"/>
        <v>0.9158681745867695</v>
      </c>
      <c r="JS129" s="825">
        <f t="shared" si="2074"/>
        <v>1.4329672431942719E-2</v>
      </c>
      <c r="JT129" s="818">
        <f>DATI!BW126</f>
        <v>169019.49050242043</v>
      </c>
      <c r="JU129" s="819">
        <f>DATI!BX126</f>
        <v>135197.59609683036</v>
      </c>
      <c r="JV129" s="819">
        <f>DATI!BY126</f>
        <v>68563.553929988353</v>
      </c>
      <c r="JW129" s="819">
        <f>DATI!BZ126</f>
        <v>272170.07</v>
      </c>
      <c r="JX129" s="819">
        <f>DATI!CA126</f>
        <v>57574.988799999999</v>
      </c>
      <c r="JY129" s="819">
        <f>DATI!CB126</f>
        <v>45459.502646559566</v>
      </c>
      <c r="JZ129" s="819">
        <f>DATI!CC126</f>
        <v>9743.1048819987063</v>
      </c>
      <c r="KA129" s="819">
        <f>DATI!CD126</f>
        <v>165.70638366299332</v>
      </c>
      <c r="KB129" s="819">
        <f>DATI!CE126</f>
        <v>10026.175990397034</v>
      </c>
      <c r="KC129" s="819">
        <f>DATI!CF126</f>
        <v>0</v>
      </c>
      <c r="KD129" s="819">
        <f>DATI!CG126</f>
        <v>2180.2828100000002</v>
      </c>
      <c r="KE129" s="819">
        <f>DATI!CH126</f>
        <v>415.08586807870864</v>
      </c>
      <c r="KF129" s="819">
        <f>DATI!CI126</f>
        <v>285.76702556180953</v>
      </c>
      <c r="KG129" s="819">
        <f>DATI!CJ126</f>
        <v>341.93082665491102</v>
      </c>
      <c r="KH129" s="819">
        <f>DATI!CK126</f>
        <v>6844.6240194151251</v>
      </c>
      <c r="KI129" s="819">
        <f>DATI!CL126</f>
        <v>1861.3102592003015</v>
      </c>
      <c r="KJ129" s="863">
        <f t="shared" si="1439"/>
        <v>52.678515317370291</v>
      </c>
      <c r="KK129" s="864">
        <f t="shared" si="2036"/>
        <v>-3.0215708200787856E-2</v>
      </c>
      <c r="KL129" s="865">
        <f t="shared" si="1440"/>
        <v>42.137203323048297</v>
      </c>
      <c r="KM129" s="864">
        <f t="shared" si="2037"/>
        <v>5.4559682333468308E-3</v>
      </c>
      <c r="KN129" s="865">
        <f t="shared" si="1441"/>
        <v>21.369288329871711</v>
      </c>
      <c r="KO129" s="864">
        <f t="shared" si="2038"/>
        <v>4.9607622615824444E-2</v>
      </c>
      <c r="KP129" s="865">
        <f t="shared" si="1442"/>
        <v>84.827585024695267</v>
      </c>
      <c r="KQ129" s="864">
        <f t="shared" si="2039"/>
        <v>7.1477789897613164E-2</v>
      </c>
      <c r="KR129" s="865">
        <f t="shared" si="1443"/>
        <v>17.944468536631813</v>
      </c>
      <c r="KS129" s="864">
        <f t="shared" si="2040"/>
        <v>-2.9932725288538554E-2</v>
      </c>
      <c r="KT129" s="865">
        <f t="shared" si="1444"/>
        <v>14.168419863107619</v>
      </c>
      <c r="KU129" s="864">
        <f t="shared" si="2041"/>
        <v>6.5713003687314073E-2</v>
      </c>
      <c r="KV129" s="865">
        <f t="shared" si="1445"/>
        <v>3.0366456450640178</v>
      </c>
      <c r="KW129" s="864">
        <f t="shared" si="2042"/>
        <v>5.4567964083288123E-2</v>
      </c>
      <c r="KX129" s="865">
        <f t="shared" si="1446"/>
        <v>5.1645915178356462E-2</v>
      </c>
      <c r="KY129" s="864">
        <f t="shared" si="2043"/>
        <v>-0.10176494990950739</v>
      </c>
      <c r="KZ129" s="865">
        <f t="shared" si="1447"/>
        <v>3.1248707703163787</v>
      </c>
      <c r="LA129" s="864">
        <f t="shared" si="2044"/>
        <v>-2.8805683725159542E-2</v>
      </c>
      <c r="LB129" s="866" t="s">
        <v>177</v>
      </c>
      <c r="LC129" s="867" t="s">
        <v>177</v>
      </c>
      <c r="LD129" s="865">
        <f t="shared" si="1448"/>
        <v>0.67953146149816002</v>
      </c>
      <c r="LE129" s="864">
        <f t="shared" si="2045"/>
        <v>1.5205490091101059E-2</v>
      </c>
      <c r="LF129" s="865">
        <f t="shared" si="1449"/>
        <v>0.12937032998152995</v>
      </c>
      <c r="LG129" s="864">
        <f t="shared" si="2046"/>
        <v>-4.7842051772268315E-2</v>
      </c>
      <c r="LH129" s="865">
        <f t="shared" si="1450"/>
        <v>8.9065365115637687E-2</v>
      </c>
      <c r="LI129" s="864">
        <f t="shared" si="2047"/>
        <v>-5.9449070254783354E-2</v>
      </c>
      <c r="LJ129" s="865">
        <f t="shared" si="1451"/>
        <v>0.10657000702036711</v>
      </c>
      <c r="LK129" s="864">
        <f t="shared" si="2048"/>
        <v>-3.9048953338918201E-5</v>
      </c>
      <c r="LL129" s="865">
        <f t="shared" si="1452"/>
        <v>2.1332725011571188</v>
      </c>
      <c r="LM129" s="864">
        <f t="shared" si="2049"/>
        <v>-4.1395184587448515E-2</v>
      </c>
      <c r="LN129" s="865">
        <f t="shared" si="1453"/>
        <v>0.58011688893511015</v>
      </c>
      <c r="LO129" s="868">
        <f t="shared" si="2050"/>
        <v>-0.13602544563040619</v>
      </c>
      <c r="LP129" s="869">
        <f t="shared" si="1778"/>
        <v>0.1146536625859523</v>
      </c>
      <c r="LQ129" s="870">
        <f t="shared" si="1779"/>
        <v>9.1710722350662091E-2</v>
      </c>
      <c r="LR129" s="870">
        <f t="shared" si="1780"/>
        <v>4.650979928181747E-2</v>
      </c>
      <c r="LS129" s="870">
        <f t="shared" si="1781"/>
        <v>0.18462542561816647</v>
      </c>
      <c r="LT129" s="870">
        <f t="shared" si="1782"/>
        <v>3.9055752207291447E-2</v>
      </c>
      <c r="LU129" s="870">
        <f t="shared" si="1783"/>
        <v>3.083726298233757E-2</v>
      </c>
      <c r="LV129" s="870">
        <f t="shared" si="1784"/>
        <v>6.6091943382365547E-3</v>
      </c>
      <c r="LW129" s="870">
        <f t="shared" si="1785"/>
        <v>1.1240623045519785E-4</v>
      </c>
      <c r="LX129" s="871">
        <f t="shared" si="1786"/>
        <v>6.8012144375378756E-3</v>
      </c>
      <c r="LY129" s="872" t="s">
        <v>177</v>
      </c>
      <c r="LZ129" s="871">
        <f t="shared" si="1787"/>
        <v>1.4789857009781494E-3</v>
      </c>
      <c r="MA129" s="871">
        <f t="shared" si="1788"/>
        <v>2.8157175791635608E-4</v>
      </c>
      <c r="MB129" s="871">
        <f t="shared" si="1789"/>
        <v>1.9384886340363046E-4</v>
      </c>
      <c r="MC129" s="871">
        <f t="shared" si="1790"/>
        <v>2.3194734234787258E-4</v>
      </c>
      <c r="MD129" s="871">
        <f t="shared" si="1791"/>
        <v>4.6430220001076631E-3</v>
      </c>
      <c r="ME129" s="871">
        <f t="shared" si="1792"/>
        <v>1.2626120087793468E-3</v>
      </c>
      <c r="MF129" s="869">
        <f t="shared" si="1793"/>
        <v>0.20646858634718937</v>
      </c>
      <c r="MG129" s="870">
        <f t="shared" si="1794"/>
        <v>0.16515288539016812</v>
      </c>
      <c r="MH129" s="870">
        <f t="shared" si="1795"/>
        <v>8.3754956382744813E-2</v>
      </c>
      <c r="MI129" s="870">
        <f t="shared" si="1796"/>
        <v>0.33247390245866848</v>
      </c>
      <c r="MJ129" s="870">
        <f t="shared" si="1797"/>
        <v>7.0331690807700228E-2</v>
      </c>
      <c r="MK129" s="870">
        <f t="shared" si="1798"/>
        <v>5.553181600288315E-2</v>
      </c>
      <c r="ML129" s="870">
        <f t="shared" si="1799"/>
        <v>1.1901852772357426E-2</v>
      </c>
      <c r="MM129" s="870">
        <f t="shared" si="1800"/>
        <v>2.0242140525866321E-4</v>
      </c>
      <c r="MN129" s="871">
        <f t="shared" si="1801"/>
        <v>1.2247643020647741E-2</v>
      </c>
      <c r="MO129" s="872" t="s">
        <v>177</v>
      </c>
      <c r="MP129" s="871">
        <f t="shared" si="1802"/>
        <v>2.6633609430465727E-3</v>
      </c>
      <c r="MQ129" s="871">
        <f t="shared" si="1803"/>
        <v>5.0705508660659241E-4</v>
      </c>
      <c r="MR129" s="871">
        <f t="shared" si="1804"/>
        <v>3.490834910045064E-4</v>
      </c>
      <c r="MS129" s="871">
        <f t="shared" si="1805"/>
        <v>4.1769132185944164E-4</v>
      </c>
      <c r="MT129" s="871">
        <f t="shared" si="1806"/>
        <v>8.3611649826054856E-3</v>
      </c>
      <c r="MU129" s="871">
        <f t="shared" si="1807"/>
        <v>2.2737146871538078E-3</v>
      </c>
      <c r="MV129" s="1098"/>
      <c r="MW129" s="808"/>
      <c r="MX129" s="862"/>
      <c r="MY129" s="1483"/>
      <c r="MZ129" s="823"/>
      <c r="NA129" s="1480"/>
      <c r="NB129" s="1099"/>
      <c r="NC129" s="854"/>
      <c r="ND129" s="829"/>
      <c r="NE129" s="875"/>
    </row>
    <row r="130" spans="1:369" ht="8.25" customHeight="1" outlineLevel="1" x14ac:dyDescent="0.2">
      <c r="A130" s="876" t="s">
        <v>186</v>
      </c>
      <c r="B130" s="559">
        <f>DATI!D127</f>
        <v>55</v>
      </c>
      <c r="C130" s="1516">
        <f>DATI!F127/DATI!E127</f>
        <v>1</v>
      </c>
      <c r="D130" s="560">
        <f>DATI!G127</f>
        <v>866076</v>
      </c>
      <c r="E130" s="561">
        <f t="shared" si="2019"/>
        <v>8.6535351634920002E-2</v>
      </c>
      <c r="F130" s="1035">
        <f t="shared" si="1863"/>
        <v>1.7569691761214125E-3</v>
      </c>
      <c r="G130" s="563"/>
      <c r="H130" s="564"/>
      <c r="I130" s="565"/>
      <c r="J130" s="566"/>
      <c r="K130" s="566"/>
      <c r="L130" s="566"/>
      <c r="M130" s="564"/>
      <c r="N130" s="564"/>
      <c r="O130" s="564"/>
      <c r="P130" s="564"/>
      <c r="Q130" s="564"/>
      <c r="R130" s="564"/>
      <c r="S130" s="564"/>
      <c r="T130" s="564"/>
      <c r="U130" s="564"/>
      <c r="V130" s="564"/>
      <c r="W130" s="569"/>
      <c r="X130" s="1100"/>
      <c r="Y130" s="564"/>
      <c r="Z130" s="564"/>
      <c r="AA130" s="564"/>
      <c r="AB130" s="564"/>
      <c r="AC130" s="564"/>
      <c r="AD130" s="565"/>
      <c r="AE130" s="566"/>
      <c r="AF130" s="566"/>
      <c r="AG130" s="569"/>
      <c r="AH130" s="572"/>
      <c r="AI130" s="564"/>
      <c r="AJ130" s="565"/>
      <c r="AK130" s="566"/>
      <c r="AL130" s="566"/>
      <c r="AM130" s="566"/>
      <c r="AN130" s="576"/>
      <c r="AO130" s="577"/>
      <c r="AP130" s="577"/>
      <c r="AQ130" s="577"/>
      <c r="AR130" s="577"/>
      <c r="AS130" s="577"/>
      <c r="AT130" s="577"/>
      <c r="AU130" s="1072"/>
      <c r="AV130" s="1072"/>
      <c r="AW130" s="577"/>
      <c r="AX130" s="1072"/>
      <c r="AY130" s="1072"/>
      <c r="AZ130" s="1072"/>
      <c r="BA130" s="1072"/>
      <c r="BB130" s="576"/>
      <c r="BC130" s="577"/>
      <c r="BD130" s="574"/>
      <c r="BE130" s="577"/>
      <c r="BF130" s="577"/>
      <c r="BG130" s="577"/>
      <c r="BH130" s="577"/>
      <c r="BI130" s="577"/>
      <c r="BJ130" s="577"/>
      <c r="BK130" s="577"/>
      <c r="BL130" s="577"/>
      <c r="BM130" s="577"/>
      <c r="BN130" s="577"/>
      <c r="BO130" s="577"/>
      <c r="BP130" s="577"/>
      <c r="BQ130" s="577"/>
      <c r="BR130" s="577"/>
      <c r="BS130" s="577"/>
      <c r="BT130" s="1073"/>
      <c r="BU130" s="1074"/>
      <c r="BV130" s="578"/>
      <c r="BW130" s="576"/>
      <c r="BX130" s="577"/>
      <c r="BY130" s="577"/>
      <c r="BZ130" s="577"/>
      <c r="CA130" s="577"/>
      <c r="CB130" s="1073"/>
      <c r="CC130" s="1074"/>
      <c r="CD130" s="578"/>
      <c r="CE130" s="579"/>
      <c r="CF130" s="580"/>
      <c r="CG130" s="580"/>
      <c r="CH130" s="580"/>
      <c r="CI130" s="580"/>
      <c r="CJ130" s="580"/>
      <c r="CK130" s="580"/>
      <c r="CL130" s="580"/>
      <c r="CM130" s="580"/>
      <c r="CN130" s="580"/>
      <c r="CO130" s="580"/>
      <c r="CP130" s="580"/>
      <c r="CQ130" s="580"/>
      <c r="CR130" s="580"/>
      <c r="CS130" s="580"/>
      <c r="CT130" s="580"/>
      <c r="CU130" s="580"/>
      <c r="CV130" s="580"/>
      <c r="CW130" s="1075"/>
      <c r="CX130" s="1076"/>
      <c r="CY130" s="581"/>
      <c r="CZ130" s="563">
        <f>DATI!AA127</f>
        <v>348524.39218999998</v>
      </c>
      <c r="DA130" s="564">
        <f t="shared" si="2020"/>
        <v>954.86134846575339</v>
      </c>
      <c r="DB130" s="565">
        <f t="shared" si="1425"/>
        <v>402.41779265330064</v>
      </c>
      <c r="DC130" s="566">
        <f t="shared" si="2021"/>
        <v>1.1025145004200017</v>
      </c>
      <c r="DD130" s="582">
        <f t="shared" si="2075"/>
        <v>-2.3118592039335049E-2</v>
      </c>
      <c r="DE130" s="583">
        <f t="shared" si="2051"/>
        <v>-2.4831932275864287E-2</v>
      </c>
      <c r="DF130" s="564">
        <f t="shared" si="2076"/>
        <v>-8248.0771700000041</v>
      </c>
      <c r="DG130" s="584">
        <f t="shared" si="2077"/>
        <v>-10.247270911045064</v>
      </c>
      <c r="DH130" s="585">
        <f t="shared" si="2052"/>
        <v>7.623961481567948E-2</v>
      </c>
      <c r="DI130" s="586">
        <f>DATI!AB127+DATI!AG127</f>
        <v>219320.78000275025</v>
      </c>
      <c r="DJ130" s="564">
        <f t="shared" si="2053"/>
        <v>600.8788493226034</v>
      </c>
      <c r="DK130" s="587">
        <f t="shared" si="1426"/>
        <v>253.23502787601811</v>
      </c>
      <c r="DL130" s="588">
        <f t="shared" si="1427"/>
        <v>0.69379459692059753</v>
      </c>
      <c r="DM130" s="589">
        <f t="shared" si="2078"/>
        <v>0.62928387486631443</v>
      </c>
      <c r="DN130" s="590">
        <f t="shared" si="2079"/>
        <v>9.7029345763986891E-3</v>
      </c>
      <c r="DO130" s="590">
        <f t="shared" si="2080"/>
        <v>6.0000000000000053E-3</v>
      </c>
      <c r="DP130" s="590">
        <f t="shared" si="2081"/>
        <v>-1.3639975648992411E-2</v>
      </c>
      <c r="DQ130" s="590">
        <f t="shared" si="2082"/>
        <v>-1.5369940313743573E-2</v>
      </c>
      <c r="DR130" s="591">
        <f t="shared" si="2083"/>
        <v>-3032.8987638401741</v>
      </c>
      <c r="DS130" s="591">
        <f t="shared" si="2084"/>
        <v>-3.952964085865716</v>
      </c>
      <c r="DT130" s="592">
        <f t="shared" si="2054"/>
        <v>8.1373293120083443E-2</v>
      </c>
      <c r="DU130" s="593" t="str">
        <f>DATI!AI127</f>
        <v>5/10</v>
      </c>
      <c r="DV130" s="592">
        <f>DATI!AJ127/DATI!AK127</f>
        <v>0.97450118098506699</v>
      </c>
      <c r="DW130" s="594">
        <f>DATI!AB127</f>
        <v>216445.43439000001</v>
      </c>
      <c r="DX130" s="564">
        <f t="shared" si="2022"/>
        <v>593.00119010958906</v>
      </c>
      <c r="DY130" s="595">
        <f t="shared" si="2013"/>
        <v>249.91505871309218</v>
      </c>
      <c r="DZ130" s="566">
        <f t="shared" si="2014"/>
        <v>0.68469879099477304</v>
      </c>
      <c r="EA130" s="589">
        <f t="shared" si="2085"/>
        <v>0.62103381926853374</v>
      </c>
      <c r="EB130" s="585">
        <f t="shared" si="2086"/>
        <v>1.5264156064843479E-2</v>
      </c>
      <c r="EC130" s="596">
        <f t="shared" si="2087"/>
        <v>129203.61218724973</v>
      </c>
      <c r="ED130" s="597">
        <f t="shared" si="2023"/>
        <v>353.98249914314994</v>
      </c>
      <c r="EE130" s="598">
        <f t="shared" si="1430"/>
        <v>149.18276477728253</v>
      </c>
      <c r="EF130" s="599">
        <f t="shared" si="1431"/>
        <v>0.40871990349940418</v>
      </c>
      <c r="EG130" s="600">
        <f t="shared" si="2055"/>
        <v>-3.8797986376285148E-2</v>
      </c>
      <c r="EH130" s="600">
        <f t="shared" si="2056"/>
        <v>-4.0483826716733708E-2</v>
      </c>
      <c r="EI130" s="582">
        <f t="shared" si="2024"/>
        <v>0.37071612513368557</v>
      </c>
      <c r="EJ130" s="601">
        <f t="shared" si="2057"/>
        <v>-5215.17840615983</v>
      </c>
      <c r="EK130" s="601">
        <f t="shared" si="2058"/>
        <v>-6.2943068251792624</v>
      </c>
      <c r="EL130" s="563">
        <f>DATI!AD127</f>
        <v>101181.7</v>
      </c>
      <c r="EM130" s="564">
        <f t="shared" si="2025"/>
        <v>277.21013698630134</v>
      </c>
      <c r="EN130" s="595">
        <f t="shared" si="1432"/>
        <v>116.82773798142426</v>
      </c>
      <c r="EO130" s="566">
        <f t="shared" si="2026"/>
        <v>0.32007599446965551</v>
      </c>
      <c r="EP130" s="582">
        <f t="shared" si="2088"/>
        <v>-4.1453869543176848E-2</v>
      </c>
      <c r="EQ130" s="583">
        <f t="shared" si="2089"/>
        <v>-4.3135051762940413E-2</v>
      </c>
      <c r="ER130" s="582">
        <f t="shared" si="2059"/>
        <v>6.4649893490297719E-2</v>
      </c>
      <c r="ES130" s="564">
        <f t="shared" si="2090"/>
        <v>-4375.7654000000039</v>
      </c>
      <c r="ET130" s="582">
        <f t="shared" si="2027"/>
        <v>0.2903145440243397</v>
      </c>
      <c r="EU130" s="584">
        <f t="shared" si="2091"/>
        <v>-5.2665431359572494</v>
      </c>
      <c r="EV130" s="563">
        <f>DATI!AE127</f>
        <v>17998.872800000001</v>
      </c>
      <c r="EW130" s="564">
        <f t="shared" si="2028"/>
        <v>49.311980273972608</v>
      </c>
      <c r="EX130" s="595">
        <f t="shared" si="1433"/>
        <v>20.78209395018451</v>
      </c>
      <c r="EY130" s="566">
        <f t="shared" si="2015"/>
        <v>5.6937243699135644E-2</v>
      </c>
      <c r="EZ130" s="582">
        <f t="shared" si="2092"/>
        <v>-3.5657200699291104E-2</v>
      </c>
      <c r="FA130" s="583">
        <f t="shared" si="2093"/>
        <v>-3.7348549624948706E-2</v>
      </c>
      <c r="FB130" s="564">
        <f t="shared" si="2094"/>
        <v>-665.52000000000407</v>
      </c>
      <c r="FC130" s="584">
        <f t="shared" si="2095"/>
        <v>-0.80629501665053382</v>
      </c>
      <c r="FD130" s="564">
        <f>DATI!AG127</f>
        <v>2875.3456127502445</v>
      </c>
      <c r="FE130" s="582">
        <f t="shared" si="2029"/>
        <v>8.2500555977807546E-3</v>
      </c>
      <c r="FF130" s="564">
        <f>DATI!AH127</f>
        <v>15123.527187249758</v>
      </c>
      <c r="FG130" s="582">
        <f t="shared" si="2060"/>
        <v>1.7462124787258577E-2</v>
      </c>
      <c r="FH130" s="563">
        <f>DATI!AF127</f>
        <v>12898.385</v>
      </c>
      <c r="FI130" s="564">
        <f t="shared" si="2061"/>
        <v>35.338041095890411</v>
      </c>
      <c r="FJ130" s="590">
        <f t="shared" si="2030"/>
        <v>3.7008557475565085E-2</v>
      </c>
      <c r="FK130" s="590">
        <f t="shared" si="2062"/>
        <v>-9.8899688620381732E-2</v>
      </c>
      <c r="FL130" s="602">
        <f>DATI!AL127</f>
        <v>7223.4963039603081</v>
      </c>
      <c r="FM130" s="603" t="str">
        <f>DATI!AM127</f>
        <v>8/8</v>
      </c>
      <c r="FN130" s="604">
        <f>DATI!AN127/DATI!AO127</f>
        <v>1</v>
      </c>
      <c r="FO130" s="567">
        <f t="shared" si="2063"/>
        <v>0.56003106621180154</v>
      </c>
      <c r="FP130" s="605">
        <f t="shared" si="2064"/>
        <v>2.072594190200145E-2</v>
      </c>
      <c r="FQ130" s="567">
        <f t="shared" si="2065"/>
        <v>0.18689166561455689</v>
      </c>
      <c r="FR130" s="563">
        <f>DATI!AP127</f>
        <v>12418.738400000002</v>
      </c>
      <c r="FS130" s="602">
        <f>DATI!AQ127</f>
        <v>47.128999999999998</v>
      </c>
      <c r="FT130" s="602">
        <f>DATI!AR127</f>
        <v>12263.844400000004</v>
      </c>
      <c r="FU130" s="576">
        <f>DATI!AS127/1000</f>
        <v>74.382999999999996</v>
      </c>
      <c r="FV130" s="577">
        <f>DATI!AT127/1000</f>
        <v>5.8135000000000003</v>
      </c>
      <c r="FW130" s="574">
        <f>DATI!AU127/1000</f>
        <v>0</v>
      </c>
      <c r="FX130" s="577">
        <f>DATI!AV127/1000</f>
        <v>37736.948800000006</v>
      </c>
      <c r="FY130" s="577">
        <f>DATI!AW127/1000</f>
        <v>71.954259999999991</v>
      </c>
      <c r="FZ130" s="577">
        <f>DATI!AX127/1000</f>
        <v>17426.2052</v>
      </c>
      <c r="GA130" s="577">
        <f>DATI!AY127/1000</f>
        <v>4430.4296999999997</v>
      </c>
      <c r="GB130" s="577">
        <f>DATI!AZ127/1000</f>
        <v>25782.25</v>
      </c>
      <c r="GC130" s="577">
        <f>DATI!BA127/1000</f>
        <v>190.351</v>
      </c>
      <c r="GD130" s="577">
        <f>DATI!BB127/1000</f>
        <v>98.35</v>
      </c>
      <c r="GE130" s="577">
        <f>DATI!BC127/1000</f>
        <v>72.215600000000009</v>
      </c>
      <c r="GF130" s="577">
        <f>DATI!BD127/1000</f>
        <v>953.40210000000002</v>
      </c>
      <c r="GG130" s="577">
        <f>DATI!BE127/1000</f>
        <v>88.12</v>
      </c>
      <c r="GH130" s="577">
        <f>DATI!BF127/1000</f>
        <v>3682.9651599999997</v>
      </c>
      <c r="GI130" s="574">
        <f>DATI!BG127/1000</f>
        <v>0.51768999999999998</v>
      </c>
      <c r="GJ130" s="577">
        <f>DATI!BH127/1000</f>
        <v>1683.557</v>
      </c>
      <c r="GK130" s="577">
        <f>DATI!BI127/1000</f>
        <v>35.630939999999995</v>
      </c>
      <c r="GL130" s="577">
        <f>DATI!BJ127/1000</f>
        <v>62701.27</v>
      </c>
      <c r="GM130" s="577">
        <f>DATI!BK127/1000</f>
        <v>27312.646199999999</v>
      </c>
      <c r="GN130" s="1073">
        <f>DATI!BL127/1000</f>
        <v>564.41563999999994</v>
      </c>
      <c r="GO130" s="1074"/>
      <c r="GP130" s="578">
        <f>DATI!BN127/1000</f>
        <v>33534.008600000001</v>
      </c>
      <c r="GQ130" s="576"/>
      <c r="GR130" s="577"/>
      <c r="GS130" s="577"/>
      <c r="GT130" s="577"/>
      <c r="GU130" s="577"/>
      <c r="GV130" s="1073"/>
      <c r="GW130" s="1074"/>
      <c r="GX130" s="578"/>
      <c r="GY130" s="579">
        <f t="shared" si="1913"/>
        <v>8.5885072441679478E-2</v>
      </c>
      <c r="GZ130" s="580">
        <f t="shared" si="1914"/>
        <v>6.7124594146472137E-3</v>
      </c>
      <c r="HA130" s="580">
        <f t="shared" si="1915"/>
        <v>0</v>
      </c>
      <c r="HB130" s="580">
        <f t="shared" si="1916"/>
        <v>43.572329449147652</v>
      </c>
      <c r="HC130" s="580">
        <f t="shared" si="1917"/>
        <v>8.3080768893261089E-2</v>
      </c>
      <c r="HD130" s="580">
        <f t="shared" si="1918"/>
        <v>20.120872994979653</v>
      </c>
      <c r="HE130" s="580">
        <f t="shared" si="1919"/>
        <v>5.1155206933340711</v>
      </c>
      <c r="HF130" s="580">
        <f t="shared" si="1920"/>
        <v>29.769038744867657</v>
      </c>
      <c r="HG130" s="580">
        <f t="shared" si="1921"/>
        <v>0.21978556154425247</v>
      </c>
      <c r="HH130" s="580">
        <f t="shared" si="1922"/>
        <v>0.11355816348680717</v>
      </c>
      <c r="HI130" s="580">
        <f t="shared" si="1923"/>
        <v>8.3382520702571142E-2</v>
      </c>
      <c r="HJ130" s="580">
        <f t="shared" si="1924"/>
        <v>1.1008296038684826</v>
      </c>
      <c r="HK130" s="580">
        <f t="shared" si="1925"/>
        <v>0.1017462670712501</v>
      </c>
      <c r="HL130" s="580">
        <f t="shared" si="1926"/>
        <v>4.2524734088001512</v>
      </c>
      <c r="HM130" s="580">
        <f t="shared" si="1927"/>
        <v>5.9774199954738371E-4</v>
      </c>
      <c r="HN130" s="580">
        <f t="shared" si="1928"/>
        <v>1.9438906054434022</v>
      </c>
      <c r="HO130" s="580">
        <f t="shared" si="1929"/>
        <v>4.1140662020423144E-2</v>
      </c>
      <c r="HP130" s="580">
        <f t="shared" si="1930"/>
        <v>72.396960543878365</v>
      </c>
      <c r="HQ130" s="580">
        <f t="shared" si="1931"/>
        <v>31.536084823964639</v>
      </c>
      <c r="HR130" s="1075">
        <f t="shared" si="1932"/>
        <v>0.65169296920824493</v>
      </c>
      <c r="HS130" s="1076"/>
      <c r="HT130" s="581">
        <f t="shared" si="1933"/>
        <v>38.719475658025395</v>
      </c>
      <c r="HU130" s="607">
        <f t="shared" si="1972"/>
        <v>129203.61218724972</v>
      </c>
      <c r="HV130" s="608"/>
      <c r="HW130" s="609">
        <f t="shared" si="2096"/>
        <v>0</v>
      </c>
      <c r="HX130" s="610">
        <f>DATI!CQ127</f>
        <v>0</v>
      </c>
      <c r="HY130" s="610">
        <f>DATI!CT127</f>
        <v>0</v>
      </c>
      <c r="HZ130" s="611">
        <f t="shared" si="2066"/>
        <v>0</v>
      </c>
      <c r="IA130" s="611">
        <f t="shared" si="2098"/>
        <v>0</v>
      </c>
      <c r="IB130" s="582">
        <f t="shared" si="2099"/>
        <v>0</v>
      </c>
      <c r="IC130" s="610">
        <f>DATI!CV127</f>
        <v>11403.462297881691</v>
      </c>
      <c r="ID130" s="612">
        <f t="shared" si="2067"/>
        <v>11403.462297881691</v>
      </c>
      <c r="IE130" s="613">
        <f t="shared" si="2100"/>
        <v>3.271926600668177E-2</v>
      </c>
      <c r="IF130" s="613">
        <f t="shared" si="2101"/>
        <v>8.8259624516960886E-2</v>
      </c>
      <c r="IG130" s="609"/>
      <c r="IH130" s="590"/>
      <c r="II130" s="610"/>
      <c r="IJ130" s="610"/>
      <c r="IK130" s="615">
        <f>DATI!CS127</f>
        <v>55260.612187249724</v>
      </c>
      <c r="IL130" s="594">
        <f t="shared" si="2068"/>
        <v>53265.762187249726</v>
      </c>
      <c r="IM130" s="594">
        <f t="shared" si="2069"/>
        <v>28142.077971586801</v>
      </c>
      <c r="IN130" s="582">
        <f t="shared" si="1743"/>
        <v>0.15283223608123131</v>
      </c>
      <c r="IO130" s="582">
        <f t="shared" si="1744"/>
        <v>0.41226217507025847</v>
      </c>
      <c r="IP130" s="610"/>
      <c r="IQ130" s="590"/>
      <c r="IR130" s="610"/>
      <c r="IS130" s="594">
        <f t="shared" si="2097"/>
        <v>75937.849999999991</v>
      </c>
      <c r="IT130" s="615">
        <f>DATI!CR127</f>
        <v>73942.999999999985</v>
      </c>
      <c r="IU130" s="617">
        <f>DATI!CU127</f>
        <v>1994.8500000000001</v>
      </c>
      <c r="IV130" s="582">
        <f t="shared" si="2070"/>
        <v>-5.5988120299717357E-2</v>
      </c>
      <c r="IW130" s="590">
        <f t="shared" si="2102"/>
        <v>0.2178838890524542</v>
      </c>
      <c r="IX130" s="582">
        <f t="shared" si="2103"/>
        <v>0.58773782492974147</v>
      </c>
      <c r="IY130" s="615">
        <f>DATI!CW127</f>
        <v>13720.221917781233</v>
      </c>
      <c r="IZ130" s="618">
        <f t="shared" si="2071"/>
        <v>89658.071917781228</v>
      </c>
      <c r="JA130" s="619">
        <f t="shared" si="2104"/>
        <v>0.25725049358641056</v>
      </c>
      <c r="JB130" s="619">
        <f t="shared" si="2105"/>
        <v>0.69392852413323636</v>
      </c>
      <c r="JC130" s="620"/>
      <c r="JD130" s="590"/>
      <c r="JE130" s="610"/>
      <c r="JF130" s="610"/>
      <c r="JG130" s="586">
        <f t="shared" si="2106"/>
        <v>214076.68402595256</v>
      </c>
      <c r="JH130" s="566">
        <f t="shared" si="1438"/>
        <v>247.18002118284375</v>
      </c>
      <c r="JI130" s="589">
        <f t="shared" si="1754"/>
        <v>0.61423730683747235</v>
      </c>
      <c r="JJ130" s="603" t="str">
        <f>DATI!CN127</f>
        <v>2/7</v>
      </c>
      <c r="JK130" s="604">
        <f>DATI!CO127/DATI!CP127</f>
        <v>0.94011500159993799</v>
      </c>
      <c r="JL130" s="621">
        <f t="shared" si="1833"/>
        <v>-6.5333616466133138E-3</v>
      </c>
      <c r="JM130" s="622">
        <f t="shared" si="2072"/>
        <v>1.6977731644361071E-2</v>
      </c>
      <c r="JN130" s="623">
        <f t="shared" si="2107"/>
        <v>290014.53402595257</v>
      </c>
      <c r="JO130" s="594">
        <f t="shared" si="2108"/>
        <v>303734.75594373379</v>
      </c>
      <c r="JP130" s="589">
        <f t="shared" si="2109"/>
        <v>0.83212119588992661</v>
      </c>
      <c r="JQ130" s="590">
        <f t="shared" si="2073"/>
        <v>2.6677678535778071E-3</v>
      </c>
      <c r="JR130" s="624">
        <f t="shared" si="2110"/>
        <v>0.87148780042388285</v>
      </c>
      <c r="JS130" s="585">
        <f t="shared" si="2074"/>
        <v>-2.6985783908641481E-2</v>
      </c>
      <c r="JT130" s="576">
        <f>DATI!BW127</f>
        <v>40471.726202381193</v>
      </c>
      <c r="JU130" s="577">
        <f>DATI!BX127</f>
        <v>32192.647536438242</v>
      </c>
      <c r="JV130" s="577">
        <f>DATI!BY127</f>
        <v>13321.182715025841</v>
      </c>
      <c r="JW130" s="577">
        <f>DATI!BZ127</f>
        <v>62701.27</v>
      </c>
      <c r="JX130" s="577">
        <f>DATI!CA127</f>
        <v>27312.646199999999</v>
      </c>
      <c r="JY130" s="577">
        <f>DATI!CB127</f>
        <v>16554.894732263445</v>
      </c>
      <c r="JZ130" s="577">
        <f>DATI!CC127</f>
        <v>5650.7199505863509</v>
      </c>
      <c r="KA130" s="577">
        <f>DATI!CD127</f>
        <v>184.14499540809075</v>
      </c>
      <c r="KB130" s="577">
        <f>DATI!CE127</f>
        <v>3314.6685561912673</v>
      </c>
      <c r="KC130" s="577">
        <f>DATI!CF127</f>
        <v>0</v>
      </c>
      <c r="KD130" s="577">
        <f>DATI!CG127</f>
        <v>709.10318999999993</v>
      </c>
      <c r="KE130" s="577">
        <f>DATI!CH127</f>
        <v>72.895341418743129</v>
      </c>
      <c r="KF130" s="577">
        <f>DATI!CI127</f>
        <v>96.383001875877383</v>
      </c>
      <c r="KG130" s="577">
        <f>DATI!CJ127</f>
        <v>186.54398363065721</v>
      </c>
      <c r="KH130" s="577">
        <f>DATI!CK127</f>
        <v>1515.2012598608733</v>
      </c>
      <c r="KI130" s="577">
        <f>DATI!CL127</f>
        <v>402.91763416142715</v>
      </c>
      <c r="KJ130" s="625">
        <f t="shared" si="1439"/>
        <v>46.729993906286737</v>
      </c>
      <c r="KK130" s="626">
        <f t="shared" si="2036"/>
        <v>-2.3384759612074788E-2</v>
      </c>
      <c r="KL130" s="627">
        <f t="shared" si="1440"/>
        <v>37.170695800874569</v>
      </c>
      <c r="KM130" s="626">
        <f t="shared" si="2037"/>
        <v>1.3185534359568337E-2</v>
      </c>
      <c r="KN130" s="627">
        <f t="shared" si="1441"/>
        <v>15.381078236812753</v>
      </c>
      <c r="KO130" s="626">
        <f t="shared" si="2038"/>
        <v>8.3408690055057244E-2</v>
      </c>
      <c r="KP130" s="627">
        <f t="shared" si="1442"/>
        <v>72.396960543878365</v>
      </c>
      <c r="KQ130" s="626">
        <f t="shared" si="2039"/>
        <v>1.3499225365761676E-2</v>
      </c>
      <c r="KR130" s="627">
        <f t="shared" si="1443"/>
        <v>31.536084823964639</v>
      </c>
      <c r="KS130" s="626">
        <f t="shared" si="2040"/>
        <v>-9.4187679014574907E-2</v>
      </c>
      <c r="KT130" s="627">
        <f t="shared" si="1444"/>
        <v>19.114829105371172</v>
      </c>
      <c r="KU130" s="626">
        <f t="shared" si="2041"/>
        <v>-1.2789152002373277E-2</v>
      </c>
      <c r="KV130" s="627">
        <f t="shared" si="1445"/>
        <v>6.5245081847162956</v>
      </c>
      <c r="KW130" s="626">
        <f t="shared" si="2042"/>
        <v>7.931346217875658E-2</v>
      </c>
      <c r="KX130" s="627">
        <f t="shared" si="1446"/>
        <v>0.21261990334346034</v>
      </c>
      <c r="KY130" s="626">
        <f t="shared" si="2043"/>
        <v>4.9377521859977638E-2</v>
      </c>
      <c r="KZ130" s="627">
        <f t="shared" si="1447"/>
        <v>3.8272259665332689</v>
      </c>
      <c r="LA130" s="626">
        <f t="shared" si="2044"/>
        <v>4.2104997296081768E-2</v>
      </c>
      <c r="LB130" s="628" t="s">
        <v>177</v>
      </c>
      <c r="LC130" s="629" t="s">
        <v>177</v>
      </c>
      <c r="LD130" s="627">
        <f t="shared" si="1448"/>
        <v>0.81875400080362459</v>
      </c>
      <c r="LE130" s="626">
        <f t="shared" si="2045"/>
        <v>-1.055452670464806E-2</v>
      </c>
      <c r="LF130" s="627">
        <f t="shared" si="1449"/>
        <v>8.4167372630973653E-2</v>
      </c>
      <c r="LG130" s="626">
        <f t="shared" si="2046"/>
        <v>-0.15546200533705765</v>
      </c>
      <c r="LH130" s="627">
        <f t="shared" si="1450"/>
        <v>0.1112870023830211</v>
      </c>
      <c r="LI130" s="626">
        <f t="shared" si="2047"/>
        <v>-0.18102149560667058</v>
      </c>
      <c r="LJ130" s="627">
        <f t="shared" si="1451"/>
        <v>0.21538985450544432</v>
      </c>
      <c r="LK130" s="626">
        <f t="shared" si="2048"/>
        <v>2.0897748758320393E-2</v>
      </c>
      <c r="LL130" s="627">
        <f t="shared" si="1452"/>
        <v>1.7495014985530983</v>
      </c>
      <c r="LM130" s="626">
        <f t="shared" si="2049"/>
        <v>-0.1683683492792287</v>
      </c>
      <c r="LN130" s="627">
        <f t="shared" si="1453"/>
        <v>0.46522202920000916</v>
      </c>
      <c r="LO130" s="630">
        <f t="shared" si="2050"/>
        <v>-0.25848807425414494</v>
      </c>
      <c r="LP130" s="631">
        <f t="shared" si="1778"/>
        <v>0.1161230809358038</v>
      </c>
      <c r="LQ130" s="632">
        <f t="shared" si="1779"/>
        <v>9.2368420282297609E-2</v>
      </c>
      <c r="LR130" s="632">
        <f t="shared" si="1780"/>
        <v>3.8221665437303813E-2</v>
      </c>
      <c r="LS130" s="632">
        <f t="shared" si="1781"/>
        <v>0.179904969078371</v>
      </c>
      <c r="LT130" s="632">
        <f t="shared" si="1782"/>
        <v>7.8366527026637378E-2</v>
      </c>
      <c r="LU130" s="632">
        <f t="shared" si="1783"/>
        <v>4.7499960126860946E-2</v>
      </c>
      <c r="LV130" s="632">
        <f t="shared" si="1784"/>
        <v>1.6213269651169294E-2</v>
      </c>
      <c r="LW130" s="632">
        <f t="shared" si="1785"/>
        <v>5.2835611949852588E-4</v>
      </c>
      <c r="LX130" s="633">
        <f t="shared" si="1786"/>
        <v>9.5105783998735375E-3</v>
      </c>
      <c r="LY130" s="634" t="s">
        <v>177</v>
      </c>
      <c r="LZ130" s="633">
        <f t="shared" si="1787"/>
        <v>2.0345869783869488E-3</v>
      </c>
      <c r="MA130" s="633">
        <f t="shared" si="1788"/>
        <v>2.0915420283985125E-4</v>
      </c>
      <c r="MB130" s="633">
        <f t="shared" si="1789"/>
        <v>2.7654592916794663E-4</v>
      </c>
      <c r="MC130" s="633">
        <f t="shared" si="1790"/>
        <v>5.3523939159174185E-4</v>
      </c>
      <c r="MD130" s="633">
        <f t="shared" si="1791"/>
        <v>4.347475510508467E-3</v>
      </c>
      <c r="ME130" s="633">
        <f t="shared" si="1792"/>
        <v>1.1560672457661856E-3</v>
      </c>
      <c r="MF130" s="631">
        <f t="shared" si="1793"/>
        <v>0.1869835061037029</v>
      </c>
      <c r="MG130" s="632">
        <f t="shared" si="1794"/>
        <v>0.14873331760111072</v>
      </c>
      <c r="MH130" s="632">
        <f t="shared" si="1795"/>
        <v>6.1545223869324976E-2</v>
      </c>
      <c r="MI130" s="632">
        <f t="shared" si="1796"/>
        <v>0.28968626747294818</v>
      </c>
      <c r="MJ130" s="632">
        <f t="shared" si="1797"/>
        <v>0.12618721331301905</v>
      </c>
      <c r="MK130" s="632">
        <f t="shared" si="1798"/>
        <v>7.6485303461907059E-2</v>
      </c>
      <c r="ML130" s="632">
        <f t="shared" si="1799"/>
        <v>2.6106902954601753E-2</v>
      </c>
      <c r="MM130" s="632">
        <f t="shared" si="1800"/>
        <v>8.5076867491827503E-4</v>
      </c>
      <c r="MN130" s="633">
        <f t="shared" si="1801"/>
        <v>1.531410706598119E-2</v>
      </c>
      <c r="MO130" s="634" t="s">
        <v>177</v>
      </c>
      <c r="MP130" s="633">
        <f t="shared" si="1802"/>
        <v>3.2761291177078357E-3</v>
      </c>
      <c r="MQ130" s="633">
        <f t="shared" si="1803"/>
        <v>3.367839179615006E-4</v>
      </c>
      <c r="MR130" s="633">
        <f t="shared" si="1804"/>
        <v>4.4529930671677114E-4</v>
      </c>
      <c r="MS130" s="633">
        <f t="shared" si="1805"/>
        <v>8.6185224537716431E-4</v>
      </c>
      <c r="MT130" s="633">
        <f t="shared" si="1806"/>
        <v>7.0003844808790155E-3</v>
      </c>
      <c r="MU130" s="633">
        <f t="shared" si="1807"/>
        <v>1.8615205966203661E-3</v>
      </c>
      <c r="MV130" s="1077"/>
      <c r="MW130" s="566"/>
      <c r="MX130" s="624"/>
      <c r="MY130" s="1471"/>
      <c r="MZ130" s="583"/>
      <c r="NA130" s="1472"/>
      <c r="NB130" s="1078"/>
      <c r="NC130" s="615"/>
      <c r="ND130" s="589"/>
      <c r="NE130" s="638"/>
    </row>
    <row r="131" spans="1:369" ht="8.25" customHeight="1" outlineLevel="1" x14ac:dyDescent="0.2">
      <c r="A131" s="800" t="s">
        <v>187</v>
      </c>
      <c r="B131" s="801">
        <f>DATI!D128</f>
        <v>189</v>
      </c>
      <c r="C131" s="1519">
        <f>DATI!F128/DATI!E128</f>
        <v>1</v>
      </c>
      <c r="D131" s="802">
        <f>DATI!G128</f>
        <v>547926</v>
      </c>
      <c r="E131" s="803">
        <f t="shared" si="2019"/>
        <v>5.4746891820019468E-2</v>
      </c>
      <c r="F131" s="1033">
        <f t="shared" si="1863"/>
        <v>-1.4506434952489603E-3</v>
      </c>
      <c r="G131" s="805"/>
      <c r="H131" s="806"/>
      <c r="I131" s="813"/>
      <c r="J131" s="808"/>
      <c r="K131" s="808"/>
      <c r="L131" s="808"/>
      <c r="M131" s="806"/>
      <c r="N131" s="806"/>
      <c r="O131" s="806"/>
      <c r="P131" s="806"/>
      <c r="Q131" s="806"/>
      <c r="R131" s="806"/>
      <c r="S131" s="806"/>
      <c r="T131" s="806"/>
      <c r="U131" s="806"/>
      <c r="V131" s="806"/>
      <c r="W131" s="811"/>
      <c r="X131" s="1092"/>
      <c r="Y131" s="806"/>
      <c r="Z131" s="806"/>
      <c r="AA131" s="806"/>
      <c r="AB131" s="806"/>
      <c r="AC131" s="806"/>
      <c r="AD131" s="813"/>
      <c r="AE131" s="808"/>
      <c r="AF131" s="808"/>
      <c r="AG131" s="811"/>
      <c r="AH131" s="815"/>
      <c r="AI131" s="806"/>
      <c r="AJ131" s="813"/>
      <c r="AK131" s="808"/>
      <c r="AL131" s="808"/>
      <c r="AM131" s="808"/>
      <c r="AN131" s="818"/>
      <c r="AO131" s="819"/>
      <c r="AP131" s="819"/>
      <c r="AQ131" s="819"/>
      <c r="AR131" s="819"/>
      <c r="AS131" s="819"/>
      <c r="AT131" s="819"/>
      <c r="AU131" s="1093"/>
      <c r="AV131" s="1093"/>
      <c r="AW131" s="819"/>
      <c r="AX131" s="1093"/>
      <c r="AY131" s="1093"/>
      <c r="AZ131" s="1093"/>
      <c r="BA131" s="1093"/>
      <c r="BB131" s="818"/>
      <c r="BC131" s="819"/>
      <c r="BD131" s="1051"/>
      <c r="BE131" s="819"/>
      <c r="BF131" s="819"/>
      <c r="BG131" s="819"/>
      <c r="BH131" s="819"/>
      <c r="BI131" s="819"/>
      <c r="BJ131" s="819"/>
      <c r="BK131" s="819"/>
      <c r="BL131" s="819"/>
      <c r="BM131" s="819"/>
      <c r="BN131" s="819"/>
      <c r="BO131" s="819"/>
      <c r="BP131" s="819"/>
      <c r="BQ131" s="819"/>
      <c r="BR131" s="819"/>
      <c r="BS131" s="819"/>
      <c r="BT131" s="1094"/>
      <c r="BU131" s="1095"/>
      <c r="BV131" s="820"/>
      <c r="BW131" s="818"/>
      <c r="BX131" s="819"/>
      <c r="BY131" s="819"/>
      <c r="BZ131" s="819"/>
      <c r="CA131" s="819"/>
      <c r="CB131" s="1094"/>
      <c r="CC131" s="1095"/>
      <c r="CD131" s="820"/>
      <c r="CE131" s="816"/>
      <c r="CF131" s="817"/>
      <c r="CG131" s="817"/>
      <c r="CH131" s="817"/>
      <c r="CI131" s="817"/>
      <c r="CJ131" s="817"/>
      <c r="CK131" s="817"/>
      <c r="CL131" s="817"/>
      <c r="CM131" s="817"/>
      <c r="CN131" s="817"/>
      <c r="CO131" s="817"/>
      <c r="CP131" s="817"/>
      <c r="CQ131" s="817"/>
      <c r="CR131" s="817"/>
      <c r="CS131" s="817"/>
      <c r="CT131" s="817"/>
      <c r="CU131" s="817"/>
      <c r="CV131" s="817"/>
      <c r="CW131" s="1096"/>
      <c r="CX131" s="1097"/>
      <c r="CY131" s="821"/>
      <c r="CZ131" s="805">
        <f>DATI!AA128</f>
        <v>281524.32329999999</v>
      </c>
      <c r="DA131" s="806">
        <f t="shared" si="2020"/>
        <v>771.29951589041093</v>
      </c>
      <c r="DB131" s="813">
        <f t="shared" si="1425"/>
        <v>513.79989870894974</v>
      </c>
      <c r="DC131" s="808">
        <f t="shared" si="2021"/>
        <v>1.4076709553669855</v>
      </c>
      <c r="DD131" s="822">
        <f t="shared" si="2075"/>
        <v>-3.053424885238799E-2</v>
      </c>
      <c r="DE131" s="823">
        <f t="shared" si="2051"/>
        <v>-2.9125856591547095E-2</v>
      </c>
      <c r="DF131" s="806">
        <f t="shared" si="2076"/>
        <v>-8866.8771800000104</v>
      </c>
      <c r="DG131" s="824">
        <f t="shared" si="2077"/>
        <v>-15.413802363724585</v>
      </c>
      <c r="DH131" s="825">
        <f t="shared" si="2052"/>
        <v>6.1583368196324061E-2</v>
      </c>
      <c r="DI131" s="826">
        <f>DATI!AB128+DATI!AG128</f>
        <v>112358.69583631604</v>
      </c>
      <c r="DJ131" s="806">
        <f t="shared" si="2053"/>
        <v>307.83204338716723</v>
      </c>
      <c r="DK131" s="827">
        <f t="shared" si="1426"/>
        <v>205.06180731762325</v>
      </c>
      <c r="DL131" s="828">
        <f t="shared" si="1427"/>
        <v>0.56181317073321435</v>
      </c>
      <c r="DM131" s="829">
        <f t="shared" si="2078"/>
        <v>0.39910830623534987</v>
      </c>
      <c r="DN131" s="830">
        <f t="shared" si="2079"/>
        <v>5.0901182247455455E-2</v>
      </c>
      <c r="DO131" s="830">
        <f t="shared" si="2080"/>
        <v>1.9000000000000017E-2</v>
      </c>
      <c r="DP131" s="830">
        <f t="shared" si="2081"/>
        <v>1.8812704029442961E-2</v>
      </c>
      <c r="DQ131" s="830">
        <f t="shared" si="2082"/>
        <v>2.0292785121428725E-2</v>
      </c>
      <c r="DR131" s="831">
        <f t="shared" si="2083"/>
        <v>2074.7394310482923</v>
      </c>
      <c r="DS131" s="831">
        <f t="shared" si="2084"/>
        <v>4.0785108482494081</v>
      </c>
      <c r="DT131" s="832">
        <f t="shared" si="2054"/>
        <v>4.1687783030701385E-2</v>
      </c>
      <c r="DU131" s="833" t="str">
        <f>DATI!AI128</f>
        <v>16/20</v>
      </c>
      <c r="DV131" s="832">
        <f>DATI!AJ128/DATI!AK128</f>
        <v>0.91059089935059256</v>
      </c>
      <c r="DW131" s="834">
        <f>DATI!AB128</f>
        <v>109591.0993</v>
      </c>
      <c r="DX131" s="806">
        <f t="shared" si="2022"/>
        <v>300.24958712328765</v>
      </c>
      <c r="DY131" s="835">
        <f t="shared" si="2013"/>
        <v>200.01076659986933</v>
      </c>
      <c r="DZ131" s="808">
        <f t="shared" si="2014"/>
        <v>0.54797470301334061</v>
      </c>
      <c r="EA131" s="829">
        <f t="shared" si="2085"/>
        <v>0.38927755163526934</v>
      </c>
      <c r="EB131" s="825">
        <f t="shared" si="2086"/>
        <v>5.033633803036891E-2</v>
      </c>
      <c r="EC131" s="836">
        <f t="shared" si="2087"/>
        <v>169165.62746368395</v>
      </c>
      <c r="ED131" s="837">
        <f t="shared" si="2023"/>
        <v>463.4674725032437</v>
      </c>
      <c r="EE131" s="838">
        <f t="shared" si="1430"/>
        <v>308.73809139132652</v>
      </c>
      <c r="EF131" s="839">
        <f t="shared" si="1431"/>
        <v>0.84585778463377126</v>
      </c>
      <c r="EG131" s="840">
        <f t="shared" si="2055"/>
        <v>-6.0750563739170108E-2</v>
      </c>
      <c r="EH131" s="840">
        <f t="shared" si="2056"/>
        <v>-5.9386068257547282E-2</v>
      </c>
      <c r="EI131" s="822">
        <f t="shared" si="2024"/>
        <v>0.60089169376465013</v>
      </c>
      <c r="EJ131" s="841">
        <f t="shared" si="2057"/>
        <v>-10941.616611048288</v>
      </c>
      <c r="EK131" s="841">
        <f t="shared" si="2058"/>
        <v>-19.492313211973965</v>
      </c>
      <c r="EL131" s="805">
        <f>DATI!AD128</f>
        <v>155945.16500000001</v>
      </c>
      <c r="EM131" s="806">
        <f t="shared" si="2025"/>
        <v>427.2470273972603</v>
      </c>
      <c r="EN131" s="835">
        <f t="shared" si="1432"/>
        <v>284.60990170205469</v>
      </c>
      <c r="EO131" s="808">
        <f t="shared" si="2026"/>
        <v>0.77975315534809497</v>
      </c>
      <c r="EP131" s="822">
        <f t="shared" si="2088"/>
        <v>-6.4635252159901777E-2</v>
      </c>
      <c r="EQ131" s="823">
        <f t="shared" si="2089"/>
        <v>-6.327640016295201E-2</v>
      </c>
      <c r="ER131" s="822">
        <f t="shared" si="2059"/>
        <v>9.9640926250269615E-2</v>
      </c>
      <c r="ES131" s="806">
        <f t="shared" si="2090"/>
        <v>-10776.068999999989</v>
      </c>
      <c r="ET131" s="822">
        <f t="shared" si="2027"/>
        <v>0.55393140873948787</v>
      </c>
      <c r="EU131" s="824">
        <f t="shared" si="2091"/>
        <v>-19.2256179235481</v>
      </c>
      <c r="EV131" s="805">
        <f>DATI!AE128</f>
        <v>9836.9809999999998</v>
      </c>
      <c r="EW131" s="806">
        <f t="shared" si="2028"/>
        <v>26.950632876712326</v>
      </c>
      <c r="EX131" s="835">
        <f t="shared" si="1433"/>
        <v>17.953119581841342</v>
      </c>
      <c r="EY131" s="808">
        <f t="shared" si="2015"/>
        <v>4.918662899134614E-2</v>
      </c>
      <c r="EZ131" s="822">
        <f t="shared" si="2092"/>
        <v>-1.5860775136898177E-3</v>
      </c>
      <c r="FA131" s="823">
        <f t="shared" si="2093"/>
        <v>-1.356307703357092E-4</v>
      </c>
      <c r="FB131" s="806">
        <f t="shared" si="2094"/>
        <v>-15.627000000000407</v>
      </c>
      <c r="FC131" s="824">
        <f t="shared" si="2095"/>
        <v>-2.4353257439209131E-3</v>
      </c>
      <c r="FD131" s="806">
        <f>DATI!AG128</f>
        <v>2767.5965363160371</v>
      </c>
      <c r="FE131" s="822">
        <f t="shared" si="2029"/>
        <v>9.8307546000805431E-3</v>
      </c>
      <c r="FF131" s="806">
        <f>DATI!AH128</f>
        <v>7069.3844636839631</v>
      </c>
      <c r="FG131" s="822">
        <f t="shared" si="2060"/>
        <v>1.2902078864087419E-2</v>
      </c>
      <c r="FH131" s="805">
        <f>DATI!AF128</f>
        <v>6151.0780000000004</v>
      </c>
      <c r="FI131" s="806">
        <f t="shared" si="2061"/>
        <v>16.852268493150685</v>
      </c>
      <c r="FJ131" s="830">
        <f t="shared" si="2030"/>
        <v>2.1849188474721042E-2</v>
      </c>
      <c r="FK131" s="830">
        <f t="shared" si="2062"/>
        <v>-6.6011493629149253E-3</v>
      </c>
      <c r="FL131" s="842">
        <f>DATI!AL128</f>
        <v>2074.4295287749173</v>
      </c>
      <c r="FM131" s="843" t="str">
        <f>DATI!AM128</f>
        <v>14/14</v>
      </c>
      <c r="FN131" s="844">
        <f>DATI!AN128/DATI!AO128</f>
        <v>1</v>
      </c>
      <c r="FO131" s="809">
        <f t="shared" si="2063"/>
        <v>0.33724650033293629</v>
      </c>
      <c r="FP131" s="845">
        <f t="shared" si="2064"/>
        <v>7.3685623482143978E-3</v>
      </c>
      <c r="FQ131" s="809">
        <f t="shared" si="2065"/>
        <v>-0.12082189339053086</v>
      </c>
      <c r="FR131" s="805">
        <f>DATI!AP128</f>
        <v>2562.2820000000002</v>
      </c>
      <c r="FS131" s="842">
        <f>DATI!AQ128</f>
        <v>9.868999999999998</v>
      </c>
      <c r="FT131" s="842">
        <f>DATI!AR128</f>
        <v>2524.1430000000005</v>
      </c>
      <c r="FU131" s="818">
        <f>DATI!AS128/1000</f>
        <v>48.2502</v>
      </c>
      <c r="FV131" s="819">
        <f>DATI!AT128/1000</f>
        <v>44.927999999999997</v>
      </c>
      <c r="FW131" s="1051">
        <f>DATI!AU128/1000</f>
        <v>20.716999999999999</v>
      </c>
      <c r="FX131" s="819">
        <f>DATI!AV128/1000</f>
        <v>21419.944</v>
      </c>
      <c r="FY131" s="819">
        <f>DATI!AW128/1000</f>
        <v>42.162999999999997</v>
      </c>
      <c r="FZ131" s="819">
        <f>DATI!AX128/1000</f>
        <v>6020.2470000000003</v>
      </c>
      <c r="GA131" s="819">
        <f>DATI!AY128/1000</f>
        <v>1546.807</v>
      </c>
      <c r="GB131" s="819">
        <f>DATI!AZ128/1000</f>
        <v>8039.0010000000002</v>
      </c>
      <c r="GC131" s="819">
        <f>DATI!BA128/1000</f>
        <v>51.478999999999999</v>
      </c>
      <c r="GD131" s="819">
        <f>DATI!BB128/1000</f>
        <v>17.555</v>
      </c>
      <c r="GE131" s="819">
        <f>DATI!BC128/1000</f>
        <v>44.346499999999999</v>
      </c>
      <c r="GF131" s="819">
        <f>DATI!BD128/1000</f>
        <v>7903.47</v>
      </c>
      <c r="GG131" s="819">
        <f>DATI!BE128/1000</f>
        <v>160.43100000000001</v>
      </c>
      <c r="GH131" s="819">
        <f>DATI!BF128/1000</f>
        <v>2306.625</v>
      </c>
      <c r="GI131" s="1051">
        <f>DATI!BG128/1000</f>
        <v>0.44500000000000001</v>
      </c>
      <c r="GJ131" s="819">
        <f>DATI!BH128/1000</f>
        <v>924.60699999999997</v>
      </c>
      <c r="GK131" s="819">
        <f>DATI!BI128/1000</f>
        <v>12.7636</v>
      </c>
      <c r="GL131" s="819">
        <f>DATI!BJ128/1000</f>
        <v>13682.264999999999</v>
      </c>
      <c r="GM131" s="819">
        <f>DATI!BK128/1000</f>
        <v>32043.463</v>
      </c>
      <c r="GN131" s="1094">
        <f>DATI!BL128/1000</f>
        <v>86.084000000000003</v>
      </c>
      <c r="GO131" s="1095"/>
      <c r="GP131" s="820">
        <f>DATI!BN128/1000</f>
        <v>15175.508</v>
      </c>
      <c r="GQ131" s="818"/>
      <c r="GR131" s="819"/>
      <c r="GS131" s="819"/>
      <c r="GT131" s="819"/>
      <c r="GU131" s="819"/>
      <c r="GV131" s="1094"/>
      <c r="GW131" s="1095"/>
      <c r="GX131" s="820"/>
      <c r="GY131" s="816">
        <f t="shared" si="1913"/>
        <v>8.8059701492537307E-2</v>
      </c>
      <c r="GZ131" s="817">
        <f t="shared" si="1914"/>
        <v>8.1996473976412868E-2</v>
      </c>
      <c r="HA131" s="817">
        <f t="shared" si="1915"/>
        <v>3.7809850235250748E-2</v>
      </c>
      <c r="HB131" s="817">
        <f t="shared" si="1916"/>
        <v>39.092768001518451</v>
      </c>
      <c r="HC131" s="817">
        <f t="shared" si="1917"/>
        <v>7.6950172103532236E-2</v>
      </c>
      <c r="HD131" s="817">
        <f t="shared" si="1918"/>
        <v>10.987335881122632</v>
      </c>
      <c r="HE131" s="817">
        <f t="shared" si="1919"/>
        <v>2.8230217219113531</v>
      </c>
      <c r="HF131" s="817">
        <f t="shared" si="1920"/>
        <v>14.671691067771926</v>
      </c>
      <c r="HG131" s="817">
        <f t="shared" si="1921"/>
        <v>9.3952468034004588E-2</v>
      </c>
      <c r="HH131" s="817">
        <f t="shared" si="1922"/>
        <v>3.2038997966878736E-2</v>
      </c>
      <c r="HI131" s="817">
        <f t="shared" si="1923"/>
        <v>8.0935199278734715E-2</v>
      </c>
      <c r="HJ131" s="817">
        <f t="shared" si="1924"/>
        <v>14.424338323058222</v>
      </c>
      <c r="HK131" s="817">
        <f t="shared" si="1925"/>
        <v>0.29279683752915542</v>
      </c>
      <c r="HL131" s="817">
        <f t="shared" si="1926"/>
        <v>4.2097381763230803</v>
      </c>
      <c r="HM131" s="817">
        <f t="shared" si="1927"/>
        <v>8.1215346597898253E-4</v>
      </c>
      <c r="HN131" s="817">
        <f t="shared" si="1928"/>
        <v>1.687466920715571</v>
      </c>
      <c r="HO131" s="817">
        <f t="shared" si="1929"/>
        <v>2.3294386468245713E-2</v>
      </c>
      <c r="HP131" s="817">
        <f t="shared" si="1930"/>
        <v>24.971008858860504</v>
      </c>
      <c r="HQ131" s="817">
        <f t="shared" si="1931"/>
        <v>58.48136974700963</v>
      </c>
      <c r="HR131" s="1096">
        <f t="shared" si="1932"/>
        <v>0.15710880666367355</v>
      </c>
      <c r="HS131" s="1097"/>
      <c r="HT131" s="821">
        <f t="shared" si="1933"/>
        <v>27.696272854363546</v>
      </c>
      <c r="HU131" s="846">
        <f t="shared" si="1972"/>
        <v>169012.62746368401</v>
      </c>
      <c r="HV131" s="847"/>
      <c r="HW131" s="848">
        <f t="shared" si="2096"/>
        <v>801.39300000000003</v>
      </c>
      <c r="HX131" s="849">
        <f>DATI!CQ128</f>
        <v>801.39300000000003</v>
      </c>
      <c r="HY131" s="849">
        <f>DATI!CT128</f>
        <v>0</v>
      </c>
      <c r="HZ131" s="850">
        <f t="shared" si="2066"/>
        <v>-0.30946542126940918</v>
      </c>
      <c r="IA131" s="850">
        <f t="shared" si="2098"/>
        <v>2.8466208198501338E-3</v>
      </c>
      <c r="IB131" s="822">
        <f t="shared" si="2099"/>
        <v>4.7416161267133513E-3</v>
      </c>
      <c r="IC131" s="849">
        <f>DATI!CV128</f>
        <v>15406.019522228316</v>
      </c>
      <c r="ID131" s="851">
        <f t="shared" si="2067"/>
        <v>16207.412522228316</v>
      </c>
      <c r="IE131" s="852">
        <f t="shared" si="2100"/>
        <v>5.7570203285622519E-2</v>
      </c>
      <c r="IF131" s="852">
        <f t="shared" si="2101"/>
        <v>9.5894684115900311E-2</v>
      </c>
      <c r="IG131" s="848"/>
      <c r="IH131" s="830"/>
      <c r="II131" s="849"/>
      <c r="IJ131" s="849"/>
      <c r="IK131" s="854">
        <f>DATI!CS128</f>
        <v>118790.21346368399</v>
      </c>
      <c r="IL131" s="834">
        <f t="shared" si="2068"/>
        <v>87297.584994020144</v>
      </c>
      <c r="IM131" s="834">
        <f t="shared" si="2069"/>
        <v>14080.642126457882</v>
      </c>
      <c r="IN131" s="822">
        <f t="shared" si="1743"/>
        <v>0.31008896130439662</v>
      </c>
      <c r="IO131" s="822">
        <f t="shared" si="1744"/>
        <v>0.51651516400913833</v>
      </c>
      <c r="IP131" s="849"/>
      <c r="IQ131" s="830"/>
      <c r="IR131" s="849"/>
      <c r="IS131" s="834">
        <f t="shared" si="2097"/>
        <v>80913.649469663855</v>
      </c>
      <c r="IT131" s="854">
        <f>DATI!CR128</f>
        <v>49421.021000000008</v>
      </c>
      <c r="IU131" s="855">
        <f>DATI!CU128</f>
        <v>31492.628469663854</v>
      </c>
      <c r="IV131" s="822">
        <f t="shared" si="2070"/>
        <v>-0.11620156579317296</v>
      </c>
      <c r="IW131" s="830">
        <f t="shared" si="2102"/>
        <v>0.28741264172559633</v>
      </c>
      <c r="IX131" s="822">
        <f t="shared" si="2103"/>
        <v>0.47874321986414825</v>
      </c>
      <c r="IY131" s="854">
        <f>DATI!CW128</f>
        <v>57810.92334533394</v>
      </c>
      <c r="IZ131" s="856">
        <f t="shared" si="2071"/>
        <v>138724.57281499781</v>
      </c>
      <c r="JA131" s="857">
        <f t="shared" si="2104"/>
        <v>0.49276229914659675</v>
      </c>
      <c r="JB131" s="857">
        <f t="shared" si="2105"/>
        <v>0.82079413175684612</v>
      </c>
      <c r="JC131" s="858"/>
      <c r="JD131" s="830"/>
      <c r="JE131" s="849"/>
      <c r="JF131" s="849"/>
      <c r="JG131" s="826">
        <f t="shared" si="2106"/>
        <v>108655.75962826211</v>
      </c>
      <c r="JH131" s="808">
        <f t="shared" si="1438"/>
        <v>198.30371186667927</v>
      </c>
      <c r="JI131" s="829">
        <f t="shared" si="1754"/>
        <v>0.38595514005543163</v>
      </c>
      <c r="JJ131" s="843" t="str">
        <f>DATI!CN128</f>
        <v>7/17</v>
      </c>
      <c r="JK131" s="844">
        <f>DATI!CO128/DATI!CP128</f>
        <v>0.84681349170449272</v>
      </c>
      <c r="JL131" s="859">
        <f t="shared" si="1833"/>
        <v>5.2809939946832475E-3</v>
      </c>
      <c r="JM131" s="860">
        <f t="shared" si="2072"/>
        <v>3.6943278093810608E-2</v>
      </c>
      <c r="JN131" s="861">
        <f t="shared" si="2107"/>
        <v>189569.40909792596</v>
      </c>
      <c r="JO131" s="834">
        <f t="shared" si="2108"/>
        <v>247380.33244325989</v>
      </c>
      <c r="JP131" s="829">
        <f t="shared" si="2109"/>
        <v>0.67336778178102796</v>
      </c>
      <c r="JQ131" s="830">
        <f t="shared" si="2073"/>
        <v>-1.4108685324956238E-2</v>
      </c>
      <c r="JR131" s="862">
        <f t="shared" si="2110"/>
        <v>0.87871743920202827</v>
      </c>
      <c r="JS131" s="825">
        <f t="shared" si="2074"/>
        <v>2.6647487986827478E-2</v>
      </c>
      <c r="JT131" s="818">
        <f>DATI!BW128</f>
        <v>21830.570365390478</v>
      </c>
      <c r="JU131" s="819">
        <f>DATI!BX128</f>
        <v>17200.731969458018</v>
      </c>
      <c r="JV131" s="819">
        <f>DATI!BY128</f>
        <v>7669.8245141998586</v>
      </c>
      <c r="JW131" s="819">
        <f>DATI!BZ128</f>
        <v>13682.264999999999</v>
      </c>
      <c r="JX131" s="819">
        <f>DATI!CA128</f>
        <v>32043.463</v>
      </c>
      <c r="JY131" s="819">
        <f>DATI!CB128</f>
        <v>6215.8681624667342</v>
      </c>
      <c r="JZ131" s="819">
        <f>DATI!CC128</f>
        <v>1833.5557812429965</v>
      </c>
      <c r="KA131" s="819">
        <f>DATI!CD128</f>
        <v>55.519716289211061</v>
      </c>
      <c r="KB131" s="819">
        <f>DATI!CE128</f>
        <v>2075.9624450057745</v>
      </c>
      <c r="KC131" s="819">
        <f>DATI!CF128</f>
        <v>0</v>
      </c>
      <c r="KD131" s="819">
        <f>DATI!CG128</f>
        <v>172.92349999999999</v>
      </c>
      <c r="KE131" s="819">
        <f>DATI!CH128</f>
        <v>47.285196920299533</v>
      </c>
      <c r="KF131" s="819">
        <f>DATI!CI128</f>
        <v>17.203900334835051</v>
      </c>
      <c r="KG131" s="819">
        <f>DATI!CJ128</f>
        <v>50.449420981884003</v>
      </c>
      <c r="KH131" s="819">
        <f>DATI!CK128</f>
        <v>856.9712783255726</v>
      </c>
      <c r="KI131" s="819">
        <f>DATI!CL128</f>
        <v>234.06281255550385</v>
      </c>
      <c r="KJ131" s="863">
        <f t="shared" si="1439"/>
        <v>39.84218738550549</v>
      </c>
      <c r="KK131" s="864">
        <f t="shared" si="2036"/>
        <v>-6.8712878903483945E-2</v>
      </c>
      <c r="KL131" s="865">
        <f t="shared" si="1440"/>
        <v>31.392436149147908</v>
      </c>
      <c r="KM131" s="864">
        <f t="shared" si="2037"/>
        <v>6.1273077207625055E-3</v>
      </c>
      <c r="KN131" s="865">
        <f t="shared" si="1441"/>
        <v>13.997920365523553</v>
      </c>
      <c r="KO131" s="864">
        <f t="shared" si="2038"/>
        <v>7.5771518278174743E-2</v>
      </c>
      <c r="KP131" s="865">
        <f t="shared" si="1442"/>
        <v>24.971008858860504</v>
      </c>
      <c r="KQ131" s="864">
        <f t="shared" si="2039"/>
        <v>0.20497203873420447</v>
      </c>
      <c r="KR131" s="865">
        <f t="shared" si="1443"/>
        <v>58.48136974700963</v>
      </c>
      <c r="KS131" s="864">
        <f t="shared" si="2040"/>
        <v>-2.2013370027718301E-2</v>
      </c>
      <c r="KT131" s="865">
        <f t="shared" si="1444"/>
        <v>11.344357016215209</v>
      </c>
      <c r="KU131" s="864">
        <f t="shared" si="2041"/>
        <v>0.10068912115272229</v>
      </c>
      <c r="KV131" s="865">
        <f t="shared" si="1445"/>
        <v>3.3463565905669679</v>
      </c>
      <c r="KW131" s="864">
        <f t="shared" si="2042"/>
        <v>-4.6854938366809866E-2</v>
      </c>
      <c r="KX131" s="865">
        <f t="shared" si="1446"/>
        <v>0.1013270337403428</v>
      </c>
      <c r="KY131" s="864">
        <f t="shared" si="2043"/>
        <v>0.35296534440291316</v>
      </c>
      <c r="KZ131" s="865">
        <f t="shared" si="1447"/>
        <v>3.7887642583227925</v>
      </c>
      <c r="LA131" s="864">
        <f t="shared" si="2044"/>
        <v>0.12051314777653582</v>
      </c>
      <c r="LB131" s="866" t="s">
        <v>177</v>
      </c>
      <c r="LC131" s="867" t="s">
        <v>177</v>
      </c>
      <c r="LD131" s="865">
        <f t="shared" si="1448"/>
        <v>0.31559644915554291</v>
      </c>
      <c r="LE131" s="864">
        <f t="shared" si="2045"/>
        <v>3.1903307587168833E-2</v>
      </c>
      <c r="LF131" s="865">
        <f t="shared" si="1449"/>
        <v>8.6298509142292076E-2</v>
      </c>
      <c r="LG131" s="864">
        <f t="shared" si="2046"/>
        <v>-0.14075561257440869</v>
      </c>
      <c r="LH131" s="865">
        <f t="shared" si="1450"/>
        <v>3.1398218618636557E-2</v>
      </c>
      <c r="LI131" s="864">
        <f t="shared" si="2047"/>
        <v>-2.6658008947977051E-2</v>
      </c>
      <c r="LJ131" s="865">
        <f t="shared" si="1451"/>
        <v>9.2073420465325614E-2</v>
      </c>
      <c r="LK131" s="864">
        <f t="shared" si="2048"/>
        <v>0.1517053406732137</v>
      </c>
      <c r="LL131" s="865">
        <f t="shared" si="1452"/>
        <v>1.5640274021046139</v>
      </c>
      <c r="LM131" s="864">
        <f t="shared" si="2049"/>
        <v>-0.29351704110968285</v>
      </c>
      <c r="LN131" s="865">
        <f t="shared" si="1453"/>
        <v>0.42717960555896939</v>
      </c>
      <c r="LO131" s="868">
        <f t="shared" si="2050"/>
        <v>-0.30477305190842252</v>
      </c>
      <c r="LP131" s="869">
        <f t="shared" si="1778"/>
        <v>7.7544171350790281E-2</v>
      </c>
      <c r="LQ131" s="870">
        <f t="shared" si="1779"/>
        <v>6.109856430106201E-2</v>
      </c>
      <c r="LR131" s="870">
        <f t="shared" si="1780"/>
        <v>2.7243914217766133E-2</v>
      </c>
      <c r="LS131" s="870">
        <f t="shared" si="1781"/>
        <v>4.8600649633459218E-2</v>
      </c>
      <c r="LT131" s="870">
        <f t="shared" si="1782"/>
        <v>0.11382129481527467</v>
      </c>
      <c r="LU131" s="870">
        <f t="shared" si="1783"/>
        <v>2.2079329024238294E-2</v>
      </c>
      <c r="LV131" s="870">
        <f t="shared" si="1784"/>
        <v>6.5129568903682595E-3</v>
      </c>
      <c r="LW131" s="870">
        <f t="shared" si="1785"/>
        <v>1.9721108158049895E-4</v>
      </c>
      <c r="LX131" s="871">
        <f t="shared" si="1786"/>
        <v>7.3740074060796952E-3</v>
      </c>
      <c r="LY131" s="872" t="s">
        <v>177</v>
      </c>
      <c r="LZ131" s="871">
        <f t="shared" si="1787"/>
        <v>6.1423999877881956E-4</v>
      </c>
      <c r="MA131" s="871">
        <f t="shared" si="1788"/>
        <v>1.6796131988180339E-4</v>
      </c>
      <c r="MB131" s="871">
        <f t="shared" si="1789"/>
        <v>6.1109818623032819E-5</v>
      </c>
      <c r="MC131" s="871">
        <f t="shared" si="1790"/>
        <v>1.7920093152350367E-4</v>
      </c>
      <c r="MD131" s="871">
        <f t="shared" si="1791"/>
        <v>3.0440399191097979E-3</v>
      </c>
      <c r="ME131" s="871">
        <f t="shared" si="1792"/>
        <v>8.3141239737953348E-4</v>
      </c>
      <c r="MF131" s="869">
        <f t="shared" si="1793"/>
        <v>0.19920021338257055</v>
      </c>
      <c r="MG131" s="870">
        <f t="shared" si="1794"/>
        <v>0.15695373145561664</v>
      </c>
      <c r="MH131" s="870">
        <f t="shared" si="1795"/>
        <v>6.9985834280246684E-2</v>
      </c>
      <c r="MI131" s="870">
        <f t="shared" si="1796"/>
        <v>0.12484832333459402</v>
      </c>
      <c r="MJ131" s="870">
        <f t="shared" si="1797"/>
        <v>0.29239110844469829</v>
      </c>
      <c r="MK131" s="870">
        <f t="shared" si="1798"/>
        <v>5.6718731741627254E-2</v>
      </c>
      <c r="ML131" s="870">
        <f t="shared" si="1799"/>
        <v>1.6730882279260031E-2</v>
      </c>
      <c r="MM131" s="870">
        <f t="shared" si="1800"/>
        <v>5.0660789647915378E-4</v>
      </c>
      <c r="MN131" s="871">
        <f t="shared" si="1801"/>
        <v>1.8942801543790834E-2</v>
      </c>
      <c r="MO131" s="872" t="s">
        <v>177</v>
      </c>
      <c r="MP131" s="871">
        <f t="shared" si="1802"/>
        <v>1.577897302833242E-3</v>
      </c>
      <c r="MQ131" s="871">
        <f t="shared" si="1803"/>
        <v>4.3146931842392359E-4</v>
      </c>
      <c r="MR131" s="871">
        <f t="shared" si="1804"/>
        <v>1.5698264224670526E-4</v>
      </c>
      <c r="MS131" s="871">
        <f t="shared" si="1805"/>
        <v>4.6034232071877758E-4</v>
      </c>
      <c r="MT131" s="871">
        <f t="shared" si="1806"/>
        <v>7.8197160517539631E-3</v>
      </c>
      <c r="MU131" s="871">
        <f t="shared" si="1807"/>
        <v>2.1357830521871938E-3</v>
      </c>
      <c r="MV131" s="1098"/>
      <c r="MW131" s="808"/>
      <c r="MX131" s="862"/>
      <c r="MY131" s="1483"/>
      <c r="MZ131" s="823"/>
      <c r="NA131" s="1480"/>
      <c r="NB131" s="1099"/>
      <c r="NC131" s="854"/>
      <c r="ND131" s="829"/>
      <c r="NE131" s="875"/>
    </row>
    <row r="132" spans="1:369" ht="8.25" customHeight="1" outlineLevel="1" x14ac:dyDescent="0.2">
      <c r="A132" s="876" t="s">
        <v>188</v>
      </c>
      <c r="B132" s="559">
        <f>DATI!D129</f>
        <v>78</v>
      </c>
      <c r="C132" s="1516">
        <f>DATI!F129/DATI!E129</f>
        <v>1</v>
      </c>
      <c r="D132" s="560">
        <f>DATI!G129</f>
        <v>181712</v>
      </c>
      <c r="E132" s="561">
        <f t="shared" si="2019"/>
        <v>1.8156041520934172E-2</v>
      </c>
      <c r="F132" s="1035">
        <f t="shared" si="1863"/>
        <v>-2.0539744955680281E-3</v>
      </c>
      <c r="G132" s="563"/>
      <c r="H132" s="564"/>
      <c r="I132" s="565"/>
      <c r="J132" s="566"/>
      <c r="K132" s="566"/>
      <c r="L132" s="566"/>
      <c r="M132" s="564"/>
      <c r="N132" s="564"/>
      <c r="O132" s="564"/>
      <c r="P132" s="564"/>
      <c r="Q132" s="564"/>
      <c r="R132" s="564"/>
      <c r="S132" s="564"/>
      <c r="T132" s="564"/>
      <c r="U132" s="564"/>
      <c r="V132" s="564"/>
      <c r="W132" s="569"/>
      <c r="X132" s="1100"/>
      <c r="Y132" s="564"/>
      <c r="Z132" s="564"/>
      <c r="AA132" s="564"/>
      <c r="AB132" s="564"/>
      <c r="AC132" s="564"/>
      <c r="AD132" s="565"/>
      <c r="AE132" s="566"/>
      <c r="AF132" s="566"/>
      <c r="AG132" s="569"/>
      <c r="AH132" s="572"/>
      <c r="AI132" s="564"/>
      <c r="AJ132" s="565"/>
      <c r="AK132" s="566"/>
      <c r="AL132" s="566"/>
      <c r="AM132" s="566"/>
      <c r="AN132" s="576"/>
      <c r="AO132" s="577"/>
      <c r="AP132" s="577"/>
      <c r="AQ132" s="577"/>
      <c r="AR132" s="577"/>
      <c r="AS132" s="577"/>
      <c r="AT132" s="577"/>
      <c r="AU132" s="1072"/>
      <c r="AV132" s="1072"/>
      <c r="AW132" s="577"/>
      <c r="AX132" s="1072"/>
      <c r="AY132" s="1072"/>
      <c r="AZ132" s="1072"/>
      <c r="BA132" s="1072"/>
      <c r="BB132" s="576"/>
      <c r="BC132" s="577"/>
      <c r="BD132" s="574"/>
      <c r="BE132" s="577"/>
      <c r="BF132" s="577"/>
      <c r="BG132" s="577"/>
      <c r="BH132" s="577"/>
      <c r="BI132" s="577"/>
      <c r="BJ132" s="577"/>
      <c r="BK132" s="577"/>
      <c r="BL132" s="577"/>
      <c r="BM132" s="577"/>
      <c r="BN132" s="577"/>
      <c r="BO132" s="577"/>
      <c r="BP132" s="577"/>
      <c r="BQ132" s="577"/>
      <c r="BR132" s="577"/>
      <c r="BS132" s="577"/>
      <c r="BT132" s="1073"/>
      <c r="BU132" s="1074"/>
      <c r="BV132" s="578"/>
      <c r="BW132" s="576"/>
      <c r="BX132" s="577"/>
      <c r="BY132" s="577"/>
      <c r="BZ132" s="577"/>
      <c r="CA132" s="577"/>
      <c r="CB132" s="1073"/>
      <c r="CC132" s="1074"/>
      <c r="CD132" s="578"/>
      <c r="CE132" s="579"/>
      <c r="CF132" s="580"/>
      <c r="CG132" s="580"/>
      <c r="CH132" s="580"/>
      <c r="CI132" s="580"/>
      <c r="CJ132" s="580"/>
      <c r="CK132" s="580"/>
      <c r="CL132" s="580"/>
      <c r="CM132" s="580"/>
      <c r="CN132" s="580"/>
      <c r="CO132" s="580"/>
      <c r="CP132" s="580"/>
      <c r="CQ132" s="580"/>
      <c r="CR132" s="580"/>
      <c r="CS132" s="580"/>
      <c r="CT132" s="580"/>
      <c r="CU132" s="580"/>
      <c r="CV132" s="580"/>
      <c r="CW132" s="1075"/>
      <c r="CX132" s="1076"/>
      <c r="CY132" s="581"/>
      <c r="CZ132" s="563">
        <f>DATI!AA129</f>
        <v>80941.482999999993</v>
      </c>
      <c r="DA132" s="564">
        <f t="shared" si="2020"/>
        <v>221.75748767123287</v>
      </c>
      <c r="DB132" s="565">
        <f t="shared" si="1425"/>
        <v>445.4382924627983</v>
      </c>
      <c r="DC132" s="566">
        <f t="shared" si="2021"/>
        <v>1.2203788834597213</v>
      </c>
      <c r="DD132" s="582">
        <f t="shared" si="2075"/>
        <v>-1.8573941780744038E-3</v>
      </c>
      <c r="DE132" s="583">
        <f t="shared" si="2051"/>
        <v>1.9698491949441397E-4</v>
      </c>
      <c r="DF132" s="564">
        <f t="shared" si="2076"/>
        <v>-150.6200000000099</v>
      </c>
      <c r="DG132" s="584">
        <f t="shared" si="2077"/>
        <v>8.7727345216478625E-2</v>
      </c>
      <c r="DH132" s="585">
        <f t="shared" si="2052"/>
        <v>1.7705927116761867E-2</v>
      </c>
      <c r="DI132" s="586">
        <f>DATI!AB129+DATI!AG129</f>
        <v>38017.718031711098</v>
      </c>
      <c r="DJ132" s="564">
        <f t="shared" si="2053"/>
        <v>104.15813159372904</v>
      </c>
      <c r="DK132" s="587">
        <f t="shared" si="1426"/>
        <v>209.2196334403402</v>
      </c>
      <c r="DL132" s="588">
        <f t="shared" si="1427"/>
        <v>0.57320447517901429</v>
      </c>
      <c r="DM132" s="589">
        <f t="shared" si="2078"/>
        <v>0.46969386552642112</v>
      </c>
      <c r="DN132" s="590">
        <f t="shared" si="2079"/>
        <v>2.1970465649508029E-2</v>
      </c>
      <c r="DO132" s="590">
        <f t="shared" si="2080"/>
        <v>9.9999999999999534E-3</v>
      </c>
      <c r="DP132" s="590">
        <f t="shared" si="2081"/>
        <v>2.0072263656446664E-2</v>
      </c>
      <c r="DQ132" s="590">
        <f t="shared" si="2082"/>
        <v>2.2171778419409618E-2</v>
      </c>
      <c r="DR132" s="591">
        <f t="shared" si="2083"/>
        <v>748.08588287031307</v>
      </c>
      <c r="DS132" s="591">
        <f t="shared" si="2084"/>
        <v>4.5381524432246465</v>
      </c>
      <c r="DT132" s="592">
        <f t="shared" si="2054"/>
        <v>1.4105489288850401E-2</v>
      </c>
      <c r="DU132" s="593" t="str">
        <f>DATI!AI129</f>
        <v>3/4</v>
      </c>
      <c r="DV132" s="592">
        <f>DATI!AJ129/DATI!AK129</f>
        <v>0.99999677722399738</v>
      </c>
      <c r="DW132" s="594">
        <f>DATI!AB129</f>
        <v>34294.256999999998</v>
      </c>
      <c r="DX132" s="564">
        <f t="shared" si="2022"/>
        <v>93.956868493150679</v>
      </c>
      <c r="DY132" s="595">
        <f t="shared" si="2013"/>
        <v>188.72863102051599</v>
      </c>
      <c r="DZ132" s="566">
        <f t="shared" si="2014"/>
        <v>0.51706474252196155</v>
      </c>
      <c r="EA132" s="589">
        <f t="shared" si="2085"/>
        <v>0.42369197757347737</v>
      </c>
      <c r="EB132" s="585">
        <f t="shared" si="2086"/>
        <v>2.4882001029715814E-2</v>
      </c>
      <c r="EC132" s="596">
        <f t="shared" si="2087"/>
        <v>42923.764968288895</v>
      </c>
      <c r="ED132" s="597">
        <f t="shared" si="2023"/>
        <v>117.59935607750383</v>
      </c>
      <c r="EE132" s="598">
        <f t="shared" si="1430"/>
        <v>236.21865902245807</v>
      </c>
      <c r="EF132" s="599">
        <f t="shared" si="1431"/>
        <v>0.64717440828070705</v>
      </c>
      <c r="EG132" s="600">
        <f t="shared" si="2055"/>
        <v>-2.0507877931455112E-2</v>
      </c>
      <c r="EH132" s="600">
        <f t="shared" si="2056"/>
        <v>-1.8491885296661202E-2</v>
      </c>
      <c r="EI132" s="582">
        <f t="shared" si="2024"/>
        <v>0.53030613447357888</v>
      </c>
      <c r="EJ132" s="601">
        <f t="shared" si="2057"/>
        <v>-898.70588287032297</v>
      </c>
      <c r="EK132" s="601">
        <f t="shared" si="2058"/>
        <v>-4.4504250980081679</v>
      </c>
      <c r="EL132" s="563">
        <f>DATI!AD129</f>
        <v>37630.915999999997</v>
      </c>
      <c r="EM132" s="564">
        <f t="shared" si="2025"/>
        <v>103.0984</v>
      </c>
      <c r="EN132" s="595">
        <f t="shared" si="1432"/>
        <v>207.09097913181299</v>
      </c>
      <c r="EO132" s="566">
        <f t="shared" si="2026"/>
        <v>0.56737254556661088</v>
      </c>
      <c r="EP132" s="582">
        <f t="shared" si="2088"/>
        <v>-1.127570180506768E-2</v>
      </c>
      <c r="EQ132" s="583">
        <f t="shared" si="2089"/>
        <v>-9.240707486998798E-3</v>
      </c>
      <c r="ER132" s="582">
        <f t="shared" si="2059"/>
        <v>2.4044216605792749E-2</v>
      </c>
      <c r="ES132" s="564">
        <f t="shared" si="2090"/>
        <v>-429.15400000000227</v>
      </c>
      <c r="ET132" s="582">
        <f t="shared" si="2027"/>
        <v>0.46491507945314026</v>
      </c>
      <c r="EU132" s="584">
        <f t="shared" si="2091"/>
        <v>-1.9315157332507624</v>
      </c>
      <c r="EV132" s="563">
        <f>DATI!AE129</f>
        <v>6205.83</v>
      </c>
      <c r="EW132" s="564">
        <f t="shared" si="2028"/>
        <v>17.00227397260274</v>
      </c>
      <c r="EX132" s="595">
        <f t="shared" si="1433"/>
        <v>34.152009773707846</v>
      </c>
      <c r="EY132" s="566">
        <f t="shared" si="2015"/>
        <v>9.3567150064953003E-2</v>
      </c>
      <c r="EZ132" s="582">
        <f t="shared" si="2092"/>
        <v>-7.3395860175968063E-3</v>
      </c>
      <c r="FA132" s="583">
        <f t="shared" si="2093"/>
        <v>-5.2964903781815009E-3</v>
      </c>
      <c r="FB132" s="564">
        <f t="shared" si="2094"/>
        <v>-45.885000000000218</v>
      </c>
      <c r="FC132" s="584">
        <f t="shared" si="2095"/>
        <v>-0.18184895238861287</v>
      </c>
      <c r="FD132" s="564">
        <f>DATI!AG129</f>
        <v>3723.4610317111014</v>
      </c>
      <c r="FE132" s="582">
        <f t="shared" si="2029"/>
        <v>4.6001887952943757E-2</v>
      </c>
      <c r="FF132" s="564">
        <f>DATI!AH129</f>
        <v>2482.3689682888985</v>
      </c>
      <c r="FG132" s="582">
        <f t="shared" si="2060"/>
        <v>1.3661007353883609E-2</v>
      </c>
      <c r="FH132" s="563">
        <f>DATI!AF129</f>
        <v>2810.48</v>
      </c>
      <c r="FI132" s="564">
        <f t="shared" si="2061"/>
        <v>7.6999452054794517</v>
      </c>
      <c r="FJ132" s="590">
        <f t="shared" si="2030"/>
        <v>3.4722368504169862E-2</v>
      </c>
      <c r="FK132" s="590">
        <f t="shared" si="2062"/>
        <v>-0.13693304880531709</v>
      </c>
      <c r="FL132" s="602">
        <f>DATI!AL129</f>
        <v>696.65</v>
      </c>
      <c r="FM132" s="603" t="str">
        <f>DATI!AM129</f>
        <v>3/3</v>
      </c>
      <c r="FN132" s="604">
        <f>DATI!AN129/DATI!AO129</f>
        <v>1</v>
      </c>
      <c r="FO132" s="567">
        <f t="shared" si="2063"/>
        <v>0.24787580769121287</v>
      </c>
      <c r="FP132" s="605">
        <f t="shared" si="2064"/>
        <v>8.606835137923036E-3</v>
      </c>
      <c r="FQ132" s="567">
        <f t="shared" si="2065"/>
        <v>-0.41523361343628185</v>
      </c>
      <c r="FR132" s="563">
        <f>DATI!AP129</f>
        <v>6041.2</v>
      </c>
      <c r="FS132" s="602">
        <f>DATI!AQ129</f>
        <v>8.7160000000000011</v>
      </c>
      <c r="FT132" s="602">
        <f>DATI!AR129</f>
        <v>5967.6379999999999</v>
      </c>
      <c r="FU132" s="576">
        <f>DATI!AS129/1000</f>
        <v>59.22</v>
      </c>
      <c r="FV132" s="577">
        <f>DATI!AT129/1000</f>
        <v>204.32</v>
      </c>
      <c r="FW132" s="574">
        <f>DATI!AU129/1000</f>
        <v>2.7480000000000002</v>
      </c>
      <c r="FX132" s="577">
        <f>DATI!AV129/1000</f>
        <v>11340.710999999999</v>
      </c>
      <c r="FY132" s="577">
        <f>DATI!AW129/1000</f>
        <v>12.199</v>
      </c>
      <c r="FZ132" s="577">
        <f>DATI!AX129/1000</f>
        <v>1894.973</v>
      </c>
      <c r="GA132" s="577">
        <f>DATI!AY129/1000</f>
        <v>969.13099999999997</v>
      </c>
      <c r="GB132" s="577">
        <f>DATI!AZ129/1000</f>
        <v>2975.009</v>
      </c>
      <c r="GC132" s="577">
        <f>DATI!BA129/1000</f>
        <v>15.278</v>
      </c>
      <c r="GD132" s="577">
        <f>DATI!BB129/1000</f>
        <v>8.1769999999999996</v>
      </c>
      <c r="GE132" s="577">
        <f>DATI!BC129/1000</f>
        <v>19.126999999999999</v>
      </c>
      <c r="GF132" s="577">
        <f>DATI!BD129/1000</f>
        <v>1188.48</v>
      </c>
      <c r="GG132" s="577">
        <f>DATI!BE129/1000</f>
        <v>13.903</v>
      </c>
      <c r="GH132" s="577">
        <f>DATI!BF129/1000</f>
        <v>1029.0329999999999</v>
      </c>
      <c r="GI132" s="574">
        <f>DATI!BG129/1000</f>
        <v>0.45600000000000002</v>
      </c>
      <c r="GJ132" s="577">
        <f>DATI!BH129/1000</f>
        <v>2E-3</v>
      </c>
      <c r="GK132" s="577">
        <f>DATI!BI129/1000</f>
        <v>4.7960000000000003</v>
      </c>
      <c r="GL132" s="577">
        <f>DATI!BJ129/1000</f>
        <v>798.86699999999996</v>
      </c>
      <c r="GM132" s="577">
        <f>DATI!BK129/1000</f>
        <v>5037.7110000000002</v>
      </c>
      <c r="GN132" s="1073">
        <f>DATI!BL129/1000</f>
        <v>255.69900000000001</v>
      </c>
      <c r="GO132" s="1074"/>
      <c r="GP132" s="578">
        <f>DATI!BN129/1000</f>
        <v>8464.4169999999995</v>
      </c>
      <c r="GQ132" s="576"/>
      <c r="GR132" s="577"/>
      <c r="GS132" s="577"/>
      <c r="GT132" s="577"/>
      <c r="GU132" s="577"/>
      <c r="GV132" s="1073"/>
      <c r="GW132" s="1074"/>
      <c r="GX132" s="578"/>
      <c r="GY132" s="579">
        <f t="shared" si="1913"/>
        <v>0.32590032579026151</v>
      </c>
      <c r="GZ132" s="580">
        <f t="shared" si="1914"/>
        <v>1.1244166593290481</v>
      </c>
      <c r="HA132" s="580">
        <f t="shared" si="1915"/>
        <v>1.51228317337325E-2</v>
      </c>
      <c r="HB132" s="580">
        <f t="shared" si="1916"/>
        <v>62.410358149159109</v>
      </c>
      <c r="HC132" s="580">
        <f t="shared" si="1917"/>
        <v>6.7133706084353262E-2</v>
      </c>
      <c r="HD132" s="580">
        <f t="shared" si="1918"/>
        <v>10.428441709958616</v>
      </c>
      <c r="HE132" s="580">
        <f t="shared" si="1919"/>
        <v>5.3333351677379586</v>
      </c>
      <c r="HF132" s="580">
        <f t="shared" si="1920"/>
        <v>16.372110812714624</v>
      </c>
      <c r="HG132" s="580">
        <f t="shared" si="1921"/>
        <v>8.4078101611341022E-2</v>
      </c>
      <c r="HH132" s="580">
        <f t="shared" si="1922"/>
        <v>4.4999779871444927E-2</v>
      </c>
      <c r="HI132" s="580">
        <f t="shared" si="1923"/>
        <v>0.10525997182354495</v>
      </c>
      <c r="HJ132" s="580">
        <f t="shared" si="1924"/>
        <v>6.5404596284229992</v>
      </c>
      <c r="HK132" s="580">
        <f t="shared" si="1925"/>
        <v>7.6511182530597868E-2</v>
      </c>
      <c r="HL132" s="580">
        <f t="shared" si="1926"/>
        <v>5.6629886853922686</v>
      </c>
      <c r="HM132" s="580">
        <f t="shared" si="1927"/>
        <v>2.5094655278682749E-3</v>
      </c>
      <c r="HN132" s="580">
        <f t="shared" si="1928"/>
        <v>1.1006427753808224E-5</v>
      </c>
      <c r="HO132" s="580">
        <f t="shared" si="1929"/>
        <v>2.639341375363212E-2</v>
      </c>
      <c r="HP132" s="580">
        <f t="shared" si="1930"/>
        <v>4.3963359602007577</v>
      </c>
      <c r="HQ132" s="580">
        <f t="shared" si="1931"/>
        <v>27.723601083032491</v>
      </c>
      <c r="HR132" s="1075">
        <f t="shared" si="1932"/>
        <v>1.4071662851105045</v>
      </c>
      <c r="HS132" s="1076"/>
      <c r="HT132" s="581">
        <f t="shared" si="1933"/>
        <v>46.581497094303074</v>
      </c>
      <c r="HU132" s="607">
        <f t="shared" si="1972"/>
        <v>42909.01496828891</v>
      </c>
      <c r="HV132" s="608"/>
      <c r="HW132" s="609">
        <f t="shared" si="2096"/>
        <v>0</v>
      </c>
      <c r="HX132" s="610">
        <f>DATI!CQ129</f>
        <v>0</v>
      </c>
      <c r="HY132" s="610">
        <f>DATI!CT129</f>
        <v>0</v>
      </c>
      <c r="HZ132" s="611">
        <f t="shared" si="2066"/>
        <v>0</v>
      </c>
      <c r="IA132" s="611">
        <f t="shared" si="2098"/>
        <v>0</v>
      </c>
      <c r="IB132" s="582">
        <f t="shared" si="2099"/>
        <v>0</v>
      </c>
      <c r="IC132" s="610">
        <f>DATI!CV129</f>
        <v>0</v>
      </c>
      <c r="ID132" s="612">
        <f t="shared" si="2067"/>
        <v>0</v>
      </c>
      <c r="IE132" s="613">
        <f t="shared" si="2100"/>
        <v>0</v>
      </c>
      <c r="IF132" s="613">
        <f t="shared" si="2101"/>
        <v>0</v>
      </c>
      <c r="IG132" s="609"/>
      <c r="IH132" s="590"/>
      <c r="II132" s="610"/>
      <c r="IJ132" s="610"/>
      <c r="IK132" s="615">
        <f>DATI!CS129</f>
        <v>42908.442968288909</v>
      </c>
      <c r="IL132" s="594">
        <f t="shared" si="2068"/>
        <v>42908.442968288909</v>
      </c>
      <c r="IM132" s="594">
        <f t="shared" si="2069"/>
        <v>5278.0989682889194</v>
      </c>
      <c r="IN132" s="582">
        <f t="shared" si="1743"/>
        <v>0.53011683722534353</v>
      </c>
      <c r="IO132" s="582">
        <f t="shared" si="1744"/>
        <v>0.99998666946793291</v>
      </c>
      <c r="IP132" s="610"/>
      <c r="IQ132" s="590"/>
      <c r="IR132" s="610"/>
      <c r="IS132" s="594">
        <f t="shared" si="2097"/>
        <v>0.57199999999999995</v>
      </c>
      <c r="IT132" s="615">
        <f>DATI!CR129</f>
        <v>0.57199999999999995</v>
      </c>
      <c r="IU132" s="617">
        <f>DATI!CU129</f>
        <v>0</v>
      </c>
      <c r="IV132" s="582">
        <f t="shared" si="2070"/>
        <v>0.50526315789473675</v>
      </c>
      <c r="IW132" s="590">
        <f t="shared" si="2102"/>
        <v>7.0668337025650992E-6</v>
      </c>
      <c r="IX132" s="582">
        <f t="shared" si="2103"/>
        <v>1.333053206704292E-5</v>
      </c>
      <c r="IY132" s="615">
        <f>DATI!CW129</f>
        <v>37630.34399999999</v>
      </c>
      <c r="IZ132" s="618">
        <f t="shared" si="2071"/>
        <v>37630.91599999999</v>
      </c>
      <c r="JA132" s="619">
        <f t="shared" si="2104"/>
        <v>0.46491507945314015</v>
      </c>
      <c r="JB132" s="619">
        <f t="shared" si="2105"/>
        <v>0.87699323854929789</v>
      </c>
      <c r="JC132" s="620"/>
      <c r="JD132" s="590"/>
      <c r="JE132" s="610"/>
      <c r="JF132" s="610"/>
      <c r="JG132" s="586">
        <f t="shared" si="2106"/>
        <v>36199.393867557141</v>
      </c>
      <c r="JH132" s="566">
        <f t="shared" si="1438"/>
        <v>199.21300666745805</v>
      </c>
      <c r="JI132" s="589">
        <f t="shared" si="1754"/>
        <v>0.44722918985258947</v>
      </c>
      <c r="JJ132" s="603" t="str">
        <f>DATI!CN129</f>
        <v>2/4</v>
      </c>
      <c r="JK132" s="604">
        <f>DATI!CO129/DATI!CP129</f>
        <v>0.95002368060063014</v>
      </c>
      <c r="JL132" s="621">
        <f t="shared" si="1833"/>
        <v>-2.3875271763959659E-2</v>
      </c>
      <c r="JM132" s="622">
        <f t="shared" si="2072"/>
        <v>-2.2058849564641689E-2</v>
      </c>
      <c r="JN132" s="623">
        <f t="shared" si="2107"/>
        <v>36199.965867557141</v>
      </c>
      <c r="JO132" s="594">
        <f t="shared" si="2108"/>
        <v>73830.309867557138</v>
      </c>
      <c r="JP132" s="589">
        <f t="shared" si="2109"/>
        <v>0.44723625668629202</v>
      </c>
      <c r="JQ132" s="590">
        <f t="shared" si="2073"/>
        <v>-1.0085507833719309E-2</v>
      </c>
      <c r="JR132" s="624">
        <f t="shared" si="2110"/>
        <v>0.91214426930572978</v>
      </c>
      <c r="JS132" s="585">
        <f t="shared" si="2074"/>
        <v>-1.4516538006154711E-2</v>
      </c>
      <c r="JT132" s="576">
        <f>DATI!BW129</f>
        <v>10855.449316580594</v>
      </c>
      <c r="JU132" s="577">
        <f>DATI!BX129</f>
        <v>8125.8401383733153</v>
      </c>
      <c r="JV132" s="577">
        <f>DATI!BY129</f>
        <v>2771.9610532984138</v>
      </c>
      <c r="JW132" s="577">
        <f>DATI!BZ129</f>
        <v>798.86699999999996</v>
      </c>
      <c r="JX132" s="577">
        <f>DATI!CA129</f>
        <v>5037.7110000000002</v>
      </c>
      <c r="JY132" s="577">
        <f>DATI!CB129</f>
        <v>1800.2243274101615</v>
      </c>
      <c r="JZ132" s="577">
        <f>DATI!CC129</f>
        <v>1134.141458050251</v>
      </c>
      <c r="KA132" s="577">
        <f>DATI!CD129</f>
        <v>22.966900728961452</v>
      </c>
      <c r="KB132" s="577">
        <f>DATI!CE129</f>
        <v>926.12967546594143</v>
      </c>
      <c r="KC132" s="577">
        <f>DATI!CF129</f>
        <v>0</v>
      </c>
      <c r="KD132" s="577">
        <f>DATI!CG129</f>
        <v>287.48099999999999</v>
      </c>
      <c r="KE132" s="577">
        <f>DATI!CH129</f>
        <v>58.035601129531862</v>
      </c>
      <c r="KF132" s="577">
        <f>DATI!CI129</f>
        <v>8.013460155963898</v>
      </c>
      <c r="KG132" s="577">
        <f>DATI!CJ129</f>
        <v>14.972440291404725</v>
      </c>
      <c r="KH132" s="577">
        <f>DATI!CK129</f>
        <v>3.7188000553399325</v>
      </c>
      <c r="KI132" s="577">
        <f>DATI!CL129</f>
        <v>221.25166430616378</v>
      </c>
      <c r="KJ132" s="625">
        <f t="shared" si="1439"/>
        <v>59.739859319035581</v>
      </c>
      <c r="KK132" s="626">
        <f t="shared" si="2036"/>
        <v>-0.12599743313708531</v>
      </c>
      <c r="KL132" s="627">
        <f t="shared" si="1440"/>
        <v>44.718236211000459</v>
      </c>
      <c r="KM132" s="626">
        <f t="shared" si="2037"/>
        <v>4.972274142421565E-2</v>
      </c>
      <c r="KN132" s="627">
        <f t="shared" si="1441"/>
        <v>15.25469453474957</v>
      </c>
      <c r="KO132" s="626">
        <f t="shared" si="2038"/>
        <v>0.30735414107593984</v>
      </c>
      <c r="KP132" s="627">
        <f t="shared" si="1442"/>
        <v>4.3963359602007577</v>
      </c>
      <c r="KQ132" s="626">
        <f t="shared" si="2039"/>
        <v>-0.15314460908294927</v>
      </c>
      <c r="KR132" s="627">
        <f t="shared" si="1443"/>
        <v>27.723601083032491</v>
      </c>
      <c r="KS132" s="626">
        <f t="shared" si="2040"/>
        <v>-5.571386200382388E-3</v>
      </c>
      <c r="KT132" s="627">
        <f t="shared" si="1444"/>
        <v>9.9070195001439725</v>
      </c>
      <c r="KU132" s="626">
        <f t="shared" si="2041"/>
        <v>0.19368257565964925</v>
      </c>
      <c r="KV132" s="627">
        <f t="shared" si="1445"/>
        <v>6.2414230103144037</v>
      </c>
      <c r="KW132" s="626">
        <f t="shared" si="2042"/>
        <v>0.13306277473201231</v>
      </c>
      <c r="KX132" s="627">
        <f t="shared" si="1446"/>
        <v>0.12639176680109984</v>
      </c>
      <c r="KY132" s="626">
        <f t="shared" si="2043"/>
        <v>0.50704687403175719</v>
      </c>
      <c r="KZ132" s="627">
        <f t="shared" si="1447"/>
        <v>5.096689681836871</v>
      </c>
      <c r="LA132" s="626">
        <f t="shared" si="2044"/>
        <v>6.7546831908596602E-2</v>
      </c>
      <c r="LB132" s="628" t="s">
        <v>177</v>
      </c>
      <c r="LC132" s="629" t="s">
        <v>177</v>
      </c>
      <c r="LD132" s="627">
        <f t="shared" si="1448"/>
        <v>1.5820694285462711</v>
      </c>
      <c r="LE132" s="626">
        <f t="shared" si="2045"/>
        <v>1.7545677372946673</v>
      </c>
      <c r="LF132" s="627">
        <f t="shared" si="1449"/>
        <v>0.31938232549051171</v>
      </c>
      <c r="LG132" s="626">
        <f t="shared" si="2046"/>
        <v>-0.10239012082942991</v>
      </c>
      <c r="LH132" s="627">
        <f t="shared" si="1450"/>
        <v>4.4099785132318714E-2</v>
      </c>
      <c r="LI132" s="626">
        <f t="shared" si="2047"/>
        <v>-9.2096408014191597E-2</v>
      </c>
      <c r="LJ132" s="627">
        <f t="shared" si="1451"/>
        <v>8.2396541182776728E-2</v>
      </c>
      <c r="LK132" s="626">
        <f t="shared" si="2048"/>
        <v>0.21339820955874145</v>
      </c>
      <c r="LL132" s="627">
        <f t="shared" si="1452"/>
        <v>2.0465352069978494E-2</v>
      </c>
      <c r="LM132" s="626">
        <f t="shared" si="2049"/>
        <v>-0.95866446725443011</v>
      </c>
      <c r="LN132" s="627">
        <f t="shared" si="1453"/>
        <v>1.2175952292978107</v>
      </c>
      <c r="LO132" s="630">
        <f t="shared" si="2050"/>
        <v>-8.8512955476063269E-3</v>
      </c>
      <c r="LP132" s="631">
        <f t="shared" si="1778"/>
        <v>0.13411478162045284</v>
      </c>
      <c r="LQ132" s="632">
        <f t="shared" si="1779"/>
        <v>0.10039154012502237</v>
      </c>
      <c r="LR132" s="632">
        <f t="shared" si="1780"/>
        <v>3.4246482156725669E-2</v>
      </c>
      <c r="LS132" s="632">
        <f t="shared" si="1781"/>
        <v>9.8696857333340441E-3</v>
      </c>
      <c r="LT132" s="632">
        <f t="shared" si="1782"/>
        <v>6.2238926361158971E-2</v>
      </c>
      <c r="LU132" s="632">
        <f t="shared" si="1783"/>
        <v>2.22410593516079E-2</v>
      </c>
      <c r="LV132" s="632">
        <f t="shared" si="1784"/>
        <v>1.4011869019625587E-2</v>
      </c>
      <c r="LW132" s="632">
        <f t="shared" si="1785"/>
        <v>2.8374697222883171E-4</v>
      </c>
      <c r="LX132" s="633">
        <f t="shared" si="1786"/>
        <v>1.1441965740434254E-2</v>
      </c>
      <c r="LY132" s="634" t="s">
        <v>177</v>
      </c>
      <c r="LZ132" s="633">
        <f t="shared" si="1787"/>
        <v>3.5517140203620932E-3</v>
      </c>
      <c r="MA132" s="633">
        <f t="shared" si="1788"/>
        <v>7.1700689162727436E-4</v>
      </c>
      <c r="MB132" s="633">
        <f t="shared" si="1789"/>
        <v>9.9003129902671777E-5</v>
      </c>
      <c r="MC132" s="633">
        <f t="shared" si="1790"/>
        <v>1.8497857633031911E-4</v>
      </c>
      <c r="MD132" s="633">
        <f t="shared" si="1791"/>
        <v>4.594430343387621E-5</v>
      </c>
      <c r="ME132" s="633">
        <f t="shared" si="1792"/>
        <v>2.7334767798381432E-3</v>
      </c>
      <c r="MF132" s="631">
        <f t="shared" si="1793"/>
        <v>0.31653840223395407</v>
      </c>
      <c r="MG132" s="632">
        <f t="shared" si="1794"/>
        <v>0.2369446329854388</v>
      </c>
      <c r="MH132" s="632">
        <f t="shared" si="1795"/>
        <v>8.0828724567452034E-2</v>
      </c>
      <c r="MI132" s="632">
        <f t="shared" si="1796"/>
        <v>2.3294483388282768E-2</v>
      </c>
      <c r="MJ132" s="632">
        <f t="shared" si="1797"/>
        <v>0.14689663636684128</v>
      </c>
      <c r="MK132" s="632">
        <f t="shared" si="1798"/>
        <v>5.2493463480201993E-2</v>
      </c>
      <c r="ML132" s="632">
        <f t="shared" si="1799"/>
        <v>3.3070885835207078E-2</v>
      </c>
      <c r="MM132" s="632">
        <f t="shared" si="1800"/>
        <v>6.6970107353430785E-4</v>
      </c>
      <c r="MN132" s="633">
        <f t="shared" si="1801"/>
        <v>2.700538680473356E-2</v>
      </c>
      <c r="MO132" s="634" t="s">
        <v>177</v>
      </c>
      <c r="MP132" s="633">
        <f t="shared" si="1802"/>
        <v>8.3827738271163021E-3</v>
      </c>
      <c r="MQ132" s="633">
        <f t="shared" si="1803"/>
        <v>1.6922833793871629E-3</v>
      </c>
      <c r="MR132" s="633">
        <f t="shared" si="1804"/>
        <v>2.3366769998731563E-4</v>
      </c>
      <c r="MS132" s="633">
        <f t="shared" si="1805"/>
        <v>4.3658739395942379E-4</v>
      </c>
      <c r="MT132" s="633">
        <f t="shared" si="1806"/>
        <v>1.0843798293515829E-4</v>
      </c>
      <c r="MU132" s="633">
        <f t="shared" si="1807"/>
        <v>6.4515660539361964E-3</v>
      </c>
      <c r="MV132" s="1077"/>
      <c r="MW132" s="566"/>
      <c r="MX132" s="624"/>
      <c r="MY132" s="1471"/>
      <c r="MZ132" s="583"/>
      <c r="NA132" s="1472"/>
      <c r="NB132" s="1078"/>
      <c r="NC132" s="615"/>
      <c r="ND132" s="589"/>
      <c r="NE132" s="638"/>
    </row>
    <row r="133" spans="1:369" ht="8.25" customHeight="1" outlineLevel="1" thickBot="1" x14ac:dyDescent="0.25">
      <c r="A133" s="880" t="s">
        <v>189</v>
      </c>
      <c r="B133" s="881">
        <f>DATI!D130</f>
        <v>139</v>
      </c>
      <c r="C133" s="1520">
        <f>DATI!F130/DATI!E130</f>
        <v>1</v>
      </c>
      <c r="D133" s="882">
        <f>DATI!G130</f>
        <v>890090</v>
      </c>
      <c r="E133" s="883">
        <f t="shared" si="2019"/>
        <v>8.8934748378578718E-2</v>
      </c>
      <c r="F133" s="1037">
        <f t="shared" si="1863"/>
        <v>-1.6175522390742209E-4</v>
      </c>
      <c r="G133" s="885"/>
      <c r="H133" s="886"/>
      <c r="I133" s="893"/>
      <c r="J133" s="888"/>
      <c r="K133" s="888"/>
      <c r="L133" s="888"/>
      <c r="M133" s="886"/>
      <c r="N133" s="886"/>
      <c r="O133" s="886"/>
      <c r="P133" s="886"/>
      <c r="Q133" s="886"/>
      <c r="R133" s="886"/>
      <c r="S133" s="886"/>
      <c r="T133" s="886"/>
      <c r="U133" s="886"/>
      <c r="V133" s="886"/>
      <c r="W133" s="891"/>
      <c r="X133" s="1101"/>
      <c r="Y133" s="886"/>
      <c r="Z133" s="886"/>
      <c r="AA133" s="886"/>
      <c r="AB133" s="886"/>
      <c r="AC133" s="886"/>
      <c r="AD133" s="893"/>
      <c r="AE133" s="888"/>
      <c r="AF133" s="888"/>
      <c r="AG133" s="891"/>
      <c r="AH133" s="895"/>
      <c r="AI133" s="886"/>
      <c r="AJ133" s="893"/>
      <c r="AK133" s="888"/>
      <c r="AL133" s="888"/>
      <c r="AM133" s="888"/>
      <c r="AN133" s="898"/>
      <c r="AO133" s="899"/>
      <c r="AP133" s="899"/>
      <c r="AQ133" s="899"/>
      <c r="AR133" s="899"/>
      <c r="AS133" s="899"/>
      <c r="AT133" s="899"/>
      <c r="AU133" s="1102"/>
      <c r="AV133" s="1102"/>
      <c r="AW133" s="899"/>
      <c r="AX133" s="1102"/>
      <c r="AY133" s="1102"/>
      <c r="AZ133" s="1102"/>
      <c r="BA133" s="1102"/>
      <c r="BB133" s="898"/>
      <c r="BC133" s="899"/>
      <c r="BD133" s="1052"/>
      <c r="BE133" s="899"/>
      <c r="BF133" s="899"/>
      <c r="BG133" s="899"/>
      <c r="BH133" s="899"/>
      <c r="BI133" s="899"/>
      <c r="BJ133" s="899"/>
      <c r="BK133" s="899"/>
      <c r="BL133" s="899"/>
      <c r="BM133" s="899"/>
      <c r="BN133" s="899"/>
      <c r="BO133" s="899"/>
      <c r="BP133" s="899"/>
      <c r="BQ133" s="899"/>
      <c r="BR133" s="899"/>
      <c r="BS133" s="899"/>
      <c r="BT133" s="1103"/>
      <c r="BU133" s="1104"/>
      <c r="BV133" s="900"/>
      <c r="BW133" s="898"/>
      <c r="BX133" s="899"/>
      <c r="BY133" s="899"/>
      <c r="BZ133" s="899"/>
      <c r="CA133" s="899"/>
      <c r="CB133" s="1103"/>
      <c r="CC133" s="1104"/>
      <c r="CD133" s="900"/>
      <c r="CE133" s="896"/>
      <c r="CF133" s="897"/>
      <c r="CG133" s="897"/>
      <c r="CH133" s="897"/>
      <c r="CI133" s="897"/>
      <c r="CJ133" s="897"/>
      <c r="CK133" s="897"/>
      <c r="CL133" s="897"/>
      <c r="CM133" s="897"/>
      <c r="CN133" s="897"/>
      <c r="CO133" s="897"/>
      <c r="CP133" s="897"/>
      <c r="CQ133" s="897"/>
      <c r="CR133" s="897"/>
      <c r="CS133" s="897"/>
      <c r="CT133" s="897"/>
      <c r="CU133" s="897"/>
      <c r="CV133" s="897"/>
      <c r="CW133" s="1105"/>
      <c r="CX133" s="1106"/>
      <c r="CY133" s="901"/>
      <c r="CZ133" s="885">
        <f>DATI!AA130</f>
        <v>401821.26799999998</v>
      </c>
      <c r="DA133" s="886">
        <f t="shared" si="2020"/>
        <v>1100.8801863013698</v>
      </c>
      <c r="DB133" s="893">
        <f t="shared" si="1425"/>
        <v>451.4389196598097</v>
      </c>
      <c r="DC133" s="888">
        <f t="shared" si="2021"/>
        <v>1.2368189579720814</v>
      </c>
      <c r="DD133" s="902">
        <f t="shared" si="2075"/>
        <v>-8.8384215205477411E-3</v>
      </c>
      <c r="DE133" s="903">
        <f t="shared" si="2051"/>
        <v>-8.6780700197993874E-3</v>
      </c>
      <c r="DF133" s="886">
        <f t="shared" si="2076"/>
        <v>-3583.1350000000093</v>
      </c>
      <c r="DG133" s="904">
        <f t="shared" si="2077"/>
        <v>-3.951913536855443</v>
      </c>
      <c r="DH133" s="905">
        <f t="shared" si="2052"/>
        <v>8.7898291722340177E-2</v>
      </c>
      <c r="DI133" s="906">
        <f>DATI!AB130+DATI!AG130</f>
        <v>264578.86146382696</v>
      </c>
      <c r="DJ133" s="886">
        <f t="shared" si="2053"/>
        <v>724.87359305158077</v>
      </c>
      <c r="DK133" s="907">
        <f t="shared" si="1426"/>
        <v>297.24956067793926</v>
      </c>
      <c r="DL133" s="908">
        <f t="shared" si="1427"/>
        <v>0.81438235802175141</v>
      </c>
      <c r="DM133" s="909">
        <f t="shared" si="2078"/>
        <v>0.65844912286680402</v>
      </c>
      <c r="DN133" s="910">
        <f t="shared" si="2079"/>
        <v>2.0989272972470278E-2</v>
      </c>
      <c r="DO133" s="910">
        <f t="shared" si="2080"/>
        <v>1.3000000000000012E-2</v>
      </c>
      <c r="DP133" s="910">
        <f t="shared" si="2081"/>
        <v>1.1965339409981937E-2</v>
      </c>
      <c r="DQ133" s="910">
        <f t="shared" si="2082"/>
        <v>1.2129056572150815E-2</v>
      </c>
      <c r="DR133" s="911">
        <f t="shared" si="2083"/>
        <v>3128.3441782374284</v>
      </c>
      <c r="DS133" s="911">
        <f t="shared" si="2084"/>
        <v>3.5621512040373773</v>
      </c>
      <c r="DT133" s="912">
        <f t="shared" si="2054"/>
        <v>9.8165131671535927E-2</v>
      </c>
      <c r="DU133" s="913" t="str">
        <f>DATI!AI130</f>
        <v>14/15</v>
      </c>
      <c r="DV133" s="912">
        <f>DATI!AJ130/DATI!AK130</f>
        <v>0.99638676833367357</v>
      </c>
      <c r="DW133" s="914">
        <f>DATI!AB130</f>
        <v>258804.49600000001</v>
      </c>
      <c r="DX133" s="886">
        <f t="shared" si="2022"/>
        <v>709.05341369863015</v>
      </c>
      <c r="DY133" s="915">
        <f t="shared" si="2013"/>
        <v>290.76216562370098</v>
      </c>
      <c r="DZ133" s="888">
        <f t="shared" si="2014"/>
        <v>0.7966086729416465</v>
      </c>
      <c r="EA133" s="909">
        <f t="shared" si="2085"/>
        <v>0.6440786404566321</v>
      </c>
      <c r="EB133" s="905">
        <f t="shared" si="2086"/>
        <v>1.6697040836954218E-2</v>
      </c>
      <c r="EC133" s="916">
        <f t="shared" si="2087"/>
        <v>137242.40653617302</v>
      </c>
      <c r="ED133" s="917">
        <f t="shared" si="2023"/>
        <v>376.00659324978909</v>
      </c>
      <c r="EE133" s="918">
        <f t="shared" si="1430"/>
        <v>154.18935898187038</v>
      </c>
      <c r="EF133" s="919">
        <f t="shared" si="1431"/>
        <v>0.42243659995032984</v>
      </c>
      <c r="EG133" s="920">
        <f t="shared" si="2055"/>
        <v>-4.6622424569714743E-2</v>
      </c>
      <c r="EH133" s="920">
        <f t="shared" si="2056"/>
        <v>-4.6468185817608865E-2</v>
      </c>
      <c r="EI133" s="902">
        <f t="shared" si="2024"/>
        <v>0.34155087713319598</v>
      </c>
      <c r="EJ133" s="921">
        <f t="shared" si="2057"/>
        <v>-6711.4791782374377</v>
      </c>
      <c r="EK133" s="921">
        <f t="shared" si="2058"/>
        <v>-7.5140647408929055</v>
      </c>
      <c r="EL133" s="885">
        <f>DATI!AD130</f>
        <v>105699.342</v>
      </c>
      <c r="EM133" s="886">
        <f t="shared" si="2025"/>
        <v>289.58723835616439</v>
      </c>
      <c r="EN133" s="915">
        <f t="shared" si="1432"/>
        <v>118.75129705984789</v>
      </c>
      <c r="EO133" s="888">
        <f t="shared" si="2026"/>
        <v>0.32534601934204899</v>
      </c>
      <c r="EP133" s="902">
        <f t="shared" si="2088"/>
        <v>-3.8103277828634881E-2</v>
      </c>
      <c r="EQ133" s="903">
        <f t="shared" si="2089"/>
        <v>-3.7947660837102812E-2</v>
      </c>
      <c r="ER133" s="902">
        <f t="shared" si="2059"/>
        <v>6.753643398257346E-2</v>
      </c>
      <c r="ES133" s="886">
        <f t="shared" si="2090"/>
        <v>-4187.0310000000027</v>
      </c>
      <c r="ET133" s="902">
        <f t="shared" si="2027"/>
        <v>0.26305064071421924</v>
      </c>
      <c r="EU133" s="904">
        <f t="shared" si="2091"/>
        <v>-4.6840839748014247</v>
      </c>
      <c r="EV133" s="885">
        <f>DATI!AE130</f>
        <v>26746.14</v>
      </c>
      <c r="EW133" s="886">
        <f t="shared" si="2028"/>
        <v>73.277095890410962</v>
      </c>
      <c r="EX133" s="915">
        <f t="shared" si="1433"/>
        <v>30.048804053522677</v>
      </c>
      <c r="EY133" s="888">
        <f t="shared" si="2015"/>
        <v>8.2325490557596373E-2</v>
      </c>
      <c r="EZ133" s="902">
        <f t="shared" si="2092"/>
        <v>-3.0800671645168635E-2</v>
      </c>
      <c r="FA133" s="903">
        <f t="shared" si="2093"/>
        <v>-3.0643873227836637E-2</v>
      </c>
      <c r="FB133" s="886">
        <f t="shared" si="2094"/>
        <v>-849.97899999999936</v>
      </c>
      <c r="FC133" s="904">
        <f t="shared" si="2095"/>
        <v>-0.94992100078888697</v>
      </c>
      <c r="FD133" s="886">
        <f>DATI!AG130</f>
        <v>5774.3654638269245</v>
      </c>
      <c r="FE133" s="902">
        <f t="shared" si="2029"/>
        <v>1.4370482410171789E-2</v>
      </c>
      <c r="FF133" s="886">
        <f>DATI!AH130</f>
        <v>20971.774536173074</v>
      </c>
      <c r="FG133" s="902">
        <f t="shared" si="2060"/>
        <v>2.3561408999284425E-2</v>
      </c>
      <c r="FH133" s="885">
        <f>DATI!AF130</f>
        <v>10571.29</v>
      </c>
      <c r="FI133" s="886">
        <f t="shared" si="2061"/>
        <v>28.962438356164387</v>
      </c>
      <c r="FJ133" s="910">
        <f t="shared" si="2030"/>
        <v>2.6308438208402649E-2</v>
      </c>
      <c r="FK133" s="910">
        <f t="shared" si="2062"/>
        <v>-4.738264952104599E-2</v>
      </c>
      <c r="FL133" s="922">
        <f>DATI!AL130</f>
        <v>3437.2500453692674</v>
      </c>
      <c r="FM133" s="923" t="str">
        <f>DATI!AM130</f>
        <v>10/10</v>
      </c>
      <c r="FN133" s="924">
        <f>DATI!AN130/DATI!AO130</f>
        <v>1</v>
      </c>
      <c r="FO133" s="889">
        <f t="shared" si="2063"/>
        <v>0.32514953665723551</v>
      </c>
      <c r="FP133" s="925">
        <f t="shared" si="2064"/>
        <v>8.5541764936376326E-3</v>
      </c>
      <c r="FQ133" s="889">
        <f t="shared" si="2065"/>
        <v>-2.8740878854908032E-4</v>
      </c>
      <c r="FR133" s="885">
        <f>DATI!AP130</f>
        <v>18728.770999999997</v>
      </c>
      <c r="FS133" s="922">
        <f>DATI!AQ130</f>
        <v>175.30699999999996</v>
      </c>
      <c r="FT133" s="922">
        <f>DATI!AR130</f>
        <v>17493.57499999999</v>
      </c>
      <c r="FU133" s="898">
        <f>DATI!AS130/1000</f>
        <v>188.239</v>
      </c>
      <c r="FV133" s="899">
        <f>DATI!AT130/1000</f>
        <v>534.57399999999996</v>
      </c>
      <c r="FW133" s="1052">
        <f>DATI!AU130/1000</f>
        <v>2.31</v>
      </c>
      <c r="FX133" s="899">
        <f>DATI!AV130/1000</f>
        <v>44052.031999999999</v>
      </c>
      <c r="FY133" s="899">
        <f>DATI!AW130/1000</f>
        <v>89.212999999999994</v>
      </c>
      <c r="FZ133" s="899">
        <f>DATI!AX130/1000</f>
        <v>19718.03</v>
      </c>
      <c r="GA133" s="899">
        <f>DATI!AY130/1000</f>
        <v>5012.1880000000001</v>
      </c>
      <c r="GB133" s="899">
        <f>DATI!AZ130/1000</f>
        <v>8433.2900000000009</v>
      </c>
      <c r="GC133" s="899">
        <f>DATI!BA130/1000</f>
        <v>210.65100000000001</v>
      </c>
      <c r="GD133" s="899">
        <f>DATI!BB130/1000</f>
        <v>138.06800000000001</v>
      </c>
      <c r="GE133" s="899">
        <f>DATI!BC130/1000</f>
        <v>70.510000000000005</v>
      </c>
      <c r="GF133" s="899">
        <f>DATI!BD130/1000</f>
        <v>14667.527</v>
      </c>
      <c r="GG133" s="899">
        <f>DATI!BE130/1000</f>
        <v>370.49</v>
      </c>
      <c r="GH133" s="899">
        <f>DATI!BF130/1000</f>
        <v>5045.558</v>
      </c>
      <c r="GI133" s="1052">
        <f>DATI!BG130/1000</f>
        <v>0.93400000000000005</v>
      </c>
      <c r="GJ133" s="899">
        <f>DATI!BH130/1000</f>
        <v>1675.077</v>
      </c>
      <c r="GK133" s="899">
        <f>DATI!BI130/1000</f>
        <v>44.005000000000003</v>
      </c>
      <c r="GL133" s="899">
        <f>DATI!BJ130/1000</f>
        <v>66318.077000000005</v>
      </c>
      <c r="GM133" s="899">
        <f>DATI!BK130/1000</f>
        <v>51705.968000000001</v>
      </c>
      <c r="GN133" s="1103">
        <f>DATI!BL130/1000</f>
        <v>670.66600000000005</v>
      </c>
      <c r="GO133" s="1104"/>
      <c r="GP133" s="900">
        <f>DATI!BN130/1000</f>
        <v>39857.089</v>
      </c>
      <c r="GQ133" s="898"/>
      <c r="GR133" s="899"/>
      <c r="GS133" s="899"/>
      <c r="GT133" s="899"/>
      <c r="GU133" s="899"/>
      <c r="GV133" s="1103"/>
      <c r="GW133" s="1104"/>
      <c r="GX133" s="900"/>
      <c r="GY133" s="896">
        <f t="shared" si="1913"/>
        <v>0.21148310844970733</v>
      </c>
      <c r="GZ133" s="897">
        <f t="shared" si="1914"/>
        <v>0.60058421058544642</v>
      </c>
      <c r="HA133" s="897">
        <f t="shared" si="1915"/>
        <v>2.595243177656192E-3</v>
      </c>
      <c r="HB133" s="897">
        <f t="shared" si="1916"/>
        <v>49.491660393892751</v>
      </c>
      <c r="HC133" s="897">
        <f t="shared" si="1917"/>
        <v>0.10022919030659821</v>
      </c>
      <c r="HD133" s="897">
        <f t="shared" si="1918"/>
        <v>22.152849711826892</v>
      </c>
      <c r="HE133" s="897">
        <f t="shared" si="1919"/>
        <v>5.6311024727836507</v>
      </c>
      <c r="HF133" s="897">
        <f t="shared" si="1920"/>
        <v>9.4746486310373115</v>
      </c>
      <c r="HG133" s="897">
        <f t="shared" si="1921"/>
        <v>0.23666258468244783</v>
      </c>
      <c r="HH133" s="897">
        <f t="shared" si="1922"/>
        <v>0.15511689829118402</v>
      </c>
      <c r="HI133" s="897">
        <f t="shared" si="1923"/>
        <v>7.9216708422743767E-2</v>
      </c>
      <c r="HJ133" s="897">
        <f t="shared" si="1924"/>
        <v>16.478701030232898</v>
      </c>
      <c r="HK133" s="897">
        <f t="shared" si="1925"/>
        <v>0.41623880731162016</v>
      </c>
      <c r="HL133" s="897">
        <f t="shared" si="1926"/>
        <v>5.6685930636227795</v>
      </c>
      <c r="HM133" s="897">
        <f t="shared" si="1927"/>
        <v>1.0493320900133694E-3</v>
      </c>
      <c r="HN133" s="897">
        <f t="shared" si="1928"/>
        <v>1.8819186823804335</v>
      </c>
      <c r="HO133" s="897">
        <f t="shared" si="1929"/>
        <v>4.9438820793402914E-2</v>
      </c>
      <c r="HP133" s="897">
        <f t="shared" si="1930"/>
        <v>74.507158826635518</v>
      </c>
      <c r="HQ133" s="897">
        <f t="shared" si="1931"/>
        <v>58.090718916064667</v>
      </c>
      <c r="HR133" s="1105">
        <f t="shared" si="1932"/>
        <v>0.75348110865193407</v>
      </c>
      <c r="HS133" s="1106"/>
      <c r="HT133" s="901">
        <f t="shared" si="1933"/>
        <v>44.778717882461322</v>
      </c>
      <c r="HU133" s="926">
        <f t="shared" si="1972"/>
        <v>137242.40653617308</v>
      </c>
      <c r="HV133" s="927"/>
      <c r="HW133" s="928">
        <f t="shared" si="2096"/>
        <v>11108.043936934468</v>
      </c>
      <c r="HX133" s="929">
        <f>DATI!CQ130</f>
        <v>10270.539999999997</v>
      </c>
      <c r="HY133" s="929">
        <f>DATI!CT130</f>
        <v>837.50393693447108</v>
      </c>
      <c r="HZ133" s="930">
        <f t="shared" si="2066"/>
        <v>-0.35466066794712681</v>
      </c>
      <c r="IA133" s="930">
        <f t="shared" si="2098"/>
        <v>2.7644240913934075E-2</v>
      </c>
      <c r="IB133" s="902">
        <f t="shared" si="2099"/>
        <v>8.0937402784515527E-2</v>
      </c>
      <c r="IC133" s="929">
        <f>DATI!CV130</f>
        <v>15168.096795017118</v>
      </c>
      <c r="ID133" s="931">
        <f t="shared" si="2067"/>
        <v>26276.140731951586</v>
      </c>
      <c r="IE133" s="932">
        <f t="shared" si="2100"/>
        <v>6.5392608168146016E-2</v>
      </c>
      <c r="IF133" s="932">
        <f t="shared" si="2101"/>
        <v>0.19145788386496973</v>
      </c>
      <c r="IG133" s="928"/>
      <c r="IH133" s="910"/>
      <c r="II133" s="929"/>
      <c r="IJ133" s="929"/>
      <c r="IK133" s="934">
        <f>DATI!CS130</f>
        <v>76540.176332739153</v>
      </c>
      <c r="IL133" s="914">
        <f t="shared" si="2068"/>
        <v>61682.223191486453</v>
      </c>
      <c r="IM133" s="914">
        <f t="shared" si="2069"/>
        <v>22573.397297330208</v>
      </c>
      <c r="IN133" s="902">
        <f t="shared" si="1743"/>
        <v>0.15350661625876522</v>
      </c>
      <c r="IO133" s="902">
        <f t="shared" si="1744"/>
        <v>0.44943997083896098</v>
      </c>
      <c r="IP133" s="929"/>
      <c r="IQ133" s="910"/>
      <c r="IR133" s="929"/>
      <c r="IS133" s="914">
        <f t="shared" si="2097"/>
        <v>64452.139407752169</v>
      </c>
      <c r="IT133" s="934">
        <f>DATI!CR130</f>
        <v>50431.690203433944</v>
      </c>
      <c r="IU133" s="935">
        <f>DATI!CU130</f>
        <v>14020.449204318225</v>
      </c>
      <c r="IV133" s="902">
        <f t="shared" si="2070"/>
        <v>-3.5014308768161612E-2</v>
      </c>
      <c r="IW133" s="910">
        <f t="shared" si="2102"/>
        <v>0.16040001996049688</v>
      </c>
      <c r="IX133" s="902">
        <f t="shared" si="2103"/>
        <v>0.46962262637652358</v>
      </c>
      <c r="IY133" s="934">
        <f>DATI!CW130</f>
        <v>23940.729099139127</v>
      </c>
      <c r="IZ133" s="936">
        <f t="shared" si="2071"/>
        <v>88392.868506891304</v>
      </c>
      <c r="JA133" s="937">
        <f t="shared" si="2104"/>
        <v>0.21998056237006178</v>
      </c>
      <c r="JB133" s="937">
        <f t="shared" si="2105"/>
        <v>0.64406381917817457</v>
      </c>
      <c r="JC133" s="938"/>
      <c r="JD133" s="910"/>
      <c r="JE133" s="929"/>
      <c r="JF133" s="929"/>
      <c r="JG133" s="906">
        <f t="shared" si="2106"/>
        <v>257137.79750771853</v>
      </c>
      <c r="JH133" s="888">
        <f t="shared" si="1438"/>
        <v>288.88966004305018</v>
      </c>
      <c r="JI133" s="909">
        <f t="shared" si="1754"/>
        <v>0.63993078013909044</v>
      </c>
      <c r="JJ133" s="923" t="str">
        <f>DATI!CN130</f>
        <v>4/8</v>
      </c>
      <c r="JK133" s="924">
        <f>DATI!CO130/DATI!CP130</f>
        <v>0.83257542430059917</v>
      </c>
      <c r="JL133" s="939">
        <f t="shared" si="1833"/>
        <v>1.0335749466695564E-2</v>
      </c>
      <c r="JM133" s="940">
        <f t="shared" si="2072"/>
        <v>1.9345151591386802E-2</v>
      </c>
      <c r="JN133" s="941">
        <f t="shared" si="2107"/>
        <v>321589.93691547069</v>
      </c>
      <c r="JO133" s="914">
        <f t="shared" si="2108"/>
        <v>345530.6660146098</v>
      </c>
      <c r="JP133" s="909">
        <f t="shared" si="2109"/>
        <v>0.80033080009958735</v>
      </c>
      <c r="JQ133" s="910">
        <f t="shared" si="2073"/>
        <v>7.7936598180819994E-3</v>
      </c>
      <c r="JR133" s="942">
        <f t="shared" si="2110"/>
        <v>0.85991134250915213</v>
      </c>
      <c r="JS133" s="905">
        <f t="shared" si="2074"/>
        <v>2.4231497328031093E-3</v>
      </c>
      <c r="JT133" s="898">
        <f>DATI!BW130</f>
        <v>42517.272889333966</v>
      </c>
      <c r="JU133" s="899">
        <f>DATI!BX130</f>
        <v>39944.353954467952</v>
      </c>
      <c r="JV133" s="899">
        <f>DATI!BY130</f>
        <v>15880.191784792627</v>
      </c>
      <c r="JW133" s="899">
        <f>DATI!BZ130</f>
        <v>66318.077000000005</v>
      </c>
      <c r="JX133" s="899">
        <f>DATI!CA130</f>
        <v>51705.968000000001</v>
      </c>
      <c r="JY133" s="899">
        <f>DATI!CB130</f>
        <v>18732.128264942767</v>
      </c>
      <c r="JZ133" s="899">
        <f>DATI!CC130</f>
        <v>5237.7389504121466</v>
      </c>
      <c r="KA133" s="899">
        <f>DATI!CD130</f>
        <v>52.953025965197014</v>
      </c>
      <c r="KB133" s="899">
        <f>DATI!CE130</f>
        <v>4541.0020797045227</v>
      </c>
      <c r="KC133" s="899">
        <f>DATI!CF130</f>
        <v>0</v>
      </c>
      <c r="KD133" s="899">
        <f>DATI!CG130</f>
        <v>831.19</v>
      </c>
      <c r="KE133" s="899">
        <f>DATI!CH130</f>
        <v>184.47422359037398</v>
      </c>
      <c r="KF133" s="899">
        <f>DATI!CI130</f>
        <v>135.30664263343812</v>
      </c>
      <c r="KG133" s="899">
        <f>DATI!CJ130</f>
        <v>206.43798401784898</v>
      </c>
      <c r="KH133" s="899">
        <f>DATI!CK130</f>
        <v>1537.9257605153994</v>
      </c>
      <c r="KI133" s="899">
        <f>DATI!CL130</f>
        <v>932.35143814611433</v>
      </c>
      <c r="KJ133" s="943">
        <f t="shared" si="1439"/>
        <v>47.767386319736168</v>
      </c>
      <c r="KK133" s="944">
        <f t="shared" si="2036"/>
        <v>-2.0084548706936579E-2</v>
      </c>
      <c r="KL133" s="945">
        <f t="shared" si="1440"/>
        <v>44.876758478881854</v>
      </c>
      <c r="KM133" s="944">
        <f t="shared" si="2037"/>
        <v>3.618233514950928E-3</v>
      </c>
      <c r="KN133" s="945">
        <f t="shared" si="1441"/>
        <v>17.841107960759729</v>
      </c>
      <c r="KO133" s="944">
        <f t="shared" si="2038"/>
        <v>4.6782884651804892E-2</v>
      </c>
      <c r="KP133" s="945">
        <f t="shared" si="1442"/>
        <v>74.507158826635518</v>
      </c>
      <c r="KQ133" s="944">
        <f t="shared" si="2039"/>
        <v>2.5312187998107399E-2</v>
      </c>
      <c r="KR133" s="945">
        <f t="shared" si="1443"/>
        <v>58.090718916064667</v>
      </c>
      <c r="KS133" s="944">
        <f t="shared" si="2040"/>
        <v>-2.9142981110276502E-2</v>
      </c>
      <c r="KT133" s="945">
        <f t="shared" si="1444"/>
        <v>21.045206962153003</v>
      </c>
      <c r="KU133" s="944">
        <f t="shared" si="2041"/>
        <v>6.0197938878988798E-2</v>
      </c>
      <c r="KV133" s="945">
        <f t="shared" si="1445"/>
        <v>5.8845048819918739</v>
      </c>
      <c r="KW133" s="944">
        <f t="shared" si="2042"/>
        <v>2.8240305849555933E-2</v>
      </c>
      <c r="KX133" s="945">
        <f t="shared" si="1446"/>
        <v>5.9491765962090361E-2</v>
      </c>
      <c r="KY133" s="944">
        <f t="shared" si="2043"/>
        <v>0.33182356022991538</v>
      </c>
      <c r="KZ133" s="945">
        <f t="shared" si="1447"/>
        <v>5.1017336221107117</v>
      </c>
      <c r="LA133" s="944">
        <f t="shared" si="2044"/>
        <v>2.8856882758396481E-2</v>
      </c>
      <c r="LB133" s="946" t="s">
        <v>177</v>
      </c>
      <c r="LC133" s="947" t="s">
        <v>177</v>
      </c>
      <c r="LD133" s="945">
        <f t="shared" si="1448"/>
        <v>0.93382691637924253</v>
      </c>
      <c r="LE133" s="944">
        <f t="shared" si="2045"/>
        <v>1.6630861323743987E-2</v>
      </c>
      <c r="LF133" s="945">
        <f t="shared" si="1449"/>
        <v>0.20725345031443337</v>
      </c>
      <c r="LG133" s="944">
        <f t="shared" si="2046"/>
        <v>1.3160883705990764E-3</v>
      </c>
      <c r="LH133" s="945">
        <f t="shared" si="1450"/>
        <v>0.15201456328398039</v>
      </c>
      <c r="LI133" s="944">
        <f t="shared" si="2047"/>
        <v>5.5599324501814811E-2</v>
      </c>
      <c r="LJ133" s="945">
        <f t="shared" si="1451"/>
        <v>0.23192933750277947</v>
      </c>
      <c r="LK133" s="944">
        <f t="shared" si="2048"/>
        <v>6.0792601679636481E-2</v>
      </c>
      <c r="LL133" s="945">
        <f t="shared" si="1452"/>
        <v>1.7278317479304333</v>
      </c>
      <c r="LM133" s="944">
        <f t="shared" si="2049"/>
        <v>-7.306220561833092E-4</v>
      </c>
      <c r="LN133" s="945">
        <f t="shared" si="1453"/>
        <v>1.0474799606175942</v>
      </c>
      <c r="LO133" s="948">
        <f t="shared" si="2050"/>
        <v>0.10673990641571628</v>
      </c>
      <c r="LP133" s="949">
        <f t="shared" si="1778"/>
        <v>0.10581140490884611</v>
      </c>
      <c r="LQ133" s="950">
        <f t="shared" si="1779"/>
        <v>9.9408262169109363E-2</v>
      </c>
      <c r="LR133" s="950">
        <f t="shared" si="1780"/>
        <v>3.9520535744246937E-2</v>
      </c>
      <c r="LS133" s="950">
        <f t="shared" si="1781"/>
        <v>0.16504372038366075</v>
      </c>
      <c r="LT133" s="950">
        <f t="shared" si="1782"/>
        <v>0.12867902253496449</v>
      </c>
      <c r="LU133" s="950">
        <f t="shared" si="1783"/>
        <v>4.6618060706888134E-2</v>
      </c>
      <c r="LV133" s="950">
        <f t="shared" si="1784"/>
        <v>1.3034996819561445E-2</v>
      </c>
      <c r="LW133" s="950">
        <f t="shared" si="1785"/>
        <v>1.3178253662072715E-4</v>
      </c>
      <c r="LX133" s="951">
        <f t="shared" si="1786"/>
        <v>1.1301049599257457E-2</v>
      </c>
      <c r="LY133" s="952" t="s">
        <v>177</v>
      </c>
      <c r="LZ133" s="951">
        <f t="shared" si="1787"/>
        <v>2.0685565105528461E-3</v>
      </c>
      <c r="MA133" s="951">
        <f t="shared" si="1788"/>
        <v>4.5909522039130587E-4</v>
      </c>
      <c r="MB133" s="951">
        <f t="shared" si="1789"/>
        <v>3.3673340215888755E-4</v>
      </c>
      <c r="MC133" s="951">
        <f t="shared" si="1790"/>
        <v>5.1375574280913621E-4</v>
      </c>
      <c r="MD133" s="951">
        <f t="shared" si="1791"/>
        <v>3.8273876546410165E-3</v>
      </c>
      <c r="ME133" s="951">
        <f t="shared" si="1792"/>
        <v>2.3203138121253315E-3</v>
      </c>
      <c r="MF133" s="949">
        <f t="shared" si="1793"/>
        <v>0.16428336271767846</v>
      </c>
      <c r="MG133" s="950">
        <f t="shared" si="1794"/>
        <v>0.15434180847641824</v>
      </c>
      <c r="MH133" s="950">
        <f t="shared" si="1795"/>
        <v>6.1359798729279519E-2</v>
      </c>
      <c r="MI133" s="950">
        <f t="shared" si="1796"/>
        <v>0.25624777785931507</v>
      </c>
      <c r="MJ133" s="950">
        <f t="shared" si="1797"/>
        <v>0.19978775020971815</v>
      </c>
      <c r="MK133" s="950">
        <f t="shared" si="1798"/>
        <v>7.2379454586224676E-2</v>
      </c>
      <c r="ML133" s="950">
        <f t="shared" si="1799"/>
        <v>2.0238206952989512E-2</v>
      </c>
      <c r="MM133" s="950">
        <f t="shared" si="1800"/>
        <v>2.0460628305776036E-4</v>
      </c>
      <c r="MN133" s="951">
        <f t="shared" si="1801"/>
        <v>1.7546071068659186E-2</v>
      </c>
      <c r="MO133" s="952" t="s">
        <v>177</v>
      </c>
      <c r="MP133" s="951">
        <f t="shared" si="1802"/>
        <v>3.2116520881461039E-3</v>
      </c>
      <c r="MQ133" s="951">
        <f t="shared" si="1803"/>
        <v>7.1279373597270875E-4</v>
      </c>
      <c r="MR133" s="951">
        <f t="shared" si="1804"/>
        <v>5.2281411151929177E-4</v>
      </c>
      <c r="MS133" s="951">
        <f t="shared" si="1805"/>
        <v>7.9765996035033706E-4</v>
      </c>
      <c r="MT133" s="951">
        <f t="shared" si="1806"/>
        <v>5.9424228878751754E-3</v>
      </c>
      <c r="MU133" s="951">
        <f t="shared" si="1807"/>
        <v>3.6025318437517186E-3</v>
      </c>
      <c r="MV133" s="1107"/>
      <c r="MW133" s="888"/>
      <c r="MX133" s="942"/>
      <c r="MY133" s="1484"/>
      <c r="MZ133" s="903"/>
      <c r="NA133" s="1481"/>
      <c r="NB133" s="1108"/>
      <c r="NC133" s="934"/>
      <c r="ND133" s="909"/>
      <c r="NE133" s="954"/>
    </row>
    <row r="134" spans="1:369" s="398" customFormat="1" ht="9" customHeight="1" thickBot="1" x14ac:dyDescent="0.25">
      <c r="A134" s="321">
        <v>2014</v>
      </c>
      <c r="B134" s="322">
        <f>SUM(B135:B146)</f>
        <v>1531</v>
      </c>
      <c r="C134" s="1513">
        <f>SUM(DATI!F132:F143)/SUM(DATI!E132:E143)</f>
        <v>0.99803536345776034</v>
      </c>
      <c r="D134" s="323">
        <f>SUM(D135:D146)</f>
        <v>10002615</v>
      </c>
      <c r="E134" s="324">
        <f t="shared" ref="E134:E146" si="2111">D134/$D$134</f>
        <v>1</v>
      </c>
      <c r="F134" s="348">
        <f t="shared" si="1863"/>
        <v>2.9295935978483562E-3</v>
      </c>
      <c r="G134" s="326"/>
      <c r="H134" s="327"/>
      <c r="I134" s="328"/>
      <c r="J134" s="329"/>
      <c r="K134" s="329"/>
      <c r="L134" s="329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31"/>
      <c r="X134" s="332"/>
      <c r="Y134" s="327"/>
      <c r="Z134" s="327"/>
      <c r="AA134" s="327"/>
      <c r="AB134" s="327"/>
      <c r="AC134" s="327"/>
      <c r="AD134" s="328"/>
      <c r="AE134" s="329"/>
      <c r="AF134" s="329"/>
      <c r="AG134" s="331"/>
      <c r="AH134" s="334"/>
      <c r="AI134" s="327"/>
      <c r="AJ134" s="328"/>
      <c r="AK134" s="329"/>
      <c r="AL134" s="329"/>
      <c r="AM134" s="329"/>
      <c r="AN134" s="339"/>
      <c r="AO134" s="340"/>
      <c r="AP134" s="340"/>
      <c r="AQ134" s="340"/>
      <c r="AR134" s="340"/>
      <c r="AS134" s="340"/>
      <c r="AT134" s="340"/>
      <c r="AU134" s="1053"/>
      <c r="AV134" s="1053"/>
      <c r="AW134" s="340"/>
      <c r="AX134" s="1053"/>
      <c r="AY134" s="1053"/>
      <c r="AZ134" s="1053"/>
      <c r="BA134" s="1053"/>
      <c r="BB134" s="339"/>
      <c r="BC134" s="340"/>
      <c r="BD134" s="336"/>
      <c r="BE134" s="340"/>
      <c r="BF134" s="340"/>
      <c r="BG134" s="340"/>
      <c r="BH134" s="340"/>
      <c r="BI134" s="340"/>
      <c r="BJ134" s="340"/>
      <c r="BK134" s="340"/>
      <c r="BL134" s="340"/>
      <c r="BM134" s="340"/>
      <c r="BN134" s="340"/>
      <c r="BO134" s="340"/>
      <c r="BP134" s="340"/>
      <c r="BQ134" s="340"/>
      <c r="BR134" s="340"/>
      <c r="BS134" s="340"/>
      <c r="BT134" s="1054"/>
      <c r="BU134" s="1055"/>
      <c r="BV134" s="341"/>
      <c r="BW134" s="339"/>
      <c r="BX134" s="340"/>
      <c r="BY134" s="340"/>
      <c r="BZ134" s="340"/>
      <c r="CA134" s="340"/>
      <c r="CB134" s="1054"/>
      <c r="CC134" s="1055"/>
      <c r="CD134" s="341"/>
      <c r="CE134" s="342"/>
      <c r="CF134" s="343"/>
      <c r="CG134" s="343"/>
      <c r="CH134" s="343"/>
      <c r="CI134" s="343"/>
      <c r="CJ134" s="343"/>
      <c r="CK134" s="343"/>
      <c r="CL134" s="343"/>
      <c r="CM134" s="343"/>
      <c r="CN134" s="343"/>
      <c r="CO134" s="343"/>
      <c r="CP134" s="343"/>
      <c r="CQ134" s="343"/>
      <c r="CR134" s="343"/>
      <c r="CS134" s="343"/>
      <c r="CT134" s="343"/>
      <c r="CU134" s="343"/>
      <c r="CV134" s="343"/>
      <c r="CW134" s="1056"/>
      <c r="CX134" s="1057"/>
      <c r="CY134" s="344"/>
      <c r="CZ134" s="326">
        <f>SUM(CZ135:CZ146)</f>
        <v>4648574.40955</v>
      </c>
      <c r="DA134" s="327">
        <f t="shared" ref="DA134:DA146" si="2112">+CZ134/365</f>
        <v>12735.820300136986</v>
      </c>
      <c r="DB134" s="328">
        <f t="shared" si="1425"/>
        <v>464.73591251387762</v>
      </c>
      <c r="DC134" s="329">
        <f t="shared" ref="DC134:DC146" si="2113">+DB134/365</f>
        <v>1.2732490753804866</v>
      </c>
      <c r="DD134" s="345">
        <f>+(CZ134-CZ147)/CZ147</f>
        <v>1.0724470672482847E-2</v>
      </c>
      <c r="DE134" s="346">
        <f t="shared" ref="DE134:DE146" si="2114">(DB134-DB147)/DB147</f>
        <v>7.7721079569222249E-3</v>
      </c>
      <c r="DF134" s="327">
        <f>+CZ134-CZ147</f>
        <v>49324.520550000481</v>
      </c>
      <c r="DG134" s="347">
        <f>+DB134-DB147</f>
        <v>3.5841215042548242</v>
      </c>
      <c r="DH134" s="348">
        <f>+CZ134/$CZ$134</f>
        <v>1</v>
      </c>
      <c r="DI134" s="326">
        <f>SUM(DI135:DI146)</f>
        <v>2648521.266318311</v>
      </c>
      <c r="DJ134" s="327">
        <f>DI134/365</f>
        <v>7256.2226474474273</v>
      </c>
      <c r="DK134" s="349">
        <f t="shared" si="1426"/>
        <v>264.78288590716642</v>
      </c>
      <c r="DL134" s="350">
        <f t="shared" si="1427"/>
        <v>0.72543256412922297</v>
      </c>
      <c r="DM134" s="345">
        <f>DI134/CZ134</f>
        <v>0.56974913876331779</v>
      </c>
      <c r="DN134" s="351">
        <f>(DM134-DM147)/DM147</f>
        <v>4.7074889564168297E-2</v>
      </c>
      <c r="DO134" s="351">
        <f>+ROUND(DM134,3)-ROUND(DM147,3)</f>
        <v>2.5999999999999912E-2</v>
      </c>
      <c r="DP134" s="351">
        <f>(DI134-DI147)/DI147</f>
        <v>5.8304213509192328E-2</v>
      </c>
      <c r="DQ134" s="351">
        <f>(DK134-DK147)/DK147</f>
        <v>5.5212868644843226E-2</v>
      </c>
      <c r="DR134" s="352">
        <f>DI134-DI147</f>
        <v>145912.62835760973</v>
      </c>
      <c r="DS134" s="352">
        <f>DK134-DK147</f>
        <v>13.854477265587064</v>
      </c>
      <c r="DT134" s="353">
        <f>DI134/$DI$134</f>
        <v>1</v>
      </c>
      <c r="DU134" s="354"/>
      <c r="DV134" s="355">
        <f>SUM(DATI!AJ132:AJ143)/SUM(DATI!AK132:AK143)</f>
        <v>0.98600500239828304</v>
      </c>
      <c r="DW134" s="356">
        <f>SUM(DW135:DW146)</f>
        <v>2593241.4759800001</v>
      </c>
      <c r="DX134" s="327">
        <f t="shared" ref="DX134:DX146" si="2115">+DW134/365</f>
        <v>7104.771167068493</v>
      </c>
      <c r="DY134" s="357">
        <f t="shared" si="2013"/>
        <v>259.25635206193579</v>
      </c>
      <c r="DZ134" s="329">
        <f t="shared" si="2014"/>
        <v>0.71029137551215282</v>
      </c>
      <c r="EA134" s="345">
        <f>+DW134/CZ134</f>
        <v>0.55785736604591341</v>
      </c>
      <c r="EB134" s="358">
        <f>+(EA134-EA147)/EA147</f>
        <v>4.6691246541854053E-2</v>
      </c>
      <c r="EC134" s="326">
        <f>CZ134-DI134</f>
        <v>2000053.143231689</v>
      </c>
      <c r="ED134" s="327">
        <f t="shared" ref="ED134:ED146" si="2116">EC134/365</f>
        <v>5479.5976526895593</v>
      </c>
      <c r="EE134" s="359">
        <f t="shared" si="1430"/>
        <v>199.95302660671123</v>
      </c>
      <c r="EF134" s="360">
        <f t="shared" si="1431"/>
        <v>0.54781651125126363</v>
      </c>
      <c r="EG134" s="361">
        <f t="shared" ref="EG134:EG146" si="2117">(EC134-EC147)/EC147</f>
        <v>-4.6068018436502114E-2</v>
      </c>
      <c r="EH134" s="361">
        <f t="shared" ref="EH134:EH146" si="2118">(EE134-EE147)/EE147</f>
        <v>-4.8854488238381205E-2</v>
      </c>
      <c r="EI134" s="345">
        <f t="shared" ref="EI134:EI146" si="2119">EC134/CZ134</f>
        <v>0.43025086123668221</v>
      </c>
      <c r="EJ134" s="362">
        <f t="shared" ref="EJ134:EJ146" si="2120">(EC134-EC147)</f>
        <v>-96588.107807609253</v>
      </c>
      <c r="EK134" s="362">
        <f t="shared" ref="EK134:EK146" si="2121">(EE134-EE147)</f>
        <v>-10.270355761332297</v>
      </c>
      <c r="EL134" s="326">
        <f>SUM(EL135:EL146)</f>
        <v>1668025.50309</v>
      </c>
      <c r="EM134" s="327">
        <f t="shared" ref="EM134:EM146" si="2122">+EL134/365</f>
        <v>4569.932885178082</v>
      </c>
      <c r="EN134" s="357">
        <f t="shared" si="1432"/>
        <v>166.75894284544592</v>
      </c>
      <c r="EO134" s="329">
        <f t="shared" ref="EO134:EO146" si="2123">+EN134/365</f>
        <v>0.45687381601492033</v>
      </c>
      <c r="EP134" s="345">
        <f>+(EL134-EL147)/EL147</f>
        <v>-5.0840074925516066E-2</v>
      </c>
      <c r="EQ134" s="346">
        <f>(EN134-EN147)/EN147</f>
        <v>-5.3612605377885286E-2</v>
      </c>
      <c r="ER134" s="345">
        <f>+EL134/$EL$134</f>
        <v>1</v>
      </c>
      <c r="ES134" s="327">
        <f>+EL134-EL147</f>
        <v>-89344.839909999864</v>
      </c>
      <c r="ET134" s="345">
        <f t="shared" ref="ET134:ET146" si="2124">+EL134/CZ134</f>
        <v>0.35882517007003689</v>
      </c>
      <c r="EU134" s="347">
        <f>+EN134-EN147</f>
        <v>-9.4468517298627432</v>
      </c>
      <c r="EV134" s="326">
        <f>SUM(EV135:EV146)</f>
        <v>246300.47648000001</v>
      </c>
      <c r="EW134" s="327">
        <f t="shared" ref="EW134:EW146" si="2125">+EV134/365</f>
        <v>674.79582597260276</v>
      </c>
      <c r="EX134" s="357">
        <f t="shared" si="1433"/>
        <v>24.623608574357807</v>
      </c>
      <c r="EY134" s="329">
        <f t="shared" si="2015"/>
        <v>6.7461941299610431E-2</v>
      </c>
      <c r="EZ134" s="345">
        <f>(EV134-EV147)/EV147</f>
        <v>2.8957087793214542E-2</v>
      </c>
      <c r="FA134" s="346">
        <f>(EX134-EX147)/EX147</f>
        <v>2.5951466943952464E-2</v>
      </c>
      <c r="FB134" s="327">
        <f>+EV134-EV147</f>
        <v>6931.43048000001</v>
      </c>
      <c r="FC134" s="347">
        <f>+EX134-EX147</f>
        <v>0.62285476900943948</v>
      </c>
      <c r="FD134" s="327">
        <f>SUM(FD135:FD146)</f>
        <v>55279.790338310886</v>
      </c>
      <c r="FE134" s="363">
        <f t="shared" ref="FE134:FE146" si="2126">+FD134/CZ134</f>
        <v>1.1891772717404384E-2</v>
      </c>
      <c r="FF134" s="327">
        <f>+EV134-FD134</f>
        <v>191020.68614168913</v>
      </c>
      <c r="FG134" s="363">
        <f>+FF134/CZ134</f>
        <v>4.1092315474020924E-2</v>
      </c>
      <c r="FH134" s="326">
        <f>SUM(FH135:FH146)</f>
        <v>141006.003</v>
      </c>
      <c r="FI134" s="327">
        <f>+FH134/365</f>
        <v>386.31781643835615</v>
      </c>
      <c r="FJ134" s="351">
        <f t="shared" ref="FJ134:FJ146" si="2127">FH134/CZ134</f>
        <v>3.0333171113775918E-2</v>
      </c>
      <c r="FK134" s="351">
        <f>+(FH134-FH147)/FH147</f>
        <v>-6.7655168866975146E-2</v>
      </c>
      <c r="FL134" s="364">
        <f>SUM(FL135:FL146)</f>
        <v>54950.072462270124</v>
      </c>
      <c r="FM134" s="365"/>
      <c r="FN134" s="366">
        <f>SUM(DATI!AN132:AN143)/SUM(DATI!AO132:AO143)</f>
        <v>0.99645064760438651</v>
      </c>
      <c r="FO134" s="367">
        <f>FL134/FH134</f>
        <v>0.38970023469334225</v>
      </c>
      <c r="FP134" s="368">
        <f t="shared" ref="FP134:FP146" si="2128">FL134/CZ134</f>
        <v>1.1820843902031785E-2</v>
      </c>
      <c r="FQ134" s="367">
        <f>(FL134-FL147)/FL147</f>
        <v>-8.5876762643424046E-2</v>
      </c>
      <c r="FR134" s="369"/>
      <c r="FS134" s="1109"/>
      <c r="FT134" s="1109"/>
      <c r="FU134" s="339">
        <f t="shared" ref="FU134:GP134" si="2129">SUM(FU135:FU146)</f>
        <v>1411.3946500000002</v>
      </c>
      <c r="FV134" s="340">
        <f t="shared" si="2129"/>
        <v>3073.8576000000003</v>
      </c>
      <c r="FW134" s="336">
        <f t="shared" si="2129"/>
        <v>128.208</v>
      </c>
      <c r="FX134" s="340">
        <f t="shared" si="2129"/>
        <v>525556.45426999999</v>
      </c>
      <c r="FY134" s="340">
        <f t="shared" ref="FY134:GJ134" si="2130">SUM(FY135:FY146)</f>
        <v>1028.6198900000002</v>
      </c>
      <c r="FZ134" s="340">
        <f t="shared" si="2130"/>
        <v>166905.98474000001</v>
      </c>
      <c r="GA134" s="340">
        <f t="shared" si="2130"/>
        <v>45571.845179999997</v>
      </c>
      <c r="GB134" s="340">
        <f t="shared" si="2130"/>
        <v>176022.2452</v>
      </c>
      <c r="GC134" s="340">
        <f t="shared" si="2130"/>
        <v>1939.1943199999996</v>
      </c>
      <c r="GD134" s="340">
        <f t="shared" si="2130"/>
        <v>1044.9405999999999</v>
      </c>
      <c r="GE134" s="340">
        <f t="shared" si="2130"/>
        <v>859.75819000000001</v>
      </c>
      <c r="GF134" s="340">
        <f t="shared" si="2130"/>
        <v>163782.50257000001</v>
      </c>
      <c r="GG134" s="340">
        <f t="shared" si="2130"/>
        <v>2183.0106699999997</v>
      </c>
      <c r="GH134" s="340">
        <f t="shared" si="2130"/>
        <v>41493.543750000004</v>
      </c>
      <c r="GI134" s="336">
        <f t="shared" si="2130"/>
        <v>5.0891799999999998</v>
      </c>
      <c r="GJ134" s="340">
        <f t="shared" si="2130"/>
        <v>20761.683000000001</v>
      </c>
      <c r="GK134" s="340">
        <f t="shared" si="2129"/>
        <v>854.36048000000005</v>
      </c>
      <c r="GL134" s="340">
        <f>SUM(GL135:GL146)</f>
        <v>625839.28700000001</v>
      </c>
      <c r="GM134" s="340">
        <f>SUM(GM135:GM146)</f>
        <v>480831.00486000004</v>
      </c>
      <c r="GN134" s="1054">
        <f>SUM(GN135:GN146)</f>
        <v>4518.1828299999997</v>
      </c>
      <c r="GO134" s="1055"/>
      <c r="GP134" s="341">
        <f t="shared" si="2129"/>
        <v>329430.30900000001</v>
      </c>
      <c r="GQ134" s="339"/>
      <c r="GR134" s="340"/>
      <c r="GS134" s="340"/>
      <c r="GT134" s="340"/>
      <c r="GU134" s="340"/>
      <c r="GV134" s="1054"/>
      <c r="GW134" s="1055"/>
      <c r="GX134" s="341"/>
      <c r="GY134" s="342">
        <f t="shared" si="1913"/>
        <v>0.14110256667881352</v>
      </c>
      <c r="GZ134" s="343">
        <f t="shared" si="1914"/>
        <v>0.30730539963799469</v>
      </c>
      <c r="HA134" s="343">
        <f t="shared" si="1915"/>
        <v>1.281744823728595E-2</v>
      </c>
      <c r="HB134" s="343">
        <f t="shared" si="1916"/>
        <v>52.541905718654569</v>
      </c>
      <c r="HC134" s="343">
        <f t="shared" si="1917"/>
        <v>0.10283509762197186</v>
      </c>
      <c r="HD134" s="343">
        <f t="shared" si="1918"/>
        <v>16.686235023541347</v>
      </c>
      <c r="HE134" s="343">
        <f t="shared" si="1919"/>
        <v>4.5559931257976043</v>
      </c>
      <c r="HF134" s="343">
        <f t="shared" si="1920"/>
        <v>17.597622741653058</v>
      </c>
      <c r="HG134" s="343">
        <f t="shared" si="1921"/>
        <v>0.19386873532571228</v>
      </c>
      <c r="HH134" s="343">
        <f t="shared" si="1922"/>
        <v>0.10446674194698086</v>
      </c>
      <c r="HI134" s="343">
        <f t="shared" si="1923"/>
        <v>8.5953342201014443E-2</v>
      </c>
      <c r="HJ134" s="343">
        <f t="shared" si="1924"/>
        <v>16.373968464246602</v>
      </c>
      <c r="HK134" s="343">
        <f t="shared" si="1925"/>
        <v>0.21824399619499496</v>
      </c>
      <c r="HL134" s="343">
        <f t="shared" si="1926"/>
        <v>4.1482696024989476</v>
      </c>
      <c r="HM134" s="343">
        <f t="shared" si="1927"/>
        <v>5.0878495273485973E-4</v>
      </c>
      <c r="HN134" s="343">
        <f t="shared" si="1928"/>
        <v>2.0756255239254933</v>
      </c>
      <c r="HO134" s="343">
        <f t="shared" si="1929"/>
        <v>8.5413712314229839E-2</v>
      </c>
      <c r="HP134" s="343">
        <f t="shared" si="1930"/>
        <v>62.567567281155981</v>
      </c>
      <c r="HQ134" s="343">
        <f t="shared" si="1931"/>
        <v>48.070530042393919</v>
      </c>
      <c r="HR134" s="1056">
        <f t="shared" si="1932"/>
        <v>0.45170016340726898</v>
      </c>
      <c r="HS134" s="1057"/>
      <c r="HT134" s="344">
        <f t="shared" si="1933"/>
        <v>32.934418549549292</v>
      </c>
      <c r="HU134" s="369">
        <f t="shared" si="1972"/>
        <v>1999691.9431233453</v>
      </c>
      <c r="HV134" s="371"/>
      <c r="HW134" s="322">
        <f>SUM(HW135:HW146)</f>
        <v>47709.174030000009</v>
      </c>
      <c r="HX134" s="372">
        <f>SUM(HX135:HX146)</f>
        <v>45524.304030000007</v>
      </c>
      <c r="HY134" s="372">
        <f>SUM(HY135:HY146)</f>
        <v>2184.87</v>
      </c>
      <c r="HZ134" s="373">
        <f t="shared" ref="HZ134:HZ146" si="2131">IF(HW147&gt;0,(HW134-HW147)/HW147,0)</f>
        <v>-0.13132697227650589</v>
      </c>
      <c r="IA134" s="373">
        <f t="shared" si="2098"/>
        <v>1.0263183898269242E-2</v>
      </c>
      <c r="IB134" s="345">
        <f t="shared" si="2099"/>
        <v>2.3858261865816403E-2</v>
      </c>
      <c r="IC134" s="372">
        <f>SUM(IC135:IC146)</f>
        <v>80703.6481443308</v>
      </c>
      <c r="ID134" s="374">
        <f>SUM(ID135:ID146)</f>
        <v>128412.82217433082</v>
      </c>
      <c r="IE134" s="375">
        <f t="shared" si="2100"/>
        <v>2.7624129649408295E-2</v>
      </c>
      <c r="IF134" s="375">
        <f t="shared" si="2101"/>
        <v>6.4216302223912114E-2</v>
      </c>
      <c r="IG134" s="322"/>
      <c r="IH134" s="373"/>
      <c r="II134" s="372"/>
      <c r="IJ134" s="372"/>
      <c r="IK134" s="372">
        <f>SUM(IK135:IK146)</f>
        <v>737174.12161084055</v>
      </c>
      <c r="IL134" s="356">
        <f>SUM(IL135:IL146)</f>
        <v>674254.85018005618</v>
      </c>
      <c r="IM134" s="322">
        <f>SUM(IM135:IM146)</f>
        <v>333608.78874656541</v>
      </c>
      <c r="IN134" s="373">
        <f t="shared" si="1743"/>
        <v>0.14504551089789411</v>
      </c>
      <c r="IO134" s="345">
        <f t="shared" si="1744"/>
        <v>0.33717936030033135</v>
      </c>
      <c r="IP134" s="372"/>
      <c r="IQ134" s="373"/>
      <c r="IR134" s="372"/>
      <c r="IS134" s="356">
        <f>SUM(IS135:IS146)</f>
        <v>1277727.9189132892</v>
      </c>
      <c r="IT134" s="378">
        <f>SUM(IT135:IT146)</f>
        <v>1216993.5174825049</v>
      </c>
      <c r="IU134" s="372">
        <f>SUM(IU135:IU146)</f>
        <v>60734.40143078431</v>
      </c>
      <c r="IV134" s="373">
        <f t="shared" ref="IV134:IV146" si="2132">IF(IS147&gt;0,(IS134-IS147)/IS147,0)</f>
        <v>-5.7063835118150621E-2</v>
      </c>
      <c r="IW134" s="373">
        <f t="shared" si="2102"/>
        <v>0.27486446517632018</v>
      </c>
      <c r="IX134" s="345">
        <f t="shared" si="2103"/>
        <v>0.63896237783385235</v>
      </c>
      <c r="IY134" s="372">
        <f>SUM(IY135:IY146)</f>
        <v>259942.41328916</v>
      </c>
      <c r="IZ134" s="379">
        <f>SUM(IZ135:IZ146)</f>
        <v>1537670.3322024492</v>
      </c>
      <c r="JA134" s="375">
        <f t="shared" si="2104"/>
        <v>0.33078320291990371</v>
      </c>
      <c r="JB134" s="380">
        <f t="shared" si="2105"/>
        <v>0.76895360682442992</v>
      </c>
      <c r="JC134" s="356"/>
      <c r="JD134" s="373"/>
      <c r="JE134" s="372"/>
      <c r="JF134" s="372"/>
      <c r="JG134" s="326">
        <f t="shared" si="2106"/>
        <v>2601279.3161984938</v>
      </c>
      <c r="JH134" s="329">
        <f t="shared" si="1438"/>
        <v>260.05992594921366</v>
      </c>
      <c r="JI134" s="345">
        <f t="shared" si="1754"/>
        <v>0.55958646393923328</v>
      </c>
      <c r="JJ134" s="365"/>
      <c r="JK134" s="366">
        <f>SUM(DATI!CO132:CO143)/SUM(DATI!CP132:CP143)</f>
        <v>0.9123037553017217</v>
      </c>
      <c r="JL134" s="381">
        <f t="shared" si="1833"/>
        <v>5.9817510153445622E-2</v>
      </c>
      <c r="JM134" s="382">
        <f t="shared" ref="JM134:JM146" si="2133">IF(JI147&gt;0,(JI134-JI147)/JI147,0)</f>
        <v>4.857212910685612E-2</v>
      </c>
      <c r="JN134" s="383">
        <f t="shared" si="2107"/>
        <v>3879007.2351117833</v>
      </c>
      <c r="JO134" s="384">
        <f t="shared" si="2108"/>
        <v>4138949.6484009433</v>
      </c>
      <c r="JP134" s="345">
        <f t="shared" si="2109"/>
        <v>0.83445092911555352</v>
      </c>
      <c r="JQ134" s="351">
        <f t="shared" ref="JQ134:JQ146" si="2134">JP134-JP147</f>
        <v>6.1610668504514798E-3</v>
      </c>
      <c r="JR134" s="324">
        <f t="shared" si="2110"/>
        <v>0.8903696668591371</v>
      </c>
      <c r="JS134" s="358">
        <f t="shared" ref="JS134:JS146" si="2135">JR134-JR147</f>
        <v>4.1136140664168597E-3</v>
      </c>
      <c r="JT134" s="339">
        <f t="shared" ref="JT134:KI134" si="2136">SUM(JT135:JT146)</f>
        <v>525390.36718692584</v>
      </c>
      <c r="JU134" s="340">
        <f t="shared" si="2136"/>
        <v>394909.44193211832</v>
      </c>
      <c r="JV134" s="340">
        <f t="shared" si="2136"/>
        <v>184241.40680228913</v>
      </c>
      <c r="JW134" s="340">
        <f t="shared" si="2136"/>
        <v>625839.28700000001</v>
      </c>
      <c r="JX134" s="340">
        <f t="shared" si="2136"/>
        <v>480831.00486000004</v>
      </c>
      <c r="JY134" s="340">
        <f t="shared" si="2136"/>
        <v>158968.06085788089</v>
      </c>
      <c r="JZ134" s="340">
        <f t="shared" si="2136"/>
        <v>49985.931960935966</v>
      </c>
      <c r="KA134" s="340">
        <f t="shared" si="2136"/>
        <v>933.16475732244328</v>
      </c>
      <c r="KB134" s="340">
        <f t="shared" si="2136"/>
        <v>37344.188385716829</v>
      </c>
      <c r="KC134" s="340">
        <f t="shared" si="2136"/>
        <v>0</v>
      </c>
      <c r="KD134" s="340">
        <f t="shared" si="2136"/>
        <v>6410.8450900000007</v>
      </c>
      <c r="KE134" s="340">
        <f t="shared" si="2136"/>
        <v>1383.1667839202164</v>
      </c>
      <c r="KF134" s="340">
        <f t="shared" si="2136"/>
        <v>1024.0418079306603</v>
      </c>
      <c r="KG134" s="340">
        <f t="shared" si="2136"/>
        <v>1900.4104705871962</v>
      </c>
      <c r="KH134" s="340">
        <f t="shared" si="2136"/>
        <v>20985.230422771347</v>
      </c>
      <c r="KI134" s="340">
        <f t="shared" si="2136"/>
        <v>7313.7501695144028</v>
      </c>
      <c r="KJ134" s="385">
        <f t="shared" si="1439"/>
        <v>52.525301352388936</v>
      </c>
      <c r="KK134" s="386">
        <f t="shared" ref="KK134:KK146" si="2137">+(KJ134-KJ147)/KJ147</f>
        <v>2.575447618620386E-2</v>
      </c>
      <c r="KL134" s="387">
        <f t="shared" si="1440"/>
        <v>39.480620011078933</v>
      </c>
      <c r="KM134" s="386">
        <f t="shared" ref="KM134:KM146" si="2138">+(KL134-KL147)/KL147</f>
        <v>1.6122548274398758E-2</v>
      </c>
      <c r="KN134" s="387">
        <f t="shared" si="1441"/>
        <v>18.419324026995852</v>
      </c>
      <c r="KO134" s="386">
        <f t="shared" ref="KO134:KO146" si="2139">+(KN134-KN147)/KN147</f>
        <v>7.3592155600942108E-2</v>
      </c>
      <c r="KP134" s="387">
        <f t="shared" si="1442"/>
        <v>62.567567281155981</v>
      </c>
      <c r="KQ134" s="386">
        <f t="shared" ref="KQ134:KQ146" si="2140">+(KP134-KP147)/KP147</f>
        <v>0.14778868691360733</v>
      </c>
      <c r="KR134" s="387">
        <f t="shared" si="1443"/>
        <v>48.070530042393919</v>
      </c>
      <c r="KS134" s="386">
        <f t="shared" ref="KS134:KS146" si="2141">+(KR134-KR147)/KR147</f>
        <v>2.4430672716767479E-2</v>
      </c>
      <c r="KT134" s="387">
        <f t="shared" si="1444"/>
        <v>15.892650157771831</v>
      </c>
      <c r="KU134" s="386">
        <f t="shared" ref="KU134:KU146" si="2142">+(KT134-KT147)/KT147</f>
        <v>7.4791474229076088E-2</v>
      </c>
      <c r="KV134" s="387">
        <f t="shared" si="1445"/>
        <v>4.9972864056985067</v>
      </c>
      <c r="KW134" s="386">
        <f t="shared" ref="KW134:KW146" si="2143">+(KV134-KV147)/KV147</f>
        <v>2.5171946316212127E-2</v>
      </c>
      <c r="KX134" s="387">
        <f t="shared" si="1446"/>
        <v>9.3292079853362672E-2</v>
      </c>
      <c r="KY134" s="386">
        <f t="shared" ref="KY134:KY146" si="2144">+(KX134-KX147)/KX147</f>
        <v>0.10511251281017313</v>
      </c>
      <c r="KZ134" s="387">
        <f t="shared" si="1447"/>
        <v>3.7334425433465976</v>
      </c>
      <c r="LA134" s="386">
        <f t="shared" ref="LA134:LA146" si="2145">+(KZ134-KZ147)/KZ147</f>
        <v>6.051120333925987E-2</v>
      </c>
      <c r="LB134" s="388" t="s">
        <v>177</v>
      </c>
      <c r="LC134" s="389" t="s">
        <v>177</v>
      </c>
      <c r="LD134" s="387">
        <f t="shared" si="1448"/>
        <v>0.64091690922823685</v>
      </c>
      <c r="LE134" s="386">
        <f t="shared" ref="LE134:LE146" si="2146">+(LD134-LD147)/LD147</f>
        <v>6.7972153669209709E-2</v>
      </c>
      <c r="LF134" s="387">
        <f t="shared" si="1449"/>
        <v>0.13828051803655508</v>
      </c>
      <c r="LG134" s="386">
        <f t="shared" ref="LG134:LG146" si="2147">+(LF134-LF147)/LF147</f>
        <v>0.11422866269051142</v>
      </c>
      <c r="LH134" s="387">
        <f t="shared" si="1450"/>
        <v>0.10237740910058622</v>
      </c>
      <c r="LI134" s="386">
        <f t="shared" ref="LI134:LI146" si="2148">+(LH134-LH147)/LH147</f>
        <v>0.12278010627013082</v>
      </c>
      <c r="LJ134" s="387">
        <f t="shared" si="1451"/>
        <v>0.18999136431695074</v>
      </c>
      <c r="LK134" s="386">
        <f t="shared" ref="LK134:LK146" si="2149">+(LJ134-LJ147)/LJ147</f>
        <v>3.0556920290040326E-2</v>
      </c>
      <c r="LL134" s="387">
        <f t="shared" si="1452"/>
        <v>2.0979744219657905</v>
      </c>
      <c r="LM134" s="386">
        <f t="shared" ref="LM134:LM146" si="2150">+(LL134-LL147)/LL147</f>
        <v>7.9741159659786912E-2</v>
      </c>
      <c r="LN134" s="387">
        <f t="shared" si="1453"/>
        <v>0.7311838123845017</v>
      </c>
      <c r="LO134" s="390">
        <f t="shared" ref="LO134:LO146" si="2151">+(LN134-LN147)/LN147</f>
        <v>0.10068248002414806</v>
      </c>
      <c r="LP134" s="391">
        <f t="shared" si="1778"/>
        <v>0.11302182581127827</v>
      </c>
      <c r="LQ134" s="392">
        <f t="shared" si="1779"/>
        <v>8.4952806417558688E-2</v>
      </c>
      <c r="LR134" s="392">
        <f t="shared" si="1780"/>
        <v>3.9633958837742775E-2</v>
      </c>
      <c r="LS134" s="392">
        <f t="shared" si="1781"/>
        <v>0.13463036876731069</v>
      </c>
      <c r="LT134" s="392">
        <f t="shared" si="1782"/>
        <v>0.10343622850742887</v>
      </c>
      <c r="LU134" s="392">
        <f t="shared" si="1783"/>
        <v>3.4197163872712884E-2</v>
      </c>
      <c r="LV134" s="392">
        <f t="shared" si="1784"/>
        <v>1.0752959414448697E-2</v>
      </c>
      <c r="LW134" s="392">
        <f t="shared" si="1785"/>
        <v>2.007421362139231E-4</v>
      </c>
      <c r="LX134" s="393">
        <f t="shared" si="1786"/>
        <v>8.0334711452606164E-3</v>
      </c>
      <c r="LY134" s="394" t="s">
        <v>177</v>
      </c>
      <c r="LZ134" s="393">
        <f t="shared" si="1787"/>
        <v>1.3790991657204848E-3</v>
      </c>
      <c r="MA134" s="393">
        <f t="shared" si="1788"/>
        <v>2.9754644371802417E-4</v>
      </c>
      <c r="MB134" s="393">
        <f t="shared" si="1789"/>
        <v>2.2029158139899314E-4</v>
      </c>
      <c r="MC134" s="393">
        <f t="shared" si="1790"/>
        <v>4.0881575794140363E-4</v>
      </c>
      <c r="MD134" s="393">
        <f t="shared" si="1791"/>
        <v>4.5143367781011381E-3</v>
      </c>
      <c r="ME134" s="393">
        <f t="shared" si="1792"/>
        <v>1.5733318486822721E-3</v>
      </c>
      <c r="MF134" s="395">
        <f t="shared" si="1793"/>
        <v>0.2025998627792184</v>
      </c>
      <c r="MG134" s="392">
        <f t="shared" si="1794"/>
        <v>0.15228409910530213</v>
      </c>
      <c r="MH134" s="392">
        <f t="shared" si="1795"/>
        <v>7.1046760785230492E-2</v>
      </c>
      <c r="MI134" s="392">
        <f t="shared" si="1796"/>
        <v>0.24133475142861191</v>
      </c>
      <c r="MJ134" s="392">
        <f t="shared" si="1797"/>
        <v>0.18541698076084157</v>
      </c>
      <c r="MK134" s="392">
        <f t="shared" si="1798"/>
        <v>6.1300909433359266E-2</v>
      </c>
      <c r="ML134" s="392">
        <f t="shared" si="1799"/>
        <v>1.9275463709775044E-2</v>
      </c>
      <c r="MM134" s="392">
        <f t="shared" si="1800"/>
        <v>3.5984491454649252E-4</v>
      </c>
      <c r="MN134" s="393">
        <f t="shared" si="1801"/>
        <v>1.4400582719202521E-2</v>
      </c>
      <c r="MO134" s="394" t="s">
        <v>177</v>
      </c>
      <c r="MP134" s="393">
        <f t="shared" si="1802"/>
        <v>2.4721357996857225E-3</v>
      </c>
      <c r="MQ134" s="393">
        <f t="shared" si="1803"/>
        <v>5.3337369339949729E-4</v>
      </c>
      <c r="MR134" s="393">
        <f t="shared" si="1804"/>
        <v>3.9488872032006556E-4</v>
      </c>
      <c r="MS134" s="393">
        <f t="shared" si="1805"/>
        <v>7.3283205138812639E-4</v>
      </c>
      <c r="MT134" s="393">
        <f t="shared" si="1806"/>
        <v>8.0922777987117115E-3</v>
      </c>
      <c r="MU134" s="393">
        <f t="shared" si="1807"/>
        <v>2.8203120446970704E-3</v>
      </c>
      <c r="MV134" s="326"/>
      <c r="MW134" s="329"/>
      <c r="MX134" s="324"/>
      <c r="MY134" s="1475"/>
      <c r="MZ134" s="1476"/>
      <c r="NA134" s="1477"/>
      <c r="NB134" s="383"/>
      <c r="NC134" s="384"/>
      <c r="ND134" s="345"/>
      <c r="NE134" s="348"/>
    </row>
    <row r="135" spans="1:369" ht="8.25" customHeight="1" outlineLevel="1" x14ac:dyDescent="0.2">
      <c r="A135" s="399" t="s">
        <v>178</v>
      </c>
      <c r="B135" s="400">
        <f>DATI!D132</f>
        <v>242</v>
      </c>
      <c r="C135" s="1514">
        <f>DATI!F132/DATI!E132</f>
        <v>1</v>
      </c>
      <c r="D135" s="401">
        <f>DATI!G132</f>
        <v>1108853</v>
      </c>
      <c r="E135" s="402">
        <f t="shared" si="2111"/>
        <v>0.11085631107465398</v>
      </c>
      <c r="F135" s="426">
        <f t="shared" si="1863"/>
        <v>1.2750114904541191E-3</v>
      </c>
      <c r="G135" s="404"/>
      <c r="H135" s="405"/>
      <c r="I135" s="406"/>
      <c r="J135" s="407"/>
      <c r="K135" s="407"/>
      <c r="L135" s="407"/>
      <c r="M135" s="405"/>
      <c r="N135" s="405"/>
      <c r="O135" s="405"/>
      <c r="P135" s="405"/>
      <c r="Q135" s="405"/>
      <c r="R135" s="405"/>
      <c r="S135" s="405"/>
      <c r="T135" s="405"/>
      <c r="U135" s="405"/>
      <c r="V135" s="405"/>
      <c r="W135" s="410"/>
      <c r="X135" s="1091"/>
      <c r="Y135" s="405"/>
      <c r="Z135" s="405"/>
      <c r="AA135" s="405"/>
      <c r="AB135" s="405"/>
      <c r="AC135" s="405"/>
      <c r="AD135" s="406"/>
      <c r="AE135" s="407"/>
      <c r="AF135" s="407"/>
      <c r="AG135" s="410"/>
      <c r="AH135" s="413"/>
      <c r="AI135" s="405"/>
      <c r="AJ135" s="406"/>
      <c r="AK135" s="407"/>
      <c r="AL135" s="407"/>
      <c r="AM135" s="407"/>
      <c r="AN135" s="417"/>
      <c r="AO135" s="418"/>
      <c r="AP135" s="418"/>
      <c r="AQ135" s="418"/>
      <c r="AR135" s="418"/>
      <c r="AS135" s="418"/>
      <c r="AT135" s="418"/>
      <c r="AU135" s="1058"/>
      <c r="AV135" s="1058"/>
      <c r="AW135" s="418"/>
      <c r="AX135" s="1058"/>
      <c r="AY135" s="1058"/>
      <c r="AZ135" s="1058"/>
      <c r="BA135" s="1058"/>
      <c r="BB135" s="417"/>
      <c r="BC135" s="418"/>
      <c r="BD135" s="415"/>
      <c r="BE135" s="418"/>
      <c r="BF135" s="418"/>
      <c r="BG135" s="418"/>
      <c r="BH135" s="418"/>
      <c r="BI135" s="418"/>
      <c r="BJ135" s="418"/>
      <c r="BK135" s="418"/>
      <c r="BL135" s="418"/>
      <c r="BM135" s="418"/>
      <c r="BN135" s="418"/>
      <c r="BO135" s="418"/>
      <c r="BP135" s="418"/>
      <c r="BQ135" s="418"/>
      <c r="BR135" s="418"/>
      <c r="BS135" s="418"/>
      <c r="BT135" s="1059"/>
      <c r="BU135" s="1060"/>
      <c r="BV135" s="419"/>
      <c r="BW135" s="417"/>
      <c r="BX135" s="418"/>
      <c r="BY135" s="418"/>
      <c r="BZ135" s="418"/>
      <c r="CA135" s="418"/>
      <c r="CB135" s="1059"/>
      <c r="CC135" s="1060"/>
      <c r="CD135" s="419"/>
      <c r="CE135" s="420"/>
      <c r="CF135" s="421"/>
      <c r="CG135" s="421"/>
      <c r="CH135" s="421"/>
      <c r="CI135" s="421"/>
      <c r="CJ135" s="421"/>
      <c r="CK135" s="421"/>
      <c r="CL135" s="421"/>
      <c r="CM135" s="421"/>
      <c r="CN135" s="421"/>
      <c r="CO135" s="421"/>
      <c r="CP135" s="421"/>
      <c r="CQ135" s="421"/>
      <c r="CR135" s="421"/>
      <c r="CS135" s="421"/>
      <c r="CT135" s="421"/>
      <c r="CU135" s="421"/>
      <c r="CV135" s="421"/>
      <c r="CW135" s="1061"/>
      <c r="CX135" s="1062"/>
      <c r="CY135" s="422"/>
      <c r="CZ135" s="404">
        <f>DATI!AA132</f>
        <v>476494.14874999993</v>
      </c>
      <c r="DA135" s="405">
        <f t="shared" si="2112"/>
        <v>1305.4634212328765</v>
      </c>
      <c r="DB135" s="406">
        <f t="shared" si="1425"/>
        <v>429.71804986774617</v>
      </c>
      <c r="DC135" s="407">
        <f t="shared" si="2113"/>
        <v>1.177309725665058</v>
      </c>
      <c r="DD135" s="423">
        <f>+(CZ135-CZ148)/CZ148</f>
        <v>1.0887180185471692E-2</v>
      </c>
      <c r="DE135" s="424">
        <f t="shared" si="2114"/>
        <v>9.5999286756486297E-3</v>
      </c>
      <c r="DF135" s="405">
        <f>+CZ135-CZ148</f>
        <v>5131.8067499999306</v>
      </c>
      <c r="DG135" s="425">
        <f>+DB135-DB148</f>
        <v>4.0860369659301909</v>
      </c>
      <c r="DH135" s="426">
        <f t="shared" ref="DH135:DH146" si="2152">+CZ135/$CZ$134</f>
        <v>0.10250328525904491</v>
      </c>
      <c r="DI135" s="404">
        <f>DATI!AB132+DATI!AG132</f>
        <v>287446.01260334597</v>
      </c>
      <c r="DJ135" s="405">
        <f t="shared" ref="DJ135:DJ146" si="2153">DI135/365</f>
        <v>787.52332220094786</v>
      </c>
      <c r="DK135" s="427">
        <f t="shared" si="1426"/>
        <v>259.22824089698634</v>
      </c>
      <c r="DL135" s="428">
        <f t="shared" si="1427"/>
        <v>0.71021435862188032</v>
      </c>
      <c r="DM135" s="429">
        <f>DI135/CZ135</f>
        <v>0.60325192524905269</v>
      </c>
      <c r="DN135" s="402">
        <f>(DM135-DM148)/DM148</f>
        <v>2.692673256898662E-2</v>
      </c>
      <c r="DO135" s="402">
        <f>+ROUND(DM135,3)-ROUND(DM148,3)</f>
        <v>1.6000000000000014E-2</v>
      </c>
      <c r="DP135" s="402">
        <f>(DI135-DI148)/DI148</f>
        <v>3.8107068943742904E-2</v>
      </c>
      <c r="DQ135" s="402">
        <f>(DK135-DK148)/DK148</f>
        <v>3.6785155956765715E-2</v>
      </c>
      <c r="DR135" s="430">
        <f>DI135-DI148</f>
        <v>10551.633205835824</v>
      </c>
      <c r="DS135" s="430">
        <f>DK135-DK148</f>
        <v>9.1974226434539332</v>
      </c>
      <c r="DT135" s="431">
        <f t="shared" ref="DT135:DT146" si="2154">DI135/$DI$134</f>
        <v>0.1085307549759351</v>
      </c>
      <c r="DU135" s="432" t="str">
        <f>DATI!AI132</f>
        <v>16/16</v>
      </c>
      <c r="DV135" s="431">
        <f>DATI!AJ132/DATI!AK132</f>
        <v>1</v>
      </c>
      <c r="DW135" s="433">
        <f>DATI!AB132</f>
        <v>282461.29006999993</v>
      </c>
      <c r="DX135" s="405">
        <f t="shared" si="2115"/>
        <v>773.86654813698613</v>
      </c>
      <c r="DY135" s="434">
        <f t="shared" si="2013"/>
        <v>254.73285464349192</v>
      </c>
      <c r="DZ135" s="407">
        <f t="shared" si="2014"/>
        <v>0.69789823189997779</v>
      </c>
      <c r="EA135" s="429">
        <f>+DW135/CZ135</f>
        <v>0.59279067919509254</v>
      </c>
      <c r="EB135" s="426">
        <f>+(EA135-EA148)/EA148</f>
        <v>2.5203606105705916E-2</v>
      </c>
      <c r="EC135" s="435">
        <f>CZ135-DI135</f>
        <v>189048.13614665397</v>
      </c>
      <c r="ED135" s="436">
        <f t="shared" si="2116"/>
        <v>517.94009903192864</v>
      </c>
      <c r="EE135" s="437">
        <f t="shared" si="1430"/>
        <v>170.48980897075987</v>
      </c>
      <c r="EF135" s="438">
        <f t="shared" si="1431"/>
        <v>0.46709536704317772</v>
      </c>
      <c r="EG135" s="439">
        <f t="shared" si="2117"/>
        <v>-2.7870022307553609E-2</v>
      </c>
      <c r="EH135" s="439">
        <f t="shared" si="2118"/>
        <v>-2.9107920864442152E-2</v>
      </c>
      <c r="EI135" s="423">
        <f t="shared" si="2119"/>
        <v>0.39674807475094725</v>
      </c>
      <c r="EJ135" s="440">
        <f t="shared" si="2120"/>
        <v>-5419.8264558358933</v>
      </c>
      <c r="EK135" s="440">
        <f t="shared" si="2121"/>
        <v>-5.1113856775237423</v>
      </c>
      <c r="EL135" s="404">
        <f>DATI!AD132</f>
        <v>148108.389</v>
      </c>
      <c r="EM135" s="405">
        <f t="shared" si="2122"/>
        <v>405.77640821917805</v>
      </c>
      <c r="EN135" s="434">
        <f t="shared" si="1432"/>
        <v>133.56900238354407</v>
      </c>
      <c r="EO135" s="407">
        <f t="shared" si="2123"/>
        <v>0.36594247228368237</v>
      </c>
      <c r="EP135" s="423">
        <f>+(EL135-EL148)/EL148</f>
        <v>-1.6107801160896489E-2</v>
      </c>
      <c r="EQ135" s="424">
        <f>(EN135-EN148)/EN148</f>
        <v>-1.7360677587944007E-2</v>
      </c>
      <c r="ER135" s="423">
        <f t="shared" ref="ER135:ER146" si="2155">+EL135/$EL$134</f>
        <v>8.8792640595500932E-2</v>
      </c>
      <c r="ES135" s="405">
        <f>+EL135-EL148</f>
        <v>-2424.7580000000016</v>
      </c>
      <c r="ET135" s="423">
        <f t="shared" si="2124"/>
        <v>0.31082939714692565</v>
      </c>
      <c r="EU135" s="425">
        <f>+EN135-EN148</f>
        <v>-2.3598163977725051</v>
      </c>
      <c r="EV135" s="404">
        <f>DATI!AE132</f>
        <v>32311.965680000001</v>
      </c>
      <c r="EW135" s="405">
        <f t="shared" si="2125"/>
        <v>88.525933369863012</v>
      </c>
      <c r="EX135" s="434">
        <f t="shared" si="1433"/>
        <v>29.139990314315785</v>
      </c>
      <c r="EY135" s="407">
        <f t="shared" si="2015"/>
        <v>7.9835589902235021E-2</v>
      </c>
      <c r="EZ135" s="423">
        <f>(EV135-EV148)/EV148</f>
        <v>3.4186826855266673E-2</v>
      </c>
      <c r="FA135" s="424">
        <f>(EX135-EX148)/EX148</f>
        <v>3.2869905857154484E-2</v>
      </c>
      <c r="FB135" s="405">
        <f>+EV135-EV148</f>
        <v>1068.1276800000014</v>
      </c>
      <c r="FC135" s="425">
        <f>+EX135-EX148</f>
        <v>0.92734693195952289</v>
      </c>
      <c r="FD135" s="405">
        <f>DATI!AG132</f>
        <v>4984.722533346061</v>
      </c>
      <c r="FE135" s="423">
        <f t="shared" si="2126"/>
        <v>1.04612460539602E-2</v>
      </c>
      <c r="FF135" s="405">
        <f>+EV135-FD135</f>
        <v>27327.243146653942</v>
      </c>
      <c r="FG135" s="423">
        <f t="shared" ref="FG135:FG146" si="2156">+FF135/D135</f>
        <v>2.4644604060821355E-2</v>
      </c>
      <c r="FH135" s="404">
        <f>DATI!AF132</f>
        <v>13612.504000000001</v>
      </c>
      <c r="FI135" s="405">
        <f t="shared" ref="FI135:FI146" si="2157">+FH135/365</f>
        <v>37.294531506849317</v>
      </c>
      <c r="FJ135" s="402">
        <f t="shared" si="2127"/>
        <v>2.8568040207230357E-2</v>
      </c>
      <c r="FK135" s="402">
        <f t="shared" ref="FK135:FK146" si="2158">+(FH135-FH148)/FH148</f>
        <v>-0.20092823201761789</v>
      </c>
      <c r="FL135" s="441">
        <f>DATI!AL132</f>
        <v>7224.2896330195072</v>
      </c>
      <c r="FM135" s="442" t="str">
        <f>DATI!AM132</f>
        <v>6/6</v>
      </c>
      <c r="FN135" s="443">
        <f>DATI!AN132/DATI!AO132</f>
        <v>1</v>
      </c>
      <c r="FO135" s="408">
        <f t="shared" ref="FO135:FO146" si="2159">FL135/FH135</f>
        <v>0.53070982627586416</v>
      </c>
      <c r="FP135" s="444">
        <f t="shared" si="2128"/>
        <v>1.5161339655421126E-2</v>
      </c>
      <c r="FQ135" s="408">
        <f t="shared" ref="FQ135:FQ146" si="2160">(FL135-FL148)/FL148</f>
        <v>-0.31787479268309765</v>
      </c>
      <c r="FR135" s="446"/>
      <c r="FS135" s="1110"/>
      <c r="FT135" s="1110"/>
      <c r="FU135" s="417">
        <f>DATI!AS132/1000</f>
        <v>99.683000000000007</v>
      </c>
      <c r="FV135" s="418">
        <f>DATI!AT132/1000</f>
        <v>330.75259999999997</v>
      </c>
      <c r="FW135" s="415">
        <f>DATI!AU132/1000</f>
        <v>4.2039999999999997</v>
      </c>
      <c r="FX135" s="418">
        <f>DATI!AV132/1000</f>
        <v>63231.221939999996</v>
      </c>
      <c r="FY135" s="418">
        <f>DATI!AW132/1000</f>
        <v>108.13200000000001</v>
      </c>
      <c r="FZ135" s="418">
        <f>DATI!AX132/1000</f>
        <v>20963.457429999999</v>
      </c>
      <c r="GA135" s="418">
        <f>DATI!AY132/1000</f>
        <v>7382.4543000000003</v>
      </c>
      <c r="GB135" s="418">
        <f>DATI!AZ132/1000</f>
        <v>14431.037859999999</v>
      </c>
      <c r="GC135" s="418">
        <f>DATI!BA132/1000</f>
        <v>249.72471999999999</v>
      </c>
      <c r="GD135" s="418">
        <f>DATI!BB132/1000</f>
        <v>137.42692000000002</v>
      </c>
      <c r="GE135" s="418">
        <f>DATI!BC132/1000</f>
        <v>156.45627999999999</v>
      </c>
      <c r="GF135" s="418">
        <f>DATI!BD132/1000</f>
        <v>17741.235270000001</v>
      </c>
      <c r="GG135" s="418">
        <f>DATI!BE132/1000</f>
        <v>249.46166999999997</v>
      </c>
      <c r="GH135" s="418">
        <f>DATI!BF132/1000</f>
        <v>4781.4224999999997</v>
      </c>
      <c r="GI135" s="415">
        <f>DATI!BG132/1000</f>
        <v>6.0000000000000001E-3</v>
      </c>
      <c r="GJ135" s="418">
        <f>DATI!BH132/1000</f>
        <v>2441.8870000000002</v>
      </c>
      <c r="GK135" s="418">
        <f>DATI!BI132/1000</f>
        <v>46.723529999999997</v>
      </c>
      <c r="GL135" s="418">
        <f>DATI!BJ132/1000</f>
        <v>61362.03</v>
      </c>
      <c r="GM135" s="418">
        <f>DATI!BK132/1000</f>
        <v>55234.872739999999</v>
      </c>
      <c r="GN135" s="1059">
        <f>DATI!BL132/1000</f>
        <v>449.66730999999999</v>
      </c>
      <c r="GO135" s="1060"/>
      <c r="GP135" s="419">
        <f>DATI!BN132/1000</f>
        <v>33059.432999999997</v>
      </c>
      <c r="GQ135" s="417"/>
      <c r="GR135" s="418"/>
      <c r="GS135" s="418"/>
      <c r="GT135" s="418"/>
      <c r="GU135" s="418"/>
      <c r="GV135" s="1059"/>
      <c r="GW135" s="1060"/>
      <c r="GX135" s="419"/>
      <c r="GY135" s="420">
        <f t="shared" si="1913"/>
        <v>8.9897398482936874E-2</v>
      </c>
      <c r="GZ135" s="421">
        <f t="shared" si="1914"/>
        <v>0.29828354164167836</v>
      </c>
      <c r="HA135" s="421">
        <f t="shared" si="1915"/>
        <v>3.7913050692923228E-3</v>
      </c>
      <c r="HB135" s="421">
        <f t="shared" si="1916"/>
        <v>57.023989600064205</v>
      </c>
      <c r="HC135" s="421">
        <f t="shared" si="1917"/>
        <v>9.7516983766107859E-2</v>
      </c>
      <c r="HD135" s="421">
        <f t="shared" si="1918"/>
        <v>18.905533402533969</v>
      </c>
      <c r="HE135" s="421">
        <f t="shared" si="1919"/>
        <v>6.6577393937699592</v>
      </c>
      <c r="HF135" s="421">
        <f t="shared" si="1920"/>
        <v>13.014383204987496</v>
      </c>
      <c r="HG135" s="421">
        <f t="shared" si="1921"/>
        <v>0.22520994216546286</v>
      </c>
      <c r="HH135" s="421">
        <f t="shared" si="1922"/>
        <v>0.12393610334282364</v>
      </c>
      <c r="HI135" s="421">
        <f t="shared" si="1923"/>
        <v>0.14109740425466677</v>
      </c>
      <c r="HJ135" s="421">
        <f t="shared" si="1924"/>
        <v>15.999627786550606</v>
      </c>
      <c r="HK135" s="421">
        <f t="shared" si="1925"/>
        <v>0.22497271504879365</v>
      </c>
      <c r="HL135" s="421">
        <f t="shared" si="1926"/>
        <v>4.3120436162412874</v>
      </c>
      <c r="HM135" s="421">
        <f t="shared" si="1927"/>
        <v>5.4109967687330965E-6</v>
      </c>
      <c r="HN135" s="421">
        <f t="shared" si="1928"/>
        <v>2.202173777768559</v>
      </c>
      <c r="HO135" s="421">
        <f t="shared" si="1929"/>
        <v>4.2136811642300646E-2</v>
      </c>
      <c r="HP135" s="421">
        <f t="shared" si="1930"/>
        <v>55.338291008817222</v>
      </c>
      <c r="HQ135" s="421">
        <f t="shared" si="1931"/>
        <v>49.812619652920631</v>
      </c>
      <c r="HR135" s="1061">
        <f t="shared" si="1932"/>
        <v>0.40552472690248392</v>
      </c>
      <c r="HS135" s="1062"/>
      <c r="HT135" s="422">
        <f t="shared" si="1933"/>
        <v>29.814080856524711</v>
      </c>
      <c r="HU135" s="446">
        <f t="shared" si="1972"/>
        <v>189048.13614665391</v>
      </c>
      <c r="HV135" s="447"/>
      <c r="HW135" s="448">
        <f>HX135+HY135</f>
        <v>0</v>
      </c>
      <c r="HX135" s="400">
        <f>DATI!CQ132</f>
        <v>0</v>
      </c>
      <c r="HY135" s="400">
        <f>DATI!CT132</f>
        <v>0</v>
      </c>
      <c r="HZ135" s="449">
        <f t="shared" si="2131"/>
        <v>0</v>
      </c>
      <c r="IA135" s="449">
        <f t="shared" si="2098"/>
        <v>0</v>
      </c>
      <c r="IB135" s="423">
        <f t="shared" si="2099"/>
        <v>0</v>
      </c>
      <c r="IC135" s="400">
        <f>DATI!CV132</f>
        <v>739.92725526645779</v>
      </c>
      <c r="ID135" s="450">
        <f t="shared" ref="ID135:ID146" si="2161">HX135+HY135+IC135</f>
        <v>739.92725526645779</v>
      </c>
      <c r="IE135" s="451">
        <f t="shared" si="2100"/>
        <v>1.5528569599595904E-3</v>
      </c>
      <c r="IF135" s="451">
        <f t="shared" si="2101"/>
        <v>3.9139621809995521E-3</v>
      </c>
      <c r="IG135" s="448"/>
      <c r="IH135" s="402"/>
      <c r="II135" s="400"/>
      <c r="IJ135" s="400"/>
      <c r="IK135" s="453">
        <f>DATI!CS132</f>
        <v>97717.359146653936</v>
      </c>
      <c r="IL135" s="433">
        <f t="shared" ref="IL135:IL146" si="2162">IK135-HY135-IU135</f>
        <v>97251.51914665394</v>
      </c>
      <c r="IM135" s="433">
        <f t="shared" ref="IM135:IM146" si="2163">IK135-HY135-IU135-IC135-IY135</f>
        <v>41187.801168545244</v>
      </c>
      <c r="IN135" s="423">
        <f t="shared" si="1743"/>
        <v>0.20409803436574508</v>
      </c>
      <c r="IO135" s="423">
        <f t="shared" si="1744"/>
        <v>0.51442728359517476</v>
      </c>
      <c r="IP135" s="400"/>
      <c r="IQ135" s="402"/>
      <c r="IR135" s="400"/>
      <c r="IS135" s="433">
        <f>IT135+IU135</f>
        <v>91796.616999999969</v>
      </c>
      <c r="IT135" s="453">
        <f>DATI!CR132</f>
        <v>91330.776999999973</v>
      </c>
      <c r="IU135" s="455">
        <f>DATI!CU132</f>
        <v>465.84000000000003</v>
      </c>
      <c r="IV135" s="423">
        <f t="shared" si="2132"/>
        <v>9.4805493929862907E-3</v>
      </c>
      <c r="IW135" s="402">
        <f t="shared" si="2102"/>
        <v>0.19265004038520206</v>
      </c>
      <c r="IX135" s="423">
        <f t="shared" si="2103"/>
        <v>0.48557271640482524</v>
      </c>
      <c r="IY135" s="453">
        <f>DATI!CW132</f>
        <v>55323.790722842234</v>
      </c>
      <c r="IZ135" s="456">
        <f t="shared" ref="IZ135:IZ146" si="2164">IT135+IU135+IY135</f>
        <v>147120.40772284221</v>
      </c>
      <c r="JA135" s="457">
        <f t="shared" si="2104"/>
        <v>0.30875595872223655</v>
      </c>
      <c r="JB135" s="457">
        <f t="shared" si="2105"/>
        <v>0.77821665276146224</v>
      </c>
      <c r="JC135" s="433"/>
      <c r="JD135" s="402"/>
      <c r="JE135" s="400"/>
      <c r="JF135" s="400"/>
      <c r="JG135" s="404">
        <f t="shared" si="2106"/>
        <v>284325.51197663997</v>
      </c>
      <c r="JH135" s="407">
        <f t="shared" si="1438"/>
        <v>256.4140710956637</v>
      </c>
      <c r="JI135" s="429">
        <f t="shared" si="1754"/>
        <v>0.59670305023161108</v>
      </c>
      <c r="JJ135" s="442" t="str">
        <f>DATI!CN132</f>
        <v>2/6</v>
      </c>
      <c r="JK135" s="443">
        <f>DATI!CO132/DATI!CP132</f>
        <v>0.93547048490091944</v>
      </c>
      <c r="JL135" s="458">
        <f t="shared" si="1833"/>
        <v>2.3010235127542605E-2</v>
      </c>
      <c r="JM135" s="459">
        <f t="shared" si="2133"/>
        <v>1.1992490536724966E-2</v>
      </c>
      <c r="JN135" s="460">
        <f t="shared" si="2107"/>
        <v>376122.12897663994</v>
      </c>
      <c r="JO135" s="433">
        <f t="shared" si="2108"/>
        <v>431445.91969948215</v>
      </c>
      <c r="JP135" s="429">
        <f t="shared" si="2109"/>
        <v>0.78935309061681314</v>
      </c>
      <c r="JQ135" s="402">
        <f t="shared" si="2134"/>
        <v>6.8027124279893547E-3</v>
      </c>
      <c r="JR135" s="461">
        <f t="shared" si="2110"/>
        <v>0.90545900895384757</v>
      </c>
      <c r="JS135" s="426">
        <f t="shared" si="2135"/>
        <v>-4.6284511487661995E-3</v>
      </c>
      <c r="JT135" s="417">
        <f>DATI!BW132</f>
        <v>60218.858592458892</v>
      </c>
      <c r="JU135" s="418">
        <f>DATI!BX132</f>
        <v>43792.381276353852</v>
      </c>
      <c r="JV135" s="418">
        <f>DATI!BY132</f>
        <v>16374.529357361496</v>
      </c>
      <c r="JW135" s="418">
        <f>DATI!BZ132</f>
        <v>61362.03</v>
      </c>
      <c r="JX135" s="418">
        <f>DATI!CA132</f>
        <v>55234.872739999999</v>
      </c>
      <c r="JY135" s="418">
        <f>DATI!CB132</f>
        <v>19915.28430859611</v>
      </c>
      <c r="JZ135" s="418">
        <f>DATI!CC132</f>
        <v>7598.2940066244873</v>
      </c>
      <c r="KA135" s="418">
        <f>DATI!CD132</f>
        <v>16.872468471919312</v>
      </c>
      <c r="KB135" s="418">
        <f>DATI!CE132</f>
        <v>4303.2801360020039</v>
      </c>
      <c r="KC135" s="418">
        <f>DATI!CF132</f>
        <v>0</v>
      </c>
      <c r="KD135" s="418">
        <f>DATI!CG132</f>
        <v>714.24359000000004</v>
      </c>
      <c r="KE135" s="418">
        <f>DATI!CH132</f>
        <v>97.689341901302342</v>
      </c>
      <c r="KF135" s="418">
        <f>DATI!CI132</f>
        <v>134.67838422121051</v>
      </c>
      <c r="KG135" s="418">
        <f>DATI!CJ132</f>
        <v>244.73023036312102</v>
      </c>
      <c r="KH135" s="418">
        <f>DATI!CK132</f>
        <v>2204.4799918819331</v>
      </c>
      <c r="KI135" s="418">
        <f>DATI!CL132</f>
        <v>618.51897603807447</v>
      </c>
      <c r="KJ135" s="462">
        <f t="shared" si="1439"/>
        <v>54.307341543431718</v>
      </c>
      <c r="KK135" s="463">
        <f t="shared" si="2137"/>
        <v>-2.8288976303972122E-3</v>
      </c>
      <c r="KL135" s="464">
        <f t="shared" si="1440"/>
        <v>39.493405596913071</v>
      </c>
      <c r="KM135" s="463">
        <f t="shared" si="2138"/>
        <v>1.5801768196154493E-2</v>
      </c>
      <c r="KN135" s="464">
        <f t="shared" si="1441"/>
        <v>14.76708757370138</v>
      </c>
      <c r="KO135" s="463">
        <f t="shared" si="2139"/>
        <v>0.11246998604683753</v>
      </c>
      <c r="KP135" s="464">
        <f t="shared" si="1442"/>
        <v>55.338291008817222</v>
      </c>
      <c r="KQ135" s="463">
        <f t="shared" si="2140"/>
        <v>5.6994248527848818E-2</v>
      </c>
      <c r="KR135" s="464">
        <f t="shared" si="1443"/>
        <v>49.812619652920631</v>
      </c>
      <c r="KS135" s="463">
        <f t="shared" si="2141"/>
        <v>3.1097563751065822E-2</v>
      </c>
      <c r="KT135" s="464">
        <f t="shared" si="1444"/>
        <v>17.960256507035748</v>
      </c>
      <c r="KU135" s="463">
        <f t="shared" si="2142"/>
        <v>6.3532337413480369E-2</v>
      </c>
      <c r="KV135" s="464">
        <f t="shared" si="1445"/>
        <v>6.8523907196215257</v>
      </c>
      <c r="KW135" s="463">
        <f t="shared" si="2143"/>
        <v>-4.7937992692974857E-2</v>
      </c>
      <c r="KX135" s="464">
        <f t="shared" si="1446"/>
        <v>1.5216145397017742E-2</v>
      </c>
      <c r="KY135" s="463">
        <f t="shared" si="2144"/>
        <v>6.0351375368421314</v>
      </c>
      <c r="KZ135" s="464">
        <f t="shared" si="1447"/>
        <v>3.8808391518100271</v>
      </c>
      <c r="LA135" s="463">
        <f t="shared" si="2145"/>
        <v>0.14076889719700239</v>
      </c>
      <c r="LB135" s="465" t="s">
        <v>177</v>
      </c>
      <c r="LC135" s="466" t="s">
        <v>177</v>
      </c>
      <c r="LD135" s="464">
        <f t="shared" si="1448"/>
        <v>0.64412829292972118</v>
      </c>
      <c r="LE135" s="463">
        <f t="shared" si="2146"/>
        <v>7.1728748017379121E-2</v>
      </c>
      <c r="LF135" s="464">
        <f t="shared" si="1449"/>
        <v>8.809945222793493E-2</v>
      </c>
      <c r="LG135" s="463">
        <f t="shared" si="2147"/>
        <v>-2.7848753287418145E-2</v>
      </c>
      <c r="LH135" s="464">
        <f t="shared" si="1450"/>
        <v>0.12145738363986074</v>
      </c>
      <c r="LI135" s="463">
        <f t="shared" si="2148"/>
        <v>9.1562062861005322E-2</v>
      </c>
      <c r="LJ135" s="464">
        <f t="shared" si="1451"/>
        <v>0.22070574761769235</v>
      </c>
      <c r="LK135" s="463">
        <f t="shared" si="2149"/>
        <v>-0.13910404492256867</v>
      </c>
      <c r="LL135" s="464">
        <f t="shared" si="1452"/>
        <v>1.9880723521349837</v>
      </c>
      <c r="LM135" s="463">
        <f t="shared" si="2150"/>
        <v>0.11103045586423071</v>
      </c>
      <c r="LN135" s="464">
        <f t="shared" si="1453"/>
        <v>0.55780069679035404</v>
      </c>
      <c r="LO135" s="467">
        <f t="shared" si="2151"/>
        <v>0.20193295222258581</v>
      </c>
      <c r="LP135" s="468">
        <f t="shared" si="1778"/>
        <v>0.12637900958581058</v>
      </c>
      <c r="LQ135" s="469">
        <f t="shared" si="1779"/>
        <v>9.1905391474870354E-2</v>
      </c>
      <c r="LR135" s="469">
        <f t="shared" si="1780"/>
        <v>3.4364596921740265E-2</v>
      </c>
      <c r="LS135" s="469">
        <f t="shared" si="1781"/>
        <v>0.12877813958675607</v>
      </c>
      <c r="LT135" s="469">
        <f t="shared" si="1782"/>
        <v>0.11591930957578209</v>
      </c>
      <c r="LU135" s="469">
        <f t="shared" si="1783"/>
        <v>4.179544357646451E-2</v>
      </c>
      <c r="LV135" s="469">
        <f t="shared" si="1784"/>
        <v>1.5946248294039494E-2</v>
      </c>
      <c r="LW135" s="469">
        <f t="shared" si="1785"/>
        <v>3.5409602649227314E-5</v>
      </c>
      <c r="LX135" s="470">
        <f t="shared" si="1786"/>
        <v>9.0311290228661054E-3</v>
      </c>
      <c r="LY135" s="471" t="s">
        <v>177</v>
      </c>
      <c r="LZ135" s="470">
        <f t="shared" si="1787"/>
        <v>1.4989556364410658E-3</v>
      </c>
      <c r="MA135" s="470">
        <f t="shared" si="1788"/>
        <v>2.0501687619370237E-4</v>
      </c>
      <c r="MB135" s="470">
        <f t="shared" si="1789"/>
        <v>2.826443610577716E-4</v>
      </c>
      <c r="MC135" s="470">
        <f t="shared" si="1790"/>
        <v>5.1360595089179693E-4</v>
      </c>
      <c r="MD135" s="470">
        <f t="shared" si="1791"/>
        <v>4.6264576336666578E-3</v>
      </c>
      <c r="ME135" s="470">
        <f t="shared" si="1792"/>
        <v>1.298062059441133E-3</v>
      </c>
      <c r="MF135" s="468">
        <f t="shared" si="1793"/>
        <v>0.21319331430347632</v>
      </c>
      <c r="MG135" s="469">
        <f t="shared" si="1794"/>
        <v>0.15503852320968003</v>
      </c>
      <c r="MH135" s="469">
        <f t="shared" si="1795"/>
        <v>5.7970879313422166E-2</v>
      </c>
      <c r="MI135" s="469">
        <f t="shared" si="1796"/>
        <v>0.2172404933249196</v>
      </c>
      <c r="MJ135" s="469">
        <f t="shared" si="1797"/>
        <v>0.19554846869923881</v>
      </c>
      <c r="MK135" s="469">
        <f t="shared" si="1798"/>
        <v>7.0506242832993782E-2</v>
      </c>
      <c r="ML135" s="469">
        <f t="shared" si="1799"/>
        <v>2.6900302001529017E-2</v>
      </c>
      <c r="MM135" s="469">
        <f t="shared" si="1800"/>
        <v>5.9733737206036111E-5</v>
      </c>
      <c r="MN135" s="470">
        <f t="shared" si="1801"/>
        <v>1.5234937626092267E-2</v>
      </c>
      <c r="MO135" s="471" t="s">
        <v>177</v>
      </c>
      <c r="MP135" s="470">
        <f t="shared" si="1802"/>
        <v>2.5286423843174943E-3</v>
      </c>
      <c r="MQ135" s="470">
        <f t="shared" si="1803"/>
        <v>3.4585037077856879E-4</v>
      </c>
      <c r="MR135" s="470">
        <f t="shared" si="1804"/>
        <v>4.7680297780922239E-4</v>
      </c>
      <c r="MS135" s="470">
        <f t="shared" si="1805"/>
        <v>8.6642042278597411E-4</v>
      </c>
      <c r="MT135" s="470">
        <f t="shared" si="1806"/>
        <v>7.8045384248426252E-3</v>
      </c>
      <c r="MU135" s="470">
        <f t="shared" si="1807"/>
        <v>2.1897477558244964E-3</v>
      </c>
      <c r="MV135" s="1063"/>
      <c r="MW135" s="407"/>
      <c r="MX135" s="461"/>
      <c r="MY135" s="1467"/>
      <c r="MZ135" s="424"/>
      <c r="NA135" s="1468"/>
      <c r="NB135" s="1064"/>
      <c r="NC135" s="453"/>
      <c r="ND135" s="429"/>
      <c r="NE135" s="475"/>
    </row>
    <row r="136" spans="1:369" ht="8.25" customHeight="1" outlineLevel="1" x14ac:dyDescent="0.2">
      <c r="A136" s="477" t="s">
        <v>179</v>
      </c>
      <c r="B136" s="478">
        <f>DATI!D133</f>
        <v>206</v>
      </c>
      <c r="C136" s="1515">
        <f>DATI!F133/DATI!E133</f>
        <v>1</v>
      </c>
      <c r="D136" s="479">
        <f>DATI!G133</f>
        <v>1265077</v>
      </c>
      <c r="E136" s="480">
        <f t="shared" si="2111"/>
        <v>0.12647462688506955</v>
      </c>
      <c r="F136" s="1039">
        <f t="shared" si="1863"/>
        <v>2.2039222210339104E-3</v>
      </c>
      <c r="G136" s="482"/>
      <c r="H136" s="483"/>
      <c r="I136" s="484"/>
      <c r="J136" s="485"/>
      <c r="K136" s="485"/>
      <c r="L136" s="485"/>
      <c r="M136" s="483"/>
      <c r="N136" s="483"/>
      <c r="O136" s="483"/>
      <c r="P136" s="483"/>
      <c r="Q136" s="483"/>
      <c r="R136" s="483"/>
      <c r="S136" s="483"/>
      <c r="T136" s="483"/>
      <c r="U136" s="483"/>
      <c r="V136" s="483"/>
      <c r="W136" s="488"/>
      <c r="X136" s="1111"/>
      <c r="Y136" s="483"/>
      <c r="Z136" s="483"/>
      <c r="AA136" s="483"/>
      <c r="AB136" s="483"/>
      <c r="AC136" s="483"/>
      <c r="AD136" s="484"/>
      <c r="AE136" s="485"/>
      <c r="AF136" s="485"/>
      <c r="AG136" s="488"/>
      <c r="AH136" s="491"/>
      <c r="AI136" s="483"/>
      <c r="AJ136" s="484"/>
      <c r="AK136" s="485"/>
      <c r="AL136" s="485"/>
      <c r="AM136" s="485"/>
      <c r="AN136" s="495"/>
      <c r="AO136" s="496"/>
      <c r="AP136" s="496"/>
      <c r="AQ136" s="496"/>
      <c r="AR136" s="496"/>
      <c r="AS136" s="496"/>
      <c r="AT136" s="496"/>
      <c r="AU136" s="1065"/>
      <c r="AV136" s="1065"/>
      <c r="AW136" s="496"/>
      <c r="AX136" s="1065"/>
      <c r="AY136" s="1065"/>
      <c r="AZ136" s="1065"/>
      <c r="BA136" s="1065"/>
      <c r="BB136" s="495"/>
      <c r="BC136" s="496"/>
      <c r="BD136" s="493"/>
      <c r="BE136" s="496"/>
      <c r="BF136" s="496"/>
      <c r="BG136" s="496"/>
      <c r="BH136" s="496"/>
      <c r="BI136" s="496"/>
      <c r="BJ136" s="496"/>
      <c r="BK136" s="496"/>
      <c r="BL136" s="496"/>
      <c r="BM136" s="496"/>
      <c r="BN136" s="496"/>
      <c r="BO136" s="496"/>
      <c r="BP136" s="496"/>
      <c r="BQ136" s="496"/>
      <c r="BR136" s="496"/>
      <c r="BS136" s="496"/>
      <c r="BT136" s="1066"/>
      <c r="BU136" s="1067"/>
      <c r="BV136" s="497"/>
      <c r="BW136" s="495"/>
      <c r="BX136" s="496"/>
      <c r="BY136" s="496"/>
      <c r="BZ136" s="496"/>
      <c r="CA136" s="496"/>
      <c r="CB136" s="1066"/>
      <c r="CC136" s="1067"/>
      <c r="CD136" s="497"/>
      <c r="CE136" s="498"/>
      <c r="CF136" s="499"/>
      <c r="CG136" s="499"/>
      <c r="CH136" s="499"/>
      <c r="CI136" s="499"/>
      <c r="CJ136" s="499"/>
      <c r="CK136" s="499"/>
      <c r="CL136" s="499"/>
      <c r="CM136" s="499"/>
      <c r="CN136" s="499"/>
      <c r="CO136" s="499"/>
      <c r="CP136" s="499"/>
      <c r="CQ136" s="499"/>
      <c r="CR136" s="499"/>
      <c r="CS136" s="499"/>
      <c r="CT136" s="499"/>
      <c r="CU136" s="499"/>
      <c r="CV136" s="499"/>
      <c r="CW136" s="1068"/>
      <c r="CX136" s="1069"/>
      <c r="CY136" s="500"/>
      <c r="CZ136" s="482">
        <f>DATI!AA133</f>
        <v>660795.04012999986</v>
      </c>
      <c r="DA136" s="483">
        <f t="shared" si="2112"/>
        <v>1810.3973702191777</v>
      </c>
      <c r="DB136" s="484">
        <f t="shared" si="1425"/>
        <v>522.33582630148192</v>
      </c>
      <c r="DC136" s="485">
        <f t="shared" si="2113"/>
        <v>1.4310570583602245</v>
      </c>
      <c r="DD136" s="501">
        <f t="shared" ref="DD136:DD146" si="2165">+(CZ136-CZ149)/CZ149</f>
        <v>-1.545174541854819E-2</v>
      </c>
      <c r="DE136" s="502">
        <f t="shared" si="2114"/>
        <v>-1.7616841491155461E-2</v>
      </c>
      <c r="DF136" s="483">
        <f t="shared" ref="DF136:DF146" si="2166">+CZ136-CZ149</f>
        <v>-10370.681870000088</v>
      </c>
      <c r="DG136" s="503">
        <f t="shared" ref="DG136:DG146" si="2167">+DB136-DB149</f>
        <v>-9.3669230558394929</v>
      </c>
      <c r="DH136" s="504">
        <f t="shared" si="2152"/>
        <v>0.14215004040216436</v>
      </c>
      <c r="DI136" s="505">
        <f>DATI!AB133+DATI!AG133</f>
        <v>356479.82791255944</v>
      </c>
      <c r="DJ136" s="483">
        <f t="shared" si="2153"/>
        <v>976.65706277413551</v>
      </c>
      <c r="DK136" s="506">
        <f t="shared" si="1426"/>
        <v>281.78508336849018</v>
      </c>
      <c r="DL136" s="507">
        <f t="shared" si="1427"/>
        <v>0.77201392703695937</v>
      </c>
      <c r="DM136" s="508">
        <f t="shared" ref="DM136:DM146" si="2168">DI136/CZ136</f>
        <v>0.53947110111847729</v>
      </c>
      <c r="DN136" s="509">
        <f t="shared" ref="DN136:DN146" si="2169">(DM136-DM149)/DM149</f>
        <v>8.5378536332282581E-2</v>
      </c>
      <c r="DO136" s="509">
        <f t="shared" ref="DO136:DO146" si="2170">+ROUND(DM136,3)-ROUND(DM149,3)</f>
        <v>4.2000000000000037E-2</v>
      </c>
      <c r="DP136" s="509">
        <f t="shared" ref="DP136:DP146" si="2171">(DI136-DI149)/DI149</f>
        <v>6.8607543506119764E-2</v>
      </c>
      <c r="DQ136" s="509">
        <f t="shared" ref="DQ136:DQ146" si="2172">(DK136-DK149)/DK149</f>
        <v>6.6257594699814709E-2</v>
      </c>
      <c r="DR136" s="510">
        <f t="shared" ref="DR136:DR146" si="2173">DI136-DI149</f>
        <v>22886.985452414548</v>
      </c>
      <c r="DS136" s="510">
        <f t="shared" ref="DS136:DS146" si="2174">DK136-DK149</f>
        <v>17.510216986111345</v>
      </c>
      <c r="DT136" s="511">
        <f t="shared" si="2154"/>
        <v>0.13459579594318277</v>
      </c>
      <c r="DU136" s="512" t="str">
        <f>DATI!AI133</f>
        <v>14/15</v>
      </c>
      <c r="DV136" s="511">
        <f>DATI!AJ133/DATI!AK133</f>
        <v>0.99989461273650593</v>
      </c>
      <c r="DW136" s="513">
        <f>DATI!AB133</f>
        <v>347461.96324000001</v>
      </c>
      <c r="DX136" s="483">
        <f t="shared" si="2115"/>
        <v>951.95058421917815</v>
      </c>
      <c r="DY136" s="514">
        <f t="shared" si="2013"/>
        <v>274.65677048906906</v>
      </c>
      <c r="DZ136" s="485">
        <f t="shared" si="2014"/>
        <v>0.75248430270977829</v>
      </c>
      <c r="EA136" s="508">
        <f t="shared" ref="EA136:EA146" si="2175">+DW136/CZ136</f>
        <v>0.52582410904846222</v>
      </c>
      <c r="EB136" s="504">
        <f t="shared" ref="EB136:EB146" si="2176">+(EA136-EA149)/EA149</f>
        <v>8.2390998708368773E-2</v>
      </c>
      <c r="EC136" s="515">
        <f t="shared" ref="EC136:EC146" si="2177">CZ136-DI136</f>
        <v>304315.21221744042</v>
      </c>
      <c r="ED136" s="516">
        <f t="shared" si="2116"/>
        <v>833.74030744504228</v>
      </c>
      <c r="EE136" s="517">
        <f t="shared" si="1430"/>
        <v>240.55074293299177</v>
      </c>
      <c r="EF136" s="518">
        <f t="shared" si="1431"/>
        <v>0.65904313132326509</v>
      </c>
      <c r="EG136" s="519">
        <f t="shared" si="2117"/>
        <v>-9.8519962171570469E-2</v>
      </c>
      <c r="EH136" s="519">
        <f t="shared" si="2118"/>
        <v>-0.10050238495313928</v>
      </c>
      <c r="EI136" s="501">
        <f t="shared" si="2119"/>
        <v>0.46052889888152265</v>
      </c>
      <c r="EJ136" s="520">
        <f t="shared" si="2120"/>
        <v>-33257.667322414636</v>
      </c>
      <c r="EK136" s="520">
        <f t="shared" si="2121"/>
        <v>-26.877140041950753</v>
      </c>
      <c r="EL136" s="482">
        <f>DATI!AD133</f>
        <v>261264.48329000003</v>
      </c>
      <c r="EM136" s="483">
        <f t="shared" si="2122"/>
        <v>715.79310490410967</v>
      </c>
      <c r="EN136" s="514">
        <f t="shared" si="1432"/>
        <v>206.52061755134275</v>
      </c>
      <c r="EO136" s="485">
        <f t="shared" si="2123"/>
        <v>0.56580991109956913</v>
      </c>
      <c r="EP136" s="501">
        <f t="shared" ref="EP136:EP146" si="2178">+(EL136-EL149)/EL149</f>
        <v>-9.5542490266464788E-2</v>
      </c>
      <c r="EQ136" s="502">
        <f t="shared" ref="EQ136:EQ146" si="2179">(EN136-EN149)/EN149</f>
        <v>-9.7531460733937328E-2</v>
      </c>
      <c r="ER136" s="501">
        <f t="shared" si="2155"/>
        <v>0.15663098843873208</v>
      </c>
      <c r="ES136" s="483">
        <f t="shared" ref="ES136:ES146" si="2180">+EL136-EL149</f>
        <v>-27598.708709999948</v>
      </c>
      <c r="ET136" s="501">
        <f t="shared" si="2124"/>
        <v>0.3953790016925684</v>
      </c>
      <c r="EU136" s="503">
        <f t="shared" ref="EU136:EU146" si="2181">+EN136-EN149</f>
        <v>-22.319068892792728</v>
      </c>
      <c r="EV136" s="482">
        <f>DATI!AE133</f>
        <v>35677.575600000004</v>
      </c>
      <c r="EW136" s="483">
        <f t="shared" si="2125"/>
        <v>97.746782465753441</v>
      </c>
      <c r="EX136" s="514">
        <f t="shared" si="1433"/>
        <v>28.20190043768087</v>
      </c>
      <c r="EY136" s="485">
        <f t="shared" si="2015"/>
        <v>7.7265480651180468E-2</v>
      </c>
      <c r="EZ136" s="501">
        <f t="shared" ref="EZ136:EZ146" si="2182">(EV136-EV149)/EV149</f>
        <v>2.7853010258255415E-2</v>
      </c>
      <c r="FA136" s="502">
        <f t="shared" ref="FA136:FA146" si="2183">(EX136-EX149)/EX149</f>
        <v>2.5592683752802738E-2</v>
      </c>
      <c r="FB136" s="483">
        <f t="shared" ref="FB136:FB146" si="2184">+EV136-EV149</f>
        <v>966.79960000000574</v>
      </c>
      <c r="FC136" s="503">
        <f t="shared" ref="FC136:FC146" si="2185">+EX136-EX149</f>
        <v>0.70375143130755902</v>
      </c>
      <c r="FD136" s="483">
        <f>DATI!AG133</f>
        <v>9017.8646725594208</v>
      </c>
      <c r="FE136" s="501">
        <f t="shared" si="2126"/>
        <v>1.3646992070015105E-2</v>
      </c>
      <c r="FF136" s="483">
        <f t="shared" ref="FF136:FF146" si="2186">+EV136-FD136</f>
        <v>26659.710927440581</v>
      </c>
      <c r="FG136" s="501">
        <f t="shared" si="2156"/>
        <v>2.1073587558259759E-2</v>
      </c>
      <c r="FH136" s="482">
        <f>DATI!AF133</f>
        <v>16391.018</v>
      </c>
      <c r="FI136" s="483">
        <f t="shared" si="2157"/>
        <v>44.906898630136986</v>
      </c>
      <c r="FJ136" s="509">
        <f t="shared" si="2127"/>
        <v>2.4804995504771575E-2</v>
      </c>
      <c r="FK136" s="509">
        <f t="shared" si="2158"/>
        <v>-0.23905474463771181</v>
      </c>
      <c r="FL136" s="521">
        <f>DATI!AL133</f>
        <v>9608.1154688348779</v>
      </c>
      <c r="FM136" s="522" t="str">
        <f>DATI!AM133</f>
        <v>10/11</v>
      </c>
      <c r="FN136" s="523">
        <f>DATI!AN133/DATI!AO133</f>
        <v>0.9963370182376714</v>
      </c>
      <c r="FO136" s="486">
        <f t="shared" si="2159"/>
        <v>0.58618174105079246</v>
      </c>
      <c r="FP136" s="524">
        <f t="shared" si="2128"/>
        <v>1.4540235451744083E-2</v>
      </c>
      <c r="FQ136" s="486">
        <f t="shared" si="2160"/>
        <v>-0.33020524147448649</v>
      </c>
      <c r="FR136" s="526"/>
      <c r="FS136" s="1112"/>
      <c r="FT136" s="1112"/>
      <c r="FU136" s="495">
        <f>DATI!AS133/1000</f>
        <v>172.25868</v>
      </c>
      <c r="FV136" s="496">
        <f>DATI!AT133/1000</f>
        <v>101.575</v>
      </c>
      <c r="FW136" s="493">
        <f>DATI!AU133/1000</f>
        <v>0.73799999999999999</v>
      </c>
      <c r="FX136" s="496">
        <f>DATI!AV133/1000</f>
        <v>74354.669330000004</v>
      </c>
      <c r="FY136" s="496">
        <f>DATI!AW133/1000</f>
        <v>98.065010000000015</v>
      </c>
      <c r="FZ136" s="496">
        <f>DATI!AX133/1000</f>
        <v>23209.073110000001</v>
      </c>
      <c r="GA136" s="496">
        <f>DATI!AY133/1000</f>
        <v>6694.7268800000002</v>
      </c>
      <c r="GB136" s="496">
        <f>DATI!AZ133/1000</f>
        <v>26219.800340000002</v>
      </c>
      <c r="GC136" s="496">
        <f>DATI!BA133/1000</f>
        <v>265.33972</v>
      </c>
      <c r="GD136" s="496">
        <f>DATI!BB133/1000</f>
        <v>113.51468</v>
      </c>
      <c r="GE136" s="496">
        <f>DATI!BC133/1000</f>
        <v>130.31</v>
      </c>
      <c r="GF136" s="496">
        <f>DATI!BD133/1000</f>
        <v>22423.877</v>
      </c>
      <c r="GG136" s="496">
        <f>DATI!BE133/1000</f>
        <v>311.779</v>
      </c>
      <c r="GH136" s="496">
        <f>DATI!BF133/1000</f>
        <v>5041.6276500000004</v>
      </c>
      <c r="GI136" s="493">
        <f>DATI!BG133/1000</f>
        <v>0.36399999999999999</v>
      </c>
      <c r="GJ136" s="496">
        <f>DATI!BH133/1000</f>
        <v>2692.8879999999999</v>
      </c>
      <c r="GK136" s="496">
        <f>DATI!BI133/1000</f>
        <v>68.491720000000001</v>
      </c>
      <c r="GL136" s="496">
        <f>DATI!BJ133/1000</f>
        <v>53876.908000000003</v>
      </c>
      <c r="GM136" s="496">
        <f>DATI!BK133/1000</f>
        <v>108745.92612</v>
      </c>
      <c r="GN136" s="1066">
        <f>DATI!BL133/1000</f>
        <v>197.828</v>
      </c>
      <c r="GO136" s="1067"/>
      <c r="GP136" s="497">
        <f>DATI!BN133/1000</f>
        <v>22742.203000000001</v>
      </c>
      <c r="GQ136" s="495"/>
      <c r="GR136" s="496"/>
      <c r="GS136" s="496"/>
      <c r="GT136" s="496"/>
      <c r="GU136" s="496"/>
      <c r="GV136" s="1066"/>
      <c r="GW136" s="1067"/>
      <c r="GX136" s="497"/>
      <c r="GY136" s="498">
        <f t="shared" si="1913"/>
        <v>0.13616458128635647</v>
      </c>
      <c r="GZ136" s="499">
        <f t="shared" si="1914"/>
        <v>8.0291555375680695E-2</v>
      </c>
      <c r="HA136" s="499">
        <f t="shared" si="1915"/>
        <v>5.8336370039135954E-4</v>
      </c>
      <c r="HB136" s="499">
        <f t="shared" si="1916"/>
        <v>58.77481712970831</v>
      </c>
      <c r="HC136" s="499">
        <f t="shared" si="1917"/>
        <v>7.7517028607744828E-2</v>
      </c>
      <c r="HD136" s="499">
        <f t="shared" si="1918"/>
        <v>18.345976655966396</v>
      </c>
      <c r="HE136" s="499">
        <f t="shared" si="1919"/>
        <v>5.2919520946155849</v>
      </c>
      <c r="HF136" s="499">
        <f t="shared" si="1920"/>
        <v>20.725853319600308</v>
      </c>
      <c r="HG136" s="499">
        <f t="shared" si="1921"/>
        <v>0.20974195246613445</v>
      </c>
      <c r="HH136" s="499">
        <f t="shared" si="1922"/>
        <v>8.9729463107779212E-2</v>
      </c>
      <c r="HI136" s="499">
        <f t="shared" si="1923"/>
        <v>0.1030055878021654</v>
      </c>
      <c r="HJ136" s="499">
        <f t="shared" si="1924"/>
        <v>17.725306048564633</v>
      </c>
      <c r="HK136" s="499">
        <f t="shared" si="1925"/>
        <v>0.24645061130666354</v>
      </c>
      <c r="HL136" s="499">
        <f t="shared" si="1926"/>
        <v>3.9852338237119165</v>
      </c>
      <c r="HM136" s="499">
        <f t="shared" si="1927"/>
        <v>2.8772952160224238E-4</v>
      </c>
      <c r="HN136" s="499">
        <f t="shared" si="1928"/>
        <v>2.128635648264888</v>
      </c>
      <c r="HO136" s="499">
        <f t="shared" si="1929"/>
        <v>5.4140356673941584E-2</v>
      </c>
      <c r="HP136" s="499">
        <f t="shared" si="1930"/>
        <v>42.587848802879193</v>
      </c>
      <c r="HQ136" s="499">
        <f t="shared" si="1931"/>
        <v>85.959926644781305</v>
      </c>
      <c r="HR136" s="1068">
        <f t="shared" si="1932"/>
        <v>0.15637625219650661</v>
      </c>
      <c r="HS136" s="1069"/>
      <c r="HT136" s="500">
        <f t="shared" si="1933"/>
        <v>17.976931838931542</v>
      </c>
      <c r="HU136" s="526">
        <f t="shared" si="1972"/>
        <v>304315.57221744047</v>
      </c>
      <c r="HV136" s="527"/>
      <c r="HW136" s="528">
        <f t="shared" ref="HW136:HW146" si="2187">HX136+HY136</f>
        <v>225.18</v>
      </c>
      <c r="HX136" s="529">
        <f>DATI!CQ133</f>
        <v>225.18</v>
      </c>
      <c r="HY136" s="529">
        <f>DATI!CT133</f>
        <v>0</v>
      </c>
      <c r="HZ136" s="530">
        <f t="shared" si="2131"/>
        <v>-3.6292048275271722E-2</v>
      </c>
      <c r="IA136" s="530">
        <f t="shared" si="2098"/>
        <v>3.4077132291383388E-4</v>
      </c>
      <c r="IB136" s="501">
        <f t="shared" si="2099"/>
        <v>7.3995556112752502E-4</v>
      </c>
      <c r="IC136" s="529">
        <f>DATI!CV133</f>
        <v>8.3398396825790417</v>
      </c>
      <c r="ID136" s="531">
        <f t="shared" si="2161"/>
        <v>233.51983968257906</v>
      </c>
      <c r="IE136" s="532">
        <f t="shared" si="2100"/>
        <v>3.5339224040882344E-4</v>
      </c>
      <c r="IF136" s="532">
        <f t="shared" si="2101"/>
        <v>7.6736079583769633E-4</v>
      </c>
      <c r="IG136" s="528"/>
      <c r="IH136" s="509"/>
      <c r="II136" s="529"/>
      <c r="IJ136" s="529"/>
      <c r="IK136" s="534">
        <f>DATI!CS133</f>
        <v>42853.468927440546</v>
      </c>
      <c r="IL136" s="513">
        <f t="shared" si="2162"/>
        <v>42853.468927440546</v>
      </c>
      <c r="IM136" s="513">
        <f t="shared" si="2163"/>
        <v>42840.90892781486</v>
      </c>
      <c r="IN136" s="501">
        <f t="shared" si="1743"/>
        <v>6.4851377999159729E-2</v>
      </c>
      <c r="IO136" s="501">
        <f t="shared" si="1744"/>
        <v>0.14081917864137677</v>
      </c>
      <c r="IP136" s="529"/>
      <c r="IQ136" s="509"/>
      <c r="IR136" s="529"/>
      <c r="IS136" s="513">
        <f t="shared" ref="IS136:IS146" si="2188">IT136+IU136</f>
        <v>261236.92328999995</v>
      </c>
      <c r="IT136" s="534">
        <f>DATI!CR133</f>
        <v>261236.92328999995</v>
      </c>
      <c r="IU136" s="536">
        <f>DATI!CU133</f>
        <v>0</v>
      </c>
      <c r="IV136" s="501">
        <f t="shared" si="2132"/>
        <v>-9.5706926801058523E-2</v>
      </c>
      <c r="IW136" s="509">
        <f t="shared" si="2102"/>
        <v>0.39533729435772724</v>
      </c>
      <c r="IX136" s="501">
        <f t="shared" si="2103"/>
        <v>0.85844086579749579</v>
      </c>
      <c r="IY136" s="534">
        <f>DATI!CW133</f>
        <v>4.2201599431037904</v>
      </c>
      <c r="IZ136" s="537">
        <f t="shared" si="2164"/>
        <v>261241.14344994305</v>
      </c>
      <c r="JA136" s="538">
        <f t="shared" si="2104"/>
        <v>0.39534368084625515</v>
      </c>
      <c r="JB136" s="538">
        <f t="shared" si="2105"/>
        <v>0.8584547335069671</v>
      </c>
      <c r="JC136" s="539"/>
      <c r="JD136" s="509"/>
      <c r="JE136" s="529"/>
      <c r="JF136" s="529"/>
      <c r="JG136" s="505">
        <f t="shared" si="2106"/>
        <v>360954.98088554014</v>
      </c>
      <c r="JH136" s="485">
        <f t="shared" si="1438"/>
        <v>285.32253837951379</v>
      </c>
      <c r="JI136" s="508">
        <f t="shared" si="1754"/>
        <v>0.54624347787859995</v>
      </c>
      <c r="JJ136" s="522" t="str">
        <f>DATI!CN133</f>
        <v>4/5</v>
      </c>
      <c r="JK136" s="523">
        <f>DATI!CO133/DATI!CP133</f>
        <v>0.99855529029554768</v>
      </c>
      <c r="JL136" s="540">
        <f t="shared" si="1833"/>
        <v>6.432902701732543E-2</v>
      </c>
      <c r="JM136" s="541">
        <f t="shared" si="2133"/>
        <v>8.1032871740542287E-2</v>
      </c>
      <c r="JN136" s="542">
        <f t="shared" si="2107"/>
        <v>622191.90417554008</v>
      </c>
      <c r="JO136" s="513">
        <f t="shared" si="2108"/>
        <v>622196.12433548318</v>
      </c>
      <c r="JP136" s="508">
        <f t="shared" si="2109"/>
        <v>0.94158077223632719</v>
      </c>
      <c r="JQ136" s="509">
        <f t="shared" si="2134"/>
        <v>5.8599052619825454E-3</v>
      </c>
      <c r="JR136" s="543">
        <f t="shared" si="2110"/>
        <v>0.9415871587248551</v>
      </c>
      <c r="JS136" s="504">
        <f t="shared" si="2135"/>
        <v>5.866291750510455E-3</v>
      </c>
      <c r="JT136" s="495">
        <f>DATI!BW133</f>
        <v>75057.751109941877</v>
      </c>
      <c r="JU136" s="496">
        <f>DATI!BX133</f>
        <v>43995.007457043546</v>
      </c>
      <c r="JV136" s="496">
        <f>DATI!BY133</f>
        <v>23014.84518116272</v>
      </c>
      <c r="JW136" s="496">
        <f>DATI!BZ133</f>
        <v>53876.908000000003</v>
      </c>
      <c r="JX136" s="496">
        <f>DATI!CA133</f>
        <v>108745.92612</v>
      </c>
      <c r="JY136" s="496">
        <f>DATI!CB133</f>
        <v>22048.619177826287</v>
      </c>
      <c r="JZ136" s="496">
        <f>DATI!CC133</f>
        <v>7296.7059599628201</v>
      </c>
      <c r="KA136" s="496">
        <f>DATI!CD133</f>
        <v>118.32236740563938</v>
      </c>
      <c r="KB136" s="496">
        <f>DATI!CE133</f>
        <v>4537.4647647982292</v>
      </c>
      <c r="KC136" s="496">
        <f>DATI!CF133</f>
        <v>0</v>
      </c>
      <c r="KD136" s="496">
        <f>DATI!CG133</f>
        <v>426.01201000000003</v>
      </c>
      <c r="KE136" s="496">
        <f>DATI!CH133</f>
        <v>168.81350968557356</v>
      </c>
      <c r="KF136" s="496">
        <f>DATI!CI133</f>
        <v>111.2443885651207</v>
      </c>
      <c r="KG136" s="496">
        <f>DATI!CJ133</f>
        <v>260.03293066095353</v>
      </c>
      <c r="KH136" s="496">
        <f>DATI!CK133</f>
        <v>2624.5453222908786</v>
      </c>
      <c r="KI136" s="496">
        <f>DATI!CL133</f>
        <v>472.81445480226517</v>
      </c>
      <c r="KJ136" s="544">
        <f t="shared" si="1439"/>
        <v>59.330579174186134</v>
      </c>
      <c r="KK136" s="545">
        <f t="shared" si="2137"/>
        <v>6.3739907635554358E-2</v>
      </c>
      <c r="KL136" s="546">
        <f t="shared" si="1440"/>
        <v>34.776545188192927</v>
      </c>
      <c r="KM136" s="545">
        <f t="shared" si="2138"/>
        <v>3.9126854784435831E-2</v>
      </c>
      <c r="KN136" s="546">
        <f t="shared" si="1441"/>
        <v>18.192446136608854</v>
      </c>
      <c r="KO136" s="545">
        <f t="shared" si="2139"/>
        <v>0.19294202345333877</v>
      </c>
      <c r="KP136" s="546">
        <f t="shared" si="1442"/>
        <v>42.587848802879193</v>
      </c>
      <c r="KQ136" s="545">
        <f t="shared" si="2140"/>
        <v>0.19817466938863526</v>
      </c>
      <c r="KR136" s="546">
        <f t="shared" si="1443"/>
        <v>85.959926644781305</v>
      </c>
      <c r="KS136" s="545">
        <f t="shared" si="2141"/>
        <v>3.3339274304586039E-2</v>
      </c>
      <c r="KT136" s="546">
        <f t="shared" si="1444"/>
        <v>17.428677604466991</v>
      </c>
      <c r="KU136" s="545">
        <f t="shared" si="2142"/>
        <v>5.531118363162308E-2</v>
      </c>
      <c r="KV136" s="546">
        <f t="shared" si="1445"/>
        <v>5.7677959206932226</v>
      </c>
      <c r="KW136" s="545">
        <f t="shared" si="2143"/>
        <v>2.9914264987001966E-2</v>
      </c>
      <c r="KX136" s="546">
        <f t="shared" si="1446"/>
        <v>9.3529775188102682E-2</v>
      </c>
      <c r="KY136" s="545">
        <f t="shared" si="2144"/>
        <v>0.1760348667346818</v>
      </c>
      <c r="KZ136" s="546">
        <f t="shared" si="1447"/>
        <v>3.5867103463253458</v>
      </c>
      <c r="LA136" s="545">
        <f t="shared" si="2145"/>
        <v>8.5272712769856013E-2</v>
      </c>
      <c r="LB136" s="547" t="s">
        <v>177</v>
      </c>
      <c r="LC136" s="548" t="s">
        <v>177</v>
      </c>
      <c r="LD136" s="546">
        <f t="shared" si="1448"/>
        <v>0.33674788965414754</v>
      </c>
      <c r="LE136" s="545">
        <f t="shared" si="2146"/>
        <v>0.10912709489052161</v>
      </c>
      <c r="LF136" s="546">
        <f t="shared" si="1449"/>
        <v>0.13344129225776263</v>
      </c>
      <c r="LG136" s="545">
        <f t="shared" si="2147"/>
        <v>-2.9880963714420047E-2</v>
      </c>
      <c r="LH136" s="546">
        <f t="shared" si="1450"/>
        <v>8.7934875557077311E-2</v>
      </c>
      <c r="LI136" s="545">
        <f t="shared" si="2148"/>
        <v>1.5912070334234651E-2</v>
      </c>
      <c r="LJ136" s="546">
        <f t="shared" si="1451"/>
        <v>0.20554711741732204</v>
      </c>
      <c r="LK136" s="545">
        <f t="shared" si="2149"/>
        <v>0.16415761769143491</v>
      </c>
      <c r="LL136" s="546">
        <f t="shared" si="1452"/>
        <v>2.0746131044125211</v>
      </c>
      <c r="LM136" s="545">
        <f t="shared" si="2150"/>
        <v>0.12384071979723034</v>
      </c>
      <c r="LN136" s="546">
        <f t="shared" si="1453"/>
        <v>0.37374361782110116</v>
      </c>
      <c r="LO136" s="549">
        <f t="shared" si="2151"/>
        <v>3.803835974332493E-2</v>
      </c>
      <c r="LP136" s="550">
        <f t="shared" si="1778"/>
        <v>0.11358703766174694</v>
      </c>
      <c r="LQ136" s="551">
        <f t="shared" si="1779"/>
        <v>6.6578900847058864E-2</v>
      </c>
      <c r="LR136" s="551">
        <f t="shared" si="1780"/>
        <v>3.4829022289021648E-2</v>
      </c>
      <c r="LS136" s="551">
        <f t="shared" si="1781"/>
        <v>8.1533463068065193E-2</v>
      </c>
      <c r="LT136" s="551">
        <f t="shared" si="1782"/>
        <v>0.16456831470557973</v>
      </c>
      <c r="LU136" s="551">
        <f t="shared" si="1783"/>
        <v>3.3366804892313667E-2</v>
      </c>
      <c r="LV136" s="551">
        <f t="shared" si="1784"/>
        <v>1.1042313450971607E-2</v>
      </c>
      <c r="LW136" s="551">
        <f t="shared" si="1785"/>
        <v>1.7906061671159264E-4</v>
      </c>
      <c r="LX136" s="552">
        <f t="shared" si="1786"/>
        <v>6.8666749736886077E-3</v>
      </c>
      <c r="LY136" s="553" t="s">
        <v>177</v>
      </c>
      <c r="LZ136" s="552">
        <f t="shared" si="1787"/>
        <v>6.4469613742286806E-4</v>
      </c>
      <c r="MA136" s="552">
        <f t="shared" si="1788"/>
        <v>2.554703038514975E-4</v>
      </c>
      <c r="MB136" s="552">
        <f t="shared" si="1789"/>
        <v>1.6834930925515922E-4</v>
      </c>
      <c r="MC136" s="552">
        <f t="shared" si="1790"/>
        <v>3.9351525793806895E-4</v>
      </c>
      <c r="MD136" s="552">
        <f t="shared" si="1791"/>
        <v>3.9717993672811853E-3</v>
      </c>
      <c r="ME136" s="552">
        <f t="shared" si="1792"/>
        <v>7.1552361335709659E-4</v>
      </c>
      <c r="MF136" s="550">
        <f t="shared" si="1793"/>
        <v>0.2160171732469541</v>
      </c>
      <c r="MG136" s="551">
        <f t="shared" si="1794"/>
        <v>0.12661819741879252</v>
      </c>
      <c r="MH136" s="551">
        <f t="shared" si="1795"/>
        <v>6.6237020497307883E-2</v>
      </c>
      <c r="MI136" s="551">
        <f t="shared" si="1796"/>
        <v>0.15505843430345778</v>
      </c>
      <c r="MJ136" s="551">
        <f t="shared" si="1797"/>
        <v>0.31297217429490742</v>
      </c>
      <c r="MK136" s="551">
        <f t="shared" si="1798"/>
        <v>6.3456209630050345E-2</v>
      </c>
      <c r="ML136" s="551">
        <f t="shared" si="1799"/>
        <v>2.1000013618534749E-2</v>
      </c>
      <c r="MM136" s="551">
        <f t="shared" si="1800"/>
        <v>3.4053329550754705E-4</v>
      </c>
      <c r="MN136" s="552">
        <f t="shared" si="1801"/>
        <v>1.3058881963618266E-2</v>
      </c>
      <c r="MO136" s="553" t="s">
        <v>177</v>
      </c>
      <c r="MP136" s="552">
        <f t="shared" si="1802"/>
        <v>1.2260680450531607E-3</v>
      </c>
      <c r="MQ136" s="552">
        <f t="shared" si="1803"/>
        <v>4.8584745251373072E-4</v>
      </c>
      <c r="MR136" s="552">
        <f t="shared" si="1804"/>
        <v>3.2016278135250627E-4</v>
      </c>
      <c r="MS136" s="552">
        <f t="shared" si="1805"/>
        <v>7.4837811953921063E-4</v>
      </c>
      <c r="MT136" s="552">
        <f t="shared" si="1806"/>
        <v>7.5534752000409452E-3</v>
      </c>
      <c r="MU136" s="552">
        <f t="shared" si="1807"/>
        <v>1.3607660832667353E-3</v>
      </c>
      <c r="MV136" s="1070"/>
      <c r="MW136" s="485"/>
      <c r="MX136" s="543"/>
      <c r="MY136" s="1469"/>
      <c r="MZ136" s="502"/>
      <c r="NA136" s="1470"/>
      <c r="NB136" s="1071"/>
      <c r="NC136" s="534"/>
      <c r="ND136" s="508"/>
      <c r="NE136" s="557"/>
    </row>
    <row r="137" spans="1:369" ht="8.25" customHeight="1" outlineLevel="1" x14ac:dyDescent="0.2">
      <c r="A137" s="558" t="s">
        <v>180</v>
      </c>
      <c r="B137" s="559">
        <f>DATI!D134</f>
        <v>154</v>
      </c>
      <c r="C137" s="1516">
        <f>DATI!F134/DATI!E134</f>
        <v>1</v>
      </c>
      <c r="D137" s="560">
        <f>DATI!G134</f>
        <v>599905</v>
      </c>
      <c r="E137" s="561">
        <f t="shared" si="2111"/>
        <v>5.9974816585462901E-2</v>
      </c>
      <c r="F137" s="1035">
        <f t="shared" si="1863"/>
        <v>1.8286267764399391E-3</v>
      </c>
      <c r="G137" s="563"/>
      <c r="H137" s="564"/>
      <c r="I137" s="565"/>
      <c r="J137" s="566"/>
      <c r="K137" s="566"/>
      <c r="L137" s="566"/>
      <c r="M137" s="564"/>
      <c r="N137" s="564"/>
      <c r="O137" s="564"/>
      <c r="P137" s="564"/>
      <c r="Q137" s="564"/>
      <c r="R137" s="564"/>
      <c r="S137" s="564"/>
      <c r="T137" s="564"/>
      <c r="U137" s="564"/>
      <c r="V137" s="564"/>
      <c r="W137" s="569"/>
      <c r="X137" s="1100"/>
      <c r="Y137" s="564"/>
      <c r="Z137" s="564"/>
      <c r="AA137" s="564"/>
      <c r="AB137" s="564"/>
      <c r="AC137" s="564"/>
      <c r="AD137" s="565"/>
      <c r="AE137" s="566"/>
      <c r="AF137" s="566"/>
      <c r="AG137" s="569"/>
      <c r="AH137" s="572"/>
      <c r="AI137" s="564"/>
      <c r="AJ137" s="565"/>
      <c r="AK137" s="566"/>
      <c r="AL137" s="566"/>
      <c r="AM137" s="566"/>
      <c r="AN137" s="576"/>
      <c r="AO137" s="577"/>
      <c r="AP137" s="577"/>
      <c r="AQ137" s="577"/>
      <c r="AR137" s="577"/>
      <c r="AS137" s="577"/>
      <c r="AT137" s="577"/>
      <c r="AU137" s="1072"/>
      <c r="AV137" s="1072"/>
      <c r="AW137" s="577"/>
      <c r="AX137" s="1072"/>
      <c r="AY137" s="1072"/>
      <c r="AZ137" s="1072"/>
      <c r="BA137" s="1072"/>
      <c r="BB137" s="576"/>
      <c r="BC137" s="577"/>
      <c r="BD137" s="574"/>
      <c r="BE137" s="577"/>
      <c r="BF137" s="577"/>
      <c r="BG137" s="577"/>
      <c r="BH137" s="577"/>
      <c r="BI137" s="577"/>
      <c r="BJ137" s="577"/>
      <c r="BK137" s="577"/>
      <c r="BL137" s="577"/>
      <c r="BM137" s="577"/>
      <c r="BN137" s="577"/>
      <c r="BO137" s="577"/>
      <c r="BP137" s="577"/>
      <c r="BQ137" s="577"/>
      <c r="BR137" s="577"/>
      <c r="BS137" s="577"/>
      <c r="BT137" s="1073"/>
      <c r="BU137" s="1074"/>
      <c r="BV137" s="578"/>
      <c r="BW137" s="576"/>
      <c r="BX137" s="577"/>
      <c r="BY137" s="577"/>
      <c r="BZ137" s="577"/>
      <c r="CA137" s="577"/>
      <c r="CB137" s="1073"/>
      <c r="CC137" s="1074"/>
      <c r="CD137" s="578"/>
      <c r="CE137" s="579"/>
      <c r="CF137" s="580"/>
      <c r="CG137" s="580"/>
      <c r="CH137" s="580"/>
      <c r="CI137" s="580"/>
      <c r="CJ137" s="580"/>
      <c r="CK137" s="580"/>
      <c r="CL137" s="580"/>
      <c r="CM137" s="580"/>
      <c r="CN137" s="580"/>
      <c r="CO137" s="580"/>
      <c r="CP137" s="580"/>
      <c r="CQ137" s="580"/>
      <c r="CR137" s="580"/>
      <c r="CS137" s="580"/>
      <c r="CT137" s="580"/>
      <c r="CU137" s="580"/>
      <c r="CV137" s="580"/>
      <c r="CW137" s="1075"/>
      <c r="CX137" s="1076"/>
      <c r="CY137" s="581"/>
      <c r="CZ137" s="563">
        <f>DATI!AA134</f>
        <v>273639.23640999995</v>
      </c>
      <c r="DA137" s="564">
        <f t="shared" si="2112"/>
        <v>749.69653810958891</v>
      </c>
      <c r="DB137" s="565">
        <f t="shared" si="1425"/>
        <v>456.13761580583588</v>
      </c>
      <c r="DC137" s="566">
        <f t="shared" si="2113"/>
        <v>1.2496920980981805</v>
      </c>
      <c r="DD137" s="582">
        <f t="shared" si="2165"/>
        <v>1.272032089245387E-2</v>
      </c>
      <c r="DE137" s="583">
        <f t="shared" si="2114"/>
        <v>1.0871813626508142E-2</v>
      </c>
      <c r="DF137" s="564">
        <f t="shared" si="2166"/>
        <v>3437.0584099999396</v>
      </c>
      <c r="DG137" s="584">
        <f t="shared" si="2167"/>
        <v>4.9057091910498798</v>
      </c>
      <c r="DH137" s="585">
        <f t="shared" si="2152"/>
        <v>5.886519442344245E-2</v>
      </c>
      <c r="DI137" s="586">
        <f>DATI!AB134+DATI!AG134</f>
        <v>148986.65704733937</v>
      </c>
      <c r="DJ137" s="564">
        <f t="shared" si="2153"/>
        <v>408.18262204750511</v>
      </c>
      <c r="DK137" s="587">
        <f t="shared" si="1426"/>
        <v>248.35041722829345</v>
      </c>
      <c r="DL137" s="588">
        <f t="shared" si="1427"/>
        <v>0.68041210199532454</v>
      </c>
      <c r="DM137" s="589">
        <f t="shared" si="2168"/>
        <v>0.54446379474655904</v>
      </c>
      <c r="DN137" s="590">
        <f t="shared" si="2169"/>
        <v>5.3421281814482018E-2</v>
      </c>
      <c r="DO137" s="590">
        <f t="shared" si="2170"/>
        <v>2.7000000000000024E-2</v>
      </c>
      <c r="DP137" s="590">
        <f t="shared" si="2171"/>
        <v>6.6821138554102377E-2</v>
      </c>
      <c r="DQ137" s="590">
        <f t="shared" si="2172"/>
        <v>6.4873881660566401E-2</v>
      </c>
      <c r="DR137" s="591">
        <f t="shared" si="2173"/>
        <v>9331.890504874842</v>
      </c>
      <c r="DS137" s="591">
        <f t="shared" si="2174"/>
        <v>15.129919002705151</v>
      </c>
      <c r="DT137" s="592">
        <f t="shared" si="2154"/>
        <v>5.6252769778376961E-2</v>
      </c>
      <c r="DU137" s="593" t="str">
        <f>DATI!AI134</f>
        <v>13/18</v>
      </c>
      <c r="DV137" s="592">
        <f>DATI!AJ134/DATI!AK134</f>
        <v>0.96052954899022902</v>
      </c>
      <c r="DW137" s="594">
        <f>DATI!AB134</f>
        <v>145254.41241000002</v>
      </c>
      <c r="DX137" s="564">
        <f t="shared" si="2115"/>
        <v>397.95729427397265</v>
      </c>
      <c r="DY137" s="595">
        <f t="shared" si="2013"/>
        <v>242.12902444553725</v>
      </c>
      <c r="DZ137" s="566">
        <f t="shared" si="2014"/>
        <v>0.66336719026174584</v>
      </c>
      <c r="EA137" s="589">
        <f t="shared" si="2175"/>
        <v>0.53082450570926898</v>
      </c>
      <c r="EB137" s="585">
        <f t="shared" si="2176"/>
        <v>5.3950499461781168E-2</v>
      </c>
      <c r="EC137" s="596">
        <f t="shared" si="2177"/>
        <v>124652.57936266059</v>
      </c>
      <c r="ED137" s="597">
        <f t="shared" si="2116"/>
        <v>341.51391606208381</v>
      </c>
      <c r="EE137" s="598">
        <f t="shared" si="1430"/>
        <v>207.78719857754243</v>
      </c>
      <c r="EF137" s="599">
        <f t="shared" si="1431"/>
        <v>0.56927999610285596</v>
      </c>
      <c r="EG137" s="600">
        <f t="shared" si="2117"/>
        <v>-4.5154722173808677E-2</v>
      </c>
      <c r="EH137" s="600">
        <f t="shared" si="2118"/>
        <v>-4.6897590760034281E-2</v>
      </c>
      <c r="EI137" s="582">
        <f t="shared" si="2119"/>
        <v>0.45553620525344096</v>
      </c>
      <c r="EJ137" s="601">
        <f t="shared" si="2120"/>
        <v>-5894.8320948749024</v>
      </c>
      <c r="EK137" s="601">
        <f t="shared" si="2121"/>
        <v>-10.2242098116553</v>
      </c>
      <c r="EL137" s="563">
        <f>DATI!AD134</f>
        <v>103067.274</v>
      </c>
      <c r="EM137" s="564">
        <f t="shared" si="2122"/>
        <v>282.37609315068494</v>
      </c>
      <c r="EN137" s="595">
        <f t="shared" si="1432"/>
        <v>171.80599261549744</v>
      </c>
      <c r="EO137" s="566">
        <f t="shared" si="2123"/>
        <v>0.47070134963149984</v>
      </c>
      <c r="EP137" s="582">
        <f t="shared" si="2178"/>
        <v>-5.2690679168159248E-2</v>
      </c>
      <c r="EQ137" s="583">
        <f t="shared" si="2179"/>
        <v>-5.4419792454947984E-2</v>
      </c>
      <c r="ER137" s="582">
        <f t="shared" si="2155"/>
        <v>6.1789986909114365E-2</v>
      </c>
      <c r="ES137" s="564">
        <f t="shared" si="2180"/>
        <v>-5732.7469999999885</v>
      </c>
      <c r="ET137" s="582">
        <f t="shared" si="2124"/>
        <v>0.37665385765648002</v>
      </c>
      <c r="EU137" s="584">
        <f t="shared" si="2181"/>
        <v>-9.8877349441625597</v>
      </c>
      <c r="EV137" s="563">
        <f>DATI!AE134</f>
        <v>19517.891</v>
      </c>
      <c r="EW137" s="564">
        <f t="shared" si="2125"/>
        <v>53.473673972602739</v>
      </c>
      <c r="EX137" s="595">
        <f t="shared" si="1433"/>
        <v>32.53496970353639</v>
      </c>
      <c r="EY137" s="566">
        <f t="shared" si="2015"/>
        <v>8.9136903297359973E-2</v>
      </c>
      <c r="EZ137" s="582">
        <f t="shared" si="2182"/>
        <v>3.1293033528570914E-2</v>
      </c>
      <c r="FA137" s="583">
        <f t="shared" si="2183"/>
        <v>2.9410625694474161E-2</v>
      </c>
      <c r="FB137" s="564">
        <f t="shared" si="2184"/>
        <v>592.24099999999817</v>
      </c>
      <c r="FC137" s="584">
        <f t="shared" si="2185"/>
        <v>0.92953559254959828</v>
      </c>
      <c r="FD137" s="564">
        <f>DATI!AG134</f>
        <v>3732.2446373393373</v>
      </c>
      <c r="FE137" s="582">
        <f t="shared" si="2126"/>
        <v>1.3639289037290067E-2</v>
      </c>
      <c r="FF137" s="564">
        <f t="shared" si="2186"/>
        <v>15785.646362660662</v>
      </c>
      <c r="FG137" s="582">
        <f t="shared" si="2156"/>
        <v>2.6313576920780228E-2</v>
      </c>
      <c r="FH137" s="563">
        <f>DATI!AF134</f>
        <v>5799.5</v>
      </c>
      <c r="FI137" s="564">
        <f t="shared" si="2157"/>
        <v>15.889041095890411</v>
      </c>
      <c r="FJ137" s="590">
        <f t="shared" si="2127"/>
        <v>2.1193963541509361E-2</v>
      </c>
      <c r="FK137" s="590">
        <f t="shared" si="2158"/>
        <v>-9.2208426253028664E-2</v>
      </c>
      <c r="FL137" s="602">
        <f>DATI!AL134</f>
        <v>2261.3557077480109</v>
      </c>
      <c r="FM137" s="603" t="str">
        <f>DATI!AM134</f>
        <v>10/11</v>
      </c>
      <c r="FN137" s="604">
        <f>DATI!AN134/DATI!AO134</f>
        <v>0.93810845762565742</v>
      </c>
      <c r="FO137" s="567">
        <f t="shared" si="2159"/>
        <v>0.38992252914010017</v>
      </c>
      <c r="FP137" s="605">
        <f t="shared" si="2128"/>
        <v>8.2640038666084038E-3</v>
      </c>
      <c r="FQ137" s="567">
        <f t="shared" si="2160"/>
        <v>4.484508927552102E-2</v>
      </c>
      <c r="FR137" s="607"/>
      <c r="FS137" s="1113"/>
      <c r="FT137" s="1113"/>
      <c r="FU137" s="576">
        <f>DATI!AS134/1000</f>
        <v>126.50017</v>
      </c>
      <c r="FV137" s="577">
        <f>DATI!AT134/1000</f>
        <v>669.03599999999994</v>
      </c>
      <c r="FW137" s="574">
        <f>DATI!AU134/1000</f>
        <v>106.443</v>
      </c>
      <c r="FX137" s="577">
        <f>DATI!AV134/1000</f>
        <v>26419.934000000001</v>
      </c>
      <c r="FY137" s="577">
        <f>DATI!AW134/1000</f>
        <v>51.169079999999994</v>
      </c>
      <c r="FZ137" s="577">
        <f>DATI!AX134/1000</f>
        <v>13147.491</v>
      </c>
      <c r="GA137" s="577">
        <f>DATI!AY134/1000</f>
        <v>3384.2330000000002</v>
      </c>
      <c r="GB137" s="577">
        <f>DATI!AZ134/1000</f>
        <v>5782.13</v>
      </c>
      <c r="GC137" s="577">
        <f>DATI!BA134/1000</f>
        <v>221.36237999999997</v>
      </c>
      <c r="GD137" s="577">
        <f>DATI!BB134/1000</f>
        <v>78.760999999999996</v>
      </c>
      <c r="GE137" s="577">
        <f>DATI!BC134/1000</f>
        <v>75.471029999999999</v>
      </c>
      <c r="GF137" s="577">
        <f>DATI!BD134/1000</f>
        <v>9405.43</v>
      </c>
      <c r="GG137" s="577">
        <f>DATI!BE134/1000</f>
        <v>147.994</v>
      </c>
      <c r="GH137" s="577">
        <f>DATI!BF134/1000</f>
        <v>2670.6439999999998</v>
      </c>
      <c r="GI137" s="574">
        <f>DATI!BG134/1000</f>
        <v>0.23699999999999999</v>
      </c>
      <c r="GJ137" s="577">
        <f>DATI!BH134/1000</f>
        <v>1284.143</v>
      </c>
      <c r="GK137" s="577">
        <f>DATI!BI134/1000</f>
        <v>29.164730000000002</v>
      </c>
      <c r="GL137" s="577">
        <f>DATI!BJ134/1000</f>
        <v>24810.102999999999</v>
      </c>
      <c r="GM137" s="577">
        <f>DATI!BK134/1000</f>
        <v>30944.042000000001</v>
      </c>
      <c r="GN137" s="1073">
        <f>DATI!BL134/1000</f>
        <v>318.86302000000001</v>
      </c>
      <c r="GO137" s="1074"/>
      <c r="GP137" s="578">
        <f>DATI!BN134/1000</f>
        <v>25581.260999999999</v>
      </c>
      <c r="GQ137" s="576"/>
      <c r="GR137" s="577"/>
      <c r="GS137" s="577"/>
      <c r="GT137" s="577"/>
      <c r="GU137" s="577"/>
      <c r="GV137" s="1073"/>
      <c r="GW137" s="1074"/>
      <c r="GX137" s="578"/>
      <c r="GY137" s="579">
        <f t="shared" si="1913"/>
        <v>0.21086700394229085</v>
      </c>
      <c r="GZ137" s="580">
        <f t="shared" si="1914"/>
        <v>1.115236579125028</v>
      </c>
      <c r="HA137" s="580">
        <f t="shared" si="1915"/>
        <v>0.17743309357314907</v>
      </c>
      <c r="HB137" s="580">
        <f t="shared" si="1916"/>
        <v>44.040196364424368</v>
      </c>
      <c r="HC137" s="580">
        <f t="shared" si="1917"/>
        <v>8.5295305089972573E-2</v>
      </c>
      <c r="HD137" s="580">
        <f t="shared" si="1918"/>
        <v>21.915955026212483</v>
      </c>
      <c r="HE137" s="580">
        <f t="shared" si="1919"/>
        <v>5.6412815362432385</v>
      </c>
      <c r="HF137" s="580">
        <f t="shared" si="1920"/>
        <v>9.6384094148240145</v>
      </c>
      <c r="HG137" s="580">
        <f t="shared" si="1921"/>
        <v>0.36899572432301775</v>
      </c>
      <c r="HH137" s="580">
        <f t="shared" si="1922"/>
        <v>0.13128912077745644</v>
      </c>
      <c r="HI137" s="580">
        <f t="shared" si="1923"/>
        <v>0.12580496912011069</v>
      </c>
      <c r="HJ137" s="580">
        <f t="shared" si="1924"/>
        <v>15.678199048182629</v>
      </c>
      <c r="HK137" s="580">
        <f t="shared" si="1925"/>
        <v>0.2466957268234137</v>
      </c>
      <c r="HL137" s="580">
        <f t="shared" si="1926"/>
        <v>4.4517781982147175</v>
      </c>
      <c r="HM137" s="580">
        <f t="shared" si="1927"/>
        <v>3.9506255157066534E-4</v>
      </c>
      <c r="HN137" s="580">
        <f t="shared" si="1928"/>
        <v>2.1405772580658606</v>
      </c>
      <c r="HO137" s="580">
        <f t="shared" si="1929"/>
        <v>4.8615580800293386E-2</v>
      </c>
      <c r="HP137" s="580">
        <f t="shared" si="1930"/>
        <v>41.356719813970543</v>
      </c>
      <c r="HQ137" s="580">
        <f t="shared" si="1931"/>
        <v>51.58157041531576</v>
      </c>
      <c r="HR137" s="1075">
        <f t="shared" si="1932"/>
        <v>0.53152252439969661</v>
      </c>
      <c r="HS137" s="1076"/>
      <c r="HT137" s="581">
        <f t="shared" si="1933"/>
        <v>42.642186679557597</v>
      </c>
      <c r="HU137" s="607">
        <f t="shared" si="1972"/>
        <v>124614.80725464197</v>
      </c>
      <c r="HV137" s="608"/>
      <c r="HW137" s="609">
        <f t="shared" si="2187"/>
        <v>22916.19603000001</v>
      </c>
      <c r="HX137" s="610">
        <f>DATI!CQ134</f>
        <v>22916.19603000001</v>
      </c>
      <c r="HY137" s="610">
        <f>DATI!CT134</f>
        <v>0</v>
      </c>
      <c r="HZ137" s="611">
        <f t="shared" si="2131"/>
        <v>-0.17816013195516761</v>
      </c>
      <c r="IA137" s="611">
        <f t="shared" si="2098"/>
        <v>8.3746016582447069E-2</v>
      </c>
      <c r="IB137" s="582">
        <f t="shared" si="2099"/>
        <v>0.18389625225814701</v>
      </c>
      <c r="IC137" s="610">
        <f>DATI!CV134</f>
        <v>2553.0911861658096</v>
      </c>
      <c r="ID137" s="612">
        <f t="shared" si="2161"/>
        <v>25469.28721616582</v>
      </c>
      <c r="IE137" s="613">
        <f t="shared" si="2100"/>
        <v>9.3076152200646411E-2</v>
      </c>
      <c r="IF137" s="613">
        <f t="shared" si="2101"/>
        <v>0.20438411595919773</v>
      </c>
      <c r="IG137" s="609"/>
      <c r="IH137" s="590"/>
      <c r="II137" s="610"/>
      <c r="IJ137" s="610"/>
      <c r="IK137" s="615">
        <f>DATI!CS134</f>
        <v>19884.535224641979</v>
      </c>
      <c r="IL137" s="594">
        <f t="shared" si="2162"/>
        <v>19884.535224641979</v>
      </c>
      <c r="IM137" s="594">
        <f t="shared" si="2163"/>
        <v>16892.56143242371</v>
      </c>
      <c r="IN137" s="582">
        <f t="shared" si="1743"/>
        <v>7.2666973806521387E-2</v>
      </c>
      <c r="IO137" s="582">
        <f t="shared" si="1744"/>
        <v>0.15956799727667412</v>
      </c>
      <c r="IP137" s="610"/>
      <c r="IQ137" s="590"/>
      <c r="IR137" s="610"/>
      <c r="IS137" s="594">
        <f t="shared" si="2188"/>
        <v>81814.075999999986</v>
      </c>
      <c r="IT137" s="615">
        <f>DATI!CR134</f>
        <v>81814.075999999986</v>
      </c>
      <c r="IU137" s="617">
        <f>DATI!CU134</f>
        <v>0</v>
      </c>
      <c r="IV137" s="582">
        <f t="shared" si="2132"/>
        <v>-7.1161144786070885E-2</v>
      </c>
      <c r="IW137" s="590">
        <f t="shared" si="2102"/>
        <v>0.29898517870959146</v>
      </c>
      <c r="IX137" s="582">
        <f t="shared" si="2103"/>
        <v>0.65653575046517887</v>
      </c>
      <c r="IY137" s="615">
        <f>DATI!CW134</f>
        <v>438.88260605245836</v>
      </c>
      <c r="IZ137" s="618">
        <f t="shared" si="2164"/>
        <v>82252.958606052445</v>
      </c>
      <c r="JA137" s="619">
        <f t="shared" si="2104"/>
        <v>0.30058905179376744</v>
      </c>
      <c r="JB137" s="619">
        <f t="shared" si="2105"/>
        <v>0.66005766423868117</v>
      </c>
      <c r="JC137" s="620"/>
      <c r="JD137" s="590"/>
      <c r="JE137" s="610"/>
      <c r="JF137" s="610"/>
      <c r="JG137" s="586">
        <f t="shared" si="2106"/>
        <v>145181.91107329004</v>
      </c>
      <c r="JH137" s="566">
        <f t="shared" si="1438"/>
        <v>242.00816974902702</v>
      </c>
      <c r="JI137" s="589">
        <f t="shared" si="1754"/>
        <v>0.53055955343977301</v>
      </c>
      <c r="JJ137" s="603" t="str">
        <f>DATI!CN134</f>
        <v>5/11</v>
      </c>
      <c r="JK137" s="604">
        <f>DATI!CO134/DATI!CP134</f>
        <v>0.24266662977138181</v>
      </c>
      <c r="JL137" s="621">
        <f t="shared" si="1833"/>
        <v>8.2995192110509403E-2</v>
      </c>
      <c r="JM137" s="622">
        <f t="shared" si="2133"/>
        <v>6.9392180415740343E-2</v>
      </c>
      <c r="JN137" s="623">
        <f t="shared" si="2107"/>
        <v>226995.98707329005</v>
      </c>
      <c r="JO137" s="594">
        <f t="shared" si="2108"/>
        <v>227434.86967934249</v>
      </c>
      <c r="JP137" s="589">
        <f t="shared" si="2109"/>
        <v>0.82954473214936453</v>
      </c>
      <c r="JQ137" s="590">
        <f t="shared" si="2134"/>
        <v>7.4269560268994672E-3</v>
      </c>
      <c r="JR137" s="624">
        <f t="shared" si="2110"/>
        <v>0.83114860523354039</v>
      </c>
      <c r="JS137" s="585">
        <f t="shared" si="2135"/>
        <v>6.6221249149107653E-3</v>
      </c>
      <c r="JT137" s="576">
        <f>DATI!BW134</f>
        <v>27677.711202203034</v>
      </c>
      <c r="JU137" s="577">
        <f>DATI!BX134</f>
        <v>25149.489415749729</v>
      </c>
      <c r="JV137" s="577">
        <f>DATI!BY134</f>
        <v>9506.5595741980524</v>
      </c>
      <c r="JW137" s="577">
        <f>DATI!BZ134</f>
        <v>24810.102999999999</v>
      </c>
      <c r="JX137" s="577">
        <f>DATI!CA134</f>
        <v>30944.042000000001</v>
      </c>
      <c r="JY137" s="577">
        <f>DATI!CB134</f>
        <v>12490.116293269693</v>
      </c>
      <c r="JZ137" s="577">
        <f>DATI!CC134</f>
        <v>3513.5923555298746</v>
      </c>
      <c r="KA137" s="577">
        <f>DATI!CD134</f>
        <v>52.348804864077827</v>
      </c>
      <c r="KB137" s="577">
        <f>DATI!CE134</f>
        <v>2403.5795363268853</v>
      </c>
      <c r="KC137" s="577">
        <f>DATI!CF134</f>
        <v>0</v>
      </c>
      <c r="KD137" s="577">
        <f>DATI!CG134</f>
        <v>445.71613000000002</v>
      </c>
      <c r="KE137" s="577">
        <f>DATI!CH134</f>
        <v>123.97016901279925</v>
      </c>
      <c r="KF137" s="577">
        <f>DATI!CI134</f>
        <v>77.185781502246854</v>
      </c>
      <c r="KG137" s="577">
        <f>DATI!CJ134</f>
        <v>216.93513662215233</v>
      </c>
      <c r="KH137" s="577">
        <f>DATI!CK134</f>
        <v>1286.9554213390761</v>
      </c>
      <c r="KI137" s="577">
        <f>DATI!CL134</f>
        <v>935.72203758505339</v>
      </c>
      <c r="KJ137" s="625">
        <f t="shared" si="1439"/>
        <v>46.136823667419065</v>
      </c>
      <c r="KK137" s="626">
        <f t="shared" si="2137"/>
        <v>0.14575385153099471</v>
      </c>
      <c r="KL137" s="627">
        <f t="shared" si="1440"/>
        <v>41.922453414706879</v>
      </c>
      <c r="KM137" s="626">
        <f t="shared" si="2138"/>
        <v>-7.7426301903159318E-3</v>
      </c>
      <c r="KN137" s="627">
        <f t="shared" si="1441"/>
        <v>15.846775029709791</v>
      </c>
      <c r="KO137" s="626">
        <f t="shared" si="2139"/>
        <v>-8.1001165652406268E-2</v>
      </c>
      <c r="KP137" s="627">
        <f t="shared" si="1442"/>
        <v>41.356719813970543</v>
      </c>
      <c r="KQ137" s="626">
        <f t="shared" si="2140"/>
        <v>0.2758758253675917</v>
      </c>
      <c r="KR137" s="627">
        <f t="shared" si="1443"/>
        <v>51.58157041531576</v>
      </c>
      <c r="KS137" s="626">
        <f t="shared" si="2141"/>
        <v>6.1991186200162904E-2</v>
      </c>
      <c r="KT137" s="627">
        <f t="shared" si="1444"/>
        <v>20.820157013643318</v>
      </c>
      <c r="KU137" s="626">
        <f t="shared" si="2142"/>
        <v>5.5618120239122139E-2</v>
      </c>
      <c r="KV137" s="627">
        <f t="shared" si="1445"/>
        <v>5.8569146040287619</v>
      </c>
      <c r="KW137" s="626">
        <f t="shared" si="2143"/>
        <v>-2.9407379425974593E-2</v>
      </c>
      <c r="KX137" s="627">
        <f t="shared" si="1446"/>
        <v>8.7261824562352083E-2</v>
      </c>
      <c r="KY137" s="626">
        <f t="shared" si="2144"/>
        <v>6.8494923183261378E-2</v>
      </c>
      <c r="KZ137" s="627">
        <f t="shared" si="1447"/>
        <v>4.0066002722545822</v>
      </c>
      <c r="LA137" s="626">
        <f t="shared" si="2145"/>
        <v>6.3183662275950306E-2</v>
      </c>
      <c r="LB137" s="628" t="s">
        <v>177</v>
      </c>
      <c r="LC137" s="629" t="s">
        <v>177</v>
      </c>
      <c r="LD137" s="627">
        <f t="shared" si="1448"/>
        <v>0.74297785482701428</v>
      </c>
      <c r="LE137" s="626">
        <f t="shared" si="2146"/>
        <v>0.15996581718315422</v>
      </c>
      <c r="LF137" s="627">
        <f t="shared" si="1449"/>
        <v>0.20664966788541395</v>
      </c>
      <c r="LG137" s="626">
        <f t="shared" si="2147"/>
        <v>-3.3086219230544583E-2</v>
      </c>
      <c r="LH137" s="627">
        <f t="shared" si="1450"/>
        <v>0.12866334086604855</v>
      </c>
      <c r="LI137" s="626">
        <f t="shared" si="2148"/>
        <v>5.2481872267275555E-2</v>
      </c>
      <c r="LJ137" s="627">
        <f t="shared" si="1451"/>
        <v>0.36161581687459232</v>
      </c>
      <c r="LK137" s="626">
        <f t="shared" si="2149"/>
        <v>9.0807496306679655E-2</v>
      </c>
      <c r="LL137" s="627">
        <f t="shared" si="1452"/>
        <v>2.145265369248591</v>
      </c>
      <c r="LM137" s="626">
        <f t="shared" si="2150"/>
        <v>0.26316152683113098</v>
      </c>
      <c r="LN137" s="627">
        <f t="shared" si="1453"/>
        <v>1.55978369506014</v>
      </c>
      <c r="LO137" s="630">
        <f t="shared" si="2151"/>
        <v>-1.3027944725531098E-2</v>
      </c>
      <c r="LP137" s="631">
        <f t="shared" si="1778"/>
        <v>0.10114671991239181</v>
      </c>
      <c r="LQ137" s="632">
        <f t="shared" si="1779"/>
        <v>9.1907468189494843E-2</v>
      </c>
      <c r="LR137" s="632">
        <f t="shared" si="1780"/>
        <v>3.4741215108326631E-2</v>
      </c>
      <c r="LS137" s="632">
        <f t="shared" si="1781"/>
        <v>9.0667198628001031E-2</v>
      </c>
      <c r="LT137" s="632">
        <f t="shared" si="1782"/>
        <v>0.11308335166392525</v>
      </c>
      <c r="LU137" s="632">
        <f t="shared" si="1783"/>
        <v>4.564446406565565E-2</v>
      </c>
      <c r="LV137" s="632">
        <f t="shared" si="1784"/>
        <v>1.2840235931170991E-2</v>
      </c>
      <c r="LW137" s="632">
        <f t="shared" si="1785"/>
        <v>1.9130591632569245E-4</v>
      </c>
      <c r="LX137" s="633">
        <f t="shared" si="1786"/>
        <v>8.783753265286659E-3</v>
      </c>
      <c r="LY137" s="634" t="s">
        <v>177</v>
      </c>
      <c r="LZ137" s="633">
        <f t="shared" si="1787"/>
        <v>1.6288458331033102E-3</v>
      </c>
      <c r="MA137" s="633">
        <f t="shared" si="1788"/>
        <v>4.5304237301353924E-4</v>
      </c>
      <c r="MB137" s="633">
        <f t="shared" si="1789"/>
        <v>2.8207132323157644E-4</v>
      </c>
      <c r="MC137" s="633">
        <f t="shared" si="1790"/>
        <v>7.927778905840588E-4</v>
      </c>
      <c r="MD137" s="633">
        <f t="shared" si="1791"/>
        <v>4.7031099714472278E-3</v>
      </c>
      <c r="ME137" s="633">
        <f t="shared" si="1792"/>
        <v>3.4195462970194801E-3</v>
      </c>
      <c r="MF137" s="631">
        <f t="shared" si="1793"/>
        <v>0.19054644015962138</v>
      </c>
      <c r="MG137" s="632">
        <f t="shared" si="1794"/>
        <v>0.17314096693160638</v>
      </c>
      <c r="MH137" s="632">
        <f t="shared" si="1795"/>
        <v>6.5447647451593524E-2</v>
      </c>
      <c r="MI137" s="632">
        <f t="shared" si="1796"/>
        <v>0.17080447050358899</v>
      </c>
      <c r="MJ137" s="632">
        <f t="shared" si="1797"/>
        <v>0.21303340453890174</v>
      </c>
      <c r="MK137" s="632">
        <f t="shared" si="1798"/>
        <v>8.5987861477244965E-2</v>
      </c>
      <c r="ML137" s="632">
        <f t="shared" si="1799"/>
        <v>2.4189229760623657E-2</v>
      </c>
      <c r="MM137" s="632">
        <f t="shared" si="1800"/>
        <v>3.6039390470505174E-4</v>
      </c>
      <c r="MN137" s="633">
        <f t="shared" si="1801"/>
        <v>1.6547377091323465E-2</v>
      </c>
      <c r="MO137" s="634" t="s">
        <v>177</v>
      </c>
      <c r="MP137" s="633">
        <f t="shared" si="1802"/>
        <v>3.0685204160401445E-3</v>
      </c>
      <c r="MQ137" s="633">
        <f t="shared" si="1803"/>
        <v>8.5346921278285756E-4</v>
      </c>
      <c r="MR137" s="633">
        <f t="shared" si="1804"/>
        <v>5.3138338603015832E-4</v>
      </c>
      <c r="MS137" s="633">
        <f t="shared" si="1805"/>
        <v>1.4934839707989309E-3</v>
      </c>
      <c r="MT137" s="633">
        <f t="shared" si="1806"/>
        <v>8.8600091383556189E-3</v>
      </c>
      <c r="MU137" s="633">
        <f t="shared" si="1807"/>
        <v>6.4419525855355956E-3</v>
      </c>
      <c r="MV137" s="1077"/>
      <c r="MW137" s="566"/>
      <c r="MX137" s="624"/>
      <c r="MY137" s="1471"/>
      <c r="MZ137" s="583"/>
      <c r="NA137" s="1472"/>
      <c r="NB137" s="1078"/>
      <c r="NC137" s="615"/>
      <c r="ND137" s="589"/>
      <c r="NE137" s="638"/>
    </row>
    <row r="138" spans="1:369" ht="8.25" customHeight="1" outlineLevel="1" x14ac:dyDescent="0.2">
      <c r="A138" s="477" t="s">
        <v>181</v>
      </c>
      <c r="B138" s="478">
        <f>DATI!D135</f>
        <v>115</v>
      </c>
      <c r="C138" s="1515">
        <f>DATI!F135/DATI!E135</f>
        <v>1</v>
      </c>
      <c r="D138" s="479">
        <f>DATI!G135</f>
        <v>361610</v>
      </c>
      <c r="E138" s="480">
        <f t="shared" si="2111"/>
        <v>3.615154637062408E-2</v>
      </c>
      <c r="F138" s="1039">
        <f t="shared" si="1863"/>
        <v>-1.4662797087322342E-3</v>
      </c>
      <c r="G138" s="482"/>
      <c r="H138" s="483"/>
      <c r="I138" s="484"/>
      <c r="J138" s="485"/>
      <c r="K138" s="485"/>
      <c r="L138" s="485"/>
      <c r="M138" s="483"/>
      <c r="N138" s="483"/>
      <c r="O138" s="483"/>
      <c r="P138" s="483"/>
      <c r="Q138" s="483"/>
      <c r="R138" s="483"/>
      <c r="S138" s="483"/>
      <c r="T138" s="483"/>
      <c r="U138" s="483"/>
      <c r="V138" s="483"/>
      <c r="W138" s="488"/>
      <c r="X138" s="1111"/>
      <c r="Y138" s="483"/>
      <c r="Z138" s="483"/>
      <c r="AA138" s="483"/>
      <c r="AB138" s="483"/>
      <c r="AC138" s="483"/>
      <c r="AD138" s="484"/>
      <c r="AE138" s="485"/>
      <c r="AF138" s="485"/>
      <c r="AG138" s="488"/>
      <c r="AH138" s="491"/>
      <c r="AI138" s="483"/>
      <c r="AJ138" s="484"/>
      <c r="AK138" s="485"/>
      <c r="AL138" s="485"/>
      <c r="AM138" s="485"/>
      <c r="AN138" s="495"/>
      <c r="AO138" s="496"/>
      <c r="AP138" s="496"/>
      <c r="AQ138" s="496"/>
      <c r="AR138" s="496"/>
      <c r="AS138" s="496"/>
      <c r="AT138" s="496"/>
      <c r="AU138" s="1065"/>
      <c r="AV138" s="1065"/>
      <c r="AW138" s="496"/>
      <c r="AX138" s="1065"/>
      <c r="AY138" s="1065"/>
      <c r="AZ138" s="1065"/>
      <c r="BA138" s="1065"/>
      <c r="BB138" s="495"/>
      <c r="BC138" s="496"/>
      <c r="BD138" s="493"/>
      <c r="BE138" s="496"/>
      <c r="BF138" s="496"/>
      <c r="BG138" s="496"/>
      <c r="BH138" s="496"/>
      <c r="BI138" s="496"/>
      <c r="BJ138" s="496"/>
      <c r="BK138" s="496"/>
      <c r="BL138" s="496"/>
      <c r="BM138" s="496"/>
      <c r="BN138" s="496"/>
      <c r="BO138" s="496"/>
      <c r="BP138" s="496"/>
      <c r="BQ138" s="496"/>
      <c r="BR138" s="496"/>
      <c r="BS138" s="496"/>
      <c r="BT138" s="1066"/>
      <c r="BU138" s="1067"/>
      <c r="BV138" s="497"/>
      <c r="BW138" s="495"/>
      <c r="BX138" s="496"/>
      <c r="BY138" s="496"/>
      <c r="BZ138" s="496"/>
      <c r="CA138" s="496"/>
      <c r="CB138" s="1066"/>
      <c r="CC138" s="1067"/>
      <c r="CD138" s="497"/>
      <c r="CE138" s="498"/>
      <c r="CF138" s="499"/>
      <c r="CG138" s="499"/>
      <c r="CH138" s="499"/>
      <c r="CI138" s="499"/>
      <c r="CJ138" s="499"/>
      <c r="CK138" s="499"/>
      <c r="CL138" s="499"/>
      <c r="CM138" s="499"/>
      <c r="CN138" s="499"/>
      <c r="CO138" s="499"/>
      <c r="CP138" s="499"/>
      <c r="CQ138" s="499"/>
      <c r="CR138" s="499"/>
      <c r="CS138" s="499"/>
      <c r="CT138" s="499"/>
      <c r="CU138" s="499"/>
      <c r="CV138" s="499"/>
      <c r="CW138" s="1068"/>
      <c r="CX138" s="1069"/>
      <c r="CY138" s="500"/>
      <c r="CZ138" s="482">
        <f>DATI!AA135</f>
        <v>165611.726</v>
      </c>
      <c r="DA138" s="483">
        <f t="shared" si="2112"/>
        <v>453.73075616438354</v>
      </c>
      <c r="DB138" s="484">
        <f t="shared" si="1425"/>
        <v>457.98436437045433</v>
      </c>
      <c r="DC138" s="485">
        <f t="shared" si="2113"/>
        <v>1.2547516832067243</v>
      </c>
      <c r="DD138" s="501">
        <f t="shared" si="2165"/>
        <v>3.4140989147809376E-3</v>
      </c>
      <c r="DE138" s="502">
        <f t="shared" si="2114"/>
        <v>4.8875451317652299E-3</v>
      </c>
      <c r="DF138" s="483">
        <f t="shared" si="2166"/>
        <v>563.49100000000908</v>
      </c>
      <c r="DG138" s="503">
        <f t="shared" si="2167"/>
        <v>2.2275320868962467</v>
      </c>
      <c r="DH138" s="504">
        <f t="shared" si="2152"/>
        <v>3.5626347221584399E-2</v>
      </c>
      <c r="DI138" s="505">
        <f>DATI!AB135+DATI!AG135</f>
        <v>105199.3700309283</v>
      </c>
      <c r="DJ138" s="483">
        <f t="shared" si="2153"/>
        <v>288.2174521395296</v>
      </c>
      <c r="DK138" s="506">
        <f t="shared" si="1426"/>
        <v>290.91941603088492</v>
      </c>
      <c r="DL138" s="507">
        <f t="shared" si="1427"/>
        <v>0.79703949597502721</v>
      </c>
      <c r="DM138" s="508">
        <f t="shared" si="2168"/>
        <v>0.63521691713380435</v>
      </c>
      <c r="DN138" s="509">
        <f t="shared" si="2169"/>
        <v>2.5310589465941898E-2</v>
      </c>
      <c r="DO138" s="509">
        <f t="shared" si="2170"/>
        <v>1.5000000000000013E-2</v>
      </c>
      <c r="DP138" s="509">
        <f t="shared" si="2171"/>
        <v>2.8811101236750965E-2</v>
      </c>
      <c r="DQ138" s="509">
        <f t="shared" si="2172"/>
        <v>3.032184124603356E-2</v>
      </c>
      <c r="DR138" s="510">
        <f t="shared" si="2173"/>
        <v>2946.0312941413576</v>
      </c>
      <c r="DS138" s="510">
        <f t="shared" si="2174"/>
        <v>8.5616086111590448</v>
      </c>
      <c r="DT138" s="511">
        <f t="shared" si="2154"/>
        <v>3.9720039770405592E-2</v>
      </c>
      <c r="DU138" s="512" t="str">
        <f>DATI!AI135</f>
        <v>15/19</v>
      </c>
      <c r="DV138" s="511">
        <f>DATI!AJ135/DATI!AK135</f>
        <v>0.99454868140116426</v>
      </c>
      <c r="DW138" s="513">
        <f>DATI!AB135</f>
        <v>104539.897</v>
      </c>
      <c r="DX138" s="483">
        <f t="shared" si="2115"/>
        <v>286.41067671232878</v>
      </c>
      <c r="DY138" s="514">
        <f t="shared" si="2013"/>
        <v>289.09570255247365</v>
      </c>
      <c r="DZ138" s="485">
        <f t="shared" si="2014"/>
        <v>0.79204302069170873</v>
      </c>
      <c r="EA138" s="508">
        <f t="shared" si="2175"/>
        <v>0.63123487403301382</v>
      </c>
      <c r="EB138" s="504">
        <f t="shared" si="2176"/>
        <v>2.6865968827410783E-2</v>
      </c>
      <c r="EC138" s="515">
        <f t="shared" si="2177"/>
        <v>60412.355969071694</v>
      </c>
      <c r="ED138" s="516">
        <f t="shared" si="2116"/>
        <v>165.51330402485397</v>
      </c>
      <c r="EE138" s="517">
        <f t="shared" si="1430"/>
        <v>167.06494833956941</v>
      </c>
      <c r="EF138" s="518">
        <f t="shared" si="1431"/>
        <v>0.45771218723169704</v>
      </c>
      <c r="EG138" s="519">
        <f t="shared" si="2117"/>
        <v>-3.794162321973777E-2</v>
      </c>
      <c r="EH138" s="519">
        <f t="shared" si="2118"/>
        <v>-3.6528905103340871E-2</v>
      </c>
      <c r="EI138" s="501">
        <f t="shared" si="2119"/>
        <v>0.36478308286619571</v>
      </c>
      <c r="EJ138" s="520">
        <f t="shared" si="2120"/>
        <v>-2382.5402941413486</v>
      </c>
      <c r="EK138" s="520">
        <f t="shared" si="2121"/>
        <v>-6.3340765242627697</v>
      </c>
      <c r="EL138" s="482">
        <f>DATI!AD135</f>
        <v>44970.743000000002</v>
      </c>
      <c r="EM138" s="483">
        <f t="shared" si="2122"/>
        <v>123.20751506849315</v>
      </c>
      <c r="EN138" s="514">
        <f t="shared" si="1432"/>
        <v>124.36255357982357</v>
      </c>
      <c r="EO138" s="485">
        <f t="shared" si="2123"/>
        <v>0.34071932487622897</v>
      </c>
      <c r="EP138" s="501">
        <f t="shared" si="2178"/>
        <v>-6.8100019957706009E-2</v>
      </c>
      <c r="EQ138" s="502">
        <f t="shared" si="2179"/>
        <v>-6.6731587421541588E-2</v>
      </c>
      <c r="ER138" s="501">
        <f t="shared" si="2155"/>
        <v>2.6960464882996193E-2</v>
      </c>
      <c r="ES138" s="483">
        <f t="shared" si="2180"/>
        <v>-3286.3059999999969</v>
      </c>
      <c r="ET138" s="501">
        <f t="shared" si="2124"/>
        <v>0.27154322997636049</v>
      </c>
      <c r="EU138" s="503">
        <f t="shared" si="2181"/>
        <v>-8.8923084766682479</v>
      </c>
      <c r="EV138" s="482">
        <f>DATI!AE135</f>
        <v>10834.075999999999</v>
      </c>
      <c r="EW138" s="483">
        <f t="shared" si="2125"/>
        <v>29.682399999999998</v>
      </c>
      <c r="EX138" s="514">
        <f t="shared" si="1433"/>
        <v>29.960664804623764</v>
      </c>
      <c r="EY138" s="485">
        <f t="shared" si="2015"/>
        <v>8.2084013163352773E-2</v>
      </c>
      <c r="EZ138" s="501">
        <f t="shared" si="2182"/>
        <v>4.1399221637882358E-2</v>
      </c>
      <c r="FA138" s="502">
        <f t="shared" si="2183"/>
        <v>4.2928446456581344E-2</v>
      </c>
      <c r="FB138" s="483">
        <f t="shared" si="2184"/>
        <v>430.6919999999991</v>
      </c>
      <c r="FC138" s="503">
        <f t="shared" si="2185"/>
        <v>1.2332243877695568</v>
      </c>
      <c r="FD138" s="483">
        <f>DATI!AG135</f>
        <v>659.47303092829884</v>
      </c>
      <c r="FE138" s="501">
        <f t="shared" si="2126"/>
        <v>3.9820431007904526E-3</v>
      </c>
      <c r="FF138" s="483">
        <f t="shared" si="2186"/>
        <v>10174.6029690717</v>
      </c>
      <c r="FG138" s="501">
        <f t="shared" si="2156"/>
        <v>2.8136951326212495E-2</v>
      </c>
      <c r="FH138" s="482">
        <f>DATI!AF135</f>
        <v>5267.01</v>
      </c>
      <c r="FI138" s="483">
        <f t="shared" si="2157"/>
        <v>14.430164383561644</v>
      </c>
      <c r="FJ138" s="509">
        <f t="shared" si="2127"/>
        <v>3.1803363971944838E-2</v>
      </c>
      <c r="FK138" s="509">
        <f t="shared" si="2158"/>
        <v>6.8493617553042757E-2</v>
      </c>
      <c r="FL138" s="521">
        <f>DATI!AL135</f>
        <v>2108.6740912640093</v>
      </c>
      <c r="FM138" s="522" t="str">
        <f>DATI!AM135</f>
        <v>9/9</v>
      </c>
      <c r="FN138" s="523">
        <f>DATI!AN135/DATI!AO135</f>
        <v>1</v>
      </c>
      <c r="FO138" s="486">
        <f t="shared" si="2159"/>
        <v>0.40035505747359684</v>
      </c>
      <c r="FP138" s="524">
        <f t="shared" si="2128"/>
        <v>1.2732637610841695E-2</v>
      </c>
      <c r="FQ138" s="486">
        <f t="shared" si="2160"/>
        <v>-4.0478794483859458E-2</v>
      </c>
      <c r="FR138" s="526"/>
      <c r="FS138" s="1112"/>
      <c r="FT138" s="1112"/>
      <c r="FU138" s="495">
        <f>DATI!AS135/1000</f>
        <v>21.414000000000001</v>
      </c>
      <c r="FV138" s="496">
        <f>DATI!AT135/1000</f>
        <v>22.48</v>
      </c>
      <c r="FW138" s="493">
        <f>DATI!AU135/1000</f>
        <v>0.12</v>
      </c>
      <c r="FX138" s="496">
        <f>DATI!AV135/1000</f>
        <v>21657.928</v>
      </c>
      <c r="FY138" s="496">
        <f>DATI!AW135/1000</f>
        <v>38.344000000000001</v>
      </c>
      <c r="FZ138" s="496">
        <f>DATI!AX135/1000</f>
        <v>5903.2619999999997</v>
      </c>
      <c r="GA138" s="496">
        <f>DATI!AY135/1000</f>
        <v>2103.3490000000002</v>
      </c>
      <c r="GB138" s="496">
        <f>DATI!AZ135/1000</f>
        <v>17463.056</v>
      </c>
      <c r="GC138" s="496">
        <f>DATI!BA135/1000</f>
        <v>122.473</v>
      </c>
      <c r="GD138" s="496">
        <f>DATI!BB135/1000</f>
        <v>46.831000000000003</v>
      </c>
      <c r="GE138" s="496">
        <f>DATI!BC135/1000</f>
        <v>50.716999999999999</v>
      </c>
      <c r="GF138" s="496">
        <f>DATI!BD135/1000</f>
        <v>7827.4750000000004</v>
      </c>
      <c r="GG138" s="496">
        <f>DATI!BE135/1000</f>
        <v>141.87799999999999</v>
      </c>
      <c r="GH138" s="496">
        <f>DATI!BF135/1000</f>
        <v>1671.4449999999999</v>
      </c>
      <c r="GI138" s="493">
        <f>DATI!BG135/1000</f>
        <v>0.23499999999999999</v>
      </c>
      <c r="GJ138" s="496">
        <f>DATI!BH135/1000</f>
        <v>540.39</v>
      </c>
      <c r="GK138" s="496">
        <f>DATI!BI135/1000</f>
        <v>20.236999999999998</v>
      </c>
      <c r="GL138" s="496">
        <f>DATI!BJ135/1000</f>
        <v>22750.335999999999</v>
      </c>
      <c r="GM138" s="496">
        <f>DATI!BK135/1000</f>
        <v>23487.281999999999</v>
      </c>
      <c r="GN138" s="1066">
        <f>DATI!BL135/1000</f>
        <v>156.995</v>
      </c>
      <c r="GO138" s="1067"/>
      <c r="GP138" s="497">
        <f>DATI!BN135/1000</f>
        <v>513.65</v>
      </c>
      <c r="GQ138" s="495"/>
      <c r="GR138" s="496"/>
      <c r="GS138" s="496"/>
      <c r="GT138" s="496"/>
      <c r="GU138" s="496"/>
      <c r="GV138" s="1066"/>
      <c r="GW138" s="1067"/>
      <c r="GX138" s="497"/>
      <c r="GY138" s="498">
        <f t="shared" si="1913"/>
        <v>5.9218495063742708E-2</v>
      </c>
      <c r="GZ138" s="499">
        <f t="shared" si="1914"/>
        <v>6.2166422388761376E-2</v>
      </c>
      <c r="HA138" s="499">
        <f t="shared" si="1915"/>
        <v>3.3184922983324575E-4</v>
      </c>
      <c r="HB138" s="499">
        <f t="shared" si="1916"/>
        <v>59.893056054865738</v>
      </c>
      <c r="HC138" s="499">
        <f t="shared" si="1917"/>
        <v>0.10603689057271647</v>
      </c>
      <c r="HD138" s="499">
        <f t="shared" si="1918"/>
        <v>16.324941235032217</v>
      </c>
      <c r="HE138" s="499">
        <f t="shared" si="1919"/>
        <v>5.8166228810043972</v>
      </c>
      <c r="HF138" s="499">
        <f t="shared" si="1920"/>
        <v>48.292514034457014</v>
      </c>
      <c r="HG138" s="499">
        <f t="shared" si="1921"/>
        <v>0.33868808937805922</v>
      </c>
      <c r="HH138" s="499">
        <f t="shared" si="1922"/>
        <v>0.12950692735267277</v>
      </c>
      <c r="HI138" s="499">
        <f t="shared" si="1923"/>
        <v>0.14025331157877272</v>
      </c>
      <c r="HJ138" s="499">
        <f t="shared" si="1924"/>
        <v>21.646179585741546</v>
      </c>
      <c r="HK138" s="499">
        <f t="shared" si="1925"/>
        <v>0.39235087525234369</v>
      </c>
      <c r="HL138" s="499">
        <f t="shared" si="1926"/>
        <v>4.6222311329885786</v>
      </c>
      <c r="HM138" s="499">
        <f t="shared" si="1927"/>
        <v>6.498714084234396E-4</v>
      </c>
      <c r="HN138" s="499">
        <f t="shared" si="1928"/>
        <v>1.4944000442465639</v>
      </c>
      <c r="HO138" s="499">
        <f t="shared" si="1929"/>
        <v>5.5963607201128286E-2</v>
      </c>
      <c r="HP138" s="499">
        <f t="shared" si="1930"/>
        <v>62.914012333729708</v>
      </c>
      <c r="HQ138" s="499">
        <f t="shared" si="1931"/>
        <v>64.951970354802128</v>
      </c>
      <c r="HR138" s="1068">
        <f t="shared" si="1932"/>
        <v>0.43415558198058685</v>
      </c>
      <c r="HS138" s="1069"/>
      <c r="HT138" s="500">
        <f t="shared" si="1933"/>
        <v>1.4204529741987224</v>
      </c>
      <c r="HU138" s="526">
        <f t="shared" si="1972"/>
        <v>60412.355969071708</v>
      </c>
      <c r="HV138" s="527"/>
      <c r="HW138" s="528">
        <f t="shared" si="2187"/>
        <v>0</v>
      </c>
      <c r="HX138" s="529">
        <f>DATI!CQ135</f>
        <v>0</v>
      </c>
      <c r="HY138" s="529">
        <f>DATI!CT135</f>
        <v>0</v>
      </c>
      <c r="HZ138" s="530">
        <f t="shared" si="2131"/>
        <v>0</v>
      </c>
      <c r="IA138" s="530">
        <f t="shared" si="2098"/>
        <v>0</v>
      </c>
      <c r="IB138" s="501">
        <f t="shared" si="2099"/>
        <v>0</v>
      </c>
      <c r="IC138" s="529">
        <f>DATI!CV135</f>
        <v>203.55839345455169</v>
      </c>
      <c r="ID138" s="531">
        <f t="shared" si="2161"/>
        <v>203.55839345455169</v>
      </c>
      <c r="IE138" s="532">
        <f t="shared" si="2100"/>
        <v>1.229130318070302E-3</v>
      </c>
      <c r="IF138" s="532">
        <f t="shared" si="2101"/>
        <v>3.3694827852561162E-3</v>
      </c>
      <c r="IG138" s="528"/>
      <c r="IH138" s="509"/>
      <c r="II138" s="529"/>
      <c r="IJ138" s="529"/>
      <c r="IK138" s="534">
        <f>DATI!CS135</f>
        <v>34775.125969071705</v>
      </c>
      <c r="IL138" s="513">
        <f t="shared" si="2162"/>
        <v>16285.4229690717</v>
      </c>
      <c r="IM138" s="513">
        <f t="shared" si="2163"/>
        <v>15635.24137849076</v>
      </c>
      <c r="IN138" s="501">
        <f t="shared" si="1743"/>
        <v>9.8334963123756711E-2</v>
      </c>
      <c r="IO138" s="501">
        <f t="shared" si="1744"/>
        <v>0.26957106220802035</v>
      </c>
      <c r="IP138" s="529"/>
      <c r="IQ138" s="509"/>
      <c r="IR138" s="529"/>
      <c r="IS138" s="513">
        <f t="shared" si="2188"/>
        <v>44126.933000000005</v>
      </c>
      <c r="IT138" s="534">
        <f>DATI!CR135</f>
        <v>25637.229999999996</v>
      </c>
      <c r="IU138" s="536">
        <f>DATI!CU135</f>
        <v>18489.703000000005</v>
      </c>
      <c r="IV138" s="501">
        <f t="shared" si="2132"/>
        <v>-4.0536177401355927E-2</v>
      </c>
      <c r="IW138" s="509">
        <f t="shared" si="2102"/>
        <v>0.26644811974243904</v>
      </c>
      <c r="IX138" s="501">
        <f t="shared" si="2103"/>
        <v>0.73042893779197959</v>
      </c>
      <c r="IY138" s="534">
        <f>DATI!CW135</f>
        <v>446.62319712638856</v>
      </c>
      <c r="IZ138" s="537">
        <f t="shared" si="2164"/>
        <v>44573.556197126396</v>
      </c>
      <c r="JA138" s="538">
        <f t="shared" si="2104"/>
        <v>0.26914492876625412</v>
      </c>
      <c r="JB138" s="538">
        <f t="shared" si="2105"/>
        <v>0.73782184922478389</v>
      </c>
      <c r="JC138" s="539"/>
      <c r="JD138" s="509"/>
      <c r="JE138" s="529"/>
      <c r="JF138" s="529"/>
      <c r="JG138" s="505">
        <f t="shared" si="2106"/>
        <v>103391.20298620191</v>
      </c>
      <c r="JH138" s="485">
        <f t="shared" si="1438"/>
        <v>285.91909235419905</v>
      </c>
      <c r="JI138" s="508">
        <f t="shared" si="1754"/>
        <v>0.62429880711587971</v>
      </c>
      <c r="JJ138" s="522" t="str">
        <f>DATI!CN135</f>
        <v>10/14</v>
      </c>
      <c r="JK138" s="523">
        <f>DATI!CO135/DATI!CP135</f>
        <v>0.98552647371685687</v>
      </c>
      <c r="JL138" s="540">
        <f t="shared" si="1833"/>
        <v>2.9502465310147878E-2</v>
      </c>
      <c r="JM138" s="541">
        <f t="shared" si="2133"/>
        <v>2.5999601185175979E-2</v>
      </c>
      <c r="JN138" s="542">
        <f t="shared" si="2107"/>
        <v>147518.13598620193</v>
      </c>
      <c r="JO138" s="513">
        <f t="shared" si="2108"/>
        <v>147964.75918332831</v>
      </c>
      <c r="JP138" s="508">
        <f t="shared" si="2109"/>
        <v>0.8907469268583188</v>
      </c>
      <c r="JQ138" s="509">
        <f t="shared" si="2134"/>
        <v>3.6149795754887304E-3</v>
      </c>
      <c r="JR138" s="543">
        <f t="shared" si="2110"/>
        <v>0.89344373588213377</v>
      </c>
      <c r="JS138" s="504">
        <f t="shared" si="2135"/>
        <v>-3.4841975277236648E-3</v>
      </c>
      <c r="JT138" s="495">
        <f>DATI!BW135</f>
        <v>20615.092296924759</v>
      </c>
      <c r="JU138" s="496">
        <f>DATI!BX135</f>
        <v>14398.654882990719</v>
      </c>
      <c r="JV138" s="496">
        <f>DATI!BY135</f>
        <v>8817.3158302336105</v>
      </c>
      <c r="JW138" s="496">
        <f>DATI!BZ135</f>
        <v>22750.335999999999</v>
      </c>
      <c r="JX138" s="496">
        <f>DATI!CA135</f>
        <v>23487.281999999999</v>
      </c>
      <c r="JY138" s="496">
        <f>DATI!CB135</f>
        <v>5608.0988296276328</v>
      </c>
      <c r="JZ138" s="496">
        <f>DATI!CC135</f>
        <v>2497.8584666236939</v>
      </c>
      <c r="KA138" s="496">
        <f>DATI!CD135</f>
        <v>57.258046823868064</v>
      </c>
      <c r="KB138" s="496">
        <f>DATI!CE135</f>
        <v>1504.3004601496459</v>
      </c>
      <c r="KC138" s="496">
        <f>DATI!CF135</f>
        <v>0</v>
      </c>
      <c r="KD138" s="496">
        <f>DATI!CG135</f>
        <v>246.291</v>
      </c>
      <c r="KE138" s="496">
        <f>DATI!CH135</f>
        <v>20.985720408439636</v>
      </c>
      <c r="KF138" s="496">
        <f>DATI!CI135</f>
        <v>45.894380893230441</v>
      </c>
      <c r="KG138" s="496">
        <f>DATI!CJ135</f>
        <v>120.02354233598709</v>
      </c>
      <c r="KH138" s="496">
        <f>DATI!CK135</f>
        <v>486.35098711609839</v>
      </c>
      <c r="KI138" s="496">
        <f>DATI!CL135</f>
        <v>213.604419881925</v>
      </c>
      <c r="KJ138" s="544">
        <f t="shared" si="1439"/>
        <v>57.009187513964655</v>
      </c>
      <c r="KK138" s="545">
        <f t="shared" si="2137"/>
        <v>-1.7257546210053653E-3</v>
      </c>
      <c r="KL138" s="546">
        <f t="shared" si="1440"/>
        <v>39.818187779626442</v>
      </c>
      <c r="KM138" s="545">
        <f t="shared" si="2138"/>
        <v>5.3723879418473883E-2</v>
      </c>
      <c r="KN138" s="546">
        <f t="shared" si="1441"/>
        <v>24.383495562162583</v>
      </c>
      <c r="KO138" s="545">
        <f t="shared" si="2139"/>
        <v>-1.6134823083611635E-2</v>
      </c>
      <c r="KP138" s="546">
        <f t="shared" si="1442"/>
        <v>62.914012333729708</v>
      </c>
      <c r="KQ138" s="545">
        <f t="shared" si="2140"/>
        <v>7.6264798538391451E-2</v>
      </c>
      <c r="KR138" s="546">
        <f t="shared" si="1443"/>
        <v>64.951970354802128</v>
      </c>
      <c r="KS138" s="545">
        <f t="shared" si="2141"/>
        <v>4.4566524717498612E-2</v>
      </c>
      <c r="KT138" s="546">
        <f t="shared" si="1444"/>
        <v>15.508693978672142</v>
      </c>
      <c r="KU138" s="545">
        <f t="shared" si="2142"/>
        <v>3.5966898400243329E-2</v>
      </c>
      <c r="KV138" s="546">
        <f t="shared" si="1445"/>
        <v>6.9076034031793752</v>
      </c>
      <c r="KW138" s="545">
        <f t="shared" si="2143"/>
        <v>5.2307588284553105E-2</v>
      </c>
      <c r="KX138" s="546">
        <f t="shared" si="1446"/>
        <v>0.15834198950213785</v>
      </c>
      <c r="KY138" s="545">
        <f t="shared" si="2144"/>
        <v>-0.21447174687016915</v>
      </c>
      <c r="KZ138" s="546">
        <f t="shared" si="1447"/>
        <v>4.1600079094871427</v>
      </c>
      <c r="LA138" s="545">
        <f t="shared" si="2145"/>
        <v>1.382335200294634E-2</v>
      </c>
      <c r="LB138" s="547" t="s">
        <v>177</v>
      </c>
      <c r="LC138" s="548" t="s">
        <v>177</v>
      </c>
      <c r="LD138" s="546">
        <f t="shared" si="1448"/>
        <v>0.68109565554049945</v>
      </c>
      <c r="LE138" s="545">
        <f t="shared" si="2146"/>
        <v>0.12884513406449435</v>
      </c>
      <c r="LF138" s="546">
        <f t="shared" si="1449"/>
        <v>5.8034126291971008E-2</v>
      </c>
      <c r="LG138" s="545">
        <f t="shared" si="2147"/>
        <v>-0.14170155203398505</v>
      </c>
      <c r="LH138" s="546">
        <f t="shared" si="1450"/>
        <v>0.12691679127576791</v>
      </c>
      <c r="LI138" s="545">
        <f t="shared" si="2148"/>
        <v>0.11121092210643663</v>
      </c>
      <c r="LJ138" s="546">
        <f t="shared" si="1451"/>
        <v>0.33191433405046067</v>
      </c>
      <c r="LK138" s="545">
        <f t="shared" si="2149"/>
        <v>-4.8007238738107166E-2</v>
      </c>
      <c r="LL138" s="546">
        <f t="shared" si="1452"/>
        <v>1.3449600041926342</v>
      </c>
      <c r="LM138" s="545">
        <f t="shared" si="2150"/>
        <v>-0.2684979198817356</v>
      </c>
      <c r="LN138" s="546">
        <f t="shared" si="1453"/>
        <v>0.59070385188995045</v>
      </c>
      <c r="LO138" s="549">
        <f t="shared" si="2151"/>
        <v>0.11355304158738221</v>
      </c>
      <c r="LP138" s="550">
        <f t="shared" si="1778"/>
        <v>0.12447845810703501</v>
      </c>
      <c r="LQ138" s="551">
        <f t="shared" si="1779"/>
        <v>8.6942242743069525E-2</v>
      </c>
      <c r="LR138" s="551">
        <f t="shared" si="1780"/>
        <v>5.3240890866831557E-2</v>
      </c>
      <c r="LS138" s="551">
        <f t="shared" si="1781"/>
        <v>0.13737152887350501</v>
      </c>
      <c r="LT138" s="551">
        <f t="shared" si="1782"/>
        <v>0.14182137078868437</v>
      </c>
      <c r="LU138" s="551">
        <f t="shared" si="1783"/>
        <v>3.3862933290289075E-2</v>
      </c>
      <c r="LV138" s="551">
        <f t="shared" si="1784"/>
        <v>1.5082618404832602E-2</v>
      </c>
      <c r="LW138" s="551">
        <f t="shared" si="1785"/>
        <v>3.4573667098830954E-4</v>
      </c>
      <c r="LX138" s="552">
        <f t="shared" si="1786"/>
        <v>9.0832967959626598E-3</v>
      </c>
      <c r="LY138" s="553" t="s">
        <v>177</v>
      </c>
      <c r="LZ138" s="552">
        <f t="shared" si="1787"/>
        <v>1.487159188232843E-3</v>
      </c>
      <c r="MA138" s="552">
        <f t="shared" si="1788"/>
        <v>1.2671639210160539E-4</v>
      </c>
      <c r="MB138" s="552">
        <f t="shared" si="1789"/>
        <v>2.7712035857431038E-4</v>
      </c>
      <c r="MC138" s="552">
        <f t="shared" si="1790"/>
        <v>7.2472852759222555E-4</v>
      </c>
      <c r="MD138" s="552">
        <f t="shared" si="1791"/>
        <v>2.9366941512106361E-3</v>
      </c>
      <c r="ME138" s="552">
        <f t="shared" si="1792"/>
        <v>1.289790433570658E-3</v>
      </c>
      <c r="MF138" s="550">
        <f t="shared" si="1793"/>
        <v>0.19719832225322317</v>
      </c>
      <c r="MG138" s="551">
        <f t="shared" si="1794"/>
        <v>0.13773358589582999</v>
      </c>
      <c r="MH138" s="551">
        <f t="shared" si="1795"/>
        <v>8.4344026379073345E-2</v>
      </c>
      <c r="MI138" s="551">
        <f t="shared" si="1796"/>
        <v>0.21762347824008282</v>
      </c>
      <c r="MJ138" s="551">
        <f t="shared" si="1797"/>
        <v>0.22467290167695497</v>
      </c>
      <c r="MK138" s="551">
        <f t="shared" si="1798"/>
        <v>5.3645536207364286E-2</v>
      </c>
      <c r="ML138" s="551">
        <f t="shared" si="1799"/>
        <v>2.3893829421160553E-2</v>
      </c>
      <c r="MM138" s="551">
        <f t="shared" si="1800"/>
        <v>5.4771478131328234E-4</v>
      </c>
      <c r="MN138" s="552">
        <f t="shared" si="1801"/>
        <v>1.4389725868484891E-2</v>
      </c>
      <c r="MO138" s="553" t="s">
        <v>177</v>
      </c>
      <c r="MP138" s="552">
        <f t="shared" si="1802"/>
        <v>2.3559521968918719E-3</v>
      </c>
      <c r="MQ138" s="552">
        <f t="shared" si="1803"/>
        <v>2.0074364917768798E-4</v>
      </c>
      <c r="MR138" s="552">
        <f t="shared" si="1804"/>
        <v>4.3901306783600947E-4</v>
      </c>
      <c r="MS138" s="552">
        <f t="shared" si="1805"/>
        <v>1.1481123071700281E-3</v>
      </c>
      <c r="MT138" s="552">
        <f t="shared" si="1806"/>
        <v>4.6523002324758214E-3</v>
      </c>
      <c r="MU138" s="552">
        <f t="shared" si="1807"/>
        <v>2.0432813309728534E-3</v>
      </c>
      <c r="MV138" s="1070"/>
      <c r="MW138" s="485"/>
      <c r="MX138" s="543"/>
      <c r="MY138" s="1469"/>
      <c r="MZ138" s="502"/>
      <c r="NA138" s="1470"/>
      <c r="NB138" s="1071"/>
      <c r="NC138" s="534"/>
      <c r="ND138" s="508"/>
      <c r="NE138" s="557"/>
    </row>
    <row r="139" spans="1:369" ht="8.25" customHeight="1" outlineLevel="1" x14ac:dyDescent="0.2">
      <c r="A139" s="558" t="s">
        <v>182</v>
      </c>
      <c r="B139" s="559">
        <f>DATI!D136</f>
        <v>89</v>
      </c>
      <c r="C139" s="1516">
        <f>DATI!F136/DATI!E136</f>
        <v>1</v>
      </c>
      <c r="D139" s="560">
        <f>DATI!G136</f>
        <v>340251</v>
      </c>
      <c r="E139" s="561">
        <f t="shared" si="2111"/>
        <v>3.4016204762454622E-2</v>
      </c>
      <c r="F139" s="1035">
        <f t="shared" si="1863"/>
        <v>-1.6519274442951288E-3</v>
      </c>
      <c r="G139" s="563"/>
      <c r="H139" s="564"/>
      <c r="I139" s="565"/>
      <c r="J139" s="566"/>
      <c r="K139" s="566"/>
      <c r="L139" s="566"/>
      <c r="M139" s="564"/>
      <c r="N139" s="564"/>
      <c r="O139" s="564"/>
      <c r="P139" s="564"/>
      <c r="Q139" s="564"/>
      <c r="R139" s="564"/>
      <c r="S139" s="564"/>
      <c r="T139" s="564"/>
      <c r="U139" s="564"/>
      <c r="V139" s="564"/>
      <c r="W139" s="569"/>
      <c r="X139" s="1100"/>
      <c r="Y139" s="564"/>
      <c r="Z139" s="564"/>
      <c r="AA139" s="564"/>
      <c r="AB139" s="564"/>
      <c r="AC139" s="564"/>
      <c r="AD139" s="565"/>
      <c r="AE139" s="566"/>
      <c r="AF139" s="566"/>
      <c r="AG139" s="569"/>
      <c r="AH139" s="572"/>
      <c r="AI139" s="564"/>
      <c r="AJ139" s="565"/>
      <c r="AK139" s="566"/>
      <c r="AL139" s="566"/>
      <c r="AM139" s="566"/>
      <c r="AN139" s="576"/>
      <c r="AO139" s="577"/>
      <c r="AP139" s="577"/>
      <c r="AQ139" s="577"/>
      <c r="AR139" s="577"/>
      <c r="AS139" s="577"/>
      <c r="AT139" s="577"/>
      <c r="AU139" s="1072"/>
      <c r="AV139" s="1072"/>
      <c r="AW139" s="577"/>
      <c r="AX139" s="1072"/>
      <c r="AY139" s="1072"/>
      <c r="AZ139" s="1072"/>
      <c r="BA139" s="1072"/>
      <c r="BB139" s="576"/>
      <c r="BC139" s="577"/>
      <c r="BD139" s="574"/>
      <c r="BE139" s="577"/>
      <c r="BF139" s="577"/>
      <c r="BG139" s="577"/>
      <c r="BH139" s="577"/>
      <c r="BI139" s="577"/>
      <c r="BJ139" s="577"/>
      <c r="BK139" s="577"/>
      <c r="BL139" s="577"/>
      <c r="BM139" s="577"/>
      <c r="BN139" s="577"/>
      <c r="BO139" s="577"/>
      <c r="BP139" s="577"/>
      <c r="BQ139" s="577"/>
      <c r="BR139" s="577"/>
      <c r="BS139" s="577"/>
      <c r="BT139" s="1073"/>
      <c r="BU139" s="1074"/>
      <c r="BV139" s="578"/>
      <c r="BW139" s="576"/>
      <c r="BX139" s="577"/>
      <c r="BY139" s="577"/>
      <c r="BZ139" s="577"/>
      <c r="CA139" s="577"/>
      <c r="CB139" s="1073"/>
      <c r="CC139" s="1074"/>
      <c r="CD139" s="578"/>
      <c r="CE139" s="579"/>
      <c r="CF139" s="580"/>
      <c r="CG139" s="580"/>
      <c r="CH139" s="580"/>
      <c r="CI139" s="580"/>
      <c r="CJ139" s="580"/>
      <c r="CK139" s="580"/>
      <c r="CL139" s="580"/>
      <c r="CM139" s="580"/>
      <c r="CN139" s="580"/>
      <c r="CO139" s="580"/>
      <c r="CP139" s="580"/>
      <c r="CQ139" s="580"/>
      <c r="CR139" s="580"/>
      <c r="CS139" s="580"/>
      <c r="CT139" s="580"/>
      <c r="CU139" s="580"/>
      <c r="CV139" s="580"/>
      <c r="CW139" s="1075"/>
      <c r="CX139" s="1076"/>
      <c r="CY139" s="581"/>
      <c r="CZ139" s="563">
        <f>DATI!AA136</f>
        <v>154656.04199999999</v>
      </c>
      <c r="DA139" s="564">
        <f t="shared" si="2112"/>
        <v>423.71518356164381</v>
      </c>
      <c r="DB139" s="565">
        <f t="shared" si="1425"/>
        <v>454.53515786874982</v>
      </c>
      <c r="DC139" s="566">
        <f t="shared" si="2113"/>
        <v>1.2453018023801365</v>
      </c>
      <c r="DD139" s="582">
        <f t="shared" si="2165"/>
        <v>1.063873152954236E-2</v>
      </c>
      <c r="DE139" s="583">
        <f t="shared" si="2114"/>
        <v>1.2310995845741799E-2</v>
      </c>
      <c r="DF139" s="564">
        <f t="shared" si="2166"/>
        <v>1628.0239999999758</v>
      </c>
      <c r="DG139" s="584">
        <f t="shared" si="2167"/>
        <v>5.5277285964781413</v>
      </c>
      <c r="DH139" s="585">
        <f t="shared" si="2152"/>
        <v>3.326956360691477E-2</v>
      </c>
      <c r="DI139" s="586">
        <f>DATI!AB136+DATI!AG136</f>
        <v>94064.067049174162</v>
      </c>
      <c r="DJ139" s="564">
        <f t="shared" si="2153"/>
        <v>257.70977273746348</v>
      </c>
      <c r="DK139" s="587">
        <f t="shared" si="1426"/>
        <v>276.45493194487057</v>
      </c>
      <c r="DL139" s="588">
        <f t="shared" si="1427"/>
        <v>0.75741077245170019</v>
      </c>
      <c r="DM139" s="589">
        <f t="shared" si="2168"/>
        <v>0.60821462797537629</v>
      </c>
      <c r="DN139" s="590">
        <f t="shared" si="2169"/>
        <v>9.9950907736789784E-3</v>
      </c>
      <c r="DO139" s="590">
        <f t="shared" si="2170"/>
        <v>6.0000000000000053E-3</v>
      </c>
      <c r="DP139" s="590">
        <f t="shared" si="2171"/>
        <v>2.0740157390575858E-2</v>
      </c>
      <c r="DQ139" s="590">
        <f t="shared" si="2172"/>
        <v>2.2429136140413263E-2</v>
      </c>
      <c r="DR139" s="591">
        <f t="shared" si="2173"/>
        <v>1911.2636465531541</v>
      </c>
      <c r="DS139" s="591">
        <f t="shared" si="2174"/>
        <v>6.0646210931420796</v>
      </c>
      <c r="DT139" s="592">
        <f t="shared" si="2154"/>
        <v>3.5515692566037767E-2</v>
      </c>
      <c r="DU139" s="593" t="str">
        <f>DATI!AI136</f>
        <v>1/2</v>
      </c>
      <c r="DV139" s="592">
        <f>DATI!AJ136/DATI!AK136</f>
        <v>0.99880797834811996</v>
      </c>
      <c r="DW139" s="594">
        <f>DATI!AB136</f>
        <v>93402.06</v>
      </c>
      <c r="DX139" s="564">
        <f t="shared" si="2115"/>
        <v>255.89605479452055</v>
      </c>
      <c r="DY139" s="595">
        <f t="shared" si="2013"/>
        <v>274.50928873096626</v>
      </c>
      <c r="DZ139" s="566">
        <f t="shared" si="2014"/>
        <v>0.75208024309853772</v>
      </c>
      <c r="EA139" s="589">
        <f t="shared" si="2175"/>
        <v>0.60393411593967994</v>
      </c>
      <c r="EB139" s="585">
        <f t="shared" si="2176"/>
        <v>8.2729579124268295E-3</v>
      </c>
      <c r="EC139" s="596">
        <f t="shared" si="2177"/>
        <v>60591.974950825825</v>
      </c>
      <c r="ED139" s="597">
        <f t="shared" si="2116"/>
        <v>166.00541082418033</v>
      </c>
      <c r="EE139" s="598">
        <f t="shared" si="1430"/>
        <v>178.0802259238792</v>
      </c>
      <c r="EF139" s="599">
        <f t="shared" si="1431"/>
        <v>0.48789102992843614</v>
      </c>
      <c r="EG139" s="600">
        <f t="shared" si="2117"/>
        <v>-4.6527909334938633E-3</v>
      </c>
      <c r="EH139" s="600">
        <f t="shared" si="2118"/>
        <v>-3.0058289004523875E-3</v>
      </c>
      <c r="EI139" s="582">
        <f t="shared" si="2119"/>
        <v>0.39178537202462371</v>
      </c>
      <c r="EJ139" s="601">
        <f t="shared" si="2120"/>
        <v>-283.23964655317832</v>
      </c>
      <c r="EK139" s="601">
        <f t="shared" si="2121"/>
        <v>-0.53689249666399519</v>
      </c>
      <c r="EL139" s="563">
        <f>DATI!AD136</f>
        <v>48629.650999999998</v>
      </c>
      <c r="EM139" s="564">
        <f t="shared" si="2122"/>
        <v>133.23192054794521</v>
      </c>
      <c r="EN139" s="595">
        <f t="shared" si="1432"/>
        <v>142.92287458376316</v>
      </c>
      <c r="EO139" s="566">
        <f t="shared" si="2123"/>
        <v>0.39156951940757029</v>
      </c>
      <c r="EP139" s="582">
        <f t="shared" si="2178"/>
        <v>4.6311078828263829E-3</v>
      </c>
      <c r="EQ139" s="583">
        <f t="shared" si="2179"/>
        <v>6.2934316195327874E-3</v>
      </c>
      <c r="ER139" s="582">
        <f t="shared" si="2155"/>
        <v>2.9154021272405052E-2</v>
      </c>
      <c r="ES139" s="564">
        <f t="shared" si="2180"/>
        <v>224.17099999999482</v>
      </c>
      <c r="ET139" s="582">
        <f t="shared" si="2124"/>
        <v>0.31443744693789594</v>
      </c>
      <c r="EU139" s="584">
        <f t="shared" si="2181"/>
        <v>0.89384995449324833</v>
      </c>
      <c r="EV139" s="563">
        <f>DATI!AE136</f>
        <v>9381.5409999999993</v>
      </c>
      <c r="EW139" s="564">
        <f t="shared" si="2125"/>
        <v>25.702852054794519</v>
      </c>
      <c r="EX139" s="595">
        <f t="shared" si="1433"/>
        <v>27.572412718845793</v>
      </c>
      <c r="EY139" s="566">
        <f t="shared" si="2015"/>
        <v>7.5540856763961078E-2</v>
      </c>
      <c r="EZ139" s="582">
        <f t="shared" si="2182"/>
        <v>5.2478409506379949E-2</v>
      </c>
      <c r="FA139" s="583">
        <f t="shared" si="2183"/>
        <v>5.4219904298613196E-2</v>
      </c>
      <c r="FB139" s="564">
        <f t="shared" si="2184"/>
        <v>467.77999999999884</v>
      </c>
      <c r="FC139" s="584">
        <f t="shared" si="2185"/>
        <v>1.418085138406024</v>
      </c>
      <c r="FD139" s="564">
        <f>DATI!AG136</f>
        <v>662.00704917415976</v>
      </c>
      <c r="FE139" s="582">
        <f t="shared" si="2126"/>
        <v>4.2805120356963471E-3</v>
      </c>
      <c r="FF139" s="564">
        <f t="shared" si="2186"/>
        <v>8719.5339508258403</v>
      </c>
      <c r="FG139" s="582">
        <f t="shared" si="2156"/>
        <v>2.5626769504941471E-2</v>
      </c>
      <c r="FH139" s="563">
        <f>DATI!AF136</f>
        <v>3242.79</v>
      </c>
      <c r="FI139" s="564">
        <f t="shared" si="2157"/>
        <v>8.8843561643835613</v>
      </c>
      <c r="FJ139" s="590">
        <f t="shared" si="2127"/>
        <v>2.0967755013412279E-2</v>
      </c>
      <c r="FK139" s="590">
        <f t="shared" si="2158"/>
        <v>-0.19896300614588064</v>
      </c>
      <c r="FL139" s="602">
        <f>DATI!AL136</f>
        <v>1300.2061015626789</v>
      </c>
      <c r="FM139" s="603" t="str">
        <f>DATI!AM136</f>
        <v>7/7</v>
      </c>
      <c r="FN139" s="604">
        <f>DATI!AN136/DATI!AO136</f>
        <v>1</v>
      </c>
      <c r="FO139" s="567">
        <f t="shared" si="2159"/>
        <v>0.40095291448495862</v>
      </c>
      <c r="FP139" s="605">
        <f t="shared" si="2128"/>
        <v>8.4070824828342567E-3</v>
      </c>
      <c r="FQ139" s="567">
        <f t="shared" si="2160"/>
        <v>-0.25093465199421688</v>
      </c>
      <c r="FR139" s="607"/>
      <c r="FS139" s="1113"/>
      <c r="FT139" s="1113"/>
      <c r="FU139" s="576">
        <f>DATI!AS136/1000</f>
        <v>82.989000000000004</v>
      </c>
      <c r="FV139" s="577">
        <f>DATI!AT136/1000</f>
        <v>2.91</v>
      </c>
      <c r="FW139" s="574">
        <f>DATI!AU136/1000</f>
        <v>2.21</v>
      </c>
      <c r="FX139" s="577">
        <f>DATI!AV136/1000</f>
        <v>7260.74</v>
      </c>
      <c r="FY139" s="577">
        <f>DATI!AW136/1000</f>
        <v>35.426000000000002</v>
      </c>
      <c r="FZ139" s="577">
        <f>DATI!AX136/1000</f>
        <v>6245.5379999999996</v>
      </c>
      <c r="GA139" s="577">
        <f>DATI!AY136/1000</f>
        <v>2124.75</v>
      </c>
      <c r="GB139" s="577">
        <f>DATI!AZ136/1000</f>
        <v>17749.88</v>
      </c>
      <c r="GC139" s="577">
        <f>DATI!BA136/1000</f>
        <v>114.178</v>
      </c>
      <c r="GD139" s="577">
        <f>DATI!BB136/1000</f>
        <v>10.57</v>
      </c>
      <c r="GE139" s="577">
        <f>DATI!BC136/1000</f>
        <v>36.548000000000002</v>
      </c>
      <c r="GF139" s="577">
        <f>DATI!BD136/1000</f>
        <v>371.38299999999998</v>
      </c>
      <c r="GG139" s="577">
        <f>DATI!BE136/1000</f>
        <v>0</v>
      </c>
      <c r="GH139" s="577">
        <f>DATI!BF136/1000</f>
        <v>1627.9449999999999</v>
      </c>
      <c r="GI139" s="574">
        <f>DATI!BG136/1000</f>
        <v>0.89</v>
      </c>
      <c r="GJ139" s="577">
        <f>DATI!BH136/1000</f>
        <v>920.95600000000002</v>
      </c>
      <c r="GK139" s="577">
        <f>DATI!BI136/1000</f>
        <v>14.125</v>
      </c>
      <c r="GL139" s="577">
        <f>DATI!BJ136/1000</f>
        <v>20110.240000000002</v>
      </c>
      <c r="GM139" s="577">
        <f>DATI!BK136/1000</f>
        <v>23479.387999999999</v>
      </c>
      <c r="GN139" s="1073">
        <f>DATI!BL136/1000</f>
        <v>77.381</v>
      </c>
      <c r="GO139" s="1074"/>
      <c r="GP139" s="578">
        <f>DATI!BN136/1000</f>
        <v>13134.013000000001</v>
      </c>
      <c r="GQ139" s="576"/>
      <c r="GR139" s="577"/>
      <c r="GS139" s="577"/>
      <c r="GT139" s="577"/>
      <c r="GU139" s="577"/>
      <c r="GV139" s="1073"/>
      <c r="GW139" s="1074"/>
      <c r="GX139" s="578"/>
      <c r="GY139" s="579">
        <f t="shared" si="1913"/>
        <v>0.24390523466499731</v>
      </c>
      <c r="GZ139" s="580">
        <f t="shared" si="1914"/>
        <v>8.5525097648500668E-3</v>
      </c>
      <c r="HA139" s="580">
        <f t="shared" si="1915"/>
        <v>6.4952050104187791E-3</v>
      </c>
      <c r="HB139" s="580">
        <f t="shared" si="1916"/>
        <v>21.33936417527061</v>
      </c>
      <c r="HC139" s="580">
        <f t="shared" si="1917"/>
        <v>0.10411725461497541</v>
      </c>
      <c r="HD139" s="580">
        <f t="shared" si="1918"/>
        <v>18.355678601973249</v>
      </c>
      <c r="HE139" s="580">
        <f t="shared" si="1919"/>
        <v>6.2446546813969688</v>
      </c>
      <c r="HF139" s="580">
        <f t="shared" si="1920"/>
        <v>52.167017877978317</v>
      </c>
      <c r="HG139" s="580">
        <f t="shared" si="1921"/>
        <v>0.33556991750207937</v>
      </c>
      <c r="HH139" s="580">
        <f t="shared" si="1922"/>
        <v>3.1065301791912442E-2</v>
      </c>
      <c r="HI139" s="580">
        <f t="shared" si="1923"/>
        <v>0.10741482023564956</v>
      </c>
      <c r="HJ139" s="580">
        <f t="shared" si="1924"/>
        <v>1.0914971594499354</v>
      </c>
      <c r="HK139" s="580">
        <f t="shared" si="1925"/>
        <v>0</v>
      </c>
      <c r="HL139" s="580">
        <f t="shared" si="1926"/>
        <v>4.7845414120752032</v>
      </c>
      <c r="HM139" s="580">
        <f t="shared" si="1927"/>
        <v>2.6157160449197798E-3</v>
      </c>
      <c r="HN139" s="580">
        <f t="shared" si="1928"/>
        <v>2.7066959391743155</v>
      </c>
      <c r="HO139" s="580">
        <f t="shared" si="1929"/>
        <v>4.1513470937631337E-2</v>
      </c>
      <c r="HP139" s="580">
        <f t="shared" si="1930"/>
        <v>59.104131949648938</v>
      </c>
      <c r="HQ139" s="580">
        <f t="shared" si="1931"/>
        <v>69.006080805052747</v>
      </c>
      <c r="HR139" s="1075">
        <f t="shared" si="1932"/>
        <v>0.22742328457521066</v>
      </c>
      <c r="HS139" s="1076"/>
      <c r="HT139" s="581">
        <f t="shared" si="1933"/>
        <v>38.600953413803339</v>
      </c>
      <c r="HU139" s="607">
        <f t="shared" si="1972"/>
        <v>60593.371748712641</v>
      </c>
      <c r="HV139" s="608"/>
      <c r="HW139" s="609">
        <f t="shared" si="2187"/>
        <v>0</v>
      </c>
      <c r="HX139" s="610">
        <f>DATI!CQ136</f>
        <v>0</v>
      </c>
      <c r="HY139" s="610">
        <f>DATI!CT136</f>
        <v>0</v>
      </c>
      <c r="HZ139" s="611">
        <f t="shared" si="2131"/>
        <v>0</v>
      </c>
      <c r="IA139" s="611">
        <f t="shared" si="2098"/>
        <v>0</v>
      </c>
      <c r="IB139" s="582">
        <f t="shared" si="2099"/>
        <v>0</v>
      </c>
      <c r="IC139" s="610">
        <f>DATI!CV136</f>
        <v>0</v>
      </c>
      <c r="ID139" s="612">
        <f t="shared" si="2161"/>
        <v>0</v>
      </c>
      <c r="IE139" s="613">
        <f t="shared" si="2100"/>
        <v>0</v>
      </c>
      <c r="IF139" s="613">
        <f t="shared" si="2101"/>
        <v>0</v>
      </c>
      <c r="IG139" s="609"/>
      <c r="IH139" s="590"/>
      <c r="II139" s="610"/>
      <c r="IJ139" s="610"/>
      <c r="IK139" s="615">
        <f>DATI!CS136</f>
        <v>11963.720748712627</v>
      </c>
      <c r="IL139" s="594">
        <f t="shared" si="2162"/>
        <v>11963.720748712627</v>
      </c>
      <c r="IM139" s="594">
        <f t="shared" si="2163"/>
        <v>11963.720748712627</v>
      </c>
      <c r="IN139" s="582">
        <f t="shared" si="1743"/>
        <v>7.7356956727966872E-2</v>
      </c>
      <c r="IO139" s="582">
        <f t="shared" si="1744"/>
        <v>0.19744273017727895</v>
      </c>
      <c r="IP139" s="610"/>
      <c r="IQ139" s="590"/>
      <c r="IR139" s="610"/>
      <c r="IS139" s="594">
        <f t="shared" si="2188"/>
        <v>48629.651000000013</v>
      </c>
      <c r="IT139" s="615">
        <f>DATI!CR136</f>
        <v>48629.651000000013</v>
      </c>
      <c r="IU139" s="617">
        <f>DATI!CU136</f>
        <v>0</v>
      </c>
      <c r="IV139" s="639">
        <f t="shared" si="2132"/>
        <v>4.631107882826683E-3</v>
      </c>
      <c r="IW139" s="590">
        <f t="shared" si="2102"/>
        <v>0.31443744693789599</v>
      </c>
      <c r="IX139" s="639">
        <f t="shared" si="2103"/>
        <v>0.80255726982272102</v>
      </c>
      <c r="IY139" s="615">
        <f>DATI!CW136</f>
        <v>0</v>
      </c>
      <c r="IZ139" s="618">
        <f t="shared" si="2164"/>
        <v>48629.651000000013</v>
      </c>
      <c r="JA139" s="619">
        <f t="shared" si="2104"/>
        <v>0.31443744693789599</v>
      </c>
      <c r="JB139" s="619">
        <f t="shared" si="2105"/>
        <v>0.80255726982272102</v>
      </c>
      <c r="JC139" s="620"/>
      <c r="JD139" s="590"/>
      <c r="JE139" s="610"/>
      <c r="JF139" s="610"/>
      <c r="JG139" s="586">
        <f t="shared" si="2106"/>
        <v>90116.886814875208</v>
      </c>
      <c r="JH139" s="566">
        <f t="shared" si="1438"/>
        <v>264.85414242684141</v>
      </c>
      <c r="JI139" s="589">
        <f t="shared" si="1754"/>
        <v>0.58269231288665213</v>
      </c>
      <c r="JJ139" s="603" t="str">
        <f>DATI!CN136</f>
        <v>1/1</v>
      </c>
      <c r="JK139" s="604">
        <f>DATI!CO136/DATI!CP136</f>
        <v>1</v>
      </c>
      <c r="JL139" s="621">
        <f t="shared" si="1833"/>
        <v>1.6286065646410813E-2</v>
      </c>
      <c r="JM139" s="622">
        <f t="shared" si="2133"/>
        <v>5.587886096866208E-3</v>
      </c>
      <c r="JN139" s="623">
        <f t="shared" si="2107"/>
        <v>138746.53781487522</v>
      </c>
      <c r="JO139" s="594">
        <f t="shared" si="2108"/>
        <v>138746.53781487522</v>
      </c>
      <c r="JP139" s="589">
        <f t="shared" si="2109"/>
        <v>0.89712975982454812</v>
      </c>
      <c r="JQ139" s="590">
        <f t="shared" si="2134"/>
        <v>1.3576112120960993E-3</v>
      </c>
      <c r="JR139" s="624">
        <f t="shared" si="2110"/>
        <v>0.89712975982454812</v>
      </c>
      <c r="JS139" s="585">
        <f t="shared" si="2135"/>
        <v>1.3576112120960993E-3</v>
      </c>
      <c r="JT139" s="576">
        <f>DATI!BW136</f>
        <v>11377.772817573546</v>
      </c>
      <c r="JU139" s="577">
        <f>DATI!BX136</f>
        <v>12608.652198174655</v>
      </c>
      <c r="JV139" s="577">
        <f>DATI!BY136</f>
        <v>8344.4378689306977</v>
      </c>
      <c r="JW139" s="577">
        <f>DATI!BZ136</f>
        <v>20110.240000000002</v>
      </c>
      <c r="JX139" s="577">
        <f>DATI!CA136</f>
        <v>23479.387999999999</v>
      </c>
      <c r="JY139" s="577">
        <f>DATI!CB136</f>
        <v>5933.2610255473855</v>
      </c>
      <c r="JZ139" s="577">
        <f>DATI!CC136</f>
        <v>2703.5008431713281</v>
      </c>
      <c r="KA139" s="577">
        <f>DATI!CD136</f>
        <v>152.64897318407893</v>
      </c>
      <c r="KB139" s="577">
        <f>DATI!CE136</f>
        <v>1465.1504611867667</v>
      </c>
      <c r="KC139" s="577">
        <f>DATI!CF136</f>
        <v>0</v>
      </c>
      <c r="KD139" s="577">
        <f>DATI!CG136</f>
        <v>150.245</v>
      </c>
      <c r="KE139" s="577">
        <f>DATI!CH136</f>
        <v>81.329221582889559</v>
      </c>
      <c r="KF139" s="577">
        <f>DATI!CI136</f>
        <v>10.35860020160675</v>
      </c>
      <c r="KG139" s="577">
        <f>DATI!CJ136</f>
        <v>111.89444217777252</v>
      </c>
      <c r="KH139" s="577">
        <f>DATI!CK136</f>
        <v>1272.6073846550435</v>
      </c>
      <c r="KI139" s="577">
        <f>DATI!CL136</f>
        <v>503.43182775259015</v>
      </c>
      <c r="KJ139" s="625">
        <f t="shared" si="1439"/>
        <v>33.439351589190181</v>
      </c>
      <c r="KK139" s="626">
        <f t="shared" si="2137"/>
        <v>6.6009282667184394E-2</v>
      </c>
      <c r="KL139" s="627">
        <f t="shared" si="1440"/>
        <v>37.056914448964605</v>
      </c>
      <c r="KM139" s="626">
        <f t="shared" si="2138"/>
        <v>-1.6258568327012637E-2</v>
      </c>
      <c r="KN139" s="627">
        <f t="shared" si="1441"/>
        <v>24.524359572582291</v>
      </c>
      <c r="KO139" s="626">
        <f t="shared" si="2139"/>
        <v>-3.4773584678723886E-2</v>
      </c>
      <c r="KP139" s="627">
        <f t="shared" si="1442"/>
        <v>59.104131949648938</v>
      </c>
      <c r="KQ139" s="626">
        <f t="shared" si="2140"/>
        <v>3.6428989544269694E-2</v>
      </c>
      <c r="KR139" s="627">
        <f t="shared" si="1443"/>
        <v>69.006080805052747</v>
      </c>
      <c r="KS139" s="626">
        <f t="shared" si="2141"/>
        <v>9.2397595363349298E-3</v>
      </c>
      <c r="KT139" s="627">
        <f t="shared" si="1444"/>
        <v>17.437894453057847</v>
      </c>
      <c r="KU139" s="626">
        <f t="shared" si="2142"/>
        <v>8.0325694291445149E-2</v>
      </c>
      <c r="KV139" s="627">
        <f t="shared" si="1445"/>
        <v>7.9456073403790972</v>
      </c>
      <c r="KW139" s="626">
        <f t="shared" si="2143"/>
        <v>3.3697775979578341E-2</v>
      </c>
      <c r="KX139" s="627">
        <f t="shared" si="1446"/>
        <v>0.44863636898665671</v>
      </c>
      <c r="KY139" s="626">
        <f t="shared" si="2144"/>
        <v>0.30369050598026781</v>
      </c>
      <c r="KZ139" s="627">
        <f t="shared" si="1447"/>
        <v>4.3060871567953267</v>
      </c>
      <c r="LA139" s="626">
        <f t="shared" si="2145"/>
        <v>8.5027295923424756E-2</v>
      </c>
      <c r="LB139" s="628" t="s">
        <v>177</v>
      </c>
      <c r="LC139" s="629" t="s">
        <v>177</v>
      </c>
      <c r="LD139" s="627">
        <f t="shared" si="1448"/>
        <v>0.44157107547075541</v>
      </c>
      <c r="LE139" s="626">
        <f t="shared" si="2146"/>
        <v>4.9174599243516658E-2</v>
      </c>
      <c r="LF139" s="627">
        <f t="shared" si="1449"/>
        <v>0.23902713462382053</v>
      </c>
      <c r="LG139" s="626">
        <f t="shared" si="2147"/>
        <v>1.9004592614450221E-2</v>
      </c>
      <c r="LH139" s="627">
        <f t="shared" si="1450"/>
        <v>3.0443996348597801E-2</v>
      </c>
      <c r="LI139" s="626">
        <f t="shared" si="2148"/>
        <v>0.33377296106183502</v>
      </c>
      <c r="LJ139" s="627">
        <f t="shared" si="1451"/>
        <v>0.32885852555252598</v>
      </c>
      <c r="LK139" s="626">
        <f t="shared" si="2149"/>
        <v>9.0070492518406639E-2</v>
      </c>
      <c r="LL139" s="627">
        <f t="shared" si="1452"/>
        <v>3.7402017471074105</v>
      </c>
      <c r="LM139" s="626">
        <f t="shared" si="2150"/>
        <v>4.4797930424383944E-2</v>
      </c>
      <c r="LN139" s="627">
        <f t="shared" si="1453"/>
        <v>1.4795895610963383</v>
      </c>
      <c r="LO139" s="630">
        <f t="shared" si="2151"/>
        <v>-2.358282361529828E-2</v>
      </c>
      <c r="LP139" s="631">
        <f t="shared" si="1778"/>
        <v>7.3568240014661362E-2</v>
      </c>
      <c r="LQ139" s="632">
        <f t="shared" si="1779"/>
        <v>8.1527058594805218E-2</v>
      </c>
      <c r="LR139" s="632">
        <f t="shared" si="1780"/>
        <v>5.3954813281272891E-2</v>
      </c>
      <c r="LS139" s="632">
        <f t="shared" si="1781"/>
        <v>0.13003203586446369</v>
      </c>
      <c r="LT139" s="632">
        <f t="shared" si="1782"/>
        <v>0.15181681683021475</v>
      </c>
      <c r="LU139" s="632">
        <f t="shared" si="1783"/>
        <v>3.8364236849843775E-2</v>
      </c>
      <c r="LV139" s="632">
        <f t="shared" si="1784"/>
        <v>1.7480732134418184E-2</v>
      </c>
      <c r="LW139" s="632">
        <f t="shared" si="1785"/>
        <v>9.8702237048119298E-4</v>
      </c>
      <c r="LX139" s="633">
        <f t="shared" si="1786"/>
        <v>9.4736063476056551E-3</v>
      </c>
      <c r="LY139" s="634" t="s">
        <v>177</v>
      </c>
      <c r="LZ139" s="633">
        <f t="shared" si="1787"/>
        <v>9.7147837263286501E-4</v>
      </c>
      <c r="MA139" s="633">
        <f t="shared" si="1788"/>
        <v>5.2587160857827699E-4</v>
      </c>
      <c r="MB139" s="633">
        <f t="shared" si="1789"/>
        <v>6.6978309205706634E-5</v>
      </c>
      <c r="MC139" s="633">
        <f t="shared" si="1790"/>
        <v>7.2350514555242866E-4</v>
      </c>
      <c r="MD139" s="633">
        <f t="shared" si="1791"/>
        <v>8.2286302442360678E-3</v>
      </c>
      <c r="ME139" s="633">
        <f t="shared" si="1792"/>
        <v>3.2551707727822895E-3</v>
      </c>
      <c r="MF139" s="631">
        <f t="shared" si="1793"/>
        <v>0.1218150094074322</v>
      </c>
      <c r="MG139" s="632">
        <f t="shared" si="1794"/>
        <v>0.13499329884345865</v>
      </c>
      <c r="MH139" s="632">
        <f t="shared" si="1795"/>
        <v>8.9338906111178895E-2</v>
      </c>
      <c r="MI139" s="632">
        <f t="shared" si="1796"/>
        <v>0.21530831332842126</v>
      </c>
      <c r="MJ139" s="632">
        <f t="shared" si="1797"/>
        <v>0.25137976614220287</v>
      </c>
      <c r="MK139" s="632">
        <f t="shared" si="1798"/>
        <v>6.3523877584149485E-2</v>
      </c>
      <c r="ML139" s="632">
        <f t="shared" si="1799"/>
        <v>2.8944766776785525E-2</v>
      </c>
      <c r="MM139" s="632">
        <f t="shared" si="1800"/>
        <v>1.6343212685467421E-3</v>
      </c>
      <c r="MN139" s="633">
        <f t="shared" si="1801"/>
        <v>1.5686489796764298E-2</v>
      </c>
      <c r="MO139" s="634" t="s">
        <v>177</v>
      </c>
      <c r="MP139" s="633">
        <f t="shared" si="1802"/>
        <v>1.6085833652919434E-3</v>
      </c>
      <c r="MQ139" s="633">
        <f t="shared" si="1803"/>
        <v>8.7074333888234969E-4</v>
      </c>
      <c r="MR139" s="633">
        <f t="shared" si="1804"/>
        <v>1.1090333769519377E-4</v>
      </c>
      <c r="MS139" s="633">
        <f t="shared" si="1805"/>
        <v>1.1979868771392465E-3</v>
      </c>
      <c r="MT139" s="633">
        <f t="shared" si="1806"/>
        <v>1.36250462211973E-2</v>
      </c>
      <c r="MU139" s="633">
        <f t="shared" si="1807"/>
        <v>5.3899435167981324E-3</v>
      </c>
      <c r="MV139" s="1077"/>
      <c r="MW139" s="566"/>
      <c r="MX139" s="624"/>
      <c r="MY139" s="1471"/>
      <c r="MZ139" s="583"/>
      <c r="NA139" s="1472"/>
      <c r="NB139" s="1078"/>
      <c r="NC139" s="615"/>
      <c r="ND139" s="589"/>
      <c r="NE139" s="638"/>
    </row>
    <row r="140" spans="1:369" ht="8.25" customHeight="1" outlineLevel="1" x14ac:dyDescent="0.2">
      <c r="A140" s="477" t="s">
        <v>183</v>
      </c>
      <c r="B140" s="478">
        <f>DATI!D137</f>
        <v>61</v>
      </c>
      <c r="C140" s="1515">
        <f>DATI!F137/DATI!E137</f>
        <v>0.98333333333333328</v>
      </c>
      <c r="D140" s="479">
        <f>DATI!G137</f>
        <v>229576</v>
      </c>
      <c r="E140" s="480">
        <f t="shared" si="2111"/>
        <v>2.2951598157081924E-2</v>
      </c>
      <c r="F140" s="1039">
        <f t="shared" ref="F140:F171" si="2189">+(D140-D153)/D153</f>
        <v>2.1564330676351697E-3</v>
      </c>
      <c r="G140" s="482"/>
      <c r="H140" s="483"/>
      <c r="I140" s="484"/>
      <c r="J140" s="485"/>
      <c r="K140" s="485"/>
      <c r="L140" s="485"/>
      <c r="M140" s="483"/>
      <c r="N140" s="483"/>
      <c r="O140" s="483"/>
      <c r="P140" s="483"/>
      <c r="Q140" s="483"/>
      <c r="R140" s="483"/>
      <c r="S140" s="483"/>
      <c r="T140" s="483"/>
      <c r="U140" s="483"/>
      <c r="V140" s="483"/>
      <c r="W140" s="488"/>
      <c r="X140" s="1111"/>
      <c r="Y140" s="483"/>
      <c r="Z140" s="483"/>
      <c r="AA140" s="483"/>
      <c r="AB140" s="483"/>
      <c r="AC140" s="483"/>
      <c r="AD140" s="484"/>
      <c r="AE140" s="485"/>
      <c r="AF140" s="485"/>
      <c r="AG140" s="488"/>
      <c r="AH140" s="491"/>
      <c r="AI140" s="483"/>
      <c r="AJ140" s="484"/>
      <c r="AK140" s="485"/>
      <c r="AL140" s="485"/>
      <c r="AM140" s="485"/>
      <c r="AN140" s="495"/>
      <c r="AO140" s="496"/>
      <c r="AP140" s="496"/>
      <c r="AQ140" s="496"/>
      <c r="AR140" s="496"/>
      <c r="AS140" s="496"/>
      <c r="AT140" s="496"/>
      <c r="AU140" s="1065"/>
      <c r="AV140" s="1065"/>
      <c r="AW140" s="496"/>
      <c r="AX140" s="1065"/>
      <c r="AY140" s="1065"/>
      <c r="AZ140" s="1065"/>
      <c r="BA140" s="1065"/>
      <c r="BB140" s="495"/>
      <c r="BC140" s="496"/>
      <c r="BD140" s="493"/>
      <c r="BE140" s="496"/>
      <c r="BF140" s="496"/>
      <c r="BG140" s="496"/>
      <c r="BH140" s="496"/>
      <c r="BI140" s="496"/>
      <c r="BJ140" s="496"/>
      <c r="BK140" s="496"/>
      <c r="BL140" s="496"/>
      <c r="BM140" s="496"/>
      <c r="BN140" s="496"/>
      <c r="BO140" s="496"/>
      <c r="BP140" s="496"/>
      <c r="BQ140" s="496"/>
      <c r="BR140" s="496"/>
      <c r="BS140" s="496"/>
      <c r="BT140" s="1066"/>
      <c r="BU140" s="1067"/>
      <c r="BV140" s="497"/>
      <c r="BW140" s="495"/>
      <c r="BX140" s="496"/>
      <c r="BY140" s="496"/>
      <c r="BZ140" s="496"/>
      <c r="CA140" s="496"/>
      <c r="CB140" s="1066"/>
      <c r="CC140" s="1067"/>
      <c r="CD140" s="497"/>
      <c r="CE140" s="498"/>
      <c r="CF140" s="499"/>
      <c r="CG140" s="499"/>
      <c r="CH140" s="499"/>
      <c r="CI140" s="499"/>
      <c r="CJ140" s="499"/>
      <c r="CK140" s="499"/>
      <c r="CL140" s="499"/>
      <c r="CM140" s="499"/>
      <c r="CN140" s="499"/>
      <c r="CO140" s="499"/>
      <c r="CP140" s="499"/>
      <c r="CQ140" s="499"/>
      <c r="CR140" s="499"/>
      <c r="CS140" s="499"/>
      <c r="CT140" s="499"/>
      <c r="CU140" s="499"/>
      <c r="CV140" s="499"/>
      <c r="CW140" s="1068"/>
      <c r="CX140" s="1069"/>
      <c r="CY140" s="500"/>
      <c r="CZ140" s="482">
        <f>DATI!AA137</f>
        <v>97597.986400000009</v>
      </c>
      <c r="DA140" s="483">
        <f t="shared" si="2112"/>
        <v>267.39174356164386</v>
      </c>
      <c r="DB140" s="484">
        <f t="shared" si="1425"/>
        <v>425.12277589991987</v>
      </c>
      <c r="DC140" s="485">
        <f t="shared" si="2113"/>
        <v>1.1647199339723833</v>
      </c>
      <c r="DD140" s="501">
        <f t="shared" si="2165"/>
        <v>-9.3375312997728019E-4</v>
      </c>
      <c r="DE140" s="502">
        <f t="shared" si="2114"/>
        <v>-3.0835367569844977E-3</v>
      </c>
      <c r="DF140" s="483">
        <f t="shared" si="2166"/>
        <v>-91.217599999989034</v>
      </c>
      <c r="DG140" s="503">
        <f t="shared" si="2167"/>
        <v>-1.3149363603188249</v>
      </c>
      <c r="DH140" s="504">
        <f t="shared" si="2152"/>
        <v>2.0995250974039561E-2</v>
      </c>
      <c r="DI140" s="505">
        <f>DATI!AB137+DATI!AG137</f>
        <v>56494.728219041448</v>
      </c>
      <c r="DJ140" s="483">
        <f t="shared" si="2153"/>
        <v>154.78007731244233</v>
      </c>
      <c r="DK140" s="506">
        <f t="shared" si="1426"/>
        <v>246.08290160574904</v>
      </c>
      <c r="DL140" s="507">
        <f t="shared" si="1427"/>
        <v>0.67419973042670966</v>
      </c>
      <c r="DM140" s="508">
        <f t="shared" si="2168"/>
        <v>0.57885137084182137</v>
      </c>
      <c r="DN140" s="509">
        <f t="shared" si="2169"/>
        <v>-1.8221173110860432E-2</v>
      </c>
      <c r="DO140" s="509">
        <f t="shared" si="2170"/>
        <v>-1.100000000000001E-2</v>
      </c>
      <c r="DP140" s="509">
        <f t="shared" si="2171"/>
        <v>-1.9137912163413554E-2</v>
      </c>
      <c r="DQ140" s="509">
        <f t="shared" si="2172"/>
        <v>-2.1248524210802252E-2</v>
      </c>
      <c r="DR140" s="510">
        <f t="shared" si="2173"/>
        <v>-1102.2866106861547</v>
      </c>
      <c r="DS140" s="510">
        <f t="shared" si="2174"/>
        <v>-5.342416968943013</v>
      </c>
      <c r="DT140" s="511">
        <f t="shared" si="2154"/>
        <v>2.1330668149617819E-2</v>
      </c>
      <c r="DU140" s="512" t="str">
        <f>DATI!AI137</f>
        <v>7/7</v>
      </c>
      <c r="DV140" s="511">
        <f>DATI!AJ137/DATI!AK137</f>
        <v>1</v>
      </c>
      <c r="DW140" s="513">
        <f>DATI!AB137</f>
        <v>55157.114999999998</v>
      </c>
      <c r="DX140" s="483">
        <f t="shared" si="2115"/>
        <v>151.11538356164382</v>
      </c>
      <c r="DY140" s="514">
        <f t="shared" si="2013"/>
        <v>240.25645102275499</v>
      </c>
      <c r="DZ140" s="485">
        <f t="shared" si="2014"/>
        <v>0.65823685211713689</v>
      </c>
      <c r="EA140" s="508">
        <f t="shared" si="2175"/>
        <v>0.56514603461122215</v>
      </c>
      <c r="EB140" s="504">
        <f t="shared" si="2176"/>
        <v>-9.9711589090852246E-3</v>
      </c>
      <c r="EC140" s="515">
        <f t="shared" si="2177"/>
        <v>41103.258180958561</v>
      </c>
      <c r="ED140" s="516">
        <f t="shared" si="2116"/>
        <v>112.61166624920153</v>
      </c>
      <c r="EE140" s="517">
        <f t="shared" si="1430"/>
        <v>179.03987429417083</v>
      </c>
      <c r="EF140" s="518">
        <f t="shared" si="1431"/>
        <v>0.49052020354567349</v>
      </c>
      <c r="EG140" s="519">
        <f t="shared" si="2117"/>
        <v>2.5218603214509784E-2</v>
      </c>
      <c r="EH140" s="519">
        <f t="shared" si="2118"/>
        <v>2.301254513357814E-2</v>
      </c>
      <c r="EI140" s="501">
        <f t="shared" si="2119"/>
        <v>0.42114862915817858</v>
      </c>
      <c r="EJ140" s="520">
        <f t="shared" si="2120"/>
        <v>1011.0690106861657</v>
      </c>
      <c r="EK140" s="520">
        <f t="shared" si="2121"/>
        <v>4.0274806086241881</v>
      </c>
      <c r="EL140" s="482">
        <f>DATI!AD137</f>
        <v>31976.021399999998</v>
      </c>
      <c r="EM140" s="483">
        <f t="shared" si="2122"/>
        <v>87.605538082191771</v>
      </c>
      <c r="EN140" s="514">
        <f t="shared" si="1432"/>
        <v>139.28294508136739</v>
      </c>
      <c r="EO140" s="485">
        <f t="shared" si="2123"/>
        <v>0.38159710981196543</v>
      </c>
      <c r="EP140" s="501">
        <f t="shared" si="2178"/>
        <v>2.7128047377116677E-2</v>
      </c>
      <c r="EQ140" s="502">
        <f t="shared" si="2179"/>
        <v>2.4917880567849635E-2</v>
      </c>
      <c r="ER140" s="501">
        <f t="shared" si="2155"/>
        <v>1.9169983516897523E-2</v>
      </c>
      <c r="ES140" s="483">
        <f t="shared" si="2180"/>
        <v>844.53639999999723</v>
      </c>
      <c r="ET140" s="501">
        <f t="shared" si="2124"/>
        <v>0.32762992946338076</v>
      </c>
      <c r="EU140" s="503">
        <f t="shared" si="2181"/>
        <v>3.3862574324032551</v>
      </c>
      <c r="EV140" s="482">
        <f>DATI!AE137</f>
        <v>6852.56</v>
      </c>
      <c r="EW140" s="483">
        <f t="shared" si="2125"/>
        <v>18.774136986301372</v>
      </c>
      <c r="EX140" s="514">
        <f t="shared" si="1433"/>
        <v>29.848764679234762</v>
      </c>
      <c r="EY140" s="485">
        <f t="shared" si="2015"/>
        <v>8.1777437477355511E-2</v>
      </c>
      <c r="EZ140" s="501">
        <f t="shared" si="2182"/>
        <v>1.6563045642205659E-2</v>
      </c>
      <c r="FA140" s="502">
        <f t="shared" si="2183"/>
        <v>1.4375612528346692E-2</v>
      </c>
      <c r="FB140" s="483">
        <f t="shared" si="2184"/>
        <v>111.65000000000055</v>
      </c>
      <c r="FC140" s="503">
        <f t="shared" si="2185"/>
        <v>0.42301320159793221</v>
      </c>
      <c r="FD140" s="483">
        <f>DATI!AG137</f>
        <v>1337.6132190414519</v>
      </c>
      <c r="FE140" s="501">
        <f t="shared" si="2126"/>
        <v>1.3705336230599238E-2</v>
      </c>
      <c r="FF140" s="483">
        <f t="shared" si="2186"/>
        <v>5514.9467809585485</v>
      </c>
      <c r="FG140" s="501">
        <f t="shared" si="2156"/>
        <v>2.4022314096240671E-2</v>
      </c>
      <c r="FH140" s="482">
        <f>DATI!AF137</f>
        <v>3612.29</v>
      </c>
      <c r="FI140" s="483">
        <f t="shared" si="2157"/>
        <v>9.896684931506849</v>
      </c>
      <c r="FJ140" s="509">
        <f t="shared" si="2127"/>
        <v>3.7011931631409145E-2</v>
      </c>
      <c r="FK140" s="509">
        <f t="shared" si="2158"/>
        <v>-0.10853966235812305</v>
      </c>
      <c r="FL140" s="521">
        <f>DATI!AL137</f>
        <v>1440.1136369189619</v>
      </c>
      <c r="FM140" s="522" t="str">
        <f>DATI!AM137</f>
        <v>9/9</v>
      </c>
      <c r="FN140" s="523">
        <f>DATI!AN137/DATI!AO137</f>
        <v>1</v>
      </c>
      <c r="FO140" s="486">
        <f t="shared" si="2159"/>
        <v>0.39867054885376363</v>
      </c>
      <c r="FP140" s="524">
        <f t="shared" si="2128"/>
        <v>1.475556709763186E-2</v>
      </c>
      <c r="FQ140" s="486">
        <f t="shared" si="2160"/>
        <v>-0.11056284622310249</v>
      </c>
      <c r="FR140" s="526"/>
      <c r="FS140" s="1112"/>
      <c r="FT140" s="1112"/>
      <c r="FU140" s="495">
        <f>DATI!AS137/1000</f>
        <v>16.062000000000001</v>
      </c>
      <c r="FV140" s="496">
        <f>DATI!AT137/1000</f>
        <v>149.416</v>
      </c>
      <c r="FW140" s="493">
        <f>DATI!AU137/1000</f>
        <v>0.629</v>
      </c>
      <c r="FX140" s="496">
        <f>DATI!AV137/1000</f>
        <v>10179.538</v>
      </c>
      <c r="FY140" s="496">
        <f>DATI!AW137/1000</f>
        <v>25.707999999999998</v>
      </c>
      <c r="FZ140" s="496">
        <f>DATI!AX137/1000</f>
        <v>3035.556</v>
      </c>
      <c r="GA140" s="496">
        <f>DATI!AY137/1000</f>
        <v>1106.134</v>
      </c>
      <c r="GB140" s="496">
        <f>DATI!AZ137/1000</f>
        <v>8957.24</v>
      </c>
      <c r="GC140" s="496">
        <f>DATI!BA137/1000</f>
        <v>30.411000000000001</v>
      </c>
      <c r="GD140" s="496">
        <f>DATI!BB137/1000</f>
        <v>44.219000000000001</v>
      </c>
      <c r="GE140" s="496">
        <f>DATI!BC137/1000</f>
        <v>26.056000000000001</v>
      </c>
      <c r="GF140" s="496">
        <f>DATI!BD137/1000</f>
        <v>3487.33</v>
      </c>
      <c r="GG140" s="496">
        <f>DATI!BE137/1000</f>
        <v>51.18</v>
      </c>
      <c r="GH140" s="496">
        <f>DATI!BF137/1000</f>
        <v>1032.221</v>
      </c>
      <c r="GI140" s="493">
        <f>DATI!BG137/1000</f>
        <v>0.16</v>
      </c>
      <c r="GJ140" s="496">
        <f>DATI!BH137/1000</f>
        <v>317.04399999999998</v>
      </c>
      <c r="GK140" s="496">
        <f>DATI!BI137/1000</f>
        <v>100.706</v>
      </c>
      <c r="GL140" s="496">
        <f>DATI!BJ137/1000</f>
        <v>13390.54</v>
      </c>
      <c r="GM140" s="496">
        <f>DATI!BK137/1000</f>
        <v>12059.225</v>
      </c>
      <c r="GN140" s="1066">
        <f>DATI!BL137/1000</f>
        <v>165.71</v>
      </c>
      <c r="GO140" s="1067"/>
      <c r="GP140" s="497">
        <f>DATI!BN137/1000</f>
        <v>982.03</v>
      </c>
      <c r="GQ140" s="495"/>
      <c r="GR140" s="496"/>
      <c r="GS140" s="496"/>
      <c r="GT140" s="496"/>
      <c r="GU140" s="496"/>
      <c r="GV140" s="1066"/>
      <c r="GW140" s="1067"/>
      <c r="GX140" s="497"/>
      <c r="GY140" s="498">
        <f t="shared" si="1913"/>
        <v>6.9963759277973311E-2</v>
      </c>
      <c r="GZ140" s="499">
        <f t="shared" si="1914"/>
        <v>0.65083458201205702</v>
      </c>
      <c r="HA140" s="499">
        <f t="shared" si="1915"/>
        <v>2.7398334320660697E-3</v>
      </c>
      <c r="HB140" s="499">
        <f t="shared" si="1916"/>
        <v>44.340601805066733</v>
      </c>
      <c r="HC140" s="499">
        <f t="shared" si="1917"/>
        <v>0.11198034637767014</v>
      </c>
      <c r="HD140" s="499">
        <f t="shared" si="1918"/>
        <v>13.222444854862877</v>
      </c>
      <c r="HE140" s="499">
        <f t="shared" si="1919"/>
        <v>4.8181604348886644</v>
      </c>
      <c r="HF140" s="499">
        <f t="shared" si="1920"/>
        <v>39.016447712304419</v>
      </c>
      <c r="HG140" s="499">
        <f t="shared" si="1921"/>
        <v>0.13246593720597971</v>
      </c>
      <c r="HH140" s="499">
        <f t="shared" si="1922"/>
        <v>0.19261159703104855</v>
      </c>
      <c r="HI140" s="499">
        <f t="shared" si="1923"/>
        <v>0.11349618427013276</v>
      </c>
      <c r="HJ140" s="499">
        <f t="shared" si="1924"/>
        <v>15.190307349200264</v>
      </c>
      <c r="HK140" s="499">
        <f t="shared" si="1925"/>
        <v>0.2229327107363139</v>
      </c>
      <c r="HL140" s="499">
        <f t="shared" si="1926"/>
        <v>4.4962060494128302</v>
      </c>
      <c r="HM140" s="499">
        <f t="shared" si="1927"/>
        <v>6.9693696205178242E-4</v>
      </c>
      <c r="HN140" s="499">
        <f t="shared" si="1928"/>
        <v>1.3809980137296582</v>
      </c>
      <c r="HO140" s="499">
        <f t="shared" si="1929"/>
        <v>0.43866083562741748</v>
      </c>
      <c r="HP140" s="499">
        <f t="shared" si="1930"/>
        <v>58.327264173955463</v>
      </c>
      <c r="HQ140" s="499">
        <f t="shared" si="1931"/>
        <v>52.528247726243158</v>
      </c>
      <c r="HR140" s="1068">
        <f t="shared" si="1932"/>
        <v>0.72180889988500541</v>
      </c>
      <c r="HS140" s="1069"/>
      <c r="HT140" s="500">
        <f t="shared" si="1933"/>
        <v>4.2775812802731989</v>
      </c>
      <c r="HU140" s="526">
        <f t="shared" si="1972"/>
        <v>41148.265382746977</v>
      </c>
      <c r="HV140" s="527"/>
      <c r="HW140" s="528">
        <f t="shared" si="2187"/>
        <v>0</v>
      </c>
      <c r="HX140" s="529">
        <f>DATI!CQ137</f>
        <v>0</v>
      </c>
      <c r="HY140" s="529">
        <f>DATI!CT137</f>
        <v>0</v>
      </c>
      <c r="HZ140" s="530">
        <f t="shared" si="2131"/>
        <v>0</v>
      </c>
      <c r="IA140" s="530">
        <f t="shared" si="2098"/>
        <v>0</v>
      </c>
      <c r="IB140" s="501">
        <f t="shared" si="2099"/>
        <v>0</v>
      </c>
      <c r="IC140" s="529">
        <f>DATI!CV137</f>
        <v>8134.821368779144</v>
      </c>
      <c r="ID140" s="531">
        <f t="shared" si="2161"/>
        <v>8134.821368779144</v>
      </c>
      <c r="IE140" s="532">
        <f t="shared" si="2100"/>
        <v>8.3350299210467563E-2</v>
      </c>
      <c r="IF140" s="532">
        <f t="shared" si="2101"/>
        <v>0.1976953656031874</v>
      </c>
      <c r="IG140" s="528"/>
      <c r="IH140" s="509"/>
      <c r="II140" s="529"/>
      <c r="IJ140" s="529"/>
      <c r="IK140" s="534">
        <f>DATI!CS137</f>
        <v>38196.535382746973</v>
      </c>
      <c r="IL140" s="513">
        <f t="shared" si="2162"/>
        <v>38196.535382746973</v>
      </c>
      <c r="IM140" s="513">
        <f t="shared" si="2163"/>
        <v>10199.006592156431</v>
      </c>
      <c r="IN140" s="501">
        <f t="shared" si="1743"/>
        <v>0.3913660188254352</v>
      </c>
      <c r="IO140" s="501">
        <f t="shared" si="1744"/>
        <v>0.92826599195509141</v>
      </c>
      <c r="IP140" s="529"/>
      <c r="IQ140" s="509"/>
      <c r="IR140" s="529"/>
      <c r="IS140" s="513">
        <f t="shared" si="2188"/>
        <v>2951.73</v>
      </c>
      <c r="IT140" s="534">
        <f>DATI!CR137</f>
        <v>2951.73</v>
      </c>
      <c r="IU140" s="536">
        <f>DATI!CU137</f>
        <v>0</v>
      </c>
      <c r="IV140" s="501">
        <f t="shared" si="2132"/>
        <v>7.6300324532935733</v>
      </c>
      <c r="IW140" s="509">
        <f t="shared" si="2102"/>
        <v>3.024375920936008E-2</v>
      </c>
      <c r="IX140" s="501">
        <f t="shared" si="2103"/>
        <v>7.1734008044908468E-2</v>
      </c>
      <c r="IY140" s="534">
        <f>DATI!CW137</f>
        <v>19862.707421811399</v>
      </c>
      <c r="IZ140" s="537">
        <f t="shared" si="2164"/>
        <v>22814.437421811399</v>
      </c>
      <c r="JA140" s="538">
        <f t="shared" si="2104"/>
        <v>0.23375930450355475</v>
      </c>
      <c r="JB140" s="538">
        <f t="shared" si="2105"/>
        <v>0.55444469431698684</v>
      </c>
      <c r="JC140" s="539"/>
      <c r="JD140" s="509"/>
      <c r="JE140" s="529"/>
      <c r="JF140" s="529"/>
      <c r="JG140" s="505">
        <f t="shared" si="2106"/>
        <v>56303.790783163844</v>
      </c>
      <c r="JH140" s="485">
        <f t="shared" si="1438"/>
        <v>245.2512056276085</v>
      </c>
      <c r="JI140" s="508">
        <f t="shared" si="1754"/>
        <v>0.57689500429246399</v>
      </c>
      <c r="JJ140" s="522" t="str">
        <f>DATI!CN137</f>
        <v>5/9</v>
      </c>
      <c r="JK140" s="523">
        <f>DATI!CO137/DATI!CP137</f>
        <v>0.81900786402954484</v>
      </c>
      <c r="JL140" s="540">
        <f t="shared" si="1833"/>
        <v>-3.5358043628558196E-3</v>
      </c>
      <c r="JM140" s="541">
        <f t="shared" si="2133"/>
        <v>-2.6044831771971683E-3</v>
      </c>
      <c r="JN140" s="542">
        <f t="shared" si="2107"/>
        <v>59255.520783163847</v>
      </c>
      <c r="JO140" s="513">
        <f t="shared" si="2108"/>
        <v>79118.228204975254</v>
      </c>
      <c r="JP140" s="508">
        <f t="shared" si="2109"/>
        <v>0.60713876350182405</v>
      </c>
      <c r="JQ140" s="509">
        <f t="shared" si="2134"/>
        <v>2.5236116664537622E-2</v>
      </c>
      <c r="JR140" s="543">
        <f t="shared" si="2110"/>
        <v>0.81065430879601885</v>
      </c>
      <c r="JS140" s="504">
        <f t="shared" si="2135"/>
        <v>-3.7193071867813732E-4</v>
      </c>
      <c r="JT140" s="495">
        <f>DATI!BW137</f>
        <v>10296.537989509106</v>
      </c>
      <c r="JU140" s="496">
        <f>DATI!BX137</f>
        <v>7794.4718863683938</v>
      </c>
      <c r="JV140" s="496">
        <f>DATI!BY137</f>
        <v>4044.240824704133</v>
      </c>
      <c r="JW140" s="496">
        <f>DATI!BZ137</f>
        <v>13390.54</v>
      </c>
      <c r="JX140" s="496">
        <f>DATI!CA137</f>
        <v>12059.225</v>
      </c>
      <c r="JY140" s="496">
        <f>DATI!CB137</f>
        <v>2910.2741642081737</v>
      </c>
      <c r="JZ140" s="496">
        <f>DATI!CC137</f>
        <v>1345.3263445244284</v>
      </c>
      <c r="KA140" s="496">
        <f>DATI!CD137</f>
        <v>54.978702102198731</v>
      </c>
      <c r="KB140" s="496">
        <f>DATI!CE137</f>
        <v>928.99887538993357</v>
      </c>
      <c r="KC140" s="496">
        <f>DATI!CF137</f>
        <v>0</v>
      </c>
      <c r="KD140" s="496">
        <f>DATI!CG137</f>
        <v>217.63399999999999</v>
      </c>
      <c r="KE140" s="496">
        <f>DATI!CH137</f>
        <v>15.740760306358338</v>
      </c>
      <c r="KF140" s="496">
        <f>DATI!CI137</f>
        <v>43.334620843410491</v>
      </c>
      <c r="KG140" s="496">
        <f>DATI!CJ137</f>
        <v>29.802780580043791</v>
      </c>
      <c r="KH140" s="496">
        <f>DATI!CK137</f>
        <v>316.69959290838244</v>
      </c>
      <c r="KI140" s="496">
        <f>DATI!CL137</f>
        <v>295.8923857588768</v>
      </c>
      <c r="KJ140" s="544">
        <f t="shared" si="1439"/>
        <v>44.850236912870272</v>
      </c>
      <c r="KK140" s="545">
        <f t="shared" si="2137"/>
        <v>1.4805004948399872E-3</v>
      </c>
      <c r="KL140" s="546">
        <f t="shared" si="1440"/>
        <v>33.951597233022589</v>
      </c>
      <c r="KM140" s="545">
        <f t="shared" si="2138"/>
        <v>4.0352914855801392E-2</v>
      </c>
      <c r="KN140" s="546">
        <f t="shared" si="1441"/>
        <v>17.616130713594334</v>
      </c>
      <c r="KO140" s="545">
        <f t="shared" si="2139"/>
        <v>5.8791963895663192E-2</v>
      </c>
      <c r="KP140" s="546">
        <f t="shared" si="1442"/>
        <v>58.327264173955463</v>
      </c>
      <c r="KQ140" s="545">
        <f t="shared" si="2140"/>
        <v>3.0169133420356938E-2</v>
      </c>
      <c r="KR140" s="546">
        <f t="shared" si="1443"/>
        <v>52.528247726243158</v>
      </c>
      <c r="KS140" s="545">
        <f t="shared" si="2141"/>
        <v>-6.7489628079448688E-3</v>
      </c>
      <c r="KT140" s="546">
        <f t="shared" si="1444"/>
        <v>12.676735217131467</v>
      </c>
      <c r="KU140" s="545">
        <f t="shared" si="2142"/>
        <v>-0.19558531788239542</v>
      </c>
      <c r="KV140" s="546">
        <f t="shared" si="1445"/>
        <v>5.8600478470067792</v>
      </c>
      <c r="KW140" s="545">
        <f t="shared" si="2143"/>
        <v>4.492309452993614E-2</v>
      </c>
      <c r="KX140" s="546">
        <f t="shared" si="1446"/>
        <v>0.23947931012910204</v>
      </c>
      <c r="KY140" s="545">
        <f t="shared" si="2144"/>
        <v>-0.13305704453245573</v>
      </c>
      <c r="KZ140" s="546">
        <f t="shared" si="1447"/>
        <v>4.0465853372736422</v>
      </c>
      <c r="LA140" s="545">
        <f t="shared" si="2145"/>
        <v>4.1020113129175598E-2</v>
      </c>
      <c r="LB140" s="547" t="s">
        <v>177</v>
      </c>
      <c r="LC140" s="548" t="s">
        <v>177</v>
      </c>
      <c r="LD140" s="546">
        <f t="shared" si="1448"/>
        <v>0.94798236749486009</v>
      </c>
      <c r="LE140" s="545">
        <f t="shared" si="2146"/>
        <v>6.348987865121887E-2</v>
      </c>
      <c r="LF140" s="546">
        <f t="shared" si="1449"/>
        <v>6.8564485426866648E-2</v>
      </c>
      <c r="LG140" s="545">
        <f t="shared" si="2147"/>
        <v>-0.42541629372206635</v>
      </c>
      <c r="LH140" s="546">
        <f t="shared" si="1450"/>
        <v>0.18875936876420224</v>
      </c>
      <c r="LI140" s="545">
        <f t="shared" si="2148"/>
        <v>0.33397375430258686</v>
      </c>
      <c r="LJ140" s="546">
        <f t="shared" si="1451"/>
        <v>0.12981662098844737</v>
      </c>
      <c r="LK140" s="545">
        <f t="shared" si="2149"/>
        <v>9.9795659141064322E-2</v>
      </c>
      <c r="LL140" s="546">
        <f t="shared" si="1452"/>
        <v>1.3794978260287767</v>
      </c>
      <c r="LM140" s="545">
        <f t="shared" si="2150"/>
        <v>7.6720922820492712E-2</v>
      </c>
      <c r="LN140" s="546">
        <f t="shared" si="1453"/>
        <v>1.2888646276565354</v>
      </c>
      <c r="LO140" s="549">
        <f t="shared" si="2151"/>
        <v>0.54461252596405541</v>
      </c>
      <c r="LP140" s="550">
        <f t="shared" si="1778"/>
        <v>0.10549949204186763</v>
      </c>
      <c r="LQ140" s="551">
        <f t="shared" si="1779"/>
        <v>7.9863039944524844E-2</v>
      </c>
      <c r="LR140" s="551">
        <f t="shared" si="1780"/>
        <v>4.1437748604044283E-2</v>
      </c>
      <c r="LS140" s="551">
        <f t="shared" si="1781"/>
        <v>0.13720098635149711</v>
      </c>
      <c r="LT140" s="551">
        <f t="shared" si="1782"/>
        <v>0.12356018238507428</v>
      </c>
      <c r="LU140" s="551">
        <f t="shared" si="1783"/>
        <v>2.981899803014966E-2</v>
      </c>
      <c r="LV140" s="551">
        <f t="shared" si="1784"/>
        <v>1.3784365786100155E-2</v>
      </c>
      <c r="LW140" s="551">
        <f t="shared" si="1785"/>
        <v>5.6331799589462352E-4</v>
      </c>
      <c r="LX140" s="552">
        <f t="shared" si="1786"/>
        <v>9.5186274805146333E-3</v>
      </c>
      <c r="LY140" s="553" t="s">
        <v>177</v>
      </c>
      <c r="LZ140" s="552">
        <f t="shared" si="1787"/>
        <v>2.2299025628258243E-3</v>
      </c>
      <c r="MA140" s="552">
        <f t="shared" si="1788"/>
        <v>1.6128160925211809E-4</v>
      </c>
      <c r="MB140" s="552">
        <f t="shared" si="1789"/>
        <v>4.4401142320504356E-4</v>
      </c>
      <c r="MC140" s="552">
        <f t="shared" si="1790"/>
        <v>3.0536265838414662E-4</v>
      </c>
      <c r="MD140" s="552">
        <f t="shared" si="1791"/>
        <v>3.2449398249919468E-3</v>
      </c>
      <c r="ME140" s="552">
        <f t="shared" si="1792"/>
        <v>3.0317468287324907E-3</v>
      </c>
      <c r="MF140" s="550">
        <f t="shared" si="1793"/>
        <v>0.18667651470728858</v>
      </c>
      <c r="MG140" s="551">
        <f t="shared" si="1794"/>
        <v>0.14131398798447661</v>
      </c>
      <c r="MH140" s="551">
        <f t="shared" si="1795"/>
        <v>7.3322196505457779E-2</v>
      </c>
      <c r="MI140" s="551">
        <f t="shared" si="1796"/>
        <v>0.24277085558227621</v>
      </c>
      <c r="MJ140" s="551">
        <f t="shared" si="1797"/>
        <v>0.21863407830521958</v>
      </c>
      <c r="MK140" s="551">
        <f t="shared" si="1798"/>
        <v>5.2763350008574121E-2</v>
      </c>
      <c r="ML140" s="551">
        <f t="shared" si="1799"/>
        <v>2.4390803335606448E-2</v>
      </c>
      <c r="MM140" s="551">
        <f t="shared" si="1800"/>
        <v>9.9676536929458204E-4</v>
      </c>
      <c r="MN140" s="552">
        <f t="shared" si="1801"/>
        <v>1.684277496003795E-2</v>
      </c>
      <c r="MO140" s="553" t="s">
        <v>177</v>
      </c>
      <c r="MP140" s="552">
        <f t="shared" si="1802"/>
        <v>3.9457103584913753E-3</v>
      </c>
      <c r="MQ140" s="552">
        <f t="shared" si="1803"/>
        <v>2.8538041386606854E-4</v>
      </c>
      <c r="MR140" s="552">
        <f t="shared" si="1804"/>
        <v>7.8565785834539199E-4</v>
      </c>
      <c r="MS140" s="552">
        <f t="shared" si="1805"/>
        <v>5.4032522513267403E-4</v>
      </c>
      <c r="MT140" s="552">
        <f t="shared" si="1806"/>
        <v>5.7417722610833156E-3</v>
      </c>
      <c r="MU140" s="552">
        <f t="shared" si="1807"/>
        <v>5.3645370277048904E-3</v>
      </c>
      <c r="MV140" s="1070"/>
      <c r="MW140" s="485"/>
      <c r="MX140" s="543"/>
      <c r="MY140" s="1469"/>
      <c r="MZ140" s="502"/>
      <c r="NA140" s="1470"/>
      <c r="NB140" s="1071"/>
      <c r="NC140" s="534"/>
      <c r="ND140" s="508"/>
      <c r="NE140" s="557"/>
    </row>
    <row r="141" spans="1:369" ht="8.25" customHeight="1" outlineLevel="1" x14ac:dyDescent="0.2">
      <c r="A141" s="558" t="s">
        <v>184</v>
      </c>
      <c r="B141" s="559">
        <f>DATI!D138</f>
        <v>69</v>
      </c>
      <c r="C141" s="1516">
        <f>DATI!F138/DATI!E138</f>
        <v>1</v>
      </c>
      <c r="D141" s="560">
        <f>DATI!G138</f>
        <v>414919</v>
      </c>
      <c r="E141" s="561">
        <f t="shared" si="2111"/>
        <v>4.1481052704717719E-2</v>
      </c>
      <c r="F141" s="1035">
        <f t="shared" si="2189"/>
        <v>-5.4920305337627395E-4</v>
      </c>
      <c r="G141" s="563"/>
      <c r="H141" s="564"/>
      <c r="I141" s="565"/>
      <c r="J141" s="566"/>
      <c r="K141" s="566"/>
      <c r="L141" s="566"/>
      <c r="M141" s="564"/>
      <c r="N141" s="564"/>
      <c r="O141" s="564"/>
      <c r="P141" s="564"/>
      <c r="Q141" s="564"/>
      <c r="R141" s="564"/>
      <c r="S141" s="564"/>
      <c r="T141" s="564"/>
      <c r="U141" s="564"/>
      <c r="V141" s="564"/>
      <c r="W141" s="569"/>
      <c r="X141" s="1100"/>
      <c r="Y141" s="564"/>
      <c r="Z141" s="564"/>
      <c r="AA141" s="564"/>
      <c r="AB141" s="564"/>
      <c r="AC141" s="564"/>
      <c r="AD141" s="565"/>
      <c r="AE141" s="566"/>
      <c r="AF141" s="566"/>
      <c r="AG141" s="569"/>
      <c r="AH141" s="572"/>
      <c r="AI141" s="564"/>
      <c r="AJ141" s="565"/>
      <c r="AK141" s="566"/>
      <c r="AL141" s="566"/>
      <c r="AM141" s="566"/>
      <c r="AN141" s="576"/>
      <c r="AO141" s="577"/>
      <c r="AP141" s="577"/>
      <c r="AQ141" s="577"/>
      <c r="AR141" s="577"/>
      <c r="AS141" s="577"/>
      <c r="AT141" s="577"/>
      <c r="AU141" s="1072"/>
      <c r="AV141" s="1072"/>
      <c r="AW141" s="577"/>
      <c r="AX141" s="1072"/>
      <c r="AY141" s="1072"/>
      <c r="AZ141" s="1072"/>
      <c r="BA141" s="1072"/>
      <c r="BB141" s="576"/>
      <c r="BC141" s="577"/>
      <c r="BD141" s="574"/>
      <c r="BE141" s="577"/>
      <c r="BF141" s="577"/>
      <c r="BG141" s="577"/>
      <c r="BH141" s="577"/>
      <c r="BI141" s="577"/>
      <c r="BJ141" s="577"/>
      <c r="BK141" s="577"/>
      <c r="BL141" s="577"/>
      <c r="BM141" s="577"/>
      <c r="BN141" s="577"/>
      <c r="BO141" s="577"/>
      <c r="BP141" s="577"/>
      <c r="BQ141" s="577"/>
      <c r="BR141" s="577"/>
      <c r="BS141" s="577"/>
      <c r="BT141" s="1073"/>
      <c r="BU141" s="1074"/>
      <c r="BV141" s="578"/>
      <c r="BW141" s="576"/>
      <c r="BX141" s="577"/>
      <c r="BY141" s="577"/>
      <c r="BZ141" s="577"/>
      <c r="CA141" s="577"/>
      <c r="CB141" s="1073"/>
      <c r="CC141" s="1074"/>
      <c r="CD141" s="578"/>
      <c r="CE141" s="579"/>
      <c r="CF141" s="580"/>
      <c r="CG141" s="580"/>
      <c r="CH141" s="580"/>
      <c r="CI141" s="580"/>
      <c r="CJ141" s="580"/>
      <c r="CK141" s="580"/>
      <c r="CL141" s="580"/>
      <c r="CM141" s="580"/>
      <c r="CN141" s="580"/>
      <c r="CO141" s="580"/>
      <c r="CP141" s="580"/>
      <c r="CQ141" s="580"/>
      <c r="CR141" s="580"/>
      <c r="CS141" s="580"/>
      <c r="CT141" s="580"/>
      <c r="CU141" s="580"/>
      <c r="CV141" s="580"/>
      <c r="CW141" s="1075"/>
      <c r="CX141" s="1076"/>
      <c r="CY141" s="581"/>
      <c r="CZ141" s="563">
        <f>DATI!AA138</f>
        <v>202179.617</v>
      </c>
      <c r="DA141" s="564">
        <f t="shared" si="2112"/>
        <v>553.91675890410954</v>
      </c>
      <c r="DB141" s="565">
        <f t="shared" si="1425"/>
        <v>487.27490666853049</v>
      </c>
      <c r="DC141" s="566">
        <f t="shared" si="2113"/>
        <v>1.3349997442973438</v>
      </c>
      <c r="DD141" s="582">
        <f t="shared" si="2165"/>
        <v>-1.410200577957346E-2</v>
      </c>
      <c r="DE141" s="583">
        <f t="shared" si="2114"/>
        <v>-1.3560250056932939E-2</v>
      </c>
      <c r="DF141" s="564">
        <f t="shared" si="2166"/>
        <v>-2891.9200000000128</v>
      </c>
      <c r="DG141" s="584">
        <f t="shared" si="2167"/>
        <v>-6.6984015813183646</v>
      </c>
      <c r="DH141" s="585">
        <f t="shared" si="2152"/>
        <v>4.3492821494831524E-2</v>
      </c>
      <c r="DI141" s="586">
        <f>DATI!AB138+DATI!AG138</f>
        <v>155330.63739292667</v>
      </c>
      <c r="DJ141" s="564">
        <f t="shared" si="2153"/>
        <v>425.5633901176073</v>
      </c>
      <c r="DK141" s="587">
        <f t="shared" si="1426"/>
        <v>374.36376110259272</v>
      </c>
      <c r="DL141" s="588">
        <f t="shared" si="1427"/>
        <v>1.0256541400071033</v>
      </c>
      <c r="DM141" s="589">
        <f t="shared" si="2168"/>
        <v>0.76828040184153024</v>
      </c>
      <c r="DN141" s="590">
        <f t="shared" si="2169"/>
        <v>7.4066095769055221E-2</v>
      </c>
      <c r="DO141" s="590">
        <f t="shared" si="2170"/>
        <v>5.3000000000000047E-2</v>
      </c>
      <c r="DP141" s="590">
        <f t="shared" si="2171"/>
        <v>5.8919609478876124E-2</v>
      </c>
      <c r="DQ141" s="590">
        <f t="shared" si="2172"/>
        <v>5.9501490932752941E-2</v>
      </c>
      <c r="DR141" s="591">
        <f t="shared" si="2173"/>
        <v>8642.79064564695</v>
      </c>
      <c r="DS141" s="591">
        <f t="shared" si="2174"/>
        <v>21.024228967518297</v>
      </c>
      <c r="DT141" s="592">
        <f t="shared" si="2154"/>
        <v>5.8648061228842086E-2</v>
      </c>
      <c r="DU141" s="593" t="str">
        <f>DATI!AI138</f>
        <v>7/11</v>
      </c>
      <c r="DV141" s="592">
        <f>DATI!AJ138/DATI!AK138</f>
        <v>0.96444780734253077</v>
      </c>
      <c r="DW141" s="594">
        <f>DATI!AB138</f>
        <v>154756.467</v>
      </c>
      <c r="DX141" s="564">
        <f t="shared" si="2115"/>
        <v>423.9903205479452</v>
      </c>
      <c r="DY141" s="595">
        <f t="shared" si="2013"/>
        <v>372.97994789344426</v>
      </c>
      <c r="DZ141" s="566">
        <f t="shared" si="2014"/>
        <v>1.0218628709409432</v>
      </c>
      <c r="EA141" s="589">
        <f t="shared" si="2175"/>
        <v>0.76544049937536485</v>
      </c>
      <c r="EB141" s="585">
        <f t="shared" si="2176"/>
        <v>7.6780761702866643E-2</v>
      </c>
      <c r="EC141" s="596">
        <f t="shared" si="2177"/>
        <v>46848.979607073328</v>
      </c>
      <c r="ED141" s="597">
        <f t="shared" si="2116"/>
        <v>128.35336878650227</v>
      </c>
      <c r="EE141" s="598">
        <f t="shared" si="1430"/>
        <v>112.91114556593776</v>
      </c>
      <c r="EF141" s="599">
        <f t="shared" si="1431"/>
        <v>0.30934560429024044</v>
      </c>
      <c r="EG141" s="600">
        <f t="shared" si="2117"/>
        <v>-0.19756734450524943</v>
      </c>
      <c r="EH141" s="600">
        <f t="shared" si="2118"/>
        <v>-0.1971264038747822</v>
      </c>
      <c r="EI141" s="582">
        <f t="shared" si="2119"/>
        <v>0.23171959815846979</v>
      </c>
      <c r="EJ141" s="601">
        <f t="shared" si="2120"/>
        <v>-11534.710645646963</v>
      </c>
      <c r="EK141" s="601">
        <f t="shared" si="2121"/>
        <v>-27.722630548836733</v>
      </c>
      <c r="EL141" s="563">
        <f>DATI!AD138</f>
        <v>35627.42</v>
      </c>
      <c r="EM141" s="564">
        <f t="shared" si="2122"/>
        <v>97.609369863013697</v>
      </c>
      <c r="EN141" s="595">
        <f t="shared" si="1432"/>
        <v>85.865964200241493</v>
      </c>
      <c r="EO141" s="566">
        <f t="shared" si="2123"/>
        <v>0.23524921698696299</v>
      </c>
      <c r="EP141" s="582">
        <f t="shared" si="2178"/>
        <v>-0.24335734108026161</v>
      </c>
      <c r="EQ141" s="583">
        <f t="shared" si="2179"/>
        <v>-0.24294156227467853</v>
      </c>
      <c r="ER141" s="582">
        <f t="shared" si="2155"/>
        <v>2.1359037936770492E-2</v>
      </c>
      <c r="ES141" s="564">
        <f t="shared" si="2180"/>
        <v>-11458.770000000004</v>
      </c>
      <c r="ET141" s="582">
        <f t="shared" si="2124"/>
        <v>0.17621667568991387</v>
      </c>
      <c r="EU141" s="584">
        <f t="shared" si="2181"/>
        <v>-27.554559132457527</v>
      </c>
      <c r="EV141" s="563">
        <f>DATI!AE138</f>
        <v>7652.13</v>
      </c>
      <c r="EW141" s="564">
        <f t="shared" si="2125"/>
        <v>20.964739726027396</v>
      </c>
      <c r="EX141" s="595">
        <f t="shared" si="1433"/>
        <v>18.442467083936865</v>
      </c>
      <c r="EY141" s="566">
        <f t="shared" si="2015"/>
        <v>5.0527307079279084E-2</v>
      </c>
      <c r="EZ141" s="582">
        <f t="shared" si="2182"/>
        <v>-9.3209854598457167E-2</v>
      </c>
      <c r="FA141" s="583">
        <f t="shared" si="2183"/>
        <v>-9.2711569021870874E-2</v>
      </c>
      <c r="FB141" s="564">
        <f t="shared" si="2184"/>
        <v>-786.57000000000062</v>
      </c>
      <c r="FC141" s="584">
        <f t="shared" si="2185"/>
        <v>-1.8845496113541991</v>
      </c>
      <c r="FD141" s="564">
        <f>DATI!AG138</f>
        <v>574.17039292667062</v>
      </c>
      <c r="FE141" s="582">
        <f t="shared" si="2126"/>
        <v>2.8399024661653733E-3</v>
      </c>
      <c r="FF141" s="564">
        <f t="shared" si="2186"/>
        <v>7077.9596070733296</v>
      </c>
      <c r="FG141" s="582">
        <f t="shared" si="2156"/>
        <v>1.7058653874788405E-2</v>
      </c>
      <c r="FH141" s="563">
        <f>DATI!AF138</f>
        <v>4143.6000000000004</v>
      </c>
      <c r="FI141" s="564">
        <f t="shared" si="2157"/>
        <v>11.352328767123289</v>
      </c>
      <c r="FJ141" s="590">
        <f t="shared" si="2127"/>
        <v>2.04946475885351E-2</v>
      </c>
      <c r="FK141" s="590">
        <f t="shared" si="2158"/>
        <v>9.9252680084998837E-2</v>
      </c>
      <c r="FL141" s="602">
        <f>DATI!AL138</f>
        <v>445.92983898043633</v>
      </c>
      <c r="FM141" s="603" t="str">
        <f>DATI!AM138</f>
        <v>5/5</v>
      </c>
      <c r="FN141" s="604">
        <f>DATI!AN138/DATI!AO138</f>
        <v>1</v>
      </c>
      <c r="FO141" s="567">
        <f t="shared" si="2159"/>
        <v>0.10761893980607112</v>
      </c>
      <c r="FP141" s="605">
        <f t="shared" si="2128"/>
        <v>2.2056122451771997E-3</v>
      </c>
      <c r="FQ141" s="567">
        <f t="shared" si="2160"/>
        <v>6.6071011344459888E-3</v>
      </c>
      <c r="FR141" s="607"/>
      <c r="FS141" s="1113"/>
      <c r="FT141" s="1113"/>
      <c r="FU141" s="576">
        <f>DATI!AS138/1000</f>
        <v>50.978999999999999</v>
      </c>
      <c r="FV141" s="577">
        <f>DATI!AT138/1000</f>
        <v>13.18</v>
      </c>
      <c r="FW141" s="574">
        <f>DATI!AU138/1000</f>
        <v>0.63700000000000001</v>
      </c>
      <c r="FX141" s="577">
        <f>DATI!AV138/1000</f>
        <v>26635.974999999999</v>
      </c>
      <c r="FY141" s="577">
        <f>DATI!AW138/1000</f>
        <v>48.893000000000001</v>
      </c>
      <c r="FZ141" s="577">
        <f>DATI!AX138/1000</f>
        <v>6298.22</v>
      </c>
      <c r="GA141" s="577">
        <f>DATI!AY138/1000</f>
        <v>2153.6579999999999</v>
      </c>
      <c r="GB141" s="577">
        <f>DATI!AZ138/1000</f>
        <v>18202.099999999999</v>
      </c>
      <c r="GC141" s="577">
        <f>DATI!BA138/1000</f>
        <v>145.935</v>
      </c>
      <c r="GD141" s="577">
        <f>DATI!BB138/1000</f>
        <v>26.934999999999999</v>
      </c>
      <c r="GE141" s="577">
        <f>DATI!BC138/1000</f>
        <v>45.116</v>
      </c>
      <c r="GF141" s="577">
        <f>DATI!BD138/1000</f>
        <v>12834.7</v>
      </c>
      <c r="GG141" s="577">
        <f>DATI!BE138/1000</f>
        <v>144.25</v>
      </c>
      <c r="GH141" s="577">
        <f>DATI!BF138/1000</f>
        <v>1779.1569999999999</v>
      </c>
      <c r="GI141" s="574">
        <f>DATI!BG138/1000</f>
        <v>1.4E-2</v>
      </c>
      <c r="GJ141" s="577">
        <f>DATI!BH138/1000</f>
        <v>1103.7719999999999</v>
      </c>
      <c r="GK141" s="577">
        <f>DATI!BI138/1000</f>
        <v>27.055</v>
      </c>
      <c r="GL141" s="577">
        <f>DATI!BJ138/1000</f>
        <v>37684.851000000002</v>
      </c>
      <c r="GM141" s="577">
        <f>DATI!BK138/1000</f>
        <v>46489.72</v>
      </c>
      <c r="GN141" s="1073">
        <f>DATI!BL138/1000</f>
        <v>171.33799999999999</v>
      </c>
      <c r="GO141" s="1074"/>
      <c r="GP141" s="578">
        <f>DATI!BN138/1000</f>
        <v>899.98199999999997</v>
      </c>
      <c r="GQ141" s="576"/>
      <c r="GR141" s="577"/>
      <c r="GS141" s="577"/>
      <c r="GT141" s="577"/>
      <c r="GU141" s="577"/>
      <c r="GV141" s="1073"/>
      <c r="GW141" s="1074"/>
      <c r="GX141" s="578"/>
      <c r="GY141" s="579">
        <f t="shared" si="1913"/>
        <v>0.12286494472415098</v>
      </c>
      <c r="GZ141" s="580">
        <f t="shared" si="1914"/>
        <v>3.1765236106324368E-2</v>
      </c>
      <c r="HA141" s="580">
        <f t="shared" si="1915"/>
        <v>1.5352394081736436E-3</v>
      </c>
      <c r="HB141" s="580">
        <f t="shared" si="1916"/>
        <v>64.195602033167916</v>
      </c>
      <c r="HC141" s="580">
        <f t="shared" si="1917"/>
        <v>0.11783745743145048</v>
      </c>
      <c r="HD141" s="580">
        <f t="shared" si="1918"/>
        <v>15.17939646051398</v>
      </c>
      <c r="HE141" s="580">
        <f t="shared" si="1919"/>
        <v>5.1905504447856083</v>
      </c>
      <c r="HF141" s="580">
        <f t="shared" si="1920"/>
        <v>43.869044319493682</v>
      </c>
      <c r="HG141" s="580">
        <f t="shared" si="1921"/>
        <v>0.35171925122734798</v>
      </c>
      <c r="HH141" s="580">
        <f t="shared" si="1922"/>
        <v>6.491628486523876E-2</v>
      </c>
      <c r="HI141" s="580">
        <f t="shared" si="1923"/>
        <v>0.1087344758856548</v>
      </c>
      <c r="HJ141" s="580">
        <f t="shared" si="1924"/>
        <v>30.933025482082044</v>
      </c>
      <c r="HK141" s="580">
        <f t="shared" si="1925"/>
        <v>0.34765821762801896</v>
      </c>
      <c r="HL141" s="580">
        <f t="shared" si="1926"/>
        <v>4.2879622287723631</v>
      </c>
      <c r="HM141" s="580">
        <f t="shared" si="1927"/>
        <v>3.374152545436579E-5</v>
      </c>
      <c r="HN141" s="580">
        <f t="shared" si="1928"/>
        <v>2.6602107881297314</v>
      </c>
      <c r="HO141" s="580">
        <f t="shared" si="1929"/>
        <v>6.5205497940561893E-2</v>
      </c>
      <c r="HP141" s="580">
        <f t="shared" si="1930"/>
        <v>90.824597090034445</v>
      </c>
      <c r="HQ141" s="580">
        <f t="shared" si="1931"/>
        <v>112.0452907675956</v>
      </c>
      <c r="HR141" s="1075">
        <f t="shared" si="1932"/>
        <v>0.4129432491642947</v>
      </c>
      <c r="HS141" s="1076"/>
      <c r="HT141" s="581">
        <f t="shared" si="1933"/>
        <v>2.1690546829622166</v>
      </c>
      <c r="HU141" s="607">
        <f t="shared" ref="HU141:HU172" si="2190">HW141+IL141+IS141</f>
        <v>46848.979607073343</v>
      </c>
      <c r="HV141" s="608"/>
      <c r="HW141" s="609">
        <f t="shared" si="2187"/>
        <v>3341.5799999999995</v>
      </c>
      <c r="HX141" s="610">
        <f>DATI!CQ138</f>
        <v>3341.5799999999995</v>
      </c>
      <c r="HY141" s="610">
        <f>DATI!CT138</f>
        <v>0</v>
      </c>
      <c r="HZ141" s="611">
        <f t="shared" si="2131"/>
        <v>7.1977826325463776E-2</v>
      </c>
      <c r="IA141" s="611">
        <f t="shared" si="2098"/>
        <v>1.6527778861110412E-2</v>
      </c>
      <c r="IB141" s="582">
        <f t="shared" si="2099"/>
        <v>7.1326633536656192E-2</v>
      </c>
      <c r="IC141" s="610">
        <f>DATI!CV138</f>
        <v>22927.00772857487</v>
      </c>
      <c r="ID141" s="612">
        <f t="shared" si="2161"/>
        <v>26268.587728574868</v>
      </c>
      <c r="IE141" s="613">
        <f t="shared" si="2100"/>
        <v>0.12992698333469921</v>
      </c>
      <c r="IF141" s="613">
        <f t="shared" si="2101"/>
        <v>0.56070778806479682</v>
      </c>
      <c r="IG141" s="609"/>
      <c r="IH141" s="590"/>
      <c r="II141" s="610"/>
      <c r="IJ141" s="610"/>
      <c r="IK141" s="615">
        <f>DATI!CS138</f>
        <v>43507.399607073341</v>
      </c>
      <c r="IL141" s="594">
        <f t="shared" si="2162"/>
        <v>43507.399607073341</v>
      </c>
      <c r="IM141" s="594">
        <f t="shared" si="2163"/>
        <v>8869.4033350962181</v>
      </c>
      <c r="IN141" s="582">
        <f t="shared" si="1743"/>
        <v>0.21519181929735945</v>
      </c>
      <c r="IO141" s="582">
        <f t="shared" si="1744"/>
        <v>0.92867336646334375</v>
      </c>
      <c r="IP141" s="610"/>
      <c r="IQ141" s="590"/>
      <c r="IR141" s="610"/>
      <c r="IS141" s="594">
        <f t="shared" si="2188"/>
        <v>0</v>
      </c>
      <c r="IT141" s="615">
        <f>DATI!CR138</f>
        <v>0</v>
      </c>
      <c r="IU141" s="617">
        <f>DATI!CU138</f>
        <v>0</v>
      </c>
      <c r="IV141" s="582">
        <f t="shared" si="2132"/>
        <v>0</v>
      </c>
      <c r="IW141" s="590">
        <f t="shared" si="2102"/>
        <v>0</v>
      </c>
      <c r="IX141" s="582">
        <f t="shared" si="2103"/>
        <v>0</v>
      </c>
      <c r="IY141" s="615">
        <f>DATI!CW138</f>
        <v>11710.988543402253</v>
      </c>
      <c r="IZ141" s="618">
        <f t="shared" si="2164"/>
        <v>11710.988543402253</v>
      </c>
      <c r="JA141" s="619">
        <f t="shared" si="2104"/>
        <v>5.7923685469254069E-2</v>
      </c>
      <c r="JB141" s="619">
        <f t="shared" si="2105"/>
        <v>0.24997318280191755</v>
      </c>
      <c r="JC141" s="620"/>
      <c r="JD141" s="590"/>
      <c r="JE141" s="610"/>
      <c r="JF141" s="610"/>
      <c r="JG141" s="586">
        <f t="shared" si="2106"/>
        <v>151744.16419405938</v>
      </c>
      <c r="JH141" s="566">
        <f t="shared" si="1438"/>
        <v>365.71996990752262</v>
      </c>
      <c r="JI141" s="589">
        <f t="shared" si="1754"/>
        <v>0.75054135746067507</v>
      </c>
      <c r="JJ141" s="603" t="str">
        <f>DATI!CN138</f>
        <v>3/11</v>
      </c>
      <c r="JK141" s="604">
        <f>DATI!CO138/DATI!CP138</f>
        <v>0.97889694046291365</v>
      </c>
      <c r="JL141" s="621">
        <f t="shared" si="1833"/>
        <v>6.5789727873715995E-2</v>
      </c>
      <c r="JM141" s="622">
        <f t="shared" si="2133"/>
        <v>8.1034482392330728E-2</v>
      </c>
      <c r="JN141" s="623">
        <f t="shared" si="2107"/>
        <v>151744.16419405938</v>
      </c>
      <c r="JO141" s="594">
        <f t="shared" si="2108"/>
        <v>163455.15273746164</v>
      </c>
      <c r="JP141" s="589">
        <f t="shared" si="2109"/>
        <v>0.75054135746067507</v>
      </c>
      <c r="JQ141" s="590">
        <f t="shared" si="2134"/>
        <v>5.6260675682859751E-2</v>
      </c>
      <c r="JR141" s="624">
        <f t="shared" si="2110"/>
        <v>0.80846504292992916</v>
      </c>
      <c r="JS141" s="585">
        <f t="shared" si="2135"/>
        <v>-1.6230119566165158E-3</v>
      </c>
      <c r="JT141" s="576">
        <f>DATI!BW138</f>
        <v>25810.505943448843</v>
      </c>
      <c r="JU141" s="577">
        <f>DATI!BX138</f>
        <v>16794.038821086528</v>
      </c>
      <c r="JV141" s="577">
        <f>DATI!BY138</f>
        <v>12342.730954418705</v>
      </c>
      <c r="JW141" s="577">
        <f>DATI!BZ138</f>
        <v>37684.851000000002</v>
      </c>
      <c r="JX141" s="577">
        <f>DATI!CA138</f>
        <v>46489.72</v>
      </c>
      <c r="JY141" s="577">
        <f>DATI!CB138</f>
        <v>5983.3089249193672</v>
      </c>
      <c r="JZ141" s="577">
        <f>DATI!CC138</f>
        <v>2574.843387652807</v>
      </c>
      <c r="KA141" s="577">
        <f>DATI!CD138</f>
        <v>25.622311216994422</v>
      </c>
      <c r="KB141" s="577">
        <f>DATI!CE138</f>
        <v>1601.2412575815915</v>
      </c>
      <c r="KC141" s="577">
        <f>DATI!CF138</f>
        <v>0</v>
      </c>
      <c r="KD141" s="577">
        <f>DATI!CG138</f>
        <v>265.36099999999999</v>
      </c>
      <c r="KE141" s="577">
        <f>DATI!CH138</f>
        <v>49.95942097234726</v>
      </c>
      <c r="KF141" s="577">
        <f>DATI!CI138</f>
        <v>26.396300513744354</v>
      </c>
      <c r="KG141" s="577">
        <f>DATI!CJ138</f>
        <v>143.01630278348924</v>
      </c>
      <c r="KH141" s="577">
        <f>DATI!CK138</f>
        <v>1016.409774026975</v>
      </c>
      <c r="KI141" s="577">
        <f>DATI!CL138</f>
        <v>181.41956353092195</v>
      </c>
      <c r="KJ141" s="625">
        <f t="shared" si="1439"/>
        <v>62.206131662924186</v>
      </c>
      <c r="KK141" s="626">
        <f t="shared" si="2137"/>
        <v>3.6556573510306792E-2</v>
      </c>
      <c r="KL141" s="627">
        <f t="shared" si="1440"/>
        <v>40.475463454521304</v>
      </c>
      <c r="KM141" s="626">
        <f t="shared" si="2138"/>
        <v>0.116781704420143</v>
      </c>
      <c r="KN141" s="627">
        <f t="shared" si="1441"/>
        <v>29.74732647677909</v>
      </c>
      <c r="KO141" s="626">
        <f t="shared" si="2139"/>
        <v>0.10429023229394464</v>
      </c>
      <c r="KP141" s="627">
        <f t="shared" si="1442"/>
        <v>90.824597090034445</v>
      </c>
      <c r="KQ141" s="626">
        <f t="shared" si="2140"/>
        <v>0.16125955751682214</v>
      </c>
      <c r="KR141" s="627">
        <f t="shared" si="1443"/>
        <v>112.0452907675956</v>
      </c>
      <c r="KS141" s="626">
        <f t="shared" si="2141"/>
        <v>4.722470027410323E-4</v>
      </c>
      <c r="KT141" s="627">
        <f t="shared" si="1444"/>
        <v>14.420426456535774</v>
      </c>
      <c r="KU141" s="626">
        <f t="shared" si="2142"/>
        <v>7.5770533182594343E-2</v>
      </c>
      <c r="KV141" s="627">
        <f t="shared" si="1445"/>
        <v>6.2056531218209026</v>
      </c>
      <c r="KW141" s="626">
        <f t="shared" si="2143"/>
        <v>3.5495737603176911E-2</v>
      </c>
      <c r="KX141" s="627">
        <f t="shared" si="1446"/>
        <v>6.1752561866278532E-2</v>
      </c>
      <c r="KY141" s="626">
        <f t="shared" si="2144"/>
        <v>-0.53253857357718049</v>
      </c>
      <c r="KZ141" s="627">
        <f t="shared" si="1447"/>
        <v>3.8591659036621402</v>
      </c>
      <c r="LA141" s="626">
        <f t="shared" si="2145"/>
        <v>0.10953017780319675</v>
      </c>
      <c r="LB141" s="628" t="s">
        <v>177</v>
      </c>
      <c r="LC141" s="629" t="s">
        <v>177</v>
      </c>
      <c r="LD141" s="627">
        <f t="shared" si="1448"/>
        <v>0.63954892400685437</v>
      </c>
      <c r="LE141" s="626">
        <f t="shared" si="2146"/>
        <v>0.17142423508479282</v>
      </c>
      <c r="LF141" s="627">
        <f t="shared" si="1449"/>
        <v>0.12040764817313081</v>
      </c>
      <c r="LG141" s="626">
        <f t="shared" si="2147"/>
        <v>0.13603895871616531</v>
      </c>
      <c r="LH141" s="627">
        <f t="shared" si="1450"/>
        <v>6.3617960406113852E-2</v>
      </c>
      <c r="LI141" s="626">
        <f t="shared" si="2148"/>
        <v>9.4630418885023312E-2</v>
      </c>
      <c r="LJ141" s="627">
        <f t="shared" si="1451"/>
        <v>0.34468487291131333</v>
      </c>
      <c r="LK141" s="626">
        <f t="shared" si="2149"/>
        <v>2.9029655446804942E-2</v>
      </c>
      <c r="LL141" s="627">
        <f t="shared" si="1452"/>
        <v>2.4496583044569542</v>
      </c>
      <c r="LM141" s="626">
        <f t="shared" si="2150"/>
        <v>4.1749030653884023E-2</v>
      </c>
      <c r="LN141" s="627">
        <f t="shared" si="1453"/>
        <v>0.4372409157713239</v>
      </c>
      <c r="LO141" s="630">
        <f t="shared" si="2151"/>
        <v>-4.3461757277015291E-3</v>
      </c>
      <c r="LP141" s="631">
        <f t="shared" si="1778"/>
        <v>0.12766126638497313</v>
      </c>
      <c r="LQ141" s="632">
        <f t="shared" si="1779"/>
        <v>8.306494527134517E-2</v>
      </c>
      <c r="LR141" s="632">
        <f t="shared" si="1780"/>
        <v>6.1048344722201671E-2</v>
      </c>
      <c r="LS141" s="632">
        <f t="shared" si="1781"/>
        <v>0.18639292901618268</v>
      </c>
      <c r="LT141" s="632">
        <f t="shared" si="1782"/>
        <v>0.22994266528855875</v>
      </c>
      <c r="LU141" s="632">
        <f t="shared" si="1783"/>
        <v>2.9594026409296082E-2</v>
      </c>
      <c r="LV141" s="632">
        <f t="shared" si="1784"/>
        <v>1.2735425192010364E-2</v>
      </c>
      <c r="LW141" s="632">
        <f t="shared" si="1785"/>
        <v>1.2673043701034621E-4</v>
      </c>
      <c r="LX141" s="633">
        <f t="shared" si="1786"/>
        <v>7.9198946033298273E-3</v>
      </c>
      <c r="LY141" s="634" t="s">
        <v>177</v>
      </c>
      <c r="LZ141" s="633">
        <f t="shared" si="1787"/>
        <v>1.3125012498168892E-3</v>
      </c>
      <c r="MA141" s="633">
        <f t="shared" si="1788"/>
        <v>2.4710414290846766E-4</v>
      </c>
      <c r="MB141" s="633">
        <f t="shared" si="1789"/>
        <v>1.3055866316011644E-4</v>
      </c>
      <c r="MC141" s="633">
        <f t="shared" si="1790"/>
        <v>7.0737250819645795E-4</v>
      </c>
      <c r="MD141" s="633">
        <f t="shared" si="1791"/>
        <v>5.02726134864018E-3</v>
      </c>
      <c r="ME141" s="633">
        <f t="shared" si="1792"/>
        <v>8.9731876151947576E-4</v>
      </c>
      <c r="MF141" s="631">
        <f t="shared" si="1793"/>
        <v>0.16678143694924777</v>
      </c>
      <c r="MG141" s="632">
        <f t="shared" si="1794"/>
        <v>0.1085191407289398</v>
      </c>
      <c r="MH141" s="632">
        <f t="shared" si="1795"/>
        <v>7.9755833107890112E-2</v>
      </c>
      <c r="MI141" s="632">
        <f t="shared" si="1796"/>
        <v>0.24351067021968137</v>
      </c>
      <c r="MJ141" s="632">
        <f t="shared" si="1797"/>
        <v>0.30040566899217208</v>
      </c>
      <c r="MK141" s="632">
        <f t="shared" si="1798"/>
        <v>3.8662739211534E-2</v>
      </c>
      <c r="ML141" s="632">
        <f t="shared" si="1799"/>
        <v>1.663803418084497E-2</v>
      </c>
      <c r="MM141" s="632">
        <f t="shared" si="1800"/>
        <v>1.6556536675778739E-4</v>
      </c>
      <c r="MN141" s="633">
        <f t="shared" si="1801"/>
        <v>1.0346845522013575E-2</v>
      </c>
      <c r="MO141" s="634" t="s">
        <v>177</v>
      </c>
      <c r="MP141" s="633">
        <f t="shared" si="1802"/>
        <v>1.7147005559386413E-3</v>
      </c>
      <c r="MQ141" s="633">
        <f t="shared" si="1803"/>
        <v>3.2282606304489527E-4</v>
      </c>
      <c r="MR141" s="633">
        <f t="shared" si="1804"/>
        <v>1.7056670409608377E-4</v>
      </c>
      <c r="MS141" s="633">
        <f t="shared" si="1805"/>
        <v>9.2413781185305321E-4</v>
      </c>
      <c r="MT141" s="633">
        <f t="shared" si="1806"/>
        <v>6.5678016158573519E-3</v>
      </c>
      <c r="MU141" s="633">
        <f t="shared" si="1807"/>
        <v>1.1722906773965183E-3</v>
      </c>
      <c r="MV141" s="1077"/>
      <c r="MW141" s="566"/>
      <c r="MX141" s="624"/>
      <c r="MY141" s="1471"/>
      <c r="MZ141" s="583"/>
      <c r="NA141" s="1472"/>
      <c r="NB141" s="1078"/>
      <c r="NC141" s="615"/>
      <c r="ND141" s="589"/>
      <c r="NE141" s="638"/>
    </row>
    <row r="142" spans="1:369" ht="8.25" customHeight="1" outlineLevel="1" x14ac:dyDescent="0.2">
      <c r="A142" s="477" t="s">
        <v>185</v>
      </c>
      <c r="B142" s="478">
        <f>DATI!D139</f>
        <v>134</v>
      </c>
      <c r="C142" s="1515">
        <f>DATI!F139/DATI!E139</f>
        <v>1</v>
      </c>
      <c r="D142" s="479">
        <f>DATI!G139</f>
        <v>3196825</v>
      </c>
      <c r="E142" s="480">
        <f t="shared" si="2111"/>
        <v>0.31959892488114355</v>
      </c>
      <c r="F142" s="1039">
        <f t="shared" si="2189"/>
        <v>6.4999464765850799E-3</v>
      </c>
      <c r="G142" s="482"/>
      <c r="H142" s="483"/>
      <c r="I142" s="484"/>
      <c r="J142" s="485"/>
      <c r="K142" s="485"/>
      <c r="L142" s="485"/>
      <c r="M142" s="483"/>
      <c r="N142" s="483"/>
      <c r="O142" s="483"/>
      <c r="P142" s="483"/>
      <c r="Q142" s="483"/>
      <c r="R142" s="483"/>
      <c r="S142" s="483"/>
      <c r="T142" s="483"/>
      <c r="U142" s="483"/>
      <c r="V142" s="483"/>
      <c r="W142" s="488"/>
      <c r="X142" s="1111"/>
      <c r="Y142" s="483"/>
      <c r="Z142" s="483"/>
      <c r="AA142" s="483"/>
      <c r="AB142" s="483"/>
      <c r="AC142" s="483"/>
      <c r="AD142" s="484"/>
      <c r="AE142" s="485"/>
      <c r="AF142" s="485"/>
      <c r="AG142" s="488"/>
      <c r="AH142" s="491"/>
      <c r="AI142" s="483"/>
      <c r="AJ142" s="484"/>
      <c r="AK142" s="485"/>
      <c r="AL142" s="485"/>
      <c r="AM142" s="485"/>
      <c r="AN142" s="495"/>
      <c r="AO142" s="496"/>
      <c r="AP142" s="496"/>
      <c r="AQ142" s="496"/>
      <c r="AR142" s="496"/>
      <c r="AS142" s="496"/>
      <c r="AT142" s="496"/>
      <c r="AU142" s="1065"/>
      <c r="AV142" s="1065"/>
      <c r="AW142" s="496"/>
      <c r="AX142" s="1065"/>
      <c r="AY142" s="1065"/>
      <c r="AZ142" s="1065"/>
      <c r="BA142" s="1065"/>
      <c r="BB142" s="495"/>
      <c r="BC142" s="496"/>
      <c r="BD142" s="493"/>
      <c r="BE142" s="496"/>
      <c r="BF142" s="496"/>
      <c r="BG142" s="496"/>
      <c r="BH142" s="496"/>
      <c r="BI142" s="496"/>
      <c r="BJ142" s="496"/>
      <c r="BK142" s="496"/>
      <c r="BL142" s="496"/>
      <c r="BM142" s="496"/>
      <c r="BN142" s="496"/>
      <c r="BO142" s="496"/>
      <c r="BP142" s="496"/>
      <c r="BQ142" s="496"/>
      <c r="BR142" s="496"/>
      <c r="BS142" s="496"/>
      <c r="BT142" s="1066"/>
      <c r="BU142" s="1067"/>
      <c r="BV142" s="497"/>
      <c r="BW142" s="495"/>
      <c r="BX142" s="496"/>
      <c r="BY142" s="496"/>
      <c r="BZ142" s="496"/>
      <c r="CA142" s="496"/>
      <c r="CB142" s="1066"/>
      <c r="CC142" s="1067"/>
      <c r="CD142" s="497"/>
      <c r="CE142" s="498"/>
      <c r="CF142" s="499"/>
      <c r="CG142" s="499"/>
      <c r="CH142" s="499"/>
      <c r="CI142" s="499"/>
      <c r="CJ142" s="499"/>
      <c r="CK142" s="499"/>
      <c r="CL142" s="499"/>
      <c r="CM142" s="499"/>
      <c r="CN142" s="499"/>
      <c r="CO142" s="499"/>
      <c r="CP142" s="499"/>
      <c r="CQ142" s="499"/>
      <c r="CR142" s="499"/>
      <c r="CS142" s="499"/>
      <c r="CT142" s="499"/>
      <c r="CU142" s="499"/>
      <c r="CV142" s="499"/>
      <c r="CW142" s="1068"/>
      <c r="CX142" s="1069"/>
      <c r="CY142" s="500"/>
      <c r="CZ142" s="482">
        <f>DATI!AA139</f>
        <v>1483940.4370200001</v>
      </c>
      <c r="DA142" s="483">
        <f t="shared" si="2112"/>
        <v>4065.590238410959</v>
      </c>
      <c r="DB142" s="484">
        <f t="shared" si="1425"/>
        <v>464.19195202114599</v>
      </c>
      <c r="DC142" s="485">
        <f t="shared" si="2113"/>
        <v>1.2717587726606741</v>
      </c>
      <c r="DD142" s="501">
        <f t="shared" si="2165"/>
        <v>1.8654582793915634E-2</v>
      </c>
      <c r="DE142" s="502">
        <f t="shared" si="2114"/>
        <v>1.2076142040424072E-2</v>
      </c>
      <c r="DF142" s="483">
        <f t="shared" si="2166"/>
        <v>27175.345020000124</v>
      </c>
      <c r="DG142" s="503">
        <f t="shared" si="2167"/>
        <v>5.5387610810859087</v>
      </c>
      <c r="DH142" s="504">
        <f t="shared" si="2152"/>
        <v>0.31922484320599509</v>
      </c>
      <c r="DI142" s="505">
        <f>DATI!AB139+DATI!AG139</f>
        <v>813162.18145670707</v>
      </c>
      <c r="DJ142" s="483">
        <f t="shared" si="2153"/>
        <v>2227.8415930320743</v>
      </c>
      <c r="DK142" s="506">
        <f t="shared" si="1426"/>
        <v>254.36556003431753</v>
      </c>
      <c r="DL142" s="507">
        <f t="shared" si="1427"/>
        <v>0.69689194529950005</v>
      </c>
      <c r="DM142" s="508">
        <f t="shared" si="2168"/>
        <v>0.54797494641339672</v>
      </c>
      <c r="DN142" s="509">
        <f t="shared" si="2169"/>
        <v>6.1441019094289902E-2</v>
      </c>
      <c r="DO142" s="509">
        <f t="shared" si="2170"/>
        <v>3.2000000000000028E-2</v>
      </c>
      <c r="DP142" s="509">
        <f t="shared" si="2171"/>
        <v>8.1241758465842473E-2</v>
      </c>
      <c r="DQ142" s="509">
        <f t="shared" si="2172"/>
        <v>7.4259131608405124E-2</v>
      </c>
      <c r="DR142" s="510">
        <f t="shared" si="2173"/>
        <v>61098.940197425196</v>
      </c>
      <c r="DS142" s="510">
        <f t="shared" si="2174"/>
        <v>17.583248811628039</v>
      </c>
      <c r="DT142" s="511">
        <f t="shared" si="2154"/>
        <v>0.30702497721948729</v>
      </c>
      <c r="DU142" s="512" t="str">
        <f>DATI!AI139</f>
        <v>25/33</v>
      </c>
      <c r="DV142" s="511">
        <f>DATI!AJ139/DATI!AK139</f>
        <v>0.98217863795419103</v>
      </c>
      <c r="DW142" s="513">
        <f>DATI!AB139</f>
        <v>793998.34262000001</v>
      </c>
      <c r="DX142" s="483">
        <f t="shared" si="2115"/>
        <v>2175.3379249863015</v>
      </c>
      <c r="DY142" s="514">
        <f t="shared" si="2013"/>
        <v>248.37091258357901</v>
      </c>
      <c r="DZ142" s="485">
        <f t="shared" si="2014"/>
        <v>0.68046825365364116</v>
      </c>
      <c r="EA142" s="508">
        <f t="shared" si="2175"/>
        <v>0.53506079005063112</v>
      </c>
      <c r="EB142" s="504">
        <f t="shared" si="2176"/>
        <v>6.5201557395573442E-2</v>
      </c>
      <c r="EC142" s="515">
        <f t="shared" si="2177"/>
        <v>670778.255563293</v>
      </c>
      <c r="ED142" s="516">
        <f t="shared" si="2116"/>
        <v>1837.7486453788849</v>
      </c>
      <c r="EE142" s="517">
        <f t="shared" si="1430"/>
        <v>209.8263919868285</v>
      </c>
      <c r="EF142" s="518">
        <f t="shared" si="1431"/>
        <v>0.574866827361174</v>
      </c>
      <c r="EG142" s="519">
        <f t="shared" si="2117"/>
        <v>-4.8138932999491478E-2</v>
      </c>
      <c r="EH142" s="519">
        <f t="shared" si="2118"/>
        <v>-5.4286023230650765E-2</v>
      </c>
      <c r="EI142" s="501">
        <f t="shared" si="2119"/>
        <v>0.45202505358660328</v>
      </c>
      <c r="EJ142" s="520">
        <f t="shared" si="2120"/>
        <v>-33923.595177425072</v>
      </c>
      <c r="EK142" s="520">
        <f t="shared" si="2121"/>
        <v>-12.044487730542102</v>
      </c>
      <c r="EL142" s="482">
        <f>DATI!AD139</f>
        <v>574156.37899999996</v>
      </c>
      <c r="EM142" s="483">
        <f t="shared" si="2122"/>
        <v>1573.0311753424655</v>
      </c>
      <c r="EN142" s="514">
        <f t="shared" si="1432"/>
        <v>179.60206736371242</v>
      </c>
      <c r="EO142" s="485">
        <f t="shared" si="2123"/>
        <v>0.49206045853071895</v>
      </c>
      <c r="EP142" s="501">
        <f t="shared" si="2178"/>
        <v>-6.4530214492765497E-2</v>
      </c>
      <c r="EQ142" s="502">
        <f t="shared" si="2179"/>
        <v>-7.0571450319498852E-2</v>
      </c>
      <c r="ER142" s="501">
        <f t="shared" si="2155"/>
        <v>0.34421318974822701</v>
      </c>
      <c r="ES142" s="483">
        <f t="shared" si="2180"/>
        <v>-39606.233000000007</v>
      </c>
      <c r="ET142" s="501">
        <f t="shared" si="2124"/>
        <v>0.38691335897079654</v>
      </c>
      <c r="EU142" s="503">
        <f t="shared" si="2181"/>
        <v>-13.637173485357835</v>
      </c>
      <c r="EV142" s="482">
        <f>DATI!AE139</f>
        <v>61707.902399999999</v>
      </c>
      <c r="EW142" s="483">
        <f t="shared" si="2125"/>
        <v>169.06274630136986</v>
      </c>
      <c r="EX142" s="514">
        <f t="shared" si="1433"/>
        <v>19.302871567883759</v>
      </c>
      <c r="EY142" s="485">
        <f t="shared" si="2015"/>
        <v>5.2884579638037693E-2</v>
      </c>
      <c r="EZ142" s="501">
        <f t="shared" si="2182"/>
        <v>3.5807360474725033E-2</v>
      </c>
      <c r="FA142" s="502">
        <f t="shared" si="2183"/>
        <v>2.9118147597260544E-2</v>
      </c>
      <c r="FB142" s="483">
        <f t="shared" si="2184"/>
        <v>2133.2123999999967</v>
      </c>
      <c r="FC142" s="503">
        <f t="shared" si="2185"/>
        <v>0.5461606761836677</v>
      </c>
      <c r="FD142" s="483">
        <f>DATI!AG139</f>
        <v>19163.838836707004</v>
      </c>
      <c r="FE142" s="501">
        <f t="shared" si="2126"/>
        <v>1.2914156362765604E-2</v>
      </c>
      <c r="FF142" s="483">
        <f t="shared" si="2186"/>
        <v>42544.063563292992</v>
      </c>
      <c r="FG142" s="501">
        <f t="shared" si="2156"/>
        <v>1.330822411714529E-2</v>
      </c>
      <c r="FH142" s="482">
        <f>DATI!AF139</f>
        <v>54077.813000000002</v>
      </c>
      <c r="FI142" s="483">
        <f t="shared" si="2157"/>
        <v>148.15839178082192</v>
      </c>
      <c r="FJ142" s="509">
        <f t="shared" si="2127"/>
        <v>3.6442037463846777E-2</v>
      </c>
      <c r="FK142" s="509">
        <f t="shared" si="2158"/>
        <v>4.6378217208614063E-2</v>
      </c>
      <c r="FL142" s="521">
        <f>DATI!AL139</f>
        <v>17486.247285704612</v>
      </c>
      <c r="FM142" s="522" t="str">
        <f>DATI!AM139</f>
        <v>24/24</v>
      </c>
      <c r="FN142" s="523">
        <f>DATI!AN139/DATI!AO139</f>
        <v>1</v>
      </c>
      <c r="FO142" s="486">
        <f t="shared" si="2159"/>
        <v>0.32335344784939085</v>
      </c>
      <c r="FP142" s="524">
        <f t="shared" si="2128"/>
        <v>1.1783658460591527E-2</v>
      </c>
      <c r="FQ142" s="486">
        <f t="shared" si="2160"/>
        <v>0.37214287626432874</v>
      </c>
      <c r="FR142" s="526"/>
      <c r="FS142" s="1112"/>
      <c r="FT142" s="1112"/>
      <c r="FU142" s="495">
        <f>DATI!AS139/1000</f>
        <v>443.21909999999997</v>
      </c>
      <c r="FV142" s="496">
        <f>DATI!AT139/1000</f>
        <v>1097.7550000000001</v>
      </c>
      <c r="FW142" s="493">
        <f>DATI!AU139/1000</f>
        <v>4.6609999999999996</v>
      </c>
      <c r="FX142" s="496">
        <f>DATI!AV139/1000</f>
        <v>177903.82330000002</v>
      </c>
      <c r="FY142" s="496">
        <f>DATI!AW139/1000</f>
        <v>374.67975000000001</v>
      </c>
      <c r="FZ142" s="496">
        <f>DATI!AX139/1000</f>
        <v>44578.344600000004</v>
      </c>
      <c r="GA142" s="496">
        <f>DATI!AY139/1000</f>
        <v>8588.7715000000007</v>
      </c>
      <c r="GB142" s="496">
        <f>DATI!AZ139/1000</f>
        <v>26209.285</v>
      </c>
      <c r="GC142" s="496">
        <f>DATI!BA139/1000</f>
        <v>347.65199999999999</v>
      </c>
      <c r="GD142" s="496">
        <f>DATI!BB139/1000</f>
        <v>308.90100000000001</v>
      </c>
      <c r="GE142" s="496">
        <f>DATI!BC139/1000</f>
        <v>130.59155000000001</v>
      </c>
      <c r="GF142" s="496">
        <f>DATI!BD139/1000</f>
        <v>64152.292800000003</v>
      </c>
      <c r="GG142" s="496">
        <f>DATI!BE139/1000</f>
        <v>544.45699999999999</v>
      </c>
      <c r="GH142" s="496">
        <f>DATI!BF139/1000</f>
        <v>11428.843730000001</v>
      </c>
      <c r="GI142" s="493">
        <f>DATI!BG139/1000</f>
        <v>0.94299999999999995</v>
      </c>
      <c r="GJ142" s="496">
        <f>DATI!BH139/1000</f>
        <v>7242.2280000000001</v>
      </c>
      <c r="GK142" s="496">
        <f>DATI!BI139/1000</f>
        <v>259.51023000000004</v>
      </c>
      <c r="GL142" s="496">
        <f>DATI!BJ139/1000</f>
        <v>253088.72200000001</v>
      </c>
      <c r="GM142" s="496">
        <f>DATI!BK139/1000</f>
        <v>59135.409599999999</v>
      </c>
      <c r="GN142" s="1066">
        <f>DATI!BL139/1000</f>
        <v>1633.5920599999999</v>
      </c>
      <c r="GO142" s="1067"/>
      <c r="GP142" s="497">
        <f>DATI!BN139/1000</f>
        <v>136524.66039999999</v>
      </c>
      <c r="GQ142" s="495"/>
      <c r="GR142" s="496"/>
      <c r="GS142" s="496"/>
      <c r="GT142" s="496"/>
      <c r="GU142" s="496"/>
      <c r="GV142" s="1066"/>
      <c r="GW142" s="1067"/>
      <c r="GX142" s="497"/>
      <c r="GY142" s="498">
        <f t="shared" si="1913"/>
        <v>0.13864352912655525</v>
      </c>
      <c r="GZ142" s="499">
        <f t="shared" si="1914"/>
        <v>0.34338914391622938</v>
      </c>
      <c r="HA142" s="499">
        <f t="shared" si="1915"/>
        <v>1.4580091184221845E-3</v>
      </c>
      <c r="HB142" s="499">
        <f t="shared" si="1916"/>
        <v>55.650160174548191</v>
      </c>
      <c r="HC142" s="499">
        <f t="shared" si="1917"/>
        <v>0.11720370993094711</v>
      </c>
      <c r="HD142" s="499">
        <f t="shared" si="1918"/>
        <v>13.944568313873923</v>
      </c>
      <c r="HE142" s="499">
        <f t="shared" si="1919"/>
        <v>2.6866567610050596</v>
      </c>
      <c r="HF142" s="499">
        <f t="shared" si="1920"/>
        <v>8.1985360474846143</v>
      </c>
      <c r="HG142" s="499">
        <f t="shared" si="1921"/>
        <v>0.10874914954681598</v>
      </c>
      <c r="HH142" s="499">
        <f t="shared" si="1922"/>
        <v>9.6627435033196998E-2</v>
      </c>
      <c r="HI142" s="499">
        <f t="shared" si="1923"/>
        <v>4.0850390621945218E-2</v>
      </c>
      <c r="HJ142" s="499">
        <f t="shared" si="1924"/>
        <v>20.067502224863734</v>
      </c>
      <c r="HK142" s="499">
        <f t="shared" si="1925"/>
        <v>0.1703117937328443</v>
      </c>
      <c r="HL142" s="499">
        <f t="shared" si="1926"/>
        <v>3.5750607962587884</v>
      </c>
      <c r="HM142" s="499">
        <f t="shared" si="1927"/>
        <v>2.9498017564302082E-4</v>
      </c>
      <c r="HN142" s="499">
        <f t="shared" si="1928"/>
        <v>2.2654439952140013</v>
      </c>
      <c r="HO142" s="499">
        <f t="shared" si="1929"/>
        <v>8.1177490166024116E-2</v>
      </c>
      <c r="HP142" s="499">
        <f t="shared" si="1930"/>
        <v>79.168775894833161</v>
      </c>
      <c r="HQ142" s="499">
        <f t="shared" si="1931"/>
        <v>18.498169152205705</v>
      </c>
      <c r="HR142" s="1068">
        <f t="shared" si="1932"/>
        <v>0.51100453105815924</v>
      </c>
      <c r="HS142" s="1069"/>
      <c r="HT142" s="500">
        <f t="shared" si="1933"/>
        <v>42.70632906086508</v>
      </c>
      <c r="HU142" s="526">
        <f t="shared" si="2190"/>
        <v>670391.25556329289</v>
      </c>
      <c r="HV142" s="527"/>
      <c r="HW142" s="528">
        <f t="shared" si="2187"/>
        <v>2852.9600000000005</v>
      </c>
      <c r="HX142" s="529">
        <f>DATI!CQ139</f>
        <v>2852.9600000000005</v>
      </c>
      <c r="HY142" s="529">
        <f>DATI!CT139</f>
        <v>0</v>
      </c>
      <c r="HZ142" s="530">
        <f t="shared" si="2131"/>
        <v>0.59691918456905557</v>
      </c>
      <c r="IA142" s="530">
        <f t="shared" si="2098"/>
        <v>1.9225569496099319E-3</v>
      </c>
      <c r="IB142" s="501">
        <f t="shared" si="2099"/>
        <v>4.255664101111843E-3</v>
      </c>
      <c r="IC142" s="529">
        <f>DATI!CV139</f>
        <v>10876.792500062054</v>
      </c>
      <c r="ID142" s="531">
        <f t="shared" si="2161"/>
        <v>13729.752500062055</v>
      </c>
      <c r="IE142" s="532">
        <f t="shared" si="2100"/>
        <v>9.2522261389639659E-3</v>
      </c>
      <c r="IF142" s="532">
        <f t="shared" si="2101"/>
        <v>2.0480208215910723E-2</v>
      </c>
      <c r="IG142" s="528"/>
      <c r="IH142" s="509"/>
      <c r="II142" s="529"/>
      <c r="IJ142" s="529"/>
      <c r="IK142" s="534">
        <f>DATI!CS139</f>
        <v>161678.91481637239</v>
      </c>
      <c r="IL142" s="513">
        <f t="shared" si="2162"/>
        <v>159151.23746583343</v>
      </c>
      <c r="IM142" s="513">
        <f t="shared" si="2163"/>
        <v>112931.36802774385</v>
      </c>
      <c r="IN142" s="501">
        <f t="shared" si="1743"/>
        <v>0.10724907381419949</v>
      </c>
      <c r="IO142" s="501">
        <f t="shared" si="1744"/>
        <v>0.23740052714754969</v>
      </c>
      <c r="IP142" s="529"/>
      <c r="IQ142" s="509"/>
      <c r="IR142" s="529"/>
      <c r="IS142" s="513">
        <f t="shared" si="2188"/>
        <v>508387.05809745949</v>
      </c>
      <c r="IT142" s="534">
        <f>DATI!CR139</f>
        <v>505859.38074692053</v>
      </c>
      <c r="IU142" s="536">
        <f>DATI!CU139</f>
        <v>2527.6773505389692</v>
      </c>
      <c r="IV142" s="501">
        <f t="shared" si="2132"/>
        <v>-7.3629053449904197E-2</v>
      </c>
      <c r="IW142" s="509">
        <f t="shared" si="2102"/>
        <v>0.34259263068427837</v>
      </c>
      <c r="IX142" s="501">
        <f t="shared" si="2103"/>
        <v>0.75834380875133856</v>
      </c>
      <c r="IY142" s="534">
        <f>DATI!CW139</f>
        <v>35343.076938027509</v>
      </c>
      <c r="IZ142" s="537">
        <f t="shared" si="2164"/>
        <v>543730.13503548701</v>
      </c>
      <c r="JA142" s="538">
        <f t="shared" si="2104"/>
        <v>0.36640967620465131</v>
      </c>
      <c r="JB142" s="538">
        <f t="shared" si="2105"/>
        <v>0.81106388325220691</v>
      </c>
      <c r="JC142" s="539"/>
      <c r="JD142" s="509"/>
      <c r="JE142" s="529"/>
      <c r="JF142" s="529"/>
      <c r="JG142" s="505">
        <f t="shared" si="2106"/>
        <v>794099.303842503</v>
      </c>
      <c r="JH142" s="485">
        <f t="shared" si="1438"/>
        <v>248.40249430059603</v>
      </c>
      <c r="JI142" s="508">
        <f t="shared" si="1754"/>
        <v>0.53512882595017552</v>
      </c>
      <c r="JJ142" s="522" t="str">
        <f>DATI!CN139</f>
        <v>8/21</v>
      </c>
      <c r="JK142" s="523">
        <f>DATI!CO139/DATI!CP139</f>
        <v>0.85790779870568767</v>
      </c>
      <c r="JL142" s="540">
        <f t="shared" si="1833"/>
        <v>8.8520912914627201E-2</v>
      </c>
      <c r="JM142" s="541">
        <f t="shared" si="2133"/>
        <v>6.8586870663346705E-2</v>
      </c>
      <c r="JN142" s="542">
        <f t="shared" si="2107"/>
        <v>1302486.3619399625</v>
      </c>
      <c r="JO142" s="513">
        <f t="shared" si="2108"/>
        <v>1337829.43887799</v>
      </c>
      <c r="JP142" s="508">
        <f t="shared" si="2109"/>
        <v>0.87772145663445389</v>
      </c>
      <c r="JQ142" s="509">
        <f t="shared" si="2134"/>
        <v>2.1850831614833588E-4</v>
      </c>
      <c r="JR142" s="543">
        <f t="shared" si="2110"/>
        <v>0.90153850215482678</v>
      </c>
      <c r="JS142" s="504">
        <f t="shared" si="2135"/>
        <v>7.4504567620148343E-5</v>
      </c>
      <c r="JT142" s="495">
        <f>DATI!BW139</f>
        <v>173650.9821344057</v>
      </c>
      <c r="JU142" s="496">
        <f>DATI!BX139</f>
        <v>133974.30545853739</v>
      </c>
      <c r="JV142" s="496">
        <f>DATI!BY139</f>
        <v>65085.155341089077</v>
      </c>
      <c r="JW142" s="496">
        <f>DATI!BZ139</f>
        <v>253088.72200000001</v>
      </c>
      <c r="JX142" s="496">
        <f>DATI!CA139</f>
        <v>59135.409599999999</v>
      </c>
      <c r="JY142" s="496">
        <f>DATI!CB139</f>
        <v>42501.084881355644</v>
      </c>
      <c r="JZ142" s="496">
        <f>DATI!CC139</f>
        <v>9205.3097049277385</v>
      </c>
      <c r="KA142" s="496">
        <f>DATI!CD139</f>
        <v>183.80818336293615</v>
      </c>
      <c r="KB142" s="496">
        <f>DATI!CE139</f>
        <v>10285.959084515132</v>
      </c>
      <c r="KC142" s="496">
        <f>DATI!CF139</f>
        <v>0</v>
      </c>
      <c r="KD142" s="496">
        <f>DATI!CG139</f>
        <v>2139.8063600000005</v>
      </c>
      <c r="KE142" s="496">
        <f>DATI!CH139</f>
        <v>434.35472645373346</v>
      </c>
      <c r="KF142" s="496">
        <f>DATI!CI139</f>
        <v>302.72298589181901</v>
      </c>
      <c r="KG142" s="496">
        <f>DATI!CJ139</f>
        <v>340.69896663093567</v>
      </c>
      <c r="KH142" s="496">
        <f>DATI!CK139</f>
        <v>7114.1921612157093</v>
      </c>
      <c r="KI142" s="496">
        <f>DATI!CL139</f>
        <v>2146.5124917054513</v>
      </c>
      <c r="KJ142" s="544">
        <f t="shared" si="1439"/>
        <v>54.319827370721171</v>
      </c>
      <c r="KK142" s="545">
        <f t="shared" si="2137"/>
        <v>5.4104628948312842E-3</v>
      </c>
      <c r="KL142" s="546">
        <f t="shared" si="1440"/>
        <v>41.908551596830414</v>
      </c>
      <c r="KM142" s="545">
        <f t="shared" si="2138"/>
        <v>8.5802475970310644E-3</v>
      </c>
      <c r="KN142" s="546">
        <f t="shared" si="1441"/>
        <v>20.359311298269088</v>
      </c>
      <c r="KO142" s="545">
        <f t="shared" si="2139"/>
        <v>5.7219683378604794E-2</v>
      </c>
      <c r="KP142" s="546">
        <f t="shared" si="1442"/>
        <v>79.168775894833161</v>
      </c>
      <c r="KQ142" s="545">
        <f t="shared" si="2140"/>
        <v>0.24063846476124126</v>
      </c>
      <c r="KR142" s="546">
        <f t="shared" si="1443"/>
        <v>18.498169152205705</v>
      </c>
      <c r="KS142" s="545">
        <f t="shared" si="2141"/>
        <v>-5.3690746922344074E-2</v>
      </c>
      <c r="KT142" s="546">
        <f t="shared" si="1444"/>
        <v>13.294779939895253</v>
      </c>
      <c r="KU142" s="545">
        <f t="shared" si="2142"/>
        <v>8.8683840867215077E-2</v>
      </c>
      <c r="KV142" s="546">
        <f t="shared" si="1445"/>
        <v>2.8795163028716737</v>
      </c>
      <c r="KW142" s="545">
        <f t="shared" si="2143"/>
        <v>4.4408677830958469E-2</v>
      </c>
      <c r="KX142" s="546">
        <f t="shared" si="1446"/>
        <v>5.7497105209993085E-2</v>
      </c>
      <c r="KY142" s="545">
        <f t="shared" si="2144"/>
        <v>6.7707970993265573E-2</v>
      </c>
      <c r="KZ142" s="546">
        <f t="shared" si="1447"/>
        <v>3.2175546313968177</v>
      </c>
      <c r="LA142" s="545">
        <f t="shared" si="2145"/>
        <v>5.7283205253459708E-2</v>
      </c>
      <c r="LB142" s="547" t="s">
        <v>177</v>
      </c>
      <c r="LC142" s="548" t="s">
        <v>177</v>
      </c>
      <c r="LD142" s="546">
        <f t="shared" si="1448"/>
        <v>0.66935361178669472</v>
      </c>
      <c r="LE142" s="545">
        <f t="shared" si="2146"/>
        <v>2.9747644621523129E-3</v>
      </c>
      <c r="LF142" s="546">
        <f t="shared" si="1449"/>
        <v>0.1358706611884396</v>
      </c>
      <c r="LG142" s="545">
        <f t="shared" si="2147"/>
        <v>0.38511392560158741</v>
      </c>
      <c r="LH142" s="546">
        <f t="shared" si="1450"/>
        <v>9.4694888175555117E-2</v>
      </c>
      <c r="LI142" s="545">
        <f t="shared" si="2148"/>
        <v>0.11518690218868641</v>
      </c>
      <c r="LJ142" s="546">
        <f t="shared" si="1451"/>
        <v>0.10657416863010508</v>
      </c>
      <c r="LK142" s="545">
        <f t="shared" si="2149"/>
        <v>8.1575479189460887E-3</v>
      </c>
      <c r="LL142" s="546">
        <f t="shared" si="1452"/>
        <v>2.2253930575542014</v>
      </c>
      <c r="LM142" s="545">
        <f t="shared" si="2150"/>
        <v>2.0035815561214854E-2</v>
      </c>
      <c r="LN142" s="546">
        <f t="shared" si="1453"/>
        <v>0.67145135930351241</v>
      </c>
      <c r="LO142" s="549">
        <f t="shared" si="2151"/>
        <v>0.23780114820500747</v>
      </c>
      <c r="LP142" s="550">
        <f t="shared" si="1778"/>
        <v>0.11702018342671883</v>
      </c>
      <c r="LQ142" s="551">
        <f t="shared" si="1779"/>
        <v>9.0282805236832922E-2</v>
      </c>
      <c r="LR142" s="551">
        <f t="shared" si="1780"/>
        <v>4.3859681775227401E-2</v>
      </c>
      <c r="LS142" s="551">
        <f t="shared" si="1781"/>
        <v>0.17055180631659608</v>
      </c>
      <c r="LT142" s="551">
        <f t="shared" si="1782"/>
        <v>3.9850258221114161E-2</v>
      </c>
      <c r="LU142" s="551">
        <f t="shared" si="1783"/>
        <v>2.8640694613528365E-2</v>
      </c>
      <c r="LV142" s="551">
        <f t="shared" si="1784"/>
        <v>6.2032878647161442E-3</v>
      </c>
      <c r="LW142" s="551">
        <f t="shared" si="1785"/>
        <v>1.2386493337431632E-4</v>
      </c>
      <c r="LX142" s="552">
        <f t="shared" si="1786"/>
        <v>6.9315174840649625E-3</v>
      </c>
      <c r="LY142" s="553" t="s">
        <v>177</v>
      </c>
      <c r="LZ142" s="552">
        <f t="shared" si="1787"/>
        <v>1.4419759086133461E-3</v>
      </c>
      <c r="MA142" s="552">
        <f t="shared" si="1788"/>
        <v>2.9270361236734689E-4</v>
      </c>
      <c r="MB142" s="552">
        <f t="shared" si="1789"/>
        <v>2.0399941826488484E-4</v>
      </c>
      <c r="MC142" s="552">
        <f t="shared" si="1790"/>
        <v>2.2959072893458988E-4</v>
      </c>
      <c r="MD142" s="552">
        <f t="shared" si="1791"/>
        <v>4.7941224484064834E-3</v>
      </c>
      <c r="ME142" s="552">
        <f t="shared" si="1792"/>
        <v>1.4464950466718236E-3</v>
      </c>
      <c r="MF142" s="550">
        <f t="shared" si="1793"/>
        <v>0.21870446424535345</v>
      </c>
      <c r="MG142" s="551">
        <f t="shared" si="1794"/>
        <v>0.1687337344010757</v>
      </c>
      <c r="MH142" s="551">
        <f t="shared" si="1795"/>
        <v>8.1971399494769739E-2</v>
      </c>
      <c r="MI142" s="551">
        <f t="shared" si="1796"/>
        <v>0.31875220439990998</v>
      </c>
      <c r="MJ142" s="551">
        <f t="shared" si="1797"/>
        <v>7.4478001307745345E-2</v>
      </c>
      <c r="MK142" s="551">
        <f t="shared" si="1798"/>
        <v>5.3527926445176795E-2</v>
      </c>
      <c r="ML142" s="551">
        <f t="shared" si="1799"/>
        <v>1.1593613249307891E-2</v>
      </c>
      <c r="MM142" s="551">
        <f t="shared" si="1800"/>
        <v>2.3149693582031188E-4</v>
      </c>
      <c r="MN142" s="552">
        <f t="shared" si="1801"/>
        <v>1.2954635460036336E-2</v>
      </c>
      <c r="MO142" s="553" t="s">
        <v>177</v>
      </c>
      <c r="MP142" s="552">
        <f t="shared" si="1802"/>
        <v>2.6949758521398969E-3</v>
      </c>
      <c r="MQ142" s="552">
        <f t="shared" si="1803"/>
        <v>5.4704739687550137E-4</v>
      </c>
      <c r="MR142" s="552">
        <f t="shared" si="1804"/>
        <v>3.8126400225585775E-4</v>
      </c>
      <c r="MS142" s="552">
        <f t="shared" si="1805"/>
        <v>4.2909279319993608E-4</v>
      </c>
      <c r="MT142" s="552">
        <f t="shared" si="1806"/>
        <v>8.9599584524831851E-3</v>
      </c>
      <c r="MU142" s="552">
        <f t="shared" si="1807"/>
        <v>2.7034218794745666E-3</v>
      </c>
      <c r="MV142" s="1070"/>
      <c r="MW142" s="485"/>
      <c r="MX142" s="543"/>
      <c r="MY142" s="1469"/>
      <c r="MZ142" s="502"/>
      <c r="NA142" s="1470"/>
      <c r="NB142" s="1071"/>
      <c r="NC142" s="534"/>
      <c r="ND142" s="508"/>
      <c r="NE142" s="557"/>
    </row>
    <row r="143" spans="1:369" ht="8.25" customHeight="1" outlineLevel="1" x14ac:dyDescent="0.2">
      <c r="A143" s="558" t="s">
        <v>186</v>
      </c>
      <c r="B143" s="559">
        <f>DATI!D140</f>
        <v>55</v>
      </c>
      <c r="C143" s="1516">
        <f>DATI!F140/DATI!E140</f>
        <v>1</v>
      </c>
      <c r="D143" s="560">
        <f>DATI!G140</f>
        <v>864557</v>
      </c>
      <c r="E143" s="561">
        <f t="shared" si="2111"/>
        <v>8.6433097744939694E-2</v>
      </c>
      <c r="F143" s="1035">
        <f t="shared" si="2189"/>
        <v>2.1711310282791843E-3</v>
      </c>
      <c r="G143" s="563"/>
      <c r="H143" s="564"/>
      <c r="I143" s="565"/>
      <c r="J143" s="566"/>
      <c r="K143" s="566"/>
      <c r="L143" s="566"/>
      <c r="M143" s="564"/>
      <c r="N143" s="564"/>
      <c r="O143" s="564"/>
      <c r="P143" s="564"/>
      <c r="Q143" s="564"/>
      <c r="R143" s="564"/>
      <c r="S143" s="564"/>
      <c r="T143" s="564"/>
      <c r="U143" s="564"/>
      <c r="V143" s="564"/>
      <c r="W143" s="569"/>
      <c r="X143" s="1100"/>
      <c r="Y143" s="564"/>
      <c r="Z143" s="564"/>
      <c r="AA143" s="564"/>
      <c r="AB143" s="564"/>
      <c r="AC143" s="564"/>
      <c r="AD143" s="565"/>
      <c r="AE143" s="566"/>
      <c r="AF143" s="566"/>
      <c r="AG143" s="569"/>
      <c r="AH143" s="572"/>
      <c r="AI143" s="564"/>
      <c r="AJ143" s="565"/>
      <c r="AK143" s="566"/>
      <c r="AL143" s="566"/>
      <c r="AM143" s="566"/>
      <c r="AN143" s="576"/>
      <c r="AO143" s="577"/>
      <c r="AP143" s="577"/>
      <c r="AQ143" s="577"/>
      <c r="AR143" s="577"/>
      <c r="AS143" s="577"/>
      <c r="AT143" s="577"/>
      <c r="AU143" s="1072"/>
      <c r="AV143" s="1072"/>
      <c r="AW143" s="577"/>
      <c r="AX143" s="1072"/>
      <c r="AY143" s="1072"/>
      <c r="AZ143" s="1072"/>
      <c r="BA143" s="1072"/>
      <c r="BB143" s="576"/>
      <c r="BC143" s="577"/>
      <c r="BD143" s="574"/>
      <c r="BE143" s="577"/>
      <c r="BF143" s="577"/>
      <c r="BG143" s="577"/>
      <c r="BH143" s="577"/>
      <c r="BI143" s="577"/>
      <c r="BJ143" s="577"/>
      <c r="BK143" s="577"/>
      <c r="BL143" s="577"/>
      <c r="BM143" s="577"/>
      <c r="BN143" s="577"/>
      <c r="BO143" s="577"/>
      <c r="BP143" s="577"/>
      <c r="BQ143" s="577"/>
      <c r="BR143" s="577"/>
      <c r="BS143" s="577"/>
      <c r="BT143" s="1073"/>
      <c r="BU143" s="1074"/>
      <c r="BV143" s="578"/>
      <c r="BW143" s="576"/>
      <c r="BX143" s="577"/>
      <c r="BY143" s="577"/>
      <c r="BZ143" s="577"/>
      <c r="CA143" s="577"/>
      <c r="CB143" s="1073"/>
      <c r="CC143" s="1074"/>
      <c r="CD143" s="578"/>
      <c r="CE143" s="579"/>
      <c r="CF143" s="580"/>
      <c r="CG143" s="580"/>
      <c r="CH143" s="580"/>
      <c r="CI143" s="580"/>
      <c r="CJ143" s="580"/>
      <c r="CK143" s="580"/>
      <c r="CL143" s="580"/>
      <c r="CM143" s="580"/>
      <c r="CN143" s="580"/>
      <c r="CO143" s="580"/>
      <c r="CP143" s="580"/>
      <c r="CQ143" s="580"/>
      <c r="CR143" s="580"/>
      <c r="CS143" s="580"/>
      <c r="CT143" s="580"/>
      <c r="CU143" s="580"/>
      <c r="CV143" s="580"/>
      <c r="CW143" s="1075"/>
      <c r="CX143" s="1076"/>
      <c r="CY143" s="581"/>
      <c r="CZ143" s="563">
        <f>DATI!AA140</f>
        <v>356772.46935999999</v>
      </c>
      <c r="DA143" s="564">
        <f t="shared" si="2112"/>
        <v>977.4588201643835</v>
      </c>
      <c r="DB143" s="565">
        <f t="shared" si="1425"/>
        <v>412.6650635643457</v>
      </c>
      <c r="DC143" s="566">
        <f t="shared" si="2113"/>
        <v>1.1305892152447827</v>
      </c>
      <c r="DD143" s="582">
        <f t="shared" si="2165"/>
        <v>1.6633615574369306E-2</v>
      </c>
      <c r="DE143" s="583">
        <f t="shared" si="2114"/>
        <v>1.4431152622856821E-2</v>
      </c>
      <c r="DF143" s="564">
        <f t="shared" si="2166"/>
        <v>5837.3203600000124</v>
      </c>
      <c r="DG143" s="584">
        <f t="shared" si="2167"/>
        <v>5.8705142276244828</v>
      </c>
      <c r="DH143" s="585">
        <f t="shared" si="2152"/>
        <v>7.6748791764427615E-2</v>
      </c>
      <c r="DI143" s="586">
        <f>DATI!AB140+DATI!AG140</f>
        <v>222353.67876659043</v>
      </c>
      <c r="DJ143" s="564">
        <f t="shared" si="2153"/>
        <v>609.18816100435731</v>
      </c>
      <c r="DK143" s="587">
        <f t="shared" si="1426"/>
        <v>257.18799196188382</v>
      </c>
      <c r="DL143" s="588">
        <f t="shared" si="1427"/>
        <v>0.70462463551201049</v>
      </c>
      <c r="DM143" s="589">
        <f t="shared" si="2168"/>
        <v>0.62323665042165921</v>
      </c>
      <c r="DN143" s="590">
        <f t="shared" si="2169"/>
        <v>1.1436009189137192E-2</v>
      </c>
      <c r="DO143" s="590">
        <f t="shared" si="2170"/>
        <v>7.0000000000000062E-3</v>
      </c>
      <c r="DP143" s="590">
        <f t="shared" si="2171"/>
        <v>2.8259846944063454E-2</v>
      </c>
      <c r="DQ143" s="590">
        <f t="shared" si="2172"/>
        <v>2.6032196605998471E-2</v>
      </c>
      <c r="DR143" s="591">
        <f t="shared" si="2173"/>
        <v>6110.9854168361053</v>
      </c>
      <c r="DS143" s="591">
        <f t="shared" si="2174"/>
        <v>6.525300466789048</v>
      </c>
      <c r="DT143" s="592">
        <f t="shared" si="2154"/>
        <v>8.3953895932156353E-2</v>
      </c>
      <c r="DU143" s="593" t="str">
        <f>DATI!AI140</f>
        <v>7/9</v>
      </c>
      <c r="DV143" s="592">
        <f>DATI!AJ140/DATI!AK140</f>
        <v>0.99791045974986126</v>
      </c>
      <c r="DW143" s="594">
        <f>DATI!AB140</f>
        <v>218236.57216000001</v>
      </c>
      <c r="DX143" s="564">
        <f t="shared" si="2115"/>
        <v>597.90841687671241</v>
      </c>
      <c r="DY143" s="595">
        <f t="shared" si="2013"/>
        <v>252.42589228934588</v>
      </c>
      <c r="DZ143" s="566">
        <f t="shared" si="2014"/>
        <v>0.69157778709409845</v>
      </c>
      <c r="EA143" s="589">
        <f t="shared" si="2175"/>
        <v>0.61169678409179373</v>
      </c>
      <c r="EB143" s="585">
        <f t="shared" si="2176"/>
        <v>4.6697092795056966E-3</v>
      </c>
      <c r="EC143" s="596">
        <f t="shared" si="2177"/>
        <v>134418.79059340956</v>
      </c>
      <c r="ED143" s="597">
        <f t="shared" si="2116"/>
        <v>368.27065916002618</v>
      </c>
      <c r="EE143" s="598">
        <f t="shared" si="1430"/>
        <v>155.47707160246179</v>
      </c>
      <c r="EF143" s="599">
        <f t="shared" si="1431"/>
        <v>0.42596457973277202</v>
      </c>
      <c r="EG143" s="600">
        <f t="shared" si="2117"/>
        <v>-2.0317771735242226E-3</v>
      </c>
      <c r="EH143" s="600">
        <f t="shared" si="2118"/>
        <v>-4.1938029061873968E-3</v>
      </c>
      <c r="EI143" s="582">
        <f t="shared" si="2119"/>
        <v>0.37676334957834079</v>
      </c>
      <c r="EJ143" s="601">
        <f t="shared" si="2120"/>
        <v>-273.66505683609284</v>
      </c>
      <c r="EK143" s="601">
        <f t="shared" si="2121"/>
        <v>-0.6547862391646504</v>
      </c>
      <c r="EL143" s="563">
        <f>DATI!AD140</f>
        <v>105557.4654</v>
      </c>
      <c r="EM143" s="564">
        <f t="shared" si="2122"/>
        <v>289.19853534246573</v>
      </c>
      <c r="EN143" s="595">
        <f t="shared" si="1432"/>
        <v>122.09428111738151</v>
      </c>
      <c r="EO143" s="566">
        <f t="shared" si="2123"/>
        <v>0.33450487977364796</v>
      </c>
      <c r="EP143" s="582">
        <f t="shared" si="2178"/>
        <v>1.1833981624937394E-2</v>
      </c>
      <c r="EQ143" s="583">
        <f t="shared" si="2179"/>
        <v>9.6419167320692927E-3</v>
      </c>
      <c r="ER143" s="582">
        <f t="shared" si="2155"/>
        <v>6.3282884586869856E-2</v>
      </c>
      <c r="ES143" s="564">
        <f t="shared" si="2180"/>
        <v>1234.5553999999975</v>
      </c>
      <c r="ET143" s="582">
        <f t="shared" si="2124"/>
        <v>0.29586774335294247</v>
      </c>
      <c r="EU143" s="584">
        <f t="shared" si="2181"/>
        <v>1.1659806040997154</v>
      </c>
      <c r="EV143" s="563">
        <f>DATI!AE140</f>
        <v>18664.392800000005</v>
      </c>
      <c r="EW143" s="564">
        <f t="shared" si="2125"/>
        <v>51.135322739726043</v>
      </c>
      <c r="EX143" s="595">
        <f t="shared" si="1433"/>
        <v>21.588388966835044</v>
      </c>
      <c r="EY143" s="566">
        <f t="shared" si="2015"/>
        <v>5.9146271142013818E-2</v>
      </c>
      <c r="EZ143" s="582">
        <f t="shared" si="2182"/>
        <v>5.7683917042922542E-2</v>
      </c>
      <c r="FA143" s="583">
        <f t="shared" si="2183"/>
        <v>5.5392521592279712E-2</v>
      </c>
      <c r="FB143" s="564">
        <f t="shared" si="2184"/>
        <v>1017.9178000000065</v>
      </c>
      <c r="FC143" s="584">
        <f t="shared" si="2185"/>
        <v>1.1330716084512105</v>
      </c>
      <c r="FD143" s="564">
        <f>DATI!AG140</f>
        <v>4117.106606590417</v>
      </c>
      <c r="FE143" s="582">
        <f t="shared" si="2126"/>
        <v>1.153986632986545E-2</v>
      </c>
      <c r="FF143" s="564">
        <f t="shared" si="2186"/>
        <v>14547.286193409589</v>
      </c>
      <c r="FG143" s="582">
        <f t="shared" si="2156"/>
        <v>1.6826289294297067E-2</v>
      </c>
      <c r="FH143" s="563">
        <f>DATI!AF140</f>
        <v>14314.039000000001</v>
      </c>
      <c r="FI143" s="564">
        <f t="shared" si="2157"/>
        <v>39.216545205479456</v>
      </c>
      <c r="FJ143" s="590">
        <f t="shared" si="2127"/>
        <v>4.0120918034055118E-2</v>
      </c>
      <c r="FK143" s="590">
        <f t="shared" si="2158"/>
        <v>-6.4296953188173495E-2</v>
      </c>
      <c r="FL143" s="602">
        <f>DATI!AL140</f>
        <v>6086.0620334881842</v>
      </c>
      <c r="FM143" s="603" t="str">
        <f>DATI!AM140</f>
        <v>10/10</v>
      </c>
      <c r="FN143" s="604">
        <f>DATI!AN140/DATI!AO140</f>
        <v>1</v>
      </c>
      <c r="FO143" s="567">
        <f t="shared" si="2159"/>
        <v>0.42518132258045294</v>
      </c>
      <c r="FP143" s="605">
        <f t="shared" si="2128"/>
        <v>1.7058664992861499E-2</v>
      </c>
      <c r="FQ143" s="567">
        <f t="shared" si="2160"/>
        <v>6.3988012712239639E-2</v>
      </c>
      <c r="FR143" s="607"/>
      <c r="FS143" s="1113"/>
      <c r="FT143" s="1113"/>
      <c r="FU143" s="576">
        <f>DATI!AS140/1000</f>
        <v>87.920899999999989</v>
      </c>
      <c r="FV143" s="577">
        <f>DATI!AT140/1000</f>
        <v>8.4920000000000009</v>
      </c>
      <c r="FW143" s="574">
        <f>DATI!AU140/1000</f>
        <v>0.98</v>
      </c>
      <c r="FX143" s="577">
        <f>DATI!AV140/1000</f>
        <v>38899.008699999998</v>
      </c>
      <c r="FY143" s="577">
        <f>DATI!AW140/1000</f>
        <v>75.491249999999994</v>
      </c>
      <c r="FZ143" s="577">
        <f>DATI!AX140/1000</f>
        <v>17612.728600000002</v>
      </c>
      <c r="GA143" s="577">
        <f>DATI!AY140/1000</f>
        <v>4520.9714999999997</v>
      </c>
      <c r="GB143" s="577">
        <f>DATI!AZ140/1000</f>
        <v>23801.135999999999</v>
      </c>
      <c r="GC143" s="577">
        <f>DATI!BA140/1000</f>
        <v>186.1275</v>
      </c>
      <c r="GD143" s="577">
        <f>DATI!BB140/1000</f>
        <v>119.878</v>
      </c>
      <c r="GE143" s="577">
        <f>DATI!BC140/1000</f>
        <v>77.379449999999991</v>
      </c>
      <c r="GF143" s="577">
        <f>DATI!BD140/1000</f>
        <v>2365.2195000000002</v>
      </c>
      <c r="GG143" s="577">
        <f>DATI!BE140/1000</f>
        <v>92.59</v>
      </c>
      <c r="GH143" s="577">
        <f>DATI!BF140/1000</f>
        <v>3527.9608699999994</v>
      </c>
      <c r="GI143" s="574">
        <f>DATI!BG140/1000</f>
        <v>0.54718</v>
      </c>
      <c r="GJ143" s="577">
        <f>DATI!BH140/1000</f>
        <v>1359.7090000000001</v>
      </c>
      <c r="GK143" s="577">
        <f>DATI!BI140/1000</f>
        <v>41.500269999999993</v>
      </c>
      <c r="GL143" s="577">
        <f>DATI!BJ140/1000</f>
        <v>61757.618999999999</v>
      </c>
      <c r="GM143" s="577">
        <f>DATI!BK140/1000</f>
        <v>30099.770399999998</v>
      </c>
      <c r="GN143" s="1073">
        <f>DATI!BL140/1000</f>
        <v>561.99243999999999</v>
      </c>
      <c r="GO143" s="1074"/>
      <c r="GP143" s="578">
        <f>DATI!BN140/1000</f>
        <v>33039.549599999998</v>
      </c>
      <c r="GQ143" s="576"/>
      <c r="GR143" s="577"/>
      <c r="GS143" s="577"/>
      <c r="GT143" s="577"/>
      <c r="GU143" s="577"/>
      <c r="GV143" s="1073"/>
      <c r="GW143" s="1074"/>
      <c r="GX143" s="578"/>
      <c r="GY143" s="579">
        <f t="shared" si="1913"/>
        <v>0.10169474077475515</v>
      </c>
      <c r="GZ143" s="580">
        <f t="shared" si="1914"/>
        <v>9.8223714572896869E-3</v>
      </c>
      <c r="HA143" s="580">
        <f t="shared" si="1915"/>
        <v>1.1335285007234919E-3</v>
      </c>
      <c r="HB143" s="580">
        <f t="shared" si="1916"/>
        <v>44.992994909531696</v>
      </c>
      <c r="HC143" s="580">
        <f t="shared" si="1917"/>
        <v>8.731784023494113E-2</v>
      </c>
      <c r="HD143" s="580">
        <f t="shared" si="1918"/>
        <v>20.371969228171192</v>
      </c>
      <c r="HE143" s="580">
        <f t="shared" si="1919"/>
        <v>5.229234741029221</v>
      </c>
      <c r="HF143" s="580">
        <f t="shared" si="1920"/>
        <v>27.529863271016254</v>
      </c>
      <c r="HG143" s="580">
        <f t="shared" si="1921"/>
        <v>0.21528655716164463</v>
      </c>
      <c r="HH143" s="580">
        <f t="shared" si="1922"/>
        <v>0.13865829552013342</v>
      </c>
      <c r="HI143" s="580">
        <f t="shared" si="1923"/>
        <v>8.9501848923784086E-2</v>
      </c>
      <c r="HJ143" s="580">
        <f t="shared" si="1924"/>
        <v>2.7357588915479258</v>
      </c>
      <c r="HK143" s="580">
        <f t="shared" si="1925"/>
        <v>0.10709531008366134</v>
      </c>
      <c r="HL143" s="580">
        <f t="shared" si="1926"/>
        <v>4.0806573424308628</v>
      </c>
      <c r="HM143" s="580">
        <f t="shared" si="1927"/>
        <v>6.3290216839375539E-4</v>
      </c>
      <c r="HN143" s="580">
        <f t="shared" si="1928"/>
        <v>1.5727233716226923</v>
      </c>
      <c r="HO143" s="580">
        <f t="shared" si="1929"/>
        <v>4.8001774319102151E-2</v>
      </c>
      <c r="HP143" s="580">
        <f t="shared" si="1930"/>
        <v>71.432674768696572</v>
      </c>
      <c r="HQ143" s="580">
        <f t="shared" si="1931"/>
        <v>34.815252666972796</v>
      </c>
      <c r="HR143" s="1075">
        <f t="shared" si="1932"/>
        <v>0.65003515095013975</v>
      </c>
      <c r="HS143" s="1076"/>
      <c r="HT143" s="581">
        <f t="shared" si="1933"/>
        <v>38.215582778232083</v>
      </c>
      <c r="HU143" s="607">
        <f t="shared" si="2190"/>
        <v>134418.79059340956</v>
      </c>
      <c r="HV143" s="608"/>
      <c r="HW143" s="609">
        <f t="shared" si="2187"/>
        <v>0</v>
      </c>
      <c r="HX143" s="610">
        <f>DATI!CQ140</f>
        <v>0</v>
      </c>
      <c r="HY143" s="610">
        <f>DATI!CT140</f>
        <v>0</v>
      </c>
      <c r="HZ143" s="611">
        <f t="shared" si="2131"/>
        <v>0</v>
      </c>
      <c r="IA143" s="611">
        <f t="shared" si="2098"/>
        <v>0</v>
      </c>
      <c r="IB143" s="582">
        <f t="shared" si="2099"/>
        <v>0</v>
      </c>
      <c r="IC143" s="610">
        <f>DATI!CV140</f>
        <v>463.28690917216244</v>
      </c>
      <c r="ID143" s="612">
        <f t="shared" si="2161"/>
        <v>463.28690917216244</v>
      </c>
      <c r="IE143" s="613">
        <f t="shared" si="2100"/>
        <v>1.2985500534927331E-3</v>
      </c>
      <c r="IF143" s="613">
        <f t="shared" si="2101"/>
        <v>3.4465933455205258E-3</v>
      </c>
      <c r="IG143" s="609"/>
      <c r="IH143" s="590"/>
      <c r="II143" s="610"/>
      <c r="IJ143" s="610"/>
      <c r="IK143" s="615">
        <f>DATI!CS140</f>
        <v>55993.830593409555</v>
      </c>
      <c r="IL143" s="594">
        <f t="shared" si="2162"/>
        <v>53977.165193409557</v>
      </c>
      <c r="IM143" s="594">
        <f t="shared" si="2163"/>
        <v>28889.386686837683</v>
      </c>
      <c r="IN143" s="582">
        <f t="shared" si="1743"/>
        <v>0.15129296632735439</v>
      </c>
      <c r="IO143" s="582">
        <f t="shared" si="1744"/>
        <v>0.40155967000685105</v>
      </c>
      <c r="IP143" s="610"/>
      <c r="IQ143" s="590"/>
      <c r="IR143" s="610"/>
      <c r="IS143" s="594">
        <f t="shared" si="2188"/>
        <v>80441.62539999999</v>
      </c>
      <c r="IT143" s="615">
        <f>DATI!CR140</f>
        <v>78424.959999999992</v>
      </c>
      <c r="IU143" s="617">
        <f>DATI!CU140</f>
        <v>2016.6653999999999</v>
      </c>
      <c r="IV143" s="582">
        <f t="shared" si="2132"/>
        <v>-4.8064827321455041E-2</v>
      </c>
      <c r="IW143" s="590">
        <f t="shared" si="2102"/>
        <v>0.22547038325098637</v>
      </c>
      <c r="IX143" s="582">
        <f t="shared" si="2103"/>
        <v>0.59844032999314889</v>
      </c>
      <c r="IY143" s="615">
        <f>DATI!CW140</f>
        <v>24624.491597399709</v>
      </c>
      <c r="IZ143" s="618">
        <f t="shared" si="2164"/>
        <v>105066.1169973997</v>
      </c>
      <c r="JA143" s="619">
        <f t="shared" si="2104"/>
        <v>0.29449053954716198</v>
      </c>
      <c r="JB143" s="619">
        <f t="shared" si="2105"/>
        <v>0.78163266112997598</v>
      </c>
      <c r="JC143" s="620"/>
      <c r="JD143" s="590"/>
      <c r="JE143" s="610"/>
      <c r="JF143" s="610"/>
      <c r="JG143" s="586">
        <f t="shared" si="2106"/>
        <v>215484.52233964519</v>
      </c>
      <c r="JH143" s="566">
        <f t="shared" si="1438"/>
        <v>249.24270156813856</v>
      </c>
      <c r="JI143" s="589">
        <f t="shared" si="1754"/>
        <v>0.60398304478536236</v>
      </c>
      <c r="JJ143" s="603" t="str">
        <f>DATI!CN140</f>
        <v>4/10</v>
      </c>
      <c r="JK143" s="604">
        <f>DATI!CO140/DATI!CP140</f>
        <v>0.9886477687451557</v>
      </c>
      <c r="JL143" s="621">
        <f t="shared" si="1833"/>
        <v>3.5017620252868475E-2</v>
      </c>
      <c r="JM143" s="622">
        <f t="shared" si="2133"/>
        <v>1.8083215424775041E-2</v>
      </c>
      <c r="JN143" s="623">
        <f t="shared" si="2107"/>
        <v>295926.14773964521</v>
      </c>
      <c r="JO143" s="594">
        <f t="shared" si="2108"/>
        <v>320550.63933704491</v>
      </c>
      <c r="JP143" s="589">
        <f t="shared" si="2109"/>
        <v>0.82945342803634881</v>
      </c>
      <c r="JQ143" s="590">
        <f t="shared" si="2134"/>
        <v>-4.5961750899082832E-3</v>
      </c>
      <c r="JR143" s="624">
        <f t="shared" si="2110"/>
        <v>0.89847358433252433</v>
      </c>
      <c r="JS143" s="585">
        <f t="shared" si="2135"/>
        <v>1.274010507589185E-2</v>
      </c>
      <c r="JT143" s="576">
        <f>DATI!BW140</f>
        <v>41368.127048262941</v>
      </c>
      <c r="JU143" s="577">
        <f>DATI!BX140</f>
        <v>31717.966907048176</v>
      </c>
      <c r="JV143" s="577">
        <f>DATI!BY140</f>
        <v>12274.055930369497</v>
      </c>
      <c r="JW143" s="577">
        <f>DATI!BZ140</f>
        <v>61757.618999999999</v>
      </c>
      <c r="JX143" s="577">
        <f>DATI!CA140</f>
        <v>30099.770399999998</v>
      </c>
      <c r="JY143" s="577">
        <f>DATI!CB140</f>
        <v>16739.949059891322</v>
      </c>
      <c r="JZ143" s="577">
        <f>DATI!CC140</f>
        <v>5226.2937694364937</v>
      </c>
      <c r="KA143" s="577">
        <f>DATI!CD140</f>
        <v>175.17244456417859</v>
      </c>
      <c r="KB143" s="577">
        <f>DATI!CE140</f>
        <v>3175.1646988868579</v>
      </c>
      <c r="KC143" s="577">
        <f>DATI!CF140</f>
        <v>0</v>
      </c>
      <c r="KD143" s="577">
        <f>DATI!CG140</f>
        <v>715.41032000000007</v>
      </c>
      <c r="KE143" s="577">
        <f>DATI!CH140</f>
        <v>86.16248367695809</v>
      </c>
      <c r="KF143" s="577">
        <f>DATI!CI140</f>
        <v>117.4804422864914</v>
      </c>
      <c r="KG143" s="577">
        <f>DATI!CJ140</f>
        <v>182.40495355010032</v>
      </c>
      <c r="KH143" s="577">
        <f>DATI!CK140</f>
        <v>1818.7664764486253</v>
      </c>
      <c r="KI143" s="577">
        <f>DATI!CL140</f>
        <v>542.4200851449632</v>
      </c>
      <c r="KJ143" s="625">
        <f t="shared" si="1439"/>
        <v>47.84892962322084</v>
      </c>
      <c r="KK143" s="626">
        <f t="shared" si="2137"/>
        <v>-8.2367987545546445E-3</v>
      </c>
      <c r="KL143" s="627">
        <f t="shared" si="1440"/>
        <v>36.686958647085362</v>
      </c>
      <c r="KM143" s="626">
        <f t="shared" si="2138"/>
        <v>-8.8177708513773947E-3</v>
      </c>
      <c r="KN143" s="627">
        <f t="shared" si="1441"/>
        <v>14.196930833212265</v>
      </c>
      <c r="KO143" s="626">
        <f t="shared" si="2139"/>
        <v>0.23402540967195221</v>
      </c>
      <c r="KP143" s="627">
        <f t="shared" si="1442"/>
        <v>71.432674768696572</v>
      </c>
      <c r="KQ143" s="626">
        <f t="shared" si="2140"/>
        <v>2.3815704679541388E-2</v>
      </c>
      <c r="KR143" s="627">
        <f t="shared" si="1443"/>
        <v>34.815252666972796</v>
      </c>
      <c r="KS143" s="626">
        <f t="shared" si="2141"/>
        <v>1.1495782228656893E-3</v>
      </c>
      <c r="KT143" s="627">
        <f t="shared" si="1444"/>
        <v>19.362458530659424</v>
      </c>
      <c r="KU143" s="626">
        <f t="shared" si="2142"/>
        <v>9.4902317913357306E-2</v>
      </c>
      <c r="KV143" s="627">
        <f t="shared" si="1445"/>
        <v>6.0450540212345674</v>
      </c>
      <c r="KW143" s="626">
        <f t="shared" si="2143"/>
        <v>4.6506638440089426E-2</v>
      </c>
      <c r="KX143" s="627">
        <f t="shared" si="1446"/>
        <v>0.20261526372949221</v>
      </c>
      <c r="KY143" s="626">
        <f t="shared" si="2144"/>
        <v>0.4070431935998256</v>
      </c>
      <c r="KZ143" s="627">
        <f t="shared" si="1447"/>
        <v>3.6725915108973242</v>
      </c>
      <c r="LA143" s="626">
        <f t="shared" si="2145"/>
        <v>8.1985487254245763E-3</v>
      </c>
      <c r="LB143" s="628" t="s">
        <v>177</v>
      </c>
      <c r="LC143" s="629" t="s">
        <v>177</v>
      </c>
      <c r="LD143" s="627">
        <f t="shared" si="1448"/>
        <v>0.82748774227725885</v>
      </c>
      <c r="LE143" s="626">
        <f t="shared" si="2146"/>
        <v>2.3105252047993293E-2</v>
      </c>
      <c r="LF143" s="627">
        <f t="shared" si="1449"/>
        <v>9.9660847898933314E-2</v>
      </c>
      <c r="LG143" s="626">
        <f t="shared" si="2147"/>
        <v>0.25043366235075376</v>
      </c>
      <c r="LH143" s="627">
        <f t="shared" si="1450"/>
        <v>0.13588513225442786</v>
      </c>
      <c r="LI143" s="626">
        <f t="shared" si="2148"/>
        <v>0.23251754742293601</v>
      </c>
      <c r="LJ143" s="627">
        <f t="shared" si="1451"/>
        <v>0.21098083012467694</v>
      </c>
      <c r="LK143" s="626">
        <f t="shared" si="2149"/>
        <v>4.5021006163728075E-2</v>
      </c>
      <c r="LL143" s="627">
        <f t="shared" si="1452"/>
        <v>2.1036975889948555</v>
      </c>
      <c r="LM143" s="626">
        <f t="shared" si="2150"/>
        <v>-5.3046049506167096E-3</v>
      </c>
      <c r="LN143" s="627">
        <f t="shared" si="1453"/>
        <v>0.62739655701701935</v>
      </c>
      <c r="LO143" s="630">
        <f t="shared" si="2151"/>
        <v>-3.9843746761015278E-2</v>
      </c>
      <c r="LP143" s="631">
        <f t="shared" si="1778"/>
        <v>0.11595100687693641</v>
      </c>
      <c r="LQ143" s="632">
        <f t="shared" si="1779"/>
        <v>8.8902506866479297E-2</v>
      </c>
      <c r="LR143" s="632">
        <f t="shared" si="1780"/>
        <v>3.4403035504357832E-2</v>
      </c>
      <c r="LS143" s="632">
        <f t="shared" si="1781"/>
        <v>0.17310085363588884</v>
      </c>
      <c r="LT143" s="632">
        <f t="shared" si="1782"/>
        <v>8.4366852784338392E-2</v>
      </c>
      <c r="LU143" s="632">
        <f t="shared" si="1783"/>
        <v>4.6920517970235914E-2</v>
      </c>
      <c r="LV143" s="632">
        <f t="shared" si="1784"/>
        <v>1.4648814631946616E-2</v>
      </c>
      <c r="LW143" s="632">
        <f t="shared" si="1785"/>
        <v>4.909920456542331E-4</v>
      </c>
      <c r="LX143" s="633">
        <f t="shared" si="1786"/>
        <v>8.8996908998686484E-3</v>
      </c>
      <c r="LY143" s="634" t="s">
        <v>177</v>
      </c>
      <c r="LZ143" s="633">
        <f t="shared" si="1787"/>
        <v>2.0052284899766686E-3</v>
      </c>
      <c r="MA143" s="633">
        <f t="shared" si="1788"/>
        <v>2.4150541613124341E-4</v>
      </c>
      <c r="MB143" s="633">
        <f t="shared" si="1789"/>
        <v>3.2928673699861121E-4</v>
      </c>
      <c r="MC143" s="633">
        <f t="shared" si="1790"/>
        <v>5.1126409466882171E-4</v>
      </c>
      <c r="MD143" s="633">
        <f t="shared" si="1791"/>
        <v>5.0978330242555953E-3</v>
      </c>
      <c r="ME143" s="633">
        <f t="shared" si="1792"/>
        <v>1.5203529748749648E-3</v>
      </c>
      <c r="MF143" s="631">
        <f t="shared" si="1793"/>
        <v>0.18955634538620741</v>
      </c>
      <c r="MG143" s="632">
        <f t="shared" si="1794"/>
        <v>0.14533754170127897</v>
      </c>
      <c r="MH143" s="632">
        <f t="shared" si="1795"/>
        <v>5.6241975434670868E-2</v>
      </c>
      <c r="MI143" s="632">
        <f t="shared" si="1796"/>
        <v>0.28298473710777694</v>
      </c>
      <c r="MJ143" s="632">
        <f t="shared" si="1797"/>
        <v>0.13792266851557936</v>
      </c>
      <c r="MK143" s="632">
        <f t="shared" si="1798"/>
        <v>7.6705516835273782E-2</v>
      </c>
      <c r="ML143" s="632">
        <f t="shared" si="1799"/>
        <v>2.3947836596355809E-2</v>
      </c>
      <c r="MM143" s="632">
        <f t="shared" si="1800"/>
        <v>8.0267226904458071E-4</v>
      </c>
      <c r="MN143" s="633">
        <f t="shared" si="1801"/>
        <v>1.4549187001338107E-2</v>
      </c>
      <c r="MO143" s="634" t="s">
        <v>177</v>
      </c>
      <c r="MP143" s="633">
        <f t="shared" si="1802"/>
        <v>3.2781412983131785E-3</v>
      </c>
      <c r="MQ143" s="633">
        <f t="shared" si="1803"/>
        <v>3.9481230310833566E-4</v>
      </c>
      <c r="MR143" s="633">
        <f t="shared" si="1804"/>
        <v>5.3831693342562526E-4</v>
      </c>
      <c r="MS143" s="633">
        <f t="shared" si="1805"/>
        <v>8.358129517190649E-4</v>
      </c>
      <c r="MT143" s="633">
        <f t="shared" si="1806"/>
        <v>8.3339215716566415E-3</v>
      </c>
      <c r="MU143" s="633">
        <f t="shared" si="1807"/>
        <v>2.4854683143908998E-3</v>
      </c>
      <c r="MV143" s="1077"/>
      <c r="MW143" s="566"/>
      <c r="MX143" s="624"/>
      <c r="MY143" s="1471"/>
      <c r="MZ143" s="583"/>
      <c r="NA143" s="1472"/>
      <c r="NB143" s="1078"/>
      <c r="NC143" s="615"/>
      <c r="ND143" s="589"/>
      <c r="NE143" s="638"/>
    </row>
    <row r="144" spans="1:369" ht="8.25" customHeight="1" outlineLevel="1" x14ac:dyDescent="0.2">
      <c r="A144" s="477" t="s">
        <v>187</v>
      </c>
      <c r="B144" s="478">
        <f>DATI!D141</f>
        <v>189</v>
      </c>
      <c r="C144" s="1515">
        <f>DATI!F141/DATI!E141</f>
        <v>0.98941798941798942</v>
      </c>
      <c r="D144" s="479">
        <f>DATI!G141</f>
        <v>548722</v>
      </c>
      <c r="E144" s="480">
        <f t="shared" si="2111"/>
        <v>5.4857854671003535E-2</v>
      </c>
      <c r="F144" s="1039">
        <f t="shared" si="2189"/>
        <v>7.2219810842455033E-4</v>
      </c>
      <c r="G144" s="482"/>
      <c r="H144" s="483"/>
      <c r="I144" s="484"/>
      <c r="J144" s="485"/>
      <c r="K144" s="485"/>
      <c r="L144" s="485"/>
      <c r="M144" s="483"/>
      <c r="N144" s="483"/>
      <c r="O144" s="483"/>
      <c r="P144" s="483"/>
      <c r="Q144" s="483"/>
      <c r="R144" s="483"/>
      <c r="S144" s="483"/>
      <c r="T144" s="483"/>
      <c r="U144" s="483"/>
      <c r="V144" s="483"/>
      <c r="W144" s="488"/>
      <c r="X144" s="1111"/>
      <c r="Y144" s="483"/>
      <c r="Z144" s="483"/>
      <c r="AA144" s="483"/>
      <c r="AB144" s="483"/>
      <c r="AC144" s="483"/>
      <c r="AD144" s="484"/>
      <c r="AE144" s="485"/>
      <c r="AF144" s="485"/>
      <c r="AG144" s="488"/>
      <c r="AH144" s="491"/>
      <c r="AI144" s="483"/>
      <c r="AJ144" s="484"/>
      <c r="AK144" s="485"/>
      <c r="AL144" s="485"/>
      <c r="AM144" s="485"/>
      <c r="AN144" s="495"/>
      <c r="AO144" s="496"/>
      <c r="AP144" s="496"/>
      <c r="AQ144" s="496"/>
      <c r="AR144" s="496"/>
      <c r="AS144" s="496"/>
      <c r="AT144" s="496"/>
      <c r="AU144" s="1065"/>
      <c r="AV144" s="1065"/>
      <c r="AW144" s="496"/>
      <c r="AX144" s="1065"/>
      <c r="AY144" s="1065"/>
      <c r="AZ144" s="1065"/>
      <c r="BA144" s="1065"/>
      <c r="BB144" s="495"/>
      <c r="BC144" s="496"/>
      <c r="BD144" s="493"/>
      <c r="BE144" s="496"/>
      <c r="BF144" s="496"/>
      <c r="BG144" s="496"/>
      <c r="BH144" s="496"/>
      <c r="BI144" s="496"/>
      <c r="BJ144" s="496"/>
      <c r="BK144" s="496"/>
      <c r="BL144" s="496"/>
      <c r="BM144" s="496"/>
      <c r="BN144" s="496"/>
      <c r="BO144" s="496"/>
      <c r="BP144" s="496"/>
      <c r="BQ144" s="496"/>
      <c r="BR144" s="496"/>
      <c r="BS144" s="496"/>
      <c r="BT144" s="1066"/>
      <c r="BU144" s="1067"/>
      <c r="BV144" s="497"/>
      <c r="BW144" s="495"/>
      <c r="BX144" s="496"/>
      <c r="BY144" s="496"/>
      <c r="BZ144" s="496"/>
      <c r="CA144" s="496"/>
      <c r="CB144" s="1066"/>
      <c r="CC144" s="1067"/>
      <c r="CD144" s="497"/>
      <c r="CE144" s="498"/>
      <c r="CF144" s="499"/>
      <c r="CG144" s="499"/>
      <c r="CH144" s="499"/>
      <c r="CI144" s="499"/>
      <c r="CJ144" s="499"/>
      <c r="CK144" s="499"/>
      <c r="CL144" s="499"/>
      <c r="CM144" s="499"/>
      <c r="CN144" s="499"/>
      <c r="CO144" s="499"/>
      <c r="CP144" s="499"/>
      <c r="CQ144" s="499"/>
      <c r="CR144" s="499"/>
      <c r="CS144" s="499"/>
      <c r="CT144" s="499"/>
      <c r="CU144" s="499"/>
      <c r="CV144" s="499"/>
      <c r="CW144" s="1068"/>
      <c r="CX144" s="1069"/>
      <c r="CY144" s="500"/>
      <c r="CZ144" s="482">
        <f>DATI!AA141</f>
        <v>290391.20048</v>
      </c>
      <c r="DA144" s="483">
        <f t="shared" si="2112"/>
        <v>795.59233008219178</v>
      </c>
      <c r="DB144" s="484">
        <f t="shared" si="1425"/>
        <v>529.21370107267433</v>
      </c>
      <c r="DC144" s="485">
        <f t="shared" si="2113"/>
        <v>1.4499005508840392</v>
      </c>
      <c r="DD144" s="501">
        <f t="shared" si="2165"/>
        <v>2.6867825938210532E-2</v>
      </c>
      <c r="DE144" s="502">
        <f t="shared" si="2114"/>
        <v>2.6126759133760332E-2</v>
      </c>
      <c r="DF144" s="483">
        <f t="shared" si="2166"/>
        <v>7598.0374799999991</v>
      </c>
      <c r="DG144" s="503">
        <f t="shared" si="2167"/>
        <v>13.474591491877504</v>
      </c>
      <c r="DH144" s="504">
        <f t="shared" si="2152"/>
        <v>6.2468872152163957E-2</v>
      </c>
      <c r="DI144" s="505">
        <f>DATI!AB141+DATI!AG141</f>
        <v>110283.95640526775</v>
      </c>
      <c r="DJ144" s="483">
        <f t="shared" si="2153"/>
        <v>302.14782576785683</v>
      </c>
      <c r="DK144" s="506">
        <f t="shared" si="1426"/>
        <v>200.98329646937384</v>
      </c>
      <c r="DL144" s="507">
        <f t="shared" si="1427"/>
        <v>0.55063916840924343</v>
      </c>
      <c r="DM144" s="508">
        <f t="shared" si="2168"/>
        <v>0.37977719787298891</v>
      </c>
      <c r="DN144" s="509">
        <f t="shared" si="2169"/>
        <v>7.3875068867783097E-2</v>
      </c>
      <c r="DO144" s="509">
        <f t="shared" si="2170"/>
        <v>2.6000000000000023E-2</v>
      </c>
      <c r="DP144" s="509">
        <f t="shared" si="2171"/>
        <v>0.10272775729750645</v>
      </c>
      <c r="DQ144" s="509">
        <f t="shared" si="2172"/>
        <v>0.10193194413184194</v>
      </c>
      <c r="DR144" s="510">
        <f t="shared" si="2173"/>
        <v>10273.817297547721</v>
      </c>
      <c r="DS144" s="510">
        <f t="shared" si="2174"/>
        <v>18.591545744950736</v>
      </c>
      <c r="DT144" s="511">
        <f t="shared" si="2154"/>
        <v>4.1639822873150885E-2</v>
      </c>
      <c r="DU144" s="512" t="str">
        <f>DATI!AI141</f>
        <v>15/22</v>
      </c>
      <c r="DV144" s="511">
        <f>DATI!AJ141/DATI!AK141</f>
        <v>0.8797529793254435</v>
      </c>
      <c r="DW144" s="513">
        <f>DATI!AB141</f>
        <v>107625.31148000002</v>
      </c>
      <c r="DX144" s="483">
        <f t="shared" si="2115"/>
        <v>294.86386706849322</v>
      </c>
      <c r="DY144" s="514">
        <f t="shared" si="2013"/>
        <v>196.13813821935338</v>
      </c>
      <c r="DZ144" s="485">
        <f t="shared" si="2014"/>
        <v>0.53736476224480378</v>
      </c>
      <c r="EA144" s="508">
        <f t="shared" si="2175"/>
        <v>0.37062180707301584</v>
      </c>
      <c r="EB144" s="504">
        <f t="shared" si="2176"/>
        <v>6.6705857488628215E-2</v>
      </c>
      <c r="EC144" s="515">
        <f t="shared" si="2177"/>
        <v>180107.24407473224</v>
      </c>
      <c r="ED144" s="516">
        <f t="shared" si="2116"/>
        <v>493.44450431433489</v>
      </c>
      <c r="EE144" s="517">
        <f t="shared" si="1430"/>
        <v>328.23040460330049</v>
      </c>
      <c r="EF144" s="518">
        <f t="shared" si="1431"/>
        <v>0.89926138247479581</v>
      </c>
      <c r="EG144" s="519">
        <f t="shared" si="2117"/>
        <v>-1.4639104663924705E-2</v>
      </c>
      <c r="EH144" s="519">
        <f t="shared" si="2118"/>
        <v>-1.5350216874758339E-2</v>
      </c>
      <c r="EI144" s="501">
        <f t="shared" si="2119"/>
        <v>0.62022280212701109</v>
      </c>
      <c r="EJ144" s="520">
        <f t="shared" si="2120"/>
        <v>-2675.7798175477365</v>
      </c>
      <c r="EK144" s="520">
        <f t="shared" si="2121"/>
        <v>-5.1169542530732315</v>
      </c>
      <c r="EL144" s="482">
        <f>DATI!AD141</f>
        <v>166721.234</v>
      </c>
      <c r="EM144" s="483">
        <f t="shared" si="2122"/>
        <v>456.77050410958901</v>
      </c>
      <c r="EN144" s="514">
        <f t="shared" si="1432"/>
        <v>303.83551962560279</v>
      </c>
      <c r="EO144" s="485">
        <f t="shared" si="2123"/>
        <v>0.832426081166035</v>
      </c>
      <c r="EP144" s="501">
        <f t="shared" si="2178"/>
        <v>-1.0485212095244925E-2</v>
      </c>
      <c r="EQ144" s="502">
        <f t="shared" si="2179"/>
        <v>-1.1199322074451682E-2</v>
      </c>
      <c r="ER144" s="501">
        <f t="shared" si="2155"/>
        <v>9.995124996059751E-2</v>
      </c>
      <c r="ES144" s="483">
        <f t="shared" si="2180"/>
        <v>-1766.6309999999939</v>
      </c>
      <c r="ET144" s="501">
        <f t="shared" si="2124"/>
        <v>0.57412632932547325</v>
      </c>
      <c r="EU144" s="503">
        <f t="shared" si="2181"/>
        <v>-3.4412919791724903</v>
      </c>
      <c r="EV144" s="482">
        <f>DATI!AE141</f>
        <v>9852.6080000000002</v>
      </c>
      <c r="EW144" s="483">
        <f t="shared" si="2125"/>
        <v>26.993446575342467</v>
      </c>
      <c r="EX144" s="514">
        <f t="shared" si="1433"/>
        <v>17.955554907585263</v>
      </c>
      <c r="EY144" s="485">
        <f t="shared" si="2015"/>
        <v>4.9193301116671952E-2</v>
      </c>
      <c r="EZ144" s="501">
        <f t="shared" si="2182"/>
        <v>7.6745039923007937E-3</v>
      </c>
      <c r="FA144" s="502">
        <f t="shared" si="2183"/>
        <v>6.9472885652158874E-3</v>
      </c>
      <c r="FB144" s="483">
        <f t="shared" si="2184"/>
        <v>75.038000000000466</v>
      </c>
      <c r="FC144" s="503">
        <f t="shared" si="2185"/>
        <v>0.12388177882609597</v>
      </c>
      <c r="FD144" s="483">
        <f>DATI!AG141</f>
        <v>2658.6449252677262</v>
      </c>
      <c r="FE144" s="501">
        <f t="shared" si="2126"/>
        <v>9.1553907999730663E-3</v>
      </c>
      <c r="FF144" s="483">
        <f t="shared" si="2186"/>
        <v>7193.9630747322735</v>
      </c>
      <c r="FG144" s="501">
        <f t="shared" si="2156"/>
        <v>1.3110396657564803E-2</v>
      </c>
      <c r="FH144" s="482">
        <f>DATI!AF141</f>
        <v>6191.9520000000002</v>
      </c>
      <c r="FI144" s="483">
        <f t="shared" si="2157"/>
        <v>16.964252054794521</v>
      </c>
      <c r="FJ144" s="509">
        <f t="shared" si="2127"/>
        <v>2.1322794870385391E-2</v>
      </c>
      <c r="FK144" s="509">
        <f t="shared" si="2158"/>
        <v>-1.2858290021995599E-2</v>
      </c>
      <c r="FL144" s="521">
        <f>DATI!AL141</f>
        <v>2359.509993685931</v>
      </c>
      <c r="FM144" s="522" t="str">
        <f>DATI!AM141</f>
        <v>16/17</v>
      </c>
      <c r="FN144" s="523">
        <f>DATI!AN141/DATI!AO141</f>
        <v>0.98699925322418525</v>
      </c>
      <c r="FO144" s="486">
        <f t="shared" si="2159"/>
        <v>0.38106076947720702</v>
      </c>
      <c r="FP144" s="524">
        <f t="shared" si="2128"/>
        <v>8.1252806207137013E-3</v>
      </c>
      <c r="FQ144" s="486">
        <f t="shared" si="2160"/>
        <v>-9.4391689476865468E-3</v>
      </c>
      <c r="FR144" s="526"/>
      <c r="FS144" s="1112"/>
      <c r="FT144" s="1112"/>
      <c r="FU144" s="495">
        <f>DATI!AS141/1000</f>
        <v>56.235799999999998</v>
      </c>
      <c r="FV144" s="496">
        <f>DATI!AT141/1000</f>
        <v>30.382999999999999</v>
      </c>
      <c r="FW144" s="493">
        <f>DATI!AU141/1000</f>
        <v>2.5289999999999999</v>
      </c>
      <c r="FX144" s="496">
        <f>DATI!AV141/1000</f>
        <v>22295.532999999999</v>
      </c>
      <c r="FY144" s="496">
        <f>DATI!AW141/1000</f>
        <v>42.221799999999995</v>
      </c>
      <c r="FZ144" s="496">
        <f>DATI!AX141/1000</f>
        <v>5720.0940000000001</v>
      </c>
      <c r="GA144" s="496">
        <f>DATI!AY141/1000</f>
        <v>1607.02</v>
      </c>
      <c r="GB144" s="496">
        <f>DATI!AZ141/1000</f>
        <v>7827.6559999999999</v>
      </c>
      <c r="GC144" s="496">
        <f>DATI!BA141/1000</f>
        <v>44.762999999999998</v>
      </c>
      <c r="GD144" s="496">
        <f>DATI!BB141/1000</f>
        <v>18.062000000000001</v>
      </c>
      <c r="GE144" s="496">
        <f>DATI!BC141/1000</f>
        <v>43.19988</v>
      </c>
      <c r="GF144" s="496">
        <f>DATI!BD141/1000</f>
        <v>6978.6210000000001</v>
      </c>
      <c r="GG144" s="496">
        <f>DATI!BE141/1000</f>
        <v>118.42100000000001</v>
      </c>
      <c r="GH144" s="496">
        <f>DATI!BF141/1000</f>
        <v>2061.5340000000001</v>
      </c>
      <c r="GI144" s="493">
        <f>DATI!BG141/1000</f>
        <v>0.41499999999999998</v>
      </c>
      <c r="GJ144" s="496">
        <f>DATI!BH141/1000</f>
        <v>1258.1310000000001</v>
      </c>
      <c r="GK144" s="496">
        <f>DATI!BI141/1000</f>
        <v>192.708</v>
      </c>
      <c r="GL144" s="496">
        <f>DATI!BJ141/1000</f>
        <v>11371.335999999999</v>
      </c>
      <c r="GM144" s="496">
        <f>DATI!BK141/1000</f>
        <v>32812.324000000001</v>
      </c>
      <c r="GN144" s="1066">
        <f>DATI!BL141/1000</f>
        <v>82.093000000000004</v>
      </c>
      <c r="GO144" s="1067"/>
      <c r="GP144" s="497">
        <f>DATI!BN141/1000</f>
        <v>15062.031000000001</v>
      </c>
      <c r="GQ144" s="495"/>
      <c r="GR144" s="496"/>
      <c r="GS144" s="496"/>
      <c r="GT144" s="496"/>
      <c r="GU144" s="496"/>
      <c r="GV144" s="1066"/>
      <c r="GW144" s="1067"/>
      <c r="GX144" s="497"/>
      <c r="GY144" s="498">
        <f t="shared" si="1913"/>
        <v>0.10248504707301694</v>
      </c>
      <c r="GZ144" s="499">
        <f t="shared" si="1914"/>
        <v>5.5370479040388394E-2</v>
      </c>
      <c r="HA144" s="499">
        <f t="shared" si="1915"/>
        <v>4.6088912053826895E-3</v>
      </c>
      <c r="HB144" s="499">
        <f t="shared" si="1916"/>
        <v>40.631746130098662</v>
      </c>
      <c r="HC144" s="499">
        <f t="shared" si="1917"/>
        <v>7.6945702924249432E-2</v>
      </c>
      <c r="HD144" s="499">
        <f t="shared" si="1918"/>
        <v>10.424393408684178</v>
      </c>
      <c r="HE144" s="499">
        <f t="shared" si="1919"/>
        <v>2.9286596855967137</v>
      </c>
      <c r="HF144" s="499">
        <f t="shared" si="1920"/>
        <v>14.265249069656402</v>
      </c>
      <c r="HG144" s="499">
        <f t="shared" si="1921"/>
        <v>8.1576827610338201E-2</v>
      </c>
      <c r="HH144" s="499">
        <f t="shared" si="1922"/>
        <v>3.2916485943701911E-2</v>
      </c>
      <c r="HI144" s="499">
        <f t="shared" si="1923"/>
        <v>7.8728172006954339E-2</v>
      </c>
      <c r="HJ144" s="499">
        <f t="shared" si="1924"/>
        <v>12.717953717911803</v>
      </c>
      <c r="HK144" s="499">
        <f t="shared" si="1925"/>
        <v>0.21581237858150393</v>
      </c>
      <c r="HL144" s="499">
        <f t="shared" si="1926"/>
        <v>3.7569734765509675</v>
      </c>
      <c r="HM144" s="499">
        <f t="shared" si="1927"/>
        <v>7.5630282729688262E-4</v>
      </c>
      <c r="HN144" s="499">
        <f t="shared" si="1928"/>
        <v>2.2928386323129017</v>
      </c>
      <c r="HO144" s="499">
        <f t="shared" si="1929"/>
        <v>0.35119422950054857</v>
      </c>
      <c r="HP144" s="499">
        <f t="shared" si="1930"/>
        <v>20.723309799862225</v>
      </c>
      <c r="HQ144" s="499">
        <f t="shared" si="1931"/>
        <v>59.797719063569531</v>
      </c>
      <c r="HR144" s="1068">
        <f t="shared" si="1932"/>
        <v>0.14960763373803129</v>
      </c>
      <c r="HS144" s="1069"/>
      <c r="HT144" s="500">
        <f t="shared" si="1933"/>
        <v>27.449293084658535</v>
      </c>
      <c r="HU144" s="526">
        <f t="shared" si="2190"/>
        <v>180131.60907473235</v>
      </c>
      <c r="HV144" s="527"/>
      <c r="HW144" s="528">
        <f t="shared" si="2187"/>
        <v>1160.5400000000002</v>
      </c>
      <c r="HX144" s="529">
        <f>DATI!CQ141</f>
        <v>1160.5400000000002</v>
      </c>
      <c r="HY144" s="529">
        <f>DATI!CT141</f>
        <v>0</v>
      </c>
      <c r="HZ144" s="530">
        <f t="shared" si="2131"/>
        <v>0.11857120826586495</v>
      </c>
      <c r="IA144" s="530">
        <f t="shared" si="2098"/>
        <v>3.9964709608338476E-3</v>
      </c>
      <c r="IB144" s="501">
        <f t="shared" si="2099"/>
        <v>6.4427337653910569E-3</v>
      </c>
      <c r="IC144" s="529">
        <f>DATI!CV141</f>
        <v>25026.818855578957</v>
      </c>
      <c r="ID144" s="531">
        <f t="shared" si="2161"/>
        <v>26187.358855578957</v>
      </c>
      <c r="IE144" s="532">
        <f t="shared" si="2100"/>
        <v>9.0179588129023033E-2</v>
      </c>
      <c r="IF144" s="532">
        <f t="shared" si="2101"/>
        <v>0.14537903142093425</v>
      </c>
      <c r="IG144" s="528"/>
      <c r="IH144" s="509"/>
      <c r="II144" s="529"/>
      <c r="IJ144" s="529"/>
      <c r="IK144" s="534">
        <f>DATI!CS141</f>
        <v>123315.28607473237</v>
      </c>
      <c r="IL144" s="513">
        <f t="shared" si="2162"/>
        <v>87418.916074732377</v>
      </c>
      <c r="IM144" s="513">
        <f t="shared" si="2163"/>
        <v>14595.597777492185</v>
      </c>
      <c r="IN144" s="501">
        <f t="shared" si="1743"/>
        <v>0.30103844720581724</v>
      </c>
      <c r="IO144" s="501">
        <f t="shared" si="1744"/>
        <v>0.48530580792438455</v>
      </c>
      <c r="IP144" s="529"/>
      <c r="IQ144" s="509"/>
      <c r="IR144" s="529"/>
      <c r="IS144" s="513">
        <f t="shared" si="2188"/>
        <v>91552.152999999991</v>
      </c>
      <c r="IT144" s="534">
        <f>DATI!CR141</f>
        <v>55655.782999999996</v>
      </c>
      <c r="IU144" s="536">
        <f>DATI!CU141</f>
        <v>35896.369999999995</v>
      </c>
      <c r="IV144" s="501">
        <f t="shared" si="2132"/>
        <v>-1.9294149198283775E-2</v>
      </c>
      <c r="IW144" s="509">
        <f t="shared" si="2102"/>
        <v>0.31527178801792044</v>
      </c>
      <c r="IX144" s="501">
        <f t="shared" si="2103"/>
        <v>0.50825145831022456</v>
      </c>
      <c r="IY144" s="534">
        <f>DATI!CW141</f>
        <v>47796.499441661239</v>
      </c>
      <c r="IZ144" s="537">
        <f t="shared" si="2164"/>
        <v>139348.65244166122</v>
      </c>
      <c r="JA144" s="538">
        <f t="shared" si="2104"/>
        <v>0.47986527212713709</v>
      </c>
      <c r="JB144" s="538">
        <f t="shared" si="2105"/>
        <v>0.773593558384574</v>
      </c>
      <c r="JC144" s="539"/>
      <c r="JD144" s="509"/>
      <c r="JE144" s="529"/>
      <c r="JF144" s="529"/>
      <c r="JG144" s="505">
        <f t="shared" si="2106"/>
        <v>108084.96358465598</v>
      </c>
      <c r="JH144" s="485">
        <f t="shared" si="1438"/>
        <v>196.97581577676124</v>
      </c>
      <c r="JI144" s="508">
        <f t="shared" si="1754"/>
        <v>0.37220467908806376</v>
      </c>
      <c r="JJ144" s="522" t="str">
        <f>DATI!CN141</f>
        <v>6/16</v>
      </c>
      <c r="JK144" s="523">
        <f>DATI!CO141/DATI!CP141</f>
        <v>0.59631708981840204</v>
      </c>
      <c r="JL144" s="540">
        <f t="shared" si="1833"/>
        <v>0.11332054052229432</v>
      </c>
      <c r="JM144" s="541">
        <f t="shared" si="2133"/>
        <v>8.4190693680654821E-2</v>
      </c>
      <c r="JN144" s="542">
        <f t="shared" si="2107"/>
        <v>199637.11658465597</v>
      </c>
      <c r="JO144" s="513">
        <f t="shared" si="2108"/>
        <v>247433.61602631721</v>
      </c>
      <c r="JP144" s="508">
        <f t="shared" si="2109"/>
        <v>0.6874764671059842</v>
      </c>
      <c r="JQ144" s="509">
        <f t="shared" si="2134"/>
        <v>1.4062930008886143E-2</v>
      </c>
      <c r="JR144" s="543">
        <f t="shared" si="2110"/>
        <v>0.85206995121520079</v>
      </c>
      <c r="JS144" s="504">
        <f t="shared" si="2135"/>
        <v>3.2225170309087781E-2</v>
      </c>
      <c r="JT144" s="495">
        <f>DATI!BW141</f>
        <v>23475.34315819621</v>
      </c>
      <c r="JU144" s="496">
        <f>DATI!BX141</f>
        <v>17120.815841541113</v>
      </c>
      <c r="JV144" s="496">
        <f>DATI!BY141</f>
        <v>7139.961161180936</v>
      </c>
      <c r="JW144" s="496">
        <f>DATI!BZ141</f>
        <v>11371.335999999999</v>
      </c>
      <c r="JX144" s="496">
        <f>DATI!CA141</f>
        <v>32812.324000000001</v>
      </c>
      <c r="JY144" s="496">
        <f>DATI!CB141</f>
        <v>5655.4554333493115</v>
      </c>
      <c r="JZ144" s="496">
        <f>DATI!CC141</f>
        <v>1926.4848080341219</v>
      </c>
      <c r="KA144" s="496">
        <f>DATI!CD141</f>
        <v>41.095193485983764</v>
      </c>
      <c r="KB144" s="496">
        <f>DATI!CE141</f>
        <v>1855.3805508491994</v>
      </c>
      <c r="KC144" s="496">
        <f>DATI!CF141</f>
        <v>0</v>
      </c>
      <c r="KD144" s="496">
        <f>DATI!CG141</f>
        <v>167.82067999999998</v>
      </c>
      <c r="KE144" s="496">
        <f>DATI!CH141</f>
        <v>55.111085072612752</v>
      </c>
      <c r="KF144" s="496">
        <f>DATI!CI141</f>
        <v>17.700760344505309</v>
      </c>
      <c r="KG144" s="496">
        <f>DATI!CJ141</f>
        <v>43.867740853786465</v>
      </c>
      <c r="KH144" s="496">
        <f>DATI!CK141</f>
        <v>1214.7727462324929</v>
      </c>
      <c r="KI144" s="496">
        <f>DATI!CL141</f>
        <v>337.16018656206131</v>
      </c>
      <c r="KJ144" s="544">
        <f t="shared" si="1439"/>
        <v>42.781851571827282</v>
      </c>
      <c r="KK144" s="545">
        <f t="shared" si="2137"/>
        <v>7.234878547036537E-2</v>
      </c>
      <c r="KL144" s="546">
        <f t="shared" si="1440"/>
        <v>31.201256449606742</v>
      </c>
      <c r="KM144" s="545">
        <f t="shared" si="2138"/>
        <v>3.326354358374789E-2</v>
      </c>
      <c r="KN144" s="546">
        <f t="shared" si="1441"/>
        <v>13.011982681906204</v>
      </c>
      <c r="KO144" s="545">
        <f t="shared" si="2139"/>
        <v>8.2345199029298752E-2</v>
      </c>
      <c r="KP144" s="546">
        <f t="shared" si="1442"/>
        <v>20.723309799862225</v>
      </c>
      <c r="KQ144" s="545">
        <f t="shared" si="2140"/>
        <v>0.20290811543713286</v>
      </c>
      <c r="KR144" s="546">
        <f t="shared" si="1443"/>
        <v>59.797719063569531</v>
      </c>
      <c r="KS144" s="545">
        <f t="shared" si="2141"/>
        <v>0.11493234992338396</v>
      </c>
      <c r="KT144" s="546">
        <f t="shared" si="1444"/>
        <v>10.306595021430363</v>
      </c>
      <c r="KU144" s="545">
        <f t="shared" si="2142"/>
        <v>0.19540510280783438</v>
      </c>
      <c r="KV144" s="546">
        <f t="shared" si="1445"/>
        <v>3.5108576073751774</v>
      </c>
      <c r="KW144" s="545">
        <f t="shared" si="2143"/>
        <v>0.18665238754736937</v>
      </c>
      <c r="KX144" s="546">
        <f t="shared" si="1446"/>
        <v>7.4892556678944469E-2</v>
      </c>
      <c r="KY144" s="545">
        <f t="shared" si="2144"/>
        <v>2.6814925794581636E-2</v>
      </c>
      <c r="KZ144" s="546">
        <f t="shared" si="1447"/>
        <v>3.3812760393226431</v>
      </c>
      <c r="LA144" s="545">
        <f t="shared" si="2145"/>
        <v>0.11430406430757878</v>
      </c>
      <c r="LB144" s="547" t="s">
        <v>177</v>
      </c>
      <c r="LC144" s="548" t="s">
        <v>177</v>
      </c>
      <c r="LD144" s="546">
        <f t="shared" si="1448"/>
        <v>0.30583916810333828</v>
      </c>
      <c r="LE144" s="545">
        <f t="shared" si="2146"/>
        <v>0.19260658594634378</v>
      </c>
      <c r="LF144" s="546">
        <f t="shared" si="1449"/>
        <v>0.10043534808630372</v>
      </c>
      <c r="LG144" s="545">
        <f t="shared" si="2147"/>
        <v>0.63429448658889254</v>
      </c>
      <c r="LH144" s="546">
        <f t="shared" si="1450"/>
        <v>3.2258156852660015E-2</v>
      </c>
      <c r="LI144" s="545">
        <f t="shared" si="2148"/>
        <v>0.46501339866609515</v>
      </c>
      <c r="LJ144" s="546">
        <f t="shared" si="1451"/>
        <v>7.994529261408595E-2</v>
      </c>
      <c r="LK144" s="545">
        <f t="shared" si="2149"/>
        <v>0.11636956115269802</v>
      </c>
      <c r="LL144" s="546">
        <f t="shared" si="1452"/>
        <v>2.2138218373465852</v>
      </c>
      <c r="LM144" s="545">
        <f t="shared" si="2150"/>
        <v>0.71414545068234114</v>
      </c>
      <c r="LN144" s="546">
        <f t="shared" si="1453"/>
        <v>0.61444627072007563</v>
      </c>
      <c r="LO144" s="549">
        <f t="shared" si="2151"/>
        <v>0.53800910635474364</v>
      </c>
      <c r="LP144" s="550">
        <f t="shared" si="1778"/>
        <v>8.0840408109449646E-2</v>
      </c>
      <c r="LQ144" s="551">
        <f t="shared" si="1779"/>
        <v>5.8957763917230913E-2</v>
      </c>
      <c r="LR144" s="551">
        <f t="shared" si="1780"/>
        <v>2.4587388148742076E-2</v>
      </c>
      <c r="LS144" s="551">
        <f t="shared" si="1781"/>
        <v>3.9158679674879383E-2</v>
      </c>
      <c r="LT144" s="551">
        <f t="shared" si="1782"/>
        <v>0.11299352027803566</v>
      </c>
      <c r="LU144" s="551">
        <f t="shared" si="1783"/>
        <v>1.9475298920907963E-2</v>
      </c>
      <c r="LV144" s="551">
        <f t="shared" si="1784"/>
        <v>6.6341018765367302E-3</v>
      </c>
      <c r="LW144" s="551">
        <f t="shared" si="1785"/>
        <v>1.4151666241282712E-4</v>
      </c>
      <c r="LX144" s="552">
        <f t="shared" si="1786"/>
        <v>6.3892450865672299E-3</v>
      </c>
      <c r="LY144" s="553" t="s">
        <v>177</v>
      </c>
      <c r="LZ144" s="552">
        <f t="shared" si="1787"/>
        <v>5.7791241512346802E-4</v>
      </c>
      <c r="MA144" s="552">
        <f t="shared" si="1788"/>
        <v>1.8978221441117116E-4</v>
      </c>
      <c r="MB144" s="552">
        <f t="shared" si="1789"/>
        <v>6.0954878506121974E-5</v>
      </c>
      <c r="MC144" s="552">
        <f t="shared" si="1790"/>
        <v>1.5106429113993677E-4</v>
      </c>
      <c r="MD144" s="552">
        <f t="shared" si="1791"/>
        <v>4.1832285008104346E-3</v>
      </c>
      <c r="ME144" s="552">
        <f t="shared" si="1792"/>
        <v>1.1610551077469112E-3</v>
      </c>
      <c r="MF144" s="550">
        <f t="shared" si="1793"/>
        <v>0.21812102409161088</v>
      </c>
      <c r="MG144" s="551">
        <f t="shared" si="1794"/>
        <v>0.15907796786932105</v>
      </c>
      <c r="MH144" s="551">
        <f t="shared" si="1795"/>
        <v>6.634091054414977E-2</v>
      </c>
      <c r="MI144" s="551">
        <f t="shared" si="1796"/>
        <v>0.10565670699232431</v>
      </c>
      <c r="MJ144" s="551">
        <f t="shared" si="1797"/>
        <v>0.30487553112538501</v>
      </c>
      <c r="MK144" s="551">
        <f t="shared" si="1798"/>
        <v>5.2547633596398587E-2</v>
      </c>
      <c r="ML144" s="551">
        <f t="shared" si="1799"/>
        <v>1.7899923182959802E-2</v>
      </c>
      <c r="MM144" s="551">
        <f t="shared" si="1800"/>
        <v>3.8183576819306555E-4</v>
      </c>
      <c r="MN144" s="552">
        <f t="shared" si="1801"/>
        <v>1.72392583615796E-2</v>
      </c>
      <c r="MO144" s="553" t="s">
        <v>177</v>
      </c>
      <c r="MP144" s="552">
        <f t="shared" si="1802"/>
        <v>1.5593049413026418E-3</v>
      </c>
      <c r="MQ144" s="552">
        <f t="shared" si="1803"/>
        <v>5.1206434912714777E-4</v>
      </c>
      <c r="MR144" s="552">
        <f t="shared" si="1804"/>
        <v>1.64466519084543E-4</v>
      </c>
      <c r="MS144" s="552">
        <f t="shared" si="1805"/>
        <v>4.0759687707792042E-4</v>
      </c>
      <c r="MT144" s="552">
        <f t="shared" si="1806"/>
        <v>1.1287054406883028E-2</v>
      </c>
      <c r="MU144" s="552">
        <f t="shared" si="1807"/>
        <v>3.1327220513988076E-3</v>
      </c>
      <c r="MV144" s="1070"/>
      <c r="MW144" s="485"/>
      <c r="MX144" s="543"/>
      <c r="MY144" s="1469"/>
      <c r="MZ144" s="502"/>
      <c r="NA144" s="1470"/>
      <c r="NB144" s="1071"/>
      <c r="NC144" s="534"/>
      <c r="ND144" s="508"/>
      <c r="NE144" s="557"/>
    </row>
    <row r="145" spans="1:369" ht="8.25" customHeight="1" outlineLevel="1" x14ac:dyDescent="0.2">
      <c r="A145" s="558" t="s">
        <v>188</v>
      </c>
      <c r="B145" s="559">
        <f>DATI!D142</f>
        <v>78</v>
      </c>
      <c r="C145" s="1516">
        <f>DATI!F142/DATI!E142</f>
        <v>1</v>
      </c>
      <c r="D145" s="560">
        <f>DATI!G142</f>
        <v>182086</v>
      </c>
      <c r="E145" s="561">
        <f t="shared" si="2111"/>
        <v>1.8203839695919516E-2</v>
      </c>
      <c r="F145" s="1035">
        <f t="shared" si="2189"/>
        <v>-2.1591407277509866E-3</v>
      </c>
      <c r="G145" s="563"/>
      <c r="H145" s="564"/>
      <c r="I145" s="565"/>
      <c r="J145" s="566"/>
      <c r="K145" s="566"/>
      <c r="L145" s="566"/>
      <c r="M145" s="564"/>
      <c r="N145" s="564"/>
      <c r="O145" s="564"/>
      <c r="P145" s="564"/>
      <c r="Q145" s="564"/>
      <c r="R145" s="564"/>
      <c r="S145" s="564"/>
      <c r="T145" s="564"/>
      <c r="U145" s="564"/>
      <c r="V145" s="564"/>
      <c r="W145" s="569"/>
      <c r="X145" s="1100"/>
      <c r="Y145" s="564"/>
      <c r="Z145" s="564"/>
      <c r="AA145" s="564"/>
      <c r="AB145" s="564"/>
      <c r="AC145" s="564"/>
      <c r="AD145" s="565"/>
      <c r="AE145" s="566"/>
      <c r="AF145" s="566"/>
      <c r="AG145" s="569"/>
      <c r="AH145" s="572"/>
      <c r="AI145" s="564"/>
      <c r="AJ145" s="565"/>
      <c r="AK145" s="566"/>
      <c r="AL145" s="566"/>
      <c r="AM145" s="566"/>
      <c r="AN145" s="576"/>
      <c r="AO145" s="577"/>
      <c r="AP145" s="577"/>
      <c r="AQ145" s="577"/>
      <c r="AR145" s="577"/>
      <c r="AS145" s="577"/>
      <c r="AT145" s="577"/>
      <c r="AU145" s="1072"/>
      <c r="AV145" s="1072"/>
      <c r="AW145" s="577"/>
      <c r="AX145" s="1072"/>
      <c r="AY145" s="1072"/>
      <c r="AZ145" s="1072"/>
      <c r="BA145" s="1072"/>
      <c r="BB145" s="576"/>
      <c r="BC145" s="577"/>
      <c r="BD145" s="574"/>
      <c r="BE145" s="577"/>
      <c r="BF145" s="577"/>
      <c r="BG145" s="577"/>
      <c r="BH145" s="577"/>
      <c r="BI145" s="577"/>
      <c r="BJ145" s="577"/>
      <c r="BK145" s="577"/>
      <c r="BL145" s="577"/>
      <c r="BM145" s="577"/>
      <c r="BN145" s="577"/>
      <c r="BO145" s="577"/>
      <c r="BP145" s="577"/>
      <c r="BQ145" s="577"/>
      <c r="BR145" s="577"/>
      <c r="BS145" s="577"/>
      <c r="BT145" s="1073"/>
      <c r="BU145" s="1074"/>
      <c r="BV145" s="578"/>
      <c r="BW145" s="576"/>
      <c r="BX145" s="577"/>
      <c r="BY145" s="577"/>
      <c r="BZ145" s="577"/>
      <c r="CA145" s="577"/>
      <c r="CB145" s="1073"/>
      <c r="CC145" s="1074"/>
      <c r="CD145" s="578"/>
      <c r="CE145" s="579"/>
      <c r="CF145" s="580"/>
      <c r="CG145" s="580"/>
      <c r="CH145" s="580"/>
      <c r="CI145" s="580"/>
      <c r="CJ145" s="580"/>
      <c r="CK145" s="580"/>
      <c r="CL145" s="580"/>
      <c r="CM145" s="580"/>
      <c r="CN145" s="580"/>
      <c r="CO145" s="580"/>
      <c r="CP145" s="580"/>
      <c r="CQ145" s="580"/>
      <c r="CR145" s="580"/>
      <c r="CS145" s="580"/>
      <c r="CT145" s="580"/>
      <c r="CU145" s="580"/>
      <c r="CV145" s="580"/>
      <c r="CW145" s="1075"/>
      <c r="CX145" s="1076"/>
      <c r="CY145" s="581"/>
      <c r="CZ145" s="563">
        <f>DATI!AA142</f>
        <v>81092.103000000003</v>
      </c>
      <c r="DA145" s="564">
        <f t="shared" si="2112"/>
        <v>222.17014520547946</v>
      </c>
      <c r="DB145" s="565">
        <f t="shared" ref="DB145:DB208" si="2191">+(CZ145*1000)/D145</f>
        <v>445.35056511758182</v>
      </c>
      <c r="DC145" s="566">
        <f t="shared" si="2113"/>
        <v>1.2201385345687172</v>
      </c>
      <c r="DD145" s="582">
        <f t="shared" si="2165"/>
        <v>-2.2256152759165659E-4</v>
      </c>
      <c r="DE145" s="583">
        <f t="shared" si="2114"/>
        <v>1.9407695948347771E-3</v>
      </c>
      <c r="DF145" s="564">
        <f t="shared" si="2166"/>
        <v>-18.051999999996042</v>
      </c>
      <c r="DG145" s="584">
        <f t="shared" si="2167"/>
        <v>0.86264863358360344</v>
      </c>
      <c r="DH145" s="585">
        <f t="shared" si="2152"/>
        <v>1.7444510048802261E-2</v>
      </c>
      <c r="DI145" s="586">
        <f>DATI!AB142+DATI!AG142</f>
        <v>37269.632148840785</v>
      </c>
      <c r="DJ145" s="564">
        <f t="shared" si="2153"/>
        <v>102.10858122970077</v>
      </c>
      <c r="DK145" s="587">
        <f t="shared" ref="DK145:DK208" si="2192">(DI145*1000)/D145</f>
        <v>204.68148099711556</v>
      </c>
      <c r="DL145" s="588">
        <f t="shared" ref="DL145:DL208" si="2193">+(DI145*1000)/365/D145</f>
        <v>0.56077118081401522</v>
      </c>
      <c r="DM145" s="589">
        <f t="shared" si="2168"/>
        <v>0.45959632035736925</v>
      </c>
      <c r="DN145" s="590">
        <f t="shared" si="2169"/>
        <v>9.0627444940648023E-4</v>
      </c>
      <c r="DO145" s="590">
        <f t="shared" si="2170"/>
        <v>1.0000000000000009E-3</v>
      </c>
      <c r="DP145" s="590">
        <f t="shared" si="2171"/>
        <v>6.8351121998896838E-4</v>
      </c>
      <c r="DQ145" s="590">
        <f t="shared" si="2172"/>
        <v>2.8488029141371888E-3</v>
      </c>
      <c r="DR145" s="591">
        <f t="shared" si="2173"/>
        <v>25.456811722156999</v>
      </c>
      <c r="DS145" s="591">
        <f t="shared" si="2174"/>
        <v>0.58144078931948684</v>
      </c>
      <c r="DT145" s="592">
        <f t="shared" si="2154"/>
        <v>1.4071864410833678E-2</v>
      </c>
      <c r="DU145" s="593" t="str">
        <f>DATI!AI142</f>
        <v>2/3</v>
      </c>
      <c r="DV145" s="592">
        <f>DATI!AJ142/DATI!AK142</f>
        <v>0.99929568841255367</v>
      </c>
      <c r="DW145" s="594">
        <f>DATI!AB142</f>
        <v>33523.930999999997</v>
      </c>
      <c r="DX145" s="564">
        <f t="shared" si="2115"/>
        <v>91.846386301369861</v>
      </c>
      <c r="DY145" s="595">
        <f t="shared" ref="DY145:DY176" si="2194">+(DW145*1000)/D145</f>
        <v>184.11042584273363</v>
      </c>
      <c r="DZ145" s="566">
        <f t="shared" ref="DZ145:DZ176" si="2195">+DX145*1000/D145</f>
        <v>0.50441212559653048</v>
      </c>
      <c r="EA145" s="589">
        <f t="shared" si="2175"/>
        <v>0.41340561854709817</v>
      </c>
      <c r="EB145" s="585">
        <f t="shared" si="2176"/>
        <v>-1.6821002572591066E-3</v>
      </c>
      <c r="EC145" s="596">
        <f t="shared" si="2177"/>
        <v>43822.470851159218</v>
      </c>
      <c r="ED145" s="597">
        <f t="shared" si="2116"/>
        <v>120.06156397577868</v>
      </c>
      <c r="EE145" s="598">
        <f t="shared" ref="EE145:EE208" si="2196">+(EC145*1000)/D145</f>
        <v>240.66908412046624</v>
      </c>
      <c r="EF145" s="599">
        <f t="shared" ref="EF145:EF208" si="2197">(EC145*1000)/D145/365</f>
        <v>0.65936735375470201</v>
      </c>
      <c r="EG145" s="600">
        <f t="shared" si="2117"/>
        <v>-9.9185774617429646E-4</v>
      </c>
      <c r="EH145" s="600">
        <f t="shared" si="2118"/>
        <v>1.169808763321142E-3</v>
      </c>
      <c r="EI145" s="582">
        <f t="shared" si="2119"/>
        <v>0.54040367964263081</v>
      </c>
      <c r="EJ145" s="601">
        <f t="shared" si="2120"/>
        <v>-43.508811722153041</v>
      </c>
      <c r="EK145" s="601">
        <f t="shared" si="2121"/>
        <v>0.28120784426405976</v>
      </c>
      <c r="EL145" s="563">
        <f>DATI!AD142</f>
        <v>38060.07</v>
      </c>
      <c r="EM145" s="564">
        <f t="shared" si="2122"/>
        <v>104.27416438356164</v>
      </c>
      <c r="EN145" s="595">
        <f t="shared" ref="EN145:EN208" si="2198">+(EL145*1000)/D145</f>
        <v>209.02249486506375</v>
      </c>
      <c r="EO145" s="566">
        <f t="shared" si="2123"/>
        <v>0.57266436949332533</v>
      </c>
      <c r="EP145" s="582">
        <f t="shared" si="2178"/>
        <v>1.7063955541506626E-2</v>
      </c>
      <c r="EQ145" s="583">
        <f t="shared" si="2179"/>
        <v>1.9264691449172998E-2</v>
      </c>
      <c r="ER145" s="582">
        <f t="shared" si="2155"/>
        <v>2.2817438899761493E-2</v>
      </c>
      <c r="ES145" s="564">
        <f t="shared" si="2180"/>
        <v>638.55900000000111</v>
      </c>
      <c r="ET145" s="582">
        <f t="shared" si="2124"/>
        <v>0.46934372882153519</v>
      </c>
      <c r="EU145" s="584">
        <f t="shared" si="2181"/>
        <v>3.9506458953136416</v>
      </c>
      <c r="EV145" s="563">
        <f>DATI!AE142</f>
        <v>6251.7150000000001</v>
      </c>
      <c r="EW145" s="564">
        <f t="shared" si="2125"/>
        <v>17.127986301369862</v>
      </c>
      <c r="EX145" s="595">
        <f t="shared" ref="EX145:EX208" si="2199">+(EV145*1000)/D145</f>
        <v>34.333858726096459</v>
      </c>
      <c r="EY145" s="566">
        <f t="shared" ref="EY145:EY176" si="2200">+(EV145*1000)/D145/365</f>
        <v>9.4065366372867013E-2</v>
      </c>
      <c r="EZ145" s="582">
        <f t="shared" si="2182"/>
        <v>2.5910340013213386E-2</v>
      </c>
      <c r="FA145" s="583">
        <f t="shared" si="2183"/>
        <v>2.8130217839983231E-2</v>
      </c>
      <c r="FB145" s="564">
        <f t="shared" si="2184"/>
        <v>157.89300000000003</v>
      </c>
      <c r="FC145" s="584">
        <f t="shared" si="2185"/>
        <v>0.93939357923105149</v>
      </c>
      <c r="FD145" s="564">
        <f>DATI!AG142</f>
        <v>3745.7011488407852</v>
      </c>
      <c r="FE145" s="582">
        <f t="shared" si="2126"/>
        <v>4.6190701810271032E-2</v>
      </c>
      <c r="FF145" s="564">
        <f t="shared" si="2186"/>
        <v>2506.0138511592149</v>
      </c>
      <c r="FG145" s="582">
        <f t="shared" si="2156"/>
        <v>1.3762803571714546E-2</v>
      </c>
      <c r="FH145" s="563">
        <f>DATI!AF142</f>
        <v>3256.3870000000002</v>
      </c>
      <c r="FI145" s="564">
        <f t="shared" si="2157"/>
        <v>8.9216082191780828</v>
      </c>
      <c r="FJ145" s="590">
        <f t="shared" si="2127"/>
        <v>4.015664755913409E-2</v>
      </c>
      <c r="FK145" s="590">
        <f t="shared" si="2158"/>
        <v>-0.18731123328832788</v>
      </c>
      <c r="FL145" s="602">
        <f>DATI!AL142</f>
        <v>1191.3304458105863</v>
      </c>
      <c r="FM145" s="603" t="str">
        <f>DATI!AM142</f>
        <v>3/3</v>
      </c>
      <c r="FN145" s="604">
        <f>DATI!AN142/DATI!AO142</f>
        <v>1</v>
      </c>
      <c r="FO145" s="567">
        <f t="shared" si="2159"/>
        <v>0.36584424572711605</v>
      </c>
      <c r="FP145" s="605">
        <f t="shared" si="2128"/>
        <v>1.4691078437201046E-2</v>
      </c>
      <c r="FQ145" s="567">
        <f t="shared" si="2160"/>
        <v>-0.21827162744578404</v>
      </c>
      <c r="FR145" s="607"/>
      <c r="FS145" s="1113"/>
      <c r="FT145" s="1113"/>
      <c r="FU145" s="576">
        <f>DATI!AS142/1000</f>
        <v>66.111000000000004</v>
      </c>
      <c r="FV145" s="577">
        <f>DATI!AT142/1000</f>
        <v>203.315</v>
      </c>
      <c r="FW145" s="574">
        <f>DATI!AU142/1000</f>
        <v>2.9039999999999999</v>
      </c>
      <c r="FX145" s="577">
        <f>DATI!AV142/1000</f>
        <v>11534.337</v>
      </c>
      <c r="FY145" s="577">
        <f>DATI!AW142/1000</f>
        <v>39.762999999999998</v>
      </c>
      <c r="FZ145" s="577">
        <f>DATI!AX142/1000</f>
        <v>1590.769</v>
      </c>
      <c r="GA145" s="577">
        <f>DATI!AY142/1000</f>
        <v>926.83699999999999</v>
      </c>
      <c r="GB145" s="577">
        <f>DATI!AZ142/1000</f>
        <v>2706.0540000000001</v>
      </c>
      <c r="GC145" s="577">
        <f>DATI!BA142/1000</f>
        <v>12.617000000000001</v>
      </c>
      <c r="GD145" s="577">
        <f>DATI!BB142/1000</f>
        <v>9.0250000000000004</v>
      </c>
      <c r="GE145" s="577">
        <f>DATI!BC142/1000</f>
        <v>15.778</v>
      </c>
      <c r="GF145" s="577">
        <f>DATI!BD142/1000</f>
        <v>1252.6310000000001</v>
      </c>
      <c r="GG145" s="577">
        <f>DATI!BE142/1000</f>
        <v>17.440000000000001</v>
      </c>
      <c r="GH145" s="577">
        <f>DATI!BF142/1000</f>
        <v>965.90700000000004</v>
      </c>
      <c r="GI145" s="574">
        <f>DATI!BG142/1000</f>
        <v>0.52300000000000002</v>
      </c>
      <c r="GJ145" s="577">
        <f>DATI!BH142/1000</f>
        <v>25</v>
      </c>
      <c r="GK145" s="577">
        <f>DATI!BI142/1000</f>
        <v>4.593</v>
      </c>
      <c r="GL145" s="577">
        <f>DATI!BJ142/1000</f>
        <v>945.27499999999998</v>
      </c>
      <c r="GM145" s="577">
        <f>DATI!BK142/1000</f>
        <v>5076.3620000000001</v>
      </c>
      <c r="GN145" s="1073">
        <f>DATI!BL142/1000</f>
        <v>48.615000000000002</v>
      </c>
      <c r="GO145" s="1074"/>
      <c r="GP145" s="578">
        <f>DATI!BN142/1000</f>
        <v>8080.0749999999998</v>
      </c>
      <c r="GQ145" s="576"/>
      <c r="GR145" s="577"/>
      <c r="GS145" s="577"/>
      <c r="GT145" s="577"/>
      <c r="GU145" s="577"/>
      <c r="GV145" s="1073"/>
      <c r="GW145" s="1074"/>
      <c r="GX145" s="578"/>
      <c r="GY145" s="579">
        <f t="shared" si="1913"/>
        <v>0.36307568950935271</v>
      </c>
      <c r="GZ145" s="580">
        <f t="shared" si="1914"/>
        <v>1.1165877662203574</v>
      </c>
      <c r="HA145" s="580">
        <f t="shared" si="1915"/>
        <v>1.5948507847939983E-2</v>
      </c>
      <c r="HB145" s="580">
        <f t="shared" si="1916"/>
        <v>63.345545511461616</v>
      </c>
      <c r="HC145" s="580">
        <f t="shared" si="1917"/>
        <v>0.21837483386970991</v>
      </c>
      <c r="HD145" s="580">
        <f t="shared" si="1918"/>
        <v>8.7363608404819697</v>
      </c>
      <c r="HE145" s="580">
        <f t="shared" si="1919"/>
        <v>5.090105774194611</v>
      </c>
      <c r="HF145" s="580">
        <f t="shared" si="1920"/>
        <v>14.861406148742901</v>
      </c>
      <c r="HG145" s="580">
        <f t="shared" si="1921"/>
        <v>6.9291433718133191E-2</v>
      </c>
      <c r="HH145" s="580">
        <f t="shared" si="1922"/>
        <v>4.9564491504014589E-2</v>
      </c>
      <c r="HI145" s="580">
        <f t="shared" si="1923"/>
        <v>8.6651362542974203E-2</v>
      </c>
      <c r="HJ145" s="580">
        <f t="shared" si="1924"/>
        <v>6.8793372362510024</v>
      </c>
      <c r="HK145" s="580">
        <f t="shared" si="1925"/>
        <v>9.577891765429522E-2</v>
      </c>
      <c r="HL145" s="580">
        <f t="shared" si="1926"/>
        <v>5.3046747141460626</v>
      </c>
      <c r="HM145" s="580">
        <f t="shared" si="1927"/>
        <v>2.8722691475456651E-3</v>
      </c>
      <c r="HN145" s="580">
        <f t="shared" si="1928"/>
        <v>0.13729776039893238</v>
      </c>
      <c r="HO145" s="580">
        <f t="shared" si="1929"/>
        <v>2.5224344540491855E-2</v>
      </c>
      <c r="HP145" s="580">
        <f t="shared" si="1930"/>
        <v>5.1913656184440322</v>
      </c>
      <c r="HQ145" s="580">
        <f t="shared" si="1931"/>
        <v>27.878925342969804</v>
      </c>
      <c r="HR145" s="1075">
        <f t="shared" si="1932"/>
        <v>0.26698922487176391</v>
      </c>
      <c r="HS145" s="1076"/>
      <c r="HT145" s="581">
        <f t="shared" si="1933"/>
        <v>44.375048054216137</v>
      </c>
      <c r="HU145" s="607">
        <f t="shared" si="2190"/>
        <v>43817.990851159193</v>
      </c>
      <c r="HV145" s="608"/>
      <c r="HW145" s="609">
        <f t="shared" si="2187"/>
        <v>0</v>
      </c>
      <c r="HX145" s="610">
        <f>DATI!CQ142</f>
        <v>0</v>
      </c>
      <c r="HY145" s="610">
        <f>DATI!CT142</f>
        <v>0</v>
      </c>
      <c r="HZ145" s="611">
        <f t="shared" si="2131"/>
        <v>0</v>
      </c>
      <c r="IA145" s="611">
        <f t="shared" si="2098"/>
        <v>0</v>
      </c>
      <c r="IB145" s="582">
        <f t="shared" si="2099"/>
        <v>0</v>
      </c>
      <c r="IC145" s="610">
        <f>DATI!CV142</f>
        <v>0</v>
      </c>
      <c r="ID145" s="612">
        <f t="shared" si="2161"/>
        <v>0</v>
      </c>
      <c r="IE145" s="613">
        <f t="shared" si="2100"/>
        <v>0</v>
      </c>
      <c r="IF145" s="613">
        <f t="shared" si="2101"/>
        <v>0</v>
      </c>
      <c r="IG145" s="609"/>
      <c r="IH145" s="590"/>
      <c r="II145" s="610"/>
      <c r="IJ145" s="610"/>
      <c r="IK145" s="615">
        <f>DATI!CS142</f>
        <v>43817.610851159196</v>
      </c>
      <c r="IL145" s="594">
        <f t="shared" si="2162"/>
        <v>43817.610851159196</v>
      </c>
      <c r="IM145" s="594">
        <f t="shared" si="2163"/>
        <v>5757.9208511592151</v>
      </c>
      <c r="IN145" s="582">
        <f t="shared" si="1743"/>
        <v>0.54034374778958683</v>
      </c>
      <c r="IO145" s="582">
        <f t="shared" si="1744"/>
        <v>0.9999913277630349</v>
      </c>
      <c r="IP145" s="610"/>
      <c r="IQ145" s="590"/>
      <c r="IR145" s="610"/>
      <c r="IS145" s="594">
        <f t="shared" si="2188"/>
        <v>0.38</v>
      </c>
      <c r="IT145" s="615">
        <f>DATI!CR142</f>
        <v>0.38</v>
      </c>
      <c r="IU145" s="617">
        <f>DATI!CU142</f>
        <v>0</v>
      </c>
      <c r="IV145" s="582">
        <f t="shared" si="2132"/>
        <v>-0.999816338258529</v>
      </c>
      <c r="IW145" s="590">
        <f t="shared" si="2102"/>
        <v>4.686029661852523E-6</v>
      </c>
      <c r="IX145" s="582">
        <f t="shared" si="2103"/>
        <v>8.6722369651950208E-6</v>
      </c>
      <c r="IY145" s="615">
        <f>DATI!CW142</f>
        <v>38059.689999999981</v>
      </c>
      <c r="IZ145" s="618">
        <f t="shared" si="2164"/>
        <v>38060.069999999978</v>
      </c>
      <c r="JA145" s="619">
        <f t="shared" si="2104"/>
        <v>0.46934372882153491</v>
      </c>
      <c r="JB145" s="619">
        <f t="shared" si="2105"/>
        <v>0.86859459461028909</v>
      </c>
      <c r="JC145" s="620"/>
      <c r="JD145" s="590"/>
      <c r="JE145" s="610"/>
      <c r="JF145" s="610"/>
      <c r="JG145" s="586">
        <f t="shared" si="2106"/>
        <v>37084.803632598509</v>
      </c>
      <c r="JH145" s="566">
        <f t="shared" ref="JH145:JH208" si="2201">+(JG145*1000)/D145</f>
        <v>203.6664193435987</v>
      </c>
      <c r="JI145" s="589">
        <f t="shared" si="1754"/>
        <v>0.45731707849034953</v>
      </c>
      <c r="JJ145" s="603" t="str">
        <f>DATI!CN142</f>
        <v>1/4</v>
      </c>
      <c r="JK145" s="604">
        <f>DATI!CO142/DATI!CP142</f>
        <v>0.82706536442773082</v>
      </c>
      <c r="JL145" s="621">
        <f t="shared" si="1833"/>
        <v>-6.6947993634130856E-3</v>
      </c>
      <c r="JM145" s="622">
        <f t="shared" si="2133"/>
        <v>-6.4736786276259331E-3</v>
      </c>
      <c r="JN145" s="623">
        <f t="shared" si="2107"/>
        <v>37085.183632598506</v>
      </c>
      <c r="JO145" s="594">
        <f t="shared" si="2108"/>
        <v>75144.873632598494</v>
      </c>
      <c r="JP145" s="589">
        <f t="shared" si="2109"/>
        <v>0.45732176452001133</v>
      </c>
      <c r="JQ145" s="590">
        <f t="shared" si="2134"/>
        <v>-2.8483906897916855E-2</v>
      </c>
      <c r="JR145" s="624">
        <f t="shared" si="2110"/>
        <v>0.92666080731188449</v>
      </c>
      <c r="JS145" s="585">
        <f t="shared" si="2135"/>
        <v>4.9973817076894855E-3</v>
      </c>
      <c r="JT145" s="576">
        <f>DATI!BW142</f>
        <v>12445.949744758665</v>
      </c>
      <c r="JU145" s="577">
        <f>DATI!BX142</f>
        <v>7756.8718266203996</v>
      </c>
      <c r="JV145" s="577">
        <f>DATI!BY142</f>
        <v>2124.6471952644883</v>
      </c>
      <c r="JW145" s="577">
        <f>DATI!BZ142</f>
        <v>945.27499999999998</v>
      </c>
      <c r="JX145" s="577">
        <f>DATI!CA142</f>
        <v>5076.3620000000001</v>
      </c>
      <c r="JY145" s="577">
        <f>DATI!CB142</f>
        <v>1511.2305310365557</v>
      </c>
      <c r="JZ145" s="577">
        <f>DATI!CC142</f>
        <v>1003.0121680812463</v>
      </c>
      <c r="KA145" s="577">
        <f>DATI!CD142</f>
        <v>15.271038775440305</v>
      </c>
      <c r="KB145" s="577">
        <f>DATI!CE142</f>
        <v>869.31627697098259</v>
      </c>
      <c r="KC145" s="577">
        <f>DATI!CF142</f>
        <v>0</v>
      </c>
      <c r="KD145" s="577">
        <f>DATI!CG142</f>
        <v>104.58</v>
      </c>
      <c r="KE145" s="577">
        <f>DATI!CH142</f>
        <v>64.788781260967255</v>
      </c>
      <c r="KF145" s="577">
        <f>DATI!CI142</f>
        <v>8.8445001721382148</v>
      </c>
      <c r="KG145" s="577">
        <f>DATI!CJ142</f>
        <v>12.364660240650178</v>
      </c>
      <c r="KH145" s="577">
        <f>DATI!CK142</f>
        <v>90.151350412037218</v>
      </c>
      <c r="KI145" s="577">
        <f>DATI!CL142</f>
        <v>223.68696435356139</v>
      </c>
      <c r="KJ145" s="625">
        <f t="shared" ref="KJ145:KJ208" si="2202">+(JT145*1000)/D145</f>
        <v>68.352041039721158</v>
      </c>
      <c r="KK145" s="626">
        <f t="shared" si="2137"/>
        <v>-3.9396032436968056E-3</v>
      </c>
      <c r="KL145" s="627">
        <f t="shared" ref="KL145:KL208" si="2203">+(JU145*1000)/D145</f>
        <v>42.600045179862263</v>
      </c>
      <c r="KM145" s="626">
        <f t="shared" si="2138"/>
        <v>-2.0240697927987585E-2</v>
      </c>
      <c r="KN145" s="627">
        <f t="shared" ref="KN145:KN208" si="2204">+(JV145*1000)/D145</f>
        <v>11.668372061907498</v>
      </c>
      <c r="KO145" s="626">
        <f t="shared" si="2139"/>
        <v>2.2488137673060807E-2</v>
      </c>
      <c r="KP145" s="627">
        <f t="shared" ref="KP145:KP208" si="2205">+(JW145*1000)/D145</f>
        <v>5.1913656184440322</v>
      </c>
      <c r="KQ145" s="626">
        <f t="shared" si="2140"/>
        <v>1.4797315985490254E-2</v>
      </c>
      <c r="KR145" s="627">
        <f t="shared" ref="KR145:KR208" si="2206">+(JX145*1000)/D145</f>
        <v>27.878925342969804</v>
      </c>
      <c r="KS145" s="626">
        <f t="shared" si="2141"/>
        <v>4.4587803277924103E-2</v>
      </c>
      <c r="KT145" s="627">
        <f t="shared" ref="KT145:KT208" si="2207">+(JY145*1000)/D145</f>
        <v>8.2995426943123345</v>
      </c>
      <c r="KU145" s="626">
        <f t="shared" si="2142"/>
        <v>0.16014176464550495</v>
      </c>
      <c r="KV145" s="627">
        <f t="shared" ref="KV145:KV208" si="2208">+(JZ145*1000)/D145</f>
        <v>5.508452973217306</v>
      </c>
      <c r="KW145" s="626">
        <f t="shared" si="2143"/>
        <v>-4.1302763938818481E-2</v>
      </c>
      <c r="KX145" s="627">
        <f t="shared" ref="KX145:KX208" si="2209">+(KA145*1000)/D145</f>
        <v>8.3867176913328345E-2</v>
      </c>
      <c r="KY145" s="626">
        <f t="shared" si="2144"/>
        <v>-0.26137273533103333</v>
      </c>
      <c r="KZ145" s="627">
        <f t="shared" ref="KZ145:KZ208" si="2210">+(KB145*1000)/D145</f>
        <v>4.7742071162581556</v>
      </c>
      <c r="LA145" s="626">
        <f t="shared" si="2145"/>
        <v>-0.15802622492130516</v>
      </c>
      <c r="LB145" s="628" t="s">
        <v>177</v>
      </c>
      <c r="LC145" s="629" t="s">
        <v>177</v>
      </c>
      <c r="LD145" s="627">
        <f t="shared" ref="LD145:LD208" si="2211">+(KD145*1000)/D145</f>
        <v>0.57434399130081393</v>
      </c>
      <c r="LE145" s="626">
        <f t="shared" si="2146"/>
        <v>0.44041851448677893</v>
      </c>
      <c r="LF145" s="627">
        <f t="shared" ref="LF145:LF208" si="2212">+(KE145*1000)/D145</f>
        <v>0.35581418264428488</v>
      </c>
      <c r="LG145" s="626">
        <f t="shared" si="2147"/>
        <v>6.8303586405022557E-2</v>
      </c>
      <c r="LH145" s="627">
        <f t="shared" ref="LH145:LH208" si="2213">+(KF145*1000)/D145</f>
        <v>4.8573202619301946E-2</v>
      </c>
      <c r="LI145" s="626">
        <f t="shared" si="2148"/>
        <v>9.8703645487436972E-2</v>
      </c>
      <c r="LJ145" s="627">
        <f t="shared" ref="LJ145:LJ208" si="2214">+(KG145*1000)/D145</f>
        <v>6.7905606365399745E-2</v>
      </c>
      <c r="LK145" s="626">
        <f t="shared" si="2149"/>
        <v>0.39638882660242347</v>
      </c>
      <c r="LL145" s="627">
        <f t="shared" ref="LL145:LL208" si="2215">+(KH145*1000)/D145</f>
        <v>0.49510314034048319</v>
      </c>
      <c r="LM145" s="626">
        <f t="shared" si="2150"/>
        <v>-8.0216536298476734E-2</v>
      </c>
      <c r="LN145" s="627">
        <f t="shared" ref="LN145:LN208" si="2216">+(KI145*1000)/D145</f>
        <v>1.2284687694471921</v>
      </c>
      <c r="LO145" s="630">
        <f t="shared" si="2151"/>
        <v>-1.0777231349139521E-2</v>
      </c>
      <c r="LP145" s="631">
        <f t="shared" si="1778"/>
        <v>0.15347918335227617</v>
      </c>
      <c r="LQ145" s="632">
        <f t="shared" si="1779"/>
        <v>9.5655082796661461E-2</v>
      </c>
      <c r="LR145" s="632">
        <f t="shared" si="1780"/>
        <v>2.6200420468371479E-2</v>
      </c>
      <c r="LS145" s="632">
        <f t="shared" si="1781"/>
        <v>1.1656807075283273E-2</v>
      </c>
      <c r="LT145" s="632">
        <f t="shared" si="1782"/>
        <v>6.2599955016581582E-2</v>
      </c>
      <c r="LU145" s="632">
        <f t="shared" si="1783"/>
        <v>1.8635976564038002E-2</v>
      </c>
      <c r="LV145" s="632">
        <f t="shared" si="1784"/>
        <v>1.2368802028494023E-2</v>
      </c>
      <c r="LW145" s="632">
        <f t="shared" si="1785"/>
        <v>1.8831721228687712E-4</v>
      </c>
      <c r="LX145" s="633">
        <f t="shared" si="1786"/>
        <v>1.0720110156361127E-2</v>
      </c>
      <c r="LY145" s="634" t="s">
        <v>177</v>
      </c>
      <c r="LZ145" s="633">
        <f t="shared" si="1787"/>
        <v>1.2896446895698339E-3</v>
      </c>
      <c r="MA145" s="633">
        <f t="shared" si="1788"/>
        <v>7.9895302827412494E-4</v>
      </c>
      <c r="MB145" s="633">
        <f t="shared" si="1789"/>
        <v>1.090673425023669E-4</v>
      </c>
      <c r="MC145" s="633">
        <f t="shared" si="1790"/>
        <v>1.5247674906951393E-4</v>
      </c>
      <c r="MD145" s="633">
        <f t="shared" si="1791"/>
        <v>1.1117155318075449E-3</v>
      </c>
      <c r="ME145" s="633">
        <f t="shared" si="1792"/>
        <v>2.7584309208698336E-3</v>
      </c>
      <c r="MF145" s="631">
        <f t="shared" si="1793"/>
        <v>0.3712556783617848</v>
      </c>
      <c r="MG145" s="632">
        <f t="shared" si="1794"/>
        <v>0.23138312230210711</v>
      </c>
      <c r="MH145" s="632">
        <f t="shared" si="1795"/>
        <v>6.3377030434303441E-2</v>
      </c>
      <c r="MI145" s="632">
        <f t="shared" si="1796"/>
        <v>2.8197021405395449E-2</v>
      </c>
      <c r="MJ145" s="632">
        <f t="shared" si="1797"/>
        <v>0.15142502232211374</v>
      </c>
      <c r="MK145" s="632">
        <f t="shared" si="1798"/>
        <v>4.5079156469942497E-2</v>
      </c>
      <c r="ML145" s="632">
        <f t="shared" si="1799"/>
        <v>2.9919288644319378E-2</v>
      </c>
      <c r="MM145" s="632">
        <f t="shared" si="1800"/>
        <v>4.5552649465363434E-4</v>
      </c>
      <c r="MN145" s="633">
        <f t="shared" si="1801"/>
        <v>2.5931215434460315E-2</v>
      </c>
      <c r="MO145" s="634" t="s">
        <v>177</v>
      </c>
      <c r="MP145" s="633">
        <f t="shared" si="1802"/>
        <v>3.1195625596532818E-3</v>
      </c>
      <c r="MQ145" s="633">
        <f t="shared" si="1803"/>
        <v>1.9326128925920788E-3</v>
      </c>
      <c r="MR145" s="633">
        <f t="shared" si="1804"/>
        <v>2.6382646391135382E-4</v>
      </c>
      <c r="MS145" s="633">
        <f t="shared" si="1805"/>
        <v>3.6883085819053199E-4</v>
      </c>
      <c r="MT145" s="633">
        <f t="shared" si="1806"/>
        <v>2.6891640605046356E-3</v>
      </c>
      <c r="MU145" s="633">
        <f t="shared" si="1807"/>
        <v>6.6724562925977093E-3</v>
      </c>
      <c r="MV145" s="1077"/>
      <c r="MW145" s="566"/>
      <c r="MX145" s="624"/>
      <c r="MY145" s="1471"/>
      <c r="MZ145" s="583"/>
      <c r="NA145" s="1472"/>
      <c r="NB145" s="1078"/>
      <c r="NC145" s="615"/>
      <c r="ND145" s="589"/>
      <c r="NE145" s="638"/>
    </row>
    <row r="146" spans="1:369" ht="8.25" customHeight="1" outlineLevel="1" thickBot="1" x14ac:dyDescent="0.25">
      <c r="A146" s="641" t="s">
        <v>189</v>
      </c>
      <c r="B146" s="642">
        <f>DATI!D143</f>
        <v>139</v>
      </c>
      <c r="C146" s="1517">
        <f>DATI!F143/DATI!E143</f>
        <v>1</v>
      </c>
      <c r="D146" s="643">
        <f>DATI!G143</f>
        <v>890234</v>
      </c>
      <c r="E146" s="644">
        <f t="shared" si="2111"/>
        <v>8.9000126466928897E-2</v>
      </c>
      <c r="F146" s="1040">
        <f t="shared" si="2189"/>
        <v>2.5191526547950049E-3</v>
      </c>
      <c r="G146" s="646"/>
      <c r="H146" s="647"/>
      <c r="I146" s="648"/>
      <c r="J146" s="649"/>
      <c r="K146" s="649"/>
      <c r="L146" s="649"/>
      <c r="M146" s="647"/>
      <c r="N146" s="647"/>
      <c r="O146" s="647"/>
      <c r="P146" s="647"/>
      <c r="Q146" s="647"/>
      <c r="R146" s="647"/>
      <c r="S146" s="647"/>
      <c r="T146" s="647"/>
      <c r="U146" s="647"/>
      <c r="V146" s="647"/>
      <c r="W146" s="652"/>
      <c r="X146" s="1114"/>
      <c r="Y146" s="647"/>
      <c r="Z146" s="647"/>
      <c r="AA146" s="647"/>
      <c r="AB146" s="647"/>
      <c r="AC146" s="647"/>
      <c r="AD146" s="648"/>
      <c r="AE146" s="649"/>
      <c r="AF146" s="649"/>
      <c r="AG146" s="652"/>
      <c r="AH146" s="655"/>
      <c r="AI146" s="647"/>
      <c r="AJ146" s="648"/>
      <c r="AK146" s="649"/>
      <c r="AL146" s="649"/>
      <c r="AM146" s="649"/>
      <c r="AN146" s="659"/>
      <c r="AO146" s="660"/>
      <c r="AP146" s="660"/>
      <c r="AQ146" s="660"/>
      <c r="AR146" s="660"/>
      <c r="AS146" s="660"/>
      <c r="AT146" s="660"/>
      <c r="AU146" s="1079"/>
      <c r="AV146" s="1079"/>
      <c r="AW146" s="660"/>
      <c r="AX146" s="1079"/>
      <c r="AY146" s="1079"/>
      <c r="AZ146" s="1079"/>
      <c r="BA146" s="1079"/>
      <c r="BB146" s="659"/>
      <c r="BC146" s="660"/>
      <c r="BD146" s="657"/>
      <c r="BE146" s="660"/>
      <c r="BF146" s="660"/>
      <c r="BG146" s="660"/>
      <c r="BH146" s="660"/>
      <c r="BI146" s="660"/>
      <c r="BJ146" s="660"/>
      <c r="BK146" s="660"/>
      <c r="BL146" s="660"/>
      <c r="BM146" s="660"/>
      <c r="BN146" s="660"/>
      <c r="BO146" s="660"/>
      <c r="BP146" s="660"/>
      <c r="BQ146" s="660"/>
      <c r="BR146" s="660"/>
      <c r="BS146" s="660"/>
      <c r="BT146" s="1080"/>
      <c r="BU146" s="1081"/>
      <c r="BV146" s="661"/>
      <c r="BW146" s="659"/>
      <c r="BX146" s="660"/>
      <c r="BY146" s="660"/>
      <c r="BZ146" s="660"/>
      <c r="CA146" s="660"/>
      <c r="CB146" s="1080"/>
      <c r="CC146" s="1081"/>
      <c r="CD146" s="661"/>
      <c r="CE146" s="662"/>
      <c r="CF146" s="663"/>
      <c r="CG146" s="663"/>
      <c r="CH146" s="663"/>
      <c r="CI146" s="663"/>
      <c r="CJ146" s="663"/>
      <c r="CK146" s="663"/>
      <c r="CL146" s="663"/>
      <c r="CM146" s="663"/>
      <c r="CN146" s="663"/>
      <c r="CO146" s="663"/>
      <c r="CP146" s="663"/>
      <c r="CQ146" s="663"/>
      <c r="CR146" s="663"/>
      <c r="CS146" s="663"/>
      <c r="CT146" s="663"/>
      <c r="CU146" s="663"/>
      <c r="CV146" s="663"/>
      <c r="CW146" s="1082"/>
      <c r="CX146" s="1083"/>
      <c r="CY146" s="664"/>
      <c r="CZ146" s="646">
        <f>DATI!AA143</f>
        <v>405404.40299999999</v>
      </c>
      <c r="DA146" s="647">
        <f t="shared" si="2112"/>
        <v>1110.6969945205478</v>
      </c>
      <c r="DB146" s="648">
        <f t="shared" si="2191"/>
        <v>455.39083319666514</v>
      </c>
      <c r="DC146" s="649">
        <f t="shared" si="2113"/>
        <v>1.2476461183470278</v>
      </c>
      <c r="DD146" s="665">
        <f t="shared" si="2165"/>
        <v>2.8738669907721642E-2</v>
      </c>
      <c r="DE146" s="666">
        <f t="shared" si="2114"/>
        <v>2.6153632260784321E-2</v>
      </c>
      <c r="DF146" s="647">
        <f t="shared" si="2166"/>
        <v>11325.309000000008</v>
      </c>
      <c r="DG146" s="667">
        <f t="shared" si="2167"/>
        <v>11.606570411993573</v>
      </c>
      <c r="DH146" s="668">
        <f t="shared" si="2152"/>
        <v>8.7210479446589023E-2</v>
      </c>
      <c r="DI146" s="669">
        <f>DATI!AB143+DATI!AG143</f>
        <v>261450.51728558954</v>
      </c>
      <c r="DJ146" s="647">
        <f t="shared" si="2153"/>
        <v>716.30278708380695</v>
      </c>
      <c r="DK146" s="670">
        <f t="shared" si="2192"/>
        <v>293.68740947390188</v>
      </c>
      <c r="DL146" s="671">
        <f t="shared" si="2193"/>
        <v>0.80462303965452564</v>
      </c>
      <c r="DM146" s="672">
        <f t="shared" si="2168"/>
        <v>0.64491287058268465</v>
      </c>
      <c r="DN146" s="673">
        <f t="shared" si="2169"/>
        <v>2.3895709269329438E-2</v>
      </c>
      <c r="DO146" s="673">
        <f t="shared" si="2170"/>
        <v>1.5000000000000013E-2</v>
      </c>
      <c r="DP146" s="673">
        <f t="shared" si="2171"/>
        <v>5.332111007795335E-2</v>
      </c>
      <c r="DQ146" s="673">
        <f t="shared" si="2172"/>
        <v>5.0674301122954755E-2</v>
      </c>
      <c r="DR146" s="674">
        <f t="shared" si="2173"/>
        <v>13235.120495298004</v>
      </c>
      <c r="DS146" s="674">
        <f t="shared" si="2174"/>
        <v>14.164621907849835</v>
      </c>
      <c r="DT146" s="675">
        <f t="shared" si="2154"/>
        <v>9.8715657151973668E-2</v>
      </c>
      <c r="DU146" s="676" t="str">
        <f>DATI!AI143</f>
        <v>12/12</v>
      </c>
      <c r="DV146" s="675">
        <f>DATI!AJ143/DATI!AK143</f>
        <v>1</v>
      </c>
      <c r="DW146" s="677">
        <f>DATI!AB143</f>
        <v>256824.114</v>
      </c>
      <c r="DX146" s="647">
        <f t="shared" si="2115"/>
        <v>703.62770958904105</v>
      </c>
      <c r="DY146" s="678">
        <f t="shared" si="2194"/>
        <v>288.4905698951062</v>
      </c>
      <c r="DZ146" s="649">
        <f t="shared" si="2195"/>
        <v>0.79038512300029107</v>
      </c>
      <c r="EA146" s="672">
        <f t="shared" si="2175"/>
        <v>0.63350104759469028</v>
      </c>
      <c r="EB146" s="668">
        <f t="shared" si="2176"/>
        <v>2.0375655195818684E-2</v>
      </c>
      <c r="EC146" s="679">
        <f t="shared" si="2177"/>
        <v>143953.88571441045</v>
      </c>
      <c r="ED146" s="680">
        <f t="shared" si="2116"/>
        <v>394.394207436741</v>
      </c>
      <c r="EE146" s="681">
        <f t="shared" si="2196"/>
        <v>161.70342372276329</v>
      </c>
      <c r="EF146" s="682">
        <f t="shared" si="2197"/>
        <v>0.44302307869250218</v>
      </c>
      <c r="EG146" s="683">
        <f t="shared" si="2117"/>
        <v>-1.3093124141452805E-2</v>
      </c>
      <c r="EH146" s="683">
        <f t="shared" si="2118"/>
        <v>-1.5573045916284591E-2</v>
      </c>
      <c r="EI146" s="665">
        <f t="shared" si="2119"/>
        <v>0.35508712941731535</v>
      </c>
      <c r="EJ146" s="684">
        <f t="shared" si="2120"/>
        <v>-1909.8114952979959</v>
      </c>
      <c r="EK146" s="684">
        <f t="shared" si="2121"/>
        <v>-2.5580514958562048</v>
      </c>
      <c r="EL146" s="646">
        <f>DATI!AD143</f>
        <v>109886.37300000001</v>
      </c>
      <c r="EM146" s="647">
        <f t="shared" si="2122"/>
        <v>301.05855616438356</v>
      </c>
      <c r="EN146" s="678">
        <f t="shared" si="2198"/>
        <v>123.43538103464931</v>
      </c>
      <c r="EO146" s="649">
        <f t="shared" si="2123"/>
        <v>0.33817912612232687</v>
      </c>
      <c r="EP146" s="665">
        <f t="shared" si="2178"/>
        <v>-3.7399110150536079E-3</v>
      </c>
      <c r="EQ146" s="666">
        <f t="shared" si="2179"/>
        <v>-6.2433357540092708E-3</v>
      </c>
      <c r="ER146" s="665">
        <f t="shared" si="2155"/>
        <v>6.5878113252127515E-2</v>
      </c>
      <c r="ES146" s="647">
        <f t="shared" si="2180"/>
        <v>-412.50799999998708</v>
      </c>
      <c r="ET146" s="665">
        <f t="shared" si="2124"/>
        <v>0.27105372360743701</v>
      </c>
      <c r="EU146" s="667">
        <f t="shared" si="2181"/>
        <v>-0.77549017324891167</v>
      </c>
      <c r="EV146" s="646">
        <f>DATI!AE143</f>
        <v>27596.118999999999</v>
      </c>
      <c r="EW146" s="647">
        <f t="shared" si="2125"/>
        <v>75.605805479452044</v>
      </c>
      <c r="EX146" s="678">
        <f t="shared" si="2199"/>
        <v>30.998725054311564</v>
      </c>
      <c r="EY146" s="649">
        <f t="shared" si="2200"/>
        <v>8.4928013847428943E-2</v>
      </c>
      <c r="EZ146" s="665">
        <f t="shared" si="2182"/>
        <v>2.5898242604779857E-2</v>
      </c>
      <c r="FA146" s="666">
        <f t="shared" si="2183"/>
        <v>2.3320342447397856E-2</v>
      </c>
      <c r="FB146" s="647">
        <f t="shared" si="2184"/>
        <v>696.64899999999761</v>
      </c>
      <c r="FC146" s="667">
        <f t="shared" si="2185"/>
        <v>0.70642676952006056</v>
      </c>
      <c r="FD146" s="647">
        <f>DATI!AG143</f>
        <v>4626.4032855895493</v>
      </c>
      <c r="FE146" s="665">
        <f t="shared" si="2126"/>
        <v>1.1411822987994409E-2</v>
      </c>
      <c r="FF146" s="647">
        <f t="shared" si="2186"/>
        <v>22969.715714410449</v>
      </c>
      <c r="FG146" s="665">
        <f t="shared" si="2156"/>
        <v>2.5801885475515932E-2</v>
      </c>
      <c r="FH146" s="646">
        <f>DATI!AF143</f>
        <v>11097.1</v>
      </c>
      <c r="FI146" s="647">
        <f t="shared" si="2157"/>
        <v>30.403013698630136</v>
      </c>
      <c r="FJ146" s="673">
        <f t="shared" si="2127"/>
        <v>2.7372914348934688E-2</v>
      </c>
      <c r="FK146" s="673">
        <f t="shared" si="2158"/>
        <v>-9.1624223790603115E-2</v>
      </c>
      <c r="FL146" s="685">
        <f>DATI!AL143</f>
        <v>3438.2382252523303</v>
      </c>
      <c r="FM146" s="686" t="str">
        <f>DATI!AM143</f>
        <v>11/11</v>
      </c>
      <c r="FN146" s="687">
        <f>DATI!AN143/DATI!AO143</f>
        <v>1</v>
      </c>
      <c r="FO146" s="650">
        <f t="shared" si="2159"/>
        <v>0.30983213859948366</v>
      </c>
      <c r="FP146" s="688">
        <f t="shared" si="2128"/>
        <v>8.4810085924309272E-3</v>
      </c>
      <c r="FQ146" s="650">
        <f t="shared" si="2160"/>
        <v>-0.26011793752534862</v>
      </c>
      <c r="FR146" s="690"/>
      <c r="FS146" s="1115"/>
      <c r="FT146" s="1115"/>
      <c r="FU146" s="659">
        <f>DATI!AS143/1000</f>
        <v>188.02199999999999</v>
      </c>
      <c r="FV146" s="660">
        <f>DATI!AT143/1000</f>
        <v>444.56299999999999</v>
      </c>
      <c r="FW146" s="657">
        <f>DATI!AU143/1000</f>
        <v>2.153</v>
      </c>
      <c r="FX146" s="660">
        <f>DATI!AV143/1000</f>
        <v>45183.745999999999</v>
      </c>
      <c r="FY146" s="660">
        <f>DATI!AW143/1000</f>
        <v>90.727000000000004</v>
      </c>
      <c r="FZ146" s="660">
        <f>DATI!AX143/1000</f>
        <v>18601.451000000001</v>
      </c>
      <c r="GA146" s="660">
        <f>DATI!AY143/1000</f>
        <v>4978.9399999999996</v>
      </c>
      <c r="GB146" s="660">
        <f>DATI!AZ143/1000</f>
        <v>6672.87</v>
      </c>
      <c r="GC146" s="660">
        <f>DATI!BA143/1000</f>
        <v>198.61099999999999</v>
      </c>
      <c r="GD146" s="660">
        <f>DATI!BB143/1000</f>
        <v>130.81700000000001</v>
      </c>
      <c r="GE146" s="660">
        <f>DATI!BC143/1000</f>
        <v>72.135000000000005</v>
      </c>
      <c r="GF146" s="660">
        <f>DATI!BD143/1000</f>
        <v>14942.308000000001</v>
      </c>
      <c r="GG146" s="660">
        <f>DATI!BE143/1000</f>
        <v>363.56</v>
      </c>
      <c r="GH146" s="660">
        <f>DATI!BF143/1000</f>
        <v>4904.8360000000002</v>
      </c>
      <c r="GI146" s="657">
        <f>DATI!BG143/1000</f>
        <v>0.755</v>
      </c>
      <c r="GJ146" s="660">
        <f>DATI!BH143/1000</f>
        <v>1575.5350000000001</v>
      </c>
      <c r="GK146" s="660">
        <f>DATI!BI143/1000</f>
        <v>49.545999999999999</v>
      </c>
      <c r="GL146" s="660">
        <f>DATI!BJ143/1000</f>
        <v>64691.326999999997</v>
      </c>
      <c r="GM146" s="660">
        <f>DATI!BK143/1000</f>
        <v>53266.682999999997</v>
      </c>
      <c r="GN146" s="1080">
        <f>DATI!BL143/1000</f>
        <v>654.10799999999995</v>
      </c>
      <c r="GO146" s="1081"/>
      <c r="GP146" s="661">
        <f>DATI!BN143/1000</f>
        <v>39811.421000000002</v>
      </c>
      <c r="GQ146" s="659"/>
      <c r="GR146" s="660"/>
      <c r="GS146" s="660"/>
      <c r="GT146" s="660"/>
      <c r="GU146" s="660"/>
      <c r="GV146" s="1080"/>
      <c r="GW146" s="1081"/>
      <c r="GX146" s="661"/>
      <c r="GY146" s="662">
        <f t="shared" si="1913"/>
        <v>0.21120514381612027</v>
      </c>
      <c r="GZ146" s="663">
        <f t="shared" si="1914"/>
        <v>0.49937769170802282</v>
      </c>
      <c r="HA146" s="663">
        <f t="shared" si="1915"/>
        <v>2.4184652574491651E-3</v>
      </c>
      <c r="HB146" s="663">
        <f t="shared" si="1916"/>
        <v>50.754909383375605</v>
      </c>
      <c r="HC146" s="663">
        <f t="shared" si="1917"/>
        <v>0.10191365416283808</v>
      </c>
      <c r="HD146" s="663">
        <f t="shared" si="1918"/>
        <v>20.895012996582921</v>
      </c>
      <c r="HE146" s="663">
        <f t="shared" si="1919"/>
        <v>5.592844128622362</v>
      </c>
      <c r="HF146" s="663">
        <f t="shared" si="1920"/>
        <v>7.495635978854998</v>
      </c>
      <c r="HG146" s="663">
        <f t="shared" si="1921"/>
        <v>0.2230997692741459</v>
      </c>
      <c r="HH146" s="663">
        <f t="shared" si="1922"/>
        <v>0.14694675781873082</v>
      </c>
      <c r="HI146" s="663">
        <f t="shared" si="1923"/>
        <v>8.1029257476124258E-2</v>
      </c>
      <c r="HJ146" s="663">
        <f t="shared" si="1924"/>
        <v>16.784697057178224</v>
      </c>
      <c r="HK146" s="663">
        <f t="shared" si="1925"/>
        <v>0.40838700835959985</v>
      </c>
      <c r="HL146" s="663">
        <f t="shared" si="1926"/>
        <v>5.5096030931193374</v>
      </c>
      <c r="HM146" s="663">
        <f t="shared" si="1927"/>
        <v>8.4809162534794219E-4</v>
      </c>
      <c r="HN146" s="663">
        <f t="shared" si="1928"/>
        <v>1.7697987270762519</v>
      </c>
      <c r="HO146" s="663">
        <f t="shared" si="1929"/>
        <v>5.5655030025813436E-2</v>
      </c>
      <c r="HP146" s="663">
        <f t="shared" si="1930"/>
        <v>72.667778359397644</v>
      </c>
      <c r="HQ146" s="663">
        <f t="shared" si="1931"/>
        <v>59.834473857435235</v>
      </c>
      <c r="HR146" s="1082">
        <f t="shared" si="1932"/>
        <v>0.7347596249974726</v>
      </c>
      <c r="HS146" s="1083"/>
      <c r="HT146" s="664">
        <f t="shared" si="1933"/>
        <v>44.720175818941989</v>
      </c>
      <c r="HU146" s="690">
        <f t="shared" si="2190"/>
        <v>143950.80871441046</v>
      </c>
      <c r="HV146" s="691"/>
      <c r="HW146" s="692">
        <f t="shared" si="2187"/>
        <v>17212.718000000001</v>
      </c>
      <c r="HX146" s="693">
        <f>DATI!CQ143</f>
        <v>15027.848</v>
      </c>
      <c r="HY146" s="693">
        <f>DATI!CT143</f>
        <v>2184.87</v>
      </c>
      <c r="HZ146" s="694">
        <f t="shared" si="2131"/>
        <v>-0.17496260716662609</v>
      </c>
      <c r="IA146" s="694">
        <f t="shared" si="2098"/>
        <v>4.2458142715337016E-2</v>
      </c>
      <c r="IB146" s="665">
        <f t="shared" si="2099"/>
        <v>0.11957361096976518</v>
      </c>
      <c r="IC146" s="693">
        <f>DATI!CV143</f>
        <v>9770.0041075942208</v>
      </c>
      <c r="ID146" s="695">
        <f t="shared" si="2161"/>
        <v>26982.722107594222</v>
      </c>
      <c r="IE146" s="696">
        <f t="shared" si="2100"/>
        <v>6.6557545768920076E-2</v>
      </c>
      <c r="IF146" s="696">
        <f t="shared" si="2101"/>
        <v>0.1874440466751825</v>
      </c>
      <c r="IG146" s="692"/>
      <c r="IH146" s="673"/>
      <c r="II146" s="693"/>
      <c r="IJ146" s="693"/>
      <c r="IK146" s="698">
        <f>DATI!CS143</f>
        <v>63470.334268825929</v>
      </c>
      <c r="IL146" s="677">
        <f t="shared" si="2162"/>
        <v>59947.318588580587</v>
      </c>
      <c r="IM146" s="677">
        <f t="shared" si="2163"/>
        <v>23845.871820092623</v>
      </c>
      <c r="IN146" s="665">
        <f t="shared" si="1743"/>
        <v>0.14787041814289467</v>
      </c>
      <c r="IO146" s="665">
        <f t="shared" si="1744"/>
        <v>0.41644308305007421</v>
      </c>
      <c r="IP146" s="693"/>
      <c r="IQ146" s="673"/>
      <c r="IR146" s="693"/>
      <c r="IS146" s="677">
        <f t="shared" si="2188"/>
        <v>66790.772125829899</v>
      </c>
      <c r="IT146" s="698">
        <f>DATI!CR143</f>
        <v>65452.626445584559</v>
      </c>
      <c r="IU146" s="700">
        <f>DATI!CU143</f>
        <v>1338.1456802453397</v>
      </c>
      <c r="IV146" s="665">
        <f t="shared" si="2132"/>
        <v>4.865347638622209E-2</v>
      </c>
      <c r="IW146" s="673">
        <f t="shared" si="2102"/>
        <v>0.16475097860698346</v>
      </c>
      <c r="IX146" s="665">
        <f t="shared" si="2103"/>
        <v>0.46398330598016074</v>
      </c>
      <c r="IY146" s="698">
        <f>DATI!CW143</f>
        <v>26331.442660893743</v>
      </c>
      <c r="IZ146" s="701">
        <f t="shared" si="2164"/>
        <v>93122.214786723634</v>
      </c>
      <c r="JA146" s="702">
        <f t="shared" si="2104"/>
        <v>0.22970203110182708</v>
      </c>
      <c r="JB146" s="702">
        <f t="shared" si="2105"/>
        <v>0.64690303318456777</v>
      </c>
      <c r="JC146" s="703"/>
      <c r="JD146" s="673"/>
      <c r="JE146" s="693"/>
      <c r="JF146" s="693"/>
      <c r="JG146" s="669">
        <f t="shared" si="2106"/>
        <v>254507.27408532103</v>
      </c>
      <c r="JH146" s="649">
        <f t="shared" si="2201"/>
        <v>285.88806323429685</v>
      </c>
      <c r="JI146" s="672">
        <f t="shared" si="1754"/>
        <v>0.62778616167452195</v>
      </c>
      <c r="JJ146" s="686" t="str">
        <f>DATI!CN143</f>
        <v>4/8</v>
      </c>
      <c r="JK146" s="687">
        <f>DATI!CO143/DATI!CP143</f>
        <v>0.97088359281688386</v>
      </c>
      <c r="JL146" s="704">
        <f t="shared" si="1833"/>
        <v>4.6410076294865724E-2</v>
      </c>
      <c r="JM146" s="705">
        <f t="shared" si="2133"/>
        <v>1.7177740959936263E-2</v>
      </c>
      <c r="JN146" s="706">
        <f t="shared" si="2107"/>
        <v>321298.04621115094</v>
      </c>
      <c r="JO146" s="677">
        <f t="shared" si="2108"/>
        <v>347629.48887204466</v>
      </c>
      <c r="JP146" s="672">
        <f t="shared" si="2109"/>
        <v>0.79253714028150535</v>
      </c>
      <c r="JQ146" s="673">
        <f t="shared" si="2134"/>
        <v>1.3730591391318714E-2</v>
      </c>
      <c r="JR146" s="707">
        <f t="shared" si="2110"/>
        <v>0.85748819277634902</v>
      </c>
      <c r="JS146" s="668">
        <f t="shared" si="2135"/>
        <v>6.9196044384943756E-3</v>
      </c>
      <c r="JT146" s="659">
        <f>DATI!BW143</f>
        <v>43395.735149242282</v>
      </c>
      <c r="JU146" s="660">
        <f>DATI!BX143</f>
        <v>39806.785960603775</v>
      </c>
      <c r="JV146" s="660">
        <f>DATI!BY143</f>
        <v>15172.927583375722</v>
      </c>
      <c r="JW146" s="660">
        <f>DATI!BZ143</f>
        <v>64691.326999999997</v>
      </c>
      <c r="JX146" s="660">
        <f>DATI!CA143</f>
        <v>53266.682999999997</v>
      </c>
      <c r="JY146" s="660">
        <f>DATI!CB143</f>
        <v>17671.378228253423</v>
      </c>
      <c r="JZ146" s="660">
        <f>DATI!CC143</f>
        <v>5094.7101463669169</v>
      </c>
      <c r="KA146" s="660">
        <f>DATI!CD143</f>
        <v>39.766223065127853</v>
      </c>
      <c r="KB146" s="660">
        <f>DATI!CE143</f>
        <v>4414.3522830595966</v>
      </c>
      <c r="KC146" s="660">
        <f>DATI!CF143</f>
        <v>0</v>
      </c>
      <c r="KD146" s="660">
        <f>DATI!CG143</f>
        <v>817.72500000000002</v>
      </c>
      <c r="KE146" s="660">
        <f>DATI!CH143</f>
        <v>184.26156358623504</v>
      </c>
      <c r="KF146" s="660">
        <f>DATI!CI143</f>
        <v>128.20066249513627</v>
      </c>
      <c r="KG146" s="660">
        <f>DATI!CJ143</f>
        <v>194.63878378820419</v>
      </c>
      <c r="KH146" s="660">
        <f>DATI!CK143</f>
        <v>1539.2992142440937</v>
      </c>
      <c r="KI146" s="660">
        <f>DATI!CL143</f>
        <v>842.5667763986587</v>
      </c>
      <c r="KJ146" s="708">
        <f t="shared" si="2202"/>
        <v>48.746436497867172</v>
      </c>
      <c r="KK146" s="709">
        <f t="shared" si="2137"/>
        <v>3.7880721477411554E-2</v>
      </c>
      <c r="KL146" s="710">
        <f t="shared" si="2203"/>
        <v>44.714969278418678</v>
      </c>
      <c r="KM146" s="709">
        <f t="shared" si="2138"/>
        <v>6.1837395072542253E-3</v>
      </c>
      <c r="KN146" s="710">
        <f t="shared" si="2204"/>
        <v>17.043752073472504</v>
      </c>
      <c r="KO146" s="709">
        <f t="shared" si="2139"/>
        <v>4.8007887334174215E-2</v>
      </c>
      <c r="KP146" s="710">
        <f t="shared" si="2205"/>
        <v>72.667778359397644</v>
      </c>
      <c r="KQ146" s="709">
        <f t="shared" si="2140"/>
        <v>3.8924695807818245E-2</v>
      </c>
      <c r="KR146" s="710">
        <f t="shared" si="2206"/>
        <v>59.834473857435235</v>
      </c>
      <c r="KS146" s="709">
        <f t="shared" si="2141"/>
        <v>7.1089244149885919E-2</v>
      </c>
      <c r="KT146" s="710">
        <f t="shared" si="2207"/>
        <v>19.850262097665809</v>
      </c>
      <c r="KU146" s="709">
        <f t="shared" si="2142"/>
        <v>0.10573889313452259</v>
      </c>
      <c r="KV146" s="710">
        <f t="shared" si="2208"/>
        <v>5.7228887532569148</v>
      </c>
      <c r="KW146" s="709">
        <f t="shared" si="2143"/>
        <v>6.2651101790471939E-2</v>
      </c>
      <c r="KX146" s="710">
        <f t="shared" si="2209"/>
        <v>4.4669404971196168E-2</v>
      </c>
      <c r="KY146" s="709">
        <f t="shared" si="2144"/>
        <v>0.53344022565833504</v>
      </c>
      <c r="KZ146" s="710">
        <f t="shared" si="2210"/>
        <v>4.958642652448229</v>
      </c>
      <c r="LA146" s="709">
        <f t="shared" si="2145"/>
        <v>3.977953065630651E-2</v>
      </c>
      <c r="LB146" s="711" t="s">
        <v>177</v>
      </c>
      <c r="LC146" s="712" t="s">
        <v>177</v>
      </c>
      <c r="LD146" s="710">
        <f t="shared" si="2211"/>
        <v>0.91855062826178291</v>
      </c>
      <c r="LE146" s="709">
        <f t="shared" si="2146"/>
        <v>0.11842584038516064</v>
      </c>
      <c r="LF146" s="710">
        <f t="shared" si="2212"/>
        <v>0.20698104496821626</v>
      </c>
      <c r="LG146" s="709">
        <f t="shared" si="2147"/>
        <v>-7.6219160099299547E-3</v>
      </c>
      <c r="LH146" s="710">
        <f t="shared" si="2213"/>
        <v>0.14400782546514318</v>
      </c>
      <c r="LI146" s="709">
        <f t="shared" si="2148"/>
        <v>0.1309828742785287</v>
      </c>
      <c r="LJ146" s="710">
        <f t="shared" si="2214"/>
        <v>0.21863777814395338</v>
      </c>
      <c r="LK146" s="709">
        <f t="shared" si="2149"/>
        <v>7.783752246203178E-2</v>
      </c>
      <c r="LL146" s="710">
        <f t="shared" si="2215"/>
        <v>1.7290950629206407</v>
      </c>
      <c r="LM146" s="709">
        <f t="shared" si="2150"/>
        <v>0.15107595295918214</v>
      </c>
      <c r="LN146" s="710">
        <f t="shared" si="2216"/>
        <v>0.94645539981472149</v>
      </c>
      <c r="LO146" s="713">
        <f t="shared" si="2151"/>
        <v>-6.2237557966156667E-2</v>
      </c>
      <c r="LP146" s="714">
        <f t="shared" si="1778"/>
        <v>0.10704307804284574</v>
      </c>
      <c r="LQ146" s="715">
        <f t="shared" si="1779"/>
        <v>9.8190314821528402E-2</v>
      </c>
      <c r="LR146" s="715">
        <f t="shared" si="1780"/>
        <v>3.7426647246788097E-2</v>
      </c>
      <c r="LS146" s="715">
        <f t="shared" si="1781"/>
        <v>0.1595723344918876</v>
      </c>
      <c r="LT146" s="715">
        <f t="shared" si="1782"/>
        <v>0.13139147627856423</v>
      </c>
      <c r="LU146" s="715">
        <f t="shared" si="1783"/>
        <v>4.3589507409107796E-2</v>
      </c>
      <c r="LV146" s="715">
        <f t="shared" si="1784"/>
        <v>1.256698276749332E-2</v>
      </c>
      <c r="LW146" s="715">
        <f t="shared" si="1785"/>
        <v>9.8090259431957516E-5</v>
      </c>
      <c r="LX146" s="716">
        <f t="shared" si="1786"/>
        <v>1.08887625551013E-2</v>
      </c>
      <c r="LY146" s="717" t="s">
        <v>177</v>
      </c>
      <c r="LZ146" s="716">
        <f t="shared" si="1787"/>
        <v>2.017059987382525E-3</v>
      </c>
      <c r="MA146" s="716">
        <f t="shared" si="1788"/>
        <v>4.5451298067484245E-4</v>
      </c>
      <c r="MB146" s="716">
        <f t="shared" si="1789"/>
        <v>3.1622908272936612E-4</v>
      </c>
      <c r="MC146" s="716">
        <f t="shared" si="1790"/>
        <v>4.8011018713135242E-4</v>
      </c>
      <c r="MD146" s="716">
        <f t="shared" si="1791"/>
        <v>3.7969474501343631E-3</v>
      </c>
      <c r="ME146" s="716">
        <f t="shared" si="1792"/>
        <v>2.0783365206782393E-3</v>
      </c>
      <c r="MF146" s="714">
        <f t="shared" si="1793"/>
        <v>0.16897064093149089</v>
      </c>
      <c r="MG146" s="715">
        <f t="shared" si="1794"/>
        <v>0.15499629431449641</v>
      </c>
      <c r="MH146" s="715">
        <f t="shared" si="1795"/>
        <v>5.9079061335244099E-2</v>
      </c>
      <c r="MI146" s="715">
        <f t="shared" si="1796"/>
        <v>0.25188961422835865</v>
      </c>
      <c r="MJ146" s="715">
        <f t="shared" si="1797"/>
        <v>0.20740530229182449</v>
      </c>
      <c r="MK146" s="715">
        <f t="shared" si="1798"/>
        <v>6.8807317011725086E-2</v>
      </c>
      <c r="ML146" s="715">
        <f t="shared" si="1799"/>
        <v>1.98373512012463E-2</v>
      </c>
      <c r="MM146" s="715">
        <f t="shared" si="1800"/>
        <v>1.548383539449409E-4</v>
      </c>
      <c r="MN146" s="716">
        <f t="shared" si="1801"/>
        <v>1.7188231331967514E-2</v>
      </c>
      <c r="MO146" s="717" t="s">
        <v>177</v>
      </c>
      <c r="MP146" s="716">
        <f t="shared" si="1802"/>
        <v>3.1839884007153628E-3</v>
      </c>
      <c r="MQ146" s="716">
        <f t="shared" si="1803"/>
        <v>7.1746208218685821E-4</v>
      </c>
      <c r="MR146" s="716">
        <f t="shared" si="1804"/>
        <v>4.991768899673349E-4</v>
      </c>
      <c r="MS146" s="716">
        <f t="shared" si="1805"/>
        <v>7.5786802398237498E-4</v>
      </c>
      <c r="MT146" s="716">
        <f t="shared" si="1806"/>
        <v>5.9935930091209958E-3</v>
      </c>
      <c r="MU146" s="716">
        <f t="shared" si="1807"/>
        <v>3.2807152072903043E-3</v>
      </c>
      <c r="MV146" s="1084"/>
      <c r="MW146" s="649"/>
      <c r="MX146" s="707"/>
      <c r="MY146" s="1473"/>
      <c r="MZ146" s="666"/>
      <c r="NA146" s="1474"/>
      <c r="NB146" s="1085"/>
      <c r="NC146" s="698"/>
      <c r="ND146" s="672"/>
      <c r="NE146" s="718"/>
    </row>
    <row r="147" spans="1:369" s="398" customFormat="1" ht="9" customHeight="1" thickBot="1" x14ac:dyDescent="0.25">
      <c r="A147" s="957">
        <v>2013</v>
      </c>
      <c r="B147" s="958">
        <f>SUM(B148:B159)</f>
        <v>1544</v>
      </c>
      <c r="C147" s="1521">
        <f>SUM(DATI!F145:F156)/SUM(DATI!E145:E156)</f>
        <v>0.99348534201954397</v>
      </c>
      <c r="D147" s="959">
        <f>SUM(D148:D159)</f>
        <v>9973397</v>
      </c>
      <c r="E147" s="960">
        <f t="shared" ref="E147:E159" si="2217">D147/$D$147</f>
        <v>1</v>
      </c>
      <c r="F147" s="961">
        <f t="shared" si="2189"/>
        <v>1.826244764294338E-2</v>
      </c>
      <c r="G147" s="962"/>
      <c r="H147" s="963"/>
      <c r="I147" s="964"/>
      <c r="J147" s="965"/>
      <c r="K147" s="965"/>
      <c r="L147" s="965"/>
      <c r="M147" s="963"/>
      <c r="N147" s="963"/>
      <c r="O147" s="963"/>
      <c r="P147" s="963"/>
      <c r="Q147" s="963"/>
      <c r="R147" s="963"/>
      <c r="S147" s="963"/>
      <c r="T147" s="963"/>
      <c r="U147" s="963"/>
      <c r="V147" s="963"/>
      <c r="W147" s="968"/>
      <c r="X147" s="969"/>
      <c r="Y147" s="963"/>
      <c r="Z147" s="963"/>
      <c r="AA147" s="963"/>
      <c r="AB147" s="963"/>
      <c r="AC147" s="963"/>
      <c r="AD147" s="964"/>
      <c r="AE147" s="965"/>
      <c r="AF147" s="965"/>
      <c r="AG147" s="968"/>
      <c r="AH147" s="971"/>
      <c r="AI147" s="963"/>
      <c r="AJ147" s="964"/>
      <c r="AK147" s="965"/>
      <c r="AL147" s="965"/>
      <c r="AM147" s="965"/>
      <c r="AN147" s="975"/>
      <c r="AO147" s="976"/>
      <c r="AP147" s="976"/>
      <c r="AQ147" s="976"/>
      <c r="AR147" s="976"/>
      <c r="AS147" s="976"/>
      <c r="AT147" s="976"/>
      <c r="AU147" s="1086"/>
      <c r="AV147" s="1086"/>
      <c r="AW147" s="976"/>
      <c r="AX147" s="1086"/>
      <c r="AY147" s="1086"/>
      <c r="AZ147" s="1086"/>
      <c r="BA147" s="1086"/>
      <c r="BB147" s="975"/>
      <c r="BC147" s="976"/>
      <c r="BD147" s="976"/>
      <c r="BE147" s="976"/>
      <c r="BF147" s="976"/>
      <c r="BG147" s="976"/>
      <c r="BH147" s="976"/>
      <c r="BI147" s="976"/>
      <c r="BJ147" s="976"/>
      <c r="BK147" s="976"/>
      <c r="BL147" s="976"/>
      <c r="BM147" s="976"/>
      <c r="BN147" s="976"/>
      <c r="BO147" s="976"/>
      <c r="BP147" s="976"/>
      <c r="BQ147" s="976"/>
      <c r="BR147" s="976"/>
      <c r="BS147" s="976"/>
      <c r="BT147" s="976"/>
      <c r="BU147" s="976"/>
      <c r="BV147" s="978"/>
      <c r="BW147" s="975"/>
      <c r="BX147" s="976"/>
      <c r="BY147" s="976"/>
      <c r="BZ147" s="976"/>
      <c r="CA147" s="976"/>
      <c r="CB147" s="976"/>
      <c r="CC147" s="976"/>
      <c r="CD147" s="978"/>
      <c r="CE147" s="975"/>
      <c r="CF147" s="976"/>
      <c r="CG147" s="976"/>
      <c r="CH147" s="976"/>
      <c r="CI147" s="976"/>
      <c r="CJ147" s="976"/>
      <c r="CK147" s="976"/>
      <c r="CL147" s="976"/>
      <c r="CM147" s="976"/>
      <c r="CN147" s="976"/>
      <c r="CO147" s="976"/>
      <c r="CP147" s="976"/>
      <c r="CQ147" s="976"/>
      <c r="CR147" s="976"/>
      <c r="CS147" s="976"/>
      <c r="CT147" s="976"/>
      <c r="CU147" s="976"/>
      <c r="CV147" s="976"/>
      <c r="CW147" s="976"/>
      <c r="CX147" s="976"/>
      <c r="CY147" s="978"/>
      <c r="CZ147" s="962">
        <f>SUM(CZ148:CZ159)</f>
        <v>4599249.8889999995</v>
      </c>
      <c r="DA147" s="963">
        <f t="shared" ref="DA147:DA159" si="2218">+CZ147/365</f>
        <v>12600.684627397259</v>
      </c>
      <c r="DB147" s="964">
        <f t="shared" si="2191"/>
        <v>461.1517910096228</v>
      </c>
      <c r="DC147" s="965">
        <f t="shared" ref="DC147:DC159" si="2219">+DB147/365</f>
        <v>1.2634295644099254</v>
      </c>
      <c r="DD147" s="967">
        <f>+(CZ147-CZ160)/CZ160</f>
        <v>-6.2451978365877028E-3</v>
      </c>
      <c r="DE147" s="980">
        <f>(DB147-DB160)/DB160</f>
        <v>-2.4068103008473958E-2</v>
      </c>
      <c r="DF147" s="963">
        <f>+CZ147-CZ160</f>
        <v>-28903.735000000335</v>
      </c>
      <c r="DG147" s="981">
        <f>+DB147-DB160</f>
        <v>-11.372769803688698</v>
      </c>
      <c r="DH147" s="961">
        <f>+CZ147/$CZ$147</f>
        <v>1</v>
      </c>
      <c r="DI147" s="962">
        <f>SUM(DI148:DI159)</f>
        <v>2502608.6379607012</v>
      </c>
      <c r="DJ147" s="963">
        <f>DI147/365</f>
        <v>6856.46202181014</v>
      </c>
      <c r="DK147" s="982">
        <f t="shared" si="2192"/>
        <v>250.92840864157935</v>
      </c>
      <c r="DL147" s="983">
        <f t="shared" si="2193"/>
        <v>0.68747509216871061</v>
      </c>
      <c r="DM147" s="967">
        <f>DI147/CZ147</f>
        <v>0.54413408672274499</v>
      </c>
      <c r="DN147" s="984">
        <f>(DM147-DM160)/DM160</f>
        <v>3.7561271974175033E-2</v>
      </c>
      <c r="DO147" s="984">
        <f>+ROUND(DM147,3)-ROUND(DM160,3)</f>
        <v>2.0000000000000018E-2</v>
      </c>
      <c r="DP147" s="984">
        <f>(DI147-DI160)/DI160</f>
        <v>3.1081496563114732E-2</v>
      </c>
      <c r="DQ147" s="984">
        <f>(DK147-DK160)/DK160</f>
        <v>1.258914040269761E-2</v>
      </c>
      <c r="DR147" s="985">
        <f>DI147-DI160</f>
        <v>75440.032663640566</v>
      </c>
      <c r="DS147" s="985">
        <f>DK147-DK160</f>
        <v>3.1196986431812093</v>
      </c>
      <c r="DT147" s="986">
        <f>DI147/$DI$147</f>
        <v>1</v>
      </c>
      <c r="DU147" s="987"/>
      <c r="DV147" s="988">
        <f>SUM(DATI!AJ92:AJ155)/SUM(DATI!AK92:AK155)</f>
        <v>0.98961098891347754</v>
      </c>
      <c r="DW147" s="989">
        <f>SUM(DW148:DW159)</f>
        <v>2451272.4619999998</v>
      </c>
      <c r="DX147" s="963">
        <f t="shared" ref="DX147:DX159" si="2220">+DW147/365</f>
        <v>6715.8149643835613</v>
      </c>
      <c r="DY147" s="990">
        <f t="shared" si="2194"/>
        <v>245.78109765408917</v>
      </c>
      <c r="DZ147" s="965">
        <f t="shared" si="2195"/>
        <v>0.67337287028517578</v>
      </c>
      <c r="EA147" s="967">
        <f>+DW147/CZ147</f>
        <v>0.5329722283328624</v>
      </c>
      <c r="EB147" s="991">
        <f>+(EA147-EA160)/EA160</f>
        <v>3.9130620589937097E-2</v>
      </c>
      <c r="EC147" s="962">
        <f>CZ147-DI147</f>
        <v>2096641.2510392983</v>
      </c>
      <c r="ED147" s="963">
        <f t="shared" ref="ED147:ED159" si="2221">EC147/365</f>
        <v>5744.2226055871188</v>
      </c>
      <c r="EE147" s="992">
        <f t="shared" si="2196"/>
        <v>210.22338236804353</v>
      </c>
      <c r="EF147" s="993">
        <f t="shared" si="2197"/>
        <v>0.5759544722412151</v>
      </c>
      <c r="EG147" s="994">
        <f>(EC147-EC160)/EC160</f>
        <v>-4.7407759151914468E-2</v>
      </c>
      <c r="EH147" s="994">
        <f>(EE147-EE160)/EE160</f>
        <v>-6.4492417398746296E-2</v>
      </c>
      <c r="EI147" s="967">
        <f t="shared" ref="EI147:EI159" si="2222">EC147/CZ147</f>
        <v>0.45586591327725495</v>
      </c>
      <c r="EJ147" s="995">
        <f>(EC147-EC160)</f>
        <v>-104343.7676636409</v>
      </c>
      <c r="EK147" s="995">
        <f>(EE147-EE160)</f>
        <v>-14.492468446869793</v>
      </c>
      <c r="EL147" s="962">
        <f>SUM(EL148:EL159)</f>
        <v>1757370.3429999999</v>
      </c>
      <c r="EM147" s="963">
        <f t="shared" ref="EM147:EM159" si="2223">+EL147/365</f>
        <v>4814.7132684931503</v>
      </c>
      <c r="EN147" s="990">
        <f t="shared" si="2198"/>
        <v>176.20579457530866</v>
      </c>
      <c r="EO147" s="965">
        <f t="shared" ref="EO147:EO159" si="2224">+EN147/365</f>
        <v>0.48275560157618813</v>
      </c>
      <c r="EP147" s="967">
        <f>+(EL147-EL160)/EL160</f>
        <v>-6.4613760341615034E-2</v>
      </c>
      <c r="EQ147" s="980">
        <f>(EN147-EN160)/EN160</f>
        <v>-8.138983046698707E-2</v>
      </c>
      <c r="ER147" s="967">
        <f>+EL147/$EL$147</f>
        <v>1</v>
      </c>
      <c r="ES147" s="963">
        <f>+EL147-EL160</f>
        <v>-121394.03100000042</v>
      </c>
      <c r="ET147" s="967">
        <f t="shared" ref="ET147:ET178" si="2225">+EL147/CZ147</f>
        <v>0.38209933911246979</v>
      </c>
      <c r="EU147" s="981">
        <f>+EN147-EN160</f>
        <v>-15.612019356454255</v>
      </c>
      <c r="EV147" s="962">
        <f>SUM(EV148:EV159)</f>
        <v>239369.046</v>
      </c>
      <c r="EW147" s="963">
        <f t="shared" ref="EW147:EW159" si="2226">+EV147/365</f>
        <v>655.80560547945208</v>
      </c>
      <c r="EX147" s="990">
        <f t="shared" si="2199"/>
        <v>24.000753805348367</v>
      </c>
      <c r="EY147" s="965">
        <f t="shared" si="2200"/>
        <v>6.5755489877666759E-2</v>
      </c>
      <c r="EZ147" s="967">
        <f>(EV147-EV160)/EV160</f>
        <v>-5.8851278472661717E-3</v>
      </c>
      <c r="FA147" s="980">
        <f>(EX147-EX160)/EX160</f>
        <v>-2.3714490842813581E-2</v>
      </c>
      <c r="FB147" s="963">
        <f>+EV147-EV160</f>
        <v>-1417.0570000000007</v>
      </c>
      <c r="FC147" s="981">
        <f>+EX147-EX160</f>
        <v>-0.58299099085154893</v>
      </c>
      <c r="FD147" s="963">
        <f>SUM(FD148:FD159)</f>
        <v>51336.175960701206</v>
      </c>
      <c r="FE147" s="996">
        <f t="shared" ref="FE147:FE178" si="2227">+FD147/CZ147</f>
        <v>1.1161858389882588E-2</v>
      </c>
      <c r="FF147" s="963">
        <f>+EV147-FD147</f>
        <v>188032.87003929878</v>
      </c>
      <c r="FG147" s="996">
        <f>+FF147/CZ147</f>
        <v>4.0883377632734405E-2</v>
      </c>
      <c r="FH147" s="962">
        <f>SUM(FH148:FH159)</f>
        <v>151238.038</v>
      </c>
      <c r="FI147" s="963">
        <f>+FH147/365</f>
        <v>414.35078904109588</v>
      </c>
      <c r="FJ147" s="984">
        <f t="shared" ref="FJ147:FJ194" si="2228">FH147/CZ147</f>
        <v>3.2883196532050844E-2</v>
      </c>
      <c r="FK147" s="984">
        <f>+(FH147-FH160)/FH160</f>
        <v>0.12183027931154726</v>
      </c>
      <c r="FL147" s="997">
        <f>SUM(FL148:FL159)</f>
        <v>60112.324265131349</v>
      </c>
      <c r="FM147" s="998"/>
      <c r="FN147" s="999">
        <f>SUM(DATI!AN145:AN156)/SUM(DATI!AO145:AO156)</f>
        <v>0.99999617315694189</v>
      </c>
      <c r="FO147" s="1000">
        <f>FL147/FH147</f>
        <v>0.39746828945989993</v>
      </c>
      <c r="FP147" s="1001">
        <f>FL147/CZ147</f>
        <v>1.3070027877567962E-2</v>
      </c>
      <c r="FQ147" s="1000">
        <f>(FL147-FL160)/FL160</f>
        <v>0.1427969469751508</v>
      </c>
      <c r="FR147" s="1041"/>
      <c r="FS147" s="1116"/>
      <c r="FT147" s="1116"/>
      <c r="FU147" s="975"/>
      <c r="FV147" s="976"/>
      <c r="FW147" s="976"/>
      <c r="FX147" s="976"/>
      <c r="FY147" s="976"/>
      <c r="FZ147" s="976"/>
      <c r="GA147" s="976"/>
      <c r="GB147" s="976"/>
      <c r="GC147" s="976"/>
      <c r="GD147" s="976"/>
      <c r="GE147" s="976"/>
      <c r="GF147" s="976"/>
      <c r="GG147" s="976"/>
      <c r="GH147" s="976"/>
      <c r="GI147" s="976"/>
      <c r="GJ147" s="976"/>
      <c r="GK147" s="976"/>
      <c r="GL147" s="976"/>
      <c r="GM147" s="976"/>
      <c r="GN147" s="976"/>
      <c r="GO147" s="976"/>
      <c r="GP147" s="978"/>
      <c r="GQ147" s="975"/>
      <c r="GR147" s="976"/>
      <c r="GS147" s="976"/>
      <c r="GT147" s="976"/>
      <c r="GU147" s="976"/>
      <c r="GV147" s="976"/>
      <c r="GW147" s="976"/>
      <c r="GX147" s="978"/>
      <c r="GY147" s="975"/>
      <c r="GZ147" s="976"/>
      <c r="HA147" s="976"/>
      <c r="HB147" s="976"/>
      <c r="HC147" s="976"/>
      <c r="HD147" s="976"/>
      <c r="HE147" s="976"/>
      <c r="HF147" s="976"/>
      <c r="HG147" s="976"/>
      <c r="HH147" s="976"/>
      <c r="HI147" s="976"/>
      <c r="HJ147" s="976"/>
      <c r="HK147" s="976"/>
      <c r="HL147" s="976"/>
      <c r="HM147" s="976"/>
      <c r="HN147" s="976"/>
      <c r="HO147" s="976"/>
      <c r="HP147" s="976"/>
      <c r="HQ147" s="976"/>
      <c r="HR147" s="976"/>
      <c r="HS147" s="976"/>
      <c r="HT147" s="978"/>
      <c r="HU147" s="1041">
        <f t="shared" si="2190"/>
        <v>2096527.6774410587</v>
      </c>
      <c r="HV147" s="1042"/>
      <c r="HW147" s="958">
        <f>SUM(HW148:HW159)</f>
        <v>54921.901000000013</v>
      </c>
      <c r="HX147" s="1043">
        <f>SUM(HX148:HX159)</f>
        <v>52773.381000000008</v>
      </c>
      <c r="HY147" s="1043">
        <f>SUM(HY148:HY159)</f>
        <v>2148.52</v>
      </c>
      <c r="HZ147" s="1044">
        <f>IF(HW160&gt;0,(HW147-HW160)/HW160,0)</f>
        <v>-0.1340420744757006</v>
      </c>
      <c r="IA147" s="1044">
        <f t="shared" si="2098"/>
        <v>1.1941490966028269E-2</v>
      </c>
      <c r="IB147" s="967">
        <f t="shared" si="2099"/>
        <v>2.6196601929451072E-2</v>
      </c>
      <c r="IC147" s="1043">
        <f>SUM(IC148:IC159)</f>
        <v>106170.24999640879</v>
      </c>
      <c r="ID147" s="1045">
        <f>SUM(ID148:ID159)</f>
        <v>161092.1509964088</v>
      </c>
      <c r="IE147" s="1046">
        <f t="shared" si="2100"/>
        <v>3.5025744389686676E-2</v>
      </c>
      <c r="IF147" s="1046">
        <f t="shared" si="2101"/>
        <v>7.6837598057866663E-2</v>
      </c>
      <c r="IG147" s="958"/>
      <c r="IH147" s="1044"/>
      <c r="II147" s="1043"/>
      <c r="IJ147" s="1043"/>
      <c r="IK147" s="1043">
        <f>SUM(IK148:IK159)</f>
        <v>753325.90444105829</v>
      </c>
      <c r="IL147" s="989">
        <f>SUM(IL148:IL159)</f>
        <v>686553.3704561959</v>
      </c>
      <c r="IM147" s="958">
        <f>SUM(IM148:IM159)</f>
        <v>313782.12510988634</v>
      </c>
      <c r="IN147" s="1044">
        <f t="shared" si="1743"/>
        <v>0.14927507463732767</v>
      </c>
      <c r="IO147" s="967">
        <f t="shared" si="1744"/>
        <v>0.32747164649606564</v>
      </c>
      <c r="IP147" s="1043"/>
      <c r="IQ147" s="1044"/>
      <c r="IR147" s="1043"/>
      <c r="IS147" s="989">
        <f>SUM(IS148:IS159)</f>
        <v>1355052.4059848627</v>
      </c>
      <c r="IT147" s="1047">
        <f>SUM(IT148:IT159)</f>
        <v>1290428.3920000005</v>
      </c>
      <c r="IU147" s="1043">
        <f>SUM(IU148:IU159)</f>
        <v>64624.013984862329</v>
      </c>
      <c r="IV147" s="1044">
        <f>IF(IS160&gt;0,(IS147-IS160)/IS160,0)</f>
        <v>-7.6500996050599679E-2</v>
      </c>
      <c r="IW147" s="1044">
        <f t="shared" si="2102"/>
        <v>0.29462465373445657</v>
      </c>
      <c r="IX147" s="967">
        <f t="shared" si="2103"/>
        <v>0.6463317515744833</v>
      </c>
      <c r="IY147" s="1043">
        <f>SUM(IY148:IY159)</f>
        <v>266600.99534990086</v>
      </c>
      <c r="IZ147" s="1048">
        <f>SUM(IZ148:IZ159)</f>
        <v>1621653.4013347633</v>
      </c>
      <c r="JA147" s="1046">
        <f t="shared" si="2104"/>
        <v>0.35259084426207477</v>
      </c>
      <c r="JB147" s="1049">
        <f t="shared" si="2105"/>
        <v>0.7734948690561011</v>
      </c>
      <c r="JC147" s="989"/>
      <c r="JD147" s="1044"/>
      <c r="JE147" s="1043"/>
      <c r="JF147" s="1043"/>
      <c r="JG147" s="962">
        <f t="shared" si="2106"/>
        <v>2454459.6510977326</v>
      </c>
      <c r="JH147" s="965">
        <f t="shared" si="2201"/>
        <v>246.100666713431</v>
      </c>
      <c r="JI147" s="967">
        <f t="shared" si="1754"/>
        <v>0.53366520853064547</v>
      </c>
      <c r="JJ147" s="998"/>
      <c r="JK147" s="999">
        <f>SUM(DATI!CO145:CO156)/SUM(DATI!CP145:CP156)</f>
        <v>0.90286087220374756</v>
      </c>
      <c r="JL147" s="1015">
        <f t="shared" si="1833"/>
        <v>3.5196693447579856E-2</v>
      </c>
      <c r="JM147" s="1016">
        <f>IF(JI160&gt;0,(JI147-JI160)/JI160,0)</f>
        <v>4.1702330588942405E-2</v>
      </c>
      <c r="JN147" s="1017">
        <f t="shared" si="2107"/>
        <v>3809512.0570825953</v>
      </c>
      <c r="JO147" s="1018">
        <f t="shared" si="2108"/>
        <v>4076113.0524324961</v>
      </c>
      <c r="JP147" s="967">
        <f t="shared" si="2109"/>
        <v>0.82828986226510204</v>
      </c>
      <c r="JQ147" s="984">
        <f>JP147-JP160</f>
        <v>-1.0496174367361499E-3</v>
      </c>
      <c r="JR147" s="960">
        <f t="shared" si="2110"/>
        <v>0.88625605279272024</v>
      </c>
      <c r="JS147" s="991">
        <f>JR147-JR160</f>
        <v>7.7344467541688999E-3</v>
      </c>
      <c r="JT147" s="975">
        <f t="shared" ref="JT147:KI147" si="2229">SUM(JT148:JT159)</f>
        <v>510702.79983542277</v>
      </c>
      <c r="JU147" s="976">
        <f t="shared" si="2229"/>
        <v>387508.2762854927</v>
      </c>
      <c r="JV147" s="976">
        <f t="shared" si="2229"/>
        <v>171110.81711475496</v>
      </c>
      <c r="JW147" s="976">
        <f t="shared" si="2229"/>
        <v>543663.82499999995</v>
      </c>
      <c r="JX147" s="976">
        <f t="shared" si="2229"/>
        <v>467993.09399999998</v>
      </c>
      <c r="JY147" s="976">
        <f t="shared" si="2229"/>
        <v>147473.91769111517</v>
      </c>
      <c r="JZ147" s="976">
        <f t="shared" si="2229"/>
        <v>48616.157929238972</v>
      </c>
      <c r="KA147" s="976">
        <f t="shared" si="2229"/>
        <v>841.94047080988094</v>
      </c>
      <c r="KB147" s="976">
        <f t="shared" si="2229"/>
        <v>35110.524569888708</v>
      </c>
      <c r="KC147" s="976">
        <f t="shared" si="2229"/>
        <v>0</v>
      </c>
      <c r="KD147" s="976">
        <f t="shared" si="2229"/>
        <v>5985.2860000000001</v>
      </c>
      <c r="KE147" s="976">
        <f t="shared" si="2229"/>
        <v>1237.7410040898321</v>
      </c>
      <c r="KF147" s="976">
        <f t="shared" si="2229"/>
        <v>909.39493769931801</v>
      </c>
      <c r="KG147" s="976">
        <f t="shared" si="2229"/>
        <v>1838.6750557856558</v>
      </c>
      <c r="KH147" s="976">
        <f t="shared" si="2229"/>
        <v>19378.655355421684</v>
      </c>
      <c r="KI147" s="976">
        <f t="shared" si="2229"/>
        <v>6625.3316221805981</v>
      </c>
      <c r="KJ147" s="1019">
        <f t="shared" si="2202"/>
        <v>51.206504647856967</v>
      </c>
      <c r="KK147" s="1020">
        <f t="shared" ref="KK147:KK159" si="2230">+(KJ147-KJ160)/KJ160</f>
        <v>-3.3082523985940679E-2</v>
      </c>
      <c r="KL147" s="1021">
        <f t="shared" si="2203"/>
        <v>38.854191434021196</v>
      </c>
      <c r="KM147" s="1020">
        <f t="shared" ref="KM147:KM159" si="2231">+(KL147-KL160)/KL160</f>
        <v>-7.4228236419579367E-3</v>
      </c>
      <c r="KN147" s="1021">
        <f t="shared" si="2204"/>
        <v>17.15672374365073</v>
      </c>
      <c r="KO147" s="1020">
        <f t="shared" ref="KO147:KO159" si="2232">+(KN147-KN160)/KN160</f>
        <v>3.7833755912282933E-2</v>
      </c>
      <c r="KP147" s="1021">
        <f t="shared" si="2205"/>
        <v>54.511399175225854</v>
      </c>
      <c r="KQ147" s="1020">
        <f t="shared" ref="KQ147:KQ159" si="2233">+(KP147-KP160)/KP160</f>
        <v>6.7807581106969092E-2</v>
      </c>
      <c r="KR147" s="1021">
        <f t="shared" si="2206"/>
        <v>46.924141694148943</v>
      </c>
      <c r="KS147" s="1020">
        <f t="shared" ref="KS147:KS159" si="2234">+(KR147-KR160)/KR160</f>
        <v>4.1428595327253855E-2</v>
      </c>
      <c r="KT147" s="1021">
        <f t="shared" si="2207"/>
        <v>14.786728904014868</v>
      </c>
      <c r="KU147" s="1020">
        <f t="shared" ref="KU147:KU159" si="2235">+(KT147-KT160)/KT160</f>
        <v>7.6203096136287724E-3</v>
      </c>
      <c r="KV147" s="1021">
        <f t="shared" si="2208"/>
        <v>4.8745836478021456</v>
      </c>
      <c r="KW147" s="1020">
        <f t="shared" ref="KW147:KW159" si="2236">+(KV147-KV160)/KV160</f>
        <v>-2.6026926034757467E-2</v>
      </c>
      <c r="KX147" s="1021">
        <f t="shared" si="2209"/>
        <v>8.4418625951607151E-2</v>
      </c>
      <c r="KY147" s="1020">
        <f t="shared" ref="KY147:KY159" si="2237">+(KX147-KX160)/KX160</f>
        <v>1.7616522617425506E-2</v>
      </c>
      <c r="KZ147" s="1021">
        <f t="shared" si="2210"/>
        <v>3.5204178245274615</v>
      </c>
      <c r="LA147" s="1020">
        <f t="shared" ref="LA147:LA159" si="2238">+(KZ147-KZ160)/KZ160</f>
        <v>-3.9046784924313564E-2</v>
      </c>
      <c r="LB147" s="1022" t="s">
        <v>177</v>
      </c>
      <c r="LC147" s="1023" t="s">
        <v>177</v>
      </c>
      <c r="LD147" s="1021">
        <f t="shared" si="2211"/>
        <v>0.60012511283768211</v>
      </c>
      <c r="LE147" s="1020">
        <f t="shared" ref="LE147:LE159" si="2239">+(LD147-LD160)/LD160</f>
        <v>4.227413485165589E-2</v>
      </c>
      <c r="LF147" s="1021">
        <f t="shared" si="2212"/>
        <v>0.12410425495844916</v>
      </c>
      <c r="LG147" s="1020">
        <f t="shared" ref="LG147:LG159" si="2240">+(LF147-LF160)/LF160</f>
        <v>-0.20675983683226712</v>
      </c>
      <c r="LH147" s="1021">
        <f t="shared" si="2213"/>
        <v>9.1182065418564814E-2</v>
      </c>
      <c r="LI147" s="1020">
        <f t="shared" ref="LI147:LI159" si="2241">+(LH147-LH160)/LH160</f>
        <v>-1.9134629254355266E-2</v>
      </c>
      <c r="LJ147" s="1021">
        <f t="shared" si="2214"/>
        <v>0.18435795304104066</v>
      </c>
      <c r="LK147" s="1020">
        <f t="shared" ref="LK147:LK159" si="2242">+(LJ147-LJ160)/LJ160</f>
        <v>-4.7727820496483303E-2</v>
      </c>
      <c r="LL147" s="1021">
        <f t="shared" si="2215"/>
        <v>1.9430345904631776</v>
      </c>
      <c r="LM147" s="1020">
        <f t="shared" ref="LM147:LM159" si="2243">+(LL147-LL160)/LL160</f>
        <v>2.6660314833963559E-2</v>
      </c>
      <c r="LN147" s="1021">
        <f t="shared" si="2216"/>
        <v>0.66430040057370598</v>
      </c>
      <c r="LO147" s="1024">
        <f t="shared" ref="LO147:LO159" si="2244">+(LN147-LN160)/LN160</f>
        <v>-0.11530083549331513</v>
      </c>
      <c r="LP147" s="1025">
        <f t="shared" si="1778"/>
        <v>0.11104045489175698</v>
      </c>
      <c r="LQ147" s="1026">
        <f t="shared" si="1779"/>
        <v>8.4254668834649341E-2</v>
      </c>
      <c r="LR147" s="1026">
        <f t="shared" si="1780"/>
        <v>3.7204070499408992E-2</v>
      </c>
      <c r="LS147" s="1026">
        <f t="shared" si="1781"/>
        <v>0.1182070637867009</v>
      </c>
      <c r="LT147" s="1026">
        <f t="shared" si="1782"/>
        <v>0.10175422194808255</v>
      </c>
      <c r="LU147" s="1026">
        <f t="shared" si="1783"/>
        <v>3.2064776050509392E-2</v>
      </c>
      <c r="LV147" s="1026">
        <f t="shared" si="1784"/>
        <v>1.057045368322212E-2</v>
      </c>
      <c r="LW147" s="1026">
        <f t="shared" si="1785"/>
        <v>1.8306038835235835E-4</v>
      </c>
      <c r="LX147" s="1027">
        <f t="shared" si="1786"/>
        <v>7.633967585423518E-3</v>
      </c>
      <c r="LY147" s="1028" t="s">
        <v>177</v>
      </c>
      <c r="LZ147" s="1027">
        <f t="shared" si="1787"/>
        <v>1.3013613403165972E-3</v>
      </c>
      <c r="MA147" s="1027">
        <f t="shared" si="1788"/>
        <v>2.6911801575516268E-4</v>
      </c>
      <c r="MB147" s="1027">
        <f t="shared" si="1789"/>
        <v>1.9772679450932049E-4</v>
      </c>
      <c r="MC147" s="1027">
        <f t="shared" si="1790"/>
        <v>3.997771593544427E-4</v>
      </c>
      <c r="MD147" s="1027">
        <f t="shared" si="1791"/>
        <v>4.2134382395202109E-3</v>
      </c>
      <c r="ME147" s="1027">
        <f t="shared" si="1792"/>
        <v>1.4405243859496235E-3</v>
      </c>
      <c r="MF147" s="1029">
        <f t="shared" si="1793"/>
        <v>0.20834191537351135</v>
      </c>
      <c r="MG147" s="1026">
        <f t="shared" si="1794"/>
        <v>0.15808453866010622</v>
      </c>
      <c r="MH147" s="1026">
        <f t="shared" si="1795"/>
        <v>6.9804895117675E-2</v>
      </c>
      <c r="MI147" s="1026">
        <f t="shared" si="1796"/>
        <v>0.2217884112957493</v>
      </c>
      <c r="MJ147" s="1026">
        <f t="shared" si="1797"/>
        <v>0.19091843165331493</v>
      </c>
      <c r="MK147" s="1026">
        <f t="shared" si="1798"/>
        <v>6.0162189221018215E-2</v>
      </c>
      <c r="ML147" s="1026">
        <f t="shared" si="1799"/>
        <v>1.9833029042219532E-2</v>
      </c>
      <c r="MM147" s="1026">
        <f t="shared" si="1800"/>
        <v>3.4347078256773605E-4</v>
      </c>
      <c r="MN147" s="1027">
        <f t="shared" si="1801"/>
        <v>1.4323387185299645E-2</v>
      </c>
      <c r="MO147" s="1028" t="s">
        <v>177</v>
      </c>
      <c r="MP147" s="1027">
        <f t="shared" si="1802"/>
        <v>2.4417057233680948E-3</v>
      </c>
      <c r="MQ147" s="1027">
        <f t="shared" si="1803"/>
        <v>5.0493815896742703E-4</v>
      </c>
      <c r="MR147" s="1027">
        <f t="shared" si="1804"/>
        <v>3.7098892587294856E-4</v>
      </c>
      <c r="MS147" s="1027">
        <f t="shared" si="1805"/>
        <v>7.5009003865913614E-4</v>
      </c>
      <c r="MT147" s="1027">
        <f t="shared" si="1806"/>
        <v>7.9055493242112251E-3</v>
      </c>
      <c r="MU147" s="1027">
        <f t="shared" si="1807"/>
        <v>2.7028132224742457E-3</v>
      </c>
      <c r="MV147" s="962"/>
      <c r="MW147" s="965"/>
      <c r="MX147" s="960"/>
      <c r="MY147" s="1485"/>
      <c r="MZ147" s="1486"/>
      <c r="NA147" s="1487"/>
      <c r="NB147" s="1017"/>
      <c r="NC147" s="1018"/>
      <c r="ND147" s="967"/>
      <c r="NE147" s="961"/>
    </row>
    <row r="148" spans="1:369" outlineLevel="1" x14ac:dyDescent="0.2">
      <c r="A148" s="795" t="s">
        <v>178</v>
      </c>
      <c r="B148" s="400">
        <f>DATI!D145</f>
        <v>244</v>
      </c>
      <c r="C148" s="1514">
        <f>DATI!F145/DATI!E145</f>
        <v>1</v>
      </c>
      <c r="D148" s="401">
        <f>DATI!G145</f>
        <v>1107441</v>
      </c>
      <c r="E148" s="402">
        <f t="shared" si="2217"/>
        <v>0.11103949837753375</v>
      </c>
      <c r="F148" s="426">
        <f t="shared" si="2189"/>
        <v>1.2228740235928128E-2</v>
      </c>
      <c r="G148" s="404"/>
      <c r="H148" s="405"/>
      <c r="I148" s="406"/>
      <c r="J148" s="407"/>
      <c r="K148" s="407"/>
      <c r="L148" s="407"/>
      <c r="M148" s="405"/>
      <c r="N148" s="405"/>
      <c r="O148" s="405"/>
      <c r="P148" s="405"/>
      <c r="Q148" s="405"/>
      <c r="R148" s="405"/>
      <c r="S148" s="405"/>
      <c r="T148" s="405"/>
      <c r="U148" s="405"/>
      <c r="V148" s="405"/>
      <c r="W148" s="410"/>
      <c r="X148" s="1091"/>
      <c r="Y148" s="405"/>
      <c r="Z148" s="405"/>
      <c r="AA148" s="405"/>
      <c r="AB148" s="405"/>
      <c r="AC148" s="405"/>
      <c r="AD148" s="406"/>
      <c r="AE148" s="407"/>
      <c r="AF148" s="407"/>
      <c r="AG148" s="410"/>
      <c r="AH148" s="413"/>
      <c r="AI148" s="405"/>
      <c r="AJ148" s="406"/>
      <c r="AK148" s="407"/>
      <c r="AL148" s="407"/>
      <c r="AM148" s="407"/>
      <c r="AN148" s="417"/>
      <c r="AO148" s="418"/>
      <c r="AP148" s="418"/>
      <c r="AQ148" s="418"/>
      <c r="AR148" s="418"/>
      <c r="AS148" s="418"/>
      <c r="AT148" s="418"/>
      <c r="AU148" s="1058"/>
      <c r="AV148" s="1058"/>
      <c r="AW148" s="418"/>
      <c r="AX148" s="1058"/>
      <c r="AY148" s="1058"/>
      <c r="AZ148" s="1058"/>
      <c r="BA148" s="1058"/>
      <c r="BB148" s="417"/>
      <c r="BC148" s="418"/>
      <c r="BD148" s="418"/>
      <c r="BE148" s="418"/>
      <c r="BF148" s="418"/>
      <c r="BG148" s="418"/>
      <c r="BH148" s="418"/>
      <c r="BI148" s="418"/>
      <c r="BJ148" s="418"/>
      <c r="BK148" s="418"/>
      <c r="BL148" s="418"/>
      <c r="BM148" s="418"/>
      <c r="BN148" s="418"/>
      <c r="BO148" s="418"/>
      <c r="BP148" s="418"/>
      <c r="BQ148" s="418"/>
      <c r="BR148" s="418"/>
      <c r="BS148" s="418"/>
      <c r="BT148" s="418"/>
      <c r="BU148" s="418"/>
      <c r="BV148" s="419"/>
      <c r="BW148" s="417"/>
      <c r="BX148" s="418"/>
      <c r="BY148" s="418"/>
      <c r="BZ148" s="418"/>
      <c r="CA148" s="418"/>
      <c r="CB148" s="418"/>
      <c r="CC148" s="418"/>
      <c r="CD148" s="419"/>
      <c r="CE148" s="417"/>
      <c r="CF148" s="418"/>
      <c r="CG148" s="418"/>
      <c r="CH148" s="418"/>
      <c r="CI148" s="418"/>
      <c r="CJ148" s="418"/>
      <c r="CK148" s="418"/>
      <c r="CL148" s="418"/>
      <c r="CM148" s="418"/>
      <c r="CN148" s="418"/>
      <c r="CO148" s="418"/>
      <c r="CP148" s="418"/>
      <c r="CQ148" s="418"/>
      <c r="CR148" s="418"/>
      <c r="CS148" s="418"/>
      <c r="CT148" s="418"/>
      <c r="CU148" s="418"/>
      <c r="CV148" s="418"/>
      <c r="CW148" s="418"/>
      <c r="CX148" s="418"/>
      <c r="CY148" s="419"/>
      <c r="CZ148" s="404">
        <f>DATI!AA145</f>
        <v>471362.342</v>
      </c>
      <c r="DA148" s="405">
        <f t="shared" si="2218"/>
        <v>1291.4036767123289</v>
      </c>
      <c r="DB148" s="406">
        <f t="shared" si="2191"/>
        <v>425.63201290181598</v>
      </c>
      <c r="DC148" s="407">
        <f t="shared" si="2219"/>
        <v>1.1661151038405917</v>
      </c>
      <c r="DD148" s="423">
        <f>+(CZ148-CZ161)/CZ161</f>
        <v>1.3082221507579829E-3</v>
      </c>
      <c r="DE148" s="424">
        <f t="shared" ref="DE148:DE207" si="2245">(DB148-DB161)/DB161</f>
        <v>-1.0788587254126862E-2</v>
      </c>
      <c r="DF148" s="405">
        <f>+CZ148-CZ161</f>
        <v>615.8410000000149</v>
      </c>
      <c r="DG148" s="425">
        <f>+DB148-DB161</f>
        <v>-4.642049262851117</v>
      </c>
      <c r="DH148" s="426">
        <f t="shared" ref="DH148:DH159" si="2246">+CZ148/$CZ$147</f>
        <v>0.10248678662304363</v>
      </c>
      <c r="DI148" s="404">
        <f>DATI!AB145+DATI!AG145</f>
        <v>276894.37939751014</v>
      </c>
      <c r="DJ148" s="405">
        <f t="shared" ref="DJ148:DJ159" si="2247">DI148/365</f>
        <v>758.61473807537027</v>
      </c>
      <c r="DK148" s="427">
        <f t="shared" si="2192"/>
        <v>250.0308182535324</v>
      </c>
      <c r="DL148" s="428">
        <f t="shared" si="2193"/>
        <v>0.68501594042063674</v>
      </c>
      <c r="DM148" s="429">
        <f>DI148/CZ148</f>
        <v>0.58743424055184734</v>
      </c>
      <c r="DN148" s="402">
        <f>(DM148-DM161)/DM161</f>
        <v>1.7681126705334307E-2</v>
      </c>
      <c r="DO148" s="402">
        <f>+ROUND(DM148,3)-ROUND(DM161,3)</f>
        <v>1.0000000000000009E-2</v>
      </c>
      <c r="DP148" s="402">
        <f>(DI148-DI161)/DI161</f>
        <v>1.9012479697698634E-2</v>
      </c>
      <c r="DQ148" s="402">
        <f>(DK148-DK161)/DK161</f>
        <v>6.7017850729958733E-3</v>
      </c>
      <c r="DR148" s="430">
        <f>DI148-DI161</f>
        <v>5166.2259997677174</v>
      </c>
      <c r="DS148" s="430">
        <f>DK148-DK161</f>
        <v>1.6644976997224319</v>
      </c>
      <c r="DT148" s="431">
        <f t="shared" ref="DT148:DT159" si="2248">DI148/$DI$147</f>
        <v>0.11064230147592827</v>
      </c>
      <c r="DU148" s="432" t="str">
        <f>DATI!AI145</f>
        <v>19/19</v>
      </c>
      <c r="DV148" s="431">
        <f>DATI!AJ145/DATI!AK145</f>
        <v>1</v>
      </c>
      <c r="DW148" s="433">
        <f>DATI!AB145</f>
        <v>272549.96100000001</v>
      </c>
      <c r="DX148" s="405">
        <f t="shared" si="2220"/>
        <v>746.71222191780828</v>
      </c>
      <c r="DY148" s="434">
        <f t="shared" si="2194"/>
        <v>246.10788385114873</v>
      </c>
      <c r="DZ148" s="407">
        <f t="shared" si="2195"/>
        <v>0.67426817493465407</v>
      </c>
      <c r="EA148" s="429">
        <f>+DW148/CZ148</f>
        <v>0.57821751276006683</v>
      </c>
      <c r="EB148" s="426">
        <f>+(EA148-EA161)/EA161</f>
        <v>1.994148517422591E-2</v>
      </c>
      <c r="EC148" s="435">
        <f>CZ148-DI148</f>
        <v>194467.96260248986</v>
      </c>
      <c r="ED148" s="436">
        <f t="shared" si="2221"/>
        <v>532.78893863695851</v>
      </c>
      <c r="EE148" s="437">
        <f t="shared" si="2196"/>
        <v>175.60119464828361</v>
      </c>
      <c r="EF148" s="438">
        <f t="shared" si="2197"/>
        <v>0.48109916341995507</v>
      </c>
      <c r="EG148" s="439">
        <f t="shared" ref="EG148:EG185" si="2249">(EC148-EC161)/EC161</f>
        <v>-2.2864148228492705E-2</v>
      </c>
      <c r="EH148" s="439">
        <f t="shared" ref="EH148:EH185" si="2250">(EE148-EE161)/EE161</f>
        <v>-3.466893111159975E-2</v>
      </c>
      <c r="EI148" s="423">
        <f t="shared" si="2222"/>
        <v>0.41256575944815266</v>
      </c>
      <c r="EJ148" s="440">
        <f t="shared" ref="EJ148:EJ185" si="2251">(EC148-EC161)</f>
        <v>-4550.3849997677025</v>
      </c>
      <c r="EK148" s="440">
        <f t="shared" ref="EK148:EK185" si="2252">(EE148-EE161)</f>
        <v>-6.306546962573492</v>
      </c>
      <c r="EL148" s="404">
        <f>DATI!AD145</f>
        <v>150533.147</v>
      </c>
      <c r="EM148" s="405">
        <f t="shared" si="2223"/>
        <v>412.4195808219178</v>
      </c>
      <c r="EN148" s="434">
        <f t="shared" si="2198"/>
        <v>135.92881878131658</v>
      </c>
      <c r="EO148" s="407">
        <f t="shared" si="2224"/>
        <v>0.37240772268853856</v>
      </c>
      <c r="EP148" s="423">
        <f>+(EL148-EL161)/EL161</f>
        <v>-4.7728256261147635E-2</v>
      </c>
      <c r="EQ148" s="424">
        <f>(EN148-EN161)/EN161</f>
        <v>-5.923265573658866E-2</v>
      </c>
      <c r="ER148" s="423">
        <f t="shared" ref="ER148:ER159" si="2253">+EL148/$EL$147</f>
        <v>8.5658181042833278E-2</v>
      </c>
      <c r="ES148" s="405">
        <f>+EL148-EL161</f>
        <v>-7544.7840000000142</v>
      </c>
      <c r="ET148" s="423">
        <f t="shared" si="2225"/>
        <v>0.31935760154552184</v>
      </c>
      <c r="EU148" s="425">
        <f>+EN148-EN161</f>
        <v>-8.5583592762340857</v>
      </c>
      <c r="EV148" s="404">
        <f>DATI!AE145</f>
        <v>31243.838</v>
      </c>
      <c r="EW148" s="405">
        <f t="shared" si="2226"/>
        <v>85.599556164383557</v>
      </c>
      <c r="EX148" s="434">
        <f t="shared" si="2199"/>
        <v>28.212643382356262</v>
      </c>
      <c r="EY148" s="407">
        <f t="shared" si="2200"/>
        <v>7.7294913376318525E-2</v>
      </c>
      <c r="EZ148" s="423">
        <f>(EV148-EV161)/EV161</f>
        <v>2.1645799346011227E-2</v>
      </c>
      <c r="FA148" s="424">
        <f>(EX148-EX161)/EX161</f>
        <v>9.3032915740845785E-3</v>
      </c>
      <c r="FB148" s="405">
        <f>+EV148-EV161</f>
        <v>661.96900000000096</v>
      </c>
      <c r="FC148" s="425">
        <f>+EX148-EX161</f>
        <v>0.26005111610444231</v>
      </c>
      <c r="FD148" s="405">
        <f>DATI!AG145</f>
        <v>4344.4183975101487</v>
      </c>
      <c r="FE148" s="423">
        <f t="shared" si="2227"/>
        <v>9.2167277917805084E-3</v>
      </c>
      <c r="FF148" s="405">
        <f>+EV148-FD148</f>
        <v>26899.419602489852</v>
      </c>
      <c r="FG148" s="423">
        <f t="shared" ref="FG148:FG159" si="2254">+FF148/D148</f>
        <v>2.4289708979972614E-2</v>
      </c>
      <c r="FH148" s="404">
        <f>DATI!AF145</f>
        <v>17035.396000000001</v>
      </c>
      <c r="FI148" s="405">
        <f t="shared" ref="FI148:FI159" si="2255">+FH148/365</f>
        <v>46.672317808219177</v>
      </c>
      <c r="FJ148" s="402">
        <f t="shared" si="2228"/>
        <v>3.6140765780563779E-2</v>
      </c>
      <c r="FK148" s="402">
        <f t="shared" ref="FK148:FK159" si="2256">+(FH148-FH161)/FH161</f>
        <v>0.11967021269953212</v>
      </c>
      <c r="FL148" s="441">
        <f>DATI!AL145</f>
        <v>10590.855689728587</v>
      </c>
      <c r="FM148" s="442" t="str">
        <f>DATI!AM145</f>
        <v>6/6</v>
      </c>
      <c r="FN148" s="443">
        <f>DATI!AN145/DATI!AO145</f>
        <v>1</v>
      </c>
      <c r="FO148" s="408">
        <f t="shared" ref="FO148:FO159" si="2257">FL148/FH148</f>
        <v>0.62169706473090425</v>
      </c>
      <c r="FP148" s="444">
        <f t="shared" ref="FP148:FP211" si="2258">FL148/CZ148</f>
        <v>2.2468608002903605E-2</v>
      </c>
      <c r="FQ148" s="408">
        <f t="shared" ref="FQ148:FQ159" si="2259">(FL148-FL161)/FL161</f>
        <v>0.1912122129071907</v>
      </c>
      <c r="FR148" s="446"/>
      <c r="FS148" s="1110"/>
      <c r="FT148" s="1110"/>
      <c r="FU148" s="417"/>
      <c r="FV148" s="418"/>
      <c r="FW148" s="418"/>
      <c r="FX148" s="418"/>
      <c r="FY148" s="418"/>
      <c r="FZ148" s="418"/>
      <c r="GA148" s="418"/>
      <c r="GB148" s="418"/>
      <c r="GC148" s="418"/>
      <c r="GD148" s="418"/>
      <c r="GE148" s="418"/>
      <c r="GF148" s="418"/>
      <c r="GG148" s="418"/>
      <c r="GH148" s="418"/>
      <c r="GI148" s="418"/>
      <c r="GJ148" s="418"/>
      <c r="GK148" s="418"/>
      <c r="GL148" s="418"/>
      <c r="GM148" s="418"/>
      <c r="GN148" s="418"/>
      <c r="GO148" s="418"/>
      <c r="GP148" s="419"/>
      <c r="GQ148" s="417"/>
      <c r="GR148" s="418"/>
      <c r="GS148" s="418"/>
      <c r="GT148" s="418"/>
      <c r="GU148" s="418"/>
      <c r="GV148" s="418"/>
      <c r="GW148" s="418"/>
      <c r="GX148" s="419"/>
      <c r="GY148" s="417"/>
      <c r="GZ148" s="418"/>
      <c r="HA148" s="418"/>
      <c r="HB148" s="418"/>
      <c r="HC148" s="418"/>
      <c r="HD148" s="418"/>
      <c r="HE148" s="418"/>
      <c r="HF148" s="418"/>
      <c r="HG148" s="418"/>
      <c r="HH148" s="418"/>
      <c r="HI148" s="418"/>
      <c r="HJ148" s="418"/>
      <c r="HK148" s="418"/>
      <c r="HL148" s="418"/>
      <c r="HM148" s="418"/>
      <c r="HN148" s="418"/>
      <c r="HO148" s="418"/>
      <c r="HP148" s="418"/>
      <c r="HQ148" s="418"/>
      <c r="HR148" s="418"/>
      <c r="HS148" s="418"/>
      <c r="HT148" s="419"/>
      <c r="HU148" s="446">
        <f t="shared" si="2190"/>
        <v>194467.96260248977</v>
      </c>
      <c r="HV148" s="447"/>
      <c r="HW148" s="448">
        <f>HX148+HY148</f>
        <v>0</v>
      </c>
      <c r="HX148" s="400">
        <f>DATI!CQ145</f>
        <v>0</v>
      </c>
      <c r="HY148" s="400">
        <f>DATI!CT145</f>
        <v>0</v>
      </c>
      <c r="HZ148" s="449">
        <f t="shared" ref="HZ148:HZ207" si="2260">IF(HW161&gt;0,(HW148-HW161)/HW161,0)</f>
        <v>-1</v>
      </c>
      <c r="IA148" s="449">
        <f t="shared" si="2098"/>
        <v>0</v>
      </c>
      <c r="IB148" s="423">
        <f t="shared" si="2099"/>
        <v>0</v>
      </c>
      <c r="IC148" s="400">
        <f>DATI!CV145</f>
        <v>0</v>
      </c>
      <c r="ID148" s="450">
        <f t="shared" ref="ID148:ID159" si="2261">HX148+HY148+IC148</f>
        <v>0</v>
      </c>
      <c r="IE148" s="451">
        <f t="shared" si="2100"/>
        <v>0</v>
      </c>
      <c r="IF148" s="451">
        <f t="shared" si="2101"/>
        <v>0</v>
      </c>
      <c r="IG148" s="448"/>
      <c r="IH148" s="402"/>
      <c r="II148" s="400"/>
      <c r="IJ148" s="400"/>
      <c r="IK148" s="453">
        <f>DATI!CS145</f>
        <v>103963.29460248981</v>
      </c>
      <c r="IL148" s="433">
        <f t="shared" ref="IL148:IL159" si="2262">IK148-HY148-IU148</f>
        <v>103533.45469622208</v>
      </c>
      <c r="IM148" s="433">
        <f t="shared" ref="IM148:IM159" si="2263">IK148-HY148-IU148-IC148-IY148</f>
        <v>43417.277073492136</v>
      </c>
      <c r="IN148" s="423">
        <f t="shared" si="1743"/>
        <v>0.21964727656631949</v>
      </c>
      <c r="IO148" s="423">
        <f t="shared" si="1744"/>
        <v>0.53239337374996765</v>
      </c>
      <c r="IP148" s="400"/>
      <c r="IQ148" s="402"/>
      <c r="IR148" s="400"/>
      <c r="IS148" s="433">
        <f>IT148+IU148</f>
        <v>90934.507906267696</v>
      </c>
      <c r="IT148" s="453">
        <f>DATI!CR145</f>
        <v>90504.667999999961</v>
      </c>
      <c r="IU148" s="455">
        <f>DATI!CU145</f>
        <v>429.83990626773516</v>
      </c>
      <c r="IV148" s="423">
        <f t="shared" ref="IV148:IV207" si="2264">IF(IS161&gt;0,(IS148-IS161)/IS161,0)</f>
        <v>-0.14443086440049926</v>
      </c>
      <c r="IW148" s="402">
        <f t="shared" si="2102"/>
        <v>0.19291848288183297</v>
      </c>
      <c r="IX148" s="423">
        <f t="shared" si="2103"/>
        <v>0.4676066262500323</v>
      </c>
      <c r="IY148" s="453">
        <f>DATI!CW145</f>
        <v>60116.177622729942</v>
      </c>
      <c r="IZ148" s="456">
        <f t="shared" ref="IZ148:IZ159" si="2265">IT148+IU148+IY148</f>
        <v>151050.68552899762</v>
      </c>
      <c r="JA148" s="457">
        <f t="shared" si="2104"/>
        <v>0.32045556479562304</v>
      </c>
      <c r="JB148" s="457">
        <f t="shared" si="2105"/>
        <v>0.77673815011760561</v>
      </c>
      <c r="JC148" s="433"/>
      <c r="JD148" s="402"/>
      <c r="JE148" s="400"/>
      <c r="JF148" s="400"/>
      <c r="JG148" s="404">
        <f t="shared" si="2106"/>
        <v>277930.27108980197</v>
      </c>
      <c r="JH148" s="407">
        <f t="shared" si="2201"/>
        <v>250.96621047062729</v>
      </c>
      <c r="JI148" s="429">
        <f t="shared" si="1754"/>
        <v>0.58963189530699078</v>
      </c>
      <c r="JJ148" s="442" t="str">
        <f>DATI!CN145</f>
        <v>2/7</v>
      </c>
      <c r="JK148" s="443">
        <f>DATI!CO145/DATI!CP145</f>
        <v>6.2862890321400813E-2</v>
      </c>
      <c r="JL148" s="458">
        <f t="shared" si="1833"/>
        <v>2.4267842865431787E-2</v>
      </c>
      <c r="JM148" s="459">
        <f t="shared" ref="JM148:JM207" si="2266">IF(JI161&gt;0,(JI148-JI161)/JI161,0)</f>
        <v>2.2929623673076202E-2</v>
      </c>
      <c r="JN148" s="460">
        <f t="shared" si="2107"/>
        <v>368864.77899606968</v>
      </c>
      <c r="JO148" s="433">
        <f t="shared" si="2108"/>
        <v>428980.9566187996</v>
      </c>
      <c r="JP148" s="429">
        <f t="shared" si="2109"/>
        <v>0.78255037818882378</v>
      </c>
      <c r="JQ148" s="402">
        <f t="shared" ref="JQ148:JQ207" si="2267">JP148-JP161</f>
        <v>-1.9645081918946428E-2</v>
      </c>
      <c r="JR148" s="461">
        <f t="shared" si="2110"/>
        <v>0.91008746010261377</v>
      </c>
      <c r="JS148" s="426">
        <f t="shared" ref="JS148:JS207" si="2268">JR148-JR161</f>
        <v>-1.3676607078018099E-3</v>
      </c>
      <c r="JT148" s="417">
        <f>DATI!BW145</f>
        <v>60312.795350047949</v>
      </c>
      <c r="JU148" s="418">
        <f>DATI!BX145</f>
        <v>43056.251679220673</v>
      </c>
      <c r="JV148" s="418">
        <f>DATI!BY145</f>
        <v>14700.332085200995</v>
      </c>
      <c r="JW148" s="418">
        <f>DATI!BZ145</f>
        <v>57979.4</v>
      </c>
      <c r="JX148" s="418">
        <f>DATI!CA145</f>
        <v>53500.792999999998</v>
      </c>
      <c r="JY148" s="418">
        <f>DATI!CB145</f>
        <v>18701.758025318384</v>
      </c>
      <c r="JZ148" s="418">
        <f>DATI!CC145</f>
        <v>7970.7186850080561</v>
      </c>
      <c r="KA148" s="418">
        <f>DATI!CD145</f>
        <v>2.3952599627757447</v>
      </c>
      <c r="KB148" s="418">
        <f>DATI!CE145</f>
        <v>3767.459300196409</v>
      </c>
      <c r="KC148" s="418">
        <f>DATI!CF145</f>
        <v>0</v>
      </c>
      <c r="KD148" s="418">
        <f>DATI!CG145</f>
        <v>665.59199999999998</v>
      </c>
      <c r="KE148" s="418">
        <f>DATI!CH145</f>
        <v>100.35984195327759</v>
      </c>
      <c r="KF148" s="418">
        <f>DATI!CI145</f>
        <v>123.2242223982811</v>
      </c>
      <c r="KG148" s="418">
        <f>DATI!CJ145</f>
        <v>283.91188552570344</v>
      </c>
      <c r="KH148" s="418">
        <f>DATI!CK145</f>
        <v>1981.6493977279104</v>
      </c>
      <c r="KI148" s="418">
        <f>DATI!CL145</f>
        <v>513.94827000284192</v>
      </c>
      <c r="KJ148" s="462">
        <f t="shared" si="2202"/>
        <v>54.461407289460972</v>
      </c>
      <c r="KK148" s="463">
        <f t="shared" si="2230"/>
        <v>-4.0231022308405376E-2</v>
      </c>
      <c r="KL148" s="464">
        <f t="shared" si="2203"/>
        <v>38.879047894398596</v>
      </c>
      <c r="KM148" s="463">
        <f t="shared" si="2231"/>
        <v>-1.0602312425573373E-2</v>
      </c>
      <c r="KN148" s="464">
        <f t="shared" si="2204"/>
        <v>13.274144704052853</v>
      </c>
      <c r="KO148" s="463">
        <f t="shared" si="2232"/>
        <v>0.14369100134913149</v>
      </c>
      <c r="KP148" s="464">
        <f t="shared" si="2205"/>
        <v>52.354391791526588</v>
      </c>
      <c r="KQ148" s="463">
        <f t="shared" si="2233"/>
        <v>1.5778921318450649E-2</v>
      </c>
      <c r="KR148" s="464">
        <f t="shared" si="2206"/>
        <v>48.310287410345111</v>
      </c>
      <c r="KS148" s="463">
        <f t="shared" si="2234"/>
        <v>6.4912500771155221E-2</v>
      </c>
      <c r="KT148" s="464">
        <f t="shared" si="2207"/>
        <v>16.88736287108603</v>
      </c>
      <c r="KU148" s="463">
        <f t="shared" si="2235"/>
        <v>2.3387820515177783E-2</v>
      </c>
      <c r="KV148" s="464">
        <f t="shared" si="2208"/>
        <v>7.197420616545763</v>
      </c>
      <c r="KW148" s="463">
        <f t="shared" si="2236"/>
        <v>-7.4842975401494316E-2</v>
      </c>
      <c r="KX148" s="464">
        <f t="shared" si="2209"/>
        <v>2.1628781693794471E-3</v>
      </c>
      <c r="KY148" s="463">
        <f t="shared" si="2237"/>
        <v>0.19849012025277471</v>
      </c>
      <c r="KZ148" s="464">
        <f t="shared" si="2210"/>
        <v>3.4019503523857337</v>
      </c>
      <c r="LA148" s="463">
        <f t="shared" si="2238"/>
        <v>-0.14582326154499925</v>
      </c>
      <c r="LB148" s="465" t="s">
        <v>177</v>
      </c>
      <c r="LC148" s="466" t="s">
        <v>177</v>
      </c>
      <c r="LD148" s="464">
        <f t="shared" si="2211"/>
        <v>0.60101802263055093</v>
      </c>
      <c r="LE148" s="463">
        <f t="shared" si="2239"/>
        <v>8.3629936314239484E-2</v>
      </c>
      <c r="LF148" s="464">
        <f t="shared" si="2212"/>
        <v>9.0623195234127679E-2</v>
      </c>
      <c r="LG148" s="463">
        <f t="shared" si="2240"/>
        <v>-0.28129398397478905</v>
      </c>
      <c r="LH148" s="464">
        <f t="shared" si="2213"/>
        <v>0.11126933389524236</v>
      </c>
      <c r="LI148" s="463">
        <f t="shared" si="2241"/>
        <v>-4.7612155626607103E-2</v>
      </c>
      <c r="LJ148" s="464">
        <f t="shared" si="2214"/>
        <v>0.25636750447717166</v>
      </c>
      <c r="LK148" s="463">
        <f t="shared" si="2242"/>
        <v>-0.16603223781559759</v>
      </c>
      <c r="LL148" s="464">
        <f t="shared" si="2215"/>
        <v>1.7893950086080526</v>
      </c>
      <c r="LM148" s="463">
        <f t="shared" si="2243"/>
        <v>1.9852111750188941E-2</v>
      </c>
      <c r="LN148" s="464">
        <f t="shared" si="2216"/>
        <v>0.46408636668033959</v>
      </c>
      <c r="LO148" s="467">
        <f t="shared" si="2244"/>
        <v>0.4156468736251781</v>
      </c>
      <c r="LP148" s="468">
        <f t="shared" si="1778"/>
        <v>0.1279542084209348</v>
      </c>
      <c r="LQ148" s="469">
        <f t="shared" si="1779"/>
        <v>9.1344275608721992E-2</v>
      </c>
      <c r="LR148" s="469">
        <f t="shared" si="1780"/>
        <v>3.1186903949151277E-2</v>
      </c>
      <c r="LS148" s="469">
        <f t="shared" si="1781"/>
        <v>0.1230038864666028</v>
      </c>
      <c r="LT148" s="469">
        <f t="shared" si="1782"/>
        <v>0.11350247619059903</v>
      </c>
      <c r="LU148" s="469">
        <f t="shared" si="1783"/>
        <v>3.9675969756019211E-2</v>
      </c>
      <c r="LV148" s="469">
        <f t="shared" si="1784"/>
        <v>1.6909960713425123E-2</v>
      </c>
      <c r="LW148" s="469">
        <f t="shared" si="1785"/>
        <v>5.081568359094212E-6</v>
      </c>
      <c r="LX148" s="470">
        <f t="shared" si="1786"/>
        <v>7.9927032019804604E-3</v>
      </c>
      <c r="LY148" s="471" t="s">
        <v>177</v>
      </c>
      <c r="LZ148" s="470">
        <f t="shared" si="1787"/>
        <v>1.4120601938115793E-3</v>
      </c>
      <c r="MA148" s="470">
        <f t="shared" si="1788"/>
        <v>2.1291442487206071E-4</v>
      </c>
      <c r="MB148" s="470">
        <f t="shared" si="1789"/>
        <v>2.6142144040492972E-4</v>
      </c>
      <c r="MC148" s="470">
        <f t="shared" si="1790"/>
        <v>6.0232195113648561E-4</v>
      </c>
      <c r="MD148" s="470">
        <f t="shared" si="1791"/>
        <v>4.204089340951022E-3</v>
      </c>
      <c r="ME148" s="470">
        <f t="shared" si="1792"/>
        <v>1.0903464791483955E-3</v>
      </c>
      <c r="MF148" s="468">
        <f t="shared" si="1793"/>
        <v>0.22129078693960241</v>
      </c>
      <c r="MG148" s="469">
        <f t="shared" si="1794"/>
        <v>0.15797562957354697</v>
      </c>
      <c r="MH148" s="469">
        <f t="shared" si="1795"/>
        <v>5.3936283943188654E-2</v>
      </c>
      <c r="MI148" s="469">
        <f t="shared" si="1796"/>
        <v>0.21272943788827031</v>
      </c>
      <c r="MJ148" s="469">
        <f t="shared" si="1797"/>
        <v>0.1962971955809599</v>
      </c>
      <c r="MK148" s="469">
        <f t="shared" si="1798"/>
        <v>6.8617724092495405E-2</v>
      </c>
      <c r="ML148" s="469">
        <f t="shared" si="1799"/>
        <v>2.924498193198441E-2</v>
      </c>
      <c r="MM148" s="469">
        <f t="shared" si="1800"/>
        <v>8.7883335370418369E-6</v>
      </c>
      <c r="MN148" s="470">
        <f t="shared" si="1801"/>
        <v>1.3823004363579449E-2</v>
      </c>
      <c r="MO148" s="471" t="s">
        <v>177</v>
      </c>
      <c r="MP148" s="470">
        <f t="shared" si="1802"/>
        <v>2.4420917088298537E-3</v>
      </c>
      <c r="MQ148" s="470">
        <f t="shared" si="1803"/>
        <v>3.6822548638441226E-4</v>
      </c>
      <c r="MR148" s="470">
        <f t="shared" si="1804"/>
        <v>4.5211608890408572E-4</v>
      </c>
      <c r="MS148" s="470">
        <f t="shared" si="1805"/>
        <v>1.0416874927591843E-3</v>
      </c>
      <c r="MT148" s="470">
        <f t="shared" si="1806"/>
        <v>7.2707748350325768E-3</v>
      </c>
      <c r="MU148" s="470">
        <f t="shared" si="1807"/>
        <v>1.8857029665942308E-3</v>
      </c>
      <c r="MV148" s="1063"/>
      <c r="MW148" s="407"/>
      <c r="MX148" s="461"/>
      <c r="MY148" s="1467"/>
      <c r="MZ148" s="424"/>
      <c r="NA148" s="1468"/>
      <c r="NB148" s="1064"/>
      <c r="NC148" s="453"/>
      <c r="ND148" s="429"/>
      <c r="NE148" s="475"/>
    </row>
    <row r="149" spans="1:369" outlineLevel="1" x14ac:dyDescent="0.2">
      <c r="A149" s="800" t="s">
        <v>179</v>
      </c>
      <c r="B149" s="801">
        <f>DATI!D146</f>
        <v>206</v>
      </c>
      <c r="C149" s="1519">
        <f>DATI!F146/DATI!E146</f>
        <v>1</v>
      </c>
      <c r="D149" s="802">
        <f>DATI!G146</f>
        <v>1262295</v>
      </c>
      <c r="E149" s="803">
        <f t="shared" si="2217"/>
        <v>0.12656620407269459</v>
      </c>
      <c r="F149" s="1033">
        <f t="shared" si="2189"/>
        <v>1.2109603012206621E-2</v>
      </c>
      <c r="G149" s="805"/>
      <c r="H149" s="806"/>
      <c r="I149" s="813"/>
      <c r="J149" s="808"/>
      <c r="K149" s="808"/>
      <c r="L149" s="808"/>
      <c r="M149" s="806"/>
      <c r="N149" s="806"/>
      <c r="O149" s="806"/>
      <c r="P149" s="806"/>
      <c r="Q149" s="806"/>
      <c r="R149" s="806"/>
      <c r="S149" s="806"/>
      <c r="T149" s="806"/>
      <c r="U149" s="806"/>
      <c r="V149" s="806"/>
      <c r="W149" s="811"/>
      <c r="X149" s="1092"/>
      <c r="Y149" s="806"/>
      <c r="Z149" s="806"/>
      <c r="AA149" s="806"/>
      <c r="AB149" s="806"/>
      <c r="AC149" s="806"/>
      <c r="AD149" s="813"/>
      <c r="AE149" s="808"/>
      <c r="AF149" s="808"/>
      <c r="AG149" s="811"/>
      <c r="AH149" s="815"/>
      <c r="AI149" s="806"/>
      <c r="AJ149" s="813"/>
      <c r="AK149" s="808"/>
      <c r="AL149" s="808"/>
      <c r="AM149" s="808"/>
      <c r="AN149" s="818"/>
      <c r="AO149" s="819"/>
      <c r="AP149" s="819"/>
      <c r="AQ149" s="819"/>
      <c r="AR149" s="819"/>
      <c r="AS149" s="819"/>
      <c r="AT149" s="819"/>
      <c r="AU149" s="1093"/>
      <c r="AV149" s="1093"/>
      <c r="AW149" s="819"/>
      <c r="AX149" s="1093"/>
      <c r="AY149" s="1093"/>
      <c r="AZ149" s="1093"/>
      <c r="BA149" s="1093"/>
      <c r="BB149" s="818"/>
      <c r="BC149" s="819"/>
      <c r="BD149" s="819"/>
      <c r="BE149" s="819"/>
      <c r="BF149" s="819"/>
      <c r="BG149" s="819"/>
      <c r="BH149" s="819"/>
      <c r="BI149" s="819"/>
      <c r="BJ149" s="819"/>
      <c r="BK149" s="819"/>
      <c r="BL149" s="819"/>
      <c r="BM149" s="819"/>
      <c r="BN149" s="819"/>
      <c r="BO149" s="819"/>
      <c r="BP149" s="819"/>
      <c r="BQ149" s="819"/>
      <c r="BR149" s="819"/>
      <c r="BS149" s="819"/>
      <c r="BT149" s="819"/>
      <c r="BU149" s="819"/>
      <c r="BV149" s="820"/>
      <c r="BW149" s="818"/>
      <c r="BX149" s="819"/>
      <c r="BY149" s="819"/>
      <c r="BZ149" s="819"/>
      <c r="CA149" s="819"/>
      <c r="CB149" s="819"/>
      <c r="CC149" s="819"/>
      <c r="CD149" s="820"/>
      <c r="CE149" s="818"/>
      <c r="CF149" s="819"/>
      <c r="CG149" s="819"/>
      <c r="CH149" s="819"/>
      <c r="CI149" s="819"/>
      <c r="CJ149" s="819"/>
      <c r="CK149" s="819"/>
      <c r="CL149" s="819"/>
      <c r="CM149" s="819"/>
      <c r="CN149" s="819"/>
      <c r="CO149" s="819"/>
      <c r="CP149" s="819"/>
      <c r="CQ149" s="819"/>
      <c r="CR149" s="819"/>
      <c r="CS149" s="819"/>
      <c r="CT149" s="819"/>
      <c r="CU149" s="819"/>
      <c r="CV149" s="819"/>
      <c r="CW149" s="819"/>
      <c r="CX149" s="819"/>
      <c r="CY149" s="820"/>
      <c r="CZ149" s="805">
        <f>DATI!AA146</f>
        <v>671165.72199999995</v>
      </c>
      <c r="DA149" s="806">
        <f t="shared" si="2218"/>
        <v>1838.8101972602738</v>
      </c>
      <c r="DB149" s="813">
        <f t="shared" si="2191"/>
        <v>531.70274935732141</v>
      </c>
      <c r="DC149" s="808">
        <f t="shared" si="2219"/>
        <v>1.4567198612529353</v>
      </c>
      <c r="DD149" s="822">
        <f t="shared" ref="DD149:DD159" si="2269">+(CZ149-CZ162)/CZ162</f>
        <v>-1.055777276430855E-2</v>
      </c>
      <c r="DE149" s="823">
        <f t="shared" si="2245"/>
        <v>-2.2396167084131124E-2</v>
      </c>
      <c r="DF149" s="806">
        <f t="shared" ref="DF149:DF159" si="2270">+CZ149-CZ162</f>
        <v>-7161.6260000000475</v>
      </c>
      <c r="DG149" s="824">
        <f t="shared" ref="DG149:DG159" si="2271">+DB149-DB162</f>
        <v>-12.1809092934717</v>
      </c>
      <c r="DH149" s="825">
        <f t="shared" si="2246"/>
        <v>0.14592938809548558</v>
      </c>
      <c r="DI149" s="826">
        <f>DATI!AB146+DATI!AG146</f>
        <v>333592.84246014489</v>
      </c>
      <c r="DJ149" s="806">
        <f t="shared" si="2247"/>
        <v>913.95299304149285</v>
      </c>
      <c r="DK149" s="827">
        <f t="shared" si="2192"/>
        <v>264.27486638237883</v>
      </c>
      <c r="DL149" s="828">
        <f t="shared" si="2193"/>
        <v>0.72404072981473644</v>
      </c>
      <c r="DM149" s="829">
        <f t="shared" ref="DM149:DM159" si="2272">DI149/CZ149</f>
        <v>0.49703498186122341</v>
      </c>
      <c r="DN149" s="830">
        <f t="shared" ref="DN149:DN159" si="2273">(DM149-DM162)/DM162</f>
        <v>6.9203380663415928E-2</v>
      </c>
      <c r="DO149" s="830">
        <f t="shared" ref="DO149:DO159" si="2274">+ROUND(DM149,3)-ROUND(DM162,3)</f>
        <v>3.1999999999999973E-2</v>
      </c>
      <c r="DP149" s="830">
        <f t="shared" ref="DP149:DP159" si="2275">(DI149-DI162)/DI162</f>
        <v>5.7914974331541066E-2</v>
      </c>
      <c r="DQ149" s="830">
        <f t="shared" ref="DQ149:DQ159" si="2276">(DK149-DK162)/DK162</f>
        <v>4.5257323103159865E-2</v>
      </c>
      <c r="DR149" s="831">
        <f t="shared" ref="DR149:DR159" si="2277">DI149-DI162</f>
        <v>18262.356972943642</v>
      </c>
      <c r="DS149" s="831">
        <f t="shared" ref="DS149:DS159" si="2278">DK149-DK162</f>
        <v>11.442515399369569</v>
      </c>
      <c r="DT149" s="832">
        <f t="shared" si="2248"/>
        <v>0.13329804644643894</v>
      </c>
      <c r="DU149" s="833" t="str">
        <f>DATI!AI146</f>
        <v>13/18</v>
      </c>
      <c r="DV149" s="832">
        <f>DATI!AJ146/DATI!AK146</f>
        <v>0.97068761722705943</v>
      </c>
      <c r="DW149" s="834">
        <f>DATI!AB146</f>
        <v>326051.41600000003</v>
      </c>
      <c r="DX149" s="806">
        <f t="shared" si="2220"/>
        <v>893.29155068493162</v>
      </c>
      <c r="DY149" s="835">
        <f t="shared" si="2194"/>
        <v>258.30048918834348</v>
      </c>
      <c r="DZ149" s="808">
        <f t="shared" si="2195"/>
        <v>0.7076725731187492</v>
      </c>
      <c r="EA149" s="829">
        <f t="shared" ref="EA149:EA159" si="2279">+DW149/CZ149</f>
        <v>0.48579867134513771</v>
      </c>
      <c r="EB149" s="825">
        <f t="shared" ref="EB149:EB159" si="2280">+(EA149-EA162)/EA162</f>
        <v>7.3046077867732331E-2</v>
      </c>
      <c r="EC149" s="836">
        <f t="shared" ref="EC149:EC159" si="2281">CZ149-DI149</f>
        <v>337572.87953985506</v>
      </c>
      <c r="ED149" s="837">
        <f t="shared" si="2221"/>
        <v>924.85720421878102</v>
      </c>
      <c r="EE149" s="838">
        <f t="shared" si="2196"/>
        <v>267.42788297494252</v>
      </c>
      <c r="EF149" s="839">
        <f t="shared" si="2197"/>
        <v>0.73267913143819874</v>
      </c>
      <c r="EG149" s="840">
        <f t="shared" si="2249"/>
        <v>-7.003912594987588E-2</v>
      </c>
      <c r="EH149" s="840">
        <f t="shared" si="2250"/>
        <v>-8.1165842827292695E-2</v>
      </c>
      <c r="EI149" s="822">
        <f t="shared" si="2222"/>
        <v>0.50296501813877659</v>
      </c>
      <c r="EJ149" s="841">
        <f t="shared" si="2251"/>
        <v>-25423.98297294369</v>
      </c>
      <c r="EK149" s="841">
        <f t="shared" si="2252"/>
        <v>-23.623424692841354</v>
      </c>
      <c r="EL149" s="805">
        <f>DATI!AD146</f>
        <v>288863.19199999998</v>
      </c>
      <c r="EM149" s="806">
        <f t="shared" si="2223"/>
        <v>791.40600547945201</v>
      </c>
      <c r="EN149" s="835">
        <f t="shared" si="2198"/>
        <v>228.83968644413548</v>
      </c>
      <c r="EO149" s="808">
        <f t="shared" si="2224"/>
        <v>0.62695804505242603</v>
      </c>
      <c r="EP149" s="822">
        <f t="shared" ref="EP149:EP159" si="2282">+(EL149-EL162)/EL162</f>
        <v>-8.4264671721816842E-2</v>
      </c>
      <c r="EQ149" s="823">
        <f t="shared" ref="EQ149:EQ159" si="2283">(EN149-EN162)/EN162</f>
        <v>-9.5221183997461933E-2</v>
      </c>
      <c r="ER149" s="822">
        <f t="shared" si="2253"/>
        <v>0.16437240627771307</v>
      </c>
      <c r="ES149" s="806">
        <f t="shared" ref="ES149:ES159" si="2284">+EL149-EL162</f>
        <v>-26580.782999999996</v>
      </c>
      <c r="ET149" s="822">
        <f t="shared" si="2225"/>
        <v>0.43039026358381277</v>
      </c>
      <c r="EU149" s="824">
        <f t="shared" ref="EU149:EU159" si="2285">+EN149-EN162</f>
        <v>-24.083660562580405</v>
      </c>
      <c r="EV149" s="805">
        <f>DATI!AE146</f>
        <v>34710.775999999998</v>
      </c>
      <c r="EW149" s="806">
        <f t="shared" si="2226"/>
        <v>95.098016438356154</v>
      </c>
      <c r="EX149" s="835">
        <f t="shared" si="2199"/>
        <v>27.49814900637331</v>
      </c>
      <c r="EY149" s="808">
        <f t="shared" si="2200"/>
        <v>7.533739453800907E-2</v>
      </c>
      <c r="EZ149" s="822">
        <f t="shared" ref="EZ149:EZ159" si="2286">(EV149-EV162)/EV162</f>
        <v>-7.1316781826875827E-2</v>
      </c>
      <c r="FA149" s="823">
        <f t="shared" ref="FA149:FA159" si="2287">(EX149-EX162)/EX162</f>
        <v>-8.2428211915776303E-2</v>
      </c>
      <c r="FB149" s="806">
        <f t="shared" ref="FB149:FB159" si="2288">+EV149-EV162</f>
        <v>-2665.5600000000049</v>
      </c>
      <c r="FC149" s="824">
        <f t="shared" ref="FC149:FC159" si="2289">+EX149-EX162</f>
        <v>-2.4702407844528018</v>
      </c>
      <c r="FD149" s="806">
        <f>DATI!AG146</f>
        <v>7541.4264601448776</v>
      </c>
      <c r="FE149" s="822">
        <f t="shared" si="2227"/>
        <v>1.1236310516085739E-2</v>
      </c>
      <c r="FF149" s="806">
        <f t="shared" ref="FF149:FF159" si="2290">+EV149-FD149</f>
        <v>27169.34953985512</v>
      </c>
      <c r="FG149" s="822">
        <f t="shared" si="2254"/>
        <v>2.1523771812337941E-2</v>
      </c>
      <c r="FH149" s="805">
        <f>DATI!AF146</f>
        <v>21540.338</v>
      </c>
      <c r="FI149" s="806">
        <f t="shared" si="2255"/>
        <v>59.014624657534249</v>
      </c>
      <c r="FJ149" s="830">
        <f t="shared" si="2228"/>
        <v>3.2093918527025138E-2</v>
      </c>
      <c r="FK149" s="830">
        <f t="shared" si="2256"/>
        <v>0.17010889121047992</v>
      </c>
      <c r="FL149" s="842">
        <f>DATI!AL146</f>
        <v>14344.865119557202</v>
      </c>
      <c r="FM149" s="843" t="str">
        <f>DATI!AM146</f>
        <v>10/10</v>
      </c>
      <c r="FN149" s="844">
        <f>DATI!AN146/DATI!AO146</f>
        <v>1</v>
      </c>
      <c r="FO149" s="809">
        <f t="shared" si="2257"/>
        <v>0.66595357600968019</v>
      </c>
      <c r="FP149" s="845">
        <f t="shared" si="2258"/>
        <v>2.1373059811235717E-2</v>
      </c>
      <c r="FQ149" s="809">
        <f t="shared" si="2259"/>
        <v>0.22883769829667031</v>
      </c>
      <c r="FR149" s="846"/>
      <c r="FS149" s="1117"/>
      <c r="FT149" s="1117"/>
      <c r="FU149" s="818"/>
      <c r="FV149" s="819"/>
      <c r="FW149" s="819"/>
      <c r="FX149" s="819"/>
      <c r="FY149" s="819"/>
      <c r="FZ149" s="819"/>
      <c r="GA149" s="819"/>
      <c r="GB149" s="819"/>
      <c r="GC149" s="819"/>
      <c r="GD149" s="819"/>
      <c r="GE149" s="819"/>
      <c r="GF149" s="819"/>
      <c r="GG149" s="819"/>
      <c r="GH149" s="819"/>
      <c r="GI149" s="819"/>
      <c r="GJ149" s="819"/>
      <c r="GK149" s="819"/>
      <c r="GL149" s="819"/>
      <c r="GM149" s="819"/>
      <c r="GN149" s="819"/>
      <c r="GO149" s="819"/>
      <c r="GP149" s="820"/>
      <c r="GQ149" s="818"/>
      <c r="GR149" s="819"/>
      <c r="GS149" s="819"/>
      <c r="GT149" s="819"/>
      <c r="GU149" s="819"/>
      <c r="GV149" s="819"/>
      <c r="GW149" s="819"/>
      <c r="GX149" s="820"/>
      <c r="GY149" s="818"/>
      <c r="GZ149" s="819"/>
      <c r="HA149" s="819"/>
      <c r="HB149" s="819"/>
      <c r="HC149" s="819"/>
      <c r="HD149" s="819"/>
      <c r="HE149" s="819"/>
      <c r="HF149" s="819"/>
      <c r="HG149" s="819"/>
      <c r="HH149" s="819"/>
      <c r="HI149" s="819"/>
      <c r="HJ149" s="819"/>
      <c r="HK149" s="819"/>
      <c r="HL149" s="819"/>
      <c r="HM149" s="819"/>
      <c r="HN149" s="819"/>
      <c r="HO149" s="819"/>
      <c r="HP149" s="819"/>
      <c r="HQ149" s="819"/>
      <c r="HR149" s="819"/>
      <c r="HS149" s="819"/>
      <c r="HT149" s="820"/>
      <c r="HU149" s="846">
        <f t="shared" si="2190"/>
        <v>337572.51953985519</v>
      </c>
      <c r="HV149" s="847"/>
      <c r="HW149" s="848">
        <f t="shared" ref="HW149:HW159" si="2291">HX149+HY149</f>
        <v>233.66</v>
      </c>
      <c r="HX149" s="849">
        <f>DATI!CQ146</f>
        <v>233.66</v>
      </c>
      <c r="HY149" s="849">
        <f>DATI!CT146</f>
        <v>0</v>
      </c>
      <c r="HZ149" s="850">
        <f t="shared" si="2260"/>
        <v>-0.12500000000000008</v>
      </c>
      <c r="IA149" s="850">
        <f t="shared" si="2098"/>
        <v>3.481405446388396E-4</v>
      </c>
      <c r="IB149" s="822">
        <f t="shared" si="2099"/>
        <v>6.921771959355629E-4</v>
      </c>
      <c r="IC149" s="849">
        <f>DATI!CV146</f>
        <v>0</v>
      </c>
      <c r="ID149" s="851">
        <f t="shared" si="2261"/>
        <v>233.66</v>
      </c>
      <c r="IE149" s="852">
        <f t="shared" si="2100"/>
        <v>3.481405446388396E-4</v>
      </c>
      <c r="IF149" s="852">
        <f t="shared" si="2101"/>
        <v>6.921771959355629E-4</v>
      </c>
      <c r="IG149" s="848"/>
      <c r="IH149" s="830"/>
      <c r="II149" s="849"/>
      <c r="IJ149" s="849"/>
      <c r="IK149" s="854">
        <f>DATI!CS146</f>
        <v>48453.617539855142</v>
      </c>
      <c r="IL149" s="834">
        <f t="shared" si="2262"/>
        <v>48453.617539855142</v>
      </c>
      <c r="IM149" s="834">
        <f t="shared" si="2263"/>
        <v>48453.617539855142</v>
      </c>
      <c r="IN149" s="822">
        <f t="shared" si="1743"/>
        <v>7.2193224343264584E-2</v>
      </c>
      <c r="IO149" s="822">
        <f t="shared" si="1744"/>
        <v>0.14353543234473656</v>
      </c>
      <c r="IP149" s="849"/>
      <c r="IQ149" s="830"/>
      <c r="IR149" s="849"/>
      <c r="IS149" s="834">
        <f t="shared" ref="IS149:IS159" si="2292">IT149+IU149</f>
        <v>288885.24200000003</v>
      </c>
      <c r="IT149" s="854">
        <f>DATI!CR146</f>
        <v>288885.24200000003</v>
      </c>
      <c r="IU149" s="855">
        <f>DATI!CU146</f>
        <v>0</v>
      </c>
      <c r="IV149" s="822">
        <f t="shared" si="2264"/>
        <v>-8.4194770244066505E-2</v>
      </c>
      <c r="IW149" s="830">
        <f t="shared" si="2102"/>
        <v>0.43042311687067958</v>
      </c>
      <c r="IX149" s="822">
        <f t="shared" si="2103"/>
        <v>0.85577239045932785</v>
      </c>
      <c r="IY149" s="854">
        <f>DATI!CW146</f>
        <v>0</v>
      </c>
      <c r="IZ149" s="856">
        <f t="shared" si="2265"/>
        <v>288885.24200000003</v>
      </c>
      <c r="JA149" s="857">
        <f t="shared" si="2104"/>
        <v>0.43042311687067958</v>
      </c>
      <c r="JB149" s="857">
        <f t="shared" si="2105"/>
        <v>0.85577239045932785</v>
      </c>
      <c r="JC149" s="858"/>
      <c r="JD149" s="830"/>
      <c r="JE149" s="849"/>
      <c r="JF149" s="849"/>
      <c r="JG149" s="826">
        <f t="shared" si="2106"/>
        <v>339138.52927330189</v>
      </c>
      <c r="JH149" s="808">
        <f t="shared" si="2201"/>
        <v>268.66820297418741</v>
      </c>
      <c r="JI149" s="829">
        <f t="shared" si="1754"/>
        <v>0.50529775010366507</v>
      </c>
      <c r="JJ149" s="843" t="str">
        <f>DATI!CN146</f>
        <v>3/10</v>
      </c>
      <c r="JK149" s="844">
        <f>DATI!CO146/DATI!CP146</f>
        <v>0.98475040725809138</v>
      </c>
      <c r="JL149" s="859">
        <f t="shared" si="1833"/>
        <v>8.0850798505336816E-2</v>
      </c>
      <c r="JM149" s="860">
        <f t="shared" si="2266"/>
        <v>9.2383939914332525E-2</v>
      </c>
      <c r="JN149" s="861">
        <f t="shared" si="2107"/>
        <v>628023.77127330191</v>
      </c>
      <c r="JO149" s="834">
        <f t="shared" si="2108"/>
        <v>628023.77127330191</v>
      </c>
      <c r="JP149" s="829">
        <f t="shared" si="2109"/>
        <v>0.93572086697434464</v>
      </c>
      <c r="JQ149" s="830">
        <f t="shared" si="2267"/>
        <v>8.1245478676118532E-3</v>
      </c>
      <c r="JR149" s="862">
        <f t="shared" si="2110"/>
        <v>0.93572086697434464</v>
      </c>
      <c r="JS149" s="825">
        <f t="shared" si="2268"/>
        <v>8.1245478676118532E-3</v>
      </c>
      <c r="JT149" s="818">
        <f>DATI!BW146</f>
        <v>70405.080133872456</v>
      </c>
      <c r="JU149" s="819">
        <f>DATI!BX146</f>
        <v>42245.33213265532</v>
      </c>
      <c r="JV149" s="819">
        <f>DATI!BY146</f>
        <v>19250.083696048878</v>
      </c>
      <c r="JW149" s="819">
        <f>DATI!BZ146</f>
        <v>44866.938000000002</v>
      </c>
      <c r="JX149" s="819">
        <f>DATI!CA146</f>
        <v>105005.963</v>
      </c>
      <c r="JY149" s="819">
        <f>DATI!CB146</f>
        <v>20847.057188403905</v>
      </c>
      <c r="JZ149" s="819">
        <f>DATI!CC146</f>
        <v>7069.1903192576301</v>
      </c>
      <c r="KA149" s="819">
        <f>DATI!CD146</f>
        <v>100.39002321323298</v>
      </c>
      <c r="KB149" s="819">
        <f>DATI!CE146</f>
        <v>4171.7500894863606</v>
      </c>
      <c r="KC149" s="819">
        <f>DATI!CF146</f>
        <v>0</v>
      </c>
      <c r="KD149" s="819">
        <f>DATI!CG146</f>
        <v>383.25200000000001</v>
      </c>
      <c r="KE149" s="819">
        <f>DATI!CH146</f>
        <v>173.63052337932587</v>
      </c>
      <c r="KF149" s="819">
        <f>DATI!CI146</f>
        <v>109.26118212652206</v>
      </c>
      <c r="KG149" s="819">
        <f>DATI!CJ146</f>
        <v>222.87454433774948</v>
      </c>
      <c r="KH149" s="819">
        <f>DATI!CK146</f>
        <v>2330.2000919729062</v>
      </c>
      <c r="KI149" s="819">
        <f>DATI!CL146</f>
        <v>454.48676884555817</v>
      </c>
      <c r="KJ149" s="863">
        <f t="shared" si="2202"/>
        <v>55.775456714850691</v>
      </c>
      <c r="KK149" s="864">
        <f t="shared" si="2230"/>
        <v>1.4086976754356037E-2</v>
      </c>
      <c r="KL149" s="865">
        <f t="shared" si="2203"/>
        <v>33.467083473083015</v>
      </c>
      <c r="KM149" s="864">
        <f t="shared" si="2231"/>
        <v>5.5752711083713179E-2</v>
      </c>
      <c r="KN149" s="865">
        <f t="shared" si="2204"/>
        <v>15.250067294926207</v>
      </c>
      <c r="KO149" s="864">
        <f t="shared" si="2232"/>
        <v>0.15530924530087481</v>
      </c>
      <c r="KP149" s="865">
        <f t="shared" si="2205"/>
        <v>35.543940204151959</v>
      </c>
      <c r="KQ149" s="864">
        <f t="shared" si="2233"/>
        <v>0.11308149429968931</v>
      </c>
      <c r="KR149" s="865">
        <f t="shared" si="2206"/>
        <v>83.186547518606986</v>
      </c>
      <c r="KS149" s="864">
        <f t="shared" si="2234"/>
        <v>0.11073884015017903</v>
      </c>
      <c r="KT149" s="865">
        <f t="shared" si="2207"/>
        <v>16.515202221670769</v>
      </c>
      <c r="KU149" s="864">
        <f t="shared" si="2235"/>
        <v>-1.5640988600245875E-2</v>
      </c>
      <c r="KV149" s="865">
        <f t="shared" si="2208"/>
        <v>5.600268019169552</v>
      </c>
      <c r="KW149" s="864">
        <f t="shared" si="2236"/>
        <v>-9.8054420242183263E-2</v>
      </c>
      <c r="KX149" s="865">
        <f t="shared" si="2209"/>
        <v>7.9529763813714696E-2</v>
      </c>
      <c r="KY149" s="864">
        <f t="shared" si="2237"/>
        <v>2.7001681051512745</v>
      </c>
      <c r="KZ149" s="865">
        <f t="shared" si="2210"/>
        <v>3.3048931426381003</v>
      </c>
      <c r="LA149" s="864">
        <f t="shared" si="2238"/>
        <v>-1.3499179859192216E-2</v>
      </c>
      <c r="LB149" s="866" t="s">
        <v>177</v>
      </c>
      <c r="LC149" s="867" t="s">
        <v>177</v>
      </c>
      <c r="LD149" s="865">
        <f t="shared" si="2211"/>
        <v>0.30361524049449612</v>
      </c>
      <c r="LE149" s="864">
        <f t="shared" si="2239"/>
        <v>-9.0782162139836475E-2</v>
      </c>
      <c r="LF149" s="865">
        <f t="shared" si="2212"/>
        <v>0.13755146251813236</v>
      </c>
      <c r="LG149" s="864">
        <f t="shared" si="2240"/>
        <v>-0.10946088907574791</v>
      </c>
      <c r="LH149" s="865">
        <f t="shared" si="2213"/>
        <v>8.6557565487086666E-2</v>
      </c>
      <c r="LI149" s="864">
        <f t="shared" si="2241"/>
        <v>0.10693907403859483</v>
      </c>
      <c r="LJ149" s="865">
        <f t="shared" si="2214"/>
        <v>0.17656296217425363</v>
      </c>
      <c r="LK149" s="864">
        <f t="shared" si="2242"/>
        <v>-2.8605740962444243E-2</v>
      </c>
      <c r="LL149" s="865">
        <f t="shared" si="2215"/>
        <v>1.8460027901345615</v>
      </c>
      <c r="LM149" s="864">
        <f t="shared" si="2243"/>
        <v>8.1876176200819911E-2</v>
      </c>
      <c r="LN149" s="865">
        <f t="shared" si="2216"/>
        <v>0.36004798311453201</v>
      </c>
      <c r="LO149" s="868">
        <f t="shared" si="2244"/>
        <v>-0.13304545455503516</v>
      </c>
      <c r="LP149" s="869">
        <f t="shared" si="1778"/>
        <v>0.10489969589637722</v>
      </c>
      <c r="LQ149" s="870">
        <f t="shared" si="1779"/>
        <v>6.2943220650138215E-2</v>
      </c>
      <c r="LR149" s="870">
        <f t="shared" si="1780"/>
        <v>2.8681565617930768E-2</v>
      </c>
      <c r="LS149" s="870">
        <f t="shared" si="1781"/>
        <v>6.6849269158593891E-2</v>
      </c>
      <c r="LT149" s="870">
        <f t="shared" si="1782"/>
        <v>0.15645310771696413</v>
      </c>
      <c r="LU149" s="870">
        <f t="shared" si="1783"/>
        <v>3.1060968260241257E-2</v>
      </c>
      <c r="LV149" s="870">
        <f t="shared" si="1784"/>
        <v>1.0532704647359257E-2</v>
      </c>
      <c r="LW149" s="870">
        <f t="shared" si="1785"/>
        <v>1.4957561139159755E-4</v>
      </c>
      <c r="LX149" s="871">
        <f t="shared" si="1786"/>
        <v>6.2156781145720685E-3</v>
      </c>
      <c r="LY149" s="872" t="s">
        <v>177</v>
      </c>
      <c r="LZ149" s="871">
        <f t="shared" si="1787"/>
        <v>5.7102439447883485E-4</v>
      </c>
      <c r="MA149" s="871">
        <f t="shared" si="1788"/>
        <v>2.5869992713860004E-4</v>
      </c>
      <c r="MB149" s="871">
        <f t="shared" si="1789"/>
        <v>1.627931501044716E-4</v>
      </c>
      <c r="MC149" s="871">
        <f t="shared" si="1790"/>
        <v>3.3207080908960587E-4</v>
      </c>
      <c r="MD149" s="871">
        <f t="shared" si="1791"/>
        <v>3.4718699355342024E-3</v>
      </c>
      <c r="ME149" s="871">
        <f t="shared" si="1792"/>
        <v>6.7716028090832416E-4</v>
      </c>
      <c r="MF149" s="869">
        <f t="shared" si="1793"/>
        <v>0.21593244708948742</v>
      </c>
      <c r="MG149" s="870">
        <f t="shared" si="1794"/>
        <v>0.12956647344434571</v>
      </c>
      <c r="MH149" s="870">
        <f t="shared" si="1795"/>
        <v>5.904002482862665E-2</v>
      </c>
      <c r="MI149" s="870">
        <f t="shared" si="1796"/>
        <v>0.13760694110894461</v>
      </c>
      <c r="MJ149" s="870">
        <f t="shared" si="1797"/>
        <v>0.32205338743261275</v>
      </c>
      <c r="MK149" s="870">
        <f t="shared" si="1798"/>
        <v>6.3937944033967645E-2</v>
      </c>
      <c r="ML149" s="870">
        <f t="shared" si="1799"/>
        <v>2.1681213368070849E-2</v>
      </c>
      <c r="MM149" s="870">
        <f t="shared" si="1800"/>
        <v>3.0789629575855902E-4</v>
      </c>
      <c r="MN149" s="871">
        <f t="shared" si="1801"/>
        <v>1.2794761454084163E-2</v>
      </c>
      <c r="MO149" s="872" t="s">
        <v>177</v>
      </c>
      <c r="MP149" s="871">
        <f t="shared" si="1802"/>
        <v>1.1754342450087686E-3</v>
      </c>
      <c r="MQ149" s="871">
        <f t="shared" si="1803"/>
        <v>5.3252497875772411E-4</v>
      </c>
      <c r="MR149" s="871">
        <f t="shared" si="1804"/>
        <v>3.3510414850191006E-4</v>
      </c>
      <c r="MS149" s="871">
        <f t="shared" si="1805"/>
        <v>6.835564374231991E-4</v>
      </c>
      <c r="MT149" s="871">
        <f t="shared" si="1806"/>
        <v>7.1467258770405275E-3</v>
      </c>
      <c r="MU149" s="871">
        <f t="shared" si="1807"/>
        <v>1.3939113481585314E-3</v>
      </c>
      <c r="MV149" s="1098"/>
      <c r="MW149" s="808"/>
      <c r="MX149" s="862"/>
      <c r="MY149" s="1483"/>
      <c r="MZ149" s="823"/>
      <c r="NA149" s="1480"/>
      <c r="NB149" s="1099"/>
      <c r="NC149" s="854"/>
      <c r="ND149" s="829"/>
      <c r="NE149" s="875"/>
    </row>
    <row r="150" spans="1:369" outlineLevel="1" x14ac:dyDescent="0.2">
      <c r="A150" s="876" t="s">
        <v>180</v>
      </c>
      <c r="B150" s="559">
        <f>DATI!D147</f>
        <v>160</v>
      </c>
      <c r="C150" s="1516">
        <f>DATI!F147/DATI!E147</f>
        <v>0.99354838709677418</v>
      </c>
      <c r="D150" s="560">
        <f>DATI!G147</f>
        <v>598810</v>
      </c>
      <c r="E150" s="561">
        <f t="shared" si="2217"/>
        <v>6.0040726344293721E-2</v>
      </c>
      <c r="F150" s="1035">
        <f t="shared" si="2189"/>
        <v>1.0642966123435453E-2</v>
      </c>
      <c r="G150" s="563"/>
      <c r="H150" s="564"/>
      <c r="I150" s="565"/>
      <c r="J150" s="566"/>
      <c r="K150" s="566"/>
      <c r="L150" s="566"/>
      <c r="M150" s="564"/>
      <c r="N150" s="564"/>
      <c r="O150" s="564"/>
      <c r="P150" s="564"/>
      <c r="Q150" s="564"/>
      <c r="R150" s="564"/>
      <c r="S150" s="564"/>
      <c r="T150" s="564"/>
      <c r="U150" s="564"/>
      <c r="V150" s="564"/>
      <c r="W150" s="569"/>
      <c r="X150" s="1100"/>
      <c r="Y150" s="564"/>
      <c r="Z150" s="564"/>
      <c r="AA150" s="564"/>
      <c r="AB150" s="564"/>
      <c r="AC150" s="564"/>
      <c r="AD150" s="565"/>
      <c r="AE150" s="566"/>
      <c r="AF150" s="566"/>
      <c r="AG150" s="569"/>
      <c r="AH150" s="572"/>
      <c r="AI150" s="564"/>
      <c r="AJ150" s="565"/>
      <c r="AK150" s="566"/>
      <c r="AL150" s="566"/>
      <c r="AM150" s="566"/>
      <c r="AN150" s="576"/>
      <c r="AO150" s="577"/>
      <c r="AP150" s="577"/>
      <c r="AQ150" s="577"/>
      <c r="AR150" s="577"/>
      <c r="AS150" s="577"/>
      <c r="AT150" s="577"/>
      <c r="AU150" s="1072"/>
      <c r="AV150" s="1072"/>
      <c r="AW150" s="577"/>
      <c r="AX150" s="1072"/>
      <c r="AY150" s="1072"/>
      <c r="AZ150" s="1072"/>
      <c r="BA150" s="1072"/>
      <c r="BB150" s="576"/>
      <c r="BC150" s="577"/>
      <c r="BD150" s="577"/>
      <c r="BE150" s="577"/>
      <c r="BF150" s="577"/>
      <c r="BG150" s="577"/>
      <c r="BH150" s="577"/>
      <c r="BI150" s="577"/>
      <c r="BJ150" s="577"/>
      <c r="BK150" s="577"/>
      <c r="BL150" s="577"/>
      <c r="BM150" s="577"/>
      <c r="BN150" s="577"/>
      <c r="BO150" s="577"/>
      <c r="BP150" s="577"/>
      <c r="BQ150" s="577"/>
      <c r="BR150" s="577"/>
      <c r="BS150" s="577"/>
      <c r="BT150" s="577"/>
      <c r="BU150" s="577"/>
      <c r="BV150" s="578"/>
      <c r="BW150" s="576"/>
      <c r="BX150" s="577"/>
      <c r="BY150" s="577"/>
      <c r="BZ150" s="577"/>
      <c r="CA150" s="577"/>
      <c r="CB150" s="577"/>
      <c r="CC150" s="577"/>
      <c r="CD150" s="578"/>
      <c r="CE150" s="576"/>
      <c r="CF150" s="577"/>
      <c r="CG150" s="577"/>
      <c r="CH150" s="577"/>
      <c r="CI150" s="577"/>
      <c r="CJ150" s="577"/>
      <c r="CK150" s="577"/>
      <c r="CL150" s="577"/>
      <c r="CM150" s="577"/>
      <c r="CN150" s="577"/>
      <c r="CO150" s="577"/>
      <c r="CP150" s="577"/>
      <c r="CQ150" s="577"/>
      <c r="CR150" s="577"/>
      <c r="CS150" s="577"/>
      <c r="CT150" s="577"/>
      <c r="CU150" s="577"/>
      <c r="CV150" s="577"/>
      <c r="CW150" s="577"/>
      <c r="CX150" s="577"/>
      <c r="CY150" s="578"/>
      <c r="CZ150" s="563">
        <f>DATI!AA147</f>
        <v>270202.17800000001</v>
      </c>
      <c r="DA150" s="564">
        <f t="shared" si="2218"/>
        <v>740.27993972602746</v>
      </c>
      <c r="DB150" s="565">
        <f t="shared" si="2191"/>
        <v>451.231906614786</v>
      </c>
      <c r="DC150" s="566">
        <f t="shared" si="2219"/>
        <v>1.2362517989446191</v>
      </c>
      <c r="DD150" s="582">
        <f t="shared" si="2269"/>
        <v>3.6815202013683484E-3</v>
      </c>
      <c r="DE150" s="583">
        <f t="shared" si="2245"/>
        <v>-6.8881357268724538E-3</v>
      </c>
      <c r="DF150" s="564">
        <f t="shared" si="2270"/>
        <v>991.10600000002887</v>
      </c>
      <c r="DG150" s="584">
        <f t="shared" si="2271"/>
        <v>-3.129704446067592</v>
      </c>
      <c r="DH150" s="585">
        <f t="shared" si="2246"/>
        <v>5.8749184001991514E-2</v>
      </c>
      <c r="DI150" s="586">
        <f>DATI!AB147+DATI!AG147</f>
        <v>139654.76654246452</v>
      </c>
      <c r="DJ150" s="564">
        <f t="shared" si="2247"/>
        <v>382.61579874647816</v>
      </c>
      <c r="DK150" s="587">
        <f t="shared" si="2192"/>
        <v>233.2204982255883</v>
      </c>
      <c r="DL150" s="588">
        <f t="shared" si="2193"/>
        <v>0.63896026911120085</v>
      </c>
      <c r="DM150" s="589">
        <f t="shared" si="2272"/>
        <v>0.51685285283845683</v>
      </c>
      <c r="DN150" s="590">
        <f t="shared" si="2273"/>
        <v>3.8079356196736793E-3</v>
      </c>
      <c r="DO150" s="590">
        <f t="shared" si="2274"/>
        <v>2.0000000000000018E-3</v>
      </c>
      <c r="DP150" s="590">
        <f t="shared" si="2275"/>
        <v>7.5034748129513959E-3</v>
      </c>
      <c r="DQ150" s="590">
        <f t="shared" si="2276"/>
        <v>-3.1064296845861364E-3</v>
      </c>
      <c r="DR150" s="591">
        <f t="shared" si="2277"/>
        <v>1040.0917212266068</v>
      </c>
      <c r="DS150" s="591">
        <f t="shared" si="2278"/>
        <v>-0.72674064746220779</v>
      </c>
      <c r="DT150" s="592">
        <f t="shared" si="2248"/>
        <v>5.5803677979895765E-2</v>
      </c>
      <c r="DU150" s="593" t="str">
        <f>DATI!AI147</f>
        <v>15/19</v>
      </c>
      <c r="DV150" s="592">
        <f>DATI!AJ147/DATI!AK147</f>
        <v>0.98821581407277992</v>
      </c>
      <c r="DW150" s="594">
        <f>DATI!AB147</f>
        <v>136087.92600000001</v>
      </c>
      <c r="DX150" s="564">
        <f t="shared" si="2220"/>
        <v>372.84363287671232</v>
      </c>
      <c r="DY150" s="595">
        <f t="shared" si="2194"/>
        <v>227.26395016783286</v>
      </c>
      <c r="DZ150" s="566">
        <f t="shared" si="2195"/>
        <v>0.62264095936392561</v>
      </c>
      <c r="EA150" s="589">
        <f t="shared" si="2279"/>
        <v>0.50365221704467533</v>
      </c>
      <c r="EB150" s="585">
        <f t="shared" si="2280"/>
        <v>1.7224425648206788E-3</v>
      </c>
      <c r="EC150" s="596">
        <f t="shared" si="2281"/>
        <v>130547.41145753549</v>
      </c>
      <c r="ED150" s="597">
        <f t="shared" si="2221"/>
        <v>357.6641409795493</v>
      </c>
      <c r="EE150" s="598">
        <f t="shared" si="2196"/>
        <v>218.01140838919773</v>
      </c>
      <c r="EF150" s="599">
        <f t="shared" si="2197"/>
        <v>0.59729152983341838</v>
      </c>
      <c r="EG150" s="600">
        <f t="shared" si="2249"/>
        <v>-3.7509243964460657E-4</v>
      </c>
      <c r="EH150" s="600">
        <f t="shared" si="2250"/>
        <v>-1.0902028641571037E-2</v>
      </c>
      <c r="EI150" s="582">
        <f t="shared" si="2222"/>
        <v>0.48314714716154317</v>
      </c>
      <c r="EJ150" s="601">
        <f t="shared" si="2251"/>
        <v>-48.98572122657788</v>
      </c>
      <c r="EK150" s="601">
        <f t="shared" si="2252"/>
        <v>-2.4029637986053274</v>
      </c>
      <c r="EL150" s="563">
        <f>DATI!AD147</f>
        <v>108800.02099999999</v>
      </c>
      <c r="EM150" s="564">
        <f t="shared" si="2223"/>
        <v>298.08224931506845</v>
      </c>
      <c r="EN150" s="595">
        <f t="shared" si="2198"/>
        <v>181.69372755966</v>
      </c>
      <c r="EO150" s="566">
        <f t="shared" si="2224"/>
        <v>0.49779103441002742</v>
      </c>
      <c r="EP150" s="582">
        <f t="shared" si="2282"/>
        <v>-7.4029117300822792E-3</v>
      </c>
      <c r="EQ150" s="583">
        <f t="shared" si="2283"/>
        <v>-1.7855838766421162E-2</v>
      </c>
      <c r="ER150" s="582">
        <f t="shared" si="2253"/>
        <v>6.1910695963076239E-2</v>
      </c>
      <c r="ES150" s="564">
        <f t="shared" si="2284"/>
        <v>-811.44400000000314</v>
      </c>
      <c r="ET150" s="582">
        <f t="shared" si="2225"/>
        <v>0.40266152480828626</v>
      </c>
      <c r="EU150" s="584">
        <f t="shared" si="2285"/>
        <v>-3.303276679973834</v>
      </c>
      <c r="EV150" s="563">
        <f>DATI!AE147</f>
        <v>18925.650000000001</v>
      </c>
      <c r="EW150" s="564">
        <f t="shared" si="2226"/>
        <v>51.85109589041096</v>
      </c>
      <c r="EX150" s="595">
        <f t="shared" si="2199"/>
        <v>31.605434110986792</v>
      </c>
      <c r="EY150" s="566">
        <f t="shared" si="2200"/>
        <v>8.6590230441059707E-2</v>
      </c>
      <c r="EZ150" s="582">
        <f t="shared" si="2286"/>
        <v>1.712877391527546E-2</v>
      </c>
      <c r="FA150" s="583">
        <f t="shared" si="2287"/>
        <v>6.4175064876945574E-3</v>
      </c>
      <c r="FB150" s="564">
        <f t="shared" si="2288"/>
        <v>318.71399999999994</v>
      </c>
      <c r="FC150" s="584">
        <f t="shared" si="2289"/>
        <v>0.20153472802903849</v>
      </c>
      <c r="FD150" s="564">
        <f>DATI!AG147</f>
        <v>3566.8405424645262</v>
      </c>
      <c r="FE150" s="582">
        <f t="shared" si="2227"/>
        <v>1.3200635793781522E-2</v>
      </c>
      <c r="FF150" s="564">
        <f t="shared" si="2290"/>
        <v>15358.809457535475</v>
      </c>
      <c r="FG150" s="582">
        <f t="shared" si="2254"/>
        <v>2.5648886053231366E-2</v>
      </c>
      <c r="FH150" s="563">
        <f>DATI!AF147</f>
        <v>6388.5810000000001</v>
      </c>
      <c r="FI150" s="564">
        <f t="shared" si="2255"/>
        <v>17.502961643835615</v>
      </c>
      <c r="FJ150" s="590">
        <f t="shared" si="2228"/>
        <v>2.3643706528523985E-2</v>
      </c>
      <c r="FK150" s="590">
        <f t="shared" si="2256"/>
        <v>0.13331789975625585</v>
      </c>
      <c r="FL150" s="602">
        <f>DATI!AL147</f>
        <v>2164.297589144051</v>
      </c>
      <c r="FM150" s="603" t="str">
        <f>DATI!AM147</f>
        <v>11/11</v>
      </c>
      <c r="FN150" s="604">
        <f>DATI!AN147/DATI!AO147</f>
        <v>1</v>
      </c>
      <c r="FO150" s="567">
        <f t="shared" si="2257"/>
        <v>0.33877594870348376</v>
      </c>
      <c r="FP150" s="605">
        <f t="shared" si="2258"/>
        <v>8.0099191100674663E-3</v>
      </c>
      <c r="FQ150" s="567">
        <f t="shared" si="2259"/>
        <v>-2.0399743127437159E-2</v>
      </c>
      <c r="FR150" s="607"/>
      <c r="FS150" s="1113"/>
      <c r="FT150" s="1113"/>
      <c r="FU150" s="576"/>
      <c r="FV150" s="577"/>
      <c r="FW150" s="577"/>
      <c r="FX150" s="577"/>
      <c r="FY150" s="577"/>
      <c r="FZ150" s="577"/>
      <c r="GA150" s="577"/>
      <c r="GB150" s="577"/>
      <c r="GC150" s="577"/>
      <c r="GD150" s="577"/>
      <c r="GE150" s="577"/>
      <c r="GF150" s="577"/>
      <c r="GG150" s="577"/>
      <c r="GH150" s="577"/>
      <c r="GI150" s="577"/>
      <c r="GJ150" s="577"/>
      <c r="GK150" s="577"/>
      <c r="GL150" s="577"/>
      <c r="GM150" s="577"/>
      <c r="GN150" s="577"/>
      <c r="GO150" s="577"/>
      <c r="GP150" s="578"/>
      <c r="GQ150" s="576"/>
      <c r="GR150" s="577"/>
      <c r="GS150" s="577"/>
      <c r="GT150" s="577"/>
      <c r="GU150" s="577"/>
      <c r="GV150" s="577"/>
      <c r="GW150" s="577"/>
      <c r="GX150" s="578"/>
      <c r="GY150" s="576"/>
      <c r="GZ150" s="577"/>
      <c r="HA150" s="577"/>
      <c r="HB150" s="577"/>
      <c r="HC150" s="577"/>
      <c r="HD150" s="577"/>
      <c r="HE150" s="577"/>
      <c r="HF150" s="577"/>
      <c r="HG150" s="577"/>
      <c r="HH150" s="577"/>
      <c r="HI150" s="577"/>
      <c r="HJ150" s="577"/>
      <c r="HK150" s="577"/>
      <c r="HL150" s="577"/>
      <c r="HM150" s="577"/>
      <c r="HN150" s="577"/>
      <c r="HO150" s="577"/>
      <c r="HP150" s="577"/>
      <c r="HQ150" s="577"/>
      <c r="HR150" s="577"/>
      <c r="HS150" s="577"/>
      <c r="HT150" s="578"/>
      <c r="HU150" s="607">
        <f t="shared" si="2190"/>
        <v>130547.41145753551</v>
      </c>
      <c r="HV150" s="608"/>
      <c r="HW150" s="609">
        <f t="shared" si="2291"/>
        <v>27884.016000000018</v>
      </c>
      <c r="HX150" s="610">
        <f>DATI!CQ147</f>
        <v>27884.016000000018</v>
      </c>
      <c r="HY150" s="610">
        <f>DATI!CT147</f>
        <v>0</v>
      </c>
      <c r="HZ150" s="611">
        <f t="shared" si="2260"/>
        <v>-4.0745531034052124E-2</v>
      </c>
      <c r="IA150" s="611">
        <f t="shared" si="2098"/>
        <v>0.10319685876107193</v>
      </c>
      <c r="IB150" s="582">
        <f t="shared" si="2099"/>
        <v>0.21359302102340144</v>
      </c>
      <c r="IC150" s="610">
        <f>DATI!CV147</f>
        <v>11.562879667282106</v>
      </c>
      <c r="ID150" s="612">
        <f t="shared" si="2261"/>
        <v>27895.5788796673</v>
      </c>
      <c r="IE150" s="613">
        <f t="shared" si="2100"/>
        <v>0.1032396521972791</v>
      </c>
      <c r="IF150" s="613">
        <f t="shared" si="2101"/>
        <v>0.21368159328644507</v>
      </c>
      <c r="IG150" s="609"/>
      <c r="IH150" s="590"/>
      <c r="II150" s="610"/>
      <c r="IJ150" s="610"/>
      <c r="IK150" s="615">
        <f>DATI!CS147</f>
        <v>14581.296457535467</v>
      </c>
      <c r="IL150" s="594">
        <f t="shared" si="2262"/>
        <v>14581.296457535467</v>
      </c>
      <c r="IM150" s="594">
        <f t="shared" si="2263"/>
        <v>13918.896457906803</v>
      </c>
      <c r="IN150" s="582">
        <f t="shared" si="1743"/>
        <v>5.3964392757542709E-2</v>
      </c>
      <c r="IO150" s="582">
        <f t="shared" si="1744"/>
        <v>0.11169349353417456</v>
      </c>
      <c r="IP150" s="610"/>
      <c r="IQ150" s="590"/>
      <c r="IR150" s="610"/>
      <c r="IS150" s="594">
        <f t="shared" si="2292"/>
        <v>88082.099000000017</v>
      </c>
      <c r="IT150" s="615">
        <f>DATI!CR147</f>
        <v>88082.099000000017</v>
      </c>
      <c r="IU150" s="617">
        <f>DATI!CU147</f>
        <v>0</v>
      </c>
      <c r="IV150" s="582">
        <f t="shared" si="2264"/>
        <v>9.8982297057594149E-2</v>
      </c>
      <c r="IW150" s="590">
        <f t="shared" si="2102"/>
        <v>0.32598589564292857</v>
      </c>
      <c r="IX150" s="582">
        <f t="shared" si="2103"/>
        <v>0.67471348544242393</v>
      </c>
      <c r="IY150" s="615">
        <f>DATI!CW147</f>
        <v>650.83711996138095</v>
      </c>
      <c r="IZ150" s="618">
        <f t="shared" si="2265"/>
        <v>88732.936119961392</v>
      </c>
      <c r="JA150" s="619">
        <f t="shared" si="2104"/>
        <v>0.32839459983909303</v>
      </c>
      <c r="JB150" s="619">
        <f t="shared" si="2105"/>
        <v>0.67969893182312902</v>
      </c>
      <c r="JC150" s="620"/>
      <c r="JD150" s="590"/>
      <c r="JE150" s="610"/>
      <c r="JF150" s="610"/>
      <c r="JG150" s="586">
        <f t="shared" si="2106"/>
        <v>134055.91468080645</v>
      </c>
      <c r="JH150" s="566">
        <f t="shared" si="2201"/>
        <v>223.8705343611604</v>
      </c>
      <c r="JI150" s="589">
        <f t="shared" si="1754"/>
        <v>0.49613188047953649</v>
      </c>
      <c r="JJ150" s="603" t="str">
        <f>DATI!CN147</f>
        <v>6/11</v>
      </c>
      <c r="JK150" s="604">
        <f>DATI!CO147/DATI!CP147</f>
        <v>0.83201865610076697</v>
      </c>
      <c r="JL150" s="621">
        <f t="shared" si="1833"/>
        <v>-5.2095420619945538E-3</v>
      </c>
      <c r="JM150" s="622">
        <f t="shared" si="2266"/>
        <v>-8.8584497018329208E-3</v>
      </c>
      <c r="JN150" s="623">
        <f t="shared" si="2107"/>
        <v>222138.01368080647</v>
      </c>
      <c r="JO150" s="594">
        <f t="shared" si="2108"/>
        <v>222788.85080076786</v>
      </c>
      <c r="JP150" s="589">
        <f t="shared" si="2109"/>
        <v>0.82211777612246506</v>
      </c>
      <c r="JQ150" s="590">
        <f t="shared" si="2267"/>
        <v>2.3834376703922855E-2</v>
      </c>
      <c r="JR150" s="624">
        <f t="shared" si="2110"/>
        <v>0.82452648031862963</v>
      </c>
      <c r="JS150" s="585">
        <f t="shared" si="2268"/>
        <v>2.4448842020841854E-2</v>
      </c>
      <c r="JT150" s="576">
        <f>DATI!BW147</f>
        <v>24112.675984785765</v>
      </c>
      <c r="JU150" s="577">
        <f>DATI!BX147</f>
        <v>25299.468759879826</v>
      </c>
      <c r="JV150" s="577">
        <f>DATI!BY147</f>
        <v>10325.592373876079</v>
      </c>
      <c r="JW150" s="577">
        <f>DATI!BZ147</f>
        <v>19410.053</v>
      </c>
      <c r="JX150" s="577">
        <f>DATI!CA147</f>
        <v>29084.573</v>
      </c>
      <c r="JY150" s="577">
        <f>DATI!CB147</f>
        <v>11810.443551798462</v>
      </c>
      <c r="JZ150" s="577">
        <f>DATI!CC147</f>
        <v>3613.4408604551891</v>
      </c>
      <c r="KA150" s="577">
        <f>DATI!CD147</f>
        <v>48.903604530482085</v>
      </c>
      <c r="KB150" s="577">
        <f>DATI!CE147</f>
        <v>2256.6113402202132</v>
      </c>
      <c r="KC150" s="577">
        <f>DATI!CF147</f>
        <v>0</v>
      </c>
      <c r="KD150" s="577">
        <f>DATI!CG147</f>
        <v>383.548</v>
      </c>
      <c r="KE150" s="577">
        <f>DATI!CH147</f>
        <v>127.97820249080658</v>
      </c>
      <c r="KF150" s="577">
        <f>DATI!CI147</f>
        <v>73.203061424732212</v>
      </c>
      <c r="KG150" s="577">
        <f>DATI!CJ147</f>
        <v>198.51272386360168</v>
      </c>
      <c r="KH150" s="577">
        <f>DATI!CK147</f>
        <v>1016.9771074190456</v>
      </c>
      <c r="KI150" s="577">
        <f>DATI!CL147</f>
        <v>946.34297845365109</v>
      </c>
      <c r="KJ150" s="625">
        <f t="shared" si="2202"/>
        <v>40.267657495342036</v>
      </c>
      <c r="KK150" s="626">
        <f t="shared" si="2230"/>
        <v>-0.1428333013001295</v>
      </c>
      <c r="KL150" s="627">
        <f t="shared" si="2203"/>
        <v>42.249576259380817</v>
      </c>
      <c r="KM150" s="626">
        <f t="shared" si="2231"/>
        <v>1.9115684779924862E-2</v>
      </c>
      <c r="KN150" s="627">
        <f t="shared" si="2204"/>
        <v>17.243520271665602</v>
      </c>
      <c r="KO150" s="626">
        <f t="shared" si="2232"/>
        <v>4.1496257997126751E-2</v>
      </c>
      <c r="KP150" s="627">
        <f t="shared" si="2205"/>
        <v>32.41437684741404</v>
      </c>
      <c r="KQ150" s="626">
        <f t="shared" si="2233"/>
        <v>-7.7553181022303611E-3</v>
      </c>
      <c r="KR150" s="627">
        <f t="shared" si="2206"/>
        <v>48.570620063125197</v>
      </c>
      <c r="KS150" s="626">
        <f t="shared" si="2234"/>
        <v>1.115494225891033E-2</v>
      </c>
      <c r="KT150" s="627">
        <f t="shared" si="2207"/>
        <v>19.723190246987297</v>
      </c>
      <c r="KU150" s="626">
        <f t="shared" si="2235"/>
        <v>6.7616979078614012E-2</v>
      </c>
      <c r="KV150" s="627">
        <f t="shared" si="2208"/>
        <v>6.0343696004662393</v>
      </c>
      <c r="KW150" s="626">
        <f t="shared" si="2236"/>
        <v>-5.2441408546526729E-3</v>
      </c>
      <c r="KX150" s="627">
        <f t="shared" si="2209"/>
        <v>8.1667982382528828E-2</v>
      </c>
      <c r="KY150" s="626">
        <f t="shared" si="2237"/>
        <v>-0.4992909709266497</v>
      </c>
      <c r="KZ150" s="627">
        <f t="shared" si="2210"/>
        <v>3.7684930783056609</v>
      </c>
      <c r="LA150" s="626">
        <f t="shared" si="2238"/>
        <v>2.8247178248717864E-2</v>
      </c>
      <c r="LB150" s="628" t="s">
        <v>177</v>
      </c>
      <c r="LC150" s="629" t="s">
        <v>177</v>
      </c>
      <c r="LD150" s="627">
        <f t="shared" si="2211"/>
        <v>0.64051702543377698</v>
      </c>
      <c r="LE150" s="626">
        <f t="shared" si="2239"/>
        <v>8.8178840328523661E-2</v>
      </c>
      <c r="LF150" s="627">
        <f t="shared" si="2212"/>
        <v>0.2137208839044214</v>
      </c>
      <c r="LG150" s="626">
        <f t="shared" si="2240"/>
        <v>-0.19248338241039187</v>
      </c>
      <c r="LH150" s="627">
        <f t="shared" si="2213"/>
        <v>0.12224756003529035</v>
      </c>
      <c r="LI150" s="626">
        <f t="shared" si="2241"/>
        <v>0.16202145097406273</v>
      </c>
      <c r="LJ150" s="627">
        <f t="shared" si="2214"/>
        <v>0.33151203864932399</v>
      </c>
      <c r="LK150" s="626">
        <f t="shared" si="2242"/>
        <v>-4.5535700922953407E-2</v>
      </c>
      <c r="LL150" s="627">
        <f t="shared" si="2215"/>
        <v>1.6983302005962586</v>
      </c>
      <c r="LM150" s="626">
        <f t="shared" si="2243"/>
        <v>2.028230664734244E-2</v>
      </c>
      <c r="LN150" s="627">
        <f t="shared" si="2216"/>
        <v>1.5803727032842656</v>
      </c>
      <c r="LO150" s="630">
        <f t="shared" si="2244"/>
        <v>-0.10454867411079113</v>
      </c>
      <c r="LP150" s="631">
        <f t="shared" si="1778"/>
        <v>8.9239384239107669E-2</v>
      </c>
      <c r="LQ150" s="632">
        <f t="shared" si="1779"/>
        <v>9.3631624094013877E-2</v>
      </c>
      <c r="LR150" s="632">
        <f t="shared" si="1780"/>
        <v>3.8214319552509597E-2</v>
      </c>
      <c r="LS150" s="632">
        <f t="shared" si="1781"/>
        <v>7.1835294384636678E-2</v>
      </c>
      <c r="LT150" s="632">
        <f t="shared" si="1782"/>
        <v>0.10764003908214241</v>
      </c>
      <c r="LU150" s="632">
        <f t="shared" si="1783"/>
        <v>4.3709653412928678E-2</v>
      </c>
      <c r="LV150" s="632">
        <f t="shared" si="1784"/>
        <v>1.3373100421326688E-2</v>
      </c>
      <c r="LW150" s="632">
        <f t="shared" si="1785"/>
        <v>1.8098893536854497E-4</v>
      </c>
      <c r="LX150" s="633">
        <f t="shared" si="1786"/>
        <v>8.3515660640611604E-3</v>
      </c>
      <c r="LY150" s="634" t="s">
        <v>177</v>
      </c>
      <c r="LZ150" s="633">
        <f t="shared" si="1787"/>
        <v>1.4194852270953938E-3</v>
      </c>
      <c r="MA150" s="633">
        <f t="shared" si="1788"/>
        <v>4.7363867840771653E-4</v>
      </c>
      <c r="MB150" s="633">
        <f t="shared" si="1789"/>
        <v>2.7091958313057052E-4</v>
      </c>
      <c r="MC150" s="633">
        <f t="shared" si="1790"/>
        <v>7.3468217515108879E-4</v>
      </c>
      <c r="MD150" s="633">
        <f t="shared" si="1791"/>
        <v>3.7637635453073425E-3</v>
      </c>
      <c r="ME150" s="633">
        <f t="shared" si="1792"/>
        <v>3.5023514075954304E-3</v>
      </c>
      <c r="MF150" s="631">
        <f t="shared" si="1793"/>
        <v>0.17718453571542978</v>
      </c>
      <c r="MG150" s="632">
        <f t="shared" si="1794"/>
        <v>0.18590531506725899</v>
      </c>
      <c r="MH150" s="632">
        <f t="shared" si="1795"/>
        <v>7.5874419409375657E-2</v>
      </c>
      <c r="MI150" s="632">
        <f t="shared" si="1796"/>
        <v>0.14262876634625174</v>
      </c>
      <c r="MJ150" s="632">
        <f t="shared" si="1797"/>
        <v>0.21371898194700975</v>
      </c>
      <c r="MK150" s="632">
        <f t="shared" si="1798"/>
        <v>8.6785388674366762E-2</v>
      </c>
      <c r="ML150" s="632">
        <f t="shared" si="1799"/>
        <v>2.6552251670403065E-2</v>
      </c>
      <c r="MM150" s="632">
        <f t="shared" si="1800"/>
        <v>3.5935300043063396E-4</v>
      </c>
      <c r="MN150" s="633">
        <f t="shared" si="1801"/>
        <v>1.6582009929523162E-2</v>
      </c>
      <c r="MO150" s="634" t="s">
        <v>177</v>
      </c>
      <c r="MP150" s="633">
        <f t="shared" si="1802"/>
        <v>2.8183837558079911E-3</v>
      </c>
      <c r="MQ150" s="633">
        <f t="shared" si="1803"/>
        <v>9.4040820704995216E-4</v>
      </c>
      <c r="MR150" s="633">
        <f t="shared" si="1804"/>
        <v>5.3791003784371151E-4</v>
      </c>
      <c r="MS150" s="633">
        <f t="shared" si="1805"/>
        <v>1.4587093043331534E-3</v>
      </c>
      <c r="MT150" s="633">
        <f t="shared" si="1806"/>
        <v>7.4729414821050741E-3</v>
      </c>
      <c r="MU150" s="633">
        <f t="shared" si="1807"/>
        <v>6.9539084492598636E-3</v>
      </c>
      <c r="MV150" s="1077"/>
      <c r="MW150" s="566"/>
      <c r="MX150" s="624"/>
      <c r="MY150" s="1471"/>
      <c r="MZ150" s="583"/>
      <c r="NA150" s="1472"/>
      <c r="NB150" s="1078"/>
      <c r="NC150" s="615"/>
      <c r="ND150" s="589"/>
      <c r="NE150" s="638"/>
    </row>
    <row r="151" spans="1:369" outlineLevel="1" x14ac:dyDescent="0.2">
      <c r="A151" s="800" t="s">
        <v>181</v>
      </c>
      <c r="B151" s="801">
        <f>DATI!D148</f>
        <v>115</v>
      </c>
      <c r="C151" s="1519">
        <f>DATI!F148/DATI!E148</f>
        <v>1</v>
      </c>
      <c r="D151" s="802">
        <f>DATI!G148</f>
        <v>362141</v>
      </c>
      <c r="E151" s="803">
        <f t="shared" si="2217"/>
        <v>3.6310697348155299E-2</v>
      </c>
      <c r="F151" s="1033">
        <f t="shared" si="2189"/>
        <v>9.0931201839629416E-4</v>
      </c>
      <c r="G151" s="805"/>
      <c r="H151" s="806"/>
      <c r="I151" s="813"/>
      <c r="J151" s="808"/>
      <c r="K151" s="808"/>
      <c r="L151" s="808"/>
      <c r="M151" s="806"/>
      <c r="N151" s="806"/>
      <c r="O151" s="806"/>
      <c r="P151" s="806"/>
      <c r="Q151" s="806"/>
      <c r="R151" s="806"/>
      <c r="S151" s="806"/>
      <c r="T151" s="806"/>
      <c r="U151" s="806"/>
      <c r="V151" s="806"/>
      <c r="W151" s="811"/>
      <c r="X151" s="1092"/>
      <c r="Y151" s="806"/>
      <c r="Z151" s="806"/>
      <c r="AA151" s="806"/>
      <c r="AB151" s="806"/>
      <c r="AC151" s="806"/>
      <c r="AD151" s="813"/>
      <c r="AE151" s="808"/>
      <c r="AF151" s="808"/>
      <c r="AG151" s="811"/>
      <c r="AH151" s="815"/>
      <c r="AI151" s="806"/>
      <c r="AJ151" s="813"/>
      <c r="AK151" s="808"/>
      <c r="AL151" s="808"/>
      <c r="AM151" s="808"/>
      <c r="AN151" s="818"/>
      <c r="AO151" s="819"/>
      <c r="AP151" s="819"/>
      <c r="AQ151" s="819"/>
      <c r="AR151" s="819"/>
      <c r="AS151" s="819"/>
      <c r="AT151" s="819"/>
      <c r="AU151" s="1093"/>
      <c r="AV151" s="1093"/>
      <c r="AW151" s="819"/>
      <c r="AX151" s="1093"/>
      <c r="AY151" s="1093"/>
      <c r="AZ151" s="1093"/>
      <c r="BA151" s="1093"/>
      <c r="BB151" s="818"/>
      <c r="BC151" s="819"/>
      <c r="BD151" s="819"/>
      <c r="BE151" s="819"/>
      <c r="BF151" s="819"/>
      <c r="BG151" s="819"/>
      <c r="BH151" s="819"/>
      <c r="BI151" s="819"/>
      <c r="BJ151" s="819"/>
      <c r="BK151" s="819"/>
      <c r="BL151" s="819"/>
      <c r="BM151" s="819"/>
      <c r="BN151" s="819"/>
      <c r="BO151" s="819"/>
      <c r="BP151" s="819"/>
      <c r="BQ151" s="819"/>
      <c r="BR151" s="819"/>
      <c r="BS151" s="819"/>
      <c r="BT151" s="819"/>
      <c r="BU151" s="819"/>
      <c r="BV151" s="820"/>
      <c r="BW151" s="818"/>
      <c r="BX151" s="819"/>
      <c r="BY151" s="819"/>
      <c r="BZ151" s="819"/>
      <c r="CA151" s="819"/>
      <c r="CB151" s="819"/>
      <c r="CC151" s="819"/>
      <c r="CD151" s="820"/>
      <c r="CE151" s="818"/>
      <c r="CF151" s="819"/>
      <c r="CG151" s="819"/>
      <c r="CH151" s="819"/>
      <c r="CI151" s="819"/>
      <c r="CJ151" s="819"/>
      <c r="CK151" s="819"/>
      <c r="CL151" s="819"/>
      <c r="CM151" s="819"/>
      <c r="CN151" s="819"/>
      <c r="CO151" s="819"/>
      <c r="CP151" s="819"/>
      <c r="CQ151" s="819"/>
      <c r="CR151" s="819"/>
      <c r="CS151" s="819"/>
      <c r="CT151" s="819"/>
      <c r="CU151" s="819"/>
      <c r="CV151" s="819"/>
      <c r="CW151" s="819"/>
      <c r="CX151" s="819"/>
      <c r="CY151" s="820"/>
      <c r="CZ151" s="805">
        <f>DATI!AA148</f>
        <v>165048.23499999999</v>
      </c>
      <c r="DA151" s="806">
        <f t="shared" si="2218"/>
        <v>452.18694520547939</v>
      </c>
      <c r="DB151" s="813">
        <f t="shared" si="2191"/>
        <v>455.75683228355808</v>
      </c>
      <c r="DC151" s="808">
        <f t="shared" si="2219"/>
        <v>1.2486488555713919</v>
      </c>
      <c r="DD151" s="822">
        <f t="shared" si="2269"/>
        <v>1.0122564521327711E-2</v>
      </c>
      <c r="DE151" s="823">
        <f t="shared" si="2245"/>
        <v>9.2048823927439825E-3</v>
      </c>
      <c r="DF151" s="806">
        <f t="shared" si="2270"/>
        <v>1653.9689999999828</v>
      </c>
      <c r="DG151" s="824">
        <f t="shared" si="2271"/>
        <v>4.1569240439198438</v>
      </c>
      <c r="DH151" s="825">
        <f t="shared" si="2246"/>
        <v>3.5885902915330808E-2</v>
      </c>
      <c r="DI151" s="826">
        <f>DATI!AB148+DATI!AG148</f>
        <v>102253.33873678694</v>
      </c>
      <c r="DJ151" s="806">
        <f t="shared" si="2247"/>
        <v>280.1461335254437</v>
      </c>
      <c r="DK151" s="827">
        <f t="shared" si="2192"/>
        <v>282.35780741972587</v>
      </c>
      <c r="DL151" s="828">
        <f t="shared" si="2193"/>
        <v>0.77358303402664619</v>
      </c>
      <c r="DM151" s="829">
        <f t="shared" si="2272"/>
        <v>0.61953609341406746</v>
      </c>
      <c r="DN151" s="830">
        <f t="shared" si="2273"/>
        <v>6.5358831815529681E-3</v>
      </c>
      <c r="DO151" s="830">
        <f t="shared" si="2274"/>
        <v>4.0000000000000036E-3</v>
      </c>
      <c r="DP151" s="830">
        <f t="shared" si="2275"/>
        <v>1.6724607602089724E-2</v>
      </c>
      <c r="DQ151" s="830">
        <f t="shared" si="2276"/>
        <v>1.5800927610315593E-2</v>
      </c>
      <c r="DR151" s="831">
        <f t="shared" si="2277"/>
        <v>1682.0159102961479</v>
      </c>
      <c r="DS151" s="831">
        <f t="shared" si="2278"/>
        <v>4.3921157718789345</v>
      </c>
      <c r="DT151" s="832">
        <f t="shared" si="2248"/>
        <v>4.0858701271050533E-2</v>
      </c>
      <c r="DU151" s="833" t="str">
        <f>DATI!AI148</f>
        <v>8/8</v>
      </c>
      <c r="DV151" s="832">
        <f>DATI!AJ148/DATI!AK148</f>
        <v>1</v>
      </c>
      <c r="DW151" s="834">
        <f>DATI!AB148</f>
        <v>101458.423</v>
      </c>
      <c r="DX151" s="806">
        <f t="shared" si="2220"/>
        <v>277.96828219178082</v>
      </c>
      <c r="DY151" s="835">
        <f t="shared" si="2194"/>
        <v>280.16276257038004</v>
      </c>
      <c r="DZ151" s="808">
        <f t="shared" si="2195"/>
        <v>0.76756921252158916</v>
      </c>
      <c r="EA151" s="829">
        <f t="shared" si="2279"/>
        <v>0.61471983023629428</v>
      </c>
      <c r="EB151" s="825">
        <f t="shared" si="2280"/>
        <v>3.6296673148106455E-3</v>
      </c>
      <c r="EC151" s="836">
        <f t="shared" si="2281"/>
        <v>62794.896263213042</v>
      </c>
      <c r="ED151" s="837">
        <f t="shared" si="2221"/>
        <v>172.04081168003574</v>
      </c>
      <c r="EE151" s="838">
        <f t="shared" si="2196"/>
        <v>173.39902486383218</v>
      </c>
      <c r="EF151" s="839">
        <f t="shared" si="2197"/>
        <v>0.47506582154474569</v>
      </c>
      <c r="EG151" s="840">
        <f t="shared" si="2249"/>
        <v>-4.4644374935925958E-4</v>
      </c>
      <c r="EH151" s="840">
        <f t="shared" si="2250"/>
        <v>-1.354524082727913E-3</v>
      </c>
      <c r="EI151" s="822">
        <f t="shared" si="2222"/>
        <v>0.3804639065859326</v>
      </c>
      <c r="EJ151" s="841">
        <f t="shared" si="2251"/>
        <v>-28.046910296165152</v>
      </c>
      <c r="EK151" s="841">
        <f t="shared" si="2252"/>
        <v>-0.23519172795917598</v>
      </c>
      <c r="EL151" s="805">
        <f>DATI!AD148</f>
        <v>48257.048999999999</v>
      </c>
      <c r="EM151" s="806">
        <f t="shared" si="2223"/>
        <v>132.21109315068492</v>
      </c>
      <c r="EN151" s="835">
        <f t="shared" si="2198"/>
        <v>133.25486205649182</v>
      </c>
      <c r="EO151" s="808">
        <f t="shared" si="2224"/>
        <v>0.36508181385340222</v>
      </c>
      <c r="EP151" s="822">
        <f t="shared" si="2282"/>
        <v>-2.0525686742077606E-2</v>
      </c>
      <c r="EQ151" s="823">
        <f t="shared" si="2283"/>
        <v>-2.1415525365878214E-2</v>
      </c>
      <c r="ER151" s="822">
        <f t="shared" si="2253"/>
        <v>2.7459806177006826E-2</v>
      </c>
      <c r="ES151" s="806">
        <f t="shared" si="2284"/>
        <v>-1011.2660000000033</v>
      </c>
      <c r="ET151" s="822">
        <f t="shared" si="2225"/>
        <v>0.29238149078055881</v>
      </c>
      <c r="EU151" s="824">
        <f t="shared" si="2285"/>
        <v>-2.9161742828225101</v>
      </c>
      <c r="EV151" s="805">
        <f>DATI!AE148</f>
        <v>10403.384</v>
      </c>
      <c r="EW151" s="806">
        <f t="shared" si="2226"/>
        <v>28.502421917808221</v>
      </c>
      <c r="EX151" s="835">
        <f t="shared" si="2199"/>
        <v>28.727440416854208</v>
      </c>
      <c r="EY151" s="808">
        <f t="shared" si="2200"/>
        <v>7.870531621055947E-2</v>
      </c>
      <c r="EZ151" s="822">
        <f t="shared" si="2286"/>
        <v>5.7870810300350822E-2</v>
      </c>
      <c r="FA151" s="823">
        <f t="shared" si="2287"/>
        <v>5.6909749562713233E-2</v>
      </c>
      <c r="FB151" s="806">
        <f t="shared" si="2288"/>
        <v>569.11700000000019</v>
      </c>
      <c r="FC151" s="824">
        <f t="shared" si="2289"/>
        <v>1.5468411000819628</v>
      </c>
      <c r="FD151" s="806">
        <f>DATI!AG148</f>
        <v>794.91573678695408</v>
      </c>
      <c r="FE151" s="822">
        <f t="shared" si="2227"/>
        <v>4.8162631777731776E-3</v>
      </c>
      <c r="FF151" s="806">
        <f t="shared" si="2290"/>
        <v>9608.4682632130462</v>
      </c>
      <c r="FG151" s="822">
        <f t="shared" si="2254"/>
        <v>2.6532395567508364E-2</v>
      </c>
      <c r="FH151" s="805">
        <f>DATI!AF148</f>
        <v>4929.3789999999999</v>
      </c>
      <c r="FI151" s="806">
        <f t="shared" si="2255"/>
        <v>13.505147945205479</v>
      </c>
      <c r="FJ151" s="830">
        <f t="shared" si="2228"/>
        <v>2.9866293329340966E-2</v>
      </c>
      <c r="FK151" s="830">
        <f t="shared" si="2256"/>
        <v>0.169973464602064</v>
      </c>
      <c r="FL151" s="842">
        <f>DATI!AL148</f>
        <v>2197.6315678502619</v>
      </c>
      <c r="FM151" s="843" t="str">
        <f>DATI!AM148</f>
        <v>8/8</v>
      </c>
      <c r="FN151" s="844">
        <f>DATI!AN148/DATI!AO148</f>
        <v>1</v>
      </c>
      <c r="FO151" s="809">
        <f t="shared" si="2257"/>
        <v>0.44582320974919193</v>
      </c>
      <c r="FP151" s="845">
        <f t="shared" si="2258"/>
        <v>1.331508675539767E-2</v>
      </c>
      <c r="FQ151" s="809">
        <f t="shared" si="2259"/>
        <v>0.19198278379214942</v>
      </c>
      <c r="FR151" s="846"/>
      <c r="FS151" s="1117"/>
      <c r="FT151" s="1117"/>
      <c r="FU151" s="818"/>
      <c r="FV151" s="819"/>
      <c r="FW151" s="819"/>
      <c r="FX151" s="819"/>
      <c r="FY151" s="819"/>
      <c r="FZ151" s="819"/>
      <c r="GA151" s="819"/>
      <c r="GB151" s="819"/>
      <c r="GC151" s="819"/>
      <c r="GD151" s="819"/>
      <c r="GE151" s="819"/>
      <c r="GF151" s="819"/>
      <c r="GG151" s="819"/>
      <c r="GH151" s="819"/>
      <c r="GI151" s="819"/>
      <c r="GJ151" s="819"/>
      <c r="GK151" s="819"/>
      <c r="GL151" s="819"/>
      <c r="GM151" s="819"/>
      <c r="GN151" s="819"/>
      <c r="GO151" s="819"/>
      <c r="GP151" s="820"/>
      <c r="GQ151" s="818"/>
      <c r="GR151" s="819"/>
      <c r="GS151" s="819"/>
      <c r="GT151" s="819"/>
      <c r="GU151" s="819"/>
      <c r="GV151" s="819"/>
      <c r="GW151" s="819"/>
      <c r="GX151" s="820"/>
      <c r="GY151" s="818"/>
      <c r="GZ151" s="819"/>
      <c r="HA151" s="819"/>
      <c r="HB151" s="819"/>
      <c r="HC151" s="819"/>
      <c r="HD151" s="819"/>
      <c r="HE151" s="819"/>
      <c r="HF151" s="819"/>
      <c r="HG151" s="819"/>
      <c r="HH151" s="819"/>
      <c r="HI151" s="819"/>
      <c r="HJ151" s="819"/>
      <c r="HK151" s="819"/>
      <c r="HL151" s="819"/>
      <c r="HM151" s="819"/>
      <c r="HN151" s="819"/>
      <c r="HO151" s="819"/>
      <c r="HP151" s="819"/>
      <c r="HQ151" s="819"/>
      <c r="HR151" s="819"/>
      <c r="HS151" s="819"/>
      <c r="HT151" s="820"/>
      <c r="HU151" s="846">
        <f t="shared" si="2190"/>
        <v>62794.896263213035</v>
      </c>
      <c r="HV151" s="847"/>
      <c r="HW151" s="848">
        <f t="shared" si="2291"/>
        <v>0</v>
      </c>
      <c r="HX151" s="849">
        <f>DATI!CQ148</f>
        <v>0</v>
      </c>
      <c r="HY151" s="849">
        <f>DATI!CT148</f>
        <v>0</v>
      </c>
      <c r="HZ151" s="850">
        <f t="shared" si="2260"/>
        <v>-1</v>
      </c>
      <c r="IA151" s="850">
        <f t="shared" si="2098"/>
        <v>0</v>
      </c>
      <c r="IB151" s="822">
        <f t="shared" si="2099"/>
        <v>0</v>
      </c>
      <c r="IC151" s="849">
        <f>DATI!CV148</f>
        <v>640.59013639442605</v>
      </c>
      <c r="ID151" s="851">
        <f t="shared" si="2261"/>
        <v>640.59013639442605</v>
      </c>
      <c r="IE151" s="852">
        <f t="shared" si="2100"/>
        <v>3.8812298501369985E-3</v>
      </c>
      <c r="IF151" s="852">
        <f t="shared" si="2101"/>
        <v>1.0201308936148387E-2</v>
      </c>
      <c r="IG151" s="848"/>
      <c r="IH151" s="830"/>
      <c r="II151" s="849"/>
      <c r="IJ151" s="849"/>
      <c r="IK151" s="854">
        <f>DATI!CS148</f>
        <v>34033.041263213025</v>
      </c>
      <c r="IL151" s="834">
        <f t="shared" si="2262"/>
        <v>16803.654112482291</v>
      </c>
      <c r="IM151" s="834">
        <f t="shared" si="2263"/>
        <v>14546.253755737496</v>
      </c>
      <c r="IN151" s="822">
        <f t="shared" si="1743"/>
        <v>0.10181056533250593</v>
      </c>
      <c r="IO151" s="822">
        <f t="shared" si="1744"/>
        <v>0.26759585750484516</v>
      </c>
      <c r="IP151" s="849"/>
      <c r="IQ151" s="830"/>
      <c r="IR151" s="849"/>
      <c r="IS151" s="834">
        <f t="shared" si="2292"/>
        <v>45991.242150730744</v>
      </c>
      <c r="IT151" s="854">
        <f>DATI!CR148</f>
        <v>28761.85500000001</v>
      </c>
      <c r="IU151" s="855">
        <f>DATI!CU148</f>
        <v>17229.387150730734</v>
      </c>
      <c r="IV151" s="822">
        <f t="shared" si="2264"/>
        <v>-5.5913647128176508E-2</v>
      </c>
      <c r="IW151" s="830">
        <f t="shared" si="2102"/>
        <v>0.27865334125342661</v>
      </c>
      <c r="IX151" s="822">
        <f t="shared" si="2103"/>
        <v>0.73240414249515484</v>
      </c>
      <c r="IY151" s="854">
        <f>DATI!CW148</f>
        <v>1616.8102203503684</v>
      </c>
      <c r="IZ151" s="856">
        <f t="shared" si="2265"/>
        <v>47608.05237108111</v>
      </c>
      <c r="JA151" s="857">
        <f t="shared" si="2104"/>
        <v>0.28844932738045403</v>
      </c>
      <c r="JB151" s="857">
        <f t="shared" si="2105"/>
        <v>0.75815162065919695</v>
      </c>
      <c r="JC151" s="858"/>
      <c r="JD151" s="830"/>
      <c r="JE151" s="849"/>
      <c r="JF151" s="849"/>
      <c r="JG151" s="826">
        <f t="shared" si="2106"/>
        <v>100428.31996041338</v>
      </c>
      <c r="JH151" s="808">
        <f t="shared" si="2201"/>
        <v>277.31828199627597</v>
      </c>
      <c r="JI151" s="829">
        <f t="shared" si="1754"/>
        <v>0.6084786060294034</v>
      </c>
      <c r="JJ151" s="843" t="str">
        <f>DATI!CN148</f>
        <v>9/14</v>
      </c>
      <c r="JK151" s="844">
        <f>DATI!CO148/DATI!CP148</f>
        <v>0.98120970653782946</v>
      </c>
      <c r="JL151" s="859">
        <f t="shared" si="1833"/>
        <v>2.3701580610499508E-2</v>
      </c>
      <c r="JM151" s="860">
        <f t="shared" si="2266"/>
        <v>1.3442939071068654E-2</v>
      </c>
      <c r="JN151" s="861">
        <f t="shared" si="2107"/>
        <v>146419.56211114413</v>
      </c>
      <c r="JO151" s="834">
        <f t="shared" si="2108"/>
        <v>148036.37233149449</v>
      </c>
      <c r="JP151" s="829">
        <f t="shared" si="2109"/>
        <v>0.88713194728283007</v>
      </c>
      <c r="JQ151" s="830">
        <f t="shared" si="2267"/>
        <v>-1.141978568832025E-2</v>
      </c>
      <c r="JR151" s="862">
        <f t="shared" si="2110"/>
        <v>0.89692793340985744</v>
      </c>
      <c r="JS151" s="825">
        <f t="shared" si="2268"/>
        <v>-1.6237995612928824E-3</v>
      </c>
      <c r="JT151" s="818">
        <f>DATI!BW148</f>
        <v>20681.054601039683</v>
      </c>
      <c r="JU151" s="819">
        <f>DATI!BX148</f>
        <v>13684.608104980647</v>
      </c>
      <c r="JV151" s="819">
        <f>DATI!BY148</f>
        <v>8975.0747089685246</v>
      </c>
      <c r="JW151" s="819">
        <f>DATI!BZ148</f>
        <v>21169.273000000001</v>
      </c>
      <c r="JX151" s="819">
        <f>DATI!CA148</f>
        <v>22518.213</v>
      </c>
      <c r="JY151" s="819">
        <f>DATI!CB148</f>
        <v>5421.344981971085</v>
      </c>
      <c r="JZ151" s="819">
        <f>DATI!CC148</f>
        <v>2377.1817592883763</v>
      </c>
      <c r="KA151" s="819">
        <f>DATI!CD148</f>
        <v>72.998171856736874</v>
      </c>
      <c r="KB151" s="819">
        <f>DATI!CE148</f>
        <v>1485.9683606352805</v>
      </c>
      <c r="KC151" s="819">
        <f>DATI!CF148</f>
        <v>0</v>
      </c>
      <c r="KD151" s="819">
        <f>DATI!CG148</f>
        <v>218.5</v>
      </c>
      <c r="KE151" s="819">
        <f>DATI!CH148</f>
        <v>24.48628047657013</v>
      </c>
      <c r="KF151" s="819">
        <f>DATI!CI148</f>
        <v>41.361880805015566</v>
      </c>
      <c r="KG151" s="819">
        <f>DATI!CJ148</f>
        <v>126.26124245738983</v>
      </c>
      <c r="KH151" s="819">
        <f>DATI!CK148</f>
        <v>665.84248236119743</v>
      </c>
      <c r="KI151" s="819">
        <f>DATI!CL148</f>
        <v>192.1040809356831</v>
      </c>
      <c r="KJ151" s="863">
        <f t="shared" si="2202"/>
        <v>57.10774146268907</v>
      </c>
      <c r="KK151" s="864">
        <f t="shared" si="2230"/>
        <v>-1.0388563275207725E-2</v>
      </c>
      <c r="KL151" s="865">
        <f t="shared" si="2203"/>
        <v>37.788066264191706</v>
      </c>
      <c r="KM151" s="864">
        <f t="shared" si="2231"/>
        <v>0.1627133884462392</v>
      </c>
      <c r="KN151" s="865">
        <f t="shared" si="2204"/>
        <v>24.783370866509244</v>
      </c>
      <c r="KO151" s="864">
        <f t="shared" si="2232"/>
        <v>-0.16041978074717841</v>
      </c>
      <c r="KP151" s="865">
        <f t="shared" si="2205"/>
        <v>58.455885967068077</v>
      </c>
      <c r="KQ151" s="864">
        <f t="shared" si="2233"/>
        <v>-8.735390486173113E-3</v>
      </c>
      <c r="KR151" s="865">
        <f t="shared" si="2206"/>
        <v>62.180788698324683</v>
      </c>
      <c r="KS151" s="864">
        <f t="shared" si="2234"/>
        <v>5.6250009766275484E-2</v>
      </c>
      <c r="KT151" s="865">
        <f t="shared" si="2207"/>
        <v>14.970260152733562</v>
      </c>
      <c r="KU151" s="864">
        <f t="shared" si="2235"/>
        <v>8.5062297169666762E-2</v>
      </c>
      <c r="KV151" s="865">
        <f t="shared" si="2208"/>
        <v>6.5642436489885876</v>
      </c>
      <c r="KW151" s="864">
        <f t="shared" si="2236"/>
        <v>4.0025731085838442E-2</v>
      </c>
      <c r="KX151" s="865">
        <f t="shared" si="2209"/>
        <v>0.20157389485514449</v>
      </c>
      <c r="KY151" s="864">
        <f t="shared" si="2237"/>
        <v>-2.8699465417257937E-2</v>
      </c>
      <c r="KZ151" s="865">
        <f t="shared" si="2210"/>
        <v>4.1032867326132108</v>
      </c>
      <c r="LA151" s="864">
        <f t="shared" si="2238"/>
        <v>-1.3909823863466052E-2</v>
      </c>
      <c r="LB151" s="866" t="s">
        <v>177</v>
      </c>
      <c r="LC151" s="867" t="s">
        <v>177</v>
      </c>
      <c r="LD151" s="865">
        <f t="shared" si="2211"/>
        <v>0.60335615133332043</v>
      </c>
      <c r="LE151" s="864">
        <f t="shared" si="2239"/>
        <v>2.1255325303433506E-2</v>
      </c>
      <c r="LF151" s="865">
        <f t="shared" si="2212"/>
        <v>6.7615322420190277E-2</v>
      </c>
      <c r="LG151" s="864">
        <f t="shared" si="2240"/>
        <v>-0.52950920557178649</v>
      </c>
      <c r="LH151" s="865">
        <f t="shared" si="2213"/>
        <v>0.1142148522399164</v>
      </c>
      <c r="LI151" s="864">
        <f t="shared" si="2241"/>
        <v>4.4462124105805771E-3</v>
      </c>
      <c r="LJ151" s="865">
        <f t="shared" si="2214"/>
        <v>0.34865216160940027</v>
      </c>
      <c r="LK151" s="864">
        <f t="shared" si="2242"/>
        <v>-0.20147797138393778</v>
      </c>
      <c r="LL151" s="865">
        <f t="shared" si="2215"/>
        <v>1.8386277233486334</v>
      </c>
      <c r="LM151" s="864">
        <f t="shared" si="2243"/>
        <v>0.29911075169516776</v>
      </c>
      <c r="LN151" s="865">
        <f t="shared" si="2216"/>
        <v>0.53046763811797915</v>
      </c>
      <c r="LO151" s="868">
        <f t="shared" si="2244"/>
        <v>-5.3858775593789571E-3</v>
      </c>
      <c r="LP151" s="869">
        <f t="shared" si="1778"/>
        <v>0.12530309458346939</v>
      </c>
      <c r="LQ151" s="870">
        <f t="shared" si="1779"/>
        <v>8.2912780648521617E-2</v>
      </c>
      <c r="LR151" s="870">
        <f t="shared" si="1780"/>
        <v>5.4378495528707264E-2</v>
      </c>
      <c r="LS151" s="870">
        <f t="shared" si="1781"/>
        <v>0.12826112923897673</v>
      </c>
      <c r="LT151" s="870">
        <f t="shared" si="1782"/>
        <v>0.13643413393666404</v>
      </c>
      <c r="LU151" s="870">
        <f t="shared" si="1783"/>
        <v>3.2847033971439232E-2</v>
      </c>
      <c r="LV151" s="870">
        <f t="shared" si="1784"/>
        <v>1.4402951714620738E-2</v>
      </c>
      <c r="LW151" s="870">
        <f t="shared" si="1785"/>
        <v>4.4228386845055861E-4</v>
      </c>
      <c r="LX151" s="871">
        <f t="shared" si="1786"/>
        <v>9.0032369060794905E-3</v>
      </c>
      <c r="LY151" s="872" t="s">
        <v>177</v>
      </c>
      <c r="LZ151" s="871">
        <f t="shared" si="1787"/>
        <v>1.32385541717547E-3</v>
      </c>
      <c r="MA151" s="871">
        <f t="shared" si="1788"/>
        <v>1.4835832977293053E-4</v>
      </c>
      <c r="MB151" s="871">
        <f t="shared" si="1789"/>
        <v>2.5060480534684648E-4</v>
      </c>
      <c r="MC151" s="871">
        <f t="shared" si="1790"/>
        <v>7.6499601742114861E-4</v>
      </c>
      <c r="MD151" s="871">
        <f t="shared" si="1791"/>
        <v>4.0342296442079338E-3</v>
      </c>
      <c r="ME151" s="871">
        <f t="shared" si="1792"/>
        <v>1.1639269025547781E-3</v>
      </c>
      <c r="MF151" s="869">
        <f t="shared" si="1793"/>
        <v>0.20383772967809369</v>
      </c>
      <c r="MG151" s="870">
        <f t="shared" si="1794"/>
        <v>0.13487897505543378</v>
      </c>
      <c r="MH151" s="870">
        <f t="shared" si="1795"/>
        <v>8.8460617103900033E-2</v>
      </c>
      <c r="MI151" s="870">
        <f t="shared" si="1796"/>
        <v>0.20864973428573794</v>
      </c>
      <c r="MJ151" s="870">
        <f t="shared" si="1797"/>
        <v>0.22194522972232675</v>
      </c>
      <c r="MK151" s="870">
        <f t="shared" si="1798"/>
        <v>5.3434153830393016E-2</v>
      </c>
      <c r="ML151" s="870">
        <f t="shared" si="1799"/>
        <v>2.3430107515946472E-2</v>
      </c>
      <c r="MM151" s="870">
        <f t="shared" si="1800"/>
        <v>7.1948853232951273E-4</v>
      </c>
      <c r="MN151" s="871">
        <f t="shared" si="1801"/>
        <v>1.4646081781059032E-2</v>
      </c>
      <c r="MO151" s="872" t="s">
        <v>177</v>
      </c>
      <c r="MP151" s="871">
        <f t="shared" si="1802"/>
        <v>2.1535915258607953E-3</v>
      </c>
      <c r="MQ151" s="871">
        <f t="shared" si="1803"/>
        <v>2.4134300290248086E-4</v>
      </c>
      <c r="MR151" s="871">
        <f t="shared" si="1804"/>
        <v>4.0767320821668564E-4</v>
      </c>
      <c r="MS151" s="871">
        <f t="shared" si="1805"/>
        <v>1.244462891537254E-3</v>
      </c>
      <c r="MT151" s="871">
        <f t="shared" si="1806"/>
        <v>6.562712711996297E-3</v>
      </c>
      <c r="MU151" s="871">
        <f t="shared" si="1807"/>
        <v>1.893426639754524E-3</v>
      </c>
      <c r="MV151" s="1098"/>
      <c r="MW151" s="808"/>
      <c r="MX151" s="862"/>
      <c r="MY151" s="1483"/>
      <c r="MZ151" s="823"/>
      <c r="NA151" s="1480"/>
      <c r="NB151" s="1099"/>
      <c r="NC151" s="854"/>
      <c r="ND151" s="829"/>
      <c r="NE151" s="875"/>
    </row>
    <row r="152" spans="1:369" outlineLevel="1" x14ac:dyDescent="0.2">
      <c r="A152" s="876" t="s">
        <v>182</v>
      </c>
      <c r="B152" s="559">
        <f>DATI!D149</f>
        <v>90</v>
      </c>
      <c r="C152" s="1516">
        <f>DATI!F149/DATI!E149</f>
        <v>1</v>
      </c>
      <c r="D152" s="560">
        <f>DATI!G149</f>
        <v>340814</v>
      </c>
      <c r="E152" s="561">
        <f t="shared" si="2217"/>
        <v>3.4172308592548759E-2</v>
      </c>
      <c r="F152" s="1035">
        <f t="shared" si="2189"/>
        <v>7.0591711605230111E-3</v>
      </c>
      <c r="G152" s="563"/>
      <c r="H152" s="564"/>
      <c r="I152" s="565"/>
      <c r="J152" s="566"/>
      <c r="K152" s="566"/>
      <c r="L152" s="566"/>
      <c r="M152" s="564"/>
      <c r="N152" s="564"/>
      <c r="O152" s="564"/>
      <c r="P152" s="564"/>
      <c r="Q152" s="564"/>
      <c r="R152" s="564"/>
      <c r="S152" s="564"/>
      <c r="T152" s="564"/>
      <c r="U152" s="564"/>
      <c r="V152" s="564"/>
      <c r="W152" s="569"/>
      <c r="X152" s="1100"/>
      <c r="Y152" s="564"/>
      <c r="Z152" s="564"/>
      <c r="AA152" s="564"/>
      <c r="AB152" s="564"/>
      <c r="AC152" s="564"/>
      <c r="AD152" s="565"/>
      <c r="AE152" s="566"/>
      <c r="AF152" s="566"/>
      <c r="AG152" s="569"/>
      <c r="AH152" s="572"/>
      <c r="AI152" s="564"/>
      <c r="AJ152" s="565"/>
      <c r="AK152" s="566"/>
      <c r="AL152" s="566"/>
      <c r="AM152" s="566"/>
      <c r="AN152" s="576"/>
      <c r="AO152" s="577"/>
      <c r="AP152" s="577"/>
      <c r="AQ152" s="577"/>
      <c r="AR152" s="577"/>
      <c r="AS152" s="577"/>
      <c r="AT152" s="577"/>
      <c r="AU152" s="1072"/>
      <c r="AV152" s="1072"/>
      <c r="AW152" s="577"/>
      <c r="AX152" s="1072"/>
      <c r="AY152" s="1072"/>
      <c r="AZ152" s="1072"/>
      <c r="BA152" s="1072"/>
      <c r="BB152" s="576"/>
      <c r="BC152" s="577"/>
      <c r="BD152" s="577"/>
      <c r="BE152" s="577"/>
      <c r="BF152" s="577"/>
      <c r="BG152" s="577"/>
      <c r="BH152" s="577"/>
      <c r="BI152" s="577"/>
      <c r="BJ152" s="577"/>
      <c r="BK152" s="577"/>
      <c r="BL152" s="577"/>
      <c r="BM152" s="577"/>
      <c r="BN152" s="577"/>
      <c r="BO152" s="577"/>
      <c r="BP152" s="577"/>
      <c r="BQ152" s="577"/>
      <c r="BR152" s="577"/>
      <c r="BS152" s="577"/>
      <c r="BT152" s="577"/>
      <c r="BU152" s="577"/>
      <c r="BV152" s="578"/>
      <c r="BW152" s="576"/>
      <c r="BX152" s="577"/>
      <c r="BY152" s="577"/>
      <c r="BZ152" s="577"/>
      <c r="CA152" s="577"/>
      <c r="CB152" s="577"/>
      <c r="CC152" s="577"/>
      <c r="CD152" s="578"/>
      <c r="CE152" s="576"/>
      <c r="CF152" s="577"/>
      <c r="CG152" s="577"/>
      <c r="CH152" s="577"/>
      <c r="CI152" s="577"/>
      <c r="CJ152" s="577"/>
      <c r="CK152" s="577"/>
      <c r="CL152" s="577"/>
      <c r="CM152" s="577"/>
      <c r="CN152" s="577"/>
      <c r="CO152" s="577"/>
      <c r="CP152" s="577"/>
      <c r="CQ152" s="577"/>
      <c r="CR152" s="577"/>
      <c r="CS152" s="577"/>
      <c r="CT152" s="577"/>
      <c r="CU152" s="577"/>
      <c r="CV152" s="577"/>
      <c r="CW152" s="577"/>
      <c r="CX152" s="577"/>
      <c r="CY152" s="578"/>
      <c r="CZ152" s="563">
        <f>DATI!AA149</f>
        <v>153028.01800000001</v>
      </c>
      <c r="DA152" s="564">
        <f t="shared" si="2218"/>
        <v>419.25484383561644</v>
      </c>
      <c r="DB152" s="565">
        <f t="shared" si="2191"/>
        <v>449.00742927227168</v>
      </c>
      <c r="DC152" s="566">
        <f t="shared" si="2219"/>
        <v>1.2301573404719772</v>
      </c>
      <c r="DD152" s="582">
        <f t="shared" si="2269"/>
        <v>1.1262462849517336E-2</v>
      </c>
      <c r="DE152" s="583">
        <f t="shared" si="2245"/>
        <v>4.1738279232891211E-3</v>
      </c>
      <c r="DF152" s="564">
        <f t="shared" si="2270"/>
        <v>1704.2780000000203</v>
      </c>
      <c r="DG152" s="584">
        <f t="shared" si="2271"/>
        <v>1.8662901720279024</v>
      </c>
      <c r="DH152" s="585">
        <f t="shared" si="2246"/>
        <v>3.3272386083216803E-2</v>
      </c>
      <c r="DI152" s="586">
        <f>DATI!AB149+DATI!AG149</f>
        <v>92152.803402621008</v>
      </c>
      <c r="DJ152" s="564">
        <f t="shared" si="2247"/>
        <v>252.47343397978358</v>
      </c>
      <c r="DK152" s="587">
        <f t="shared" si="2192"/>
        <v>270.39031085172849</v>
      </c>
      <c r="DL152" s="588">
        <f t="shared" si="2193"/>
        <v>0.74079537219651648</v>
      </c>
      <c r="DM152" s="589">
        <f t="shared" si="2272"/>
        <v>0.60219562800990467</v>
      </c>
      <c r="DN152" s="590">
        <f t="shared" si="2273"/>
        <v>-8.400281648316977E-4</v>
      </c>
      <c r="DO152" s="590">
        <f t="shared" si="2274"/>
        <v>-1.0000000000000009E-3</v>
      </c>
      <c r="DP152" s="590">
        <f t="shared" si="2275"/>
        <v>1.0412973898686678E-2</v>
      </c>
      <c r="DQ152" s="590">
        <f t="shared" si="2276"/>
        <v>3.3302936254465515E-3</v>
      </c>
      <c r="DR152" s="591">
        <f t="shared" si="2277"/>
        <v>949.69558122332091</v>
      </c>
      <c r="DS152" s="591">
        <f t="shared" si="2278"/>
        <v>0.89749022264464884</v>
      </c>
      <c r="DT152" s="592">
        <f t="shared" si="2248"/>
        <v>3.6822698525372906E-2</v>
      </c>
      <c r="DU152" s="593" t="str">
        <f>DATI!AI149</f>
        <v>1/2</v>
      </c>
      <c r="DV152" s="592">
        <f>DATI!AJ149/DATI!AK149</f>
        <v>0.99983048681695641</v>
      </c>
      <c r="DW152" s="594">
        <f>DATI!AB149</f>
        <v>91660.536999999997</v>
      </c>
      <c r="DX152" s="564">
        <f t="shared" si="2220"/>
        <v>251.12475890410957</v>
      </c>
      <c r="DY152" s="595">
        <f t="shared" si="2194"/>
        <v>268.94592651710315</v>
      </c>
      <c r="DZ152" s="566">
        <f t="shared" si="2195"/>
        <v>0.73683815484137849</v>
      </c>
      <c r="EA152" s="589">
        <f t="shared" si="2279"/>
        <v>0.59897878962269502</v>
      </c>
      <c r="EB152" s="585">
        <f t="shared" si="2280"/>
        <v>-9.2041904093706039E-4</v>
      </c>
      <c r="EC152" s="596">
        <f t="shared" si="2281"/>
        <v>60875.214597379003</v>
      </c>
      <c r="ED152" s="597">
        <f t="shared" si="2221"/>
        <v>166.78140985583289</v>
      </c>
      <c r="EE152" s="598">
        <f t="shared" si="2196"/>
        <v>178.61711842054319</v>
      </c>
      <c r="EF152" s="599">
        <f t="shared" si="2197"/>
        <v>0.4893619682754608</v>
      </c>
      <c r="EG152" s="600">
        <f t="shared" si="2249"/>
        <v>1.2551139125334494E-2</v>
      </c>
      <c r="EH152" s="600">
        <f t="shared" si="2250"/>
        <v>5.4534709797466052E-3</v>
      </c>
      <c r="EI152" s="582">
        <f t="shared" si="2222"/>
        <v>0.39780437199009527</v>
      </c>
      <c r="EJ152" s="601">
        <f t="shared" si="2251"/>
        <v>754.58241877669934</v>
      </c>
      <c r="EK152" s="601">
        <f t="shared" si="2252"/>
        <v>0.96879994938325353</v>
      </c>
      <c r="EL152" s="563">
        <f>DATI!AD149</f>
        <v>48405.48</v>
      </c>
      <c r="EM152" s="564">
        <f t="shared" si="2223"/>
        <v>132.61775342465754</v>
      </c>
      <c r="EN152" s="595">
        <f t="shared" si="2198"/>
        <v>142.02902462926991</v>
      </c>
      <c r="EO152" s="566">
        <f t="shared" si="2224"/>
        <v>0.3891206154226573</v>
      </c>
      <c r="EP152" s="582">
        <f t="shared" si="2282"/>
        <v>-2.1531674030450484E-3</v>
      </c>
      <c r="EQ152" s="583">
        <f t="shared" si="2283"/>
        <v>-9.1477629392441376E-3</v>
      </c>
      <c r="ER152" s="582">
        <f t="shared" si="2253"/>
        <v>2.7544268169091328E-2</v>
      </c>
      <c r="ES152" s="564">
        <f t="shared" si="2284"/>
        <v>-104.44999999999709</v>
      </c>
      <c r="ET152" s="582">
        <f t="shared" si="2225"/>
        <v>0.31631776084298496</v>
      </c>
      <c r="EU152" s="584">
        <f t="shared" si="2285"/>
        <v>-1.3112427859624063</v>
      </c>
      <c r="EV152" s="563">
        <f>DATI!AE149</f>
        <v>8913.7610000000004</v>
      </c>
      <c r="EW152" s="564">
        <f t="shared" si="2226"/>
        <v>24.421263013698631</v>
      </c>
      <c r="EX152" s="595">
        <f t="shared" si="2199"/>
        <v>26.154327580439769</v>
      </c>
      <c r="EY152" s="566">
        <f t="shared" si="2200"/>
        <v>7.1655692001204849E-2</v>
      </c>
      <c r="EZ152" s="582">
        <f t="shared" si="2286"/>
        <v>4.2720762327222474E-2</v>
      </c>
      <c r="FA152" s="583">
        <f t="shared" si="2287"/>
        <v>3.5411614518741003E-2</v>
      </c>
      <c r="FB152" s="564">
        <f t="shared" si="2288"/>
        <v>365.20100000000093</v>
      </c>
      <c r="FC152" s="584">
        <f t="shared" si="2289"/>
        <v>0.89449157541649882</v>
      </c>
      <c r="FD152" s="564">
        <f>DATI!AG149</f>
        <v>492.26640262100847</v>
      </c>
      <c r="FE152" s="582">
        <f t="shared" si="2227"/>
        <v>3.2168383872096442E-3</v>
      </c>
      <c r="FF152" s="564">
        <f t="shared" si="2290"/>
        <v>8421.4945973789927</v>
      </c>
      <c r="FG152" s="582">
        <f t="shared" si="2254"/>
        <v>2.4709943245814412E-2</v>
      </c>
      <c r="FH152" s="563">
        <f>DATI!AF149</f>
        <v>4048.24</v>
      </c>
      <c r="FI152" s="564">
        <f t="shared" si="2255"/>
        <v>11.091068493150685</v>
      </c>
      <c r="FJ152" s="590">
        <f t="shared" si="2228"/>
        <v>2.6454240556131357E-2</v>
      </c>
      <c r="FK152" s="590">
        <f t="shared" si="2256"/>
        <v>0.14291328490167793</v>
      </c>
      <c r="FL152" s="602">
        <f>DATI!AL149</f>
        <v>1735.771258174181</v>
      </c>
      <c r="FM152" s="603" t="str">
        <f>DATI!AM149</f>
        <v>6/6</v>
      </c>
      <c r="FN152" s="604">
        <f>DATI!AN149/DATI!AO149</f>
        <v>1</v>
      </c>
      <c r="FO152" s="567">
        <f t="shared" si="2257"/>
        <v>0.42877182631814842</v>
      </c>
      <c r="FP152" s="605">
        <f t="shared" si="2258"/>
        <v>1.1342833037112072E-2</v>
      </c>
      <c r="FQ152" s="567">
        <f t="shared" si="2259"/>
        <v>0.30173219694323045</v>
      </c>
      <c r="FR152" s="607"/>
      <c r="FS152" s="1113"/>
      <c r="FT152" s="1113"/>
      <c r="FU152" s="576"/>
      <c r="FV152" s="577"/>
      <c r="FW152" s="577"/>
      <c r="FX152" s="577"/>
      <c r="FY152" s="577"/>
      <c r="FZ152" s="577"/>
      <c r="GA152" s="577"/>
      <c r="GB152" s="577"/>
      <c r="GC152" s="577"/>
      <c r="GD152" s="577"/>
      <c r="GE152" s="577"/>
      <c r="GF152" s="577"/>
      <c r="GG152" s="577"/>
      <c r="GH152" s="577"/>
      <c r="GI152" s="577"/>
      <c r="GJ152" s="577"/>
      <c r="GK152" s="577"/>
      <c r="GL152" s="577"/>
      <c r="GM152" s="577"/>
      <c r="GN152" s="577"/>
      <c r="GO152" s="577"/>
      <c r="GP152" s="578"/>
      <c r="GQ152" s="576"/>
      <c r="GR152" s="577"/>
      <c r="GS152" s="577"/>
      <c r="GT152" s="577"/>
      <c r="GU152" s="577"/>
      <c r="GV152" s="577"/>
      <c r="GW152" s="577"/>
      <c r="GX152" s="578"/>
      <c r="GY152" s="576"/>
      <c r="GZ152" s="577"/>
      <c r="HA152" s="577"/>
      <c r="HB152" s="577"/>
      <c r="HC152" s="577"/>
      <c r="HD152" s="577"/>
      <c r="HE152" s="577"/>
      <c r="HF152" s="577"/>
      <c r="HG152" s="577"/>
      <c r="HH152" s="577"/>
      <c r="HI152" s="577"/>
      <c r="HJ152" s="577"/>
      <c r="HK152" s="577"/>
      <c r="HL152" s="577"/>
      <c r="HM152" s="577"/>
      <c r="HN152" s="577"/>
      <c r="HO152" s="577"/>
      <c r="HP152" s="577"/>
      <c r="HQ152" s="577"/>
      <c r="HR152" s="577"/>
      <c r="HS152" s="577"/>
      <c r="HT152" s="578"/>
      <c r="HU152" s="607">
        <f t="shared" si="2190"/>
        <v>60875.524805683977</v>
      </c>
      <c r="HV152" s="608"/>
      <c r="HW152" s="609">
        <f t="shared" si="2291"/>
        <v>0</v>
      </c>
      <c r="HX152" s="610">
        <f>DATI!CQ149</f>
        <v>0</v>
      </c>
      <c r="HY152" s="610">
        <f>DATI!CT149</f>
        <v>0</v>
      </c>
      <c r="HZ152" s="611">
        <f t="shared" si="2260"/>
        <v>0</v>
      </c>
      <c r="IA152" s="611">
        <f t="shared" si="2098"/>
        <v>0</v>
      </c>
      <c r="IB152" s="582">
        <f t="shared" si="2099"/>
        <v>0</v>
      </c>
      <c r="IC152" s="610">
        <f>DATI!CV149</f>
        <v>0</v>
      </c>
      <c r="ID152" s="612">
        <f t="shared" si="2261"/>
        <v>0</v>
      </c>
      <c r="IE152" s="613">
        <f t="shared" si="2100"/>
        <v>0</v>
      </c>
      <c r="IF152" s="613">
        <f t="shared" si="2101"/>
        <v>0</v>
      </c>
      <c r="IG152" s="609"/>
      <c r="IH152" s="590"/>
      <c r="II152" s="610"/>
      <c r="IJ152" s="610"/>
      <c r="IK152" s="615">
        <f>DATI!CS149</f>
        <v>12470.04480568397</v>
      </c>
      <c r="IL152" s="594">
        <f t="shared" si="2262"/>
        <v>12470.04480568397</v>
      </c>
      <c r="IM152" s="594">
        <f t="shared" si="2263"/>
        <v>12470.04480568397</v>
      </c>
      <c r="IN152" s="582">
        <f t="shared" si="1743"/>
        <v>8.1488638281154296E-2</v>
      </c>
      <c r="IO152" s="582">
        <f t="shared" si="1744"/>
        <v>0.20484496594466545</v>
      </c>
      <c r="IP152" s="610"/>
      <c r="IQ152" s="590"/>
      <c r="IR152" s="610"/>
      <c r="IS152" s="594">
        <f t="shared" si="2292"/>
        <v>48405.48</v>
      </c>
      <c r="IT152" s="615">
        <f>DATI!CR149</f>
        <v>48405.48</v>
      </c>
      <c r="IU152" s="617">
        <f>DATI!CU149</f>
        <v>0</v>
      </c>
      <c r="IV152" s="639">
        <f t="shared" si="2264"/>
        <v>-2.1531674030450484E-3</v>
      </c>
      <c r="IW152" s="590">
        <f t="shared" si="2102"/>
        <v>0.31631776084298496</v>
      </c>
      <c r="IX152" s="639">
        <f t="shared" si="2103"/>
        <v>0.7951550340553345</v>
      </c>
      <c r="IY152" s="615">
        <f>DATI!CW149</f>
        <v>0</v>
      </c>
      <c r="IZ152" s="618">
        <f t="shared" si="2265"/>
        <v>48405.48</v>
      </c>
      <c r="JA152" s="619">
        <f t="shared" si="2104"/>
        <v>0.31631776084298496</v>
      </c>
      <c r="JB152" s="619">
        <f t="shared" si="2105"/>
        <v>0.7951550340553345</v>
      </c>
      <c r="JC152" s="620"/>
      <c r="JD152" s="590"/>
      <c r="JE152" s="610"/>
      <c r="JF152" s="610"/>
      <c r="JG152" s="586">
        <f t="shared" si="2106"/>
        <v>88672.756481764984</v>
      </c>
      <c r="JH152" s="566">
        <f t="shared" si="2201"/>
        <v>260.17932503290649</v>
      </c>
      <c r="JI152" s="589">
        <f t="shared" si="1754"/>
        <v>0.57945438776946701</v>
      </c>
      <c r="JJ152" s="603" t="str">
        <f>DATI!CN149</f>
        <v>1/2</v>
      </c>
      <c r="JK152" s="604">
        <f>DATI!CO149/DATI!CP149</f>
        <v>0.99990860600161535</v>
      </c>
      <c r="JL152" s="621">
        <f t="shared" si="1833"/>
        <v>1.7598466225437114E-2</v>
      </c>
      <c r="JM152" s="622">
        <f t="shared" si="2266"/>
        <v>6.2654391008110056E-3</v>
      </c>
      <c r="JN152" s="623">
        <f t="shared" si="2107"/>
        <v>137078.23648176499</v>
      </c>
      <c r="JO152" s="594">
        <f t="shared" si="2108"/>
        <v>137078.23648176499</v>
      </c>
      <c r="JP152" s="589">
        <f t="shared" si="2109"/>
        <v>0.89577214861245202</v>
      </c>
      <c r="JQ152" s="590">
        <f t="shared" si="2267"/>
        <v>-6.4482811700095066E-4</v>
      </c>
      <c r="JR152" s="624">
        <f t="shared" si="2110"/>
        <v>0.89577214861245202</v>
      </c>
      <c r="JS152" s="585">
        <f t="shared" si="2268"/>
        <v>-6.4482811700095066E-4</v>
      </c>
      <c r="JT152" s="576">
        <f>DATI!BW149</f>
        <v>10690.90049948126</v>
      </c>
      <c r="JU152" s="577">
        <f>DATI!BX149</f>
        <v>12838.246753042817</v>
      </c>
      <c r="JV152" s="577">
        <f>DATI!BY149</f>
        <v>8659.3621462255724</v>
      </c>
      <c r="JW152" s="577">
        <f>DATI!BZ149</f>
        <v>19435.5</v>
      </c>
      <c r="JX152" s="577">
        <f>DATI!CA149</f>
        <v>23302.924999999999</v>
      </c>
      <c r="JY152" s="577">
        <f>DATI!CB149</f>
        <v>5501.1915309691431</v>
      </c>
      <c r="JZ152" s="577">
        <f>DATI!CC149</f>
        <v>2619.696281669721</v>
      </c>
      <c r="KA152" s="577">
        <f>DATI!CD149</f>
        <v>117.28363040033727</v>
      </c>
      <c r="KB152" s="577">
        <f>DATI!CE149</f>
        <v>1352.5694641691446</v>
      </c>
      <c r="KC152" s="577">
        <f>DATI!CF149</f>
        <v>0</v>
      </c>
      <c r="KD152" s="577">
        <f>DATI!CG149</f>
        <v>143.44</v>
      </c>
      <c r="KE152" s="577">
        <f>DATI!CH149</f>
        <v>79.944481555938722</v>
      </c>
      <c r="KF152" s="577">
        <f>DATI!CI149</f>
        <v>7.7792401514053342</v>
      </c>
      <c r="KG152" s="577">
        <f>DATI!CJ149</f>
        <v>102.81866200113296</v>
      </c>
      <c r="KH152" s="577">
        <f>DATI!CK149</f>
        <v>1220.0570857954249</v>
      </c>
      <c r="KI152" s="577">
        <f>DATI!CL149</f>
        <v>516.44404550787067</v>
      </c>
      <c r="KJ152" s="625">
        <f t="shared" si="2202"/>
        <v>31.368724581388268</v>
      </c>
      <c r="KK152" s="626">
        <f t="shared" si="2230"/>
        <v>-7.0544637886364642E-2</v>
      </c>
      <c r="KL152" s="627">
        <f t="shared" si="2203"/>
        <v>37.669364383631006</v>
      </c>
      <c r="KM152" s="626">
        <f t="shared" si="2231"/>
        <v>-2.5015642994860619E-2</v>
      </c>
      <c r="KN152" s="627">
        <f t="shared" si="2204"/>
        <v>25.407882734352381</v>
      </c>
      <c r="KO152" s="626">
        <f t="shared" si="2232"/>
        <v>-7.7215799305052225E-3</v>
      </c>
      <c r="KP152" s="627">
        <f t="shared" si="2205"/>
        <v>57.026706649374731</v>
      </c>
      <c r="KQ152" s="626">
        <f t="shared" si="2233"/>
        <v>-1.7792717962170728E-2</v>
      </c>
      <c r="KR152" s="627">
        <f t="shared" si="2206"/>
        <v>68.374318543252329</v>
      </c>
      <c r="KS152" s="626">
        <f t="shared" si="2234"/>
        <v>8.8238758521780314E-2</v>
      </c>
      <c r="KT152" s="627">
        <f t="shared" si="2207"/>
        <v>16.141330846060146</v>
      </c>
      <c r="KU152" s="626">
        <f t="shared" si="2235"/>
        <v>2.7696531138723238E-2</v>
      </c>
      <c r="KV152" s="627">
        <f t="shared" si="2208"/>
        <v>7.6865864714176091</v>
      </c>
      <c r="KW152" s="626">
        <f t="shared" si="2236"/>
        <v>5.3942261602926651E-2</v>
      </c>
      <c r="KX152" s="627">
        <f t="shared" si="2209"/>
        <v>0.34412797126977551</v>
      </c>
      <c r="KY152" s="626">
        <f t="shared" si="2237"/>
        <v>-6.8084730590928871E-2</v>
      </c>
      <c r="KZ152" s="627">
        <f t="shared" si="2210"/>
        <v>3.9686440820187685</v>
      </c>
      <c r="LA152" s="626">
        <f t="shared" si="2238"/>
        <v>-4.4073693980022248E-2</v>
      </c>
      <c r="LB152" s="628" t="s">
        <v>177</v>
      </c>
      <c r="LC152" s="629" t="s">
        <v>177</v>
      </c>
      <c r="LD152" s="627">
        <f t="shared" si="2211"/>
        <v>0.4208747293244996</v>
      </c>
      <c r="LE152" s="626">
        <f t="shared" si="2239"/>
        <v>0.12806920635845348</v>
      </c>
      <c r="LF152" s="627">
        <f t="shared" si="2212"/>
        <v>0.23456924174458421</v>
      </c>
      <c r="LG152" s="626">
        <f t="shared" si="2240"/>
        <v>-0.22615852762486366</v>
      </c>
      <c r="LH152" s="627">
        <f t="shared" si="2213"/>
        <v>2.2825471228897096E-2</v>
      </c>
      <c r="LI152" s="626">
        <f t="shared" si="2241"/>
        <v>-6.9379327964789392E-2</v>
      </c>
      <c r="LJ152" s="627">
        <f t="shared" si="2214"/>
        <v>0.30168555869516206</v>
      </c>
      <c r="LK152" s="626">
        <f t="shared" si="2242"/>
        <v>3.7944113500567062E-2</v>
      </c>
      <c r="LL152" s="627">
        <f t="shared" si="2215"/>
        <v>3.5798326529879199</v>
      </c>
      <c r="LM152" s="626">
        <f t="shared" si="2243"/>
        <v>-1.2095338251343766E-2</v>
      </c>
      <c r="LN152" s="627">
        <f t="shared" si="2216"/>
        <v>1.5153252082011615</v>
      </c>
      <c r="LO152" s="630">
        <f t="shared" si="2244"/>
        <v>2.1721241201198924E-2</v>
      </c>
      <c r="LP152" s="631">
        <f t="shared" si="1778"/>
        <v>6.9862373173265949E-2</v>
      </c>
      <c r="LQ152" s="632">
        <f t="shared" si="1779"/>
        <v>8.3894746340129792E-2</v>
      </c>
      <c r="LR152" s="632">
        <f t="shared" si="1780"/>
        <v>5.6586775803536653E-2</v>
      </c>
      <c r="LS152" s="632">
        <f t="shared" si="1781"/>
        <v>0.12700615386654227</v>
      </c>
      <c r="LT152" s="632">
        <f t="shared" si="1782"/>
        <v>0.15227881341310973</v>
      </c>
      <c r="LU152" s="632">
        <f t="shared" si="1783"/>
        <v>3.5948917086341292E-2</v>
      </c>
      <c r="LV152" s="632">
        <f t="shared" si="1784"/>
        <v>1.7119063004983316E-2</v>
      </c>
      <c r="LW152" s="632">
        <f t="shared" si="1785"/>
        <v>7.6641932590630082E-4</v>
      </c>
      <c r="LX152" s="633">
        <f t="shared" si="1786"/>
        <v>8.8387047146434618E-3</v>
      </c>
      <c r="LY152" s="634" t="s">
        <v>177</v>
      </c>
      <c r="LZ152" s="633">
        <f t="shared" si="1787"/>
        <v>9.3734468938884115E-4</v>
      </c>
      <c r="MA152" s="633">
        <f t="shared" si="1788"/>
        <v>5.22417284107664E-4</v>
      </c>
      <c r="MB152" s="633">
        <f t="shared" si="1789"/>
        <v>5.0835397681262091E-5</v>
      </c>
      <c r="MC152" s="633">
        <f t="shared" si="1790"/>
        <v>6.7189435859473109E-4</v>
      </c>
      <c r="MD152" s="633">
        <f t="shared" si="1791"/>
        <v>7.9727693120577748E-3</v>
      </c>
      <c r="ME152" s="633">
        <f t="shared" si="1792"/>
        <v>3.3748332642449218E-3</v>
      </c>
      <c r="MF152" s="631">
        <f t="shared" si="1793"/>
        <v>0.11663580477911951</v>
      </c>
      <c r="MG152" s="632">
        <f t="shared" si="1794"/>
        <v>0.14006296682554692</v>
      </c>
      <c r="MH152" s="632">
        <f t="shared" si="1795"/>
        <v>9.4472086130431163E-2</v>
      </c>
      <c r="MI152" s="632">
        <f t="shared" si="1796"/>
        <v>0.21203781513957309</v>
      </c>
      <c r="MJ152" s="632">
        <f t="shared" si="1797"/>
        <v>0.25423072745035302</v>
      </c>
      <c r="MK152" s="632">
        <f t="shared" si="1798"/>
        <v>6.0017011802681708E-2</v>
      </c>
      <c r="ML152" s="632">
        <f t="shared" si="1799"/>
        <v>2.8580416037380634E-2</v>
      </c>
      <c r="MM152" s="632">
        <f t="shared" si="1800"/>
        <v>1.2795433480859628E-3</v>
      </c>
      <c r="MN152" s="633">
        <f t="shared" si="1801"/>
        <v>1.4756289985178077E-2</v>
      </c>
      <c r="MO152" s="634" t="s">
        <v>177</v>
      </c>
      <c r="MP152" s="633">
        <f t="shared" si="1802"/>
        <v>1.564904643750887E-3</v>
      </c>
      <c r="MQ152" s="633">
        <f t="shared" si="1803"/>
        <v>8.7217993885349728E-4</v>
      </c>
      <c r="MR152" s="633">
        <f t="shared" si="1804"/>
        <v>8.4870113202646129E-5</v>
      </c>
      <c r="MS152" s="633">
        <f t="shared" si="1805"/>
        <v>1.1217331401967782E-3</v>
      </c>
      <c r="MT152" s="633">
        <f t="shared" si="1806"/>
        <v>1.3310603731193773E-2</v>
      </c>
      <c r="MU152" s="633">
        <f t="shared" si="1807"/>
        <v>5.6343118032122228E-3</v>
      </c>
      <c r="MV152" s="1077"/>
      <c r="MW152" s="566"/>
      <c r="MX152" s="624"/>
      <c r="MY152" s="1471"/>
      <c r="MZ152" s="583"/>
      <c r="NA152" s="1472"/>
      <c r="NB152" s="1078"/>
      <c r="NC152" s="615"/>
      <c r="ND152" s="589"/>
      <c r="NE152" s="638"/>
    </row>
    <row r="153" spans="1:369" outlineLevel="1" x14ac:dyDescent="0.2">
      <c r="A153" s="800" t="s">
        <v>183</v>
      </c>
      <c r="B153" s="801">
        <f>DATI!D150</f>
        <v>61</v>
      </c>
      <c r="C153" s="1519">
        <f>DATI!F150/DATI!E150</f>
        <v>1</v>
      </c>
      <c r="D153" s="802">
        <f>DATI!G150</f>
        <v>229082</v>
      </c>
      <c r="E153" s="803">
        <f t="shared" si="2217"/>
        <v>2.2969305242737253E-2</v>
      </c>
      <c r="F153" s="1033">
        <f t="shared" si="2189"/>
        <v>1.4543972931558296E-2</v>
      </c>
      <c r="G153" s="805"/>
      <c r="H153" s="806"/>
      <c r="I153" s="813"/>
      <c r="J153" s="808"/>
      <c r="K153" s="808"/>
      <c r="L153" s="808"/>
      <c r="M153" s="806"/>
      <c r="N153" s="806"/>
      <c r="O153" s="806"/>
      <c r="P153" s="806"/>
      <c r="Q153" s="806"/>
      <c r="R153" s="806"/>
      <c r="S153" s="806"/>
      <c r="T153" s="806"/>
      <c r="U153" s="806"/>
      <c r="V153" s="806"/>
      <c r="W153" s="811"/>
      <c r="X153" s="1092"/>
      <c r="Y153" s="806"/>
      <c r="Z153" s="806"/>
      <c r="AA153" s="806"/>
      <c r="AB153" s="806"/>
      <c r="AC153" s="806"/>
      <c r="AD153" s="813"/>
      <c r="AE153" s="808"/>
      <c r="AF153" s="808"/>
      <c r="AG153" s="811"/>
      <c r="AH153" s="815"/>
      <c r="AI153" s="806"/>
      <c r="AJ153" s="813"/>
      <c r="AK153" s="808"/>
      <c r="AL153" s="808"/>
      <c r="AM153" s="808"/>
      <c r="AN153" s="818"/>
      <c r="AO153" s="819"/>
      <c r="AP153" s="819"/>
      <c r="AQ153" s="819"/>
      <c r="AR153" s="819"/>
      <c r="AS153" s="819"/>
      <c r="AT153" s="819"/>
      <c r="AU153" s="1093"/>
      <c r="AV153" s="1093"/>
      <c r="AW153" s="819"/>
      <c r="AX153" s="1093"/>
      <c r="AY153" s="1093"/>
      <c r="AZ153" s="1093"/>
      <c r="BA153" s="1093"/>
      <c r="BB153" s="818"/>
      <c r="BC153" s="819"/>
      <c r="BD153" s="819"/>
      <c r="BE153" s="819"/>
      <c r="BF153" s="819"/>
      <c r="BG153" s="819"/>
      <c r="BH153" s="819"/>
      <c r="BI153" s="819"/>
      <c r="BJ153" s="819"/>
      <c r="BK153" s="819"/>
      <c r="BL153" s="819"/>
      <c r="BM153" s="819"/>
      <c r="BN153" s="819"/>
      <c r="BO153" s="819"/>
      <c r="BP153" s="819"/>
      <c r="BQ153" s="819"/>
      <c r="BR153" s="819"/>
      <c r="BS153" s="819"/>
      <c r="BT153" s="819"/>
      <c r="BU153" s="819"/>
      <c r="BV153" s="820"/>
      <c r="BW153" s="818"/>
      <c r="BX153" s="819"/>
      <c r="BY153" s="819"/>
      <c r="BZ153" s="819"/>
      <c r="CA153" s="819"/>
      <c r="CB153" s="819"/>
      <c r="CC153" s="819"/>
      <c r="CD153" s="820"/>
      <c r="CE153" s="818"/>
      <c r="CF153" s="819"/>
      <c r="CG153" s="819"/>
      <c r="CH153" s="819"/>
      <c r="CI153" s="819"/>
      <c r="CJ153" s="819"/>
      <c r="CK153" s="819"/>
      <c r="CL153" s="819"/>
      <c r="CM153" s="819"/>
      <c r="CN153" s="819"/>
      <c r="CO153" s="819"/>
      <c r="CP153" s="819"/>
      <c r="CQ153" s="819"/>
      <c r="CR153" s="819"/>
      <c r="CS153" s="819"/>
      <c r="CT153" s="819"/>
      <c r="CU153" s="819"/>
      <c r="CV153" s="819"/>
      <c r="CW153" s="819"/>
      <c r="CX153" s="819"/>
      <c r="CY153" s="820"/>
      <c r="CZ153" s="805">
        <f>DATI!AA150</f>
        <v>97689.203999999998</v>
      </c>
      <c r="DA153" s="806">
        <f t="shared" si="2218"/>
        <v>267.64165479452055</v>
      </c>
      <c r="DB153" s="813">
        <f t="shared" si="2191"/>
        <v>426.4377122602387</v>
      </c>
      <c r="DC153" s="808">
        <f t="shared" si="2219"/>
        <v>1.1683224993431198</v>
      </c>
      <c r="DD153" s="822">
        <f t="shared" si="2269"/>
        <v>2.9294834626729374E-3</v>
      </c>
      <c r="DE153" s="823">
        <f t="shared" si="2245"/>
        <v>-1.14479902091625E-2</v>
      </c>
      <c r="DF153" s="806">
        <f t="shared" si="2270"/>
        <v>285.34299999999348</v>
      </c>
      <c r="DG153" s="824">
        <f t="shared" si="2271"/>
        <v>-4.9383893881372956</v>
      </c>
      <c r="DH153" s="825">
        <f t="shared" si="2246"/>
        <v>2.1240247074559425E-2</v>
      </c>
      <c r="DI153" s="826">
        <f>DATI!AB150+DATI!AG150</f>
        <v>57597.014829727603</v>
      </c>
      <c r="DJ153" s="806">
        <f t="shared" si="2247"/>
        <v>157.80004062939068</v>
      </c>
      <c r="DK153" s="827">
        <f t="shared" si="2192"/>
        <v>251.42531857469206</v>
      </c>
      <c r="DL153" s="828">
        <f t="shared" si="2193"/>
        <v>0.6888364892457316</v>
      </c>
      <c r="DM153" s="829">
        <f t="shared" si="2272"/>
        <v>0.58959447381440022</v>
      </c>
      <c r="DN153" s="830">
        <f t="shared" si="2273"/>
        <v>6.364248918515932E-3</v>
      </c>
      <c r="DO153" s="830">
        <f t="shared" si="2274"/>
        <v>4.0000000000000036E-3</v>
      </c>
      <c r="DP153" s="830">
        <f t="shared" si="2275"/>
        <v>9.3123763431479881E-3</v>
      </c>
      <c r="DQ153" s="830">
        <f t="shared" si="2276"/>
        <v>-5.1565991499544954E-3</v>
      </c>
      <c r="DR153" s="831">
        <f t="shared" si="2277"/>
        <v>531.41632948127517</v>
      </c>
      <c r="DS153" s="831">
        <f t="shared" si="2278"/>
        <v>-1.3032197659767348</v>
      </c>
      <c r="DT153" s="832">
        <f t="shared" si="2248"/>
        <v>2.3014791028876828E-2</v>
      </c>
      <c r="DU153" s="833" t="str">
        <f>DATI!AI150</f>
        <v>7/7</v>
      </c>
      <c r="DV153" s="832">
        <f>DATI!AJ150/DATI!AK150</f>
        <v>1</v>
      </c>
      <c r="DW153" s="834">
        <f>DATI!AB150</f>
        <v>55764.705000000002</v>
      </c>
      <c r="DX153" s="806">
        <f t="shared" si="2220"/>
        <v>152.78001369863014</v>
      </c>
      <c r="DY153" s="835">
        <f t="shared" si="2194"/>
        <v>243.42682969417064</v>
      </c>
      <c r="DZ153" s="808">
        <f t="shared" si="2195"/>
        <v>0.66692282107991963</v>
      </c>
      <c r="EA153" s="829">
        <f t="shared" si="2279"/>
        <v>0.57083795052726605</v>
      </c>
      <c r="EB153" s="825">
        <f t="shared" si="2280"/>
        <v>-1.3254386739562887E-3</v>
      </c>
      <c r="EC153" s="836">
        <f t="shared" si="2281"/>
        <v>40092.189170272395</v>
      </c>
      <c r="ED153" s="837">
        <f t="shared" si="2221"/>
        <v>109.84161416512985</v>
      </c>
      <c r="EE153" s="838">
        <f t="shared" si="2196"/>
        <v>175.01239368554664</v>
      </c>
      <c r="EF153" s="839">
        <f t="shared" si="2197"/>
        <v>0.47948601009738806</v>
      </c>
      <c r="EG153" s="840">
        <f t="shared" si="2249"/>
        <v>-6.1002461244527902E-3</v>
      </c>
      <c r="EH153" s="840">
        <f t="shared" si="2250"/>
        <v>-2.0348274305310721E-2</v>
      </c>
      <c r="EI153" s="822">
        <f t="shared" si="2222"/>
        <v>0.41040552618559978</v>
      </c>
      <c r="EJ153" s="841">
        <f t="shared" si="2251"/>
        <v>-246.07332948128169</v>
      </c>
      <c r="EK153" s="841">
        <f t="shared" si="2252"/>
        <v>-3.6351696221605891</v>
      </c>
      <c r="EL153" s="805">
        <f>DATI!AD150</f>
        <v>31131.485000000001</v>
      </c>
      <c r="EM153" s="806">
        <f t="shared" si="2223"/>
        <v>85.291739726027402</v>
      </c>
      <c r="EN153" s="835">
        <f t="shared" si="2198"/>
        <v>135.89668764896413</v>
      </c>
      <c r="EO153" s="808">
        <f t="shared" si="2224"/>
        <v>0.37231969218894284</v>
      </c>
      <c r="EP153" s="822">
        <f t="shared" si="2282"/>
        <v>-1.3469507553046997E-2</v>
      </c>
      <c r="EQ153" s="823">
        <f t="shared" si="2283"/>
        <v>-2.7611893847892546E-2</v>
      </c>
      <c r="ER153" s="822">
        <f t="shared" si="2253"/>
        <v>1.7714811863079223E-2</v>
      </c>
      <c r="ES153" s="806">
        <f t="shared" si="2284"/>
        <v>-425.05099999999948</v>
      </c>
      <c r="ET153" s="822">
        <f t="shared" si="2225"/>
        <v>0.31867886854723476</v>
      </c>
      <c r="EU153" s="824">
        <f t="shared" si="2285"/>
        <v>-3.8589169179496707</v>
      </c>
      <c r="EV153" s="805">
        <f>DATI!AE150</f>
        <v>6740.91</v>
      </c>
      <c r="EW153" s="806">
        <f t="shared" si="2226"/>
        <v>18.468246575342466</v>
      </c>
      <c r="EX153" s="835">
        <f t="shared" si="2199"/>
        <v>29.42575147763683</v>
      </c>
      <c r="EY153" s="808">
        <f t="shared" si="2200"/>
        <v>8.0618497199005018E-2</v>
      </c>
      <c r="EZ153" s="822">
        <f t="shared" si="2286"/>
        <v>2.7999286292702256E-2</v>
      </c>
      <c r="FA153" s="823">
        <f t="shared" si="2287"/>
        <v>1.3262425010780527E-2</v>
      </c>
      <c r="FB153" s="806">
        <f t="shared" si="2288"/>
        <v>183.59999999999945</v>
      </c>
      <c r="FC153" s="824">
        <f t="shared" si="2289"/>
        <v>0.38514881508003285</v>
      </c>
      <c r="FD153" s="806">
        <f>DATI!AG150</f>
        <v>1832.3098297275976</v>
      </c>
      <c r="FE153" s="822">
        <f t="shared" si="2227"/>
        <v>1.875652328713414E-2</v>
      </c>
      <c r="FF153" s="806">
        <f t="shared" si="2290"/>
        <v>4908.6001702724025</v>
      </c>
      <c r="FG153" s="822">
        <f t="shared" si="2254"/>
        <v>2.1427262597115453E-2</v>
      </c>
      <c r="FH153" s="805">
        <f>DATI!AF150</f>
        <v>4052.1039999999998</v>
      </c>
      <c r="FI153" s="806">
        <f t="shared" si="2255"/>
        <v>11.101654794520547</v>
      </c>
      <c r="FJ153" s="830">
        <f t="shared" si="2228"/>
        <v>4.1479547729757323E-2</v>
      </c>
      <c r="FK153" s="830">
        <f t="shared" si="2256"/>
        <v>0.12110004426737486</v>
      </c>
      <c r="FL153" s="842">
        <f>DATI!AL150</f>
        <v>1619.1291659041642</v>
      </c>
      <c r="FM153" s="843" t="str">
        <f>DATI!AM150</f>
        <v>9/9</v>
      </c>
      <c r="FN153" s="844">
        <f>DATI!AN150/DATI!AO150</f>
        <v>1</v>
      </c>
      <c r="FO153" s="809">
        <f t="shared" si="2257"/>
        <v>0.39957739631168504</v>
      </c>
      <c r="FP153" s="845">
        <f t="shared" si="2258"/>
        <v>1.6574289682042699E-2</v>
      </c>
      <c r="FQ153" s="809">
        <f t="shared" si="2259"/>
        <v>-8.6512327146569201E-2</v>
      </c>
      <c r="FR153" s="846"/>
      <c r="FS153" s="1117"/>
      <c r="FT153" s="1117"/>
      <c r="FU153" s="818"/>
      <c r="FV153" s="819"/>
      <c r="FW153" s="819"/>
      <c r="FX153" s="819"/>
      <c r="FY153" s="819"/>
      <c r="FZ153" s="819"/>
      <c r="GA153" s="819"/>
      <c r="GB153" s="819"/>
      <c r="GC153" s="819"/>
      <c r="GD153" s="819"/>
      <c r="GE153" s="819"/>
      <c r="GF153" s="819"/>
      <c r="GG153" s="819"/>
      <c r="GH153" s="819"/>
      <c r="GI153" s="819"/>
      <c r="GJ153" s="819"/>
      <c r="GK153" s="819"/>
      <c r="GL153" s="819"/>
      <c r="GM153" s="819"/>
      <c r="GN153" s="819"/>
      <c r="GO153" s="819"/>
      <c r="GP153" s="820"/>
      <c r="GQ153" s="818"/>
      <c r="GR153" s="819"/>
      <c r="GS153" s="819"/>
      <c r="GT153" s="819"/>
      <c r="GU153" s="819"/>
      <c r="GV153" s="819"/>
      <c r="GW153" s="819"/>
      <c r="GX153" s="820"/>
      <c r="GY153" s="818"/>
      <c r="GZ153" s="819"/>
      <c r="HA153" s="819"/>
      <c r="HB153" s="819"/>
      <c r="HC153" s="819"/>
      <c r="HD153" s="819"/>
      <c r="HE153" s="819"/>
      <c r="HF153" s="819"/>
      <c r="HG153" s="819"/>
      <c r="HH153" s="819"/>
      <c r="HI153" s="819"/>
      <c r="HJ153" s="819"/>
      <c r="HK153" s="819"/>
      <c r="HL153" s="819"/>
      <c r="HM153" s="819"/>
      <c r="HN153" s="819"/>
      <c r="HO153" s="819"/>
      <c r="HP153" s="819"/>
      <c r="HQ153" s="819"/>
      <c r="HR153" s="819"/>
      <c r="HS153" s="819"/>
      <c r="HT153" s="820"/>
      <c r="HU153" s="846">
        <f t="shared" si="2190"/>
        <v>40123.56436372704</v>
      </c>
      <c r="HV153" s="847"/>
      <c r="HW153" s="848">
        <f t="shared" si="2291"/>
        <v>0</v>
      </c>
      <c r="HX153" s="849">
        <f>DATI!CQ150</f>
        <v>0</v>
      </c>
      <c r="HY153" s="849">
        <f>DATI!CT150</f>
        <v>0</v>
      </c>
      <c r="HZ153" s="850">
        <f t="shared" si="2260"/>
        <v>0</v>
      </c>
      <c r="IA153" s="850">
        <f t="shared" si="2098"/>
        <v>0</v>
      </c>
      <c r="IB153" s="822">
        <f t="shared" si="2099"/>
        <v>0</v>
      </c>
      <c r="IC153" s="849">
        <f>DATI!CV150</f>
        <v>8405.1336137235194</v>
      </c>
      <c r="ID153" s="851">
        <f t="shared" si="2261"/>
        <v>8405.1336137235194</v>
      </c>
      <c r="IE153" s="852">
        <f t="shared" si="2100"/>
        <v>8.6039534253176217E-2</v>
      </c>
      <c r="IF153" s="852">
        <f t="shared" si="2101"/>
        <v>0.20948122997073568</v>
      </c>
      <c r="IG153" s="848"/>
      <c r="IH153" s="830"/>
      <c r="II153" s="849"/>
      <c r="IJ153" s="849"/>
      <c r="IK153" s="854">
        <f>DATI!CS150</f>
        <v>39781.534363727042</v>
      </c>
      <c r="IL153" s="834">
        <f t="shared" si="2262"/>
        <v>39781.534363727042</v>
      </c>
      <c r="IM153" s="834">
        <f t="shared" si="2263"/>
        <v>8993.4993637270454</v>
      </c>
      <c r="IN153" s="822">
        <f t="shared" si="1743"/>
        <v>0.40722549406510716</v>
      </c>
      <c r="IO153" s="822">
        <f t="shared" si="1744"/>
        <v>0.9914755828545182</v>
      </c>
      <c r="IP153" s="849"/>
      <c r="IQ153" s="830"/>
      <c r="IR153" s="849"/>
      <c r="IS153" s="834">
        <f t="shared" si="2292"/>
        <v>342.02999999999992</v>
      </c>
      <c r="IT153" s="854">
        <f>DATI!CR150</f>
        <v>342.02999999999992</v>
      </c>
      <c r="IU153" s="855">
        <f>DATI!CU150</f>
        <v>0</v>
      </c>
      <c r="IV153" s="822">
        <f t="shared" si="2264"/>
        <v>-0.6322534862967305</v>
      </c>
      <c r="IW153" s="830">
        <f t="shared" si="2102"/>
        <v>3.5012057217704419E-3</v>
      </c>
      <c r="IX153" s="822">
        <f t="shared" si="2103"/>
        <v>8.5244171454818638E-3</v>
      </c>
      <c r="IY153" s="854">
        <f>DATI!CW150</f>
        <v>22382.901386276477</v>
      </c>
      <c r="IZ153" s="856">
        <f t="shared" si="2265"/>
        <v>22724.931386276476</v>
      </c>
      <c r="JA153" s="857">
        <f t="shared" si="2104"/>
        <v>0.2326247983991811</v>
      </c>
      <c r="JB153" s="857">
        <f t="shared" si="2105"/>
        <v>0.56637369452701281</v>
      </c>
      <c r="JC153" s="858"/>
      <c r="JD153" s="830"/>
      <c r="JE153" s="849"/>
      <c r="JF153" s="849"/>
      <c r="JG153" s="826">
        <f t="shared" si="2106"/>
        <v>56503.576375027624</v>
      </c>
      <c r="JH153" s="808">
        <f t="shared" si="2201"/>
        <v>246.6521873173258</v>
      </c>
      <c r="JI153" s="829">
        <f t="shared" si="1754"/>
        <v>0.57840144111551595</v>
      </c>
      <c r="JJ153" s="843" t="str">
        <f>DATI!CN150</f>
        <v>3/8</v>
      </c>
      <c r="JK153" s="844">
        <f>DATI!CO150/DATI!CP150</f>
        <v>0.77354759823045272</v>
      </c>
      <c r="JL153" s="859">
        <f t="shared" si="1833"/>
        <v>1.2071942576669409E-2</v>
      </c>
      <c r="JM153" s="860">
        <f t="shared" si="2266"/>
        <v>9.1157546614659603E-3</v>
      </c>
      <c r="JN153" s="861">
        <f t="shared" si="2107"/>
        <v>56845.606375027623</v>
      </c>
      <c r="JO153" s="834">
        <f t="shared" si="2108"/>
        <v>79228.507761304092</v>
      </c>
      <c r="JP153" s="829">
        <f t="shared" si="2109"/>
        <v>0.58190264683728643</v>
      </c>
      <c r="JQ153" s="830">
        <f t="shared" si="2267"/>
        <v>-8.2245267686142931E-4</v>
      </c>
      <c r="JR153" s="862">
        <f t="shared" si="2110"/>
        <v>0.81102623951469699</v>
      </c>
      <c r="JS153" s="825">
        <f t="shared" si="2268"/>
        <v>6.1664205003734263E-2</v>
      </c>
      <c r="JT153" s="818">
        <f>DATI!BW150</f>
        <v>10259.193231817782</v>
      </c>
      <c r="JU153" s="819">
        <f>DATI!BX150</f>
        <v>7476.0205755883453</v>
      </c>
      <c r="JV153" s="819">
        <f>DATI!BY150</f>
        <v>3811.4555018754304</v>
      </c>
      <c r="JW153" s="819">
        <f>DATI!BZ150</f>
        <v>12970.42</v>
      </c>
      <c r="JX153" s="819">
        <f>DATI!CA150</f>
        <v>12115.04</v>
      </c>
      <c r="JY153" s="819">
        <f>DATI!CB150</f>
        <v>3610.0930546993018</v>
      </c>
      <c r="JZ153" s="819">
        <f>DATI!CC150</f>
        <v>1284.7179739020951</v>
      </c>
      <c r="KA153" s="819">
        <f>DATI!CD150</f>
        <v>63.280287332640725</v>
      </c>
      <c r="KB153" s="819">
        <f>DATI!CE150</f>
        <v>890.47257641053204</v>
      </c>
      <c r="KC153" s="819">
        <f>DATI!CF150</f>
        <v>0</v>
      </c>
      <c r="KD153" s="819">
        <f>DATI!CG150</f>
        <v>204.20099999999999</v>
      </c>
      <c r="KE153" s="819">
        <f>DATI!CH150</f>
        <v>27.336120532035828</v>
      </c>
      <c r="KF153" s="819">
        <f>DATI!CI150</f>
        <v>32.415460630893705</v>
      </c>
      <c r="KG153" s="819">
        <f>DATI!CJ150</f>
        <v>27.040160526275635</v>
      </c>
      <c r="KH153" s="819">
        <f>DATI!CK150</f>
        <v>293.50049236018208</v>
      </c>
      <c r="KI153" s="819">
        <f>DATI!CL150</f>
        <v>191.15194372034074</v>
      </c>
      <c r="KJ153" s="863">
        <f t="shared" si="2202"/>
        <v>44.783934276013753</v>
      </c>
      <c r="KK153" s="864">
        <f t="shared" si="2230"/>
        <v>-4.7781452572907196E-2</v>
      </c>
      <c r="KL153" s="865">
        <f t="shared" si="2203"/>
        <v>32.634692274331222</v>
      </c>
      <c r="KM153" s="864">
        <f t="shared" si="2231"/>
        <v>-4.538529476390625E-2</v>
      </c>
      <c r="KN153" s="865">
        <f t="shared" si="2204"/>
        <v>16.637952793652186</v>
      </c>
      <c r="KO153" s="864">
        <f t="shared" si="2232"/>
        <v>0.15598623771471865</v>
      </c>
      <c r="KP153" s="865">
        <f t="shared" si="2205"/>
        <v>56.619114552867529</v>
      </c>
      <c r="KQ153" s="864">
        <f t="shared" si="2233"/>
        <v>-2.585205749294979E-2</v>
      </c>
      <c r="KR153" s="865">
        <f t="shared" si="2206"/>
        <v>52.885167756523863</v>
      </c>
      <c r="KS153" s="864">
        <f t="shared" si="2234"/>
        <v>9.2023074021576889E-3</v>
      </c>
      <c r="KT153" s="865">
        <f t="shared" si="2207"/>
        <v>15.758955547355539</v>
      </c>
      <c r="KU153" s="864">
        <f t="shared" si="2235"/>
        <v>6.8358389213038426E-2</v>
      </c>
      <c r="KV153" s="865">
        <f t="shared" si="2208"/>
        <v>5.6081140111492616</v>
      </c>
      <c r="KW153" s="864">
        <f t="shared" si="2236"/>
        <v>-1.5659672618560971E-3</v>
      </c>
      <c r="KX153" s="865">
        <f t="shared" si="2209"/>
        <v>0.27623421889384903</v>
      </c>
      <c r="KY153" s="864">
        <f t="shared" si="2237"/>
        <v>-5.6929507368883317E-2</v>
      </c>
      <c r="KZ153" s="865">
        <f t="shared" si="2210"/>
        <v>3.8871346348055806</v>
      </c>
      <c r="LA153" s="864">
        <f t="shared" si="2238"/>
        <v>-1.0875490773188548E-2</v>
      </c>
      <c r="LB153" s="866" t="s">
        <v>177</v>
      </c>
      <c r="LC153" s="867" t="s">
        <v>177</v>
      </c>
      <c r="LD153" s="865">
        <f t="shared" si="2211"/>
        <v>0.89138823652665855</v>
      </c>
      <c r="LE153" s="864">
        <f t="shared" si="2239"/>
        <v>4.8551637534234519E-2</v>
      </c>
      <c r="LF153" s="865">
        <f t="shared" si="2212"/>
        <v>0.11932897622700966</v>
      </c>
      <c r="LG153" s="864">
        <f t="shared" si="2240"/>
        <v>0.1171478677485962</v>
      </c>
      <c r="LH153" s="865">
        <f t="shared" si="2213"/>
        <v>0.14150156114794574</v>
      </c>
      <c r="LI153" s="864">
        <f t="shared" si="2241"/>
        <v>-0.10796942761676091</v>
      </c>
      <c r="LJ153" s="865">
        <f t="shared" si="2214"/>
        <v>0.11803703707089878</v>
      </c>
      <c r="LK153" s="864">
        <f t="shared" si="2242"/>
        <v>-5.2718373822547057E-2</v>
      </c>
      <c r="LL153" s="865">
        <f t="shared" si="2215"/>
        <v>1.28120276739413</v>
      </c>
      <c r="LM153" s="864">
        <f t="shared" si="2243"/>
        <v>-3.5631074304758203E-2</v>
      </c>
      <c r="LN153" s="865">
        <f t="shared" si="2216"/>
        <v>0.8344258550228334</v>
      </c>
      <c r="LO153" s="868">
        <f t="shared" si="2244"/>
        <v>3.6318770504049074E-2</v>
      </c>
      <c r="LP153" s="869">
        <f t="shared" si="1778"/>
        <v>0.10501870024263667</v>
      </c>
      <c r="LQ153" s="870">
        <f t="shared" si="1779"/>
        <v>7.6528626188707052E-2</v>
      </c>
      <c r="LR153" s="870">
        <f t="shared" si="1780"/>
        <v>3.9016138383883549E-2</v>
      </c>
      <c r="LS153" s="870">
        <f t="shared" si="1781"/>
        <v>0.13277229692648534</v>
      </c>
      <c r="LT153" s="870">
        <f t="shared" si="1782"/>
        <v>0.12401616047562432</v>
      </c>
      <c r="LU153" s="870">
        <f t="shared" si="1783"/>
        <v>3.6954882493456513E-2</v>
      </c>
      <c r="LV153" s="870">
        <f t="shared" si="1784"/>
        <v>1.3151074236433486E-2</v>
      </c>
      <c r="LW153" s="870">
        <f t="shared" si="1785"/>
        <v>6.4777155244954933E-4</v>
      </c>
      <c r="LX153" s="871">
        <f t="shared" si="1786"/>
        <v>9.1153632126077314E-3</v>
      </c>
      <c r="LY153" s="872" t="s">
        <v>177</v>
      </c>
      <c r="LZ153" s="871">
        <f t="shared" si="1787"/>
        <v>2.0903128660972607E-3</v>
      </c>
      <c r="MA153" s="871">
        <f t="shared" si="1788"/>
        <v>2.7982744676715584E-4</v>
      </c>
      <c r="MB153" s="871">
        <f t="shared" si="1789"/>
        <v>3.318223437555465E-4</v>
      </c>
      <c r="MC153" s="871">
        <f t="shared" si="1790"/>
        <v>2.7679783864628107E-4</v>
      </c>
      <c r="MD153" s="871">
        <f t="shared" si="1791"/>
        <v>3.0044311995845734E-3</v>
      </c>
      <c r="ME153" s="871">
        <f t="shared" si="1792"/>
        <v>1.9567356053012855E-3</v>
      </c>
      <c r="MF153" s="869">
        <f t="shared" si="1793"/>
        <v>0.18397287732119774</v>
      </c>
      <c r="MG153" s="870">
        <f t="shared" si="1794"/>
        <v>0.13406366223202193</v>
      </c>
      <c r="MH153" s="870">
        <f t="shared" si="1795"/>
        <v>6.834888666362407E-2</v>
      </c>
      <c r="MI153" s="870">
        <f t="shared" si="1796"/>
        <v>0.23259192351147559</v>
      </c>
      <c r="MJ153" s="870">
        <f t="shared" si="1797"/>
        <v>0.21725283044176422</v>
      </c>
      <c r="MK153" s="870">
        <f t="shared" si="1798"/>
        <v>6.4737956646579622E-2</v>
      </c>
      <c r="ML153" s="870">
        <f t="shared" si="1799"/>
        <v>2.303819187965031E-2</v>
      </c>
      <c r="MM153" s="870">
        <f t="shared" si="1800"/>
        <v>1.1347731030342709E-3</v>
      </c>
      <c r="MN153" s="871">
        <f t="shared" si="1801"/>
        <v>1.5968390335975632E-2</v>
      </c>
      <c r="MO153" s="872" t="s">
        <v>177</v>
      </c>
      <c r="MP153" s="871">
        <f t="shared" si="1802"/>
        <v>3.6618323364213975E-3</v>
      </c>
      <c r="MQ153" s="871">
        <f t="shared" si="1803"/>
        <v>4.902047008414342E-4</v>
      </c>
      <c r="MR153" s="871">
        <f t="shared" si="1804"/>
        <v>5.8128991502588788E-4</v>
      </c>
      <c r="MS153" s="871">
        <f t="shared" si="1805"/>
        <v>4.8489740107610422E-4</v>
      </c>
      <c r="MT153" s="871">
        <f t="shared" si="1806"/>
        <v>5.2631945665306051E-3</v>
      </c>
      <c r="MU153" s="871">
        <f t="shared" si="1807"/>
        <v>3.4278302686321168E-3</v>
      </c>
      <c r="MV153" s="1098"/>
      <c r="MW153" s="808"/>
      <c r="MX153" s="862"/>
      <c r="MY153" s="1483"/>
      <c r="MZ153" s="823"/>
      <c r="NA153" s="1480"/>
      <c r="NB153" s="1099"/>
      <c r="NC153" s="854"/>
      <c r="ND153" s="829"/>
      <c r="NE153" s="875"/>
    </row>
    <row r="154" spans="1:369" outlineLevel="1" x14ac:dyDescent="0.2">
      <c r="A154" s="876" t="s">
        <v>184</v>
      </c>
      <c r="B154" s="559">
        <f>DATI!D151</f>
        <v>70</v>
      </c>
      <c r="C154" s="1516">
        <f>DATI!F151/DATI!E151</f>
        <v>1</v>
      </c>
      <c r="D154" s="560">
        <f>DATI!G151</f>
        <v>415147</v>
      </c>
      <c r="E154" s="561">
        <f t="shared" si="2217"/>
        <v>4.1625436147783947E-2</v>
      </c>
      <c r="F154" s="1035">
        <f t="shared" si="2189"/>
        <v>9.2673854644024951E-3</v>
      </c>
      <c r="G154" s="563"/>
      <c r="H154" s="564"/>
      <c r="I154" s="565"/>
      <c r="J154" s="566"/>
      <c r="K154" s="566"/>
      <c r="L154" s="566"/>
      <c r="M154" s="564"/>
      <c r="N154" s="564"/>
      <c r="O154" s="564"/>
      <c r="P154" s="564"/>
      <c r="Q154" s="564"/>
      <c r="R154" s="564"/>
      <c r="S154" s="564"/>
      <c r="T154" s="564"/>
      <c r="U154" s="564"/>
      <c r="V154" s="564"/>
      <c r="W154" s="569"/>
      <c r="X154" s="1100"/>
      <c r="Y154" s="564"/>
      <c r="Z154" s="564"/>
      <c r="AA154" s="564"/>
      <c r="AB154" s="564"/>
      <c r="AC154" s="564"/>
      <c r="AD154" s="565"/>
      <c r="AE154" s="566"/>
      <c r="AF154" s="566"/>
      <c r="AG154" s="569"/>
      <c r="AH154" s="572"/>
      <c r="AI154" s="564"/>
      <c r="AJ154" s="565"/>
      <c r="AK154" s="566"/>
      <c r="AL154" s="566"/>
      <c r="AM154" s="566"/>
      <c r="AN154" s="576"/>
      <c r="AO154" s="577"/>
      <c r="AP154" s="577"/>
      <c r="AQ154" s="577"/>
      <c r="AR154" s="577"/>
      <c r="AS154" s="577"/>
      <c r="AT154" s="577"/>
      <c r="AU154" s="1072"/>
      <c r="AV154" s="1072"/>
      <c r="AW154" s="577"/>
      <c r="AX154" s="1072"/>
      <c r="AY154" s="1072"/>
      <c r="AZ154" s="1072"/>
      <c r="BA154" s="1072"/>
      <c r="BB154" s="576"/>
      <c r="BC154" s="577"/>
      <c r="BD154" s="577"/>
      <c r="BE154" s="577"/>
      <c r="BF154" s="577"/>
      <c r="BG154" s="577"/>
      <c r="BH154" s="577"/>
      <c r="BI154" s="577"/>
      <c r="BJ154" s="577"/>
      <c r="BK154" s="577"/>
      <c r="BL154" s="577"/>
      <c r="BM154" s="577"/>
      <c r="BN154" s="577"/>
      <c r="BO154" s="577"/>
      <c r="BP154" s="577"/>
      <c r="BQ154" s="577"/>
      <c r="BR154" s="577"/>
      <c r="BS154" s="577"/>
      <c r="BT154" s="577"/>
      <c r="BU154" s="577"/>
      <c r="BV154" s="578"/>
      <c r="BW154" s="576"/>
      <c r="BX154" s="577"/>
      <c r="BY154" s="577"/>
      <c r="BZ154" s="577"/>
      <c r="CA154" s="577"/>
      <c r="CB154" s="577"/>
      <c r="CC154" s="577"/>
      <c r="CD154" s="578"/>
      <c r="CE154" s="576"/>
      <c r="CF154" s="577"/>
      <c r="CG154" s="577"/>
      <c r="CH154" s="577"/>
      <c r="CI154" s="577"/>
      <c r="CJ154" s="577"/>
      <c r="CK154" s="577"/>
      <c r="CL154" s="577"/>
      <c r="CM154" s="577"/>
      <c r="CN154" s="577"/>
      <c r="CO154" s="577"/>
      <c r="CP154" s="577"/>
      <c r="CQ154" s="577"/>
      <c r="CR154" s="577"/>
      <c r="CS154" s="577"/>
      <c r="CT154" s="577"/>
      <c r="CU154" s="577"/>
      <c r="CV154" s="577"/>
      <c r="CW154" s="577"/>
      <c r="CX154" s="577"/>
      <c r="CY154" s="578"/>
      <c r="CZ154" s="563">
        <f>DATI!AA151</f>
        <v>205071.53700000001</v>
      </c>
      <c r="DA154" s="564">
        <f t="shared" si="2218"/>
        <v>561.83982739726025</v>
      </c>
      <c r="DB154" s="565">
        <f t="shared" si="2191"/>
        <v>493.97330824984886</v>
      </c>
      <c r="DC154" s="566">
        <f t="shared" si="2219"/>
        <v>1.3533515294516407</v>
      </c>
      <c r="DD154" s="582">
        <f t="shared" si="2269"/>
        <v>1.3964099947225606E-2</v>
      </c>
      <c r="DE154" s="583">
        <f t="shared" si="2245"/>
        <v>4.6535878900534535E-3</v>
      </c>
      <c r="DF154" s="564">
        <f t="shared" si="2270"/>
        <v>2824.2020000000193</v>
      </c>
      <c r="DG154" s="584">
        <f t="shared" si="2271"/>
        <v>2.2881003292974924</v>
      </c>
      <c r="DH154" s="585">
        <f t="shared" si="2246"/>
        <v>4.4588039778066524E-2</v>
      </c>
      <c r="DI154" s="586">
        <f>DATI!AB151+DATI!AG151</f>
        <v>146687.84674727972</v>
      </c>
      <c r="DJ154" s="564">
        <f t="shared" si="2247"/>
        <v>401.8845116363828</v>
      </c>
      <c r="DK154" s="587">
        <f t="shared" si="2192"/>
        <v>353.33953213507442</v>
      </c>
      <c r="DL154" s="588">
        <f t="shared" si="2193"/>
        <v>0.968053512698834</v>
      </c>
      <c r="DM154" s="589">
        <f t="shared" si="2272"/>
        <v>0.71530085985204139</v>
      </c>
      <c r="DN154" s="590">
        <f t="shared" si="2273"/>
        <v>8.6512060406114935E-2</v>
      </c>
      <c r="DO154" s="590">
        <f t="shared" si="2274"/>
        <v>5.699999999999994E-2</v>
      </c>
      <c r="DP154" s="590">
        <f t="shared" si="2275"/>
        <v>0.10168422341149183</v>
      </c>
      <c r="DQ154" s="590">
        <f t="shared" si="2276"/>
        <v>9.1568239772817916E-2</v>
      </c>
      <c r="DR154" s="591">
        <f t="shared" si="2277"/>
        <v>13539.124427335861</v>
      </c>
      <c r="DS154" s="591">
        <f t="shared" si="2278"/>
        <v>29.640546345039866</v>
      </c>
      <c r="DT154" s="592">
        <f t="shared" si="2248"/>
        <v>5.8613977640072056E-2</v>
      </c>
      <c r="DU154" s="593" t="str">
        <f>DATI!AI151</f>
        <v>6/11</v>
      </c>
      <c r="DV154" s="592">
        <f>DATI!AJ151/DATI!AK151</f>
        <v>0.87836192925800871</v>
      </c>
      <c r="DW154" s="594">
        <f>DATI!AB151</f>
        <v>145777.177</v>
      </c>
      <c r="DX154" s="564">
        <f t="shared" si="2220"/>
        <v>399.38952602739727</v>
      </c>
      <c r="DY154" s="595">
        <f t="shared" si="2194"/>
        <v>351.1459242147962</v>
      </c>
      <c r="DZ154" s="566">
        <f t="shared" si="2195"/>
        <v>0.96204362798574306</v>
      </c>
      <c r="EA154" s="589">
        <f t="shared" si="2279"/>
        <v>0.71086011804748894</v>
      </c>
      <c r="EB154" s="585">
        <f t="shared" si="2280"/>
        <v>8.5817945374348295E-2</v>
      </c>
      <c r="EC154" s="596">
        <f t="shared" si="2281"/>
        <v>58383.690252720291</v>
      </c>
      <c r="ED154" s="597">
        <f t="shared" si="2221"/>
        <v>159.95531576087751</v>
      </c>
      <c r="EE154" s="598">
        <f t="shared" si="2196"/>
        <v>140.63377611477449</v>
      </c>
      <c r="EF154" s="599">
        <f t="shared" si="2197"/>
        <v>0.38529801675280684</v>
      </c>
      <c r="EG154" s="600">
        <f t="shared" si="2249"/>
        <v>-0.15506711367634274</v>
      </c>
      <c r="EH154" s="600">
        <f t="shared" si="2250"/>
        <v>-0.16282553217067305</v>
      </c>
      <c r="EI154" s="582">
        <f t="shared" si="2222"/>
        <v>0.28469914014795866</v>
      </c>
      <c r="EJ154" s="601">
        <f t="shared" si="2251"/>
        <v>-10714.922427335841</v>
      </c>
      <c r="EK154" s="601">
        <f t="shared" si="2252"/>
        <v>-27.352446015742288</v>
      </c>
      <c r="EL154" s="563">
        <f>DATI!AD151</f>
        <v>47086.19</v>
      </c>
      <c r="EM154" s="564">
        <f t="shared" si="2223"/>
        <v>129.00326027397261</v>
      </c>
      <c r="EN154" s="595">
        <f t="shared" si="2198"/>
        <v>113.42052333269902</v>
      </c>
      <c r="EO154" s="566">
        <f t="shared" si="2224"/>
        <v>0.31074115981561373</v>
      </c>
      <c r="EP154" s="582">
        <f t="shared" si="2282"/>
        <v>-0.20511762003661377</v>
      </c>
      <c r="EQ154" s="583">
        <f t="shared" si="2283"/>
        <v>-0.21241646028457514</v>
      </c>
      <c r="ER154" s="582">
        <f t="shared" si="2253"/>
        <v>2.6793549912546809E-2</v>
      </c>
      <c r="ES154" s="564">
        <f t="shared" si="2284"/>
        <v>-12150.485999999997</v>
      </c>
      <c r="ET154" s="582">
        <f t="shared" si="2225"/>
        <v>0.22960860726371793</v>
      </c>
      <c r="EU154" s="584">
        <f t="shared" si="2285"/>
        <v>-30.59026106444685</v>
      </c>
      <c r="EV154" s="563">
        <f>DATI!AE151</f>
        <v>8438.7000000000007</v>
      </c>
      <c r="EW154" s="564">
        <f t="shared" si="2226"/>
        <v>23.119726027397263</v>
      </c>
      <c r="EX154" s="595">
        <f t="shared" si="2199"/>
        <v>20.327016695291064</v>
      </c>
      <c r="EY154" s="566">
        <f t="shared" si="2200"/>
        <v>5.5690456699427571E-2</v>
      </c>
      <c r="EZ154" s="582">
        <f t="shared" si="2286"/>
        <v>0.11039982525614529</v>
      </c>
      <c r="FA154" s="583">
        <f t="shared" si="2287"/>
        <v>0.10020381243688735</v>
      </c>
      <c r="FB154" s="564">
        <f t="shared" si="2288"/>
        <v>839.00500000000102</v>
      </c>
      <c r="FC154" s="584">
        <f t="shared" si="2289"/>
        <v>1.8513338577012668</v>
      </c>
      <c r="FD154" s="564">
        <f>DATI!AG151</f>
        <v>910.66974727971854</v>
      </c>
      <c r="FE154" s="582">
        <f t="shared" si="2227"/>
        <v>4.440741804552421E-3</v>
      </c>
      <c r="FF154" s="564">
        <f t="shared" si="2290"/>
        <v>7528.0302527202821</v>
      </c>
      <c r="FG154" s="582">
        <f t="shared" si="2254"/>
        <v>1.8133408775012905E-2</v>
      </c>
      <c r="FH154" s="563">
        <f>DATI!AF151</f>
        <v>3769.47</v>
      </c>
      <c r="FI154" s="564">
        <f t="shared" si="2255"/>
        <v>10.327315068493149</v>
      </c>
      <c r="FJ154" s="590">
        <f t="shared" si="2228"/>
        <v>1.8381244199676523E-2</v>
      </c>
      <c r="FK154" s="590">
        <f t="shared" si="2256"/>
        <v>0.25470413777723033</v>
      </c>
      <c r="FL154" s="602">
        <f>DATI!AL151</f>
        <v>443.0028741878271</v>
      </c>
      <c r="FM154" s="603" t="str">
        <f>DATI!AM151</f>
        <v>8/9</v>
      </c>
      <c r="FN154" s="604">
        <f>DATI!AN151/DATI!AO151</f>
        <v>0.99984613221487373</v>
      </c>
      <c r="FO154" s="567">
        <f t="shared" si="2257"/>
        <v>0.11752391561355499</v>
      </c>
      <c r="FP154" s="605">
        <f t="shared" si="2258"/>
        <v>2.1602357921949307E-3</v>
      </c>
      <c r="FQ154" s="567">
        <f t="shared" si="2259"/>
        <v>0.58910958179065265</v>
      </c>
      <c r="FR154" s="607"/>
      <c r="FS154" s="1113"/>
      <c r="FT154" s="1113"/>
      <c r="FU154" s="576"/>
      <c r="FV154" s="577"/>
      <c r="FW154" s="577"/>
      <c r="FX154" s="577"/>
      <c r="FY154" s="577"/>
      <c r="FZ154" s="577"/>
      <c r="GA154" s="577"/>
      <c r="GB154" s="577"/>
      <c r="GC154" s="577"/>
      <c r="GD154" s="577"/>
      <c r="GE154" s="577"/>
      <c r="GF154" s="577"/>
      <c r="GG154" s="577"/>
      <c r="GH154" s="577"/>
      <c r="GI154" s="577"/>
      <c r="GJ154" s="577"/>
      <c r="GK154" s="577"/>
      <c r="GL154" s="577"/>
      <c r="GM154" s="577"/>
      <c r="GN154" s="577"/>
      <c r="GO154" s="577"/>
      <c r="GP154" s="578"/>
      <c r="GQ154" s="576"/>
      <c r="GR154" s="577"/>
      <c r="GS154" s="577"/>
      <c r="GT154" s="577"/>
      <c r="GU154" s="577"/>
      <c r="GV154" s="577"/>
      <c r="GW154" s="577"/>
      <c r="GX154" s="578"/>
      <c r="GY154" s="576"/>
      <c r="GZ154" s="577"/>
      <c r="HA154" s="577"/>
      <c r="HB154" s="577"/>
      <c r="HC154" s="577"/>
      <c r="HD154" s="577"/>
      <c r="HE154" s="577"/>
      <c r="HF154" s="577"/>
      <c r="HG154" s="577"/>
      <c r="HH154" s="577"/>
      <c r="HI154" s="577"/>
      <c r="HJ154" s="577"/>
      <c r="HK154" s="577"/>
      <c r="HL154" s="577"/>
      <c r="HM154" s="577"/>
      <c r="HN154" s="577"/>
      <c r="HO154" s="577"/>
      <c r="HP154" s="577"/>
      <c r="HQ154" s="577"/>
      <c r="HR154" s="577"/>
      <c r="HS154" s="577"/>
      <c r="HT154" s="578"/>
      <c r="HU154" s="607">
        <f t="shared" si="2190"/>
        <v>58373.930252720304</v>
      </c>
      <c r="HV154" s="608"/>
      <c r="HW154" s="609">
        <f t="shared" si="2291"/>
        <v>3117.2100000000005</v>
      </c>
      <c r="HX154" s="610">
        <f>DATI!CQ151</f>
        <v>3117.2100000000005</v>
      </c>
      <c r="HY154" s="610">
        <f>DATI!CT151</f>
        <v>0</v>
      </c>
      <c r="HZ154" s="611">
        <f t="shared" si="2260"/>
        <v>0.2141788777489543</v>
      </c>
      <c r="IA154" s="611">
        <f t="shared" si="2098"/>
        <v>1.5200598023508257E-2</v>
      </c>
      <c r="IB154" s="582">
        <f t="shared" si="2099"/>
        <v>5.340072163214904E-2</v>
      </c>
      <c r="IC154" s="610">
        <f>DATI!CV151</f>
        <v>22352.221285726428</v>
      </c>
      <c r="ID154" s="612">
        <f t="shared" si="2261"/>
        <v>25469.431285726427</v>
      </c>
      <c r="IE154" s="613">
        <f t="shared" si="2100"/>
        <v>0.1241977880417721</v>
      </c>
      <c r="IF154" s="613">
        <f t="shared" si="2101"/>
        <v>0.43631516972492213</v>
      </c>
      <c r="IG154" s="609"/>
      <c r="IH154" s="590"/>
      <c r="II154" s="610"/>
      <c r="IJ154" s="610"/>
      <c r="IK154" s="615">
        <f>DATI!CS151</f>
        <v>55256.720252720304</v>
      </c>
      <c r="IL154" s="594">
        <f t="shared" si="2262"/>
        <v>55256.720252720304</v>
      </c>
      <c r="IM154" s="594">
        <f t="shared" si="2263"/>
        <v>9155.7029676540587</v>
      </c>
      <c r="IN154" s="582">
        <f t="shared" si="1743"/>
        <v>0.26945094897650423</v>
      </c>
      <c r="IO154" s="582">
        <f t="shared" si="1744"/>
        <v>0.94659927836785096</v>
      </c>
      <c r="IP154" s="610"/>
      <c r="IQ154" s="590"/>
      <c r="IR154" s="610"/>
      <c r="IS154" s="594">
        <f t="shared" si="2292"/>
        <v>0</v>
      </c>
      <c r="IT154" s="615">
        <f>DATI!CR151</f>
        <v>0</v>
      </c>
      <c r="IU154" s="617">
        <f>DATI!CU151</f>
        <v>0</v>
      </c>
      <c r="IV154" s="582">
        <f t="shared" si="2264"/>
        <v>0</v>
      </c>
      <c r="IW154" s="590">
        <f t="shared" si="2102"/>
        <v>0</v>
      </c>
      <c r="IX154" s="582">
        <f t="shared" si="2103"/>
        <v>0</v>
      </c>
      <c r="IY154" s="615">
        <f>DATI!CW151</f>
        <v>23748.795999339822</v>
      </c>
      <c r="IZ154" s="618">
        <f t="shared" si="2265"/>
        <v>23748.795999339822</v>
      </c>
      <c r="JA154" s="619">
        <f t="shared" si="2104"/>
        <v>0.11580737310873045</v>
      </c>
      <c r="JB154" s="619">
        <f t="shared" si="2105"/>
        <v>0.4068390786182004</v>
      </c>
      <c r="JC154" s="620"/>
      <c r="JD154" s="590"/>
      <c r="JE154" s="610"/>
      <c r="JF154" s="610"/>
      <c r="JG154" s="586">
        <f t="shared" si="2106"/>
        <v>142377.20652158448</v>
      </c>
      <c r="JH154" s="566">
        <f t="shared" si="2201"/>
        <v>342.95612523174799</v>
      </c>
      <c r="JI154" s="589">
        <f t="shared" si="1754"/>
        <v>0.69428068177781532</v>
      </c>
      <c r="JJ154" s="603" t="str">
        <f>DATI!CN151</f>
        <v>3/9</v>
      </c>
      <c r="JK154" s="604">
        <f>DATI!CO151/DATI!CP151</f>
        <v>0.98724798572182804</v>
      </c>
      <c r="JL154" s="621">
        <f t="shared" si="1833"/>
        <v>0.10292323336349211</v>
      </c>
      <c r="JM154" s="622">
        <f t="shared" si="2266"/>
        <v>8.7734006974109588E-2</v>
      </c>
      <c r="JN154" s="623">
        <f t="shared" si="2107"/>
        <v>142377.20652158448</v>
      </c>
      <c r="JO154" s="594">
        <f t="shared" si="2108"/>
        <v>166126.00252092429</v>
      </c>
      <c r="JP154" s="589">
        <f t="shared" si="2109"/>
        <v>0.69428068177781532</v>
      </c>
      <c r="JQ154" s="590">
        <f t="shared" si="2267"/>
        <v>5.5999008752637303E-2</v>
      </c>
      <c r="JR154" s="624">
        <f t="shared" si="2110"/>
        <v>0.81008805488654567</v>
      </c>
      <c r="JS154" s="585">
        <f t="shared" si="2268"/>
        <v>2.6667075081379665E-2</v>
      </c>
      <c r="JT154" s="576">
        <f>DATI!BW151</f>
        <v>24913.921344411025</v>
      </c>
      <c r="JU154" s="577">
        <f>DATI!BX151</f>
        <v>15046.151956329524</v>
      </c>
      <c r="JV154" s="577">
        <f>DATI!BY151</f>
        <v>11183.213419538934</v>
      </c>
      <c r="JW154" s="577">
        <f>DATI!BZ151</f>
        <v>32469.536</v>
      </c>
      <c r="JX154" s="577">
        <f>DATI!CA151</f>
        <v>46493.31</v>
      </c>
      <c r="JY154" s="577">
        <f>DATI!CB151</f>
        <v>5564.9384301692244</v>
      </c>
      <c r="JZ154" s="577">
        <f>DATI!CC151</f>
        <v>2487.9467708169909</v>
      </c>
      <c r="KA154" s="577">
        <f>DATI!CD151</f>
        <v>54.841724583092727</v>
      </c>
      <c r="KB154" s="577">
        <f>DATI!CE151</f>
        <v>1443.9635617480278</v>
      </c>
      <c r="KC154" s="577">
        <f>DATI!CF151</f>
        <v>0</v>
      </c>
      <c r="KD154" s="577">
        <f>DATI!CG151</f>
        <v>226.65299999999999</v>
      </c>
      <c r="KE154" s="577">
        <f>DATI!CH151</f>
        <v>44.001020856380464</v>
      </c>
      <c r="KF154" s="577">
        <f>DATI!CI151</f>
        <v>24.127600469589233</v>
      </c>
      <c r="KG154" s="577">
        <f>DATI!CJ151</f>
        <v>139.05808270645142</v>
      </c>
      <c r="KH154" s="577">
        <f>DATI!CK151</f>
        <v>976.21237572168559</v>
      </c>
      <c r="KI154" s="577">
        <f>DATI!CL151</f>
        <v>182.31161276599951</v>
      </c>
      <c r="KJ154" s="625">
        <f t="shared" si="2202"/>
        <v>60.012288043538852</v>
      </c>
      <c r="KK154" s="626">
        <f t="shared" si="2230"/>
        <v>3.2889952710042809E-2</v>
      </c>
      <c r="KL154" s="627">
        <f t="shared" si="2203"/>
        <v>36.242949982366547</v>
      </c>
      <c r="KM154" s="626">
        <f t="shared" si="2231"/>
        <v>0.25599450406815272</v>
      </c>
      <c r="KN154" s="627">
        <f t="shared" si="2204"/>
        <v>26.937960335830283</v>
      </c>
      <c r="KO154" s="626">
        <f t="shared" si="2232"/>
        <v>-0.10281697862292706</v>
      </c>
      <c r="KP154" s="627">
        <f t="shared" si="2205"/>
        <v>78.2121417232932</v>
      </c>
      <c r="KQ154" s="626">
        <f t="shared" si="2233"/>
        <v>0.21076580224728314</v>
      </c>
      <c r="KR154" s="627">
        <f t="shared" si="2206"/>
        <v>111.99240269109497</v>
      </c>
      <c r="KS154" s="626">
        <f t="shared" si="2234"/>
        <v>6.5411312425373638E-2</v>
      </c>
      <c r="KT154" s="627">
        <f t="shared" si="2207"/>
        <v>13.404742007455733</v>
      </c>
      <c r="KU154" s="626">
        <f t="shared" si="2235"/>
        <v>0.10568339052942258</v>
      </c>
      <c r="KV154" s="627">
        <f t="shared" si="2208"/>
        <v>5.9929296630277733</v>
      </c>
      <c r="KW154" s="626">
        <f t="shared" si="2236"/>
        <v>2.3243392043222368E-2</v>
      </c>
      <c r="KX154" s="627">
        <f t="shared" si="2209"/>
        <v>0.13210194119936486</v>
      </c>
      <c r="KY154" s="626">
        <f t="shared" si="2237"/>
        <v>-0.30185306260498312</v>
      </c>
      <c r="KZ154" s="627">
        <f t="shared" si="2210"/>
        <v>3.4781982327898979</v>
      </c>
      <c r="LA154" s="626">
        <f t="shared" si="2238"/>
        <v>-9.289521657193235E-4</v>
      </c>
      <c r="LB154" s="628" t="s">
        <v>177</v>
      </c>
      <c r="LC154" s="629" t="s">
        <v>177</v>
      </c>
      <c r="LD154" s="627">
        <f t="shared" si="2211"/>
        <v>0.54595841954777469</v>
      </c>
      <c r="LE154" s="626">
        <f t="shared" si="2239"/>
        <v>0.14743713597602595</v>
      </c>
      <c r="LF154" s="627">
        <f t="shared" si="2212"/>
        <v>0.10598901318419852</v>
      </c>
      <c r="LG154" s="626">
        <f t="shared" si="2240"/>
        <v>-0.36246256929522719</v>
      </c>
      <c r="LH154" s="627">
        <f t="shared" si="2213"/>
        <v>5.8118209862022929E-2</v>
      </c>
      <c r="LI154" s="626">
        <f t="shared" si="2241"/>
        <v>0.34224342626256121</v>
      </c>
      <c r="LJ154" s="627">
        <f t="shared" si="2214"/>
        <v>0.33496106850453311</v>
      </c>
      <c r="LK154" s="626">
        <f t="shared" si="2242"/>
        <v>0.35870220948121001</v>
      </c>
      <c r="LL154" s="627">
        <f t="shared" si="2215"/>
        <v>2.351486041623053</v>
      </c>
      <c r="LM154" s="626">
        <f t="shared" si="2243"/>
        <v>0.11817097897203968</v>
      </c>
      <c r="LN154" s="627">
        <f t="shared" si="2216"/>
        <v>0.439149536829122</v>
      </c>
      <c r="LO154" s="630">
        <f t="shared" si="2244"/>
        <v>-1.4884092902387657E-2</v>
      </c>
      <c r="LP154" s="631">
        <f t="shared" si="1778"/>
        <v>0.12148892873617573</v>
      </c>
      <c r="LQ154" s="632">
        <f t="shared" si="1779"/>
        <v>7.3370259844151478E-2</v>
      </c>
      <c r="LR154" s="632">
        <f t="shared" si="1780"/>
        <v>5.4533230613758615E-2</v>
      </c>
      <c r="LS154" s="632">
        <f t="shared" si="1781"/>
        <v>0.15833272854438107</v>
      </c>
      <c r="LT154" s="632">
        <f t="shared" si="1782"/>
        <v>0.22671751857986999</v>
      </c>
      <c r="LU154" s="632">
        <f t="shared" si="1783"/>
        <v>2.713657151830497E-2</v>
      </c>
      <c r="LV154" s="632">
        <f t="shared" si="1784"/>
        <v>1.2132092084612361E-2</v>
      </c>
      <c r="LW154" s="632">
        <f t="shared" si="1785"/>
        <v>2.674272860357638E-4</v>
      </c>
      <c r="LX154" s="633">
        <f t="shared" si="1786"/>
        <v>7.0412675638551817E-3</v>
      </c>
      <c r="LY154" s="634" t="s">
        <v>177</v>
      </c>
      <c r="LZ154" s="633">
        <f t="shared" si="1787"/>
        <v>1.1052387050671005E-3</v>
      </c>
      <c r="MA154" s="633">
        <f t="shared" si="1788"/>
        <v>2.145642515781235E-4</v>
      </c>
      <c r="MB154" s="633">
        <f t="shared" si="1789"/>
        <v>1.1765455519840977E-4</v>
      </c>
      <c r="MC154" s="633">
        <f t="shared" si="1790"/>
        <v>6.7809548190225647E-4</v>
      </c>
      <c r="MD154" s="633">
        <f t="shared" si="1791"/>
        <v>4.7603504123621288E-3</v>
      </c>
      <c r="ME154" s="633">
        <f t="shared" si="1792"/>
        <v>8.8901470888180594E-4</v>
      </c>
      <c r="MF154" s="631">
        <f t="shared" si="1793"/>
        <v>0.17090412818469536</v>
      </c>
      <c r="MG154" s="632">
        <f t="shared" si="1794"/>
        <v>0.10321335798901857</v>
      </c>
      <c r="MH154" s="632">
        <f t="shared" si="1795"/>
        <v>7.6714432599685578E-2</v>
      </c>
      <c r="MI154" s="632">
        <f t="shared" si="1796"/>
        <v>0.22273401548995561</v>
      </c>
      <c r="MJ154" s="632">
        <f t="shared" si="1797"/>
        <v>0.31893408115592742</v>
      </c>
      <c r="MK154" s="632">
        <f t="shared" si="1798"/>
        <v>3.8174277652318817E-2</v>
      </c>
      <c r="ML154" s="632">
        <f t="shared" si="1799"/>
        <v>1.7066778366938682E-2</v>
      </c>
      <c r="MM154" s="632">
        <f t="shared" si="1800"/>
        <v>3.7620240501085245E-4</v>
      </c>
      <c r="MN154" s="633">
        <f t="shared" si="1801"/>
        <v>9.9052786688826316E-3</v>
      </c>
      <c r="MO154" s="634" t="s">
        <v>177</v>
      </c>
      <c r="MP154" s="633">
        <f t="shared" si="1802"/>
        <v>1.554790706366882E-3</v>
      </c>
      <c r="MQ154" s="633">
        <f t="shared" si="1803"/>
        <v>3.0183751504791773E-4</v>
      </c>
      <c r="MR154" s="633">
        <f t="shared" si="1804"/>
        <v>1.6551013653933792E-4</v>
      </c>
      <c r="MS154" s="633">
        <f t="shared" si="1805"/>
        <v>9.5390846199780248E-4</v>
      </c>
      <c r="MT154" s="633">
        <f t="shared" si="1806"/>
        <v>6.6966063948520945E-3</v>
      </c>
      <c r="MU154" s="633">
        <f t="shared" si="1807"/>
        <v>1.2506183513623639E-3</v>
      </c>
      <c r="MV154" s="1077"/>
      <c r="MW154" s="566"/>
      <c r="MX154" s="624"/>
      <c r="MY154" s="1471"/>
      <c r="MZ154" s="583"/>
      <c r="NA154" s="1472"/>
      <c r="NB154" s="1078"/>
      <c r="NC154" s="615"/>
      <c r="ND154" s="589"/>
      <c r="NE154" s="638"/>
    </row>
    <row r="155" spans="1:369" outlineLevel="1" x14ac:dyDescent="0.2">
      <c r="A155" s="800" t="s">
        <v>185</v>
      </c>
      <c r="B155" s="801">
        <f>DATI!D152</f>
        <v>134</v>
      </c>
      <c r="C155" s="1519">
        <f>DATI!F152/DATI!E152</f>
        <v>1</v>
      </c>
      <c r="D155" s="802">
        <f>DATI!G152</f>
        <v>3176180</v>
      </c>
      <c r="E155" s="803">
        <f t="shared" si="2217"/>
        <v>0.31846521300616026</v>
      </c>
      <c r="F155" s="1033">
        <f t="shared" si="2189"/>
        <v>3.2876185781001682E-2</v>
      </c>
      <c r="G155" s="805"/>
      <c r="H155" s="806"/>
      <c r="I155" s="813"/>
      <c r="J155" s="808"/>
      <c r="K155" s="808"/>
      <c r="L155" s="808"/>
      <c r="M155" s="806"/>
      <c r="N155" s="806"/>
      <c r="O155" s="806"/>
      <c r="P155" s="806"/>
      <c r="Q155" s="806"/>
      <c r="R155" s="806"/>
      <c r="S155" s="806"/>
      <c r="T155" s="806"/>
      <c r="U155" s="806"/>
      <c r="V155" s="806"/>
      <c r="W155" s="811"/>
      <c r="X155" s="1092"/>
      <c r="Y155" s="806"/>
      <c r="Z155" s="806"/>
      <c r="AA155" s="806"/>
      <c r="AB155" s="806"/>
      <c r="AC155" s="806"/>
      <c r="AD155" s="813"/>
      <c r="AE155" s="808"/>
      <c r="AF155" s="808"/>
      <c r="AG155" s="811"/>
      <c r="AH155" s="815"/>
      <c r="AI155" s="806"/>
      <c r="AJ155" s="813"/>
      <c r="AK155" s="808"/>
      <c r="AL155" s="808"/>
      <c r="AM155" s="808"/>
      <c r="AN155" s="818"/>
      <c r="AO155" s="819"/>
      <c r="AP155" s="819"/>
      <c r="AQ155" s="819"/>
      <c r="AR155" s="819"/>
      <c r="AS155" s="819"/>
      <c r="AT155" s="819"/>
      <c r="AU155" s="1093"/>
      <c r="AV155" s="1093"/>
      <c r="AW155" s="819"/>
      <c r="AX155" s="1093"/>
      <c r="AY155" s="1093"/>
      <c r="AZ155" s="1093"/>
      <c r="BA155" s="1093"/>
      <c r="BB155" s="818"/>
      <c r="BC155" s="819"/>
      <c r="BD155" s="819"/>
      <c r="BE155" s="819"/>
      <c r="BF155" s="819"/>
      <c r="BG155" s="819"/>
      <c r="BH155" s="819"/>
      <c r="BI155" s="819"/>
      <c r="BJ155" s="819"/>
      <c r="BK155" s="819"/>
      <c r="BL155" s="819"/>
      <c r="BM155" s="819"/>
      <c r="BN155" s="819"/>
      <c r="BO155" s="819"/>
      <c r="BP155" s="819"/>
      <c r="BQ155" s="819"/>
      <c r="BR155" s="819"/>
      <c r="BS155" s="819"/>
      <c r="BT155" s="819"/>
      <c r="BU155" s="819"/>
      <c r="BV155" s="820"/>
      <c r="BW155" s="818"/>
      <c r="BX155" s="819"/>
      <c r="BY155" s="819"/>
      <c r="BZ155" s="819"/>
      <c r="CA155" s="819"/>
      <c r="CB155" s="819"/>
      <c r="CC155" s="819"/>
      <c r="CD155" s="820"/>
      <c r="CE155" s="818"/>
      <c r="CF155" s="819"/>
      <c r="CG155" s="819"/>
      <c r="CH155" s="819"/>
      <c r="CI155" s="819"/>
      <c r="CJ155" s="819"/>
      <c r="CK155" s="819"/>
      <c r="CL155" s="819"/>
      <c r="CM155" s="819"/>
      <c r="CN155" s="819"/>
      <c r="CO155" s="819"/>
      <c r="CP155" s="819"/>
      <c r="CQ155" s="819"/>
      <c r="CR155" s="819"/>
      <c r="CS155" s="819"/>
      <c r="CT155" s="819"/>
      <c r="CU155" s="819"/>
      <c r="CV155" s="819"/>
      <c r="CW155" s="819"/>
      <c r="CX155" s="819"/>
      <c r="CY155" s="820"/>
      <c r="CZ155" s="805">
        <f>DATI!AA152</f>
        <v>1456765.0919999999</v>
      </c>
      <c r="DA155" s="806">
        <f t="shared" si="2218"/>
        <v>3991.1372383561643</v>
      </c>
      <c r="DB155" s="813">
        <f t="shared" si="2191"/>
        <v>458.65319094006009</v>
      </c>
      <c r="DC155" s="808">
        <f t="shared" si="2219"/>
        <v>1.256584084767288</v>
      </c>
      <c r="DD155" s="822">
        <f t="shared" si="2269"/>
        <v>-1.6613284897973975E-2</v>
      </c>
      <c r="DE155" s="823">
        <f t="shared" si="2245"/>
        <v>-4.7914233438884457E-2</v>
      </c>
      <c r="DF155" s="806">
        <f t="shared" si="2270"/>
        <v>-24610.51500000013</v>
      </c>
      <c r="DG155" s="824">
        <f t="shared" si="2271"/>
        <v>-23.081971005162188</v>
      </c>
      <c r="DH155" s="825">
        <f t="shared" si="2246"/>
        <v>0.31673971346591473</v>
      </c>
      <c r="DI155" s="826">
        <f>DATI!AB152+DATI!AG152</f>
        <v>752063.24125928187</v>
      </c>
      <c r="DJ155" s="806">
        <f t="shared" si="2247"/>
        <v>2060.4472363267996</v>
      </c>
      <c r="DK155" s="827">
        <f t="shared" si="2192"/>
        <v>236.78231122268949</v>
      </c>
      <c r="DL155" s="828">
        <f t="shared" si="2193"/>
        <v>0.64871866088408081</v>
      </c>
      <c r="DM155" s="829">
        <f t="shared" si="2272"/>
        <v>0.51625567182336207</v>
      </c>
      <c r="DN155" s="830">
        <f t="shared" si="2273"/>
        <v>6.2531113868060428E-2</v>
      </c>
      <c r="DO155" s="830">
        <f t="shared" si="2274"/>
        <v>3.0000000000000027E-2</v>
      </c>
      <c r="DP155" s="830">
        <f t="shared" si="2275"/>
        <v>4.4878981760408769E-2</v>
      </c>
      <c r="DQ155" s="830">
        <f t="shared" si="2276"/>
        <v>1.1620750042108063E-2</v>
      </c>
      <c r="DR155" s="831">
        <f t="shared" si="2277"/>
        <v>32302.145106110023</v>
      </c>
      <c r="DS155" s="831">
        <f t="shared" si="2278"/>
        <v>2.7199798471877727</v>
      </c>
      <c r="DT155" s="832">
        <f t="shared" si="2248"/>
        <v>0.3005117259852963</v>
      </c>
      <c r="DU155" s="833" t="str">
        <f>DATI!AI152</f>
        <v>31/36</v>
      </c>
      <c r="DV155" s="832">
        <f>DATI!AJ152/DATI!AK152</f>
        <v>0.98157165400273172</v>
      </c>
      <c r="DW155" s="834">
        <f>DATI!AB152</f>
        <v>731746.84699999995</v>
      </c>
      <c r="DX155" s="806">
        <f t="shared" si="2220"/>
        <v>2004.7858821917807</v>
      </c>
      <c r="DY155" s="835">
        <f t="shared" si="2194"/>
        <v>230.38582416613667</v>
      </c>
      <c r="DZ155" s="808">
        <f t="shared" si="2195"/>
        <v>0.63119403881133329</v>
      </c>
      <c r="EA155" s="829">
        <f t="shared" si="2279"/>
        <v>0.50230943274140449</v>
      </c>
      <c r="EB155" s="825">
        <f t="shared" si="2280"/>
        <v>6.5483281299241039E-2</v>
      </c>
      <c r="EC155" s="836">
        <f t="shared" si="2281"/>
        <v>704701.85074071807</v>
      </c>
      <c r="ED155" s="837">
        <f t="shared" si="2221"/>
        <v>1930.6900020293647</v>
      </c>
      <c r="EE155" s="838">
        <f t="shared" si="2196"/>
        <v>221.8708797173706</v>
      </c>
      <c r="EF155" s="839">
        <f t="shared" si="2197"/>
        <v>0.60786542388320708</v>
      </c>
      <c r="EG155" s="840">
        <f t="shared" si="2249"/>
        <v>-7.4726333723381638E-2</v>
      </c>
      <c r="EH155" s="840">
        <f t="shared" si="2250"/>
        <v>-0.10417755872938471</v>
      </c>
      <c r="EI155" s="822">
        <f t="shared" si="2222"/>
        <v>0.48374432817663787</v>
      </c>
      <c r="EJ155" s="841">
        <f t="shared" si="2251"/>
        <v>-56912.660106110154</v>
      </c>
      <c r="EK155" s="841">
        <f t="shared" si="2252"/>
        <v>-25.801950852350018</v>
      </c>
      <c r="EL155" s="805">
        <f>DATI!AD152</f>
        <v>613762.61199999996</v>
      </c>
      <c r="EM155" s="806">
        <f t="shared" si="2223"/>
        <v>1681.541402739726</v>
      </c>
      <c r="EN155" s="835">
        <f t="shared" si="2198"/>
        <v>193.23924084907026</v>
      </c>
      <c r="EO155" s="808">
        <f t="shared" si="2224"/>
        <v>0.52942257766868561</v>
      </c>
      <c r="EP155" s="822">
        <f t="shared" si="2282"/>
        <v>-8.9127392296710711E-2</v>
      </c>
      <c r="EQ155" s="823">
        <f t="shared" si="2283"/>
        <v>-0.11812023527821022</v>
      </c>
      <c r="ER155" s="822">
        <f t="shared" si="2253"/>
        <v>0.34925058024607852</v>
      </c>
      <c r="ES155" s="806">
        <f t="shared" si="2284"/>
        <v>-60055.666000000085</v>
      </c>
      <c r="ET155" s="822">
        <f t="shared" si="2225"/>
        <v>0.42131886284930281</v>
      </c>
      <c r="EU155" s="824">
        <f t="shared" si="2285"/>
        <v>-25.882739923481239</v>
      </c>
      <c r="EV155" s="805">
        <f>DATI!AE152</f>
        <v>59574.69</v>
      </c>
      <c r="EW155" s="806">
        <f t="shared" si="2226"/>
        <v>163.2183287671233</v>
      </c>
      <c r="EX155" s="835">
        <f t="shared" si="2199"/>
        <v>18.756710891700092</v>
      </c>
      <c r="EY155" s="808">
        <f t="shared" si="2200"/>
        <v>5.1388249018356418E-2</v>
      </c>
      <c r="EZ155" s="822">
        <f t="shared" si="2286"/>
        <v>-2.6055118847969277E-2</v>
      </c>
      <c r="FA155" s="823">
        <f t="shared" si="2287"/>
        <v>-5.7055536220355932E-2</v>
      </c>
      <c r="FB155" s="806">
        <f t="shared" si="2288"/>
        <v>-1593.7509999999966</v>
      </c>
      <c r="FC155" s="824">
        <f t="shared" si="2289"/>
        <v>-1.1349281307262942</v>
      </c>
      <c r="FD155" s="806">
        <f>DATI!AG152</f>
        <v>20316.394259281882</v>
      </c>
      <c r="FE155" s="822">
        <f t="shared" si="2227"/>
        <v>1.3946239081957548E-2</v>
      </c>
      <c r="FF155" s="806">
        <f t="shared" si="2290"/>
        <v>39258.295740718124</v>
      </c>
      <c r="FG155" s="822">
        <f t="shared" si="2254"/>
        <v>1.2360223835147292E-2</v>
      </c>
      <c r="FH155" s="805">
        <f>DATI!AF152</f>
        <v>51680.942999999999</v>
      </c>
      <c r="FI155" s="806">
        <f t="shared" si="2255"/>
        <v>141.59162465753425</v>
      </c>
      <c r="FJ155" s="830">
        <f t="shared" si="2228"/>
        <v>3.5476511129908378E-2</v>
      </c>
      <c r="FK155" s="830">
        <f t="shared" si="2256"/>
        <v>7.6418104988840288E-2</v>
      </c>
      <c r="FL155" s="842">
        <f>DATI!AL152</f>
        <v>12743.751097780048</v>
      </c>
      <c r="FM155" s="843" t="str">
        <f>DATI!AM152</f>
        <v>25/25</v>
      </c>
      <c r="FN155" s="844">
        <f>DATI!AN152/DATI!AO152</f>
        <v>1</v>
      </c>
      <c r="FO155" s="809">
        <f t="shared" si="2257"/>
        <v>0.24658511161029026</v>
      </c>
      <c r="FP155" s="845">
        <f t="shared" si="2258"/>
        <v>8.7479794565121609E-3</v>
      </c>
      <c r="FQ155" s="809">
        <f t="shared" si="2259"/>
        <v>-3.2613643893540226E-2</v>
      </c>
      <c r="FR155" s="846"/>
      <c r="FS155" s="1117"/>
      <c r="FT155" s="1117"/>
      <c r="FU155" s="818"/>
      <c r="FV155" s="819"/>
      <c r="FW155" s="819"/>
      <c r="FX155" s="819"/>
      <c r="FY155" s="819"/>
      <c r="FZ155" s="819"/>
      <c r="GA155" s="819"/>
      <c r="GB155" s="819"/>
      <c r="GC155" s="819"/>
      <c r="GD155" s="819"/>
      <c r="GE155" s="819"/>
      <c r="GF155" s="819"/>
      <c r="GG155" s="819"/>
      <c r="GH155" s="819"/>
      <c r="GI155" s="819"/>
      <c r="GJ155" s="819"/>
      <c r="GK155" s="819"/>
      <c r="GL155" s="819"/>
      <c r="GM155" s="819"/>
      <c r="GN155" s="819"/>
      <c r="GO155" s="819"/>
      <c r="GP155" s="820"/>
      <c r="GQ155" s="818"/>
      <c r="GR155" s="819"/>
      <c r="GS155" s="819"/>
      <c r="GT155" s="819"/>
      <c r="GU155" s="819"/>
      <c r="GV155" s="819"/>
      <c r="GW155" s="819"/>
      <c r="GX155" s="820"/>
      <c r="GY155" s="818"/>
      <c r="GZ155" s="819"/>
      <c r="HA155" s="819"/>
      <c r="HB155" s="819"/>
      <c r="HC155" s="819"/>
      <c r="HD155" s="819"/>
      <c r="HE155" s="819"/>
      <c r="HF155" s="819"/>
      <c r="HG155" s="819"/>
      <c r="HH155" s="819"/>
      <c r="HI155" s="819"/>
      <c r="HJ155" s="819"/>
      <c r="HK155" s="819"/>
      <c r="HL155" s="819"/>
      <c r="HM155" s="819"/>
      <c r="HN155" s="819"/>
      <c r="HO155" s="819"/>
      <c r="HP155" s="819"/>
      <c r="HQ155" s="819"/>
      <c r="HR155" s="819"/>
      <c r="HS155" s="819"/>
      <c r="HT155" s="820"/>
      <c r="HU155" s="846">
        <f t="shared" si="2190"/>
        <v>704566.71074071818</v>
      </c>
      <c r="HV155" s="847"/>
      <c r="HW155" s="848">
        <f t="shared" si="2291"/>
        <v>1786.54</v>
      </c>
      <c r="HX155" s="849">
        <f>DATI!CQ152</f>
        <v>1786.54</v>
      </c>
      <c r="HY155" s="849">
        <f>DATI!CT152</f>
        <v>0</v>
      </c>
      <c r="HZ155" s="850">
        <f t="shared" si="2260"/>
        <v>-2.4618118727987158E-2</v>
      </c>
      <c r="IA155" s="850">
        <f t="shared" si="2098"/>
        <v>1.2263748011336888E-3</v>
      </c>
      <c r="IB155" s="822">
        <f t="shared" si="2099"/>
        <v>2.535657692543822E-3</v>
      </c>
      <c r="IC155" s="849">
        <f>DATI!CV152</f>
        <v>32957.420174208964</v>
      </c>
      <c r="ID155" s="851">
        <f t="shared" si="2261"/>
        <v>34743.960174208965</v>
      </c>
      <c r="IE155" s="852">
        <f t="shared" si="2100"/>
        <v>2.3850077383793439E-2</v>
      </c>
      <c r="IF155" s="852">
        <f t="shared" si="2101"/>
        <v>4.9312520226342069E-2</v>
      </c>
      <c r="IG155" s="848"/>
      <c r="IH155" s="830"/>
      <c r="II155" s="849"/>
      <c r="IJ155" s="849"/>
      <c r="IK155" s="854">
        <f>DATI!CS152</f>
        <v>160339.25074071801</v>
      </c>
      <c r="IL155" s="834">
        <f t="shared" si="2262"/>
        <v>153985.91074071801</v>
      </c>
      <c r="IM155" s="834">
        <f t="shared" si="2263"/>
        <v>86122.870423881817</v>
      </c>
      <c r="IN155" s="822">
        <f t="shared" si="1743"/>
        <v>0.10570400923687016</v>
      </c>
      <c r="IO155" s="822">
        <f t="shared" si="1744"/>
        <v>0.21855405370888309</v>
      </c>
      <c r="IP155" s="849"/>
      <c r="IQ155" s="830"/>
      <c r="IR155" s="849"/>
      <c r="IS155" s="834">
        <f t="shared" si="2292"/>
        <v>548794.26000000013</v>
      </c>
      <c r="IT155" s="854">
        <f>DATI!CR152</f>
        <v>542440.92000000016</v>
      </c>
      <c r="IU155" s="855">
        <f>DATI!CU152</f>
        <v>6353.340000000002</v>
      </c>
      <c r="IV155" s="822">
        <f t="shared" si="2264"/>
        <v>-7.5805634850903858E-2</v>
      </c>
      <c r="IW155" s="830">
        <f t="shared" si="2102"/>
        <v>0.37672117695143131</v>
      </c>
      <c r="IX155" s="822">
        <f t="shared" si="2103"/>
        <v>0.77891028859857303</v>
      </c>
      <c r="IY155" s="854">
        <f>DATI!CW152</f>
        <v>34905.620142627231</v>
      </c>
      <c r="IZ155" s="856">
        <f t="shared" si="2265"/>
        <v>583699.8801426274</v>
      </c>
      <c r="JA155" s="857">
        <f t="shared" si="2104"/>
        <v>0.40068222622033245</v>
      </c>
      <c r="JB155" s="857">
        <f t="shared" si="2105"/>
        <v>0.82845225476091222</v>
      </c>
      <c r="JC155" s="858"/>
      <c r="JD155" s="830"/>
      <c r="JE155" s="849"/>
      <c r="JF155" s="849"/>
      <c r="JG155" s="826">
        <f t="shared" si="2106"/>
        <v>729521.4032371873</v>
      </c>
      <c r="JH155" s="808">
        <f t="shared" si="2201"/>
        <v>229.68515740203239</v>
      </c>
      <c r="JI155" s="829">
        <f t="shared" si="1754"/>
        <v>0.50078177136687407</v>
      </c>
      <c r="JJ155" s="843" t="str">
        <f>DATI!CN152</f>
        <v>8/17</v>
      </c>
      <c r="JK155" s="844">
        <f>DATI!CO152/DATI!CP152</f>
        <v>0.89155211009332347</v>
      </c>
      <c r="JL155" s="859">
        <f t="shared" si="1833"/>
        <v>4.4274604257834659E-2</v>
      </c>
      <c r="JM155" s="860">
        <f t="shared" si="2266"/>
        <v>6.1916526042851243E-2</v>
      </c>
      <c r="JN155" s="861">
        <f t="shared" si="2107"/>
        <v>1278315.6632371875</v>
      </c>
      <c r="JO155" s="834">
        <f t="shared" si="2108"/>
        <v>1313221.2833798148</v>
      </c>
      <c r="JP155" s="829">
        <f t="shared" si="2109"/>
        <v>0.87750294831830555</v>
      </c>
      <c r="JQ155" s="830">
        <f t="shared" si="2267"/>
        <v>5.0707263255899138E-3</v>
      </c>
      <c r="JR155" s="862">
        <f t="shared" si="2110"/>
        <v>0.90146399758720663</v>
      </c>
      <c r="JS155" s="825">
        <f t="shared" si="2268"/>
        <v>-1.8901076331223621E-3</v>
      </c>
      <c r="JT155" s="818">
        <f>DATI!BW152</f>
        <v>171601.10787148654</v>
      </c>
      <c r="JU155" s="819">
        <f>DATI!BX152</f>
        <v>131976.71055719836</v>
      </c>
      <c r="JV155" s="819">
        <f>DATI!BY152</f>
        <v>61164.995673069541</v>
      </c>
      <c r="JW155" s="819">
        <f>DATI!BZ152</f>
        <v>202681.353</v>
      </c>
      <c r="JX155" s="819">
        <f>DATI!CA152</f>
        <v>62087.012999999999</v>
      </c>
      <c r="JY155" s="819">
        <f>DATI!CB152</f>
        <v>38786.847534964756</v>
      </c>
      <c r="JZ155" s="819">
        <f>DATI!CC152</f>
        <v>8756.9763493819282</v>
      </c>
      <c r="KA155" s="819">
        <f>DATI!CD152</f>
        <v>171.04035989914672</v>
      </c>
      <c r="KB155" s="819">
        <f>DATI!CE152</f>
        <v>9665.8422439426176</v>
      </c>
      <c r="KC155" s="819">
        <f>DATI!CF152</f>
        <v>0</v>
      </c>
      <c r="KD155" s="819">
        <f>DATI!CG152</f>
        <v>2119.6819999999998</v>
      </c>
      <c r="KE155" s="819">
        <f>DATI!CH152</f>
        <v>311.56258606386183</v>
      </c>
      <c r="KF155" s="819">
        <f>DATI!CI152</f>
        <v>269.70188524913789</v>
      </c>
      <c r="KG155" s="819">
        <f>DATI!CJ152</f>
        <v>335.75976653480529</v>
      </c>
      <c r="KH155" s="819">
        <f>DATI!CK152</f>
        <v>6929.4124909267166</v>
      </c>
      <c r="KI155" s="819">
        <f>DATI!CL152</f>
        <v>1722.9345614077711</v>
      </c>
      <c r="KJ155" s="863">
        <f t="shared" si="2202"/>
        <v>54.02751351355608</v>
      </c>
      <c r="KK155" s="864">
        <f t="shared" si="2230"/>
        <v>-4.0345995773107879E-2</v>
      </c>
      <c r="KL155" s="865">
        <f t="shared" si="2203"/>
        <v>41.552024934732401</v>
      </c>
      <c r="KM155" s="864">
        <f t="shared" si="2231"/>
        <v>-4.9497836243215222E-2</v>
      </c>
      <c r="KN155" s="865">
        <f t="shared" si="2204"/>
        <v>19.257408482223784</v>
      </c>
      <c r="KO155" s="864">
        <f t="shared" si="2232"/>
        <v>4.6250152644113168E-2</v>
      </c>
      <c r="KP155" s="865">
        <f t="shared" si="2205"/>
        <v>63.812930312513771</v>
      </c>
      <c r="KQ155" s="864">
        <f t="shared" si="2233"/>
        <v>0.14563611366362539</v>
      </c>
      <c r="KR155" s="865">
        <f t="shared" si="2206"/>
        <v>19.547699752532917</v>
      </c>
      <c r="KS155" s="864">
        <f t="shared" si="2234"/>
        <v>-1.6625769386967981E-2</v>
      </c>
      <c r="KT155" s="865">
        <f t="shared" si="2207"/>
        <v>12.211791376737073</v>
      </c>
      <c r="KU155" s="864">
        <f t="shared" si="2235"/>
        <v>-3.2460062377749822E-2</v>
      </c>
      <c r="KV155" s="865">
        <f t="shared" si="2208"/>
        <v>2.7570781093583889</v>
      </c>
      <c r="KW155" s="864">
        <f t="shared" si="2236"/>
        <v>-5.1731523263833137E-2</v>
      </c>
      <c r="KX155" s="865">
        <f t="shared" si="2209"/>
        <v>5.3850965593620861E-2</v>
      </c>
      <c r="KY155" s="864">
        <f t="shared" si="2237"/>
        <v>0.17116300766771655</v>
      </c>
      <c r="KZ155" s="865">
        <f t="shared" si="2210"/>
        <v>3.043228735129186</v>
      </c>
      <c r="LA155" s="864">
        <f t="shared" si="2238"/>
        <v>-5.7347945183275469E-2</v>
      </c>
      <c r="LB155" s="866" t="s">
        <v>177</v>
      </c>
      <c r="LC155" s="867" t="s">
        <v>177</v>
      </c>
      <c r="LD155" s="865">
        <f t="shared" si="2211"/>
        <v>0.66736834814147816</v>
      </c>
      <c r="LE155" s="864">
        <f t="shared" si="2239"/>
        <v>3.8991059178847425E-2</v>
      </c>
      <c r="LF155" s="865">
        <f t="shared" si="2212"/>
        <v>9.8093491572852243E-2</v>
      </c>
      <c r="LG155" s="864">
        <f t="shared" si="2240"/>
        <v>-0.29705106609416726</v>
      </c>
      <c r="LH155" s="865">
        <f t="shared" si="2213"/>
        <v>8.4913917110849474E-2</v>
      </c>
      <c r="LI155" s="864">
        <f t="shared" si="2241"/>
        <v>-4.4899620205746747E-2</v>
      </c>
      <c r="LJ155" s="865">
        <f t="shared" si="2214"/>
        <v>0.1057118193977688</v>
      </c>
      <c r="LK155" s="864">
        <f t="shared" si="2242"/>
        <v>-5.2242065226444132E-2</v>
      </c>
      <c r="LL155" s="865">
        <f t="shared" si="2215"/>
        <v>2.1816812935434129</v>
      </c>
      <c r="LM155" s="864">
        <f t="shared" si="2243"/>
        <v>-3.6577329470332841E-2</v>
      </c>
      <c r="LN155" s="865">
        <f t="shared" si="2216"/>
        <v>0.54245494947004613</v>
      </c>
      <c r="LO155" s="868">
        <f t="shared" si="2244"/>
        <v>1.8963713146767428E-2</v>
      </c>
      <c r="LP155" s="869">
        <f t="shared" si="1778"/>
        <v>0.11779600486986858</v>
      </c>
      <c r="LQ155" s="870">
        <f t="shared" si="1779"/>
        <v>9.0595739341891343E-2</v>
      </c>
      <c r="LR155" s="870">
        <f t="shared" si="1780"/>
        <v>4.1986862541506825E-2</v>
      </c>
      <c r="LS155" s="870">
        <f t="shared" si="1781"/>
        <v>0.13913111600013547</v>
      </c>
      <c r="LT155" s="870">
        <f t="shared" si="1782"/>
        <v>4.2619783615737546E-2</v>
      </c>
      <c r="LU155" s="870">
        <f t="shared" si="1783"/>
        <v>2.6625327410690562E-2</v>
      </c>
      <c r="LV155" s="870">
        <f t="shared" si="1784"/>
        <v>6.0112480711350877E-3</v>
      </c>
      <c r="LW155" s="870">
        <f t="shared" si="1785"/>
        <v>1.1741107803751981E-4</v>
      </c>
      <c r="LX155" s="871">
        <f t="shared" si="1786"/>
        <v>6.6351413120919415E-3</v>
      </c>
      <c r="LY155" s="872" t="s">
        <v>177</v>
      </c>
      <c r="LZ155" s="871">
        <f t="shared" si="1787"/>
        <v>1.4550609508976345E-3</v>
      </c>
      <c r="MA155" s="871">
        <f t="shared" si="1788"/>
        <v>2.1387290770134807E-4</v>
      </c>
      <c r="MB155" s="871">
        <f t="shared" si="1789"/>
        <v>1.851375261050928E-4</v>
      </c>
      <c r="MC155" s="871">
        <f t="shared" si="1790"/>
        <v>2.3048312207552904E-4</v>
      </c>
      <c r="MD155" s="871">
        <f t="shared" si="1791"/>
        <v>4.756712340912351E-3</v>
      </c>
      <c r="ME155" s="871">
        <f t="shared" si="1792"/>
        <v>1.1827126905150822E-3</v>
      </c>
      <c r="MF155" s="869">
        <f t="shared" si="1793"/>
        <v>0.23450884493047436</v>
      </c>
      <c r="MG155" s="870">
        <f t="shared" si="1794"/>
        <v>0.18035842736907395</v>
      </c>
      <c r="MH155" s="870">
        <f t="shared" si="1795"/>
        <v>8.358764499475807E-2</v>
      </c>
      <c r="MI155" s="870">
        <f t="shared" si="1796"/>
        <v>0.27698288531197457</v>
      </c>
      <c r="MJ155" s="870">
        <f t="shared" si="1797"/>
        <v>8.4847667269825636E-2</v>
      </c>
      <c r="MK155" s="870">
        <f t="shared" si="1798"/>
        <v>5.3005828031896879E-2</v>
      </c>
      <c r="ML155" s="870">
        <f t="shared" si="1799"/>
        <v>1.1967221157540469E-2</v>
      </c>
      <c r="MM155" s="870">
        <f t="shared" si="1800"/>
        <v>2.3374253076781175E-4</v>
      </c>
      <c r="MN155" s="871">
        <f t="shared" si="1801"/>
        <v>1.3209270779328167E-2</v>
      </c>
      <c r="MO155" s="872" t="s">
        <v>177</v>
      </c>
      <c r="MP155" s="871">
        <f t="shared" si="1802"/>
        <v>2.8967422390547039E-3</v>
      </c>
      <c r="MQ155" s="871">
        <f t="shared" si="1803"/>
        <v>4.2577919855917311E-4</v>
      </c>
      <c r="MR155" s="871">
        <f t="shared" si="1804"/>
        <v>3.685726646515197E-4</v>
      </c>
      <c r="MS155" s="871">
        <f t="shared" si="1805"/>
        <v>4.5884689207933863E-4</v>
      </c>
      <c r="MT155" s="871">
        <f t="shared" si="1806"/>
        <v>9.4696854784353003E-3</v>
      </c>
      <c r="MU155" s="871">
        <f t="shared" si="1807"/>
        <v>2.3545500311636753E-3</v>
      </c>
      <c r="MV155" s="1098"/>
      <c r="MW155" s="808"/>
      <c r="MX155" s="862"/>
      <c r="MY155" s="1483"/>
      <c r="MZ155" s="823"/>
      <c r="NA155" s="1480"/>
      <c r="NB155" s="1099"/>
      <c r="NC155" s="854"/>
      <c r="ND155" s="829"/>
      <c r="NE155" s="875"/>
    </row>
    <row r="156" spans="1:369" outlineLevel="1" x14ac:dyDescent="0.2">
      <c r="A156" s="876" t="s">
        <v>186</v>
      </c>
      <c r="B156" s="559">
        <f>DATI!D153</f>
        <v>55</v>
      </c>
      <c r="C156" s="1516">
        <f>DATI!F153/DATI!E153</f>
        <v>1</v>
      </c>
      <c r="D156" s="560">
        <f>DATI!G153</f>
        <v>862684</v>
      </c>
      <c r="E156" s="561">
        <f t="shared" si="2217"/>
        <v>8.6498511991450852E-2</v>
      </c>
      <c r="F156" s="1035">
        <f t="shared" si="2189"/>
        <v>1.4106295639744018E-2</v>
      </c>
      <c r="G156" s="563"/>
      <c r="H156" s="564"/>
      <c r="I156" s="565"/>
      <c r="J156" s="566"/>
      <c r="K156" s="566"/>
      <c r="L156" s="566"/>
      <c r="M156" s="564"/>
      <c r="N156" s="564"/>
      <c r="O156" s="564"/>
      <c r="P156" s="564"/>
      <c r="Q156" s="564"/>
      <c r="R156" s="564"/>
      <c r="S156" s="564"/>
      <c r="T156" s="564"/>
      <c r="U156" s="564"/>
      <c r="V156" s="564"/>
      <c r="W156" s="569"/>
      <c r="X156" s="1100"/>
      <c r="Y156" s="564"/>
      <c r="Z156" s="564"/>
      <c r="AA156" s="564"/>
      <c r="AB156" s="564"/>
      <c r="AC156" s="564"/>
      <c r="AD156" s="565"/>
      <c r="AE156" s="566"/>
      <c r="AF156" s="566"/>
      <c r="AG156" s="569"/>
      <c r="AH156" s="572"/>
      <c r="AI156" s="564"/>
      <c r="AJ156" s="565"/>
      <c r="AK156" s="566"/>
      <c r="AL156" s="566"/>
      <c r="AM156" s="566"/>
      <c r="AN156" s="576"/>
      <c r="AO156" s="577"/>
      <c r="AP156" s="577"/>
      <c r="AQ156" s="577"/>
      <c r="AR156" s="577"/>
      <c r="AS156" s="577"/>
      <c r="AT156" s="577"/>
      <c r="AU156" s="1072"/>
      <c r="AV156" s="1072"/>
      <c r="AW156" s="577"/>
      <c r="AX156" s="1072"/>
      <c r="AY156" s="1072"/>
      <c r="AZ156" s="1072"/>
      <c r="BA156" s="1072"/>
      <c r="BB156" s="576"/>
      <c r="BC156" s="577"/>
      <c r="BD156" s="577"/>
      <c r="BE156" s="577"/>
      <c r="BF156" s="577"/>
      <c r="BG156" s="577"/>
      <c r="BH156" s="577"/>
      <c r="BI156" s="577"/>
      <c r="BJ156" s="577"/>
      <c r="BK156" s="577"/>
      <c r="BL156" s="577"/>
      <c r="BM156" s="577"/>
      <c r="BN156" s="577"/>
      <c r="BO156" s="577"/>
      <c r="BP156" s="577"/>
      <c r="BQ156" s="577"/>
      <c r="BR156" s="577"/>
      <c r="BS156" s="577"/>
      <c r="BT156" s="577"/>
      <c r="BU156" s="577"/>
      <c r="BV156" s="578"/>
      <c r="BW156" s="576"/>
      <c r="BX156" s="577"/>
      <c r="BY156" s="577"/>
      <c r="BZ156" s="577"/>
      <c r="CA156" s="577"/>
      <c r="CB156" s="577"/>
      <c r="CC156" s="577"/>
      <c r="CD156" s="578"/>
      <c r="CE156" s="576"/>
      <c r="CF156" s="577"/>
      <c r="CG156" s="577"/>
      <c r="CH156" s="577"/>
      <c r="CI156" s="577"/>
      <c r="CJ156" s="577"/>
      <c r="CK156" s="577"/>
      <c r="CL156" s="577"/>
      <c r="CM156" s="577"/>
      <c r="CN156" s="577"/>
      <c r="CO156" s="577"/>
      <c r="CP156" s="577"/>
      <c r="CQ156" s="577"/>
      <c r="CR156" s="577"/>
      <c r="CS156" s="577"/>
      <c r="CT156" s="577"/>
      <c r="CU156" s="577"/>
      <c r="CV156" s="577"/>
      <c r="CW156" s="577"/>
      <c r="CX156" s="577"/>
      <c r="CY156" s="578"/>
      <c r="CZ156" s="563">
        <f>DATI!AA153</f>
        <v>350935.14899999998</v>
      </c>
      <c r="DA156" s="564">
        <f t="shared" si="2218"/>
        <v>961.46616164383556</v>
      </c>
      <c r="DB156" s="565">
        <f t="shared" si="2191"/>
        <v>406.79454933672122</v>
      </c>
      <c r="DC156" s="566">
        <f t="shared" si="2219"/>
        <v>1.1145056146211541</v>
      </c>
      <c r="DD156" s="582">
        <f t="shared" si="2269"/>
        <v>6.1656148959776417E-3</v>
      </c>
      <c r="DE156" s="583">
        <f t="shared" si="2245"/>
        <v>-7.8302252711653381E-3</v>
      </c>
      <c r="DF156" s="564">
        <f t="shared" si="2270"/>
        <v>2150.4719999999506</v>
      </c>
      <c r="DG156" s="584">
        <f t="shared" si="2271"/>
        <v>-3.2104313611642397</v>
      </c>
      <c r="DH156" s="585">
        <f t="shared" si="2246"/>
        <v>7.6302692280175874E-2</v>
      </c>
      <c r="DI156" s="586">
        <f>DATI!AB153+DATI!AG153</f>
        <v>216242.69334975432</v>
      </c>
      <c r="DJ156" s="564">
        <f t="shared" si="2247"/>
        <v>592.4457352048064</v>
      </c>
      <c r="DK156" s="587">
        <f t="shared" si="2192"/>
        <v>250.66269149509478</v>
      </c>
      <c r="DL156" s="588">
        <f t="shared" si="2193"/>
        <v>0.68674709998656103</v>
      </c>
      <c r="DM156" s="589">
        <f t="shared" si="2272"/>
        <v>0.61618989709621341</v>
      </c>
      <c r="DN156" s="590">
        <f t="shared" si="2273"/>
        <v>-1.4341512562163466E-3</v>
      </c>
      <c r="DO156" s="590">
        <f t="shared" si="2274"/>
        <v>-1.0000000000000009E-3</v>
      </c>
      <c r="DP156" s="590">
        <f t="shared" si="2275"/>
        <v>4.7226212154128974E-3</v>
      </c>
      <c r="DQ156" s="590">
        <f t="shared" si="2276"/>
        <v>-9.2531467999725746E-3</v>
      </c>
      <c r="DR156" s="591">
        <f t="shared" si="2277"/>
        <v>1016.4321074568725</v>
      </c>
      <c r="DS156" s="591">
        <f t="shared" si="2278"/>
        <v>-2.3410810482908175</v>
      </c>
      <c r="DT156" s="592">
        <f t="shared" si="2248"/>
        <v>8.6406915595865538E-2</v>
      </c>
      <c r="DU156" s="593" t="str">
        <f>DATI!AI153</f>
        <v>8/10</v>
      </c>
      <c r="DV156" s="592">
        <f>DATI!AJ153/DATI!AK153</f>
        <v>0.9959045645093425</v>
      </c>
      <c r="DW156" s="594">
        <f>DATI!AB153</f>
        <v>213668.13399999999</v>
      </c>
      <c r="DX156" s="564">
        <f t="shared" si="2220"/>
        <v>585.39214794520547</v>
      </c>
      <c r="DY156" s="595">
        <f t="shared" si="2194"/>
        <v>247.67833181095278</v>
      </c>
      <c r="DZ156" s="566">
        <f t="shared" si="2195"/>
        <v>0.6785707720848021</v>
      </c>
      <c r="EA156" s="589">
        <f t="shared" si="2279"/>
        <v>0.60885361471728783</v>
      </c>
      <c r="EB156" s="585">
        <f t="shared" si="2280"/>
        <v>4.0811918858041347E-4</v>
      </c>
      <c r="EC156" s="596">
        <f t="shared" si="2281"/>
        <v>134692.45565024565</v>
      </c>
      <c r="ED156" s="597">
        <f t="shared" si="2221"/>
        <v>369.02042643902917</v>
      </c>
      <c r="EE156" s="598">
        <f t="shared" si="2196"/>
        <v>156.13185784162644</v>
      </c>
      <c r="EF156" s="599">
        <f t="shared" si="2197"/>
        <v>0.42775851463459297</v>
      </c>
      <c r="EG156" s="600">
        <f t="shared" si="2249"/>
        <v>8.4909654409229974E-3</v>
      </c>
      <c r="EH156" s="600">
        <f t="shared" si="2250"/>
        <v>-5.5372205290162516E-3</v>
      </c>
      <c r="EI156" s="582">
        <f t="shared" si="2222"/>
        <v>0.38381010290378653</v>
      </c>
      <c r="EJ156" s="601">
        <f t="shared" si="2251"/>
        <v>1134.0398925430782</v>
      </c>
      <c r="EK156" s="601">
        <f t="shared" si="2252"/>
        <v>-0.86935031287345055</v>
      </c>
      <c r="EL156" s="563">
        <f>DATI!AD153</f>
        <v>104322.91</v>
      </c>
      <c r="EM156" s="564">
        <f t="shared" si="2223"/>
        <v>285.81619178082195</v>
      </c>
      <c r="EN156" s="595">
        <f t="shared" si="2198"/>
        <v>120.9283005132818</v>
      </c>
      <c r="EO156" s="566">
        <f t="shared" si="2224"/>
        <v>0.33131041236515563</v>
      </c>
      <c r="EP156" s="582">
        <f t="shared" si="2282"/>
        <v>-1.2047953165257709E-2</v>
      </c>
      <c r="EQ156" s="583">
        <f t="shared" si="2283"/>
        <v>-2.5790441216522082E-2</v>
      </c>
      <c r="ER156" s="582">
        <f t="shared" si="2253"/>
        <v>5.9363076437212878E-2</v>
      </c>
      <c r="ES156" s="564">
        <f t="shared" si="2284"/>
        <v>-1272.2050000000017</v>
      </c>
      <c r="ET156" s="582">
        <f t="shared" si="2225"/>
        <v>0.29727119183493361</v>
      </c>
      <c r="EU156" s="584">
        <f t="shared" si="2285"/>
        <v>-3.2013586786155486</v>
      </c>
      <c r="EV156" s="563">
        <f>DATI!AE153</f>
        <v>17646.474999999999</v>
      </c>
      <c r="EW156" s="564">
        <f t="shared" si="2226"/>
        <v>48.346506849315062</v>
      </c>
      <c r="EX156" s="595">
        <f t="shared" si="2199"/>
        <v>20.455317358383834</v>
      </c>
      <c r="EY156" s="566">
        <f t="shared" si="2200"/>
        <v>5.604196536543516E-2</v>
      </c>
      <c r="EZ156" s="582">
        <f t="shared" si="2286"/>
        <v>-3.542886047509141E-2</v>
      </c>
      <c r="FA156" s="583">
        <f t="shared" si="2287"/>
        <v>-4.8846118328834849E-2</v>
      </c>
      <c r="FB156" s="564">
        <f t="shared" si="2288"/>
        <v>-648.15800000000309</v>
      </c>
      <c r="FC156" s="584">
        <f t="shared" si="2289"/>
        <v>-1.0504744515009179</v>
      </c>
      <c r="FD156" s="564">
        <f>DATI!AG153</f>
        <v>2574.5593497543223</v>
      </c>
      <c r="FE156" s="582">
        <f t="shared" si="2227"/>
        <v>7.3362823789255788E-3</v>
      </c>
      <c r="FF156" s="564">
        <f t="shared" si="2290"/>
        <v>15071.915650245675</v>
      </c>
      <c r="FG156" s="582">
        <f t="shared" si="2254"/>
        <v>1.7470957674241873E-2</v>
      </c>
      <c r="FH156" s="563">
        <f>DATI!AF153</f>
        <v>15297.63</v>
      </c>
      <c r="FI156" s="564">
        <f t="shared" si="2255"/>
        <v>41.911315068493145</v>
      </c>
      <c r="FJ156" s="590">
        <f t="shared" si="2228"/>
        <v>4.3591045364338811E-2</v>
      </c>
      <c r="FK156" s="590">
        <f t="shared" si="2256"/>
        <v>0.21190944920876981</v>
      </c>
      <c r="FL156" s="602">
        <f>DATI!AL153</f>
        <v>5720.0475576543804</v>
      </c>
      <c r="FM156" s="603" t="str">
        <f>DATI!AM153</f>
        <v>7/7</v>
      </c>
      <c r="FN156" s="604">
        <f>DATI!AN153/DATI!AO153</f>
        <v>1</v>
      </c>
      <c r="FO156" s="567">
        <f t="shared" si="2257"/>
        <v>0.3739172380070887</v>
      </c>
      <c r="FP156" s="605">
        <f t="shared" si="2258"/>
        <v>1.6299443284475277E-2</v>
      </c>
      <c r="FQ156" s="567">
        <f t="shared" si="2259"/>
        <v>0.22223228617853097</v>
      </c>
      <c r="FR156" s="607"/>
      <c r="FS156" s="1113"/>
      <c r="FT156" s="1113"/>
      <c r="FU156" s="576"/>
      <c r="FV156" s="577"/>
      <c r="FW156" s="577"/>
      <c r="FX156" s="577"/>
      <c r="FY156" s="577"/>
      <c r="FZ156" s="577"/>
      <c r="GA156" s="577"/>
      <c r="GB156" s="577"/>
      <c r="GC156" s="577"/>
      <c r="GD156" s="577"/>
      <c r="GE156" s="577"/>
      <c r="GF156" s="577"/>
      <c r="GG156" s="577"/>
      <c r="GH156" s="577"/>
      <c r="GI156" s="577"/>
      <c r="GJ156" s="577"/>
      <c r="GK156" s="577"/>
      <c r="GL156" s="577"/>
      <c r="GM156" s="577"/>
      <c r="GN156" s="577"/>
      <c r="GO156" s="577"/>
      <c r="GP156" s="578"/>
      <c r="GQ156" s="576"/>
      <c r="GR156" s="577"/>
      <c r="GS156" s="577"/>
      <c r="GT156" s="577"/>
      <c r="GU156" s="577"/>
      <c r="GV156" s="577"/>
      <c r="GW156" s="577"/>
      <c r="GX156" s="578"/>
      <c r="GY156" s="576"/>
      <c r="GZ156" s="577"/>
      <c r="HA156" s="577"/>
      <c r="HB156" s="577"/>
      <c r="HC156" s="577"/>
      <c r="HD156" s="577"/>
      <c r="HE156" s="577"/>
      <c r="HF156" s="577"/>
      <c r="HG156" s="577"/>
      <c r="HH156" s="577"/>
      <c r="HI156" s="577"/>
      <c r="HJ156" s="577"/>
      <c r="HK156" s="577"/>
      <c r="HL156" s="577"/>
      <c r="HM156" s="577"/>
      <c r="HN156" s="577"/>
      <c r="HO156" s="577"/>
      <c r="HP156" s="577"/>
      <c r="HQ156" s="577"/>
      <c r="HR156" s="577"/>
      <c r="HS156" s="577"/>
      <c r="HT156" s="578"/>
      <c r="HU156" s="607">
        <f t="shared" si="2190"/>
        <v>134692.45565024565</v>
      </c>
      <c r="HV156" s="608"/>
      <c r="HW156" s="609">
        <f t="shared" si="2291"/>
        <v>0</v>
      </c>
      <c r="HX156" s="610">
        <f>DATI!CQ153</f>
        <v>0</v>
      </c>
      <c r="HY156" s="610">
        <f>DATI!CT153</f>
        <v>0</v>
      </c>
      <c r="HZ156" s="611">
        <f t="shared" si="2260"/>
        <v>0</v>
      </c>
      <c r="IA156" s="611">
        <f t="shared" si="2098"/>
        <v>0</v>
      </c>
      <c r="IB156" s="582">
        <f t="shared" si="2099"/>
        <v>0</v>
      </c>
      <c r="IC156" s="610">
        <f>DATI!CV153</f>
        <v>1403.4695696635913</v>
      </c>
      <c r="ID156" s="612">
        <f t="shared" si="2261"/>
        <v>1403.4695696635913</v>
      </c>
      <c r="IE156" s="613">
        <f t="shared" si="2100"/>
        <v>3.9992277025052035E-3</v>
      </c>
      <c r="IF156" s="613">
        <f t="shared" si="2101"/>
        <v>1.0419808317311881E-2</v>
      </c>
      <c r="IG156" s="609"/>
      <c r="IH156" s="590"/>
      <c r="II156" s="610"/>
      <c r="IJ156" s="610"/>
      <c r="IK156" s="615">
        <f>DATI!CS153</f>
        <v>52205.565650245655</v>
      </c>
      <c r="IL156" s="594">
        <f t="shared" si="2262"/>
        <v>50189.195650245652</v>
      </c>
      <c r="IM156" s="594">
        <f t="shared" si="2263"/>
        <v>30648.037309871237</v>
      </c>
      <c r="IN156" s="582">
        <f t="shared" si="1743"/>
        <v>0.14301558505399428</v>
      </c>
      <c r="IO156" s="582">
        <f t="shared" si="1744"/>
        <v>0.37262068916889718</v>
      </c>
      <c r="IP156" s="610"/>
      <c r="IQ156" s="590"/>
      <c r="IR156" s="610"/>
      <c r="IS156" s="594">
        <f t="shared" si="2292"/>
        <v>84503.260000000009</v>
      </c>
      <c r="IT156" s="615">
        <f>DATI!CR153</f>
        <v>82486.890000000014</v>
      </c>
      <c r="IU156" s="617">
        <f>DATI!CU153</f>
        <v>2016.37</v>
      </c>
      <c r="IV156" s="582">
        <f t="shared" si="2264"/>
        <v>3.8942793142763027E-2</v>
      </c>
      <c r="IW156" s="590">
        <f t="shared" si="2102"/>
        <v>0.24079451784979228</v>
      </c>
      <c r="IX156" s="582">
        <f t="shared" si="2103"/>
        <v>0.62737931083110288</v>
      </c>
      <c r="IY156" s="615">
        <f>DATI!CW153</f>
        <v>18137.688770710825</v>
      </c>
      <c r="IZ156" s="618">
        <f t="shared" si="2265"/>
        <v>102640.94877071083</v>
      </c>
      <c r="JA156" s="619">
        <f t="shared" si="2104"/>
        <v>0.29247839398016767</v>
      </c>
      <c r="JB156" s="619">
        <f t="shared" si="2105"/>
        <v>0.76203933082367581</v>
      </c>
      <c r="JC156" s="620"/>
      <c r="JD156" s="590"/>
      <c r="JE156" s="610"/>
      <c r="JF156" s="610"/>
      <c r="JG156" s="586">
        <f t="shared" si="2106"/>
        <v>208194.06174650387</v>
      </c>
      <c r="JH156" s="566">
        <f t="shared" si="2201"/>
        <v>241.33293505675758</v>
      </c>
      <c r="JI156" s="589">
        <f t="shared" si="1754"/>
        <v>0.59325508527646476</v>
      </c>
      <c r="JJ156" s="603" t="str">
        <f>DATI!CN153</f>
        <v>3/7</v>
      </c>
      <c r="JK156" s="604">
        <f>DATI!CO153/DATI!CP153</f>
        <v>0.94621913888238485</v>
      </c>
      <c r="JL156" s="621">
        <f t="shared" si="1833"/>
        <v>5.4986236505094807E-3</v>
      </c>
      <c r="JM156" s="622">
        <f t="shared" si="2266"/>
        <v>-6.6290403447867552E-4</v>
      </c>
      <c r="JN156" s="623">
        <f t="shared" si="2107"/>
        <v>292697.32174650388</v>
      </c>
      <c r="JO156" s="594">
        <f t="shared" si="2108"/>
        <v>310835.01051721472</v>
      </c>
      <c r="JP156" s="589">
        <f t="shared" si="2109"/>
        <v>0.83404960312625709</v>
      </c>
      <c r="JQ156" s="590">
        <f t="shared" si="2267"/>
        <v>7.2031949983814014E-3</v>
      </c>
      <c r="JR156" s="624">
        <f t="shared" si="2110"/>
        <v>0.88573347925663248</v>
      </c>
      <c r="JS156" s="585">
        <f t="shared" si="2268"/>
        <v>5.8887071128756796E-2</v>
      </c>
      <c r="JT156" s="576">
        <f>DATI!BW153</f>
        <v>41621.332543132827</v>
      </c>
      <c r="JU156" s="577">
        <f>DATI!BX153</f>
        <v>31930.810806290745</v>
      </c>
      <c r="JV156" s="577">
        <f>DATI!BY153</f>
        <v>9924.8078547869627</v>
      </c>
      <c r="JW156" s="577">
        <f>DATI!BZ153</f>
        <v>60190.35</v>
      </c>
      <c r="JX156" s="577">
        <f>DATI!CA153</f>
        <v>30000.074000000001</v>
      </c>
      <c r="JY156" s="577">
        <f>DATI!CB153</f>
        <v>15255.866118629594</v>
      </c>
      <c r="JZ156" s="577">
        <f>DATI!CC153</f>
        <v>4983.2186358875815</v>
      </c>
      <c r="KA156" s="577">
        <f>DATI!CD153</f>
        <v>124.22713600427377</v>
      </c>
      <c r="KB156" s="577">
        <f>DATI!CE153</f>
        <v>3142.5218167515991</v>
      </c>
      <c r="KC156" s="577">
        <f>DATI!CF153</f>
        <v>0</v>
      </c>
      <c r="KD156" s="577">
        <f>DATI!CG153</f>
        <v>697.73900000000003</v>
      </c>
      <c r="KE156" s="577">
        <f>DATI!CH153</f>
        <v>68.7568013381958</v>
      </c>
      <c r="KF156" s="577">
        <f>DATI!CI153</f>
        <v>95.110961851119995</v>
      </c>
      <c r="KG156" s="577">
        <f>DATI!CJ153</f>
        <v>174.16854338979721</v>
      </c>
      <c r="KH156" s="577">
        <f>DATI!CK153</f>
        <v>1824.5045266087093</v>
      </c>
      <c r="KI156" s="577">
        <f>DATI!CL153</f>
        <v>563.70509442378579</v>
      </c>
      <c r="KJ156" s="625">
        <f t="shared" si="2202"/>
        <v>48.24632489200313</v>
      </c>
      <c r="KK156" s="626">
        <f t="shared" si="2230"/>
        <v>-4.122662771720035E-2</v>
      </c>
      <c r="KL156" s="627">
        <f t="shared" si="2203"/>
        <v>37.013333742472035</v>
      </c>
      <c r="KM156" s="626">
        <f t="shared" si="2231"/>
        <v>-2.1031112758385651E-2</v>
      </c>
      <c r="KN156" s="627">
        <f t="shared" si="2204"/>
        <v>11.50456929163745</v>
      </c>
      <c r="KO156" s="626">
        <f t="shared" si="2232"/>
        <v>3.3693940901096293E-2</v>
      </c>
      <c r="KP156" s="627">
        <f t="shared" si="2205"/>
        <v>69.771028557386018</v>
      </c>
      <c r="KQ156" s="626">
        <f t="shared" si="2233"/>
        <v>-1.7585678075120469E-2</v>
      </c>
      <c r="KR156" s="627">
        <f t="shared" si="2206"/>
        <v>34.775275767256609</v>
      </c>
      <c r="KS156" s="626">
        <f t="shared" si="2234"/>
        <v>2.7051726993172754E-2</v>
      </c>
      <c r="KT156" s="627">
        <f t="shared" si="2207"/>
        <v>17.68418809045907</v>
      </c>
      <c r="KU156" s="626">
        <f t="shared" si="2235"/>
        <v>-5.4910721517690934E-3</v>
      </c>
      <c r="KV156" s="627">
        <f t="shared" si="2208"/>
        <v>5.7764124938999473</v>
      </c>
      <c r="KW156" s="626">
        <f t="shared" si="2236"/>
        <v>0.17377429970251049</v>
      </c>
      <c r="KX156" s="627">
        <f t="shared" si="2209"/>
        <v>0.1440007418756738</v>
      </c>
      <c r="KY156" s="626">
        <f t="shared" si="2237"/>
        <v>3.5648144772018185E-2</v>
      </c>
      <c r="KZ156" s="627">
        <f t="shared" si="2210"/>
        <v>3.6427264406800166</v>
      </c>
      <c r="LA156" s="626">
        <f t="shared" si="2238"/>
        <v>-1.7067168563013276E-2</v>
      </c>
      <c r="LB156" s="628" t="s">
        <v>177</v>
      </c>
      <c r="LC156" s="629" t="s">
        <v>177</v>
      </c>
      <c r="LD156" s="627">
        <f t="shared" si="2211"/>
        <v>0.80880020957847831</v>
      </c>
      <c r="LE156" s="626">
        <f t="shared" si="2239"/>
        <v>4.0098377472469408E-2</v>
      </c>
      <c r="LF156" s="627">
        <f t="shared" si="2212"/>
        <v>7.9701027651139705E-2</v>
      </c>
      <c r="LG156" s="626">
        <f t="shared" si="2240"/>
        <v>-0.36363154733699404</v>
      </c>
      <c r="LH156" s="627">
        <f t="shared" si="2213"/>
        <v>0.1102500589452453</v>
      </c>
      <c r="LI156" s="626">
        <f t="shared" si="2241"/>
        <v>-7.8361701244270499E-2</v>
      </c>
      <c r="LJ156" s="627">
        <f t="shared" si="2214"/>
        <v>0.20189147287975343</v>
      </c>
      <c r="LK156" s="626">
        <f t="shared" si="2242"/>
        <v>-5.6538600585828486E-4</v>
      </c>
      <c r="LL156" s="627">
        <f t="shared" si="2215"/>
        <v>2.1149163849204449</v>
      </c>
      <c r="LM156" s="626">
        <f t="shared" si="2243"/>
        <v>0.1884923715594711</v>
      </c>
      <c r="LN156" s="627">
        <f t="shared" si="2216"/>
        <v>0.65343172520156378</v>
      </c>
      <c r="LO156" s="630">
        <f t="shared" si="2244"/>
        <v>-0.56788199893480795</v>
      </c>
      <c r="LP156" s="631">
        <f t="shared" si="1778"/>
        <v>0.11860120783493486</v>
      </c>
      <c r="LQ156" s="632">
        <f t="shared" si="1779"/>
        <v>9.0987781922895236E-2</v>
      </c>
      <c r="LR156" s="632">
        <f t="shared" si="1780"/>
        <v>2.8281031076733108E-2</v>
      </c>
      <c r="LS156" s="632">
        <f t="shared" si="1781"/>
        <v>0.1715141677073789</v>
      </c>
      <c r="LT156" s="632">
        <f t="shared" si="1782"/>
        <v>8.548609076487805E-2</v>
      </c>
      <c r="LU156" s="632">
        <f t="shared" si="1783"/>
        <v>4.3472037959439609E-2</v>
      </c>
      <c r="LV156" s="632">
        <f t="shared" si="1784"/>
        <v>1.4199827660715689E-2</v>
      </c>
      <c r="LW156" s="632">
        <f t="shared" si="1785"/>
        <v>3.5398886762486644E-4</v>
      </c>
      <c r="LX156" s="633">
        <f t="shared" si="1786"/>
        <v>8.9547080869679403E-3</v>
      </c>
      <c r="LY156" s="634" t="s">
        <v>177</v>
      </c>
      <c r="LZ156" s="633">
        <f t="shared" si="1787"/>
        <v>1.9882277451780703E-3</v>
      </c>
      <c r="MA156" s="633">
        <f t="shared" si="1788"/>
        <v>1.9592452204950209E-4</v>
      </c>
      <c r="MB156" s="633">
        <f t="shared" si="1789"/>
        <v>2.710214753983506E-4</v>
      </c>
      <c r="MC156" s="633">
        <f t="shared" si="1790"/>
        <v>4.9629837275090734E-4</v>
      </c>
      <c r="MD156" s="633">
        <f t="shared" si="1791"/>
        <v>5.1989791612715016E-3</v>
      </c>
      <c r="ME156" s="633">
        <f t="shared" si="1792"/>
        <v>1.6062942000255034E-3</v>
      </c>
      <c r="MF156" s="631">
        <f t="shared" si="1793"/>
        <v>0.19479429039771007</v>
      </c>
      <c r="MG156" s="632">
        <f t="shared" si="1794"/>
        <v>0.1494411459889978</v>
      </c>
      <c r="MH156" s="632">
        <f t="shared" si="1795"/>
        <v>4.6449639770743553E-2</v>
      </c>
      <c r="MI156" s="632">
        <f t="shared" si="1796"/>
        <v>0.28170017153797955</v>
      </c>
      <c r="MJ156" s="632">
        <f t="shared" si="1797"/>
        <v>0.14040499834196146</v>
      </c>
      <c r="MK156" s="632">
        <f t="shared" si="1798"/>
        <v>7.1399819116825317E-2</v>
      </c>
      <c r="ML156" s="632">
        <f t="shared" si="1799"/>
        <v>2.3322235948798904E-2</v>
      </c>
      <c r="MM156" s="632">
        <f t="shared" si="1800"/>
        <v>5.8140226003131458E-4</v>
      </c>
      <c r="MN156" s="633">
        <f t="shared" si="1801"/>
        <v>1.4707489403879004E-2</v>
      </c>
      <c r="MO156" s="634" t="s">
        <v>177</v>
      </c>
      <c r="MP156" s="633">
        <f t="shared" si="1802"/>
        <v>3.2655267163048283E-3</v>
      </c>
      <c r="MQ156" s="633">
        <f t="shared" si="1803"/>
        <v>3.2179249217478449E-4</v>
      </c>
      <c r="MR156" s="633">
        <f t="shared" si="1804"/>
        <v>4.4513405003630536E-4</v>
      </c>
      <c r="MS156" s="633">
        <f t="shared" si="1805"/>
        <v>8.151357908605933E-4</v>
      </c>
      <c r="MT156" s="633">
        <f t="shared" si="1806"/>
        <v>8.538964105001776E-3</v>
      </c>
      <c r="MU156" s="633">
        <f t="shared" si="1807"/>
        <v>2.638227253970336E-3</v>
      </c>
      <c r="MV156" s="1077"/>
      <c r="MW156" s="566"/>
      <c r="MX156" s="624"/>
      <c r="MY156" s="1471"/>
      <c r="MZ156" s="583"/>
      <c r="NA156" s="1472"/>
      <c r="NB156" s="1078"/>
      <c r="NC156" s="615"/>
      <c r="ND156" s="589"/>
      <c r="NE156" s="638"/>
    </row>
    <row r="157" spans="1:369" outlineLevel="1" x14ac:dyDescent="0.2">
      <c r="A157" s="800" t="s">
        <v>187</v>
      </c>
      <c r="B157" s="801">
        <f>DATI!D154</f>
        <v>190</v>
      </c>
      <c r="C157" s="1519">
        <f>DATI!F154/DATI!E154</f>
        <v>0.98421052631578942</v>
      </c>
      <c r="D157" s="802">
        <f>DATI!G154</f>
        <v>548326</v>
      </c>
      <c r="E157" s="803">
        <f t="shared" si="2217"/>
        <v>5.4978860261954879E-2</v>
      </c>
      <c r="F157" s="1033">
        <f t="shared" si="2189"/>
        <v>1.6229620308060692E-2</v>
      </c>
      <c r="G157" s="805"/>
      <c r="H157" s="806"/>
      <c r="I157" s="813"/>
      <c r="J157" s="808"/>
      <c r="K157" s="808"/>
      <c r="L157" s="808"/>
      <c r="M157" s="806"/>
      <c r="N157" s="806"/>
      <c r="O157" s="806"/>
      <c r="P157" s="806"/>
      <c r="Q157" s="806"/>
      <c r="R157" s="806"/>
      <c r="S157" s="806"/>
      <c r="T157" s="806"/>
      <c r="U157" s="806"/>
      <c r="V157" s="806"/>
      <c r="W157" s="811"/>
      <c r="X157" s="1092"/>
      <c r="Y157" s="806"/>
      <c r="Z157" s="806"/>
      <c r="AA157" s="806"/>
      <c r="AB157" s="806"/>
      <c r="AC157" s="806"/>
      <c r="AD157" s="813"/>
      <c r="AE157" s="808"/>
      <c r="AF157" s="808"/>
      <c r="AG157" s="811"/>
      <c r="AH157" s="815"/>
      <c r="AI157" s="806"/>
      <c r="AJ157" s="813"/>
      <c r="AK157" s="808"/>
      <c r="AL157" s="808"/>
      <c r="AM157" s="808"/>
      <c r="AN157" s="818"/>
      <c r="AO157" s="819"/>
      <c r="AP157" s="819"/>
      <c r="AQ157" s="819"/>
      <c r="AR157" s="819"/>
      <c r="AS157" s="819"/>
      <c r="AT157" s="819"/>
      <c r="AU157" s="1093"/>
      <c r="AV157" s="1093"/>
      <c r="AW157" s="819"/>
      <c r="AX157" s="1093"/>
      <c r="AY157" s="1093"/>
      <c r="AZ157" s="1093"/>
      <c r="BA157" s="1093"/>
      <c r="BB157" s="818"/>
      <c r="BC157" s="819"/>
      <c r="BD157" s="819"/>
      <c r="BE157" s="819"/>
      <c r="BF157" s="819"/>
      <c r="BG157" s="819"/>
      <c r="BH157" s="819"/>
      <c r="BI157" s="819"/>
      <c r="BJ157" s="819"/>
      <c r="BK157" s="819"/>
      <c r="BL157" s="819"/>
      <c r="BM157" s="819"/>
      <c r="BN157" s="819"/>
      <c r="BO157" s="819"/>
      <c r="BP157" s="819"/>
      <c r="BQ157" s="819"/>
      <c r="BR157" s="819"/>
      <c r="BS157" s="819"/>
      <c r="BT157" s="819"/>
      <c r="BU157" s="819"/>
      <c r="BV157" s="820"/>
      <c r="BW157" s="818"/>
      <c r="BX157" s="819"/>
      <c r="BY157" s="819"/>
      <c r="BZ157" s="819"/>
      <c r="CA157" s="819"/>
      <c r="CB157" s="819"/>
      <c r="CC157" s="819"/>
      <c r="CD157" s="820"/>
      <c r="CE157" s="818"/>
      <c r="CF157" s="819"/>
      <c r="CG157" s="819"/>
      <c r="CH157" s="819"/>
      <c r="CI157" s="819"/>
      <c r="CJ157" s="819"/>
      <c r="CK157" s="819"/>
      <c r="CL157" s="819"/>
      <c r="CM157" s="819"/>
      <c r="CN157" s="819"/>
      <c r="CO157" s="819"/>
      <c r="CP157" s="819"/>
      <c r="CQ157" s="819"/>
      <c r="CR157" s="819"/>
      <c r="CS157" s="819"/>
      <c r="CT157" s="819"/>
      <c r="CU157" s="819"/>
      <c r="CV157" s="819"/>
      <c r="CW157" s="819"/>
      <c r="CX157" s="819"/>
      <c r="CY157" s="820"/>
      <c r="CZ157" s="805">
        <f>DATI!AA154</f>
        <v>282793.163</v>
      </c>
      <c r="DA157" s="806">
        <f t="shared" si="2218"/>
        <v>774.77578904109589</v>
      </c>
      <c r="DB157" s="813">
        <f t="shared" si="2191"/>
        <v>515.73910958079682</v>
      </c>
      <c r="DC157" s="808">
        <f t="shared" si="2219"/>
        <v>1.4129838618651969</v>
      </c>
      <c r="DD157" s="822">
        <f t="shared" si="2269"/>
        <v>-1.47306828899153E-2</v>
      </c>
      <c r="DE157" s="823">
        <f t="shared" si="2245"/>
        <v>-3.0465853955910893E-2</v>
      </c>
      <c r="DF157" s="806">
        <f t="shared" si="2270"/>
        <v>-4228.0179999999818</v>
      </c>
      <c r="DG157" s="824">
        <f t="shared" si="2271"/>
        <v>-16.206167112267508</v>
      </c>
      <c r="DH157" s="825">
        <f t="shared" si="2246"/>
        <v>6.1486801070834367E-2</v>
      </c>
      <c r="DI157" s="826">
        <f>DATI!AB154+DATI!AG154</f>
        <v>100010.13910772002</v>
      </c>
      <c r="DJ157" s="806">
        <f t="shared" si="2247"/>
        <v>274.00038111704117</v>
      </c>
      <c r="DK157" s="827">
        <f t="shared" si="2192"/>
        <v>182.3917507244231</v>
      </c>
      <c r="DL157" s="828">
        <f t="shared" si="2193"/>
        <v>0.49970342664225509</v>
      </c>
      <c r="DM157" s="829">
        <f t="shared" si="2272"/>
        <v>0.35365119172884679</v>
      </c>
      <c r="DN157" s="830">
        <f t="shared" si="2273"/>
        <v>3.6399212049638925E-2</v>
      </c>
      <c r="DO157" s="830">
        <f t="shared" si="2274"/>
        <v>1.2999999999999956E-2</v>
      </c>
      <c r="DP157" s="830">
        <f t="shared" si="2275"/>
        <v>2.1132343909577588E-2</v>
      </c>
      <c r="DQ157" s="830">
        <f t="shared" si="2276"/>
        <v>4.8244250153136768E-3</v>
      </c>
      <c r="DR157" s="831">
        <f t="shared" si="2277"/>
        <v>2069.7108133675792</v>
      </c>
      <c r="DS157" s="831">
        <f t="shared" si="2278"/>
        <v>0.87571052501868962</v>
      </c>
      <c r="DT157" s="832">
        <f t="shared" si="2248"/>
        <v>3.9962356714797885E-2</v>
      </c>
      <c r="DU157" s="833" t="str">
        <f>DATI!AI154</f>
        <v>17/20</v>
      </c>
      <c r="DV157" s="832">
        <f>DATI!AJ154/DATI!AK154</f>
        <v>0.89151292192231812</v>
      </c>
      <c r="DW157" s="834">
        <f>DATI!AB154</f>
        <v>98255.120999999999</v>
      </c>
      <c r="DX157" s="806">
        <f t="shared" si="2220"/>
        <v>269.19211232876711</v>
      </c>
      <c r="DY157" s="835">
        <f t="shared" si="2194"/>
        <v>179.19106699299323</v>
      </c>
      <c r="DZ157" s="808">
        <f t="shared" si="2195"/>
        <v>0.49093443011778964</v>
      </c>
      <c r="EA157" s="829">
        <f t="shared" si="2279"/>
        <v>0.34744517851020323</v>
      </c>
      <c r="EB157" s="825">
        <f t="shared" si="2280"/>
        <v>4.031797141249311E-2</v>
      </c>
      <c r="EC157" s="836">
        <f t="shared" si="2281"/>
        <v>182783.02389227998</v>
      </c>
      <c r="ED157" s="837">
        <f t="shared" si="2221"/>
        <v>500.77540792405472</v>
      </c>
      <c r="EE157" s="838">
        <f t="shared" si="2196"/>
        <v>333.34735885637372</v>
      </c>
      <c r="EF157" s="839">
        <f t="shared" si="2197"/>
        <v>0.91328043522294167</v>
      </c>
      <c r="EG157" s="840">
        <f t="shared" si="2249"/>
        <v>-3.3307085587773164E-2</v>
      </c>
      <c r="EH157" s="840">
        <f t="shared" si="2250"/>
        <v>-4.8745583582593559E-2</v>
      </c>
      <c r="EI157" s="822">
        <f t="shared" si="2222"/>
        <v>0.64634880827115315</v>
      </c>
      <c r="EJ157" s="841">
        <f t="shared" si="2251"/>
        <v>-6297.7288133675756</v>
      </c>
      <c r="EK157" s="841">
        <f t="shared" si="2252"/>
        <v>-17.081877637286141</v>
      </c>
      <c r="EL157" s="805">
        <f>DATI!AD154</f>
        <v>168487.86499999999</v>
      </c>
      <c r="EM157" s="806">
        <f t="shared" si="2223"/>
        <v>461.61058904109586</v>
      </c>
      <c r="EN157" s="835">
        <f t="shared" si="2198"/>
        <v>307.27681160477528</v>
      </c>
      <c r="EO157" s="808">
        <f t="shared" si="2224"/>
        <v>0.84185427836924731</v>
      </c>
      <c r="EP157" s="822">
        <f t="shared" si="2282"/>
        <v>-4.7067946053215841E-2</v>
      </c>
      <c r="EQ157" s="823">
        <f t="shared" si="2283"/>
        <v>-6.2286677239429759E-2</v>
      </c>
      <c r="ER157" s="822">
        <f t="shared" si="2253"/>
        <v>9.5874990534081189E-2</v>
      </c>
      <c r="ES157" s="806">
        <f t="shared" si="2284"/>
        <v>-8322.0810000000056</v>
      </c>
      <c r="ET157" s="822">
        <f t="shared" si="2225"/>
        <v>0.59579893379529825</v>
      </c>
      <c r="EU157" s="824">
        <f t="shared" si="2285"/>
        <v>-20.410557387883671</v>
      </c>
      <c r="EV157" s="805">
        <f>DATI!AE154</f>
        <v>9777.57</v>
      </c>
      <c r="EW157" s="806">
        <f t="shared" si="2226"/>
        <v>26.78786301369863</v>
      </c>
      <c r="EX157" s="835">
        <f t="shared" si="2199"/>
        <v>17.831673128759167</v>
      </c>
      <c r="EY157" s="808">
        <f t="shared" si="2200"/>
        <v>4.8853898982901829E-2</v>
      </c>
      <c r="EZ157" s="822">
        <f t="shared" si="2286"/>
        <v>8.6676667021202372E-2</v>
      </c>
      <c r="FA157" s="823">
        <f t="shared" si="2287"/>
        <v>6.9321977341879004E-2</v>
      </c>
      <c r="FB157" s="806">
        <f t="shared" si="2288"/>
        <v>779.88899999999921</v>
      </c>
      <c r="FC157" s="824">
        <f t="shared" si="2289"/>
        <v>1.1559912419198568</v>
      </c>
      <c r="FD157" s="806">
        <f>DATI!AG154</f>
        <v>1755.0181077200323</v>
      </c>
      <c r="FE157" s="822">
        <f t="shared" si="2227"/>
        <v>6.2060132186435935E-3</v>
      </c>
      <c r="FF157" s="806">
        <f t="shared" si="2290"/>
        <v>8022.5518922799674</v>
      </c>
      <c r="FG157" s="822">
        <f t="shared" si="2254"/>
        <v>1.4630989397329267E-2</v>
      </c>
      <c r="FH157" s="805">
        <f>DATI!AF154</f>
        <v>6272.607</v>
      </c>
      <c r="FI157" s="806">
        <f t="shared" si="2255"/>
        <v>17.185224657534246</v>
      </c>
      <c r="FJ157" s="830">
        <f t="shared" si="2228"/>
        <v>2.2180900462575894E-2</v>
      </c>
      <c r="FK157" s="830">
        <f t="shared" si="2256"/>
        <v>0.17151269638494818</v>
      </c>
      <c r="FL157" s="842">
        <f>DATI!AL154</f>
        <v>2381.994037841499</v>
      </c>
      <c r="FM157" s="843" t="str">
        <f>DATI!AM154</f>
        <v>15/15</v>
      </c>
      <c r="FN157" s="844">
        <f>DATI!AN154/DATI!AO154</f>
        <v>1</v>
      </c>
      <c r="FO157" s="809">
        <f t="shared" si="2257"/>
        <v>0.37974546115219698</v>
      </c>
      <c r="FP157" s="845">
        <f t="shared" si="2258"/>
        <v>8.4230962749318617E-3</v>
      </c>
      <c r="FQ157" s="809">
        <f t="shared" si="2259"/>
        <v>0.72866955358384866</v>
      </c>
      <c r="FR157" s="846"/>
      <c r="FS157" s="1117"/>
      <c r="FT157" s="1117"/>
      <c r="FU157" s="818"/>
      <c r="FV157" s="819"/>
      <c r="FW157" s="819"/>
      <c r="FX157" s="819"/>
      <c r="FY157" s="819"/>
      <c r="FZ157" s="819"/>
      <c r="GA157" s="819"/>
      <c r="GB157" s="819"/>
      <c r="GC157" s="819"/>
      <c r="GD157" s="819"/>
      <c r="GE157" s="819"/>
      <c r="GF157" s="819"/>
      <c r="GG157" s="819"/>
      <c r="GH157" s="819"/>
      <c r="GI157" s="819"/>
      <c r="GJ157" s="819"/>
      <c r="GK157" s="819"/>
      <c r="GL157" s="819"/>
      <c r="GM157" s="819"/>
      <c r="GN157" s="819"/>
      <c r="GO157" s="819"/>
      <c r="GP157" s="820"/>
      <c r="GQ157" s="818"/>
      <c r="GR157" s="819"/>
      <c r="GS157" s="819"/>
      <c r="GT157" s="819"/>
      <c r="GU157" s="819"/>
      <c r="GV157" s="819"/>
      <c r="GW157" s="819"/>
      <c r="GX157" s="820"/>
      <c r="GY157" s="818"/>
      <c r="GZ157" s="819"/>
      <c r="HA157" s="819"/>
      <c r="HB157" s="819"/>
      <c r="HC157" s="819"/>
      <c r="HD157" s="819"/>
      <c r="HE157" s="819"/>
      <c r="HF157" s="819"/>
      <c r="HG157" s="819"/>
      <c r="HH157" s="819"/>
      <c r="HI157" s="819"/>
      <c r="HJ157" s="819"/>
      <c r="HK157" s="819"/>
      <c r="HL157" s="819"/>
      <c r="HM157" s="819"/>
      <c r="HN157" s="819"/>
      <c r="HO157" s="819"/>
      <c r="HP157" s="819"/>
      <c r="HQ157" s="819"/>
      <c r="HR157" s="819"/>
      <c r="HS157" s="819"/>
      <c r="HT157" s="820"/>
      <c r="HU157" s="846">
        <f t="shared" si="2190"/>
        <v>182783.02389228006</v>
      </c>
      <c r="HV157" s="847"/>
      <c r="HW157" s="848">
        <f t="shared" si="2291"/>
        <v>1037.52</v>
      </c>
      <c r="HX157" s="849">
        <f>DATI!CQ154</f>
        <v>1037.52</v>
      </c>
      <c r="HY157" s="849">
        <f>DATI!CT154</f>
        <v>0</v>
      </c>
      <c r="HZ157" s="850">
        <f t="shared" si="2260"/>
        <v>-0.37682928312708258</v>
      </c>
      <c r="IA157" s="850">
        <f t="shared" si="2098"/>
        <v>3.6688298578137829E-3</v>
      </c>
      <c r="IB157" s="822">
        <f t="shared" si="2099"/>
        <v>5.6762382955839706E-3</v>
      </c>
      <c r="IC157" s="849">
        <f>DATI!CV154</f>
        <v>31785.424557396949</v>
      </c>
      <c r="ID157" s="851">
        <f t="shared" si="2261"/>
        <v>32822.94455739695</v>
      </c>
      <c r="IE157" s="852">
        <f t="shared" si="2100"/>
        <v>0.11606696643297897</v>
      </c>
      <c r="IF157" s="852">
        <f t="shared" si="2101"/>
        <v>0.17957326593273001</v>
      </c>
      <c r="IG157" s="848"/>
      <c r="IH157" s="830"/>
      <c r="II157" s="849"/>
      <c r="IJ157" s="849"/>
      <c r="IK157" s="854">
        <f>DATI!CS154</f>
        <v>123482.59789228003</v>
      </c>
      <c r="IL157" s="834">
        <f t="shared" si="2262"/>
        <v>88392.177892280029</v>
      </c>
      <c r="IM157" s="834">
        <f t="shared" si="2263"/>
        <v>15196.998736107569</v>
      </c>
      <c r="IN157" s="822">
        <f t="shared" si="1743"/>
        <v>0.31256829887460902</v>
      </c>
      <c r="IO157" s="822">
        <f t="shared" si="1744"/>
        <v>0.48359074059510249</v>
      </c>
      <c r="IP157" s="849"/>
      <c r="IQ157" s="830"/>
      <c r="IR157" s="849"/>
      <c r="IS157" s="834">
        <f t="shared" si="2292"/>
        <v>93353.326000000015</v>
      </c>
      <c r="IT157" s="854">
        <f>DATI!CR154</f>
        <v>58262.906000000017</v>
      </c>
      <c r="IU157" s="855">
        <f>DATI!CU154</f>
        <v>35090.42</v>
      </c>
      <c r="IV157" s="822">
        <f t="shared" si="2264"/>
        <v>-4.9181052809256748E-2</v>
      </c>
      <c r="IW157" s="830">
        <f t="shared" si="2102"/>
        <v>0.33011167953873061</v>
      </c>
      <c r="IX157" s="822">
        <f t="shared" si="2103"/>
        <v>0.5107330211093134</v>
      </c>
      <c r="IY157" s="854">
        <f>DATI!CW154</f>
        <v>41409.754598775507</v>
      </c>
      <c r="IZ157" s="856">
        <f t="shared" si="2265"/>
        <v>134763.08059877553</v>
      </c>
      <c r="JA157" s="857">
        <f t="shared" si="2104"/>
        <v>0.47654292334774562</v>
      </c>
      <c r="JB157" s="857">
        <f t="shared" si="2105"/>
        <v>0.73728444649321356</v>
      </c>
      <c r="JC157" s="858"/>
      <c r="JD157" s="830"/>
      <c r="JE157" s="849"/>
      <c r="JF157" s="849"/>
      <c r="JG157" s="826">
        <f t="shared" si="2106"/>
        <v>97083.418162706192</v>
      </c>
      <c r="JH157" s="808">
        <f t="shared" si="2201"/>
        <v>177.05419433458599</v>
      </c>
      <c r="JI157" s="829">
        <f t="shared" si="1754"/>
        <v>0.34330185755836745</v>
      </c>
      <c r="JJ157" s="843" t="str">
        <f>DATI!CN154</f>
        <v>4/18</v>
      </c>
      <c r="JK157" s="844">
        <f>DATI!CO154/DATI!CP154</f>
        <v>0.36777266688014726</v>
      </c>
      <c r="JL157" s="859">
        <f t="shared" si="1833"/>
        <v>2.3824696134107565E-2</v>
      </c>
      <c r="JM157" s="860">
        <f t="shared" si="2266"/>
        <v>3.9131817417303184E-2</v>
      </c>
      <c r="JN157" s="861">
        <f t="shared" si="2107"/>
        <v>190436.74416270619</v>
      </c>
      <c r="JO157" s="834">
        <f t="shared" si="2108"/>
        <v>231846.49876148169</v>
      </c>
      <c r="JP157" s="829">
        <f t="shared" si="2109"/>
        <v>0.67341353709709806</v>
      </c>
      <c r="JQ157" s="830">
        <f t="shared" si="2267"/>
        <v>9.6741482386286659E-4</v>
      </c>
      <c r="JR157" s="862">
        <f t="shared" si="2110"/>
        <v>0.81984478090611301</v>
      </c>
      <c r="JS157" s="825">
        <f t="shared" si="2268"/>
        <v>-3.0071592488027599E-2</v>
      </c>
      <c r="JT157" s="818">
        <f>DATI!BW154</f>
        <v>21875.719787087917</v>
      </c>
      <c r="JU157" s="819">
        <f>DATI!BX154</f>
        <v>16557.692614072563</v>
      </c>
      <c r="JV157" s="819">
        <f>DATI!BY154</f>
        <v>6591.9897112656417</v>
      </c>
      <c r="JW157" s="819">
        <f>DATI!BZ154</f>
        <v>9446.3819999999996</v>
      </c>
      <c r="JX157" s="819">
        <f>DATI!CA154</f>
        <v>29408.639999999999</v>
      </c>
      <c r="JY157" s="819">
        <f>DATI!CB154</f>
        <v>4727.5806406100837</v>
      </c>
      <c r="JZ157" s="819">
        <f>DATI!CC154</f>
        <v>1622.2901741262917</v>
      </c>
      <c r="KA157" s="819">
        <f>DATI!CD154</f>
        <v>39.993123397345535</v>
      </c>
      <c r="KB157" s="819">
        <f>DATI!CE154</f>
        <v>1663.8560559228658</v>
      </c>
      <c r="KC157" s="819">
        <f>DATI!CF154</f>
        <v>0</v>
      </c>
      <c r="KD157" s="819">
        <f>DATI!CG154</f>
        <v>140.61600000000001</v>
      </c>
      <c r="KE157" s="819">
        <f>DATI!CH154</f>
        <v>33.697300655841829</v>
      </c>
      <c r="KF157" s="819">
        <f>DATI!CI154</f>
        <v>12.073600234985351</v>
      </c>
      <c r="KG157" s="819">
        <f>DATI!CJ154</f>
        <v>39.266640764236449</v>
      </c>
      <c r="KH157" s="819">
        <f>DATI!CK154</f>
        <v>708.16398474335665</v>
      </c>
      <c r="KI157" s="819">
        <f>DATI!CL154</f>
        <v>219.06038426351546</v>
      </c>
      <c r="KJ157" s="863">
        <f t="shared" si="2202"/>
        <v>39.895463259243435</v>
      </c>
      <c r="KK157" s="864">
        <f t="shared" si="2230"/>
        <v>-1.7285109938157159E-2</v>
      </c>
      <c r="KL157" s="865">
        <f t="shared" si="2203"/>
        <v>30.196803751915034</v>
      </c>
      <c r="KM157" s="864">
        <f t="shared" si="2231"/>
        <v>-4.6293385037609524E-3</v>
      </c>
      <c r="KN157" s="865">
        <f t="shared" si="2204"/>
        <v>12.022026515732689</v>
      </c>
      <c r="KO157" s="864">
        <f t="shared" si="2232"/>
        <v>3.4905840983943011E-2</v>
      </c>
      <c r="KP157" s="865">
        <f t="shared" si="2205"/>
        <v>17.227674777413437</v>
      </c>
      <c r="KQ157" s="864">
        <f t="shared" si="2233"/>
        <v>4.5437642422287268E-2</v>
      </c>
      <c r="KR157" s="865">
        <f t="shared" si="2206"/>
        <v>53.633495402370123</v>
      </c>
      <c r="KS157" s="864">
        <f t="shared" si="2234"/>
        <v>1.0526840192750185E-2</v>
      </c>
      <c r="KT157" s="865">
        <f t="shared" si="2207"/>
        <v>8.6218429193765829</v>
      </c>
      <c r="KU157" s="864">
        <f t="shared" si="2235"/>
        <v>-4.1504631392324048E-2</v>
      </c>
      <c r="KV157" s="865">
        <f t="shared" si="2208"/>
        <v>2.9586234723983389</v>
      </c>
      <c r="KW157" s="864">
        <f t="shared" si="2236"/>
        <v>-9.0475598002605226E-2</v>
      </c>
      <c r="KX157" s="865">
        <f t="shared" si="2209"/>
        <v>7.2936762796849935E-2</v>
      </c>
      <c r="KY157" s="864">
        <f t="shared" si="2237"/>
        <v>3.0178170404067343E-3</v>
      </c>
      <c r="KZ157" s="865">
        <f t="shared" si="2210"/>
        <v>3.0344285259551178</v>
      </c>
      <c r="LA157" s="864">
        <f t="shared" si="2238"/>
        <v>-4.5645947775926815E-2</v>
      </c>
      <c r="LB157" s="866" t="s">
        <v>177</v>
      </c>
      <c r="LC157" s="867" t="s">
        <v>177</v>
      </c>
      <c r="LD157" s="865">
        <f t="shared" si="2211"/>
        <v>0.2564459828642085</v>
      </c>
      <c r="LE157" s="864">
        <f t="shared" si="2239"/>
        <v>7.729794403744969E-2</v>
      </c>
      <c r="LF157" s="865">
        <f t="shared" si="2212"/>
        <v>6.1454865638036184E-2</v>
      </c>
      <c r="LG157" s="864">
        <f t="shared" si="2240"/>
        <v>-0.40221446433201341</v>
      </c>
      <c r="LH157" s="865">
        <f t="shared" si="2213"/>
        <v>2.2019018312072293E-2</v>
      </c>
      <c r="LI157" s="864">
        <f t="shared" si="2241"/>
        <v>0.32770171365029194</v>
      </c>
      <c r="LJ157" s="865">
        <f t="shared" si="2214"/>
        <v>7.1611852737671483E-2</v>
      </c>
      <c r="LK157" s="864">
        <f t="shared" si="2242"/>
        <v>-5.3483364775307532E-2</v>
      </c>
      <c r="LL157" s="865">
        <f t="shared" si="2215"/>
        <v>1.291501743020314</v>
      </c>
      <c r="LM157" s="864">
        <f t="shared" si="2243"/>
        <v>2.3327785727735473E-2</v>
      </c>
      <c r="LN157" s="865">
        <f t="shared" si="2216"/>
        <v>0.39950756349966166</v>
      </c>
      <c r="LO157" s="868">
        <f t="shared" si="2244"/>
        <v>0.49221276357180127</v>
      </c>
      <c r="LP157" s="869">
        <f t="shared" si="1778"/>
        <v>7.7355900528217211E-2</v>
      </c>
      <c r="LQ157" s="870">
        <f t="shared" si="1779"/>
        <v>5.855054075006956E-2</v>
      </c>
      <c r="LR157" s="870">
        <f t="shared" si="1780"/>
        <v>2.331028671745378E-2</v>
      </c>
      <c r="LS157" s="870">
        <f t="shared" si="1781"/>
        <v>3.3403855665350722E-2</v>
      </c>
      <c r="LT157" s="870">
        <f t="shared" si="1782"/>
        <v>0.1039934618221304</v>
      </c>
      <c r="LU157" s="870">
        <f t="shared" si="1783"/>
        <v>1.6717450275168369E-2</v>
      </c>
      <c r="LV157" s="870">
        <f t="shared" si="1784"/>
        <v>5.7366668872623761E-3</v>
      </c>
      <c r="LW157" s="870">
        <f t="shared" si="1785"/>
        <v>1.414218185937739E-4</v>
      </c>
      <c r="LX157" s="871">
        <f t="shared" si="1786"/>
        <v>5.8836502207900475E-3</v>
      </c>
      <c r="LY157" s="872" t="s">
        <v>177</v>
      </c>
      <c r="LZ157" s="871">
        <f t="shared" si="1787"/>
        <v>4.9723974408815536E-4</v>
      </c>
      <c r="MA157" s="871">
        <f t="shared" si="1788"/>
        <v>1.1915882370834344E-4</v>
      </c>
      <c r="MB157" s="871">
        <f t="shared" si="1789"/>
        <v>4.2694102314578767E-5</v>
      </c>
      <c r="MC157" s="871">
        <f t="shared" si="1790"/>
        <v>1.3885286457309594E-4</v>
      </c>
      <c r="MD157" s="871">
        <f t="shared" si="1791"/>
        <v>2.5041764702895476E-3</v>
      </c>
      <c r="ME157" s="871">
        <f t="shared" si="1792"/>
        <v>7.7463111887013847E-4</v>
      </c>
      <c r="MF157" s="869">
        <f t="shared" si="1793"/>
        <v>0.22264203193122034</v>
      </c>
      <c r="MG157" s="870">
        <f t="shared" si="1794"/>
        <v>0.1685173499920942</v>
      </c>
      <c r="MH157" s="870">
        <f t="shared" si="1795"/>
        <v>6.7090545960099543E-2</v>
      </c>
      <c r="MI157" s="870">
        <f t="shared" si="1796"/>
        <v>9.6141370585661384E-2</v>
      </c>
      <c r="MJ157" s="870">
        <f t="shared" si="1797"/>
        <v>0.29930897952891433</v>
      </c>
      <c r="MK157" s="870">
        <f t="shared" si="1798"/>
        <v>4.8115361240154433E-2</v>
      </c>
      <c r="ML157" s="870">
        <f t="shared" si="1799"/>
        <v>1.6510998690096691E-2</v>
      </c>
      <c r="MM157" s="870">
        <f t="shared" si="1800"/>
        <v>4.0703347561238601E-4</v>
      </c>
      <c r="MN157" s="871">
        <f t="shared" si="1801"/>
        <v>1.6934039050472145E-2</v>
      </c>
      <c r="MO157" s="872" t="s">
        <v>177</v>
      </c>
      <c r="MP157" s="871">
        <f t="shared" si="1802"/>
        <v>1.4311315132368523E-3</v>
      </c>
      <c r="MQ157" s="871">
        <f t="shared" si="1803"/>
        <v>3.4295719462644426E-4</v>
      </c>
      <c r="MR157" s="871">
        <f t="shared" si="1804"/>
        <v>1.2288011161255759E-4</v>
      </c>
      <c r="MS157" s="871">
        <f t="shared" si="1805"/>
        <v>3.9963963572174979E-4</v>
      </c>
      <c r="MT157" s="871">
        <f t="shared" si="1806"/>
        <v>7.2074002610342993E-3</v>
      </c>
      <c r="MU157" s="871">
        <f t="shared" si="1807"/>
        <v>2.2295060250703417E-3</v>
      </c>
      <c r="MV157" s="1098"/>
      <c r="MW157" s="808"/>
      <c r="MX157" s="862"/>
      <c r="MY157" s="1483"/>
      <c r="MZ157" s="823"/>
      <c r="NA157" s="1480"/>
      <c r="NB157" s="1099"/>
      <c r="NC157" s="854"/>
      <c r="ND157" s="829"/>
      <c r="NE157" s="875"/>
    </row>
    <row r="158" spans="1:369" outlineLevel="1" x14ac:dyDescent="0.2">
      <c r="A158" s="876" t="s">
        <v>188</v>
      </c>
      <c r="B158" s="559">
        <f>DATI!D155</f>
        <v>78</v>
      </c>
      <c r="C158" s="1516">
        <f>DATI!F155/DATI!E155</f>
        <v>1</v>
      </c>
      <c r="D158" s="560">
        <f>DATI!G155</f>
        <v>182480</v>
      </c>
      <c r="E158" s="561">
        <f t="shared" si="2217"/>
        <v>1.8296674643554247E-2</v>
      </c>
      <c r="F158" s="1035">
        <f t="shared" si="2189"/>
        <v>7.6145355354194618E-3</v>
      </c>
      <c r="G158" s="563"/>
      <c r="H158" s="564"/>
      <c r="I158" s="565"/>
      <c r="J158" s="566"/>
      <c r="K158" s="566"/>
      <c r="L158" s="566"/>
      <c r="M158" s="564"/>
      <c r="N158" s="564"/>
      <c r="O158" s="564"/>
      <c r="P158" s="564"/>
      <c r="Q158" s="564"/>
      <c r="R158" s="564"/>
      <c r="S158" s="564"/>
      <c r="T158" s="564"/>
      <c r="U158" s="564"/>
      <c r="V158" s="564"/>
      <c r="W158" s="569"/>
      <c r="X158" s="1100"/>
      <c r="Y158" s="564"/>
      <c r="Z158" s="564"/>
      <c r="AA158" s="564"/>
      <c r="AB158" s="564"/>
      <c r="AC158" s="564"/>
      <c r="AD158" s="565"/>
      <c r="AE158" s="566"/>
      <c r="AF158" s="566"/>
      <c r="AG158" s="569"/>
      <c r="AH158" s="572"/>
      <c r="AI158" s="564"/>
      <c r="AJ158" s="565"/>
      <c r="AK158" s="566"/>
      <c r="AL158" s="566"/>
      <c r="AM158" s="566"/>
      <c r="AN158" s="576"/>
      <c r="AO158" s="577"/>
      <c r="AP158" s="577"/>
      <c r="AQ158" s="577"/>
      <c r="AR158" s="577"/>
      <c r="AS158" s="577"/>
      <c r="AT158" s="577"/>
      <c r="AU158" s="1072"/>
      <c r="AV158" s="1072"/>
      <c r="AW158" s="577"/>
      <c r="AX158" s="1072"/>
      <c r="AY158" s="1072"/>
      <c r="AZ158" s="1072"/>
      <c r="BA158" s="1072"/>
      <c r="BB158" s="576"/>
      <c r="BC158" s="577"/>
      <c r="BD158" s="577"/>
      <c r="BE158" s="577"/>
      <c r="BF158" s="577"/>
      <c r="BG158" s="577"/>
      <c r="BH158" s="577"/>
      <c r="BI158" s="577"/>
      <c r="BJ158" s="577"/>
      <c r="BK158" s="577"/>
      <c r="BL158" s="577"/>
      <c r="BM158" s="577"/>
      <c r="BN158" s="577"/>
      <c r="BO158" s="577"/>
      <c r="BP158" s="577"/>
      <c r="BQ158" s="577"/>
      <c r="BR158" s="577"/>
      <c r="BS158" s="577"/>
      <c r="BT158" s="577"/>
      <c r="BU158" s="577"/>
      <c r="BV158" s="578"/>
      <c r="BW158" s="576"/>
      <c r="BX158" s="577"/>
      <c r="BY158" s="577"/>
      <c r="BZ158" s="577"/>
      <c r="CA158" s="577"/>
      <c r="CB158" s="577"/>
      <c r="CC158" s="577"/>
      <c r="CD158" s="578"/>
      <c r="CE158" s="576"/>
      <c r="CF158" s="577"/>
      <c r="CG158" s="577"/>
      <c r="CH158" s="577"/>
      <c r="CI158" s="577"/>
      <c r="CJ158" s="577"/>
      <c r="CK158" s="577"/>
      <c r="CL158" s="577"/>
      <c r="CM158" s="577"/>
      <c r="CN158" s="577"/>
      <c r="CO158" s="577"/>
      <c r="CP158" s="577"/>
      <c r="CQ158" s="577"/>
      <c r="CR158" s="577"/>
      <c r="CS158" s="577"/>
      <c r="CT158" s="577"/>
      <c r="CU158" s="577"/>
      <c r="CV158" s="577"/>
      <c r="CW158" s="577"/>
      <c r="CX158" s="577"/>
      <c r="CY158" s="578"/>
      <c r="CZ158" s="563">
        <f>DATI!AA155</f>
        <v>81110.154999999999</v>
      </c>
      <c r="DA158" s="564">
        <f t="shared" si="2218"/>
        <v>222.21960273972601</v>
      </c>
      <c r="DB158" s="565">
        <f t="shared" si="2191"/>
        <v>444.48791648399822</v>
      </c>
      <c r="DC158" s="566">
        <f t="shared" si="2219"/>
        <v>1.2177751136547896</v>
      </c>
      <c r="DD158" s="582">
        <f t="shared" si="2269"/>
        <v>-3.0631137646005726E-3</v>
      </c>
      <c r="DE158" s="583">
        <f t="shared" si="2245"/>
        <v>-1.0596958383838978E-2</v>
      </c>
      <c r="DF158" s="564">
        <f t="shared" si="2270"/>
        <v>-249.21300000000338</v>
      </c>
      <c r="DG158" s="584">
        <f t="shared" si="2271"/>
        <v>-4.7606685597066871</v>
      </c>
      <c r="DH158" s="585">
        <f t="shared" si="2246"/>
        <v>1.7635518173080941E-2</v>
      </c>
      <c r="DI158" s="586">
        <f>DATI!AB155+DATI!AG155</f>
        <v>37244.175337118628</v>
      </c>
      <c r="DJ158" s="564">
        <f t="shared" si="2247"/>
        <v>102.03883654005104</v>
      </c>
      <c r="DK158" s="587">
        <f t="shared" si="2192"/>
        <v>204.10004020779607</v>
      </c>
      <c r="DL158" s="588">
        <f t="shared" si="2193"/>
        <v>0.55917819235012611</v>
      </c>
      <c r="DM158" s="589">
        <f t="shared" si="2272"/>
        <v>0.45918017709519393</v>
      </c>
      <c r="DN158" s="590">
        <f t="shared" si="2273"/>
        <v>3.7820744309105614E-3</v>
      </c>
      <c r="DO158" s="590">
        <f t="shared" si="2274"/>
        <v>2.0000000000000018E-3</v>
      </c>
      <c r="DP158" s="590">
        <f t="shared" si="2275"/>
        <v>7.0737574206189825E-4</v>
      </c>
      <c r="DQ158" s="590">
        <f t="shared" si="2276"/>
        <v>-6.8549624382773251E-3</v>
      </c>
      <c r="DR158" s="591">
        <f t="shared" si="2277"/>
        <v>26.327003083235468</v>
      </c>
      <c r="DS158" s="591">
        <f t="shared" si="2278"/>
        <v>-1.4087550723812399</v>
      </c>
      <c r="DT158" s="592">
        <f t="shared" si="2248"/>
        <v>1.4882141287367952E-2</v>
      </c>
      <c r="DU158" s="593" t="str">
        <f>DATI!AI155</f>
        <v>3/3</v>
      </c>
      <c r="DV158" s="592">
        <f>DATI!AJ155/DATI!AK155</f>
        <v>1</v>
      </c>
      <c r="DW158" s="594">
        <f>DATI!AB155</f>
        <v>33587.892</v>
      </c>
      <c r="DX158" s="564">
        <f t="shared" si="2220"/>
        <v>92.021621917808218</v>
      </c>
      <c r="DY158" s="595">
        <f t="shared" si="2194"/>
        <v>184.06341516878561</v>
      </c>
      <c r="DZ158" s="566">
        <f t="shared" si="2195"/>
        <v>0.50428332922954966</v>
      </c>
      <c r="EA158" s="589">
        <f t="shared" si="2279"/>
        <v>0.41410217993049081</v>
      </c>
      <c r="EB158" s="585">
        <f t="shared" si="2280"/>
        <v>-1.371191000200017E-3</v>
      </c>
      <c r="EC158" s="596">
        <f t="shared" si="2281"/>
        <v>43865.979662881371</v>
      </c>
      <c r="ED158" s="597">
        <f t="shared" si="2221"/>
        <v>120.18076619967499</v>
      </c>
      <c r="EE158" s="598">
        <f t="shared" si="2196"/>
        <v>240.38787627620218</v>
      </c>
      <c r="EF158" s="599">
        <f t="shared" si="2197"/>
        <v>0.65859692130466352</v>
      </c>
      <c r="EG158" s="600">
        <f t="shared" si="2249"/>
        <v>-6.2421956735597937E-3</v>
      </c>
      <c r="EH158" s="600">
        <f t="shared" si="2250"/>
        <v>-1.3752015994505415E-2</v>
      </c>
      <c r="EI158" s="582">
        <f t="shared" si="2222"/>
        <v>0.54081982290480612</v>
      </c>
      <c r="EJ158" s="601">
        <f t="shared" si="2251"/>
        <v>-275.54000308323884</v>
      </c>
      <c r="EK158" s="601">
        <f t="shared" si="2252"/>
        <v>-3.3519134873254188</v>
      </c>
      <c r="EL158" s="563">
        <f>DATI!AD155</f>
        <v>37421.510999999999</v>
      </c>
      <c r="EM158" s="564">
        <f t="shared" si="2223"/>
        <v>102.52468767123287</v>
      </c>
      <c r="EN158" s="595">
        <f t="shared" si="2198"/>
        <v>205.07184896975011</v>
      </c>
      <c r="EO158" s="566">
        <f t="shared" si="2224"/>
        <v>0.56184068210890437</v>
      </c>
      <c r="EP158" s="582">
        <f t="shared" si="2282"/>
        <v>-2.163802502576067E-2</v>
      </c>
      <c r="EQ158" s="583">
        <f t="shared" si="2283"/>
        <v>-2.9031499179034886E-2</v>
      </c>
      <c r="ER158" s="582">
        <f t="shared" si="2253"/>
        <v>2.1294038077436704E-2</v>
      </c>
      <c r="ES158" s="564">
        <f t="shared" si="2284"/>
        <v>-827.6359999999986</v>
      </c>
      <c r="ET158" s="582">
        <f t="shared" si="2225"/>
        <v>0.46136653295755631</v>
      </c>
      <c r="EU158" s="584">
        <f t="shared" si="2285"/>
        <v>-6.1315513427826716</v>
      </c>
      <c r="EV158" s="563">
        <f>DATI!AE155</f>
        <v>6093.8220000000001</v>
      </c>
      <c r="EW158" s="564">
        <f t="shared" si="2226"/>
        <v>16.695402739726028</v>
      </c>
      <c r="EX158" s="595">
        <f t="shared" si="2199"/>
        <v>33.394465146865407</v>
      </c>
      <c r="EY158" s="566">
        <f t="shared" si="2200"/>
        <v>9.1491685333877831E-2</v>
      </c>
      <c r="EZ158" s="582">
        <f t="shared" si="2286"/>
        <v>4.7523799029765862E-2</v>
      </c>
      <c r="FA158" s="583">
        <f t="shared" si="2287"/>
        <v>3.9607669487558311E-2</v>
      </c>
      <c r="FB158" s="564">
        <f t="shared" si="2288"/>
        <v>276.46299999999974</v>
      </c>
      <c r="FC158" s="584">
        <f t="shared" si="2289"/>
        <v>1.2722847061168778</v>
      </c>
      <c r="FD158" s="564">
        <f>DATI!AG155</f>
        <v>3656.2833371186257</v>
      </c>
      <c r="FE158" s="582">
        <f t="shared" si="2227"/>
        <v>4.5077997164703058E-2</v>
      </c>
      <c r="FF158" s="564">
        <f t="shared" si="2290"/>
        <v>2437.5386628813744</v>
      </c>
      <c r="FG158" s="582">
        <f t="shared" si="2254"/>
        <v>1.3357840107854967E-2</v>
      </c>
      <c r="FH158" s="563">
        <f>DATI!AF155</f>
        <v>4006.93</v>
      </c>
      <c r="FI158" s="564">
        <f t="shared" si="2255"/>
        <v>10.977890410958903</v>
      </c>
      <c r="FJ158" s="590">
        <f t="shared" si="2228"/>
        <v>4.9401089173112783E-2</v>
      </c>
      <c r="FK158" s="590">
        <f t="shared" si="2256"/>
        <v>0.12696350171986567</v>
      </c>
      <c r="FL158" s="602">
        <f>DATI!AL155</f>
        <v>1523.9698182094098</v>
      </c>
      <c r="FM158" s="603" t="str">
        <f>DATI!AM155</f>
        <v>3/3</v>
      </c>
      <c r="FN158" s="604">
        <f>DATI!AN155/DATI!AO155</f>
        <v>1</v>
      </c>
      <c r="FO158" s="567">
        <f t="shared" si="2257"/>
        <v>0.38033352671731474</v>
      </c>
      <c r="FP158" s="605">
        <f t="shared" si="2258"/>
        <v>1.878889046888654E-2</v>
      </c>
      <c r="FQ158" s="567">
        <f t="shared" si="2259"/>
        <v>4.5899672252736341E-2</v>
      </c>
      <c r="FR158" s="607"/>
      <c r="FS158" s="1113"/>
      <c r="FT158" s="1113"/>
      <c r="FU158" s="576"/>
      <c r="FV158" s="577"/>
      <c r="FW158" s="577"/>
      <c r="FX158" s="577"/>
      <c r="FY158" s="577"/>
      <c r="FZ158" s="577"/>
      <c r="GA158" s="577"/>
      <c r="GB158" s="577"/>
      <c r="GC158" s="577"/>
      <c r="GD158" s="577"/>
      <c r="GE158" s="577"/>
      <c r="GF158" s="577"/>
      <c r="GG158" s="577"/>
      <c r="GH158" s="577"/>
      <c r="GI158" s="577"/>
      <c r="GJ158" s="577"/>
      <c r="GK158" s="577"/>
      <c r="GL158" s="577"/>
      <c r="GM158" s="577"/>
      <c r="GN158" s="577"/>
      <c r="GO158" s="577"/>
      <c r="GP158" s="578"/>
      <c r="GQ158" s="576"/>
      <c r="GR158" s="577"/>
      <c r="GS158" s="577"/>
      <c r="GT158" s="577"/>
      <c r="GU158" s="577"/>
      <c r="GV158" s="577"/>
      <c r="GW158" s="577"/>
      <c r="GX158" s="578"/>
      <c r="GY158" s="576"/>
      <c r="GZ158" s="577"/>
      <c r="HA158" s="577"/>
      <c r="HB158" s="577"/>
      <c r="HC158" s="577"/>
      <c r="HD158" s="577"/>
      <c r="HE158" s="577"/>
      <c r="HF158" s="577"/>
      <c r="HG158" s="577"/>
      <c r="HH158" s="577"/>
      <c r="HI158" s="577"/>
      <c r="HJ158" s="577"/>
      <c r="HK158" s="577"/>
      <c r="HL158" s="577"/>
      <c r="HM158" s="577"/>
      <c r="HN158" s="577"/>
      <c r="HO158" s="577"/>
      <c r="HP158" s="577"/>
      <c r="HQ158" s="577"/>
      <c r="HR158" s="577"/>
      <c r="HS158" s="577"/>
      <c r="HT158" s="578"/>
      <c r="HU158" s="607">
        <f t="shared" si="2190"/>
        <v>43865.979662881393</v>
      </c>
      <c r="HV158" s="608"/>
      <c r="HW158" s="609">
        <f t="shared" si="2291"/>
        <v>0</v>
      </c>
      <c r="HX158" s="610">
        <f>DATI!CQ155</f>
        <v>0</v>
      </c>
      <c r="HY158" s="610">
        <f>DATI!CT155</f>
        <v>0</v>
      </c>
      <c r="HZ158" s="611">
        <f t="shared" si="2260"/>
        <v>-1</v>
      </c>
      <c r="IA158" s="611">
        <f t="shared" si="2098"/>
        <v>0</v>
      </c>
      <c r="IB158" s="582">
        <f t="shared" si="2099"/>
        <v>0</v>
      </c>
      <c r="IC158" s="610">
        <f>DATI!CV155</f>
        <v>0</v>
      </c>
      <c r="ID158" s="612">
        <f t="shared" si="2261"/>
        <v>0</v>
      </c>
      <c r="IE158" s="613">
        <f t="shared" si="2100"/>
        <v>0</v>
      </c>
      <c r="IF158" s="613">
        <f t="shared" si="2101"/>
        <v>0</v>
      </c>
      <c r="IG158" s="609"/>
      <c r="IH158" s="590"/>
      <c r="II158" s="610"/>
      <c r="IJ158" s="610"/>
      <c r="IK158" s="615">
        <f>DATI!CS155</f>
        <v>43863.868662881396</v>
      </c>
      <c r="IL158" s="594">
        <f t="shared" si="2262"/>
        <v>41796.958662881392</v>
      </c>
      <c r="IM158" s="594">
        <f t="shared" si="2263"/>
        <v>6444.4686628813943</v>
      </c>
      <c r="IN158" s="582">
        <f t="shared" si="1743"/>
        <v>0.5153110441335168</v>
      </c>
      <c r="IO158" s="582">
        <f t="shared" si="1744"/>
        <v>0.95283312909227535</v>
      </c>
      <c r="IP158" s="610"/>
      <c r="IQ158" s="590"/>
      <c r="IR158" s="610"/>
      <c r="IS158" s="594">
        <f t="shared" si="2292"/>
        <v>2069.0210000000002</v>
      </c>
      <c r="IT158" s="615">
        <f>DATI!CR155</f>
        <v>2.1109999999999998</v>
      </c>
      <c r="IU158" s="617">
        <f>DATI!CU155</f>
        <v>2066.9100000000003</v>
      </c>
      <c r="IV158" s="582">
        <f t="shared" si="2264"/>
        <v>-0.93425956136020771</v>
      </c>
      <c r="IW158" s="590">
        <f t="shared" si="2102"/>
        <v>2.550877877128949E-2</v>
      </c>
      <c r="IX158" s="582">
        <f t="shared" si="2103"/>
        <v>4.7166870907724617E-2</v>
      </c>
      <c r="IY158" s="615">
        <f>DATI!CW155</f>
        <v>35352.49</v>
      </c>
      <c r="IZ158" s="618">
        <f t="shared" si="2265"/>
        <v>37421.510999999999</v>
      </c>
      <c r="JA158" s="619">
        <f t="shared" si="2104"/>
        <v>0.46136653295755631</v>
      </c>
      <c r="JB158" s="619">
        <f t="shared" si="2105"/>
        <v>0.85308731932106852</v>
      </c>
      <c r="JC158" s="620"/>
      <c r="JD158" s="590"/>
      <c r="JE158" s="610"/>
      <c r="JF158" s="610"/>
      <c r="JG158" s="586">
        <f t="shared" si="2106"/>
        <v>37334.752308587224</v>
      </c>
      <c r="JH158" s="566">
        <f t="shared" si="2201"/>
        <v>204.59640677656304</v>
      </c>
      <c r="JI158" s="589">
        <f t="shared" si="1754"/>
        <v>0.4602968926466387</v>
      </c>
      <c r="JJ158" s="603" t="str">
        <f>DATI!CN155</f>
        <v>1/5</v>
      </c>
      <c r="JK158" s="604">
        <f>DATI!CO155/DATI!CP155</f>
        <v>0.86385873871018859</v>
      </c>
      <c r="JL158" s="621">
        <f t="shared" si="1833"/>
        <v>1.2788347625964567E-2</v>
      </c>
      <c r="JM158" s="622">
        <f t="shared" si="2266"/>
        <v>1.5900165406079973E-2</v>
      </c>
      <c r="JN158" s="623">
        <f t="shared" si="2107"/>
        <v>39403.773308587224</v>
      </c>
      <c r="JO158" s="594">
        <f t="shared" si="2108"/>
        <v>74756.263308587222</v>
      </c>
      <c r="JP158" s="589">
        <f t="shared" si="2109"/>
        <v>0.48580567141792819</v>
      </c>
      <c r="JQ158" s="590">
        <f t="shared" si="2267"/>
        <v>-0.35412105901319335</v>
      </c>
      <c r="JR158" s="624">
        <f t="shared" si="2110"/>
        <v>0.92166342560419501</v>
      </c>
      <c r="JS158" s="585">
        <f t="shared" si="2268"/>
        <v>3.0000440289677743E-2</v>
      </c>
      <c r="JT158" s="576">
        <f>DATI!BW155</f>
        <v>12522.212999880911</v>
      </c>
      <c r="JU158" s="577">
        <f>DATI!BX155</f>
        <v>7934.251022655666</v>
      </c>
      <c r="JV158" s="577">
        <f>DATI!BY155</f>
        <v>2082.4149008736013</v>
      </c>
      <c r="JW158" s="577">
        <f>DATI!BZ155</f>
        <v>933.50699999999995</v>
      </c>
      <c r="JX158" s="577">
        <f>DATI!CA155</f>
        <v>4870.1949999999997</v>
      </c>
      <c r="JY158" s="577">
        <f>DATI!CB155</f>
        <v>1305.4443836188316</v>
      </c>
      <c r="JZ158" s="577">
        <f>DATI!CC155</f>
        <v>1048.487948794447</v>
      </c>
      <c r="KA158" s="577">
        <f>DATI!CD155</f>
        <v>20.719628390651195</v>
      </c>
      <c r="KB158" s="577">
        <f>DATI!CE155</f>
        <v>1034.7083725895882</v>
      </c>
      <c r="KC158" s="577">
        <f>DATI!CF155</f>
        <v>0</v>
      </c>
      <c r="KD158" s="577">
        <f>DATI!CG155</f>
        <v>72.760999999999996</v>
      </c>
      <c r="KE158" s="577">
        <f>DATI!CH155</f>
        <v>60.777641182899472</v>
      </c>
      <c r="KF158" s="577">
        <f>DATI!CI155</f>
        <v>8.0673601570129403</v>
      </c>
      <c r="KG158" s="577">
        <f>DATI!CJ155</f>
        <v>8.8739001727104192</v>
      </c>
      <c r="KH158" s="577">
        <f>DATI!CK155</f>
        <v>98.225750532355164</v>
      </c>
      <c r="KI158" s="577">
        <f>DATI!CL155</f>
        <v>226.61324441051482</v>
      </c>
      <c r="KJ158" s="625">
        <f t="shared" si="2202"/>
        <v>68.622386014253124</v>
      </c>
      <c r="KK158" s="626">
        <f t="shared" si="2230"/>
        <v>-3.0736205616186153E-2</v>
      </c>
      <c r="KL158" s="627">
        <f t="shared" si="2203"/>
        <v>43.480113013237975</v>
      </c>
      <c r="KM158" s="626">
        <f t="shared" si="2231"/>
        <v>-2.2699929210236888E-2</v>
      </c>
      <c r="KN158" s="627">
        <f t="shared" si="2204"/>
        <v>11.411743209522147</v>
      </c>
      <c r="KO158" s="626">
        <f t="shared" si="2232"/>
        <v>0.25117272924070122</v>
      </c>
      <c r="KP158" s="627">
        <f t="shared" si="2205"/>
        <v>5.1156674704077156</v>
      </c>
      <c r="KQ158" s="626">
        <f t="shared" si="2233"/>
        <v>-0.20917076508366861</v>
      </c>
      <c r="KR158" s="627">
        <f t="shared" si="2206"/>
        <v>26.688924813678213</v>
      </c>
      <c r="KS158" s="626">
        <f t="shared" si="2234"/>
        <v>5.8162246450624192E-2</v>
      </c>
      <c r="KT158" s="627">
        <f t="shared" si="2207"/>
        <v>7.1539038997086344</v>
      </c>
      <c r="KU158" s="626">
        <f t="shared" si="2235"/>
        <v>7.9753501544990252E-2</v>
      </c>
      <c r="KV158" s="627">
        <f t="shared" si="2208"/>
        <v>5.7457691187771101</v>
      </c>
      <c r="KW158" s="626">
        <f t="shared" si="2236"/>
        <v>7.2273574002595042E-2</v>
      </c>
      <c r="KX158" s="627">
        <f t="shared" si="2209"/>
        <v>0.1135446536094432</v>
      </c>
      <c r="KY158" s="626">
        <f t="shared" si="2237"/>
        <v>-0.16153369380361859</v>
      </c>
      <c r="KZ158" s="627">
        <f t="shared" si="2210"/>
        <v>5.6702563162515789</v>
      </c>
      <c r="LA158" s="626">
        <f t="shared" si="2238"/>
        <v>3.3399637388258518E-2</v>
      </c>
      <c r="LB158" s="628" t="s">
        <v>177</v>
      </c>
      <c r="LC158" s="629" t="s">
        <v>177</v>
      </c>
      <c r="LD158" s="627">
        <f t="shared" si="2211"/>
        <v>0.39873410784743535</v>
      </c>
      <c r="LE158" s="626">
        <f t="shared" si="2239"/>
        <v>2.6995657492617193E-2</v>
      </c>
      <c r="LF158" s="627">
        <f t="shared" si="2212"/>
        <v>0.3330646711031317</v>
      </c>
      <c r="LG158" s="626">
        <f t="shared" si="2240"/>
        <v>-0.22089455144035203</v>
      </c>
      <c r="LH158" s="627">
        <f t="shared" si="2213"/>
        <v>4.4209558072188404E-2</v>
      </c>
      <c r="LI158" s="626">
        <f t="shared" si="2241"/>
        <v>-9.0015966336682365E-3</v>
      </c>
      <c r="LJ158" s="627">
        <f t="shared" si="2214"/>
        <v>4.8629439789075073E-2</v>
      </c>
      <c r="LK158" s="626">
        <f t="shared" si="2242"/>
        <v>0.22083567891397254</v>
      </c>
      <c r="LL158" s="627">
        <f t="shared" si="2215"/>
        <v>0.53828228042719839</v>
      </c>
      <c r="LM158" s="626">
        <f t="shared" si="2243"/>
        <v>0.16312748129166285</v>
      </c>
      <c r="LN158" s="627">
        <f t="shared" si="2216"/>
        <v>1.2418525011536323</v>
      </c>
      <c r="LO158" s="630">
        <f t="shared" si="2244"/>
        <v>-0.22664580886281202</v>
      </c>
      <c r="LP158" s="631">
        <f t="shared" si="1778"/>
        <v>0.15438526778651712</v>
      </c>
      <c r="LQ158" s="632">
        <f t="shared" si="1779"/>
        <v>9.7820686234117868E-2</v>
      </c>
      <c r="LR158" s="632">
        <f t="shared" si="1780"/>
        <v>2.5673911002556969E-2</v>
      </c>
      <c r="LS158" s="632">
        <f t="shared" si="1781"/>
        <v>1.1509126076753274E-2</v>
      </c>
      <c r="LT158" s="632">
        <f t="shared" si="1782"/>
        <v>6.0044207781380761E-2</v>
      </c>
      <c r="LU158" s="632">
        <f t="shared" si="1783"/>
        <v>1.6094709517184766E-2</v>
      </c>
      <c r="LV158" s="632">
        <f t="shared" si="1784"/>
        <v>1.2926716128140146E-2</v>
      </c>
      <c r="LW158" s="632">
        <f t="shared" si="1785"/>
        <v>2.554504844757256E-4</v>
      </c>
      <c r="LX158" s="633">
        <f t="shared" si="1786"/>
        <v>1.2756828939478517E-2</v>
      </c>
      <c r="LY158" s="634" t="s">
        <v>177</v>
      </c>
      <c r="LZ158" s="633">
        <f t="shared" si="1787"/>
        <v>8.9706399895302872E-4</v>
      </c>
      <c r="MA158" s="633">
        <f t="shared" si="1788"/>
        <v>7.4932221721064982E-4</v>
      </c>
      <c r="MB158" s="633">
        <f t="shared" si="1789"/>
        <v>9.9461777098230683E-5</v>
      </c>
      <c r="MC158" s="633">
        <f t="shared" si="1790"/>
        <v>1.0940553834116602E-4</v>
      </c>
      <c r="MD158" s="633">
        <f t="shared" si="1791"/>
        <v>1.211016678890025E-3</v>
      </c>
      <c r="ME158" s="633">
        <f t="shared" si="1792"/>
        <v>2.7938948509038707E-3</v>
      </c>
      <c r="MF158" s="631">
        <f t="shared" si="1793"/>
        <v>0.37281925879364236</v>
      </c>
      <c r="MG158" s="632">
        <f t="shared" si="1794"/>
        <v>0.23622354813620533</v>
      </c>
      <c r="MH158" s="632">
        <f t="shared" si="1795"/>
        <v>6.1998975728324995E-2</v>
      </c>
      <c r="MI158" s="632">
        <f t="shared" si="1796"/>
        <v>2.779296182088474E-2</v>
      </c>
      <c r="MJ158" s="632">
        <f t="shared" si="1797"/>
        <v>0.14499853101826099</v>
      </c>
      <c r="MK158" s="632">
        <f t="shared" si="1798"/>
        <v>3.8866517244334105E-2</v>
      </c>
      <c r="ML158" s="632">
        <f t="shared" si="1799"/>
        <v>3.121624747377558E-2</v>
      </c>
      <c r="MM158" s="632">
        <f t="shared" si="1800"/>
        <v>6.1687790322331618E-4</v>
      </c>
      <c r="MN158" s="633">
        <f t="shared" si="1801"/>
        <v>3.0805993201049597E-2</v>
      </c>
      <c r="MO158" s="634" t="s">
        <v>177</v>
      </c>
      <c r="MP158" s="633">
        <f t="shared" si="1802"/>
        <v>2.166286589226856E-3</v>
      </c>
      <c r="MQ158" s="633">
        <f t="shared" si="1803"/>
        <v>1.809510438550281E-3</v>
      </c>
      <c r="MR158" s="633">
        <f t="shared" si="1804"/>
        <v>2.4018655761465888E-4</v>
      </c>
      <c r="MS158" s="633">
        <f t="shared" si="1805"/>
        <v>2.6419937793983677E-4</v>
      </c>
      <c r="MT158" s="633">
        <f t="shared" si="1806"/>
        <v>2.9244392750922017E-3</v>
      </c>
      <c r="MU158" s="633">
        <f t="shared" si="1807"/>
        <v>6.7468730818389805E-3</v>
      </c>
      <c r="MV158" s="1077"/>
      <c r="MW158" s="566"/>
      <c r="MX158" s="624"/>
      <c r="MY158" s="1471"/>
      <c r="MZ158" s="583"/>
      <c r="NA158" s="1472"/>
      <c r="NB158" s="1078"/>
      <c r="NC158" s="615"/>
      <c r="ND158" s="589"/>
      <c r="NE158" s="638"/>
    </row>
    <row r="159" spans="1:369" ht="9" outlineLevel="1" thickBot="1" x14ac:dyDescent="0.25">
      <c r="A159" s="880" t="s">
        <v>189</v>
      </c>
      <c r="B159" s="881">
        <f>DATI!D156</f>
        <v>141</v>
      </c>
      <c r="C159" s="1520">
        <f>DATI!F156/DATI!E156</f>
        <v>0.95774647887323938</v>
      </c>
      <c r="D159" s="882">
        <f>DATI!G156</f>
        <v>887997</v>
      </c>
      <c r="E159" s="883">
        <f t="shared" si="2217"/>
        <v>8.903656397113241E-2</v>
      </c>
      <c r="F159" s="1037">
        <f t="shared" si="2189"/>
        <v>1.2585522714833059E-2</v>
      </c>
      <c r="G159" s="885"/>
      <c r="H159" s="886"/>
      <c r="I159" s="893"/>
      <c r="J159" s="888"/>
      <c r="K159" s="888"/>
      <c r="L159" s="888"/>
      <c r="M159" s="886"/>
      <c r="N159" s="886"/>
      <c r="O159" s="886"/>
      <c r="P159" s="886"/>
      <c r="Q159" s="886"/>
      <c r="R159" s="886"/>
      <c r="S159" s="886"/>
      <c r="T159" s="886"/>
      <c r="U159" s="886"/>
      <c r="V159" s="886"/>
      <c r="W159" s="891"/>
      <c r="X159" s="1101"/>
      <c r="Y159" s="886"/>
      <c r="Z159" s="886"/>
      <c r="AA159" s="886"/>
      <c r="AB159" s="886"/>
      <c r="AC159" s="886"/>
      <c r="AD159" s="893"/>
      <c r="AE159" s="888"/>
      <c r="AF159" s="888"/>
      <c r="AG159" s="891"/>
      <c r="AH159" s="895"/>
      <c r="AI159" s="886"/>
      <c r="AJ159" s="893"/>
      <c r="AK159" s="888"/>
      <c r="AL159" s="888"/>
      <c r="AM159" s="888"/>
      <c r="AN159" s="898"/>
      <c r="AO159" s="899"/>
      <c r="AP159" s="899"/>
      <c r="AQ159" s="899"/>
      <c r="AR159" s="899"/>
      <c r="AS159" s="899"/>
      <c r="AT159" s="899"/>
      <c r="AU159" s="1102"/>
      <c r="AV159" s="1102"/>
      <c r="AW159" s="899"/>
      <c r="AX159" s="1102"/>
      <c r="AY159" s="1102"/>
      <c r="AZ159" s="1102"/>
      <c r="BA159" s="1102"/>
      <c r="BB159" s="898"/>
      <c r="BC159" s="899"/>
      <c r="BD159" s="899"/>
      <c r="BE159" s="899"/>
      <c r="BF159" s="899"/>
      <c r="BG159" s="899"/>
      <c r="BH159" s="899"/>
      <c r="BI159" s="899"/>
      <c r="BJ159" s="899"/>
      <c r="BK159" s="899"/>
      <c r="BL159" s="899"/>
      <c r="BM159" s="899"/>
      <c r="BN159" s="899"/>
      <c r="BO159" s="899"/>
      <c r="BP159" s="899"/>
      <c r="BQ159" s="899"/>
      <c r="BR159" s="899"/>
      <c r="BS159" s="899"/>
      <c r="BT159" s="899"/>
      <c r="BU159" s="899"/>
      <c r="BV159" s="900"/>
      <c r="BW159" s="898"/>
      <c r="BX159" s="899"/>
      <c r="BY159" s="899"/>
      <c r="BZ159" s="899"/>
      <c r="CA159" s="899"/>
      <c r="CB159" s="899"/>
      <c r="CC159" s="899"/>
      <c r="CD159" s="900"/>
      <c r="CE159" s="898"/>
      <c r="CF159" s="899"/>
      <c r="CG159" s="899"/>
      <c r="CH159" s="899"/>
      <c r="CI159" s="899"/>
      <c r="CJ159" s="899"/>
      <c r="CK159" s="899"/>
      <c r="CL159" s="899"/>
      <c r="CM159" s="899"/>
      <c r="CN159" s="899"/>
      <c r="CO159" s="899"/>
      <c r="CP159" s="899"/>
      <c r="CQ159" s="899"/>
      <c r="CR159" s="899"/>
      <c r="CS159" s="899"/>
      <c r="CT159" s="899"/>
      <c r="CU159" s="899"/>
      <c r="CV159" s="899"/>
      <c r="CW159" s="899"/>
      <c r="CX159" s="899"/>
      <c r="CY159" s="900"/>
      <c r="CZ159" s="885">
        <f>DATI!AA156</f>
        <v>394079.09399999998</v>
      </c>
      <c r="DA159" s="886">
        <f t="shared" si="2218"/>
        <v>1079.6687506849314</v>
      </c>
      <c r="DB159" s="893">
        <f t="shared" si="2191"/>
        <v>443.78426278467157</v>
      </c>
      <c r="DC159" s="888">
        <f t="shared" si="2219"/>
        <v>1.21584729530047</v>
      </c>
      <c r="DD159" s="902">
        <f t="shared" si="2269"/>
        <v>-7.2540902419594537E-3</v>
      </c>
      <c r="DE159" s="903">
        <f t="shared" si="2245"/>
        <v>-1.9593024501871881E-2</v>
      </c>
      <c r="DF159" s="886">
        <f t="shared" si="2270"/>
        <v>-2879.5740000000224</v>
      </c>
      <c r="DG159" s="904">
        <f t="shared" si="2271"/>
        <v>-8.8688434003311727</v>
      </c>
      <c r="DH159" s="905">
        <f t="shared" si="2246"/>
        <v>8.5683340438299893E-2</v>
      </c>
      <c r="DI159" s="906">
        <f>DATI!AB156+DATI!AG156</f>
        <v>248215.39679029153</v>
      </c>
      <c r="DJ159" s="886">
        <f t="shared" si="2247"/>
        <v>680.04218298710009</v>
      </c>
      <c r="DK159" s="907">
        <f t="shared" si="2192"/>
        <v>279.52278756605205</v>
      </c>
      <c r="DL159" s="908">
        <f t="shared" si="2193"/>
        <v>0.7658158563453481</v>
      </c>
      <c r="DM159" s="909">
        <f t="shared" si="2272"/>
        <v>0.62986187435330321</v>
      </c>
      <c r="DN159" s="910">
        <f t="shared" si="2273"/>
        <v>2.6797487175573642E-3</v>
      </c>
      <c r="DO159" s="910">
        <f t="shared" si="2274"/>
        <v>2.0000000000000018E-3</v>
      </c>
      <c r="DP159" s="910">
        <f t="shared" si="2275"/>
        <v>-4.5937806634251425E-3</v>
      </c>
      <c r="DQ159" s="910">
        <f t="shared" si="2276"/>
        <v>-1.6965780166596636E-2</v>
      </c>
      <c r="DR159" s="911">
        <f t="shared" si="2277"/>
        <v>-1145.5093086514971</v>
      </c>
      <c r="DS159" s="911">
        <f t="shared" si="2278"/>
        <v>-4.8241679381249014</v>
      </c>
      <c r="DT159" s="912">
        <f t="shared" si="2248"/>
        <v>9.9182666049036985E-2</v>
      </c>
      <c r="DU159" s="913" t="str">
        <f>DATI!AI156</f>
        <v>12/12</v>
      </c>
      <c r="DV159" s="912">
        <f>DATI!AJ156/DATI!AK156</f>
        <v>1</v>
      </c>
      <c r="DW159" s="914">
        <f>DATI!AB156</f>
        <v>244664.323</v>
      </c>
      <c r="DX159" s="886">
        <f t="shared" si="2220"/>
        <v>670.31321369863019</v>
      </c>
      <c r="DY159" s="915">
        <f t="shared" si="2194"/>
        <v>275.52381708496762</v>
      </c>
      <c r="DZ159" s="888">
        <f t="shared" si="2195"/>
        <v>0.75485977283552785</v>
      </c>
      <c r="EA159" s="909">
        <f t="shared" si="2279"/>
        <v>0.62085080565070527</v>
      </c>
      <c r="EB159" s="905">
        <f t="shared" si="2280"/>
        <v>4.5577749018053627E-3</v>
      </c>
      <c r="EC159" s="916">
        <f t="shared" si="2281"/>
        <v>145863.69720970845</v>
      </c>
      <c r="ED159" s="917">
        <f t="shared" si="2221"/>
        <v>399.62656769783138</v>
      </c>
      <c r="EE159" s="918">
        <f t="shared" si="2196"/>
        <v>164.26147521861949</v>
      </c>
      <c r="EF159" s="919">
        <f t="shared" si="2197"/>
        <v>0.45003143895512188</v>
      </c>
      <c r="EG159" s="920">
        <f t="shared" si="2249"/>
        <v>-1.1748583914917123E-2</v>
      </c>
      <c r="EH159" s="920">
        <f t="shared" si="2250"/>
        <v>-2.4031655681298045E-2</v>
      </c>
      <c r="EI159" s="902">
        <f t="shared" si="2222"/>
        <v>0.37013812564669685</v>
      </c>
      <c r="EJ159" s="921">
        <f t="shared" si="2251"/>
        <v>-1734.0646913485252</v>
      </c>
      <c r="EK159" s="921">
        <f t="shared" si="2252"/>
        <v>-4.0446754622062713</v>
      </c>
      <c r="EL159" s="885">
        <f>DATI!AD156</f>
        <v>110298.88099999999</v>
      </c>
      <c r="EM159" s="886">
        <f t="shared" si="2223"/>
        <v>302.18871506849314</v>
      </c>
      <c r="EN159" s="915">
        <f t="shared" si="2198"/>
        <v>124.21087120789822</v>
      </c>
      <c r="EO159" s="888">
        <f t="shared" si="2224"/>
        <v>0.34030375673396773</v>
      </c>
      <c r="EP159" s="902">
        <f t="shared" si="2282"/>
        <v>-2.0323641100495952E-2</v>
      </c>
      <c r="EQ159" s="903">
        <f t="shared" si="2283"/>
        <v>-3.2500132657532627E-2</v>
      </c>
      <c r="ER159" s="902">
        <f t="shared" si="2253"/>
        <v>6.2763595299843974E-2</v>
      </c>
      <c r="ES159" s="886">
        <f t="shared" si="2284"/>
        <v>-2288.1790000000037</v>
      </c>
      <c r="ET159" s="902">
        <f t="shared" si="2225"/>
        <v>0.27989021158275401</v>
      </c>
      <c r="EU159" s="904">
        <f t="shared" si="2285"/>
        <v>-4.1724758090694962</v>
      </c>
      <c r="EV159" s="885">
        <f>DATI!AE156</f>
        <v>26899.47</v>
      </c>
      <c r="EW159" s="886">
        <f t="shared" si="2226"/>
        <v>73.697178082191783</v>
      </c>
      <c r="EX159" s="915">
        <f t="shared" si="2199"/>
        <v>30.292298284791503</v>
      </c>
      <c r="EY159" s="888">
        <f t="shared" si="2200"/>
        <v>8.2992598040524668E-2</v>
      </c>
      <c r="EZ159" s="902">
        <f t="shared" si="2286"/>
        <v>-1.8375568587048901E-2</v>
      </c>
      <c r="FA159" s="903">
        <f t="shared" si="2287"/>
        <v>-3.0576272924456301E-2</v>
      </c>
      <c r="FB159" s="886">
        <f t="shared" si="2288"/>
        <v>-503.54599999999846</v>
      </c>
      <c r="FC159" s="904">
        <f t="shared" si="2289"/>
        <v>-0.95543935432544558</v>
      </c>
      <c r="FD159" s="886">
        <f>DATI!AG156</f>
        <v>3551.0737902915134</v>
      </c>
      <c r="FE159" s="902">
        <f t="shared" si="2227"/>
        <v>9.0110687025978433E-3</v>
      </c>
      <c r="FF159" s="886">
        <f t="shared" si="2290"/>
        <v>23348.396209708488</v>
      </c>
      <c r="FG159" s="902">
        <f t="shared" si="2254"/>
        <v>2.6293327803707092E-2</v>
      </c>
      <c r="FH159" s="885">
        <f>DATI!AF156</f>
        <v>12216.42</v>
      </c>
      <c r="FI159" s="886">
        <f t="shared" si="2255"/>
        <v>33.469643835616438</v>
      </c>
      <c r="FJ159" s="910">
        <f t="shared" si="2228"/>
        <v>3.099991901625718E-2</v>
      </c>
      <c r="FK159" s="910">
        <f t="shared" si="2256"/>
        <v>5.0002320652258014E-2</v>
      </c>
      <c r="FL159" s="922">
        <f>DATI!AL156</f>
        <v>4647.0084890997414</v>
      </c>
      <c r="FM159" s="923" t="str">
        <f>DATI!AM156</f>
        <v>12/12</v>
      </c>
      <c r="FN159" s="924">
        <f>DATI!AN156/DATI!AO156</f>
        <v>1</v>
      </c>
      <c r="FO159" s="889">
        <f t="shared" si="2257"/>
        <v>0.38039036715336744</v>
      </c>
      <c r="FP159" s="925">
        <f t="shared" si="2258"/>
        <v>1.1792070576318727E-2</v>
      </c>
      <c r="FQ159" s="889">
        <f t="shared" si="2259"/>
        <v>0.18831697811438136</v>
      </c>
      <c r="FR159" s="926"/>
      <c r="FS159" s="1118"/>
      <c r="FT159" s="1118"/>
      <c r="FU159" s="898"/>
      <c r="FV159" s="899"/>
      <c r="FW159" s="899"/>
      <c r="FX159" s="899"/>
      <c r="FY159" s="899"/>
      <c r="FZ159" s="899"/>
      <c r="GA159" s="899"/>
      <c r="GB159" s="899"/>
      <c r="GC159" s="899"/>
      <c r="GD159" s="899"/>
      <c r="GE159" s="899"/>
      <c r="GF159" s="899"/>
      <c r="GG159" s="899"/>
      <c r="GH159" s="899"/>
      <c r="GI159" s="899"/>
      <c r="GJ159" s="899"/>
      <c r="GK159" s="899"/>
      <c r="GL159" s="899"/>
      <c r="GM159" s="899"/>
      <c r="GN159" s="899"/>
      <c r="GO159" s="899"/>
      <c r="GP159" s="900"/>
      <c r="GQ159" s="898"/>
      <c r="GR159" s="899"/>
      <c r="GS159" s="899"/>
      <c r="GT159" s="899"/>
      <c r="GU159" s="899"/>
      <c r="GV159" s="899"/>
      <c r="GW159" s="899"/>
      <c r="GX159" s="900"/>
      <c r="GY159" s="898"/>
      <c r="GZ159" s="899"/>
      <c r="HA159" s="899"/>
      <c r="HB159" s="899"/>
      <c r="HC159" s="899"/>
      <c r="HD159" s="899"/>
      <c r="HE159" s="899"/>
      <c r="HF159" s="899"/>
      <c r="HG159" s="899"/>
      <c r="HH159" s="899"/>
      <c r="HI159" s="899"/>
      <c r="HJ159" s="899"/>
      <c r="HK159" s="899"/>
      <c r="HL159" s="899"/>
      <c r="HM159" s="899"/>
      <c r="HN159" s="899"/>
      <c r="HO159" s="899"/>
      <c r="HP159" s="899"/>
      <c r="HQ159" s="899"/>
      <c r="HR159" s="899"/>
      <c r="HS159" s="899"/>
      <c r="HT159" s="900"/>
      <c r="HU159" s="926">
        <f t="shared" si="2190"/>
        <v>145863.69820970844</v>
      </c>
      <c r="HV159" s="927"/>
      <c r="HW159" s="928">
        <f t="shared" si="2291"/>
        <v>20862.954999999998</v>
      </c>
      <c r="HX159" s="929">
        <f>DATI!CQ156</f>
        <v>18714.434999999998</v>
      </c>
      <c r="HY159" s="929">
        <f>DATI!CT156</f>
        <v>2148.52</v>
      </c>
      <c r="HZ159" s="930">
        <f t="shared" si="2260"/>
        <v>-0.16946734697738491</v>
      </c>
      <c r="IA159" s="930">
        <f t="shared" ref="IA159:IA190" si="2293">+HW159/CZ159</f>
        <v>5.2941034725379262E-2</v>
      </c>
      <c r="IB159" s="902">
        <f t="shared" ref="IB159:IB190" si="2294">HW159/HU159</f>
        <v>0.14303048158017562</v>
      </c>
      <c r="IC159" s="929">
        <f>DATI!CV156</f>
        <v>8614.4277796276219</v>
      </c>
      <c r="ID159" s="931">
        <f t="shared" si="2261"/>
        <v>29477.38277962762</v>
      </c>
      <c r="IE159" s="932">
        <f t="shared" ref="IE159:IE190" si="2295">+(HW159+IC159)/CZ159</f>
        <v>7.4800676383070502E-2</v>
      </c>
      <c r="IF159" s="932">
        <f t="shared" ref="IF159:IF190" si="2296">+(HW159+IC159)/HU159</f>
        <v>0.20208854664611578</v>
      </c>
      <c r="IG159" s="928"/>
      <c r="IH159" s="910"/>
      <c r="II159" s="929"/>
      <c r="IJ159" s="929"/>
      <c r="IK159" s="934">
        <f>DATI!CS156</f>
        <v>64895.072209708458</v>
      </c>
      <c r="IL159" s="914">
        <f t="shared" si="2262"/>
        <v>61308.805281844609</v>
      </c>
      <c r="IM159" s="914">
        <f t="shared" si="2263"/>
        <v>24414.458013087689</v>
      </c>
      <c r="IN159" s="902">
        <f t="shared" ref="IN159:IN222" si="2297">+IL159/CZ159</f>
        <v>0.15557487371264767</v>
      </c>
      <c r="IO159" s="902">
        <f t="shared" ref="IO159:IO222" si="2298">+(IL159)/(HU159)</f>
        <v>0.42031571963642972</v>
      </c>
      <c r="IP159" s="929"/>
      <c r="IQ159" s="910"/>
      <c r="IR159" s="929"/>
      <c r="IS159" s="914">
        <f t="shared" si="2292"/>
        <v>63691.937927863852</v>
      </c>
      <c r="IT159" s="934">
        <f>DATI!CR156</f>
        <v>62254.190999999999</v>
      </c>
      <c r="IU159" s="935">
        <f>DATI!CU156</f>
        <v>1437.7469278638516</v>
      </c>
      <c r="IV159" s="902">
        <f t="shared" si="2264"/>
        <v>1.9550940161780012E-2</v>
      </c>
      <c r="IW159" s="910">
        <f t="shared" ref="IW159:IW190" si="2299">+IS159/CZ159</f>
        <v>0.16162221974623159</v>
      </c>
      <c r="IX159" s="902">
        <f t="shared" ref="IX159:IX190" si="2300">IS159/HU159</f>
        <v>0.43665379878339478</v>
      </c>
      <c r="IY159" s="934">
        <f>DATI!CW156</f>
        <v>28279.919489129297</v>
      </c>
      <c r="IZ159" s="936">
        <f t="shared" si="2265"/>
        <v>91971.857416993153</v>
      </c>
      <c r="JA159" s="937">
        <f t="shared" ref="JA159:JA190" si="2301">+(IS159+IY159)/CZ159</f>
        <v>0.23338425919389968</v>
      </c>
      <c r="JB159" s="937">
        <f t="shared" ref="JB159:JB190" si="2302">+(IS159+IY159)/HU159</f>
        <v>0.63053287792528812</v>
      </c>
      <c r="JC159" s="938"/>
      <c r="JD159" s="910"/>
      <c r="JE159" s="929"/>
      <c r="JF159" s="929"/>
      <c r="JG159" s="906">
        <f t="shared" ref="JG159:JG190" si="2303">+JT159+JU159+JV159+JW159+JX159+JY159+JZ159+KA159+KB159+KC159+KE159+KF159+KG159+KH159+KI159+FD159+FL159</f>
        <v>243219.44126004761</v>
      </c>
      <c r="JH159" s="888">
        <f t="shared" si="2201"/>
        <v>273.89669251140219</v>
      </c>
      <c r="JI159" s="909">
        <f t="shared" ref="JI159:JI222" si="2304">+JG159/CZ159</f>
        <v>0.61718432914395505</v>
      </c>
      <c r="JJ159" s="923" t="str">
        <f>DATI!CN156</f>
        <v>2/3</v>
      </c>
      <c r="JK159" s="924">
        <f>DATI!CO156/DATI!CP156</f>
        <v>0.95965286783042392</v>
      </c>
      <c r="JL159" s="939">
        <f t="shared" si="1833"/>
        <v>-1.7154213835553908E-3</v>
      </c>
      <c r="JM159" s="940">
        <f t="shared" si="2266"/>
        <v>5.5791404466767327E-3</v>
      </c>
      <c r="JN159" s="941">
        <f t="shared" ref="JN159:JN190" si="2305">+JG159+IS159</f>
        <v>306911.37918791146</v>
      </c>
      <c r="JO159" s="914">
        <f t="shared" ref="JO159:JO190" si="2306">+JG159+IS159+IY159</f>
        <v>335191.29867704073</v>
      </c>
      <c r="JP159" s="909">
        <f t="shared" ref="JP159:JP190" si="2307">+JN159/CZ159</f>
        <v>0.77880654889018663</v>
      </c>
      <c r="JQ159" s="910">
        <f t="shared" si="2267"/>
        <v>7.6734660782058484E-3</v>
      </c>
      <c r="JR159" s="942">
        <f t="shared" ref="JR159:JR190" si="2308">+JO159/CZ159</f>
        <v>0.85056858833785465</v>
      </c>
      <c r="JS159" s="905">
        <f t="shared" si="2268"/>
        <v>5.9598160264111577E-3</v>
      </c>
      <c r="JT159" s="898">
        <f>DATI!BW156</f>
        <v>41706.805488378704</v>
      </c>
      <c r="JU159" s="899">
        <f>DATI!BX156</f>
        <v>39462.731323578177</v>
      </c>
      <c r="JV159" s="899">
        <f>DATI!BY156</f>
        <v>14441.495043024794</v>
      </c>
      <c r="JW159" s="899">
        <f>DATI!BZ156</f>
        <v>62111.112999999998</v>
      </c>
      <c r="JX159" s="899">
        <f>DATI!CA156</f>
        <v>49606.355000000003</v>
      </c>
      <c r="JY159" s="899">
        <f>DATI!CB156</f>
        <v>15941.352249962389</v>
      </c>
      <c r="JZ159" s="899">
        <f>DATI!CC156</f>
        <v>4782.2921706506686</v>
      </c>
      <c r="KA159" s="899">
        <f>DATI!CD156</f>
        <v>25.867521239165217</v>
      </c>
      <c r="KB159" s="899">
        <f>DATI!CE156</f>
        <v>4234.8013878160718</v>
      </c>
      <c r="KC159" s="899">
        <f>DATI!CF156</f>
        <v>0</v>
      </c>
      <c r="KD159" s="899">
        <f>DATI!CG156</f>
        <v>729.30200000000002</v>
      </c>
      <c r="KE159" s="899">
        <f>DATI!CH156</f>
        <v>185.21020360469819</v>
      </c>
      <c r="KF159" s="899">
        <f>DATI!CI156</f>
        <v>113.06848220062255</v>
      </c>
      <c r="KG159" s="899">
        <f>DATI!CJ156</f>
        <v>180.12890350580216</v>
      </c>
      <c r="KH159" s="899">
        <f>DATI!CK156</f>
        <v>1333.909569252193</v>
      </c>
      <c r="KI159" s="899">
        <f>DATI!CL156</f>
        <v>896.22863744306562</v>
      </c>
      <c r="KJ159" s="943">
        <f t="shared" si="2202"/>
        <v>46.967281970973666</v>
      </c>
      <c r="KK159" s="944">
        <f t="shared" si="2230"/>
        <v>-3.5705108743503161E-2</v>
      </c>
      <c r="KL159" s="945">
        <f t="shared" si="2203"/>
        <v>44.440162887462662</v>
      </c>
      <c r="KM159" s="944">
        <f t="shared" si="2231"/>
        <v>-4.6461050282166724E-2</v>
      </c>
      <c r="KN159" s="945">
        <f t="shared" si="2204"/>
        <v>16.262999810838092</v>
      </c>
      <c r="KO159" s="944">
        <f t="shared" si="2232"/>
        <v>1.7888156355705984E-2</v>
      </c>
      <c r="KP159" s="945">
        <f t="shared" si="2205"/>
        <v>69.945183373367257</v>
      </c>
      <c r="KQ159" s="944">
        <f t="shared" si="2233"/>
        <v>-1.0562276689076335E-2</v>
      </c>
      <c r="KR159" s="945">
        <f t="shared" si="2206"/>
        <v>55.863201114418182</v>
      </c>
      <c r="KS159" s="944">
        <f t="shared" si="2234"/>
        <v>-1.1797332516732051E-3</v>
      </c>
      <c r="KT159" s="945">
        <f t="shared" si="2207"/>
        <v>17.952033903225338</v>
      </c>
      <c r="KU159" s="944">
        <f t="shared" si="2235"/>
        <v>3.6261779920046221E-2</v>
      </c>
      <c r="KV159" s="945">
        <f t="shared" si="2208"/>
        <v>5.3854823503352698</v>
      </c>
      <c r="KW159" s="944">
        <f t="shared" si="2236"/>
        <v>-3.3877879061856221E-2</v>
      </c>
      <c r="KX159" s="945">
        <f t="shared" si="2209"/>
        <v>2.9130189898350124E-2</v>
      </c>
      <c r="KY159" s="944">
        <f t="shared" si="2237"/>
        <v>0.30069750902262055</v>
      </c>
      <c r="KZ159" s="945">
        <f t="shared" si="2210"/>
        <v>4.7689365930471288</v>
      </c>
      <c r="LA159" s="944">
        <f t="shared" si="2238"/>
        <v>6.4362292557309858E-3</v>
      </c>
      <c r="LB159" s="946" t="s">
        <v>177</v>
      </c>
      <c r="LC159" s="947" t="s">
        <v>177</v>
      </c>
      <c r="LD159" s="945">
        <f t="shared" si="2211"/>
        <v>0.82128881066039638</v>
      </c>
      <c r="LE159" s="944">
        <f t="shared" si="2239"/>
        <v>2.2561972946167397E-2</v>
      </c>
      <c r="LF159" s="945">
        <f t="shared" si="2212"/>
        <v>0.20857075373531461</v>
      </c>
      <c r="LG159" s="944">
        <f t="shared" si="2240"/>
        <v>0.41418285728377791</v>
      </c>
      <c r="LH159" s="945">
        <f t="shared" si="2213"/>
        <v>0.12732980201579797</v>
      </c>
      <c r="LI159" s="944">
        <f t="shared" si="2241"/>
        <v>-0.12472840769402628</v>
      </c>
      <c r="LJ159" s="945">
        <f t="shared" si="2214"/>
        <v>0.20284854960748983</v>
      </c>
      <c r="LK159" s="944">
        <f t="shared" si="2242"/>
        <v>-4.1886835839249495E-3</v>
      </c>
      <c r="LL159" s="945">
        <f t="shared" si="2215"/>
        <v>1.5021554906741723</v>
      </c>
      <c r="LM159" s="944">
        <f t="shared" si="2243"/>
        <v>-2.9526305193686337E-2</v>
      </c>
      <c r="LN159" s="945">
        <f t="shared" si="2216"/>
        <v>1.0092698933026414</v>
      </c>
      <c r="LO159" s="948">
        <f t="shared" si="2244"/>
        <v>-0.12661521800985548</v>
      </c>
      <c r="LP159" s="949">
        <f t="shared" ref="LP159:LP222" si="2309">+JT159/CZ159</f>
        <v>0.1058335905745325</v>
      </c>
      <c r="LQ159" s="950">
        <f t="shared" ref="LQ159:LQ222" si="2310">+JU159/CZ159</f>
        <v>0.10013911401140752</v>
      </c>
      <c r="LR159" s="950">
        <f t="shared" ref="LR159:LR222" si="2311">+JV159/CZ159</f>
        <v>3.6646184136387594E-2</v>
      </c>
      <c r="LS159" s="950">
        <f t="shared" ref="LS159:LS222" si="2312">+JW159/CZ159</f>
        <v>0.15761077901787909</v>
      </c>
      <c r="LT159" s="950">
        <f t="shared" ref="LT159:LT222" si="2313">+JX159/CZ159</f>
        <v>0.12587918454765837</v>
      </c>
      <c r="LU159" s="950">
        <f t="shared" ref="LU159:LU222" si="2314">+JY159/CZ159</f>
        <v>4.0452164280408105E-2</v>
      </c>
      <c r="LV159" s="950">
        <f t="shared" ref="LV159:LV222" si="2315">+JZ159/CZ159</f>
        <v>1.2135361259865942E-2</v>
      </c>
      <c r="LW159" s="950">
        <f t="shared" ref="LW159:LW222" si="2316">+KA159/CZ159</f>
        <v>6.5640430139552694E-5</v>
      </c>
      <c r="LX159" s="951">
        <f t="shared" ref="LX159:LX222" si="2317">+KB159/CZ159</f>
        <v>1.0746069640060816E-2</v>
      </c>
      <c r="LY159" s="952" t="s">
        <v>177</v>
      </c>
      <c r="LZ159" s="951">
        <f t="shared" ref="LZ159:LZ222" si="2318">+KD159/CZ159</f>
        <v>1.8506487938687761E-3</v>
      </c>
      <c r="MA159" s="951">
        <f t="shared" ref="MA159:MA222" si="2319">+KE159/CZ159</f>
        <v>4.6998231173536498E-4</v>
      </c>
      <c r="MB159" s="951">
        <f t="shared" ref="MB159:MB222" si="2320">+KF159/CZ159</f>
        <v>2.8691824540335182E-4</v>
      </c>
      <c r="MC159" s="951">
        <f t="shared" ref="MC159:MC222" si="2321">+KG159/CZ159</f>
        <v>4.570881994207035E-4</v>
      </c>
      <c r="MD159" s="951">
        <f t="shared" ref="MD159:MD222" si="2322">+KH159/CZ159</f>
        <v>3.3848777810380195E-3</v>
      </c>
      <c r="ME159" s="951">
        <f t="shared" ref="ME159:ME222" si="2323">+KI159/CZ159</f>
        <v>2.2742354291016148E-3</v>
      </c>
      <c r="MF159" s="949">
        <f t="shared" ref="MF159:MF222" si="2324">+JT159/DW159</f>
        <v>0.17046541554151606</v>
      </c>
      <c r="MG159" s="950">
        <f t="shared" ref="MG159:MG222" si="2325">+JU159/DW159</f>
        <v>0.16129336243101605</v>
      </c>
      <c r="MH159" s="950">
        <f t="shared" ref="MH159:MH222" si="2326">+JV159/DW159</f>
        <v>5.902574950833675E-2</v>
      </c>
      <c r="MI159" s="950">
        <f t="shared" ref="MI159:MI222" si="2327">+JW159/DW159</f>
        <v>0.253862566631752</v>
      </c>
      <c r="MJ159" s="950">
        <f t="shared" ref="MJ159:MJ222" si="2328">+JX159/DW159</f>
        <v>0.20275271192686317</v>
      </c>
      <c r="MK159" s="950">
        <f t="shared" ref="MK159:MK222" si="2329">+JY159/DW159</f>
        <v>6.5156014798129713E-2</v>
      </c>
      <c r="ML159" s="950">
        <f t="shared" ref="ML159:ML222" si="2330">+JZ159/DW159</f>
        <v>1.9546340520806824E-2</v>
      </c>
      <c r="MM159" s="950">
        <f t="shared" ref="MM159:MM222" si="2331">+KA159/DW159</f>
        <v>1.057265764047062E-4</v>
      </c>
      <c r="MN159" s="951">
        <f t="shared" ref="MN159:MN222" si="2332">+KB159/DW159</f>
        <v>1.7308618338342987E-2</v>
      </c>
      <c r="MO159" s="952" t="s">
        <v>177</v>
      </c>
      <c r="MP159" s="951">
        <f t="shared" ref="MP159:MP222" si="2333">+KD159/DW159</f>
        <v>2.9808269185205233E-3</v>
      </c>
      <c r="MQ159" s="951">
        <f t="shared" ref="MQ159:MQ222" si="2334">+KE159/DW159</f>
        <v>7.5699718427969657E-4</v>
      </c>
      <c r="MR159" s="951">
        <f t="shared" ref="MR159:MR222" si="2335">+KF159/DW159</f>
        <v>4.6213718785890394E-4</v>
      </c>
      <c r="MS159" s="951">
        <f t="shared" ref="MS159:MS222" si="2336">+KG159/DW159</f>
        <v>7.3622872880326796E-4</v>
      </c>
      <c r="MT159" s="951">
        <f t="shared" ref="MT159:MT222" si="2337">+KH159/DW159</f>
        <v>5.4519986931326845E-3</v>
      </c>
      <c r="MU159" s="951">
        <f t="shared" ref="MU159:MU222" si="2338">+KI159/DW159</f>
        <v>3.6630949149176343E-3</v>
      </c>
      <c r="MV159" s="1107"/>
      <c r="MW159" s="888"/>
      <c r="MX159" s="942"/>
      <c r="MY159" s="1484"/>
      <c r="MZ159" s="903"/>
      <c r="NA159" s="1481"/>
      <c r="NB159" s="1108"/>
      <c r="NC159" s="934"/>
      <c r="ND159" s="909"/>
      <c r="NE159" s="954"/>
    </row>
    <row r="160" spans="1:369" s="398" customFormat="1" ht="9" thickBot="1" x14ac:dyDescent="0.25">
      <c r="A160" s="321">
        <v>2012</v>
      </c>
      <c r="B160" s="322">
        <f>SUM(B161:B172)</f>
        <v>1544</v>
      </c>
      <c r="C160" s="1513">
        <f>SUM(DATI!F158:F169)/SUM(DATI!E158:E169)</f>
        <v>0.99415584415584413</v>
      </c>
      <c r="D160" s="323">
        <f>SUM(D161:D172)</f>
        <v>9794525</v>
      </c>
      <c r="E160" s="324">
        <f t="shared" ref="E160:E172" si="2339">D160/$D$160</f>
        <v>1</v>
      </c>
      <c r="F160" s="348">
        <f t="shared" si="2189"/>
        <v>9.6531438742522464E-3</v>
      </c>
      <c r="G160" s="326"/>
      <c r="H160" s="327"/>
      <c r="I160" s="328"/>
      <c r="J160" s="329"/>
      <c r="K160" s="329"/>
      <c r="L160" s="329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31"/>
      <c r="X160" s="332"/>
      <c r="Y160" s="327"/>
      <c r="Z160" s="327"/>
      <c r="AA160" s="327"/>
      <c r="AB160" s="327"/>
      <c r="AC160" s="327"/>
      <c r="AD160" s="328"/>
      <c r="AE160" s="329"/>
      <c r="AF160" s="329"/>
      <c r="AG160" s="331"/>
      <c r="AH160" s="334"/>
      <c r="AI160" s="327"/>
      <c r="AJ160" s="328"/>
      <c r="AK160" s="329"/>
      <c r="AL160" s="329"/>
      <c r="AM160" s="329"/>
      <c r="AN160" s="339"/>
      <c r="AO160" s="340"/>
      <c r="AP160" s="340"/>
      <c r="AQ160" s="340"/>
      <c r="AR160" s="340"/>
      <c r="AS160" s="340"/>
      <c r="AT160" s="340"/>
      <c r="AU160" s="1053"/>
      <c r="AV160" s="1053"/>
      <c r="AW160" s="340"/>
      <c r="AX160" s="1053"/>
      <c r="AY160" s="1053"/>
      <c r="AZ160" s="1053"/>
      <c r="BA160" s="1053"/>
      <c r="BB160" s="339"/>
      <c r="BC160" s="340"/>
      <c r="BD160" s="340"/>
      <c r="BE160" s="340"/>
      <c r="BF160" s="340"/>
      <c r="BG160" s="340"/>
      <c r="BH160" s="340"/>
      <c r="BI160" s="340"/>
      <c r="BJ160" s="340"/>
      <c r="BK160" s="340"/>
      <c r="BL160" s="340"/>
      <c r="BM160" s="340"/>
      <c r="BN160" s="340"/>
      <c r="BO160" s="340"/>
      <c r="BP160" s="340"/>
      <c r="BQ160" s="340"/>
      <c r="BR160" s="340"/>
      <c r="BS160" s="340"/>
      <c r="BT160" s="340"/>
      <c r="BU160" s="340"/>
      <c r="BV160" s="341"/>
      <c r="BW160" s="339"/>
      <c r="BX160" s="340"/>
      <c r="BY160" s="340"/>
      <c r="BZ160" s="340"/>
      <c r="CA160" s="340"/>
      <c r="CB160" s="340"/>
      <c r="CC160" s="340"/>
      <c r="CD160" s="341"/>
      <c r="CE160" s="339"/>
      <c r="CF160" s="340"/>
      <c r="CG160" s="340"/>
      <c r="CH160" s="340"/>
      <c r="CI160" s="340"/>
      <c r="CJ160" s="340"/>
      <c r="CK160" s="340"/>
      <c r="CL160" s="340"/>
      <c r="CM160" s="340"/>
      <c r="CN160" s="340"/>
      <c r="CO160" s="340"/>
      <c r="CP160" s="340"/>
      <c r="CQ160" s="340"/>
      <c r="CR160" s="340"/>
      <c r="CS160" s="340"/>
      <c r="CT160" s="340"/>
      <c r="CU160" s="340"/>
      <c r="CV160" s="340"/>
      <c r="CW160" s="340"/>
      <c r="CX160" s="340"/>
      <c r="CY160" s="341"/>
      <c r="CZ160" s="326">
        <f>SUM(CZ161:CZ172)</f>
        <v>4628153.6239999998</v>
      </c>
      <c r="DA160" s="327">
        <f t="shared" ref="DA160:DA172" si="2340">+CZ160/365</f>
        <v>12679.872942465752</v>
      </c>
      <c r="DB160" s="328">
        <f t="shared" si="2191"/>
        <v>472.5245608133115</v>
      </c>
      <c r="DC160" s="329">
        <f t="shared" ref="DC160:DC172" si="2341">+DB160/365</f>
        <v>1.2945878378446891</v>
      </c>
      <c r="DD160" s="345">
        <f>+(CZ160-CZ173)/CZ173</f>
        <v>-4.1295406308459855E-2</v>
      </c>
      <c r="DE160" s="346">
        <f t="shared" si="2245"/>
        <v>-5.0461438655270967E-2</v>
      </c>
      <c r="DF160" s="327">
        <f>+CZ160-CZ173</f>
        <v>-199353.88400000054</v>
      </c>
      <c r="DG160" s="347">
        <f>+DB160-DB173</f>
        <v>-25.111427918021263</v>
      </c>
      <c r="DH160" s="348">
        <f>+CZ160/$CZ$160</f>
        <v>1</v>
      </c>
      <c r="DI160" s="326">
        <f>SUM(DI161:DI172)</f>
        <v>2427168.6052970607</v>
      </c>
      <c r="DJ160" s="327">
        <f>DI160/365</f>
        <v>6649.777000813865</v>
      </c>
      <c r="DK160" s="349">
        <f t="shared" si="2192"/>
        <v>247.80870999839814</v>
      </c>
      <c r="DL160" s="350">
        <f t="shared" si="2193"/>
        <v>0.67892797259835103</v>
      </c>
      <c r="DM160" s="345">
        <f>DI160/CZ160</f>
        <v>0.52443561784781856</v>
      </c>
      <c r="DN160" s="351">
        <f>(DM160-DM173)/DM173</f>
        <v>3.7312466210682252E-2</v>
      </c>
      <c r="DO160" s="351">
        <f>+ROUND(DM160,3)-ROUND(DM173,3)</f>
        <v>1.8000000000000016E-2</v>
      </c>
      <c r="DP160" s="351">
        <f>(DI160-DI173)/DI173</f>
        <v>-5.5237735503182329E-3</v>
      </c>
      <c r="DQ160" s="351">
        <f>(DK160-DK173)/DK173</f>
        <v>-1.5031813169355909E-2</v>
      </c>
      <c r="DR160" s="352">
        <f>DI160-DI173</f>
        <v>-13481.599044319708</v>
      </c>
      <c r="DS160" s="352">
        <f>DK160-DK173</f>
        <v>-3.7818624806767502</v>
      </c>
      <c r="DT160" s="353">
        <f>DI160/$DI$160</f>
        <v>1</v>
      </c>
      <c r="DU160" s="354"/>
      <c r="DV160" s="355">
        <f>SUM(DATI!AJ158:AJ169)/SUM(DATI!AK158:AK169)</f>
        <v>0.98839174528663631</v>
      </c>
      <c r="DW160" s="356">
        <f>SUM(DW161:DW172)</f>
        <v>2373789.4939999999</v>
      </c>
      <c r="DX160" s="327">
        <f t="shared" ref="DX160:DX172" si="2342">+DW160/365</f>
        <v>6503.5328602739728</v>
      </c>
      <c r="DY160" s="357">
        <f t="shared" si="2194"/>
        <v>242.35881719634185</v>
      </c>
      <c r="DZ160" s="329">
        <f t="shared" si="2195"/>
        <v>0.66399675944203251</v>
      </c>
      <c r="EA160" s="345">
        <f>+DW160/CZ160</f>
        <v>0.51290205270852518</v>
      </c>
      <c r="EB160" s="358">
        <f>+(EA160-EA173)/EA173</f>
        <v>3.6153908869901587E-2</v>
      </c>
      <c r="EC160" s="326">
        <f>CZ160-DI160</f>
        <v>2200985.0187029392</v>
      </c>
      <c r="ED160" s="327">
        <f t="shared" ref="ED160:ED172" si="2343">EC160/365</f>
        <v>6030.0959416518881</v>
      </c>
      <c r="EE160" s="359">
        <f t="shared" si="2196"/>
        <v>224.71585081491332</v>
      </c>
      <c r="EF160" s="360">
        <f t="shared" si="2197"/>
        <v>0.61565986524633787</v>
      </c>
      <c r="EG160" s="361">
        <f t="shared" si="2249"/>
        <v>-7.7873228814630976E-2</v>
      </c>
      <c r="EH160" s="361">
        <f t="shared" si="2250"/>
        <v>-8.6689546028674833E-2</v>
      </c>
      <c r="EI160" s="345">
        <f t="shared" ref="EI160:EI172" si="2344">EC160/CZ160</f>
        <v>0.47556438215218139</v>
      </c>
      <c r="EJ160" s="362">
        <f t="shared" si="2251"/>
        <v>-185872.28495568084</v>
      </c>
      <c r="EK160" s="362">
        <f t="shared" si="2252"/>
        <v>-21.32956543734457</v>
      </c>
      <c r="EL160" s="326">
        <f>SUM(EL161:EL172)</f>
        <v>1878764.3740000003</v>
      </c>
      <c r="EM160" s="327">
        <f t="shared" ref="EM160:EM172" si="2345">+EL160/365</f>
        <v>5147.2996547945213</v>
      </c>
      <c r="EN160" s="357">
        <f t="shared" si="2198"/>
        <v>191.81781393176291</v>
      </c>
      <c r="EO160" s="329">
        <f t="shared" ref="EO160:EO172" si="2346">+EN160/365</f>
        <v>0.52552825734729569</v>
      </c>
      <c r="EP160" s="345">
        <f>+(EL160-EL173)/EL173</f>
        <v>-6.8671742330733102E-2</v>
      </c>
      <c r="EQ160" s="346">
        <f>(EN160-EN173)/EN173</f>
        <v>-7.7576033591532423E-2</v>
      </c>
      <c r="ER160" s="345">
        <f>+EL160/$EL$160</f>
        <v>1</v>
      </c>
      <c r="ES160" s="327">
        <f>+EL160-EL173</f>
        <v>-138531.20199999982</v>
      </c>
      <c r="ET160" s="345">
        <f t="shared" si="2225"/>
        <v>0.40594252625007515</v>
      </c>
      <c r="EU160" s="347">
        <f>+EN160-EN173</f>
        <v>-16.131915170160909</v>
      </c>
      <c r="EV160" s="326">
        <f>SUM(EV161:EV172)</f>
        <v>240786.103</v>
      </c>
      <c r="EW160" s="327">
        <f t="shared" ref="EW160:EW172" si="2347">+EV160/365</f>
        <v>659.68795342465751</v>
      </c>
      <c r="EX160" s="357">
        <f t="shared" si="2199"/>
        <v>24.583744796199916</v>
      </c>
      <c r="EY160" s="329">
        <f t="shared" si="2200"/>
        <v>6.7352725469040864E-2</v>
      </c>
      <c r="EZ160" s="345">
        <f>(EV160-EV173)/EV173</f>
        <v>-9.2916788285178908E-2</v>
      </c>
      <c r="FA160" s="346">
        <f>(EX160-EX173)/EX173</f>
        <v>-0.10158927625961593</v>
      </c>
      <c r="FB160" s="327">
        <f>+EV160-EV173</f>
        <v>-24664.849999999977</v>
      </c>
      <c r="FC160" s="347">
        <f>+EX160-EX173</f>
        <v>-2.7798475414444646</v>
      </c>
      <c r="FD160" s="327">
        <f>SUM(FD161:FD172)</f>
        <v>53379.111297060474</v>
      </c>
      <c r="FE160" s="363">
        <f t="shared" si="2227"/>
        <v>1.1533565139293328E-2</v>
      </c>
      <c r="FF160" s="327">
        <f>+EV160-FD160</f>
        <v>187406.99170293953</v>
      </c>
      <c r="FG160" s="363">
        <f>+FF160/CZ160</f>
        <v>4.0492820015980424E-2</v>
      </c>
      <c r="FH160" s="326">
        <f>SUM(FH161:FH172)</f>
        <v>134813.65299999999</v>
      </c>
      <c r="FI160" s="327">
        <f>+FH160/365</f>
        <v>369.3524739726027</v>
      </c>
      <c r="FJ160" s="351">
        <f t="shared" si="2228"/>
        <v>2.9129035886125979E-2</v>
      </c>
      <c r="FK160" s="351">
        <f>+(FH160-FH173)/FH173</f>
        <v>-0.13089290987710064</v>
      </c>
      <c r="FL160" s="364">
        <f>SUM(FL161:FL172)</f>
        <v>52601.054302990226</v>
      </c>
      <c r="FM160" s="365"/>
      <c r="FN160" s="366">
        <f>SUM(DATI!AN158:AN169)/SUM(DATI!AO158:AO169)</f>
        <v>0.99639494899465653</v>
      </c>
      <c r="FO160" s="367">
        <f>FL160/FH160</f>
        <v>0.39017601802534219</v>
      </c>
      <c r="FP160" s="368">
        <f t="shared" si="2258"/>
        <v>1.1365451230965929E-2</v>
      </c>
      <c r="FQ160" s="367">
        <f>(FL160-FL173)/FL173</f>
        <v>-0.19327945479901487</v>
      </c>
      <c r="FR160" s="369"/>
      <c r="FS160" s="1109"/>
      <c r="FT160" s="1109"/>
      <c r="FU160" s="339"/>
      <c r="FV160" s="340"/>
      <c r="FW160" s="340"/>
      <c r="FX160" s="340"/>
      <c r="FY160" s="340"/>
      <c r="FZ160" s="340"/>
      <c r="GA160" s="340"/>
      <c r="GB160" s="340"/>
      <c r="GC160" s="340"/>
      <c r="GD160" s="340"/>
      <c r="GE160" s="340"/>
      <c r="GF160" s="340"/>
      <c r="GG160" s="340"/>
      <c r="GH160" s="340"/>
      <c r="GI160" s="340"/>
      <c r="GJ160" s="340"/>
      <c r="GK160" s="340"/>
      <c r="GL160" s="340"/>
      <c r="GM160" s="340"/>
      <c r="GN160" s="340"/>
      <c r="GO160" s="340"/>
      <c r="GP160" s="341"/>
      <c r="GQ160" s="339"/>
      <c r="GR160" s="340"/>
      <c r="GS160" s="340"/>
      <c r="GT160" s="340"/>
      <c r="GU160" s="340"/>
      <c r="GV160" s="340"/>
      <c r="GW160" s="340"/>
      <c r="GX160" s="341"/>
      <c r="GY160" s="339"/>
      <c r="GZ160" s="340"/>
      <c r="HA160" s="340"/>
      <c r="HB160" s="340"/>
      <c r="HC160" s="340"/>
      <c r="HD160" s="340"/>
      <c r="HE160" s="340"/>
      <c r="HF160" s="340"/>
      <c r="HG160" s="340"/>
      <c r="HH160" s="340"/>
      <c r="HI160" s="340"/>
      <c r="HJ160" s="340"/>
      <c r="HK160" s="340"/>
      <c r="HL160" s="340"/>
      <c r="HM160" s="340"/>
      <c r="HN160" s="340"/>
      <c r="HO160" s="340"/>
      <c r="HP160" s="340"/>
      <c r="HQ160" s="340"/>
      <c r="HR160" s="340"/>
      <c r="HS160" s="340"/>
      <c r="HT160" s="341"/>
      <c r="HU160" s="369">
        <f t="shared" si="2190"/>
        <v>2198878.7051076782</v>
      </c>
      <c r="HV160" s="371"/>
      <c r="HW160" s="322">
        <f>SUM(HW161:HW172)</f>
        <v>63423.29041765767</v>
      </c>
      <c r="HX160" s="372">
        <f>SUM(HX161:HX172)</f>
        <v>61732.339999999982</v>
      </c>
      <c r="HY160" s="372">
        <f>SUM(HY161:HY172)</f>
        <v>1690.9504176576747</v>
      </c>
      <c r="HZ160" s="373">
        <f t="shared" si="2260"/>
        <v>-0.37908388252006969</v>
      </c>
      <c r="IA160" s="373">
        <f t="shared" si="2293"/>
        <v>1.3703799737494986E-2</v>
      </c>
      <c r="IB160" s="345">
        <f t="shared" si="2294"/>
        <v>2.8843469296571254E-2</v>
      </c>
      <c r="IC160" s="372">
        <f>SUM(IC161:IC172)</f>
        <v>117536.34632497981</v>
      </c>
      <c r="ID160" s="374">
        <f>SUM(ID161:ID172)</f>
        <v>180959.63674263749</v>
      </c>
      <c r="IE160" s="375">
        <f t="shared" si="2295"/>
        <v>3.9099747208961165E-2</v>
      </c>
      <c r="IF160" s="375">
        <f t="shared" si="2296"/>
        <v>8.2296325087097499E-2</v>
      </c>
      <c r="IG160" s="322"/>
      <c r="IH160" s="373"/>
      <c r="II160" s="372"/>
      <c r="IJ160" s="372"/>
      <c r="IK160" s="372">
        <f>SUM(IK161:IK172)</f>
        <v>775564.63110767899</v>
      </c>
      <c r="IL160" s="356">
        <f>SUM(IL161:IL172)</f>
        <v>668152.90522341838</v>
      </c>
      <c r="IM160" s="322">
        <f>SUM(IM161:IM172)</f>
        <v>322994.12265715376</v>
      </c>
      <c r="IN160" s="373">
        <f t="shared" si="2297"/>
        <v>0.14436705423057028</v>
      </c>
      <c r="IO160" s="345">
        <f t="shared" si="2298"/>
        <v>0.30386073759839299</v>
      </c>
      <c r="IP160" s="372"/>
      <c r="IQ160" s="373"/>
      <c r="IR160" s="372"/>
      <c r="IS160" s="356">
        <f>SUM(IS161:IS172)</f>
        <v>1467302.5094666022</v>
      </c>
      <c r="IT160" s="378">
        <f>SUM(IT161:IT172)</f>
        <v>1361581.7339999995</v>
      </c>
      <c r="IU160" s="372">
        <f>SUM(IU161:IU172)</f>
        <v>105720.77546660266</v>
      </c>
      <c r="IV160" s="373">
        <f t="shared" si="2264"/>
        <v>-7.6465689232601233E-2</v>
      </c>
      <c r="IW160" s="373">
        <f t="shared" si="2299"/>
        <v>0.31703841935100863</v>
      </c>
      <c r="IX160" s="345">
        <f t="shared" si="2300"/>
        <v>0.66729579310503584</v>
      </c>
      <c r="IY160" s="372">
        <f>SUM(IY161:IY172)</f>
        <v>227622.43624128492</v>
      </c>
      <c r="IZ160" s="379">
        <f>SUM(IZ161:IZ172)</f>
        <v>1694924.9457078872</v>
      </c>
      <c r="JA160" s="375">
        <f t="shared" si="2301"/>
        <v>0.36622054568772178</v>
      </c>
      <c r="JB160" s="380">
        <f t="shared" si="2302"/>
        <v>0.77081329760064565</v>
      </c>
      <c r="JC160" s="356"/>
      <c r="JD160" s="373"/>
      <c r="JE160" s="372"/>
      <c r="JF160" s="372"/>
      <c r="JG160" s="326">
        <f t="shared" si="2303"/>
        <v>2371008.009041734</v>
      </c>
      <c r="JH160" s="329">
        <f t="shared" si="2201"/>
        <v>242.07483354646951</v>
      </c>
      <c r="JI160" s="345">
        <f t="shared" si="2304"/>
        <v>0.51230106035082945</v>
      </c>
      <c r="JJ160" s="365"/>
      <c r="JK160" s="366">
        <f>SUM(DATI!CO158:CO169)/SUM(DATI!CP158:CP169)</f>
        <v>0.82005652301095755</v>
      </c>
      <c r="JL160" s="381">
        <f t="shared" ref="JL160:JL185" si="2348">(JG160-JG173)/JG173</f>
        <v>-1.0672967532979511E-2</v>
      </c>
      <c r="JM160" s="382">
        <f t="shared" si="2266"/>
        <v>3.1941474962133093E-2</v>
      </c>
      <c r="JN160" s="383">
        <f t="shared" si="2305"/>
        <v>3838310.5185083365</v>
      </c>
      <c r="JO160" s="384">
        <f t="shared" si="2306"/>
        <v>4065932.9547496215</v>
      </c>
      <c r="JP160" s="345">
        <f t="shared" si="2307"/>
        <v>0.82933947970183819</v>
      </c>
      <c r="JQ160" s="351">
        <f t="shared" si="2267"/>
        <v>3.7836080419152429E-3</v>
      </c>
      <c r="JR160" s="324">
        <f t="shared" si="2308"/>
        <v>0.87852160603855134</v>
      </c>
      <c r="JS160" s="358">
        <f t="shared" si="2268"/>
        <v>1.5043388225558396E-2</v>
      </c>
      <c r="JT160" s="339">
        <f t="shared" ref="JT160:KI160" si="2349">SUM(JT161:JT172)</f>
        <v>518703.40786844835</v>
      </c>
      <c r="JU160" s="340">
        <f t="shared" si="2349"/>
        <v>383404.29179688456</v>
      </c>
      <c r="JV160" s="340">
        <f t="shared" si="2349"/>
        <v>161916.06668022415</v>
      </c>
      <c r="JW160" s="340">
        <f t="shared" si="2349"/>
        <v>500008.87000000005</v>
      </c>
      <c r="JX160" s="340">
        <f t="shared" si="2349"/>
        <v>441316.554</v>
      </c>
      <c r="JY160" s="340">
        <f t="shared" si="2349"/>
        <v>143733.69069360144</v>
      </c>
      <c r="JZ160" s="340">
        <f t="shared" si="2349"/>
        <v>49020.073222982268</v>
      </c>
      <c r="KA160" s="340">
        <f t="shared" si="2349"/>
        <v>812.52645173442897</v>
      </c>
      <c r="KB160" s="340">
        <f t="shared" si="2349"/>
        <v>35881.892949454428</v>
      </c>
      <c r="KC160" s="340">
        <f t="shared" si="2349"/>
        <v>0</v>
      </c>
      <c r="KD160" s="340">
        <f t="shared" si="2349"/>
        <v>5639.5339999999997</v>
      </c>
      <c r="KE160" s="340">
        <f t="shared" si="2349"/>
        <v>1532.3760498242377</v>
      </c>
      <c r="KF160" s="340">
        <f t="shared" si="2349"/>
        <v>910.50723772096637</v>
      </c>
      <c r="KG160" s="340">
        <f t="shared" si="2349"/>
        <v>1896.2000769052506</v>
      </c>
      <c r="KH160" s="340">
        <f t="shared" si="2349"/>
        <v>18536.901248816808</v>
      </c>
      <c r="KI160" s="340">
        <f t="shared" si="2349"/>
        <v>7354.4851650868877</v>
      </c>
      <c r="KJ160" s="385">
        <f t="shared" si="2202"/>
        <v>52.958505682352985</v>
      </c>
      <c r="KK160" s="386">
        <f t="shared" ref="KK160:KK172" si="2350">+(KJ160-KJ173)/KJ173</f>
        <v>-4.0990156179586658E-2</v>
      </c>
      <c r="KL160" s="387">
        <f t="shared" si="2203"/>
        <v>39.144756054722869</v>
      </c>
      <c r="KM160" s="386">
        <f t="shared" ref="KM160:KM172" si="2351">+(KL160-KL173)/KL173</f>
        <v>-2.9462569238204773E-2</v>
      </c>
      <c r="KN160" s="387">
        <f t="shared" si="2204"/>
        <v>16.531283209775271</v>
      </c>
      <c r="KO160" s="386">
        <f t="shared" ref="KO160:KO172" si="2352">+(KN160-KN173)/KN173</f>
        <v>7.6720464501086924E-2</v>
      </c>
      <c r="KP160" s="387">
        <f t="shared" si="2205"/>
        <v>51.04983345287291</v>
      </c>
      <c r="KQ160" s="386">
        <f t="shared" ref="KQ160:KQ172" si="2353">+(KP160-KP173)/KP173</f>
        <v>4.6412074628589171E-2</v>
      </c>
      <c r="KR160" s="387">
        <f t="shared" si="2206"/>
        <v>45.057473843805596</v>
      </c>
      <c r="KS160" s="386">
        <f t="shared" ref="KS160:KS172" si="2354">+(KR160-KR173)/KR173</f>
        <v>-1.9941764033262463E-2</v>
      </c>
      <c r="KT160" s="387">
        <f t="shared" si="2207"/>
        <v>14.674901610195638</v>
      </c>
      <c r="KU160" s="386">
        <f t="shared" ref="KU160:KU172" si="2355">+(KT160-KT173)/KT173</f>
        <v>-7.6953889643379222E-2</v>
      </c>
      <c r="KV160" s="387">
        <f t="shared" si="2208"/>
        <v>5.00484436182278</v>
      </c>
      <c r="KW160" s="386">
        <f t="shared" ref="KW160:KW172" si="2356">+(KV160-KV173)/KV173</f>
        <v>-2.2136920157038421E-2</v>
      </c>
      <c r="KX160" s="387">
        <f t="shared" si="2209"/>
        <v>8.2957208413315497E-2</v>
      </c>
      <c r="KY160" s="386">
        <f t="shared" ref="KY160:KY172" si="2357">+(KX160-KX173)/KX173</f>
        <v>-0.81911202760717472</v>
      </c>
      <c r="KZ160" s="387">
        <f t="shared" si="2210"/>
        <v>3.6634643282297432</v>
      </c>
      <c r="LA160" s="386">
        <f t="shared" ref="LA160:LA172" si="2358">+(KZ160-KZ173)/KZ173</f>
        <v>-0.1483783857918633</v>
      </c>
      <c r="LB160" s="388" t="s">
        <v>177</v>
      </c>
      <c r="LC160" s="389" t="s">
        <v>177</v>
      </c>
      <c r="LD160" s="387">
        <f t="shared" si="2211"/>
        <v>0.5757843284896409</v>
      </c>
      <c r="LE160" s="386">
        <f t="shared" ref="LE160:LE172" si="2359">+(LD160-LD173)/LD173</f>
        <v>-2.5993393876267072E-3</v>
      </c>
      <c r="LF160" s="387">
        <f t="shared" si="2212"/>
        <v>0.15645230879743915</v>
      </c>
      <c r="LG160" s="386">
        <f t="shared" ref="LG160:LG172" si="2360">+(LF160-LF173)/LF173</f>
        <v>-0.12405378644066931</v>
      </c>
      <c r="LH160" s="387">
        <f t="shared" si="2213"/>
        <v>9.2960836561340784E-2</v>
      </c>
      <c r="LI160" s="386">
        <f t="shared" ref="LI160:LI172" si="2361">+(LH160-LH173)/LH173</f>
        <v>-1.812478292151E-3</v>
      </c>
      <c r="LJ160" s="387">
        <f t="shared" si="2214"/>
        <v>0.19359796181083314</v>
      </c>
      <c r="LK160" s="386">
        <f t="shared" ref="LK160:LK172" si="2362">+(LJ160-LJ173)/LJ173</f>
        <v>-0.15469306773561417</v>
      </c>
      <c r="LL160" s="387">
        <f t="shared" si="2215"/>
        <v>1.8925778686375099</v>
      </c>
      <c r="LM160" s="386">
        <f t="shared" ref="LM160:LM172" si="2363">+(LL160-LL173)/LL173</f>
        <v>6.3248747399842375E-2</v>
      </c>
      <c r="LN160" s="387">
        <f t="shared" si="2216"/>
        <v>0.75087716505771207</v>
      </c>
      <c r="LO160" s="390">
        <f t="shared" ref="LO160:LO172" si="2364">+(LN160-LN173)/LN173</f>
        <v>-0.44090447646046405</v>
      </c>
      <c r="LP160" s="391">
        <f t="shared" si="2309"/>
        <v>0.11207566775195887</v>
      </c>
      <c r="LQ160" s="392">
        <f t="shared" si="2310"/>
        <v>8.2841738400532522E-2</v>
      </c>
      <c r="LR160" s="392">
        <f t="shared" si="2311"/>
        <v>3.4985024230955425E-2</v>
      </c>
      <c r="LS160" s="392">
        <f t="shared" si="2312"/>
        <v>0.10803635977144913</v>
      </c>
      <c r="LT160" s="392">
        <f t="shared" si="2313"/>
        <v>9.5354776408346817E-2</v>
      </c>
      <c r="LU160" s="392">
        <f t="shared" si="2314"/>
        <v>3.105637849794967E-2</v>
      </c>
      <c r="LV160" s="392">
        <f t="shared" si="2315"/>
        <v>1.0591712636499611E-2</v>
      </c>
      <c r="LW160" s="392">
        <f t="shared" si="2316"/>
        <v>1.7556168566249585E-4</v>
      </c>
      <c r="LX160" s="393">
        <f t="shared" si="2317"/>
        <v>7.7529606544137547E-3</v>
      </c>
      <c r="LY160" s="394" t="s">
        <v>177</v>
      </c>
      <c r="LZ160" s="393">
        <f t="shared" si="2318"/>
        <v>1.2185278316509053E-3</v>
      </c>
      <c r="MA160" s="393">
        <f t="shared" si="2319"/>
        <v>3.3109878675544974E-4</v>
      </c>
      <c r="MB160" s="393">
        <f t="shared" si="2320"/>
        <v>1.9673228498712567E-4</v>
      </c>
      <c r="MC160" s="393">
        <f t="shared" si="2321"/>
        <v>4.0970983916182354E-4</v>
      </c>
      <c r="MD160" s="393">
        <f t="shared" si="2322"/>
        <v>4.005247611637364E-3</v>
      </c>
      <c r="ME160" s="393">
        <f t="shared" si="2323"/>
        <v>1.5890754202602692E-3</v>
      </c>
      <c r="MF160" s="395">
        <f t="shared" si="2324"/>
        <v>0.21851280797203174</v>
      </c>
      <c r="MG160" s="392">
        <f t="shared" si="2325"/>
        <v>0.16151570843412139</v>
      </c>
      <c r="MH160" s="392">
        <f t="shared" si="2326"/>
        <v>6.8209951678311773E-2</v>
      </c>
      <c r="MI160" s="392">
        <f t="shared" si="2327"/>
        <v>0.21063740962028205</v>
      </c>
      <c r="MJ160" s="392">
        <f t="shared" si="2328"/>
        <v>0.18591225343084278</v>
      </c>
      <c r="MK160" s="392">
        <f t="shared" si="2329"/>
        <v>6.0550310403219537E-2</v>
      </c>
      <c r="ML160" s="392">
        <f t="shared" si="2330"/>
        <v>2.0650556145305053E-2</v>
      </c>
      <c r="MM160" s="392">
        <f t="shared" si="2331"/>
        <v>3.4229086184270937E-4</v>
      </c>
      <c r="MN160" s="393">
        <f t="shared" si="2332"/>
        <v>1.5115869810760241E-2</v>
      </c>
      <c r="MO160" s="394" t="s">
        <v>177</v>
      </c>
      <c r="MP160" s="393">
        <f t="shared" si="2333"/>
        <v>2.3757515206190394E-3</v>
      </c>
      <c r="MQ160" s="393">
        <f t="shared" si="2334"/>
        <v>6.455399915188258E-4</v>
      </c>
      <c r="MR160" s="393">
        <f t="shared" si="2335"/>
        <v>3.8356696751012178E-4</v>
      </c>
      <c r="MS160" s="393">
        <f t="shared" si="2336"/>
        <v>7.9880717380293982E-4</v>
      </c>
      <c r="MT160" s="393">
        <f t="shared" si="2337"/>
        <v>7.8089911913717521E-3</v>
      </c>
      <c r="MU160" s="393">
        <f t="shared" si="2338"/>
        <v>3.0982044463825098E-3</v>
      </c>
      <c r="MV160" s="326"/>
      <c r="MW160" s="329"/>
      <c r="MX160" s="324"/>
      <c r="MY160" s="1475"/>
      <c r="MZ160" s="1476"/>
      <c r="NA160" s="1477"/>
      <c r="NB160" s="383"/>
      <c r="NC160" s="384"/>
      <c r="ND160" s="345"/>
      <c r="NE160" s="348"/>
    </row>
    <row r="161" spans="1:369" outlineLevel="1" x14ac:dyDescent="0.2">
      <c r="A161" s="399" t="s">
        <v>178</v>
      </c>
      <c r="B161" s="400">
        <f>DATI!D158</f>
        <v>244</v>
      </c>
      <c r="C161" s="1514">
        <f>DATI!F158/DATI!E158</f>
        <v>0.99588477366255146</v>
      </c>
      <c r="D161" s="401">
        <f>DATI!G158</f>
        <v>1094062</v>
      </c>
      <c r="E161" s="402">
        <f t="shared" si="2339"/>
        <v>0.11170138419167852</v>
      </c>
      <c r="F161" s="426">
        <f t="shared" si="2189"/>
        <v>6.5986438370028242E-3</v>
      </c>
      <c r="G161" s="404"/>
      <c r="H161" s="405"/>
      <c r="I161" s="406"/>
      <c r="J161" s="407"/>
      <c r="K161" s="407"/>
      <c r="L161" s="407"/>
      <c r="M161" s="405"/>
      <c r="N161" s="405"/>
      <c r="O161" s="405"/>
      <c r="P161" s="405"/>
      <c r="Q161" s="405"/>
      <c r="R161" s="405"/>
      <c r="S161" s="405"/>
      <c r="T161" s="405"/>
      <c r="U161" s="405"/>
      <c r="V161" s="405"/>
      <c r="W161" s="410"/>
      <c r="X161" s="1091"/>
      <c r="Y161" s="405"/>
      <c r="Z161" s="405"/>
      <c r="AA161" s="405"/>
      <c r="AB161" s="405"/>
      <c r="AC161" s="405"/>
      <c r="AD161" s="406"/>
      <c r="AE161" s="407"/>
      <c r="AF161" s="407"/>
      <c r="AG161" s="410"/>
      <c r="AH161" s="413"/>
      <c r="AI161" s="405"/>
      <c r="AJ161" s="406"/>
      <c r="AK161" s="407"/>
      <c r="AL161" s="407"/>
      <c r="AM161" s="407"/>
      <c r="AN161" s="417"/>
      <c r="AO161" s="418"/>
      <c r="AP161" s="418"/>
      <c r="AQ161" s="418"/>
      <c r="AR161" s="418"/>
      <c r="AS161" s="418"/>
      <c r="AT161" s="418"/>
      <c r="AU161" s="1058"/>
      <c r="AV161" s="1058"/>
      <c r="AW161" s="418"/>
      <c r="AX161" s="1058"/>
      <c r="AY161" s="1058"/>
      <c r="AZ161" s="1058"/>
      <c r="BA161" s="1058"/>
      <c r="BB161" s="417"/>
      <c r="BC161" s="418"/>
      <c r="BD161" s="418"/>
      <c r="BE161" s="418"/>
      <c r="BF161" s="418"/>
      <c r="BG161" s="418"/>
      <c r="BH161" s="418"/>
      <c r="BI161" s="418"/>
      <c r="BJ161" s="418"/>
      <c r="BK161" s="418"/>
      <c r="BL161" s="418"/>
      <c r="BM161" s="418"/>
      <c r="BN161" s="418"/>
      <c r="BO161" s="418"/>
      <c r="BP161" s="418"/>
      <c r="BQ161" s="418"/>
      <c r="BR161" s="418"/>
      <c r="BS161" s="418"/>
      <c r="BT161" s="418"/>
      <c r="BU161" s="418"/>
      <c r="BV161" s="419"/>
      <c r="BW161" s="417"/>
      <c r="BX161" s="418"/>
      <c r="BY161" s="418"/>
      <c r="BZ161" s="418"/>
      <c r="CA161" s="418"/>
      <c r="CB161" s="418"/>
      <c r="CC161" s="418"/>
      <c r="CD161" s="419"/>
      <c r="CE161" s="417"/>
      <c r="CF161" s="418"/>
      <c r="CG161" s="418"/>
      <c r="CH161" s="418"/>
      <c r="CI161" s="418"/>
      <c r="CJ161" s="418"/>
      <c r="CK161" s="418"/>
      <c r="CL161" s="418"/>
      <c r="CM161" s="418"/>
      <c r="CN161" s="418"/>
      <c r="CO161" s="418"/>
      <c r="CP161" s="418"/>
      <c r="CQ161" s="418"/>
      <c r="CR161" s="418"/>
      <c r="CS161" s="418"/>
      <c r="CT161" s="418"/>
      <c r="CU161" s="418"/>
      <c r="CV161" s="418"/>
      <c r="CW161" s="418"/>
      <c r="CX161" s="418"/>
      <c r="CY161" s="419"/>
      <c r="CZ161" s="404">
        <f>DATI!AA158</f>
        <v>470746.50099999999</v>
      </c>
      <c r="DA161" s="405">
        <f t="shared" si="2340"/>
        <v>1289.7164410958903</v>
      </c>
      <c r="DB161" s="406">
        <f t="shared" si="2191"/>
        <v>430.2740621646671</v>
      </c>
      <c r="DC161" s="407">
        <f t="shared" si="2341"/>
        <v>1.1788330470264852</v>
      </c>
      <c r="DD161" s="423">
        <f>+(CZ161-CZ174)/CZ174</f>
        <v>-3.2918387970885428E-2</v>
      </c>
      <c r="DE161" s="424">
        <f t="shared" si="2245"/>
        <v>-3.9257982364505513E-2</v>
      </c>
      <c r="DF161" s="405">
        <f>+CZ161-CZ174</f>
        <v>-16023.690000000002</v>
      </c>
      <c r="DG161" s="425">
        <f>+DB161-DB174</f>
        <v>-17.581922341584686</v>
      </c>
      <c r="DH161" s="426">
        <f>+CZ161/$CZ$160</f>
        <v>0.10171367228582731</v>
      </c>
      <c r="DI161" s="404">
        <f>DATI!AB158+DATI!AG158</f>
        <v>271728.15339774243</v>
      </c>
      <c r="DJ161" s="405">
        <f t="shared" ref="DJ161:DJ172" si="2365">DI161/365</f>
        <v>744.46069424039024</v>
      </c>
      <c r="DK161" s="427">
        <f t="shared" si="2192"/>
        <v>248.36632055380997</v>
      </c>
      <c r="DL161" s="428">
        <f t="shared" si="2193"/>
        <v>0.68045567275016439</v>
      </c>
      <c r="DM161" s="429">
        <f>DI161/CZ161</f>
        <v>0.57722819568603112</v>
      </c>
      <c r="DN161" s="402">
        <f>(DM161-DM174)/DM174</f>
        <v>3.6025728954889362E-2</v>
      </c>
      <c r="DO161" s="402">
        <f>+ROUND(DM161,3)-ROUND(DM174,3)</f>
        <v>1.9999999999999907E-2</v>
      </c>
      <c r="DP161" s="402">
        <f>(DI161-DI174)/DI174</f>
        <v>1.921432061332955E-3</v>
      </c>
      <c r="DQ161" s="402">
        <f>(DK161-DK174)/DK174</f>
        <v>-4.6465508415955616E-3</v>
      </c>
      <c r="DR161" s="430">
        <f>DI161-DI174</f>
        <v>521.10591629031114</v>
      </c>
      <c r="DS161" s="430">
        <f>DK161-DK174</f>
        <v>-1.1594341053111066</v>
      </c>
      <c r="DT161" s="431">
        <f>DI161/$DI$160</f>
        <v>0.11195273076815596</v>
      </c>
      <c r="DU161" s="432" t="str">
        <f>DATI!AI158</f>
        <v>20/20</v>
      </c>
      <c r="DV161" s="431">
        <f>DATI!AJ158/DATI!AK158</f>
        <v>1</v>
      </c>
      <c r="DW161" s="433">
        <f>DATI!AB158</f>
        <v>266872.04599999997</v>
      </c>
      <c r="DX161" s="405">
        <f t="shared" si="2342"/>
        <v>731.15629041095883</v>
      </c>
      <c r="DY161" s="434">
        <f t="shared" si="2194"/>
        <v>243.92771707636311</v>
      </c>
      <c r="DZ161" s="407">
        <f t="shared" si="2195"/>
        <v>0.66829511527770713</v>
      </c>
      <c r="EA161" s="429">
        <f>+DW161/CZ161</f>
        <v>0.56691243680640757</v>
      </c>
      <c r="EB161" s="426">
        <f>+(EA161-EA174)/EA174</f>
        <v>2.4465323640684475E-2</v>
      </c>
      <c r="EC161" s="435">
        <f>CZ161-DI161</f>
        <v>199018.34760225756</v>
      </c>
      <c r="ED161" s="436">
        <f t="shared" si="2343"/>
        <v>545.25574685550021</v>
      </c>
      <c r="EE161" s="437">
        <f t="shared" si="2196"/>
        <v>181.9077416108571</v>
      </c>
      <c r="EF161" s="438">
        <f t="shared" si="2197"/>
        <v>0.49837737427632084</v>
      </c>
      <c r="EG161" s="439">
        <f t="shared" si="2249"/>
        <v>-7.6751506060991986E-2</v>
      </c>
      <c r="EH161" s="439">
        <f t="shared" si="2250"/>
        <v>-8.2803757394582428E-2</v>
      </c>
      <c r="EI161" s="423">
        <f t="shared" si="2344"/>
        <v>0.42277180431396888</v>
      </c>
      <c r="EJ161" s="440">
        <f t="shared" si="2251"/>
        <v>-16544.795916290313</v>
      </c>
      <c r="EK161" s="440">
        <f t="shared" si="2252"/>
        <v>-16.42248823627358</v>
      </c>
      <c r="EL161" s="404">
        <f>DATI!AD158</f>
        <v>158077.93100000001</v>
      </c>
      <c r="EM161" s="405">
        <f t="shared" si="2345"/>
        <v>433.09022191780826</v>
      </c>
      <c r="EN161" s="434">
        <f t="shared" si="2198"/>
        <v>144.48717805755066</v>
      </c>
      <c r="EO161" s="407">
        <f t="shared" si="2346"/>
        <v>0.39585528234945389</v>
      </c>
      <c r="EP161" s="423">
        <f>+(EL161-EL174)/EL174</f>
        <v>-4.6289708303213745E-2</v>
      </c>
      <c r="EQ161" s="424">
        <f>(EN161-EN174)/EN174</f>
        <v>-5.2541648515056827E-2</v>
      </c>
      <c r="ER161" s="423">
        <f>+EL161/$EL$160</f>
        <v>8.4139306231064387E-2</v>
      </c>
      <c r="ES161" s="405">
        <f>+EL161-EL174</f>
        <v>-7672.5409999999974</v>
      </c>
      <c r="ET161" s="423">
        <f t="shared" si="2225"/>
        <v>0.33580266802662867</v>
      </c>
      <c r="EU161" s="425">
        <f>+EN161-EN174</f>
        <v>-8.0125891682035615</v>
      </c>
      <c r="EV161" s="404">
        <f>DATI!AE158</f>
        <v>30581.868999999999</v>
      </c>
      <c r="EW161" s="405">
        <f t="shared" si="2347"/>
        <v>83.785942465753422</v>
      </c>
      <c r="EX161" s="434">
        <f t="shared" si="2199"/>
        <v>27.95259226625182</v>
      </c>
      <c r="EY161" s="407">
        <f t="shared" si="2200"/>
        <v>7.6582444565073474E-2</v>
      </c>
      <c r="EZ161" s="423">
        <f>(EV161-EV174)/EV174</f>
        <v>-7.1639237377296536E-2</v>
      </c>
      <c r="FA161" s="424">
        <f>(EX161-EX174)/EX174</f>
        <v>-7.7725001611435016E-2</v>
      </c>
      <c r="FB161" s="405">
        <f>+EV161-EV174</f>
        <v>-2359.9250000000029</v>
      </c>
      <c r="FC161" s="425">
        <f>+EX161-EX174</f>
        <v>-2.3557130820354963</v>
      </c>
      <c r="FD161" s="405">
        <f>DATI!AG158</f>
        <v>4856.1073977424503</v>
      </c>
      <c r="FE161" s="423">
        <f t="shared" si="2227"/>
        <v>1.0315758879623516E-2</v>
      </c>
      <c r="FF161" s="405">
        <f>+EV161-FD161</f>
        <v>25725.761602257549</v>
      </c>
      <c r="FG161" s="423">
        <f t="shared" ref="FG161:FG172" si="2366">+FF161/D161</f>
        <v>2.3513988788804976E-2</v>
      </c>
      <c r="FH161" s="404">
        <f>DATI!AF158</f>
        <v>15214.655000000001</v>
      </c>
      <c r="FI161" s="405">
        <f t="shared" ref="FI161:FI172" si="2367">+FH161/365</f>
        <v>41.683986301369863</v>
      </c>
      <c r="FJ161" s="402">
        <f t="shared" si="2228"/>
        <v>3.2320272094810538E-2</v>
      </c>
      <c r="FK161" s="402">
        <f t="shared" ref="FK161:FK199" si="2368">+(FH161-FH174)/FH174</f>
        <v>-0.1869027721552641</v>
      </c>
      <c r="FL161" s="441">
        <f>DATI!AL158</f>
        <v>8890.8219500883661</v>
      </c>
      <c r="FM161" s="442" t="str">
        <f>DATI!AM158</f>
        <v>7/7</v>
      </c>
      <c r="FN161" s="443">
        <f>DATI!AN158/DATI!AO158</f>
        <v>1</v>
      </c>
      <c r="FO161" s="408">
        <f t="shared" ref="FO161:FO224" si="2369">FL161/FH161</f>
        <v>0.58435908997531427</v>
      </c>
      <c r="FP161" s="444">
        <f t="shared" si="2258"/>
        <v>1.888664478907803E-2</v>
      </c>
      <c r="FQ161" s="408">
        <f t="shared" ref="FQ161:FQ186" si="2370">(FL161-FL174)/FL174</f>
        <v>-0.39461524573457629</v>
      </c>
      <c r="FR161" s="446"/>
      <c r="FS161" s="1110"/>
      <c r="FT161" s="1110"/>
      <c r="FU161" s="417"/>
      <c r="FV161" s="418"/>
      <c r="FW161" s="418"/>
      <c r="FX161" s="418"/>
      <c r="FY161" s="418"/>
      <c r="FZ161" s="418"/>
      <c r="GA161" s="418"/>
      <c r="GB161" s="418"/>
      <c r="GC161" s="418"/>
      <c r="GD161" s="418"/>
      <c r="GE161" s="418"/>
      <c r="GF161" s="418"/>
      <c r="GG161" s="418"/>
      <c r="GH161" s="418"/>
      <c r="GI161" s="418"/>
      <c r="GJ161" s="418"/>
      <c r="GK161" s="418"/>
      <c r="GL161" s="418"/>
      <c r="GM161" s="418"/>
      <c r="GN161" s="418"/>
      <c r="GO161" s="418"/>
      <c r="GP161" s="419"/>
      <c r="GQ161" s="417"/>
      <c r="GR161" s="418"/>
      <c r="GS161" s="418"/>
      <c r="GT161" s="418"/>
      <c r="GU161" s="418"/>
      <c r="GV161" s="418"/>
      <c r="GW161" s="418"/>
      <c r="GX161" s="419"/>
      <c r="GY161" s="417"/>
      <c r="GZ161" s="418"/>
      <c r="HA161" s="418"/>
      <c r="HB161" s="418"/>
      <c r="HC161" s="418"/>
      <c r="HD161" s="418"/>
      <c r="HE161" s="418"/>
      <c r="HF161" s="418"/>
      <c r="HG161" s="418"/>
      <c r="HH161" s="418"/>
      <c r="HI161" s="418"/>
      <c r="HJ161" s="418"/>
      <c r="HK161" s="418"/>
      <c r="HL161" s="418"/>
      <c r="HM161" s="418"/>
      <c r="HN161" s="418"/>
      <c r="HO161" s="418"/>
      <c r="HP161" s="418"/>
      <c r="HQ161" s="418"/>
      <c r="HR161" s="418"/>
      <c r="HS161" s="418"/>
      <c r="HT161" s="419"/>
      <c r="HU161" s="446">
        <f t="shared" si="2190"/>
        <v>199018.34760225756</v>
      </c>
      <c r="HV161" s="447"/>
      <c r="HW161" s="448">
        <f>HX161+HY161</f>
        <v>2373.3449999999998</v>
      </c>
      <c r="HX161" s="400">
        <f>DATI!CQ158</f>
        <v>2373.3449999999998</v>
      </c>
      <c r="HY161" s="400">
        <f>DATI!CT158</f>
        <v>0</v>
      </c>
      <c r="HZ161" s="449">
        <f t="shared" si="2260"/>
        <v>-0.84968485910051528</v>
      </c>
      <c r="IA161" s="449">
        <f t="shared" si="2293"/>
        <v>5.0416625401534312E-3</v>
      </c>
      <c r="IB161" s="423">
        <f t="shared" si="2294"/>
        <v>1.1925257287047629E-2</v>
      </c>
      <c r="IC161" s="400">
        <f>DATI!CV158</f>
        <v>1344.6693956883287</v>
      </c>
      <c r="ID161" s="450">
        <f t="shared" ref="ID161:ID172" si="2371">HX161+HY161+IC161</f>
        <v>3718.0143956883285</v>
      </c>
      <c r="IE161" s="451">
        <f t="shared" si="2295"/>
        <v>7.8981243361133952E-3</v>
      </c>
      <c r="IF161" s="451">
        <f t="shared" si="2296"/>
        <v>1.868176698521716E-2</v>
      </c>
      <c r="IG161" s="448"/>
      <c r="IH161" s="402"/>
      <c r="II161" s="400"/>
      <c r="IJ161" s="400"/>
      <c r="IK161" s="453">
        <f>DATI!CS158</f>
        <v>102414.41660225754</v>
      </c>
      <c r="IL161" s="433">
        <f t="shared" ref="IL161:IL172" si="2372">IK161-HY161-IU161</f>
        <v>90359.602483715978</v>
      </c>
      <c r="IM161" s="433">
        <f t="shared" ref="IM161:IM172" si="2373">IK161-HY161-IU161-IC161-IY161</f>
        <v>37581.330111810137</v>
      </c>
      <c r="IN161" s="423">
        <f t="shared" si="2297"/>
        <v>0.19194959982021403</v>
      </c>
      <c r="IO161" s="423">
        <f t="shared" si="2298"/>
        <v>0.45402649339799356</v>
      </c>
      <c r="IP161" s="400"/>
      <c r="IQ161" s="402"/>
      <c r="IR161" s="400"/>
      <c r="IS161" s="433">
        <f>IT161+IU161</f>
        <v>106285.40011854158</v>
      </c>
      <c r="IT161" s="453">
        <f>DATI!CR158</f>
        <v>94230.58600000001</v>
      </c>
      <c r="IU161" s="455">
        <f>DATI!CU158</f>
        <v>12054.814118541566</v>
      </c>
      <c r="IV161" s="423">
        <f t="shared" si="2264"/>
        <v>-0.10700401332505156</v>
      </c>
      <c r="IW161" s="402">
        <f t="shared" si="2299"/>
        <v>0.22578054195360145</v>
      </c>
      <c r="IX161" s="423">
        <f t="shared" si="2300"/>
        <v>0.53404824931495887</v>
      </c>
      <c r="IY161" s="453">
        <f>DATI!CW158</f>
        <v>51433.602976217517</v>
      </c>
      <c r="IZ161" s="456">
        <f t="shared" ref="IZ161:IZ172" si="2374">IT161+IU161+IY161</f>
        <v>157719.0030947591</v>
      </c>
      <c r="JA161" s="457">
        <f t="shared" si="2301"/>
        <v>0.33504020265624684</v>
      </c>
      <c r="JB161" s="457">
        <f t="shared" si="2302"/>
        <v>0.79248473819089238</v>
      </c>
      <c r="JC161" s="433"/>
      <c r="JD161" s="402"/>
      <c r="JE161" s="400"/>
      <c r="JF161" s="400"/>
      <c r="JG161" s="404">
        <f t="shared" si="2303"/>
        <v>271345.30584527628</v>
      </c>
      <c r="JH161" s="407">
        <f t="shared" si="2201"/>
        <v>248.01638832650826</v>
      </c>
      <c r="JI161" s="429">
        <f t="shared" si="2304"/>
        <v>0.57641491815416868</v>
      </c>
      <c r="JJ161" s="442" t="str">
        <f>DATI!CN158</f>
        <v>1/5</v>
      </c>
      <c r="JK161" s="443">
        <f>DATI!CO158/DATI!CP158</f>
        <v>1.9515681262197301E-3</v>
      </c>
      <c r="JL161" s="458">
        <f t="shared" si="2348"/>
        <v>-1.7984039841635161E-2</v>
      </c>
      <c r="JM161" s="459">
        <f t="shared" si="2266"/>
        <v>1.5442696814300182E-2</v>
      </c>
      <c r="JN161" s="460">
        <f t="shared" si="2305"/>
        <v>377630.70596381789</v>
      </c>
      <c r="JO161" s="433">
        <f t="shared" si="2306"/>
        <v>429064.30894003541</v>
      </c>
      <c r="JP161" s="429">
        <f t="shared" si="2307"/>
        <v>0.80219546010777021</v>
      </c>
      <c r="JQ161" s="402">
        <f t="shared" si="2267"/>
        <v>-9.9654012464027719E-3</v>
      </c>
      <c r="JR161" s="461">
        <f t="shared" si="2308"/>
        <v>0.91145512081041558</v>
      </c>
      <c r="JS161" s="426">
        <f t="shared" si="2268"/>
        <v>9.8131661857031593E-3</v>
      </c>
      <c r="JT161" s="417">
        <f>DATI!BW158</f>
        <v>62081.769224539996</v>
      </c>
      <c r="JU161" s="418">
        <f>DATI!BX158</f>
        <v>42991.902479296805</v>
      </c>
      <c r="JV161" s="418">
        <f>DATI!BY158</f>
        <v>12698.130252029636</v>
      </c>
      <c r="JW161" s="418">
        <f>DATI!BZ158</f>
        <v>56389.19</v>
      </c>
      <c r="JX161" s="418">
        <f>DATI!CA158</f>
        <v>49632.669000000002</v>
      </c>
      <c r="JY161" s="418">
        <f>DATI!CB158</f>
        <v>18053.587923457326</v>
      </c>
      <c r="JZ161" s="418">
        <f>DATI!CC158</f>
        <v>8511.4463655470681</v>
      </c>
      <c r="KA161" s="418">
        <f>DATI!CD158</f>
        <v>1.9744199603819288</v>
      </c>
      <c r="KB161" s="418">
        <f>DATI!CE158</f>
        <v>4357.3471845697168</v>
      </c>
      <c r="KC161" s="418">
        <f>DATI!CF158</f>
        <v>0</v>
      </c>
      <c r="KD161" s="418">
        <f>DATI!CG158</f>
        <v>606.80399999999997</v>
      </c>
      <c r="KE161" s="418">
        <f>DATI!CH158</f>
        <v>137.95264268493654</v>
      </c>
      <c r="KF161" s="418">
        <f>DATI!CI158</f>
        <v>127.82140248775482</v>
      </c>
      <c r="KG161" s="418">
        <f>DATI!CJ158</f>
        <v>336.32228654575346</v>
      </c>
      <c r="KH161" s="418">
        <f>DATI!CK158</f>
        <v>1919.6009493455663</v>
      </c>
      <c r="KI161" s="418">
        <f>DATI!CL158</f>
        <v>358.66236698055269</v>
      </c>
      <c r="KJ161" s="462">
        <f t="shared" si="2202"/>
        <v>56.744288006109336</v>
      </c>
      <c r="KK161" s="463">
        <f t="shared" si="2350"/>
        <v>-3.5339627215345421E-2</v>
      </c>
      <c r="KL161" s="464">
        <f t="shared" si="2203"/>
        <v>39.295672895408856</v>
      </c>
      <c r="KM161" s="463">
        <f t="shared" si="2351"/>
        <v>-2.1142291388434289E-2</v>
      </c>
      <c r="KN161" s="464">
        <f t="shared" si="2204"/>
        <v>11.606408276706105</v>
      </c>
      <c r="KO161" s="463">
        <f t="shared" si="2352"/>
        <v>2.297193467750034E-2</v>
      </c>
      <c r="KP161" s="464">
        <f t="shared" si="2205"/>
        <v>51.541128382120938</v>
      </c>
      <c r="KQ161" s="463">
        <f t="shared" si="2353"/>
        <v>2.3157429783248959E-2</v>
      </c>
      <c r="KR161" s="464">
        <f t="shared" si="2206"/>
        <v>45.365499395829488</v>
      </c>
      <c r="KS161" s="463">
        <f t="shared" si="2354"/>
        <v>1.0385399540170964E-2</v>
      </c>
      <c r="KT161" s="464">
        <f t="shared" si="2207"/>
        <v>16.501430379135115</v>
      </c>
      <c r="KU161" s="463">
        <f t="shared" si="2355"/>
        <v>-3.8275707881101809E-2</v>
      </c>
      <c r="KV161" s="464">
        <f t="shared" si="2208"/>
        <v>7.7796746121765201</v>
      </c>
      <c r="KW161" s="463">
        <f t="shared" si="2356"/>
        <v>0.1436314171930918</v>
      </c>
      <c r="KX161" s="464">
        <f t="shared" si="2209"/>
        <v>1.8046691690068103E-3</v>
      </c>
      <c r="KY161" s="463">
        <f t="shared" si="2357"/>
        <v>-0.99862076487826956</v>
      </c>
      <c r="KZ161" s="464">
        <f t="shared" si="2210"/>
        <v>3.9827241825140773</v>
      </c>
      <c r="LA161" s="463">
        <f t="shared" si="2358"/>
        <v>-0.15285302696304665</v>
      </c>
      <c r="LB161" s="465" t="s">
        <v>177</v>
      </c>
      <c r="LC161" s="466" t="s">
        <v>177</v>
      </c>
      <c r="LD161" s="464">
        <f t="shared" si="2211"/>
        <v>0.55463401525690503</v>
      </c>
      <c r="LE161" s="463">
        <f t="shared" si="2359"/>
        <v>6.3479949196827895E-2</v>
      </c>
      <c r="LF161" s="464">
        <f t="shared" si="2212"/>
        <v>0.12609216176499735</v>
      </c>
      <c r="LG161" s="463">
        <f t="shared" si="2360"/>
        <v>-0.29838494444285724</v>
      </c>
      <c r="LH161" s="464">
        <f t="shared" si="2213"/>
        <v>0.11683195512480538</v>
      </c>
      <c r="LI161" s="463">
        <f t="shared" si="2361"/>
        <v>-1.4104652416295977E-3</v>
      </c>
      <c r="LJ161" s="464">
        <f t="shared" si="2214"/>
        <v>0.30740697195017602</v>
      </c>
      <c r="LK161" s="463">
        <f t="shared" si="2362"/>
        <v>-6.785867382067777E-2</v>
      </c>
      <c r="LL161" s="464">
        <f t="shared" si="2215"/>
        <v>1.7545632234238702</v>
      </c>
      <c r="LM161" s="463">
        <f t="shared" si="2363"/>
        <v>-2.9027253869849293E-2</v>
      </c>
      <c r="LN161" s="464">
        <f t="shared" si="2216"/>
        <v>0.32782636357039424</v>
      </c>
      <c r="LO161" s="467">
        <f t="shared" si="2364"/>
        <v>-0.68102123090548727</v>
      </c>
      <c r="LP161" s="468">
        <f t="shared" si="2309"/>
        <v>0.13187940662896186</v>
      </c>
      <c r="LQ161" s="469">
        <f t="shared" si="2310"/>
        <v>9.1327078136469897E-2</v>
      </c>
      <c r="LR161" s="469">
        <f t="shared" si="2311"/>
        <v>2.6974454881884796E-2</v>
      </c>
      <c r="LS161" s="469">
        <f t="shared" si="2312"/>
        <v>0.11978674271654333</v>
      </c>
      <c r="LT161" s="469">
        <f t="shared" si="2313"/>
        <v>0.105433962641392</v>
      </c>
      <c r="LU161" s="469">
        <f t="shared" si="2314"/>
        <v>3.8350976343119597E-2</v>
      </c>
      <c r="LV161" s="469">
        <f t="shared" si="2315"/>
        <v>1.8080742708583761E-2</v>
      </c>
      <c r="LW161" s="469">
        <f t="shared" si="2316"/>
        <v>4.1942318343050814E-6</v>
      </c>
      <c r="LX161" s="470">
        <f t="shared" si="2317"/>
        <v>9.2562497550453746E-3</v>
      </c>
      <c r="LY161" s="471" t="s">
        <v>177</v>
      </c>
      <c r="LZ161" s="470">
        <f t="shared" si="2318"/>
        <v>1.2890249820465473E-3</v>
      </c>
      <c r="MA161" s="470">
        <f t="shared" si="2319"/>
        <v>2.9305080843274614E-4</v>
      </c>
      <c r="MB161" s="470">
        <f t="shared" si="2320"/>
        <v>2.7152916105850107E-4</v>
      </c>
      <c r="MC161" s="470">
        <f t="shared" si="2321"/>
        <v>7.1444458074846836E-4</v>
      </c>
      <c r="MD161" s="470">
        <f t="shared" si="2322"/>
        <v>4.0777806001059715E-3</v>
      </c>
      <c r="ME161" s="470">
        <f t="shared" si="2323"/>
        <v>7.6190129128660838E-4</v>
      </c>
      <c r="MF161" s="468">
        <f t="shared" si="2324"/>
        <v>0.23262747131087683</v>
      </c>
      <c r="MG161" s="469">
        <f t="shared" si="2325"/>
        <v>0.16109556292492624</v>
      </c>
      <c r="MH161" s="469">
        <f t="shared" si="2326"/>
        <v>4.7581342603524826E-2</v>
      </c>
      <c r="MI161" s="469">
        <f t="shared" si="2327"/>
        <v>0.21129672757108478</v>
      </c>
      <c r="MJ161" s="469">
        <f t="shared" si="2328"/>
        <v>0.18597927262865144</v>
      </c>
      <c r="MK161" s="469">
        <f t="shared" si="2329"/>
        <v>6.7648853426399438E-2</v>
      </c>
      <c r="ML161" s="469">
        <f t="shared" si="2330"/>
        <v>3.1893360481625971E-2</v>
      </c>
      <c r="MM161" s="469">
        <f t="shared" si="2331"/>
        <v>7.3983768250569378E-6</v>
      </c>
      <c r="MN161" s="470">
        <f t="shared" si="2332"/>
        <v>1.6327476968381008E-2</v>
      </c>
      <c r="MO161" s="471" t="s">
        <v>177</v>
      </c>
      <c r="MP161" s="470">
        <f t="shared" si="2333"/>
        <v>2.2737638096423183E-3</v>
      </c>
      <c r="MQ161" s="470">
        <f t="shared" si="2334"/>
        <v>5.16924289196391E-4</v>
      </c>
      <c r="MR161" s="470">
        <f t="shared" si="2335"/>
        <v>4.7896137644837797E-4</v>
      </c>
      <c r="MS161" s="470">
        <f t="shared" si="2336"/>
        <v>1.26023797391561E-3</v>
      </c>
      <c r="MT161" s="470">
        <f t="shared" si="2337"/>
        <v>7.1929637371819996E-3</v>
      </c>
      <c r="MU161" s="470">
        <f t="shared" si="2338"/>
        <v>1.3439488037670034E-3</v>
      </c>
      <c r="MV161" s="1063"/>
      <c r="MW161" s="407"/>
      <c r="MX161" s="461"/>
      <c r="MY161" s="1467"/>
      <c r="MZ161" s="424"/>
      <c r="NA161" s="1468"/>
      <c r="NB161" s="1064"/>
      <c r="NC161" s="453"/>
      <c r="ND161" s="429"/>
      <c r="NE161" s="475"/>
    </row>
    <row r="162" spans="1:369" outlineLevel="1" x14ac:dyDescent="0.2">
      <c r="A162" s="477" t="s">
        <v>179</v>
      </c>
      <c r="B162" s="478">
        <f>DATI!D159</f>
        <v>206</v>
      </c>
      <c r="C162" s="1515">
        <f>DATI!F159/DATI!E159</f>
        <v>1</v>
      </c>
      <c r="D162" s="479">
        <f>DATI!G159</f>
        <v>1247192</v>
      </c>
      <c r="E162" s="480">
        <f t="shared" si="2339"/>
        <v>0.12733562883345542</v>
      </c>
      <c r="F162" s="1039">
        <f t="shared" si="2189"/>
        <v>7.3638511398744014E-3</v>
      </c>
      <c r="G162" s="482"/>
      <c r="H162" s="483"/>
      <c r="I162" s="484"/>
      <c r="J162" s="485"/>
      <c r="K162" s="485"/>
      <c r="L162" s="485"/>
      <c r="M162" s="483"/>
      <c r="N162" s="483"/>
      <c r="O162" s="483"/>
      <c r="P162" s="483"/>
      <c r="Q162" s="483"/>
      <c r="R162" s="483"/>
      <c r="S162" s="483"/>
      <c r="T162" s="483"/>
      <c r="U162" s="483"/>
      <c r="V162" s="483"/>
      <c r="W162" s="488"/>
      <c r="X162" s="1111"/>
      <c r="Y162" s="483"/>
      <c r="Z162" s="483"/>
      <c r="AA162" s="483"/>
      <c r="AB162" s="483"/>
      <c r="AC162" s="483"/>
      <c r="AD162" s="484"/>
      <c r="AE162" s="485"/>
      <c r="AF162" s="485"/>
      <c r="AG162" s="488"/>
      <c r="AH162" s="491"/>
      <c r="AI162" s="483"/>
      <c r="AJ162" s="484"/>
      <c r="AK162" s="485"/>
      <c r="AL162" s="485"/>
      <c r="AM162" s="485"/>
      <c r="AN162" s="495"/>
      <c r="AO162" s="496"/>
      <c r="AP162" s="496"/>
      <c r="AQ162" s="496"/>
      <c r="AR162" s="496"/>
      <c r="AS162" s="496"/>
      <c r="AT162" s="496"/>
      <c r="AU162" s="1065"/>
      <c r="AV162" s="1065"/>
      <c r="AW162" s="496"/>
      <c r="AX162" s="1065"/>
      <c r="AY162" s="1065"/>
      <c r="AZ162" s="1065"/>
      <c r="BA162" s="1065"/>
      <c r="BB162" s="495"/>
      <c r="BC162" s="496"/>
      <c r="BD162" s="496"/>
      <c r="BE162" s="496"/>
      <c r="BF162" s="496"/>
      <c r="BG162" s="496"/>
      <c r="BH162" s="496"/>
      <c r="BI162" s="496"/>
      <c r="BJ162" s="496"/>
      <c r="BK162" s="496"/>
      <c r="BL162" s="496"/>
      <c r="BM162" s="496"/>
      <c r="BN162" s="496"/>
      <c r="BO162" s="496"/>
      <c r="BP162" s="496"/>
      <c r="BQ162" s="496"/>
      <c r="BR162" s="496"/>
      <c r="BS162" s="496"/>
      <c r="BT162" s="496"/>
      <c r="BU162" s="496"/>
      <c r="BV162" s="497"/>
      <c r="BW162" s="495"/>
      <c r="BX162" s="496"/>
      <c r="BY162" s="496"/>
      <c r="BZ162" s="496"/>
      <c r="CA162" s="496"/>
      <c r="CB162" s="496"/>
      <c r="CC162" s="496"/>
      <c r="CD162" s="497"/>
      <c r="CE162" s="495"/>
      <c r="CF162" s="496"/>
      <c r="CG162" s="496"/>
      <c r="CH162" s="496"/>
      <c r="CI162" s="496"/>
      <c r="CJ162" s="496"/>
      <c r="CK162" s="496"/>
      <c r="CL162" s="496"/>
      <c r="CM162" s="496"/>
      <c r="CN162" s="496"/>
      <c r="CO162" s="496"/>
      <c r="CP162" s="496"/>
      <c r="CQ162" s="496"/>
      <c r="CR162" s="496"/>
      <c r="CS162" s="496"/>
      <c r="CT162" s="496"/>
      <c r="CU162" s="496"/>
      <c r="CV162" s="496"/>
      <c r="CW162" s="496"/>
      <c r="CX162" s="496"/>
      <c r="CY162" s="497"/>
      <c r="CZ162" s="482">
        <f>DATI!AA159</f>
        <v>678327.348</v>
      </c>
      <c r="DA162" s="483">
        <f t="shared" si="2340"/>
        <v>1858.4310904109589</v>
      </c>
      <c r="DB162" s="484">
        <f t="shared" si="2191"/>
        <v>543.88365865079311</v>
      </c>
      <c r="DC162" s="485">
        <f t="shared" si="2341"/>
        <v>1.490092215481625</v>
      </c>
      <c r="DD162" s="501">
        <f t="shared" ref="DD162:DD172" si="2375">+(CZ162-CZ175)/CZ175</f>
        <v>-6.32853987109811E-2</v>
      </c>
      <c r="DE162" s="502">
        <f t="shared" si="2245"/>
        <v>-7.0132802334442385E-2</v>
      </c>
      <c r="DF162" s="483">
        <f t="shared" ref="DF162:DF172" si="2376">+CZ162-CZ175</f>
        <v>-45828.491000000038</v>
      </c>
      <c r="DG162" s="503">
        <f t="shared" ref="DG162:DG172" si="2377">+DB162-DB175</f>
        <v>-41.021003021561114</v>
      </c>
      <c r="DH162" s="504">
        <f t="shared" ref="DH162:DH172" si="2378">+CZ162/$CZ$160</f>
        <v>0.14656543475186942</v>
      </c>
      <c r="DI162" s="505">
        <f>DATI!AB159+DATI!AG159</f>
        <v>315330.48548720125</v>
      </c>
      <c r="DJ162" s="483">
        <f t="shared" si="2365"/>
        <v>863.91913832109935</v>
      </c>
      <c r="DK162" s="506">
        <f t="shared" si="2192"/>
        <v>252.83235098300926</v>
      </c>
      <c r="DL162" s="507">
        <f t="shared" si="2193"/>
        <v>0.69269137255618973</v>
      </c>
      <c r="DM162" s="508">
        <f t="shared" ref="DM162:DM172" si="2379">DI162/CZ162</f>
        <v>0.46486476834072926</v>
      </c>
      <c r="DN162" s="509">
        <f t="shared" ref="DN162:DN172" si="2380">(DM162-DM175)/DM175</f>
        <v>3.8569399254751502E-2</v>
      </c>
      <c r="DO162" s="509">
        <f t="shared" ref="DO162:DO172" si="2381">+ROUND(DM162,3)-ROUND(DM175,3)</f>
        <v>1.7000000000000015E-2</v>
      </c>
      <c r="DP162" s="509">
        <f t="shared" ref="DP162:DP172" si="2382">(DI162-DI175)/DI175</f>
        <v>-2.7156879266109501E-2</v>
      </c>
      <c r="DQ162" s="509">
        <f t="shared" ref="DQ162:DQ172" si="2383">(DK162-DK175)/DK175</f>
        <v>-3.4268383133782408E-2</v>
      </c>
      <c r="DR162" s="510">
        <f t="shared" ref="DR162:DR172" si="2384">DI162-DI175</f>
        <v>-8802.4386879968806</v>
      </c>
      <c r="DS162" s="510">
        <f t="shared" ref="DS162:DS172" si="2385">DK162-DK175</f>
        <v>-8.9715980307404095</v>
      </c>
      <c r="DT162" s="511">
        <f t="shared" ref="DT162:DT172" si="2386">DI162/$DI$160</f>
        <v>0.12991700897870176</v>
      </c>
      <c r="DU162" s="512" t="str">
        <f>DATI!AI159</f>
        <v>9/11</v>
      </c>
      <c r="DV162" s="511">
        <f>DATI!AJ159/DATI!AK159</f>
        <v>0.99732835825447674</v>
      </c>
      <c r="DW162" s="513">
        <f>DATI!AB159</f>
        <v>307098.20500000002</v>
      </c>
      <c r="DX162" s="483">
        <f t="shared" si="2342"/>
        <v>841.36494520547944</v>
      </c>
      <c r="DY162" s="514">
        <f t="shared" si="2194"/>
        <v>246.23169888838285</v>
      </c>
      <c r="DZ162" s="485">
        <f t="shared" si="2195"/>
        <v>0.67460739421474758</v>
      </c>
      <c r="EA162" s="508">
        <f t="shared" ref="EA162:EA172" si="2387">+DW162/CZ162</f>
        <v>0.45272862122610458</v>
      </c>
      <c r="EB162" s="504">
        <f t="shared" ref="EB162:EB172" si="2388">+(EA162-EA175)/EA175</f>
        <v>4.4630203628069451E-2</v>
      </c>
      <c r="EC162" s="515">
        <f t="shared" ref="EC162:EC172" si="2389">CZ162-DI162</f>
        <v>362996.86251279875</v>
      </c>
      <c r="ED162" s="516">
        <f t="shared" si="2343"/>
        <v>994.51195208985962</v>
      </c>
      <c r="EE162" s="517">
        <f t="shared" si="2196"/>
        <v>291.05130766778387</v>
      </c>
      <c r="EF162" s="518">
        <f t="shared" si="2197"/>
        <v>0.79740084292543523</v>
      </c>
      <c r="EG162" s="519">
        <f t="shared" si="2249"/>
        <v>-9.2559828299384958E-2</v>
      </c>
      <c r="EH162" s="519">
        <f t="shared" si="2250"/>
        <v>-9.9193235221009396E-2</v>
      </c>
      <c r="EI162" s="501">
        <f t="shared" si="2344"/>
        <v>0.53513523165927068</v>
      </c>
      <c r="EJ162" s="520">
        <f t="shared" si="2251"/>
        <v>-37026.052312003158</v>
      </c>
      <c r="EK162" s="520">
        <f t="shared" si="2252"/>
        <v>-32.049404990820733</v>
      </c>
      <c r="EL162" s="482">
        <f>DATI!AD159</f>
        <v>315443.97499999998</v>
      </c>
      <c r="EM162" s="483">
        <f t="shared" si="2345"/>
        <v>864.23006849315061</v>
      </c>
      <c r="EN162" s="514">
        <f t="shared" si="2198"/>
        <v>252.92334700671589</v>
      </c>
      <c r="EO162" s="485">
        <f t="shared" si="2346"/>
        <v>0.69294067673072846</v>
      </c>
      <c r="EP162" s="501">
        <f t="shared" ref="EP162:EP172" si="2390">+(EL162-EL175)/EL175</f>
        <v>-8.265653932713303E-2</v>
      </c>
      <c r="EQ162" s="502">
        <f t="shared" ref="EQ162:EQ172" si="2391">(EN162-EN175)/EN175</f>
        <v>-8.9362339501408025E-2</v>
      </c>
      <c r="ER162" s="501">
        <f t="shared" ref="ER162:ER172" si="2392">+EL162/$EL$160</f>
        <v>0.167899700124929</v>
      </c>
      <c r="ES162" s="483">
        <f t="shared" ref="ES162:ES172" si="2393">+EL162-EL175</f>
        <v>-28422.841000000015</v>
      </c>
      <c r="ET162" s="501">
        <f t="shared" si="2225"/>
        <v>0.46503207622405929</v>
      </c>
      <c r="EU162" s="503">
        <f t="shared" ref="EU162:EU172" si="2394">+EN162-EN175</f>
        <v>-24.819775178935203</v>
      </c>
      <c r="EV162" s="482">
        <f>DATI!AE159</f>
        <v>37376.336000000003</v>
      </c>
      <c r="EW162" s="483">
        <f t="shared" si="2347"/>
        <v>102.40092054794522</v>
      </c>
      <c r="EX162" s="514">
        <f t="shared" si="2199"/>
        <v>29.968389790826112</v>
      </c>
      <c r="EY162" s="485">
        <f t="shared" si="2200"/>
        <v>8.2105177509112642E-2</v>
      </c>
      <c r="EZ162" s="501">
        <f t="shared" ref="EZ162:EZ172" si="2395">(EV162-EV175)/EV175</f>
        <v>-0.19144962200566362</v>
      </c>
      <c r="FA162" s="502">
        <f t="shared" ref="FA162:FA172" si="2396">(EX162-EX175)/EX175</f>
        <v>-0.19736014243569713</v>
      </c>
      <c r="FB162" s="483">
        <f t="shared" ref="FB162:FB172" si="2397">+EV162-EV175</f>
        <v>-8850.0179999999964</v>
      </c>
      <c r="FC162" s="503">
        <f t="shared" ref="FC162:FC172" si="2398">+EX162-EX175</f>
        <v>-7.3688910685725482</v>
      </c>
      <c r="FD162" s="483">
        <f>DATI!AG159</f>
        <v>8232.280487201213</v>
      </c>
      <c r="FE162" s="501">
        <f t="shared" si="2227"/>
        <v>1.2136147114624683E-2</v>
      </c>
      <c r="FF162" s="483">
        <f t="shared" ref="FF162:FF172" si="2399">+EV162-FD162</f>
        <v>29144.05551279879</v>
      </c>
      <c r="FG162" s="501">
        <f t="shared" si="2366"/>
        <v>2.3367737696199774E-2</v>
      </c>
      <c r="FH162" s="482">
        <f>DATI!AF159</f>
        <v>18408.831999999999</v>
      </c>
      <c r="FI162" s="483">
        <f t="shared" si="2367"/>
        <v>50.435156164383557</v>
      </c>
      <c r="FJ162" s="509">
        <f t="shared" si="2228"/>
        <v>2.7138566732237957E-2</v>
      </c>
      <c r="FK162" s="509">
        <f t="shared" si="2368"/>
        <v>-8.9722062793977111E-2</v>
      </c>
      <c r="FL162" s="521">
        <f>DATI!AL159</f>
        <v>11673.522987975597</v>
      </c>
      <c r="FM162" s="522" t="str">
        <f>DATI!AM159</f>
        <v>6/7</v>
      </c>
      <c r="FN162" s="523">
        <f>DATI!AN159/DATI!AO159</f>
        <v>0.99019057808773525</v>
      </c>
      <c r="FO162" s="486">
        <f t="shared" si="2369"/>
        <v>0.63412621658862434</v>
      </c>
      <c r="FP162" s="524">
        <f t="shared" si="2258"/>
        <v>1.7209276645551962E-2</v>
      </c>
      <c r="FQ162" s="486">
        <f t="shared" si="2370"/>
        <v>-0.15540972317460106</v>
      </c>
      <c r="FR162" s="526"/>
      <c r="FS162" s="1112"/>
      <c r="FT162" s="1112"/>
      <c r="FU162" s="495"/>
      <c r="FV162" s="496"/>
      <c r="FW162" s="496"/>
      <c r="FX162" s="496"/>
      <c r="FY162" s="496"/>
      <c r="FZ162" s="496"/>
      <c r="GA162" s="496"/>
      <c r="GB162" s="496"/>
      <c r="GC162" s="496"/>
      <c r="GD162" s="496"/>
      <c r="GE162" s="496"/>
      <c r="GF162" s="496"/>
      <c r="GG162" s="496"/>
      <c r="GH162" s="496"/>
      <c r="GI162" s="496"/>
      <c r="GJ162" s="496"/>
      <c r="GK162" s="496"/>
      <c r="GL162" s="496"/>
      <c r="GM162" s="496"/>
      <c r="GN162" s="496"/>
      <c r="GO162" s="496"/>
      <c r="GP162" s="497"/>
      <c r="GQ162" s="495"/>
      <c r="GR162" s="496"/>
      <c r="GS162" s="496"/>
      <c r="GT162" s="496"/>
      <c r="GU162" s="496"/>
      <c r="GV162" s="496"/>
      <c r="GW162" s="496"/>
      <c r="GX162" s="497"/>
      <c r="GY162" s="495"/>
      <c r="GZ162" s="496"/>
      <c r="HA162" s="496"/>
      <c r="HB162" s="496"/>
      <c r="HC162" s="496"/>
      <c r="HD162" s="496"/>
      <c r="HE162" s="496"/>
      <c r="HF162" s="496"/>
      <c r="HG162" s="496"/>
      <c r="HH162" s="496"/>
      <c r="HI162" s="496"/>
      <c r="HJ162" s="496"/>
      <c r="HK162" s="496"/>
      <c r="HL162" s="496"/>
      <c r="HM162" s="496"/>
      <c r="HN162" s="496"/>
      <c r="HO162" s="496"/>
      <c r="HP162" s="496"/>
      <c r="HQ162" s="496"/>
      <c r="HR162" s="496"/>
      <c r="HS162" s="496"/>
      <c r="HT162" s="497"/>
      <c r="HU162" s="526">
        <f t="shared" si="2190"/>
        <v>362913.51681675343</v>
      </c>
      <c r="HV162" s="527"/>
      <c r="HW162" s="528">
        <f t="shared" ref="HW162:HW172" si="2400">HX162+HY162</f>
        <v>267.04000000000002</v>
      </c>
      <c r="HX162" s="529">
        <f>DATI!CQ159</f>
        <v>267.04000000000002</v>
      </c>
      <c r="HY162" s="529">
        <f>DATI!CT159</f>
        <v>0</v>
      </c>
      <c r="HZ162" s="530">
        <f t="shared" si="2260"/>
        <v>0.11313047102959572</v>
      </c>
      <c r="IA162" s="530">
        <f t="shared" si="2293"/>
        <v>3.9367423528971447E-4</v>
      </c>
      <c r="IB162" s="501">
        <f t="shared" si="2294"/>
        <v>7.3582268949998078E-4</v>
      </c>
      <c r="IC162" s="529">
        <f>DATI!CV159</f>
        <v>0</v>
      </c>
      <c r="ID162" s="531">
        <f t="shared" si="2371"/>
        <v>267.04000000000002</v>
      </c>
      <c r="IE162" s="532">
        <f t="shared" si="2295"/>
        <v>3.9367423528971447E-4</v>
      </c>
      <c r="IF162" s="532">
        <f t="shared" si="2296"/>
        <v>7.3582268949998078E-4</v>
      </c>
      <c r="IG162" s="528"/>
      <c r="IH162" s="509"/>
      <c r="II162" s="529"/>
      <c r="IJ162" s="529"/>
      <c r="IK162" s="534">
        <f>DATI!CS159</f>
        <v>47202.501816753364</v>
      </c>
      <c r="IL162" s="513">
        <f t="shared" si="2372"/>
        <v>47202.501816753364</v>
      </c>
      <c r="IM162" s="513">
        <f t="shared" si="2373"/>
        <v>47202.501816753364</v>
      </c>
      <c r="IN162" s="501">
        <f t="shared" si="2297"/>
        <v>6.9586611767794099E-2</v>
      </c>
      <c r="IO162" s="501">
        <f t="shared" si="2298"/>
        <v>0.1300654277933313</v>
      </c>
      <c r="IP162" s="529"/>
      <c r="IQ162" s="509"/>
      <c r="IR162" s="529"/>
      <c r="IS162" s="513">
        <f t="shared" ref="IS162:IS172" si="2401">IT162+IU162</f>
        <v>315443.97500000009</v>
      </c>
      <c r="IT162" s="534">
        <f>DATI!CR159</f>
        <v>315443.97500000009</v>
      </c>
      <c r="IU162" s="536">
        <f>DATI!CU159</f>
        <v>0</v>
      </c>
      <c r="IV162" s="501">
        <f t="shared" si="2264"/>
        <v>-8.265653932713253E-2</v>
      </c>
      <c r="IW162" s="509">
        <f t="shared" si="2299"/>
        <v>0.46503207622405945</v>
      </c>
      <c r="IX162" s="501">
        <f t="shared" si="2300"/>
        <v>0.8691987495171688</v>
      </c>
      <c r="IY162" s="534">
        <f>DATI!CW159</f>
        <v>0</v>
      </c>
      <c r="IZ162" s="537">
        <f t="shared" si="2374"/>
        <v>315443.97500000009</v>
      </c>
      <c r="JA162" s="538">
        <f t="shared" si="2301"/>
        <v>0.46503207622405945</v>
      </c>
      <c r="JB162" s="538">
        <f t="shared" si="2302"/>
        <v>0.8691987495171688</v>
      </c>
      <c r="JC162" s="539"/>
      <c r="JD162" s="509"/>
      <c r="JE162" s="529"/>
      <c r="JF162" s="529"/>
      <c r="JG162" s="505">
        <f t="shared" si="2303"/>
        <v>313769.97615423176</v>
      </c>
      <c r="JH162" s="485">
        <f t="shared" si="2201"/>
        <v>251.58113278006257</v>
      </c>
      <c r="JI162" s="508">
        <f t="shared" si="2304"/>
        <v>0.46256424288267345</v>
      </c>
      <c r="JJ162" s="522" t="str">
        <f>DATI!CN159</f>
        <v>3/8</v>
      </c>
      <c r="JK162" s="523">
        <f>DATI!CO159/DATI!CP159</f>
        <v>0.69060978076389046</v>
      </c>
      <c r="JL162" s="540">
        <f t="shared" si="2348"/>
        <v>-4.0990109971937382E-2</v>
      </c>
      <c r="JM162" s="541">
        <f t="shared" si="2266"/>
        <v>2.3801581301671901E-2</v>
      </c>
      <c r="JN162" s="542">
        <f t="shared" si="2305"/>
        <v>629213.95115423179</v>
      </c>
      <c r="JO162" s="513">
        <f t="shared" si="2306"/>
        <v>629213.95115423179</v>
      </c>
      <c r="JP162" s="508">
        <f t="shared" si="2307"/>
        <v>0.92759631910673279</v>
      </c>
      <c r="JQ162" s="509">
        <f t="shared" si="2267"/>
        <v>9.3392396953106971E-4</v>
      </c>
      <c r="JR162" s="543">
        <f t="shared" si="2308"/>
        <v>0.92759631910673279</v>
      </c>
      <c r="JS162" s="504">
        <f t="shared" si="2268"/>
        <v>9.3392396953106971E-4</v>
      </c>
      <c r="JT162" s="495">
        <f>DATI!BW159</f>
        <v>68596.387692254488</v>
      </c>
      <c r="JU162" s="496">
        <f>DATI!BX159</f>
        <v>39535.658618499816</v>
      </c>
      <c r="JV162" s="496">
        <f>DATI!BY159</f>
        <v>16462.91848442737</v>
      </c>
      <c r="JW162" s="496">
        <f>DATI!BZ159</f>
        <v>39826.480000000003</v>
      </c>
      <c r="JX162" s="496">
        <f>DATI!CA159</f>
        <v>93405.932000000001</v>
      </c>
      <c r="JY162" s="496">
        <f>DATI!CB159</f>
        <v>20924.914437426924</v>
      </c>
      <c r="JZ162" s="496">
        <f>DATI!CC159</f>
        <v>7743.9366943175919</v>
      </c>
      <c r="KA162" s="496">
        <f>DATI!CD159</f>
        <v>26.806588882344659</v>
      </c>
      <c r="KB162" s="496">
        <f>DATI!CE159</f>
        <v>4178.2390893144611</v>
      </c>
      <c r="KC162" s="496">
        <f>DATI!CF159</f>
        <v>0</v>
      </c>
      <c r="KD162" s="496">
        <f>DATI!CG159</f>
        <v>416.47500000000002</v>
      </c>
      <c r="KE162" s="496">
        <f>DATI!CH159</f>
        <v>192.63958374929427</v>
      </c>
      <c r="KF162" s="496">
        <f>DATI!CI159</f>
        <v>97.524701898097987</v>
      </c>
      <c r="KG162" s="496">
        <f>DATI!CJ159</f>
        <v>226.69262441205979</v>
      </c>
      <c r="KH162" s="496">
        <f>DATI!CK159</f>
        <v>2128.0807937914542</v>
      </c>
      <c r="KI162" s="496">
        <f>DATI!CL159</f>
        <v>517.96137008094786</v>
      </c>
      <c r="KJ162" s="544">
        <f t="shared" si="2202"/>
        <v>55.000663644614846</v>
      </c>
      <c r="KK162" s="545">
        <f t="shared" si="2350"/>
        <v>-8.2433302191885355E-2</v>
      </c>
      <c r="KL162" s="546">
        <f t="shared" si="2203"/>
        <v>31.699737184410914</v>
      </c>
      <c r="KM162" s="545">
        <f t="shared" si="2351"/>
        <v>-1.8893101085077586E-2</v>
      </c>
      <c r="KN162" s="546">
        <f t="shared" si="2204"/>
        <v>13.199987238875305</v>
      </c>
      <c r="KO162" s="545">
        <f t="shared" si="2352"/>
        <v>3.2852291502266082E-2</v>
      </c>
      <c r="KP162" s="546">
        <f t="shared" si="2205"/>
        <v>31.932918107236095</v>
      </c>
      <c r="KQ162" s="545">
        <f t="shared" si="2353"/>
        <v>0.12004402471232326</v>
      </c>
      <c r="KR162" s="546">
        <f t="shared" si="2206"/>
        <v>74.892985201957671</v>
      </c>
      <c r="KS162" s="545">
        <f t="shared" si="2354"/>
        <v>-1.90482849771395E-2</v>
      </c>
      <c r="KT162" s="546">
        <f t="shared" si="2207"/>
        <v>16.777620797300596</v>
      </c>
      <c r="KU162" s="545">
        <f t="shared" si="2355"/>
        <v>-0.12934002946055603</v>
      </c>
      <c r="KV162" s="546">
        <f t="shared" si="2208"/>
        <v>6.209097472015209</v>
      </c>
      <c r="KW162" s="545">
        <f t="shared" si="2356"/>
        <v>-6.1247090387128167E-2</v>
      </c>
      <c r="KX162" s="546">
        <f t="shared" si="2209"/>
        <v>2.1493554226089215E-2</v>
      </c>
      <c r="KY162" s="545">
        <f t="shared" si="2357"/>
        <v>-0.96054247853463814</v>
      </c>
      <c r="KZ162" s="546">
        <f t="shared" si="2210"/>
        <v>3.3501169742224621</v>
      </c>
      <c r="LA162" s="545">
        <f t="shared" si="2358"/>
        <v>-0.15532107629571379</v>
      </c>
      <c r="LB162" s="547" t="s">
        <v>177</v>
      </c>
      <c r="LC162" s="548" t="s">
        <v>177</v>
      </c>
      <c r="LD162" s="546">
        <f t="shared" si="2211"/>
        <v>0.33393014066799659</v>
      </c>
      <c r="LE162" s="545">
        <f t="shared" si="2359"/>
        <v>6.1272968565975319E-2</v>
      </c>
      <c r="LF162" s="546">
        <f t="shared" si="2212"/>
        <v>0.15445864289483438</v>
      </c>
      <c r="LG162" s="545">
        <f t="shared" si="2360"/>
        <v>-7.534739822084241E-2</v>
      </c>
      <c r="LH162" s="546">
        <f t="shared" si="2213"/>
        <v>7.8195419709313402E-2</v>
      </c>
      <c r="LI162" s="545">
        <f t="shared" si="2361"/>
        <v>-0.16204338552452782</v>
      </c>
      <c r="LJ162" s="546">
        <f t="shared" si="2214"/>
        <v>0.18176241060883952</v>
      </c>
      <c r="LK162" s="545">
        <f t="shared" si="2362"/>
        <v>4.6680310130981235E-2</v>
      </c>
      <c r="LL162" s="546">
        <f t="shared" si="2215"/>
        <v>1.7062976621013077</v>
      </c>
      <c r="LM162" s="545">
        <f t="shared" si="2363"/>
        <v>3.8108116728303512E-2</v>
      </c>
      <c r="LN162" s="546">
        <f t="shared" si="2216"/>
        <v>0.41530203054617726</v>
      </c>
      <c r="LO162" s="549">
        <f t="shared" si="2364"/>
        <v>-0.8287792173501215</v>
      </c>
      <c r="LP162" s="550">
        <f t="shared" si="2309"/>
        <v>0.10112578815302975</v>
      </c>
      <c r="LQ162" s="551">
        <f t="shared" si="2310"/>
        <v>5.8284040493233685E-2</v>
      </c>
      <c r="LR162" s="551">
        <f t="shared" si="2311"/>
        <v>2.4269872846741498E-2</v>
      </c>
      <c r="LS162" s="551">
        <f t="shared" si="2312"/>
        <v>5.8712773585534402E-2</v>
      </c>
      <c r="LT162" s="551">
        <f t="shared" si="2313"/>
        <v>0.13770037766485571</v>
      </c>
      <c r="LU162" s="551">
        <f t="shared" si="2314"/>
        <v>3.0847811899553435E-2</v>
      </c>
      <c r="LV162" s="551">
        <f t="shared" si="2315"/>
        <v>1.1416223622930786E-2</v>
      </c>
      <c r="LW162" s="551">
        <f t="shared" si="2316"/>
        <v>3.9518661545022447E-5</v>
      </c>
      <c r="LX162" s="552">
        <f t="shared" si="2317"/>
        <v>6.1596205749830111E-3</v>
      </c>
      <c r="LY162" s="553" t="s">
        <v>177</v>
      </c>
      <c r="LZ162" s="552">
        <f t="shared" si="2318"/>
        <v>6.1397347641658118E-4</v>
      </c>
      <c r="MA162" s="552">
        <f t="shared" si="2319"/>
        <v>2.8399206418151709E-4</v>
      </c>
      <c r="MB162" s="552">
        <f t="shared" si="2320"/>
        <v>1.437723278969109E-4</v>
      </c>
      <c r="MC162" s="552">
        <f t="shared" si="2321"/>
        <v>3.341935498847966E-4</v>
      </c>
      <c r="MD162" s="552">
        <f t="shared" si="2322"/>
        <v>3.1372475252043858E-3</v>
      </c>
      <c r="ME162" s="552">
        <f t="shared" si="2323"/>
        <v>7.6358615292177173E-4</v>
      </c>
      <c r="MF162" s="550">
        <f t="shared" si="2324"/>
        <v>0.22336954946465573</v>
      </c>
      <c r="MG162" s="551">
        <f t="shared" si="2325"/>
        <v>0.12873946501413061</v>
      </c>
      <c r="MH162" s="551">
        <f t="shared" si="2326"/>
        <v>5.3607993196923338E-2</v>
      </c>
      <c r="MI162" s="551">
        <f t="shared" si="2327"/>
        <v>0.1296864629996779</v>
      </c>
      <c r="MJ162" s="551">
        <f t="shared" si="2328"/>
        <v>0.30415655474117798</v>
      </c>
      <c r="MK162" s="551">
        <f t="shared" si="2329"/>
        <v>6.8137534172259068E-2</v>
      </c>
      <c r="ML162" s="551">
        <f t="shared" si="2330"/>
        <v>2.5216483093144719E-2</v>
      </c>
      <c r="MM162" s="551">
        <f t="shared" si="2331"/>
        <v>8.7289956261205295E-5</v>
      </c>
      <c r="MN162" s="552">
        <f t="shared" si="2332"/>
        <v>1.360554708978016E-2</v>
      </c>
      <c r="MO162" s="553" t="s">
        <v>177</v>
      </c>
      <c r="MP162" s="552">
        <f t="shared" si="2333"/>
        <v>1.3561622738889015E-3</v>
      </c>
      <c r="MQ162" s="552">
        <f t="shared" si="2334"/>
        <v>6.2728983957849663E-4</v>
      </c>
      <c r="MR162" s="552">
        <f t="shared" si="2335"/>
        <v>3.1756845305591408E-4</v>
      </c>
      <c r="MS162" s="552">
        <f t="shared" si="2336"/>
        <v>7.3817632510115054E-4</v>
      </c>
      <c r="MT162" s="552">
        <f t="shared" si="2337"/>
        <v>6.9296425675671207E-3</v>
      </c>
      <c r="MU162" s="552">
        <f t="shared" si="2338"/>
        <v>1.6866310569316021E-3</v>
      </c>
      <c r="MV162" s="1070"/>
      <c r="MW162" s="485"/>
      <c r="MX162" s="543"/>
      <c r="MY162" s="1469"/>
      <c r="MZ162" s="502"/>
      <c r="NA162" s="1470"/>
      <c r="NB162" s="1071"/>
      <c r="NC162" s="534"/>
      <c r="ND162" s="508"/>
      <c r="NE162" s="557"/>
    </row>
    <row r="163" spans="1:369" outlineLevel="1" x14ac:dyDescent="0.2">
      <c r="A163" s="558" t="s">
        <v>180</v>
      </c>
      <c r="B163" s="559">
        <f>DATI!D160</f>
        <v>160</v>
      </c>
      <c r="C163" s="1516">
        <f>DATI!F160/DATI!E160</f>
        <v>0.99375000000000002</v>
      </c>
      <c r="D163" s="560">
        <f>DATI!G160</f>
        <v>592504</v>
      </c>
      <c r="E163" s="561">
        <f t="shared" si="2339"/>
        <v>6.0493387887620889E-2</v>
      </c>
      <c r="F163" s="1035">
        <f t="shared" si="2189"/>
        <v>9.7291217546161771E-3</v>
      </c>
      <c r="G163" s="563"/>
      <c r="H163" s="564"/>
      <c r="I163" s="565"/>
      <c r="J163" s="566"/>
      <c r="K163" s="566"/>
      <c r="L163" s="566"/>
      <c r="M163" s="564"/>
      <c r="N163" s="564"/>
      <c r="O163" s="564"/>
      <c r="P163" s="564"/>
      <c r="Q163" s="564"/>
      <c r="R163" s="564"/>
      <c r="S163" s="564"/>
      <c r="T163" s="564"/>
      <c r="U163" s="564"/>
      <c r="V163" s="564"/>
      <c r="W163" s="569"/>
      <c r="X163" s="1100"/>
      <c r="Y163" s="564"/>
      <c r="Z163" s="564"/>
      <c r="AA163" s="564"/>
      <c r="AB163" s="564"/>
      <c r="AC163" s="564"/>
      <c r="AD163" s="565"/>
      <c r="AE163" s="566"/>
      <c r="AF163" s="566"/>
      <c r="AG163" s="569"/>
      <c r="AH163" s="572"/>
      <c r="AI163" s="564"/>
      <c r="AJ163" s="565"/>
      <c r="AK163" s="566"/>
      <c r="AL163" s="566"/>
      <c r="AM163" s="566"/>
      <c r="AN163" s="576"/>
      <c r="AO163" s="577"/>
      <c r="AP163" s="577"/>
      <c r="AQ163" s="577"/>
      <c r="AR163" s="577"/>
      <c r="AS163" s="577"/>
      <c r="AT163" s="577"/>
      <c r="AU163" s="1072"/>
      <c r="AV163" s="1072"/>
      <c r="AW163" s="577"/>
      <c r="AX163" s="1072"/>
      <c r="AY163" s="1072"/>
      <c r="AZ163" s="1072"/>
      <c r="BA163" s="1072"/>
      <c r="BB163" s="576"/>
      <c r="BC163" s="577"/>
      <c r="BD163" s="577"/>
      <c r="BE163" s="577"/>
      <c r="BF163" s="577"/>
      <c r="BG163" s="577"/>
      <c r="BH163" s="577"/>
      <c r="BI163" s="577"/>
      <c r="BJ163" s="577"/>
      <c r="BK163" s="577"/>
      <c r="BL163" s="577"/>
      <c r="BM163" s="577"/>
      <c r="BN163" s="577"/>
      <c r="BO163" s="577"/>
      <c r="BP163" s="577"/>
      <c r="BQ163" s="577"/>
      <c r="BR163" s="577"/>
      <c r="BS163" s="577"/>
      <c r="BT163" s="577"/>
      <c r="BU163" s="577"/>
      <c r="BV163" s="578"/>
      <c r="BW163" s="576"/>
      <c r="BX163" s="577"/>
      <c r="BY163" s="577"/>
      <c r="BZ163" s="577"/>
      <c r="CA163" s="577"/>
      <c r="CB163" s="577"/>
      <c r="CC163" s="577"/>
      <c r="CD163" s="578"/>
      <c r="CE163" s="576"/>
      <c r="CF163" s="577"/>
      <c r="CG163" s="577"/>
      <c r="CH163" s="577"/>
      <c r="CI163" s="577"/>
      <c r="CJ163" s="577"/>
      <c r="CK163" s="577"/>
      <c r="CL163" s="577"/>
      <c r="CM163" s="577"/>
      <c r="CN163" s="577"/>
      <c r="CO163" s="577"/>
      <c r="CP163" s="577"/>
      <c r="CQ163" s="577"/>
      <c r="CR163" s="577"/>
      <c r="CS163" s="577"/>
      <c r="CT163" s="577"/>
      <c r="CU163" s="577"/>
      <c r="CV163" s="577"/>
      <c r="CW163" s="577"/>
      <c r="CX163" s="577"/>
      <c r="CY163" s="578"/>
      <c r="CZ163" s="563">
        <f>DATI!AA160</f>
        <v>269211.07199999999</v>
      </c>
      <c r="DA163" s="564">
        <f t="shared" si="2340"/>
        <v>737.56458082191773</v>
      </c>
      <c r="DB163" s="565">
        <f t="shared" si="2191"/>
        <v>454.36161106085359</v>
      </c>
      <c r="DC163" s="566">
        <f t="shared" si="2341"/>
        <v>1.2448263316735715</v>
      </c>
      <c r="DD163" s="582">
        <f t="shared" si="2375"/>
        <v>-3.7897035200798949E-2</v>
      </c>
      <c r="DE163" s="583">
        <f t="shared" si="2245"/>
        <v>-4.716726093098577E-2</v>
      </c>
      <c r="DF163" s="564">
        <f t="shared" si="2376"/>
        <v>-10604.168000000005</v>
      </c>
      <c r="DG163" s="584">
        <f t="shared" si="2377"/>
        <v>-22.491872694120445</v>
      </c>
      <c r="DH163" s="585">
        <f t="shared" si="2378"/>
        <v>5.8168136555356485E-2</v>
      </c>
      <c r="DI163" s="586">
        <f>DATI!AB160+DATI!AG160</f>
        <v>138614.67482123792</v>
      </c>
      <c r="DJ163" s="564">
        <f t="shared" si="2365"/>
        <v>379.76623238695322</v>
      </c>
      <c r="DK163" s="587">
        <f t="shared" si="2192"/>
        <v>233.94723887305051</v>
      </c>
      <c r="DL163" s="588">
        <f t="shared" si="2193"/>
        <v>0.64095133937822057</v>
      </c>
      <c r="DM163" s="589">
        <f t="shared" si="2379"/>
        <v>0.51489217657897046</v>
      </c>
      <c r="DN163" s="590">
        <f t="shared" si="2380"/>
        <v>2.7107667125047048E-2</v>
      </c>
      <c r="DO163" s="590">
        <f t="shared" si="2381"/>
        <v>1.4000000000000012E-2</v>
      </c>
      <c r="DP163" s="590">
        <f t="shared" si="2382"/>
        <v>-1.1816668291001463E-2</v>
      </c>
      <c r="DQ163" s="590">
        <f t="shared" si="2383"/>
        <v>-2.1338188214456294E-2</v>
      </c>
      <c r="DR163" s="591">
        <f t="shared" si="2384"/>
        <v>-1657.5503553524322</v>
      </c>
      <c r="DS163" s="591">
        <f t="shared" si="2385"/>
        <v>-5.1008531805463235</v>
      </c>
      <c r="DT163" s="592">
        <f t="shared" si="2386"/>
        <v>5.7109619215873507E-2</v>
      </c>
      <c r="DU163" s="593" t="str">
        <f>DATI!AI160</f>
        <v>14/20</v>
      </c>
      <c r="DV163" s="592">
        <f>DATI!AJ160/DATI!AK160</f>
        <v>0.97574370693653856</v>
      </c>
      <c r="DW163" s="594">
        <f>DATI!AB160</f>
        <v>135355.611</v>
      </c>
      <c r="DX163" s="564">
        <f t="shared" si="2342"/>
        <v>370.83729041095893</v>
      </c>
      <c r="DY163" s="595">
        <f t="shared" si="2194"/>
        <v>228.4467463510795</v>
      </c>
      <c r="DZ163" s="566">
        <f t="shared" si="2195"/>
        <v>0.62588149685227257</v>
      </c>
      <c r="EA163" s="589">
        <f t="shared" si="2387"/>
        <v>0.50278619669847757</v>
      </c>
      <c r="EB163" s="585">
        <f t="shared" si="2388"/>
        <v>1.6678128623078717E-2</v>
      </c>
      <c r="EC163" s="596">
        <f t="shared" si="2389"/>
        <v>130596.39717876207</v>
      </c>
      <c r="ED163" s="597">
        <f t="shared" si="2343"/>
        <v>357.79834843496457</v>
      </c>
      <c r="EE163" s="598">
        <f t="shared" si="2196"/>
        <v>220.41437218780305</v>
      </c>
      <c r="EF163" s="599">
        <f t="shared" si="2197"/>
        <v>0.6038749922953508</v>
      </c>
      <c r="EG163" s="600">
        <f t="shared" si="2249"/>
        <v>-6.4113690362569795E-2</v>
      </c>
      <c r="EH163" s="600">
        <f t="shared" si="2250"/>
        <v>-7.3131308710665616E-2</v>
      </c>
      <c r="EI163" s="582">
        <f t="shared" si="2344"/>
        <v>0.48510782342102954</v>
      </c>
      <c r="EJ163" s="601">
        <f t="shared" si="2251"/>
        <v>-8946.6176446475729</v>
      </c>
      <c r="EK163" s="601">
        <f t="shared" si="2252"/>
        <v>-17.391019513574179</v>
      </c>
      <c r="EL163" s="563">
        <f>DATI!AD160</f>
        <v>109611.465</v>
      </c>
      <c r="EM163" s="564">
        <f t="shared" si="2345"/>
        <v>300.30538356164385</v>
      </c>
      <c r="EN163" s="595">
        <f t="shared" si="2198"/>
        <v>184.99700423963384</v>
      </c>
      <c r="EO163" s="566">
        <f t="shared" si="2346"/>
        <v>0.5068411075058461</v>
      </c>
      <c r="EP163" s="582">
        <f t="shared" si="2390"/>
        <v>-4.1394248723969893E-2</v>
      </c>
      <c r="EQ163" s="583">
        <f t="shared" si="2391"/>
        <v>-5.0630777479952628E-2</v>
      </c>
      <c r="ER163" s="582">
        <f t="shared" si="2392"/>
        <v>5.8342316107810113E-2</v>
      </c>
      <c r="ES163" s="564">
        <f t="shared" si="2393"/>
        <v>-4733.2119999999995</v>
      </c>
      <c r="ET163" s="582">
        <f t="shared" si="2225"/>
        <v>0.40715808672237674</v>
      </c>
      <c r="EU163" s="584">
        <f t="shared" si="2394"/>
        <v>-9.8660688949361486</v>
      </c>
      <c r="EV163" s="563">
        <f>DATI!AE160</f>
        <v>18606.936000000002</v>
      </c>
      <c r="EW163" s="564">
        <f t="shared" si="2347"/>
        <v>50.977906849315076</v>
      </c>
      <c r="EX163" s="595">
        <f t="shared" si="2199"/>
        <v>31.403899382957754</v>
      </c>
      <c r="EY163" s="566">
        <f t="shared" si="2200"/>
        <v>8.6038080501254124E-2</v>
      </c>
      <c r="EZ163" s="582">
        <f t="shared" si="2395"/>
        <v>-5.1306414754945878E-2</v>
      </c>
      <c r="FA163" s="583">
        <f t="shared" si="2396"/>
        <v>-6.0447436044530387E-2</v>
      </c>
      <c r="FB163" s="564">
        <f t="shared" si="2397"/>
        <v>-1006.2839999999997</v>
      </c>
      <c r="FC163" s="584">
        <f t="shared" si="2398"/>
        <v>-2.0204140484791182</v>
      </c>
      <c r="FD163" s="564">
        <f>DATI!AG160</f>
        <v>3259.0638212378994</v>
      </c>
      <c r="FE163" s="582">
        <f t="shared" si="2227"/>
        <v>1.2105979880492803E-2</v>
      </c>
      <c r="FF163" s="564">
        <f t="shared" si="2399"/>
        <v>15347.872178762102</v>
      </c>
      <c r="FG163" s="582">
        <f t="shared" si="2366"/>
        <v>2.5903406860986765E-2</v>
      </c>
      <c r="FH163" s="563">
        <f>DATI!AF160</f>
        <v>5637.06</v>
      </c>
      <c r="FI163" s="564">
        <f t="shared" si="2367"/>
        <v>15.444000000000001</v>
      </c>
      <c r="FJ163" s="590">
        <f t="shared" si="2228"/>
        <v>2.0939183363156776E-2</v>
      </c>
      <c r="FK163" s="590">
        <f t="shared" si="2368"/>
        <v>-0.24618190585705207</v>
      </c>
      <c r="FL163" s="602">
        <f>DATI!AL160</f>
        <v>2209.3681315006093</v>
      </c>
      <c r="FM163" s="603" t="str">
        <f>DATI!AM160</f>
        <v>9/9</v>
      </c>
      <c r="FN163" s="604">
        <f>DATI!AN160/DATI!AO160</f>
        <v>1</v>
      </c>
      <c r="FO163" s="567">
        <f t="shared" si="2369"/>
        <v>0.39193624540107946</v>
      </c>
      <c r="FP163" s="605">
        <f t="shared" si="2258"/>
        <v>8.2068249091204141E-3</v>
      </c>
      <c r="FQ163" s="567">
        <f t="shared" si="2370"/>
        <v>0.85210062015110954</v>
      </c>
      <c r="FR163" s="607"/>
      <c r="FS163" s="1113"/>
      <c r="FT163" s="1113"/>
      <c r="FU163" s="576"/>
      <c r="FV163" s="577"/>
      <c r="FW163" s="577"/>
      <c r="FX163" s="577"/>
      <c r="FY163" s="577"/>
      <c r="FZ163" s="577"/>
      <c r="GA163" s="577"/>
      <c r="GB163" s="577"/>
      <c r="GC163" s="577"/>
      <c r="GD163" s="577"/>
      <c r="GE163" s="577"/>
      <c r="GF163" s="577"/>
      <c r="GG163" s="577"/>
      <c r="GH163" s="577"/>
      <c r="GI163" s="577"/>
      <c r="GJ163" s="577"/>
      <c r="GK163" s="577"/>
      <c r="GL163" s="577"/>
      <c r="GM163" s="577"/>
      <c r="GN163" s="577"/>
      <c r="GO163" s="577"/>
      <c r="GP163" s="578"/>
      <c r="GQ163" s="576"/>
      <c r="GR163" s="577"/>
      <c r="GS163" s="577"/>
      <c r="GT163" s="577"/>
      <c r="GU163" s="577"/>
      <c r="GV163" s="577"/>
      <c r="GW163" s="577"/>
      <c r="GX163" s="578"/>
      <c r="GY163" s="576"/>
      <c r="GZ163" s="577"/>
      <c r="HA163" s="577"/>
      <c r="HB163" s="577"/>
      <c r="HC163" s="577"/>
      <c r="HD163" s="577"/>
      <c r="HE163" s="577"/>
      <c r="HF163" s="577"/>
      <c r="HG163" s="577"/>
      <c r="HH163" s="577"/>
      <c r="HI163" s="577"/>
      <c r="HJ163" s="577"/>
      <c r="HK163" s="577"/>
      <c r="HL163" s="577"/>
      <c r="HM163" s="577"/>
      <c r="HN163" s="577"/>
      <c r="HO163" s="577"/>
      <c r="HP163" s="577"/>
      <c r="HQ163" s="577"/>
      <c r="HR163" s="577"/>
      <c r="HS163" s="577"/>
      <c r="HT163" s="578"/>
      <c r="HU163" s="607">
        <f t="shared" si="2190"/>
        <v>130587.87917876203</v>
      </c>
      <c r="HV163" s="608"/>
      <c r="HW163" s="609">
        <f t="shared" si="2400"/>
        <v>29068.424388012791</v>
      </c>
      <c r="HX163" s="610">
        <f>DATI!CQ160</f>
        <v>29068.154999999995</v>
      </c>
      <c r="HY163" s="610">
        <f>DATI!CT160</f>
        <v>0.26938801279524338</v>
      </c>
      <c r="HZ163" s="611">
        <f t="shared" si="2260"/>
        <v>-0.13864340566185554</v>
      </c>
      <c r="IA163" s="611">
        <f t="shared" si="2293"/>
        <v>0.10797633311312245</v>
      </c>
      <c r="IB163" s="582">
        <f t="shared" si="2294"/>
        <v>0.22259664963408252</v>
      </c>
      <c r="IC163" s="610">
        <f>DATI!CV160</f>
        <v>7307.7612020319712</v>
      </c>
      <c r="ID163" s="612">
        <f t="shared" si="2371"/>
        <v>36376.185590044763</v>
      </c>
      <c r="IE163" s="613">
        <f t="shared" si="2295"/>
        <v>0.13512143211570721</v>
      </c>
      <c r="IF163" s="613">
        <f t="shared" si="2296"/>
        <v>0.27855713576793234</v>
      </c>
      <c r="IG163" s="609"/>
      <c r="IH163" s="590"/>
      <c r="II163" s="610"/>
      <c r="IJ163" s="610"/>
      <c r="IK163" s="615">
        <f>DATI!CS160</f>
        <v>22199.394178762104</v>
      </c>
      <c r="IL163" s="594">
        <f t="shared" si="2372"/>
        <v>21370.666920525786</v>
      </c>
      <c r="IM163" s="594">
        <f t="shared" si="2373"/>
        <v>13579.876746388058</v>
      </c>
      <c r="IN163" s="582">
        <f t="shared" si="2297"/>
        <v>7.9382570567252841E-2</v>
      </c>
      <c r="IO163" s="582">
        <f t="shared" si="2298"/>
        <v>0.16364969746749186</v>
      </c>
      <c r="IP163" s="610"/>
      <c r="IQ163" s="590"/>
      <c r="IR163" s="610"/>
      <c r="IS163" s="594">
        <f t="shared" si="2401"/>
        <v>80148.787870223459</v>
      </c>
      <c r="IT163" s="615">
        <f>DATI!CR160</f>
        <v>79320.329999999944</v>
      </c>
      <c r="IU163" s="617">
        <f>DATI!CU160</f>
        <v>828.45787022352215</v>
      </c>
      <c r="IV163" s="582">
        <f t="shared" si="2264"/>
        <v>2.0856934409524816E-3</v>
      </c>
      <c r="IW163" s="590">
        <f t="shared" si="2299"/>
        <v>0.29771727914007734</v>
      </c>
      <c r="IX163" s="582">
        <f t="shared" si="2300"/>
        <v>0.61375365289842565</v>
      </c>
      <c r="IY163" s="615">
        <f>DATI!CW160</f>
        <v>483.0289721057564</v>
      </c>
      <c r="IZ163" s="618">
        <f t="shared" si="2374"/>
        <v>80631.816842329223</v>
      </c>
      <c r="JA163" s="619">
        <f t="shared" si="2301"/>
        <v>0.29951151801932285</v>
      </c>
      <c r="JB163" s="619">
        <f t="shared" si="2302"/>
        <v>0.61745253349242435</v>
      </c>
      <c r="JC163" s="620"/>
      <c r="JD163" s="590"/>
      <c r="JE163" s="610"/>
      <c r="JF163" s="610"/>
      <c r="JG163" s="586">
        <f t="shared" si="2303"/>
        <v>134757.94184704646</v>
      </c>
      <c r="JH163" s="566">
        <f t="shared" si="2201"/>
        <v>227.43802885220433</v>
      </c>
      <c r="JI163" s="589">
        <f t="shared" si="2304"/>
        <v>0.50056612027846492</v>
      </c>
      <c r="JJ163" s="603" t="str">
        <f>DATI!CN160</f>
        <v>4/11</v>
      </c>
      <c r="JK163" s="604">
        <f>DATI!CO160/DATI!CP160</f>
        <v>0.12962205015676539</v>
      </c>
      <c r="JL163" s="621">
        <f t="shared" si="2348"/>
        <v>2.2630415381384505E-2</v>
      </c>
      <c r="JM163" s="622">
        <f t="shared" si="2266"/>
        <v>6.2911614241637978E-2</v>
      </c>
      <c r="JN163" s="623">
        <f t="shared" si="2305"/>
        <v>214906.72971726992</v>
      </c>
      <c r="JO163" s="594">
        <f t="shared" si="2306"/>
        <v>215389.75868937568</v>
      </c>
      <c r="JP163" s="589">
        <f t="shared" si="2307"/>
        <v>0.79828339941854221</v>
      </c>
      <c r="JQ163" s="590">
        <f t="shared" si="2267"/>
        <v>4.150628199239359E-2</v>
      </c>
      <c r="JR163" s="624">
        <f t="shared" si="2308"/>
        <v>0.80007763829778777</v>
      </c>
      <c r="JS163" s="585">
        <f t="shared" si="2268"/>
        <v>3.8923809719950353E-2</v>
      </c>
      <c r="JT163" s="576">
        <f>DATI!BW160</f>
        <v>27834.431940494775</v>
      </c>
      <c r="JU163" s="577">
        <f>DATI!BX160</f>
        <v>24563.494906266689</v>
      </c>
      <c r="JV163" s="577">
        <f>DATI!BY160</f>
        <v>9809.7853512126021</v>
      </c>
      <c r="JW163" s="577">
        <f>DATI!BZ160</f>
        <v>19355.758000000002</v>
      </c>
      <c r="JX163" s="577">
        <f>DATI!CA160</f>
        <v>28460.808000000001</v>
      </c>
      <c r="JY163" s="577">
        <f>DATI!CB160</f>
        <v>10945.93786264658</v>
      </c>
      <c r="JZ163" s="577">
        <f>DATI!CC160</f>
        <v>3594.2368098504821</v>
      </c>
      <c r="KA163" s="577">
        <f>DATI!CD160</f>
        <v>96.640171085249747</v>
      </c>
      <c r="KB163" s="577">
        <f>DATI!CE160</f>
        <v>2171.5082424746752</v>
      </c>
      <c r="KC163" s="577">
        <f>DATI!CF160</f>
        <v>0</v>
      </c>
      <c r="KD163" s="577">
        <f>DATI!CG160</f>
        <v>348.75599999999997</v>
      </c>
      <c r="KE163" s="577">
        <f>DATI!CH160</f>
        <v>156.81470305204391</v>
      </c>
      <c r="KF163" s="577">
        <f>DATI!CI160</f>
        <v>62.332901213169094</v>
      </c>
      <c r="KG163" s="577">
        <f>DATI!CJ160</f>
        <v>205.79314400529861</v>
      </c>
      <c r="KH163" s="577">
        <f>DATI!CK160</f>
        <v>986.26373369218777</v>
      </c>
      <c r="KI163" s="577">
        <f>DATI!CL160</f>
        <v>1045.7041283141673</v>
      </c>
      <c r="KJ163" s="625">
        <f t="shared" si="2202"/>
        <v>46.977627054829632</v>
      </c>
      <c r="KK163" s="626">
        <f t="shared" si="2350"/>
        <v>0.10969655553401229</v>
      </c>
      <c r="KL163" s="627">
        <f t="shared" si="2203"/>
        <v>41.457095490100805</v>
      </c>
      <c r="KM163" s="626">
        <f t="shared" si="2351"/>
        <v>-3.3370551087627598E-2</v>
      </c>
      <c r="KN163" s="627">
        <f t="shared" si="2204"/>
        <v>16.556487975123549</v>
      </c>
      <c r="KO163" s="626">
        <f t="shared" si="2352"/>
        <v>-9.0684023243120984E-2</v>
      </c>
      <c r="KP163" s="627">
        <f t="shared" si="2205"/>
        <v>32.667725449954766</v>
      </c>
      <c r="KQ163" s="626">
        <f t="shared" si="2353"/>
        <v>3.7276235265857181E-2</v>
      </c>
      <c r="KR163" s="627">
        <f t="shared" si="2206"/>
        <v>48.034794701807918</v>
      </c>
      <c r="KS163" s="626">
        <f t="shared" si="2354"/>
        <v>-3.2719885553766016E-2</v>
      </c>
      <c r="KT163" s="627">
        <f t="shared" si="2207"/>
        <v>18.474032011001746</v>
      </c>
      <c r="KU163" s="626">
        <f t="shared" si="2355"/>
        <v>-2.8521306776891069E-2</v>
      </c>
      <c r="KV163" s="627">
        <f t="shared" si="2208"/>
        <v>6.0661815107585468</v>
      </c>
      <c r="KW163" s="626">
        <f t="shared" si="2356"/>
        <v>-0.12947548586156041</v>
      </c>
      <c r="KX163" s="627">
        <f t="shared" si="2209"/>
        <v>0.16310467285495076</v>
      </c>
      <c r="KY163" s="626">
        <f t="shared" si="2357"/>
        <v>-0.50126022791156044</v>
      </c>
      <c r="KZ163" s="627">
        <f t="shared" si="2210"/>
        <v>3.6649680719027637</v>
      </c>
      <c r="LA163" s="626">
        <f t="shared" si="2358"/>
        <v>-0.12835692564761833</v>
      </c>
      <c r="LB163" s="628" t="s">
        <v>177</v>
      </c>
      <c r="LC163" s="629" t="s">
        <v>177</v>
      </c>
      <c r="LD163" s="627">
        <f t="shared" si="2211"/>
        <v>0.58861374775528941</v>
      </c>
      <c r="LE163" s="626">
        <f t="shared" si="2359"/>
        <v>-0.10625550416974361</v>
      </c>
      <c r="LF163" s="627">
        <f t="shared" si="2212"/>
        <v>0.26466437872494347</v>
      </c>
      <c r="LG163" s="626">
        <f t="shared" si="2360"/>
        <v>-5.9416947656224475E-2</v>
      </c>
      <c r="LH163" s="627">
        <f t="shared" si="2213"/>
        <v>0.10520249857075918</v>
      </c>
      <c r="LI163" s="626">
        <f t="shared" si="2361"/>
        <v>4.7599231382156319E-2</v>
      </c>
      <c r="LJ163" s="627">
        <f t="shared" si="2214"/>
        <v>0.34732785602341693</v>
      </c>
      <c r="LK163" s="626">
        <f t="shared" si="2362"/>
        <v>-7.3743300048751584E-2</v>
      </c>
      <c r="LL163" s="627">
        <f t="shared" si="2215"/>
        <v>1.6645689036566635</v>
      </c>
      <c r="LM163" s="626">
        <f t="shared" si="2363"/>
        <v>-2.8614776339687194E-3</v>
      </c>
      <c r="LN163" s="627">
        <f t="shared" si="2216"/>
        <v>1.7648895675205016</v>
      </c>
      <c r="LO163" s="630">
        <f t="shared" si="2364"/>
        <v>-1.0844485100157496E-2</v>
      </c>
      <c r="LP163" s="631">
        <f t="shared" si="2309"/>
        <v>0.10339259724241497</v>
      </c>
      <c r="LQ163" s="632">
        <f t="shared" si="2310"/>
        <v>9.12425136298506E-2</v>
      </c>
      <c r="LR163" s="632">
        <f t="shared" si="2311"/>
        <v>3.6439011509944892E-2</v>
      </c>
      <c r="LS163" s="632">
        <f t="shared" si="2312"/>
        <v>7.1898075573949657E-2</v>
      </c>
      <c r="LT163" s="632">
        <f t="shared" si="2313"/>
        <v>0.10571930711675931</v>
      </c>
      <c r="LU163" s="632">
        <f t="shared" si="2314"/>
        <v>4.0659315314663512E-2</v>
      </c>
      <c r="LV163" s="632">
        <f t="shared" si="2315"/>
        <v>1.3350999210948063E-2</v>
      </c>
      <c r="LW163" s="632">
        <f t="shared" si="2316"/>
        <v>3.5897546994370926E-4</v>
      </c>
      <c r="LX163" s="633">
        <f t="shared" si="2317"/>
        <v>8.0661921753154165E-3</v>
      </c>
      <c r="LY163" s="634" t="s">
        <v>177</v>
      </c>
      <c r="LZ163" s="633">
        <f t="shared" si="2318"/>
        <v>1.2954742069449506E-3</v>
      </c>
      <c r="MA163" s="633">
        <f t="shared" si="2319"/>
        <v>5.8249722749903813E-4</v>
      </c>
      <c r="MB163" s="633">
        <f t="shared" si="2320"/>
        <v>2.3153914417446063E-4</v>
      </c>
      <c r="MC163" s="633">
        <f t="shared" si="2321"/>
        <v>7.6443046148302039E-4</v>
      </c>
      <c r="MD163" s="633">
        <f t="shared" si="2322"/>
        <v>3.6635333248559252E-3</v>
      </c>
      <c r="ME163" s="633">
        <f t="shared" si="2323"/>
        <v>3.8843280870489881E-3</v>
      </c>
      <c r="MF163" s="631">
        <f t="shared" si="2324"/>
        <v>0.2056392914549717</v>
      </c>
      <c r="MG163" s="632">
        <f t="shared" si="2325"/>
        <v>0.18147378394432934</v>
      </c>
      <c r="MH163" s="632">
        <f t="shared" si="2326"/>
        <v>7.2474168442212578E-2</v>
      </c>
      <c r="MI163" s="632">
        <f t="shared" si="2327"/>
        <v>0.14299930277733372</v>
      </c>
      <c r="MJ163" s="632">
        <f t="shared" si="2328"/>
        <v>0.2102669242134336</v>
      </c>
      <c r="MK163" s="632">
        <f t="shared" si="2329"/>
        <v>8.0868002307245168E-2</v>
      </c>
      <c r="ML163" s="632">
        <f t="shared" si="2330"/>
        <v>2.6554028926443856E-2</v>
      </c>
      <c r="MM163" s="632">
        <f t="shared" si="2331"/>
        <v>7.1397240477345076E-4</v>
      </c>
      <c r="MN163" s="633">
        <f t="shared" si="2332"/>
        <v>1.6042986518487772E-2</v>
      </c>
      <c r="MO163" s="634" t="s">
        <v>177</v>
      </c>
      <c r="MP163" s="633">
        <f t="shared" si="2333"/>
        <v>2.576590637236309E-3</v>
      </c>
      <c r="MQ163" s="633">
        <f t="shared" si="2334"/>
        <v>1.1585386220305555E-3</v>
      </c>
      <c r="MR163" s="633">
        <f t="shared" si="2335"/>
        <v>4.6051213357656149E-4</v>
      </c>
      <c r="MS163" s="633">
        <f t="shared" si="2336"/>
        <v>1.5203887189079927E-3</v>
      </c>
      <c r="MT163" s="633">
        <f t="shared" si="2337"/>
        <v>7.2864636080153906E-3</v>
      </c>
      <c r="MU163" s="633">
        <f t="shared" si="2338"/>
        <v>7.7256060579133827E-3</v>
      </c>
      <c r="MV163" s="1077"/>
      <c r="MW163" s="566"/>
      <c r="MX163" s="624"/>
      <c r="MY163" s="1471"/>
      <c r="MZ163" s="583"/>
      <c r="NA163" s="1472"/>
      <c r="NB163" s="1078"/>
      <c r="NC163" s="615"/>
      <c r="ND163" s="589"/>
      <c r="NE163" s="638"/>
    </row>
    <row r="164" spans="1:369" outlineLevel="1" x14ac:dyDescent="0.2">
      <c r="A164" s="477" t="s">
        <v>181</v>
      </c>
      <c r="B164" s="478">
        <f>DATI!D161</f>
        <v>115</v>
      </c>
      <c r="C164" s="1515">
        <f>DATI!F161/DATI!E161</f>
        <v>1</v>
      </c>
      <c r="D164" s="479">
        <f>DATI!G161</f>
        <v>361812</v>
      </c>
      <c r="E164" s="480">
        <f t="shared" si="2339"/>
        <v>3.694022936283281E-2</v>
      </c>
      <c r="F164" s="1039">
        <f t="shared" si="2189"/>
        <v>1.1832284153800119E-2</v>
      </c>
      <c r="G164" s="482"/>
      <c r="H164" s="483"/>
      <c r="I164" s="484"/>
      <c r="J164" s="485"/>
      <c r="K164" s="485"/>
      <c r="L164" s="485"/>
      <c r="M164" s="483"/>
      <c r="N164" s="483"/>
      <c r="O164" s="483"/>
      <c r="P164" s="483"/>
      <c r="Q164" s="483"/>
      <c r="R164" s="483"/>
      <c r="S164" s="483"/>
      <c r="T164" s="483"/>
      <c r="U164" s="483"/>
      <c r="V164" s="483"/>
      <c r="W164" s="488"/>
      <c r="X164" s="1111"/>
      <c r="Y164" s="483"/>
      <c r="Z164" s="483"/>
      <c r="AA164" s="483"/>
      <c r="AB164" s="483"/>
      <c r="AC164" s="483"/>
      <c r="AD164" s="484"/>
      <c r="AE164" s="485"/>
      <c r="AF164" s="485"/>
      <c r="AG164" s="488"/>
      <c r="AH164" s="491"/>
      <c r="AI164" s="483"/>
      <c r="AJ164" s="484"/>
      <c r="AK164" s="485"/>
      <c r="AL164" s="485"/>
      <c r="AM164" s="485"/>
      <c r="AN164" s="495"/>
      <c r="AO164" s="496"/>
      <c r="AP164" s="496"/>
      <c r="AQ164" s="496"/>
      <c r="AR164" s="496"/>
      <c r="AS164" s="496"/>
      <c r="AT164" s="496"/>
      <c r="AU164" s="1065"/>
      <c r="AV164" s="1065"/>
      <c r="AW164" s="496"/>
      <c r="AX164" s="1065"/>
      <c r="AY164" s="1065"/>
      <c r="AZ164" s="1065"/>
      <c r="BA164" s="1065"/>
      <c r="BB164" s="495"/>
      <c r="BC164" s="496"/>
      <c r="BD164" s="496"/>
      <c r="BE164" s="496"/>
      <c r="BF164" s="496"/>
      <c r="BG164" s="496"/>
      <c r="BH164" s="496"/>
      <c r="BI164" s="496"/>
      <c r="BJ164" s="496"/>
      <c r="BK164" s="496"/>
      <c r="BL164" s="496"/>
      <c r="BM164" s="496"/>
      <c r="BN164" s="496"/>
      <c r="BO164" s="496"/>
      <c r="BP164" s="496"/>
      <c r="BQ164" s="496"/>
      <c r="BR164" s="496"/>
      <c r="BS164" s="496"/>
      <c r="BT164" s="496"/>
      <c r="BU164" s="496"/>
      <c r="BV164" s="497"/>
      <c r="BW164" s="495"/>
      <c r="BX164" s="496"/>
      <c r="BY164" s="496"/>
      <c r="BZ164" s="496"/>
      <c r="CA164" s="496"/>
      <c r="CB164" s="496"/>
      <c r="CC164" s="496"/>
      <c r="CD164" s="497"/>
      <c r="CE164" s="495"/>
      <c r="CF164" s="496"/>
      <c r="CG164" s="496"/>
      <c r="CH164" s="496"/>
      <c r="CI164" s="496"/>
      <c r="CJ164" s="496"/>
      <c r="CK164" s="496"/>
      <c r="CL164" s="496"/>
      <c r="CM164" s="496"/>
      <c r="CN164" s="496"/>
      <c r="CO164" s="496"/>
      <c r="CP164" s="496"/>
      <c r="CQ164" s="496"/>
      <c r="CR164" s="496"/>
      <c r="CS164" s="496"/>
      <c r="CT164" s="496"/>
      <c r="CU164" s="496"/>
      <c r="CV164" s="496"/>
      <c r="CW164" s="496"/>
      <c r="CX164" s="496"/>
      <c r="CY164" s="497"/>
      <c r="CZ164" s="482">
        <f>DATI!AA161</f>
        <v>163394.266</v>
      </c>
      <c r="DA164" s="483">
        <f t="shared" si="2340"/>
        <v>447.65552328767126</v>
      </c>
      <c r="DB164" s="484">
        <f t="shared" si="2191"/>
        <v>451.59990823963824</v>
      </c>
      <c r="DC164" s="485">
        <f t="shared" si="2341"/>
        <v>1.2372600225743513</v>
      </c>
      <c r="DD164" s="501">
        <f t="shared" si="2375"/>
        <v>-4.2864156018664466E-2</v>
      </c>
      <c r="DE164" s="502">
        <f t="shared" si="2245"/>
        <v>-5.4056824464943316E-2</v>
      </c>
      <c r="DF164" s="483">
        <f t="shared" si="2376"/>
        <v>-7317.4120000000112</v>
      </c>
      <c r="DG164" s="503">
        <f t="shared" si="2377"/>
        <v>-25.807107233778993</v>
      </c>
      <c r="DH164" s="504">
        <f t="shared" si="2378"/>
        <v>3.5304417111976148E-2</v>
      </c>
      <c r="DI164" s="505">
        <f>DATI!AB161+DATI!AG161</f>
        <v>100571.3228264908</v>
      </c>
      <c r="DJ164" s="483">
        <f t="shared" si="2365"/>
        <v>275.53787075750904</v>
      </c>
      <c r="DK164" s="506">
        <f t="shared" si="2192"/>
        <v>277.96569164784694</v>
      </c>
      <c r="DL164" s="507">
        <f t="shared" si="2193"/>
        <v>0.76154984013108751</v>
      </c>
      <c r="DM164" s="508">
        <f t="shared" si="2379"/>
        <v>0.61551317123019966</v>
      </c>
      <c r="DN164" s="509">
        <f t="shared" si="2380"/>
        <v>6.3951958824863021E-3</v>
      </c>
      <c r="DO164" s="509">
        <f t="shared" si="2381"/>
        <v>4.0000000000000036E-3</v>
      </c>
      <c r="DP164" s="509">
        <f t="shared" si="2382"/>
        <v>-3.6743084810255032E-2</v>
      </c>
      <c r="DQ164" s="509">
        <f t="shared" si="2383"/>
        <v>-4.8007332563695458E-2</v>
      </c>
      <c r="DR164" s="510">
        <f t="shared" si="2384"/>
        <v>-3836.2565436297737</v>
      </c>
      <c r="DS164" s="510">
        <f t="shared" si="2385"/>
        <v>-14.017325822657824</v>
      </c>
      <c r="DT164" s="511">
        <f t="shared" si="2386"/>
        <v>4.1435655770680133E-2</v>
      </c>
      <c r="DU164" s="512" t="str">
        <f>DATI!AI161</f>
        <v>7/7</v>
      </c>
      <c r="DV164" s="511">
        <f>DATI!AJ161/DATI!AK161</f>
        <v>1</v>
      </c>
      <c r="DW164" s="513">
        <f>DATI!AB161</f>
        <v>100078.444</v>
      </c>
      <c r="DX164" s="483">
        <f t="shared" si="2342"/>
        <v>274.18751780821918</v>
      </c>
      <c r="DY164" s="514">
        <f t="shared" si="2194"/>
        <v>276.60344046079177</v>
      </c>
      <c r="DZ164" s="485">
        <f t="shared" si="2195"/>
        <v>0.75781764509805971</v>
      </c>
      <c r="EA164" s="508">
        <f t="shared" si="2387"/>
        <v>0.61249667108881289</v>
      </c>
      <c r="EB164" s="504">
        <f t="shared" si="2388"/>
        <v>8.3888064280660552E-3</v>
      </c>
      <c r="EC164" s="515">
        <f t="shared" si="2389"/>
        <v>62822.943173509208</v>
      </c>
      <c r="ED164" s="516">
        <f t="shared" si="2343"/>
        <v>172.11765253016222</v>
      </c>
      <c r="EE164" s="517">
        <f t="shared" si="2196"/>
        <v>173.63421659179136</v>
      </c>
      <c r="EF164" s="518">
        <f t="shared" si="2197"/>
        <v>0.47571018244326402</v>
      </c>
      <c r="EG164" s="519">
        <f t="shared" si="2249"/>
        <v>-5.2502869781891295E-2</v>
      </c>
      <c r="EH164" s="519">
        <f t="shared" si="2250"/>
        <v>-6.358282389605216E-2</v>
      </c>
      <c r="EI164" s="501">
        <f t="shared" si="2344"/>
        <v>0.38448682876980034</v>
      </c>
      <c r="EJ164" s="520">
        <f t="shared" si="2251"/>
        <v>-3481.1554563702375</v>
      </c>
      <c r="EK164" s="520">
        <f t="shared" si="2252"/>
        <v>-11.789781411121112</v>
      </c>
      <c r="EL164" s="482">
        <f>DATI!AD161</f>
        <v>49268.315000000002</v>
      </c>
      <c r="EM164" s="483">
        <f t="shared" si="2345"/>
        <v>134.98168493150686</v>
      </c>
      <c r="EN164" s="514">
        <f t="shared" si="2198"/>
        <v>136.17103633931433</v>
      </c>
      <c r="EO164" s="485">
        <f t="shared" si="2346"/>
        <v>0.37307133243647761</v>
      </c>
      <c r="EP164" s="501">
        <f t="shared" si="2390"/>
        <v>-3.1621023375526053E-2</v>
      </c>
      <c r="EQ164" s="502">
        <f t="shared" si="2391"/>
        <v>-4.2945168097365587E-2</v>
      </c>
      <c r="ER164" s="501">
        <f t="shared" si="2392"/>
        <v>2.6223786059507211E-2</v>
      </c>
      <c r="ES164" s="483">
        <f t="shared" si="2393"/>
        <v>-1608.7860000000001</v>
      </c>
      <c r="ET164" s="501">
        <f t="shared" si="2225"/>
        <v>0.30153025688184187</v>
      </c>
      <c r="EU164" s="503">
        <f t="shared" si="2394"/>
        <v>-6.1102957225122339</v>
      </c>
      <c r="EV164" s="482">
        <f>DATI!AE161</f>
        <v>9834.2669999999998</v>
      </c>
      <c r="EW164" s="483">
        <f t="shared" si="2347"/>
        <v>26.943197260273973</v>
      </c>
      <c r="EX164" s="514">
        <f t="shared" si="2199"/>
        <v>27.180599316772245</v>
      </c>
      <c r="EY164" s="485">
        <f t="shared" si="2200"/>
        <v>7.446739538841711E-2</v>
      </c>
      <c r="EZ164" s="501">
        <f t="shared" si="2395"/>
        <v>-0.12040059772496371</v>
      </c>
      <c r="FA164" s="502">
        <f t="shared" si="2396"/>
        <v>-0.13068656134979009</v>
      </c>
      <c r="FB164" s="483">
        <f t="shared" si="2397"/>
        <v>-1346.1260000000002</v>
      </c>
      <c r="FC164" s="503">
        <f t="shared" si="2398"/>
        <v>-4.0861430436999271</v>
      </c>
      <c r="FD164" s="483">
        <f>DATI!AG161</f>
        <v>492.87882649078966</v>
      </c>
      <c r="FE164" s="501">
        <f t="shared" si="2227"/>
        <v>3.016500141386783E-3</v>
      </c>
      <c r="FF164" s="483">
        <f t="shared" si="2399"/>
        <v>9341.3881735092109</v>
      </c>
      <c r="FG164" s="501">
        <f t="shared" si="2366"/>
        <v>2.581834812971712E-2</v>
      </c>
      <c r="FH164" s="482">
        <f>DATI!AF161</f>
        <v>4213.24</v>
      </c>
      <c r="FI164" s="483">
        <f t="shared" si="2367"/>
        <v>11.543123287671232</v>
      </c>
      <c r="FJ164" s="509">
        <f t="shared" si="2228"/>
        <v>2.578572738898928E-2</v>
      </c>
      <c r="FK164" s="509">
        <f t="shared" si="2368"/>
        <v>-0.15118775571958687</v>
      </c>
      <c r="FL164" s="521">
        <f>DATI!AL161</f>
        <v>1843.6772726354002</v>
      </c>
      <c r="FM164" s="522" t="str">
        <f>DATI!AM161</f>
        <v>5/6</v>
      </c>
      <c r="FN164" s="523">
        <f>DATI!AN161/DATI!AO161</f>
        <v>0.96745022832784267</v>
      </c>
      <c r="FO164" s="486">
        <f t="shared" si="2369"/>
        <v>0.43759132464217571</v>
      </c>
      <c r="FP164" s="524">
        <f t="shared" si="2258"/>
        <v>1.1283610605009849E-2</v>
      </c>
      <c r="FQ164" s="486">
        <f t="shared" si="2370"/>
        <v>-0.37080100142870065</v>
      </c>
      <c r="FR164" s="526"/>
      <c r="FS164" s="1112"/>
      <c r="FT164" s="1112"/>
      <c r="FU164" s="495"/>
      <c r="FV164" s="496"/>
      <c r="FW164" s="496"/>
      <c r="FX164" s="496"/>
      <c r="FY164" s="496"/>
      <c r="FZ164" s="496"/>
      <c r="GA164" s="496"/>
      <c r="GB164" s="496"/>
      <c r="GC164" s="496"/>
      <c r="GD164" s="496"/>
      <c r="GE164" s="496"/>
      <c r="GF164" s="496"/>
      <c r="GG164" s="496"/>
      <c r="GH164" s="496"/>
      <c r="GI164" s="496"/>
      <c r="GJ164" s="496"/>
      <c r="GK164" s="496"/>
      <c r="GL164" s="496"/>
      <c r="GM164" s="496"/>
      <c r="GN164" s="496"/>
      <c r="GO164" s="496"/>
      <c r="GP164" s="497"/>
      <c r="GQ164" s="495"/>
      <c r="GR164" s="496"/>
      <c r="GS164" s="496"/>
      <c r="GT164" s="496"/>
      <c r="GU164" s="496"/>
      <c r="GV164" s="496"/>
      <c r="GW164" s="496"/>
      <c r="GX164" s="497"/>
      <c r="GY164" s="495"/>
      <c r="GZ164" s="496"/>
      <c r="HA164" s="496"/>
      <c r="HB164" s="496"/>
      <c r="HC164" s="496"/>
      <c r="HD164" s="496"/>
      <c r="HE164" s="496"/>
      <c r="HF164" s="496"/>
      <c r="HG164" s="496"/>
      <c r="HH164" s="496"/>
      <c r="HI164" s="496"/>
      <c r="HJ164" s="496"/>
      <c r="HK164" s="496"/>
      <c r="HL164" s="496"/>
      <c r="HM164" s="496"/>
      <c r="HN164" s="496"/>
      <c r="HO164" s="496"/>
      <c r="HP164" s="496"/>
      <c r="HQ164" s="496"/>
      <c r="HR164" s="496"/>
      <c r="HS164" s="496"/>
      <c r="HT164" s="497"/>
      <c r="HU164" s="526">
        <f t="shared" si="2190"/>
        <v>62822.943173509193</v>
      </c>
      <c r="HV164" s="527"/>
      <c r="HW164" s="528">
        <f t="shared" si="2400"/>
        <v>516.81242615133715</v>
      </c>
      <c r="HX164" s="529">
        <f>DATI!CQ161</f>
        <v>0</v>
      </c>
      <c r="HY164" s="529">
        <f>DATI!CT161</f>
        <v>516.81242615133715</v>
      </c>
      <c r="HZ164" s="530">
        <f t="shared" si="2260"/>
        <v>-9.2152477793441906E-2</v>
      </c>
      <c r="IA164" s="530">
        <f t="shared" si="2293"/>
        <v>3.1629777396921452E-3</v>
      </c>
      <c r="IB164" s="501">
        <f t="shared" si="2294"/>
        <v>8.2264917885805696E-3</v>
      </c>
      <c r="IC164" s="529">
        <f>DATI!CV161</f>
        <v>0</v>
      </c>
      <c r="ID164" s="531">
        <f t="shared" si="2371"/>
        <v>516.81242615133715</v>
      </c>
      <c r="IE164" s="532">
        <f t="shared" si="2295"/>
        <v>3.1629777396921452E-3</v>
      </c>
      <c r="IF164" s="532">
        <f t="shared" si="2296"/>
        <v>8.2264917885805696E-3</v>
      </c>
      <c r="IG164" s="528"/>
      <c r="IH164" s="509"/>
      <c r="II164" s="529"/>
      <c r="IJ164" s="529"/>
      <c r="IK164" s="534">
        <f>DATI!CS161</f>
        <v>32831.303173509194</v>
      </c>
      <c r="IL164" s="513">
        <f t="shared" si="2372"/>
        <v>13591.050807022282</v>
      </c>
      <c r="IM164" s="513">
        <f t="shared" si="2373"/>
        <v>13591.050807022282</v>
      </c>
      <c r="IN164" s="501">
        <f t="shared" si="2297"/>
        <v>8.3179484444223281E-2</v>
      </c>
      <c r="IO164" s="501">
        <f t="shared" si="2298"/>
        <v>0.21633896981689449</v>
      </c>
      <c r="IP164" s="529"/>
      <c r="IQ164" s="509"/>
      <c r="IR164" s="529"/>
      <c r="IS164" s="513">
        <f t="shared" si="2401"/>
        <v>48715.079940335578</v>
      </c>
      <c r="IT164" s="534">
        <f>DATI!CR161</f>
        <v>29991.64</v>
      </c>
      <c r="IU164" s="536">
        <f>DATI!CU161</f>
        <v>18723.439940335575</v>
      </c>
      <c r="IV164" s="501">
        <f t="shared" si="2264"/>
        <v>-2.9376075674773568E-2</v>
      </c>
      <c r="IW164" s="509">
        <f t="shared" si="2299"/>
        <v>0.29814436658588483</v>
      </c>
      <c r="IX164" s="501">
        <f t="shared" si="2300"/>
        <v>0.77543453839452503</v>
      </c>
      <c r="IY164" s="534">
        <f>DATI!CW161</f>
        <v>0</v>
      </c>
      <c r="IZ164" s="537">
        <f t="shared" si="2374"/>
        <v>48715.079940335578</v>
      </c>
      <c r="JA164" s="538">
        <f t="shared" si="2301"/>
        <v>0.29814436658588483</v>
      </c>
      <c r="JB164" s="538">
        <f t="shared" si="2302"/>
        <v>0.77543453839452503</v>
      </c>
      <c r="JC164" s="539"/>
      <c r="JD164" s="509"/>
      <c r="JE164" s="529"/>
      <c r="JF164" s="529"/>
      <c r="JG164" s="505">
        <f t="shared" si="2303"/>
        <v>98103.120931513535</v>
      </c>
      <c r="JH164" s="485">
        <f t="shared" si="2201"/>
        <v>271.14391156598879</v>
      </c>
      <c r="JI164" s="508">
        <f t="shared" si="2304"/>
        <v>0.60040736638526548</v>
      </c>
      <c r="JJ164" s="522" t="str">
        <f>DATI!CN161</f>
        <v>4/5</v>
      </c>
      <c r="JK164" s="523">
        <f>DATI!CO161/DATI!CP161</f>
        <v>0.99959621413146416</v>
      </c>
      <c r="JL164" s="540">
        <f t="shared" si="2348"/>
        <v>-4.5187433937122129E-2</v>
      </c>
      <c r="JM164" s="541">
        <f t="shared" si="2266"/>
        <v>-2.4273230733828509E-3</v>
      </c>
      <c r="JN164" s="542">
        <f t="shared" si="2305"/>
        <v>146818.20087184911</v>
      </c>
      <c r="JO164" s="513">
        <f t="shared" si="2306"/>
        <v>146818.20087184911</v>
      </c>
      <c r="JP164" s="508">
        <f t="shared" si="2307"/>
        <v>0.89855173297115032</v>
      </c>
      <c r="JQ164" s="509">
        <f t="shared" si="2267"/>
        <v>2.682174486213329E-3</v>
      </c>
      <c r="JR164" s="543">
        <f t="shared" si="2308"/>
        <v>0.89855173297115032</v>
      </c>
      <c r="JS164" s="504">
        <f t="shared" si="2268"/>
        <v>2.3382233299228394E-3</v>
      </c>
      <c r="JT164" s="495">
        <f>DATI!BW161</f>
        <v>20879.170740469694</v>
      </c>
      <c r="JU164" s="496">
        <f>DATI!BX161</f>
        <v>11758.85301316619</v>
      </c>
      <c r="JV164" s="496">
        <f>DATI!BY161</f>
        <v>10680.243262440712</v>
      </c>
      <c r="JW164" s="496">
        <f>DATI!BZ161</f>
        <v>21336.422999999999</v>
      </c>
      <c r="JX164" s="496">
        <f>DATI!CA161</f>
        <v>21299.65</v>
      </c>
      <c r="JY164" s="496">
        <f>DATI!CB161</f>
        <v>4991.8053373610974</v>
      </c>
      <c r="JZ164" s="496">
        <f>DATI!CC161</f>
        <v>2283.6186184049675</v>
      </c>
      <c r="KA164" s="496">
        <f>DATI!CD161</f>
        <v>75.086805214886553</v>
      </c>
      <c r="KB164" s="496">
        <f>DATI!CE161</f>
        <v>1505.5604601162672</v>
      </c>
      <c r="KC164" s="496">
        <f>DATI!CF161</f>
        <v>0</v>
      </c>
      <c r="KD164" s="496">
        <f>DATI!CG161</f>
        <v>213.75800000000001</v>
      </c>
      <c r="KE164" s="496">
        <f>DATI!CH161</f>
        <v>51.996841012001035</v>
      </c>
      <c r="KF164" s="496">
        <f>DATI!CI161</f>
        <v>41.141380800724029</v>
      </c>
      <c r="KG164" s="496">
        <f>DATI!CJ161</f>
        <v>157.97502307462693</v>
      </c>
      <c r="KH164" s="496">
        <f>DATI!CK161</f>
        <v>512.07148657046264</v>
      </c>
      <c r="KI164" s="496">
        <f>DATI!CL161</f>
        <v>192.96886375570298</v>
      </c>
      <c r="KJ164" s="544">
        <f t="shared" si="2202"/>
        <v>57.707236743031444</v>
      </c>
      <c r="KK164" s="545">
        <f t="shared" si="2350"/>
        <v>-5.7759874628335067E-2</v>
      </c>
      <c r="KL164" s="546">
        <f t="shared" si="2203"/>
        <v>32.499897773335846</v>
      </c>
      <c r="KM164" s="545">
        <f t="shared" si="2351"/>
        <v>-0.26828133758583905</v>
      </c>
      <c r="KN164" s="546">
        <f t="shared" si="2204"/>
        <v>29.518764613779286</v>
      </c>
      <c r="KO164" s="545">
        <f t="shared" si="2352"/>
        <v>0.67718868980006974</v>
      </c>
      <c r="KP164" s="546">
        <f t="shared" si="2205"/>
        <v>58.971020861662964</v>
      </c>
      <c r="KQ164" s="545">
        <f t="shared" si="2353"/>
        <v>-4.0307648478712437E-3</v>
      </c>
      <c r="KR164" s="546">
        <f t="shared" si="2206"/>
        <v>58.869385205576378</v>
      </c>
      <c r="KS164" s="545">
        <f t="shared" si="2354"/>
        <v>-6.6270017540994555E-2</v>
      </c>
      <c r="KT164" s="546">
        <f t="shared" si="2207"/>
        <v>13.796682634520407</v>
      </c>
      <c r="KU164" s="545">
        <f t="shared" si="2355"/>
        <v>-0.14673781203042849</v>
      </c>
      <c r="KV164" s="546">
        <f t="shared" si="2208"/>
        <v>6.3116165810005409</v>
      </c>
      <c r="KW164" s="545">
        <f t="shared" si="2356"/>
        <v>-0.15488714751618823</v>
      </c>
      <c r="KX164" s="546">
        <f t="shared" si="2209"/>
        <v>0.20752989180813947</v>
      </c>
      <c r="KY164" s="545">
        <f t="shared" si="2357"/>
        <v>9.3846403459609871</v>
      </c>
      <c r="KZ164" s="546">
        <f t="shared" si="2210"/>
        <v>4.1611678443950648</v>
      </c>
      <c r="LA164" s="545">
        <f t="shared" si="2358"/>
        <v>-0.2015517636778853</v>
      </c>
      <c r="LB164" s="547" t="s">
        <v>177</v>
      </c>
      <c r="LC164" s="548" t="s">
        <v>177</v>
      </c>
      <c r="LD164" s="546">
        <f t="shared" si="2211"/>
        <v>0.59079853625639833</v>
      </c>
      <c r="LE164" s="545">
        <f t="shared" si="2359"/>
        <v>2.696163273459587E-2</v>
      </c>
      <c r="LF164" s="546">
        <f t="shared" si="2212"/>
        <v>0.14371231747979901</v>
      </c>
      <c r="LG164" s="545">
        <f t="shared" si="2360"/>
        <v>0.73622753718760436</v>
      </c>
      <c r="LH164" s="546">
        <f t="shared" si="2213"/>
        <v>0.11370927664290856</v>
      </c>
      <c r="LI164" s="545">
        <f t="shared" si="2361"/>
        <v>-3.5742362830481121E-2</v>
      </c>
      <c r="LJ164" s="546">
        <f t="shared" si="2214"/>
        <v>0.43662184525285763</v>
      </c>
      <c r="LK164" s="545">
        <f t="shared" si="2362"/>
        <v>-0.17443216971274386</v>
      </c>
      <c r="LL164" s="546">
        <f t="shared" si="2215"/>
        <v>1.4152971337889917</v>
      </c>
      <c r="LM164" s="545">
        <f t="shared" si="2363"/>
        <v>0.10592630282011194</v>
      </c>
      <c r="LN164" s="546">
        <f t="shared" si="2216"/>
        <v>0.53334014282473485</v>
      </c>
      <c r="LO164" s="549">
        <f t="shared" si="2364"/>
        <v>-0.27904007938580966</v>
      </c>
      <c r="LP164" s="550">
        <f t="shared" si="2309"/>
        <v>0.12778398686566941</v>
      </c>
      <c r="LQ164" s="551">
        <f t="shared" si="2310"/>
        <v>7.1966130152732469E-2</v>
      </c>
      <c r="LR164" s="551">
        <f t="shared" si="2311"/>
        <v>6.5364859636143607E-2</v>
      </c>
      <c r="LS164" s="551">
        <f t="shared" si="2312"/>
        <v>0.13058244651008744</v>
      </c>
      <c r="LT164" s="551">
        <f t="shared" si="2313"/>
        <v>0.13035738965282906</v>
      </c>
      <c r="LU164" s="551">
        <f t="shared" si="2314"/>
        <v>3.0550676346017536E-2</v>
      </c>
      <c r="LV164" s="551">
        <f t="shared" si="2315"/>
        <v>1.3976124586923799E-2</v>
      </c>
      <c r="LW164" s="551">
        <f t="shared" si="2316"/>
        <v>4.5954369790973296E-4</v>
      </c>
      <c r="LX164" s="552">
        <f t="shared" si="2317"/>
        <v>9.214279649912973E-3</v>
      </c>
      <c r="LY164" s="553" t="s">
        <v>177</v>
      </c>
      <c r="LZ164" s="552">
        <f t="shared" si="2318"/>
        <v>1.3082344027910992E-3</v>
      </c>
      <c r="MA164" s="552">
        <f t="shared" si="2319"/>
        <v>3.1822928848678834E-4</v>
      </c>
      <c r="MB164" s="552">
        <f t="shared" si="2320"/>
        <v>2.5179207207139099E-4</v>
      </c>
      <c r="MC164" s="552">
        <f t="shared" si="2321"/>
        <v>9.6683333474276829E-4</v>
      </c>
      <c r="MD164" s="552">
        <f t="shared" si="2322"/>
        <v>3.1339624033713803E-3</v>
      </c>
      <c r="ME164" s="552">
        <f t="shared" si="2323"/>
        <v>1.1810014419704482E-3</v>
      </c>
      <c r="MF164" s="550">
        <f t="shared" si="2324"/>
        <v>0.2086280512162009</v>
      </c>
      <c r="MG164" s="551">
        <f t="shared" si="2325"/>
        <v>0.11749636128601469</v>
      </c>
      <c r="MH164" s="551">
        <f t="shared" si="2326"/>
        <v>0.10671871819310771</v>
      </c>
      <c r="MI164" s="551">
        <f t="shared" si="2327"/>
        <v>0.21319698975335785</v>
      </c>
      <c r="MJ164" s="551">
        <f t="shared" si="2328"/>
        <v>0.21282954798937523</v>
      </c>
      <c r="MK164" s="551">
        <f t="shared" si="2329"/>
        <v>4.9878926348626056E-2</v>
      </c>
      <c r="ML164" s="551">
        <f t="shared" si="2330"/>
        <v>2.281828660730344E-2</v>
      </c>
      <c r="MM164" s="551">
        <f t="shared" si="2331"/>
        <v>7.5027950289561411E-4</v>
      </c>
      <c r="MN164" s="552">
        <f t="shared" si="2332"/>
        <v>1.504380363983544E-2</v>
      </c>
      <c r="MO164" s="553" t="s">
        <v>177</v>
      </c>
      <c r="MP164" s="552">
        <f t="shared" si="2333"/>
        <v>2.1359045110653399E-3</v>
      </c>
      <c r="MQ164" s="552">
        <f t="shared" si="2334"/>
        <v>5.1956084581012308E-4</v>
      </c>
      <c r="MR164" s="552">
        <f t="shared" si="2335"/>
        <v>4.1109133152314025E-4</v>
      </c>
      <c r="MS164" s="552">
        <f t="shared" si="2336"/>
        <v>1.5785119828064765E-3</v>
      </c>
      <c r="MT164" s="552">
        <f t="shared" si="2337"/>
        <v>5.1167011206775222E-3</v>
      </c>
      <c r="MU164" s="552">
        <f t="shared" si="2338"/>
        <v>1.9281760990978534E-3</v>
      </c>
      <c r="MV164" s="1070"/>
      <c r="MW164" s="485"/>
      <c r="MX164" s="543"/>
      <c r="MY164" s="1469"/>
      <c r="MZ164" s="502"/>
      <c r="NA164" s="1470"/>
      <c r="NB164" s="1071"/>
      <c r="NC164" s="534"/>
      <c r="ND164" s="508"/>
      <c r="NE164" s="557"/>
    </row>
    <row r="165" spans="1:369" outlineLevel="1" x14ac:dyDescent="0.2">
      <c r="A165" s="558" t="s">
        <v>182</v>
      </c>
      <c r="B165" s="559">
        <f>DATI!D162</f>
        <v>90</v>
      </c>
      <c r="C165" s="1516">
        <f>DATI!F162/DATI!E162</f>
        <v>1</v>
      </c>
      <c r="D165" s="560">
        <f>DATI!G162</f>
        <v>338425</v>
      </c>
      <c r="E165" s="561">
        <f t="shared" si="2339"/>
        <v>3.4552466811815785E-2</v>
      </c>
      <c r="F165" s="1035">
        <f t="shared" si="2189"/>
        <v>6.8367016038580657E-3</v>
      </c>
      <c r="G165" s="563"/>
      <c r="H165" s="564"/>
      <c r="I165" s="565"/>
      <c r="J165" s="566"/>
      <c r="K165" s="566"/>
      <c r="L165" s="566"/>
      <c r="M165" s="564"/>
      <c r="N165" s="564"/>
      <c r="O165" s="564"/>
      <c r="P165" s="564"/>
      <c r="Q165" s="564"/>
      <c r="R165" s="564"/>
      <c r="S165" s="564"/>
      <c r="T165" s="564"/>
      <c r="U165" s="564"/>
      <c r="V165" s="564"/>
      <c r="W165" s="569"/>
      <c r="X165" s="1100"/>
      <c r="Y165" s="564"/>
      <c r="Z165" s="564"/>
      <c r="AA165" s="564"/>
      <c r="AB165" s="564"/>
      <c r="AC165" s="564"/>
      <c r="AD165" s="565"/>
      <c r="AE165" s="566"/>
      <c r="AF165" s="566"/>
      <c r="AG165" s="569"/>
      <c r="AH165" s="572"/>
      <c r="AI165" s="564"/>
      <c r="AJ165" s="565"/>
      <c r="AK165" s="566"/>
      <c r="AL165" s="566"/>
      <c r="AM165" s="566"/>
      <c r="AN165" s="576"/>
      <c r="AO165" s="577"/>
      <c r="AP165" s="577"/>
      <c r="AQ165" s="577"/>
      <c r="AR165" s="577"/>
      <c r="AS165" s="577"/>
      <c r="AT165" s="577"/>
      <c r="AU165" s="1072"/>
      <c r="AV165" s="1072"/>
      <c r="AW165" s="577"/>
      <c r="AX165" s="1072"/>
      <c r="AY165" s="1072"/>
      <c r="AZ165" s="1072"/>
      <c r="BA165" s="1072"/>
      <c r="BB165" s="576"/>
      <c r="BC165" s="577"/>
      <c r="BD165" s="577"/>
      <c r="BE165" s="577"/>
      <c r="BF165" s="577"/>
      <c r="BG165" s="577"/>
      <c r="BH165" s="577"/>
      <c r="BI165" s="577"/>
      <c r="BJ165" s="577"/>
      <c r="BK165" s="577"/>
      <c r="BL165" s="577"/>
      <c r="BM165" s="577"/>
      <c r="BN165" s="577"/>
      <c r="BO165" s="577"/>
      <c r="BP165" s="577"/>
      <c r="BQ165" s="577"/>
      <c r="BR165" s="577"/>
      <c r="BS165" s="577"/>
      <c r="BT165" s="577"/>
      <c r="BU165" s="577"/>
      <c r="BV165" s="578"/>
      <c r="BW165" s="576"/>
      <c r="BX165" s="577"/>
      <c r="BY165" s="577"/>
      <c r="BZ165" s="577"/>
      <c r="CA165" s="577"/>
      <c r="CB165" s="577"/>
      <c r="CC165" s="577"/>
      <c r="CD165" s="578"/>
      <c r="CE165" s="576"/>
      <c r="CF165" s="577"/>
      <c r="CG165" s="577"/>
      <c r="CH165" s="577"/>
      <c r="CI165" s="577"/>
      <c r="CJ165" s="577"/>
      <c r="CK165" s="577"/>
      <c r="CL165" s="577"/>
      <c r="CM165" s="577"/>
      <c r="CN165" s="577"/>
      <c r="CO165" s="577"/>
      <c r="CP165" s="577"/>
      <c r="CQ165" s="577"/>
      <c r="CR165" s="577"/>
      <c r="CS165" s="577"/>
      <c r="CT165" s="577"/>
      <c r="CU165" s="577"/>
      <c r="CV165" s="577"/>
      <c r="CW165" s="577"/>
      <c r="CX165" s="577"/>
      <c r="CY165" s="578"/>
      <c r="CZ165" s="563">
        <f>DATI!AA162</f>
        <v>151323.74</v>
      </c>
      <c r="DA165" s="564">
        <f t="shared" si="2340"/>
        <v>414.58558904109589</v>
      </c>
      <c r="DB165" s="565">
        <f t="shared" si="2191"/>
        <v>447.14113910024378</v>
      </c>
      <c r="DC165" s="566">
        <f t="shared" si="2341"/>
        <v>1.2250442167129967</v>
      </c>
      <c r="DD165" s="582">
        <f t="shared" si="2375"/>
        <v>-4.1154425594380095E-2</v>
      </c>
      <c r="DE165" s="583">
        <f t="shared" si="2245"/>
        <v>-4.7665254079226324E-2</v>
      </c>
      <c r="DF165" s="564">
        <f t="shared" si="2376"/>
        <v>-6494.9370000000054</v>
      </c>
      <c r="DG165" s="584">
        <f t="shared" si="2377"/>
        <v>-22.379836602392402</v>
      </c>
      <c r="DH165" s="585">
        <f t="shared" si="2378"/>
        <v>3.2696351999917966E-2</v>
      </c>
      <c r="DI165" s="586">
        <f>DATI!AB162+DATI!AG162</f>
        <v>91203.107821397687</v>
      </c>
      <c r="DJ165" s="564">
        <f t="shared" si="2365"/>
        <v>249.87152827780187</v>
      </c>
      <c r="DK165" s="587">
        <f t="shared" si="2192"/>
        <v>269.49282062908384</v>
      </c>
      <c r="DL165" s="588">
        <f t="shared" si="2193"/>
        <v>0.73833649487420228</v>
      </c>
      <c r="DM165" s="589">
        <f t="shared" si="2379"/>
        <v>0.60270191459316091</v>
      </c>
      <c r="DN165" s="590">
        <f t="shared" si="2380"/>
        <v>5.1427182031887758E-3</v>
      </c>
      <c r="DO165" s="590">
        <f t="shared" si="2381"/>
        <v>3.0000000000000027E-3</v>
      </c>
      <c r="DP165" s="590">
        <f t="shared" si="2382"/>
        <v>-3.6223353004837332E-2</v>
      </c>
      <c r="DQ165" s="590">
        <f t="shared" si="2383"/>
        <v>-4.2767664845850407E-2</v>
      </c>
      <c r="DR165" s="591">
        <f t="shared" si="2384"/>
        <v>-3427.8506125385611</v>
      </c>
      <c r="DS165" s="591">
        <f t="shared" si="2385"/>
        <v>-12.040523713787309</v>
      </c>
      <c r="DT165" s="592">
        <f t="shared" si="2386"/>
        <v>3.757592596672342E-2</v>
      </c>
      <c r="DU165" s="593" t="str">
        <f>DATI!AI162</f>
        <v>1/2</v>
      </c>
      <c r="DV165" s="592">
        <f>DATI!AJ162/DATI!AK162</f>
        <v>0.99932269294477671</v>
      </c>
      <c r="DW165" s="594">
        <f>DATI!AB162</f>
        <v>90723.214000000007</v>
      </c>
      <c r="DX165" s="564">
        <f t="shared" si="2342"/>
        <v>248.55675068493153</v>
      </c>
      <c r="DY165" s="595">
        <f t="shared" si="2194"/>
        <v>268.07479943857578</v>
      </c>
      <c r="DZ165" s="566">
        <f t="shared" si="2195"/>
        <v>0.73445150531116654</v>
      </c>
      <c r="EA165" s="589">
        <f t="shared" si="2387"/>
        <v>0.5995306090108532</v>
      </c>
      <c r="EB165" s="585">
        <f t="shared" si="2388"/>
        <v>4.9839725585919051E-3</v>
      </c>
      <c r="EC165" s="596">
        <f t="shared" si="2389"/>
        <v>60120.632178602304</v>
      </c>
      <c r="ED165" s="597">
        <f t="shared" si="2343"/>
        <v>164.71406076329399</v>
      </c>
      <c r="EE165" s="598">
        <f t="shared" si="2196"/>
        <v>177.64831847115994</v>
      </c>
      <c r="EF165" s="599">
        <f t="shared" si="2197"/>
        <v>0.48670772183879435</v>
      </c>
      <c r="EG165" s="600">
        <f t="shared" si="2249"/>
        <v>-4.8539280370674523E-2</v>
      </c>
      <c r="EH165" s="600">
        <f t="shared" si="2250"/>
        <v>-5.4999963634937539E-2</v>
      </c>
      <c r="EI165" s="582">
        <f t="shared" si="2344"/>
        <v>0.39729808540683903</v>
      </c>
      <c r="EJ165" s="601">
        <f t="shared" si="2251"/>
        <v>-3067.0863874614442</v>
      </c>
      <c r="EK165" s="601">
        <f t="shared" si="2252"/>
        <v>-10.339312888605122</v>
      </c>
      <c r="EL165" s="563">
        <f>DATI!AD162</f>
        <v>48509.93</v>
      </c>
      <c r="EM165" s="564">
        <f t="shared" si="2345"/>
        <v>132.90391780821918</v>
      </c>
      <c r="EN165" s="595">
        <f t="shared" si="2198"/>
        <v>143.34026741523232</v>
      </c>
      <c r="EO165" s="566">
        <f t="shared" si="2346"/>
        <v>0.3927130614115954</v>
      </c>
      <c r="EP165" s="582">
        <f t="shared" si="2390"/>
        <v>-2.5836554777946236E-2</v>
      </c>
      <c r="EQ165" s="583">
        <f t="shared" si="2391"/>
        <v>-3.2451395871601625E-2</v>
      </c>
      <c r="ER165" s="582">
        <f t="shared" si="2392"/>
        <v>2.5820124477195346E-2</v>
      </c>
      <c r="ES165" s="564">
        <f t="shared" si="2393"/>
        <v>-1286.5699999999997</v>
      </c>
      <c r="ET165" s="582">
        <f t="shared" si="2225"/>
        <v>0.32057051986687618</v>
      </c>
      <c r="EU165" s="584">
        <f t="shared" si="2394"/>
        <v>-4.8076052638443514</v>
      </c>
      <c r="EV165" s="563">
        <f>DATI!AE162</f>
        <v>8548.56</v>
      </c>
      <c r="EW165" s="564">
        <f t="shared" si="2347"/>
        <v>23.42071232876712</v>
      </c>
      <c r="EX165" s="595">
        <f t="shared" si="2199"/>
        <v>25.259836005023271</v>
      </c>
      <c r="EY165" s="566">
        <f t="shared" si="2200"/>
        <v>6.9205030150748692E-2</v>
      </c>
      <c r="EZ165" s="582">
        <f t="shared" si="2395"/>
        <v>-6.3893719256595607E-2</v>
      </c>
      <c r="FA165" s="583">
        <f t="shared" si="2396"/>
        <v>-7.0250141604673508E-2</v>
      </c>
      <c r="FB165" s="564">
        <f t="shared" si="2397"/>
        <v>-583.48000000000138</v>
      </c>
      <c r="FC165" s="584">
        <f t="shared" si="2398"/>
        <v>-1.9085854547225978</v>
      </c>
      <c r="FD165" s="564">
        <f>DATI!AG162</f>
        <v>479.89382139768452</v>
      </c>
      <c r="FE165" s="582">
        <f t="shared" si="2227"/>
        <v>3.1713055823077369E-3</v>
      </c>
      <c r="FF165" s="564">
        <f t="shared" si="2399"/>
        <v>8068.6661786023151</v>
      </c>
      <c r="FG165" s="582">
        <f t="shared" si="2366"/>
        <v>2.3841814814515225E-2</v>
      </c>
      <c r="FH165" s="563">
        <f>DATI!AF162</f>
        <v>3542.0360000000001</v>
      </c>
      <c r="FI165" s="564">
        <f t="shared" si="2367"/>
        <v>9.7042082191780832</v>
      </c>
      <c r="FJ165" s="590">
        <f t="shared" si="2228"/>
        <v>2.3407008047778888E-2</v>
      </c>
      <c r="FK165" s="590">
        <f t="shared" si="2368"/>
        <v>-0.25308799217247541</v>
      </c>
      <c r="FL165" s="602">
        <f>DATI!AL162</f>
        <v>1333.4319165264369</v>
      </c>
      <c r="FM165" s="603" t="str">
        <f>DATI!AM162</f>
        <v>7/7</v>
      </c>
      <c r="FN165" s="604">
        <f>DATI!AN162/DATI!AO162</f>
        <v>1</v>
      </c>
      <c r="FO165" s="567">
        <f t="shared" si="2369"/>
        <v>0.37645916544225888</v>
      </c>
      <c r="FP165" s="605">
        <f t="shared" si="2258"/>
        <v>8.811782715167079E-3</v>
      </c>
      <c r="FQ165" s="567">
        <f t="shared" si="2370"/>
        <v>-0.54084063391837234</v>
      </c>
      <c r="FR165" s="607"/>
      <c r="FS165" s="1113"/>
      <c r="FT165" s="1113"/>
      <c r="FU165" s="576"/>
      <c r="FV165" s="577"/>
      <c r="FW165" s="577"/>
      <c r="FX165" s="577"/>
      <c r="FY165" s="577"/>
      <c r="FZ165" s="577"/>
      <c r="GA165" s="577"/>
      <c r="GB165" s="577"/>
      <c r="GC165" s="577"/>
      <c r="GD165" s="577"/>
      <c r="GE165" s="577"/>
      <c r="GF165" s="577"/>
      <c r="GG165" s="577"/>
      <c r="GH165" s="577"/>
      <c r="GI165" s="577"/>
      <c r="GJ165" s="577"/>
      <c r="GK165" s="577"/>
      <c r="GL165" s="577"/>
      <c r="GM165" s="577"/>
      <c r="GN165" s="577"/>
      <c r="GO165" s="577"/>
      <c r="GP165" s="578"/>
      <c r="GQ165" s="576"/>
      <c r="GR165" s="577"/>
      <c r="GS165" s="577"/>
      <c r="GT165" s="577"/>
      <c r="GU165" s="577"/>
      <c r="GV165" s="577"/>
      <c r="GW165" s="577"/>
      <c r="GX165" s="578"/>
      <c r="GY165" s="576"/>
      <c r="GZ165" s="577"/>
      <c r="HA165" s="577"/>
      <c r="HB165" s="577"/>
      <c r="HC165" s="577"/>
      <c r="HD165" s="577"/>
      <c r="HE165" s="577"/>
      <c r="HF165" s="577"/>
      <c r="HG165" s="577"/>
      <c r="HH165" s="577"/>
      <c r="HI165" s="577"/>
      <c r="HJ165" s="577"/>
      <c r="HK165" s="577"/>
      <c r="HL165" s="577"/>
      <c r="HM165" s="577"/>
      <c r="HN165" s="577"/>
      <c r="HO165" s="577"/>
      <c r="HP165" s="577"/>
      <c r="HQ165" s="577"/>
      <c r="HR165" s="577"/>
      <c r="HS165" s="577"/>
      <c r="HT165" s="578"/>
      <c r="HU165" s="607">
        <f t="shared" si="2190"/>
        <v>60121.27660559686</v>
      </c>
      <c r="HV165" s="608"/>
      <c r="HW165" s="609">
        <f t="shared" si="2400"/>
        <v>0</v>
      </c>
      <c r="HX165" s="610">
        <f>DATI!CQ162</f>
        <v>0</v>
      </c>
      <c r="HY165" s="610">
        <f>DATI!CT162</f>
        <v>0</v>
      </c>
      <c r="HZ165" s="611">
        <f t="shared" si="2260"/>
        <v>0</v>
      </c>
      <c r="IA165" s="611">
        <f t="shared" si="2293"/>
        <v>0</v>
      </c>
      <c r="IB165" s="582">
        <f t="shared" si="2294"/>
        <v>0</v>
      </c>
      <c r="IC165" s="610">
        <f>DATI!CV162</f>
        <v>0</v>
      </c>
      <c r="ID165" s="612">
        <f t="shared" si="2371"/>
        <v>0</v>
      </c>
      <c r="IE165" s="613">
        <f t="shared" si="2295"/>
        <v>0</v>
      </c>
      <c r="IF165" s="613">
        <f t="shared" si="2296"/>
        <v>0</v>
      </c>
      <c r="IG165" s="609"/>
      <c r="IH165" s="590"/>
      <c r="II165" s="610"/>
      <c r="IJ165" s="610"/>
      <c r="IK165" s="615">
        <f>DATI!CS162</f>
        <v>11611.34660559686</v>
      </c>
      <c r="IL165" s="594">
        <f t="shared" si="2372"/>
        <v>11611.34660559686</v>
      </c>
      <c r="IM165" s="594">
        <f t="shared" si="2373"/>
        <v>11611.34660559686</v>
      </c>
      <c r="IN165" s="582">
        <f t="shared" si="2297"/>
        <v>7.6731824138082105E-2</v>
      </c>
      <c r="IO165" s="582">
        <f t="shared" si="2298"/>
        <v>0.19313207006179783</v>
      </c>
      <c r="IP165" s="610"/>
      <c r="IQ165" s="590"/>
      <c r="IR165" s="610"/>
      <c r="IS165" s="594">
        <f t="shared" si="2401"/>
        <v>48509.93</v>
      </c>
      <c r="IT165" s="615">
        <f>DATI!CR162</f>
        <v>48509.93</v>
      </c>
      <c r="IU165" s="617">
        <f>DATI!CU162</f>
        <v>0</v>
      </c>
      <c r="IV165" s="639">
        <f t="shared" si="2264"/>
        <v>-2.5885459547380463E-2</v>
      </c>
      <c r="IW165" s="590">
        <f t="shared" si="2299"/>
        <v>0.32057051986687618</v>
      </c>
      <c r="IX165" s="639">
        <f t="shared" si="2300"/>
        <v>0.80686792993820211</v>
      </c>
      <c r="IY165" s="615">
        <f>DATI!CW162</f>
        <v>0</v>
      </c>
      <c r="IZ165" s="618">
        <f t="shared" si="2374"/>
        <v>48509.93</v>
      </c>
      <c r="JA165" s="619">
        <f t="shared" si="2301"/>
        <v>0.32057051986687618</v>
      </c>
      <c r="JB165" s="619">
        <f t="shared" si="2302"/>
        <v>0.80686792993820211</v>
      </c>
      <c r="JC165" s="620"/>
      <c r="JD165" s="590"/>
      <c r="JE165" s="610"/>
      <c r="JF165" s="610"/>
      <c r="JG165" s="586">
        <f t="shared" si="2303"/>
        <v>87139.239518193775</v>
      </c>
      <c r="JH165" s="566">
        <f t="shared" si="2201"/>
        <v>257.48464066837198</v>
      </c>
      <c r="JI165" s="589">
        <f t="shared" si="2304"/>
        <v>0.57584645686257674</v>
      </c>
      <c r="JJ165" s="603" t="str">
        <f>DATI!CN162</f>
        <v>1/1</v>
      </c>
      <c r="JK165" s="604">
        <f>DATI!CO162/DATI!CP162</f>
        <v>1</v>
      </c>
      <c r="JL165" s="621">
        <f t="shared" si="2348"/>
        <v>-4.6877322748778441E-2</v>
      </c>
      <c r="JM165" s="622">
        <f t="shared" si="2266"/>
        <v>-5.9685285171659289E-3</v>
      </c>
      <c r="JN165" s="623">
        <f t="shared" si="2305"/>
        <v>135649.16951819378</v>
      </c>
      <c r="JO165" s="594">
        <f t="shared" si="2306"/>
        <v>135649.16951819378</v>
      </c>
      <c r="JP165" s="589">
        <f t="shared" si="2307"/>
        <v>0.89641697672945297</v>
      </c>
      <c r="JQ165" s="590">
        <f t="shared" si="2267"/>
        <v>1.5672582196032403E-3</v>
      </c>
      <c r="JR165" s="624">
        <f t="shared" si="2308"/>
        <v>0.89641697672945297</v>
      </c>
      <c r="JS165" s="585">
        <f t="shared" si="2268"/>
        <v>1.5672582196032403E-3</v>
      </c>
      <c r="JT165" s="576">
        <f>DATI!BW162</f>
        <v>11421.700330304206</v>
      </c>
      <c r="JU165" s="577">
        <f>DATI!BX162</f>
        <v>13075.342747743309</v>
      </c>
      <c r="JV165" s="577">
        <f>DATI!BY162</f>
        <v>8665.5746416121729</v>
      </c>
      <c r="JW165" s="577">
        <f>DATI!BZ162</f>
        <v>19648.87</v>
      </c>
      <c r="JX165" s="577">
        <f>DATI!CA162</f>
        <v>21263.329000000002</v>
      </c>
      <c r="JY165" s="577">
        <f>DATI!CB162</f>
        <v>5315.4114333003763</v>
      </c>
      <c r="JZ165" s="577">
        <f>DATI!CC162</f>
        <v>2468.193108257346</v>
      </c>
      <c r="KA165" s="577">
        <f>DATI!CD162</f>
        <v>124.97006165680941</v>
      </c>
      <c r="KB165" s="577">
        <f>DATI!CE162</f>
        <v>1405.0124627798796</v>
      </c>
      <c r="KC165" s="577">
        <f>DATI!CF162</f>
        <v>0</v>
      </c>
      <c r="KD165" s="577">
        <f>DATI!CG162</f>
        <v>126.264</v>
      </c>
      <c r="KE165" s="577">
        <f>DATI!CH162</f>
        <v>102.5844419965744</v>
      </c>
      <c r="KF165" s="577">
        <f>DATI!CI162</f>
        <v>8.3006001615524294</v>
      </c>
      <c r="KG165" s="577">
        <f>DATI!CJ162</f>
        <v>98.365541914463037</v>
      </c>
      <c r="KH165" s="577">
        <f>DATI!CK162</f>
        <v>1226.3378365306967</v>
      </c>
      <c r="KI165" s="577">
        <f>DATI!CL162</f>
        <v>501.92157401227206</v>
      </c>
      <c r="KJ165" s="625">
        <f t="shared" si="2202"/>
        <v>33.749576214240101</v>
      </c>
      <c r="KK165" s="626">
        <f t="shared" si="2350"/>
        <v>-5.4661164384859233E-2</v>
      </c>
      <c r="KL165" s="627">
        <f t="shared" si="2203"/>
        <v>38.635865399256289</v>
      </c>
      <c r="KM165" s="626">
        <f t="shared" si="2351"/>
        <v>-2.5598033865245579E-2</v>
      </c>
      <c r="KN165" s="627">
        <f t="shared" si="2204"/>
        <v>25.605598409136949</v>
      </c>
      <c r="KO165" s="626">
        <f t="shared" si="2352"/>
        <v>2.6205538954339014E-5</v>
      </c>
      <c r="KP165" s="627">
        <f t="shared" si="2205"/>
        <v>58.059747359089904</v>
      </c>
      <c r="KQ165" s="626">
        <f t="shared" si="2353"/>
        <v>2.6524850144431431E-2</v>
      </c>
      <c r="KR165" s="627">
        <f t="shared" si="2206"/>
        <v>62.830254857058435</v>
      </c>
      <c r="KS165" s="626">
        <f t="shared" si="2354"/>
        <v>-7.5817874236489516E-2</v>
      </c>
      <c r="KT165" s="627">
        <f t="shared" si="2207"/>
        <v>15.706320257960776</v>
      </c>
      <c r="KU165" s="626">
        <f t="shared" si="2355"/>
        <v>-5.5627776357684011E-2</v>
      </c>
      <c r="KV165" s="627">
        <f t="shared" si="2208"/>
        <v>7.2931760604486842</v>
      </c>
      <c r="KW165" s="626">
        <f t="shared" si="2356"/>
        <v>-0.10888404706450434</v>
      </c>
      <c r="KX165" s="627">
        <f t="shared" si="2209"/>
        <v>0.36926959195334097</v>
      </c>
      <c r="KY165" s="626">
        <f t="shared" si="2357"/>
        <v>-2.025056329399599E-2</v>
      </c>
      <c r="KZ165" s="627">
        <f t="shared" si="2210"/>
        <v>4.1516213718841088</v>
      </c>
      <c r="LA165" s="626">
        <f t="shared" si="2358"/>
        <v>-0.19627460564274596</v>
      </c>
      <c r="LB165" s="628" t="s">
        <v>177</v>
      </c>
      <c r="LC165" s="629" t="s">
        <v>177</v>
      </c>
      <c r="LD165" s="627">
        <f t="shared" si="2211"/>
        <v>0.37309300435842507</v>
      </c>
      <c r="LE165" s="626">
        <f t="shared" si="2359"/>
        <v>5.523831874240033E-2</v>
      </c>
      <c r="LF165" s="627">
        <f t="shared" si="2212"/>
        <v>0.30312312032673239</v>
      </c>
      <c r="LG165" s="626">
        <f t="shared" si="2360"/>
        <v>-0.11151289372736682</v>
      </c>
      <c r="LH165" s="627">
        <f t="shared" si="2213"/>
        <v>2.4527148294459421E-2</v>
      </c>
      <c r="LI165" s="626">
        <f t="shared" si="2361"/>
        <v>0.24814337405624645</v>
      </c>
      <c r="LJ165" s="627">
        <f t="shared" si="2214"/>
        <v>0.29065684247458978</v>
      </c>
      <c r="LK165" s="626">
        <f t="shared" si="2362"/>
        <v>-3.97017774602062E-2</v>
      </c>
      <c r="LL165" s="627">
        <f t="shared" si="2215"/>
        <v>3.6236620714506809</v>
      </c>
      <c r="LM165" s="626">
        <f t="shared" si="2363"/>
        <v>-1.7017851328145445E-2</v>
      </c>
      <c r="LN165" s="627">
        <f t="shared" si="2216"/>
        <v>1.4831102135252185</v>
      </c>
      <c r="LO165" s="630">
        <f t="shared" si="2364"/>
        <v>-0.13235108644821439</v>
      </c>
      <c r="LP165" s="631">
        <f t="shared" si="2309"/>
        <v>7.5478575472058815E-2</v>
      </c>
      <c r="LQ165" s="632">
        <f t="shared" si="2310"/>
        <v>8.6406420748940713E-2</v>
      </c>
      <c r="LR165" s="632">
        <f t="shared" si="2311"/>
        <v>5.7265136597946714E-2</v>
      </c>
      <c r="LS165" s="632">
        <f t="shared" si="2312"/>
        <v>0.12984657926112586</v>
      </c>
      <c r="LT165" s="632">
        <f t="shared" si="2313"/>
        <v>0.14051548686280158</v>
      </c>
      <c r="LU165" s="632">
        <f t="shared" si="2314"/>
        <v>3.5126090812323145E-2</v>
      </c>
      <c r="LV165" s="632">
        <f t="shared" si="2315"/>
        <v>1.6310680057586114E-2</v>
      </c>
      <c r="LW165" s="632">
        <f t="shared" si="2316"/>
        <v>8.2584571103522426E-4</v>
      </c>
      <c r="LX165" s="633">
        <f t="shared" si="2317"/>
        <v>9.284811905784774E-3</v>
      </c>
      <c r="LY165" s="634" t="s">
        <v>177</v>
      </c>
      <c r="LZ165" s="633">
        <f t="shared" si="2318"/>
        <v>8.3439650645695119E-4</v>
      </c>
      <c r="MA165" s="633">
        <f t="shared" si="2319"/>
        <v>6.7791373644726465E-4</v>
      </c>
      <c r="MB165" s="633">
        <f t="shared" si="2320"/>
        <v>5.4853258064811441E-5</v>
      </c>
      <c r="MC165" s="633">
        <f t="shared" si="2321"/>
        <v>6.5003377470357955E-4</v>
      </c>
      <c r="MD165" s="633">
        <f t="shared" si="2322"/>
        <v>8.1040677195177487E-3</v>
      </c>
      <c r="ME165" s="633">
        <f t="shared" si="2323"/>
        <v>3.316872646765617E-3</v>
      </c>
      <c r="MF165" s="631">
        <f t="shared" si="2324"/>
        <v>0.1258961166246183</v>
      </c>
      <c r="MG165" s="632">
        <f t="shared" si="2325"/>
        <v>0.14412345166412763</v>
      </c>
      <c r="MH165" s="632">
        <f t="shared" si="2326"/>
        <v>9.5516618730154032E-2</v>
      </c>
      <c r="MI165" s="632">
        <f t="shared" si="2327"/>
        <v>0.21658040024904759</v>
      </c>
      <c r="MJ165" s="632">
        <f t="shared" si="2328"/>
        <v>0.23437583461273759</v>
      </c>
      <c r="MK165" s="632">
        <f t="shared" si="2329"/>
        <v>5.8589320185464061E-2</v>
      </c>
      <c r="ML165" s="632">
        <f t="shared" si="2330"/>
        <v>2.7205750319398359E-2</v>
      </c>
      <c r="MM165" s="632">
        <f t="shared" si="2331"/>
        <v>1.3774871518199233E-3</v>
      </c>
      <c r="MN165" s="633">
        <f t="shared" si="2332"/>
        <v>1.5486802118583227E-2</v>
      </c>
      <c r="MO165" s="634" t="s">
        <v>177</v>
      </c>
      <c r="MP165" s="633">
        <f t="shared" si="2333"/>
        <v>1.3917496353248683E-3</v>
      </c>
      <c r="MQ165" s="633">
        <f t="shared" si="2334"/>
        <v>1.1307408266706071E-3</v>
      </c>
      <c r="MR165" s="633">
        <f t="shared" si="2335"/>
        <v>9.1493673951547049E-5</v>
      </c>
      <c r="MS165" s="633">
        <f t="shared" si="2336"/>
        <v>1.0842378436291182E-3</v>
      </c>
      <c r="MT165" s="633">
        <f t="shared" si="2337"/>
        <v>1.3517354406455405E-2</v>
      </c>
      <c r="MU165" s="633">
        <f t="shared" si="2338"/>
        <v>5.5324492142911959E-3</v>
      </c>
      <c r="MV165" s="1077"/>
      <c r="MW165" s="566"/>
      <c r="MX165" s="624"/>
      <c r="MY165" s="1471"/>
      <c r="MZ165" s="583"/>
      <c r="NA165" s="1472"/>
      <c r="NB165" s="1078"/>
      <c r="NC165" s="615"/>
      <c r="ND165" s="589"/>
      <c r="NE165" s="638"/>
    </row>
    <row r="166" spans="1:369" outlineLevel="1" x14ac:dyDescent="0.2">
      <c r="A166" s="477" t="s">
        <v>183</v>
      </c>
      <c r="B166" s="478">
        <f>DATI!D163</f>
        <v>61</v>
      </c>
      <c r="C166" s="1515">
        <f>DATI!F163/DATI!E163</f>
        <v>0.91666666666666663</v>
      </c>
      <c r="D166" s="479">
        <f>DATI!G163</f>
        <v>225798</v>
      </c>
      <c r="E166" s="480">
        <f t="shared" si="2339"/>
        <v>2.3053491619042271E-2</v>
      </c>
      <c r="F166" s="1039">
        <f t="shared" si="2189"/>
        <v>9.5636661167223316E-3</v>
      </c>
      <c r="G166" s="482"/>
      <c r="H166" s="483"/>
      <c r="I166" s="484"/>
      <c r="J166" s="485"/>
      <c r="K166" s="485"/>
      <c r="L166" s="485"/>
      <c r="M166" s="483"/>
      <c r="N166" s="483"/>
      <c r="O166" s="483"/>
      <c r="P166" s="483"/>
      <c r="Q166" s="483"/>
      <c r="R166" s="483"/>
      <c r="S166" s="483"/>
      <c r="T166" s="483"/>
      <c r="U166" s="483"/>
      <c r="V166" s="483"/>
      <c r="W166" s="488"/>
      <c r="X166" s="1111"/>
      <c r="Y166" s="483"/>
      <c r="Z166" s="483"/>
      <c r="AA166" s="483"/>
      <c r="AB166" s="483"/>
      <c r="AC166" s="483"/>
      <c r="AD166" s="484"/>
      <c r="AE166" s="485"/>
      <c r="AF166" s="485"/>
      <c r="AG166" s="488"/>
      <c r="AH166" s="491"/>
      <c r="AI166" s="483"/>
      <c r="AJ166" s="484"/>
      <c r="AK166" s="485"/>
      <c r="AL166" s="485"/>
      <c r="AM166" s="485"/>
      <c r="AN166" s="495"/>
      <c r="AO166" s="496"/>
      <c r="AP166" s="496"/>
      <c r="AQ166" s="496"/>
      <c r="AR166" s="496"/>
      <c r="AS166" s="496"/>
      <c r="AT166" s="496"/>
      <c r="AU166" s="1065"/>
      <c r="AV166" s="1065"/>
      <c r="AW166" s="496"/>
      <c r="AX166" s="1065"/>
      <c r="AY166" s="1065"/>
      <c r="AZ166" s="1065"/>
      <c r="BA166" s="1065"/>
      <c r="BB166" s="495"/>
      <c r="BC166" s="496"/>
      <c r="BD166" s="496"/>
      <c r="BE166" s="496"/>
      <c r="BF166" s="496"/>
      <c r="BG166" s="496"/>
      <c r="BH166" s="496"/>
      <c r="BI166" s="496"/>
      <c r="BJ166" s="496"/>
      <c r="BK166" s="496"/>
      <c r="BL166" s="496"/>
      <c r="BM166" s="496"/>
      <c r="BN166" s="496"/>
      <c r="BO166" s="496"/>
      <c r="BP166" s="496"/>
      <c r="BQ166" s="496"/>
      <c r="BR166" s="496"/>
      <c r="BS166" s="496"/>
      <c r="BT166" s="496"/>
      <c r="BU166" s="496"/>
      <c r="BV166" s="497"/>
      <c r="BW166" s="495"/>
      <c r="BX166" s="496"/>
      <c r="BY166" s="496"/>
      <c r="BZ166" s="496"/>
      <c r="CA166" s="496"/>
      <c r="CB166" s="496"/>
      <c r="CC166" s="496"/>
      <c r="CD166" s="497"/>
      <c r="CE166" s="495"/>
      <c r="CF166" s="496"/>
      <c r="CG166" s="496"/>
      <c r="CH166" s="496"/>
      <c r="CI166" s="496"/>
      <c r="CJ166" s="496"/>
      <c r="CK166" s="496"/>
      <c r="CL166" s="496"/>
      <c r="CM166" s="496"/>
      <c r="CN166" s="496"/>
      <c r="CO166" s="496"/>
      <c r="CP166" s="496"/>
      <c r="CQ166" s="496"/>
      <c r="CR166" s="496"/>
      <c r="CS166" s="496"/>
      <c r="CT166" s="496"/>
      <c r="CU166" s="496"/>
      <c r="CV166" s="496"/>
      <c r="CW166" s="496"/>
      <c r="CX166" s="496"/>
      <c r="CY166" s="497"/>
      <c r="CZ166" s="482">
        <f>DATI!AA163</f>
        <v>97403.861000000004</v>
      </c>
      <c r="DA166" s="483">
        <f t="shared" si="2340"/>
        <v>266.85989315068497</v>
      </c>
      <c r="DB166" s="484">
        <f t="shared" si="2191"/>
        <v>431.37610164837599</v>
      </c>
      <c r="DC166" s="485">
        <f t="shared" si="2341"/>
        <v>1.1818523332832218</v>
      </c>
      <c r="DD166" s="501">
        <f t="shared" si="2375"/>
        <v>-2.1893611809602066E-2</v>
      </c>
      <c r="DE166" s="502">
        <f t="shared" si="2245"/>
        <v>-3.1159280966721593E-2</v>
      </c>
      <c r="DF166" s="483">
        <f t="shared" si="2376"/>
        <v>-2180.2559999999939</v>
      </c>
      <c r="DG166" s="503">
        <f t="shared" si="2377"/>
        <v>-13.873662501512911</v>
      </c>
      <c r="DH166" s="504">
        <f t="shared" si="2378"/>
        <v>2.1045943785205693E-2</v>
      </c>
      <c r="DI166" s="505">
        <f>DATI!AB163+DATI!AG163</f>
        <v>57065.598500246328</v>
      </c>
      <c r="DJ166" s="483">
        <f t="shared" si="2365"/>
        <v>156.34410548012693</v>
      </c>
      <c r="DK166" s="506">
        <f t="shared" si="2192"/>
        <v>252.72853834066879</v>
      </c>
      <c r="DL166" s="507">
        <f t="shared" si="2193"/>
        <v>0.6924069543579966</v>
      </c>
      <c r="DM166" s="508">
        <f t="shared" si="2379"/>
        <v>0.58586587753689068</v>
      </c>
      <c r="DN166" s="509">
        <f t="shared" si="2380"/>
        <v>2.8596022203393485E-2</v>
      </c>
      <c r="DO166" s="509">
        <f t="shared" si="2381"/>
        <v>1.6000000000000014E-2</v>
      </c>
      <c r="DP166" s="509">
        <f t="shared" si="2382"/>
        <v>6.0763401843716494E-3</v>
      </c>
      <c r="DQ166" s="509">
        <f t="shared" si="2383"/>
        <v>-3.4542902536940454E-3</v>
      </c>
      <c r="DR166" s="510">
        <f t="shared" si="2384"/>
        <v>344.65574376664154</v>
      </c>
      <c r="DS166" s="510">
        <f t="shared" si="2385"/>
        <v>-0.87602376718149344</v>
      </c>
      <c r="DT166" s="511">
        <f t="shared" si="2386"/>
        <v>2.3511180218673801E-2</v>
      </c>
      <c r="DU166" s="512" t="str">
        <f>DATI!AI163</f>
        <v>4/5</v>
      </c>
      <c r="DV166" s="511">
        <f>DATI!AJ163/DATI!AK163</f>
        <v>0.89099798545440123</v>
      </c>
      <c r="DW166" s="513">
        <f>DATI!AB163</f>
        <v>55675.614999999998</v>
      </c>
      <c r="DX166" s="483">
        <f t="shared" si="2342"/>
        <v>152.53593150684932</v>
      </c>
      <c r="DY166" s="514">
        <f t="shared" si="2194"/>
        <v>246.57266671981151</v>
      </c>
      <c r="DZ166" s="485">
        <f t="shared" si="2195"/>
        <v>0.67554155265701787</v>
      </c>
      <c r="EA166" s="508">
        <f t="shared" si="2387"/>
        <v>0.57159556539550316</v>
      </c>
      <c r="EB166" s="504">
        <f t="shared" si="2388"/>
        <v>1.7296877579049973E-2</v>
      </c>
      <c r="EC166" s="515">
        <f t="shared" si="2389"/>
        <v>40338.262499753677</v>
      </c>
      <c r="ED166" s="516">
        <f t="shared" si="2343"/>
        <v>110.51578767055801</v>
      </c>
      <c r="EE166" s="517">
        <f t="shared" si="2196"/>
        <v>178.64756330770723</v>
      </c>
      <c r="EF166" s="518">
        <f t="shared" si="2197"/>
        <v>0.48944537892522527</v>
      </c>
      <c r="EG166" s="519">
        <f t="shared" si="2249"/>
        <v>-5.8906317330157366E-2</v>
      </c>
      <c r="EH166" s="519">
        <f t="shared" si="2250"/>
        <v>-6.7821362579587277E-2</v>
      </c>
      <c r="EI166" s="501">
        <f t="shared" si="2344"/>
        <v>0.41413412246310927</v>
      </c>
      <c r="EJ166" s="520">
        <f t="shared" si="2251"/>
        <v>-2524.9117437666355</v>
      </c>
      <c r="EK166" s="520">
        <f t="shared" si="2252"/>
        <v>-12.99763873433136</v>
      </c>
      <c r="EL166" s="482">
        <f>DATI!AD163</f>
        <v>31556.536</v>
      </c>
      <c r="EM166" s="483">
        <f t="shared" si="2345"/>
        <v>86.456263013698631</v>
      </c>
      <c r="EN166" s="514">
        <f t="shared" si="2198"/>
        <v>139.7556045669138</v>
      </c>
      <c r="EO166" s="485">
        <f t="shared" si="2346"/>
        <v>0.38289206730661318</v>
      </c>
      <c r="EP166" s="501">
        <f t="shared" si="2390"/>
        <v>-4.0094302532035248E-2</v>
      </c>
      <c r="EQ166" s="502">
        <f t="shared" si="2391"/>
        <v>-4.9187555292839032E-2</v>
      </c>
      <c r="ER166" s="501">
        <f t="shared" si="2392"/>
        <v>1.6796430907838788E-2</v>
      </c>
      <c r="ES166" s="483">
        <f t="shared" si="2393"/>
        <v>-1318.0849999999991</v>
      </c>
      <c r="ET166" s="501">
        <f t="shared" si="2225"/>
        <v>0.32397623334458991</v>
      </c>
      <c r="EU166" s="503">
        <f t="shared" si="2394"/>
        <v>-7.2298554414024352</v>
      </c>
      <c r="EV166" s="482">
        <f>DATI!AE163</f>
        <v>6557.31</v>
      </c>
      <c r="EW166" s="483">
        <f t="shared" si="2347"/>
        <v>17.965232876712331</v>
      </c>
      <c r="EX166" s="514">
        <f t="shared" si="2199"/>
        <v>29.040602662556797</v>
      </c>
      <c r="EY166" s="485">
        <f t="shared" si="2200"/>
        <v>7.9563294965909026E-2</v>
      </c>
      <c r="EZ166" s="501">
        <f t="shared" si="2395"/>
        <v>-6.603944098330547E-2</v>
      </c>
      <c r="FA166" s="502">
        <f t="shared" si="2396"/>
        <v>-7.4886913661259852E-2</v>
      </c>
      <c r="FB166" s="483">
        <f t="shared" si="2397"/>
        <v>-463.66099999999915</v>
      </c>
      <c r="FC166" s="503">
        <f t="shared" si="2398"/>
        <v>-2.3508056867606903</v>
      </c>
      <c r="FD166" s="483">
        <f>DATI!AG163</f>
        <v>1389.983500246331</v>
      </c>
      <c r="FE166" s="501">
        <f t="shared" si="2227"/>
        <v>1.4270312141387608E-2</v>
      </c>
      <c r="FF166" s="483">
        <f t="shared" si="2399"/>
        <v>5167.3264997536699</v>
      </c>
      <c r="FG166" s="501">
        <f t="shared" si="2366"/>
        <v>2.2884731041699528E-2</v>
      </c>
      <c r="FH166" s="482">
        <f>DATI!AF163</f>
        <v>3614.4</v>
      </c>
      <c r="FI166" s="483">
        <f t="shared" si="2367"/>
        <v>9.9024657534246572</v>
      </c>
      <c r="FJ166" s="509">
        <f t="shared" si="2228"/>
        <v>3.7107358608710589E-2</v>
      </c>
      <c r="FK166" s="509">
        <f t="shared" si="2368"/>
        <v>-3.2163480398391703E-2</v>
      </c>
      <c r="FL166" s="521">
        <f>DATI!AL163</f>
        <v>1772.4696391868592</v>
      </c>
      <c r="FM166" s="522" t="str">
        <f>DATI!AM163</f>
        <v>7/7</v>
      </c>
      <c r="FN166" s="523">
        <f>DATI!AN163/DATI!AO163</f>
        <v>1</v>
      </c>
      <c r="FO166" s="486">
        <f t="shared" si="2369"/>
        <v>0.49039111309950728</v>
      </c>
      <c r="FP166" s="524">
        <f t="shared" si="2258"/>
        <v>1.8197118892308174E-2</v>
      </c>
      <c r="FQ166" s="486">
        <f t="shared" si="2370"/>
        <v>-3.8403516989821067E-3</v>
      </c>
      <c r="FR166" s="526"/>
      <c r="FS166" s="1112"/>
      <c r="FT166" s="1112"/>
      <c r="FU166" s="495"/>
      <c r="FV166" s="496"/>
      <c r="FW166" s="496"/>
      <c r="FX166" s="496"/>
      <c r="FY166" s="496"/>
      <c r="FZ166" s="496"/>
      <c r="GA166" s="496"/>
      <c r="GB166" s="496"/>
      <c r="GC166" s="496"/>
      <c r="GD166" s="496"/>
      <c r="GE166" s="496"/>
      <c r="GF166" s="496"/>
      <c r="GG166" s="496"/>
      <c r="GH166" s="496"/>
      <c r="GI166" s="496"/>
      <c r="GJ166" s="496"/>
      <c r="GK166" s="496"/>
      <c r="GL166" s="496"/>
      <c r="GM166" s="496"/>
      <c r="GN166" s="496"/>
      <c r="GO166" s="496"/>
      <c r="GP166" s="497"/>
      <c r="GQ166" s="495"/>
      <c r="GR166" s="496"/>
      <c r="GS166" s="496"/>
      <c r="GT166" s="496"/>
      <c r="GU166" s="496"/>
      <c r="GV166" s="496"/>
      <c r="GW166" s="496"/>
      <c r="GX166" s="497"/>
      <c r="GY166" s="495"/>
      <c r="GZ166" s="496"/>
      <c r="HA166" s="496"/>
      <c r="HB166" s="496"/>
      <c r="HC166" s="496"/>
      <c r="HD166" s="496"/>
      <c r="HE166" s="496"/>
      <c r="HF166" s="496"/>
      <c r="HG166" s="496"/>
      <c r="HH166" s="496"/>
      <c r="HI166" s="496"/>
      <c r="HJ166" s="496"/>
      <c r="HK166" s="496"/>
      <c r="HL166" s="496"/>
      <c r="HM166" s="496"/>
      <c r="HN166" s="496"/>
      <c r="HO166" s="496"/>
      <c r="HP166" s="496"/>
      <c r="HQ166" s="496"/>
      <c r="HR166" s="496"/>
      <c r="HS166" s="496"/>
      <c r="HT166" s="497"/>
      <c r="HU166" s="526">
        <f t="shared" si="2190"/>
        <v>40338.262499753648</v>
      </c>
      <c r="HV166" s="527"/>
      <c r="HW166" s="528">
        <f t="shared" si="2400"/>
        <v>0</v>
      </c>
      <c r="HX166" s="529">
        <f>DATI!CQ163</f>
        <v>0</v>
      </c>
      <c r="HY166" s="529">
        <f>DATI!CT163</f>
        <v>0</v>
      </c>
      <c r="HZ166" s="530">
        <f t="shared" si="2260"/>
        <v>0</v>
      </c>
      <c r="IA166" s="530">
        <f t="shared" si="2293"/>
        <v>0</v>
      </c>
      <c r="IB166" s="501">
        <f t="shared" si="2294"/>
        <v>0</v>
      </c>
      <c r="IC166" s="529">
        <f>DATI!CV163</f>
        <v>13596.942569239973</v>
      </c>
      <c r="ID166" s="531">
        <f t="shared" si="2371"/>
        <v>13596.942569239973</v>
      </c>
      <c r="IE166" s="532">
        <f t="shared" si="2295"/>
        <v>0.13959346610746748</v>
      </c>
      <c r="IF166" s="532">
        <f t="shared" si="2296"/>
        <v>0.33707308462586882</v>
      </c>
      <c r="IG166" s="528"/>
      <c r="IH166" s="509"/>
      <c r="II166" s="529"/>
      <c r="IJ166" s="529"/>
      <c r="IK166" s="534">
        <f>DATI!CS163</f>
        <v>39408.192499753648</v>
      </c>
      <c r="IL166" s="513">
        <f t="shared" si="2372"/>
        <v>39408.192499753648</v>
      </c>
      <c r="IM166" s="513">
        <f t="shared" si="2373"/>
        <v>9580.1690766178908</v>
      </c>
      <c r="IN166" s="501">
        <f t="shared" si="2297"/>
        <v>0.404585527669726</v>
      </c>
      <c r="IO166" s="501">
        <f t="shared" si="2298"/>
        <v>0.97694323100788782</v>
      </c>
      <c r="IP166" s="529"/>
      <c r="IQ166" s="509"/>
      <c r="IR166" s="529"/>
      <c r="IS166" s="513">
        <f t="shared" si="2401"/>
        <v>930.07</v>
      </c>
      <c r="IT166" s="534">
        <f>DATI!CR163</f>
        <v>930.07</v>
      </c>
      <c r="IU166" s="536">
        <f>DATI!CU163</f>
        <v>0</v>
      </c>
      <c r="IV166" s="501">
        <f t="shared" si="2264"/>
        <v>9.4869802702830006E-2</v>
      </c>
      <c r="IW166" s="509">
        <f t="shared" si="2299"/>
        <v>9.5485947933829848E-3</v>
      </c>
      <c r="IX166" s="501">
        <f t="shared" si="2300"/>
        <v>2.3056768992112144E-2</v>
      </c>
      <c r="IY166" s="534">
        <f>DATI!CW163</f>
        <v>16231.080853895783</v>
      </c>
      <c r="IZ166" s="537">
        <f t="shared" si="2374"/>
        <v>17161.150853895782</v>
      </c>
      <c r="JA166" s="538">
        <f t="shared" si="2301"/>
        <v>0.17618552979019775</v>
      </c>
      <c r="JB166" s="538">
        <f t="shared" si="2302"/>
        <v>0.42543108677525682</v>
      </c>
      <c r="JC166" s="539"/>
      <c r="JD166" s="509"/>
      <c r="JE166" s="529"/>
      <c r="JF166" s="529"/>
      <c r="JG166" s="505">
        <f t="shared" si="2303"/>
        <v>55829.60459428723</v>
      </c>
      <c r="JH166" s="485">
        <f t="shared" si="2201"/>
        <v>247.25464616288556</v>
      </c>
      <c r="JI166" s="508">
        <f t="shared" si="2304"/>
        <v>0.57317650472076487</v>
      </c>
      <c r="JJ166" s="522" t="str">
        <f>DATI!CN163</f>
        <v>3/8</v>
      </c>
      <c r="JK166" s="523">
        <f>DATI!CO163/DATI!CP163</f>
        <v>0.64857959085654948</v>
      </c>
      <c r="JL166" s="540">
        <f t="shared" si="2348"/>
        <v>1.1184970915037291E-2</v>
      </c>
      <c r="JM166" s="541">
        <f t="shared" si="2266"/>
        <v>3.3819002844709171E-2</v>
      </c>
      <c r="JN166" s="542">
        <f t="shared" si="2305"/>
        <v>56759.674594287229</v>
      </c>
      <c r="JO166" s="513">
        <f t="shared" si="2306"/>
        <v>72990.755448183016</v>
      </c>
      <c r="JP166" s="508">
        <f t="shared" si="2307"/>
        <v>0.58272509951414786</v>
      </c>
      <c r="JQ166" s="509">
        <f t="shared" si="2267"/>
        <v>1.9768465408822045E-2</v>
      </c>
      <c r="JR166" s="543">
        <f t="shared" si="2308"/>
        <v>0.74936203451096273</v>
      </c>
      <c r="JS166" s="504">
        <f t="shared" si="2268"/>
        <v>2.6669527162258011E-2</v>
      </c>
      <c r="JT166" s="495">
        <f>DATI!BW163</f>
        <v>10619.539830408095</v>
      </c>
      <c r="JU166" s="496">
        <f>DATI!BX163</f>
        <v>7719.1857675573829</v>
      </c>
      <c r="JV166" s="496">
        <f>DATI!BY163</f>
        <v>3249.8799227298468</v>
      </c>
      <c r="JW166" s="496">
        <f>DATI!BZ163</f>
        <v>13123.759</v>
      </c>
      <c r="JX166" s="496">
        <f>DATI!CA163</f>
        <v>11832.478999999999</v>
      </c>
      <c r="JY166" s="496">
        <f>DATI!CB163</f>
        <v>3330.6619582057001</v>
      </c>
      <c r="JZ166" s="496">
        <f>DATI!CC163</f>
        <v>1268.2870234468355</v>
      </c>
      <c r="KA166" s="496">
        <f>DATI!CD163</f>
        <v>66.138358314844083</v>
      </c>
      <c r="KB166" s="496">
        <f>DATI!CE163</f>
        <v>887.35767649304864</v>
      </c>
      <c r="KC166" s="496">
        <f>DATI!CF163</f>
        <v>0</v>
      </c>
      <c r="KD166" s="496">
        <f>DATI!CG163</f>
        <v>191.95400000000001</v>
      </c>
      <c r="KE166" s="496">
        <f>DATI!CH163</f>
        <v>24.118780469417572</v>
      </c>
      <c r="KF166" s="496">
        <f>DATI!CI163</f>
        <v>35.81802069711685</v>
      </c>
      <c r="KG166" s="496">
        <f>DATI!CJ163</f>
        <v>28.135800547599793</v>
      </c>
      <c r="KH166" s="496">
        <f>DATI!CK163</f>
        <v>299.98169244565815</v>
      </c>
      <c r="KI166" s="496">
        <f>DATI!CL163</f>
        <v>181.80862353849412</v>
      </c>
      <c r="KJ166" s="544">
        <f t="shared" si="2202"/>
        <v>47.03115098631563</v>
      </c>
      <c r="KK166" s="545">
        <f t="shared" si="2350"/>
        <v>-4.2100772553746606E-2</v>
      </c>
      <c r="KL166" s="546">
        <f t="shared" si="2203"/>
        <v>34.186245084355853</v>
      </c>
      <c r="KM166" s="545">
        <f t="shared" si="2351"/>
        <v>1.4664353718452044E-2</v>
      </c>
      <c r="KN166" s="546">
        <f t="shared" si="2204"/>
        <v>14.392864076430469</v>
      </c>
      <c r="KO166" s="545">
        <f t="shared" si="2352"/>
        <v>-2.1706581163890796E-2</v>
      </c>
      <c r="KP166" s="546">
        <f t="shared" si="2205"/>
        <v>58.121679554291887</v>
      </c>
      <c r="KQ166" s="545">
        <f t="shared" si="2353"/>
        <v>2.2757833073271455E-3</v>
      </c>
      <c r="KR166" s="546">
        <f t="shared" si="2206"/>
        <v>52.40293979574664</v>
      </c>
      <c r="KS166" s="545">
        <f t="shared" si="2354"/>
        <v>4.8405484711937639E-2</v>
      </c>
      <c r="KT166" s="546">
        <f t="shared" si="2207"/>
        <v>14.750626481216397</v>
      </c>
      <c r="KU166" s="545">
        <f t="shared" si="2355"/>
        <v>-0.10034444840409248</v>
      </c>
      <c r="KV166" s="546">
        <f t="shared" si="2208"/>
        <v>5.6169099081782639</v>
      </c>
      <c r="KW166" s="545">
        <f t="shared" si="2356"/>
        <v>-0.11301336735190853</v>
      </c>
      <c r="KX166" s="546">
        <f t="shared" si="2209"/>
        <v>0.29290940714640556</v>
      </c>
      <c r="KY166" s="545">
        <f t="shared" si="2357"/>
        <v>2.0416621679381906</v>
      </c>
      <c r="KZ166" s="546">
        <f t="shared" si="2210"/>
        <v>3.9298739426082103</v>
      </c>
      <c r="LA166" s="545">
        <f t="shared" si="2358"/>
        <v>-0.11368238074760097</v>
      </c>
      <c r="LB166" s="547" t="s">
        <v>177</v>
      </c>
      <c r="LC166" s="548" t="s">
        <v>177</v>
      </c>
      <c r="LD166" s="546">
        <f t="shared" si="2211"/>
        <v>0.85011381854577983</v>
      </c>
      <c r="LE166" s="545">
        <f t="shared" si="2359"/>
        <v>-0.11536031944293226</v>
      </c>
      <c r="LF166" s="546">
        <f t="shared" si="2212"/>
        <v>0.10681574003940501</v>
      </c>
      <c r="LG166" s="545">
        <f t="shared" si="2360"/>
        <v>-0.23115216505649822</v>
      </c>
      <c r="LH166" s="546">
        <f t="shared" si="2213"/>
        <v>0.15862860032912982</v>
      </c>
      <c r="LI166" s="545">
        <f t="shared" si="2361"/>
        <v>-2.5995619827477823E-2</v>
      </c>
      <c r="LJ166" s="546">
        <f t="shared" si="2214"/>
        <v>0.12460606625213595</v>
      </c>
      <c r="LK166" s="545">
        <f t="shared" si="2362"/>
        <v>0.27788389473087766</v>
      </c>
      <c r="LL166" s="546">
        <f t="shared" si="2215"/>
        <v>1.3285400776165339</v>
      </c>
      <c r="LM166" s="545">
        <f t="shared" si="2363"/>
        <v>5.8802504952064787E-2</v>
      </c>
      <c r="LN166" s="546">
        <f t="shared" si="2216"/>
        <v>0.80518261250539913</v>
      </c>
      <c r="LO166" s="549">
        <f t="shared" si="2364"/>
        <v>-0.25805962709426045</v>
      </c>
      <c r="LP166" s="550">
        <f t="shared" si="2309"/>
        <v>0.10902586120696073</v>
      </c>
      <c r="LQ166" s="551">
        <f t="shared" si="2310"/>
        <v>7.9249279117974414E-2</v>
      </c>
      <c r="LR166" s="551">
        <f t="shared" si="2311"/>
        <v>3.3365001031425714E-2</v>
      </c>
      <c r="LS166" s="551">
        <f t="shared" si="2312"/>
        <v>0.13473551115186286</v>
      </c>
      <c r="LT166" s="551">
        <f t="shared" si="2313"/>
        <v>0.12147854180030912</v>
      </c>
      <c r="LU166" s="551">
        <f t="shared" si="2314"/>
        <v>3.4194352503189786E-2</v>
      </c>
      <c r="LV166" s="551">
        <f t="shared" si="2315"/>
        <v>1.3020911187974729E-2</v>
      </c>
      <c r="LW166" s="551">
        <f t="shared" si="2316"/>
        <v>6.7901166992593936E-4</v>
      </c>
      <c r="LX166" s="552">
        <f t="shared" si="2317"/>
        <v>9.1100872941068389E-3</v>
      </c>
      <c r="LY166" s="553" t="s">
        <v>177</v>
      </c>
      <c r="LZ166" s="552">
        <f t="shared" si="2318"/>
        <v>1.9707021675454939E-3</v>
      </c>
      <c r="MA166" s="552">
        <f t="shared" si="2319"/>
        <v>2.4761626717669405E-4</v>
      </c>
      <c r="MB166" s="552">
        <f t="shared" si="2320"/>
        <v>3.6772690866039538E-4</v>
      </c>
      <c r="MC166" s="552">
        <f t="shared" si="2321"/>
        <v>2.8885713829762655E-4</v>
      </c>
      <c r="MD166" s="552">
        <f t="shared" si="2322"/>
        <v>3.0797720887641008E-3</v>
      </c>
      <c r="ME166" s="552">
        <f t="shared" si="2323"/>
        <v>1.8665443204401735E-3</v>
      </c>
      <c r="MF166" s="550">
        <f t="shared" si="2324"/>
        <v>0.19073951550257856</v>
      </c>
      <c r="MG166" s="551">
        <f t="shared" si="2325"/>
        <v>0.13864572070838163</v>
      </c>
      <c r="MH166" s="551">
        <f t="shared" si="2326"/>
        <v>5.8371693293910572E-2</v>
      </c>
      <c r="MI166" s="551">
        <f t="shared" si="2327"/>
        <v>0.23571825834344176</v>
      </c>
      <c r="MJ166" s="551">
        <f t="shared" si="2328"/>
        <v>0.21252533986378058</v>
      </c>
      <c r="MK166" s="551">
        <f t="shared" si="2329"/>
        <v>5.98226343472937E-2</v>
      </c>
      <c r="ML166" s="551">
        <f t="shared" si="2330"/>
        <v>2.2779937382763273E-2</v>
      </c>
      <c r="MM166" s="551">
        <f t="shared" si="2331"/>
        <v>1.1879232643383299E-3</v>
      </c>
      <c r="MN166" s="552">
        <f t="shared" si="2332"/>
        <v>1.5937995053903736E-2</v>
      </c>
      <c r="MO166" s="553" t="s">
        <v>177</v>
      </c>
      <c r="MP166" s="552">
        <f t="shared" si="2333"/>
        <v>3.4477212330748393E-3</v>
      </c>
      <c r="MQ166" s="552">
        <f t="shared" si="2334"/>
        <v>4.3320186888672128E-4</v>
      </c>
      <c r="MR166" s="552">
        <f t="shared" si="2335"/>
        <v>6.4333408256230038E-4</v>
      </c>
      <c r="MS166" s="552">
        <f t="shared" si="2336"/>
        <v>5.0535230814423499E-4</v>
      </c>
      <c r="MT166" s="552">
        <f t="shared" si="2337"/>
        <v>5.3880265614606711E-3</v>
      </c>
      <c r="MU166" s="552">
        <f t="shared" si="2338"/>
        <v>3.2654982533824569E-3</v>
      </c>
      <c r="MV166" s="1070"/>
      <c r="MW166" s="485"/>
      <c r="MX166" s="543"/>
      <c r="MY166" s="1469"/>
      <c r="MZ166" s="502"/>
      <c r="NA166" s="1470"/>
      <c r="NB166" s="1071"/>
      <c r="NC166" s="534"/>
      <c r="ND166" s="508"/>
      <c r="NE166" s="557"/>
    </row>
    <row r="167" spans="1:369" outlineLevel="1" x14ac:dyDescent="0.2">
      <c r="A167" s="558" t="s">
        <v>184</v>
      </c>
      <c r="B167" s="559">
        <f>DATI!D164</f>
        <v>70</v>
      </c>
      <c r="C167" s="1516">
        <f>DATI!F164/DATI!E164</f>
        <v>1</v>
      </c>
      <c r="D167" s="560">
        <f>DATI!G164</f>
        <v>411335</v>
      </c>
      <c r="E167" s="561">
        <f t="shared" si="2339"/>
        <v>4.1996421470158071E-2</v>
      </c>
      <c r="F167" s="1035">
        <f t="shared" si="2189"/>
        <v>7.7121515383880429E-3</v>
      </c>
      <c r="G167" s="563"/>
      <c r="H167" s="564"/>
      <c r="I167" s="565"/>
      <c r="J167" s="566"/>
      <c r="K167" s="566"/>
      <c r="L167" s="566"/>
      <c r="M167" s="564"/>
      <c r="N167" s="564"/>
      <c r="O167" s="564"/>
      <c r="P167" s="564"/>
      <c r="Q167" s="564"/>
      <c r="R167" s="564"/>
      <c r="S167" s="564"/>
      <c r="T167" s="564"/>
      <c r="U167" s="564"/>
      <c r="V167" s="564"/>
      <c r="W167" s="569"/>
      <c r="X167" s="1100"/>
      <c r="Y167" s="564"/>
      <c r="Z167" s="564"/>
      <c r="AA167" s="564"/>
      <c r="AB167" s="564"/>
      <c r="AC167" s="564"/>
      <c r="AD167" s="565"/>
      <c r="AE167" s="566"/>
      <c r="AF167" s="566"/>
      <c r="AG167" s="569"/>
      <c r="AH167" s="572"/>
      <c r="AI167" s="564"/>
      <c r="AJ167" s="565"/>
      <c r="AK167" s="566"/>
      <c r="AL167" s="566"/>
      <c r="AM167" s="566"/>
      <c r="AN167" s="576"/>
      <c r="AO167" s="577"/>
      <c r="AP167" s="577"/>
      <c r="AQ167" s="577"/>
      <c r="AR167" s="577"/>
      <c r="AS167" s="577"/>
      <c r="AT167" s="577"/>
      <c r="AU167" s="1072"/>
      <c r="AV167" s="1072"/>
      <c r="AW167" s="577"/>
      <c r="AX167" s="1072"/>
      <c r="AY167" s="1072"/>
      <c r="AZ167" s="1072"/>
      <c r="BA167" s="1072"/>
      <c r="BB167" s="576"/>
      <c r="BC167" s="577"/>
      <c r="BD167" s="577"/>
      <c r="BE167" s="577"/>
      <c r="BF167" s="577"/>
      <c r="BG167" s="577"/>
      <c r="BH167" s="577"/>
      <c r="BI167" s="577"/>
      <c r="BJ167" s="577"/>
      <c r="BK167" s="577"/>
      <c r="BL167" s="577"/>
      <c r="BM167" s="577"/>
      <c r="BN167" s="577"/>
      <c r="BO167" s="577"/>
      <c r="BP167" s="577"/>
      <c r="BQ167" s="577"/>
      <c r="BR167" s="577"/>
      <c r="BS167" s="577"/>
      <c r="BT167" s="577"/>
      <c r="BU167" s="577"/>
      <c r="BV167" s="578"/>
      <c r="BW167" s="576"/>
      <c r="BX167" s="577"/>
      <c r="BY167" s="577"/>
      <c r="BZ167" s="577"/>
      <c r="CA167" s="577"/>
      <c r="CB167" s="577"/>
      <c r="CC167" s="577"/>
      <c r="CD167" s="578"/>
      <c r="CE167" s="576"/>
      <c r="CF167" s="577"/>
      <c r="CG167" s="577"/>
      <c r="CH167" s="577"/>
      <c r="CI167" s="577"/>
      <c r="CJ167" s="577"/>
      <c r="CK167" s="577"/>
      <c r="CL167" s="577"/>
      <c r="CM167" s="577"/>
      <c r="CN167" s="577"/>
      <c r="CO167" s="577"/>
      <c r="CP167" s="577"/>
      <c r="CQ167" s="577"/>
      <c r="CR167" s="577"/>
      <c r="CS167" s="577"/>
      <c r="CT167" s="577"/>
      <c r="CU167" s="577"/>
      <c r="CV167" s="577"/>
      <c r="CW167" s="577"/>
      <c r="CX167" s="577"/>
      <c r="CY167" s="578"/>
      <c r="CZ167" s="563">
        <f>DATI!AA164</f>
        <v>202247.33499999999</v>
      </c>
      <c r="DA167" s="564">
        <f t="shared" si="2340"/>
        <v>554.10228767123283</v>
      </c>
      <c r="DB167" s="565">
        <f t="shared" si="2191"/>
        <v>491.68520792055136</v>
      </c>
      <c r="DC167" s="566">
        <f t="shared" si="2341"/>
        <v>1.3470827614261682</v>
      </c>
      <c r="DD167" s="582">
        <f t="shared" si="2375"/>
        <v>-6.7093576728943408E-2</v>
      </c>
      <c r="DE167" s="583">
        <f t="shared" si="2245"/>
        <v>-7.4233230345721157E-2</v>
      </c>
      <c r="DF167" s="564">
        <f t="shared" si="2376"/>
        <v>-14545.399999999994</v>
      </c>
      <c r="DG167" s="584">
        <f t="shared" si="2377"/>
        <v>-39.426108706386742</v>
      </c>
      <c r="DH167" s="585">
        <f t="shared" si="2378"/>
        <v>4.3699356467169853E-2</v>
      </c>
      <c r="DI167" s="586">
        <f>DATI!AB164+DATI!AG164</f>
        <v>133148.72231994386</v>
      </c>
      <c r="DJ167" s="564">
        <f t="shared" si="2365"/>
        <v>364.79102005464068</v>
      </c>
      <c r="DK167" s="587">
        <f t="shared" si="2192"/>
        <v>323.69898579003456</v>
      </c>
      <c r="DL167" s="588">
        <f t="shared" si="2193"/>
        <v>0.8868465364110536</v>
      </c>
      <c r="DM167" s="589">
        <f t="shared" si="2379"/>
        <v>0.65834599165395113</v>
      </c>
      <c r="DN167" s="590">
        <f t="shared" si="2380"/>
        <v>0.11319649420071817</v>
      </c>
      <c r="DO167" s="590">
        <f t="shared" si="2381"/>
        <v>6.700000000000006E-2</v>
      </c>
      <c r="DP167" s="590">
        <f t="shared" si="2382"/>
        <v>3.8508159802671534E-2</v>
      </c>
      <c r="DQ167" s="590">
        <f t="shared" si="2383"/>
        <v>3.0560322426666987E-2</v>
      </c>
      <c r="DR167" s="591">
        <f t="shared" si="2384"/>
        <v>4937.1901686282217</v>
      </c>
      <c r="DS167" s="591">
        <f t="shared" si="2385"/>
        <v>9.5989969336632157</v>
      </c>
      <c r="DT167" s="592">
        <f t="shared" si="2386"/>
        <v>5.4857632069465492E-2</v>
      </c>
      <c r="DU167" s="593" t="str">
        <f>DATI!AI164</f>
        <v>3/7</v>
      </c>
      <c r="DV167" s="592">
        <f>DATI!AJ164/DATI!AK164</f>
        <v>0.95784633462263946</v>
      </c>
      <c r="DW167" s="594">
        <f>DATI!AB164</f>
        <v>132406.69399999999</v>
      </c>
      <c r="DX167" s="564">
        <f t="shared" si="2342"/>
        <v>362.7580657534246</v>
      </c>
      <c r="DY167" s="595">
        <f t="shared" si="2194"/>
        <v>321.89503446096245</v>
      </c>
      <c r="DZ167" s="566">
        <f t="shared" si="2195"/>
        <v>0.8819042040026368</v>
      </c>
      <c r="EA167" s="589">
        <f t="shared" si="2387"/>
        <v>0.65467707646184803</v>
      </c>
      <c r="EB167" s="585">
        <f t="shared" si="2388"/>
        <v>0.11624020168506509</v>
      </c>
      <c r="EC167" s="596">
        <f t="shared" si="2389"/>
        <v>69098.612680056132</v>
      </c>
      <c r="ED167" s="597">
        <f t="shared" si="2343"/>
        <v>189.31126761659215</v>
      </c>
      <c r="EE167" s="598">
        <f t="shared" si="2196"/>
        <v>167.98622213051678</v>
      </c>
      <c r="EF167" s="599">
        <f t="shared" si="2197"/>
        <v>0.46023622501511446</v>
      </c>
      <c r="EG167" s="600">
        <f t="shared" si="2249"/>
        <v>-0.21994045623774888</v>
      </c>
      <c r="EH167" s="600">
        <f t="shared" si="2250"/>
        <v>-0.22591035290047795</v>
      </c>
      <c r="EI167" s="582">
        <f t="shared" si="2344"/>
        <v>0.34165400834604881</v>
      </c>
      <c r="EJ167" s="601">
        <f t="shared" si="2251"/>
        <v>-19482.590168628216</v>
      </c>
      <c r="EK167" s="601">
        <f t="shared" si="2252"/>
        <v>-49.025105640050043</v>
      </c>
      <c r="EL167" s="563">
        <f>DATI!AD164</f>
        <v>59236.675999999999</v>
      </c>
      <c r="EM167" s="564">
        <f t="shared" si="2345"/>
        <v>162.29226301369863</v>
      </c>
      <c r="EN167" s="595">
        <f t="shared" si="2198"/>
        <v>144.01078439714587</v>
      </c>
      <c r="EO167" s="566">
        <f t="shared" si="2346"/>
        <v>0.39455009423875581</v>
      </c>
      <c r="EP167" s="582">
        <f t="shared" si="2390"/>
        <v>-0.22998338417842681</v>
      </c>
      <c r="EQ167" s="583">
        <f t="shared" si="2391"/>
        <v>-0.23587642101362513</v>
      </c>
      <c r="ER167" s="582">
        <f t="shared" si="2392"/>
        <v>3.1529592970661678E-2</v>
      </c>
      <c r="ES167" s="564">
        <f t="shared" si="2393"/>
        <v>-17692.412000000004</v>
      </c>
      <c r="ET167" s="582">
        <f t="shared" si="2225"/>
        <v>0.2928922450325489</v>
      </c>
      <c r="EU167" s="584">
        <f t="shared" si="2394"/>
        <v>-44.45452194529031</v>
      </c>
      <c r="EV167" s="563">
        <f>DATI!AE164</f>
        <v>7599.6949999999997</v>
      </c>
      <c r="EW167" s="564">
        <f t="shared" si="2347"/>
        <v>20.821082191780821</v>
      </c>
      <c r="EX167" s="595">
        <f t="shared" si="2199"/>
        <v>18.475682837589797</v>
      </c>
      <c r="EY167" s="566">
        <f t="shared" si="2200"/>
        <v>5.0618309144081636E-2</v>
      </c>
      <c r="EZ167" s="582">
        <f t="shared" si="2395"/>
        <v>-0.14908285925456002</v>
      </c>
      <c r="FA167" s="583">
        <f t="shared" si="2396"/>
        <v>-0.15559503827911816</v>
      </c>
      <c r="FB167" s="564">
        <f t="shared" si="2397"/>
        <v>-1331.4860000000008</v>
      </c>
      <c r="FC167" s="584">
        <f t="shared" si="2398"/>
        <v>-3.4044382833670177</v>
      </c>
      <c r="FD167" s="564">
        <f>DATI!AG164</f>
        <v>742.02831994387509</v>
      </c>
      <c r="FE167" s="582">
        <f t="shared" si="2227"/>
        <v>3.6689151921031498E-3</v>
      </c>
      <c r="FF167" s="564">
        <f t="shared" si="2399"/>
        <v>6857.6666800561243</v>
      </c>
      <c r="FG167" s="582">
        <f t="shared" si="2366"/>
        <v>1.6671731508517692E-2</v>
      </c>
      <c r="FH167" s="563">
        <f>DATI!AF164</f>
        <v>3004.27</v>
      </c>
      <c r="FI167" s="564">
        <f t="shared" si="2367"/>
        <v>8.2308767123287669</v>
      </c>
      <c r="FJ167" s="590">
        <f t="shared" si="2228"/>
        <v>1.4854435535578256E-2</v>
      </c>
      <c r="FK167" s="590">
        <f t="shared" si="2368"/>
        <v>-0.20587084666014643</v>
      </c>
      <c r="FL167" s="602">
        <f>DATI!AL164</f>
        <v>278.77427665412426</v>
      </c>
      <c r="FM167" s="603" t="str">
        <f>DATI!AM164</f>
        <v>5/8</v>
      </c>
      <c r="FN167" s="604">
        <f>DATI!AN164/DATI!AO164</f>
        <v>0.98407599849547478</v>
      </c>
      <c r="FO167" s="567">
        <f t="shared" si="2369"/>
        <v>9.27926839645319E-2</v>
      </c>
      <c r="FP167" s="605">
        <f t="shared" si="2258"/>
        <v>1.3783829421244254E-3</v>
      </c>
      <c r="FQ167" s="567">
        <f t="shared" si="2370"/>
        <v>-0.16881118608941875</v>
      </c>
      <c r="FR167" s="607"/>
      <c r="FS167" s="1113"/>
      <c r="FT167" s="1113"/>
      <c r="FU167" s="576"/>
      <c r="FV167" s="577"/>
      <c r="FW167" s="577"/>
      <c r="FX167" s="577"/>
      <c r="FY167" s="577"/>
      <c r="FZ167" s="577"/>
      <c r="GA167" s="577"/>
      <c r="GB167" s="577"/>
      <c r="GC167" s="577"/>
      <c r="GD167" s="577"/>
      <c r="GE167" s="577"/>
      <c r="GF167" s="577"/>
      <c r="GG167" s="577"/>
      <c r="GH167" s="577"/>
      <c r="GI167" s="577"/>
      <c r="GJ167" s="577"/>
      <c r="GK167" s="577"/>
      <c r="GL167" s="577"/>
      <c r="GM167" s="577"/>
      <c r="GN167" s="577"/>
      <c r="GO167" s="577"/>
      <c r="GP167" s="578"/>
      <c r="GQ167" s="576"/>
      <c r="GR167" s="577"/>
      <c r="GS167" s="577"/>
      <c r="GT167" s="577"/>
      <c r="GU167" s="577"/>
      <c r="GV167" s="577"/>
      <c r="GW167" s="577"/>
      <c r="GX167" s="578"/>
      <c r="GY167" s="576"/>
      <c r="GZ167" s="577"/>
      <c r="HA167" s="577"/>
      <c r="HB167" s="577"/>
      <c r="HC167" s="577"/>
      <c r="HD167" s="577"/>
      <c r="HE167" s="577"/>
      <c r="HF167" s="577"/>
      <c r="HG167" s="577"/>
      <c r="HH167" s="577"/>
      <c r="HI167" s="577"/>
      <c r="HJ167" s="577"/>
      <c r="HK167" s="577"/>
      <c r="HL167" s="577"/>
      <c r="HM167" s="577"/>
      <c r="HN167" s="577"/>
      <c r="HO167" s="577"/>
      <c r="HP167" s="577"/>
      <c r="HQ167" s="577"/>
      <c r="HR167" s="577"/>
      <c r="HS167" s="577"/>
      <c r="HT167" s="578"/>
      <c r="HU167" s="607">
        <f t="shared" si="2190"/>
        <v>69098.612680056132</v>
      </c>
      <c r="HV167" s="608"/>
      <c r="HW167" s="609">
        <f t="shared" si="2400"/>
        <v>2567.34</v>
      </c>
      <c r="HX167" s="610">
        <f>DATI!CQ164</f>
        <v>2567.34</v>
      </c>
      <c r="HY167" s="610">
        <f>DATI!CT164</f>
        <v>0</v>
      </c>
      <c r="HZ167" s="611">
        <f t="shared" si="2260"/>
        <v>-0.8303745293945175</v>
      </c>
      <c r="IA167" s="611">
        <f t="shared" si="2293"/>
        <v>1.2694060962533822E-2</v>
      </c>
      <c r="IB167" s="582">
        <f t="shared" si="2294"/>
        <v>3.7154725694529163E-2</v>
      </c>
      <c r="IC167" s="610">
        <f>DATI!CV164</f>
        <v>28590.832340139386</v>
      </c>
      <c r="ID167" s="612">
        <f t="shared" si="2371"/>
        <v>31158.172340139387</v>
      </c>
      <c r="IE167" s="613">
        <f t="shared" si="2295"/>
        <v>0.15405974244426701</v>
      </c>
      <c r="IF167" s="613">
        <f t="shared" si="2296"/>
        <v>0.45092326939195609</v>
      </c>
      <c r="IG167" s="609"/>
      <c r="IH167" s="590"/>
      <c r="II167" s="610"/>
      <c r="IJ167" s="610"/>
      <c r="IK167" s="615">
        <f>DATI!CS164</f>
        <v>66531.272680056136</v>
      </c>
      <c r="IL167" s="594">
        <f t="shared" si="2372"/>
        <v>66531.272680056136</v>
      </c>
      <c r="IM167" s="594">
        <f t="shared" si="2373"/>
        <v>8586.4023399167527</v>
      </c>
      <c r="IN167" s="582">
        <f t="shared" si="2297"/>
        <v>0.32895994738351503</v>
      </c>
      <c r="IO167" s="582">
        <f t="shared" si="2298"/>
        <v>0.96284527430547084</v>
      </c>
      <c r="IP167" s="610"/>
      <c r="IQ167" s="590"/>
      <c r="IR167" s="610"/>
      <c r="IS167" s="594">
        <f t="shared" si="2401"/>
        <v>0</v>
      </c>
      <c r="IT167" s="615">
        <f>DATI!CR164</f>
        <v>0</v>
      </c>
      <c r="IU167" s="617">
        <f>DATI!CU164</f>
        <v>0</v>
      </c>
      <c r="IV167" s="582">
        <f t="shared" si="2264"/>
        <v>-1</v>
      </c>
      <c r="IW167" s="590">
        <f t="shared" si="2299"/>
        <v>0</v>
      </c>
      <c r="IX167" s="582">
        <f t="shared" si="2300"/>
        <v>0</v>
      </c>
      <c r="IY167" s="615">
        <f>DATI!CW164</f>
        <v>29354.037999999997</v>
      </c>
      <c r="IZ167" s="618">
        <f t="shared" si="2374"/>
        <v>29354.037999999997</v>
      </c>
      <c r="JA167" s="619">
        <f t="shared" si="2301"/>
        <v>0.14513930677998796</v>
      </c>
      <c r="JB167" s="619">
        <f t="shared" si="2302"/>
        <v>0.42481370987745498</v>
      </c>
      <c r="JC167" s="620"/>
      <c r="JD167" s="590"/>
      <c r="JE167" s="610"/>
      <c r="JF167" s="610"/>
      <c r="JG167" s="586">
        <f t="shared" si="2303"/>
        <v>129090.76734868364</v>
      </c>
      <c r="JH167" s="566">
        <f t="shared" si="2201"/>
        <v>313.83365711326206</v>
      </c>
      <c r="JI167" s="589">
        <f t="shared" si="2304"/>
        <v>0.63828167302517802</v>
      </c>
      <c r="JJ167" s="603" t="str">
        <f>DATI!CN164</f>
        <v>4/8</v>
      </c>
      <c r="JK167" s="604">
        <f>DATI!CO164/DATI!CP164</f>
        <v>0.98041860119407198</v>
      </c>
      <c r="JL167" s="621">
        <f t="shared" si="2348"/>
        <v>5.9281510288273387E-2</v>
      </c>
      <c r="JM167" s="622">
        <f t="shared" si="2266"/>
        <v>0.13546384060054686</v>
      </c>
      <c r="JN167" s="623">
        <f t="shared" si="2305"/>
        <v>129090.76734868364</v>
      </c>
      <c r="JO167" s="594">
        <f t="shared" si="2306"/>
        <v>158444.80534868364</v>
      </c>
      <c r="JP167" s="589">
        <f t="shared" si="2307"/>
        <v>0.63828167302517802</v>
      </c>
      <c r="JQ167" s="590">
        <f t="shared" si="2267"/>
        <v>6.7680461221456323E-2</v>
      </c>
      <c r="JR167" s="624">
        <f t="shared" si="2308"/>
        <v>0.78342097980516601</v>
      </c>
      <c r="JS167" s="585">
        <f t="shared" si="2268"/>
        <v>0.17900373938995184</v>
      </c>
      <c r="JT167" s="576">
        <f>DATI!BW164</f>
        <v>23899.113780341686</v>
      </c>
      <c r="JU167" s="577">
        <f>DATI!BX164</f>
        <v>11869.473777719497</v>
      </c>
      <c r="JV167" s="577">
        <f>DATI!BY164</f>
        <v>12350.351768506958</v>
      </c>
      <c r="JW167" s="577">
        <f>DATI!BZ164</f>
        <v>26571.11</v>
      </c>
      <c r="JX167" s="577">
        <f>DATI!CA164</f>
        <v>43238.131999999998</v>
      </c>
      <c r="JY167" s="577">
        <f>DATI!CB164</f>
        <v>4986.8159374237057</v>
      </c>
      <c r="JZ167" s="577">
        <f>DATI!CC164</f>
        <v>2409.1059293519502</v>
      </c>
      <c r="KA167" s="577">
        <f>DATI!CD164</f>
        <v>77.831970710910397</v>
      </c>
      <c r="KB167" s="577">
        <f>DATI!CE164</f>
        <v>1432.0349620640277</v>
      </c>
      <c r="KC167" s="577">
        <f>DATI!CF164</f>
        <v>0</v>
      </c>
      <c r="KD167" s="577">
        <f>DATI!CG164</f>
        <v>195.71600000000001</v>
      </c>
      <c r="KE167" s="577">
        <f>DATI!CH164</f>
        <v>68.383421330928797</v>
      </c>
      <c r="KF167" s="577">
        <f>DATI!CI164</f>
        <v>17.810520346641539</v>
      </c>
      <c r="KG167" s="577">
        <f>DATI!CJ164</f>
        <v>101.40648197364807</v>
      </c>
      <c r="KH167" s="577">
        <f>DATI!CK164</f>
        <v>865.02737874688205</v>
      </c>
      <c r="KI167" s="577">
        <f>DATI!CL164</f>
        <v>183.36682356882096</v>
      </c>
      <c r="KJ167" s="625">
        <f t="shared" si="2202"/>
        <v>58.101337791196187</v>
      </c>
      <c r="KK167" s="626">
        <f t="shared" si="2350"/>
        <v>-1.6885617295015389E-2</v>
      </c>
      <c r="KL167" s="627">
        <f t="shared" si="2203"/>
        <v>28.855978163101845</v>
      </c>
      <c r="KM167" s="626">
        <f t="shared" si="2351"/>
        <v>5.6700712067006255E-2</v>
      </c>
      <c r="KN167" s="627">
        <f t="shared" si="2204"/>
        <v>30.025044716610449</v>
      </c>
      <c r="KO167" s="626">
        <f t="shared" si="2352"/>
        <v>0.39450998423077005</v>
      </c>
      <c r="KP167" s="627">
        <f t="shared" si="2205"/>
        <v>64.597250416327327</v>
      </c>
      <c r="KQ167" s="626">
        <f t="shared" si="2353"/>
        <v>0.29978696645428449</v>
      </c>
      <c r="KR167" s="627">
        <f t="shared" si="2206"/>
        <v>105.11658866860346</v>
      </c>
      <c r="KS167" s="626">
        <f t="shared" si="2354"/>
        <v>-4.5397648543513448E-2</v>
      </c>
      <c r="KT167" s="627">
        <f t="shared" si="2207"/>
        <v>12.123490433402715</v>
      </c>
      <c r="KU167" s="626">
        <f t="shared" si="2355"/>
        <v>-0.10224656422532542</v>
      </c>
      <c r="KV167" s="627">
        <f t="shared" si="2208"/>
        <v>5.85679781528912</v>
      </c>
      <c r="KW167" s="626">
        <f t="shared" si="2356"/>
        <v>-4.6269781947967034E-2</v>
      </c>
      <c r="KX167" s="627">
        <f t="shared" si="2209"/>
        <v>0.18921796275763159</v>
      </c>
      <c r="KY167" s="626">
        <f t="shared" si="2357"/>
        <v>0.13382762392623154</v>
      </c>
      <c r="KZ167" s="627">
        <f t="shared" si="2210"/>
        <v>3.4814323168804693</v>
      </c>
      <c r="LA167" s="626">
        <f t="shared" si="2358"/>
        <v>-0.16480553328030245</v>
      </c>
      <c r="LB167" s="628" t="s">
        <v>177</v>
      </c>
      <c r="LC167" s="629" t="s">
        <v>177</v>
      </c>
      <c r="LD167" s="627">
        <f t="shared" si="2211"/>
        <v>0.47580682412145819</v>
      </c>
      <c r="LE167" s="626">
        <f t="shared" si="2359"/>
        <v>-2.7645138091190277E-2</v>
      </c>
      <c r="LF167" s="627">
        <f t="shared" si="2212"/>
        <v>0.16624751438834234</v>
      </c>
      <c r="LG167" s="626">
        <f t="shared" si="2360"/>
        <v>-0.47387836947056322</v>
      </c>
      <c r="LH167" s="627">
        <f t="shared" si="2213"/>
        <v>4.3299306761256741E-2</v>
      </c>
      <c r="LI167" s="626">
        <f t="shared" si="2361"/>
        <v>-0.17948534915932582</v>
      </c>
      <c r="LJ167" s="627">
        <f t="shared" si="2214"/>
        <v>0.2465301566208761</v>
      </c>
      <c r="LK167" s="626">
        <f t="shared" si="2362"/>
        <v>-0.24630002365227288</v>
      </c>
      <c r="LL167" s="627">
        <f t="shared" si="2215"/>
        <v>2.1029753819803374</v>
      </c>
      <c r="LM167" s="626">
        <f t="shared" si="2363"/>
        <v>4.0331891364310271E-2</v>
      </c>
      <c r="LN167" s="627">
        <f t="shared" si="2216"/>
        <v>0.44578463677737357</v>
      </c>
      <c r="LO167" s="630">
        <f t="shared" si="2364"/>
        <v>-0.34625828068673076</v>
      </c>
      <c r="LP167" s="631">
        <f t="shared" si="2309"/>
        <v>0.11816775622947856</v>
      </c>
      <c r="LQ167" s="632">
        <f t="shared" si="2310"/>
        <v>5.8687911896191353E-2</v>
      </c>
      <c r="LR167" s="632">
        <f t="shared" si="2311"/>
        <v>6.1065584713425068E-2</v>
      </c>
      <c r="LS167" s="632">
        <f t="shared" si="2312"/>
        <v>0.13137928368747109</v>
      </c>
      <c r="LT167" s="632">
        <f t="shared" si="2313"/>
        <v>0.21378838935009947</v>
      </c>
      <c r="LU167" s="632">
        <f t="shared" si="2314"/>
        <v>2.4657016802835528E-2</v>
      </c>
      <c r="LV167" s="632">
        <f t="shared" si="2315"/>
        <v>1.1911681948006634E-2</v>
      </c>
      <c r="LW167" s="632">
        <f t="shared" si="2316"/>
        <v>3.8483558120016957E-4</v>
      </c>
      <c r="LX167" s="633">
        <f t="shared" si="2317"/>
        <v>7.0806122714251228E-3</v>
      </c>
      <c r="LY167" s="634" t="s">
        <v>177</v>
      </c>
      <c r="LZ167" s="633">
        <f t="shared" si="2318"/>
        <v>9.6770619993583604E-4</v>
      </c>
      <c r="MA167" s="633">
        <f t="shared" si="2319"/>
        <v>3.3811778697073465E-4</v>
      </c>
      <c r="MB167" s="633">
        <f t="shared" si="2320"/>
        <v>8.8063065684606124E-5</v>
      </c>
      <c r="MC167" s="633">
        <f t="shared" si="2321"/>
        <v>5.0139835945748343E-4</v>
      </c>
      <c r="MD167" s="633">
        <f t="shared" si="2322"/>
        <v>4.2770767720963151E-3</v>
      </c>
      <c r="ME167" s="633">
        <f t="shared" si="2323"/>
        <v>9.0664642660839498E-4</v>
      </c>
      <c r="MF167" s="631">
        <f t="shared" si="2324"/>
        <v>0.18049777589297478</v>
      </c>
      <c r="MG167" s="632">
        <f t="shared" si="2325"/>
        <v>8.964406118107214E-2</v>
      </c>
      <c r="MH167" s="632">
        <f t="shared" si="2326"/>
        <v>9.3275886553794318E-2</v>
      </c>
      <c r="MI167" s="632">
        <f t="shared" si="2327"/>
        <v>0.20067799593274344</v>
      </c>
      <c r="MJ167" s="632">
        <f t="shared" si="2328"/>
        <v>0.32655548366761578</v>
      </c>
      <c r="MK167" s="632">
        <f t="shared" si="2329"/>
        <v>3.7662868747585419E-2</v>
      </c>
      <c r="ML167" s="632">
        <f t="shared" si="2330"/>
        <v>1.8194744212493896E-2</v>
      </c>
      <c r="MM167" s="632">
        <f t="shared" si="2331"/>
        <v>5.8782504388267868E-4</v>
      </c>
      <c r="MN167" s="633">
        <f t="shared" si="2332"/>
        <v>1.0815427217479108E-2</v>
      </c>
      <c r="MO167" s="634" t="s">
        <v>177</v>
      </c>
      <c r="MP167" s="633">
        <f t="shared" si="2333"/>
        <v>1.4781427893668278E-3</v>
      </c>
      <c r="MQ167" s="633">
        <f t="shared" si="2334"/>
        <v>5.1646498575765964E-4</v>
      </c>
      <c r="MR167" s="633">
        <f t="shared" si="2335"/>
        <v>1.3451374555610866E-4</v>
      </c>
      <c r="MS167" s="633">
        <f t="shared" si="2336"/>
        <v>7.6587126307713776E-4</v>
      </c>
      <c r="MT167" s="633">
        <f t="shared" si="2337"/>
        <v>6.5331091096261498E-3</v>
      </c>
      <c r="MU167" s="633">
        <f t="shared" si="2338"/>
        <v>1.3848757795343865E-3</v>
      </c>
      <c r="MV167" s="1077"/>
      <c r="MW167" s="566"/>
      <c r="MX167" s="624"/>
      <c r="MY167" s="1471"/>
      <c r="MZ167" s="583"/>
      <c r="NA167" s="1472"/>
      <c r="NB167" s="1078"/>
      <c r="NC167" s="615"/>
      <c r="ND167" s="589"/>
      <c r="NE167" s="638"/>
    </row>
    <row r="168" spans="1:369" outlineLevel="1" x14ac:dyDescent="0.2">
      <c r="A168" s="477" t="s">
        <v>185</v>
      </c>
      <c r="B168" s="478">
        <f>DATI!D165</f>
        <v>134</v>
      </c>
      <c r="C168" s="1515">
        <f>DATI!F165/DATI!E165</f>
        <v>0.9925373134328358</v>
      </c>
      <c r="D168" s="479">
        <f>DATI!G165</f>
        <v>3075083</v>
      </c>
      <c r="E168" s="480">
        <f t="shared" si="2339"/>
        <v>0.31395938036811383</v>
      </c>
      <c r="F168" s="1039">
        <f t="shared" si="2189"/>
        <v>1.3059049371047323E-2</v>
      </c>
      <c r="G168" s="482"/>
      <c r="H168" s="483"/>
      <c r="I168" s="484"/>
      <c r="J168" s="485"/>
      <c r="K168" s="485"/>
      <c r="L168" s="485"/>
      <c r="M168" s="483"/>
      <c r="N168" s="483"/>
      <c r="O168" s="483"/>
      <c r="P168" s="483"/>
      <c r="Q168" s="483"/>
      <c r="R168" s="483"/>
      <c r="S168" s="483"/>
      <c r="T168" s="483"/>
      <c r="U168" s="483"/>
      <c r="V168" s="483"/>
      <c r="W168" s="488"/>
      <c r="X168" s="1111"/>
      <c r="Y168" s="483"/>
      <c r="Z168" s="483"/>
      <c r="AA168" s="483"/>
      <c r="AB168" s="483"/>
      <c r="AC168" s="483"/>
      <c r="AD168" s="484"/>
      <c r="AE168" s="485"/>
      <c r="AF168" s="485"/>
      <c r="AG168" s="488"/>
      <c r="AH168" s="491"/>
      <c r="AI168" s="483"/>
      <c r="AJ168" s="484"/>
      <c r="AK168" s="485"/>
      <c r="AL168" s="485"/>
      <c r="AM168" s="485"/>
      <c r="AN168" s="495"/>
      <c r="AO168" s="496"/>
      <c r="AP168" s="496"/>
      <c r="AQ168" s="496"/>
      <c r="AR168" s="496"/>
      <c r="AS168" s="496"/>
      <c r="AT168" s="496"/>
      <c r="AU168" s="1065"/>
      <c r="AV168" s="1065"/>
      <c r="AW168" s="496"/>
      <c r="AX168" s="1065"/>
      <c r="AY168" s="1065"/>
      <c r="AZ168" s="1065"/>
      <c r="BA168" s="1065"/>
      <c r="BB168" s="495"/>
      <c r="BC168" s="496"/>
      <c r="BD168" s="496"/>
      <c r="BE168" s="496"/>
      <c r="BF168" s="496"/>
      <c r="BG168" s="496"/>
      <c r="BH168" s="496"/>
      <c r="BI168" s="496"/>
      <c r="BJ168" s="496"/>
      <c r="BK168" s="496"/>
      <c r="BL168" s="496"/>
      <c r="BM168" s="496"/>
      <c r="BN168" s="496"/>
      <c r="BO168" s="496"/>
      <c r="BP168" s="496"/>
      <c r="BQ168" s="496"/>
      <c r="BR168" s="496"/>
      <c r="BS168" s="496"/>
      <c r="BT168" s="496"/>
      <c r="BU168" s="496"/>
      <c r="BV168" s="497"/>
      <c r="BW168" s="495"/>
      <c r="BX168" s="496"/>
      <c r="BY168" s="496"/>
      <c r="BZ168" s="496"/>
      <c r="CA168" s="496"/>
      <c r="CB168" s="496"/>
      <c r="CC168" s="496"/>
      <c r="CD168" s="497"/>
      <c r="CE168" s="495"/>
      <c r="CF168" s="496"/>
      <c r="CG168" s="496"/>
      <c r="CH168" s="496"/>
      <c r="CI168" s="496"/>
      <c r="CJ168" s="496"/>
      <c r="CK168" s="496"/>
      <c r="CL168" s="496"/>
      <c r="CM168" s="496"/>
      <c r="CN168" s="496"/>
      <c r="CO168" s="496"/>
      <c r="CP168" s="496"/>
      <c r="CQ168" s="496"/>
      <c r="CR168" s="496"/>
      <c r="CS168" s="496"/>
      <c r="CT168" s="496"/>
      <c r="CU168" s="496"/>
      <c r="CV168" s="496"/>
      <c r="CW168" s="496"/>
      <c r="CX168" s="496"/>
      <c r="CY168" s="497"/>
      <c r="CZ168" s="482">
        <f>DATI!AA165</f>
        <v>1481375.6070000001</v>
      </c>
      <c r="DA168" s="483">
        <f t="shared" si="2340"/>
        <v>4058.5633068493153</v>
      </c>
      <c r="DB168" s="484">
        <f t="shared" si="2191"/>
        <v>481.73516194522227</v>
      </c>
      <c r="DC168" s="485">
        <f t="shared" si="2341"/>
        <v>1.3198223614937596</v>
      </c>
      <c r="DD168" s="501">
        <f t="shared" si="2375"/>
        <v>-3.6095314453223767E-2</v>
      </c>
      <c r="DE168" s="502">
        <f t="shared" si="2245"/>
        <v>-4.8520729225792335E-2</v>
      </c>
      <c r="DF168" s="483">
        <f t="shared" si="2376"/>
        <v>-55473.034999999916</v>
      </c>
      <c r="DG168" s="503">
        <f t="shared" si="2377"/>
        <v>-24.566106765802772</v>
      </c>
      <c r="DH168" s="504">
        <f t="shared" si="2378"/>
        <v>0.32007917786438633</v>
      </c>
      <c r="DI168" s="505">
        <f>DATI!AB165+DATI!AG165</f>
        <v>719761.09615317185</v>
      </c>
      <c r="DJ168" s="483">
        <f t="shared" si="2365"/>
        <v>1971.9482086388271</v>
      </c>
      <c r="DK168" s="506">
        <f t="shared" si="2192"/>
        <v>234.06233137550171</v>
      </c>
      <c r="DL168" s="507">
        <f t="shared" si="2193"/>
        <v>0.64126666130274435</v>
      </c>
      <c r="DM168" s="508">
        <f t="shared" si="2379"/>
        <v>0.48587346298403833</v>
      </c>
      <c r="DN168" s="509">
        <f t="shared" si="2380"/>
        <v>3.2150699170017769E-2</v>
      </c>
      <c r="DO168" s="509">
        <f t="shared" si="2381"/>
        <v>1.5000000000000013E-2</v>
      </c>
      <c r="DP168" s="509">
        <f t="shared" si="2382"/>
        <v>-5.1051048796388132E-3</v>
      </c>
      <c r="DQ168" s="509">
        <f t="shared" si="2383"/>
        <v>-1.7930005424622791E-2</v>
      </c>
      <c r="DR168" s="510">
        <f t="shared" si="2384"/>
        <v>-3693.3106222252827</v>
      </c>
      <c r="DS168" s="510">
        <f t="shared" si="2385"/>
        <v>-4.2733602436119327</v>
      </c>
      <c r="DT168" s="511">
        <f t="shared" si="2386"/>
        <v>0.29654350941354585</v>
      </c>
      <c r="DU168" s="512" t="str">
        <f>DATI!AI165</f>
        <v>23/31</v>
      </c>
      <c r="DV168" s="511">
        <f>DATI!AJ165/DATI!AK165</f>
        <v>0.98234131333856978</v>
      </c>
      <c r="DW168" s="513">
        <f>DATI!AB165</f>
        <v>698376.92799999996</v>
      </c>
      <c r="DX168" s="483">
        <f t="shared" si="2342"/>
        <v>1913.3614465753424</v>
      </c>
      <c r="DY168" s="514">
        <f t="shared" si="2194"/>
        <v>227.10831805190298</v>
      </c>
      <c r="DZ168" s="485">
        <f t="shared" si="2195"/>
        <v>0.62221457000521363</v>
      </c>
      <c r="EA168" s="508">
        <f t="shared" si="2387"/>
        <v>0.47143811785473794</v>
      </c>
      <c r="EB168" s="504">
        <f t="shared" si="2388"/>
        <v>3.5024205999160424E-2</v>
      </c>
      <c r="EC168" s="515">
        <f t="shared" si="2389"/>
        <v>761614.51084682823</v>
      </c>
      <c r="ED168" s="516">
        <f t="shared" si="2343"/>
        <v>2086.6150982104882</v>
      </c>
      <c r="EE168" s="517">
        <f t="shared" si="2196"/>
        <v>247.67283056972062</v>
      </c>
      <c r="EF168" s="518">
        <f t="shared" si="2197"/>
        <v>0.67855570019101541</v>
      </c>
      <c r="EG168" s="519">
        <f t="shared" si="2249"/>
        <v>-6.365882881316054E-2</v>
      </c>
      <c r="EH168" s="519">
        <f t="shared" si="2250"/>
        <v>-7.5728930344028694E-2</v>
      </c>
      <c r="EI168" s="501">
        <f t="shared" si="2344"/>
        <v>0.51412653701596167</v>
      </c>
      <c r="EJ168" s="520">
        <f t="shared" si="2251"/>
        <v>-51779.724377774633</v>
      </c>
      <c r="EK168" s="520">
        <f t="shared" si="2252"/>
        <v>-20.292746522190811</v>
      </c>
      <c r="EL168" s="482">
        <f>DATI!AD165</f>
        <v>673818.27800000005</v>
      </c>
      <c r="EM168" s="483">
        <f t="shared" si="2345"/>
        <v>1846.0774739726028</v>
      </c>
      <c r="EN168" s="514">
        <f t="shared" si="2198"/>
        <v>219.1219807725515</v>
      </c>
      <c r="EO168" s="485">
        <f t="shared" si="2346"/>
        <v>0.60033419389740139</v>
      </c>
      <c r="EP168" s="501">
        <f t="shared" si="2390"/>
        <v>-6.5342875754485497E-2</v>
      </c>
      <c r="EQ168" s="502">
        <f t="shared" si="2391"/>
        <v>-7.7391268726347592E-2</v>
      </c>
      <c r="ER168" s="501">
        <f t="shared" si="2392"/>
        <v>0.35864969941142816</v>
      </c>
      <c r="ES168" s="483">
        <f t="shared" si="2393"/>
        <v>-47107.353999999934</v>
      </c>
      <c r="ET168" s="501">
        <f t="shared" si="2225"/>
        <v>0.45485984433386178</v>
      </c>
      <c r="EU168" s="503">
        <f t="shared" si="2394"/>
        <v>-18.380628237072472</v>
      </c>
      <c r="EV168" s="482">
        <f>DATI!AE165</f>
        <v>61168.440999999999</v>
      </c>
      <c r="EW168" s="483">
        <f t="shared" si="2347"/>
        <v>167.58476986301369</v>
      </c>
      <c r="EX168" s="514">
        <f t="shared" si="2199"/>
        <v>19.891639022426386</v>
      </c>
      <c r="EY168" s="485">
        <f t="shared" si="2200"/>
        <v>5.4497641157332563E-2</v>
      </c>
      <c r="EZ168" s="501">
        <f t="shared" si="2395"/>
        <v>-4.3702906111947937E-2</v>
      </c>
      <c r="FA168" s="502">
        <f t="shared" si="2396"/>
        <v>-5.6030253634509947E-2</v>
      </c>
      <c r="FB168" s="483">
        <f t="shared" si="2397"/>
        <v>-2795.4060000000027</v>
      </c>
      <c r="FC168" s="503">
        <f t="shared" si="2398"/>
        <v>-1.1806878175109823</v>
      </c>
      <c r="FD168" s="483">
        <f>DATI!AG165</f>
        <v>21384.168153171948</v>
      </c>
      <c r="FE168" s="501">
        <f t="shared" si="2227"/>
        <v>1.4435345129300449E-2</v>
      </c>
      <c r="FF168" s="483">
        <f t="shared" si="2399"/>
        <v>39784.272846828055</v>
      </c>
      <c r="FG168" s="501">
        <f t="shared" si="2366"/>
        <v>1.2937625698827658E-2</v>
      </c>
      <c r="FH168" s="482">
        <f>DATI!AF165</f>
        <v>48011.96</v>
      </c>
      <c r="FI168" s="483">
        <f t="shared" si="2367"/>
        <v>131.53961643835615</v>
      </c>
      <c r="FJ168" s="509">
        <f t="shared" si="2228"/>
        <v>3.2410389217378273E-2</v>
      </c>
      <c r="FK168" s="509">
        <f t="shared" si="2368"/>
        <v>-7.5759683072241152E-2</v>
      </c>
      <c r="FL168" s="521">
        <f>DATI!AL165</f>
        <v>13173.383123854615</v>
      </c>
      <c r="FM168" s="522" t="str">
        <f>DATI!AM165</f>
        <v>20/22</v>
      </c>
      <c r="FN168" s="523">
        <f>DATI!AN165/DATI!AO165</f>
        <v>0.99745590473706969</v>
      </c>
      <c r="FO168" s="486">
        <f t="shared" si="2369"/>
        <v>0.27437711611553905</v>
      </c>
      <c r="FP168" s="524">
        <f t="shared" si="2258"/>
        <v>8.892669125646414E-3</v>
      </c>
      <c r="FQ168" s="486">
        <f t="shared" si="2370"/>
        <v>-0.21846175968457512</v>
      </c>
      <c r="FR168" s="526"/>
      <c r="FS168" s="1112"/>
      <c r="FT168" s="1112"/>
      <c r="FU168" s="495"/>
      <c r="FV168" s="496"/>
      <c r="FW168" s="496"/>
      <c r="FX168" s="496"/>
      <c r="FY168" s="496"/>
      <c r="FZ168" s="496"/>
      <c r="GA168" s="496"/>
      <c r="GB168" s="496"/>
      <c r="GC168" s="496"/>
      <c r="GD168" s="496"/>
      <c r="GE168" s="496"/>
      <c r="GF168" s="496"/>
      <c r="GG168" s="496"/>
      <c r="GH168" s="496"/>
      <c r="GI168" s="496"/>
      <c r="GJ168" s="496"/>
      <c r="GK168" s="496"/>
      <c r="GL168" s="496"/>
      <c r="GM168" s="496"/>
      <c r="GN168" s="496"/>
      <c r="GO168" s="496"/>
      <c r="GP168" s="497"/>
      <c r="GQ168" s="495"/>
      <c r="GR168" s="496"/>
      <c r="GS168" s="496"/>
      <c r="GT168" s="496"/>
      <c r="GU168" s="496"/>
      <c r="GV168" s="496"/>
      <c r="GW168" s="496"/>
      <c r="GX168" s="497"/>
      <c r="GY168" s="495"/>
      <c r="GZ168" s="496"/>
      <c r="HA168" s="496"/>
      <c r="HB168" s="496"/>
      <c r="HC168" s="496"/>
      <c r="HD168" s="496"/>
      <c r="HE168" s="496"/>
      <c r="HF168" s="496"/>
      <c r="HG168" s="496"/>
      <c r="HH168" s="496"/>
      <c r="HI168" s="496"/>
      <c r="HJ168" s="496"/>
      <c r="HK168" s="496"/>
      <c r="HL168" s="496"/>
      <c r="HM168" s="496"/>
      <c r="HN168" s="496"/>
      <c r="HO168" s="496"/>
      <c r="HP168" s="496"/>
      <c r="HQ168" s="496"/>
      <c r="HR168" s="496"/>
      <c r="HS168" s="496"/>
      <c r="HT168" s="497"/>
      <c r="HU168" s="526">
        <f t="shared" si="2190"/>
        <v>759599.4165206179</v>
      </c>
      <c r="HV168" s="527"/>
      <c r="HW168" s="528">
        <f t="shared" si="2400"/>
        <v>1831.6313172335551</v>
      </c>
      <c r="HX168" s="529">
        <f>DATI!CQ165</f>
        <v>1819.7</v>
      </c>
      <c r="HY168" s="529">
        <f>DATI!CT165</f>
        <v>11.931317233555021</v>
      </c>
      <c r="HZ168" s="530">
        <f t="shared" si="2260"/>
        <v>0.11960219708453217</v>
      </c>
      <c r="IA168" s="530">
        <f t="shared" si="2293"/>
        <v>1.2364395016216539E-3</v>
      </c>
      <c r="IB168" s="501">
        <f t="shared" si="2294"/>
        <v>2.4113121698058058E-3</v>
      </c>
      <c r="IC168" s="529">
        <f>DATI!CV165</f>
        <v>35459.507407484227</v>
      </c>
      <c r="ID168" s="531">
        <f t="shared" si="2371"/>
        <v>37291.138724717784</v>
      </c>
      <c r="IE168" s="532">
        <f t="shared" si="2295"/>
        <v>2.517331765725354E-2</v>
      </c>
      <c r="IF168" s="532">
        <f t="shared" si="2296"/>
        <v>4.9093163993637147E-2</v>
      </c>
      <c r="IG168" s="528"/>
      <c r="IH168" s="509"/>
      <c r="II168" s="529"/>
      <c r="IJ168" s="529"/>
      <c r="IK168" s="534">
        <f>DATI!CS165</f>
        <v>167090.26152061828</v>
      </c>
      <c r="IL168" s="513">
        <f t="shared" si="2372"/>
        <v>163959.51207951005</v>
      </c>
      <c r="IM168" s="513">
        <f t="shared" si="2373"/>
        <v>82693.081136137043</v>
      </c>
      <c r="IN168" s="501">
        <f t="shared" si="2297"/>
        <v>0.11068058047178986</v>
      </c>
      <c r="IO168" s="501">
        <f t="shared" si="2298"/>
        <v>0.21584997106834886</v>
      </c>
      <c r="IP168" s="529"/>
      <c r="IQ168" s="509"/>
      <c r="IR168" s="529"/>
      <c r="IS168" s="513">
        <f t="shared" si="2401"/>
        <v>593808.27312387433</v>
      </c>
      <c r="IT168" s="534">
        <f>DATI!CR165</f>
        <v>590689.45499999961</v>
      </c>
      <c r="IU168" s="536">
        <f>DATI!CU165</f>
        <v>3118.8181238746643</v>
      </c>
      <c r="IV168" s="501">
        <f t="shared" si="2264"/>
        <v>-5.5117335797912871E-2</v>
      </c>
      <c r="IW168" s="509">
        <f t="shared" si="2299"/>
        <v>0.4008492311591535</v>
      </c>
      <c r="IX168" s="501">
        <f t="shared" si="2300"/>
        <v>0.78173871676184536</v>
      </c>
      <c r="IY168" s="534">
        <f>DATI!CW165</f>
        <v>45806.923535888774</v>
      </c>
      <c r="IZ168" s="537">
        <f t="shared" si="2374"/>
        <v>639615.19665976311</v>
      </c>
      <c r="JA168" s="538">
        <f t="shared" si="2301"/>
        <v>0.4317711143867668</v>
      </c>
      <c r="JB168" s="538">
        <f t="shared" si="2302"/>
        <v>0.8420427698451266</v>
      </c>
      <c r="JC168" s="539"/>
      <c r="JD168" s="509"/>
      <c r="JE168" s="529"/>
      <c r="JF168" s="529"/>
      <c r="JG168" s="505">
        <f t="shared" si="2303"/>
        <v>698591.53929694358</v>
      </c>
      <c r="JH168" s="485">
        <f t="shared" si="2201"/>
        <v>227.17810845981833</v>
      </c>
      <c r="JI168" s="508">
        <f t="shared" si="2304"/>
        <v>0.47158299083356214</v>
      </c>
      <c r="JJ168" s="522" t="str">
        <f>DATI!CN165</f>
        <v>7/20</v>
      </c>
      <c r="JK168" s="523">
        <f>DATI!CO165/DATI!CP165</f>
        <v>0.88507141928885524</v>
      </c>
      <c r="JL168" s="540">
        <f t="shared" si="2348"/>
        <v>-1.3365195602560045E-2</v>
      </c>
      <c r="JM168" s="541">
        <f t="shared" si="2266"/>
        <v>2.358129303808712E-2</v>
      </c>
      <c r="JN168" s="542">
        <f t="shared" si="2305"/>
        <v>1292399.812420818</v>
      </c>
      <c r="JO168" s="513">
        <f t="shared" si="2306"/>
        <v>1338206.7359567068</v>
      </c>
      <c r="JP168" s="508">
        <f t="shared" si="2307"/>
        <v>0.87243222199271564</v>
      </c>
      <c r="JQ168" s="509">
        <f t="shared" si="2267"/>
        <v>2.7945959747011084E-3</v>
      </c>
      <c r="JR168" s="543">
        <f t="shared" si="2308"/>
        <v>0.903354105220329</v>
      </c>
      <c r="JS168" s="504">
        <f t="shared" si="2268"/>
        <v>5.4625538065177226E-3</v>
      </c>
      <c r="JT168" s="495">
        <f>DATI!BW165</f>
        <v>173123.94634527687</v>
      </c>
      <c r="JU168" s="496">
        <f>DATI!BX165</f>
        <v>134429.91543264608</v>
      </c>
      <c r="JV168" s="496">
        <f>DATI!BY165</f>
        <v>56600.354416278387</v>
      </c>
      <c r="JW168" s="496">
        <f>DATI!BZ165</f>
        <v>171284.804</v>
      </c>
      <c r="JX168" s="496">
        <f>DATI!CA165</f>
        <v>61127.084000000003</v>
      </c>
      <c r="JY168" s="496">
        <f>DATI!CB165</f>
        <v>38812.115760757399</v>
      </c>
      <c r="JZ168" s="496">
        <f>DATI!CC165</f>
        <v>8940.7633299603949</v>
      </c>
      <c r="KA168" s="496">
        <f>DATI!CD165</f>
        <v>141.39465449843811</v>
      </c>
      <c r="KB168" s="496">
        <f>DATI!CE165</f>
        <v>9927.5028370109794</v>
      </c>
      <c r="KC168" s="496">
        <f>DATI!CF165</f>
        <v>0</v>
      </c>
      <c r="KD168" s="496">
        <f>DATI!CG165</f>
        <v>1975.1980000000001</v>
      </c>
      <c r="KE168" s="496">
        <f>DATI!CH165</f>
        <v>429.11456835174562</v>
      </c>
      <c r="KF168" s="496">
        <f>DATI!CI165</f>
        <v>273.39256532096863</v>
      </c>
      <c r="KG168" s="496">
        <f>DATI!CJ165</f>
        <v>342.99118667554853</v>
      </c>
      <c r="KH168" s="496">
        <f>DATI!CK165</f>
        <v>6963.5594660700581</v>
      </c>
      <c r="KI168" s="496">
        <f>DATI!CL165</f>
        <v>1637.0494570702463</v>
      </c>
      <c r="KJ168" s="544">
        <f t="shared" si="2202"/>
        <v>56.298950742232606</v>
      </c>
      <c r="KK168" s="545">
        <f t="shared" si="2350"/>
        <v>-4.6375441137215263E-2</v>
      </c>
      <c r="KL168" s="546">
        <f t="shared" si="2203"/>
        <v>43.715865696192949</v>
      </c>
      <c r="KM168" s="545">
        <f t="shared" si="2351"/>
        <v>-3.9733906300869003E-2</v>
      </c>
      <c r="KN168" s="546">
        <f t="shared" si="2204"/>
        <v>18.406122506702545</v>
      </c>
      <c r="KO168" s="545">
        <f t="shared" si="2352"/>
        <v>6.5444481996226003E-2</v>
      </c>
      <c r="KP168" s="546">
        <f t="shared" si="2205"/>
        <v>55.700871813866485</v>
      </c>
      <c r="KQ168" s="545">
        <f t="shared" si="2353"/>
        <v>2.8466718000324822E-2</v>
      </c>
      <c r="KR168" s="546">
        <f t="shared" si="2206"/>
        <v>19.878189954547569</v>
      </c>
      <c r="KS168" s="545">
        <f t="shared" si="2354"/>
        <v>-6.814129720315457E-3</v>
      </c>
      <c r="KT168" s="546">
        <f t="shared" si="2207"/>
        <v>12.621485586163821</v>
      </c>
      <c r="KU168" s="545">
        <f t="shared" si="2355"/>
        <v>-7.1645449725818461E-2</v>
      </c>
      <c r="KV168" s="546">
        <f t="shared" si="2208"/>
        <v>2.907486832049865</v>
      </c>
      <c r="KW168" s="545">
        <f t="shared" si="2356"/>
        <v>-2.0773019572754476E-2</v>
      </c>
      <c r="KX168" s="546">
        <f t="shared" si="2209"/>
        <v>4.5980760356204409E-2</v>
      </c>
      <c r="KY168" s="545">
        <f t="shared" si="2357"/>
        <v>-0.85814605360656582</v>
      </c>
      <c r="KZ168" s="546">
        <f t="shared" si="2210"/>
        <v>3.2283690674401244</v>
      </c>
      <c r="LA168" s="545">
        <f t="shared" si="2358"/>
        <v>-0.14643458167014595</v>
      </c>
      <c r="LB168" s="547" t="s">
        <v>177</v>
      </c>
      <c r="LC168" s="548" t="s">
        <v>177</v>
      </c>
      <c r="LD168" s="546">
        <f t="shared" si="2211"/>
        <v>0.64232347549643376</v>
      </c>
      <c r="LE168" s="545">
        <f t="shared" si="2359"/>
        <v>-1.8643119591075556E-2</v>
      </c>
      <c r="LF168" s="546">
        <f t="shared" si="2212"/>
        <v>0.13954568652350055</v>
      </c>
      <c r="LG168" s="545">
        <f t="shared" si="2360"/>
        <v>-2.7027378625816209E-2</v>
      </c>
      <c r="LH168" s="546">
        <f t="shared" si="2213"/>
        <v>8.8905751591410259E-2</v>
      </c>
      <c r="LI168" s="545">
        <f t="shared" si="2361"/>
        <v>3.5173627215623823E-2</v>
      </c>
      <c r="LJ168" s="546">
        <f t="shared" si="2214"/>
        <v>0.11153883868355702</v>
      </c>
      <c r="LK168" s="545">
        <f t="shared" si="2362"/>
        <v>-3.6007835511070875E-2</v>
      </c>
      <c r="LL168" s="546">
        <f t="shared" si="2215"/>
        <v>2.264511060699844</v>
      </c>
      <c r="LM168" s="545">
        <f t="shared" si="2363"/>
        <v>0.12213709390333038</v>
      </c>
      <c r="LN168" s="546">
        <f t="shared" si="2216"/>
        <v>0.53235943780062078</v>
      </c>
      <c r="LO168" s="549">
        <f t="shared" si="2364"/>
        <v>-0.43459899072083669</v>
      </c>
      <c r="LP168" s="550">
        <f t="shared" si="2309"/>
        <v>0.11686701571647849</v>
      </c>
      <c r="LQ168" s="551">
        <f t="shared" si="2310"/>
        <v>9.0746678153345667E-2</v>
      </c>
      <c r="LR168" s="551">
        <f t="shared" si="2311"/>
        <v>3.8207969774055002E-2</v>
      </c>
      <c r="LS168" s="551">
        <f t="shared" si="2312"/>
        <v>0.11562550590857677</v>
      </c>
      <c r="LT168" s="551">
        <f t="shared" si="2313"/>
        <v>4.1263730623856562E-2</v>
      </c>
      <c r="LU168" s="551">
        <f t="shared" si="2314"/>
        <v>2.6200050532327549E-2</v>
      </c>
      <c r="LV168" s="551">
        <f t="shared" si="2315"/>
        <v>6.0354465725723228E-3</v>
      </c>
      <c r="LW168" s="551">
        <f t="shared" si="2316"/>
        <v>9.5448213019237407E-5</v>
      </c>
      <c r="LX168" s="552">
        <f t="shared" si="2317"/>
        <v>6.7015433426203157E-3</v>
      </c>
      <c r="LY168" s="553" t="s">
        <v>177</v>
      </c>
      <c r="LZ168" s="552">
        <f t="shared" si="2318"/>
        <v>1.3333539385058876E-3</v>
      </c>
      <c r="MA168" s="552">
        <f t="shared" si="2319"/>
        <v>2.8967303520054897E-4</v>
      </c>
      <c r="MB168" s="552">
        <f t="shared" si="2320"/>
        <v>1.8455317073475249E-4</v>
      </c>
      <c r="MC168" s="552">
        <f t="shared" si="2321"/>
        <v>2.3153559776116153E-4</v>
      </c>
      <c r="MD168" s="552">
        <f t="shared" si="2322"/>
        <v>4.7007385791725522E-3</v>
      </c>
      <c r="ME168" s="552">
        <f t="shared" si="2323"/>
        <v>1.1050873588944186E-3</v>
      </c>
      <c r="MF168" s="550">
        <f t="shared" si="2324"/>
        <v>0.24789471044105982</v>
      </c>
      <c r="MG168" s="551">
        <f t="shared" si="2325"/>
        <v>0.19248905575621492</v>
      </c>
      <c r="MH168" s="551">
        <f t="shared" si="2326"/>
        <v>8.1045567439304619E-2</v>
      </c>
      <c r="MI168" s="551">
        <f t="shared" si="2327"/>
        <v>0.24526125811533112</v>
      </c>
      <c r="MJ168" s="551">
        <f t="shared" si="2328"/>
        <v>8.7527353137301825E-2</v>
      </c>
      <c r="MK168" s="551">
        <f t="shared" si="2329"/>
        <v>5.5574739377354403E-2</v>
      </c>
      <c r="ML168" s="551">
        <f t="shared" si="2330"/>
        <v>1.2802203182119436E-2</v>
      </c>
      <c r="MM168" s="551">
        <f t="shared" si="2331"/>
        <v>2.0246180655389309E-4</v>
      </c>
      <c r="MN168" s="552">
        <f t="shared" si="2332"/>
        <v>1.421510711334808E-2</v>
      </c>
      <c r="MO168" s="553" t="s">
        <v>177</v>
      </c>
      <c r="MP168" s="552">
        <f t="shared" si="2333"/>
        <v>2.8282692637864467E-3</v>
      </c>
      <c r="MQ168" s="552">
        <f t="shared" si="2334"/>
        <v>6.1444551093724794E-4</v>
      </c>
      <c r="MR168" s="552">
        <f t="shared" si="2335"/>
        <v>3.9146849553564953E-4</v>
      </c>
      <c r="MS168" s="552">
        <f t="shared" si="2336"/>
        <v>4.9112617116060938E-4</v>
      </c>
      <c r="MT168" s="552">
        <f t="shared" si="2337"/>
        <v>9.9710617388409171E-3</v>
      </c>
      <c r="MU168" s="552">
        <f t="shared" si="2338"/>
        <v>2.3440772331331174E-3</v>
      </c>
      <c r="MV168" s="1070"/>
      <c r="MW168" s="485"/>
      <c r="MX168" s="543"/>
      <c r="MY168" s="1469"/>
      <c r="MZ168" s="502"/>
      <c r="NA168" s="1470"/>
      <c r="NB168" s="1071"/>
      <c r="NC168" s="534"/>
      <c r="ND168" s="508"/>
      <c r="NE168" s="557"/>
    </row>
    <row r="169" spans="1:369" outlineLevel="1" x14ac:dyDescent="0.2">
      <c r="A169" s="558" t="s">
        <v>186</v>
      </c>
      <c r="B169" s="559">
        <f>DATI!D166</f>
        <v>55</v>
      </c>
      <c r="C169" s="1516">
        <f>DATI!F166/DATI!E166</f>
        <v>0.98181818181818181</v>
      </c>
      <c r="D169" s="560">
        <f>DATI!G166</f>
        <v>850684</v>
      </c>
      <c r="E169" s="561">
        <f t="shared" si="2339"/>
        <v>8.6853012269609814E-2</v>
      </c>
      <c r="F169" s="1035">
        <f t="shared" si="2189"/>
        <v>1.2287620276120416E-2</v>
      </c>
      <c r="G169" s="563"/>
      <c r="H169" s="564"/>
      <c r="I169" s="565"/>
      <c r="J169" s="566"/>
      <c r="K169" s="566"/>
      <c r="L169" s="566"/>
      <c r="M169" s="564"/>
      <c r="N169" s="564"/>
      <c r="O169" s="564"/>
      <c r="P169" s="564"/>
      <c r="Q169" s="564"/>
      <c r="R169" s="564"/>
      <c r="S169" s="564"/>
      <c r="T169" s="564"/>
      <c r="U169" s="564"/>
      <c r="V169" s="564"/>
      <c r="W169" s="569"/>
      <c r="X169" s="1100"/>
      <c r="Y169" s="564"/>
      <c r="Z169" s="564"/>
      <c r="AA169" s="564"/>
      <c r="AB169" s="564"/>
      <c r="AC169" s="564"/>
      <c r="AD169" s="565"/>
      <c r="AE169" s="566"/>
      <c r="AF169" s="566"/>
      <c r="AG169" s="569"/>
      <c r="AH169" s="572"/>
      <c r="AI169" s="564"/>
      <c r="AJ169" s="565"/>
      <c r="AK169" s="566"/>
      <c r="AL169" s="566"/>
      <c r="AM169" s="566"/>
      <c r="AN169" s="576"/>
      <c r="AO169" s="577"/>
      <c r="AP169" s="577"/>
      <c r="AQ169" s="577"/>
      <c r="AR169" s="577"/>
      <c r="AS169" s="577"/>
      <c r="AT169" s="577"/>
      <c r="AU169" s="1072"/>
      <c r="AV169" s="1072"/>
      <c r="AW169" s="577"/>
      <c r="AX169" s="1072"/>
      <c r="AY169" s="1072"/>
      <c r="AZ169" s="1072"/>
      <c r="BA169" s="1072"/>
      <c r="BB169" s="576"/>
      <c r="BC169" s="577"/>
      <c r="BD169" s="577"/>
      <c r="BE169" s="577"/>
      <c r="BF169" s="577"/>
      <c r="BG169" s="577"/>
      <c r="BH169" s="577"/>
      <c r="BI169" s="577"/>
      <c r="BJ169" s="577"/>
      <c r="BK169" s="577"/>
      <c r="BL169" s="577"/>
      <c r="BM169" s="577"/>
      <c r="BN169" s="577"/>
      <c r="BO169" s="577"/>
      <c r="BP169" s="577"/>
      <c r="BQ169" s="577"/>
      <c r="BR169" s="577"/>
      <c r="BS169" s="577"/>
      <c r="BT169" s="577"/>
      <c r="BU169" s="577"/>
      <c r="BV169" s="578"/>
      <c r="BW169" s="576"/>
      <c r="BX169" s="577"/>
      <c r="BY169" s="577"/>
      <c r="BZ169" s="577"/>
      <c r="CA169" s="577"/>
      <c r="CB169" s="577"/>
      <c r="CC169" s="577"/>
      <c r="CD169" s="578"/>
      <c r="CE169" s="576"/>
      <c r="CF169" s="577"/>
      <c r="CG169" s="577"/>
      <c r="CH169" s="577"/>
      <c r="CI169" s="577"/>
      <c r="CJ169" s="577"/>
      <c r="CK169" s="577"/>
      <c r="CL169" s="577"/>
      <c r="CM169" s="577"/>
      <c r="CN169" s="577"/>
      <c r="CO169" s="577"/>
      <c r="CP169" s="577"/>
      <c r="CQ169" s="577"/>
      <c r="CR169" s="577"/>
      <c r="CS169" s="577"/>
      <c r="CT169" s="577"/>
      <c r="CU169" s="577"/>
      <c r="CV169" s="577"/>
      <c r="CW169" s="577"/>
      <c r="CX169" s="577"/>
      <c r="CY169" s="578"/>
      <c r="CZ169" s="563">
        <f>DATI!AA166</f>
        <v>348784.67700000003</v>
      </c>
      <c r="DA169" s="564">
        <f t="shared" si="2340"/>
        <v>955.57445753424668</v>
      </c>
      <c r="DB169" s="565">
        <f t="shared" si="2191"/>
        <v>410.00498069788546</v>
      </c>
      <c r="DC169" s="566">
        <f t="shared" si="2341"/>
        <v>1.1233013169805082</v>
      </c>
      <c r="DD169" s="582">
        <f t="shared" si="2375"/>
        <v>-4.403003542909608E-2</v>
      </c>
      <c r="DE169" s="583">
        <f t="shared" si="2245"/>
        <v>-5.563404567750712E-2</v>
      </c>
      <c r="DF169" s="564">
        <f t="shared" si="2376"/>
        <v>-16064.313999999955</v>
      </c>
      <c r="DG169" s="584">
        <f t="shared" si="2377"/>
        <v>-24.154021774870216</v>
      </c>
      <c r="DH169" s="585">
        <f t="shared" si="2378"/>
        <v>7.536151678097365E-2</v>
      </c>
      <c r="DI169" s="586">
        <f>DATI!AB166+DATI!AG166</f>
        <v>215226.26124229745</v>
      </c>
      <c r="DJ169" s="564">
        <f t="shared" si="2365"/>
        <v>589.66098970492453</v>
      </c>
      <c r="DK169" s="587">
        <f t="shared" si="2192"/>
        <v>253.00377254338559</v>
      </c>
      <c r="DL169" s="588">
        <f t="shared" si="2193"/>
        <v>0.69316102066680996</v>
      </c>
      <c r="DM169" s="589">
        <f t="shared" si="2379"/>
        <v>0.61707487580452802</v>
      </c>
      <c r="DN169" s="590">
        <f t="shared" si="2380"/>
        <v>2.3964928953628312E-2</v>
      </c>
      <c r="DO169" s="590">
        <f t="shared" si="2381"/>
        <v>1.4000000000000012E-2</v>
      </c>
      <c r="DP169" s="590">
        <f t="shared" si="2382"/>
        <v>-2.112028314635175E-2</v>
      </c>
      <c r="DQ169" s="590">
        <f t="shared" si="2383"/>
        <v>-3.3002382675943041E-2</v>
      </c>
      <c r="DR169" s="591">
        <f t="shared" si="2384"/>
        <v>-4643.7161785094067</v>
      </c>
      <c r="DS169" s="591">
        <f t="shared" si="2385"/>
        <v>-8.6346927545075118</v>
      </c>
      <c r="DT169" s="592">
        <f t="shared" si="2386"/>
        <v>8.8673799081195659E-2</v>
      </c>
      <c r="DU169" s="593" t="str">
        <f>DATI!AI166</f>
        <v>7/7</v>
      </c>
      <c r="DV169" s="592">
        <f>DATI!AJ166/DATI!AK166</f>
        <v>1</v>
      </c>
      <c r="DW169" s="594">
        <f>DATI!AB166</f>
        <v>212272.179</v>
      </c>
      <c r="DX169" s="564">
        <f t="shared" si="2342"/>
        <v>581.56761369863011</v>
      </c>
      <c r="DY169" s="595">
        <f t="shared" si="2194"/>
        <v>249.53117608888846</v>
      </c>
      <c r="DZ169" s="566">
        <f t="shared" si="2195"/>
        <v>0.68364705777777657</v>
      </c>
      <c r="EA169" s="589">
        <f t="shared" si="2387"/>
        <v>0.60860523124414667</v>
      </c>
      <c r="EB169" s="585">
        <f t="shared" si="2388"/>
        <v>2.1429035706400774E-2</v>
      </c>
      <c r="EC169" s="596">
        <f t="shared" si="2389"/>
        <v>133558.41575770258</v>
      </c>
      <c r="ED169" s="597">
        <f t="shared" si="2343"/>
        <v>365.91346782932214</v>
      </c>
      <c r="EE169" s="598">
        <f t="shared" si="2196"/>
        <v>157.00120815449989</v>
      </c>
      <c r="EF169" s="599">
        <f t="shared" si="2197"/>
        <v>0.43014029631369832</v>
      </c>
      <c r="EG169" s="600">
        <f t="shared" si="2249"/>
        <v>-7.8774144888578493E-2</v>
      </c>
      <c r="EH169" s="600">
        <f t="shared" si="2250"/>
        <v>-8.9956414897042744E-2</v>
      </c>
      <c r="EI169" s="582">
        <f t="shared" si="2344"/>
        <v>0.38292512419547192</v>
      </c>
      <c r="EJ169" s="601">
        <f t="shared" si="2251"/>
        <v>-11420.597821490548</v>
      </c>
      <c r="EK169" s="601">
        <f t="shared" si="2252"/>
        <v>-15.519329020362619</v>
      </c>
      <c r="EL169" s="563">
        <f>DATI!AD166</f>
        <v>105595.11500000001</v>
      </c>
      <c r="EM169" s="564">
        <f t="shared" si="2345"/>
        <v>289.30168493150688</v>
      </c>
      <c r="EN169" s="595">
        <f t="shared" si="2198"/>
        <v>124.12965919189735</v>
      </c>
      <c r="EO169" s="566">
        <f t="shared" si="2346"/>
        <v>0.34008125805999273</v>
      </c>
      <c r="EP169" s="582">
        <f t="shared" si="2390"/>
        <v>-4.8541675793490273E-2</v>
      </c>
      <c r="EQ169" s="583">
        <f t="shared" si="2391"/>
        <v>-6.0090921642426451E-2</v>
      </c>
      <c r="ER169" s="582">
        <f t="shared" si="2392"/>
        <v>5.6204554685685131E-2</v>
      </c>
      <c r="ES169" s="564">
        <f t="shared" si="2393"/>
        <v>-5387.2709999999934</v>
      </c>
      <c r="ET169" s="582">
        <f t="shared" si="2225"/>
        <v>0.30275158848219696</v>
      </c>
      <c r="EU169" s="584">
        <f t="shared" si="2394"/>
        <v>-7.9359438011127708</v>
      </c>
      <c r="EV169" s="563">
        <f>DATI!AE166</f>
        <v>18294.633000000002</v>
      </c>
      <c r="EW169" s="564">
        <f t="shared" si="2347"/>
        <v>50.122282191780826</v>
      </c>
      <c r="EX169" s="595">
        <f t="shared" si="2199"/>
        <v>21.505791809884752</v>
      </c>
      <c r="EY169" s="566">
        <f t="shared" si="2200"/>
        <v>5.8919977561328087E-2</v>
      </c>
      <c r="EZ169" s="582">
        <f t="shared" si="2395"/>
        <v>-0.13213151258351521</v>
      </c>
      <c r="FA169" s="583">
        <f t="shared" si="2396"/>
        <v>-0.14266610592377166</v>
      </c>
      <c r="FB169" s="564">
        <f t="shared" si="2397"/>
        <v>-2785.3269999999975</v>
      </c>
      <c r="FC169" s="584">
        <f t="shared" si="2398"/>
        <v>-3.5787078914330195</v>
      </c>
      <c r="FD169" s="564">
        <f>DATI!AG166</f>
        <v>2954.0822422974334</v>
      </c>
      <c r="FE169" s="582">
        <f t="shared" si="2227"/>
        <v>8.4696445603813994E-3</v>
      </c>
      <c r="FF169" s="564">
        <f t="shared" si="2399"/>
        <v>15340.550757702567</v>
      </c>
      <c r="FG169" s="582">
        <f t="shared" si="2366"/>
        <v>1.8033195355387627E-2</v>
      </c>
      <c r="FH169" s="563">
        <f>DATI!AF166</f>
        <v>12622.75</v>
      </c>
      <c r="FI169" s="564">
        <f t="shared" si="2367"/>
        <v>34.582876712328769</v>
      </c>
      <c r="FJ169" s="590">
        <f t="shared" si="2228"/>
        <v>3.6190666713262751E-2</v>
      </c>
      <c r="FK169" s="590">
        <f t="shared" si="2368"/>
        <v>-0.18013381302160095</v>
      </c>
      <c r="FL169" s="602">
        <f>DATI!AL166</f>
        <v>4680.0003750014303</v>
      </c>
      <c r="FM169" s="603" t="str">
        <f>DATI!AM166</f>
        <v>8/8</v>
      </c>
      <c r="FN169" s="604">
        <f>DATI!AN166/DATI!AO166</f>
        <v>1</v>
      </c>
      <c r="FO169" s="567">
        <f t="shared" si="2369"/>
        <v>0.37075917490257115</v>
      </c>
      <c r="FP169" s="605">
        <f t="shared" si="2258"/>
        <v>1.3418021729783243E-2</v>
      </c>
      <c r="FQ169" s="567">
        <f t="shared" si="2370"/>
        <v>-0.37269218993723208</v>
      </c>
      <c r="FR169" s="607"/>
      <c r="FS169" s="1113"/>
      <c r="FT169" s="1113"/>
      <c r="FU169" s="576"/>
      <c r="FV169" s="577"/>
      <c r="FW169" s="577"/>
      <c r="FX169" s="577"/>
      <c r="FY169" s="577"/>
      <c r="FZ169" s="577"/>
      <c r="GA169" s="577"/>
      <c r="GB169" s="577"/>
      <c r="GC169" s="577"/>
      <c r="GD169" s="577"/>
      <c r="GE169" s="577"/>
      <c r="GF169" s="577"/>
      <c r="GG169" s="577"/>
      <c r="GH169" s="577"/>
      <c r="GI169" s="577"/>
      <c r="GJ169" s="577"/>
      <c r="GK169" s="577"/>
      <c r="GL169" s="577"/>
      <c r="GM169" s="577"/>
      <c r="GN169" s="577"/>
      <c r="GO169" s="577"/>
      <c r="GP169" s="578"/>
      <c r="GQ169" s="576"/>
      <c r="GR169" s="577"/>
      <c r="GS169" s="577"/>
      <c r="GT169" s="577"/>
      <c r="GU169" s="577"/>
      <c r="GV169" s="577"/>
      <c r="GW169" s="577"/>
      <c r="GX169" s="578"/>
      <c r="GY169" s="576"/>
      <c r="GZ169" s="577"/>
      <c r="HA169" s="577"/>
      <c r="HB169" s="577"/>
      <c r="HC169" s="577"/>
      <c r="HD169" s="577"/>
      <c r="HE169" s="577"/>
      <c r="HF169" s="577"/>
      <c r="HG169" s="577"/>
      <c r="HH169" s="577"/>
      <c r="HI169" s="577"/>
      <c r="HJ169" s="577"/>
      <c r="HK169" s="577"/>
      <c r="HL169" s="577"/>
      <c r="HM169" s="577"/>
      <c r="HN169" s="577"/>
      <c r="HO169" s="577"/>
      <c r="HP169" s="577"/>
      <c r="HQ169" s="577"/>
      <c r="HR169" s="577"/>
      <c r="HS169" s="577"/>
      <c r="HT169" s="578"/>
      <c r="HU169" s="607">
        <f t="shared" si="2190"/>
        <v>133558.41575770261</v>
      </c>
      <c r="HV169" s="608"/>
      <c r="HW169" s="609">
        <f t="shared" si="2400"/>
        <v>0</v>
      </c>
      <c r="HX169" s="610">
        <f>DATI!CQ166</f>
        <v>0</v>
      </c>
      <c r="HY169" s="610">
        <f>DATI!CT166</f>
        <v>0</v>
      </c>
      <c r="HZ169" s="611">
        <f t="shared" si="2260"/>
        <v>0</v>
      </c>
      <c r="IA169" s="611">
        <f t="shared" si="2293"/>
        <v>0</v>
      </c>
      <c r="IB169" s="582">
        <f t="shared" si="2294"/>
        <v>0</v>
      </c>
      <c r="IC169" s="610">
        <f>DATI!CV166</f>
        <v>0</v>
      </c>
      <c r="ID169" s="612">
        <f t="shared" si="2371"/>
        <v>0</v>
      </c>
      <c r="IE169" s="613">
        <f t="shared" si="2295"/>
        <v>0</v>
      </c>
      <c r="IF169" s="613">
        <f t="shared" si="2296"/>
        <v>0</v>
      </c>
      <c r="IG169" s="609"/>
      <c r="IH169" s="590"/>
      <c r="II169" s="610"/>
      <c r="IJ169" s="610"/>
      <c r="IK169" s="615">
        <f>DATI!CS166</f>
        <v>53897.390757702582</v>
      </c>
      <c r="IL169" s="594">
        <f t="shared" si="2372"/>
        <v>52222.599620626563</v>
      </c>
      <c r="IM169" s="594">
        <f t="shared" si="2373"/>
        <v>52222.599620626563</v>
      </c>
      <c r="IN169" s="582">
        <f t="shared" si="2297"/>
        <v>0.14972733340755837</v>
      </c>
      <c r="IO169" s="582">
        <f t="shared" si="2298"/>
        <v>0.39100942703129338</v>
      </c>
      <c r="IP169" s="610"/>
      <c r="IQ169" s="590"/>
      <c r="IR169" s="610"/>
      <c r="IS169" s="594">
        <f t="shared" si="2401"/>
        <v>81335.81613707605</v>
      </c>
      <c r="IT169" s="615">
        <f>DATI!CR166</f>
        <v>79661.025000000023</v>
      </c>
      <c r="IU169" s="617">
        <f>DATI!CU166</f>
        <v>1674.79113707602</v>
      </c>
      <c r="IV169" s="582">
        <f t="shared" si="2264"/>
        <v>-0.2391014561088351</v>
      </c>
      <c r="IW169" s="590">
        <f t="shared" si="2299"/>
        <v>0.23319779078791367</v>
      </c>
      <c r="IX169" s="582">
        <f t="shared" si="2300"/>
        <v>0.60899057296870662</v>
      </c>
      <c r="IY169" s="615">
        <f>DATI!CW166</f>
        <v>0</v>
      </c>
      <c r="IZ169" s="618">
        <f t="shared" si="2374"/>
        <v>81335.81613707605</v>
      </c>
      <c r="JA169" s="619">
        <f t="shared" si="2301"/>
        <v>0.23319779078791367</v>
      </c>
      <c r="JB169" s="619">
        <f t="shared" si="2302"/>
        <v>0.60899057296870662</v>
      </c>
      <c r="JC169" s="620"/>
      <c r="JD169" s="590"/>
      <c r="JE169" s="610"/>
      <c r="JF169" s="610"/>
      <c r="JG169" s="586">
        <f t="shared" si="2303"/>
        <v>207055.54125041529</v>
      </c>
      <c r="JH169" s="566">
        <f t="shared" si="2201"/>
        <v>243.39888989379759</v>
      </c>
      <c r="JI169" s="589">
        <f t="shared" si="2304"/>
        <v>0.5936486173399621</v>
      </c>
      <c r="JJ169" s="603" t="str">
        <f>DATI!CN166</f>
        <v>4/9</v>
      </c>
      <c r="JK169" s="604">
        <f>DATI!CO166/DATI!CP166</f>
        <v>0.93167314056403661</v>
      </c>
      <c r="JL169" s="621">
        <f t="shared" si="2348"/>
        <v>-3.845996198048586E-2</v>
      </c>
      <c r="JM169" s="622">
        <f t="shared" si="2266"/>
        <v>5.826619721374192E-3</v>
      </c>
      <c r="JN169" s="623">
        <f t="shared" si="2305"/>
        <v>288391.35738749133</v>
      </c>
      <c r="JO169" s="594">
        <f t="shared" si="2306"/>
        <v>288391.35738749133</v>
      </c>
      <c r="JP169" s="589">
        <f t="shared" si="2307"/>
        <v>0.82684640812787569</v>
      </c>
      <c r="JQ169" s="590">
        <f t="shared" si="2267"/>
        <v>-5.6345947599569679E-2</v>
      </c>
      <c r="JR169" s="624">
        <f t="shared" si="2308"/>
        <v>0.82684640812787569</v>
      </c>
      <c r="JS169" s="585">
        <f t="shared" si="2268"/>
        <v>-6.3964031919517161E-2</v>
      </c>
      <c r="JT169" s="576">
        <f>DATI!BW166</f>
        <v>42807.171987587215</v>
      </c>
      <c r="JU169" s="577">
        <f>DATI!BX166</f>
        <v>32163.076081099211</v>
      </c>
      <c r="JV169" s="577">
        <f>DATI!BY166</f>
        <v>9467.7473051220186</v>
      </c>
      <c r="JW169" s="577">
        <f>DATI!BZ166</f>
        <v>60415.546000000002</v>
      </c>
      <c r="JX169" s="577">
        <f>DATI!CA166</f>
        <v>28803.583999999999</v>
      </c>
      <c r="JY169" s="577">
        <f>DATI!CB166</f>
        <v>15126.717760184705</v>
      </c>
      <c r="JZ169" s="577">
        <f>DATI!CC166</f>
        <v>4186.4110393337087</v>
      </c>
      <c r="KA169" s="577">
        <f>DATI!CD166</f>
        <v>118.28257282180712</v>
      </c>
      <c r="KB169" s="577">
        <f>DATI!CE166</f>
        <v>3152.6153164842131</v>
      </c>
      <c r="KC169" s="577">
        <f>DATI!CF166</f>
        <v>0</v>
      </c>
      <c r="KD169" s="577">
        <f>DATI!CG166</f>
        <v>661.50800000000004</v>
      </c>
      <c r="KE169" s="577">
        <f>DATI!CH166</f>
        <v>106.54266207361221</v>
      </c>
      <c r="KF169" s="577">
        <f>DATI!CI166</f>
        <v>101.76222198057175</v>
      </c>
      <c r="KG169" s="577">
        <f>DATI!CJ166</f>
        <v>171.84300334453582</v>
      </c>
      <c r="KH169" s="577">
        <f>DATI!CK166</f>
        <v>1513.7880335142202</v>
      </c>
      <c r="KI169" s="577">
        <f>DATI!CL166</f>
        <v>1286.3706495705694</v>
      </c>
      <c r="KJ169" s="625">
        <f t="shared" si="2202"/>
        <v>50.320885296522817</v>
      </c>
      <c r="KK169" s="626">
        <f t="shared" si="2350"/>
        <v>-9.6517422678842474E-2</v>
      </c>
      <c r="KL169" s="627">
        <f t="shared" si="2203"/>
        <v>37.808488323630414</v>
      </c>
      <c r="KM169" s="626">
        <f t="shared" si="2351"/>
        <v>-1.7530434965834642E-2</v>
      </c>
      <c r="KN169" s="627">
        <f t="shared" si="2204"/>
        <v>11.129570210703408</v>
      </c>
      <c r="KO169" s="626">
        <f t="shared" si="2352"/>
        <v>-5.598727925711966E-2</v>
      </c>
      <c r="KP169" s="627">
        <f t="shared" si="2205"/>
        <v>71.01996275937951</v>
      </c>
      <c r="KQ169" s="626">
        <f t="shared" si="2353"/>
        <v>1.1316643478323086E-3</v>
      </c>
      <c r="KR169" s="627">
        <f t="shared" si="2206"/>
        <v>33.859322615683382</v>
      </c>
      <c r="KS169" s="626">
        <f t="shared" si="2354"/>
        <v>-2.3332096346610872E-2</v>
      </c>
      <c r="KT169" s="627">
        <f t="shared" si="2207"/>
        <v>17.781829398677658</v>
      </c>
      <c r="KU169" s="626">
        <f t="shared" si="2355"/>
        <v>-8.4132411910562616E-2</v>
      </c>
      <c r="KV169" s="627">
        <f t="shared" si="2208"/>
        <v>4.9212293158607761</v>
      </c>
      <c r="KW169" s="626">
        <f t="shared" si="2356"/>
        <v>-3.3438791566610736E-3</v>
      </c>
      <c r="KX169" s="627">
        <f t="shared" si="2209"/>
        <v>0.13904407843783018</v>
      </c>
      <c r="KY169" s="626">
        <f t="shared" si="2357"/>
        <v>-0.778668174301827</v>
      </c>
      <c r="KZ169" s="627">
        <f t="shared" si="2210"/>
        <v>3.7059769743926214</v>
      </c>
      <c r="LA169" s="626">
        <f t="shared" si="2358"/>
        <v>-8.5329720422112273E-2</v>
      </c>
      <c r="LB169" s="628" t="s">
        <v>177</v>
      </c>
      <c r="LC169" s="629" t="s">
        <v>177</v>
      </c>
      <c r="LD169" s="627">
        <f t="shared" si="2211"/>
        <v>0.77761895133798209</v>
      </c>
      <c r="LE169" s="626">
        <f t="shared" si="2359"/>
        <v>-3.9444628121932231E-2</v>
      </c>
      <c r="LF169" s="627">
        <f t="shared" si="2212"/>
        <v>0.12524352412130968</v>
      </c>
      <c r="LG169" s="626">
        <f t="shared" si="2360"/>
        <v>-0.10458190076878088</v>
      </c>
      <c r="LH169" s="627">
        <f t="shared" si="2213"/>
        <v>0.11962399901793351</v>
      </c>
      <c r="LI169" s="626">
        <f t="shared" si="2361"/>
        <v>-3.0778244795163154E-2</v>
      </c>
      <c r="LJ169" s="627">
        <f t="shared" si="2214"/>
        <v>0.20200568406662853</v>
      </c>
      <c r="LK169" s="626">
        <f t="shared" si="2362"/>
        <v>-9.6048470509058043E-2</v>
      </c>
      <c r="LL169" s="627">
        <f t="shared" si="2215"/>
        <v>1.7794951280548597</v>
      </c>
      <c r="LM169" s="626">
        <f t="shared" si="2363"/>
        <v>4.4274750543533532E-2</v>
      </c>
      <c r="LN169" s="627">
        <f t="shared" si="2216"/>
        <v>1.5121603904276668</v>
      </c>
      <c r="LO169" s="630">
        <f t="shared" si="2364"/>
        <v>-6.4086351846418893E-2</v>
      </c>
      <c r="LP169" s="631">
        <f t="shared" si="2309"/>
        <v>0.12273237561863193</v>
      </c>
      <c r="LQ169" s="632">
        <f t="shared" si="2310"/>
        <v>9.2214704951327914E-2</v>
      </c>
      <c r="LR169" s="632">
        <f t="shared" si="2311"/>
        <v>2.7144963438637582E-2</v>
      </c>
      <c r="LS169" s="632">
        <f t="shared" si="2312"/>
        <v>0.17321731711281571</v>
      </c>
      <c r="LT169" s="632">
        <f t="shared" si="2313"/>
        <v>8.2582710478419322E-2</v>
      </c>
      <c r="LU169" s="632">
        <f t="shared" si="2314"/>
        <v>4.3369788748445229E-2</v>
      </c>
      <c r="LV169" s="632">
        <f t="shared" si="2315"/>
        <v>1.200285252019173E-2</v>
      </c>
      <c r="LW169" s="632">
        <f t="shared" si="2316"/>
        <v>3.3912777888980231E-4</v>
      </c>
      <c r="LX169" s="633">
        <f t="shared" si="2317"/>
        <v>9.0388584257794467E-3</v>
      </c>
      <c r="LY169" s="634" t="s">
        <v>177</v>
      </c>
      <c r="LZ169" s="633">
        <f t="shared" si="2318"/>
        <v>1.8966085485458411E-3</v>
      </c>
      <c r="MA169" s="633">
        <f t="shared" si="2319"/>
        <v>3.0546829920975055E-4</v>
      </c>
      <c r="MB169" s="633">
        <f t="shared" si="2320"/>
        <v>2.9176230692202039E-4</v>
      </c>
      <c r="MC169" s="633">
        <f t="shared" si="2321"/>
        <v>4.9269080517701702E-4</v>
      </c>
      <c r="MD169" s="633">
        <f t="shared" si="2322"/>
        <v>4.3401792949585918E-3</v>
      </c>
      <c r="ME169" s="633">
        <f t="shared" si="2323"/>
        <v>3.6881512703913003E-3</v>
      </c>
      <c r="MF169" s="631">
        <f t="shared" si="2324"/>
        <v>0.20166171652474163</v>
      </c>
      <c r="MG169" s="632">
        <f t="shared" si="2325"/>
        <v>0.15151809451722456</v>
      </c>
      <c r="MH169" s="632">
        <f t="shared" si="2326"/>
        <v>4.4601922634063214E-2</v>
      </c>
      <c r="MI169" s="632">
        <f t="shared" si="2327"/>
        <v>0.28461358565504713</v>
      </c>
      <c r="MJ169" s="632">
        <f t="shared" si="2328"/>
        <v>0.13569175261540042</v>
      </c>
      <c r="MK169" s="632">
        <f t="shared" si="2329"/>
        <v>7.1260952949395717E-2</v>
      </c>
      <c r="ML169" s="632">
        <f t="shared" si="2330"/>
        <v>1.9721901659725784E-2</v>
      </c>
      <c r="MM169" s="632">
        <f t="shared" si="2331"/>
        <v>5.572212683688856E-4</v>
      </c>
      <c r="MN169" s="633">
        <f t="shared" si="2332"/>
        <v>1.485175933716784E-2</v>
      </c>
      <c r="MO169" s="634" t="s">
        <v>177</v>
      </c>
      <c r="MP169" s="633">
        <f t="shared" si="2333"/>
        <v>3.1163198263489821E-3</v>
      </c>
      <c r="MQ169" s="633">
        <f t="shared" si="2334"/>
        <v>5.0191533612896203E-4</v>
      </c>
      <c r="MR169" s="633">
        <f t="shared" si="2335"/>
        <v>4.793950034336424E-4</v>
      </c>
      <c r="MS169" s="633">
        <f t="shared" si="2336"/>
        <v>8.0954086472413234E-4</v>
      </c>
      <c r="MT169" s="633">
        <f t="shared" si="2337"/>
        <v>7.1313539091442599E-3</v>
      </c>
      <c r="MU169" s="633">
        <f t="shared" si="2338"/>
        <v>6.0600058643133321E-3</v>
      </c>
      <c r="MV169" s="1077"/>
      <c r="MW169" s="566"/>
      <c r="MX169" s="624"/>
      <c r="MY169" s="1471"/>
      <c r="MZ169" s="583"/>
      <c r="NA169" s="1472"/>
      <c r="NB169" s="1078"/>
      <c r="NC169" s="615"/>
      <c r="ND169" s="589"/>
      <c r="NE169" s="638"/>
    </row>
    <row r="170" spans="1:369" outlineLevel="1" x14ac:dyDescent="0.2">
      <c r="A170" s="477" t="s">
        <v>187</v>
      </c>
      <c r="B170" s="478">
        <f>DATI!D167</f>
        <v>190</v>
      </c>
      <c r="C170" s="1515">
        <f>DATI!F167/DATI!E167</f>
        <v>1</v>
      </c>
      <c r="D170" s="479">
        <f>DATI!G167</f>
        <v>539569</v>
      </c>
      <c r="E170" s="480">
        <f t="shared" si="2339"/>
        <v>5.5088837896682077E-2</v>
      </c>
      <c r="F170" s="1039">
        <f t="shared" si="2189"/>
        <v>7.2862567346070129E-3</v>
      </c>
      <c r="G170" s="482"/>
      <c r="H170" s="483"/>
      <c r="I170" s="484"/>
      <c r="J170" s="485"/>
      <c r="K170" s="485"/>
      <c r="L170" s="485"/>
      <c r="M170" s="483"/>
      <c r="N170" s="483"/>
      <c r="O170" s="483"/>
      <c r="P170" s="483"/>
      <c r="Q170" s="483"/>
      <c r="R170" s="483"/>
      <c r="S170" s="483"/>
      <c r="T170" s="483"/>
      <c r="U170" s="483"/>
      <c r="V170" s="483"/>
      <c r="W170" s="488"/>
      <c r="X170" s="1111"/>
      <c r="Y170" s="483"/>
      <c r="Z170" s="483"/>
      <c r="AA170" s="483"/>
      <c r="AB170" s="483"/>
      <c r="AC170" s="483"/>
      <c r="AD170" s="484"/>
      <c r="AE170" s="485"/>
      <c r="AF170" s="485"/>
      <c r="AG170" s="488"/>
      <c r="AH170" s="491"/>
      <c r="AI170" s="483"/>
      <c r="AJ170" s="484"/>
      <c r="AK170" s="485"/>
      <c r="AL170" s="485"/>
      <c r="AM170" s="485"/>
      <c r="AN170" s="495"/>
      <c r="AO170" s="496"/>
      <c r="AP170" s="496"/>
      <c r="AQ170" s="496"/>
      <c r="AR170" s="496"/>
      <c r="AS170" s="496"/>
      <c r="AT170" s="496"/>
      <c r="AU170" s="1065"/>
      <c r="AV170" s="1065"/>
      <c r="AW170" s="496"/>
      <c r="AX170" s="1065"/>
      <c r="AY170" s="1065"/>
      <c r="AZ170" s="1065"/>
      <c r="BA170" s="1065"/>
      <c r="BB170" s="495"/>
      <c r="BC170" s="496"/>
      <c r="BD170" s="496"/>
      <c r="BE170" s="496"/>
      <c r="BF170" s="496"/>
      <c r="BG170" s="496"/>
      <c r="BH170" s="496"/>
      <c r="BI170" s="496"/>
      <c r="BJ170" s="496"/>
      <c r="BK170" s="496"/>
      <c r="BL170" s="496"/>
      <c r="BM170" s="496"/>
      <c r="BN170" s="496"/>
      <c r="BO170" s="496"/>
      <c r="BP170" s="496"/>
      <c r="BQ170" s="496"/>
      <c r="BR170" s="496"/>
      <c r="BS170" s="496"/>
      <c r="BT170" s="496"/>
      <c r="BU170" s="496"/>
      <c r="BV170" s="497"/>
      <c r="BW170" s="495"/>
      <c r="BX170" s="496"/>
      <c r="BY170" s="496"/>
      <c r="BZ170" s="496"/>
      <c r="CA170" s="496"/>
      <c r="CB170" s="496"/>
      <c r="CC170" s="496"/>
      <c r="CD170" s="497"/>
      <c r="CE170" s="495"/>
      <c r="CF170" s="496"/>
      <c r="CG170" s="496"/>
      <c r="CH170" s="496"/>
      <c r="CI170" s="496"/>
      <c r="CJ170" s="496"/>
      <c r="CK170" s="496"/>
      <c r="CL170" s="496"/>
      <c r="CM170" s="496"/>
      <c r="CN170" s="496"/>
      <c r="CO170" s="496"/>
      <c r="CP170" s="496"/>
      <c r="CQ170" s="496"/>
      <c r="CR170" s="496"/>
      <c r="CS170" s="496"/>
      <c r="CT170" s="496"/>
      <c r="CU170" s="496"/>
      <c r="CV170" s="496"/>
      <c r="CW170" s="496"/>
      <c r="CX170" s="496"/>
      <c r="CY170" s="497"/>
      <c r="CZ170" s="482">
        <f>DATI!AA167</f>
        <v>287021.18099999998</v>
      </c>
      <c r="DA170" s="483">
        <f t="shared" si="2340"/>
        <v>786.35939999999994</v>
      </c>
      <c r="DB170" s="484">
        <f t="shared" si="2191"/>
        <v>531.94527669306433</v>
      </c>
      <c r="DC170" s="485">
        <f t="shared" si="2341"/>
        <v>1.4573843197070255</v>
      </c>
      <c r="DD170" s="501">
        <f t="shared" si="2375"/>
        <v>-3.2981515181816197E-2</v>
      </c>
      <c r="DE170" s="502">
        <f t="shared" si="2245"/>
        <v>-3.9976492925617821E-2</v>
      </c>
      <c r="DF170" s="483">
        <f t="shared" si="2376"/>
        <v>-9789.2580000000307</v>
      </c>
      <c r="DG170" s="503">
        <f t="shared" si="2377"/>
        <v>-22.150818634994607</v>
      </c>
      <c r="DH170" s="504">
        <f t="shared" si="2378"/>
        <v>6.2016346975089086E-2</v>
      </c>
      <c r="DI170" s="505">
        <f>DATI!AB167+DATI!AG167</f>
        <v>97940.428294352445</v>
      </c>
      <c r="DJ170" s="483">
        <f t="shared" si="2365"/>
        <v>268.32994053247245</v>
      </c>
      <c r="DK170" s="506">
        <f t="shared" si="2192"/>
        <v>181.51604019940442</v>
      </c>
      <c r="DL170" s="507">
        <f t="shared" si="2193"/>
        <v>0.4973042197243957</v>
      </c>
      <c r="DM170" s="508">
        <f t="shared" si="2379"/>
        <v>0.34123066441689698</v>
      </c>
      <c r="DN170" s="509">
        <f t="shared" si="2380"/>
        <v>0.10820572436674462</v>
      </c>
      <c r="DO170" s="509">
        <f t="shared" si="2381"/>
        <v>3.3000000000000029E-2</v>
      </c>
      <c r="DP170" s="509">
        <f t="shared" si="2382"/>
        <v>7.1655420443967333E-2</v>
      </c>
      <c r="DQ170" s="509">
        <f t="shared" si="2383"/>
        <v>6.3903546066468156E-2</v>
      </c>
      <c r="DR170" s="510">
        <f t="shared" si="2384"/>
        <v>6548.7118657848478</v>
      </c>
      <c r="DS170" s="510">
        <f t="shared" si="2385"/>
        <v>10.902791591937074</v>
      </c>
      <c r="DT170" s="511">
        <f t="shared" si="2386"/>
        <v>4.0351720140334273E-2</v>
      </c>
      <c r="DU170" s="512" t="str">
        <f>DATI!AI167</f>
        <v>15/19</v>
      </c>
      <c r="DV170" s="511">
        <f>DATI!AJ167/DATI!AK167</f>
        <v>0.98870486739861085</v>
      </c>
      <c r="DW170" s="513">
        <f>DATI!AB167</f>
        <v>95859.274000000005</v>
      </c>
      <c r="DX170" s="483">
        <f t="shared" si="2342"/>
        <v>262.62814794520551</v>
      </c>
      <c r="DY170" s="514">
        <f t="shared" si="2194"/>
        <v>177.65897225378032</v>
      </c>
      <c r="DZ170" s="485">
        <f t="shared" si="2195"/>
        <v>0.48673691028432975</v>
      </c>
      <c r="EA170" s="508">
        <f t="shared" si="2387"/>
        <v>0.33397979085034846</v>
      </c>
      <c r="EB170" s="504">
        <f t="shared" si="2388"/>
        <v>0.10061045372619706</v>
      </c>
      <c r="EC170" s="515">
        <f t="shared" si="2389"/>
        <v>189080.75270564755</v>
      </c>
      <c r="ED170" s="516">
        <f t="shared" si="2343"/>
        <v>518.02945946752754</v>
      </c>
      <c r="EE170" s="517">
        <f t="shared" si="2196"/>
        <v>350.42923649365986</v>
      </c>
      <c r="EF170" s="518">
        <f t="shared" si="2197"/>
        <v>0.96008009998262978</v>
      </c>
      <c r="EG170" s="519">
        <f t="shared" si="2249"/>
        <v>-7.9534959916341075E-2</v>
      </c>
      <c r="EH170" s="519">
        <f t="shared" si="2250"/>
        <v>-8.6193190933034916E-2</v>
      </c>
      <c r="EI170" s="501">
        <f t="shared" si="2344"/>
        <v>0.65876933558310302</v>
      </c>
      <c r="EJ170" s="520">
        <f t="shared" si="2251"/>
        <v>-16337.969865784864</v>
      </c>
      <c r="EK170" s="520">
        <f t="shared" si="2252"/>
        <v>-33.05361022693171</v>
      </c>
      <c r="EL170" s="482">
        <f>DATI!AD167</f>
        <v>176809.946</v>
      </c>
      <c r="EM170" s="483">
        <f t="shared" si="2345"/>
        <v>484.41081095890411</v>
      </c>
      <c r="EN170" s="514">
        <f t="shared" si="2198"/>
        <v>327.68736899265895</v>
      </c>
      <c r="EO170" s="485">
        <f t="shared" si="2346"/>
        <v>0.89777361367851771</v>
      </c>
      <c r="EP170" s="501">
        <f t="shared" si="2390"/>
        <v>-7.0404349993726148E-2</v>
      </c>
      <c r="EQ170" s="502">
        <f t="shared" si="2391"/>
        <v>-7.7128627744995154E-2</v>
      </c>
      <c r="ER170" s="501">
        <f t="shared" si="2392"/>
        <v>9.4109697015151067E-2</v>
      </c>
      <c r="ES170" s="483">
        <f t="shared" si="2393"/>
        <v>-13390.972000000009</v>
      </c>
      <c r="ET170" s="501">
        <f t="shared" si="2225"/>
        <v>0.61601706669864198</v>
      </c>
      <c r="EU170" s="503">
        <f t="shared" si="2394"/>
        <v>-27.386348585085386</v>
      </c>
      <c r="EV170" s="482">
        <f>DATI!AE167</f>
        <v>8997.6810000000005</v>
      </c>
      <c r="EW170" s="483">
        <f t="shared" si="2347"/>
        <v>24.651180821917809</v>
      </c>
      <c r="EX170" s="514">
        <f t="shared" si="2199"/>
        <v>16.67568188683931</v>
      </c>
      <c r="EY170" s="485">
        <f t="shared" si="2200"/>
        <v>4.5686799689970713E-2</v>
      </c>
      <c r="EZ170" s="501">
        <f t="shared" si="2395"/>
        <v>-8.5597342670774346E-2</v>
      </c>
      <c r="FA170" s="502">
        <f t="shared" si="2396"/>
        <v>-9.2211721131279026E-2</v>
      </c>
      <c r="FB170" s="483">
        <f t="shared" si="2397"/>
        <v>-842.27399999999943</v>
      </c>
      <c r="FC170" s="503">
        <f t="shared" si="2398"/>
        <v>-1.6938898238908848</v>
      </c>
      <c r="FD170" s="483">
        <f>DATI!AG167</f>
        <v>2081.1542943524419</v>
      </c>
      <c r="FE170" s="501">
        <f t="shared" si="2227"/>
        <v>7.2508735665485326E-3</v>
      </c>
      <c r="FF170" s="483">
        <f t="shared" si="2399"/>
        <v>6916.5267056475586</v>
      </c>
      <c r="FG170" s="501">
        <f t="shared" si="2366"/>
        <v>1.2818613941215227E-2</v>
      </c>
      <c r="FH170" s="482">
        <f>DATI!AF167</f>
        <v>5354.28</v>
      </c>
      <c r="FI170" s="483">
        <f t="shared" si="2367"/>
        <v>14.669260273972602</v>
      </c>
      <c r="FJ170" s="509">
        <f t="shared" si="2228"/>
        <v>1.8654651135311159E-2</v>
      </c>
      <c r="FK170" s="509">
        <f t="shared" si="2368"/>
        <v>-0.20115896015850668</v>
      </c>
      <c r="FL170" s="521">
        <f>DATI!AL167</f>
        <v>1377.9348591540754</v>
      </c>
      <c r="FM170" s="522" t="str">
        <f>DATI!AM167</f>
        <v>11/11</v>
      </c>
      <c r="FN170" s="523">
        <f>DATI!AN167/DATI!AO167</f>
        <v>1</v>
      </c>
      <c r="FO170" s="486">
        <f t="shared" si="2369"/>
        <v>0.25735203597011652</v>
      </c>
      <c r="FP170" s="524">
        <f t="shared" si="2258"/>
        <v>4.8008124499845728E-3</v>
      </c>
      <c r="FQ170" s="486">
        <f t="shared" si="2370"/>
        <v>8.9532489234555985</v>
      </c>
      <c r="FR170" s="526"/>
      <c r="FS170" s="1112"/>
      <c r="FT170" s="1112"/>
      <c r="FU170" s="495"/>
      <c r="FV170" s="496"/>
      <c r="FW170" s="496"/>
      <c r="FX170" s="496"/>
      <c r="FY170" s="496"/>
      <c r="FZ170" s="496"/>
      <c r="GA170" s="496"/>
      <c r="GB170" s="496"/>
      <c r="GC170" s="496"/>
      <c r="GD170" s="496"/>
      <c r="GE170" s="496"/>
      <c r="GF170" s="496"/>
      <c r="GG170" s="496"/>
      <c r="GH170" s="496"/>
      <c r="GI170" s="496"/>
      <c r="GJ170" s="496"/>
      <c r="GK170" s="496"/>
      <c r="GL170" s="496"/>
      <c r="GM170" s="496"/>
      <c r="GN170" s="496"/>
      <c r="GO170" s="496"/>
      <c r="GP170" s="497"/>
      <c r="GQ170" s="495"/>
      <c r="GR170" s="496"/>
      <c r="GS170" s="496"/>
      <c r="GT170" s="496"/>
      <c r="GU170" s="496"/>
      <c r="GV170" s="496"/>
      <c r="GW170" s="496"/>
      <c r="GX170" s="497"/>
      <c r="GY170" s="495"/>
      <c r="GZ170" s="496"/>
      <c r="HA170" s="496"/>
      <c r="HB170" s="496"/>
      <c r="HC170" s="496"/>
      <c r="HD170" s="496"/>
      <c r="HE170" s="496"/>
      <c r="HF170" s="496"/>
      <c r="HG170" s="496"/>
      <c r="HH170" s="496"/>
      <c r="HI170" s="496"/>
      <c r="HJ170" s="496"/>
      <c r="HK170" s="496"/>
      <c r="HL170" s="496"/>
      <c r="HM170" s="496"/>
      <c r="HN170" s="496"/>
      <c r="HO170" s="496"/>
      <c r="HP170" s="496"/>
      <c r="HQ170" s="496"/>
      <c r="HR170" s="496"/>
      <c r="HS170" s="496"/>
      <c r="HT170" s="497"/>
      <c r="HU170" s="526">
        <f t="shared" si="2190"/>
        <v>189080.75270564755</v>
      </c>
      <c r="HV170" s="527"/>
      <c r="HW170" s="528">
        <f t="shared" si="2400"/>
        <v>1664.9049320004881</v>
      </c>
      <c r="HX170" s="529">
        <f>DATI!CQ167</f>
        <v>1664.88</v>
      </c>
      <c r="HY170" s="529">
        <f>DATI!CT167</f>
        <v>2.4932000488042831E-2</v>
      </c>
      <c r="HZ170" s="530">
        <f t="shared" si="2260"/>
        <v>-0.29042744237592838</v>
      </c>
      <c r="IA170" s="530">
        <f t="shared" si="2293"/>
        <v>5.8006343859357485E-3</v>
      </c>
      <c r="IB170" s="501">
        <f t="shared" si="2294"/>
        <v>8.805258643074779E-3</v>
      </c>
      <c r="IC170" s="529">
        <f>DATI!CV167</f>
        <v>25970.259333122765</v>
      </c>
      <c r="ID170" s="531">
        <f t="shared" si="2371"/>
        <v>27635.164265123254</v>
      </c>
      <c r="IE170" s="532">
        <f t="shared" si="2295"/>
        <v>9.6282665163736667E-2</v>
      </c>
      <c r="IF170" s="532">
        <f t="shared" si="2296"/>
        <v>0.14615535357078063</v>
      </c>
      <c r="IG170" s="528"/>
      <c r="IH170" s="509"/>
      <c r="II170" s="529"/>
      <c r="IJ170" s="529"/>
      <c r="IK170" s="534">
        <f>DATI!CS167</f>
        <v>125683.78970564756</v>
      </c>
      <c r="IL170" s="513">
        <f t="shared" si="2372"/>
        <v>89233.826605664974</v>
      </c>
      <c r="IM170" s="513">
        <f t="shared" si="2373"/>
        <v>12325.846203453373</v>
      </c>
      <c r="IN170" s="501">
        <f t="shared" si="2297"/>
        <v>0.31089631188460959</v>
      </c>
      <c r="IO170" s="501">
        <f t="shared" si="2298"/>
        <v>0.47193500834312946</v>
      </c>
      <c r="IP170" s="529"/>
      <c r="IQ170" s="509"/>
      <c r="IR170" s="529"/>
      <c r="IS170" s="513">
        <f t="shared" si="2401"/>
        <v>98182.021167982108</v>
      </c>
      <c r="IT170" s="534">
        <f>DATI!CR167</f>
        <v>61732.083000000013</v>
      </c>
      <c r="IU170" s="536">
        <f>DATI!CU167</f>
        <v>36449.938167982102</v>
      </c>
      <c r="IV170" s="501">
        <f t="shared" si="2264"/>
        <v>-5.2867492550955214E-2</v>
      </c>
      <c r="IW170" s="509">
        <f t="shared" si="2299"/>
        <v>0.34207238931255779</v>
      </c>
      <c r="IX170" s="501">
        <f t="shared" si="2300"/>
        <v>0.51925973301379591</v>
      </c>
      <c r="IY170" s="534">
        <f>DATI!CW167</f>
        <v>50937.721069088831</v>
      </c>
      <c r="IZ170" s="537">
        <f t="shared" si="2374"/>
        <v>149119.74223707092</v>
      </c>
      <c r="JA170" s="538">
        <f t="shared" si="2301"/>
        <v>0.5195426404334631</v>
      </c>
      <c r="JB170" s="538">
        <f t="shared" si="2302"/>
        <v>0.78865638148380901</v>
      </c>
      <c r="JC170" s="539"/>
      <c r="JD170" s="509"/>
      <c r="JE170" s="529"/>
      <c r="JF170" s="529"/>
      <c r="JG170" s="505">
        <f t="shared" si="2303"/>
        <v>94824.259005752232</v>
      </c>
      <c r="JH170" s="485">
        <f t="shared" si="2201"/>
        <v>175.74074679188803</v>
      </c>
      <c r="JI170" s="508">
        <f t="shared" si="2304"/>
        <v>0.33037373296067735</v>
      </c>
      <c r="JJ170" s="522" t="str">
        <f>DATI!CN167</f>
        <v>7/17</v>
      </c>
      <c r="JK170" s="523">
        <f>DATI!CO167/DATI!CP167</f>
        <v>0.89855437224491597</v>
      </c>
      <c r="JL170" s="540">
        <f t="shared" si="2348"/>
        <v>7.3061302305157019E-2</v>
      </c>
      <c r="JM170" s="541">
        <f t="shared" si="2266"/>
        <v>0.10965955579112958</v>
      </c>
      <c r="JN170" s="542">
        <f t="shared" si="2305"/>
        <v>193006.28017373435</v>
      </c>
      <c r="JO170" s="513">
        <f t="shared" si="2306"/>
        <v>243944.0012428232</v>
      </c>
      <c r="JP170" s="508">
        <f t="shared" si="2307"/>
        <v>0.67244612227323519</v>
      </c>
      <c r="JQ170" s="509">
        <f t="shared" si="2267"/>
        <v>2.5466279183045115E-2</v>
      </c>
      <c r="JR170" s="543">
        <f t="shared" si="2308"/>
        <v>0.84991637339414061</v>
      </c>
      <c r="JS170" s="504">
        <f t="shared" si="2268"/>
        <v>7.6749187859518675E-2</v>
      </c>
      <c r="JT170" s="495">
        <f>DATI!BW167</f>
        <v>21904.985294332982</v>
      </c>
      <c r="JU170" s="496">
        <f>DATI!BX167</f>
        <v>16369.037016949094</v>
      </c>
      <c r="JV170" s="496">
        <f>DATI!BY167</f>
        <v>6267.9256104111746</v>
      </c>
      <c r="JW170" s="496">
        <f>DATI!BZ167</f>
        <v>8891.51</v>
      </c>
      <c r="JX170" s="496">
        <f>DATI!CA167</f>
        <v>28637.508999999998</v>
      </c>
      <c r="JY170" s="496">
        <f>DATI!CB167</f>
        <v>4853.5228385326263</v>
      </c>
      <c r="JZ170" s="496">
        <f>DATI!CC167</f>
        <v>1755.182714034617</v>
      </c>
      <c r="KA170" s="496">
        <f>DATI!CD167</f>
        <v>39.23600906876824</v>
      </c>
      <c r="KB170" s="496">
        <f>DATI!CE167</f>
        <v>1715.5934545522928</v>
      </c>
      <c r="KC170" s="496">
        <f>DATI!CF167</f>
        <v>0</v>
      </c>
      <c r="KD170" s="496">
        <f>DATI!CG167</f>
        <v>128.44200000000001</v>
      </c>
      <c r="KE170" s="496">
        <f>DATI!CH167</f>
        <v>55.469961079597475</v>
      </c>
      <c r="KF170" s="496">
        <f>DATI!CI167</f>
        <v>8.948380174160004</v>
      </c>
      <c r="KG170" s="496">
        <f>DATI!CJ167</f>
        <v>40.822880794525148</v>
      </c>
      <c r="KH170" s="496">
        <f>DATI!CK167</f>
        <v>680.96880950433945</v>
      </c>
      <c r="KI170" s="496">
        <f>DATI!CL167</f>
        <v>144.45788281154631</v>
      </c>
      <c r="KJ170" s="544">
        <f t="shared" si="2202"/>
        <v>40.59719015423974</v>
      </c>
      <c r="KK170" s="545">
        <f t="shared" si="2350"/>
        <v>2.1491232845098674E-2</v>
      </c>
      <c r="KL170" s="546">
        <f t="shared" si="2203"/>
        <v>30.337245128888231</v>
      </c>
      <c r="KM170" s="545">
        <f t="shared" si="2351"/>
        <v>3.106374786659602E-2</v>
      </c>
      <c r="KN170" s="546">
        <f t="shared" si="2204"/>
        <v>11.616541369891848</v>
      </c>
      <c r="KO170" s="545">
        <f t="shared" si="2352"/>
        <v>0.17885735009592846</v>
      </c>
      <c r="KP170" s="546">
        <f t="shared" si="2205"/>
        <v>16.478911872253594</v>
      </c>
      <c r="KQ170" s="545">
        <f t="shared" si="2353"/>
        <v>0.43578048945310655</v>
      </c>
      <c r="KR170" s="546">
        <f t="shared" si="2206"/>
        <v>53.074785615926785</v>
      </c>
      <c r="KS170" s="545">
        <f t="shared" si="2354"/>
        <v>2.1831079962685421E-2</v>
      </c>
      <c r="KT170" s="546">
        <f t="shared" si="2207"/>
        <v>8.9951847465896417</v>
      </c>
      <c r="KU170" s="545">
        <f t="shared" si="2355"/>
        <v>-0.11871745524152683</v>
      </c>
      <c r="KV170" s="546">
        <f t="shared" si="2208"/>
        <v>3.2529346831167412</v>
      </c>
      <c r="KW170" s="545">
        <f t="shared" si="2356"/>
        <v>-2.8957531942464112E-2</v>
      </c>
      <c r="KX170" s="546">
        <f t="shared" si="2209"/>
        <v>7.2717315243774644E-2</v>
      </c>
      <c r="KY170" s="545">
        <f t="shared" si="2357"/>
        <v>-0.47666485774609979</v>
      </c>
      <c r="KZ170" s="546">
        <f t="shared" si="2210"/>
        <v>3.1795626779008668</v>
      </c>
      <c r="LA170" s="545">
        <f t="shared" si="2358"/>
        <v>-0.1466720283054867</v>
      </c>
      <c r="LB170" s="547" t="s">
        <v>177</v>
      </c>
      <c r="LC170" s="548" t="s">
        <v>177</v>
      </c>
      <c r="LD170" s="546">
        <f t="shared" si="2211"/>
        <v>0.23804555117139792</v>
      </c>
      <c r="LE170" s="545">
        <f t="shared" si="2359"/>
        <v>0.20738283146431752</v>
      </c>
      <c r="LF170" s="546">
        <f t="shared" si="2212"/>
        <v>0.10280420313175419</v>
      </c>
      <c r="LG170" s="545">
        <f t="shared" si="2360"/>
        <v>-0.30427190801234055</v>
      </c>
      <c r="LH170" s="546">
        <f t="shared" si="2213"/>
        <v>1.6584311133812365E-2</v>
      </c>
      <c r="LI170" s="545">
        <f t="shared" si="2361"/>
        <v>-0.12415937741254804</v>
      </c>
      <c r="LJ170" s="546">
        <f t="shared" si="2214"/>
        <v>7.5658313940432362E-2</v>
      </c>
      <c r="LK170" s="545">
        <f t="shared" si="2362"/>
        <v>-7.5955686860558105E-2</v>
      </c>
      <c r="LL170" s="546">
        <f t="shared" si="2215"/>
        <v>1.2620606623144388</v>
      </c>
      <c r="LM170" s="545">
        <f t="shared" si="2363"/>
        <v>3.52099090706358E-2</v>
      </c>
      <c r="LN170" s="546">
        <f t="shared" si="2216"/>
        <v>0.26772828463374715</v>
      </c>
      <c r="LO170" s="549">
        <f t="shared" si="2364"/>
        <v>-0.70540686067015423</v>
      </c>
      <c r="LP170" s="550">
        <f t="shared" si="2309"/>
        <v>7.6318358171388698E-2</v>
      </c>
      <c r="LQ170" s="551">
        <f t="shared" si="2310"/>
        <v>5.7030763234679517E-2</v>
      </c>
      <c r="LR170" s="551">
        <f t="shared" si="2311"/>
        <v>2.1837850393386735E-2</v>
      </c>
      <c r="LS170" s="551">
        <f t="shared" si="2312"/>
        <v>3.0978584817404124E-2</v>
      </c>
      <c r="LT170" s="551">
        <f t="shared" si="2313"/>
        <v>9.9774897797525269E-2</v>
      </c>
      <c r="LU170" s="551">
        <f t="shared" si="2314"/>
        <v>1.6909981422355818E-2</v>
      </c>
      <c r="LV170" s="551">
        <f t="shared" si="2315"/>
        <v>6.1151679047499186E-3</v>
      </c>
      <c r="LW170" s="551">
        <f t="shared" si="2316"/>
        <v>1.367007442867718E-4</v>
      </c>
      <c r="LX170" s="552">
        <f t="shared" si="2317"/>
        <v>5.9772364136160836E-3</v>
      </c>
      <c r="LY170" s="553" t="s">
        <v>177</v>
      </c>
      <c r="LZ170" s="552">
        <f t="shared" si="2318"/>
        <v>4.4750007491607392E-4</v>
      </c>
      <c r="MA170" s="552">
        <f t="shared" si="2319"/>
        <v>1.9326086279185603E-4</v>
      </c>
      <c r="MB170" s="552">
        <f t="shared" si="2320"/>
        <v>3.1176724111381886E-5</v>
      </c>
      <c r="MC170" s="552">
        <f t="shared" si="2321"/>
        <v>1.4222950603260583E-4</v>
      </c>
      <c r="MD170" s="552">
        <f t="shared" si="2322"/>
        <v>2.3725385253164973E-3</v>
      </c>
      <c r="ME170" s="552">
        <f t="shared" si="2323"/>
        <v>5.0330042649899881E-4</v>
      </c>
      <c r="MF170" s="550">
        <f t="shared" si="2324"/>
        <v>0.22851190479841293</v>
      </c>
      <c r="MG170" s="551">
        <f t="shared" si="2325"/>
        <v>0.17076112027459225</v>
      </c>
      <c r="MH170" s="551">
        <f t="shared" si="2326"/>
        <v>6.5386741927663403E-2</v>
      </c>
      <c r="MI170" s="551">
        <f t="shared" si="2327"/>
        <v>9.2755866271217527E-2</v>
      </c>
      <c r="MJ170" s="551">
        <f t="shared" si="2328"/>
        <v>0.29874531492904899</v>
      </c>
      <c r="MK170" s="551">
        <f t="shared" si="2329"/>
        <v>5.0631750440052636E-2</v>
      </c>
      <c r="ML170" s="551">
        <f t="shared" si="2330"/>
        <v>1.8309993814835453E-2</v>
      </c>
      <c r="MM170" s="551">
        <f t="shared" si="2331"/>
        <v>4.0930843132369474E-4</v>
      </c>
      <c r="MN170" s="552">
        <f t="shared" si="2332"/>
        <v>1.7897000289740277E-2</v>
      </c>
      <c r="MO170" s="553" t="s">
        <v>177</v>
      </c>
      <c r="MP170" s="552">
        <f t="shared" si="2333"/>
        <v>1.3399016562549806E-3</v>
      </c>
      <c r="MQ170" s="552">
        <f t="shared" si="2334"/>
        <v>5.7866035037567123E-4</v>
      </c>
      <c r="MR170" s="552">
        <f t="shared" si="2335"/>
        <v>9.3349133586803542E-5</v>
      </c>
      <c r="MS170" s="552">
        <f t="shared" si="2336"/>
        <v>4.2586261183790255E-4</v>
      </c>
      <c r="MT170" s="552">
        <f t="shared" si="2337"/>
        <v>7.1038385863879941E-3</v>
      </c>
      <c r="MU170" s="552">
        <f t="shared" si="2338"/>
        <v>1.5069786863975863E-3</v>
      </c>
      <c r="MV170" s="1070"/>
      <c r="MW170" s="485"/>
      <c r="MX170" s="543"/>
      <c r="MY170" s="1469"/>
      <c r="MZ170" s="502"/>
      <c r="NA170" s="1470"/>
      <c r="NB170" s="1071"/>
      <c r="NC170" s="534"/>
      <c r="ND170" s="508"/>
      <c r="NE170" s="557"/>
    </row>
    <row r="171" spans="1:369" outlineLevel="1" x14ac:dyDescent="0.2">
      <c r="A171" s="558" t="s">
        <v>188</v>
      </c>
      <c r="B171" s="559">
        <f>DATI!D168</f>
        <v>78</v>
      </c>
      <c r="C171" s="1516">
        <f>DATI!F168/DATI!E168</f>
        <v>1</v>
      </c>
      <c r="D171" s="560">
        <f>DATI!G168</f>
        <v>181101</v>
      </c>
      <c r="E171" s="561">
        <f t="shared" si="2339"/>
        <v>1.8490023763275912E-2</v>
      </c>
      <c r="F171" s="1035">
        <f t="shared" si="2189"/>
        <v>1.8532246108228317E-3</v>
      </c>
      <c r="G171" s="563"/>
      <c r="H171" s="564"/>
      <c r="I171" s="565"/>
      <c r="J171" s="566"/>
      <c r="K171" s="566"/>
      <c r="L171" s="566"/>
      <c r="M171" s="564"/>
      <c r="N171" s="564"/>
      <c r="O171" s="564"/>
      <c r="P171" s="564"/>
      <c r="Q171" s="564"/>
      <c r="R171" s="564"/>
      <c r="S171" s="564"/>
      <c r="T171" s="564"/>
      <c r="U171" s="564"/>
      <c r="V171" s="564"/>
      <c r="W171" s="569"/>
      <c r="X171" s="1100"/>
      <c r="Y171" s="564"/>
      <c r="Z171" s="564"/>
      <c r="AA171" s="564"/>
      <c r="AB171" s="564"/>
      <c r="AC171" s="564"/>
      <c r="AD171" s="565"/>
      <c r="AE171" s="566"/>
      <c r="AF171" s="566"/>
      <c r="AG171" s="569"/>
      <c r="AH171" s="572"/>
      <c r="AI171" s="564"/>
      <c r="AJ171" s="565"/>
      <c r="AK171" s="566"/>
      <c r="AL171" s="566"/>
      <c r="AM171" s="566"/>
      <c r="AN171" s="576"/>
      <c r="AO171" s="577"/>
      <c r="AP171" s="577"/>
      <c r="AQ171" s="577"/>
      <c r="AR171" s="577"/>
      <c r="AS171" s="577"/>
      <c r="AT171" s="577"/>
      <c r="AU171" s="1072"/>
      <c r="AV171" s="1072"/>
      <c r="AW171" s="577"/>
      <c r="AX171" s="1072"/>
      <c r="AY171" s="1072"/>
      <c r="AZ171" s="1072"/>
      <c r="BA171" s="1072"/>
      <c r="BB171" s="576"/>
      <c r="BC171" s="577"/>
      <c r="BD171" s="577"/>
      <c r="BE171" s="577"/>
      <c r="BF171" s="577"/>
      <c r="BG171" s="577"/>
      <c r="BH171" s="577"/>
      <c r="BI171" s="577"/>
      <c r="BJ171" s="577"/>
      <c r="BK171" s="577"/>
      <c r="BL171" s="577"/>
      <c r="BM171" s="577"/>
      <c r="BN171" s="577"/>
      <c r="BO171" s="577"/>
      <c r="BP171" s="577"/>
      <c r="BQ171" s="577"/>
      <c r="BR171" s="577"/>
      <c r="BS171" s="577"/>
      <c r="BT171" s="577"/>
      <c r="BU171" s="577"/>
      <c r="BV171" s="578"/>
      <c r="BW171" s="576"/>
      <c r="BX171" s="577"/>
      <c r="BY171" s="577"/>
      <c r="BZ171" s="577"/>
      <c r="CA171" s="577"/>
      <c r="CB171" s="577"/>
      <c r="CC171" s="577"/>
      <c r="CD171" s="578"/>
      <c r="CE171" s="576"/>
      <c r="CF171" s="577"/>
      <c r="CG171" s="577"/>
      <c r="CH171" s="577"/>
      <c r="CI171" s="577"/>
      <c r="CJ171" s="577"/>
      <c r="CK171" s="577"/>
      <c r="CL171" s="577"/>
      <c r="CM171" s="577"/>
      <c r="CN171" s="577"/>
      <c r="CO171" s="577"/>
      <c r="CP171" s="577"/>
      <c r="CQ171" s="577"/>
      <c r="CR171" s="577"/>
      <c r="CS171" s="577"/>
      <c r="CT171" s="577"/>
      <c r="CU171" s="577"/>
      <c r="CV171" s="577"/>
      <c r="CW171" s="577"/>
      <c r="CX171" s="577"/>
      <c r="CY171" s="578"/>
      <c r="CZ171" s="563">
        <f>DATI!AA168</f>
        <v>81359.368000000002</v>
      </c>
      <c r="DA171" s="564">
        <f t="shared" si="2340"/>
        <v>222.90237808219177</v>
      </c>
      <c r="DB171" s="565">
        <f t="shared" si="2191"/>
        <v>449.24858504370491</v>
      </c>
      <c r="DC171" s="566">
        <f t="shared" si="2341"/>
        <v>1.23081804121563</v>
      </c>
      <c r="DD171" s="582">
        <f t="shared" si="2375"/>
        <v>-4.112225584671584E-2</v>
      </c>
      <c r="DE171" s="583">
        <f t="shared" si="2245"/>
        <v>-4.2895984563240515E-2</v>
      </c>
      <c r="DF171" s="564">
        <f t="shared" si="2376"/>
        <v>-3489.1630000000005</v>
      </c>
      <c r="DG171" s="584">
        <f t="shared" si="2377"/>
        <v>-20.134656273799465</v>
      </c>
      <c r="DH171" s="585">
        <f t="shared" si="2378"/>
        <v>1.7579228048545868E-2</v>
      </c>
      <c r="DI171" s="586">
        <f>DATI!AB168+DATI!AG168</f>
        <v>37217.848334035392</v>
      </c>
      <c r="DJ171" s="564">
        <f t="shared" si="2365"/>
        <v>101.96670776448053</v>
      </c>
      <c r="DK171" s="587">
        <f t="shared" si="2192"/>
        <v>205.50879528017731</v>
      </c>
      <c r="DL171" s="588">
        <f t="shared" si="2193"/>
        <v>0.56303779528815701</v>
      </c>
      <c r="DM171" s="589">
        <f t="shared" si="2379"/>
        <v>0.45745006689377665</v>
      </c>
      <c r="DN171" s="590">
        <f t="shared" si="2380"/>
        <v>-1.2981395791428764E-2</v>
      </c>
      <c r="DO171" s="590">
        <f t="shared" si="2381"/>
        <v>-6.0000000000000053E-3</v>
      </c>
      <c r="DP171" s="590">
        <f t="shared" si="2382"/>
        <v>-5.3569827359162055E-2</v>
      </c>
      <c r="DQ171" s="590">
        <f t="shared" si="2383"/>
        <v>-5.5320530601191027E-2</v>
      </c>
      <c r="DR171" s="591">
        <f t="shared" si="2384"/>
        <v>-2106.6041294631941</v>
      </c>
      <c r="DS171" s="591">
        <f t="shared" si="2385"/>
        <v>-12.034616995906617</v>
      </c>
      <c r="DT171" s="592">
        <f t="shared" si="2386"/>
        <v>1.5333853714493108E-2</v>
      </c>
      <c r="DU171" s="593" t="str">
        <f>DATI!AI168</f>
        <v>2/3</v>
      </c>
      <c r="DV171" s="592">
        <f>DATI!AJ168/DATI!AK168</f>
        <v>0.99928919635181535</v>
      </c>
      <c r="DW171" s="594">
        <f>DATI!AB168</f>
        <v>33737.351999999999</v>
      </c>
      <c r="DX171" s="564">
        <f t="shared" si="2342"/>
        <v>92.431101369863015</v>
      </c>
      <c r="DY171" s="595">
        <f t="shared" si="2194"/>
        <v>186.29025792237482</v>
      </c>
      <c r="DZ171" s="566">
        <f t="shared" si="2195"/>
        <v>0.51038426828047889</v>
      </c>
      <c r="EA171" s="589">
        <f t="shared" si="2387"/>
        <v>0.41467077276214825</v>
      </c>
      <c r="EB171" s="585">
        <f t="shared" si="2388"/>
        <v>-8.515157069478984E-3</v>
      </c>
      <c r="EC171" s="596">
        <f t="shared" si="2389"/>
        <v>44141.51966596461</v>
      </c>
      <c r="ED171" s="597">
        <f t="shared" si="2343"/>
        <v>120.93567031771126</v>
      </c>
      <c r="EE171" s="598">
        <f t="shared" si="2196"/>
        <v>243.7397897635276</v>
      </c>
      <c r="EF171" s="599">
        <f t="shared" si="2197"/>
        <v>0.66778024592747287</v>
      </c>
      <c r="EG171" s="600">
        <f t="shared" si="2249"/>
        <v>-3.0369837566910099E-2</v>
      </c>
      <c r="EH171" s="600">
        <f t="shared" si="2250"/>
        <v>-3.2163456069375942E-2</v>
      </c>
      <c r="EI171" s="582">
        <f t="shared" si="2344"/>
        <v>0.54254993310622335</v>
      </c>
      <c r="EJ171" s="601">
        <f t="shared" si="2251"/>
        <v>-1382.5588705368064</v>
      </c>
      <c r="EK171" s="601">
        <f t="shared" si="2252"/>
        <v>-8.1000392778928756</v>
      </c>
      <c r="EL171" s="563">
        <f>DATI!AD168</f>
        <v>38249.146999999997</v>
      </c>
      <c r="EM171" s="564">
        <f t="shared" si="2345"/>
        <v>104.79218356164382</v>
      </c>
      <c r="EN171" s="595">
        <f t="shared" si="2198"/>
        <v>211.20340031253278</v>
      </c>
      <c r="EO171" s="566">
        <f t="shared" si="2346"/>
        <v>0.57863945291104868</v>
      </c>
      <c r="EP171" s="582">
        <f t="shared" si="2390"/>
        <v>-1.8506756493563075E-2</v>
      </c>
      <c r="EQ171" s="583">
        <f t="shared" si="2391"/>
        <v>-2.0322319282143161E-2</v>
      </c>
      <c r="ER171" s="582">
        <f t="shared" si="2392"/>
        <v>2.0358671651073149E-2</v>
      </c>
      <c r="ES171" s="564">
        <f t="shared" si="2393"/>
        <v>-721.21500000000378</v>
      </c>
      <c r="ET171" s="582">
        <f t="shared" si="2225"/>
        <v>0.47012591100756823</v>
      </c>
      <c r="EU171" s="584">
        <f t="shared" si="2394"/>
        <v>-4.3811786458996664</v>
      </c>
      <c r="EV171" s="563">
        <f>DATI!AE168</f>
        <v>5817.3590000000004</v>
      </c>
      <c r="EW171" s="564">
        <f t="shared" si="2347"/>
        <v>15.9379698630137</v>
      </c>
      <c r="EX171" s="595">
        <f t="shared" si="2199"/>
        <v>32.122180440748529</v>
      </c>
      <c r="EY171" s="566">
        <f t="shared" si="2200"/>
        <v>8.800597381026995E-2</v>
      </c>
      <c r="EZ171" s="582">
        <f t="shared" si="2395"/>
        <v>-0.10646660454148683</v>
      </c>
      <c r="FA171" s="583">
        <f t="shared" si="2396"/>
        <v>-0.10811945950903876</v>
      </c>
      <c r="FB171" s="564">
        <f t="shared" si="2397"/>
        <v>-693.15200000000004</v>
      </c>
      <c r="FC171" s="584">
        <f t="shared" si="2398"/>
        <v>-3.8940560196477847</v>
      </c>
      <c r="FD171" s="564">
        <f>DATI!AG168</f>
        <v>3480.4963340353966</v>
      </c>
      <c r="FE171" s="582">
        <f t="shared" si="2227"/>
        <v>4.2779294131628412E-2</v>
      </c>
      <c r="FF171" s="564">
        <f t="shared" si="2399"/>
        <v>2336.8626659646038</v>
      </c>
      <c r="FG171" s="582">
        <f t="shared" si="2366"/>
        <v>1.2903643082946002E-2</v>
      </c>
      <c r="FH171" s="563">
        <f>DATI!AF168</f>
        <v>3555.51</v>
      </c>
      <c r="FI171" s="564">
        <f t="shared" si="2367"/>
        <v>9.7411232876712326</v>
      </c>
      <c r="FJ171" s="590">
        <f t="shared" si="2228"/>
        <v>4.3701298171342731E-2</v>
      </c>
      <c r="FK171" s="590">
        <f t="shared" si="2368"/>
        <v>-8.3933650754390299E-2</v>
      </c>
      <c r="FL171" s="602">
        <f>DATI!AL168</f>
        <v>1457.0898707014321</v>
      </c>
      <c r="FM171" s="603" t="str">
        <f>DATI!AM168</f>
        <v>3/3</v>
      </c>
      <c r="FN171" s="604">
        <f>DATI!AN168/DATI!AO168</f>
        <v>1</v>
      </c>
      <c r="FO171" s="567">
        <f t="shared" si="2369"/>
        <v>0.40981177684816861</v>
      </c>
      <c r="FP171" s="605">
        <f t="shared" si="2258"/>
        <v>1.7909306654169586E-2</v>
      </c>
      <c r="FQ171" s="567">
        <f t="shared" si="2370"/>
        <v>-0.17840378509998683</v>
      </c>
      <c r="FR171" s="607"/>
      <c r="FS171" s="1113"/>
      <c r="FT171" s="1113"/>
      <c r="FU171" s="576"/>
      <c r="FV171" s="577"/>
      <c r="FW171" s="577"/>
      <c r="FX171" s="577"/>
      <c r="FY171" s="577"/>
      <c r="FZ171" s="577"/>
      <c r="GA171" s="577"/>
      <c r="GB171" s="577"/>
      <c r="GC171" s="577"/>
      <c r="GD171" s="577"/>
      <c r="GE171" s="577"/>
      <c r="GF171" s="577"/>
      <c r="GG171" s="577"/>
      <c r="GH171" s="577"/>
      <c r="GI171" s="577"/>
      <c r="GJ171" s="577"/>
      <c r="GK171" s="577"/>
      <c r="GL171" s="577"/>
      <c r="GM171" s="577"/>
      <c r="GN171" s="577"/>
      <c r="GO171" s="577"/>
      <c r="GP171" s="578"/>
      <c r="GQ171" s="576"/>
      <c r="GR171" s="577"/>
      <c r="GS171" s="577"/>
      <c r="GT171" s="577"/>
      <c r="GU171" s="577"/>
      <c r="GV171" s="577"/>
      <c r="GW171" s="577"/>
      <c r="GX171" s="578"/>
      <c r="GY171" s="576"/>
      <c r="GZ171" s="577"/>
      <c r="HA171" s="577"/>
      <c r="HB171" s="577"/>
      <c r="HC171" s="577"/>
      <c r="HD171" s="577"/>
      <c r="HE171" s="577"/>
      <c r="HF171" s="577"/>
      <c r="HG171" s="577"/>
      <c r="HH171" s="577"/>
      <c r="HI171" s="577"/>
      <c r="HJ171" s="577"/>
      <c r="HK171" s="577"/>
      <c r="HL171" s="577"/>
      <c r="HM171" s="577"/>
      <c r="HN171" s="577"/>
      <c r="HO171" s="577"/>
      <c r="HP171" s="577"/>
      <c r="HQ171" s="577"/>
      <c r="HR171" s="577"/>
      <c r="HS171" s="577"/>
      <c r="HT171" s="578"/>
      <c r="HU171" s="607">
        <f t="shared" si="2190"/>
        <v>44141.519665964595</v>
      </c>
      <c r="HV171" s="608"/>
      <c r="HW171" s="609">
        <f t="shared" si="2400"/>
        <v>13.822749124773717</v>
      </c>
      <c r="HX171" s="610">
        <f>DATI!CQ168</f>
        <v>0</v>
      </c>
      <c r="HY171" s="610">
        <f>DATI!CT168</f>
        <v>13.822749124773717</v>
      </c>
      <c r="HZ171" s="611">
        <f t="shared" si="2260"/>
        <v>0.84303321663649555</v>
      </c>
      <c r="IA171" s="611">
        <f t="shared" si="2293"/>
        <v>1.6989744960621764E-4</v>
      </c>
      <c r="IB171" s="582">
        <f t="shared" si="2294"/>
        <v>3.1314619952769264E-4</v>
      </c>
      <c r="IC171" s="610">
        <f>DATI!CV168</f>
        <v>0</v>
      </c>
      <c r="ID171" s="612">
        <f t="shared" si="2371"/>
        <v>13.822749124773717</v>
      </c>
      <c r="IE171" s="613">
        <f t="shared" si="2295"/>
        <v>1.6989744960621764E-4</v>
      </c>
      <c r="IF171" s="613">
        <f t="shared" si="2296"/>
        <v>3.1314619952769264E-4</v>
      </c>
      <c r="IG171" s="609"/>
      <c r="IH171" s="590"/>
      <c r="II171" s="610"/>
      <c r="IJ171" s="610"/>
      <c r="IK171" s="615">
        <f>DATI!CS168</f>
        <v>44141.519665964595</v>
      </c>
      <c r="IL171" s="594">
        <f t="shared" si="2372"/>
        <v>12655.12017702423</v>
      </c>
      <c r="IM171" s="594">
        <f t="shared" si="2373"/>
        <v>8445.8911770242303</v>
      </c>
      <c r="IN171" s="582">
        <f t="shared" si="2297"/>
        <v>0.15554594987788289</v>
      </c>
      <c r="IO171" s="582">
        <f t="shared" si="2298"/>
        <v>0.28669425685364397</v>
      </c>
      <c r="IP171" s="610"/>
      <c r="IQ171" s="590"/>
      <c r="IR171" s="610"/>
      <c r="IS171" s="594">
        <f t="shared" si="2401"/>
        <v>31472.576739815591</v>
      </c>
      <c r="IT171" s="615">
        <f>DATI!CR168</f>
        <v>0</v>
      </c>
      <c r="IU171" s="617">
        <f>DATI!CU168</f>
        <v>31472.576739815591</v>
      </c>
      <c r="IV171" s="582">
        <f t="shared" si="2264"/>
        <v>-0.19224165976781724</v>
      </c>
      <c r="IW171" s="590">
        <f t="shared" si="2299"/>
        <v>0.38683408577873407</v>
      </c>
      <c r="IX171" s="582">
        <f t="shared" si="2300"/>
        <v>0.71299259694682837</v>
      </c>
      <c r="IY171" s="615">
        <f>DATI!CW168</f>
        <v>4209.2289999999994</v>
      </c>
      <c r="IZ171" s="618">
        <f t="shared" si="2374"/>
        <v>35681.805739815594</v>
      </c>
      <c r="JA171" s="619">
        <f t="shared" si="2301"/>
        <v>0.43857034066212996</v>
      </c>
      <c r="JB171" s="619">
        <f t="shared" si="2302"/>
        <v>0.8083501884355857</v>
      </c>
      <c r="JC171" s="620"/>
      <c r="JD171" s="590"/>
      <c r="JE171" s="610"/>
      <c r="JF171" s="610"/>
      <c r="JG171" s="586">
        <f t="shared" si="2303"/>
        <v>36863.33121436683</v>
      </c>
      <c r="JH171" s="566">
        <f t="shared" si="2201"/>
        <v>203.5512295037953</v>
      </c>
      <c r="JI171" s="589">
        <f t="shared" si="2304"/>
        <v>0.45309264465238752</v>
      </c>
      <c r="JJ171" s="603" t="str">
        <f>DATI!CN168</f>
        <v>0/4</v>
      </c>
      <c r="JK171" s="604">
        <f>DATI!CO168/DATI!CP168</f>
        <v>0</v>
      </c>
      <c r="JL171" s="621">
        <f t="shared" si="2348"/>
        <v>-5.879989930252523E-2</v>
      </c>
      <c r="JM171" s="622">
        <f t="shared" si="2266"/>
        <v>-1.8435763645155062E-2</v>
      </c>
      <c r="JN171" s="623">
        <f t="shared" si="2305"/>
        <v>68335.907954182418</v>
      </c>
      <c r="JO171" s="594">
        <f t="shared" si="2306"/>
        <v>72545.13695418241</v>
      </c>
      <c r="JP171" s="589">
        <f t="shared" si="2307"/>
        <v>0.83992673043112154</v>
      </c>
      <c r="JQ171" s="590">
        <f t="shared" si="2267"/>
        <v>-8.0880820935539277E-2</v>
      </c>
      <c r="JR171" s="624">
        <f t="shared" si="2308"/>
        <v>0.89166298531451726</v>
      </c>
      <c r="JS171" s="585">
        <f t="shared" si="2268"/>
        <v>-2.914456605214355E-2</v>
      </c>
      <c r="JT171" s="576">
        <f>DATI!BW168</f>
        <v>12821.672285270692</v>
      </c>
      <c r="JU171" s="577">
        <f>DATI!BX168</f>
        <v>8057.1895799077747</v>
      </c>
      <c r="JV171" s="577">
        <f>DATI!BY168</f>
        <v>1651.7928010162711</v>
      </c>
      <c r="JW171" s="577">
        <f>DATI!BZ168</f>
        <v>1171.4949999999999</v>
      </c>
      <c r="JX171" s="577">
        <f>DATI!CA168</f>
        <v>4567.7219999999998</v>
      </c>
      <c r="JY171" s="577">
        <f>DATI!CB168</f>
        <v>1199.8841849434375</v>
      </c>
      <c r="JZ171" s="577">
        <f>DATI!CC168</f>
        <v>970.42821758203206</v>
      </c>
      <c r="KA171" s="577">
        <f>DATI!CD168</f>
        <v>24.524599451832472</v>
      </c>
      <c r="KB171" s="577">
        <f>DATI!CE168</f>
        <v>993.6998736759424</v>
      </c>
      <c r="KC171" s="577">
        <f>DATI!CF168</f>
        <v>0</v>
      </c>
      <c r="KD171" s="577">
        <f>DATI!CG168</f>
        <v>70.313000000000002</v>
      </c>
      <c r="KE171" s="577">
        <f>DATI!CH168</f>
        <v>77.42000150680542</v>
      </c>
      <c r="KF171" s="577">
        <f>DATI!CI168</f>
        <v>8.079120157241821</v>
      </c>
      <c r="KG171" s="577">
        <f>DATI!CJ168</f>
        <v>7.2137801403999324</v>
      </c>
      <c r="KH171" s="577">
        <f>DATI!CK168</f>
        <v>83.8115003175661</v>
      </c>
      <c r="KI171" s="577">
        <f>DATI!CL168</f>
        <v>290.81206565999986</v>
      </c>
      <c r="KJ171" s="625">
        <f t="shared" si="2202"/>
        <v>70.798462102753106</v>
      </c>
      <c r="KK171" s="626">
        <f t="shared" si="2350"/>
        <v>-7.4142106988736065E-2</v>
      </c>
      <c r="KL171" s="627">
        <f t="shared" si="2203"/>
        <v>44.490033627134999</v>
      </c>
      <c r="KM171" s="626">
        <f t="shared" si="2351"/>
        <v>-3.5083391071572385E-3</v>
      </c>
      <c r="KN171" s="627">
        <f t="shared" si="2204"/>
        <v>9.1208375493027152</v>
      </c>
      <c r="KO171" s="626">
        <f t="shared" si="2352"/>
        <v>-5.8248292742241027E-3</v>
      </c>
      <c r="KP171" s="627">
        <f t="shared" si="2205"/>
        <v>6.4687384387717355</v>
      </c>
      <c r="KQ171" s="626">
        <f t="shared" si="2353"/>
        <v>0.11913799113459816</v>
      </c>
      <c r="KR171" s="627">
        <f t="shared" si="2206"/>
        <v>25.221959017343913</v>
      </c>
      <c r="KS171" s="626">
        <f t="shared" si="2354"/>
        <v>5.1659879470974411E-2</v>
      </c>
      <c r="KT171" s="627">
        <f t="shared" si="2207"/>
        <v>6.6254972912542591</v>
      </c>
      <c r="KU171" s="626">
        <f t="shared" si="2355"/>
        <v>-9.0789369581889837E-2</v>
      </c>
      <c r="KV171" s="627">
        <f t="shared" si="2208"/>
        <v>5.3584917674779931</v>
      </c>
      <c r="KW171" s="626">
        <f t="shared" si="2356"/>
        <v>0.14906523486431758</v>
      </c>
      <c r="KX171" s="627">
        <f t="shared" si="2209"/>
        <v>0.13541945904126687</v>
      </c>
      <c r="KY171" s="626">
        <f t="shared" si="2357"/>
        <v>-0.85817394069130903</v>
      </c>
      <c r="KZ171" s="627">
        <f t="shared" si="2210"/>
        <v>5.4869927481126135</v>
      </c>
      <c r="LA171" s="626">
        <f t="shared" si="2358"/>
        <v>-0.22137577632417882</v>
      </c>
      <c r="LB171" s="628" t="s">
        <v>177</v>
      </c>
      <c r="LC171" s="629" t="s">
        <v>177</v>
      </c>
      <c r="LD171" s="627">
        <f t="shared" si="2211"/>
        <v>0.38825296381577129</v>
      </c>
      <c r="LE171" s="626">
        <f t="shared" si="2359"/>
        <v>-4.0679407084272458E-2</v>
      </c>
      <c r="LF171" s="627">
        <f t="shared" si="2212"/>
        <v>0.42749626731384927</v>
      </c>
      <c r="LG171" s="626">
        <f t="shared" si="2360"/>
        <v>1.0545373950503908E-2</v>
      </c>
      <c r="LH171" s="627">
        <f t="shared" si="2213"/>
        <v>4.4611129465004729E-2</v>
      </c>
      <c r="LI171" s="626">
        <f t="shared" si="2361"/>
        <v>1.045934927267399</v>
      </c>
      <c r="LJ171" s="627">
        <f t="shared" si="2214"/>
        <v>3.9832911692370188E-2</v>
      </c>
      <c r="LK171" s="626">
        <f t="shared" si="2362"/>
        <v>-0.96749995068938466</v>
      </c>
      <c r="LL171" s="627">
        <f t="shared" si="2215"/>
        <v>0.46278872185999026</v>
      </c>
      <c r="LM171" s="626">
        <f t="shared" si="2363"/>
        <v>-3.4727953323674902E-3</v>
      </c>
      <c r="LN171" s="627">
        <f t="shared" si="2216"/>
        <v>1.6058004409694029</v>
      </c>
      <c r="LO171" s="630">
        <f t="shared" si="2364"/>
        <v>-0.5393748731696214</v>
      </c>
      <c r="LP171" s="631">
        <f t="shared" si="2309"/>
        <v>0.15759306642193546</v>
      </c>
      <c r="LQ171" s="632">
        <f t="shared" si="2310"/>
        <v>9.9032106295464023E-2</v>
      </c>
      <c r="LR171" s="632">
        <f t="shared" si="2311"/>
        <v>2.0302429107073094E-2</v>
      </c>
      <c r="LS171" s="632">
        <f t="shared" si="2312"/>
        <v>1.4399017947140394E-2</v>
      </c>
      <c r="LT171" s="632">
        <f t="shared" si="2313"/>
        <v>5.6142545256742893E-2</v>
      </c>
      <c r="LU171" s="632">
        <f t="shared" si="2314"/>
        <v>1.4747953609268911E-2</v>
      </c>
      <c r="LV171" s="632">
        <f t="shared" si="2315"/>
        <v>1.1927676448789917E-2</v>
      </c>
      <c r="LW171" s="632">
        <f t="shared" si="2316"/>
        <v>3.0143547147308802E-4</v>
      </c>
      <c r="LX171" s="633">
        <f t="shared" si="2317"/>
        <v>1.2213711808527598E-2</v>
      </c>
      <c r="LY171" s="634" t="s">
        <v>177</v>
      </c>
      <c r="LZ171" s="633">
        <f t="shared" si="2318"/>
        <v>8.6422746056729444E-4</v>
      </c>
      <c r="MA171" s="633">
        <f t="shared" si="2319"/>
        <v>9.5158066501703183E-4</v>
      </c>
      <c r="MB171" s="633">
        <f t="shared" si="2320"/>
        <v>9.9301658258233041E-5</v>
      </c>
      <c r="MC171" s="633">
        <f t="shared" si="2321"/>
        <v>8.8665636394814822E-5</v>
      </c>
      <c r="MD171" s="633">
        <f t="shared" si="2322"/>
        <v>1.0301395202279115E-3</v>
      </c>
      <c r="ME171" s="633">
        <f t="shared" si="2323"/>
        <v>3.5744140202760653E-3</v>
      </c>
      <c r="MF171" s="631">
        <f t="shared" si="2324"/>
        <v>0.38004382457967334</v>
      </c>
      <c r="MG171" s="632">
        <f t="shared" si="2325"/>
        <v>0.23882104262088427</v>
      </c>
      <c r="MH171" s="632">
        <f t="shared" si="2326"/>
        <v>4.8960357084820147E-2</v>
      </c>
      <c r="MI171" s="632">
        <f t="shared" si="2327"/>
        <v>3.4723975965867147E-2</v>
      </c>
      <c r="MJ171" s="632">
        <f t="shared" si="2328"/>
        <v>0.13539064950918495</v>
      </c>
      <c r="MK171" s="632">
        <f t="shared" si="2329"/>
        <v>3.5565452349177774E-2</v>
      </c>
      <c r="ML171" s="632">
        <f t="shared" si="2330"/>
        <v>2.8764208215927324E-2</v>
      </c>
      <c r="MM171" s="632">
        <f t="shared" si="2331"/>
        <v>7.2692721858646386E-4</v>
      </c>
      <c r="MN171" s="633">
        <f t="shared" si="2332"/>
        <v>2.945399726913785E-2</v>
      </c>
      <c r="MO171" s="634" t="s">
        <v>177</v>
      </c>
      <c r="MP171" s="633">
        <f t="shared" si="2333"/>
        <v>2.0841291871395245E-3</v>
      </c>
      <c r="MQ171" s="633">
        <f t="shared" si="2334"/>
        <v>2.2947859543572188E-3</v>
      </c>
      <c r="MR171" s="633">
        <f t="shared" si="2335"/>
        <v>2.3947108111039127E-4</v>
      </c>
      <c r="MS171" s="633">
        <f t="shared" si="2336"/>
        <v>2.1382176468384161E-4</v>
      </c>
      <c r="MT171" s="633">
        <f t="shared" si="2337"/>
        <v>2.4842346938658997E-3</v>
      </c>
      <c r="MU171" s="633">
        <f t="shared" si="2338"/>
        <v>8.6198841468055898E-3</v>
      </c>
      <c r="MV171" s="1077"/>
      <c r="MW171" s="566"/>
      <c r="MX171" s="624"/>
      <c r="MY171" s="1471"/>
      <c r="MZ171" s="583"/>
      <c r="NA171" s="1472"/>
      <c r="NB171" s="1078"/>
      <c r="NC171" s="615"/>
      <c r="ND171" s="589"/>
      <c r="NE171" s="638"/>
    </row>
    <row r="172" spans="1:369" ht="9" outlineLevel="1" thickBot="1" x14ac:dyDescent="0.25">
      <c r="A172" s="641" t="s">
        <v>189</v>
      </c>
      <c r="B172" s="642">
        <f>DATI!D169</f>
        <v>141</v>
      </c>
      <c r="C172" s="1517">
        <f>DATI!F169/DATI!E169</f>
        <v>1</v>
      </c>
      <c r="D172" s="643">
        <f>DATI!G169</f>
        <v>876960</v>
      </c>
      <c r="E172" s="644">
        <f t="shared" si="2339"/>
        <v>8.9535735525714616E-2</v>
      </c>
      <c r="F172" s="1040">
        <f t="shared" ref="F172:F203" si="2402">+(D172-D185)/D185</f>
        <v>6.4567662916860816E-3</v>
      </c>
      <c r="G172" s="646"/>
      <c r="H172" s="647"/>
      <c r="I172" s="648"/>
      <c r="J172" s="649"/>
      <c r="K172" s="649"/>
      <c r="L172" s="649"/>
      <c r="M172" s="647"/>
      <c r="N172" s="647"/>
      <c r="O172" s="647"/>
      <c r="P172" s="647"/>
      <c r="Q172" s="647"/>
      <c r="R172" s="647"/>
      <c r="S172" s="647"/>
      <c r="T172" s="647"/>
      <c r="U172" s="647"/>
      <c r="V172" s="647"/>
      <c r="W172" s="652"/>
      <c r="X172" s="1114"/>
      <c r="Y172" s="647"/>
      <c r="Z172" s="647"/>
      <c r="AA172" s="647"/>
      <c r="AB172" s="647"/>
      <c r="AC172" s="647"/>
      <c r="AD172" s="648"/>
      <c r="AE172" s="649"/>
      <c r="AF172" s="649"/>
      <c r="AG172" s="652"/>
      <c r="AH172" s="655"/>
      <c r="AI172" s="647"/>
      <c r="AJ172" s="648"/>
      <c r="AK172" s="649"/>
      <c r="AL172" s="649"/>
      <c r="AM172" s="649"/>
      <c r="AN172" s="659"/>
      <c r="AO172" s="660"/>
      <c r="AP172" s="660"/>
      <c r="AQ172" s="660"/>
      <c r="AR172" s="660"/>
      <c r="AS172" s="660"/>
      <c r="AT172" s="660"/>
      <c r="AU172" s="1079"/>
      <c r="AV172" s="1079"/>
      <c r="AW172" s="660"/>
      <c r="AX172" s="1079"/>
      <c r="AY172" s="1079"/>
      <c r="AZ172" s="1079"/>
      <c r="BA172" s="1079"/>
      <c r="BB172" s="659"/>
      <c r="BC172" s="660"/>
      <c r="BD172" s="660"/>
      <c r="BE172" s="660"/>
      <c r="BF172" s="660"/>
      <c r="BG172" s="660"/>
      <c r="BH172" s="660"/>
      <c r="BI172" s="660"/>
      <c r="BJ172" s="660"/>
      <c r="BK172" s="660"/>
      <c r="BL172" s="660"/>
      <c r="BM172" s="660"/>
      <c r="BN172" s="660"/>
      <c r="BO172" s="660"/>
      <c r="BP172" s="660"/>
      <c r="BQ172" s="660"/>
      <c r="BR172" s="660"/>
      <c r="BS172" s="660"/>
      <c r="BT172" s="660"/>
      <c r="BU172" s="660"/>
      <c r="BV172" s="661"/>
      <c r="BW172" s="659"/>
      <c r="BX172" s="660"/>
      <c r="BY172" s="660"/>
      <c r="BZ172" s="660"/>
      <c r="CA172" s="660"/>
      <c r="CB172" s="660"/>
      <c r="CC172" s="660"/>
      <c r="CD172" s="661"/>
      <c r="CE172" s="659"/>
      <c r="CF172" s="660"/>
      <c r="CG172" s="660"/>
      <c r="CH172" s="660"/>
      <c r="CI172" s="660"/>
      <c r="CJ172" s="660"/>
      <c r="CK172" s="660"/>
      <c r="CL172" s="660"/>
      <c r="CM172" s="660"/>
      <c r="CN172" s="660"/>
      <c r="CO172" s="660"/>
      <c r="CP172" s="660"/>
      <c r="CQ172" s="660"/>
      <c r="CR172" s="660"/>
      <c r="CS172" s="660"/>
      <c r="CT172" s="660"/>
      <c r="CU172" s="660"/>
      <c r="CV172" s="660"/>
      <c r="CW172" s="660"/>
      <c r="CX172" s="660"/>
      <c r="CY172" s="661"/>
      <c r="CZ172" s="646">
        <f>DATI!AA169</f>
        <v>396958.66800000001</v>
      </c>
      <c r="DA172" s="647">
        <f t="shared" si="2340"/>
        <v>1087.5579945205479</v>
      </c>
      <c r="DB172" s="648">
        <f t="shared" si="2191"/>
        <v>452.65310618500274</v>
      </c>
      <c r="DC172" s="649">
        <f t="shared" si="2341"/>
        <v>1.2401454963972678</v>
      </c>
      <c r="DD172" s="665">
        <f t="shared" si="2375"/>
        <v>-2.8258730447496896E-2</v>
      </c>
      <c r="DE172" s="666">
        <f t="shared" si="2245"/>
        <v>-3.4492784888409046E-2</v>
      </c>
      <c r="DF172" s="647">
        <f t="shared" si="2376"/>
        <v>-11543.760000000009</v>
      </c>
      <c r="DG172" s="667">
        <f t="shared" si="2377"/>
        <v>-16.171050797279577</v>
      </c>
      <c r="DH172" s="668">
        <f t="shared" si="2378"/>
        <v>8.577041737368224E-2</v>
      </c>
      <c r="DI172" s="669">
        <f>DATI!AB169+DATI!AG169</f>
        <v>249360.90609894303</v>
      </c>
      <c r="DJ172" s="647">
        <f t="shared" si="2365"/>
        <v>683.18056465463849</v>
      </c>
      <c r="DK172" s="670">
        <f t="shared" si="2192"/>
        <v>284.34695550417695</v>
      </c>
      <c r="DL172" s="671">
        <f t="shared" si="2193"/>
        <v>0.77903275480596423</v>
      </c>
      <c r="DM172" s="672">
        <f t="shared" si="2379"/>
        <v>0.62817851378658651</v>
      </c>
      <c r="DN172" s="673">
        <f t="shared" si="2380"/>
        <v>3.8805588280162284E-2</v>
      </c>
      <c r="DO172" s="673">
        <f t="shared" si="2381"/>
        <v>2.300000000000002E-2</v>
      </c>
      <c r="DP172" s="673">
        <f t="shared" si="2382"/>
        <v>9.4502611735998478E-3</v>
      </c>
      <c r="DQ172" s="673">
        <f t="shared" si="2383"/>
        <v>2.9742905827373043E-3</v>
      </c>
      <c r="DR172" s="674">
        <f t="shared" si="2384"/>
        <v>2334.4643909258011</v>
      </c>
      <c r="DS172" s="674">
        <f t="shared" si="2385"/>
        <v>0.84322248329488048</v>
      </c>
      <c r="DT172" s="675">
        <f t="shared" si="2386"/>
        <v>0.10273736466215695</v>
      </c>
      <c r="DU172" s="676" t="str">
        <f>DATI!AI169</f>
        <v>15/15</v>
      </c>
      <c r="DV172" s="675">
        <f>DATI!AJ169/DATI!AK169</f>
        <v>1</v>
      </c>
      <c r="DW172" s="677">
        <f>DATI!AB169</f>
        <v>245333.932</v>
      </c>
      <c r="DX172" s="647">
        <f t="shared" si="2342"/>
        <v>672.14775890410954</v>
      </c>
      <c r="DY172" s="678">
        <f t="shared" si="2194"/>
        <v>279.75498540412332</v>
      </c>
      <c r="DZ172" s="649">
        <f t="shared" si="2195"/>
        <v>0.76645201480581737</v>
      </c>
      <c r="EA172" s="672">
        <f t="shared" si="2387"/>
        <v>0.61803394604296691</v>
      </c>
      <c r="EB172" s="668">
        <f t="shared" si="2388"/>
        <v>3.4021817165793007E-2</v>
      </c>
      <c r="EC172" s="679">
        <f t="shared" si="2389"/>
        <v>147597.76190105698</v>
      </c>
      <c r="ED172" s="680">
        <f t="shared" si="2343"/>
        <v>404.37742986590951</v>
      </c>
      <c r="EE172" s="681">
        <f t="shared" si="2196"/>
        <v>168.30615068082577</v>
      </c>
      <c r="EF172" s="682">
        <f t="shared" si="2197"/>
        <v>0.46111274159130344</v>
      </c>
      <c r="EG172" s="683">
        <f t="shared" si="2249"/>
        <v>-8.5946057426960321E-2</v>
      </c>
      <c r="EH172" s="683">
        <f t="shared" si="2250"/>
        <v>-9.1810027825742546E-2</v>
      </c>
      <c r="EI172" s="665">
        <f t="shared" si="2344"/>
        <v>0.37182148621341349</v>
      </c>
      <c r="EJ172" s="684">
        <f t="shared" si="2251"/>
        <v>-13878.22439092581</v>
      </c>
      <c r="EK172" s="684">
        <f t="shared" si="2252"/>
        <v>-17.014273280574571</v>
      </c>
      <c r="EL172" s="646">
        <f>DATI!AD169</f>
        <v>112587.06</v>
      </c>
      <c r="EM172" s="647">
        <f t="shared" si="2345"/>
        <v>308.45769863013697</v>
      </c>
      <c r="EN172" s="678">
        <f t="shared" si="2198"/>
        <v>128.38334701696772</v>
      </c>
      <c r="EO172" s="649">
        <f t="shared" si="2346"/>
        <v>0.35173519730676089</v>
      </c>
      <c r="EP172" s="665">
        <f t="shared" si="2390"/>
        <v>-7.5465340529032393E-2</v>
      </c>
      <c r="EQ172" s="666">
        <f t="shared" si="2391"/>
        <v>-8.1396548331193863E-2</v>
      </c>
      <c r="ER172" s="665">
        <f t="shared" si="2392"/>
        <v>5.992612035765587E-2</v>
      </c>
      <c r="ES172" s="647">
        <f t="shared" si="2393"/>
        <v>-9189.9429999999993</v>
      </c>
      <c r="ET172" s="665">
        <f t="shared" si="2225"/>
        <v>0.283624137916545</v>
      </c>
      <c r="EU172" s="667">
        <f t="shared" si="2394"/>
        <v>-11.37592210371389</v>
      </c>
      <c r="EV172" s="646">
        <f>DATI!AE169</f>
        <v>27403.016</v>
      </c>
      <c r="EW172" s="647">
        <f t="shared" si="2347"/>
        <v>75.076756164383568</v>
      </c>
      <c r="EX172" s="678">
        <f t="shared" si="2199"/>
        <v>31.247737639116949</v>
      </c>
      <c r="EY172" s="649">
        <f t="shared" si="2200"/>
        <v>8.5610240107169722E-2</v>
      </c>
      <c r="EZ172" s="665">
        <f t="shared" si="2395"/>
        <v>-5.5417811487454255E-2</v>
      </c>
      <c r="FA172" s="666">
        <f t="shared" si="2396"/>
        <v>-6.1477631083070569E-2</v>
      </c>
      <c r="FB172" s="647">
        <f t="shared" si="2397"/>
        <v>-1607.7109999999993</v>
      </c>
      <c r="FC172" s="667">
        <f t="shared" si="2398"/>
        <v>-2.046873841669985</v>
      </c>
      <c r="FD172" s="647">
        <f>DATI!AG169</f>
        <v>4026.9740989430247</v>
      </c>
      <c r="FE172" s="665">
        <f t="shared" si="2227"/>
        <v>1.0144567743619657E-2</v>
      </c>
      <c r="FF172" s="647">
        <f t="shared" si="2399"/>
        <v>23376.041901056975</v>
      </c>
      <c r="FG172" s="665">
        <f t="shared" si="2366"/>
        <v>2.6655767539063326E-2</v>
      </c>
      <c r="FH172" s="646">
        <f>DATI!AF169</f>
        <v>11634.66</v>
      </c>
      <c r="FI172" s="647">
        <f t="shared" si="2367"/>
        <v>31.875780821917807</v>
      </c>
      <c r="FJ172" s="673">
        <f t="shared" si="2228"/>
        <v>2.9309499799107547E-2</v>
      </c>
      <c r="FK172" s="673">
        <f t="shared" si="2368"/>
        <v>-0.14155307068836395</v>
      </c>
      <c r="FL172" s="685">
        <f>DATI!AL169</f>
        <v>3910.5798997112738</v>
      </c>
      <c r="FM172" s="686" t="str">
        <f>DATI!AM169</f>
        <v>10/10</v>
      </c>
      <c r="FN172" s="687">
        <f>DATI!AN169/DATI!AO169</f>
        <v>1</v>
      </c>
      <c r="FO172" s="650">
        <f t="shared" si="2369"/>
        <v>0.33611466941975732</v>
      </c>
      <c r="FP172" s="688">
        <f t="shared" si="2258"/>
        <v>9.8513528358354779E-3</v>
      </c>
      <c r="FQ172" s="650">
        <f t="shared" si="2370"/>
        <v>1.9494819292484511</v>
      </c>
      <c r="FR172" s="690"/>
      <c r="FS172" s="1115"/>
      <c r="FT172" s="1115"/>
      <c r="FU172" s="659"/>
      <c r="FV172" s="660"/>
      <c r="FW172" s="660"/>
      <c r="FX172" s="660"/>
      <c r="FY172" s="660"/>
      <c r="FZ172" s="660"/>
      <c r="GA172" s="660"/>
      <c r="GB172" s="660"/>
      <c r="GC172" s="660"/>
      <c r="GD172" s="660"/>
      <c r="GE172" s="660"/>
      <c r="GF172" s="660"/>
      <c r="GG172" s="660"/>
      <c r="GH172" s="660"/>
      <c r="GI172" s="660"/>
      <c r="GJ172" s="660"/>
      <c r="GK172" s="660"/>
      <c r="GL172" s="660"/>
      <c r="GM172" s="660"/>
      <c r="GN172" s="660"/>
      <c r="GO172" s="660"/>
      <c r="GP172" s="661"/>
      <c r="GQ172" s="659"/>
      <c r="GR172" s="660"/>
      <c r="GS172" s="660"/>
      <c r="GT172" s="660"/>
      <c r="GU172" s="660"/>
      <c r="GV172" s="660"/>
      <c r="GW172" s="660"/>
      <c r="GX172" s="661"/>
      <c r="GY172" s="659"/>
      <c r="GZ172" s="660"/>
      <c r="HA172" s="660"/>
      <c r="HB172" s="660"/>
      <c r="HC172" s="660"/>
      <c r="HD172" s="660"/>
      <c r="HE172" s="660"/>
      <c r="HF172" s="660"/>
      <c r="HG172" s="660"/>
      <c r="HH172" s="660"/>
      <c r="HI172" s="660"/>
      <c r="HJ172" s="660"/>
      <c r="HK172" s="660"/>
      <c r="HL172" s="660"/>
      <c r="HM172" s="660"/>
      <c r="HN172" s="660"/>
      <c r="HO172" s="660"/>
      <c r="HP172" s="660"/>
      <c r="HQ172" s="660"/>
      <c r="HR172" s="660"/>
      <c r="HS172" s="660"/>
      <c r="HT172" s="661"/>
      <c r="HU172" s="690">
        <f t="shared" si="2190"/>
        <v>147597.76190105698</v>
      </c>
      <c r="HV172" s="691"/>
      <c r="HW172" s="692">
        <f t="shared" si="2400"/>
        <v>25119.969605134727</v>
      </c>
      <c r="HX172" s="693">
        <f>DATI!CQ169</f>
        <v>23971.88</v>
      </c>
      <c r="HY172" s="693">
        <f>DATI!CT169</f>
        <v>1148.0896051347254</v>
      </c>
      <c r="HZ172" s="694">
        <f t="shared" si="2260"/>
        <v>-0.23119345714434766</v>
      </c>
      <c r="IA172" s="694">
        <f t="shared" si="2293"/>
        <v>6.3281070877471618E-2</v>
      </c>
      <c r="IB172" s="665">
        <f t="shared" si="2294"/>
        <v>0.17019207663849298</v>
      </c>
      <c r="IC172" s="693">
        <f>DATI!CV169</f>
        <v>5266.3740772731608</v>
      </c>
      <c r="ID172" s="695">
        <f t="shared" si="2371"/>
        <v>30386.343682407889</v>
      </c>
      <c r="IE172" s="696">
        <f t="shared" si="2295"/>
        <v>7.6547877983125151E-2</v>
      </c>
      <c r="IF172" s="696">
        <f t="shared" si="2296"/>
        <v>0.20587265884680253</v>
      </c>
      <c r="IG172" s="692"/>
      <c r="IH172" s="673"/>
      <c r="II172" s="693"/>
      <c r="IJ172" s="693"/>
      <c r="IK172" s="698">
        <f>DATI!CS169</f>
        <v>62553.241901056965</v>
      </c>
      <c r="IL172" s="677">
        <f t="shared" si="2372"/>
        <v>60007.212927168621</v>
      </c>
      <c r="IM172" s="677">
        <f t="shared" si="2373"/>
        <v>25574.027015807191</v>
      </c>
      <c r="IN172" s="665">
        <f t="shared" si="2297"/>
        <v>0.15116740800623762</v>
      </c>
      <c r="IO172" s="665">
        <f t="shared" si="2298"/>
        <v>0.40655909787707217</v>
      </c>
      <c r="IP172" s="693"/>
      <c r="IQ172" s="673"/>
      <c r="IR172" s="693"/>
      <c r="IS172" s="677">
        <f t="shared" si="2401"/>
        <v>62470.579368753621</v>
      </c>
      <c r="IT172" s="698">
        <f>DATI!CR169</f>
        <v>61072.639999999999</v>
      </c>
      <c r="IU172" s="700">
        <f>DATI!CU169</f>
        <v>1397.9393687536196</v>
      </c>
      <c r="IV172" s="665">
        <f t="shared" si="2264"/>
        <v>-4.3043856267506349E-2</v>
      </c>
      <c r="IW172" s="673">
        <f t="shared" si="2299"/>
        <v>0.15737300732970422</v>
      </c>
      <c r="IX172" s="665">
        <f t="shared" si="2300"/>
        <v>0.42324882548443477</v>
      </c>
      <c r="IY172" s="698">
        <f>DATI!CW169</f>
        <v>29166.811834088268</v>
      </c>
      <c r="IZ172" s="701">
        <f t="shared" si="2374"/>
        <v>91637.391202841885</v>
      </c>
      <c r="JA172" s="702">
        <f t="shared" si="2301"/>
        <v>0.23084869682916681</v>
      </c>
      <c r="JB172" s="702">
        <f t="shared" si="2302"/>
        <v>0.6208589481476795</v>
      </c>
      <c r="JC172" s="703"/>
      <c r="JD172" s="673"/>
      <c r="JE172" s="693"/>
      <c r="JF172" s="693"/>
      <c r="JG172" s="669">
        <f t="shared" si="2303"/>
        <v>243637.38203502394</v>
      </c>
      <c r="JH172" s="649">
        <f t="shared" si="2201"/>
        <v>277.8204046193942</v>
      </c>
      <c r="JI172" s="672">
        <f t="shared" si="2304"/>
        <v>0.61376007548227651</v>
      </c>
      <c r="JJ172" s="686" t="str">
        <f>DATI!CN169</f>
        <v>2/3</v>
      </c>
      <c r="JK172" s="687">
        <f>DATI!CO169/DATI!CP169</f>
        <v>0.95303415814608072</v>
      </c>
      <c r="JL172" s="704">
        <f t="shared" si="2348"/>
        <v>1.8809474568724203E-2</v>
      </c>
      <c r="JM172" s="705">
        <f t="shared" si="2266"/>
        <v>4.843697236188859E-2</v>
      </c>
      <c r="JN172" s="706">
        <f t="shared" si="2305"/>
        <v>306107.96140377759</v>
      </c>
      <c r="JO172" s="677">
        <f t="shared" si="2306"/>
        <v>335274.77323786588</v>
      </c>
      <c r="JP172" s="672">
        <f t="shared" si="2307"/>
        <v>0.77113308281198079</v>
      </c>
      <c r="JQ172" s="673">
        <f t="shared" si="2267"/>
        <v>2.5923799746693121E-2</v>
      </c>
      <c r="JR172" s="707">
        <f t="shared" si="2308"/>
        <v>0.84460877231144349</v>
      </c>
      <c r="JS172" s="668">
        <f t="shared" si="2268"/>
        <v>2.2687847345413292E-2</v>
      </c>
      <c r="JT172" s="659">
        <f>DATI!BW169</f>
        <v>42713.518417167666</v>
      </c>
      <c r="JU172" s="660">
        <f>DATI!BX169</f>
        <v>40871.162376032713</v>
      </c>
      <c r="JV172" s="660">
        <f>DATI!BY169</f>
        <v>14011.362864436991</v>
      </c>
      <c r="JW172" s="660">
        <f>DATI!BZ169</f>
        <v>61993.925000000003</v>
      </c>
      <c r="JX172" s="660">
        <f>DATI!CA169</f>
        <v>49047.656000000003</v>
      </c>
      <c r="JY172" s="660">
        <f>DATI!CB169</f>
        <v>15192.315259361565</v>
      </c>
      <c r="JZ172" s="660">
        <f>DATI!CC169</f>
        <v>4888.4633728952776</v>
      </c>
      <c r="KA172" s="660">
        <f>DATI!CD169</f>
        <v>19.640240068156274</v>
      </c>
      <c r="KB172" s="660">
        <f>DATI!CE169</f>
        <v>4155.4213899189235</v>
      </c>
      <c r="KC172" s="660">
        <f>DATI!CF169</f>
        <v>0</v>
      </c>
      <c r="KD172" s="660">
        <f>DATI!CG169</f>
        <v>704.346</v>
      </c>
      <c r="KE172" s="660">
        <f>DATI!CH169</f>
        <v>129.33844251728058</v>
      </c>
      <c r="KF172" s="660">
        <f>DATI!CI169</f>
        <v>127.57542248296738</v>
      </c>
      <c r="KG172" s="660">
        <f>DATI!CJ169</f>
        <v>178.63832347679138</v>
      </c>
      <c r="KH172" s="660">
        <f>DATI!CK169</f>
        <v>1357.4095682877153</v>
      </c>
      <c r="KI172" s="660">
        <f>DATI!CL169</f>
        <v>1013.4013597235679</v>
      </c>
      <c r="KJ172" s="708">
        <f t="shared" si="2202"/>
        <v>48.706347401440958</v>
      </c>
      <c r="KK172" s="709">
        <f t="shared" si="2350"/>
        <v>-3.536843324194911E-3</v>
      </c>
      <c r="KL172" s="710">
        <f t="shared" si="2203"/>
        <v>46.605503530414971</v>
      </c>
      <c r="KM172" s="709">
        <f t="shared" si="2351"/>
        <v>9.8323610481573041E-3</v>
      </c>
      <c r="KN172" s="710">
        <f t="shared" si="2204"/>
        <v>15.977197209036891</v>
      </c>
      <c r="KO172" s="709">
        <f t="shared" si="2352"/>
        <v>5.8708220343750726E-3</v>
      </c>
      <c r="KP172" s="710">
        <f t="shared" si="2205"/>
        <v>70.691850255427838</v>
      </c>
      <c r="KQ172" s="709">
        <f t="shared" si="2353"/>
        <v>2.5082083177128435E-2</v>
      </c>
      <c r="KR172" s="710">
        <f t="shared" si="2206"/>
        <v>55.929182630906766</v>
      </c>
      <c r="KS172" s="709">
        <f t="shared" si="2354"/>
        <v>-2.4534355535240516E-2</v>
      </c>
      <c r="KT172" s="710">
        <f t="shared" si="2207"/>
        <v>17.323840607737598</v>
      </c>
      <c r="KU172" s="709">
        <f t="shared" si="2355"/>
        <v>-3.4972812815466235E-2</v>
      </c>
      <c r="KV172" s="710">
        <f t="shared" si="2208"/>
        <v>5.5743287868263982</v>
      </c>
      <c r="KW172" s="709">
        <f t="shared" si="2356"/>
        <v>4.6162430890354248E-3</v>
      </c>
      <c r="KX172" s="710">
        <f t="shared" si="2209"/>
        <v>2.239582200802348E-2</v>
      </c>
      <c r="KY172" s="709">
        <f t="shared" si="2357"/>
        <v>-0.89043526420681884</v>
      </c>
      <c r="KZ172" s="710">
        <f t="shared" si="2210"/>
        <v>4.7384389138831002</v>
      </c>
      <c r="LA172" s="709">
        <f t="shared" si="2358"/>
        <v>-0.13892716556150714</v>
      </c>
      <c r="LB172" s="711" t="s">
        <v>177</v>
      </c>
      <c r="LC172" s="712" t="s">
        <v>177</v>
      </c>
      <c r="LD172" s="710">
        <f t="shared" si="2211"/>
        <v>0.80316776135741652</v>
      </c>
      <c r="LE172" s="709">
        <f t="shared" si="2359"/>
        <v>4.1059670668202645E-2</v>
      </c>
      <c r="LF172" s="710">
        <f t="shared" si="2212"/>
        <v>0.14748499648476621</v>
      </c>
      <c r="LG172" s="709">
        <f t="shared" si="2360"/>
        <v>-0.15768141020471146</v>
      </c>
      <c r="LH172" s="710">
        <f t="shared" si="2213"/>
        <v>0.14547461968957237</v>
      </c>
      <c r="LI172" s="709">
        <f t="shared" si="2361"/>
        <v>8.7343485250134134E-2</v>
      </c>
      <c r="LJ172" s="710">
        <f t="shared" si="2214"/>
        <v>0.20370179195948662</v>
      </c>
      <c r="LK172" s="709">
        <f t="shared" si="2362"/>
        <v>-1.0998298546419797E-3</v>
      </c>
      <c r="LL172" s="710">
        <f t="shared" si="2215"/>
        <v>1.5478580189378253</v>
      </c>
      <c r="LM172" s="709">
        <f t="shared" si="2363"/>
        <v>0.13160616070304332</v>
      </c>
      <c r="LN172" s="710">
        <f t="shared" si="2216"/>
        <v>1.1555844733209815</v>
      </c>
      <c r="LO172" s="713">
        <f t="shared" si="2364"/>
        <v>-0.13830565968974998</v>
      </c>
      <c r="LP172" s="714">
        <f t="shared" si="2309"/>
        <v>0.10760192901787867</v>
      </c>
      <c r="LQ172" s="715">
        <f t="shared" si="2310"/>
        <v>0.10296075050320531</v>
      </c>
      <c r="LR172" s="715">
        <f t="shared" si="2311"/>
        <v>3.5296780229111889E-2</v>
      </c>
      <c r="LS172" s="715">
        <f t="shared" si="2312"/>
        <v>0.15617224158964579</v>
      </c>
      <c r="LT172" s="715">
        <f t="shared" si="2313"/>
        <v>0.12355859678569861</v>
      </c>
      <c r="LU172" s="715">
        <f t="shared" si="2314"/>
        <v>3.8271781130023254E-2</v>
      </c>
      <c r="LV172" s="715">
        <f t="shared" si="2315"/>
        <v>1.23147918586206E-2</v>
      </c>
      <c r="LW172" s="715">
        <f t="shared" si="2316"/>
        <v>4.9476788520854953E-5</v>
      </c>
      <c r="LX172" s="716">
        <f t="shared" si="2317"/>
        <v>1.0468146245187732E-2</v>
      </c>
      <c r="LY172" s="717" t="s">
        <v>177</v>
      </c>
      <c r="LZ172" s="716">
        <f t="shared" si="2318"/>
        <v>1.7743560143143164E-3</v>
      </c>
      <c r="MA172" s="716">
        <f t="shared" si="2319"/>
        <v>3.258234495014997E-4</v>
      </c>
      <c r="MB172" s="716">
        <f t="shared" si="2320"/>
        <v>3.213821306024923E-4</v>
      </c>
      <c r="MC172" s="716">
        <f t="shared" si="2321"/>
        <v>4.500174397924758E-4</v>
      </c>
      <c r="MD172" s="716">
        <f t="shared" si="2322"/>
        <v>3.4195236877601455E-3</v>
      </c>
      <c r="ME172" s="716">
        <f t="shared" si="2323"/>
        <v>2.552914047271964E-3</v>
      </c>
      <c r="MF172" s="714">
        <f t="shared" si="2324"/>
        <v>0.17410359043675894</v>
      </c>
      <c r="MG172" s="715">
        <f t="shared" si="2325"/>
        <v>0.1665940053332399</v>
      </c>
      <c r="MH172" s="715">
        <f t="shared" si="2326"/>
        <v>5.7111394050607688E-2</v>
      </c>
      <c r="MI172" s="715">
        <f t="shared" si="2327"/>
        <v>0.25269201245264356</v>
      </c>
      <c r="MJ172" s="715">
        <f t="shared" si="2328"/>
        <v>0.19992202301636774</v>
      </c>
      <c r="MK172" s="715">
        <f t="shared" si="2329"/>
        <v>6.1925046957473313E-2</v>
      </c>
      <c r="ML172" s="715">
        <f t="shared" si="2330"/>
        <v>1.992575316852329E-2</v>
      </c>
      <c r="MM172" s="715">
        <f t="shared" si="2331"/>
        <v>8.0055131012844459E-5</v>
      </c>
      <c r="MN172" s="716">
        <f t="shared" si="2332"/>
        <v>1.6937817594342895E-2</v>
      </c>
      <c r="MO172" s="717" t="s">
        <v>177</v>
      </c>
      <c r="MP172" s="716">
        <f t="shared" si="2333"/>
        <v>2.8709685376909055E-3</v>
      </c>
      <c r="MQ172" s="716">
        <f t="shared" si="2334"/>
        <v>5.2719345205489386E-4</v>
      </c>
      <c r="MR172" s="716">
        <f t="shared" si="2335"/>
        <v>5.200072466248468E-4</v>
      </c>
      <c r="MS172" s="716">
        <f t="shared" si="2336"/>
        <v>7.2814356343007364E-4</v>
      </c>
      <c r="MT172" s="716">
        <f t="shared" si="2337"/>
        <v>5.5329059344620757E-3</v>
      </c>
      <c r="MU172" s="716">
        <f t="shared" si="2338"/>
        <v>4.1307019842798101E-3</v>
      </c>
      <c r="MV172" s="1084"/>
      <c r="MW172" s="649"/>
      <c r="MX172" s="707"/>
      <c r="MY172" s="1473"/>
      <c r="MZ172" s="666"/>
      <c r="NA172" s="1474"/>
      <c r="NB172" s="1085"/>
      <c r="NC172" s="698"/>
      <c r="ND172" s="672"/>
      <c r="NE172" s="718"/>
    </row>
    <row r="173" spans="1:369" s="398" customFormat="1" ht="9" thickBot="1" x14ac:dyDescent="0.25">
      <c r="A173" s="957">
        <v>2011</v>
      </c>
      <c r="B173" s="958">
        <f>SUM(B174:B185)</f>
        <v>1544</v>
      </c>
      <c r="C173" s="1521">
        <f>SUM(DATI!F171:F182)/SUM(DATI!E171:E182)</f>
        <v>0.9850552306692657</v>
      </c>
      <c r="D173" s="959">
        <f>SUM(D174:D185)</f>
        <v>9700881</v>
      </c>
      <c r="E173" s="960">
        <f t="shared" ref="E173:E185" si="2403">D173/$D$173</f>
        <v>1</v>
      </c>
      <c r="F173" s="961">
        <f t="shared" si="2402"/>
        <v>3.829624398998662E-3</v>
      </c>
      <c r="G173" s="962"/>
      <c r="H173" s="963"/>
      <c r="I173" s="964"/>
      <c r="J173" s="965"/>
      <c r="K173" s="965"/>
      <c r="L173" s="965"/>
      <c r="M173" s="963"/>
      <c r="N173" s="963"/>
      <c r="O173" s="963"/>
      <c r="P173" s="963"/>
      <c r="Q173" s="963"/>
      <c r="R173" s="963"/>
      <c r="S173" s="963"/>
      <c r="T173" s="963"/>
      <c r="U173" s="963"/>
      <c r="V173" s="963"/>
      <c r="W173" s="968"/>
      <c r="X173" s="969"/>
      <c r="Y173" s="963"/>
      <c r="Z173" s="963"/>
      <c r="AA173" s="963"/>
      <c r="AB173" s="963"/>
      <c r="AC173" s="963"/>
      <c r="AD173" s="964"/>
      <c r="AE173" s="965"/>
      <c r="AF173" s="965"/>
      <c r="AG173" s="968"/>
      <c r="AH173" s="971"/>
      <c r="AI173" s="963"/>
      <c r="AJ173" s="964"/>
      <c r="AK173" s="965"/>
      <c r="AL173" s="965"/>
      <c r="AM173" s="965"/>
      <c r="AN173" s="975"/>
      <c r="AO173" s="976"/>
      <c r="AP173" s="976"/>
      <c r="AQ173" s="976"/>
      <c r="AR173" s="976"/>
      <c r="AS173" s="976"/>
      <c r="AT173" s="976"/>
      <c r="AU173" s="1086"/>
      <c r="AV173" s="1086"/>
      <c r="AW173" s="976"/>
      <c r="AX173" s="1086"/>
      <c r="AY173" s="1086"/>
      <c r="AZ173" s="1086"/>
      <c r="BA173" s="1086"/>
      <c r="BB173" s="975"/>
      <c r="BC173" s="976"/>
      <c r="BD173" s="976"/>
      <c r="BE173" s="976"/>
      <c r="BF173" s="976"/>
      <c r="BG173" s="976"/>
      <c r="BH173" s="976"/>
      <c r="BI173" s="976"/>
      <c r="BJ173" s="976"/>
      <c r="BK173" s="976"/>
      <c r="BL173" s="976"/>
      <c r="BM173" s="976"/>
      <c r="BN173" s="976"/>
      <c r="BO173" s="976"/>
      <c r="BP173" s="976"/>
      <c r="BQ173" s="976"/>
      <c r="BR173" s="976"/>
      <c r="BS173" s="976"/>
      <c r="BT173" s="976"/>
      <c r="BU173" s="976"/>
      <c r="BV173" s="978"/>
      <c r="BW173" s="975"/>
      <c r="BX173" s="976"/>
      <c r="BY173" s="976"/>
      <c r="BZ173" s="976"/>
      <c r="CA173" s="976"/>
      <c r="CB173" s="976"/>
      <c r="CC173" s="976"/>
      <c r="CD173" s="978"/>
      <c r="CE173" s="975"/>
      <c r="CF173" s="976"/>
      <c r="CG173" s="976"/>
      <c r="CH173" s="976"/>
      <c r="CI173" s="976"/>
      <c r="CJ173" s="976"/>
      <c r="CK173" s="976"/>
      <c r="CL173" s="976"/>
      <c r="CM173" s="976"/>
      <c r="CN173" s="976"/>
      <c r="CO173" s="976"/>
      <c r="CP173" s="976"/>
      <c r="CQ173" s="976"/>
      <c r="CR173" s="976"/>
      <c r="CS173" s="976"/>
      <c r="CT173" s="976"/>
      <c r="CU173" s="976"/>
      <c r="CV173" s="976"/>
      <c r="CW173" s="976"/>
      <c r="CX173" s="976"/>
      <c r="CY173" s="978"/>
      <c r="CZ173" s="962">
        <f>SUM(CZ174:CZ185)</f>
        <v>4827507.5080000004</v>
      </c>
      <c r="DA173" s="963">
        <f t="shared" ref="DA173:DA185" si="2404">+CZ173/365</f>
        <v>13226.047967123288</v>
      </c>
      <c r="DB173" s="964">
        <f t="shared" si="2191"/>
        <v>497.63598873133276</v>
      </c>
      <c r="DC173" s="965">
        <f t="shared" ref="DC173:DC185" si="2405">+DB173/365</f>
        <v>1.3633862704968021</v>
      </c>
      <c r="DD173" s="967">
        <f>+(CZ173-CZ186)/CZ186</f>
        <v>-2.6784985387177364E-2</v>
      </c>
      <c r="DE173" s="980">
        <f t="shared" si="2245"/>
        <v>-3.0497814611224697E-2</v>
      </c>
      <c r="DF173" s="963">
        <f>+CZ173-CZ186</f>
        <v>-132863.46399999876</v>
      </c>
      <c r="DG173" s="981">
        <f>+DB173-DB186</f>
        <v>-15.654229930503675</v>
      </c>
      <c r="DH173" s="961">
        <f>+CZ173/$CZ$173</f>
        <v>1</v>
      </c>
      <c r="DI173" s="962">
        <f>SUM(DI174:DI185)</f>
        <v>2440650.2043413804</v>
      </c>
      <c r="DJ173" s="963">
        <f>DI173/365</f>
        <v>6686.712888606522</v>
      </c>
      <c r="DK173" s="982">
        <f t="shared" si="2192"/>
        <v>251.59057247907489</v>
      </c>
      <c r="DL173" s="983">
        <f t="shared" si="2193"/>
        <v>0.68928923966869837</v>
      </c>
      <c r="DM173" s="967">
        <f>DI173/CZ173</f>
        <v>0.50557149839680382</v>
      </c>
      <c r="DN173" s="984">
        <f>(DM173-DM186)/DM186</f>
        <v>3.0130528168219279E-2</v>
      </c>
      <c r="DO173" s="984">
        <f>+ROUND(DM173,3)-ROUND(DM186,3)</f>
        <v>1.5000000000000013E-2</v>
      </c>
      <c r="DP173" s="984">
        <f>(DI173-DI186)/DI186</f>
        <v>2.5384970243480863E-3</v>
      </c>
      <c r="DQ173" s="984">
        <f>(DK173-DK186)/DK186</f>
        <v>-1.2862017052182534E-3</v>
      </c>
      <c r="DR173" s="985">
        <f>DI173-DI186</f>
        <v>6179.8956345161423</v>
      </c>
      <c r="DS173" s="985">
        <f>DK173-DK186</f>
        <v>-0.32401296937314328</v>
      </c>
      <c r="DT173" s="986">
        <f>DI173/$DI$173</f>
        <v>1</v>
      </c>
      <c r="DU173" s="987"/>
      <c r="DV173" s="988">
        <f>SUM(DATI!AJ171:AJ182)/SUM(DATI!AK171:AK182)</f>
        <v>0.9894480995959799</v>
      </c>
      <c r="DW173" s="989">
        <f>SUM(DW174:DW185)</f>
        <v>2389643.5549999997</v>
      </c>
      <c r="DX173" s="963">
        <f t="shared" ref="DX173:DX185" si="2406">+DW173/365</f>
        <v>6546.9686438356157</v>
      </c>
      <c r="DY173" s="990">
        <f t="shared" si="2194"/>
        <v>246.33263257223746</v>
      </c>
      <c r="DZ173" s="965">
        <f t="shared" si="2195"/>
        <v>0.67488392485544513</v>
      </c>
      <c r="EA173" s="967">
        <f>+DW173/CZ173</f>
        <v>0.49500566307560456</v>
      </c>
      <c r="EB173" s="991">
        <f>+(EA173-EA186)/EA186</f>
        <v>3.1171372286104795E-2</v>
      </c>
      <c r="EC173" s="962">
        <f>CZ173-DI173</f>
        <v>2386857.30365862</v>
      </c>
      <c r="ED173" s="963">
        <f t="shared" ref="ED173:ED185" si="2407">EC173/365</f>
        <v>6539.3350785167668</v>
      </c>
      <c r="EE173" s="992">
        <f t="shared" si="2196"/>
        <v>246.04541625225789</v>
      </c>
      <c r="EF173" s="993">
        <f t="shared" si="2197"/>
        <v>0.67409703082810379</v>
      </c>
      <c r="EG173" s="994">
        <f t="shared" si="2249"/>
        <v>-5.5047041894845369E-2</v>
      </c>
      <c r="EH173" s="994">
        <f t="shared" si="2250"/>
        <v>-5.8652050968404014E-2</v>
      </c>
      <c r="EI173" s="967">
        <f t="shared" ref="EI173:EI207" si="2408">EC173/CZ173</f>
        <v>0.49442850160319624</v>
      </c>
      <c r="EJ173" s="995">
        <f t="shared" si="2251"/>
        <v>-139043.3596345149</v>
      </c>
      <c r="EK173" s="995">
        <f t="shared" si="2252"/>
        <v>-15.330216961130532</v>
      </c>
      <c r="EL173" s="962">
        <f>SUM(EL174:EL185)</f>
        <v>2017295.5760000001</v>
      </c>
      <c r="EM173" s="963">
        <f t="shared" ref="EM173:EM185" si="2409">+EL173/365</f>
        <v>5526.8371945205481</v>
      </c>
      <c r="EN173" s="990">
        <f t="shared" si="2198"/>
        <v>207.94972910192382</v>
      </c>
      <c r="EO173" s="965">
        <f t="shared" ref="EO173:EO185" si="2410">+EN173/365</f>
        <v>0.56972528521075017</v>
      </c>
      <c r="EP173" s="967">
        <f>+(EL173-EL186)/EL186</f>
        <v>-5.4555834254445469E-2</v>
      </c>
      <c r="EQ173" s="980">
        <f>(EN173-EN186)/EN186</f>
        <v>-5.8162717292190004E-2</v>
      </c>
      <c r="ER173" s="967">
        <f>+EL173/$EL$173</f>
        <v>1</v>
      </c>
      <c r="ES173" s="963">
        <f>+EL173-EL186</f>
        <v>-116405.86199999996</v>
      </c>
      <c r="ET173" s="967">
        <f t="shared" si="2225"/>
        <v>0.41787518147967634</v>
      </c>
      <c r="EU173" s="981">
        <f>+EN173-EN186</f>
        <v>-12.841837466838683</v>
      </c>
      <c r="EV173" s="962">
        <f>SUM(EV174:EV185)</f>
        <v>265450.95299999998</v>
      </c>
      <c r="EW173" s="963">
        <f t="shared" ref="EW173:EW185" si="2411">+EV173/365</f>
        <v>727.26288493150685</v>
      </c>
      <c r="EX173" s="990">
        <f t="shared" si="2199"/>
        <v>27.363592337644381</v>
      </c>
      <c r="EY173" s="965">
        <f t="shared" si="2200"/>
        <v>7.4968746130532546E-2</v>
      </c>
      <c r="EZ173" s="967">
        <f>(EV173-EV186)/EV186</f>
        <v>-5.5760998980716549E-2</v>
      </c>
      <c r="FA173" s="980">
        <f>(EX173-EX186)/EX186</f>
        <v>-5.9363284297763788E-2</v>
      </c>
      <c r="FB173" s="963">
        <f>+EV173-EV186</f>
        <v>-15675.915000000037</v>
      </c>
      <c r="FC173" s="981">
        <f>+EX173-EX186</f>
        <v>-1.7269076193086903</v>
      </c>
      <c r="FD173" s="963">
        <f>SUM(FD174:FD185)</f>
        <v>51006.649341380253</v>
      </c>
      <c r="FE173" s="996">
        <f t="shared" si="2227"/>
        <v>1.0565835321199101E-2</v>
      </c>
      <c r="FF173" s="963">
        <f>+EV173-FD173</f>
        <v>214444.30365861973</v>
      </c>
      <c r="FG173" s="996">
        <f>+FF173/CZ173</f>
        <v>4.4421329910569601E-2</v>
      </c>
      <c r="FH173" s="962">
        <f>SUM(FH174:FH185)</f>
        <v>155117.424</v>
      </c>
      <c r="FI173" s="963">
        <f>+FH173/365</f>
        <v>424.97924383561644</v>
      </c>
      <c r="FJ173" s="984">
        <f t="shared" si="2228"/>
        <v>3.2131990212950282E-2</v>
      </c>
      <c r="FK173" s="984">
        <f t="shared" si="2368"/>
        <v>-5.6209647987732245E-2</v>
      </c>
      <c r="FL173" s="997">
        <f>SUM(FL174:FL185)</f>
        <v>65203.563508953746</v>
      </c>
      <c r="FM173" s="998"/>
      <c r="FN173" s="999">
        <f>SUM(DATI!AN171:AN182)/SUM(DATI!AO171:AO182)</f>
        <v>0.99673268607093601</v>
      </c>
      <c r="FO173" s="1000">
        <f t="shared" si="2369"/>
        <v>0.42034970558145518</v>
      </c>
      <c r="FP173" s="1001">
        <f t="shared" si="2258"/>
        <v>1.3506672625759848E-2</v>
      </c>
      <c r="FQ173" s="1000">
        <f t="shared" si="2370"/>
        <v>0.29890327558170071</v>
      </c>
      <c r="FR173" s="1041"/>
      <c r="FS173" s="1116"/>
      <c r="FT173" s="1116"/>
      <c r="FU173" s="975"/>
      <c r="FV173" s="976"/>
      <c r="FW173" s="976"/>
      <c r="FX173" s="976"/>
      <c r="FY173" s="976"/>
      <c r="FZ173" s="976"/>
      <c r="GA173" s="976"/>
      <c r="GB173" s="976"/>
      <c r="GC173" s="976"/>
      <c r="GD173" s="976"/>
      <c r="GE173" s="976"/>
      <c r="GF173" s="976"/>
      <c r="GG173" s="976"/>
      <c r="GH173" s="976"/>
      <c r="GI173" s="976"/>
      <c r="GJ173" s="976"/>
      <c r="GK173" s="976"/>
      <c r="GL173" s="976"/>
      <c r="GM173" s="976"/>
      <c r="GN173" s="976"/>
      <c r="GO173" s="976"/>
      <c r="GP173" s="978"/>
      <c r="GQ173" s="975"/>
      <c r="GR173" s="976"/>
      <c r="GS173" s="976"/>
      <c r="GT173" s="976"/>
      <c r="GU173" s="976"/>
      <c r="GV173" s="976"/>
      <c r="GW173" s="976"/>
      <c r="GX173" s="978"/>
      <c r="GY173" s="975"/>
      <c r="GZ173" s="976"/>
      <c r="HA173" s="976"/>
      <c r="HB173" s="976"/>
      <c r="HC173" s="976"/>
      <c r="HD173" s="976"/>
      <c r="HE173" s="976"/>
      <c r="HF173" s="976"/>
      <c r="HG173" s="976"/>
      <c r="HH173" s="976"/>
      <c r="HI173" s="976"/>
      <c r="HJ173" s="976"/>
      <c r="HK173" s="976"/>
      <c r="HL173" s="976"/>
      <c r="HM173" s="976"/>
      <c r="HN173" s="976"/>
      <c r="HO173" s="976"/>
      <c r="HP173" s="976"/>
      <c r="HQ173" s="976"/>
      <c r="HR173" s="976"/>
      <c r="HS173" s="976"/>
      <c r="HT173" s="978"/>
      <c r="HU173" s="1041">
        <f t="shared" ref="HU173:HU204" si="2412">HW173+IL173+IS173</f>
        <v>2392243.3242306602</v>
      </c>
      <c r="HV173" s="1042"/>
      <c r="HW173" s="958">
        <f>SUM(HW174:HW185)</f>
        <v>102144.699794667</v>
      </c>
      <c r="HX173" s="1043">
        <f>SUM(HX174:HX185)</f>
        <v>86957.430999999968</v>
      </c>
      <c r="HY173" s="1043">
        <f>SUM(HY174:HY185)</f>
        <v>15187.268794667012</v>
      </c>
      <c r="HZ173" s="1044">
        <f t="shared" si="2260"/>
        <v>-7.6053593679622597E-2</v>
      </c>
      <c r="IA173" s="1044">
        <f t="shared" si="2293"/>
        <v>2.1158889887876068E-2</v>
      </c>
      <c r="IB173" s="967">
        <f t="shared" si="2294"/>
        <v>4.2698290245001103E-2</v>
      </c>
      <c r="IC173" s="1043">
        <f>SUM(IC174:IC185)</f>
        <v>182413.68916835947</v>
      </c>
      <c r="ID173" s="1045">
        <f>SUM(ID174:ID185)</f>
        <v>284558.38896302646</v>
      </c>
      <c r="IE173" s="1046">
        <f t="shared" si="2295"/>
        <v>5.8945198633345436E-2</v>
      </c>
      <c r="IF173" s="1046">
        <f t="shared" si="2296"/>
        <v>0.11895043705662331</v>
      </c>
      <c r="IG173" s="958"/>
      <c r="IH173" s="1044"/>
      <c r="II173" s="1043"/>
      <c r="IJ173" s="1043"/>
      <c r="IK173" s="1043">
        <f>SUM(IK174:IK185)</f>
        <v>826777.10523066111</v>
      </c>
      <c r="IL173" s="989">
        <f>SUM(IL174:IL185)</f>
        <v>701308.15681669442</v>
      </c>
      <c r="IM173" s="958">
        <f>SUM(IM174:IM185)</f>
        <v>335824.05687341467</v>
      </c>
      <c r="IN173" s="1044">
        <f t="shared" si="2297"/>
        <v>0.14527334357419591</v>
      </c>
      <c r="IO173" s="967">
        <f t="shared" si="2298"/>
        <v>0.29315920739050799</v>
      </c>
      <c r="IP173" s="1043"/>
      <c r="IQ173" s="1044"/>
      <c r="IR173" s="1043"/>
      <c r="IS173" s="989">
        <f>SUM(IS174:IS185)</f>
        <v>1588790.4676192987</v>
      </c>
      <c r="IT173" s="1047">
        <f>SUM(IT174:IT185)</f>
        <v>1478508.7879999995</v>
      </c>
      <c r="IU173" s="1043">
        <f>SUM(IU174:IU185)</f>
        <v>110281.67961929973</v>
      </c>
      <c r="IV173" s="1044">
        <f t="shared" si="2264"/>
        <v>-3.4460727883159008E-2</v>
      </c>
      <c r="IW173" s="1044">
        <f t="shared" si="2299"/>
        <v>0.32911196201899279</v>
      </c>
      <c r="IX173" s="967">
        <f t="shared" si="2300"/>
        <v>0.66414250236449091</v>
      </c>
      <c r="IY173" s="1043">
        <f>SUM(IY174:IY185)</f>
        <v>183070.41077492019</v>
      </c>
      <c r="IZ173" s="1048">
        <f>SUM(IZ174:IZ185)</f>
        <v>1771860.8783942189</v>
      </c>
      <c r="JA173" s="1046">
        <f t="shared" si="2301"/>
        <v>0.36703430817206278</v>
      </c>
      <c r="JB173" s="1049">
        <f t="shared" si="2302"/>
        <v>0.74066917041728819</v>
      </c>
      <c r="JC173" s="989"/>
      <c r="JD173" s="1044"/>
      <c r="JE173" s="1043"/>
      <c r="JF173" s="1043"/>
      <c r="JG173" s="962">
        <f t="shared" si="2303"/>
        <v>2396586.7010924644</v>
      </c>
      <c r="JH173" s="965">
        <f t="shared" si="2201"/>
        <v>247.04835582381276</v>
      </c>
      <c r="JI173" s="967">
        <f t="shared" si="2304"/>
        <v>0.49644390964093021</v>
      </c>
      <c r="JJ173" s="998"/>
      <c r="JK173" s="999">
        <f>SUM(DATI!CO171:CO182)/SUM(DATI!CP171:CP182)</f>
        <v>0.79023594405985798</v>
      </c>
      <c r="JL173" s="1015">
        <f t="shared" si="2348"/>
        <v>7.4042552297256051E-3</v>
      </c>
      <c r="JM173" s="1016">
        <f t="shared" si="2266"/>
        <v>3.513020257964742E-2</v>
      </c>
      <c r="JN173" s="1017">
        <f t="shared" si="2305"/>
        <v>3985377.1687117629</v>
      </c>
      <c r="JO173" s="1018">
        <f t="shared" si="2306"/>
        <v>4168447.579486683</v>
      </c>
      <c r="JP173" s="967">
        <f t="shared" si="2307"/>
        <v>0.82555587165992295</v>
      </c>
      <c r="JQ173" s="984">
        <f t="shared" si="2267"/>
        <v>1.4231951589818714E-2</v>
      </c>
      <c r="JR173" s="960">
        <f t="shared" si="2308"/>
        <v>0.86347821781299294</v>
      </c>
      <c r="JS173" s="991">
        <f t="shared" si="2268"/>
        <v>9.3456328944042655E-3</v>
      </c>
      <c r="JT173" s="975">
        <f t="shared" ref="JT173:KI173" si="2413">SUM(JT174:JT185)</f>
        <v>535702.69885418937</v>
      </c>
      <c r="JU173" s="976">
        <f t="shared" si="2413"/>
        <v>391266.33164764312</v>
      </c>
      <c r="JV173" s="976">
        <f t="shared" si="2413"/>
        <v>148941.1750612882</v>
      </c>
      <c r="JW173" s="976">
        <f t="shared" si="2413"/>
        <v>473263.23099999997</v>
      </c>
      <c r="JX173" s="976">
        <f t="shared" si="2413"/>
        <v>445991.04</v>
      </c>
      <c r="JY173" s="976">
        <f t="shared" si="2413"/>
        <v>154227.91192112322</v>
      </c>
      <c r="JZ173" s="976">
        <f t="shared" si="2413"/>
        <v>49650.508929492229</v>
      </c>
      <c r="KA173" s="976">
        <f t="shared" si="2413"/>
        <v>4448.9304416665136</v>
      </c>
      <c r="KB173" s="976">
        <f t="shared" si="2413"/>
        <v>41730.776794511905</v>
      </c>
      <c r="KC173" s="976">
        <f t="shared" si="2413"/>
        <v>0</v>
      </c>
      <c r="KD173" s="976">
        <f t="shared" si="2413"/>
        <v>5600.1719999999996</v>
      </c>
      <c r="KE173" s="976">
        <f t="shared" si="2413"/>
        <v>1732.6694337224963</v>
      </c>
      <c r="KF173" s="976">
        <f t="shared" si="2413"/>
        <v>903.43947758340835</v>
      </c>
      <c r="KG173" s="976">
        <f t="shared" si="2413"/>
        <v>2221.7619632415772</v>
      </c>
      <c r="KH173" s="976">
        <f t="shared" si="2413"/>
        <v>17267.523457501735</v>
      </c>
      <c r="KI173" s="976">
        <f t="shared" si="2413"/>
        <v>13028.48926016688</v>
      </c>
      <c r="KJ173" s="1019">
        <f t="shared" si="2202"/>
        <v>55.222066826115011</v>
      </c>
      <c r="KK173" s="1020">
        <f t="shared" ref="KK173:KK185" si="2414">+(KJ173-KJ186)/KJ186</f>
        <v>-7.0236395488483594E-2</v>
      </c>
      <c r="KL173" s="1021">
        <f t="shared" si="2203"/>
        <v>40.333071980538996</v>
      </c>
      <c r="KM173" s="1020">
        <f t="shared" ref="KM173:KM185" si="2415">+(KL173-KL186)/KL186</f>
        <v>3.7654954612459185E-2</v>
      </c>
      <c r="KN173" s="1021">
        <f t="shared" si="2204"/>
        <v>15.35336585010044</v>
      </c>
      <c r="KO173" s="1020">
        <f t="shared" ref="KO173:KO185" si="2416">+(KN173-KN186)/KN186</f>
        <v>7.2689377187285464E-2</v>
      </c>
      <c r="KP173" s="1021">
        <f t="shared" si="2205"/>
        <v>48.785592875533673</v>
      </c>
      <c r="KQ173" s="1020">
        <f t="shared" ref="KQ173:KQ185" si="2417">+(KP173-KP186)/KP186</f>
        <v>5.8038258905664879E-2</v>
      </c>
      <c r="KR173" s="1021">
        <f t="shared" si="2206"/>
        <v>45.97428212963338</v>
      </c>
      <c r="KS173" s="1020">
        <f t="shared" ref="KS173:KS185" si="2418">+(KR173-KR186)/KR186</f>
        <v>-6.8127452805005978E-3</v>
      </c>
      <c r="KT173" s="1021">
        <f t="shared" si="2207"/>
        <v>15.898340771433357</v>
      </c>
      <c r="KU173" s="1020">
        <f t="shared" ref="KU173:KU185" si="2419">+(KT173-KT186)/KT186</f>
        <v>-1.0466247381965586E-2</v>
      </c>
      <c r="KV173" s="1021">
        <f t="shared" si="2208"/>
        <v>5.118144313850693</v>
      </c>
      <c r="KW173" s="1020">
        <f t="shared" ref="KW173:KW185" si="2420">+(KV173-KV186)/KV186</f>
        <v>-9.2800094906668143E-2</v>
      </c>
      <c r="KX173" s="1021">
        <f t="shared" si="2209"/>
        <v>0.45861096962910003</v>
      </c>
      <c r="KY173" s="1020">
        <f t="shared" ref="KY173:KY185" si="2421">+(KX173-KX186)/KX186</f>
        <v>-8.2553719743442333E-2</v>
      </c>
      <c r="KZ173" s="1021">
        <f t="shared" si="2210"/>
        <v>4.3017512321315872</v>
      </c>
      <c r="LA173" s="1020">
        <f t="shared" ref="LA173:LA185" si="2422">+(KZ173-KZ186)/KZ186</f>
        <v>-6.0775768469092432E-2</v>
      </c>
      <c r="LB173" s="1022" t="s">
        <v>177</v>
      </c>
      <c r="LC173" s="1023" t="s">
        <v>177</v>
      </c>
      <c r="LD173" s="1021">
        <f t="shared" si="2211"/>
        <v>0.57728488783647591</v>
      </c>
      <c r="LE173" s="1020">
        <f t="shared" ref="LE173:LE185" si="2423">+(LD173-LD186)/LD186</f>
        <v>9.1013129099348292E-2</v>
      </c>
      <c r="LF173" s="1021">
        <f t="shared" si="2212"/>
        <v>0.17860949265561513</v>
      </c>
      <c r="LG173" s="1020">
        <f t="shared" ref="LG173:LG185" si="2424">+(LF173-LF186)/LF186</f>
        <v>-0.30951556289905291</v>
      </c>
      <c r="LH173" s="1021">
        <f t="shared" si="2213"/>
        <v>9.3129631997692613E-2</v>
      </c>
      <c r="LI173" s="1020">
        <f t="shared" ref="LI173:LI185" si="2425">+(LH173-LH186)/LH186</f>
        <v>1.4787128568012283E-2</v>
      </c>
      <c r="LJ173" s="1021">
        <f t="shared" si="2214"/>
        <v>0.22902682377420949</v>
      </c>
      <c r="LK173" s="1020">
        <f t="shared" ref="LK173:LK185" si="2426">+(LJ173-LJ186)/LJ186</f>
        <v>0.12612893910360107</v>
      </c>
      <c r="LL173" s="1021">
        <f t="shared" si="2215"/>
        <v>1.7799953898518841</v>
      </c>
      <c r="LM173" s="1020">
        <f t="shared" ref="LM173:LM185" si="2427">+(LL173-LL186)/LL186</f>
        <v>1.5016479167850719E-2</v>
      </c>
      <c r="LN173" s="1021">
        <f t="shared" si="2216"/>
        <v>1.3430212431393478</v>
      </c>
      <c r="LO173" s="1024">
        <f t="shared" ref="LO173:LO185" si="2428">+(LN173-LN186)/LN186</f>
        <v>-3.5680220836347594E-2</v>
      </c>
      <c r="LP173" s="1025">
        <f t="shared" si="2309"/>
        <v>0.11096879662360731</v>
      </c>
      <c r="LQ173" s="1026">
        <f t="shared" si="2310"/>
        <v>8.1049347100806843E-2</v>
      </c>
      <c r="LR173" s="1026">
        <f t="shared" si="2311"/>
        <v>3.0852603504907525E-2</v>
      </c>
      <c r="LS173" s="1026">
        <f t="shared" si="2312"/>
        <v>9.8034696003211255E-2</v>
      </c>
      <c r="LT173" s="1026">
        <f t="shared" si="2313"/>
        <v>9.2385364344005058E-2</v>
      </c>
      <c r="LU173" s="1026">
        <f t="shared" si="2314"/>
        <v>3.1947731135692978E-2</v>
      </c>
      <c r="LV173" s="1026">
        <f t="shared" si="2315"/>
        <v>1.0284915942070084E-2</v>
      </c>
      <c r="LW173" s="1026">
        <f t="shared" si="2316"/>
        <v>9.215791864215394E-4</v>
      </c>
      <c r="LX173" s="1027">
        <f t="shared" si="2317"/>
        <v>8.6443732558379067E-3</v>
      </c>
      <c r="LY173" s="1028" t="s">
        <v>177</v>
      </c>
      <c r="LZ173" s="1027">
        <f t="shared" si="2318"/>
        <v>1.160054539681101E-3</v>
      </c>
      <c r="MA173" s="1027">
        <f t="shared" si="2319"/>
        <v>3.5891594800239432E-4</v>
      </c>
      <c r="MB173" s="1027">
        <f t="shared" si="2320"/>
        <v>1.8714408544911749E-4</v>
      </c>
      <c r="MC173" s="1027">
        <f t="shared" si="2321"/>
        <v>4.6022962358105917E-4</v>
      </c>
      <c r="MD173" s="1027">
        <f t="shared" si="2322"/>
        <v>3.576902455125448E-3</v>
      </c>
      <c r="ME173" s="1027">
        <f t="shared" si="2323"/>
        <v>2.6988024852527851E-3</v>
      </c>
      <c r="MF173" s="1029">
        <f t="shared" si="2324"/>
        <v>0.22417682241073372</v>
      </c>
      <c r="MG173" s="1026">
        <f t="shared" si="2325"/>
        <v>0.16373418153890451</v>
      </c>
      <c r="MH173" s="1026">
        <f t="shared" si="2326"/>
        <v>6.2327778864613229E-2</v>
      </c>
      <c r="MI173" s="1026">
        <f t="shared" si="2327"/>
        <v>0.19804762514047833</v>
      </c>
      <c r="MJ173" s="1026">
        <f t="shared" si="2328"/>
        <v>0.18663496447695105</v>
      </c>
      <c r="MK173" s="1026">
        <f t="shared" si="2329"/>
        <v>6.4540132606146453E-2</v>
      </c>
      <c r="ML173" s="1026">
        <f t="shared" si="2330"/>
        <v>2.0777370259093823E-2</v>
      </c>
      <c r="MM173" s="1026">
        <f t="shared" si="2331"/>
        <v>1.8617548346730373E-3</v>
      </c>
      <c r="MN173" s="1027">
        <f t="shared" si="2332"/>
        <v>1.7463180526315736E-2</v>
      </c>
      <c r="MO173" s="1028" t="s">
        <v>177</v>
      </c>
      <c r="MP173" s="1027">
        <f t="shared" si="2333"/>
        <v>2.3435177134608263E-3</v>
      </c>
      <c r="MQ173" s="1027">
        <f t="shared" si="2334"/>
        <v>7.2507442798199937E-4</v>
      </c>
      <c r="MR173" s="1027">
        <f t="shared" si="2335"/>
        <v>3.7806453422439753E-4</v>
      </c>
      <c r="MS173" s="1027">
        <f t="shared" si="2336"/>
        <v>9.2974617850132772E-4</v>
      </c>
      <c r="MT173" s="1027">
        <f t="shared" si="2337"/>
        <v>7.2259828966423981E-3</v>
      </c>
      <c r="MU173" s="1027">
        <f t="shared" si="2338"/>
        <v>5.4520638581877882E-3</v>
      </c>
      <c r="MV173" s="962"/>
      <c r="MW173" s="965"/>
      <c r="MX173" s="960"/>
      <c r="MY173" s="1485"/>
      <c r="MZ173" s="1486"/>
      <c r="NA173" s="1487"/>
      <c r="NB173" s="1017"/>
      <c r="NC173" s="1018"/>
      <c r="ND173" s="967"/>
      <c r="NE173" s="961"/>
    </row>
    <row r="174" spans="1:369" outlineLevel="1" x14ac:dyDescent="0.2">
      <c r="A174" s="795" t="s">
        <v>178</v>
      </c>
      <c r="B174" s="400">
        <f>DATI!D171</f>
        <v>244</v>
      </c>
      <c r="C174" s="1514">
        <f>DATI!F171/DATI!E171</f>
        <v>1</v>
      </c>
      <c r="D174" s="401">
        <f>DATI!G171</f>
        <v>1086890</v>
      </c>
      <c r="E174" s="402">
        <f t="shared" si="2403"/>
        <v>0.11204033942896527</v>
      </c>
      <c r="F174" s="426">
        <f t="shared" si="2402"/>
        <v>4.009052699644358E-3</v>
      </c>
      <c r="G174" s="404"/>
      <c r="H174" s="405"/>
      <c r="I174" s="406"/>
      <c r="J174" s="407"/>
      <c r="K174" s="407"/>
      <c r="L174" s="407"/>
      <c r="M174" s="405"/>
      <c r="N174" s="405"/>
      <c r="O174" s="405"/>
      <c r="P174" s="405"/>
      <c r="Q174" s="405"/>
      <c r="R174" s="405"/>
      <c r="S174" s="405"/>
      <c r="T174" s="405"/>
      <c r="U174" s="405"/>
      <c r="V174" s="405"/>
      <c r="W174" s="410"/>
      <c r="X174" s="1091"/>
      <c r="Y174" s="405"/>
      <c r="Z174" s="405"/>
      <c r="AA174" s="405"/>
      <c r="AB174" s="405"/>
      <c r="AC174" s="405"/>
      <c r="AD174" s="406"/>
      <c r="AE174" s="407"/>
      <c r="AF174" s="407"/>
      <c r="AG174" s="410"/>
      <c r="AH174" s="413"/>
      <c r="AI174" s="405"/>
      <c r="AJ174" s="406"/>
      <c r="AK174" s="407"/>
      <c r="AL174" s="407"/>
      <c r="AM174" s="407"/>
      <c r="AN174" s="417"/>
      <c r="AO174" s="418"/>
      <c r="AP174" s="418"/>
      <c r="AQ174" s="418"/>
      <c r="AR174" s="418"/>
      <c r="AS174" s="418"/>
      <c r="AT174" s="418"/>
      <c r="AU174" s="1058"/>
      <c r="AV174" s="1058"/>
      <c r="AW174" s="418"/>
      <c r="AX174" s="1058"/>
      <c r="AY174" s="1058"/>
      <c r="AZ174" s="1058"/>
      <c r="BA174" s="1058"/>
      <c r="BB174" s="417"/>
      <c r="BC174" s="418"/>
      <c r="BD174" s="418"/>
      <c r="BE174" s="418"/>
      <c r="BF174" s="418"/>
      <c r="BG174" s="418"/>
      <c r="BH174" s="418"/>
      <c r="BI174" s="418"/>
      <c r="BJ174" s="418"/>
      <c r="BK174" s="418"/>
      <c r="BL174" s="418"/>
      <c r="BM174" s="418"/>
      <c r="BN174" s="418"/>
      <c r="BO174" s="418"/>
      <c r="BP174" s="418"/>
      <c r="BQ174" s="418"/>
      <c r="BR174" s="418"/>
      <c r="BS174" s="418"/>
      <c r="BT174" s="418"/>
      <c r="BU174" s="418"/>
      <c r="BV174" s="419"/>
      <c r="BW174" s="417"/>
      <c r="BX174" s="418"/>
      <c r="BY174" s="418"/>
      <c r="BZ174" s="418"/>
      <c r="CA174" s="418"/>
      <c r="CB174" s="418"/>
      <c r="CC174" s="418"/>
      <c r="CD174" s="419"/>
      <c r="CE174" s="417"/>
      <c r="CF174" s="418"/>
      <c r="CG174" s="418"/>
      <c r="CH174" s="418"/>
      <c r="CI174" s="418"/>
      <c r="CJ174" s="418"/>
      <c r="CK174" s="418"/>
      <c r="CL174" s="418"/>
      <c r="CM174" s="418"/>
      <c r="CN174" s="418"/>
      <c r="CO174" s="418"/>
      <c r="CP174" s="418"/>
      <c r="CQ174" s="418"/>
      <c r="CR174" s="418"/>
      <c r="CS174" s="418"/>
      <c r="CT174" s="418"/>
      <c r="CU174" s="418"/>
      <c r="CV174" s="418"/>
      <c r="CW174" s="418"/>
      <c r="CX174" s="418"/>
      <c r="CY174" s="419"/>
      <c r="CZ174" s="404">
        <f>DATI!AA171</f>
        <v>486770.19099999999</v>
      </c>
      <c r="DA174" s="405">
        <f t="shared" si="2404"/>
        <v>1333.6169616438356</v>
      </c>
      <c r="DB174" s="406">
        <f t="shared" si="2191"/>
        <v>447.85598450625179</v>
      </c>
      <c r="DC174" s="407">
        <f t="shared" si="2405"/>
        <v>1.2270026972774022</v>
      </c>
      <c r="DD174" s="423">
        <f>+(CZ174-CZ187)/CZ187</f>
        <v>-1.4182942437051302E-2</v>
      </c>
      <c r="DE174" s="424">
        <f t="shared" si="2245"/>
        <v>-1.8119353692857547E-2</v>
      </c>
      <c r="DF174" s="405">
        <f>+CZ174-CZ187</f>
        <v>-7003.1589999999851</v>
      </c>
      <c r="DG174" s="425">
        <f>+DB174-DB187</f>
        <v>-8.2646103854391413</v>
      </c>
      <c r="DH174" s="426">
        <f t="shared" ref="DH174:DH185" si="2429">+CZ174/$CZ$173</f>
        <v>0.10083261190031068</v>
      </c>
      <c r="DI174" s="404">
        <f>DATI!AB171+DATI!AG171</f>
        <v>271207.04748145211</v>
      </c>
      <c r="DJ174" s="405">
        <f t="shared" ref="DJ174:DJ185" si="2430">DI174/365</f>
        <v>743.03300679849895</v>
      </c>
      <c r="DK174" s="427">
        <f t="shared" si="2192"/>
        <v>249.52575465912108</v>
      </c>
      <c r="DL174" s="428">
        <f t="shared" si="2193"/>
        <v>0.68363220454553719</v>
      </c>
      <c r="DM174" s="429">
        <f>DI174/CZ174</f>
        <v>0.55715623613741816</v>
      </c>
      <c r="DN174" s="402">
        <f>(DM174-DM187)/DM187</f>
        <v>2.1596974213787628E-2</v>
      </c>
      <c r="DO174" s="402">
        <f>+ROUND(DM174,3)-ROUND(DM187,3)</f>
        <v>1.2000000000000011E-2</v>
      </c>
      <c r="DP174" s="402">
        <f>(DI174-DI187)/DI187</f>
        <v>7.1077231346475889E-3</v>
      </c>
      <c r="DQ174" s="402">
        <f>(DK174-DK187)/DK187</f>
        <v>3.0862973064548311E-3</v>
      </c>
      <c r="DR174" s="430">
        <f>DI174-DI187</f>
        <v>1914.0599971406045</v>
      </c>
      <c r="DS174" s="430">
        <f>DK174-DK187</f>
        <v>0.76774118693825244</v>
      </c>
      <c r="DT174" s="431">
        <f t="shared" ref="DT174:DT185" si="2431">DI174/$DI$173</f>
        <v>0.11112081813241176</v>
      </c>
      <c r="DU174" s="432" t="str">
        <f>DATI!AI171</f>
        <v>17/17</v>
      </c>
      <c r="DV174" s="431">
        <f>DATI!AJ171/DATI!AK171</f>
        <v>1</v>
      </c>
      <c r="DW174" s="433">
        <f>DATI!AB171</f>
        <v>269365.95</v>
      </c>
      <c r="DX174" s="405">
        <f t="shared" si="2406"/>
        <v>737.98890410958904</v>
      </c>
      <c r="DY174" s="434">
        <f t="shared" si="2194"/>
        <v>247.8318413086881</v>
      </c>
      <c r="DZ174" s="407">
        <f t="shared" si="2195"/>
        <v>0.67899134605120026</v>
      </c>
      <c r="EA174" s="429">
        <f>+DW174/CZ174</f>
        <v>0.55337396369039371</v>
      </c>
      <c r="EB174" s="426">
        <f>+(EA174-EA187)/EA187</f>
        <v>2.3428526788112931E-2</v>
      </c>
      <c r="EC174" s="435">
        <f>CZ174-DI174</f>
        <v>215563.14351854788</v>
      </c>
      <c r="ED174" s="436">
        <f t="shared" si="2407"/>
        <v>590.58395484533662</v>
      </c>
      <c r="EE174" s="437">
        <f t="shared" si="2196"/>
        <v>198.33022984713068</v>
      </c>
      <c r="EF174" s="438">
        <f t="shared" si="2197"/>
        <v>0.54337049273186488</v>
      </c>
      <c r="EG174" s="439">
        <f t="shared" si="2249"/>
        <v>-3.9723826606513891E-2</v>
      </c>
      <c r="EH174" s="439">
        <f t="shared" si="2250"/>
        <v>-4.3558251978472219E-2</v>
      </c>
      <c r="EI174" s="423">
        <f t="shared" si="2408"/>
        <v>0.4428437638625819</v>
      </c>
      <c r="EJ174" s="440">
        <f t="shared" si="2251"/>
        <v>-8917.2189971405896</v>
      </c>
      <c r="EK174" s="440">
        <f t="shared" si="2252"/>
        <v>-9.0323515723773937</v>
      </c>
      <c r="EL174" s="404">
        <f>DATI!AD171</f>
        <v>165750.47200000001</v>
      </c>
      <c r="EM174" s="405">
        <f t="shared" si="2409"/>
        <v>454.11088219178083</v>
      </c>
      <c r="EN174" s="434">
        <f t="shared" si="2198"/>
        <v>152.49976722575423</v>
      </c>
      <c r="EO174" s="407">
        <f t="shared" si="2410"/>
        <v>0.41780758144042252</v>
      </c>
      <c r="EP174" s="423">
        <f>+(EL174-EL187)/EL187</f>
        <v>-5.1063781379778635E-2</v>
      </c>
      <c r="EQ174" s="424">
        <f>(EN174-EN187)/EN187</f>
        <v>-5.4852925809124466E-2</v>
      </c>
      <c r="ER174" s="423">
        <f t="shared" ref="ER174:ER185" si="2432">+EL174/$EL$173</f>
        <v>8.2164693152531859E-2</v>
      </c>
      <c r="ES174" s="405">
        <f>+EL174-EL187</f>
        <v>-8919.2989999999991</v>
      </c>
      <c r="ET174" s="423">
        <f t="shared" si="2225"/>
        <v>0.34051072778201408</v>
      </c>
      <c r="EU174" s="425">
        <f>+EN174-EN187</f>
        <v>-8.8505362244328296</v>
      </c>
      <c r="EV174" s="404">
        <f>DATI!AE171</f>
        <v>32941.794000000002</v>
      </c>
      <c r="EW174" s="405">
        <f t="shared" si="2411"/>
        <v>90.251490410958908</v>
      </c>
      <c r="EX174" s="434">
        <f t="shared" si="2199"/>
        <v>30.308305348287316</v>
      </c>
      <c r="EY174" s="407">
        <f t="shared" si="2200"/>
        <v>8.3036453009006347E-2</v>
      </c>
      <c r="EZ174" s="423">
        <f>(EV174-EV187)/EV187</f>
        <v>-2.5400542556656414E-2</v>
      </c>
      <c r="FA174" s="424">
        <f>(EX174-EX187)/EX187</f>
        <v>-2.929216143741167E-2</v>
      </c>
      <c r="FB174" s="405">
        <f>+EV174-EV187</f>
        <v>-858.54699999999866</v>
      </c>
      <c r="FC174" s="425">
        <f>+EX174-EX187</f>
        <v>-0.91458597312970724</v>
      </c>
      <c r="FD174" s="405">
        <f>DATI!AG171</f>
        <v>1841.0974814521073</v>
      </c>
      <c r="FE174" s="423">
        <f t="shared" si="2227"/>
        <v>3.7822724470244059E-3</v>
      </c>
      <c r="FF174" s="405">
        <f>+EV174-FD174</f>
        <v>31100.696518547895</v>
      </c>
      <c r="FG174" s="423">
        <f t="shared" ref="FG174:FG185" si="2433">+FF174/D174</f>
        <v>2.8614391997854333E-2</v>
      </c>
      <c r="FH174" s="404">
        <f>DATI!AF171</f>
        <v>18711.974999999999</v>
      </c>
      <c r="FI174" s="405">
        <f t="shared" ref="FI174:FI185" si="2434">+FH174/365</f>
        <v>51.265684931506847</v>
      </c>
      <c r="FJ174" s="402">
        <f t="shared" si="2228"/>
        <v>3.8441086463324538E-2</v>
      </c>
      <c r="FK174" s="402">
        <f t="shared" si="2368"/>
        <v>2.156240951036997E-2</v>
      </c>
      <c r="FL174" s="441">
        <f>DATI!AL171</f>
        <v>14686.233651319028</v>
      </c>
      <c r="FM174" s="442" t="str">
        <f>DATI!AM171</f>
        <v>7/7</v>
      </c>
      <c r="FN174" s="443">
        <f>DATI!AN171/DATI!AO171</f>
        <v>1</v>
      </c>
      <c r="FO174" s="408">
        <f t="shared" si="2369"/>
        <v>0.78485748571805103</v>
      </c>
      <c r="FP174" s="444">
        <f t="shared" si="2258"/>
        <v>3.0170774469875105E-2</v>
      </c>
      <c r="FQ174" s="408">
        <f t="shared" si="2370"/>
        <v>0.21681790117303895</v>
      </c>
      <c r="FR174" s="446"/>
      <c r="FS174" s="1110"/>
      <c r="FT174" s="1110"/>
      <c r="FU174" s="417"/>
      <c r="FV174" s="418"/>
      <c r="FW174" s="418"/>
      <c r="FX174" s="418"/>
      <c r="FY174" s="418"/>
      <c r="FZ174" s="418"/>
      <c r="GA174" s="418"/>
      <c r="GB174" s="418"/>
      <c r="GC174" s="418"/>
      <c r="GD174" s="418"/>
      <c r="GE174" s="418"/>
      <c r="GF174" s="418"/>
      <c r="GG174" s="418"/>
      <c r="GH174" s="418"/>
      <c r="GI174" s="418"/>
      <c r="GJ174" s="418"/>
      <c r="GK174" s="418"/>
      <c r="GL174" s="418"/>
      <c r="GM174" s="418"/>
      <c r="GN174" s="418"/>
      <c r="GO174" s="418"/>
      <c r="GP174" s="419"/>
      <c r="GQ174" s="417"/>
      <c r="GR174" s="418"/>
      <c r="GS174" s="418"/>
      <c r="GT174" s="418"/>
      <c r="GU174" s="418"/>
      <c r="GV174" s="418"/>
      <c r="GW174" s="418"/>
      <c r="GX174" s="419"/>
      <c r="GY174" s="417"/>
      <c r="GZ174" s="418"/>
      <c r="HA174" s="418"/>
      <c r="HB174" s="418"/>
      <c r="HC174" s="418"/>
      <c r="HD174" s="418"/>
      <c r="HE174" s="418"/>
      <c r="HF174" s="418"/>
      <c r="HG174" s="418"/>
      <c r="HH174" s="418"/>
      <c r="HI174" s="418"/>
      <c r="HJ174" s="418"/>
      <c r="HK174" s="418"/>
      <c r="HL174" s="418"/>
      <c r="HM174" s="418"/>
      <c r="HN174" s="418"/>
      <c r="HO174" s="418"/>
      <c r="HP174" s="418"/>
      <c r="HQ174" s="418"/>
      <c r="HR174" s="418"/>
      <c r="HS174" s="418"/>
      <c r="HT174" s="419"/>
      <c r="HU174" s="446">
        <f t="shared" si="2412"/>
        <v>215563.14351854799</v>
      </c>
      <c r="HV174" s="447"/>
      <c r="HW174" s="448">
        <f>HX174+HY174</f>
        <v>15789.127999999995</v>
      </c>
      <c r="HX174" s="400">
        <f>DATI!CQ171</f>
        <v>15789.127999999995</v>
      </c>
      <c r="HY174" s="400">
        <f>DATI!CT171</f>
        <v>0</v>
      </c>
      <c r="HZ174" s="449">
        <f t="shared" si="2260"/>
        <v>-3.8372443659911347E-4</v>
      </c>
      <c r="IA174" s="449">
        <f t="shared" si="2293"/>
        <v>3.2436513763432151E-2</v>
      </c>
      <c r="IB174" s="423">
        <f t="shared" si="2294"/>
        <v>7.3245953562750071E-2</v>
      </c>
      <c r="IC174" s="400">
        <f>DATI!CV171</f>
        <v>6178.621635520497</v>
      </c>
      <c r="ID174" s="450">
        <f t="shared" ref="ID174:ID185" si="2435">HX174+HY174+IC174</f>
        <v>21967.749635520493</v>
      </c>
      <c r="IE174" s="451">
        <f t="shared" si="2295"/>
        <v>4.5129611553227783E-2</v>
      </c>
      <c r="IF174" s="451">
        <f t="shared" si="2296"/>
        <v>0.1019086531999395</v>
      </c>
      <c r="IG174" s="448"/>
      <c r="IH174" s="402"/>
      <c r="II174" s="400"/>
      <c r="IJ174" s="400"/>
      <c r="IK174" s="453">
        <f>DATI!CS171</f>
        <v>82080.513518547959</v>
      </c>
      <c r="IL174" s="433">
        <f t="shared" ref="IL174:IL185" si="2436">IK174-HY174-IU174</f>
        <v>80752.875777155641</v>
      </c>
      <c r="IM174" s="433">
        <f t="shared" ref="IM174:IM185" si="2437">IK174-HY174-IU174-IC174-IY174</f>
        <v>31017.525279445792</v>
      </c>
      <c r="IN174" s="423">
        <f t="shared" si="2297"/>
        <v>0.16589527721749017</v>
      </c>
      <c r="IO174" s="423">
        <f t="shared" si="2298"/>
        <v>0.37461355619082126</v>
      </c>
      <c r="IP174" s="400"/>
      <c r="IQ174" s="402"/>
      <c r="IR174" s="400"/>
      <c r="IS174" s="433">
        <f>IT174+IU174</f>
        <v>119021.13974139236</v>
      </c>
      <c r="IT174" s="453">
        <f>DATI!CR171</f>
        <v>117693.50200000004</v>
      </c>
      <c r="IU174" s="455">
        <f>DATI!CU171</f>
        <v>1327.6377413923221</v>
      </c>
      <c r="IV174" s="423">
        <f t="shared" si="2264"/>
        <v>-5.6015304894203977E-2</v>
      </c>
      <c r="IW174" s="402">
        <f t="shared" si="2299"/>
        <v>0.24451197288165979</v>
      </c>
      <c r="IX174" s="423">
        <f t="shared" si="2300"/>
        <v>0.55214049024642864</v>
      </c>
      <c r="IY174" s="453">
        <f>DATI!CW171</f>
        <v>43556.728862189353</v>
      </c>
      <c r="IZ174" s="456">
        <f t="shared" ref="IZ174:IZ185" si="2438">IT174+IU174+IY174</f>
        <v>162577.86860358171</v>
      </c>
      <c r="JA174" s="457">
        <f t="shared" si="2301"/>
        <v>0.33399306615219937</v>
      </c>
      <c r="JB174" s="457">
        <f t="shared" si="2302"/>
        <v>0.75420067619116349</v>
      </c>
      <c r="JC174" s="433"/>
      <c r="JD174" s="402"/>
      <c r="JE174" s="400"/>
      <c r="JF174" s="400"/>
      <c r="JG174" s="404">
        <f t="shared" si="2303"/>
        <v>276314.55786270293</v>
      </c>
      <c r="JH174" s="407">
        <f t="shared" si="2201"/>
        <v>254.22495180073687</v>
      </c>
      <c r="JI174" s="429">
        <f t="shared" si="2304"/>
        <v>0.56764888847251316</v>
      </c>
      <c r="JJ174" s="442" t="str">
        <f>DATI!CN171</f>
        <v>0/6</v>
      </c>
      <c r="JK174" s="443">
        <f>DATI!CO171/DATI!CP171</f>
        <v>0</v>
      </c>
      <c r="JL174" s="458">
        <f t="shared" si="2348"/>
        <v>1.662689268071588E-2</v>
      </c>
      <c r="JM174" s="459">
        <f t="shared" si="2266"/>
        <v>3.1253095979017195E-2</v>
      </c>
      <c r="JN174" s="460">
        <f t="shared" si="2305"/>
        <v>395335.69760409527</v>
      </c>
      <c r="JO174" s="433">
        <f t="shared" si="2306"/>
        <v>438892.42646628461</v>
      </c>
      <c r="JP174" s="429">
        <f t="shared" si="2307"/>
        <v>0.81216086135417298</v>
      </c>
      <c r="JQ174" s="402">
        <f t="shared" si="2267"/>
        <v>6.3676686247663428E-3</v>
      </c>
      <c r="JR174" s="461">
        <f t="shared" si="2308"/>
        <v>0.90164195462471242</v>
      </c>
      <c r="JS174" s="426">
        <f t="shared" si="2268"/>
        <v>1.4084536556658311E-2</v>
      </c>
      <c r="JT174" s="417">
        <f>DATI!BW171</f>
        <v>63934.210351074638</v>
      </c>
      <c r="JU174" s="418">
        <f>DATI!BX171</f>
        <v>43632.566344981729</v>
      </c>
      <c r="JV174" s="418">
        <f>DATI!BY171</f>
        <v>12331.608193968721</v>
      </c>
      <c r="JW174" s="418">
        <f>DATI!BZ171</f>
        <v>54751.63</v>
      </c>
      <c r="JX174" s="418">
        <f>DATI!CA171</f>
        <v>48800.495000000003</v>
      </c>
      <c r="JY174" s="418">
        <f>DATI!CB171</f>
        <v>18649.045065985323</v>
      </c>
      <c r="JZ174" s="418">
        <f>DATI!CC171</f>
        <v>7393.6850737993309</v>
      </c>
      <c r="KA174" s="418">
        <f>DATI!CD171</f>
        <v>1422.1482923381652</v>
      </c>
      <c r="KB174" s="418">
        <f>DATI!CE171</f>
        <v>5109.837164635539</v>
      </c>
      <c r="KC174" s="418">
        <f>DATI!CF171</f>
        <v>0</v>
      </c>
      <c r="KD174" s="418">
        <f>DATI!CG171</f>
        <v>566.84299999999996</v>
      </c>
      <c r="KE174" s="418">
        <f>DATI!CH171</f>
        <v>195.33262380170822</v>
      </c>
      <c r="KF174" s="418">
        <f>DATI!CI171</f>
        <v>127.16284247493743</v>
      </c>
      <c r="KG174" s="418">
        <f>DATI!CJ171</f>
        <v>358.44088697624204</v>
      </c>
      <c r="KH174" s="418">
        <f>DATI!CK171</f>
        <v>1964.0275481548383</v>
      </c>
      <c r="KI174" s="418">
        <f>DATI!CL171</f>
        <v>1117.0373417406083</v>
      </c>
      <c r="KJ174" s="462">
        <f t="shared" si="2202"/>
        <v>58.823073495086561</v>
      </c>
      <c r="KK174" s="463">
        <f t="shared" si="2414"/>
        <v>-2.674520231531741E-2</v>
      </c>
      <c r="KL174" s="464">
        <f t="shared" si="2203"/>
        <v>40.144417875757185</v>
      </c>
      <c r="KM174" s="463">
        <f t="shared" si="2415"/>
        <v>4.9285925409837507E-3</v>
      </c>
      <c r="KN174" s="464">
        <f t="shared" si="2204"/>
        <v>11.345773899813892</v>
      </c>
      <c r="KO174" s="463">
        <f t="shared" si="2416"/>
        <v>1.4248213452141776E-2</v>
      </c>
      <c r="KP174" s="464">
        <f t="shared" si="2205"/>
        <v>50.374582524450496</v>
      </c>
      <c r="KQ174" s="463">
        <f t="shared" si="2417"/>
        <v>5.0289479345583858E-2</v>
      </c>
      <c r="KR174" s="464">
        <f t="shared" si="2206"/>
        <v>44.899203231237749</v>
      </c>
      <c r="KS174" s="463">
        <f t="shared" si="2418"/>
        <v>3.5047776995803546E-2</v>
      </c>
      <c r="KT174" s="464">
        <f t="shared" si="2207"/>
        <v>17.158171540804794</v>
      </c>
      <c r="KU174" s="463">
        <f t="shared" si="2419"/>
        <v>-1.2751936724799007E-2</v>
      </c>
      <c r="KV174" s="464">
        <f t="shared" si="2208"/>
        <v>6.8026065874185342</v>
      </c>
      <c r="KW174" s="463">
        <f t="shared" si="2420"/>
        <v>-0.11023534605379266</v>
      </c>
      <c r="KX174" s="464">
        <f t="shared" si="2209"/>
        <v>1.3084565064893092</v>
      </c>
      <c r="KY174" s="463">
        <f t="shared" si="2421"/>
        <v>7.2753017886818594E-2</v>
      </c>
      <c r="KZ174" s="464">
        <f t="shared" si="2210"/>
        <v>4.7013379133449931</v>
      </c>
      <c r="LA174" s="463">
        <f t="shared" si="2422"/>
        <v>-2.9621037054457434E-2</v>
      </c>
      <c r="LB174" s="465" t="s">
        <v>177</v>
      </c>
      <c r="LC174" s="466" t="s">
        <v>177</v>
      </c>
      <c r="LD174" s="464">
        <f t="shared" si="2211"/>
        <v>0.52152747748162187</v>
      </c>
      <c r="LE174" s="463">
        <f t="shared" si="2423"/>
        <v>0.2052103233174363</v>
      </c>
      <c r="LF174" s="464">
        <f t="shared" si="2212"/>
        <v>0.17971701257874137</v>
      </c>
      <c r="LG174" s="463">
        <f t="shared" si="2424"/>
        <v>-0.24320253740334039</v>
      </c>
      <c r="LH174" s="464">
        <f t="shared" si="2213"/>
        <v>0.1169969752918303</v>
      </c>
      <c r="LI174" s="463">
        <f t="shared" si="2425"/>
        <v>4.0637318915539032E-2</v>
      </c>
      <c r="LJ174" s="464">
        <f t="shared" si="2214"/>
        <v>0.32978579890903592</v>
      </c>
      <c r="LK174" s="463">
        <f t="shared" si="2426"/>
        <v>5.4861951422554456E-2</v>
      </c>
      <c r="LL174" s="464">
        <f t="shared" si="2215"/>
        <v>1.8070159336775924</v>
      </c>
      <c r="LM174" s="463">
        <f t="shared" si="2427"/>
        <v>-9.4386922184598668E-2</v>
      </c>
      <c r="LN174" s="464">
        <f t="shared" si="2216"/>
        <v>1.0277372519211772</v>
      </c>
      <c r="LO174" s="467">
        <f t="shared" si="2428"/>
        <v>-8.8245802149079136E-2</v>
      </c>
      <c r="LP174" s="468">
        <f t="shared" si="2309"/>
        <v>0.13134372550572768</v>
      </c>
      <c r="LQ174" s="469">
        <f t="shared" si="2310"/>
        <v>8.9636890573239175E-2</v>
      </c>
      <c r="LR174" s="469">
        <f t="shared" si="2311"/>
        <v>2.5333531966358066E-2</v>
      </c>
      <c r="LS174" s="469">
        <f t="shared" si="2312"/>
        <v>0.11247942255362962</v>
      </c>
      <c r="LT174" s="469">
        <f t="shared" si="2313"/>
        <v>0.10025366364309683</v>
      </c>
      <c r="LU174" s="469">
        <f t="shared" si="2314"/>
        <v>3.8311805880457711E-2</v>
      </c>
      <c r="LV174" s="469">
        <f t="shared" si="2315"/>
        <v>1.5189272495528245E-2</v>
      </c>
      <c r="LW174" s="469">
        <f t="shared" si="2316"/>
        <v>2.9216010319295933E-3</v>
      </c>
      <c r="LX174" s="470">
        <f t="shared" si="2317"/>
        <v>1.0497432380027434E-2</v>
      </c>
      <c r="LY174" s="471" t="s">
        <v>177</v>
      </c>
      <c r="LZ174" s="470">
        <f t="shared" si="2318"/>
        <v>1.1644981769230811E-3</v>
      </c>
      <c r="MA174" s="470">
        <f t="shared" si="2319"/>
        <v>4.0128304364822582E-4</v>
      </c>
      <c r="MB174" s="470">
        <f t="shared" si="2320"/>
        <v>2.6123794107790266E-4</v>
      </c>
      <c r="MC174" s="470">
        <f t="shared" si="2321"/>
        <v>7.3636572987322067E-4</v>
      </c>
      <c r="MD174" s="470">
        <f t="shared" si="2322"/>
        <v>4.0348147533850083E-3</v>
      </c>
      <c r="ME174" s="470">
        <f t="shared" si="2323"/>
        <v>2.2947940576349061E-3</v>
      </c>
      <c r="MF174" s="468">
        <f t="shared" si="2324"/>
        <v>0.23735075034938394</v>
      </c>
      <c r="MG174" s="469">
        <f t="shared" si="2325"/>
        <v>0.16198248644634455</v>
      </c>
      <c r="MH174" s="469">
        <f t="shared" si="2326"/>
        <v>4.5780129945780901E-2</v>
      </c>
      <c r="MI174" s="469">
        <f t="shared" si="2327"/>
        <v>0.20326113972460141</v>
      </c>
      <c r="MJ174" s="469">
        <f t="shared" si="2328"/>
        <v>0.18116801696725218</v>
      </c>
      <c r="MK174" s="469">
        <f t="shared" si="2329"/>
        <v>6.9233119724246228E-2</v>
      </c>
      <c r="ML174" s="469">
        <f t="shared" si="2330"/>
        <v>2.7448476965256114E-2</v>
      </c>
      <c r="MM174" s="469">
        <f t="shared" si="2331"/>
        <v>5.2796141915418971E-3</v>
      </c>
      <c r="MN174" s="470">
        <f t="shared" si="2332"/>
        <v>1.8969870410998638E-2</v>
      </c>
      <c r="MO174" s="471" t="s">
        <v>177</v>
      </c>
      <c r="MP174" s="470">
        <f t="shared" si="2333"/>
        <v>2.1043602578573869E-3</v>
      </c>
      <c r="MQ174" s="470">
        <f t="shared" si="2334"/>
        <v>7.2515707275440052E-4</v>
      </c>
      <c r="MR174" s="470">
        <f t="shared" si="2335"/>
        <v>4.7208209677183558E-4</v>
      </c>
      <c r="MS174" s="470">
        <f t="shared" si="2336"/>
        <v>1.3306837296111183E-3</v>
      </c>
      <c r="MT174" s="470">
        <f t="shared" si="2337"/>
        <v>7.2912985035964578E-3</v>
      </c>
      <c r="MU174" s="470">
        <f t="shared" si="2338"/>
        <v>4.1469136753944152E-3</v>
      </c>
      <c r="MV174" s="1063"/>
      <c r="MW174" s="407"/>
      <c r="MX174" s="461"/>
      <c r="MY174" s="1467"/>
      <c r="MZ174" s="424"/>
      <c r="NA174" s="1468"/>
      <c r="NB174" s="1064"/>
      <c r="NC174" s="453"/>
      <c r="ND174" s="429"/>
      <c r="NE174" s="475"/>
    </row>
    <row r="175" spans="1:369" outlineLevel="1" x14ac:dyDescent="0.2">
      <c r="A175" s="800" t="s">
        <v>179</v>
      </c>
      <c r="B175" s="801">
        <f>DATI!D172</f>
        <v>206</v>
      </c>
      <c r="C175" s="1519">
        <f>DATI!F172/DATI!E172</f>
        <v>1</v>
      </c>
      <c r="D175" s="802">
        <f>DATI!G172</f>
        <v>1238075</v>
      </c>
      <c r="E175" s="803">
        <f t="shared" si="2403"/>
        <v>0.12762500642982838</v>
      </c>
      <c r="F175" s="1033">
        <f t="shared" si="2402"/>
        <v>3.544616122856249E-3</v>
      </c>
      <c r="G175" s="805"/>
      <c r="H175" s="806"/>
      <c r="I175" s="813"/>
      <c r="J175" s="808"/>
      <c r="K175" s="808"/>
      <c r="L175" s="808"/>
      <c r="M175" s="806"/>
      <c r="N175" s="806"/>
      <c r="O175" s="806"/>
      <c r="P175" s="806"/>
      <c r="Q175" s="806"/>
      <c r="R175" s="806"/>
      <c r="S175" s="806"/>
      <c r="T175" s="806"/>
      <c r="U175" s="806"/>
      <c r="V175" s="806"/>
      <c r="W175" s="811"/>
      <c r="X175" s="1092"/>
      <c r="Y175" s="806"/>
      <c r="Z175" s="806"/>
      <c r="AA175" s="806"/>
      <c r="AB175" s="806"/>
      <c r="AC175" s="806"/>
      <c r="AD175" s="813"/>
      <c r="AE175" s="808"/>
      <c r="AF175" s="808"/>
      <c r="AG175" s="811"/>
      <c r="AH175" s="815"/>
      <c r="AI175" s="806"/>
      <c r="AJ175" s="813"/>
      <c r="AK175" s="808"/>
      <c r="AL175" s="808"/>
      <c r="AM175" s="808"/>
      <c r="AN175" s="818"/>
      <c r="AO175" s="819"/>
      <c r="AP175" s="819"/>
      <c r="AQ175" s="819"/>
      <c r="AR175" s="819"/>
      <c r="AS175" s="819"/>
      <c r="AT175" s="819"/>
      <c r="AU175" s="1093"/>
      <c r="AV175" s="1093"/>
      <c r="AW175" s="819"/>
      <c r="AX175" s="1093"/>
      <c r="AY175" s="1093"/>
      <c r="AZ175" s="1093"/>
      <c r="BA175" s="1093"/>
      <c r="BB175" s="818"/>
      <c r="BC175" s="819"/>
      <c r="BD175" s="819"/>
      <c r="BE175" s="819"/>
      <c r="BF175" s="819"/>
      <c r="BG175" s="819"/>
      <c r="BH175" s="819"/>
      <c r="BI175" s="819"/>
      <c r="BJ175" s="819"/>
      <c r="BK175" s="819"/>
      <c r="BL175" s="819"/>
      <c r="BM175" s="819"/>
      <c r="BN175" s="819"/>
      <c r="BO175" s="819"/>
      <c r="BP175" s="819"/>
      <c r="BQ175" s="819"/>
      <c r="BR175" s="819"/>
      <c r="BS175" s="819"/>
      <c r="BT175" s="819"/>
      <c r="BU175" s="819"/>
      <c r="BV175" s="820"/>
      <c r="BW175" s="818"/>
      <c r="BX175" s="819"/>
      <c r="BY175" s="819"/>
      <c r="BZ175" s="819"/>
      <c r="CA175" s="819"/>
      <c r="CB175" s="819"/>
      <c r="CC175" s="819"/>
      <c r="CD175" s="820"/>
      <c r="CE175" s="818"/>
      <c r="CF175" s="819"/>
      <c r="CG175" s="819"/>
      <c r="CH175" s="819"/>
      <c r="CI175" s="819"/>
      <c r="CJ175" s="819"/>
      <c r="CK175" s="819"/>
      <c r="CL175" s="819"/>
      <c r="CM175" s="819"/>
      <c r="CN175" s="819"/>
      <c r="CO175" s="819"/>
      <c r="CP175" s="819"/>
      <c r="CQ175" s="819"/>
      <c r="CR175" s="819"/>
      <c r="CS175" s="819"/>
      <c r="CT175" s="819"/>
      <c r="CU175" s="819"/>
      <c r="CV175" s="819"/>
      <c r="CW175" s="819"/>
      <c r="CX175" s="819"/>
      <c r="CY175" s="820"/>
      <c r="CZ175" s="805">
        <f>DATI!AA172</f>
        <v>724155.83900000004</v>
      </c>
      <c r="DA175" s="806">
        <f t="shared" si="2404"/>
        <v>1983.9886000000001</v>
      </c>
      <c r="DB175" s="813">
        <f t="shared" si="2191"/>
        <v>584.90466167235422</v>
      </c>
      <c r="DC175" s="808">
        <f t="shared" si="2405"/>
        <v>1.6024785251297375</v>
      </c>
      <c r="DD175" s="822">
        <f t="shared" ref="DD175:DD185" si="2439">+(CZ175-CZ188)/CZ188</f>
        <v>-3.2830990169657986E-2</v>
      </c>
      <c r="DE175" s="823">
        <f t="shared" si="2245"/>
        <v>-3.6247124151838526E-2</v>
      </c>
      <c r="DF175" s="806">
        <f t="shared" ref="DF175:DF185" si="2440">+CZ175-CZ188</f>
        <v>-24581.797999999952</v>
      </c>
      <c r="DG175" s="824">
        <f t="shared" ref="DG175:DG185" si="2441">+DB175-DB188</f>
        <v>-21.998494032994358</v>
      </c>
      <c r="DH175" s="825">
        <f t="shared" si="2429"/>
        <v>0.15000615489462227</v>
      </c>
      <c r="DI175" s="826">
        <f>DATI!AB172+DATI!AG172</f>
        <v>324132.92417519813</v>
      </c>
      <c r="DJ175" s="806">
        <f t="shared" si="2430"/>
        <v>888.03540869917299</v>
      </c>
      <c r="DK175" s="827">
        <f t="shared" si="2192"/>
        <v>261.80394901374967</v>
      </c>
      <c r="DL175" s="828">
        <f t="shared" si="2193"/>
        <v>0.71727109318835536</v>
      </c>
      <c r="DM175" s="829">
        <f t="shared" ref="DM175:DM185" si="2442">DI175/CZ175</f>
        <v>0.44760106418916568</v>
      </c>
      <c r="DN175" s="830">
        <f t="shared" ref="DN175:DN185" si="2443">(DM175-DM188)/DM188</f>
        <v>3.842532587466773E-2</v>
      </c>
      <c r="DO175" s="830">
        <f t="shared" ref="DO175:DO185" si="2444">+ROUND(DM175,3)-ROUND(DM188,3)</f>
        <v>1.7000000000000015E-2</v>
      </c>
      <c r="DP175" s="830">
        <f t="shared" ref="DP175:DP185" si="2445">(DI175-DI188)/DI188</f>
        <v>4.3327942089526348E-3</v>
      </c>
      <c r="DQ175" s="830">
        <f t="shared" ref="DQ175:DQ185" si="2446">(DK175-DK188)/DK188</f>
        <v>7.8539416527544917E-4</v>
      </c>
      <c r="DR175" s="831">
        <f t="shared" ref="DR175:DR185" si="2447">DI175-DI188</f>
        <v>1398.3425263966783</v>
      </c>
      <c r="DS175" s="831">
        <f t="shared" ref="DS175:DS185" si="2448">DK175-DK188</f>
        <v>0.20545792854318279</v>
      </c>
      <c r="DT175" s="832">
        <f t="shared" si="2431"/>
        <v>0.13280597260461038</v>
      </c>
      <c r="DU175" s="833" t="str">
        <f>DATI!AI172</f>
        <v>7/8</v>
      </c>
      <c r="DV175" s="832">
        <f>DATI!AJ172/DATI!AK172</f>
        <v>0.99997901937238676</v>
      </c>
      <c r="DW175" s="834">
        <f>DATI!AB172</f>
        <v>313839.35999999999</v>
      </c>
      <c r="DX175" s="806">
        <f t="shared" si="2406"/>
        <v>859.83386301369865</v>
      </c>
      <c r="DY175" s="835">
        <f t="shared" si="2194"/>
        <v>253.4897805060275</v>
      </c>
      <c r="DZ175" s="808">
        <f t="shared" si="2195"/>
        <v>0.69449254933158222</v>
      </c>
      <c r="EA175" s="829">
        <f t="shared" ref="EA175:EA185" si="2449">+DW175/CZ175</f>
        <v>0.43338649375994326</v>
      </c>
      <c r="EB175" s="825">
        <f t="shared" ref="EB175:EB185" si="2450">+(EA175-EA188)/EA188</f>
        <v>3.6062935705800908E-2</v>
      </c>
      <c r="EC175" s="836">
        <f t="shared" ref="EC175:EC185" si="2451">CZ175-DI175</f>
        <v>400022.9148248019</v>
      </c>
      <c r="ED175" s="837">
        <f t="shared" si="2407"/>
        <v>1095.953191300827</v>
      </c>
      <c r="EE175" s="838">
        <f t="shared" si="2196"/>
        <v>323.10071265860461</v>
      </c>
      <c r="EF175" s="839">
        <f t="shared" si="2197"/>
        <v>0.88520743194138252</v>
      </c>
      <c r="EG175" s="840">
        <f t="shared" si="2249"/>
        <v>-6.0985807965575511E-2</v>
      </c>
      <c r="EH175" s="840">
        <f t="shared" si="2250"/>
        <v>-6.4302496422871364E-2</v>
      </c>
      <c r="EI175" s="822">
        <f t="shared" si="2408"/>
        <v>0.55239893581083432</v>
      </c>
      <c r="EJ175" s="841">
        <f t="shared" si="2251"/>
        <v>-25980.14052639663</v>
      </c>
      <c r="EK175" s="841">
        <f t="shared" si="2252"/>
        <v>-22.203951961537484</v>
      </c>
      <c r="EL175" s="805">
        <f>DATI!AD172</f>
        <v>343866.81599999999</v>
      </c>
      <c r="EM175" s="806">
        <f t="shared" si="2409"/>
        <v>942.10086575342461</v>
      </c>
      <c r="EN175" s="835">
        <f t="shared" si="2198"/>
        <v>277.74312218565109</v>
      </c>
      <c r="EO175" s="808">
        <f t="shared" si="2410"/>
        <v>0.76094006078260568</v>
      </c>
      <c r="EP175" s="822">
        <f t="shared" ref="EP175:EP185" si="2452">+(EL175-EL188)/EL188</f>
        <v>-5.8342363466497973E-2</v>
      </c>
      <c r="EQ175" s="823">
        <f t="shared" ref="EQ175:EQ185" si="2453">(EN175-EN188)/EN188</f>
        <v>-6.1668388824057861E-2</v>
      </c>
      <c r="ER175" s="822">
        <f t="shared" si="2432"/>
        <v>0.1704593120071364</v>
      </c>
      <c r="ES175" s="806">
        <f t="shared" ref="ES175:ES185" si="2454">+EL175-EL188</f>
        <v>-21304.986000000034</v>
      </c>
      <c r="ET175" s="822">
        <f t="shared" si="2225"/>
        <v>0.47485195517425077</v>
      </c>
      <c r="EU175" s="824">
        <f t="shared" ref="EU175:EU185" si="2455">+EN175-EN188</f>
        <v>-18.253643645967884</v>
      </c>
      <c r="EV175" s="805">
        <f>DATI!AE172</f>
        <v>46226.353999999999</v>
      </c>
      <c r="EW175" s="806">
        <f t="shared" si="2411"/>
        <v>126.64754520547945</v>
      </c>
      <c r="EX175" s="835">
        <f t="shared" si="2199"/>
        <v>37.33728085939866</v>
      </c>
      <c r="EY175" s="808">
        <f t="shared" si="2200"/>
        <v>0.10229392016273606</v>
      </c>
      <c r="EZ175" s="822">
        <f t="shared" ref="EZ175:EZ185" si="2456">(EV175-EV188)/EV188</f>
        <v>-3.5718345218908203E-2</v>
      </c>
      <c r="FA175" s="823">
        <f t="shared" ref="FA175:FA185" si="2457">(EX175-EX188)/EX188</f>
        <v>-3.9124280785297831E-2</v>
      </c>
      <c r="FB175" s="806">
        <f t="shared" ref="FB175:FB185" si="2458">+EV175-EV188</f>
        <v>-1712.288999999997</v>
      </c>
      <c r="FC175" s="824">
        <f t="shared" ref="FC175:FC185" si="2459">+EX175-EX188</f>
        <v>-1.5202738823461033</v>
      </c>
      <c r="FD175" s="806">
        <f>DATI!AG172</f>
        <v>10293.564175198168</v>
      </c>
      <c r="FE175" s="822">
        <f t="shared" si="2227"/>
        <v>1.4214570429222442E-2</v>
      </c>
      <c r="FF175" s="806">
        <f t="shared" ref="FF175:FF185" si="2460">+EV175-FD175</f>
        <v>35932.789824801832</v>
      </c>
      <c r="FG175" s="822">
        <f t="shared" si="2433"/>
        <v>2.9023112351676459E-2</v>
      </c>
      <c r="FH175" s="805">
        <f>DATI!AF172</f>
        <v>20223.309000000001</v>
      </c>
      <c r="FI175" s="806">
        <f t="shared" si="2434"/>
        <v>55.406326027397263</v>
      </c>
      <c r="FJ175" s="830">
        <f t="shared" si="2228"/>
        <v>2.7926736084772492E-2</v>
      </c>
      <c r="FK175" s="830">
        <f t="shared" si="2368"/>
        <v>-9.8351081734788223E-2</v>
      </c>
      <c r="FL175" s="842">
        <f>DATI!AL172</f>
        <v>13821.52187668252</v>
      </c>
      <c r="FM175" s="843" t="str">
        <f>DATI!AM172</f>
        <v>7/7</v>
      </c>
      <c r="FN175" s="844">
        <f>DATI!AN172/DATI!AO172</f>
        <v>1</v>
      </c>
      <c r="FO175" s="809">
        <f t="shared" si="2369"/>
        <v>0.68344512150224868</v>
      </c>
      <c r="FP175" s="845">
        <f t="shared" si="2258"/>
        <v>1.908639153661857E-2</v>
      </c>
      <c r="FQ175" s="809">
        <f t="shared" si="2370"/>
        <v>2.2098978171942847E-2</v>
      </c>
      <c r="FR175" s="846"/>
      <c r="FS175" s="1117"/>
      <c r="FT175" s="1117"/>
      <c r="FU175" s="818"/>
      <c r="FV175" s="819"/>
      <c r="FW175" s="819"/>
      <c r="FX175" s="819"/>
      <c r="FY175" s="819"/>
      <c r="FZ175" s="819"/>
      <c r="GA175" s="819"/>
      <c r="GB175" s="819"/>
      <c r="GC175" s="819"/>
      <c r="GD175" s="819"/>
      <c r="GE175" s="819"/>
      <c r="GF175" s="819"/>
      <c r="GG175" s="819"/>
      <c r="GH175" s="819"/>
      <c r="GI175" s="819"/>
      <c r="GJ175" s="819"/>
      <c r="GK175" s="819"/>
      <c r="GL175" s="819"/>
      <c r="GM175" s="819"/>
      <c r="GN175" s="819"/>
      <c r="GO175" s="819"/>
      <c r="GP175" s="820"/>
      <c r="GQ175" s="818"/>
      <c r="GR175" s="819"/>
      <c r="GS175" s="819"/>
      <c r="GT175" s="819"/>
      <c r="GU175" s="819"/>
      <c r="GV175" s="819"/>
      <c r="GW175" s="819"/>
      <c r="GX175" s="820"/>
      <c r="GY175" s="818"/>
      <c r="GZ175" s="819"/>
      <c r="HA175" s="819"/>
      <c r="HB175" s="819"/>
      <c r="HC175" s="819"/>
      <c r="HD175" s="819"/>
      <c r="HE175" s="819"/>
      <c r="HF175" s="819"/>
      <c r="HG175" s="819"/>
      <c r="HH175" s="819"/>
      <c r="HI175" s="819"/>
      <c r="HJ175" s="819"/>
      <c r="HK175" s="819"/>
      <c r="HL175" s="819"/>
      <c r="HM175" s="819"/>
      <c r="HN175" s="819"/>
      <c r="HO175" s="819"/>
      <c r="HP175" s="819"/>
      <c r="HQ175" s="819"/>
      <c r="HR175" s="819"/>
      <c r="HS175" s="819"/>
      <c r="HT175" s="820"/>
      <c r="HU175" s="846">
        <f t="shared" si="2412"/>
        <v>400029.68682480179</v>
      </c>
      <c r="HV175" s="847"/>
      <c r="HW175" s="848">
        <f t="shared" ref="HW175:HW185" si="2461">HX175+HY175</f>
        <v>239.9</v>
      </c>
      <c r="HX175" s="849">
        <f>DATI!CQ172</f>
        <v>239.9</v>
      </c>
      <c r="HY175" s="849">
        <f>DATI!CT172</f>
        <v>0</v>
      </c>
      <c r="HZ175" s="850">
        <f t="shared" si="2260"/>
        <v>-0.98320716305844669</v>
      </c>
      <c r="IA175" s="850">
        <f t="shared" si="2293"/>
        <v>3.3128228356382831E-4</v>
      </c>
      <c r="IB175" s="822">
        <f t="shared" si="2294"/>
        <v>5.9970549162034401E-4</v>
      </c>
      <c r="IC175" s="849">
        <f>DATI!CV172</f>
        <v>0</v>
      </c>
      <c r="ID175" s="851">
        <f t="shared" si="2435"/>
        <v>239.9</v>
      </c>
      <c r="IE175" s="852">
        <f t="shared" si="2295"/>
        <v>3.3128228356382831E-4</v>
      </c>
      <c r="IF175" s="852">
        <f t="shared" si="2296"/>
        <v>5.9970549162034401E-4</v>
      </c>
      <c r="IG175" s="848"/>
      <c r="IH175" s="830"/>
      <c r="II175" s="849"/>
      <c r="IJ175" s="849"/>
      <c r="IK175" s="854">
        <f>DATI!CS172</f>
        <v>55922.970824801843</v>
      </c>
      <c r="IL175" s="834">
        <f t="shared" si="2436"/>
        <v>55922.970824801843</v>
      </c>
      <c r="IM175" s="834">
        <f t="shared" si="2437"/>
        <v>55922.970824801843</v>
      </c>
      <c r="IN175" s="822">
        <f t="shared" si="2297"/>
        <v>7.7225049931278447E-2</v>
      </c>
      <c r="IO175" s="822">
        <f t="shared" si="2298"/>
        <v>0.13979705173554791</v>
      </c>
      <c r="IP175" s="849"/>
      <c r="IQ175" s="830"/>
      <c r="IR175" s="849"/>
      <c r="IS175" s="834">
        <f t="shared" ref="IS175:IS185" si="2462">IT175+IU175</f>
        <v>343866.81599999993</v>
      </c>
      <c r="IT175" s="854">
        <f>DATI!CR172</f>
        <v>343866.81599999993</v>
      </c>
      <c r="IU175" s="855">
        <f>DATI!CU172</f>
        <v>0</v>
      </c>
      <c r="IV175" s="822">
        <f t="shared" si="2264"/>
        <v>-2.3794330050605151E-2</v>
      </c>
      <c r="IW175" s="830">
        <f t="shared" si="2299"/>
        <v>0.47485195517425072</v>
      </c>
      <c r="IX175" s="822">
        <f t="shared" si="2300"/>
        <v>0.85960324277283173</v>
      </c>
      <c r="IY175" s="854">
        <f>DATI!CW172</f>
        <v>0</v>
      </c>
      <c r="IZ175" s="856">
        <f t="shared" si="2438"/>
        <v>343866.81599999993</v>
      </c>
      <c r="JA175" s="857">
        <f t="shared" si="2301"/>
        <v>0.47485195517425072</v>
      </c>
      <c r="JB175" s="857">
        <f t="shared" si="2302"/>
        <v>0.85960324277283173</v>
      </c>
      <c r="JC175" s="858"/>
      <c r="JD175" s="830"/>
      <c r="JE175" s="849"/>
      <c r="JF175" s="849"/>
      <c r="JG175" s="826">
        <f t="shared" si="2303"/>
        <v>327181.16822033003</v>
      </c>
      <c r="JH175" s="808">
        <f t="shared" si="2201"/>
        <v>264.26603252656747</v>
      </c>
      <c r="JI175" s="829">
        <f t="shared" si="2304"/>
        <v>0.45181043996295112</v>
      </c>
      <c r="JJ175" s="843" t="str">
        <f>DATI!CN172</f>
        <v>3/7</v>
      </c>
      <c r="JK175" s="844">
        <f>DATI!CO172/DATI!CP172</f>
        <v>0.97813216971964057</v>
      </c>
      <c r="JL175" s="859">
        <f t="shared" si="2348"/>
        <v>1.0322365795806351E-2</v>
      </c>
      <c r="JM175" s="860">
        <f t="shared" si="2266"/>
        <v>4.4618216182334136E-2</v>
      </c>
      <c r="JN175" s="861">
        <f t="shared" si="2305"/>
        <v>671047.9842203299</v>
      </c>
      <c r="JO175" s="834">
        <f t="shared" si="2306"/>
        <v>671047.9842203299</v>
      </c>
      <c r="JP175" s="829">
        <f t="shared" si="2307"/>
        <v>0.92666239513720172</v>
      </c>
      <c r="JQ175" s="830">
        <f t="shared" si="2267"/>
        <v>2.369360407982557E-2</v>
      </c>
      <c r="JR175" s="862">
        <f t="shared" si="2308"/>
        <v>0.92666239513720172</v>
      </c>
      <c r="JS175" s="825">
        <f t="shared" si="2268"/>
        <v>2.369360407982557E-2</v>
      </c>
      <c r="JT175" s="818">
        <f>DATI!BW172</f>
        <v>74212.530603466628</v>
      </c>
      <c r="JU175" s="819">
        <f>DATI!BX172</f>
        <v>40002.421915486753</v>
      </c>
      <c r="JV175" s="819">
        <f>DATI!BY172</f>
        <v>15822.760268073323</v>
      </c>
      <c r="JW175" s="819">
        <f>DATI!BZ172</f>
        <v>35298.03</v>
      </c>
      <c r="JX175" s="819">
        <f>DATI!CA172</f>
        <v>94523.645999999993</v>
      </c>
      <c r="JY175" s="819">
        <f>DATI!CB172</f>
        <v>23857.709750625192</v>
      </c>
      <c r="JZ175" s="819">
        <f>DATI!CC172</f>
        <v>8188.8729972995479</v>
      </c>
      <c r="KA175" s="819">
        <f>DATI!CD172</f>
        <v>674.41215667400218</v>
      </c>
      <c r="KB175" s="819">
        <f>DATI!CE172</f>
        <v>4910.3818699192998</v>
      </c>
      <c r="KC175" s="819">
        <f>DATI!CF172</f>
        <v>0</v>
      </c>
      <c r="KD175" s="819">
        <f>DATI!CG172</f>
        <v>389.56099999999998</v>
      </c>
      <c r="KE175" s="819">
        <f>DATI!CH172</f>
        <v>206.81430402517319</v>
      </c>
      <c r="KF175" s="819">
        <f>DATI!CI172</f>
        <v>115.53318224859238</v>
      </c>
      <c r="KG175" s="819">
        <f>DATI!CJ172</f>
        <v>214.99926418447495</v>
      </c>
      <c r="KH175" s="819">
        <f>DATI!CK172</f>
        <v>2034.9753979998716</v>
      </c>
      <c r="KI175" s="819">
        <f>DATI!CL172</f>
        <v>3002.9944584465029</v>
      </c>
      <c r="KJ175" s="863">
        <f t="shared" si="2202"/>
        <v>59.941869921827539</v>
      </c>
      <c r="KK175" s="864">
        <f t="shared" si="2414"/>
        <v>-4.6620545173486766E-2</v>
      </c>
      <c r="KL175" s="865">
        <f t="shared" si="2203"/>
        <v>32.310176617318625</v>
      </c>
      <c r="KM175" s="864">
        <f t="shared" si="2415"/>
        <v>6.1435510396909782E-2</v>
      </c>
      <c r="KN175" s="865">
        <f t="shared" si="2204"/>
        <v>12.780130660964259</v>
      </c>
      <c r="KO175" s="864">
        <f t="shared" si="2416"/>
        <v>6.0562916481801392E-2</v>
      </c>
      <c r="KP175" s="865">
        <f t="shared" si="2205"/>
        <v>28.510413343295035</v>
      </c>
      <c r="KQ175" s="864">
        <f t="shared" si="2417"/>
        <v>9.6568444114005197E-2</v>
      </c>
      <c r="KR175" s="865">
        <f t="shared" si="2206"/>
        <v>76.34726975344789</v>
      </c>
      <c r="KS175" s="864">
        <f t="shared" si="2418"/>
        <v>1.6877961526276259E-2</v>
      </c>
      <c r="KT175" s="865">
        <f t="shared" si="2207"/>
        <v>19.270003635179769</v>
      </c>
      <c r="KU175" s="864">
        <f t="shared" si="2419"/>
        <v>-1.2343278575645263E-2</v>
      </c>
      <c r="KV175" s="865">
        <f t="shared" si="2208"/>
        <v>6.6141978452836447</v>
      </c>
      <c r="KW175" s="864">
        <f t="shared" si="2420"/>
        <v>-8.4098192462964724E-2</v>
      </c>
      <c r="KX175" s="865">
        <f t="shared" si="2209"/>
        <v>0.54472641534156019</v>
      </c>
      <c r="KY175" s="864">
        <f t="shared" si="2421"/>
        <v>-0.21936159962553092</v>
      </c>
      <c r="KZ175" s="865">
        <f t="shared" si="2210"/>
        <v>3.9661424953409932</v>
      </c>
      <c r="LA175" s="864">
        <f t="shared" si="2422"/>
        <v>-5.0197412319875248E-2</v>
      </c>
      <c r="LB175" s="866" t="s">
        <v>177</v>
      </c>
      <c r="LC175" s="867" t="s">
        <v>177</v>
      </c>
      <c r="LD175" s="865">
        <f t="shared" si="2211"/>
        <v>0.31465056640348926</v>
      </c>
      <c r="LE175" s="864">
        <f t="shared" si="2423"/>
        <v>0.16024016604184296</v>
      </c>
      <c r="LF175" s="865">
        <f t="shared" si="2212"/>
        <v>0.16704505302600664</v>
      </c>
      <c r="LG175" s="864">
        <f t="shared" si="2424"/>
        <v>-0.46244439084522126</v>
      </c>
      <c r="LH175" s="865">
        <f t="shared" si="2213"/>
        <v>9.3316787955973896E-2</v>
      </c>
      <c r="LI175" s="864">
        <f t="shared" si="2425"/>
        <v>0.16573484611109965</v>
      </c>
      <c r="LJ175" s="865">
        <f t="shared" si="2214"/>
        <v>0.1736560904504775</v>
      </c>
      <c r="LK175" s="864">
        <f t="shared" si="2426"/>
        <v>0.1312691350951869</v>
      </c>
      <c r="LL175" s="865">
        <f t="shared" si="2215"/>
        <v>1.6436608428405965</v>
      </c>
      <c r="LM175" s="864">
        <f t="shared" si="2427"/>
        <v>2.5894491487900614E-2</v>
      </c>
      <c r="LN175" s="865">
        <f t="shared" si="2216"/>
        <v>2.4255351723009531</v>
      </c>
      <c r="LO175" s="868">
        <f t="shared" si="2428"/>
        <v>-0.32745111737796906</v>
      </c>
      <c r="LP175" s="869">
        <f t="shared" si="2309"/>
        <v>0.10248143646255488</v>
      </c>
      <c r="LQ175" s="870">
        <f t="shared" si="2310"/>
        <v>5.5240073698400088E-2</v>
      </c>
      <c r="LR175" s="870">
        <f t="shared" si="2311"/>
        <v>2.184993811542452E-2</v>
      </c>
      <c r="LS175" s="870">
        <f t="shared" si="2312"/>
        <v>4.874369313757615E-2</v>
      </c>
      <c r="LT175" s="870">
        <f t="shared" si="2313"/>
        <v>0.13052942600107928</v>
      </c>
      <c r="LU175" s="870">
        <f t="shared" si="2314"/>
        <v>3.2945546339266885E-2</v>
      </c>
      <c r="LV175" s="870">
        <f t="shared" si="2315"/>
        <v>1.1308164011502982E-2</v>
      </c>
      <c r="LW175" s="870">
        <f t="shared" si="2316"/>
        <v>9.3130804220996159E-4</v>
      </c>
      <c r="LX175" s="871">
        <f t="shared" si="2317"/>
        <v>6.7808358442571362E-3</v>
      </c>
      <c r="LY175" s="872" t="s">
        <v>177</v>
      </c>
      <c r="LZ175" s="871">
        <f t="shared" si="2318"/>
        <v>5.3795188690041059E-4</v>
      </c>
      <c r="MA175" s="871">
        <f t="shared" si="2319"/>
        <v>2.85593642814186E-4</v>
      </c>
      <c r="MB175" s="871">
        <f t="shared" si="2320"/>
        <v>1.5954187762696806E-4</v>
      </c>
      <c r="MC175" s="871">
        <f t="shared" si="2321"/>
        <v>2.9689640351636377E-4</v>
      </c>
      <c r="MD175" s="871">
        <f t="shared" si="2322"/>
        <v>2.8101346262843175E-3</v>
      </c>
      <c r="ME175" s="871">
        <f t="shared" si="2323"/>
        <v>4.1468897945964121E-3</v>
      </c>
      <c r="MF175" s="869">
        <f t="shared" si="2324"/>
        <v>0.23646661337655872</v>
      </c>
      <c r="MG175" s="870">
        <f t="shared" si="2325"/>
        <v>0.12746145644538262</v>
      </c>
      <c r="MH175" s="870">
        <f t="shared" si="2326"/>
        <v>5.0416749091233566E-2</v>
      </c>
      <c r="MI175" s="870">
        <f t="shared" si="2327"/>
        <v>0.11247164791567253</v>
      </c>
      <c r="MJ175" s="870">
        <f t="shared" si="2328"/>
        <v>0.30118480358868943</v>
      </c>
      <c r="MK175" s="870">
        <f t="shared" si="2329"/>
        <v>7.6018858025408906E-2</v>
      </c>
      <c r="ML175" s="870">
        <f t="shared" si="2330"/>
        <v>2.6092562122544311E-2</v>
      </c>
      <c r="MM175" s="870">
        <f t="shared" si="2331"/>
        <v>2.1489087814670609E-3</v>
      </c>
      <c r="MN175" s="871">
        <f t="shared" si="2332"/>
        <v>1.5646163278944043E-2</v>
      </c>
      <c r="MO175" s="872" t="s">
        <v>177</v>
      </c>
      <c r="MP175" s="871">
        <f t="shared" si="2333"/>
        <v>1.2412751542700061E-3</v>
      </c>
      <c r="MQ175" s="871">
        <f t="shared" si="2334"/>
        <v>6.5898141018759786E-4</v>
      </c>
      <c r="MR175" s="871">
        <f t="shared" si="2335"/>
        <v>3.681284025324051E-4</v>
      </c>
      <c r="MS175" s="871">
        <f t="shared" si="2336"/>
        <v>6.8506150466428101E-4</v>
      </c>
      <c r="MT175" s="871">
        <f t="shared" si="2337"/>
        <v>6.4841306010816223E-3</v>
      </c>
      <c r="MU175" s="871">
        <f t="shared" si="2338"/>
        <v>9.5685718274677312E-3</v>
      </c>
      <c r="MV175" s="1098"/>
      <c r="MW175" s="808"/>
      <c r="MX175" s="862"/>
      <c r="MY175" s="1483"/>
      <c r="MZ175" s="823"/>
      <c r="NA175" s="1480"/>
      <c r="NB175" s="1099"/>
      <c r="NC175" s="854"/>
      <c r="ND175" s="829"/>
      <c r="NE175" s="875"/>
    </row>
    <row r="176" spans="1:369" outlineLevel="1" x14ac:dyDescent="0.2">
      <c r="A176" s="876" t="s">
        <v>180</v>
      </c>
      <c r="B176" s="559">
        <f>DATI!D173</f>
        <v>160</v>
      </c>
      <c r="C176" s="1516">
        <f>DATI!F173/DATI!E173</f>
        <v>1</v>
      </c>
      <c r="D176" s="560">
        <f>DATI!G173</f>
        <v>586795</v>
      </c>
      <c r="E176" s="561">
        <f t="shared" si="2403"/>
        <v>6.0488836013966152E-2</v>
      </c>
      <c r="F176" s="1035">
        <f t="shared" si="2402"/>
        <v>3.9796807016283155E-3</v>
      </c>
      <c r="G176" s="563"/>
      <c r="H176" s="564"/>
      <c r="I176" s="565"/>
      <c r="J176" s="566"/>
      <c r="K176" s="566"/>
      <c r="L176" s="566"/>
      <c r="M176" s="564"/>
      <c r="N176" s="564"/>
      <c r="O176" s="564"/>
      <c r="P176" s="564"/>
      <c r="Q176" s="564"/>
      <c r="R176" s="564"/>
      <c r="S176" s="564"/>
      <c r="T176" s="564"/>
      <c r="U176" s="564"/>
      <c r="V176" s="564"/>
      <c r="W176" s="569"/>
      <c r="X176" s="1100"/>
      <c r="Y176" s="564"/>
      <c r="Z176" s="564"/>
      <c r="AA176" s="564"/>
      <c r="AB176" s="564"/>
      <c r="AC176" s="564"/>
      <c r="AD176" s="565"/>
      <c r="AE176" s="566"/>
      <c r="AF176" s="566"/>
      <c r="AG176" s="569"/>
      <c r="AH176" s="572"/>
      <c r="AI176" s="564"/>
      <c r="AJ176" s="565"/>
      <c r="AK176" s="566"/>
      <c r="AL176" s="566"/>
      <c r="AM176" s="566"/>
      <c r="AN176" s="576"/>
      <c r="AO176" s="577"/>
      <c r="AP176" s="577"/>
      <c r="AQ176" s="577"/>
      <c r="AR176" s="577"/>
      <c r="AS176" s="577"/>
      <c r="AT176" s="577"/>
      <c r="AU176" s="1072"/>
      <c r="AV176" s="1072"/>
      <c r="AW176" s="577"/>
      <c r="AX176" s="1072"/>
      <c r="AY176" s="1072"/>
      <c r="AZ176" s="1072"/>
      <c r="BA176" s="1072"/>
      <c r="BB176" s="576"/>
      <c r="BC176" s="577"/>
      <c r="BD176" s="577"/>
      <c r="BE176" s="577"/>
      <c r="BF176" s="577"/>
      <c r="BG176" s="577"/>
      <c r="BH176" s="577"/>
      <c r="BI176" s="577"/>
      <c r="BJ176" s="577"/>
      <c r="BK176" s="577"/>
      <c r="BL176" s="577"/>
      <c r="BM176" s="577"/>
      <c r="BN176" s="577"/>
      <c r="BO176" s="577"/>
      <c r="BP176" s="577"/>
      <c r="BQ176" s="577"/>
      <c r="BR176" s="577"/>
      <c r="BS176" s="577"/>
      <c r="BT176" s="577"/>
      <c r="BU176" s="577"/>
      <c r="BV176" s="578"/>
      <c r="BW176" s="576"/>
      <c r="BX176" s="577"/>
      <c r="BY176" s="577"/>
      <c r="BZ176" s="577"/>
      <c r="CA176" s="577"/>
      <c r="CB176" s="577"/>
      <c r="CC176" s="577"/>
      <c r="CD176" s="578"/>
      <c r="CE176" s="576"/>
      <c r="CF176" s="577"/>
      <c r="CG176" s="577"/>
      <c r="CH176" s="577"/>
      <c r="CI176" s="577"/>
      <c r="CJ176" s="577"/>
      <c r="CK176" s="577"/>
      <c r="CL176" s="577"/>
      <c r="CM176" s="577"/>
      <c r="CN176" s="577"/>
      <c r="CO176" s="577"/>
      <c r="CP176" s="577"/>
      <c r="CQ176" s="577"/>
      <c r="CR176" s="577"/>
      <c r="CS176" s="577"/>
      <c r="CT176" s="577"/>
      <c r="CU176" s="577"/>
      <c r="CV176" s="577"/>
      <c r="CW176" s="577"/>
      <c r="CX176" s="577"/>
      <c r="CY176" s="578"/>
      <c r="CZ176" s="563">
        <f>DATI!AA173</f>
        <v>279815.24</v>
      </c>
      <c r="DA176" s="564">
        <f t="shared" si="2404"/>
        <v>766.61709589041095</v>
      </c>
      <c r="DB176" s="565">
        <f t="shared" si="2191"/>
        <v>476.85348375497404</v>
      </c>
      <c r="DC176" s="566">
        <f t="shared" si="2405"/>
        <v>1.306447900698559</v>
      </c>
      <c r="DD176" s="582">
        <f t="shared" si="2439"/>
        <v>-4.1559441357483733E-4</v>
      </c>
      <c r="DE176" s="583">
        <f t="shared" si="2245"/>
        <v>-4.3778526594598502E-3</v>
      </c>
      <c r="DF176" s="564">
        <f t="shared" si="2440"/>
        <v>-116.33799999998882</v>
      </c>
      <c r="DG176" s="584">
        <f t="shared" si="2441"/>
        <v>-2.0967736581650911</v>
      </c>
      <c r="DH176" s="585">
        <f t="shared" si="2429"/>
        <v>5.7962673188244364E-2</v>
      </c>
      <c r="DI176" s="586">
        <f>DATI!AB173+DATI!AG173</f>
        <v>140272.22517659035</v>
      </c>
      <c r="DJ176" s="564">
        <f t="shared" si="2430"/>
        <v>384.30746623723383</v>
      </c>
      <c r="DK176" s="587">
        <f t="shared" si="2192"/>
        <v>239.04809205359683</v>
      </c>
      <c r="DL176" s="588">
        <f t="shared" si="2193"/>
        <v>0.65492627959889538</v>
      </c>
      <c r="DM176" s="589">
        <f t="shared" si="2442"/>
        <v>0.50130302115278047</v>
      </c>
      <c r="DN176" s="590">
        <f t="shared" si="2443"/>
        <v>3.7096917333565384E-2</v>
      </c>
      <c r="DO176" s="590">
        <f t="shared" si="2444"/>
        <v>1.8000000000000016E-2</v>
      </c>
      <c r="DP176" s="590">
        <f t="shared" si="2445"/>
        <v>3.666590564838592E-2</v>
      </c>
      <c r="DQ176" s="590">
        <f t="shared" si="2446"/>
        <v>3.2556659835899268E-2</v>
      </c>
      <c r="DR176" s="591">
        <f t="shared" si="2447"/>
        <v>4961.2977000504034</v>
      </c>
      <c r="DS176" s="591">
        <f t="shared" si="2448"/>
        <v>7.5372206873824723</v>
      </c>
      <c r="DT176" s="592">
        <f t="shared" si="2431"/>
        <v>5.7473301551806515E-2</v>
      </c>
      <c r="DU176" s="593" t="str">
        <f>DATI!AI173</f>
        <v>12/14</v>
      </c>
      <c r="DV176" s="592">
        <f>DATI!AJ173/DATI!AK173</f>
        <v>0.98377101703399672</v>
      </c>
      <c r="DW176" s="594">
        <f>DATI!AB173</f>
        <v>138379.33199999999</v>
      </c>
      <c r="DX176" s="564">
        <f t="shared" si="2406"/>
        <v>379.12145753424659</v>
      </c>
      <c r="DY176" s="595">
        <f t="shared" si="2194"/>
        <v>235.82227524092741</v>
      </c>
      <c r="DZ176" s="566">
        <f t="shared" si="2195"/>
        <v>0.64608842531760946</v>
      </c>
      <c r="EA176" s="589">
        <f t="shared" si="2449"/>
        <v>0.49453822457990493</v>
      </c>
      <c r="EB176" s="585">
        <f t="shared" si="2450"/>
        <v>3.3863257913336033E-2</v>
      </c>
      <c r="EC176" s="596">
        <f t="shared" si="2451"/>
        <v>139543.01482340964</v>
      </c>
      <c r="ED176" s="597">
        <f t="shared" si="2407"/>
        <v>382.30962965317713</v>
      </c>
      <c r="EE176" s="598">
        <f t="shared" si="2196"/>
        <v>237.80539170137723</v>
      </c>
      <c r="EF176" s="599">
        <f t="shared" si="2197"/>
        <v>0.65152162109966361</v>
      </c>
      <c r="EG176" s="600">
        <f t="shared" si="2249"/>
        <v>-3.5110032223418255E-2</v>
      </c>
      <c r="EH176" s="600">
        <f t="shared" si="2250"/>
        <v>-3.8934764992184692E-2</v>
      </c>
      <c r="EI176" s="582">
        <f t="shared" si="2408"/>
        <v>0.49869697884721947</v>
      </c>
      <c r="EJ176" s="601">
        <f t="shared" si="2251"/>
        <v>-5077.6357000503922</v>
      </c>
      <c r="EK176" s="601">
        <f t="shared" si="2252"/>
        <v>-9.6339943455474781</v>
      </c>
      <c r="EL176" s="563">
        <f>DATI!AD173</f>
        <v>114344.677</v>
      </c>
      <c r="EM176" s="564">
        <f t="shared" si="2409"/>
        <v>313.27308767123287</v>
      </c>
      <c r="EN176" s="595">
        <f t="shared" si="2198"/>
        <v>194.86307313456999</v>
      </c>
      <c r="EO176" s="566">
        <f t="shared" si="2410"/>
        <v>0.53387143324539721</v>
      </c>
      <c r="EP176" s="582">
        <f t="shared" si="2452"/>
        <v>-3.4903668942925889E-2</v>
      </c>
      <c r="EQ176" s="583">
        <f t="shared" si="2453"/>
        <v>-3.8729219716260282E-2</v>
      </c>
      <c r="ER176" s="582">
        <f t="shared" si="2432"/>
        <v>5.6682163169528503E-2</v>
      </c>
      <c r="ES176" s="564">
        <f t="shared" si="2454"/>
        <v>-4135.3890000000101</v>
      </c>
      <c r="ET176" s="582">
        <f t="shared" si="2225"/>
        <v>0.40864349275614864</v>
      </c>
      <c r="EU176" s="584">
        <f t="shared" si="2455"/>
        <v>-7.8509561809283639</v>
      </c>
      <c r="EV176" s="563">
        <f>DATI!AE173</f>
        <v>19613.22</v>
      </c>
      <c r="EW176" s="564">
        <f t="shared" si="2411"/>
        <v>53.734849315068494</v>
      </c>
      <c r="EX176" s="595">
        <f t="shared" si="2199"/>
        <v>33.424313431436872</v>
      </c>
      <c r="EY176" s="566">
        <f t="shared" si="2200"/>
        <v>9.1573461455991434E-2</v>
      </c>
      <c r="EZ176" s="582">
        <f t="shared" si="2456"/>
        <v>-3.4167046994315005E-2</v>
      </c>
      <c r="FA176" s="583">
        <f t="shared" si="2457"/>
        <v>-3.7995517667533493E-2</v>
      </c>
      <c r="FB176" s="564">
        <f t="shared" si="2458"/>
        <v>-693.83199999999852</v>
      </c>
      <c r="FC176" s="584">
        <f t="shared" si="2459"/>
        <v>-1.3201332372487187</v>
      </c>
      <c r="FD176" s="564">
        <f>DATI!AG173</f>
        <v>1892.8931765903644</v>
      </c>
      <c r="FE176" s="582">
        <f t="shared" si="2227"/>
        <v>6.7647965728756037E-3</v>
      </c>
      <c r="FF176" s="564">
        <f t="shared" si="2460"/>
        <v>17720.326823409636</v>
      </c>
      <c r="FG176" s="582">
        <f t="shared" si="2433"/>
        <v>3.0198496618767431E-2</v>
      </c>
      <c r="FH176" s="563">
        <f>DATI!AF173</f>
        <v>7478.0110000000004</v>
      </c>
      <c r="FI176" s="564">
        <f t="shared" si="2434"/>
        <v>20.487701369863014</v>
      </c>
      <c r="FJ176" s="590">
        <f t="shared" si="2228"/>
        <v>2.6724816704050861E-2</v>
      </c>
      <c r="FK176" s="590">
        <f t="shared" si="2368"/>
        <v>3.2593621983192746E-2</v>
      </c>
      <c r="FL176" s="602">
        <f>DATI!AL173</f>
        <v>1192.8985431257784</v>
      </c>
      <c r="FM176" s="603" t="str">
        <f>DATI!AM173</f>
        <v>8/9</v>
      </c>
      <c r="FN176" s="604">
        <f>DATI!AN173/DATI!AO173</f>
        <v>0.96514524466333784</v>
      </c>
      <c r="FO176" s="567">
        <f t="shared" si="2369"/>
        <v>0.15952083289604391</v>
      </c>
      <c r="FP176" s="605">
        <f t="shared" si="2258"/>
        <v>4.2631650196243006E-3</v>
      </c>
      <c r="FQ176" s="567">
        <f t="shared" si="2370"/>
        <v>0.70260550274115496</v>
      </c>
      <c r="FR176" s="607"/>
      <c r="FS176" s="1113"/>
      <c r="FT176" s="1113"/>
      <c r="FU176" s="576"/>
      <c r="FV176" s="577"/>
      <c r="FW176" s="577"/>
      <c r="FX176" s="577"/>
      <c r="FY176" s="577"/>
      <c r="FZ176" s="577"/>
      <c r="GA176" s="577"/>
      <c r="GB176" s="577"/>
      <c r="GC176" s="577"/>
      <c r="GD176" s="577"/>
      <c r="GE176" s="577"/>
      <c r="GF176" s="577"/>
      <c r="GG176" s="577"/>
      <c r="GH176" s="577"/>
      <c r="GI176" s="577"/>
      <c r="GJ176" s="577"/>
      <c r="GK176" s="577"/>
      <c r="GL176" s="577"/>
      <c r="GM176" s="577"/>
      <c r="GN176" s="577"/>
      <c r="GO176" s="577"/>
      <c r="GP176" s="578"/>
      <c r="GQ176" s="576"/>
      <c r="GR176" s="577"/>
      <c r="GS176" s="577"/>
      <c r="GT176" s="577"/>
      <c r="GU176" s="577"/>
      <c r="GV176" s="577"/>
      <c r="GW176" s="577"/>
      <c r="GX176" s="578"/>
      <c r="GY176" s="576"/>
      <c r="GZ176" s="577"/>
      <c r="HA176" s="577"/>
      <c r="HB176" s="577"/>
      <c r="HC176" s="577"/>
      <c r="HD176" s="577"/>
      <c r="HE176" s="577"/>
      <c r="HF176" s="577"/>
      <c r="HG176" s="577"/>
      <c r="HH176" s="577"/>
      <c r="HI176" s="577"/>
      <c r="HJ176" s="577"/>
      <c r="HK176" s="577"/>
      <c r="HL176" s="577"/>
      <c r="HM176" s="577"/>
      <c r="HN176" s="577"/>
      <c r="HO176" s="577"/>
      <c r="HP176" s="577"/>
      <c r="HQ176" s="577"/>
      <c r="HR176" s="577"/>
      <c r="HS176" s="577"/>
      <c r="HT176" s="578"/>
      <c r="HU176" s="607">
        <f t="shared" si="2412"/>
        <v>139543.01482340961</v>
      </c>
      <c r="HV176" s="608"/>
      <c r="HW176" s="609">
        <f t="shared" si="2461"/>
        <v>33747.259357024603</v>
      </c>
      <c r="HX176" s="610">
        <f>DATI!CQ173</f>
        <v>33614.142999999982</v>
      </c>
      <c r="HY176" s="610">
        <f>DATI!CT173</f>
        <v>133.11635702461749</v>
      </c>
      <c r="HZ176" s="611">
        <f t="shared" si="2260"/>
        <v>-0.10222520560912988</v>
      </c>
      <c r="IA176" s="611">
        <f t="shared" si="2293"/>
        <v>0.12060550868145925</v>
      </c>
      <c r="IB176" s="582">
        <f t="shared" si="2294"/>
        <v>0.24184126593317082</v>
      </c>
      <c r="IC176" s="610">
        <f>DATI!CV173</f>
        <v>7516.637153389931</v>
      </c>
      <c r="ID176" s="612">
        <f t="shared" si="2435"/>
        <v>41263.896510414532</v>
      </c>
      <c r="IE176" s="613">
        <f t="shared" si="2295"/>
        <v>0.14746836702109054</v>
      </c>
      <c r="IF176" s="613">
        <f t="shared" si="2296"/>
        <v>0.2957073599322303</v>
      </c>
      <c r="IG176" s="609"/>
      <c r="IH176" s="590"/>
      <c r="II176" s="610"/>
      <c r="IJ176" s="610"/>
      <c r="IK176" s="615">
        <f>DATI!CS173</f>
        <v>27062.001823409631</v>
      </c>
      <c r="IL176" s="594">
        <f t="shared" si="2436"/>
        <v>25813.785466385016</v>
      </c>
      <c r="IM176" s="594">
        <f t="shared" si="2437"/>
        <v>17072.477831674587</v>
      </c>
      <c r="IN176" s="582">
        <f t="shared" si="2297"/>
        <v>9.22529647291013E-2</v>
      </c>
      <c r="IO176" s="582">
        <f t="shared" si="2298"/>
        <v>0.18498801605406134</v>
      </c>
      <c r="IP176" s="610"/>
      <c r="IQ176" s="590"/>
      <c r="IR176" s="610"/>
      <c r="IS176" s="594">
        <f t="shared" si="2462"/>
        <v>79981.97</v>
      </c>
      <c r="IT176" s="615">
        <f>DATI!CR173</f>
        <v>78866.87</v>
      </c>
      <c r="IU176" s="617">
        <f>DATI!CU173</f>
        <v>1115.0999999999999</v>
      </c>
      <c r="IV176" s="582">
        <f t="shared" si="2264"/>
        <v>-0.1052588185993293</v>
      </c>
      <c r="IW176" s="590">
        <f t="shared" si="2299"/>
        <v>0.28583850543665884</v>
      </c>
      <c r="IX176" s="582">
        <f t="shared" si="2300"/>
        <v>0.57317071801276787</v>
      </c>
      <c r="IY176" s="615">
        <f>DATI!CW173</f>
        <v>1224.6704813205004</v>
      </c>
      <c r="IZ176" s="618">
        <f t="shared" si="2438"/>
        <v>81206.640481320501</v>
      </c>
      <c r="JA176" s="619">
        <f t="shared" si="2301"/>
        <v>0.29021521658834776</v>
      </c>
      <c r="JB176" s="619">
        <f t="shared" si="2302"/>
        <v>0.58194701170880359</v>
      </c>
      <c r="JC176" s="620"/>
      <c r="JD176" s="590"/>
      <c r="JE176" s="610"/>
      <c r="JF176" s="610"/>
      <c r="JG176" s="586">
        <f t="shared" si="2303"/>
        <v>131775.80073910594</v>
      </c>
      <c r="JH176" s="566">
        <f t="shared" si="2201"/>
        <v>224.56871776192017</v>
      </c>
      <c r="JI176" s="589">
        <f t="shared" si="2304"/>
        <v>0.47093861198948972</v>
      </c>
      <c r="JJ176" s="603" t="str">
        <f>DATI!CN173</f>
        <v>6/12</v>
      </c>
      <c r="JK176" s="604">
        <f>DATI!CO173/DATI!CP173</f>
        <v>0.93788487658233577</v>
      </c>
      <c r="JL176" s="621">
        <f t="shared" si="2348"/>
        <v>1.9175341853615271E-2</v>
      </c>
      <c r="JM176" s="622">
        <f t="shared" si="2266"/>
        <v>1.9599081535987724E-2</v>
      </c>
      <c r="JN176" s="623">
        <f t="shared" si="2305"/>
        <v>211757.77073910594</v>
      </c>
      <c r="JO176" s="594">
        <f t="shared" si="2306"/>
        <v>212982.44122042644</v>
      </c>
      <c r="JP176" s="589">
        <f t="shared" si="2307"/>
        <v>0.75677711742614862</v>
      </c>
      <c r="JQ176" s="590">
        <f t="shared" si="2267"/>
        <v>-2.4441199513945966E-2</v>
      </c>
      <c r="JR176" s="624">
        <f t="shared" si="2308"/>
        <v>0.76115382857783742</v>
      </c>
      <c r="JS176" s="585">
        <f t="shared" si="2268"/>
        <v>-2.0756696732454061E-2</v>
      </c>
      <c r="JT176" s="576">
        <f>DATI!BW173</f>
        <v>24841.238381940573</v>
      </c>
      <c r="JU176" s="577">
        <f>DATI!BX173</f>
        <v>25166.641028250931</v>
      </c>
      <c r="JV176" s="577">
        <f>DATI!BY173</f>
        <v>10684.145676195638</v>
      </c>
      <c r="JW176" s="577">
        <f>DATI!BZ173</f>
        <v>18480.379000000001</v>
      </c>
      <c r="JX176" s="577">
        <f>DATI!CA173</f>
        <v>29140.036</v>
      </c>
      <c r="JY176" s="577">
        <f>DATI!CB173</f>
        <v>11158.731209976375</v>
      </c>
      <c r="JZ176" s="577">
        <f>DATI!CC173</f>
        <v>4089.0347391635628</v>
      </c>
      <c r="KA176" s="577">
        <f>DATI!CD173</f>
        <v>191.9016927548123</v>
      </c>
      <c r="KB176" s="577">
        <f>DATI!CE173</f>
        <v>2467.2770346394777</v>
      </c>
      <c r="KC176" s="577">
        <f>DATI!CF173</f>
        <v>0</v>
      </c>
      <c r="KD176" s="577">
        <f>DATI!CG173</f>
        <v>386.459</v>
      </c>
      <c r="KE176" s="577">
        <f>DATI!CH173</f>
        <v>165.11432321357728</v>
      </c>
      <c r="KF176" s="577">
        <f>DATI!CI173</f>
        <v>58.927401146888734</v>
      </c>
      <c r="KG176" s="577">
        <f>DATI!CJ173</f>
        <v>220.03646428251267</v>
      </c>
      <c r="KH176" s="577">
        <f>DATI!CK173</f>
        <v>979.56370946689879</v>
      </c>
      <c r="KI176" s="577">
        <f>DATI!CL173</f>
        <v>1046.9823583585396</v>
      </c>
      <c r="KJ176" s="625">
        <f t="shared" si="2202"/>
        <v>42.333759459335155</v>
      </c>
      <c r="KK176" s="626">
        <f t="shared" si="2414"/>
        <v>-0.14506508669610504</v>
      </c>
      <c r="KL176" s="627">
        <f t="shared" si="2203"/>
        <v>42.888301754873396</v>
      </c>
      <c r="KM176" s="626">
        <f t="shared" si="2415"/>
        <v>3.9235103888486736E-2</v>
      </c>
      <c r="KN176" s="627">
        <f t="shared" si="2204"/>
        <v>18.207629029210608</v>
      </c>
      <c r="KO176" s="626">
        <f t="shared" si="2416"/>
        <v>6.1700616761877602E-2</v>
      </c>
      <c r="KP176" s="627">
        <f t="shared" si="2205"/>
        <v>31.493756763435272</v>
      </c>
      <c r="KQ176" s="626">
        <f t="shared" si="2417"/>
        <v>7.3533955261940023E-2</v>
      </c>
      <c r="KR176" s="627">
        <f t="shared" si="2206"/>
        <v>49.659652860027776</v>
      </c>
      <c r="KS176" s="626">
        <f t="shared" si="2418"/>
        <v>0.11151342329676518</v>
      </c>
      <c r="KT176" s="627">
        <f t="shared" si="2207"/>
        <v>19.016404723926371</v>
      </c>
      <c r="KU176" s="626">
        <f t="shared" si="2419"/>
        <v>3.2549659066016309E-3</v>
      </c>
      <c r="KV176" s="627">
        <f t="shared" si="2208"/>
        <v>6.9684212359743398</v>
      </c>
      <c r="KW176" s="626">
        <f t="shared" si="2420"/>
        <v>-9.8184612143836683E-2</v>
      </c>
      <c r="KX176" s="627">
        <f t="shared" si="2209"/>
        <v>0.32703361950052795</v>
      </c>
      <c r="KY176" s="626">
        <f t="shared" si="2421"/>
        <v>-0.53371857169098469</v>
      </c>
      <c r="KZ176" s="627">
        <f t="shared" si="2210"/>
        <v>4.2046660837932803</v>
      </c>
      <c r="LA176" s="626">
        <f t="shared" si="2422"/>
        <v>-1.4659025932636209E-2</v>
      </c>
      <c r="LB176" s="628" t="s">
        <v>177</v>
      </c>
      <c r="LC176" s="629" t="s">
        <v>177</v>
      </c>
      <c r="LD176" s="627">
        <f t="shared" si="2211"/>
        <v>0.65859286462904421</v>
      </c>
      <c r="LE176" s="626">
        <f t="shared" si="2423"/>
        <v>8.7426162486221856E-2</v>
      </c>
      <c r="LF176" s="627">
        <f t="shared" si="2212"/>
        <v>0.2813833165135648</v>
      </c>
      <c r="LG176" s="626">
        <f t="shared" si="2424"/>
        <v>-0.30580763320953114</v>
      </c>
      <c r="LH176" s="627">
        <f t="shared" si="2213"/>
        <v>0.10042246635858985</v>
      </c>
      <c r="LI176" s="626">
        <f t="shared" si="2425"/>
        <v>-4.6341671365657817E-2</v>
      </c>
      <c r="LJ176" s="627">
        <f t="shared" si="2214"/>
        <v>0.37498012812398313</v>
      </c>
      <c r="LK176" s="626">
        <f t="shared" si="2426"/>
        <v>0.10343753811412067</v>
      </c>
      <c r="LL176" s="627">
        <f t="shared" si="2215"/>
        <v>1.6693456990378222</v>
      </c>
      <c r="LM176" s="626">
        <f t="shared" si="2427"/>
        <v>2.5971782680030291E-2</v>
      </c>
      <c r="LN176" s="627">
        <f t="shared" si="2216"/>
        <v>1.78423871770983</v>
      </c>
      <c r="LO176" s="630">
        <f t="shared" si="2428"/>
        <v>0.16282177802579736</v>
      </c>
      <c r="LP176" s="631">
        <f t="shared" si="2309"/>
        <v>8.877728883509195E-2</v>
      </c>
      <c r="LQ176" s="632">
        <f t="shared" si="2310"/>
        <v>8.9940208504193458E-2</v>
      </c>
      <c r="LR176" s="632">
        <f t="shared" si="2311"/>
        <v>3.8182858361094404E-2</v>
      </c>
      <c r="LS176" s="632">
        <f t="shared" si="2312"/>
        <v>6.6044933792741248E-2</v>
      </c>
      <c r="LT176" s="632">
        <f t="shared" si="2313"/>
        <v>0.1041402748470741</v>
      </c>
      <c r="LU176" s="632">
        <f t="shared" si="2314"/>
        <v>3.9878925858278395E-2</v>
      </c>
      <c r="LV176" s="632">
        <f t="shared" si="2315"/>
        <v>1.4613338212613305E-2</v>
      </c>
      <c r="LW176" s="632">
        <f t="shared" si="2316"/>
        <v>6.8581572881738794E-4</v>
      </c>
      <c r="LX176" s="633">
        <f t="shared" si="2317"/>
        <v>8.8175220000150014E-3</v>
      </c>
      <c r="LY176" s="634" t="s">
        <v>177</v>
      </c>
      <c r="LZ176" s="633">
        <f t="shared" si="2318"/>
        <v>1.3811220575405401E-3</v>
      </c>
      <c r="MA176" s="633">
        <f t="shared" si="2319"/>
        <v>5.9008338221169538E-4</v>
      </c>
      <c r="MB176" s="633">
        <f t="shared" si="2320"/>
        <v>2.1059396602875788E-4</v>
      </c>
      <c r="MC176" s="633">
        <f t="shared" si="2321"/>
        <v>7.8636340280290908E-4</v>
      </c>
      <c r="MD176" s="633">
        <f t="shared" si="2322"/>
        <v>3.5007518156155428E-3</v>
      </c>
      <c r="ME176" s="633">
        <f t="shared" si="2323"/>
        <v>3.7416916904116433E-3</v>
      </c>
      <c r="MF176" s="631">
        <f t="shared" si="2324"/>
        <v>0.17951552463008402</v>
      </c>
      <c r="MG176" s="632">
        <f t="shared" si="2325"/>
        <v>0.18186705098598779</v>
      </c>
      <c r="MH176" s="632">
        <f t="shared" si="2326"/>
        <v>7.7209114408758953E-2</v>
      </c>
      <c r="MI176" s="632">
        <f t="shared" si="2327"/>
        <v>0.13354869352888624</v>
      </c>
      <c r="MJ176" s="632">
        <f t="shared" si="2328"/>
        <v>0.21058084020813167</v>
      </c>
      <c r="MK176" s="632">
        <f t="shared" si="2329"/>
        <v>8.0638712795465556E-2</v>
      </c>
      <c r="ML176" s="632">
        <f t="shared" si="2330"/>
        <v>2.9549461469893228E-2</v>
      </c>
      <c r="MM176" s="632">
        <f t="shared" si="2331"/>
        <v>1.3867800196839533E-3</v>
      </c>
      <c r="MN176" s="633">
        <f t="shared" si="2332"/>
        <v>1.7829808823180891E-2</v>
      </c>
      <c r="MO176" s="634" t="s">
        <v>177</v>
      </c>
      <c r="MP176" s="633">
        <f t="shared" si="2333"/>
        <v>2.7927508712066915E-3</v>
      </c>
      <c r="MQ176" s="633">
        <f t="shared" si="2334"/>
        <v>1.1932007535169868E-3</v>
      </c>
      <c r="MR176" s="633">
        <f t="shared" si="2335"/>
        <v>4.2583961271679458E-4</v>
      </c>
      <c r="MS176" s="633">
        <f t="shared" si="2336"/>
        <v>1.5900963034169921E-3</v>
      </c>
      <c r="MT176" s="633">
        <f t="shared" si="2337"/>
        <v>7.0788295861039336E-3</v>
      </c>
      <c r="MU176" s="633">
        <f t="shared" si="2338"/>
        <v>7.5660313084799369E-3</v>
      </c>
      <c r="MV176" s="1077"/>
      <c r="MW176" s="566"/>
      <c r="MX176" s="624"/>
      <c r="MY176" s="1471"/>
      <c r="MZ176" s="583"/>
      <c r="NA176" s="1472"/>
      <c r="NB176" s="1078"/>
      <c r="NC176" s="615"/>
      <c r="ND176" s="589"/>
      <c r="NE176" s="638"/>
    </row>
    <row r="177" spans="1:369" outlineLevel="1" x14ac:dyDescent="0.2">
      <c r="A177" s="800" t="s">
        <v>181</v>
      </c>
      <c r="B177" s="801">
        <f>DATI!D174</f>
        <v>115</v>
      </c>
      <c r="C177" s="1519">
        <f>DATI!F174/DATI!E174</f>
        <v>1</v>
      </c>
      <c r="D177" s="802">
        <f>DATI!G174</f>
        <v>357581</v>
      </c>
      <c r="E177" s="803">
        <f t="shared" si="2403"/>
        <v>3.686067275745368E-2</v>
      </c>
      <c r="F177" s="1033">
        <f t="shared" si="2402"/>
        <v>8.2566907183600807E-4</v>
      </c>
      <c r="G177" s="805"/>
      <c r="H177" s="806"/>
      <c r="I177" s="813"/>
      <c r="J177" s="808"/>
      <c r="K177" s="808"/>
      <c r="L177" s="808"/>
      <c r="M177" s="806"/>
      <c r="N177" s="806"/>
      <c r="O177" s="806"/>
      <c r="P177" s="806"/>
      <c r="Q177" s="806"/>
      <c r="R177" s="806"/>
      <c r="S177" s="806"/>
      <c r="T177" s="806"/>
      <c r="U177" s="806"/>
      <c r="V177" s="806"/>
      <c r="W177" s="811"/>
      <c r="X177" s="1092"/>
      <c r="Y177" s="806"/>
      <c r="Z177" s="806"/>
      <c r="AA177" s="806"/>
      <c r="AB177" s="806"/>
      <c r="AC177" s="806"/>
      <c r="AD177" s="813"/>
      <c r="AE177" s="808"/>
      <c r="AF177" s="808"/>
      <c r="AG177" s="811"/>
      <c r="AH177" s="815"/>
      <c r="AI177" s="806"/>
      <c r="AJ177" s="813"/>
      <c r="AK177" s="808"/>
      <c r="AL177" s="808"/>
      <c r="AM177" s="808"/>
      <c r="AN177" s="818"/>
      <c r="AO177" s="819"/>
      <c r="AP177" s="819"/>
      <c r="AQ177" s="819"/>
      <c r="AR177" s="819"/>
      <c r="AS177" s="819"/>
      <c r="AT177" s="819"/>
      <c r="AU177" s="1093"/>
      <c r="AV177" s="1093"/>
      <c r="AW177" s="819"/>
      <c r="AX177" s="1093"/>
      <c r="AY177" s="1093"/>
      <c r="AZ177" s="1093"/>
      <c r="BA177" s="1093"/>
      <c r="BB177" s="818"/>
      <c r="BC177" s="819"/>
      <c r="BD177" s="819"/>
      <c r="BE177" s="819"/>
      <c r="BF177" s="819"/>
      <c r="BG177" s="819"/>
      <c r="BH177" s="819"/>
      <c r="BI177" s="819"/>
      <c r="BJ177" s="819"/>
      <c r="BK177" s="819"/>
      <c r="BL177" s="819"/>
      <c r="BM177" s="819"/>
      <c r="BN177" s="819"/>
      <c r="BO177" s="819"/>
      <c r="BP177" s="819"/>
      <c r="BQ177" s="819"/>
      <c r="BR177" s="819"/>
      <c r="BS177" s="819"/>
      <c r="BT177" s="819"/>
      <c r="BU177" s="819"/>
      <c r="BV177" s="820"/>
      <c r="BW177" s="818"/>
      <c r="BX177" s="819"/>
      <c r="BY177" s="819"/>
      <c r="BZ177" s="819"/>
      <c r="CA177" s="819"/>
      <c r="CB177" s="819"/>
      <c r="CC177" s="819"/>
      <c r="CD177" s="820"/>
      <c r="CE177" s="818"/>
      <c r="CF177" s="819"/>
      <c r="CG177" s="819"/>
      <c r="CH177" s="819"/>
      <c r="CI177" s="819"/>
      <c r="CJ177" s="819"/>
      <c r="CK177" s="819"/>
      <c r="CL177" s="819"/>
      <c r="CM177" s="819"/>
      <c r="CN177" s="819"/>
      <c r="CO177" s="819"/>
      <c r="CP177" s="819"/>
      <c r="CQ177" s="819"/>
      <c r="CR177" s="819"/>
      <c r="CS177" s="819"/>
      <c r="CT177" s="819"/>
      <c r="CU177" s="819"/>
      <c r="CV177" s="819"/>
      <c r="CW177" s="819"/>
      <c r="CX177" s="819"/>
      <c r="CY177" s="820"/>
      <c r="CZ177" s="805">
        <f>DATI!AA174</f>
        <v>170711.67800000001</v>
      </c>
      <c r="DA177" s="806">
        <f t="shared" si="2404"/>
        <v>467.70322739726032</v>
      </c>
      <c r="DB177" s="813">
        <f t="shared" si="2191"/>
        <v>477.40701547341723</v>
      </c>
      <c r="DC177" s="808">
        <f t="shared" si="2405"/>
        <v>1.3079644259545677</v>
      </c>
      <c r="DD177" s="822">
        <f t="shared" si="2439"/>
        <v>-5.9153151144053139E-2</v>
      </c>
      <c r="DE177" s="823">
        <f t="shared" si="2245"/>
        <v>-5.9929338414664614E-2</v>
      </c>
      <c r="DF177" s="806">
        <f t="shared" si="2440"/>
        <v>-10733.025999999983</v>
      </c>
      <c r="DG177" s="824">
        <f t="shared" si="2441"/>
        <v>-30.43461280196999</v>
      </c>
      <c r="DH177" s="825">
        <f t="shared" si="2429"/>
        <v>3.536228120144852E-2</v>
      </c>
      <c r="DI177" s="826">
        <f>DATI!AB174+DATI!AG174</f>
        <v>104407.57937012057</v>
      </c>
      <c r="DJ177" s="806">
        <f t="shared" si="2430"/>
        <v>286.04816265786457</v>
      </c>
      <c r="DK177" s="827">
        <f t="shared" si="2192"/>
        <v>291.98301747050476</v>
      </c>
      <c r="DL177" s="828">
        <f t="shared" si="2193"/>
        <v>0.79995347252193083</v>
      </c>
      <c r="DM177" s="829">
        <f t="shared" si="2442"/>
        <v>0.61160185754908081</v>
      </c>
      <c r="DN177" s="830">
        <f t="shared" si="2443"/>
        <v>1.7013093283510479E-2</v>
      </c>
      <c r="DO177" s="830">
        <f t="shared" si="2444"/>
        <v>1.100000000000001E-2</v>
      </c>
      <c r="DP177" s="830">
        <f t="shared" si="2445"/>
        <v>-4.3146435938969982E-2</v>
      </c>
      <c r="DQ177" s="830">
        <f t="shared" si="2446"/>
        <v>-4.3935828556021905E-2</v>
      </c>
      <c r="DR177" s="831">
        <f t="shared" si="2447"/>
        <v>-4707.9460264710942</v>
      </c>
      <c r="DS177" s="831">
        <f t="shared" si="2448"/>
        <v>-13.4180488925536</v>
      </c>
      <c r="DT177" s="832">
        <f t="shared" si="2431"/>
        <v>4.2778592026175004E-2</v>
      </c>
      <c r="DU177" s="833" t="str">
        <f>DATI!AI174</f>
        <v>8/8</v>
      </c>
      <c r="DV177" s="832">
        <f>DATI!AJ174/DATI!AK174</f>
        <v>1</v>
      </c>
      <c r="DW177" s="834">
        <f>DATI!AB174</f>
        <v>103690.495</v>
      </c>
      <c r="DX177" s="806">
        <f t="shared" si="2406"/>
        <v>284.08354794520545</v>
      </c>
      <c r="DY177" s="835">
        <f t="shared" ref="DY177:DY207" si="2463">+(DW177*1000)/D177</f>
        <v>289.97764142949427</v>
      </c>
      <c r="DZ177" s="808">
        <f t="shared" ref="DZ177:DZ207" si="2464">+DX177*1000/D177</f>
        <v>0.7944592915876556</v>
      </c>
      <c r="EA177" s="829">
        <f t="shared" si="2449"/>
        <v>0.60740129916595387</v>
      </c>
      <c r="EB177" s="825">
        <f t="shared" si="2450"/>
        <v>1.4846301830157999E-2</v>
      </c>
      <c r="EC177" s="836">
        <f t="shared" si="2451"/>
        <v>66304.098629879445</v>
      </c>
      <c r="ED177" s="837">
        <f t="shared" si="2407"/>
        <v>181.65506473939573</v>
      </c>
      <c r="EE177" s="838">
        <f t="shared" si="2196"/>
        <v>185.42399800291247</v>
      </c>
      <c r="EF177" s="839">
        <f t="shared" si="2197"/>
        <v>0.50801095343263691</v>
      </c>
      <c r="EG177" s="840">
        <f t="shared" si="2249"/>
        <v>-8.3300821188158389E-2</v>
      </c>
      <c r="EH177" s="840">
        <f t="shared" si="2250"/>
        <v>-8.4057086923053484E-2</v>
      </c>
      <c r="EI177" s="822">
        <f t="shared" si="2408"/>
        <v>0.38839814245091914</v>
      </c>
      <c r="EJ177" s="841">
        <f t="shared" si="2251"/>
        <v>-6025.0799735288892</v>
      </c>
      <c r="EK177" s="841">
        <f t="shared" si="2252"/>
        <v>-17.016563909416419</v>
      </c>
      <c r="EL177" s="805">
        <f>DATI!AD174</f>
        <v>50877.101000000002</v>
      </c>
      <c r="EM177" s="806">
        <f t="shared" si="2409"/>
        <v>139.38931780821918</v>
      </c>
      <c r="EN177" s="835">
        <f t="shared" si="2198"/>
        <v>142.28133206182656</v>
      </c>
      <c r="EO177" s="808">
        <f t="shared" si="2410"/>
        <v>0.38981186866253853</v>
      </c>
      <c r="EP177" s="822">
        <f t="shared" si="2452"/>
        <v>-8.9386725541073922E-2</v>
      </c>
      <c r="EQ177" s="823">
        <f t="shared" si="2453"/>
        <v>-9.0137970478487664E-2</v>
      </c>
      <c r="ER177" s="822">
        <f t="shared" si="2432"/>
        <v>2.5220449400321292E-2</v>
      </c>
      <c r="ES177" s="806">
        <f t="shared" si="2454"/>
        <v>-4994.148000000001</v>
      </c>
      <c r="ET177" s="822">
        <f t="shared" si="2225"/>
        <v>0.29802941190701671</v>
      </c>
      <c r="EU177" s="824">
        <f t="shared" si="2455"/>
        <v>-14.095489308168339</v>
      </c>
      <c r="EV177" s="805">
        <f>DATI!AE174</f>
        <v>11180.393</v>
      </c>
      <c r="EW177" s="806">
        <f t="shared" si="2411"/>
        <v>30.631213698630138</v>
      </c>
      <c r="EX177" s="835">
        <f t="shared" si="2199"/>
        <v>31.266742360472172</v>
      </c>
      <c r="EY177" s="808">
        <f t="shared" ref="EY177:EY207" si="2465">+(EV177*1000)/D177/365</f>
        <v>8.5662307836910062E-2</v>
      </c>
      <c r="EZ177" s="822">
        <f t="shared" si="2456"/>
        <v>-3.6567775290004066E-2</v>
      </c>
      <c r="FA177" s="823">
        <f t="shared" si="2457"/>
        <v>-3.7362595222521187E-2</v>
      </c>
      <c r="FB177" s="806">
        <f t="shared" si="2458"/>
        <v>-424.36000000000058</v>
      </c>
      <c r="FC177" s="824">
        <f t="shared" si="2459"/>
        <v>-1.2135479391757258</v>
      </c>
      <c r="FD177" s="806">
        <f>DATI!AG174</f>
        <v>717.08437012056686</v>
      </c>
      <c r="FE177" s="822">
        <f t="shared" si="2227"/>
        <v>4.20055838312694E-3</v>
      </c>
      <c r="FF177" s="806">
        <f t="shared" si="2460"/>
        <v>10463.308629879433</v>
      </c>
      <c r="FG177" s="822">
        <f t="shared" si="2433"/>
        <v>2.9261366319461697E-2</v>
      </c>
      <c r="FH177" s="805">
        <f>DATI!AF174</f>
        <v>4963.6890000000003</v>
      </c>
      <c r="FI177" s="806">
        <f t="shared" si="2434"/>
        <v>13.59914794520548</v>
      </c>
      <c r="FJ177" s="830">
        <f t="shared" si="2228"/>
        <v>2.9076446662307426E-2</v>
      </c>
      <c r="FK177" s="830">
        <f t="shared" si="2368"/>
        <v>-7.5873767320074503E-2</v>
      </c>
      <c r="FL177" s="842">
        <f>DATI!AL174</f>
        <v>2930.1974046712967</v>
      </c>
      <c r="FM177" s="843" t="str">
        <f>DATI!AM174</f>
        <v>9/9</v>
      </c>
      <c r="FN177" s="844">
        <f>DATI!AN174/DATI!AO174</f>
        <v>1</v>
      </c>
      <c r="FO177" s="809">
        <f t="shared" si="2369"/>
        <v>0.59032655040863691</v>
      </c>
      <c r="FP177" s="845">
        <f t="shared" si="2258"/>
        <v>1.7164598456300667E-2</v>
      </c>
      <c r="FQ177" s="809">
        <f t="shared" si="2370"/>
        <v>-4.1167038837717766E-2</v>
      </c>
      <c r="FR177" s="846"/>
      <c r="FS177" s="1117"/>
      <c r="FT177" s="1117"/>
      <c r="FU177" s="818"/>
      <c r="FV177" s="819"/>
      <c r="FW177" s="819"/>
      <c r="FX177" s="819"/>
      <c r="FY177" s="819"/>
      <c r="FZ177" s="819"/>
      <c r="GA177" s="819"/>
      <c r="GB177" s="819"/>
      <c r="GC177" s="819"/>
      <c r="GD177" s="819"/>
      <c r="GE177" s="819"/>
      <c r="GF177" s="819"/>
      <c r="GG177" s="819"/>
      <c r="GH177" s="819"/>
      <c r="GI177" s="819"/>
      <c r="GJ177" s="819"/>
      <c r="GK177" s="819"/>
      <c r="GL177" s="819"/>
      <c r="GM177" s="819"/>
      <c r="GN177" s="819"/>
      <c r="GO177" s="819"/>
      <c r="GP177" s="820"/>
      <c r="GQ177" s="818"/>
      <c r="GR177" s="819"/>
      <c r="GS177" s="819"/>
      <c r="GT177" s="819"/>
      <c r="GU177" s="819"/>
      <c r="GV177" s="819"/>
      <c r="GW177" s="819"/>
      <c r="GX177" s="820"/>
      <c r="GY177" s="818"/>
      <c r="GZ177" s="819"/>
      <c r="HA177" s="819"/>
      <c r="HB177" s="819"/>
      <c r="HC177" s="819"/>
      <c r="HD177" s="819"/>
      <c r="HE177" s="819"/>
      <c r="HF177" s="819"/>
      <c r="HG177" s="819"/>
      <c r="HH177" s="819"/>
      <c r="HI177" s="819"/>
      <c r="HJ177" s="819"/>
      <c r="HK177" s="819"/>
      <c r="HL177" s="819"/>
      <c r="HM177" s="819"/>
      <c r="HN177" s="819"/>
      <c r="HO177" s="819"/>
      <c r="HP177" s="819"/>
      <c r="HQ177" s="819"/>
      <c r="HR177" s="819"/>
      <c r="HS177" s="819"/>
      <c r="HT177" s="820"/>
      <c r="HU177" s="846">
        <f t="shared" si="2412"/>
        <v>66304.098629879445</v>
      </c>
      <c r="HV177" s="847"/>
      <c r="HW177" s="848">
        <f t="shared" si="2461"/>
        <v>569.27227701762604</v>
      </c>
      <c r="HX177" s="849">
        <f>DATI!CQ174</f>
        <v>0</v>
      </c>
      <c r="HY177" s="849">
        <f>DATI!CT174</f>
        <v>569.27227701762604</v>
      </c>
      <c r="HZ177" s="850">
        <f t="shared" si="2260"/>
        <v>4.0534981058362085</v>
      </c>
      <c r="IA177" s="850">
        <f t="shared" si="2293"/>
        <v>3.3347002600350867E-3</v>
      </c>
      <c r="IB177" s="822">
        <f t="shared" si="2294"/>
        <v>8.5857780858374835E-3</v>
      </c>
      <c r="IC177" s="849">
        <f>DATI!CV174</f>
        <v>58.716479040384293</v>
      </c>
      <c r="ID177" s="851">
        <f t="shared" si="2435"/>
        <v>627.98875605801038</v>
      </c>
      <c r="IE177" s="852">
        <f t="shared" si="2295"/>
        <v>3.6786514163255446E-3</v>
      </c>
      <c r="IF177" s="852">
        <f t="shared" si="2296"/>
        <v>9.4713414258679324E-3</v>
      </c>
      <c r="IG177" s="848"/>
      <c r="IH177" s="830"/>
      <c r="II177" s="849"/>
      <c r="IJ177" s="849"/>
      <c r="IK177" s="854">
        <f>DATI!CS174</f>
        <v>34769.668629879438</v>
      </c>
      <c r="IL177" s="834">
        <f t="shared" si="2436"/>
        <v>15545.377360862061</v>
      </c>
      <c r="IM177" s="834">
        <f t="shared" si="2437"/>
        <v>15427.944402781293</v>
      </c>
      <c r="IN177" s="822">
        <f t="shared" si="2297"/>
        <v>9.1062178891253467E-2</v>
      </c>
      <c r="IO177" s="822">
        <f t="shared" si="2298"/>
        <v>0.23445575284325867</v>
      </c>
      <c r="IP177" s="849"/>
      <c r="IQ177" s="830"/>
      <c r="IR177" s="849"/>
      <c r="IS177" s="834">
        <f t="shared" si="2462"/>
        <v>50189.44899199975</v>
      </c>
      <c r="IT177" s="854">
        <f>DATI!CR174</f>
        <v>31534.43</v>
      </c>
      <c r="IU177" s="855">
        <f>DATI!CU174</f>
        <v>18655.01899199975</v>
      </c>
      <c r="IV177" s="822">
        <f t="shared" si="2264"/>
        <v>-9.3095350094461418E-2</v>
      </c>
      <c r="IW177" s="830">
        <f t="shared" si="2299"/>
        <v>0.29400126329963056</v>
      </c>
      <c r="IX177" s="822">
        <f t="shared" si="2300"/>
        <v>0.75695846907090369</v>
      </c>
      <c r="IY177" s="854">
        <f>DATI!CW174</f>
        <v>58.716479040384293</v>
      </c>
      <c r="IZ177" s="856">
        <f t="shared" si="2438"/>
        <v>50248.165471040134</v>
      </c>
      <c r="JA177" s="857">
        <f t="shared" si="2301"/>
        <v>0.29434521445592099</v>
      </c>
      <c r="JB177" s="857">
        <f t="shared" si="2302"/>
        <v>0.75784403241093412</v>
      </c>
      <c r="JC177" s="858"/>
      <c r="JD177" s="830"/>
      <c r="JE177" s="849"/>
      <c r="JF177" s="849"/>
      <c r="JG177" s="826">
        <f t="shared" si="2303"/>
        <v>102745.94660608299</v>
      </c>
      <c r="JH177" s="808">
        <f t="shared" si="2201"/>
        <v>287.33614651249087</v>
      </c>
      <c r="JI177" s="829">
        <f t="shared" si="2304"/>
        <v>0.60186829518530638</v>
      </c>
      <c r="JJ177" s="843" t="str">
        <f>DATI!CN174</f>
        <v>0/5</v>
      </c>
      <c r="JK177" s="844">
        <f>DATI!CO174/DATI!CP174</f>
        <v>0</v>
      </c>
      <c r="JL177" s="859">
        <f t="shared" si="2348"/>
        <v>-4.2923337349540694E-2</v>
      </c>
      <c r="JM177" s="860">
        <f t="shared" si="2266"/>
        <v>1.7250218581533736E-2</v>
      </c>
      <c r="JN177" s="861">
        <f t="shared" si="2305"/>
        <v>152935.39559808274</v>
      </c>
      <c r="JO177" s="834">
        <f t="shared" si="2306"/>
        <v>152994.11207712314</v>
      </c>
      <c r="JP177" s="829">
        <f t="shared" si="2307"/>
        <v>0.89586955848493699</v>
      </c>
      <c r="JQ177" s="830">
        <f t="shared" si="2267"/>
        <v>-7.9711749485755767E-4</v>
      </c>
      <c r="JR177" s="862">
        <f t="shared" si="2308"/>
        <v>0.89621350964122748</v>
      </c>
      <c r="JS177" s="825">
        <f t="shared" si="2268"/>
        <v>-4.5316633856706812E-4</v>
      </c>
      <c r="JT177" s="818">
        <f>DATI!BW174</f>
        <v>21899.949775191842</v>
      </c>
      <c r="JU177" s="819">
        <f>DATI!BX174</f>
        <v>15882.259866578877</v>
      </c>
      <c r="JV177" s="819">
        <f>DATI!BY174</f>
        <v>6293.4775517822427</v>
      </c>
      <c r="JW177" s="819">
        <f>DATI!BZ174</f>
        <v>21172.257000000001</v>
      </c>
      <c r="JX177" s="819">
        <f>DATI!CA174</f>
        <v>22544.605</v>
      </c>
      <c r="JY177" s="819">
        <f>DATI!CB174</f>
        <v>5781.8471774473783</v>
      </c>
      <c r="JZ177" s="819">
        <f>DATI!CC174</f>
        <v>2670.5476813157165</v>
      </c>
      <c r="KA177" s="819">
        <f>DATI!CD174</f>
        <v>7.1460102391999678</v>
      </c>
      <c r="KB177" s="819">
        <f>DATI!CE174</f>
        <v>1863.5579506325721</v>
      </c>
      <c r="KC177" s="819">
        <f>DATI!CF174</f>
        <v>0</v>
      </c>
      <c r="KD177" s="819">
        <f>DATI!CG174</f>
        <v>205.71199999999999</v>
      </c>
      <c r="KE177" s="819">
        <f>DATI!CH174</f>
        <v>29.597960576057435</v>
      </c>
      <c r="KF177" s="819">
        <f>DATI!CI174</f>
        <v>42.167440820693969</v>
      </c>
      <c r="KG177" s="819">
        <f>DATI!CJ174</f>
        <v>189.11550368070601</v>
      </c>
      <c r="KH177" s="819">
        <f>DATI!CK174</f>
        <v>457.61038787746429</v>
      </c>
      <c r="KI177" s="819">
        <f>DATI!CL174</f>
        <v>264.52552514839175</v>
      </c>
      <c r="KJ177" s="863">
        <f t="shared" si="2202"/>
        <v>61.244724342713518</v>
      </c>
      <c r="KK177" s="864">
        <f t="shared" si="2414"/>
        <v>-3.936345621422959E-2</v>
      </c>
      <c r="KL177" s="865">
        <f t="shared" si="2203"/>
        <v>44.415838276023827</v>
      </c>
      <c r="KM177" s="864">
        <f t="shared" si="2415"/>
        <v>-2.756306223030687E-2</v>
      </c>
      <c r="KN177" s="865">
        <f t="shared" si="2204"/>
        <v>17.600145286752493</v>
      </c>
      <c r="KO177" s="864">
        <f t="shared" si="2416"/>
        <v>9.0896695714060491E-3</v>
      </c>
      <c r="KP177" s="865">
        <f t="shared" si="2205"/>
        <v>59.20968116314905</v>
      </c>
      <c r="KQ177" s="864">
        <f t="shared" si="2417"/>
        <v>5.1849256551083217E-2</v>
      </c>
      <c r="KR177" s="865">
        <f t="shared" si="2206"/>
        <v>63.04754726901038</v>
      </c>
      <c r="KS177" s="864">
        <f t="shared" si="2418"/>
        <v>-0.14015625083048439</v>
      </c>
      <c r="KT177" s="865">
        <f t="shared" si="2207"/>
        <v>16.169335555992568</v>
      </c>
      <c r="KU177" s="864">
        <f t="shared" si="2419"/>
        <v>-1.9705090112598665E-2</v>
      </c>
      <c r="KV177" s="865">
        <f t="shared" si="2208"/>
        <v>7.4683713097611903</v>
      </c>
      <c r="KW177" s="864">
        <f t="shared" si="2420"/>
        <v>-1.1321700536628015E-2</v>
      </c>
      <c r="KX177" s="865">
        <f t="shared" si="2209"/>
        <v>1.9984311915901484E-2</v>
      </c>
      <c r="KY177" s="864">
        <f t="shared" si="2421"/>
        <v>-0.67365222935366276</v>
      </c>
      <c r="KZ177" s="865">
        <f t="shared" si="2210"/>
        <v>5.2115687092786587</v>
      </c>
      <c r="LA177" s="864">
        <f t="shared" si="2422"/>
        <v>-0.20929208805686483</v>
      </c>
      <c r="LB177" s="866" t="s">
        <v>177</v>
      </c>
      <c r="LC177" s="867" t="s">
        <v>177</v>
      </c>
      <c r="LD177" s="865">
        <f t="shared" si="2211"/>
        <v>0.57528783688171348</v>
      </c>
      <c r="LE177" s="864">
        <f t="shared" si="2423"/>
        <v>0.10830160138533397</v>
      </c>
      <c r="LF177" s="865">
        <f t="shared" si="2212"/>
        <v>8.2772744010608607E-2</v>
      </c>
      <c r="LG177" s="864">
        <f t="shared" si="2424"/>
        <v>-0.52332153292214012</v>
      </c>
      <c r="LH177" s="865">
        <f t="shared" si="2213"/>
        <v>0.11792416493240404</v>
      </c>
      <c r="LI177" s="864">
        <f t="shared" si="2425"/>
        <v>-0.13688738591012795</v>
      </c>
      <c r="LJ177" s="865">
        <f t="shared" si="2214"/>
        <v>0.52887458696269107</v>
      </c>
      <c r="LK177" s="864">
        <f t="shared" si="2426"/>
        <v>-0.16836331109607539</v>
      </c>
      <c r="LL177" s="865">
        <f t="shared" si="2215"/>
        <v>1.2797391021264113</v>
      </c>
      <c r="LM177" s="864">
        <f t="shared" si="2427"/>
        <v>-4.8629638393165753E-2</v>
      </c>
      <c r="LN177" s="865">
        <f t="shared" si="2216"/>
        <v>0.73976392802859137</v>
      </c>
      <c r="LO177" s="868">
        <f t="shared" si="2428"/>
        <v>-0.25218198212461795</v>
      </c>
      <c r="LP177" s="869">
        <f t="shared" si="2309"/>
        <v>0.12828618423627611</v>
      </c>
      <c r="LQ177" s="870">
        <f t="shared" si="2310"/>
        <v>9.3035579361939583E-2</v>
      </c>
      <c r="LR177" s="870">
        <f t="shared" si="2311"/>
        <v>3.686612202231556E-2</v>
      </c>
      <c r="LS177" s="870">
        <f t="shared" si="2312"/>
        <v>0.1240234836189707</v>
      </c>
      <c r="LT177" s="870">
        <f t="shared" si="2313"/>
        <v>0.13206246499433974</v>
      </c>
      <c r="LU177" s="870">
        <f t="shared" si="2314"/>
        <v>3.386907823287507E-2</v>
      </c>
      <c r="LV177" s="870">
        <f t="shared" si="2315"/>
        <v>1.5643614500208451E-2</v>
      </c>
      <c r="LW177" s="870">
        <f t="shared" si="2316"/>
        <v>4.1860113630890364E-5</v>
      </c>
      <c r="LX177" s="871">
        <f t="shared" si="2317"/>
        <v>1.0916405792886483E-2</v>
      </c>
      <c r="LY177" s="872" t="s">
        <v>177</v>
      </c>
      <c r="LZ177" s="871">
        <f t="shared" si="2318"/>
        <v>1.2050259385301102E-3</v>
      </c>
      <c r="MA177" s="871">
        <f t="shared" si="2319"/>
        <v>1.7337982335372177E-4</v>
      </c>
      <c r="MB177" s="871">
        <f t="shared" si="2320"/>
        <v>2.4700970264432621E-4</v>
      </c>
      <c r="MC177" s="871">
        <f t="shared" si="2321"/>
        <v>1.1078064834012468E-3</v>
      </c>
      <c r="MD177" s="871">
        <f t="shared" si="2322"/>
        <v>2.680603888607224E-3</v>
      </c>
      <c r="ME177" s="871">
        <f t="shared" si="2323"/>
        <v>1.549545574429839E-3</v>
      </c>
      <c r="MF177" s="869">
        <f t="shared" si="2324"/>
        <v>0.21120498822184081</v>
      </c>
      <c r="MG177" s="870">
        <f t="shared" si="2325"/>
        <v>0.15316987219107092</v>
      </c>
      <c r="MH177" s="870">
        <f t="shared" si="2326"/>
        <v>6.069483564315363E-2</v>
      </c>
      <c r="MI177" s="870">
        <f t="shared" si="2327"/>
        <v>0.20418705687536742</v>
      </c>
      <c r="MJ177" s="870">
        <f t="shared" si="2328"/>
        <v>0.21742209833215667</v>
      </c>
      <c r="MK177" s="870">
        <f t="shared" si="2329"/>
        <v>5.5760628565302714E-2</v>
      </c>
      <c r="ML177" s="870">
        <f t="shared" si="2330"/>
        <v>2.5754990188017877E-2</v>
      </c>
      <c r="MM177" s="870">
        <f t="shared" si="2331"/>
        <v>6.8916733777767852E-5</v>
      </c>
      <c r="MN177" s="871">
        <f t="shared" si="2332"/>
        <v>1.7972312222374599E-2</v>
      </c>
      <c r="MO177" s="872" t="s">
        <v>177</v>
      </c>
      <c r="MP177" s="871">
        <f t="shared" si="2333"/>
        <v>1.9839041177303666E-3</v>
      </c>
      <c r="MQ177" s="871">
        <f t="shared" si="2334"/>
        <v>2.8544526261599422E-4</v>
      </c>
      <c r="MR177" s="871">
        <f t="shared" si="2335"/>
        <v>4.0666640486858481E-4</v>
      </c>
      <c r="MS177" s="871">
        <f t="shared" si="2336"/>
        <v>1.8238460881173924E-3</v>
      </c>
      <c r="MT177" s="871">
        <f t="shared" si="2337"/>
        <v>4.4132337093912444E-3</v>
      </c>
      <c r="MU177" s="871">
        <f t="shared" si="2338"/>
        <v>2.5511067832050737E-3</v>
      </c>
      <c r="MV177" s="1098"/>
      <c r="MW177" s="808"/>
      <c r="MX177" s="862"/>
      <c r="MY177" s="1483"/>
      <c r="MZ177" s="823"/>
      <c r="NA177" s="1480"/>
      <c r="NB177" s="1099"/>
      <c r="NC177" s="854"/>
      <c r="ND177" s="829"/>
      <c r="NE177" s="875"/>
    </row>
    <row r="178" spans="1:369" outlineLevel="1" x14ac:dyDescent="0.2">
      <c r="A178" s="876" t="s">
        <v>182</v>
      </c>
      <c r="B178" s="559">
        <f>DATI!D175</f>
        <v>90</v>
      </c>
      <c r="C178" s="1516">
        <f>DATI!F175/DATI!E175</f>
        <v>1</v>
      </c>
      <c r="D178" s="560">
        <f>DATI!G175</f>
        <v>336127</v>
      </c>
      <c r="E178" s="561">
        <f t="shared" si="2403"/>
        <v>3.4649121043748503E-2</v>
      </c>
      <c r="F178" s="1035">
        <f t="shared" si="2402"/>
        <v>8.5457360647927584E-4</v>
      </c>
      <c r="G178" s="563"/>
      <c r="H178" s="564"/>
      <c r="I178" s="565"/>
      <c r="J178" s="566"/>
      <c r="K178" s="566"/>
      <c r="L178" s="566"/>
      <c r="M178" s="564"/>
      <c r="N178" s="564"/>
      <c r="O178" s="564"/>
      <c r="P178" s="564"/>
      <c r="Q178" s="564"/>
      <c r="R178" s="564"/>
      <c r="S178" s="564"/>
      <c r="T178" s="564"/>
      <c r="U178" s="564"/>
      <c r="V178" s="564"/>
      <c r="W178" s="569"/>
      <c r="X178" s="1100"/>
      <c r="Y178" s="564"/>
      <c r="Z178" s="564"/>
      <c r="AA178" s="564"/>
      <c r="AB178" s="564"/>
      <c r="AC178" s="564"/>
      <c r="AD178" s="565"/>
      <c r="AE178" s="566"/>
      <c r="AF178" s="566"/>
      <c r="AG178" s="569"/>
      <c r="AH178" s="572"/>
      <c r="AI178" s="564"/>
      <c r="AJ178" s="565"/>
      <c r="AK178" s="566"/>
      <c r="AL178" s="566"/>
      <c r="AM178" s="566"/>
      <c r="AN178" s="576"/>
      <c r="AO178" s="577"/>
      <c r="AP178" s="577"/>
      <c r="AQ178" s="577"/>
      <c r="AR178" s="577"/>
      <c r="AS178" s="577"/>
      <c r="AT178" s="577"/>
      <c r="AU178" s="1072"/>
      <c r="AV178" s="1072"/>
      <c r="AW178" s="577"/>
      <c r="AX178" s="1072"/>
      <c r="AY178" s="1072"/>
      <c r="AZ178" s="1072"/>
      <c r="BA178" s="1072"/>
      <c r="BB178" s="576"/>
      <c r="BC178" s="577"/>
      <c r="BD178" s="577"/>
      <c r="BE178" s="577"/>
      <c r="BF178" s="577"/>
      <c r="BG178" s="577"/>
      <c r="BH178" s="577"/>
      <c r="BI178" s="577"/>
      <c r="BJ178" s="577"/>
      <c r="BK178" s="577"/>
      <c r="BL178" s="577"/>
      <c r="BM178" s="577"/>
      <c r="BN178" s="577"/>
      <c r="BO178" s="577"/>
      <c r="BP178" s="577"/>
      <c r="BQ178" s="577"/>
      <c r="BR178" s="577"/>
      <c r="BS178" s="577"/>
      <c r="BT178" s="577"/>
      <c r="BU178" s="577"/>
      <c r="BV178" s="578"/>
      <c r="BW178" s="576"/>
      <c r="BX178" s="577"/>
      <c r="BY178" s="577"/>
      <c r="BZ178" s="577"/>
      <c r="CA178" s="577"/>
      <c r="CB178" s="577"/>
      <c r="CC178" s="577"/>
      <c r="CD178" s="578"/>
      <c r="CE178" s="576"/>
      <c r="CF178" s="577"/>
      <c r="CG178" s="577"/>
      <c r="CH178" s="577"/>
      <c r="CI178" s="577"/>
      <c r="CJ178" s="577"/>
      <c r="CK178" s="577"/>
      <c r="CL178" s="577"/>
      <c r="CM178" s="577"/>
      <c r="CN178" s="577"/>
      <c r="CO178" s="577"/>
      <c r="CP178" s="577"/>
      <c r="CQ178" s="577"/>
      <c r="CR178" s="577"/>
      <c r="CS178" s="577"/>
      <c r="CT178" s="577"/>
      <c r="CU178" s="577"/>
      <c r="CV178" s="577"/>
      <c r="CW178" s="577"/>
      <c r="CX178" s="577"/>
      <c r="CY178" s="578"/>
      <c r="CZ178" s="563">
        <f>DATI!AA175</f>
        <v>157818.677</v>
      </c>
      <c r="DA178" s="564">
        <f t="shared" si="2404"/>
        <v>432.37993698630135</v>
      </c>
      <c r="DB178" s="565">
        <f t="shared" si="2191"/>
        <v>469.52097570263618</v>
      </c>
      <c r="DC178" s="566">
        <f t="shared" si="2405"/>
        <v>1.286358837541469</v>
      </c>
      <c r="DD178" s="582">
        <f t="shared" si="2439"/>
        <v>-1.0340423925506251E-2</v>
      </c>
      <c r="DE178" s="583">
        <f t="shared" si="2245"/>
        <v>-1.118543875125174E-2</v>
      </c>
      <c r="DF178" s="564">
        <f t="shared" si="2440"/>
        <v>-1648.9630000000179</v>
      </c>
      <c r="DG178" s="584">
        <f t="shared" si="2441"/>
        <v>-5.3112062887882985</v>
      </c>
      <c r="DH178" s="585">
        <f t="shared" si="2429"/>
        <v>3.269154459904363E-2</v>
      </c>
      <c r="DI178" s="586">
        <f>DATI!AB175+DATI!AG175</f>
        <v>94630.958433936248</v>
      </c>
      <c r="DJ178" s="564">
        <f t="shared" si="2430"/>
        <v>259.26289981900339</v>
      </c>
      <c r="DK178" s="587">
        <f t="shared" si="2192"/>
        <v>281.53334434287115</v>
      </c>
      <c r="DL178" s="588">
        <f t="shared" si="2193"/>
        <v>0.77132423107635939</v>
      </c>
      <c r="DM178" s="589">
        <f t="shared" si="2442"/>
        <v>0.59961824691976251</v>
      </c>
      <c r="DN178" s="590">
        <f t="shared" si="2443"/>
        <v>1.4275718270027719E-2</v>
      </c>
      <c r="DO178" s="590">
        <f t="shared" si="2444"/>
        <v>9.000000000000008E-3</v>
      </c>
      <c r="DP178" s="590">
        <f t="shared" si="2445"/>
        <v>3.7876773657683073E-3</v>
      </c>
      <c r="DQ178" s="590">
        <f t="shared" si="2446"/>
        <v>2.9305993464363704E-3</v>
      </c>
      <c r="DR178" s="591">
        <f t="shared" si="2447"/>
        <v>357.07903916673968</v>
      </c>
      <c r="DS178" s="591">
        <f t="shared" si="2448"/>
        <v>0.82265057569179589</v>
      </c>
      <c r="DT178" s="592">
        <f t="shared" si="2431"/>
        <v>3.877284760659621E-2</v>
      </c>
      <c r="DU178" s="593" t="str">
        <f>DATI!AI175</f>
        <v>4/4</v>
      </c>
      <c r="DV178" s="592">
        <f>DATI!AJ175/DATI!AK175</f>
        <v>1</v>
      </c>
      <c r="DW178" s="594">
        <f>DATI!AB175</f>
        <v>94147.896999999997</v>
      </c>
      <c r="DX178" s="564">
        <f t="shared" si="2406"/>
        <v>257.93944383561643</v>
      </c>
      <c r="DY178" s="595">
        <f t="shared" si="2463"/>
        <v>280.09620470833943</v>
      </c>
      <c r="DZ178" s="566">
        <f t="shared" si="2464"/>
        <v>0.76738686221462848</v>
      </c>
      <c r="EA178" s="589">
        <f t="shared" si="2449"/>
        <v>0.59655738338244968</v>
      </c>
      <c r="EB178" s="585">
        <f t="shared" si="2450"/>
        <v>1.6053743166205191E-2</v>
      </c>
      <c r="EC178" s="596">
        <f t="shared" si="2451"/>
        <v>63187.718566063748</v>
      </c>
      <c r="ED178" s="597">
        <f t="shared" si="2407"/>
        <v>173.11703716729795</v>
      </c>
      <c r="EE178" s="598">
        <f t="shared" si="2196"/>
        <v>187.98763135976506</v>
      </c>
      <c r="EF178" s="599">
        <f t="shared" si="2197"/>
        <v>0.51503460646510979</v>
      </c>
      <c r="EG178" s="600">
        <f t="shared" si="2249"/>
        <v>-3.0770460555481632E-2</v>
      </c>
      <c r="EH178" s="600">
        <f t="shared" si="2250"/>
        <v>-3.1598031318379426E-2</v>
      </c>
      <c r="EI178" s="582">
        <f t="shared" si="2408"/>
        <v>0.40038175308023743</v>
      </c>
      <c r="EJ178" s="601">
        <f t="shared" si="2251"/>
        <v>-2006.0420391667576</v>
      </c>
      <c r="EK178" s="601">
        <f t="shared" si="2252"/>
        <v>-6.1338568644801228</v>
      </c>
      <c r="EL178" s="563">
        <f>DATI!AD175</f>
        <v>49796.5</v>
      </c>
      <c r="EM178" s="564">
        <f t="shared" si="2409"/>
        <v>136.42876712328768</v>
      </c>
      <c r="EN178" s="595">
        <f t="shared" si="2198"/>
        <v>148.14787267907667</v>
      </c>
      <c r="EO178" s="566">
        <f t="shared" si="2410"/>
        <v>0.40588458268240185</v>
      </c>
      <c r="EP178" s="582">
        <f t="shared" si="2452"/>
        <v>-3.33807941781364E-2</v>
      </c>
      <c r="EQ178" s="583">
        <f t="shared" si="2453"/>
        <v>-3.4206136123504711E-2</v>
      </c>
      <c r="ER178" s="582">
        <f t="shared" si="2432"/>
        <v>2.4684781244967147E-2</v>
      </c>
      <c r="ES178" s="564">
        <f t="shared" si="2454"/>
        <v>-1719.6500000000015</v>
      </c>
      <c r="ET178" s="582">
        <f t="shared" si="2225"/>
        <v>0.31552982794298801</v>
      </c>
      <c r="EU178" s="584">
        <f t="shared" si="2455"/>
        <v>-5.2470475210186009</v>
      </c>
      <c r="EV178" s="563">
        <f>DATI!AE175</f>
        <v>9132.0400000000009</v>
      </c>
      <c r="EW178" s="564">
        <f t="shared" si="2411"/>
        <v>25.019287671232878</v>
      </c>
      <c r="EX178" s="595">
        <f t="shared" si="2199"/>
        <v>27.168421459745868</v>
      </c>
      <c r="EY178" s="566">
        <f t="shared" si="2465"/>
        <v>7.4434031396564029E-2</v>
      </c>
      <c r="EZ178" s="582">
        <f t="shared" si="2456"/>
        <v>-9.9964766783206364E-3</v>
      </c>
      <c r="FA178" s="583">
        <f t="shared" si="2457"/>
        <v>-1.0841785181336976E-2</v>
      </c>
      <c r="FB178" s="564">
        <f t="shared" si="2458"/>
        <v>-92.209999999999127</v>
      </c>
      <c r="FC178" s="584">
        <f t="shared" si="2459"/>
        <v>-0.29778268508500361</v>
      </c>
      <c r="FD178" s="564">
        <f>DATI!AG175</f>
        <v>483.06143393624575</v>
      </c>
      <c r="FE178" s="582">
        <f t="shared" si="2227"/>
        <v>3.0608635373127972E-3</v>
      </c>
      <c r="FF178" s="564">
        <f t="shared" si="2460"/>
        <v>8648.9785660637554</v>
      </c>
      <c r="FG178" s="582">
        <f t="shared" si="2433"/>
        <v>2.5731281825214145E-2</v>
      </c>
      <c r="FH178" s="563">
        <f>DATI!AF175</f>
        <v>4742.24</v>
      </c>
      <c r="FI178" s="564">
        <f t="shared" si="2434"/>
        <v>12.992438356164383</v>
      </c>
      <c r="FJ178" s="590">
        <f t="shared" si="2228"/>
        <v>3.0048661477500536E-2</v>
      </c>
      <c r="FK178" s="590">
        <f t="shared" si="2368"/>
        <v>-6.991741080622034E-2</v>
      </c>
      <c r="FL178" s="602">
        <f>DATI!AL175</f>
        <v>2904.0721262111515</v>
      </c>
      <c r="FM178" s="603" t="str">
        <f>DATI!AM175</f>
        <v>7/7</v>
      </c>
      <c r="FN178" s="604">
        <f>DATI!AN175/DATI!AO175</f>
        <v>1</v>
      </c>
      <c r="FO178" s="567">
        <f t="shared" si="2369"/>
        <v>0.61238404766758991</v>
      </c>
      <c r="FP178" s="605">
        <f t="shared" si="2258"/>
        <v>1.840132094258496E-2</v>
      </c>
      <c r="FQ178" s="567">
        <f t="shared" si="2370"/>
        <v>0.85269200268736856</v>
      </c>
      <c r="FR178" s="607"/>
      <c r="FS178" s="1113"/>
      <c r="FT178" s="1113"/>
      <c r="FU178" s="576"/>
      <c r="FV178" s="577"/>
      <c r="FW178" s="577"/>
      <c r="FX178" s="577"/>
      <c r="FY178" s="577"/>
      <c r="FZ178" s="577"/>
      <c r="GA178" s="577"/>
      <c r="GB178" s="577"/>
      <c r="GC178" s="577"/>
      <c r="GD178" s="577"/>
      <c r="GE178" s="577"/>
      <c r="GF178" s="577"/>
      <c r="GG178" s="577"/>
      <c r="GH178" s="577"/>
      <c r="GI178" s="577"/>
      <c r="GJ178" s="577"/>
      <c r="GK178" s="577"/>
      <c r="GL178" s="577"/>
      <c r="GM178" s="577"/>
      <c r="GN178" s="577"/>
      <c r="GO178" s="577"/>
      <c r="GP178" s="578"/>
      <c r="GQ178" s="576"/>
      <c r="GR178" s="577"/>
      <c r="GS178" s="577"/>
      <c r="GT178" s="577"/>
      <c r="GU178" s="577"/>
      <c r="GV178" s="577"/>
      <c r="GW178" s="577"/>
      <c r="GX178" s="578"/>
      <c r="GY178" s="576"/>
      <c r="GZ178" s="577"/>
      <c r="HA178" s="577"/>
      <c r="HB178" s="577"/>
      <c r="HC178" s="577"/>
      <c r="HD178" s="577"/>
      <c r="HE178" s="577"/>
      <c r="HF178" s="577"/>
      <c r="HG178" s="577"/>
      <c r="HH178" s="577"/>
      <c r="HI178" s="577"/>
      <c r="HJ178" s="577"/>
      <c r="HK178" s="577"/>
      <c r="HL178" s="577"/>
      <c r="HM178" s="577"/>
      <c r="HN178" s="577"/>
      <c r="HO178" s="577"/>
      <c r="HP178" s="577"/>
      <c r="HQ178" s="577"/>
      <c r="HR178" s="577"/>
      <c r="HS178" s="577"/>
      <c r="HT178" s="578"/>
      <c r="HU178" s="607">
        <f t="shared" si="2412"/>
        <v>63188.421565059936</v>
      </c>
      <c r="HV178" s="608"/>
      <c r="HW178" s="609">
        <f t="shared" si="2461"/>
        <v>0</v>
      </c>
      <c r="HX178" s="610">
        <f>DATI!CQ175</f>
        <v>0</v>
      </c>
      <c r="HY178" s="610">
        <f>DATI!CT175</f>
        <v>0</v>
      </c>
      <c r="HZ178" s="611">
        <f t="shared" si="2260"/>
        <v>0</v>
      </c>
      <c r="IA178" s="611">
        <f t="shared" si="2293"/>
        <v>0</v>
      </c>
      <c r="IB178" s="582">
        <f t="shared" si="2294"/>
        <v>0</v>
      </c>
      <c r="IC178" s="610">
        <f>DATI!CV175</f>
        <v>0</v>
      </c>
      <c r="ID178" s="612">
        <f t="shared" si="2435"/>
        <v>0</v>
      </c>
      <c r="IE178" s="613">
        <f t="shared" si="2295"/>
        <v>0</v>
      </c>
      <c r="IF178" s="613">
        <f t="shared" si="2296"/>
        <v>0</v>
      </c>
      <c r="IG178" s="609"/>
      <c r="IH178" s="590"/>
      <c r="II178" s="610"/>
      <c r="IJ178" s="610"/>
      <c r="IK178" s="615">
        <f>DATI!CS175</f>
        <v>13389.42156505994</v>
      </c>
      <c r="IL178" s="594">
        <f t="shared" si="2436"/>
        <v>13389.42156505994</v>
      </c>
      <c r="IM178" s="594">
        <f t="shared" si="2437"/>
        <v>13389.42156505994</v>
      </c>
      <c r="IN178" s="582">
        <f t="shared" si="2297"/>
        <v>8.4840538645878649E-2</v>
      </c>
      <c r="IO178" s="582">
        <f t="shared" si="2298"/>
        <v>0.21189675629535942</v>
      </c>
      <c r="IP178" s="610"/>
      <c r="IQ178" s="590"/>
      <c r="IR178" s="610"/>
      <c r="IS178" s="594">
        <f t="shared" si="2462"/>
        <v>49799</v>
      </c>
      <c r="IT178" s="615">
        <f>DATI!CR175</f>
        <v>49799</v>
      </c>
      <c r="IU178" s="617">
        <f>DATI!CU175</f>
        <v>0</v>
      </c>
      <c r="IV178" s="639">
        <f t="shared" si="2264"/>
        <v>-3.3332265706967651E-2</v>
      </c>
      <c r="IW178" s="590">
        <f t="shared" si="2299"/>
        <v>0.31554566890710917</v>
      </c>
      <c r="IX178" s="639">
        <f t="shared" si="2300"/>
        <v>0.78810324370464058</v>
      </c>
      <c r="IY178" s="615">
        <f>DATI!CW175</f>
        <v>0</v>
      </c>
      <c r="IZ178" s="618">
        <f t="shared" si="2438"/>
        <v>49799</v>
      </c>
      <c r="JA178" s="619">
        <f t="shared" si="2301"/>
        <v>0.31554566890710917</v>
      </c>
      <c r="JB178" s="619">
        <f t="shared" si="2302"/>
        <v>0.78810324370464058</v>
      </c>
      <c r="JC178" s="620"/>
      <c r="JD178" s="590"/>
      <c r="JE178" s="610"/>
      <c r="JF178" s="610"/>
      <c r="JG178" s="586">
        <f t="shared" si="2303"/>
        <v>91424.998689046872</v>
      </c>
      <c r="JH178" s="566">
        <f t="shared" si="2201"/>
        <v>271.99540259796709</v>
      </c>
      <c r="JI178" s="589">
        <f t="shared" si="2304"/>
        <v>0.5793040496027404</v>
      </c>
      <c r="JJ178" s="603" t="str">
        <f>DATI!CN175</f>
        <v>1/1</v>
      </c>
      <c r="JK178" s="604">
        <f>DATI!CO175/DATI!CP175</f>
        <v>1</v>
      </c>
      <c r="JL178" s="621">
        <f t="shared" si="2348"/>
        <v>1.0283432618626819E-2</v>
      </c>
      <c r="JM178" s="622">
        <f t="shared" si="2266"/>
        <v>2.0839344197464225E-2</v>
      </c>
      <c r="JN178" s="623">
        <f t="shared" si="2305"/>
        <v>141223.99868904689</v>
      </c>
      <c r="JO178" s="594">
        <f t="shared" si="2306"/>
        <v>141223.99868904689</v>
      </c>
      <c r="JP178" s="589">
        <f t="shared" si="2307"/>
        <v>0.89484971850984973</v>
      </c>
      <c r="JQ178" s="590">
        <f t="shared" si="2267"/>
        <v>4.3207336510059369E-3</v>
      </c>
      <c r="JR178" s="624">
        <f t="shared" si="2308"/>
        <v>0.89484971850984973</v>
      </c>
      <c r="JS178" s="585">
        <f t="shared" si="2268"/>
        <v>4.3207336510059369E-3</v>
      </c>
      <c r="JT178" s="576">
        <f>DATI!BW175</f>
        <v>12000.082273973376</v>
      </c>
      <c r="JU178" s="577">
        <f>DATI!BX175</f>
        <v>13327.720982102215</v>
      </c>
      <c r="JV178" s="577">
        <f>DATI!BY175</f>
        <v>8606.5074383020401</v>
      </c>
      <c r="JW178" s="577">
        <f>DATI!BZ175</f>
        <v>19011.18</v>
      </c>
      <c r="JX178" s="577">
        <f>DATI!CA175</f>
        <v>22851.496999999999</v>
      </c>
      <c r="JY178" s="577">
        <f>DATI!CB175</f>
        <v>5590.2939298510555</v>
      </c>
      <c r="JZ178" s="577">
        <f>DATI!CC175</f>
        <v>2750.9701533172802</v>
      </c>
      <c r="KA178" s="577">
        <f>DATI!CD175</f>
        <v>126.686962486865</v>
      </c>
      <c r="KB178" s="577">
        <f>DATI!CE175</f>
        <v>1736.2547540049552</v>
      </c>
      <c r="KC178" s="577">
        <f>DATI!CF175</f>
        <v>0</v>
      </c>
      <c r="KD178" s="577">
        <f>DATI!CG175</f>
        <v>118.842</v>
      </c>
      <c r="KE178" s="577">
        <f>DATI!CH175</f>
        <v>114.67568223190308</v>
      </c>
      <c r="KF178" s="577">
        <f>DATI!CI175</f>
        <v>6.6052001285552979</v>
      </c>
      <c r="KG178" s="577">
        <f>DATI!CJ175</f>
        <v>101.73674198007583</v>
      </c>
      <c r="KH178" s="577">
        <f>DATI!CK175</f>
        <v>1239.0974370553977</v>
      </c>
      <c r="KI178" s="577">
        <f>DATI!CL175</f>
        <v>574.55657346574594</v>
      </c>
      <c r="KJ178" s="625">
        <f t="shared" si="2202"/>
        <v>35.701036435553753</v>
      </c>
      <c r="KK178" s="626">
        <f t="shared" si="2414"/>
        <v>-0.36351470127406521</v>
      </c>
      <c r="KL178" s="627">
        <f t="shared" si="2203"/>
        <v>39.650849179334642</v>
      </c>
      <c r="KM178" s="626">
        <f t="shared" si="2415"/>
        <v>1.3015368320323323E-2</v>
      </c>
      <c r="KN178" s="627">
        <f t="shared" si="2204"/>
        <v>25.604927418214068</v>
      </c>
      <c r="KO178" s="626">
        <f t="shared" si="2416"/>
        <v>0.918881461688007</v>
      </c>
      <c r="KP178" s="627">
        <f t="shared" si="2205"/>
        <v>56.559514707238634</v>
      </c>
      <c r="KQ178" s="626">
        <f t="shared" si="2417"/>
        <v>2.8731302941168154E-2</v>
      </c>
      <c r="KR178" s="627">
        <f t="shared" si="2206"/>
        <v>67.984711135969434</v>
      </c>
      <c r="KS178" s="626">
        <f t="shared" si="2418"/>
        <v>5.1349823519545756E-2</v>
      </c>
      <c r="KT178" s="627">
        <f t="shared" si="2207"/>
        <v>16.631493244669588</v>
      </c>
      <c r="KU178" s="626">
        <f t="shared" si="2419"/>
        <v>2.4545107951284811E-2</v>
      </c>
      <c r="KV178" s="627">
        <f t="shared" si="2208"/>
        <v>8.1843176933637594</v>
      </c>
      <c r="KW178" s="626">
        <f t="shared" si="2420"/>
        <v>-3.3665286146608371E-3</v>
      </c>
      <c r="KX178" s="627">
        <f t="shared" si="2209"/>
        <v>0.37690207120185226</v>
      </c>
      <c r="KY178" s="626">
        <f t="shared" si="2421"/>
        <v>-0.40063566726043015</v>
      </c>
      <c r="KZ178" s="627">
        <f t="shared" si="2210"/>
        <v>5.1654724375160441</v>
      </c>
      <c r="LA178" s="626">
        <f t="shared" si="2422"/>
        <v>4.147068801028872E-2</v>
      </c>
      <c r="LB178" s="628" t="s">
        <v>177</v>
      </c>
      <c r="LC178" s="629" t="s">
        <v>177</v>
      </c>
      <c r="LD178" s="627">
        <f t="shared" si="2211"/>
        <v>0.35356279025487392</v>
      </c>
      <c r="LE178" s="626">
        <f t="shared" si="2423"/>
        <v>5.3551550323382782E-2</v>
      </c>
      <c r="LF178" s="627">
        <f t="shared" si="2212"/>
        <v>0.34116772003410339</v>
      </c>
      <c r="LG178" s="626">
        <f t="shared" si="2424"/>
        <v>-0.22881114344368381</v>
      </c>
      <c r="LH178" s="627">
        <f t="shared" si="2213"/>
        <v>1.9650906141295693E-2</v>
      </c>
      <c r="LI178" s="626">
        <f t="shared" si="2425"/>
        <v>-0.13218491083957318</v>
      </c>
      <c r="LJ178" s="627">
        <f t="shared" si="2214"/>
        <v>0.30267351917601332</v>
      </c>
      <c r="LK178" s="626">
        <f t="shared" si="2426"/>
        <v>6.2934731456101747E-2</v>
      </c>
      <c r="LL178" s="627">
        <f t="shared" si="2215"/>
        <v>3.6863966210848811</v>
      </c>
      <c r="LM178" s="626">
        <f t="shared" si="2427"/>
        <v>4.7608182883303587E-3</v>
      </c>
      <c r="LN178" s="627">
        <f t="shared" si="2216"/>
        <v>1.7093437107573801</v>
      </c>
      <c r="LO178" s="630">
        <f t="shared" si="2428"/>
        <v>7.7457503531850369</v>
      </c>
      <c r="LP178" s="631">
        <f t="shared" si="2309"/>
        <v>7.6037149101011517E-2</v>
      </c>
      <c r="LQ178" s="632">
        <f t="shared" si="2310"/>
        <v>8.444957995752439E-2</v>
      </c>
      <c r="LR178" s="632">
        <f t="shared" si="2311"/>
        <v>5.4534150215326163E-2</v>
      </c>
      <c r="LS178" s="632">
        <f t="shared" si="2312"/>
        <v>0.12046216811207967</v>
      </c>
      <c r="LT178" s="632">
        <f t="shared" si="2313"/>
        <v>0.14479589763637418</v>
      </c>
      <c r="LU178" s="632">
        <f t="shared" si="2314"/>
        <v>3.5422258227719494E-2</v>
      </c>
      <c r="LV178" s="632">
        <f t="shared" si="2315"/>
        <v>1.7431207798791017E-2</v>
      </c>
      <c r="LW178" s="632">
        <f t="shared" si="2316"/>
        <v>8.0273745094736157E-4</v>
      </c>
      <c r="LX178" s="633">
        <f t="shared" si="2317"/>
        <v>1.1001579705328257E-2</v>
      </c>
      <c r="LY178" s="634" t="s">
        <v>177</v>
      </c>
      <c r="LZ178" s="633">
        <f t="shared" si="2318"/>
        <v>7.5302874323296984E-4</v>
      </c>
      <c r="MA178" s="633">
        <f t="shared" si="2319"/>
        <v>7.2662934712032262E-4</v>
      </c>
      <c r="MB178" s="633">
        <f t="shared" si="2320"/>
        <v>4.1853095299710933E-5</v>
      </c>
      <c r="MC178" s="633">
        <f t="shared" si="2321"/>
        <v>6.4464323180250609E-4</v>
      </c>
      <c r="MD178" s="633">
        <f t="shared" si="2322"/>
        <v>7.8513992171876951E-3</v>
      </c>
      <c r="ME178" s="633">
        <f t="shared" si="2323"/>
        <v>3.640612026330356E-3</v>
      </c>
      <c r="MF178" s="631">
        <f t="shared" si="2324"/>
        <v>0.12745990782962871</v>
      </c>
      <c r="MG178" s="632">
        <f t="shared" si="2325"/>
        <v>0.14156153676063754</v>
      </c>
      <c r="MH178" s="632">
        <f t="shared" si="2326"/>
        <v>9.14147603137863E-2</v>
      </c>
      <c r="MI178" s="632">
        <f t="shared" si="2327"/>
        <v>0.2019288864200546</v>
      </c>
      <c r="MJ178" s="632">
        <f t="shared" si="2328"/>
        <v>0.24271914432671821</v>
      </c>
      <c r="MK178" s="632">
        <f t="shared" si="2329"/>
        <v>5.937778864939549E-2</v>
      </c>
      <c r="ML178" s="632">
        <f t="shared" si="2330"/>
        <v>2.9219666513817938E-2</v>
      </c>
      <c r="MM178" s="632">
        <f t="shared" si="2331"/>
        <v>1.3456164877146963E-3</v>
      </c>
      <c r="MN178" s="633">
        <f t="shared" si="2332"/>
        <v>1.8441779469646095E-2</v>
      </c>
      <c r="MO178" s="634" t="s">
        <v>177</v>
      </c>
      <c r="MP178" s="633">
        <f t="shared" si="2333"/>
        <v>1.2622905427191857E-3</v>
      </c>
      <c r="MQ178" s="633">
        <f t="shared" si="2334"/>
        <v>1.2180376395651523E-3</v>
      </c>
      <c r="MR178" s="633">
        <f t="shared" si="2335"/>
        <v>7.0157702285748326E-5</v>
      </c>
      <c r="MS178" s="633">
        <f t="shared" si="2336"/>
        <v>1.0806055708294348E-3</v>
      </c>
      <c r="MT178" s="633">
        <f t="shared" si="2337"/>
        <v>1.3161180191368456E-2</v>
      </c>
      <c r="MU178" s="633">
        <f t="shared" si="2338"/>
        <v>6.1027021502747525E-3</v>
      </c>
      <c r="MV178" s="1077"/>
      <c r="MW178" s="566"/>
      <c r="MX178" s="624"/>
      <c r="MY178" s="1471"/>
      <c r="MZ178" s="583"/>
      <c r="NA178" s="1472"/>
      <c r="NB178" s="1078"/>
      <c r="NC178" s="615"/>
      <c r="ND178" s="589"/>
      <c r="NE178" s="638"/>
    </row>
    <row r="179" spans="1:369" outlineLevel="1" x14ac:dyDescent="0.2">
      <c r="A179" s="800" t="s">
        <v>183</v>
      </c>
      <c r="B179" s="801">
        <f>DATI!D176</f>
        <v>61</v>
      </c>
      <c r="C179" s="1519">
        <f>DATI!F176/DATI!E176</f>
        <v>1</v>
      </c>
      <c r="D179" s="802">
        <f>DATI!G176</f>
        <v>223659</v>
      </c>
      <c r="E179" s="803">
        <f t="shared" si="2403"/>
        <v>2.3055534852968507E-2</v>
      </c>
      <c r="F179" s="1033">
        <f t="shared" si="2402"/>
        <v>3.2970877967379015E-3</v>
      </c>
      <c r="G179" s="805"/>
      <c r="H179" s="806"/>
      <c r="I179" s="813"/>
      <c r="J179" s="808"/>
      <c r="K179" s="808"/>
      <c r="L179" s="808"/>
      <c r="M179" s="806"/>
      <c r="N179" s="806"/>
      <c r="O179" s="806"/>
      <c r="P179" s="806"/>
      <c r="Q179" s="806"/>
      <c r="R179" s="806"/>
      <c r="S179" s="806"/>
      <c r="T179" s="806"/>
      <c r="U179" s="806"/>
      <c r="V179" s="806"/>
      <c r="W179" s="811"/>
      <c r="X179" s="1092"/>
      <c r="Y179" s="806"/>
      <c r="Z179" s="806"/>
      <c r="AA179" s="806"/>
      <c r="AB179" s="806"/>
      <c r="AC179" s="806"/>
      <c r="AD179" s="813"/>
      <c r="AE179" s="808"/>
      <c r="AF179" s="808"/>
      <c r="AG179" s="811"/>
      <c r="AH179" s="815"/>
      <c r="AI179" s="806"/>
      <c r="AJ179" s="813"/>
      <c r="AK179" s="808"/>
      <c r="AL179" s="808"/>
      <c r="AM179" s="808"/>
      <c r="AN179" s="818"/>
      <c r="AO179" s="819"/>
      <c r="AP179" s="819"/>
      <c r="AQ179" s="819"/>
      <c r="AR179" s="819"/>
      <c r="AS179" s="819"/>
      <c r="AT179" s="819"/>
      <c r="AU179" s="1093"/>
      <c r="AV179" s="1093"/>
      <c r="AW179" s="819"/>
      <c r="AX179" s="1093"/>
      <c r="AY179" s="1093"/>
      <c r="AZ179" s="1093"/>
      <c r="BA179" s="1093"/>
      <c r="BB179" s="818"/>
      <c r="BC179" s="819"/>
      <c r="BD179" s="819"/>
      <c r="BE179" s="819"/>
      <c r="BF179" s="819"/>
      <c r="BG179" s="819"/>
      <c r="BH179" s="819"/>
      <c r="BI179" s="819"/>
      <c r="BJ179" s="819"/>
      <c r="BK179" s="819"/>
      <c r="BL179" s="819"/>
      <c r="BM179" s="819"/>
      <c r="BN179" s="819"/>
      <c r="BO179" s="819"/>
      <c r="BP179" s="819"/>
      <c r="BQ179" s="819"/>
      <c r="BR179" s="819"/>
      <c r="BS179" s="819"/>
      <c r="BT179" s="819"/>
      <c r="BU179" s="819"/>
      <c r="BV179" s="820"/>
      <c r="BW179" s="818"/>
      <c r="BX179" s="819"/>
      <c r="BY179" s="819"/>
      <c r="BZ179" s="819"/>
      <c r="CA179" s="819"/>
      <c r="CB179" s="819"/>
      <c r="CC179" s="819"/>
      <c r="CD179" s="820"/>
      <c r="CE179" s="818"/>
      <c r="CF179" s="819"/>
      <c r="CG179" s="819"/>
      <c r="CH179" s="819"/>
      <c r="CI179" s="819"/>
      <c r="CJ179" s="819"/>
      <c r="CK179" s="819"/>
      <c r="CL179" s="819"/>
      <c r="CM179" s="819"/>
      <c r="CN179" s="819"/>
      <c r="CO179" s="819"/>
      <c r="CP179" s="819"/>
      <c r="CQ179" s="819"/>
      <c r="CR179" s="819"/>
      <c r="CS179" s="819"/>
      <c r="CT179" s="819"/>
      <c r="CU179" s="819"/>
      <c r="CV179" s="819"/>
      <c r="CW179" s="819"/>
      <c r="CX179" s="819"/>
      <c r="CY179" s="820"/>
      <c r="CZ179" s="805">
        <f>DATI!AA176</f>
        <v>99584.116999999998</v>
      </c>
      <c r="DA179" s="806">
        <f t="shared" si="2404"/>
        <v>272.83319726027395</v>
      </c>
      <c r="DB179" s="813">
        <f t="shared" si="2191"/>
        <v>445.2497641498889</v>
      </c>
      <c r="DC179" s="808">
        <f t="shared" si="2405"/>
        <v>1.2198623675339422</v>
      </c>
      <c r="DD179" s="822">
        <f t="shared" si="2439"/>
        <v>-4.0924472447923937E-2</v>
      </c>
      <c r="DE179" s="823">
        <f t="shared" si="2245"/>
        <v>-4.4076237021452254E-2</v>
      </c>
      <c r="DF179" s="806">
        <f t="shared" si="2440"/>
        <v>-4249.3289999999979</v>
      </c>
      <c r="DG179" s="824">
        <f t="shared" si="2441"/>
        <v>-20.52981095193951</v>
      </c>
      <c r="DH179" s="825">
        <f t="shared" si="2429"/>
        <v>2.0628474805056685E-2</v>
      </c>
      <c r="DI179" s="826">
        <f>DATI!AB176+DATI!AG176</f>
        <v>56720.942756479686</v>
      </c>
      <c r="DJ179" s="806">
        <f t="shared" si="2430"/>
        <v>155.39984316843749</v>
      </c>
      <c r="DK179" s="827">
        <f t="shared" si="2192"/>
        <v>253.60456210785028</v>
      </c>
      <c r="DL179" s="828">
        <f t="shared" si="2193"/>
        <v>0.69480701947356249</v>
      </c>
      <c r="DM179" s="829">
        <f t="shared" si="2442"/>
        <v>0.56957820649732416</v>
      </c>
      <c r="DN179" s="830">
        <f t="shared" si="2443"/>
        <v>4.0194134766343573E-3</v>
      </c>
      <c r="DO179" s="830">
        <f t="shared" si="2444"/>
        <v>3.0000000000000027E-3</v>
      </c>
      <c r="DP179" s="830">
        <f t="shared" si="2445"/>
        <v>-3.7069551347371027E-2</v>
      </c>
      <c r="DQ179" s="830">
        <f t="shared" si="2446"/>
        <v>-4.0233984165901293E-2</v>
      </c>
      <c r="DR179" s="831">
        <f t="shared" si="2447"/>
        <v>-2183.5636238574516</v>
      </c>
      <c r="DS179" s="831">
        <f t="shared" si="2448"/>
        <v>-10.631259877836015</v>
      </c>
      <c r="DT179" s="832">
        <f t="shared" si="2431"/>
        <v>2.3240095059744979E-2</v>
      </c>
      <c r="DU179" s="833" t="str">
        <f>DATI!AI176</f>
        <v>8/8</v>
      </c>
      <c r="DV179" s="832">
        <f>DATI!AJ176/DATI!AK176</f>
        <v>1</v>
      </c>
      <c r="DW179" s="834">
        <f>DATI!AB176</f>
        <v>55954.01</v>
      </c>
      <c r="DX179" s="806">
        <f t="shared" si="2406"/>
        <v>153.29865753424659</v>
      </c>
      <c r="DY179" s="835">
        <f t="shared" si="2463"/>
        <v>250.1755350779535</v>
      </c>
      <c r="DZ179" s="808">
        <f t="shared" si="2464"/>
        <v>0.68541242487110554</v>
      </c>
      <c r="EA179" s="829">
        <f t="shared" si="2449"/>
        <v>0.56187685030133871</v>
      </c>
      <c r="EB179" s="825">
        <f t="shared" si="2450"/>
        <v>2.4073139666226571E-2</v>
      </c>
      <c r="EC179" s="836">
        <f t="shared" si="2451"/>
        <v>42863.174243520312</v>
      </c>
      <c r="ED179" s="837">
        <f t="shared" si="2407"/>
        <v>117.43335409183648</v>
      </c>
      <c r="EE179" s="838">
        <f t="shared" si="2196"/>
        <v>191.64520204203859</v>
      </c>
      <c r="EF179" s="839">
        <f t="shared" si="2197"/>
        <v>0.52505534806037968</v>
      </c>
      <c r="EG179" s="840">
        <f t="shared" si="2249"/>
        <v>-4.5978502800864622E-2</v>
      </c>
      <c r="EH179" s="840">
        <f t="shared" si="2250"/>
        <v>-4.9113658553333238E-2</v>
      </c>
      <c r="EI179" s="822">
        <f t="shared" si="2408"/>
        <v>0.43042179350267584</v>
      </c>
      <c r="EJ179" s="841">
        <f t="shared" si="2251"/>
        <v>-2065.7653761425463</v>
      </c>
      <c r="EK179" s="841">
        <f t="shared" si="2252"/>
        <v>-9.8985510741034943</v>
      </c>
      <c r="EL179" s="805">
        <f>DATI!AD176</f>
        <v>32874.620999999999</v>
      </c>
      <c r="EM179" s="806">
        <f t="shared" si="2409"/>
        <v>90.067454794520543</v>
      </c>
      <c r="EN179" s="835">
        <f t="shared" si="2198"/>
        <v>146.98546000831624</v>
      </c>
      <c r="EO179" s="808">
        <f t="shared" si="2410"/>
        <v>0.4026998904337431</v>
      </c>
      <c r="EP179" s="822">
        <f t="shared" si="2452"/>
        <v>-7.1035321664686638E-2</v>
      </c>
      <c r="EQ179" s="823">
        <f t="shared" si="2453"/>
        <v>-7.4088134377684647E-2</v>
      </c>
      <c r="ER179" s="822">
        <f t="shared" si="2432"/>
        <v>1.6296382836066853E-2</v>
      </c>
      <c r="ES179" s="806">
        <f t="shared" si="2454"/>
        <v>-2513.8300000000017</v>
      </c>
      <c r="ET179" s="822">
        <f t="shared" ref="ET179:ET207" si="2466">+EL179/CZ179</f>
        <v>0.33011911929690557</v>
      </c>
      <c r="EU179" s="824">
        <f t="shared" si="2455"/>
        <v>-11.761247389720751</v>
      </c>
      <c r="EV179" s="805">
        <f>DATI!AE176</f>
        <v>7020.9709999999995</v>
      </c>
      <c r="EW179" s="806">
        <f t="shared" si="2411"/>
        <v>19.235536986301369</v>
      </c>
      <c r="EX179" s="835">
        <f t="shared" si="2199"/>
        <v>31.391408349317487</v>
      </c>
      <c r="EY179" s="808">
        <f t="shared" si="2465"/>
        <v>8.6003858491280782E-2</v>
      </c>
      <c r="EZ179" s="822">
        <f t="shared" si="2456"/>
        <v>-3.7125605776118301E-2</v>
      </c>
      <c r="FA179" s="823">
        <f t="shared" si="2457"/>
        <v>-4.0289854385628952E-2</v>
      </c>
      <c r="FB179" s="806">
        <f t="shared" si="2458"/>
        <v>-270.70800000000054</v>
      </c>
      <c r="FC179" s="824">
        <f t="shared" si="2459"/>
        <v>-1.317851308682549</v>
      </c>
      <c r="FD179" s="806">
        <f>DATI!AG176</f>
        <v>766.93275647968051</v>
      </c>
      <c r="FE179" s="822">
        <f t="shared" ref="FE179:FE207" si="2467">+FD179/CZ179</f>
        <v>7.701356195985355E-3</v>
      </c>
      <c r="FF179" s="806">
        <f t="shared" si="2460"/>
        <v>6254.0382435203192</v>
      </c>
      <c r="FG179" s="822">
        <f t="shared" si="2433"/>
        <v>2.796238131942072E-2</v>
      </c>
      <c r="FH179" s="805">
        <f>DATI!AF176</f>
        <v>3734.5149999999999</v>
      </c>
      <c r="FI179" s="806">
        <f t="shared" si="2434"/>
        <v>10.231547945205479</v>
      </c>
      <c r="FJ179" s="830">
        <f t="shared" si="2228"/>
        <v>3.7501110744397118E-2</v>
      </c>
      <c r="FK179" s="830">
        <f t="shared" si="2368"/>
        <v>-0.10724962032264156</v>
      </c>
      <c r="FL179" s="842">
        <f>DATI!AL176</f>
        <v>1779.3027876704932</v>
      </c>
      <c r="FM179" s="843" t="str">
        <f>DATI!AM176</f>
        <v>7/7</v>
      </c>
      <c r="FN179" s="844">
        <f>DATI!AN176/DATI!AO176</f>
        <v>1</v>
      </c>
      <c r="FO179" s="809">
        <f t="shared" si="2369"/>
        <v>0.47644815663359052</v>
      </c>
      <c r="FP179" s="845">
        <f t="shared" si="2258"/>
        <v>1.7867335085880145E-2</v>
      </c>
      <c r="FQ179" s="809">
        <f t="shared" si="2370"/>
        <v>0.75622550332385852</v>
      </c>
      <c r="FR179" s="846"/>
      <c r="FS179" s="1117"/>
      <c r="FT179" s="1117"/>
      <c r="FU179" s="818"/>
      <c r="FV179" s="819"/>
      <c r="FW179" s="819"/>
      <c r="FX179" s="819"/>
      <c r="FY179" s="819"/>
      <c r="FZ179" s="819"/>
      <c r="GA179" s="819"/>
      <c r="GB179" s="819"/>
      <c r="GC179" s="819"/>
      <c r="GD179" s="819"/>
      <c r="GE179" s="819"/>
      <c r="GF179" s="819"/>
      <c r="GG179" s="819"/>
      <c r="GH179" s="819"/>
      <c r="GI179" s="819"/>
      <c r="GJ179" s="819"/>
      <c r="GK179" s="819"/>
      <c r="GL179" s="819"/>
      <c r="GM179" s="819"/>
      <c r="GN179" s="819"/>
      <c r="GO179" s="819"/>
      <c r="GP179" s="820"/>
      <c r="GQ179" s="818"/>
      <c r="GR179" s="819"/>
      <c r="GS179" s="819"/>
      <c r="GT179" s="819"/>
      <c r="GU179" s="819"/>
      <c r="GV179" s="819"/>
      <c r="GW179" s="819"/>
      <c r="GX179" s="820"/>
      <c r="GY179" s="818"/>
      <c r="GZ179" s="819"/>
      <c r="HA179" s="819"/>
      <c r="HB179" s="819"/>
      <c r="HC179" s="819"/>
      <c r="HD179" s="819"/>
      <c r="HE179" s="819"/>
      <c r="HF179" s="819"/>
      <c r="HG179" s="819"/>
      <c r="HH179" s="819"/>
      <c r="HI179" s="819"/>
      <c r="HJ179" s="819"/>
      <c r="HK179" s="819"/>
      <c r="HL179" s="819"/>
      <c r="HM179" s="819"/>
      <c r="HN179" s="819"/>
      <c r="HO179" s="819"/>
      <c r="HP179" s="819"/>
      <c r="HQ179" s="819"/>
      <c r="HR179" s="819"/>
      <c r="HS179" s="819"/>
      <c r="HT179" s="820"/>
      <c r="HU179" s="846">
        <f t="shared" si="2412"/>
        <v>42863.174243520341</v>
      </c>
      <c r="HV179" s="847"/>
      <c r="HW179" s="848">
        <f t="shared" si="2461"/>
        <v>0</v>
      </c>
      <c r="HX179" s="849">
        <f>DATI!CQ176</f>
        <v>0</v>
      </c>
      <c r="HY179" s="849">
        <f>DATI!CT176</f>
        <v>0</v>
      </c>
      <c r="HZ179" s="850">
        <f t="shared" si="2260"/>
        <v>-1</v>
      </c>
      <c r="IA179" s="850">
        <f t="shared" si="2293"/>
        <v>0</v>
      </c>
      <c r="IB179" s="822">
        <f t="shared" si="2294"/>
        <v>0</v>
      </c>
      <c r="IC179" s="849">
        <f>DATI!CV176</f>
        <v>15852.080335161212</v>
      </c>
      <c r="ID179" s="851">
        <f t="shared" si="2435"/>
        <v>15852.080335161212</v>
      </c>
      <c r="IE179" s="852">
        <f t="shared" si="2295"/>
        <v>0.15918281762905234</v>
      </c>
      <c r="IF179" s="852">
        <f t="shared" si="2296"/>
        <v>0.36982982746681631</v>
      </c>
      <c r="IG179" s="848"/>
      <c r="IH179" s="830"/>
      <c r="II179" s="849"/>
      <c r="IJ179" s="849"/>
      <c r="IK179" s="854">
        <f>DATI!CS176</f>
        <v>42013.694243520338</v>
      </c>
      <c r="IL179" s="834">
        <f t="shared" si="2436"/>
        <v>42013.694243520338</v>
      </c>
      <c r="IM179" s="834">
        <f t="shared" si="2437"/>
        <v>10254.458018193314</v>
      </c>
      <c r="IN179" s="822">
        <f t="shared" si="2297"/>
        <v>0.42189151753507376</v>
      </c>
      <c r="IO179" s="822">
        <f t="shared" si="2298"/>
        <v>0.98018158909151676</v>
      </c>
      <c r="IP179" s="849"/>
      <c r="IQ179" s="830"/>
      <c r="IR179" s="849"/>
      <c r="IS179" s="834">
        <f t="shared" si="2462"/>
        <v>849.48</v>
      </c>
      <c r="IT179" s="854">
        <f>DATI!CR176</f>
        <v>849.48</v>
      </c>
      <c r="IU179" s="855">
        <f>DATI!CU176</f>
        <v>0</v>
      </c>
      <c r="IV179" s="822">
        <f t="shared" si="2264"/>
        <v>19.729136163982432</v>
      </c>
      <c r="IW179" s="830">
        <f t="shared" si="2299"/>
        <v>8.5302759676023441E-3</v>
      </c>
      <c r="IX179" s="822">
        <f t="shared" si="2300"/>
        <v>1.9818410908483207E-2</v>
      </c>
      <c r="IY179" s="854">
        <f>DATI!CW176</f>
        <v>15907.155890165812</v>
      </c>
      <c r="IZ179" s="856">
        <f t="shared" si="2438"/>
        <v>16756.635890165813</v>
      </c>
      <c r="JA179" s="857">
        <f t="shared" si="2301"/>
        <v>0.16826614921098124</v>
      </c>
      <c r="JB179" s="857">
        <f t="shared" si="2302"/>
        <v>0.39093315382957028</v>
      </c>
      <c r="JC179" s="858"/>
      <c r="JD179" s="830"/>
      <c r="JE179" s="849"/>
      <c r="JF179" s="849"/>
      <c r="JG179" s="826">
        <f t="shared" si="2303"/>
        <v>55212.059316670951</v>
      </c>
      <c r="JH179" s="808">
        <f t="shared" si="2201"/>
        <v>246.8582051993032</v>
      </c>
      <c r="JI179" s="829">
        <f t="shared" si="2304"/>
        <v>0.55442635813772345</v>
      </c>
      <c r="JJ179" s="843" t="str">
        <f>DATI!CN176</f>
        <v>3/10</v>
      </c>
      <c r="JK179" s="844">
        <f>DATI!CO176/DATI!CP176</f>
        <v>0.64766905313689782</v>
      </c>
      <c r="JL179" s="859">
        <f t="shared" si="2348"/>
        <v>-1.7211814675161068E-2</v>
      </c>
      <c r="JM179" s="860">
        <f t="shared" si="2266"/>
        <v>2.4724494673830862E-2</v>
      </c>
      <c r="JN179" s="861">
        <f t="shared" si="2305"/>
        <v>56061.539316670955</v>
      </c>
      <c r="JO179" s="834">
        <f t="shared" si="2306"/>
        <v>71968.695206836768</v>
      </c>
      <c r="JP179" s="829">
        <f t="shared" si="2307"/>
        <v>0.56295663410532581</v>
      </c>
      <c r="JQ179" s="830">
        <f t="shared" si="2267"/>
        <v>2.1512773273005381E-2</v>
      </c>
      <c r="JR179" s="862">
        <f t="shared" si="2308"/>
        <v>0.72269250734870472</v>
      </c>
      <c r="JS179" s="825">
        <f t="shared" si="2268"/>
        <v>-1.3133857489988743E-2</v>
      </c>
      <c r="JT179" s="818">
        <f>DATI!BW176</f>
        <v>10981.259716109931</v>
      </c>
      <c r="JU179" s="819">
        <f>DATI!BX176</f>
        <v>7535.5573114413019</v>
      </c>
      <c r="JV179" s="819">
        <f>DATI!BY176</f>
        <v>3290.5195154028202</v>
      </c>
      <c r="JW179" s="819">
        <f>DATI!BZ176</f>
        <v>12969.92</v>
      </c>
      <c r="JX179" s="819">
        <f>DATI!CA176</f>
        <v>11179.252</v>
      </c>
      <c r="JY179" s="819">
        <f>DATI!CB176</f>
        <v>3667.081653984189</v>
      </c>
      <c r="JZ179" s="819">
        <f>DATI!CC176</f>
        <v>1416.337526308205</v>
      </c>
      <c r="KA179" s="819">
        <f>DATI!CD176</f>
        <v>21.538166132817278</v>
      </c>
      <c r="KB179" s="819">
        <f>DATI!CE176</f>
        <v>991.68927372920518</v>
      </c>
      <c r="KC179" s="819">
        <f>DATI!CF176</f>
        <v>0</v>
      </c>
      <c r="KD179" s="819">
        <f>DATI!CG176</f>
        <v>214.93</v>
      </c>
      <c r="KE179" s="819">
        <f>DATI!CH176</f>
        <v>31.072860604763029</v>
      </c>
      <c r="KF179" s="819">
        <f>DATI!CI176</f>
        <v>36.425620708942411</v>
      </c>
      <c r="KG179" s="819">
        <f>DATI!CJ176</f>
        <v>21.808920424461366</v>
      </c>
      <c r="KH179" s="819">
        <f>DATI!CK176</f>
        <v>280.63774295007812</v>
      </c>
      <c r="KI179" s="819">
        <f>DATI!CL176</f>
        <v>242.72346472406386</v>
      </c>
      <c r="KJ179" s="863">
        <f t="shared" si="2202"/>
        <v>49.098224154225548</v>
      </c>
      <c r="KK179" s="864">
        <f t="shared" si="2414"/>
        <v>-2.2991926529238711E-2</v>
      </c>
      <c r="KL179" s="865">
        <f t="shared" si="2203"/>
        <v>33.692171168794026</v>
      </c>
      <c r="KM179" s="864">
        <f t="shared" si="2415"/>
        <v>8.4676261139473477E-2</v>
      </c>
      <c r="KN179" s="865">
        <f t="shared" si="2204"/>
        <v>14.712215986849714</v>
      </c>
      <c r="KO179" s="864">
        <f t="shared" si="2416"/>
        <v>-3.1293940721475594E-2</v>
      </c>
      <c r="KP179" s="865">
        <f t="shared" si="2205"/>
        <v>57.989707545862231</v>
      </c>
      <c r="KQ179" s="864">
        <f t="shared" si="2417"/>
        <v>4.0910166693476593E-2</v>
      </c>
      <c r="KR179" s="865">
        <f t="shared" si="2206"/>
        <v>49.983465901215688</v>
      </c>
      <c r="KS179" s="864">
        <f t="shared" si="2418"/>
        <v>-8.7670615607841437E-2</v>
      </c>
      <c r="KT179" s="865">
        <f t="shared" si="2207"/>
        <v>16.395860010033974</v>
      </c>
      <c r="KU179" s="864">
        <f t="shared" si="2419"/>
        <v>-1.8604829013963056E-2</v>
      </c>
      <c r="KV179" s="865">
        <f t="shared" si="2208"/>
        <v>6.332575600839693</v>
      </c>
      <c r="KW179" s="864">
        <f t="shared" si="2420"/>
        <v>-0.15808345286612832</v>
      </c>
      <c r="KX179" s="865">
        <f t="shared" si="2209"/>
        <v>9.6299125601103819E-2</v>
      </c>
      <c r="KY179" s="864">
        <f t="shared" si="2421"/>
        <v>0.63815925042156929</v>
      </c>
      <c r="KZ179" s="865">
        <f t="shared" si="2210"/>
        <v>4.4339341306596429</v>
      </c>
      <c r="LA179" s="864">
        <f t="shared" si="2422"/>
        <v>-7.6182111468763913E-2</v>
      </c>
      <c r="LB179" s="866" t="s">
        <v>177</v>
      </c>
      <c r="LC179" s="867" t="s">
        <v>177</v>
      </c>
      <c r="LD179" s="865">
        <f t="shared" si="2211"/>
        <v>0.96097183659052399</v>
      </c>
      <c r="LE179" s="864">
        <f t="shared" si="2423"/>
        <v>0.11812437732319703</v>
      </c>
      <c r="LF179" s="865">
        <f t="shared" si="2212"/>
        <v>0.13892962324236016</v>
      </c>
      <c r="LG179" s="864">
        <f t="shared" si="2424"/>
        <v>-0.6241788228731574</v>
      </c>
      <c r="LH179" s="865">
        <f t="shared" si="2213"/>
        <v>0.16286230694468998</v>
      </c>
      <c r="LI179" s="864">
        <f t="shared" si="2425"/>
        <v>-0.24116971647101057</v>
      </c>
      <c r="LJ179" s="865">
        <f t="shared" si="2214"/>
        <v>9.7509692990048982E-2</v>
      </c>
      <c r="LK179" s="864">
        <f t="shared" si="2426"/>
        <v>-2.4673831163450063E-2</v>
      </c>
      <c r="LL179" s="865">
        <f t="shared" si="2215"/>
        <v>1.2547572105306655</v>
      </c>
      <c r="LM179" s="864">
        <f t="shared" si="2427"/>
        <v>-0.13259786500474732</v>
      </c>
      <c r="LN179" s="865">
        <f t="shared" si="2216"/>
        <v>1.0852389786418783</v>
      </c>
      <c r="LO179" s="868">
        <f t="shared" si="2428"/>
        <v>0.90429336816338091</v>
      </c>
      <c r="LP179" s="869">
        <f t="shared" si="2309"/>
        <v>0.11027119632049287</v>
      </c>
      <c r="LQ179" s="870">
        <f t="shared" si="2310"/>
        <v>7.567027291552228E-2</v>
      </c>
      <c r="LR179" s="870">
        <f t="shared" si="2311"/>
        <v>3.3042613767442656E-2</v>
      </c>
      <c r="LS179" s="870">
        <f t="shared" si="2312"/>
        <v>0.13024084955234377</v>
      </c>
      <c r="LT179" s="870">
        <f t="shared" si="2313"/>
        <v>0.11225938770938744</v>
      </c>
      <c r="LU179" s="870">
        <f t="shared" si="2314"/>
        <v>3.6823961134125324E-2</v>
      </c>
      <c r="LV179" s="870">
        <f t="shared" si="2315"/>
        <v>1.4222524323916082E-2</v>
      </c>
      <c r="LW179" s="870">
        <f t="shared" si="2316"/>
        <v>2.162811378125417E-4</v>
      </c>
      <c r="LX179" s="871">
        <f t="shared" si="2317"/>
        <v>9.9583076458789627E-3</v>
      </c>
      <c r="LY179" s="872" t="s">
        <v>177</v>
      </c>
      <c r="LZ179" s="871">
        <f t="shared" si="2318"/>
        <v>2.158275902571893E-3</v>
      </c>
      <c r="MA179" s="871">
        <f t="shared" si="2319"/>
        <v>3.1202627026118059E-4</v>
      </c>
      <c r="MB179" s="871">
        <f t="shared" si="2320"/>
        <v>3.6577741316863219E-4</v>
      </c>
      <c r="MC179" s="871">
        <f t="shared" si="2321"/>
        <v>2.1899998796456031E-4</v>
      </c>
      <c r="MD179" s="871">
        <f t="shared" si="2322"/>
        <v>2.8180974175839521E-3</v>
      </c>
      <c r="ME179" s="871">
        <f t="shared" si="2323"/>
        <v>2.4373712599576884E-3</v>
      </c>
      <c r="MF179" s="869">
        <f t="shared" si="2324"/>
        <v>0.19625509800119653</v>
      </c>
      <c r="MG179" s="870">
        <f t="shared" si="2325"/>
        <v>0.13467412454337591</v>
      </c>
      <c r="MH179" s="870">
        <f t="shared" si="2326"/>
        <v>5.8807572779910146E-2</v>
      </c>
      <c r="MI179" s="870">
        <f t="shared" si="2327"/>
        <v>0.2317960768137976</v>
      </c>
      <c r="MJ179" s="870">
        <f t="shared" si="2328"/>
        <v>0.19979358047796753</v>
      </c>
      <c r="MK179" s="870">
        <f t="shared" si="2329"/>
        <v>6.5537423573112791E-2</v>
      </c>
      <c r="ML179" s="870">
        <f t="shared" si="2330"/>
        <v>2.5312529456033715E-2</v>
      </c>
      <c r="MM179" s="870">
        <f t="shared" si="2331"/>
        <v>3.8492623018113046E-4</v>
      </c>
      <c r="MN179" s="871">
        <f t="shared" si="2332"/>
        <v>1.7723292284667447E-2</v>
      </c>
      <c r="MO179" s="872" t="s">
        <v>177</v>
      </c>
      <c r="MP179" s="871">
        <f t="shared" si="2333"/>
        <v>3.8411902918128655E-3</v>
      </c>
      <c r="MQ179" s="871">
        <f t="shared" si="2334"/>
        <v>5.5532857439105849E-4</v>
      </c>
      <c r="MR179" s="871">
        <f t="shared" si="2335"/>
        <v>6.5099213995462361E-4</v>
      </c>
      <c r="MS179" s="871">
        <f t="shared" si="2336"/>
        <v>3.8976510216982423E-4</v>
      </c>
      <c r="MT179" s="871">
        <f t="shared" si="2337"/>
        <v>5.0155072522966295E-3</v>
      </c>
      <c r="MU179" s="871">
        <f t="shared" si="2338"/>
        <v>4.3379100930221771E-3</v>
      </c>
      <c r="MV179" s="1098"/>
      <c r="MW179" s="808"/>
      <c r="MX179" s="862"/>
      <c r="MY179" s="1483"/>
      <c r="MZ179" s="823"/>
      <c r="NA179" s="1480"/>
      <c r="NB179" s="1099"/>
      <c r="NC179" s="854"/>
      <c r="ND179" s="829"/>
      <c r="NE179" s="875"/>
    </row>
    <row r="180" spans="1:369" outlineLevel="1" x14ac:dyDescent="0.2">
      <c r="A180" s="876" t="s">
        <v>184</v>
      </c>
      <c r="B180" s="559">
        <f>DATI!D177</f>
        <v>70</v>
      </c>
      <c r="C180" s="1516">
        <f>DATI!F177/DATI!E177</f>
        <v>1</v>
      </c>
      <c r="D180" s="560">
        <f>DATI!G177</f>
        <v>408187</v>
      </c>
      <c r="E180" s="561">
        <f t="shared" si="2403"/>
        <v>4.2077312359568166E-2</v>
      </c>
      <c r="F180" s="1035">
        <f t="shared" si="2402"/>
        <v>1.5310516410959778E-3</v>
      </c>
      <c r="G180" s="563"/>
      <c r="H180" s="564"/>
      <c r="I180" s="565"/>
      <c r="J180" s="566"/>
      <c r="K180" s="566"/>
      <c r="L180" s="566"/>
      <c r="M180" s="564"/>
      <c r="N180" s="564"/>
      <c r="O180" s="564"/>
      <c r="P180" s="564"/>
      <c r="Q180" s="564"/>
      <c r="R180" s="564"/>
      <c r="S180" s="564"/>
      <c r="T180" s="564"/>
      <c r="U180" s="564"/>
      <c r="V180" s="564"/>
      <c r="W180" s="569"/>
      <c r="X180" s="1100"/>
      <c r="Y180" s="564"/>
      <c r="Z180" s="564"/>
      <c r="AA180" s="564"/>
      <c r="AB180" s="564"/>
      <c r="AC180" s="564"/>
      <c r="AD180" s="565"/>
      <c r="AE180" s="566"/>
      <c r="AF180" s="566"/>
      <c r="AG180" s="569"/>
      <c r="AH180" s="572"/>
      <c r="AI180" s="564"/>
      <c r="AJ180" s="565"/>
      <c r="AK180" s="566"/>
      <c r="AL180" s="566"/>
      <c r="AM180" s="566"/>
      <c r="AN180" s="576"/>
      <c r="AO180" s="577"/>
      <c r="AP180" s="577"/>
      <c r="AQ180" s="577"/>
      <c r="AR180" s="577"/>
      <c r="AS180" s="577"/>
      <c r="AT180" s="577"/>
      <c r="AU180" s="1072"/>
      <c r="AV180" s="1072"/>
      <c r="AW180" s="577"/>
      <c r="AX180" s="1072"/>
      <c r="AY180" s="1072"/>
      <c r="AZ180" s="1072"/>
      <c r="BA180" s="1072"/>
      <c r="BB180" s="576"/>
      <c r="BC180" s="577"/>
      <c r="BD180" s="577"/>
      <c r="BE180" s="577"/>
      <c r="BF180" s="577"/>
      <c r="BG180" s="577"/>
      <c r="BH180" s="577"/>
      <c r="BI180" s="577"/>
      <c r="BJ180" s="577"/>
      <c r="BK180" s="577"/>
      <c r="BL180" s="577"/>
      <c r="BM180" s="577"/>
      <c r="BN180" s="577"/>
      <c r="BO180" s="577"/>
      <c r="BP180" s="577"/>
      <c r="BQ180" s="577"/>
      <c r="BR180" s="577"/>
      <c r="BS180" s="577"/>
      <c r="BT180" s="577"/>
      <c r="BU180" s="577"/>
      <c r="BV180" s="578"/>
      <c r="BW180" s="576"/>
      <c r="BX180" s="577"/>
      <c r="BY180" s="577"/>
      <c r="BZ180" s="577"/>
      <c r="CA180" s="577"/>
      <c r="CB180" s="577"/>
      <c r="CC180" s="577"/>
      <c r="CD180" s="578"/>
      <c r="CE180" s="576"/>
      <c r="CF180" s="577"/>
      <c r="CG180" s="577"/>
      <c r="CH180" s="577"/>
      <c r="CI180" s="577"/>
      <c r="CJ180" s="577"/>
      <c r="CK180" s="577"/>
      <c r="CL180" s="577"/>
      <c r="CM180" s="577"/>
      <c r="CN180" s="577"/>
      <c r="CO180" s="577"/>
      <c r="CP180" s="577"/>
      <c r="CQ180" s="577"/>
      <c r="CR180" s="577"/>
      <c r="CS180" s="577"/>
      <c r="CT180" s="577"/>
      <c r="CU180" s="577"/>
      <c r="CV180" s="577"/>
      <c r="CW180" s="577"/>
      <c r="CX180" s="577"/>
      <c r="CY180" s="578"/>
      <c r="CZ180" s="563">
        <f>DATI!AA177</f>
        <v>216792.73499999999</v>
      </c>
      <c r="DA180" s="564">
        <f t="shared" si="2404"/>
        <v>593.95269863013698</v>
      </c>
      <c r="DB180" s="565">
        <f t="shared" si="2191"/>
        <v>531.11131662693811</v>
      </c>
      <c r="DC180" s="566">
        <f t="shared" si="2405"/>
        <v>1.4550994976080496</v>
      </c>
      <c r="DD180" s="582">
        <f t="shared" si="2439"/>
        <v>-5.9112892273179299E-2</v>
      </c>
      <c r="DE180" s="583">
        <f t="shared" si="2245"/>
        <v>-6.0551236843735243E-2</v>
      </c>
      <c r="DF180" s="564">
        <f t="shared" si="2440"/>
        <v>-13620.386000000028</v>
      </c>
      <c r="DG180" s="584">
        <f t="shared" si="2441"/>
        <v>-34.232252342767197</v>
      </c>
      <c r="DH180" s="585">
        <f t="shared" si="2429"/>
        <v>4.4907798618798123E-2</v>
      </c>
      <c r="DI180" s="586">
        <f>DATI!AB177+DATI!AG177</f>
        <v>128211.53215131564</v>
      </c>
      <c r="DJ180" s="564">
        <f t="shared" si="2430"/>
        <v>351.26447164744008</v>
      </c>
      <c r="DK180" s="587">
        <f t="shared" si="2192"/>
        <v>314.09998885637134</v>
      </c>
      <c r="DL180" s="588">
        <f t="shared" si="2193"/>
        <v>0.86054791467498992</v>
      </c>
      <c r="DM180" s="589">
        <f t="shared" si="2442"/>
        <v>0.59140142381300576</v>
      </c>
      <c r="DN180" s="590">
        <f t="shared" si="2443"/>
        <v>0.10440768637048325</v>
      </c>
      <c r="DO180" s="590">
        <f t="shared" si="2444"/>
        <v>5.5999999999999939E-2</v>
      </c>
      <c r="DP180" s="590">
        <f t="shared" si="2445"/>
        <v>3.9122953780393779E-2</v>
      </c>
      <c r="DQ180" s="590">
        <f t="shared" si="2446"/>
        <v>3.7534434981022588E-2</v>
      </c>
      <c r="DR180" s="591">
        <f t="shared" si="2447"/>
        <v>4827.1610479018127</v>
      </c>
      <c r="DS180" s="591">
        <f t="shared" si="2448"/>
        <v>11.36305958797891</v>
      </c>
      <c r="DT180" s="592">
        <f t="shared" si="2431"/>
        <v>5.2531711395289456E-2</v>
      </c>
      <c r="DU180" s="593" t="str">
        <f>DATI!AI177</f>
        <v>6/8</v>
      </c>
      <c r="DV180" s="592">
        <f>DATI!AJ177/DATI!AK177</f>
        <v>0.93190374262933429</v>
      </c>
      <c r="DW180" s="594">
        <f>DATI!AB177</f>
        <v>127149.36599999999</v>
      </c>
      <c r="DX180" s="564">
        <f t="shared" si="2406"/>
        <v>348.35442739726028</v>
      </c>
      <c r="DY180" s="595">
        <f t="shared" si="2463"/>
        <v>311.4978331010052</v>
      </c>
      <c r="DZ180" s="566">
        <f t="shared" si="2464"/>
        <v>0.85341872082467174</v>
      </c>
      <c r="EA180" s="589">
        <f t="shared" si="2449"/>
        <v>0.58650196926571363</v>
      </c>
      <c r="EB180" s="585">
        <f t="shared" si="2450"/>
        <v>0.10302309524421202</v>
      </c>
      <c r="EC180" s="596">
        <f t="shared" si="2451"/>
        <v>88581.202848684348</v>
      </c>
      <c r="ED180" s="597">
        <f t="shared" si="2407"/>
        <v>242.68822698269685</v>
      </c>
      <c r="EE180" s="598">
        <f t="shared" si="2196"/>
        <v>217.01132777056682</v>
      </c>
      <c r="EF180" s="599">
        <f t="shared" si="2197"/>
        <v>0.59455158293305976</v>
      </c>
      <c r="EG180" s="600">
        <f t="shared" si="2249"/>
        <v>-0.17236067006039324</v>
      </c>
      <c r="EH180" s="600">
        <f t="shared" si="2250"/>
        <v>-0.17362589149537846</v>
      </c>
      <c r="EI180" s="582">
        <f t="shared" si="2408"/>
        <v>0.40859857618699424</v>
      </c>
      <c r="EJ180" s="601">
        <f t="shared" si="2251"/>
        <v>-18447.54704790184</v>
      </c>
      <c r="EK180" s="601">
        <f t="shared" si="2252"/>
        <v>-45.595311930746107</v>
      </c>
      <c r="EL180" s="563">
        <f>DATI!AD177</f>
        <v>76929.088000000003</v>
      </c>
      <c r="EM180" s="564">
        <f t="shared" si="2409"/>
        <v>210.76462465753426</v>
      </c>
      <c r="EN180" s="595">
        <f t="shared" si="2198"/>
        <v>188.46530634243618</v>
      </c>
      <c r="EO180" s="566">
        <f t="shared" si="2410"/>
        <v>0.51634330504777037</v>
      </c>
      <c r="EP180" s="582">
        <f t="shared" si="2452"/>
        <v>-0.18005059594390424</v>
      </c>
      <c r="EQ180" s="583">
        <f t="shared" si="2453"/>
        <v>-0.18130406170379129</v>
      </c>
      <c r="ER180" s="582">
        <f t="shared" si="2432"/>
        <v>3.8134762657110986E-2</v>
      </c>
      <c r="ES180" s="564">
        <f t="shared" si="2454"/>
        <v>-16892.661999999997</v>
      </c>
      <c r="ET180" s="582">
        <f t="shared" si="2466"/>
        <v>0.35485085789429249</v>
      </c>
      <c r="EU180" s="584">
        <f t="shared" si="2455"/>
        <v>-41.736527484481371</v>
      </c>
      <c r="EV180" s="563">
        <f>DATI!AE177</f>
        <v>8931.1810000000005</v>
      </c>
      <c r="EW180" s="564">
        <f t="shared" si="2411"/>
        <v>24.468989041095892</v>
      </c>
      <c r="EX180" s="595">
        <f t="shared" si="2199"/>
        <v>21.880121120956815</v>
      </c>
      <c r="EY180" s="566">
        <f t="shared" si="2465"/>
        <v>5.9945537317689902E-2</v>
      </c>
      <c r="EZ180" s="582">
        <f t="shared" si="2456"/>
        <v>-0.11217493546971663</v>
      </c>
      <c r="FA180" s="583">
        <f t="shared" si="2457"/>
        <v>-0.11353216350556034</v>
      </c>
      <c r="FB180" s="564">
        <f t="shared" si="2458"/>
        <v>-1128.4369999999999</v>
      </c>
      <c r="FC180" s="584">
        <f t="shared" si="2459"/>
        <v>-2.8022420965089516</v>
      </c>
      <c r="FD180" s="564">
        <f>DATI!AG177</f>
        <v>1062.1661513156444</v>
      </c>
      <c r="FE180" s="582">
        <f t="shared" si="2467"/>
        <v>4.8994545472921145E-3</v>
      </c>
      <c r="FF180" s="564">
        <f t="shared" si="2460"/>
        <v>7869.0148486843564</v>
      </c>
      <c r="FG180" s="582">
        <f t="shared" si="2433"/>
        <v>1.9277965365590663E-2</v>
      </c>
      <c r="FH180" s="563">
        <f>DATI!AF177</f>
        <v>3783.1</v>
      </c>
      <c r="FI180" s="564">
        <f t="shared" si="2434"/>
        <v>10.364657534246575</v>
      </c>
      <c r="FJ180" s="590">
        <f t="shared" si="2228"/>
        <v>1.7450308009629566E-2</v>
      </c>
      <c r="FK180" s="590">
        <f t="shared" si="2368"/>
        <v>-5.7983645255430864E-2</v>
      </c>
      <c r="FL180" s="602">
        <f>DATI!AL177</f>
        <v>335.39223818778993</v>
      </c>
      <c r="FM180" s="603" t="str">
        <f>DATI!AM177</f>
        <v>4/4</v>
      </c>
      <c r="FN180" s="604">
        <f>DATI!AN177/DATI!AO177</f>
        <v>1</v>
      </c>
      <c r="FO180" s="567">
        <f t="shared" si="2369"/>
        <v>8.8655398532364982E-2</v>
      </c>
      <c r="FP180" s="605">
        <f t="shared" si="2258"/>
        <v>1.5470640111062298E-3</v>
      </c>
      <c r="FQ180" s="567">
        <f t="shared" si="2370"/>
        <v>-0.63641319965216481</v>
      </c>
      <c r="FR180" s="607"/>
      <c r="FS180" s="1113"/>
      <c r="FT180" s="1113"/>
      <c r="FU180" s="576"/>
      <c r="FV180" s="577"/>
      <c r="FW180" s="577"/>
      <c r="FX180" s="577"/>
      <c r="FY180" s="577"/>
      <c r="FZ180" s="577"/>
      <c r="GA180" s="577"/>
      <c r="GB180" s="577"/>
      <c r="GC180" s="577"/>
      <c r="GD180" s="577"/>
      <c r="GE180" s="577"/>
      <c r="GF180" s="577"/>
      <c r="GG180" s="577"/>
      <c r="GH180" s="577"/>
      <c r="GI180" s="577"/>
      <c r="GJ180" s="577"/>
      <c r="GK180" s="577"/>
      <c r="GL180" s="577"/>
      <c r="GM180" s="577"/>
      <c r="GN180" s="577"/>
      <c r="GO180" s="577"/>
      <c r="GP180" s="578"/>
      <c r="GQ180" s="576"/>
      <c r="GR180" s="577"/>
      <c r="GS180" s="577"/>
      <c r="GT180" s="577"/>
      <c r="GU180" s="577"/>
      <c r="GV180" s="577"/>
      <c r="GW180" s="577"/>
      <c r="GX180" s="578"/>
      <c r="GY180" s="576"/>
      <c r="GZ180" s="577"/>
      <c r="HA180" s="577"/>
      <c r="HB180" s="577"/>
      <c r="HC180" s="577"/>
      <c r="HD180" s="577"/>
      <c r="HE180" s="577"/>
      <c r="HF180" s="577"/>
      <c r="HG180" s="577"/>
      <c r="HH180" s="577"/>
      <c r="HI180" s="577"/>
      <c r="HJ180" s="577"/>
      <c r="HK180" s="577"/>
      <c r="HL180" s="577"/>
      <c r="HM180" s="577"/>
      <c r="HN180" s="577"/>
      <c r="HO180" s="577"/>
      <c r="HP180" s="577"/>
      <c r="HQ180" s="577"/>
      <c r="HR180" s="577"/>
      <c r="HS180" s="577"/>
      <c r="HT180" s="578"/>
      <c r="HU180" s="607">
        <f t="shared" si="2412"/>
        <v>88581.202848684392</v>
      </c>
      <c r="HV180" s="608"/>
      <c r="HW180" s="609">
        <f t="shared" si="2461"/>
        <v>15135.344891517851</v>
      </c>
      <c r="HX180" s="610">
        <f>DATI!CQ177</f>
        <v>3317.58</v>
      </c>
      <c r="HY180" s="610">
        <f>DATI!CT177</f>
        <v>11817.764891517851</v>
      </c>
      <c r="HZ180" s="611">
        <f t="shared" si="2260"/>
        <v>5.1680746311945658</v>
      </c>
      <c r="IA180" s="611">
        <f t="shared" si="2293"/>
        <v>6.9814815941677433E-2</v>
      </c>
      <c r="IB180" s="582">
        <f t="shared" si="2294"/>
        <v>0.17086407053392863</v>
      </c>
      <c r="IC180" s="610">
        <f>DATI!CV177</f>
        <v>50258.945112544876</v>
      </c>
      <c r="ID180" s="612">
        <f t="shared" si="2435"/>
        <v>65394.290004062728</v>
      </c>
      <c r="IE180" s="613">
        <f t="shared" si="2295"/>
        <v>0.3016442871301141</v>
      </c>
      <c r="IF180" s="613">
        <f t="shared" si="2296"/>
        <v>0.73824116066441481</v>
      </c>
      <c r="IG180" s="609"/>
      <c r="IH180" s="590"/>
      <c r="II180" s="610"/>
      <c r="IJ180" s="610"/>
      <c r="IK180" s="615">
        <f>DATI!CS177</f>
        <v>85258.960848684394</v>
      </c>
      <c r="IL180" s="594">
        <f t="shared" si="2436"/>
        <v>71610.006943373344</v>
      </c>
      <c r="IM180" s="594">
        <f t="shared" si="2437"/>
        <v>14019.992501304772</v>
      </c>
      <c r="IN180" s="582">
        <f t="shared" si="2297"/>
        <v>0.3303155289930419</v>
      </c>
      <c r="IO180" s="582">
        <f t="shared" si="2298"/>
        <v>0.80841086641935223</v>
      </c>
      <c r="IP180" s="610"/>
      <c r="IQ180" s="590"/>
      <c r="IR180" s="610"/>
      <c r="IS180" s="594">
        <f t="shared" si="2462"/>
        <v>1835.8510137932003</v>
      </c>
      <c r="IT180" s="615">
        <f>DATI!CR177</f>
        <v>4.6619999999999999</v>
      </c>
      <c r="IU180" s="617">
        <f>DATI!CU177</f>
        <v>1831.1890137932003</v>
      </c>
      <c r="IV180" s="582">
        <f t="shared" si="2264"/>
        <v>18.17337873413264</v>
      </c>
      <c r="IW180" s="590">
        <f t="shared" si="2299"/>
        <v>8.4682312522751293E-3</v>
      </c>
      <c r="IX180" s="582">
        <f t="shared" si="2300"/>
        <v>2.072506304671913E-2</v>
      </c>
      <c r="IY180" s="615">
        <f>DATI!CW177</f>
        <v>7331.0693295236952</v>
      </c>
      <c r="IZ180" s="618">
        <f t="shared" si="2438"/>
        <v>9166.920343316895</v>
      </c>
      <c r="JA180" s="619">
        <f t="shared" si="2301"/>
        <v>4.2284259863767555E-2</v>
      </c>
      <c r="JB180" s="619">
        <f t="shared" si="2302"/>
        <v>0.10348606756871379</v>
      </c>
      <c r="JC180" s="620"/>
      <c r="JD180" s="590"/>
      <c r="JE180" s="610"/>
      <c r="JF180" s="610"/>
      <c r="JG180" s="586">
        <f t="shared" si="2303"/>
        <v>121866.34628744989</v>
      </c>
      <c r="JH180" s="566">
        <f t="shared" si="2201"/>
        <v>298.55518742010378</v>
      </c>
      <c r="JI180" s="589">
        <f t="shared" si="2304"/>
        <v>0.56213298055144656</v>
      </c>
      <c r="JJ180" s="603" t="str">
        <f>DATI!CN177</f>
        <v>2/9</v>
      </c>
      <c r="JK180" s="604">
        <f>DATI!CO177/DATI!CP177</f>
        <v>0.36085338410022505</v>
      </c>
      <c r="JL180" s="621">
        <f t="shared" si="2348"/>
        <v>2.7907908969255844E-2</v>
      </c>
      <c r="JM180" s="622">
        <f t="shared" si="2266"/>
        <v>9.2488036585682415E-2</v>
      </c>
      <c r="JN180" s="623">
        <f t="shared" si="2305"/>
        <v>123702.1973012431</v>
      </c>
      <c r="JO180" s="594">
        <f t="shared" si="2306"/>
        <v>131033.2666307668</v>
      </c>
      <c r="JP180" s="589">
        <f t="shared" si="2307"/>
        <v>0.5706012118037217</v>
      </c>
      <c r="JQ180" s="590">
        <f t="shared" si="2267"/>
        <v>5.5641822061958224E-2</v>
      </c>
      <c r="JR180" s="624">
        <f t="shared" si="2308"/>
        <v>0.60441724041521416</v>
      </c>
      <c r="JS180" s="585">
        <f t="shared" si="2268"/>
        <v>2.3578994782152862E-2</v>
      </c>
      <c r="JT180" s="576">
        <f>DATI!BW177</f>
        <v>24123.551833023907</v>
      </c>
      <c r="JU180" s="577">
        <f>DATI!BX177</f>
        <v>11146.61419639051</v>
      </c>
      <c r="JV180" s="577">
        <f>DATI!BY177</f>
        <v>8788.6304625488556</v>
      </c>
      <c r="JW180" s="577">
        <f>DATI!BZ177</f>
        <v>20286.215</v>
      </c>
      <c r="JX180" s="577">
        <f>DATI!CA177</f>
        <v>44947.747000000003</v>
      </c>
      <c r="JY180" s="577">
        <f>DATI!CB177</f>
        <v>5512.2609308302399</v>
      </c>
      <c r="JZ180" s="577">
        <f>DATI!CC177</f>
        <v>2506.6509213814084</v>
      </c>
      <c r="KA180" s="577">
        <f>DATI!CD177</f>
        <v>68.119977794062351</v>
      </c>
      <c r="KB180" s="577">
        <f>DATI!CE177</f>
        <v>1701.4904549258947</v>
      </c>
      <c r="KC180" s="577">
        <f>DATI!CF177</f>
        <v>0</v>
      </c>
      <c r="KD180" s="577">
        <f>DATI!CG177</f>
        <v>199.74</v>
      </c>
      <c r="KE180" s="577">
        <f>DATI!CH177</f>
        <v>128.98172251033782</v>
      </c>
      <c r="KF180" s="577">
        <f>DATI!CI177</f>
        <v>21.54040041923523</v>
      </c>
      <c r="KG180" s="577">
        <f>DATI!CJ177</f>
        <v>133.51520259857179</v>
      </c>
      <c r="KH180" s="577">
        <f>DATI!CK177</f>
        <v>825.12823010614147</v>
      </c>
      <c r="KI180" s="577">
        <f>DATI!CL177</f>
        <v>278.34156541728976</v>
      </c>
      <c r="KJ180" s="625">
        <f t="shared" si="2202"/>
        <v>59.099265368627385</v>
      </c>
      <c r="KK180" s="626">
        <f t="shared" si="2414"/>
        <v>-1.2726466856451769E-2</v>
      </c>
      <c r="KL180" s="627">
        <f t="shared" si="2203"/>
        <v>27.307616843237316</v>
      </c>
      <c r="KM180" s="626">
        <f t="shared" si="2415"/>
        <v>6.1601293710834365E-2</v>
      </c>
      <c r="KN180" s="627">
        <f t="shared" si="2204"/>
        <v>21.530892611839317</v>
      </c>
      <c r="KO180" s="626">
        <f t="shared" si="2416"/>
        <v>9.8836391855718866E-2</v>
      </c>
      <c r="KP180" s="627">
        <f t="shared" si="2205"/>
        <v>49.698336791715562</v>
      </c>
      <c r="KQ180" s="626">
        <f t="shared" si="2417"/>
        <v>0.37958723394628963</v>
      </c>
      <c r="KR180" s="627">
        <f t="shared" si="2206"/>
        <v>110.11557692920157</v>
      </c>
      <c r="KS180" s="626">
        <f t="shared" si="2418"/>
        <v>-6.4431653667910635E-2</v>
      </c>
      <c r="KT180" s="627">
        <f t="shared" si="2207"/>
        <v>13.504254008163514</v>
      </c>
      <c r="KU180" s="626">
        <f t="shared" si="2419"/>
        <v>9.81099167087548E-3</v>
      </c>
      <c r="KV180" s="627">
        <f t="shared" si="2208"/>
        <v>6.1409376618594136</v>
      </c>
      <c r="KW180" s="626">
        <f t="shared" si="2420"/>
        <v>-3.3312648617081018E-2</v>
      </c>
      <c r="KX180" s="627">
        <f t="shared" si="2209"/>
        <v>0.1668842412768225</v>
      </c>
      <c r="KY180" s="626">
        <f t="shared" si="2421"/>
        <v>-0.69353511350725172</v>
      </c>
      <c r="KZ180" s="627">
        <f t="shared" si="2210"/>
        <v>4.1684092215722073</v>
      </c>
      <c r="LA180" s="626">
        <f t="shared" si="2422"/>
        <v>6.4455845688362087E-2</v>
      </c>
      <c r="LB180" s="628" t="s">
        <v>177</v>
      </c>
      <c r="LC180" s="629" t="s">
        <v>177</v>
      </c>
      <c r="LD180" s="627">
        <f t="shared" si="2211"/>
        <v>0.48933454519619685</v>
      </c>
      <c r="LE180" s="626">
        <f t="shared" si="2423"/>
        <v>0.20634798509443789</v>
      </c>
      <c r="LF180" s="627">
        <f t="shared" si="2212"/>
        <v>0.31598684551526096</v>
      </c>
      <c r="LG180" s="626">
        <f t="shared" si="2424"/>
        <v>-0.3240986276703352</v>
      </c>
      <c r="LH180" s="627">
        <f t="shared" si="2213"/>
        <v>5.2770912398570333E-2</v>
      </c>
      <c r="LI180" s="626">
        <f t="shared" si="2425"/>
        <v>0.11290055425467665</v>
      </c>
      <c r="LJ180" s="627">
        <f t="shared" si="2214"/>
        <v>0.32709322589541506</v>
      </c>
      <c r="LK180" s="626">
        <f t="shared" si="2426"/>
        <v>0.11575495533094607</v>
      </c>
      <c r="LL180" s="627">
        <f t="shared" si="2215"/>
        <v>2.021446616639289</v>
      </c>
      <c r="LM180" s="626">
        <f t="shared" si="2427"/>
        <v>-2.5171769326368144E-2</v>
      </c>
      <c r="LN180" s="627">
        <f t="shared" si="2216"/>
        <v>0.68189718295117119</v>
      </c>
      <c r="LO180" s="630">
        <f t="shared" si="2428"/>
        <v>0.2863808885953899</v>
      </c>
      <c r="LP180" s="631">
        <f t="shared" si="2309"/>
        <v>0.11127472437221619</v>
      </c>
      <c r="LQ180" s="632">
        <f t="shared" si="2310"/>
        <v>5.1415995081156712E-2</v>
      </c>
      <c r="LR180" s="632">
        <f t="shared" si="2311"/>
        <v>4.0539321866799899E-2</v>
      </c>
      <c r="LS180" s="632">
        <f t="shared" si="2312"/>
        <v>9.3574238085053912E-2</v>
      </c>
      <c r="LT180" s="632">
        <f t="shared" si="2313"/>
        <v>0.20733050394885238</v>
      </c>
      <c r="LU180" s="632">
        <f t="shared" si="2314"/>
        <v>2.5426409841779248E-2</v>
      </c>
      <c r="LV180" s="632">
        <f t="shared" si="2315"/>
        <v>1.1562430454052848E-2</v>
      </c>
      <c r="LW180" s="632">
        <f t="shared" si="2316"/>
        <v>3.1421706910087351E-4</v>
      </c>
      <c r="LX180" s="633">
        <f t="shared" si="2317"/>
        <v>7.8484662086388407E-3</v>
      </c>
      <c r="LY180" s="634" t="s">
        <v>177</v>
      </c>
      <c r="LZ180" s="633">
        <f t="shared" si="2318"/>
        <v>9.2134083736708256E-4</v>
      </c>
      <c r="MA180" s="633">
        <f t="shared" si="2319"/>
        <v>5.9495408141946185E-4</v>
      </c>
      <c r="MB180" s="633">
        <f t="shared" si="2320"/>
        <v>9.9359420043458697E-5</v>
      </c>
      <c r="MC180" s="633">
        <f t="shared" si="2321"/>
        <v>6.1586566818566039E-4</v>
      </c>
      <c r="MD180" s="633">
        <f t="shared" si="2322"/>
        <v>3.8060695627376144E-3</v>
      </c>
      <c r="ME180" s="633">
        <f t="shared" si="2323"/>
        <v>1.283906333011066E-3</v>
      </c>
      <c r="MF180" s="631">
        <f t="shared" si="2324"/>
        <v>0.18972608823723044</v>
      </c>
      <c r="MG180" s="632">
        <f t="shared" si="2325"/>
        <v>8.7665511414272493E-2</v>
      </c>
      <c r="MH180" s="632">
        <f t="shared" si="2326"/>
        <v>6.9120521313089808E-2</v>
      </c>
      <c r="MI180" s="632">
        <f t="shared" si="2327"/>
        <v>0.15954633230337933</v>
      </c>
      <c r="MJ180" s="632">
        <f t="shared" si="2328"/>
        <v>0.35350350862150587</v>
      </c>
      <c r="MK180" s="632">
        <f t="shared" si="2329"/>
        <v>4.3352641890721189E-2</v>
      </c>
      <c r="ML180" s="632">
        <f t="shared" si="2330"/>
        <v>1.9714222730622254E-2</v>
      </c>
      <c r="MM180" s="632">
        <f t="shared" si="2331"/>
        <v>5.3574767957602202E-4</v>
      </c>
      <c r="MN180" s="633">
        <f t="shared" si="2332"/>
        <v>1.3381824136865101E-2</v>
      </c>
      <c r="MO180" s="634" t="s">
        <v>177</v>
      </c>
      <c r="MP180" s="633">
        <f t="shared" si="2333"/>
        <v>1.5709083441281179E-3</v>
      </c>
      <c r="MQ180" s="633">
        <f t="shared" si="2334"/>
        <v>1.0144110550290735E-3</v>
      </c>
      <c r="MR180" s="633">
        <f t="shared" si="2335"/>
        <v>1.6941020704134091E-4</v>
      </c>
      <c r="MS180" s="633">
        <f t="shared" si="2336"/>
        <v>1.0500658147093852E-3</v>
      </c>
      <c r="MT180" s="633">
        <f t="shared" si="2337"/>
        <v>6.4894403807419813E-3</v>
      </c>
      <c r="MU180" s="633">
        <f t="shared" si="2338"/>
        <v>2.1890912567923441E-3</v>
      </c>
      <c r="MV180" s="1077"/>
      <c r="MW180" s="566"/>
      <c r="MX180" s="624"/>
      <c r="MY180" s="1471"/>
      <c r="MZ180" s="583"/>
      <c r="NA180" s="1472"/>
      <c r="NB180" s="1078"/>
      <c r="NC180" s="615"/>
      <c r="ND180" s="589"/>
      <c r="NE180" s="638"/>
    </row>
    <row r="181" spans="1:369" outlineLevel="1" x14ac:dyDescent="0.2">
      <c r="A181" s="800" t="s">
        <v>185</v>
      </c>
      <c r="B181" s="801">
        <f>DATI!D178</f>
        <v>134</v>
      </c>
      <c r="C181" s="1519">
        <f>DATI!F178/DATI!E178</f>
        <v>1</v>
      </c>
      <c r="D181" s="802">
        <f>DATI!G178</f>
        <v>3035443</v>
      </c>
      <c r="E181" s="803">
        <f t="shared" si="2403"/>
        <v>0.31290384862983062</v>
      </c>
      <c r="F181" s="1033">
        <f t="shared" si="2402"/>
        <v>5.3422748817363421E-3</v>
      </c>
      <c r="G181" s="805"/>
      <c r="H181" s="806"/>
      <c r="I181" s="813"/>
      <c r="J181" s="808"/>
      <c r="K181" s="808"/>
      <c r="L181" s="808"/>
      <c r="M181" s="806"/>
      <c r="N181" s="806"/>
      <c r="O181" s="806"/>
      <c r="P181" s="806"/>
      <c r="Q181" s="806"/>
      <c r="R181" s="806"/>
      <c r="S181" s="806"/>
      <c r="T181" s="806"/>
      <c r="U181" s="806"/>
      <c r="V181" s="806"/>
      <c r="W181" s="811"/>
      <c r="X181" s="1092"/>
      <c r="Y181" s="806"/>
      <c r="Z181" s="806"/>
      <c r="AA181" s="806"/>
      <c r="AB181" s="806"/>
      <c r="AC181" s="806"/>
      <c r="AD181" s="813"/>
      <c r="AE181" s="808"/>
      <c r="AF181" s="808"/>
      <c r="AG181" s="811"/>
      <c r="AH181" s="815"/>
      <c r="AI181" s="806"/>
      <c r="AJ181" s="813"/>
      <c r="AK181" s="808"/>
      <c r="AL181" s="808"/>
      <c r="AM181" s="808"/>
      <c r="AN181" s="818"/>
      <c r="AO181" s="819"/>
      <c r="AP181" s="819"/>
      <c r="AQ181" s="819"/>
      <c r="AR181" s="819"/>
      <c r="AS181" s="819"/>
      <c r="AT181" s="819"/>
      <c r="AU181" s="1093"/>
      <c r="AV181" s="1093"/>
      <c r="AW181" s="819"/>
      <c r="AX181" s="1093"/>
      <c r="AY181" s="1093"/>
      <c r="AZ181" s="1093"/>
      <c r="BA181" s="1093"/>
      <c r="BB181" s="818"/>
      <c r="BC181" s="819"/>
      <c r="BD181" s="819"/>
      <c r="BE181" s="819"/>
      <c r="BF181" s="819"/>
      <c r="BG181" s="819"/>
      <c r="BH181" s="819"/>
      <c r="BI181" s="819"/>
      <c r="BJ181" s="819"/>
      <c r="BK181" s="819"/>
      <c r="BL181" s="819"/>
      <c r="BM181" s="819"/>
      <c r="BN181" s="819"/>
      <c r="BO181" s="819"/>
      <c r="BP181" s="819"/>
      <c r="BQ181" s="819"/>
      <c r="BR181" s="819"/>
      <c r="BS181" s="819"/>
      <c r="BT181" s="819"/>
      <c r="BU181" s="819"/>
      <c r="BV181" s="820"/>
      <c r="BW181" s="818"/>
      <c r="BX181" s="819"/>
      <c r="BY181" s="819"/>
      <c r="BZ181" s="819"/>
      <c r="CA181" s="819"/>
      <c r="CB181" s="819"/>
      <c r="CC181" s="819"/>
      <c r="CD181" s="820"/>
      <c r="CE181" s="818"/>
      <c r="CF181" s="819"/>
      <c r="CG181" s="819"/>
      <c r="CH181" s="819"/>
      <c r="CI181" s="819"/>
      <c r="CJ181" s="819"/>
      <c r="CK181" s="819"/>
      <c r="CL181" s="819"/>
      <c r="CM181" s="819"/>
      <c r="CN181" s="819"/>
      <c r="CO181" s="819"/>
      <c r="CP181" s="819"/>
      <c r="CQ181" s="819"/>
      <c r="CR181" s="819"/>
      <c r="CS181" s="819"/>
      <c r="CT181" s="819"/>
      <c r="CU181" s="819"/>
      <c r="CV181" s="819"/>
      <c r="CW181" s="819"/>
      <c r="CX181" s="819"/>
      <c r="CY181" s="820"/>
      <c r="CZ181" s="805">
        <f>DATI!AA178</f>
        <v>1536848.642</v>
      </c>
      <c r="DA181" s="806">
        <f t="shared" si="2404"/>
        <v>4210.544224657534</v>
      </c>
      <c r="DB181" s="813">
        <f t="shared" si="2191"/>
        <v>506.30126871102505</v>
      </c>
      <c r="DC181" s="808">
        <f t="shared" si="2405"/>
        <v>1.3871267635918494</v>
      </c>
      <c r="DD181" s="822">
        <f t="shared" si="2439"/>
        <v>-2.6452914614440399E-2</v>
      </c>
      <c r="DE181" s="823">
        <f t="shared" si="2245"/>
        <v>-3.162623346354048E-2</v>
      </c>
      <c r="DF181" s="806">
        <f t="shared" si="2440"/>
        <v>-41758.766999999993</v>
      </c>
      <c r="DG181" s="824">
        <f t="shared" si="2441"/>
        <v>-16.53535306353092</v>
      </c>
      <c r="DH181" s="825">
        <f t="shared" si="2429"/>
        <v>0.31835240845367524</v>
      </c>
      <c r="DI181" s="826">
        <f>DATI!AB178+DATI!AG178</f>
        <v>723454.40677539713</v>
      </c>
      <c r="DJ181" s="806">
        <f t="shared" si="2430"/>
        <v>1982.0668678778004</v>
      </c>
      <c r="DK181" s="827">
        <f t="shared" si="2192"/>
        <v>238.33569161911365</v>
      </c>
      <c r="DL181" s="828">
        <f t="shared" si="2193"/>
        <v>0.65297449758661275</v>
      </c>
      <c r="DM181" s="829">
        <f t="shared" si="2442"/>
        <v>0.47073887890086519</v>
      </c>
      <c r="DN181" s="830">
        <f t="shared" si="2443"/>
        <v>2.2370566178167035E-2</v>
      </c>
      <c r="DO181" s="830">
        <f t="shared" si="2444"/>
        <v>1.0999999999999954E-2</v>
      </c>
      <c r="DP181" s="830">
        <f t="shared" si="2445"/>
        <v>-4.674115113261052E-3</v>
      </c>
      <c r="DQ181" s="830">
        <f t="shared" si="2446"/>
        <v>-9.9631640340357274E-3</v>
      </c>
      <c r="DR181" s="831">
        <f t="shared" si="2447"/>
        <v>-3397.3889635644155</v>
      </c>
      <c r="DS181" s="831">
        <f t="shared" si="2448"/>
        <v>-2.3984739804653259</v>
      </c>
      <c r="DT181" s="832">
        <f t="shared" si="2431"/>
        <v>0.29641871886783722</v>
      </c>
      <c r="DU181" s="833" t="str">
        <f>DATI!AI178</f>
        <v>26/30</v>
      </c>
      <c r="DV181" s="832">
        <f>DATI!AJ178/DATI!AK178</f>
        <v>0.98445653214072626</v>
      </c>
      <c r="DW181" s="834">
        <f>DATI!AB178</f>
        <v>700011.67799999996</v>
      </c>
      <c r="DX181" s="806">
        <f t="shared" si="2406"/>
        <v>1917.8402136986301</v>
      </c>
      <c r="DY181" s="835">
        <f t="shared" si="2463"/>
        <v>230.61269079999195</v>
      </c>
      <c r="DZ181" s="808">
        <f t="shared" si="2464"/>
        <v>0.63181559123285469</v>
      </c>
      <c r="EA181" s="829">
        <f t="shared" si="2449"/>
        <v>0.45548511341300973</v>
      </c>
      <c r="EB181" s="825">
        <f t="shared" si="2450"/>
        <v>2.3943556267246414E-2</v>
      </c>
      <c r="EC181" s="836">
        <f t="shared" si="2451"/>
        <v>813394.23522460286</v>
      </c>
      <c r="ED181" s="837">
        <f t="shared" si="2407"/>
        <v>2228.4773567797338</v>
      </c>
      <c r="EE181" s="838">
        <f t="shared" si="2196"/>
        <v>267.96557709191143</v>
      </c>
      <c r="EF181" s="839">
        <f t="shared" si="2197"/>
        <v>0.73415226600523675</v>
      </c>
      <c r="EG181" s="840">
        <f t="shared" si="2249"/>
        <v>-4.5038010245174544E-2</v>
      </c>
      <c r="EH181" s="840">
        <f t="shared" si="2250"/>
        <v>-5.0112570002924912E-2</v>
      </c>
      <c r="EI181" s="822">
        <f t="shared" si="2408"/>
        <v>0.52926112109913481</v>
      </c>
      <c r="EJ181" s="841">
        <f t="shared" si="2251"/>
        <v>-38361.378036435577</v>
      </c>
      <c r="EK181" s="841">
        <f t="shared" si="2252"/>
        <v>-14.136879083065594</v>
      </c>
      <c r="EL181" s="805">
        <f>DATI!AD178</f>
        <v>720925.63199999998</v>
      </c>
      <c r="EM181" s="806">
        <f t="shared" si="2409"/>
        <v>1975.1387178082191</v>
      </c>
      <c r="EN181" s="835">
        <f t="shared" si="2198"/>
        <v>237.50260900962397</v>
      </c>
      <c r="EO181" s="808">
        <f t="shared" si="2410"/>
        <v>0.65069207947842178</v>
      </c>
      <c r="EP181" s="822">
        <f t="shared" si="2452"/>
        <v>-3.8023996846485573E-2</v>
      </c>
      <c r="EQ181" s="823">
        <f t="shared" si="2453"/>
        <v>-4.3135828276318407E-2</v>
      </c>
      <c r="ER181" s="822">
        <f t="shared" si="2432"/>
        <v>0.35737233580291156</v>
      </c>
      <c r="ES181" s="806">
        <f t="shared" si="2454"/>
        <v>-28496.006000000052</v>
      </c>
      <c r="ET181" s="822">
        <f t="shared" si="2466"/>
        <v>0.4690934502579337</v>
      </c>
      <c r="EU181" s="824">
        <f t="shared" si="2455"/>
        <v>-10.706714767009998</v>
      </c>
      <c r="EV181" s="805">
        <f>DATI!AE178</f>
        <v>63963.847000000002</v>
      </c>
      <c r="EW181" s="806">
        <f t="shared" si="2411"/>
        <v>175.24341643835618</v>
      </c>
      <c r="EX181" s="835">
        <f t="shared" si="2199"/>
        <v>21.072326839937368</v>
      </c>
      <c r="EY181" s="808">
        <f t="shared" si="2465"/>
        <v>5.773240230119827E-2</v>
      </c>
      <c r="EZ181" s="822">
        <f t="shared" si="2456"/>
        <v>-7.513897818199565E-2</v>
      </c>
      <c r="FA181" s="823">
        <f t="shared" si="2457"/>
        <v>-8.0053584808417011E-2</v>
      </c>
      <c r="FB181" s="806">
        <f t="shared" si="2458"/>
        <v>-5196.6489999999976</v>
      </c>
      <c r="FC181" s="824">
        <f t="shared" si="2459"/>
        <v>-1.833710394360633</v>
      </c>
      <c r="FD181" s="806">
        <f>DATI!AG178</f>
        <v>23442.728775397201</v>
      </c>
      <c r="FE181" s="822">
        <f t="shared" si="2467"/>
        <v>1.5253765487855505E-2</v>
      </c>
      <c r="FF181" s="806">
        <f t="shared" si="2460"/>
        <v>40521.118224602804</v>
      </c>
      <c r="FG181" s="822">
        <f t="shared" si="2433"/>
        <v>1.3349326020815677E-2</v>
      </c>
      <c r="FH181" s="805">
        <f>DATI!AF178</f>
        <v>51947.485000000001</v>
      </c>
      <c r="FI181" s="806">
        <f t="shared" si="2434"/>
        <v>142.32187671232876</v>
      </c>
      <c r="FJ181" s="830">
        <f t="shared" si="2228"/>
        <v>3.3801301950202069E-2</v>
      </c>
      <c r="FK181" s="830">
        <f t="shared" si="2368"/>
        <v>-0.10135890798836326</v>
      </c>
      <c r="FL181" s="842">
        <f>DATI!AL178</f>
        <v>16855.711524157672</v>
      </c>
      <c r="FM181" s="843" t="str">
        <f>DATI!AM178</f>
        <v>21/22</v>
      </c>
      <c r="FN181" s="844">
        <f>DATI!AN178/DATI!AO178</f>
        <v>0.99617282452968958</v>
      </c>
      <c r="FO181" s="809">
        <f t="shared" si="2369"/>
        <v>0.32447598808985018</v>
      </c>
      <c r="FP181" s="845">
        <f t="shared" si="2258"/>
        <v>1.0967710849015197E-2</v>
      </c>
      <c r="FQ181" s="809">
        <f t="shared" si="2370"/>
        <v>0.52678834687035481</v>
      </c>
      <c r="FR181" s="846"/>
      <c r="FS181" s="1117"/>
      <c r="FT181" s="1117"/>
      <c r="FU181" s="818"/>
      <c r="FV181" s="819"/>
      <c r="FW181" s="819"/>
      <c r="FX181" s="819"/>
      <c r="FY181" s="819"/>
      <c r="FZ181" s="819"/>
      <c r="GA181" s="819"/>
      <c r="GB181" s="819"/>
      <c r="GC181" s="819"/>
      <c r="GD181" s="819"/>
      <c r="GE181" s="819"/>
      <c r="GF181" s="819"/>
      <c r="GG181" s="819"/>
      <c r="GH181" s="819"/>
      <c r="GI181" s="819"/>
      <c r="GJ181" s="819"/>
      <c r="GK181" s="819"/>
      <c r="GL181" s="819"/>
      <c r="GM181" s="819"/>
      <c r="GN181" s="819"/>
      <c r="GO181" s="819"/>
      <c r="GP181" s="820"/>
      <c r="GQ181" s="818"/>
      <c r="GR181" s="819"/>
      <c r="GS181" s="819"/>
      <c r="GT181" s="819"/>
      <c r="GU181" s="819"/>
      <c r="GV181" s="819"/>
      <c r="GW181" s="819"/>
      <c r="GX181" s="820"/>
      <c r="GY181" s="818"/>
      <c r="GZ181" s="819"/>
      <c r="HA181" s="819"/>
      <c r="HB181" s="819"/>
      <c r="HC181" s="819"/>
      <c r="HD181" s="819"/>
      <c r="HE181" s="819"/>
      <c r="HF181" s="819"/>
      <c r="HG181" s="819"/>
      <c r="HH181" s="819"/>
      <c r="HI181" s="819"/>
      <c r="HJ181" s="819"/>
      <c r="HK181" s="819"/>
      <c r="HL181" s="819"/>
      <c r="HM181" s="819"/>
      <c r="HN181" s="819"/>
      <c r="HO181" s="819"/>
      <c r="HP181" s="819"/>
      <c r="HQ181" s="819"/>
      <c r="HR181" s="819"/>
      <c r="HS181" s="819"/>
      <c r="HT181" s="820"/>
      <c r="HU181" s="846">
        <f t="shared" si="2412"/>
        <v>818851.69479764707</v>
      </c>
      <c r="HV181" s="847"/>
      <c r="HW181" s="848">
        <f t="shared" si="2461"/>
        <v>1635.9661690582261</v>
      </c>
      <c r="HX181" s="849">
        <f>DATI!CQ178</f>
        <v>937.52</v>
      </c>
      <c r="HY181" s="849">
        <f>DATI!CT178</f>
        <v>698.44616905822602</v>
      </c>
      <c r="HZ181" s="850">
        <f t="shared" si="2260"/>
        <v>21.450475765860109</v>
      </c>
      <c r="IA181" s="850">
        <f t="shared" si="2293"/>
        <v>1.0644940069890279E-3</v>
      </c>
      <c r="IB181" s="822">
        <f t="shared" si="2294"/>
        <v>1.997878467434207E-3</v>
      </c>
      <c r="IC181" s="849">
        <f>DATI!CV178</f>
        <v>48029.370618395937</v>
      </c>
      <c r="ID181" s="851">
        <f t="shared" si="2435"/>
        <v>49665.336787454165</v>
      </c>
      <c r="IE181" s="852">
        <f t="shared" si="2295"/>
        <v>3.2316348812867782E-2</v>
      </c>
      <c r="IF181" s="852">
        <f t="shared" si="2296"/>
        <v>6.0652419849637561E-2</v>
      </c>
      <c r="IG181" s="848"/>
      <c r="IH181" s="830"/>
      <c r="II181" s="849"/>
      <c r="IJ181" s="849"/>
      <c r="IK181" s="854">
        <f>DATI!CS178</f>
        <v>197813.80179764776</v>
      </c>
      <c r="IL181" s="834">
        <f t="shared" si="2436"/>
        <v>188769.15465602058</v>
      </c>
      <c r="IM181" s="834">
        <f t="shared" si="2437"/>
        <v>97317.777161924969</v>
      </c>
      <c r="IN181" s="822">
        <f t="shared" si="2297"/>
        <v>0.12282872203365656</v>
      </c>
      <c r="IO181" s="822">
        <f t="shared" si="2298"/>
        <v>0.23052911272616811</v>
      </c>
      <c r="IP181" s="849"/>
      <c r="IQ181" s="830"/>
      <c r="IR181" s="849"/>
      <c r="IS181" s="834">
        <f t="shared" si="2462"/>
        <v>628446.57397256827</v>
      </c>
      <c r="IT181" s="854">
        <f>DATI!CR178</f>
        <v>620100.37299999932</v>
      </c>
      <c r="IU181" s="855">
        <f>DATI!CU178</f>
        <v>8346.2009725689295</v>
      </c>
      <c r="IV181" s="822">
        <f t="shared" si="2264"/>
        <v>-1.2815861600468733E-2</v>
      </c>
      <c r="IW181" s="830">
        <f t="shared" si="2299"/>
        <v>0.40891897666300459</v>
      </c>
      <c r="IX181" s="822">
        <f t="shared" si="2300"/>
        <v>0.76747300880639768</v>
      </c>
      <c r="IY181" s="854">
        <f>DATI!CW178</f>
        <v>43422.006875699662</v>
      </c>
      <c r="IZ181" s="856">
        <f t="shared" si="2438"/>
        <v>671868.58084826788</v>
      </c>
      <c r="JA181" s="857">
        <f t="shared" si="2301"/>
        <v>0.43717290205880138</v>
      </c>
      <c r="JB181" s="857">
        <f t="shared" si="2302"/>
        <v>0.82050093456092643</v>
      </c>
      <c r="JC181" s="858"/>
      <c r="JD181" s="830"/>
      <c r="JE181" s="849"/>
      <c r="JF181" s="849"/>
      <c r="JG181" s="826">
        <f t="shared" si="2303"/>
        <v>708054.83060532121</v>
      </c>
      <c r="JH181" s="808">
        <f t="shared" si="2201"/>
        <v>233.26243668727139</v>
      </c>
      <c r="JI181" s="829">
        <f t="shared" si="2304"/>
        <v>0.46071864935500995</v>
      </c>
      <c r="JJ181" s="843" t="str">
        <f>DATI!CN178</f>
        <v>7/24</v>
      </c>
      <c r="JK181" s="844">
        <f>DATI!CO178/DATI!CP178</f>
        <v>0.84029120749971364</v>
      </c>
      <c r="JL181" s="859">
        <f t="shared" si="2348"/>
        <v>5.053052091168431E-3</v>
      </c>
      <c r="JM181" s="860">
        <f t="shared" si="2266"/>
        <v>3.2362036904595499E-2</v>
      </c>
      <c r="JN181" s="861">
        <f t="shared" si="2305"/>
        <v>1336501.4045778895</v>
      </c>
      <c r="JO181" s="834">
        <f t="shared" si="2306"/>
        <v>1379923.4114535891</v>
      </c>
      <c r="JP181" s="829">
        <f t="shared" si="2307"/>
        <v>0.86963762601801453</v>
      </c>
      <c r="JQ181" s="830">
        <f t="shared" si="2267"/>
        <v>2.0091252759772638E-2</v>
      </c>
      <c r="JR181" s="862">
        <f t="shared" si="2308"/>
        <v>0.89789155141381127</v>
      </c>
      <c r="JS181" s="825">
        <f t="shared" si="2268"/>
        <v>8.2822423521806687E-3</v>
      </c>
      <c r="JT181" s="818">
        <f>DATI!BW178</f>
        <v>179202.86799413702</v>
      </c>
      <c r="JU181" s="819">
        <f>DATI!BX178</f>
        <v>138187.75794246196</v>
      </c>
      <c r="JV181" s="819">
        <f>DATI!BY178</f>
        <v>52438.8991300915</v>
      </c>
      <c r="JW181" s="819">
        <f>DATI!BZ178</f>
        <v>164396.97899999999</v>
      </c>
      <c r="JX181" s="819">
        <f>DATI!CA178</f>
        <v>60753.091999999997</v>
      </c>
      <c r="JY181" s="819">
        <f>DATI!CB178</f>
        <v>41268.500338374826</v>
      </c>
      <c r="JZ181" s="819">
        <f>DATI!CC178</f>
        <v>9012.7322146365786</v>
      </c>
      <c r="KA181" s="819">
        <f>DATI!CD178</f>
        <v>983.91324814336213</v>
      </c>
      <c r="KB181" s="819">
        <f>DATI!CE178</f>
        <v>11480.70209586525</v>
      </c>
      <c r="KC181" s="819">
        <f>DATI!CF178</f>
        <v>0</v>
      </c>
      <c r="KD181" s="819">
        <f>DATI!CG178</f>
        <v>1986.7760000000001</v>
      </c>
      <c r="KE181" s="819">
        <f>DATI!CH178</f>
        <v>435.34932847309113</v>
      </c>
      <c r="KF181" s="819">
        <f>DATI!CI178</f>
        <v>260.69862507390974</v>
      </c>
      <c r="KG181" s="819">
        <f>DATI!CJ178</f>
        <v>351.21632683563234</v>
      </c>
      <c r="KH181" s="819">
        <f>DATI!CK178</f>
        <v>6125.6278622013706</v>
      </c>
      <c r="KI181" s="819">
        <f>DATI!CL178</f>
        <v>2858.0541994716637</v>
      </c>
      <c r="KJ181" s="863">
        <f t="shared" si="2202"/>
        <v>59.036808793358013</v>
      </c>
      <c r="KK181" s="864">
        <f t="shared" si="2414"/>
        <v>-8.3311881777842559E-2</v>
      </c>
      <c r="KL181" s="865">
        <f t="shared" si="2203"/>
        <v>45.524741509711092</v>
      </c>
      <c r="KM181" s="864">
        <f t="shared" si="2415"/>
        <v>4.7326568210727546E-2</v>
      </c>
      <c r="KN181" s="865">
        <f t="shared" si="2204"/>
        <v>17.275534124703217</v>
      </c>
      <c r="KO181" s="864">
        <f t="shared" si="2416"/>
        <v>5.6344165622491074E-2</v>
      </c>
      <c r="KP181" s="865">
        <f t="shared" si="2205"/>
        <v>54.159138880222756</v>
      </c>
      <c r="KQ181" s="864">
        <f t="shared" si="2417"/>
        <v>4.5156851414624589E-2</v>
      </c>
      <c r="KR181" s="865">
        <f t="shared" si="2206"/>
        <v>20.014571843384967</v>
      </c>
      <c r="KS181" s="864">
        <f t="shared" si="2418"/>
        <v>-3.1560062825952508E-2</v>
      </c>
      <c r="KT181" s="865">
        <f t="shared" si="2207"/>
        <v>13.595544485063572</v>
      </c>
      <c r="KU181" s="864">
        <f t="shared" si="2419"/>
        <v>-2.5686102983651572E-2</v>
      </c>
      <c r="KV181" s="865">
        <f t="shared" si="2208"/>
        <v>2.9691653622343028</v>
      </c>
      <c r="KW181" s="864">
        <f t="shared" si="2420"/>
        <v>-8.477511502261588E-2</v>
      </c>
      <c r="KX181" s="865">
        <f t="shared" si="2209"/>
        <v>0.32414156620412971</v>
      </c>
      <c r="KY181" s="864">
        <f t="shared" si="2421"/>
        <v>0.45314835655263153</v>
      </c>
      <c r="KZ181" s="865">
        <f t="shared" si="2210"/>
        <v>3.7822163341117752</v>
      </c>
      <c r="LA181" s="864">
        <f t="shared" si="2422"/>
        <v>-9.5301240885717786E-2</v>
      </c>
      <c r="LB181" s="866" t="s">
        <v>177</v>
      </c>
      <c r="LC181" s="867" t="s">
        <v>177</v>
      </c>
      <c r="LD181" s="865">
        <f t="shared" si="2211"/>
        <v>0.65452587974803023</v>
      </c>
      <c r="LE181" s="864">
        <f t="shared" si="2423"/>
        <v>4.7395499961927226E-2</v>
      </c>
      <c r="LF181" s="865">
        <f t="shared" si="2212"/>
        <v>0.14342200742135205</v>
      </c>
      <c r="LG181" s="864">
        <f t="shared" si="2424"/>
        <v>-0.17081523419363406</v>
      </c>
      <c r="LH181" s="865">
        <f t="shared" si="2213"/>
        <v>8.5884869218071216E-2</v>
      </c>
      <c r="LI181" s="864">
        <f t="shared" si="2425"/>
        <v>6.4489209253868196E-2</v>
      </c>
      <c r="LJ181" s="865">
        <f t="shared" si="2214"/>
        <v>0.11570512997135256</v>
      </c>
      <c r="LK181" s="864">
        <f t="shared" si="2426"/>
        <v>2.8700179638661481E-2</v>
      </c>
      <c r="LL181" s="865">
        <f t="shared" si="2215"/>
        <v>2.0180342250542576</v>
      </c>
      <c r="LM181" s="864">
        <f t="shared" si="2427"/>
        <v>3.9986084498179635E-2</v>
      </c>
      <c r="LN181" s="865">
        <f t="shared" si="2216"/>
        <v>0.9415608197787485</v>
      </c>
      <c r="LO181" s="868">
        <f t="shared" si="2428"/>
        <v>5.0582988954833236E-2</v>
      </c>
      <c r="LP181" s="869">
        <f t="shared" si="2309"/>
        <v>0.11660410992778625</v>
      </c>
      <c r="LQ181" s="870">
        <f t="shared" si="2310"/>
        <v>8.991630936578722E-2</v>
      </c>
      <c r="LR181" s="870">
        <f t="shared" si="2311"/>
        <v>3.4121056359752766E-2</v>
      </c>
      <c r="LS181" s="870">
        <f t="shared" si="2312"/>
        <v>0.10697018203826476</v>
      </c>
      <c r="LT181" s="870">
        <f t="shared" si="2313"/>
        <v>3.9530953367625125E-2</v>
      </c>
      <c r="LU181" s="870">
        <f t="shared" si="2314"/>
        <v>2.6852677102066128E-2</v>
      </c>
      <c r="LV181" s="870">
        <f t="shared" si="2315"/>
        <v>5.8644241002859792E-3</v>
      </c>
      <c r="LW181" s="870">
        <f t="shared" si="2316"/>
        <v>6.4021480141527307E-4</v>
      </c>
      <c r="LX181" s="871">
        <f t="shared" si="2317"/>
        <v>7.4702880831027541E-3</v>
      </c>
      <c r="LY181" s="872" t="s">
        <v>177</v>
      </c>
      <c r="LZ181" s="871">
        <f t="shared" si="2318"/>
        <v>1.2927597069119837E-3</v>
      </c>
      <c r="MA181" s="871">
        <f t="shared" si="2319"/>
        <v>2.8327404311366864E-4</v>
      </c>
      <c r="MB181" s="871">
        <f t="shared" si="2320"/>
        <v>1.6963194549506571E-4</v>
      </c>
      <c r="MC181" s="871">
        <f t="shared" si="2321"/>
        <v>2.2853019955079763E-4</v>
      </c>
      <c r="MD181" s="871">
        <f t="shared" si="2322"/>
        <v>3.9858367927694538E-3</v>
      </c>
      <c r="ME181" s="871">
        <f t="shared" si="2323"/>
        <v>1.859684891123887E-3</v>
      </c>
      <c r="MF181" s="869">
        <f t="shared" si="2324"/>
        <v>0.25599982632595031</v>
      </c>
      <c r="MG181" s="870">
        <f t="shared" si="2325"/>
        <v>0.1974077894489954</v>
      </c>
      <c r="MH181" s="870">
        <f t="shared" si="2326"/>
        <v>7.4911463305747175E-2</v>
      </c>
      <c r="MI181" s="870">
        <f t="shared" si="2327"/>
        <v>0.23484890919205495</v>
      </c>
      <c r="MJ181" s="870">
        <f t="shared" si="2328"/>
        <v>8.6788683545362219E-2</v>
      </c>
      <c r="MK181" s="870">
        <f t="shared" si="2329"/>
        <v>5.8954016961949636E-2</v>
      </c>
      <c r="ML181" s="870">
        <f t="shared" si="2330"/>
        <v>1.2875116941458481E-2</v>
      </c>
      <c r="MM181" s="870">
        <f t="shared" si="2331"/>
        <v>1.4055669056186263E-3</v>
      </c>
      <c r="MN181" s="871">
        <f t="shared" si="2332"/>
        <v>1.6400729383067879E-2</v>
      </c>
      <c r="MO181" s="872" t="s">
        <v>177</v>
      </c>
      <c r="MP181" s="871">
        <f t="shared" si="2333"/>
        <v>2.8382040792182331E-3</v>
      </c>
      <c r="MQ181" s="871">
        <f t="shared" si="2334"/>
        <v>6.2191723674800059E-4</v>
      </c>
      <c r="MR181" s="871">
        <f t="shared" si="2335"/>
        <v>3.7242039421220876E-4</v>
      </c>
      <c r="MS181" s="871">
        <f t="shared" si="2336"/>
        <v>5.0172923948796236E-4</v>
      </c>
      <c r="MT181" s="871">
        <f t="shared" si="2337"/>
        <v>8.7507509584738262E-3</v>
      </c>
      <c r="MU181" s="871">
        <f t="shared" si="2338"/>
        <v>4.0828664567959735E-3</v>
      </c>
      <c r="MV181" s="1098"/>
      <c r="MW181" s="808"/>
      <c r="MX181" s="862"/>
      <c r="MY181" s="1483"/>
      <c r="MZ181" s="823"/>
      <c r="NA181" s="1480"/>
      <c r="NB181" s="1099"/>
      <c r="NC181" s="854"/>
      <c r="ND181" s="829"/>
      <c r="NE181" s="875"/>
    </row>
    <row r="182" spans="1:369" outlineLevel="1" x14ac:dyDescent="0.2">
      <c r="A182" s="876" t="s">
        <v>186</v>
      </c>
      <c r="B182" s="559">
        <f>DATI!D179</f>
        <v>55</v>
      </c>
      <c r="C182" s="1516">
        <f>DATI!F179/DATI!E179</f>
        <v>1</v>
      </c>
      <c r="D182" s="560">
        <f>DATI!G179</f>
        <v>840358</v>
      </c>
      <c r="E182" s="561">
        <f t="shared" si="2403"/>
        <v>8.6626977487920948E-2</v>
      </c>
      <c r="F182" s="1035">
        <f t="shared" si="2402"/>
        <v>6.1251709085510548E-3</v>
      </c>
      <c r="G182" s="563"/>
      <c r="H182" s="564"/>
      <c r="I182" s="565"/>
      <c r="J182" s="566"/>
      <c r="K182" s="566"/>
      <c r="L182" s="566"/>
      <c r="M182" s="564"/>
      <c r="N182" s="564"/>
      <c r="O182" s="564"/>
      <c r="P182" s="564"/>
      <c r="Q182" s="564"/>
      <c r="R182" s="564"/>
      <c r="S182" s="564"/>
      <c r="T182" s="564"/>
      <c r="U182" s="564"/>
      <c r="V182" s="564"/>
      <c r="W182" s="569"/>
      <c r="X182" s="1100"/>
      <c r="Y182" s="564"/>
      <c r="Z182" s="564"/>
      <c r="AA182" s="564"/>
      <c r="AB182" s="564"/>
      <c r="AC182" s="564"/>
      <c r="AD182" s="565"/>
      <c r="AE182" s="566"/>
      <c r="AF182" s="566"/>
      <c r="AG182" s="569"/>
      <c r="AH182" s="572"/>
      <c r="AI182" s="564"/>
      <c r="AJ182" s="565"/>
      <c r="AK182" s="566"/>
      <c r="AL182" s="566"/>
      <c r="AM182" s="566"/>
      <c r="AN182" s="576"/>
      <c r="AO182" s="577"/>
      <c r="AP182" s="577"/>
      <c r="AQ182" s="577"/>
      <c r="AR182" s="577"/>
      <c r="AS182" s="577"/>
      <c r="AT182" s="577"/>
      <c r="AU182" s="1072"/>
      <c r="AV182" s="1072"/>
      <c r="AW182" s="577"/>
      <c r="AX182" s="1072"/>
      <c r="AY182" s="1072"/>
      <c r="AZ182" s="1072"/>
      <c r="BA182" s="1072"/>
      <c r="BB182" s="576"/>
      <c r="BC182" s="577"/>
      <c r="BD182" s="577"/>
      <c r="BE182" s="577"/>
      <c r="BF182" s="577"/>
      <c r="BG182" s="577"/>
      <c r="BH182" s="577"/>
      <c r="BI182" s="577"/>
      <c r="BJ182" s="577"/>
      <c r="BK182" s="577"/>
      <c r="BL182" s="577"/>
      <c r="BM182" s="577"/>
      <c r="BN182" s="577"/>
      <c r="BO182" s="577"/>
      <c r="BP182" s="577"/>
      <c r="BQ182" s="577"/>
      <c r="BR182" s="577"/>
      <c r="BS182" s="577"/>
      <c r="BT182" s="577"/>
      <c r="BU182" s="577"/>
      <c r="BV182" s="578"/>
      <c r="BW182" s="576"/>
      <c r="BX182" s="577"/>
      <c r="BY182" s="577"/>
      <c r="BZ182" s="577"/>
      <c r="CA182" s="577"/>
      <c r="CB182" s="577"/>
      <c r="CC182" s="577"/>
      <c r="CD182" s="578"/>
      <c r="CE182" s="576"/>
      <c r="CF182" s="577"/>
      <c r="CG182" s="577"/>
      <c r="CH182" s="577"/>
      <c r="CI182" s="577"/>
      <c r="CJ182" s="577"/>
      <c r="CK182" s="577"/>
      <c r="CL182" s="577"/>
      <c r="CM182" s="577"/>
      <c r="CN182" s="577"/>
      <c r="CO182" s="577"/>
      <c r="CP182" s="577"/>
      <c r="CQ182" s="577"/>
      <c r="CR182" s="577"/>
      <c r="CS182" s="577"/>
      <c r="CT182" s="577"/>
      <c r="CU182" s="577"/>
      <c r="CV182" s="577"/>
      <c r="CW182" s="577"/>
      <c r="CX182" s="577"/>
      <c r="CY182" s="578"/>
      <c r="CZ182" s="563">
        <f>DATI!AA179</f>
        <v>364848.99099999998</v>
      </c>
      <c r="DA182" s="564">
        <f t="shared" si="2404"/>
        <v>999.58627671232875</v>
      </c>
      <c r="DB182" s="565">
        <f t="shared" si="2191"/>
        <v>434.15900247275567</v>
      </c>
      <c r="DC182" s="566">
        <f t="shared" si="2405"/>
        <v>1.1894767191034401</v>
      </c>
      <c r="DD182" s="582">
        <f t="shared" si="2439"/>
        <v>-2.7751541297872447E-2</v>
      </c>
      <c r="DE182" s="583">
        <f t="shared" si="2245"/>
        <v>-3.3670474793739788E-2</v>
      </c>
      <c r="DF182" s="564">
        <f t="shared" si="2440"/>
        <v>-10414.130000000005</v>
      </c>
      <c r="DG182" s="584">
        <f t="shared" si="2441"/>
        <v>-15.127696471981324</v>
      </c>
      <c r="DH182" s="585">
        <f t="shared" si="2429"/>
        <v>7.5577094472744619E-2</v>
      </c>
      <c r="DI182" s="586">
        <f>DATI!AB179+DATI!AG179</f>
        <v>219869.97742080686</v>
      </c>
      <c r="DJ182" s="564">
        <f t="shared" si="2430"/>
        <v>602.38349978303245</v>
      </c>
      <c r="DK182" s="587">
        <f t="shared" si="2192"/>
        <v>261.63846529789311</v>
      </c>
      <c r="DL182" s="588">
        <f t="shared" si="2193"/>
        <v>0.7168177131449126</v>
      </c>
      <c r="DM182" s="589">
        <f t="shared" si="2442"/>
        <v>0.60263282301582921</v>
      </c>
      <c r="DN182" s="590">
        <f t="shared" si="2443"/>
        <v>3.5394803761058496E-2</v>
      </c>
      <c r="DO182" s="590">
        <f t="shared" si="2444"/>
        <v>2.1000000000000019E-2</v>
      </c>
      <c r="DP182" s="590">
        <f t="shared" si="2445"/>
        <v>6.6610021048810128E-3</v>
      </c>
      <c r="DQ182" s="590">
        <f t="shared" si="2446"/>
        <v>5.3256911945261196E-4</v>
      </c>
      <c r="DR182" s="591">
        <f t="shared" si="2447"/>
        <v>1454.863533342228</v>
      </c>
      <c r="DS182" s="591">
        <f t="shared" si="2448"/>
        <v>0.13926639809562857</v>
      </c>
      <c r="DT182" s="592">
        <f t="shared" si="2431"/>
        <v>9.0086640449215744E-2</v>
      </c>
      <c r="DU182" s="593" t="str">
        <f>DATI!AI179</f>
        <v>9/10</v>
      </c>
      <c r="DV182" s="592">
        <f>DATI!AJ179/DATI!AK179</f>
        <v>0.99959867096522004</v>
      </c>
      <c r="DW182" s="594">
        <f>DATI!AB179</f>
        <v>217390.535</v>
      </c>
      <c r="DX182" s="564">
        <f t="shared" si="2406"/>
        <v>595.59050684931503</v>
      </c>
      <c r="DY182" s="595">
        <f t="shared" si="2463"/>
        <v>258.6880055880946</v>
      </c>
      <c r="DZ182" s="566">
        <f t="shared" si="2464"/>
        <v>0.70873426188519062</v>
      </c>
      <c r="EA182" s="589">
        <f t="shared" si="2449"/>
        <v>0.59583701849952497</v>
      </c>
      <c r="EB182" s="585">
        <f t="shared" si="2450"/>
        <v>3.5640212668244575E-2</v>
      </c>
      <c r="EC182" s="596">
        <f t="shared" si="2451"/>
        <v>144979.01357919312</v>
      </c>
      <c r="ED182" s="597">
        <f t="shared" si="2407"/>
        <v>397.20277692929625</v>
      </c>
      <c r="EE182" s="598">
        <f t="shared" si="2196"/>
        <v>172.52053717486251</v>
      </c>
      <c r="EF182" s="599">
        <f t="shared" si="2197"/>
        <v>0.47265900595852745</v>
      </c>
      <c r="EG182" s="600">
        <f t="shared" si="2249"/>
        <v>-7.5671943506597852E-2</v>
      </c>
      <c r="EH182" s="600">
        <f t="shared" si="2250"/>
        <v>-8.1299143267914209E-2</v>
      </c>
      <c r="EI182" s="582">
        <f t="shared" si="2408"/>
        <v>0.39736717698417079</v>
      </c>
      <c r="EJ182" s="601">
        <f t="shared" si="2251"/>
        <v>-11868.993533342233</v>
      </c>
      <c r="EK182" s="601">
        <f t="shared" si="2252"/>
        <v>-15.266962870076981</v>
      </c>
      <c r="EL182" s="563">
        <f>DATI!AD179</f>
        <v>110982.386</v>
      </c>
      <c r="EM182" s="564">
        <f t="shared" si="2409"/>
        <v>304.06133150684929</v>
      </c>
      <c r="EN182" s="595">
        <f t="shared" si="2198"/>
        <v>132.06560299301012</v>
      </c>
      <c r="EO182" s="566">
        <f t="shared" si="2410"/>
        <v>0.36182356984386332</v>
      </c>
      <c r="EP182" s="582">
        <f t="shared" si="2452"/>
        <v>-7.9804139966525425E-2</v>
      </c>
      <c r="EQ182" s="583">
        <f t="shared" si="2453"/>
        <v>-8.5406183405073458E-2</v>
      </c>
      <c r="ER182" s="582">
        <f t="shared" si="2432"/>
        <v>5.5015431214131605E-2</v>
      </c>
      <c r="ES182" s="564">
        <f t="shared" si="2454"/>
        <v>-9624.9660000000003</v>
      </c>
      <c r="ET182" s="582">
        <f t="shared" si="2466"/>
        <v>0.30418718082736868</v>
      </c>
      <c r="EU182" s="584">
        <f t="shared" si="2455"/>
        <v>-12.332490014764886</v>
      </c>
      <c r="EV182" s="563">
        <f>DATI!AE179</f>
        <v>21079.96</v>
      </c>
      <c r="EW182" s="564">
        <f t="shared" si="2411"/>
        <v>57.753315068493151</v>
      </c>
      <c r="EX182" s="595">
        <f t="shared" si="2199"/>
        <v>25.084499701317771</v>
      </c>
      <c r="EY182" s="566">
        <f t="shared" si="2465"/>
        <v>6.8724656715939095E-2</v>
      </c>
      <c r="EZ182" s="582">
        <f t="shared" si="2456"/>
        <v>-8.7724619026932696E-2</v>
      </c>
      <c r="FA182" s="583">
        <f t="shared" si="2457"/>
        <v>-9.3278443526798441E-2</v>
      </c>
      <c r="FB182" s="564">
        <f t="shared" si="2458"/>
        <v>-2027.0540000000001</v>
      </c>
      <c r="FC182" s="584">
        <f t="shared" si="2459"/>
        <v>-2.5805530618335055</v>
      </c>
      <c r="FD182" s="564">
        <f>DATI!AG179</f>
        <v>2479.4424208068585</v>
      </c>
      <c r="FE182" s="582">
        <f t="shared" si="2467"/>
        <v>6.795804516304277E-3</v>
      </c>
      <c r="FF182" s="564">
        <f t="shared" si="2460"/>
        <v>18600.51757919314</v>
      </c>
      <c r="FG182" s="582">
        <f t="shared" si="2433"/>
        <v>2.2134039991519257E-2</v>
      </c>
      <c r="FH182" s="563">
        <f>DATI!AF179</f>
        <v>15396.11</v>
      </c>
      <c r="FI182" s="564">
        <f t="shared" si="2434"/>
        <v>42.181123287671234</v>
      </c>
      <c r="FJ182" s="590">
        <f t="shared" si="2228"/>
        <v>4.2198581823678395E-2</v>
      </c>
      <c r="FK182" s="590">
        <f t="shared" si="2368"/>
        <v>-1.6087833152797333E-2</v>
      </c>
      <c r="FL182" s="602">
        <f>DATI!AL179</f>
        <v>7460.4529067367312</v>
      </c>
      <c r="FM182" s="603" t="str">
        <f>DATI!AM179</f>
        <v>8/8</v>
      </c>
      <c r="FN182" s="604">
        <f>DATI!AN179/DATI!AO179</f>
        <v>1</v>
      </c>
      <c r="FO182" s="567">
        <f t="shared" si="2369"/>
        <v>0.48456739440915469</v>
      </c>
      <c r="FP182" s="605">
        <f t="shared" si="2258"/>
        <v>2.0448056842061354E-2</v>
      </c>
      <c r="FQ182" s="567">
        <f t="shared" si="2370"/>
        <v>1.2261636551477391</v>
      </c>
      <c r="FR182" s="607"/>
      <c r="FS182" s="1113"/>
      <c r="FT182" s="1113"/>
      <c r="FU182" s="576"/>
      <c r="FV182" s="577"/>
      <c r="FW182" s="577"/>
      <c r="FX182" s="577"/>
      <c r="FY182" s="577"/>
      <c r="FZ182" s="577"/>
      <c r="GA182" s="577"/>
      <c r="GB182" s="577"/>
      <c r="GC182" s="577"/>
      <c r="GD182" s="577"/>
      <c r="GE182" s="577"/>
      <c r="GF182" s="577"/>
      <c r="GG182" s="577"/>
      <c r="GH182" s="577"/>
      <c r="GI182" s="577"/>
      <c r="GJ182" s="577"/>
      <c r="GK182" s="577"/>
      <c r="GL182" s="577"/>
      <c r="GM182" s="577"/>
      <c r="GN182" s="577"/>
      <c r="GO182" s="577"/>
      <c r="GP182" s="578"/>
      <c r="GQ182" s="576"/>
      <c r="GR182" s="577"/>
      <c r="GS182" s="577"/>
      <c r="GT182" s="577"/>
      <c r="GU182" s="577"/>
      <c r="GV182" s="577"/>
      <c r="GW182" s="577"/>
      <c r="GX182" s="578"/>
      <c r="GY182" s="576"/>
      <c r="GZ182" s="577"/>
      <c r="HA182" s="577"/>
      <c r="HB182" s="577"/>
      <c r="HC182" s="577"/>
      <c r="HD182" s="577"/>
      <c r="HE182" s="577"/>
      <c r="HF182" s="577"/>
      <c r="HG182" s="577"/>
      <c r="HH182" s="577"/>
      <c r="HI182" s="577"/>
      <c r="HJ182" s="577"/>
      <c r="HK182" s="577"/>
      <c r="HL182" s="577"/>
      <c r="HM182" s="577"/>
      <c r="HN182" s="577"/>
      <c r="HO182" s="577"/>
      <c r="HP182" s="577"/>
      <c r="HQ182" s="577"/>
      <c r="HR182" s="577"/>
      <c r="HS182" s="577"/>
      <c r="HT182" s="578"/>
      <c r="HU182" s="607">
        <f t="shared" si="2412"/>
        <v>144979.01357919312</v>
      </c>
      <c r="HV182" s="608"/>
      <c r="HW182" s="609">
        <f t="shared" si="2461"/>
        <v>0</v>
      </c>
      <c r="HX182" s="610">
        <f>DATI!CQ179</f>
        <v>0</v>
      </c>
      <c r="HY182" s="610">
        <f>DATI!CT179</f>
        <v>0</v>
      </c>
      <c r="HZ182" s="611">
        <f t="shared" si="2260"/>
        <v>0</v>
      </c>
      <c r="IA182" s="611">
        <f t="shared" si="2293"/>
        <v>0</v>
      </c>
      <c r="IB182" s="582">
        <f t="shared" si="2294"/>
        <v>0</v>
      </c>
      <c r="IC182" s="610">
        <f>DATI!CV179</f>
        <v>1151.8797396770119</v>
      </c>
      <c r="ID182" s="612">
        <f t="shared" si="2435"/>
        <v>1151.8797396770119</v>
      </c>
      <c r="IE182" s="613">
        <f t="shared" si="2295"/>
        <v>3.1571410860144382E-3</v>
      </c>
      <c r="IF182" s="613">
        <f t="shared" si="2296"/>
        <v>7.9451481372358138E-3</v>
      </c>
      <c r="IG182" s="609"/>
      <c r="IH182" s="590"/>
      <c r="II182" s="610"/>
      <c r="IJ182" s="610"/>
      <c r="IK182" s="615">
        <f>DATI!CS179</f>
        <v>39682.923579193135</v>
      </c>
      <c r="IL182" s="594">
        <f t="shared" si="2436"/>
        <v>38084.583579193139</v>
      </c>
      <c r="IM182" s="594">
        <f t="shared" si="2437"/>
        <v>34153.253462030378</v>
      </c>
      <c r="IN182" s="582">
        <f t="shared" si="2297"/>
        <v>0.10438451117764813</v>
      </c>
      <c r="IO182" s="582">
        <f t="shared" si="2298"/>
        <v>0.26269032075038828</v>
      </c>
      <c r="IP182" s="610"/>
      <c r="IQ182" s="590"/>
      <c r="IR182" s="610"/>
      <c r="IS182" s="594">
        <f t="shared" si="2462"/>
        <v>106894.43</v>
      </c>
      <c r="IT182" s="615">
        <f>DATI!CR179</f>
        <v>105296.09</v>
      </c>
      <c r="IU182" s="617">
        <f>DATI!CU179</f>
        <v>1598.34</v>
      </c>
      <c r="IV182" s="582">
        <f t="shared" si="2264"/>
        <v>-9.4891475728068234E-2</v>
      </c>
      <c r="IW182" s="590">
        <f t="shared" si="2299"/>
        <v>0.29298266580652266</v>
      </c>
      <c r="IX182" s="582">
        <f t="shared" si="2300"/>
        <v>0.73730967924961177</v>
      </c>
      <c r="IY182" s="615">
        <f>DATI!CW179</f>
        <v>2779.4503774857526</v>
      </c>
      <c r="IZ182" s="618">
        <f t="shared" si="2438"/>
        <v>109673.88037748575</v>
      </c>
      <c r="JA182" s="619">
        <f t="shared" si="2301"/>
        <v>0.30060075012647014</v>
      </c>
      <c r="JB182" s="619">
        <f t="shared" si="2302"/>
        <v>0.75648107729452618</v>
      </c>
      <c r="JC182" s="620"/>
      <c r="JD182" s="590"/>
      <c r="JE182" s="610"/>
      <c r="JF182" s="610"/>
      <c r="JG182" s="586">
        <f t="shared" si="2303"/>
        <v>215337.4098460715</v>
      </c>
      <c r="JH182" s="566">
        <f t="shared" si="2201"/>
        <v>256.24485022582223</v>
      </c>
      <c r="JI182" s="589">
        <f t="shared" si="2304"/>
        <v>0.59020968992092271</v>
      </c>
      <c r="JJ182" s="603" t="str">
        <f>DATI!CN179</f>
        <v>5/12</v>
      </c>
      <c r="JK182" s="604">
        <f>DATI!CO179/DATI!CP179</f>
        <v>0.97565013239538689</v>
      </c>
      <c r="JL182" s="621">
        <f t="shared" si="2348"/>
        <v>1.6401345268719416E-2</v>
      </c>
      <c r="JM182" s="622">
        <f t="shared" si="2266"/>
        <v>4.541317208723817E-2</v>
      </c>
      <c r="JN182" s="623">
        <f t="shared" si="2305"/>
        <v>322231.8398460715</v>
      </c>
      <c r="JO182" s="594">
        <f t="shared" si="2306"/>
        <v>325011.29022355727</v>
      </c>
      <c r="JP182" s="589">
        <f t="shared" si="2307"/>
        <v>0.88319235572744537</v>
      </c>
      <c r="JQ182" s="590">
        <f t="shared" si="2267"/>
        <v>3.9058229433717173E-3</v>
      </c>
      <c r="JR182" s="624">
        <f t="shared" si="2308"/>
        <v>0.89081044004739285</v>
      </c>
      <c r="JS182" s="585">
        <f t="shared" si="2268"/>
        <v>1.15239072633192E-2</v>
      </c>
      <c r="JT182" s="576">
        <f>DATI!BW179</f>
        <v>46805.062529704461</v>
      </c>
      <c r="JU182" s="577">
        <f>DATI!BX179</f>
        <v>32339.592758341085</v>
      </c>
      <c r="JV182" s="577">
        <f>DATI!BY179</f>
        <v>9907.5183603100104</v>
      </c>
      <c r="JW182" s="577">
        <f>DATI!BZ179</f>
        <v>59614.73</v>
      </c>
      <c r="JX182" s="577">
        <f>DATI!CA179</f>
        <v>29133.703000000001</v>
      </c>
      <c r="JY182" s="577">
        <f>DATI!CB179</f>
        <v>16315.789295466058</v>
      </c>
      <c r="JZ182" s="577">
        <f>DATI!CC179</f>
        <v>4149.4697508291229</v>
      </c>
      <c r="KA182" s="577">
        <f>DATI!CD179</f>
        <v>527.92590175079647</v>
      </c>
      <c r="KB182" s="577">
        <f>DATI!CE179</f>
        <v>3404.8853098013401</v>
      </c>
      <c r="KC182" s="577">
        <f>DATI!CF179</f>
        <v>0</v>
      </c>
      <c r="KD182" s="577">
        <f>DATI!CG179</f>
        <v>680.31299999999999</v>
      </c>
      <c r="KE182" s="577">
        <f>DATI!CH179</f>
        <v>117.54218228769302</v>
      </c>
      <c r="KF182" s="577">
        <f>DATI!CI179</f>
        <v>103.7192820186615</v>
      </c>
      <c r="KG182" s="577">
        <f>DATI!CJ179</f>
        <v>187.79446365499496</v>
      </c>
      <c r="KH182" s="577">
        <f>DATI!CK179</f>
        <v>1432.011035451714</v>
      </c>
      <c r="KI182" s="577">
        <f>DATI!CL179</f>
        <v>1357.7706489119232</v>
      </c>
      <c r="KJ182" s="625">
        <f t="shared" si="2202"/>
        <v>55.696575185461981</v>
      </c>
      <c r="KK182" s="626">
        <f t="shared" si="2414"/>
        <v>-0.11002230019173122</v>
      </c>
      <c r="KL182" s="627">
        <f t="shared" si="2203"/>
        <v>38.48311405179826</v>
      </c>
      <c r="KM182" s="626">
        <f t="shared" si="2415"/>
        <v>6.2515259567847661E-2</v>
      </c>
      <c r="KN182" s="627">
        <f t="shared" si="2204"/>
        <v>11.789640082333971</v>
      </c>
      <c r="KO182" s="626">
        <f t="shared" si="2416"/>
        <v>0.19861749372089774</v>
      </c>
      <c r="KP182" s="627">
        <f t="shared" si="2205"/>
        <v>70.939682849452254</v>
      </c>
      <c r="KQ182" s="626">
        <f t="shared" si="2417"/>
        <v>2.7413017742617632E-2</v>
      </c>
      <c r="KR182" s="627">
        <f t="shared" si="2206"/>
        <v>34.668204503318826</v>
      </c>
      <c r="KS182" s="626">
        <f t="shared" si="2418"/>
        <v>-3.6101930131559247E-2</v>
      </c>
      <c r="KT182" s="627">
        <f t="shared" si="2207"/>
        <v>19.415284075912954</v>
      </c>
      <c r="KU182" s="626">
        <f t="shared" si="2419"/>
        <v>7.5117261795316923E-3</v>
      </c>
      <c r="KV182" s="627">
        <f t="shared" si="2208"/>
        <v>4.9377405234782357</v>
      </c>
      <c r="KW182" s="626">
        <f t="shared" si="2420"/>
        <v>-8.4072982891058426E-2</v>
      </c>
      <c r="KX182" s="627">
        <f t="shared" si="2209"/>
        <v>0.6282154769167384</v>
      </c>
      <c r="KY182" s="626">
        <f t="shared" si="2421"/>
        <v>-0.32037798312776467</v>
      </c>
      <c r="KZ182" s="627">
        <f t="shared" si="2210"/>
        <v>4.051708093219009</v>
      </c>
      <c r="LA182" s="626">
        <f t="shared" si="2422"/>
        <v>-7.9614031067251068E-2</v>
      </c>
      <c r="LB182" s="628" t="s">
        <v>177</v>
      </c>
      <c r="LC182" s="629" t="s">
        <v>177</v>
      </c>
      <c r="LD182" s="627">
        <f t="shared" si="2211"/>
        <v>0.80955140547242965</v>
      </c>
      <c r="LE182" s="626">
        <f t="shared" si="2423"/>
        <v>8.6072887862682808E-3</v>
      </c>
      <c r="LF182" s="627">
        <f t="shared" si="2212"/>
        <v>0.13987155746442947</v>
      </c>
      <c r="LG182" s="626">
        <f t="shared" si="2424"/>
        <v>-0.28280442916040688</v>
      </c>
      <c r="LH182" s="627">
        <f t="shared" si="2213"/>
        <v>0.12342273414266479</v>
      </c>
      <c r="LI182" s="626">
        <f t="shared" si="2425"/>
        <v>2.995812246591947E-2</v>
      </c>
      <c r="LJ182" s="627">
        <f t="shared" si="2214"/>
        <v>0.22346959707052824</v>
      </c>
      <c r="LK182" s="626">
        <f t="shared" si="2426"/>
        <v>-6.3372474076742208E-2</v>
      </c>
      <c r="LL182" s="627">
        <f t="shared" si="2215"/>
        <v>1.70404879283795</v>
      </c>
      <c r="LM182" s="626">
        <f t="shared" si="2427"/>
        <v>1.569915918553931E-2</v>
      </c>
      <c r="LN182" s="627">
        <f t="shared" si="2216"/>
        <v>1.6157050315602675</v>
      </c>
      <c r="LO182" s="630">
        <f t="shared" si="2428"/>
        <v>1.1204400690690708</v>
      </c>
      <c r="LP182" s="631">
        <f t="shared" si="2309"/>
        <v>0.12828612298315076</v>
      </c>
      <c r="LQ182" s="632">
        <f t="shared" si="2310"/>
        <v>8.863829572257495E-2</v>
      </c>
      <c r="LR182" s="632">
        <f t="shared" si="2311"/>
        <v>2.7155120624439415E-2</v>
      </c>
      <c r="LS182" s="632">
        <f t="shared" si="2312"/>
        <v>0.16339562797365667</v>
      </c>
      <c r="LT182" s="632">
        <f t="shared" si="2313"/>
        <v>7.9851400767612379E-2</v>
      </c>
      <c r="LU182" s="632">
        <f t="shared" si="2314"/>
        <v>4.4719294003655499E-2</v>
      </c>
      <c r="LV182" s="632">
        <f t="shared" si="2315"/>
        <v>1.1373115599020866E-2</v>
      </c>
      <c r="LW182" s="632">
        <f t="shared" si="2316"/>
        <v>1.4469709791544868E-3</v>
      </c>
      <c r="LX182" s="633">
        <f t="shared" si="2317"/>
        <v>9.3323138991532537E-3</v>
      </c>
      <c r="LY182" s="634" t="s">
        <v>177</v>
      </c>
      <c r="LZ182" s="633">
        <f t="shared" si="2318"/>
        <v>1.8646426789761905E-3</v>
      </c>
      <c r="MA182" s="633">
        <f t="shared" si="2319"/>
        <v>3.2216666398206657E-4</v>
      </c>
      <c r="MB182" s="633">
        <f t="shared" si="2320"/>
        <v>2.8428002975801434E-4</v>
      </c>
      <c r="MC182" s="633">
        <f t="shared" si="2321"/>
        <v>5.1471833083675702E-4</v>
      </c>
      <c r="MD182" s="633">
        <f t="shared" si="2322"/>
        <v>3.9249417451498831E-3</v>
      </c>
      <c r="ME182" s="633">
        <f t="shared" si="2323"/>
        <v>3.7214592404119415E-3</v>
      </c>
      <c r="MF182" s="631">
        <f t="shared" si="2324"/>
        <v>0.21530404959767205</v>
      </c>
      <c r="MG182" s="632">
        <f t="shared" si="2325"/>
        <v>0.14876265315939852</v>
      </c>
      <c r="MH182" s="632">
        <f t="shared" si="2326"/>
        <v>4.5574745746451241E-2</v>
      </c>
      <c r="MI182" s="632">
        <f t="shared" si="2327"/>
        <v>0.27422872849547014</v>
      </c>
      <c r="MJ182" s="632">
        <f t="shared" si="2328"/>
        <v>0.13401550808088311</v>
      </c>
      <c r="MK182" s="632">
        <f t="shared" si="2329"/>
        <v>7.505289637134413E-2</v>
      </c>
      <c r="ML182" s="632">
        <f t="shared" si="2330"/>
        <v>1.908762840493089E-2</v>
      </c>
      <c r="MM182" s="632">
        <f t="shared" si="2331"/>
        <v>2.4284677424010041E-3</v>
      </c>
      <c r="MN182" s="633">
        <f t="shared" si="2332"/>
        <v>1.5662527854772242E-2</v>
      </c>
      <c r="MO182" s="634" t="s">
        <v>177</v>
      </c>
      <c r="MP182" s="633">
        <f t="shared" si="2333"/>
        <v>3.1294508751266471E-3</v>
      </c>
      <c r="MQ182" s="633">
        <f t="shared" si="2334"/>
        <v>5.4069595204636221E-4</v>
      </c>
      <c r="MR182" s="633">
        <f t="shared" si="2335"/>
        <v>4.7711038577949818E-4</v>
      </c>
      <c r="MS182" s="633">
        <f t="shared" si="2336"/>
        <v>8.6385759000498778E-4</v>
      </c>
      <c r="MT182" s="633">
        <f t="shared" si="2337"/>
        <v>6.5872740754408373E-3</v>
      </c>
      <c r="MU182" s="633">
        <f t="shared" si="2338"/>
        <v>6.245767088764574E-3</v>
      </c>
      <c r="MV182" s="1077"/>
      <c r="MW182" s="566"/>
      <c r="MX182" s="624"/>
      <c r="MY182" s="1471"/>
      <c r="MZ182" s="583"/>
      <c r="NA182" s="1472"/>
      <c r="NB182" s="1078"/>
      <c r="NC182" s="615"/>
      <c r="ND182" s="589"/>
      <c r="NE182" s="638"/>
    </row>
    <row r="183" spans="1:369" outlineLevel="1" x14ac:dyDescent="0.2">
      <c r="A183" s="800" t="s">
        <v>187</v>
      </c>
      <c r="B183" s="801">
        <f>DATI!D180</f>
        <v>190</v>
      </c>
      <c r="C183" s="1519">
        <f>DATI!F180/DATI!E180</f>
        <v>0.89473684210526316</v>
      </c>
      <c r="D183" s="802">
        <f>DATI!G180</f>
        <v>535666</v>
      </c>
      <c r="E183" s="803">
        <f t="shared" si="2403"/>
        <v>5.5218283782679123E-2</v>
      </c>
      <c r="F183" s="1033">
        <f t="shared" si="2402"/>
        <v>1.7035838842086562E-3</v>
      </c>
      <c r="G183" s="805"/>
      <c r="H183" s="806"/>
      <c r="I183" s="813"/>
      <c r="J183" s="808"/>
      <c r="K183" s="808"/>
      <c r="L183" s="808"/>
      <c r="M183" s="806"/>
      <c r="N183" s="806"/>
      <c r="O183" s="806"/>
      <c r="P183" s="806"/>
      <c r="Q183" s="806"/>
      <c r="R183" s="806"/>
      <c r="S183" s="806"/>
      <c r="T183" s="806"/>
      <c r="U183" s="806"/>
      <c r="V183" s="806"/>
      <c r="W183" s="811"/>
      <c r="X183" s="1092"/>
      <c r="Y183" s="806"/>
      <c r="Z183" s="806"/>
      <c r="AA183" s="806"/>
      <c r="AB183" s="806"/>
      <c r="AC183" s="806"/>
      <c r="AD183" s="813"/>
      <c r="AE183" s="808"/>
      <c r="AF183" s="808"/>
      <c r="AG183" s="811"/>
      <c r="AH183" s="815"/>
      <c r="AI183" s="806"/>
      <c r="AJ183" s="813"/>
      <c r="AK183" s="808"/>
      <c r="AL183" s="808"/>
      <c r="AM183" s="808"/>
      <c r="AN183" s="818"/>
      <c r="AO183" s="819"/>
      <c r="AP183" s="819"/>
      <c r="AQ183" s="819"/>
      <c r="AR183" s="819"/>
      <c r="AS183" s="819"/>
      <c r="AT183" s="819"/>
      <c r="AU183" s="1093"/>
      <c r="AV183" s="1093"/>
      <c r="AW183" s="819"/>
      <c r="AX183" s="1093"/>
      <c r="AY183" s="1093"/>
      <c r="AZ183" s="1093"/>
      <c r="BA183" s="1093"/>
      <c r="BB183" s="818"/>
      <c r="BC183" s="819"/>
      <c r="BD183" s="819"/>
      <c r="BE183" s="819"/>
      <c r="BF183" s="819"/>
      <c r="BG183" s="819"/>
      <c r="BH183" s="819"/>
      <c r="BI183" s="819"/>
      <c r="BJ183" s="819"/>
      <c r="BK183" s="819"/>
      <c r="BL183" s="819"/>
      <c r="BM183" s="819"/>
      <c r="BN183" s="819"/>
      <c r="BO183" s="819"/>
      <c r="BP183" s="819"/>
      <c r="BQ183" s="819"/>
      <c r="BR183" s="819"/>
      <c r="BS183" s="819"/>
      <c r="BT183" s="819"/>
      <c r="BU183" s="819"/>
      <c r="BV183" s="820"/>
      <c r="BW183" s="818"/>
      <c r="BX183" s="819"/>
      <c r="BY183" s="819"/>
      <c r="BZ183" s="819"/>
      <c r="CA183" s="819"/>
      <c r="CB183" s="819"/>
      <c r="CC183" s="819"/>
      <c r="CD183" s="820"/>
      <c r="CE183" s="818"/>
      <c r="CF183" s="819"/>
      <c r="CG183" s="819"/>
      <c r="CH183" s="819"/>
      <c r="CI183" s="819"/>
      <c r="CJ183" s="819"/>
      <c r="CK183" s="819"/>
      <c r="CL183" s="819"/>
      <c r="CM183" s="819"/>
      <c r="CN183" s="819"/>
      <c r="CO183" s="819"/>
      <c r="CP183" s="819"/>
      <c r="CQ183" s="819"/>
      <c r="CR183" s="819"/>
      <c r="CS183" s="819"/>
      <c r="CT183" s="819"/>
      <c r="CU183" s="819"/>
      <c r="CV183" s="819"/>
      <c r="CW183" s="819"/>
      <c r="CX183" s="819"/>
      <c r="CY183" s="820"/>
      <c r="CZ183" s="805">
        <f>DATI!AA180</f>
        <v>296810.43900000001</v>
      </c>
      <c r="DA183" s="806">
        <f t="shared" si="2404"/>
        <v>813.17928493150691</v>
      </c>
      <c r="DB183" s="813">
        <f t="shared" si="2191"/>
        <v>554.09609532805894</v>
      </c>
      <c r="DC183" s="808">
        <f t="shared" si="2405"/>
        <v>1.5180714940494766</v>
      </c>
      <c r="DD183" s="822">
        <f t="shared" si="2439"/>
        <v>-3.4044911602254778E-2</v>
      </c>
      <c r="DE183" s="823">
        <f t="shared" si="2245"/>
        <v>-3.5687698498437115E-2</v>
      </c>
      <c r="DF183" s="806">
        <f t="shared" si="2440"/>
        <v>-10461.02999999997</v>
      </c>
      <c r="DG183" s="824">
        <f t="shared" si="2441"/>
        <v>-20.506234710930926</v>
      </c>
      <c r="DH183" s="825">
        <f t="shared" si="2429"/>
        <v>6.1483164657565974E-2</v>
      </c>
      <c r="DI183" s="826">
        <f>DATI!AB180+DATI!AG180</f>
        <v>91391.716428567597</v>
      </c>
      <c r="DJ183" s="806">
        <f t="shared" si="2430"/>
        <v>250.38826418785644</v>
      </c>
      <c r="DK183" s="827">
        <f t="shared" si="2192"/>
        <v>170.61324860746734</v>
      </c>
      <c r="DL183" s="828">
        <f t="shared" si="2193"/>
        <v>0.46743355782867768</v>
      </c>
      <c r="DM183" s="829">
        <f t="shared" si="2442"/>
        <v>0.30791274301699206</v>
      </c>
      <c r="DN183" s="830">
        <f t="shared" si="2443"/>
        <v>5.2049106197914558E-2</v>
      </c>
      <c r="DO183" s="830">
        <f t="shared" si="2444"/>
        <v>1.5000000000000013E-2</v>
      </c>
      <c r="DP183" s="830">
        <f t="shared" si="2445"/>
        <v>1.6232187376175326E-2</v>
      </c>
      <c r="DQ183" s="830">
        <f t="shared" si="2446"/>
        <v>1.4503894890373129E-2</v>
      </c>
      <c r="DR183" s="831">
        <f t="shared" si="2447"/>
        <v>1459.7918508456496</v>
      </c>
      <c r="DS183" s="831">
        <f t="shared" si="2448"/>
        <v>2.4391790284602166</v>
      </c>
      <c r="DT183" s="832">
        <f t="shared" si="2431"/>
        <v>3.7445643077406922E-2</v>
      </c>
      <c r="DU183" s="833" t="str">
        <f>DATI!AI180</f>
        <v>11/15</v>
      </c>
      <c r="DV183" s="832">
        <f>DATI!AJ180/DATI!AK180</f>
        <v>0.91240508721838665</v>
      </c>
      <c r="DW183" s="834">
        <f>DATI!AB180</f>
        <v>90067.005999999994</v>
      </c>
      <c r="DX183" s="806">
        <f t="shared" si="2406"/>
        <v>246.75892054794519</v>
      </c>
      <c r="DY183" s="835">
        <f t="shared" si="2463"/>
        <v>168.14023290632596</v>
      </c>
      <c r="DZ183" s="808">
        <f t="shared" si="2464"/>
        <v>0.46065817234609846</v>
      </c>
      <c r="EA183" s="829">
        <f t="shared" si="2449"/>
        <v>0.3034495899249689</v>
      </c>
      <c r="EB183" s="825">
        <f t="shared" si="2450"/>
        <v>5.5259182243156561E-2</v>
      </c>
      <c r="EC183" s="836">
        <f t="shared" si="2451"/>
        <v>205418.72257143242</v>
      </c>
      <c r="ED183" s="837">
        <f t="shared" si="2407"/>
        <v>562.79102074365051</v>
      </c>
      <c r="EE183" s="838">
        <f t="shared" si="2196"/>
        <v>383.48284672059157</v>
      </c>
      <c r="EF183" s="839">
        <f t="shared" si="2197"/>
        <v>1.0506379362207987</v>
      </c>
      <c r="EG183" s="840">
        <f t="shared" si="2249"/>
        <v>-5.4848839784462596E-2</v>
      </c>
      <c r="EH183" s="840">
        <f t="shared" si="2250"/>
        <v>-5.6456245718302774E-2</v>
      </c>
      <c r="EI183" s="822">
        <f t="shared" si="2408"/>
        <v>0.69208725698300799</v>
      </c>
      <c r="EJ183" s="841">
        <f t="shared" si="2251"/>
        <v>-11920.821850845619</v>
      </c>
      <c r="EK183" s="841">
        <f t="shared" si="2252"/>
        <v>-22.945413739391142</v>
      </c>
      <c r="EL183" s="805">
        <f>DATI!AD180</f>
        <v>190200.91800000001</v>
      </c>
      <c r="EM183" s="806">
        <f t="shared" si="2409"/>
        <v>521.09840547945203</v>
      </c>
      <c r="EN183" s="835">
        <f t="shared" si="2198"/>
        <v>355.07371757774433</v>
      </c>
      <c r="EO183" s="808">
        <f t="shared" si="2410"/>
        <v>0.97280470569245026</v>
      </c>
      <c r="EP183" s="822">
        <f t="shared" si="2452"/>
        <v>-4.9357899339402808E-2</v>
      </c>
      <c r="EQ183" s="823">
        <f t="shared" si="2453"/>
        <v>-5.0974643642199384E-2</v>
      </c>
      <c r="ER183" s="822">
        <f t="shared" si="2432"/>
        <v>9.4285101431263924E-2</v>
      </c>
      <c r="ES183" s="806">
        <f t="shared" si="2454"/>
        <v>-9875.3439999999828</v>
      </c>
      <c r="ET183" s="822">
        <f t="shared" si="2466"/>
        <v>0.64081613382877012</v>
      </c>
      <c r="EU183" s="824">
        <f t="shared" si="2455"/>
        <v>-19.071941649378346</v>
      </c>
      <c r="EV183" s="805">
        <f>DATI!AE180</f>
        <v>9839.9549999999999</v>
      </c>
      <c r="EW183" s="806">
        <f t="shared" si="2411"/>
        <v>26.958780821917809</v>
      </c>
      <c r="EX183" s="835">
        <f t="shared" si="2199"/>
        <v>18.369571710730195</v>
      </c>
      <c r="EY183" s="808">
        <f t="shared" si="2465"/>
        <v>5.0327593728027933E-2</v>
      </c>
      <c r="EZ183" s="822">
        <f t="shared" si="2456"/>
        <v>-0.16222611841834722</v>
      </c>
      <c r="FA183" s="823">
        <f t="shared" si="2457"/>
        <v>-0.16365090925091985</v>
      </c>
      <c r="FB183" s="806">
        <f t="shared" si="2458"/>
        <v>-1905.4040000000005</v>
      </c>
      <c r="FC183" s="824">
        <f t="shared" si="2459"/>
        <v>-3.5944286258725491</v>
      </c>
      <c r="FD183" s="806">
        <f>DATI!AG180</f>
        <v>1324.7104285676032</v>
      </c>
      <c r="FE183" s="822">
        <f t="shared" si="2467"/>
        <v>4.4631530920231652E-3</v>
      </c>
      <c r="FF183" s="806">
        <f t="shared" si="2460"/>
        <v>8515.2445714323967</v>
      </c>
      <c r="FG183" s="822">
        <f t="shared" si="2433"/>
        <v>1.5896556009588805E-2</v>
      </c>
      <c r="FH183" s="805">
        <f>DATI!AF180</f>
        <v>6702.56</v>
      </c>
      <c r="FI183" s="806">
        <f t="shared" si="2434"/>
        <v>18.363178082191784</v>
      </c>
      <c r="FJ183" s="830">
        <f t="shared" si="2228"/>
        <v>2.2581955077395376E-2</v>
      </c>
      <c r="FK183" s="830">
        <f t="shared" si="2368"/>
        <v>-5.4789961472723414E-2</v>
      </c>
      <c r="FL183" s="842">
        <f>DATI!AL180</f>
        <v>138.44071114376186</v>
      </c>
      <c r="FM183" s="843" t="str">
        <f>DATI!AM180</f>
        <v>9/10</v>
      </c>
      <c r="FN183" s="844">
        <f>DATI!AN180/DATI!AO180</f>
        <v>0.99573297366976199</v>
      </c>
      <c r="FO183" s="809">
        <f t="shared" si="2369"/>
        <v>2.0654900686269403E-2</v>
      </c>
      <c r="FP183" s="845">
        <f t="shared" si="2258"/>
        <v>4.6642803942539856E-4</v>
      </c>
      <c r="FQ183" s="809">
        <f t="shared" si="2370"/>
        <v>-6.0220307213260771E-2</v>
      </c>
      <c r="FR183" s="846"/>
      <c r="FS183" s="1117"/>
      <c r="FT183" s="1117"/>
      <c r="FU183" s="818"/>
      <c r="FV183" s="819"/>
      <c r="FW183" s="819"/>
      <c r="FX183" s="819"/>
      <c r="FY183" s="819"/>
      <c r="FZ183" s="819"/>
      <c r="GA183" s="819"/>
      <c r="GB183" s="819"/>
      <c r="GC183" s="819"/>
      <c r="GD183" s="819"/>
      <c r="GE183" s="819"/>
      <c r="GF183" s="819"/>
      <c r="GG183" s="819"/>
      <c r="GH183" s="819"/>
      <c r="GI183" s="819"/>
      <c r="GJ183" s="819"/>
      <c r="GK183" s="819"/>
      <c r="GL183" s="819"/>
      <c r="GM183" s="819"/>
      <c r="GN183" s="819"/>
      <c r="GO183" s="819"/>
      <c r="GP183" s="820"/>
      <c r="GQ183" s="818"/>
      <c r="GR183" s="819"/>
      <c r="GS183" s="819"/>
      <c r="GT183" s="819"/>
      <c r="GU183" s="819"/>
      <c r="GV183" s="819"/>
      <c r="GW183" s="819"/>
      <c r="GX183" s="820"/>
      <c r="GY183" s="818"/>
      <c r="GZ183" s="819"/>
      <c r="HA183" s="819"/>
      <c r="HB183" s="819"/>
      <c r="HC183" s="819"/>
      <c r="HD183" s="819"/>
      <c r="HE183" s="819"/>
      <c r="HF183" s="819"/>
      <c r="HG183" s="819"/>
      <c r="HH183" s="819"/>
      <c r="HI183" s="819"/>
      <c r="HJ183" s="819"/>
      <c r="HK183" s="819"/>
      <c r="HL183" s="819"/>
      <c r="HM183" s="819"/>
      <c r="HN183" s="819"/>
      <c r="HO183" s="819"/>
      <c r="HP183" s="819"/>
      <c r="HQ183" s="819"/>
      <c r="HR183" s="819"/>
      <c r="HS183" s="819"/>
      <c r="HT183" s="820"/>
      <c r="HU183" s="846">
        <f t="shared" si="2412"/>
        <v>205418.72257143247</v>
      </c>
      <c r="HV183" s="847"/>
      <c r="HW183" s="848">
        <f t="shared" si="2461"/>
        <v>2346.3491000486906</v>
      </c>
      <c r="HX183" s="849">
        <f>DATI!CQ180</f>
        <v>2341.7199999999998</v>
      </c>
      <c r="HY183" s="849">
        <f>DATI!CT180</f>
        <v>4.6291000486910345</v>
      </c>
      <c r="HZ183" s="850">
        <f t="shared" si="2260"/>
        <v>-7.8728669793906816E-2</v>
      </c>
      <c r="IA183" s="850">
        <f t="shared" si="2293"/>
        <v>7.9052108408110625E-3</v>
      </c>
      <c r="IB183" s="822">
        <f t="shared" si="2294"/>
        <v>1.1422274808630305E-2</v>
      </c>
      <c r="IC183" s="849">
        <f>DATI!CV180</f>
        <v>47354.041623512145</v>
      </c>
      <c r="ID183" s="851">
        <f t="shared" si="2435"/>
        <v>49700.390723560835</v>
      </c>
      <c r="IE183" s="852">
        <f t="shared" si="2295"/>
        <v>0.16744825718060688</v>
      </c>
      <c r="IF183" s="852">
        <f t="shared" si="2296"/>
        <v>0.24194674225119855</v>
      </c>
      <c r="IG183" s="848"/>
      <c r="IH183" s="830"/>
      <c r="II183" s="849"/>
      <c r="IJ183" s="849"/>
      <c r="IK183" s="854">
        <f>DATI!CS180</f>
        <v>137859.94157143246</v>
      </c>
      <c r="IL183" s="834">
        <f t="shared" si="2436"/>
        <v>99409.981571838245</v>
      </c>
      <c r="IM183" s="834">
        <f t="shared" si="2437"/>
        <v>14602.219441150934</v>
      </c>
      <c r="IN183" s="822">
        <f t="shared" si="2297"/>
        <v>0.33492751099579166</v>
      </c>
      <c r="IO183" s="822">
        <f t="shared" si="2298"/>
        <v>0.48393827167954145</v>
      </c>
      <c r="IP183" s="849"/>
      <c r="IQ183" s="830"/>
      <c r="IR183" s="849"/>
      <c r="IS183" s="834">
        <f t="shared" si="2462"/>
        <v>103662.39189954553</v>
      </c>
      <c r="IT183" s="854">
        <f>DATI!CR180</f>
        <v>65217.061000000009</v>
      </c>
      <c r="IU183" s="855">
        <f>DATI!CU180</f>
        <v>38445.33089954553</v>
      </c>
      <c r="IV183" s="822">
        <f t="shared" si="2264"/>
        <v>-4.2556018490180092E-2</v>
      </c>
      <c r="IW183" s="830">
        <f t="shared" si="2299"/>
        <v>0.34925453514640542</v>
      </c>
      <c r="IX183" s="822">
        <f t="shared" si="2300"/>
        <v>0.50463945351182815</v>
      </c>
      <c r="IY183" s="854">
        <f>DATI!CW180</f>
        <v>37453.720507175167</v>
      </c>
      <c r="IZ183" s="856">
        <f t="shared" si="2438"/>
        <v>141116.1124067207</v>
      </c>
      <c r="JA183" s="857">
        <f t="shared" si="2301"/>
        <v>0.47544187759083734</v>
      </c>
      <c r="JB183" s="857">
        <f t="shared" si="2302"/>
        <v>0.68696811391010804</v>
      </c>
      <c r="JC183" s="858"/>
      <c r="JD183" s="830"/>
      <c r="JE183" s="849"/>
      <c r="JF183" s="849"/>
      <c r="JG183" s="826">
        <f t="shared" si="2303"/>
        <v>88367.979352204915</v>
      </c>
      <c r="JH183" s="808">
        <f t="shared" si="2201"/>
        <v>164.96843061199502</v>
      </c>
      <c r="JI183" s="829">
        <f t="shared" si="2304"/>
        <v>0.29772530794378466</v>
      </c>
      <c r="JJ183" s="843" t="str">
        <f>DATI!CN180</f>
        <v>4/9</v>
      </c>
      <c r="JK183" s="844">
        <f>DATI!CO180/DATI!CP180</f>
        <v>0.89112369444655026</v>
      </c>
      <c r="JL183" s="859">
        <f t="shared" si="2348"/>
        <v>2.3878342168310217E-2</v>
      </c>
      <c r="JM183" s="860">
        <f t="shared" si="2266"/>
        <v>5.9964748326595346E-2</v>
      </c>
      <c r="JN183" s="861">
        <f t="shared" si="2305"/>
        <v>192030.37125175045</v>
      </c>
      <c r="JO183" s="834">
        <f t="shared" si="2306"/>
        <v>229484.09175892561</v>
      </c>
      <c r="JP183" s="829">
        <f t="shared" si="2307"/>
        <v>0.64697984309019008</v>
      </c>
      <c r="JQ183" s="830">
        <f t="shared" si="2267"/>
        <v>1.3738369962738695E-2</v>
      </c>
      <c r="JR183" s="862">
        <f t="shared" si="2308"/>
        <v>0.77316718553462194</v>
      </c>
      <c r="JS183" s="825">
        <f t="shared" si="2268"/>
        <v>2.6604860109803452E-3</v>
      </c>
      <c r="JT183" s="818">
        <f>DATI!BW180</f>
        <v>21289.007445116938</v>
      </c>
      <c r="JU183" s="819">
        <f>DATI!BX180</f>
        <v>15761.033964035392</v>
      </c>
      <c r="JV183" s="819">
        <f>DATI!BY180</f>
        <v>5278.4895890398693</v>
      </c>
      <c r="JW183" s="819">
        <f>DATI!BZ180</f>
        <v>6148.01</v>
      </c>
      <c r="JX183" s="819">
        <f>DATI!CA180</f>
        <v>27822.953000000001</v>
      </c>
      <c r="JY183" s="819">
        <f>DATI!CB180</f>
        <v>5467.5026313918825</v>
      </c>
      <c r="JZ183" s="819">
        <f>DATI!CC180</f>
        <v>1794.4493338711188</v>
      </c>
      <c r="KA183" s="819">
        <f>DATI!CD180</f>
        <v>74.430685506064904</v>
      </c>
      <c r="KB183" s="819">
        <f>DATI!CE180</f>
        <v>1995.9308471258878</v>
      </c>
      <c r="KC183" s="819">
        <f>DATI!CF180</f>
        <v>0</v>
      </c>
      <c r="KD183" s="819">
        <f>DATI!CG180</f>
        <v>105.611</v>
      </c>
      <c r="KE183" s="819">
        <f>DATI!CH180</f>
        <v>79.152641540527341</v>
      </c>
      <c r="KF183" s="819">
        <f>DATI!CI180</f>
        <v>10.143000197410583</v>
      </c>
      <c r="KG183" s="819">
        <f>DATI!CJ180</f>
        <v>43.858920853614805</v>
      </c>
      <c r="KH183" s="819">
        <f>DATI!CK180</f>
        <v>653.04918434005981</v>
      </c>
      <c r="KI183" s="819">
        <f>DATI!CL180</f>
        <v>486.81696947479247</v>
      </c>
      <c r="KJ183" s="863">
        <f t="shared" si="2202"/>
        <v>39.74306273893982</v>
      </c>
      <c r="KK183" s="864">
        <f t="shared" si="2414"/>
        <v>-2.7371078328455763E-2</v>
      </c>
      <c r="KL183" s="865">
        <f t="shared" si="2203"/>
        <v>29.423248748353249</v>
      </c>
      <c r="KM183" s="864">
        <f t="shared" si="2415"/>
        <v>7.3096911783080962E-2</v>
      </c>
      <c r="KN183" s="865">
        <f t="shared" si="2204"/>
        <v>9.8540687462707535</v>
      </c>
      <c r="KO183" s="864">
        <f t="shared" si="2416"/>
        <v>0.10823459756079978</v>
      </c>
      <c r="KP183" s="865">
        <f t="shared" si="2205"/>
        <v>11.477319822426661</v>
      </c>
      <c r="KQ183" s="864">
        <f t="shared" si="2417"/>
        <v>0.34278635536360907</v>
      </c>
      <c r="KR183" s="865">
        <f t="shared" si="2206"/>
        <v>51.940860536229664</v>
      </c>
      <c r="KS183" s="864">
        <f t="shared" si="2418"/>
        <v>1.4627762351865199E-2</v>
      </c>
      <c r="KT183" s="865">
        <f t="shared" si="2207"/>
        <v>10.206924896095483</v>
      </c>
      <c r="KU183" s="864">
        <f t="shared" si="2419"/>
        <v>-5.3366138436625838E-3</v>
      </c>
      <c r="KV183" s="865">
        <f t="shared" si="2208"/>
        <v>3.3499406978809905</v>
      </c>
      <c r="KW183" s="864">
        <f t="shared" si="2420"/>
        <v>-0.24607396476479892</v>
      </c>
      <c r="KX183" s="865">
        <f t="shared" si="2209"/>
        <v>0.13894980362028747</v>
      </c>
      <c r="KY183" s="864">
        <f t="shared" si="2421"/>
        <v>1.7300752646491411</v>
      </c>
      <c r="KZ183" s="865">
        <f t="shared" si="2210"/>
        <v>3.7260734247196723</v>
      </c>
      <c r="LA183" s="864">
        <f t="shared" si="2422"/>
        <v>-6.3886742083289011E-2</v>
      </c>
      <c r="LB183" s="866" t="s">
        <v>177</v>
      </c>
      <c r="LC183" s="867" t="s">
        <v>177</v>
      </c>
      <c r="LD183" s="865">
        <f t="shared" si="2211"/>
        <v>0.19715830386845534</v>
      </c>
      <c r="LE183" s="864">
        <f t="shared" si="2423"/>
        <v>0.15877769725972238</v>
      </c>
      <c r="LF183" s="865">
        <f t="shared" si="2212"/>
        <v>0.14776491608675432</v>
      </c>
      <c r="LG183" s="864">
        <f t="shared" si="2424"/>
        <v>-0.17592658780381637</v>
      </c>
      <c r="LH183" s="865">
        <f t="shared" si="2213"/>
        <v>1.8935307070843743E-2</v>
      </c>
      <c r="LI183" s="864">
        <f t="shared" si="2425"/>
        <v>0.13355983471897581</v>
      </c>
      <c r="LJ183" s="865">
        <f t="shared" si="2214"/>
        <v>8.1877365473288971E-2</v>
      </c>
      <c r="LK183" s="864">
        <f t="shared" si="2426"/>
        <v>1.7348744669916483E-2</v>
      </c>
      <c r="LL183" s="865">
        <f t="shared" si="2215"/>
        <v>1.2191350288053746</v>
      </c>
      <c r="LM183" s="864">
        <f t="shared" si="2427"/>
        <v>0.24823033864915747</v>
      </c>
      <c r="LN183" s="865">
        <f t="shared" si="2216"/>
        <v>0.90880692348364933</v>
      </c>
      <c r="LO183" s="868">
        <f t="shared" si="2428"/>
        <v>-0.28846293500957865</v>
      </c>
      <c r="LP183" s="869">
        <f t="shared" si="2309"/>
        <v>7.1725939009567447E-2</v>
      </c>
      <c r="LQ183" s="870">
        <f t="shared" si="2310"/>
        <v>5.3101346492854959E-2</v>
      </c>
      <c r="LR183" s="870">
        <f t="shared" si="2311"/>
        <v>1.7784042929298281E-2</v>
      </c>
      <c r="LS183" s="870">
        <f t="shared" si="2312"/>
        <v>2.0713590872051504E-2</v>
      </c>
      <c r="LT183" s="870">
        <f t="shared" si="2313"/>
        <v>9.3739806098935757E-2</v>
      </c>
      <c r="LU183" s="870">
        <f t="shared" si="2314"/>
        <v>1.8420856927447497E-2</v>
      </c>
      <c r="LV183" s="870">
        <f t="shared" si="2315"/>
        <v>6.045775680656295E-3</v>
      </c>
      <c r="LW183" s="870">
        <f t="shared" si="2316"/>
        <v>2.5076842228606691E-4</v>
      </c>
      <c r="LX183" s="871">
        <f t="shared" si="2317"/>
        <v>6.7245978741532321E-3</v>
      </c>
      <c r="LY183" s="872" t="s">
        <v>177</v>
      </c>
      <c r="LZ183" s="871">
        <f t="shared" si="2318"/>
        <v>3.5581969541172371E-4</v>
      </c>
      <c r="MA183" s="871">
        <f t="shared" si="2319"/>
        <v>2.6667741810970245E-4</v>
      </c>
      <c r="MB183" s="871">
        <f t="shared" si="2320"/>
        <v>3.4173327028469449E-5</v>
      </c>
      <c r="MC183" s="871">
        <f t="shared" si="2321"/>
        <v>1.4776744713353832E-4</v>
      </c>
      <c r="MD183" s="871">
        <f t="shared" si="2322"/>
        <v>2.2002231004417598E-3</v>
      </c>
      <c r="ME183" s="871">
        <f t="shared" si="2323"/>
        <v>1.640161212371619E-3</v>
      </c>
      <c r="MF183" s="869">
        <f t="shared" si="2324"/>
        <v>0.23636854815754552</v>
      </c>
      <c r="MG183" s="870">
        <f t="shared" si="2325"/>
        <v>0.17499231587686387</v>
      </c>
      <c r="MH183" s="870">
        <f t="shared" si="2326"/>
        <v>5.8606251317378857E-2</v>
      </c>
      <c r="MI183" s="870">
        <f t="shared" si="2327"/>
        <v>6.826040159478601E-2</v>
      </c>
      <c r="MJ183" s="870">
        <f t="shared" si="2328"/>
        <v>0.30891393236719783</v>
      </c>
      <c r="MK183" s="870">
        <f t="shared" si="2329"/>
        <v>6.0704833814414605E-2</v>
      </c>
      <c r="ML183" s="870">
        <f t="shared" si="2330"/>
        <v>1.992349267023619E-2</v>
      </c>
      <c r="MM183" s="870">
        <f t="shared" si="2331"/>
        <v>8.2639235844105788E-4</v>
      </c>
      <c r="MN183" s="871">
        <f t="shared" si="2332"/>
        <v>2.2160510666091066E-2</v>
      </c>
      <c r="MO183" s="872" t="s">
        <v>177</v>
      </c>
      <c r="MP183" s="871">
        <f t="shared" si="2333"/>
        <v>1.172582554814801E-3</v>
      </c>
      <c r="MQ183" s="871">
        <f t="shared" si="2334"/>
        <v>8.7881950400935213E-4</v>
      </c>
      <c r="MR183" s="871">
        <f t="shared" si="2335"/>
        <v>1.1261615821237118E-4</v>
      </c>
      <c r="MS183" s="871">
        <f t="shared" si="2336"/>
        <v>4.8695879658323282E-4</v>
      </c>
      <c r="MT183" s="871">
        <f t="shared" si="2337"/>
        <v>7.2507038186665146E-3</v>
      </c>
      <c r="MU183" s="871">
        <f t="shared" si="2338"/>
        <v>5.4050533163586285E-3</v>
      </c>
      <c r="MV183" s="1098"/>
      <c r="MW183" s="808"/>
      <c r="MX183" s="862"/>
      <c r="MY183" s="1483"/>
      <c r="MZ183" s="823"/>
      <c r="NA183" s="1480"/>
      <c r="NB183" s="1099"/>
      <c r="NC183" s="854"/>
      <c r="ND183" s="829"/>
      <c r="NE183" s="875"/>
    </row>
    <row r="184" spans="1:369" outlineLevel="1" x14ac:dyDescent="0.2">
      <c r="A184" s="876" t="s">
        <v>188</v>
      </c>
      <c r="B184" s="559">
        <f>DATI!D181</f>
        <v>78</v>
      </c>
      <c r="C184" s="1516">
        <f>DATI!F181/DATI!E181</f>
        <v>1</v>
      </c>
      <c r="D184" s="560">
        <f>DATI!G181</f>
        <v>180766</v>
      </c>
      <c r="E184" s="561">
        <f t="shared" si="2403"/>
        <v>1.8633977676872852E-2</v>
      </c>
      <c r="F184" s="1035">
        <f t="shared" si="2402"/>
        <v>-1.187970007901382E-3</v>
      </c>
      <c r="G184" s="563"/>
      <c r="H184" s="564"/>
      <c r="I184" s="565"/>
      <c r="J184" s="566"/>
      <c r="K184" s="566"/>
      <c r="L184" s="566"/>
      <c r="M184" s="564"/>
      <c r="N184" s="564"/>
      <c r="O184" s="564"/>
      <c r="P184" s="564"/>
      <c r="Q184" s="564"/>
      <c r="R184" s="564"/>
      <c r="S184" s="564"/>
      <c r="T184" s="564"/>
      <c r="U184" s="564"/>
      <c r="V184" s="564"/>
      <c r="W184" s="569"/>
      <c r="X184" s="1100"/>
      <c r="Y184" s="564"/>
      <c r="Z184" s="564"/>
      <c r="AA184" s="564"/>
      <c r="AB184" s="564"/>
      <c r="AC184" s="564"/>
      <c r="AD184" s="565"/>
      <c r="AE184" s="566"/>
      <c r="AF184" s="566"/>
      <c r="AG184" s="569"/>
      <c r="AH184" s="572"/>
      <c r="AI184" s="564"/>
      <c r="AJ184" s="565"/>
      <c r="AK184" s="566"/>
      <c r="AL184" s="566"/>
      <c r="AM184" s="566"/>
      <c r="AN184" s="576"/>
      <c r="AO184" s="577"/>
      <c r="AP184" s="577"/>
      <c r="AQ184" s="577"/>
      <c r="AR184" s="577"/>
      <c r="AS184" s="577"/>
      <c r="AT184" s="577"/>
      <c r="AU184" s="1072"/>
      <c r="AV184" s="1072"/>
      <c r="AW184" s="577"/>
      <c r="AX184" s="1072"/>
      <c r="AY184" s="1072"/>
      <c r="AZ184" s="1072"/>
      <c r="BA184" s="1072"/>
      <c r="BB184" s="576"/>
      <c r="BC184" s="577"/>
      <c r="BD184" s="577"/>
      <c r="BE184" s="577"/>
      <c r="BF184" s="577"/>
      <c r="BG184" s="577"/>
      <c r="BH184" s="577"/>
      <c r="BI184" s="577"/>
      <c r="BJ184" s="577"/>
      <c r="BK184" s="577"/>
      <c r="BL184" s="577"/>
      <c r="BM184" s="577"/>
      <c r="BN184" s="577"/>
      <c r="BO184" s="577"/>
      <c r="BP184" s="577"/>
      <c r="BQ184" s="577"/>
      <c r="BR184" s="577"/>
      <c r="BS184" s="577"/>
      <c r="BT184" s="577"/>
      <c r="BU184" s="577"/>
      <c r="BV184" s="578"/>
      <c r="BW184" s="576"/>
      <c r="BX184" s="577"/>
      <c r="BY184" s="577"/>
      <c r="BZ184" s="577"/>
      <c r="CA184" s="577"/>
      <c r="CB184" s="577"/>
      <c r="CC184" s="577"/>
      <c r="CD184" s="578"/>
      <c r="CE184" s="576"/>
      <c r="CF184" s="577"/>
      <c r="CG184" s="577"/>
      <c r="CH184" s="577"/>
      <c r="CI184" s="577"/>
      <c r="CJ184" s="577"/>
      <c r="CK184" s="577"/>
      <c r="CL184" s="577"/>
      <c r="CM184" s="577"/>
      <c r="CN184" s="577"/>
      <c r="CO184" s="577"/>
      <c r="CP184" s="577"/>
      <c r="CQ184" s="577"/>
      <c r="CR184" s="577"/>
      <c r="CS184" s="577"/>
      <c r="CT184" s="577"/>
      <c r="CU184" s="577"/>
      <c r="CV184" s="577"/>
      <c r="CW184" s="577"/>
      <c r="CX184" s="577"/>
      <c r="CY184" s="578"/>
      <c r="CZ184" s="563">
        <f>DATI!AA181</f>
        <v>84848.531000000003</v>
      </c>
      <c r="DA184" s="564">
        <f t="shared" si="2404"/>
        <v>232.4617287671233</v>
      </c>
      <c r="DB184" s="565">
        <f t="shared" si="2191"/>
        <v>469.38324131750437</v>
      </c>
      <c r="DC184" s="566">
        <f t="shared" si="2405"/>
        <v>1.2859814830616558</v>
      </c>
      <c r="DD184" s="582">
        <f t="shared" si="2439"/>
        <v>3.2617034247940315E-3</v>
      </c>
      <c r="DE184" s="583">
        <f t="shared" si="2245"/>
        <v>4.4549657984500396E-3</v>
      </c>
      <c r="DF184" s="564">
        <f t="shared" si="2440"/>
        <v>275.85100000000966</v>
      </c>
      <c r="DG184" s="584">
        <f t="shared" si="2441"/>
        <v>2.0818118856855676</v>
      </c>
      <c r="DH184" s="585">
        <f t="shared" si="2429"/>
        <v>1.7576053659034516E-2</v>
      </c>
      <c r="DI184" s="586">
        <f>DATI!AB181+DATI!AG181</f>
        <v>39324.452463498586</v>
      </c>
      <c r="DJ184" s="564">
        <f t="shared" si="2430"/>
        <v>107.73822592739339</v>
      </c>
      <c r="DK184" s="587">
        <f t="shared" si="2192"/>
        <v>217.54341227608393</v>
      </c>
      <c r="DL184" s="588">
        <f t="shared" si="2193"/>
        <v>0.59600934870159983</v>
      </c>
      <c r="DM184" s="589">
        <f t="shared" si="2442"/>
        <v>0.46346650908427139</v>
      </c>
      <c r="DN184" s="590">
        <f t="shared" si="2443"/>
        <v>-5.6498942012878578E-3</v>
      </c>
      <c r="DO184" s="590">
        <f t="shared" si="2444"/>
        <v>-3.0000000000000027E-3</v>
      </c>
      <c r="DP184" s="590">
        <f t="shared" si="2445"/>
        <v>-2.4066190557598208E-3</v>
      </c>
      <c r="DQ184" s="590">
        <f t="shared" si="2446"/>
        <v>-1.2200984882691688E-3</v>
      </c>
      <c r="DR184" s="591">
        <f t="shared" si="2447"/>
        <v>-94.867286074411822</v>
      </c>
      <c r="DS184" s="591">
        <f t="shared" si="2448"/>
        <v>-0.26574862795018817</v>
      </c>
      <c r="DT184" s="592">
        <f t="shared" si="2431"/>
        <v>1.6112285321980606E-2</v>
      </c>
      <c r="DU184" s="593" t="str">
        <f>DATI!AI181</f>
        <v>2/2</v>
      </c>
      <c r="DV184" s="592">
        <f>DATI!AJ181/DATI!AK181</f>
        <v>1</v>
      </c>
      <c r="DW184" s="594">
        <f>DATI!AB181</f>
        <v>35486.377999999997</v>
      </c>
      <c r="DX184" s="564">
        <f t="shared" si="2406"/>
        <v>97.222953424657533</v>
      </c>
      <c r="DY184" s="595">
        <f t="shared" si="2463"/>
        <v>196.31113151809521</v>
      </c>
      <c r="DZ184" s="566">
        <f t="shared" si="2464"/>
        <v>0.53783871648793213</v>
      </c>
      <c r="EA184" s="589">
        <f t="shared" si="2449"/>
        <v>0.41823208465447675</v>
      </c>
      <c r="EB184" s="585">
        <f t="shared" si="2450"/>
        <v>-7.9703325895435946E-3</v>
      </c>
      <c r="EC184" s="596">
        <f t="shared" si="2451"/>
        <v>45524.078536501416</v>
      </c>
      <c r="ED184" s="597">
        <f t="shared" si="2407"/>
        <v>124.7235028397299</v>
      </c>
      <c r="EE184" s="598">
        <f t="shared" si="2196"/>
        <v>251.83982904142047</v>
      </c>
      <c r="EF184" s="599">
        <f t="shared" si="2197"/>
        <v>0.68997213436005611</v>
      </c>
      <c r="EG184" s="600">
        <f t="shared" si="2249"/>
        <v>8.2102037150361528E-3</v>
      </c>
      <c r="EH184" s="600">
        <f t="shared" si="2250"/>
        <v>9.4093517506110835E-3</v>
      </c>
      <c r="EI184" s="582">
        <f t="shared" si="2408"/>
        <v>0.53653349091572855</v>
      </c>
      <c r="EJ184" s="601">
        <f t="shared" si="2251"/>
        <v>370.71828607442148</v>
      </c>
      <c r="EK184" s="601">
        <f t="shared" si="2252"/>
        <v>2.3475605136358411</v>
      </c>
      <c r="EL184" s="563">
        <f>DATI!AD181</f>
        <v>38970.362000000001</v>
      </c>
      <c r="EM184" s="564">
        <f t="shared" si="2409"/>
        <v>106.76811506849316</v>
      </c>
      <c r="EN184" s="595">
        <f t="shared" si="2198"/>
        <v>215.58457895843245</v>
      </c>
      <c r="EO184" s="566">
        <f t="shared" si="2410"/>
        <v>0.59064268207789716</v>
      </c>
      <c r="EP184" s="582">
        <f t="shared" si="2452"/>
        <v>1.4008174767257508E-3</v>
      </c>
      <c r="EQ184" s="583">
        <f t="shared" si="2453"/>
        <v>2.5918665443461588E-3</v>
      </c>
      <c r="ER184" s="582">
        <f t="shared" si="2432"/>
        <v>1.9318121976588321E-2</v>
      </c>
      <c r="ES184" s="564">
        <f t="shared" si="2454"/>
        <v>54.514000000002852</v>
      </c>
      <c r="ET184" s="582">
        <f t="shared" si="2466"/>
        <v>0.45929330232010734</v>
      </c>
      <c r="EU184" s="584">
        <f t="shared" si="2455"/>
        <v>0.55732195355346903</v>
      </c>
      <c r="EV184" s="563">
        <f>DATI!AE181</f>
        <v>6510.5110000000004</v>
      </c>
      <c r="EW184" s="564">
        <f t="shared" si="2411"/>
        <v>17.837016438356166</v>
      </c>
      <c r="EX184" s="595">
        <f t="shared" si="2199"/>
        <v>36.016236460396314</v>
      </c>
      <c r="EY184" s="566">
        <f t="shared" si="2465"/>
        <v>9.867462043944196E-2</v>
      </c>
      <c r="EZ184" s="582">
        <f t="shared" si="2456"/>
        <v>-2.7884388540985388E-2</v>
      </c>
      <c r="FA184" s="583">
        <f t="shared" si="2457"/>
        <v>-2.6728170798358583E-2</v>
      </c>
      <c r="FB184" s="564">
        <f t="shared" si="2458"/>
        <v>-186.7489999999998</v>
      </c>
      <c r="FC184" s="584">
        <f t="shared" si="2459"/>
        <v>-0.98908454015070646</v>
      </c>
      <c r="FD184" s="564">
        <f>DATI!AG181</f>
        <v>3838.0744634985922</v>
      </c>
      <c r="FE184" s="582">
        <f t="shared" si="2467"/>
        <v>4.5234424429794688E-2</v>
      </c>
      <c r="FF184" s="564">
        <f t="shared" si="2460"/>
        <v>2672.4365365014082</v>
      </c>
      <c r="FG184" s="582">
        <f t="shared" si="2433"/>
        <v>1.4783955702407578E-2</v>
      </c>
      <c r="FH184" s="563">
        <f>DATI!AF181</f>
        <v>3881.28</v>
      </c>
      <c r="FI184" s="564">
        <f t="shared" si="2434"/>
        <v>10.633643835616439</v>
      </c>
      <c r="FJ184" s="590">
        <f t="shared" si="2228"/>
        <v>4.5743632261588597E-2</v>
      </c>
      <c r="FK184" s="590">
        <f t="shared" si="2368"/>
        <v>0.17458645797396186</v>
      </c>
      <c r="FL184" s="602">
        <f>DATI!AL181</f>
        <v>1773.486591438055</v>
      </c>
      <c r="FM184" s="603" t="str">
        <f>DATI!AM181</f>
        <v>3/3</v>
      </c>
      <c r="FN184" s="604">
        <f>DATI!AN181/DATI!AO181</f>
        <v>1</v>
      </c>
      <c r="FO184" s="567">
        <f t="shared" si="2369"/>
        <v>0.45693343212498322</v>
      </c>
      <c r="FP184" s="605">
        <f t="shared" si="2258"/>
        <v>2.0901794887150785E-2</v>
      </c>
      <c r="FQ184" s="567">
        <f t="shared" si="2370"/>
        <v>0.78014455530205296</v>
      </c>
      <c r="FR184" s="607"/>
      <c r="FS184" s="1113"/>
      <c r="FT184" s="1113"/>
      <c r="FU184" s="576"/>
      <c r="FV184" s="577"/>
      <c r="FW184" s="577"/>
      <c r="FX184" s="577"/>
      <c r="FY184" s="577"/>
      <c r="FZ184" s="577"/>
      <c r="GA184" s="577"/>
      <c r="GB184" s="577"/>
      <c r="GC184" s="577"/>
      <c r="GD184" s="577"/>
      <c r="GE184" s="577"/>
      <c r="GF184" s="577"/>
      <c r="GG184" s="577"/>
      <c r="GH184" s="577"/>
      <c r="GI184" s="577"/>
      <c r="GJ184" s="577"/>
      <c r="GK184" s="577"/>
      <c r="GL184" s="577"/>
      <c r="GM184" s="577"/>
      <c r="GN184" s="577"/>
      <c r="GO184" s="577"/>
      <c r="GP184" s="578"/>
      <c r="GQ184" s="576"/>
      <c r="GR184" s="577"/>
      <c r="GS184" s="577"/>
      <c r="GT184" s="577"/>
      <c r="GU184" s="577"/>
      <c r="GV184" s="577"/>
      <c r="GW184" s="577"/>
      <c r="GX184" s="578"/>
      <c r="GY184" s="576"/>
      <c r="GZ184" s="577"/>
      <c r="HA184" s="577"/>
      <c r="HB184" s="577"/>
      <c r="HC184" s="577"/>
      <c r="HD184" s="577"/>
      <c r="HE184" s="577"/>
      <c r="HF184" s="577"/>
      <c r="HG184" s="577"/>
      <c r="HH184" s="577"/>
      <c r="HI184" s="577"/>
      <c r="HJ184" s="577"/>
      <c r="HK184" s="577"/>
      <c r="HL184" s="577"/>
      <c r="HM184" s="577"/>
      <c r="HN184" s="577"/>
      <c r="HO184" s="577"/>
      <c r="HP184" s="577"/>
      <c r="HQ184" s="577"/>
      <c r="HR184" s="577"/>
      <c r="HS184" s="577"/>
      <c r="HT184" s="578"/>
      <c r="HU184" s="607">
        <f t="shared" si="2412"/>
        <v>45445.654536501424</v>
      </c>
      <c r="HV184" s="608"/>
      <c r="HW184" s="609">
        <f t="shared" si="2461"/>
        <v>7.5</v>
      </c>
      <c r="HX184" s="610">
        <f>DATI!CQ181</f>
        <v>7.5</v>
      </c>
      <c r="HY184" s="610">
        <f>DATI!CT181</f>
        <v>0</v>
      </c>
      <c r="HZ184" s="611">
        <f t="shared" si="2260"/>
        <v>0</v>
      </c>
      <c r="IA184" s="611">
        <f t="shared" si="2293"/>
        <v>8.8392809063482785E-5</v>
      </c>
      <c r="IB184" s="582">
        <f t="shared" si="2294"/>
        <v>1.6503228034654198E-4</v>
      </c>
      <c r="IC184" s="610">
        <f>DATI!CV181</f>
        <v>0</v>
      </c>
      <c r="ID184" s="612">
        <f t="shared" si="2435"/>
        <v>7.5</v>
      </c>
      <c r="IE184" s="613">
        <f t="shared" si="2295"/>
        <v>8.8392809063482785E-5</v>
      </c>
      <c r="IF184" s="613">
        <f t="shared" si="2296"/>
        <v>1.6503228034654198E-4</v>
      </c>
      <c r="IG184" s="609"/>
      <c r="IH184" s="590"/>
      <c r="II184" s="610"/>
      <c r="IJ184" s="610"/>
      <c r="IK184" s="615">
        <f>DATI!CS181</f>
        <v>45438.154536501424</v>
      </c>
      <c r="IL184" s="594">
        <f t="shared" si="2436"/>
        <v>6475.2925365014162</v>
      </c>
      <c r="IM184" s="594">
        <f t="shared" si="2437"/>
        <v>6475.2925365014162</v>
      </c>
      <c r="IN184" s="582">
        <f t="shared" si="2297"/>
        <v>7.6315906241221976E-2</v>
      </c>
      <c r="IO184" s="582">
        <f t="shared" si="2298"/>
        <v>0.142484305761303</v>
      </c>
      <c r="IP184" s="610"/>
      <c r="IQ184" s="590"/>
      <c r="IR184" s="610"/>
      <c r="IS184" s="594">
        <f t="shared" si="2462"/>
        <v>38962.862000000008</v>
      </c>
      <c r="IT184" s="615">
        <f>DATI!CR181</f>
        <v>0</v>
      </c>
      <c r="IU184" s="617">
        <f>DATI!CU181</f>
        <v>38962.862000000008</v>
      </c>
      <c r="IV184" s="582">
        <f t="shared" si="2264"/>
        <v>1.2080939364345891E-3</v>
      </c>
      <c r="IW184" s="590">
        <f t="shared" si="2299"/>
        <v>0.45920490951104392</v>
      </c>
      <c r="IX184" s="582">
        <f t="shared" si="2300"/>
        <v>0.85735066195835041</v>
      </c>
      <c r="IY184" s="615">
        <f>DATI!CW181</f>
        <v>0</v>
      </c>
      <c r="IZ184" s="618">
        <f t="shared" si="2438"/>
        <v>38962.862000000008</v>
      </c>
      <c r="JA184" s="619">
        <f t="shared" si="2301"/>
        <v>0.45920490951104392</v>
      </c>
      <c r="JB184" s="619">
        <f t="shared" si="2302"/>
        <v>0.85735066195835041</v>
      </c>
      <c r="JC184" s="620"/>
      <c r="JD184" s="590"/>
      <c r="JE184" s="610"/>
      <c r="JF184" s="610"/>
      <c r="JG184" s="586">
        <f t="shared" si="2303"/>
        <v>39166.306067168203</v>
      </c>
      <c r="JH184" s="566">
        <f t="shared" si="2201"/>
        <v>216.66854423491256</v>
      </c>
      <c r="JI184" s="589">
        <f t="shared" si="2304"/>
        <v>0.46160264185561684</v>
      </c>
      <c r="JJ184" s="603" t="str">
        <f>DATI!CN181</f>
        <v>0/3</v>
      </c>
      <c r="JK184" s="604">
        <f>DATI!CO181/DATI!CP181</f>
        <v>0</v>
      </c>
      <c r="JL184" s="621">
        <f t="shared" si="2348"/>
        <v>1.6877148015320732E-2</v>
      </c>
      <c r="JM184" s="622">
        <f t="shared" si="2266"/>
        <v>1.3571179428107604E-2</v>
      </c>
      <c r="JN184" s="623">
        <f t="shared" si="2305"/>
        <v>78129.168067168212</v>
      </c>
      <c r="JO184" s="594">
        <f t="shared" si="2306"/>
        <v>78129.168067168212</v>
      </c>
      <c r="JP184" s="589">
        <f t="shared" si="2307"/>
        <v>0.92080755136666081</v>
      </c>
      <c r="JQ184" s="590">
        <f t="shared" si="2267"/>
        <v>5.2387243867212385E-3</v>
      </c>
      <c r="JR184" s="624">
        <f t="shared" si="2308"/>
        <v>0.92080755136666081</v>
      </c>
      <c r="JS184" s="585">
        <f t="shared" si="2268"/>
        <v>5.2387243867212385E-3</v>
      </c>
      <c r="JT184" s="576">
        <f>DATI!BW181</f>
        <v>13822.806822807492</v>
      </c>
      <c r="JU184" s="577">
        <f>DATI!BX181</f>
        <v>8070.5998196080327</v>
      </c>
      <c r="JV184" s="577">
        <f>DATI!BY181</f>
        <v>1658.3972010019422</v>
      </c>
      <c r="JW184" s="577">
        <f>DATI!BZ181</f>
        <v>1044.847</v>
      </c>
      <c r="JX184" s="577">
        <f>DATI!CA181</f>
        <v>4335.3109999999997</v>
      </c>
      <c r="JY184" s="577">
        <f>DATI!CB181</f>
        <v>1317.2576334705948</v>
      </c>
      <c r="JZ184" s="577">
        <f>DATI!CC181</f>
        <v>842.97487509863083</v>
      </c>
      <c r="KA184" s="577">
        <f>DATI!CD181</f>
        <v>172.60039552938193</v>
      </c>
      <c r="KB184" s="577">
        <f>DATI!CE181</f>
        <v>1273.8644662541151</v>
      </c>
      <c r="KC184" s="577">
        <f>DATI!CF181</f>
        <v>0</v>
      </c>
      <c r="KD184" s="577">
        <f>DATI!CG181</f>
        <v>73.159000000000006</v>
      </c>
      <c r="KE184" s="577">
        <f>DATI!CH181</f>
        <v>76.470381488323213</v>
      </c>
      <c r="KF184" s="577">
        <f>DATI!CI181</f>
        <v>3.9415600767135621</v>
      </c>
      <c r="KG184" s="577">
        <f>DATI!CJ181</f>
        <v>221.55154431200029</v>
      </c>
      <c r="KH184" s="577">
        <f>DATI!CK181</f>
        <v>83.948000319413836</v>
      </c>
      <c r="KI184" s="577">
        <f>DATI!CL181</f>
        <v>630.17431226491931</v>
      </c>
      <c r="KJ184" s="625">
        <f t="shared" si="2202"/>
        <v>76.467957596049544</v>
      </c>
      <c r="KK184" s="626">
        <f t="shared" si="2414"/>
        <v>2.0618970910296752E-2</v>
      </c>
      <c r="KL184" s="627">
        <f t="shared" si="2203"/>
        <v>44.64666928298481</v>
      </c>
      <c r="KM184" s="626">
        <f t="shared" si="2415"/>
        <v>-4.1449824441991577E-3</v>
      </c>
      <c r="KN184" s="627">
        <f t="shared" si="2204"/>
        <v>9.1742761415417835</v>
      </c>
      <c r="KO184" s="626">
        <f t="shared" si="2416"/>
        <v>1.1910330015721161E-2</v>
      </c>
      <c r="KP184" s="627">
        <f t="shared" si="2205"/>
        <v>5.7801079849086667</v>
      </c>
      <c r="KQ184" s="626">
        <f t="shared" si="2417"/>
        <v>-0.18698532407688359</v>
      </c>
      <c r="KR184" s="627">
        <f t="shared" si="2206"/>
        <v>23.983000121704304</v>
      </c>
      <c r="KS184" s="626">
        <f t="shared" si="2418"/>
        <v>-2.4886045384716073E-3</v>
      </c>
      <c r="KT184" s="627">
        <f t="shared" si="2207"/>
        <v>7.2870873586326788</v>
      </c>
      <c r="KU184" s="626">
        <f t="shared" si="2419"/>
        <v>-1.7254455972117534E-2</v>
      </c>
      <c r="KV184" s="627">
        <f t="shared" si="2208"/>
        <v>4.6633486114569704</v>
      </c>
      <c r="KW184" s="626">
        <f t="shared" si="2420"/>
        <v>-4.1289633628790214E-2</v>
      </c>
      <c r="KX184" s="627">
        <f t="shared" si="2209"/>
        <v>0.95482776368001687</v>
      </c>
      <c r="KY184" s="626">
        <f t="shared" si="2421"/>
        <v>1.5645713140354238</v>
      </c>
      <c r="KZ184" s="627">
        <f t="shared" si="2210"/>
        <v>7.0470357603427365</v>
      </c>
      <c r="LA184" s="626">
        <f t="shared" si="2422"/>
        <v>-2.5211895808504279E-2</v>
      </c>
      <c r="LB184" s="628" t="s">
        <v>177</v>
      </c>
      <c r="LC184" s="629" t="s">
        <v>177</v>
      </c>
      <c r="LD184" s="627">
        <f t="shared" si="2211"/>
        <v>0.40471659493488821</v>
      </c>
      <c r="LE184" s="626">
        <f t="shared" si="2423"/>
        <v>9.0538436208010123E-2</v>
      </c>
      <c r="LF184" s="627">
        <f t="shared" si="2212"/>
        <v>0.42303520290498886</v>
      </c>
      <c r="LG184" s="626">
        <f t="shared" si="2424"/>
        <v>-0.17573529498113361</v>
      </c>
      <c r="LH184" s="627">
        <f t="shared" si="2213"/>
        <v>2.1804764594633735E-2</v>
      </c>
      <c r="LI184" s="626">
        <f t="shared" si="2425"/>
        <v>-0.56500122088561722</v>
      </c>
      <c r="LJ184" s="627">
        <f t="shared" si="2214"/>
        <v>1.2256261924919525</v>
      </c>
      <c r="LK184" s="626">
        <f t="shared" si="2426"/>
        <v>7.5418479648928898</v>
      </c>
      <c r="LL184" s="627">
        <f t="shared" si="2215"/>
        <v>0.46440149319791246</v>
      </c>
      <c r="LM184" s="626">
        <f t="shared" si="2427"/>
        <v>-0.11667821823711656</v>
      </c>
      <c r="LN184" s="627">
        <f t="shared" si="2216"/>
        <v>3.4861329689483602</v>
      </c>
      <c r="LO184" s="630">
        <f t="shared" si="2428"/>
        <v>-0.35780695213459984</v>
      </c>
      <c r="LP184" s="631">
        <f t="shared" si="2309"/>
        <v>0.16291156322797729</v>
      </c>
      <c r="LQ184" s="632">
        <f t="shared" si="2310"/>
        <v>9.5117731850985515E-2</v>
      </c>
      <c r="LR184" s="632">
        <f t="shared" si="2311"/>
        <v>1.954538495194386E-2</v>
      </c>
      <c r="LS184" s="632">
        <f t="shared" si="2312"/>
        <v>1.2314261516207039E-2</v>
      </c>
      <c r="LT184" s="632">
        <f t="shared" si="2313"/>
        <v>5.1094708993842212E-2</v>
      </c>
      <c r="LU184" s="632">
        <f t="shared" si="2314"/>
        <v>1.5524813664370862E-2</v>
      </c>
      <c r="LV184" s="632">
        <f t="shared" si="2315"/>
        <v>9.9350556239875369E-3</v>
      </c>
      <c r="LW184" s="632">
        <f t="shared" si="2316"/>
        <v>2.0342178408413684E-3</v>
      </c>
      <c r="LX184" s="633">
        <f t="shared" si="2317"/>
        <v>1.501339447178072E-2</v>
      </c>
      <c r="LY184" s="634" t="s">
        <v>177</v>
      </c>
      <c r="LZ184" s="633">
        <f t="shared" si="2318"/>
        <v>8.622306024367117E-4</v>
      </c>
      <c r="MA184" s="633">
        <f t="shared" si="2319"/>
        <v>9.0125757732120563E-4</v>
      </c>
      <c r="MB184" s="633">
        <f t="shared" si="2320"/>
        <v>4.6454075636425128E-5</v>
      </c>
      <c r="MC184" s="633">
        <f t="shared" si="2321"/>
        <v>2.6111417805453848E-3</v>
      </c>
      <c r="MD184" s="633">
        <f t="shared" si="2322"/>
        <v>9.8938660846601854E-4</v>
      </c>
      <c r="ME184" s="633">
        <f t="shared" si="2323"/>
        <v>7.4270503547659451E-3</v>
      </c>
      <c r="MF184" s="631">
        <f t="shared" si="2324"/>
        <v>0.38952430768807944</v>
      </c>
      <c r="MG184" s="632">
        <f t="shared" si="2325"/>
        <v>0.22742810831829705</v>
      </c>
      <c r="MH184" s="632">
        <f t="shared" si="2326"/>
        <v>4.6733346553484337E-2</v>
      </c>
      <c r="MI184" s="632">
        <f t="shared" si="2327"/>
        <v>2.9443607910618549E-2</v>
      </c>
      <c r="MJ184" s="632">
        <f t="shared" si="2328"/>
        <v>0.12216831483900667</v>
      </c>
      <c r="MK184" s="632">
        <f t="shared" si="2329"/>
        <v>3.7120092489309413E-2</v>
      </c>
      <c r="ML184" s="632">
        <f t="shared" si="2330"/>
        <v>2.3754886314366345E-2</v>
      </c>
      <c r="MM184" s="632">
        <f t="shared" si="2331"/>
        <v>4.8638493206993949E-3</v>
      </c>
      <c r="MN184" s="633">
        <f t="shared" si="2332"/>
        <v>3.589728053548083E-2</v>
      </c>
      <c r="MO184" s="634" t="s">
        <v>177</v>
      </c>
      <c r="MP184" s="633">
        <f t="shared" si="2333"/>
        <v>2.061607978137414E-3</v>
      </c>
      <c r="MQ184" s="633">
        <f t="shared" si="2334"/>
        <v>2.1549221362722119E-3</v>
      </c>
      <c r="MR184" s="633">
        <f t="shared" si="2335"/>
        <v>1.1107248186088652E-4</v>
      </c>
      <c r="MS184" s="633">
        <f t="shared" si="2336"/>
        <v>6.2432842346435103E-3</v>
      </c>
      <c r="MT184" s="633">
        <f t="shared" si="2337"/>
        <v>2.3656401428011008E-3</v>
      </c>
      <c r="MU184" s="633">
        <f t="shared" si="2338"/>
        <v>1.7758203225612921E-2</v>
      </c>
      <c r="MV184" s="1077"/>
      <c r="MW184" s="566"/>
      <c r="MX184" s="624"/>
      <c r="MY184" s="1471"/>
      <c r="MZ184" s="583"/>
      <c r="NA184" s="1472"/>
      <c r="NB184" s="1078"/>
      <c r="NC184" s="615"/>
      <c r="ND184" s="589"/>
      <c r="NE184" s="638"/>
    </row>
    <row r="185" spans="1:369" ht="9" outlineLevel="1" thickBot="1" x14ac:dyDescent="0.25">
      <c r="A185" s="880" t="s">
        <v>189</v>
      </c>
      <c r="B185" s="881">
        <f>DATI!D182</f>
        <v>141</v>
      </c>
      <c r="C185" s="1520">
        <f>DATI!F182/DATI!E182</f>
        <v>0.97887323943661975</v>
      </c>
      <c r="D185" s="882">
        <f>DATI!G182</f>
        <v>871334</v>
      </c>
      <c r="E185" s="883">
        <f t="shared" si="2403"/>
        <v>8.98200895361978E-2</v>
      </c>
      <c r="F185" s="1037">
        <f t="shared" si="2402"/>
        <v>2.4009286198284261E-3</v>
      </c>
      <c r="G185" s="885"/>
      <c r="H185" s="886"/>
      <c r="I185" s="893"/>
      <c r="J185" s="888"/>
      <c r="K185" s="888"/>
      <c r="L185" s="888"/>
      <c r="M185" s="886"/>
      <c r="N185" s="886"/>
      <c r="O185" s="886"/>
      <c r="P185" s="886"/>
      <c r="Q185" s="886"/>
      <c r="R185" s="886"/>
      <c r="S185" s="886"/>
      <c r="T185" s="886"/>
      <c r="U185" s="886"/>
      <c r="V185" s="886"/>
      <c r="W185" s="891"/>
      <c r="X185" s="1101"/>
      <c r="Y185" s="886"/>
      <c r="Z185" s="886"/>
      <c r="AA185" s="886"/>
      <c r="AB185" s="886"/>
      <c r="AC185" s="886"/>
      <c r="AD185" s="893"/>
      <c r="AE185" s="888"/>
      <c r="AF185" s="888"/>
      <c r="AG185" s="891"/>
      <c r="AH185" s="895"/>
      <c r="AI185" s="886"/>
      <c r="AJ185" s="893"/>
      <c r="AK185" s="888"/>
      <c r="AL185" s="888"/>
      <c r="AM185" s="888"/>
      <c r="AN185" s="898"/>
      <c r="AO185" s="899"/>
      <c r="AP185" s="899"/>
      <c r="AQ185" s="899"/>
      <c r="AR185" s="899"/>
      <c r="AS185" s="899"/>
      <c r="AT185" s="899"/>
      <c r="AU185" s="1102"/>
      <c r="AV185" s="1102"/>
      <c r="AW185" s="899"/>
      <c r="AX185" s="1102"/>
      <c r="AY185" s="1102"/>
      <c r="AZ185" s="1102"/>
      <c r="BA185" s="1102"/>
      <c r="BB185" s="898"/>
      <c r="BC185" s="899"/>
      <c r="BD185" s="899"/>
      <c r="BE185" s="899"/>
      <c r="BF185" s="899"/>
      <c r="BG185" s="899"/>
      <c r="BH185" s="899"/>
      <c r="BI185" s="899"/>
      <c r="BJ185" s="899"/>
      <c r="BK185" s="899"/>
      <c r="BL185" s="899"/>
      <c r="BM185" s="899"/>
      <c r="BN185" s="899"/>
      <c r="BO185" s="899"/>
      <c r="BP185" s="899"/>
      <c r="BQ185" s="899"/>
      <c r="BR185" s="899"/>
      <c r="BS185" s="899"/>
      <c r="BT185" s="899"/>
      <c r="BU185" s="899"/>
      <c r="BV185" s="900"/>
      <c r="BW185" s="898"/>
      <c r="BX185" s="899"/>
      <c r="BY185" s="899"/>
      <c r="BZ185" s="899"/>
      <c r="CA185" s="899"/>
      <c r="CB185" s="899"/>
      <c r="CC185" s="899"/>
      <c r="CD185" s="900"/>
      <c r="CE185" s="898"/>
      <c r="CF185" s="899"/>
      <c r="CG185" s="899"/>
      <c r="CH185" s="899"/>
      <c r="CI185" s="899"/>
      <c r="CJ185" s="899"/>
      <c r="CK185" s="899"/>
      <c r="CL185" s="899"/>
      <c r="CM185" s="899"/>
      <c r="CN185" s="899"/>
      <c r="CO185" s="899"/>
      <c r="CP185" s="899"/>
      <c r="CQ185" s="899"/>
      <c r="CR185" s="899"/>
      <c r="CS185" s="899"/>
      <c r="CT185" s="899"/>
      <c r="CU185" s="899"/>
      <c r="CV185" s="899"/>
      <c r="CW185" s="899"/>
      <c r="CX185" s="899"/>
      <c r="CY185" s="900"/>
      <c r="CZ185" s="885">
        <f>DATI!AA182</f>
        <v>408502.42800000001</v>
      </c>
      <c r="DA185" s="886">
        <f t="shared" si="2404"/>
        <v>1119.1847342465753</v>
      </c>
      <c r="DB185" s="893">
        <f t="shared" si="2191"/>
        <v>468.82415698228232</v>
      </c>
      <c r="DC185" s="888">
        <f t="shared" si="2405"/>
        <v>1.2844497451569379</v>
      </c>
      <c r="DD185" s="902">
        <f t="shared" si="2439"/>
        <v>-2.0506630426954081E-2</v>
      </c>
      <c r="DE185" s="903">
        <f t="shared" si="2245"/>
        <v>-2.2852691366041837E-2</v>
      </c>
      <c r="DF185" s="886">
        <f t="shared" si="2440"/>
        <v>-8552.3889999999665</v>
      </c>
      <c r="DG185" s="904">
        <f t="shared" si="2441"/>
        <v>-10.964461212546098</v>
      </c>
      <c r="DH185" s="905">
        <f t="shared" si="2429"/>
        <v>8.46197395494553E-2</v>
      </c>
      <c r="DI185" s="906">
        <f>DATI!AB182+DATI!AG182</f>
        <v>247026.44170801723</v>
      </c>
      <c r="DJ185" s="886">
        <f t="shared" si="2430"/>
        <v>676.78477180278696</v>
      </c>
      <c r="DK185" s="907">
        <f t="shared" si="2192"/>
        <v>283.50373302088207</v>
      </c>
      <c r="DL185" s="908">
        <f t="shared" si="2193"/>
        <v>0.7767225562215947</v>
      </c>
      <c r="DM185" s="909">
        <f t="shared" si="2442"/>
        <v>0.60471229734775833</v>
      </c>
      <c r="DN185" s="910">
        <f t="shared" si="2443"/>
        <v>2.1726223888184567E-2</v>
      </c>
      <c r="DO185" s="910">
        <f t="shared" si="2444"/>
        <v>1.3000000000000012E-2</v>
      </c>
      <c r="DP185" s="910">
        <f t="shared" si="2445"/>
        <v>7.7406181738211874E-4</v>
      </c>
      <c r="DQ185" s="910">
        <f t="shared" si="2446"/>
        <v>-1.6229701669232806E-3</v>
      </c>
      <c r="DR185" s="911">
        <f t="shared" si="2447"/>
        <v>191.06583963887533</v>
      </c>
      <c r="DS185" s="911">
        <f t="shared" si="2448"/>
        <v>-0.4608660727913616</v>
      </c>
      <c r="DT185" s="912">
        <f t="shared" si="2431"/>
        <v>0.10121337390692507</v>
      </c>
      <c r="DU185" s="913" t="str">
        <f>DATI!AI182</f>
        <v>16/16</v>
      </c>
      <c r="DV185" s="912">
        <f>DATI!AJ182/DATI!AK182</f>
        <v>1</v>
      </c>
      <c r="DW185" s="914">
        <f>DATI!AB182</f>
        <v>244161.54800000001</v>
      </c>
      <c r="DX185" s="886">
        <f t="shared" si="2406"/>
        <v>668.93574794520555</v>
      </c>
      <c r="DY185" s="915">
        <f t="shared" si="2463"/>
        <v>280.21579325494014</v>
      </c>
      <c r="DZ185" s="888">
        <f t="shared" si="2464"/>
        <v>0.76771450206832914</v>
      </c>
      <c r="EA185" s="909">
        <f t="shared" si="2449"/>
        <v>0.59769913534026775</v>
      </c>
      <c r="EB185" s="905">
        <f t="shared" si="2450"/>
        <v>2.4741413712881015E-2</v>
      </c>
      <c r="EC185" s="916">
        <f t="shared" si="2451"/>
        <v>161475.98629198279</v>
      </c>
      <c r="ED185" s="917">
        <f t="shared" si="2407"/>
        <v>442.39996244378847</v>
      </c>
      <c r="EE185" s="918">
        <f t="shared" si="2196"/>
        <v>185.32042396140034</v>
      </c>
      <c r="EF185" s="919">
        <f t="shared" si="2197"/>
        <v>0.50772718893534341</v>
      </c>
      <c r="EG185" s="920">
        <f t="shared" si="2249"/>
        <v>-5.1365782789041081E-2</v>
      </c>
      <c r="EH185" s="920">
        <f t="shared" si="2250"/>
        <v>-5.3637930566264466E-2</v>
      </c>
      <c r="EI185" s="902">
        <f t="shared" si="2408"/>
        <v>0.39528770265224172</v>
      </c>
      <c r="EJ185" s="921">
        <f t="shared" si="2251"/>
        <v>-8743.4548396388418</v>
      </c>
      <c r="EK185" s="921">
        <f t="shared" si="2252"/>
        <v>-10.503595139754594</v>
      </c>
      <c r="EL185" s="885">
        <f>DATI!AD182</f>
        <v>121777.003</v>
      </c>
      <c r="EM185" s="886">
        <f t="shared" si="2409"/>
        <v>333.63562465753427</v>
      </c>
      <c r="EN185" s="915">
        <f t="shared" si="2198"/>
        <v>139.75926912068161</v>
      </c>
      <c r="EO185" s="888">
        <f t="shared" si="2410"/>
        <v>0.3829021071799496</v>
      </c>
      <c r="EP185" s="902">
        <f t="shared" si="2452"/>
        <v>-6.1529195279087491E-2</v>
      </c>
      <c r="EQ185" s="903">
        <f t="shared" si="2453"/>
        <v>-6.3776999874630161E-2</v>
      </c>
      <c r="ER185" s="902">
        <f t="shared" si="2432"/>
        <v>6.0366465107441446E-2</v>
      </c>
      <c r="ES185" s="886">
        <f t="shared" si="2454"/>
        <v>-7984.096000000005</v>
      </c>
      <c r="ET185" s="902">
        <f t="shared" si="2466"/>
        <v>0.29810594663099527</v>
      </c>
      <c r="EU185" s="904">
        <f t="shared" si="2455"/>
        <v>-9.5206237060983483</v>
      </c>
      <c r="EV185" s="885">
        <f>DATI!AE182</f>
        <v>29010.726999999999</v>
      </c>
      <c r="EW185" s="886">
        <f t="shared" si="2411"/>
        <v>79.481443835616432</v>
      </c>
      <c r="EX185" s="915">
        <f t="shared" si="2199"/>
        <v>33.294611480786934</v>
      </c>
      <c r="EY185" s="888">
        <f t="shared" si="2465"/>
        <v>9.1218113645991597E-2</v>
      </c>
      <c r="EZ185" s="902">
        <f t="shared" si="2456"/>
        <v>-3.9074536368394933E-2</v>
      </c>
      <c r="FA185" s="903">
        <f t="shared" si="2457"/>
        <v>-4.1376123868250382E-2</v>
      </c>
      <c r="FB185" s="886">
        <f t="shared" si="2458"/>
        <v>-1179.6759999999995</v>
      </c>
      <c r="FC185" s="904">
        <f t="shared" si="2459"/>
        <v>-1.4370620251325548</v>
      </c>
      <c r="FD185" s="886">
        <f>DATI!AG182</f>
        <v>2864.8937080172227</v>
      </c>
      <c r="FE185" s="902">
        <f t="shared" si="2467"/>
        <v>7.0131620074904977E-3</v>
      </c>
      <c r="FF185" s="886">
        <f t="shared" si="2460"/>
        <v>26145.833291982777</v>
      </c>
      <c r="FG185" s="902">
        <f t="shared" si="2433"/>
        <v>3.0006671714845029E-2</v>
      </c>
      <c r="FH185" s="885">
        <f>DATI!AF182</f>
        <v>13553.15</v>
      </c>
      <c r="FI185" s="886">
        <f t="shared" si="2434"/>
        <v>37.131917808219178</v>
      </c>
      <c r="FJ185" s="910">
        <f t="shared" si="2228"/>
        <v>3.3177648579361688E-2</v>
      </c>
      <c r="FK185" s="910">
        <f t="shared" si="2368"/>
        <v>-2.1325806153455105E-2</v>
      </c>
      <c r="FL185" s="922">
        <f>DATI!AL182</f>
        <v>1325.8531476094574</v>
      </c>
      <c r="FM185" s="923" t="str">
        <f>DATI!AM182</f>
        <v>9/9</v>
      </c>
      <c r="FN185" s="924">
        <f>DATI!AN182/DATI!AO182</f>
        <v>1</v>
      </c>
      <c r="FO185" s="889">
        <f t="shared" si="2369"/>
        <v>9.7826198899108874E-2</v>
      </c>
      <c r="FP185" s="925">
        <f t="shared" si="2258"/>
        <v>3.2456432489293731E-3</v>
      </c>
      <c r="FQ185" s="889">
        <f t="shared" si="2370"/>
        <v>-0.26843317282778945</v>
      </c>
      <c r="FR185" s="926"/>
      <c r="FS185" s="1118"/>
      <c r="FT185" s="1118"/>
      <c r="FU185" s="898"/>
      <c r="FV185" s="899"/>
      <c r="FW185" s="899"/>
      <c r="FX185" s="899"/>
      <c r="FY185" s="899"/>
      <c r="FZ185" s="899"/>
      <c r="GA185" s="899"/>
      <c r="GB185" s="899"/>
      <c r="GC185" s="899"/>
      <c r="GD185" s="899"/>
      <c r="GE185" s="899"/>
      <c r="GF185" s="899"/>
      <c r="GG185" s="899"/>
      <c r="GH185" s="899"/>
      <c r="GI185" s="899"/>
      <c r="GJ185" s="899"/>
      <c r="GK185" s="899"/>
      <c r="GL185" s="899"/>
      <c r="GM185" s="899"/>
      <c r="GN185" s="899"/>
      <c r="GO185" s="899"/>
      <c r="GP185" s="900"/>
      <c r="GQ185" s="898"/>
      <c r="GR185" s="899"/>
      <c r="GS185" s="899"/>
      <c r="GT185" s="899"/>
      <c r="GU185" s="899"/>
      <c r="GV185" s="899"/>
      <c r="GW185" s="899"/>
      <c r="GX185" s="900"/>
      <c r="GY185" s="898"/>
      <c r="GZ185" s="899"/>
      <c r="HA185" s="899"/>
      <c r="HB185" s="899"/>
      <c r="HC185" s="899"/>
      <c r="HD185" s="899"/>
      <c r="HE185" s="899"/>
      <c r="HF185" s="899"/>
      <c r="HG185" s="899"/>
      <c r="HH185" s="899"/>
      <c r="HI185" s="899"/>
      <c r="HJ185" s="899"/>
      <c r="HK185" s="899"/>
      <c r="HL185" s="899"/>
      <c r="HM185" s="899"/>
      <c r="HN185" s="899"/>
      <c r="HO185" s="899"/>
      <c r="HP185" s="899"/>
      <c r="HQ185" s="899"/>
      <c r="HR185" s="899"/>
      <c r="HS185" s="899"/>
      <c r="HT185" s="900"/>
      <c r="HU185" s="926">
        <f t="shared" si="2412"/>
        <v>161475.49629198274</v>
      </c>
      <c r="HV185" s="927"/>
      <c r="HW185" s="928">
        <f t="shared" si="2461"/>
        <v>32673.98</v>
      </c>
      <c r="HX185" s="929">
        <f>DATI!CQ182</f>
        <v>30709.94</v>
      </c>
      <c r="HY185" s="929">
        <f>DATI!CT182</f>
        <v>1964.04</v>
      </c>
      <c r="HZ185" s="930">
        <f t="shared" si="2260"/>
        <v>-0.12612231262187043</v>
      </c>
      <c r="IA185" s="930">
        <f t="shared" si="2293"/>
        <v>7.9984787752595682E-2</v>
      </c>
      <c r="IB185" s="902">
        <f t="shared" si="2294"/>
        <v>0.20234636678817419</v>
      </c>
      <c r="IC185" s="929">
        <f>DATI!CV182</f>
        <v>6013.3964711174822</v>
      </c>
      <c r="ID185" s="931">
        <f t="shared" si="2435"/>
        <v>38687.376471117481</v>
      </c>
      <c r="IE185" s="932">
        <f t="shared" si="2295"/>
        <v>9.4705377053762529E-2</v>
      </c>
      <c r="IF185" s="932">
        <f t="shared" si="2296"/>
        <v>0.2395866701729302</v>
      </c>
      <c r="IG185" s="928"/>
      <c r="IH185" s="910"/>
      <c r="II185" s="929"/>
      <c r="IJ185" s="929"/>
      <c r="IK185" s="934">
        <f>DATI!CS182</f>
        <v>65485.052291982749</v>
      </c>
      <c r="IL185" s="914">
        <f t="shared" si="2436"/>
        <v>63521.012291982748</v>
      </c>
      <c r="IM185" s="914">
        <f t="shared" si="2437"/>
        <v>26170.723848545411</v>
      </c>
      <c r="IN185" s="902">
        <f t="shared" si="2297"/>
        <v>0.15549726987664991</v>
      </c>
      <c r="IO185" s="902">
        <f t="shared" si="2298"/>
        <v>0.39337864722906918</v>
      </c>
      <c r="IP185" s="929"/>
      <c r="IQ185" s="910"/>
      <c r="IR185" s="929"/>
      <c r="IS185" s="914">
        <f t="shared" si="2462"/>
        <v>65280.503999999994</v>
      </c>
      <c r="IT185" s="934">
        <f>DATI!CR182</f>
        <v>65280.503999999994</v>
      </c>
      <c r="IU185" s="935">
        <f>DATI!CU182</f>
        <v>0</v>
      </c>
      <c r="IV185" s="902">
        <f t="shared" si="2264"/>
        <v>-5.2334262119880653E-2</v>
      </c>
      <c r="IW185" s="910">
        <f t="shared" si="2299"/>
        <v>0.15980444551972159</v>
      </c>
      <c r="IX185" s="902">
        <f t="shared" si="2300"/>
        <v>0.40427498598275663</v>
      </c>
      <c r="IY185" s="934">
        <f>DATI!CW182</f>
        <v>31336.891972319852</v>
      </c>
      <c r="IZ185" s="936">
        <f t="shared" si="2438"/>
        <v>96617.39597231985</v>
      </c>
      <c r="JA185" s="937">
        <f t="shared" si="2301"/>
        <v>0.23651608742046412</v>
      </c>
      <c r="JB185" s="937">
        <f t="shared" si="2302"/>
        <v>0.5983409135811828</v>
      </c>
      <c r="JC185" s="938"/>
      <c r="JD185" s="910"/>
      <c r="JE185" s="929"/>
      <c r="JF185" s="929"/>
      <c r="JG185" s="906">
        <f t="shared" si="2303"/>
        <v>239139.2975003093</v>
      </c>
      <c r="JH185" s="888">
        <f t="shared" si="2201"/>
        <v>274.45192945564992</v>
      </c>
      <c r="JI185" s="909">
        <f t="shared" si="2304"/>
        <v>0.58540483754556605</v>
      </c>
      <c r="JJ185" s="923" t="str">
        <f>DATI!CN182</f>
        <v>2/4</v>
      </c>
      <c r="JK185" s="924">
        <f>DATI!CO182/DATI!CP182</f>
        <v>0.94112077350887224</v>
      </c>
      <c r="JL185" s="939">
        <f t="shared" si="2348"/>
        <v>-4.7305329011780558E-3</v>
      </c>
      <c r="JM185" s="940">
        <f t="shared" si="2266"/>
        <v>1.6106385214891911E-2</v>
      </c>
      <c r="JN185" s="941">
        <f t="shared" si="2305"/>
        <v>304419.80150030932</v>
      </c>
      <c r="JO185" s="914">
        <f t="shared" si="2306"/>
        <v>335756.69347262918</v>
      </c>
      <c r="JP185" s="909">
        <f t="shared" si="2307"/>
        <v>0.74520928306528766</v>
      </c>
      <c r="JQ185" s="910">
        <f t="shared" si="2267"/>
        <v>3.9122206797761461E-3</v>
      </c>
      <c r="JR185" s="942">
        <f t="shared" si="2308"/>
        <v>0.8219209249660302</v>
      </c>
      <c r="JS185" s="905">
        <f t="shared" si="2268"/>
        <v>6.3026997639372695E-3</v>
      </c>
      <c r="JT185" s="898">
        <f>DATI!BW182</f>
        <v>42590.13112764254</v>
      </c>
      <c r="JU185" s="899">
        <f>DATI!BX182</f>
        <v>40213.565517964242</v>
      </c>
      <c r="JV185" s="899">
        <f>DATI!BY182</f>
        <v>13840.221674571243</v>
      </c>
      <c r="JW185" s="899">
        <f>DATI!BZ182</f>
        <v>60089.053999999996</v>
      </c>
      <c r="JX185" s="899">
        <f>DATI!CA182</f>
        <v>49958.703000000001</v>
      </c>
      <c r="JY185" s="899">
        <f>DATI!CB182</f>
        <v>15641.892303720117</v>
      </c>
      <c r="JZ185" s="899">
        <f>DATI!CC182</f>
        <v>4834.7836624717265</v>
      </c>
      <c r="KA185" s="899">
        <f>DATI!CD182</f>
        <v>178.10695231698455</v>
      </c>
      <c r="KB185" s="899">
        <f>DATI!CE182</f>
        <v>4794.9055729783777</v>
      </c>
      <c r="KC185" s="899">
        <f>DATI!CF182</f>
        <v>0</v>
      </c>
      <c r="KD185" s="899">
        <f>DATI!CG182</f>
        <v>672.226</v>
      </c>
      <c r="KE185" s="899">
        <f>DATI!CH182</f>
        <v>152.56542296934128</v>
      </c>
      <c r="KF185" s="899">
        <f>DATI!CI182</f>
        <v>116.5749222688675</v>
      </c>
      <c r="KG185" s="899">
        <f>DATI!CJ182</f>
        <v>177.68772345829009</v>
      </c>
      <c r="KH185" s="899">
        <f>DATI!CK182</f>
        <v>1191.8469215784855</v>
      </c>
      <c r="KI185" s="899">
        <f>DATI!CL182</f>
        <v>1168.5118427424432</v>
      </c>
      <c r="KJ185" s="943">
        <f t="shared" si="2202"/>
        <v>48.879225564069053</v>
      </c>
      <c r="KK185" s="944">
        <f t="shared" si="2414"/>
        <v>-4.6803082840137893E-3</v>
      </c>
      <c r="KL185" s="945">
        <f t="shared" si="2203"/>
        <v>46.151723125648999</v>
      </c>
      <c r="KM185" s="944">
        <f t="shared" si="2415"/>
        <v>1.3901427145820754E-2</v>
      </c>
      <c r="KN185" s="945">
        <f t="shared" si="2204"/>
        <v>15.883945392434178</v>
      </c>
      <c r="KO185" s="944">
        <f t="shared" si="2416"/>
        <v>-9.433320590052835E-2</v>
      </c>
      <c r="KP185" s="945">
        <f t="shared" si="2205"/>
        <v>68.962136218717504</v>
      </c>
      <c r="KQ185" s="944">
        <f t="shared" si="2417"/>
        <v>1.9686325157651546E-2</v>
      </c>
      <c r="KR185" s="945">
        <f t="shared" si="2206"/>
        <v>57.335881533372969</v>
      </c>
      <c r="KS185" s="944">
        <f t="shared" si="2418"/>
        <v>9.4254074831263083E-3</v>
      </c>
      <c r="KT185" s="945">
        <f t="shared" si="2207"/>
        <v>17.951660676296481</v>
      </c>
      <c r="KU185" s="944">
        <f t="shared" si="2419"/>
        <v>-7.6716767976193218E-3</v>
      </c>
      <c r="KV185" s="945">
        <f t="shared" si="2208"/>
        <v>5.548714571532531</v>
      </c>
      <c r="KW185" s="944">
        <f t="shared" si="2420"/>
        <v>-0.12963547476790471</v>
      </c>
      <c r="KX185" s="945">
        <f t="shared" si="2209"/>
        <v>0.20440721045774013</v>
      </c>
      <c r="KY185" s="944">
        <f t="shared" si="2421"/>
        <v>-0.23176937175043349</v>
      </c>
      <c r="KZ185" s="945">
        <f t="shared" si="2210"/>
        <v>5.5029478626776616</v>
      </c>
      <c r="LA185" s="944">
        <f t="shared" si="2422"/>
        <v>-3.3294632649160417E-2</v>
      </c>
      <c r="LB185" s="946" t="s">
        <v>177</v>
      </c>
      <c r="LC185" s="947" t="s">
        <v>177</v>
      </c>
      <c r="LD185" s="945">
        <f t="shared" si="2211"/>
        <v>0.77149061094827009</v>
      </c>
      <c r="LE185" s="944">
        <f t="shared" si="2423"/>
        <v>0.14439963804475603</v>
      </c>
      <c r="LF185" s="945">
        <f t="shared" si="2212"/>
        <v>0.17509407755159478</v>
      </c>
      <c r="LG185" s="944">
        <f t="shared" si="2424"/>
        <v>-0.42557081478794373</v>
      </c>
      <c r="LH185" s="945">
        <f t="shared" si="2213"/>
        <v>0.13378902036287749</v>
      </c>
      <c r="LI185" s="944">
        <f t="shared" si="2425"/>
        <v>-2.745405223829301E-2</v>
      </c>
      <c r="LJ185" s="945">
        <f t="shared" si="2214"/>
        <v>0.20392607594595197</v>
      </c>
      <c r="LK185" s="944">
        <f t="shared" si="2426"/>
        <v>6.4963088337791006E-2</v>
      </c>
      <c r="LL185" s="945">
        <f t="shared" si="2215"/>
        <v>1.3678416331492693</v>
      </c>
      <c r="LM185" s="944">
        <f t="shared" si="2427"/>
        <v>7.9357990164680856E-2</v>
      </c>
      <c r="LN185" s="945">
        <f t="shared" si="2216"/>
        <v>1.3410607674467461</v>
      </c>
      <c r="LO185" s="948">
        <f t="shared" si="2428"/>
        <v>3.8437439865648647E-2</v>
      </c>
      <c r="LP185" s="949">
        <f t="shared" si="2309"/>
        <v>0.10425918723705245</v>
      </c>
      <c r="LQ185" s="950">
        <f t="shared" si="2310"/>
        <v>9.8441435745797432E-2</v>
      </c>
      <c r="LR185" s="950">
        <f t="shared" si="2311"/>
        <v>3.3880390239862279E-2</v>
      </c>
      <c r="LS185" s="950">
        <f t="shared" si="2312"/>
        <v>0.1470959531236862</v>
      </c>
      <c r="LT185" s="950">
        <f t="shared" si="2313"/>
        <v>0.12229719966315598</v>
      </c>
      <c r="LU185" s="950">
        <f t="shared" si="2314"/>
        <v>3.8290818442136935E-2</v>
      </c>
      <c r="LV185" s="950">
        <f t="shared" si="2315"/>
        <v>1.1835385376146959E-2</v>
      </c>
      <c r="LW185" s="950">
        <f t="shared" si="2316"/>
        <v>4.3599973980322227E-4</v>
      </c>
      <c r="LX185" s="951">
        <f t="shared" si="2317"/>
        <v>1.1737765174258346E-2</v>
      </c>
      <c r="LY185" s="952" t="s">
        <v>177</v>
      </c>
      <c r="LZ185" s="951">
        <f t="shared" si="2318"/>
        <v>1.6455863023658699E-3</v>
      </c>
      <c r="MA185" s="951">
        <f t="shared" si="2319"/>
        <v>3.7347494778988504E-4</v>
      </c>
      <c r="MB185" s="951">
        <f t="shared" si="2320"/>
        <v>2.8537143056801487E-4</v>
      </c>
      <c r="MC185" s="951">
        <f t="shared" si="2321"/>
        <v>4.3497348186701619E-4</v>
      </c>
      <c r="MD185" s="951">
        <f t="shared" si="2322"/>
        <v>2.9176005817485263E-3</v>
      </c>
      <c r="ME185" s="951">
        <f t="shared" si="2323"/>
        <v>2.860477105273027E-3</v>
      </c>
      <c r="MF185" s="949">
        <f t="shared" si="2324"/>
        <v>0.17443422797942998</v>
      </c>
      <c r="MG185" s="950">
        <f t="shared" si="2325"/>
        <v>0.1647006494157886</v>
      </c>
      <c r="MH185" s="950">
        <f t="shared" si="2326"/>
        <v>5.6684690066640807E-2</v>
      </c>
      <c r="MI185" s="950">
        <f t="shared" si="2327"/>
        <v>0.24610367394951146</v>
      </c>
      <c r="MJ185" s="950">
        <f t="shared" si="2328"/>
        <v>0.20461331200275648</v>
      </c>
      <c r="MK185" s="950">
        <f t="shared" si="2329"/>
        <v>6.406370057794733E-2</v>
      </c>
      <c r="ML185" s="950">
        <f t="shared" si="2330"/>
        <v>1.9801576874306705E-2</v>
      </c>
      <c r="MM185" s="950">
        <f t="shared" si="2331"/>
        <v>7.2946356121965828E-4</v>
      </c>
      <c r="MN185" s="951">
        <f t="shared" si="2332"/>
        <v>1.9638250216935788E-2</v>
      </c>
      <c r="MO185" s="952" t="s">
        <v>177</v>
      </c>
      <c r="MP185" s="951">
        <f t="shared" si="2333"/>
        <v>2.753201744936512E-3</v>
      </c>
      <c r="MQ185" s="951">
        <f t="shared" si="2334"/>
        <v>6.2485442207853824E-4</v>
      </c>
      <c r="MR185" s="951">
        <f t="shared" si="2335"/>
        <v>4.7744996386108878E-4</v>
      </c>
      <c r="MS185" s="951">
        <f t="shared" si="2336"/>
        <v>7.2774654696361148E-4</v>
      </c>
      <c r="MT185" s="951">
        <f t="shared" si="2337"/>
        <v>4.8813866529814334E-3</v>
      </c>
      <c r="MU185" s="951">
        <f t="shared" si="2338"/>
        <v>4.7858143606725623E-3</v>
      </c>
      <c r="MV185" s="1107"/>
      <c r="MW185" s="888"/>
      <c r="MX185" s="942"/>
      <c r="MY185" s="1484"/>
      <c r="MZ185" s="903"/>
      <c r="NA185" s="1481"/>
      <c r="NB185" s="1108"/>
      <c r="NC185" s="934"/>
      <c r="ND185" s="909"/>
      <c r="NE185" s="954"/>
    </row>
    <row r="186" spans="1:369" s="398" customFormat="1" ht="9" thickBot="1" x14ac:dyDescent="0.25">
      <c r="A186" s="321">
        <v>2010</v>
      </c>
      <c r="B186" s="322">
        <f>SUM(B187:B198)</f>
        <v>1546</v>
      </c>
      <c r="C186" s="1522"/>
      <c r="D186" s="323">
        <f>SUM(D187:D198)</f>
        <v>9663872</v>
      </c>
      <c r="E186" s="324">
        <f t="shared" ref="E186:E198" si="2468">D186/$D$186</f>
        <v>1</v>
      </c>
      <c r="F186" s="348">
        <f t="shared" si="2402"/>
        <v>6.5536216151920786E-3</v>
      </c>
      <c r="G186" s="326"/>
      <c r="H186" s="327"/>
      <c r="I186" s="328"/>
      <c r="J186" s="329"/>
      <c r="K186" s="329"/>
      <c r="L186" s="329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31"/>
      <c r="X186" s="332"/>
      <c r="Y186" s="327"/>
      <c r="Z186" s="327"/>
      <c r="AA186" s="327"/>
      <c r="AB186" s="327"/>
      <c r="AC186" s="327"/>
      <c r="AD186" s="328"/>
      <c r="AE186" s="329"/>
      <c r="AF186" s="329"/>
      <c r="AG186" s="331"/>
      <c r="AH186" s="334"/>
      <c r="AI186" s="327"/>
      <c r="AJ186" s="328"/>
      <c r="AK186" s="329"/>
      <c r="AL186" s="329"/>
      <c r="AM186" s="329"/>
      <c r="AN186" s="339"/>
      <c r="AO186" s="340"/>
      <c r="AP186" s="340"/>
      <c r="AQ186" s="340"/>
      <c r="AR186" s="340"/>
      <c r="AS186" s="340"/>
      <c r="AT186" s="340"/>
      <c r="AU186" s="1053"/>
      <c r="AV186" s="1053"/>
      <c r="AW186" s="340"/>
      <c r="AX186" s="1053"/>
      <c r="AY186" s="1053"/>
      <c r="AZ186" s="1053"/>
      <c r="BA186" s="1053"/>
      <c r="BB186" s="339"/>
      <c r="BC186" s="340"/>
      <c r="BD186" s="340"/>
      <c r="BE186" s="340"/>
      <c r="BF186" s="340"/>
      <c r="BG186" s="340"/>
      <c r="BH186" s="340"/>
      <c r="BI186" s="340"/>
      <c r="BJ186" s="340"/>
      <c r="BK186" s="340"/>
      <c r="BL186" s="340"/>
      <c r="BM186" s="340"/>
      <c r="BN186" s="340"/>
      <c r="BO186" s="340"/>
      <c r="BP186" s="340"/>
      <c r="BQ186" s="340"/>
      <c r="BR186" s="340"/>
      <c r="BS186" s="340"/>
      <c r="BT186" s="340"/>
      <c r="BU186" s="340"/>
      <c r="BV186" s="341"/>
      <c r="BW186" s="339"/>
      <c r="BX186" s="340"/>
      <c r="BY186" s="340"/>
      <c r="BZ186" s="340"/>
      <c r="CA186" s="340"/>
      <c r="CB186" s="340"/>
      <c r="CC186" s="340"/>
      <c r="CD186" s="341"/>
      <c r="CE186" s="339"/>
      <c r="CF186" s="340"/>
      <c r="CG186" s="340"/>
      <c r="CH186" s="340"/>
      <c r="CI186" s="340"/>
      <c r="CJ186" s="340"/>
      <c r="CK186" s="340"/>
      <c r="CL186" s="340"/>
      <c r="CM186" s="340"/>
      <c r="CN186" s="340"/>
      <c r="CO186" s="340"/>
      <c r="CP186" s="340"/>
      <c r="CQ186" s="340"/>
      <c r="CR186" s="340"/>
      <c r="CS186" s="340"/>
      <c r="CT186" s="340"/>
      <c r="CU186" s="340"/>
      <c r="CV186" s="340"/>
      <c r="CW186" s="340"/>
      <c r="CX186" s="340"/>
      <c r="CY186" s="341"/>
      <c r="CZ186" s="326">
        <f>SUM(CZ187:CZ198)</f>
        <v>4960370.9719999991</v>
      </c>
      <c r="DA186" s="327">
        <f t="shared" ref="DA186:DA198" si="2469">+CZ186/365</f>
        <v>13590.057457534243</v>
      </c>
      <c r="DB186" s="328">
        <f t="shared" si="2191"/>
        <v>513.29021866183643</v>
      </c>
      <c r="DC186" s="329">
        <f t="shared" ref="DC186:DC198" si="2470">+DB186/365</f>
        <v>1.4062745716762641</v>
      </c>
      <c r="DD186" s="345">
        <f t="shared" ref="DD186:DD194" si="2471">+(CZ186-CZ199)/CZ199</f>
        <v>6.1838526089452138E-3</v>
      </c>
      <c r="DE186" s="346">
        <f t="shared" si="2245"/>
        <v>-3.6736145825369109E-4</v>
      </c>
      <c r="DF186" s="327">
        <f t="shared" ref="DF186:DF194" si="2472">+CZ186-CZ199</f>
        <v>30485.683999999426</v>
      </c>
      <c r="DG186" s="347">
        <f t="shared" ref="DG186:DG194" si="2473">+DB186-DB199</f>
        <v>-0.18863233948627567</v>
      </c>
      <c r="DH186" s="348">
        <f>+CZ186/$CZ$186</f>
        <v>1</v>
      </c>
      <c r="DI186" s="326">
        <f>SUM(DI187:DI198)</f>
        <v>2434470.3087068642</v>
      </c>
      <c r="DJ186" s="327">
        <f>DI186/365</f>
        <v>6669.7816676900393</v>
      </c>
      <c r="DK186" s="349">
        <f t="shared" si="2192"/>
        <v>251.91458544844804</v>
      </c>
      <c r="DL186" s="350">
        <f t="shared" si="2193"/>
        <v>0.69017694643410421</v>
      </c>
      <c r="DM186" s="345">
        <f>DI186/CZ186</f>
        <v>0.4907839196803655</v>
      </c>
      <c r="DN186" s="351">
        <f>(DM186-DM199)/DM199</f>
        <v>1.9464545959516865E-2</v>
      </c>
      <c r="DO186" s="351">
        <f>+ROUND(DM186,3)-ROUND(DM199,3)</f>
        <v>1.0000000000000009E-2</v>
      </c>
      <c r="DP186" s="351">
        <f>(DI186-DI199)/DI199</f>
        <v>2.5768764451775866E-2</v>
      </c>
      <c r="DQ186" s="351">
        <f>(DK186-DK199)/DK199</f>
        <v>1.9090033977275708E-2</v>
      </c>
      <c r="DR186" s="352">
        <f>DI186-DI199</f>
        <v>61157.342789080925</v>
      </c>
      <c r="DS186" s="352">
        <f>DK186-DK199</f>
        <v>4.7189726474053941</v>
      </c>
      <c r="DT186" s="353">
        <f>DI186/$DI$186</f>
        <v>1</v>
      </c>
      <c r="DU186" s="354"/>
      <c r="DV186" s="353"/>
      <c r="DW186" s="356">
        <f>SUM(DW187:DW198)</f>
        <v>2381186.86</v>
      </c>
      <c r="DX186" s="327">
        <f t="shared" ref="DX186:DX198" si="2474">+DW186/365</f>
        <v>6523.7996164383558</v>
      </c>
      <c r="DY186" s="357">
        <f t="shared" si="2463"/>
        <v>246.40091052530497</v>
      </c>
      <c r="DZ186" s="329">
        <f t="shared" si="2464"/>
        <v>0.67507098774056162</v>
      </c>
      <c r="EA186" s="345">
        <f>+DW186/CZ186</f>
        <v>0.48004209230341416</v>
      </c>
      <c r="EB186" s="358">
        <f>+(EA186-EA199)/EA199</f>
        <v>2.1003456892389718E-2</v>
      </c>
      <c r="EC186" s="326">
        <f>CZ186-DI186</f>
        <v>2525900.6632931349</v>
      </c>
      <c r="ED186" s="327">
        <f t="shared" ref="ED186:ED198" si="2475">EC186/365</f>
        <v>6920.2757898442051</v>
      </c>
      <c r="EE186" s="359">
        <f t="shared" si="2196"/>
        <v>261.37563321338843</v>
      </c>
      <c r="EF186" s="360">
        <f t="shared" si="2197"/>
        <v>0.71609762524216003</v>
      </c>
      <c r="EG186" s="361">
        <f t="shared" ref="EG186:EG194" si="2476">(EC186-EC199)/EC199</f>
        <v>-1.1997180179163004E-2</v>
      </c>
      <c r="EH186" s="361">
        <f t="shared" ref="EH186:EH194" si="2477">(EE186-EE199)/EE199</f>
        <v>-1.8430018427222191E-2</v>
      </c>
      <c r="EI186" s="345">
        <f t="shared" si="2408"/>
        <v>0.5092160803196345</v>
      </c>
      <c r="EJ186" s="362">
        <f t="shared" ref="EJ186:EJ193" si="2478">(EC186-EC199)</f>
        <v>-30671.658789081499</v>
      </c>
      <c r="EK186" s="362">
        <f t="shared" ref="EK186:EK193" si="2479">(EE186-EE199)</f>
        <v>-4.9076049868915561</v>
      </c>
      <c r="EL186" s="326">
        <f>SUM(EL187:EL198)</f>
        <v>2133701.4380000001</v>
      </c>
      <c r="EM186" s="327">
        <f t="shared" ref="EM186:EM198" si="2480">+EL186/365</f>
        <v>5845.7573643835622</v>
      </c>
      <c r="EN186" s="357">
        <f t="shared" si="2198"/>
        <v>220.79156656876251</v>
      </c>
      <c r="EO186" s="329">
        <f t="shared" ref="EO186:EO198" si="2481">+EN186/365</f>
        <v>0.60490840155825343</v>
      </c>
      <c r="EP186" s="345">
        <f>+(EL186-EL199)/EL199</f>
        <v>-1.5321579437188305E-2</v>
      </c>
      <c r="EQ186" s="346">
        <f>(EN186-EN199)/EN199</f>
        <v>-2.1732772683563242E-2</v>
      </c>
      <c r="ER186" s="345">
        <f>+EL186/$EL$186</f>
        <v>1</v>
      </c>
      <c r="ES186" s="327">
        <f>+EL186-EL199</f>
        <v>-33200.358000000007</v>
      </c>
      <c r="ET186" s="345">
        <f t="shared" si="2466"/>
        <v>0.43014956946651539</v>
      </c>
      <c r="EU186" s="347">
        <f>+EN186-EN199</f>
        <v>-4.9050124472120444</v>
      </c>
      <c r="EV186" s="326">
        <f>SUM(EV187:EV198)</f>
        <v>281126.86800000002</v>
      </c>
      <c r="EW186" s="327">
        <f t="shared" ref="EW186:EW198" si="2482">+EV186/365</f>
        <v>770.21059726027397</v>
      </c>
      <c r="EX186" s="357">
        <f t="shared" si="2199"/>
        <v>29.090499956953071</v>
      </c>
      <c r="EY186" s="329">
        <f t="shared" si="2465"/>
        <v>7.9699999882063208E-2</v>
      </c>
      <c r="EZ186" s="345">
        <f>(EV186-EV199)/EV199</f>
        <v>-2.8235491806982899E-2</v>
      </c>
      <c r="FA186" s="346">
        <f>(EX186-EX199)/EX199</f>
        <v>-3.4562603198774293E-2</v>
      </c>
      <c r="FB186" s="327">
        <f>+EV186-EV199</f>
        <v>-8168.3939999999711</v>
      </c>
      <c r="FC186" s="347">
        <f>+EX186-EX199</f>
        <v>-1.0414382229209842</v>
      </c>
      <c r="FD186" s="327">
        <f>SUM(FD187:FD198)</f>
        <v>53283.448706864554</v>
      </c>
      <c r="FE186" s="363">
        <f t="shared" si="2467"/>
        <v>1.0741827376951387E-2</v>
      </c>
      <c r="FF186" s="327">
        <f>+EV186-FD186</f>
        <v>227843.41929313546</v>
      </c>
      <c r="FG186" s="363">
        <f>+FF186/CZ186</f>
        <v>4.593273780917842E-2</v>
      </c>
      <c r="FH186" s="326">
        <f>SUM(FH187:FH198)</f>
        <v>164355.80600000001</v>
      </c>
      <c r="FI186" s="327">
        <f>+FH186/365</f>
        <v>450.28987945205483</v>
      </c>
      <c r="FJ186" s="351">
        <f t="shared" si="2228"/>
        <v>3.3133773043940801E-2</v>
      </c>
      <c r="FK186" s="351">
        <f t="shared" si="2368"/>
        <v>5.478995156910664E-2</v>
      </c>
      <c r="FL186" s="364">
        <f>SUM(FL187:FL198)</f>
        <v>50198.936852902298</v>
      </c>
      <c r="FM186" s="365"/>
      <c r="FN186" s="364"/>
      <c r="FO186" s="1119">
        <f t="shared" si="2369"/>
        <v>0.30542843647946516</v>
      </c>
      <c r="FP186" s="1120">
        <f t="shared" si="2258"/>
        <v>1.0119996495476288E-2</v>
      </c>
      <c r="FQ186" s="367">
        <f t="shared" si="2370"/>
        <v>0.87879720746774515</v>
      </c>
      <c r="FR186" s="369"/>
      <c r="FS186" s="1109"/>
      <c r="FT186" s="1109"/>
      <c r="FU186" s="339"/>
      <c r="FV186" s="340"/>
      <c r="FW186" s="340"/>
      <c r="FX186" s="340"/>
      <c r="FY186" s="340"/>
      <c r="FZ186" s="340"/>
      <c r="GA186" s="340"/>
      <c r="GB186" s="340"/>
      <c r="GC186" s="340"/>
      <c r="GD186" s="340"/>
      <c r="GE186" s="340"/>
      <c r="GF186" s="340"/>
      <c r="GG186" s="340"/>
      <c r="GH186" s="340"/>
      <c r="GI186" s="340"/>
      <c r="GJ186" s="340"/>
      <c r="GK186" s="340"/>
      <c r="GL186" s="340"/>
      <c r="GM186" s="340"/>
      <c r="GN186" s="340"/>
      <c r="GO186" s="340"/>
      <c r="GP186" s="341"/>
      <c r="GQ186" s="339"/>
      <c r="GR186" s="340"/>
      <c r="GS186" s="340"/>
      <c r="GT186" s="340"/>
      <c r="GU186" s="340"/>
      <c r="GV186" s="340"/>
      <c r="GW186" s="340"/>
      <c r="GX186" s="341"/>
      <c r="GY186" s="339"/>
      <c r="GZ186" s="340"/>
      <c r="HA186" s="340"/>
      <c r="HB186" s="340"/>
      <c r="HC186" s="340"/>
      <c r="HD186" s="340"/>
      <c r="HE186" s="340"/>
      <c r="HF186" s="340"/>
      <c r="HG186" s="340"/>
      <c r="HH186" s="340"/>
      <c r="HI186" s="340"/>
      <c r="HJ186" s="340"/>
      <c r="HK186" s="340"/>
      <c r="HL186" s="340"/>
      <c r="HM186" s="340"/>
      <c r="HN186" s="340"/>
      <c r="HO186" s="340"/>
      <c r="HP186" s="340"/>
      <c r="HQ186" s="340"/>
      <c r="HR186" s="340"/>
      <c r="HS186" s="340"/>
      <c r="HT186" s="341"/>
      <c r="HU186" s="369">
        <f t="shared" si="2412"/>
        <v>2528318.1107635796</v>
      </c>
      <c r="HV186" s="371"/>
      <c r="HW186" s="322">
        <f>SUM(HW187:HW198)</f>
        <v>110552.6241521507</v>
      </c>
      <c r="HX186" s="372">
        <f>SUM(HX187:HX198)</f>
        <v>108969.755</v>
      </c>
      <c r="HY186" s="372">
        <f>SUM(HY187:HY198)</f>
        <v>1582.8691521507012</v>
      </c>
      <c r="HZ186" s="373">
        <f t="shared" si="2260"/>
        <v>-0.29566740219044246</v>
      </c>
      <c r="IA186" s="373">
        <f t="shared" si="2293"/>
        <v>2.2287168596097237E-2</v>
      </c>
      <c r="IB186" s="345">
        <f t="shared" si="2294"/>
        <v>4.3725757325197741E-2</v>
      </c>
      <c r="IC186" s="372">
        <f>SUM(IC187:IC198)</f>
        <v>211307.19651684843</v>
      </c>
      <c r="ID186" s="374">
        <f>SUM(ID187:ID198)</f>
        <v>321859.82066899916</v>
      </c>
      <c r="IE186" s="375">
        <f t="shared" si="2295"/>
        <v>6.4886239857021563E-2</v>
      </c>
      <c r="IF186" s="375">
        <f t="shared" si="2296"/>
        <v>0.12730194800202335</v>
      </c>
      <c r="IG186" s="322"/>
      <c r="IH186" s="373"/>
      <c r="II186" s="372"/>
      <c r="IJ186" s="372"/>
      <c r="IK186" s="372">
        <f>SUM(IK187:IK198)</f>
        <v>938301.70876357972</v>
      </c>
      <c r="IL186" s="356">
        <f>SUM(IL187:IL198)</f>
        <v>772270.04846519337</v>
      </c>
      <c r="IM186" s="322">
        <f>SUM(IM187:IM198)</f>
        <v>348615.99348384602</v>
      </c>
      <c r="IN186" s="373">
        <f t="shared" si="2297"/>
        <v>0.15568796221582146</v>
      </c>
      <c r="IO186" s="345">
        <f t="shared" si="2298"/>
        <v>0.30544813375242541</v>
      </c>
      <c r="IP186" s="372"/>
      <c r="IQ186" s="373"/>
      <c r="IR186" s="372"/>
      <c r="IS186" s="356">
        <f>SUM(IS187:IS198)</f>
        <v>1645495.4381462357</v>
      </c>
      <c r="IT186" s="378">
        <f>SUM(IT187:IT198)</f>
        <v>1481046.6470000001</v>
      </c>
      <c r="IU186" s="372">
        <f>SUM(IU187:IU198)</f>
        <v>164448.79114623554</v>
      </c>
      <c r="IV186" s="373">
        <f t="shared" si="2264"/>
        <v>6.1254348296598669E-2</v>
      </c>
      <c r="IW186" s="373">
        <f t="shared" si="2299"/>
        <v>0.33172830166022427</v>
      </c>
      <c r="IX186" s="345">
        <f t="shared" si="2300"/>
        <v>0.65082610892237691</v>
      </c>
      <c r="IY186" s="372">
        <f>SUM(IY187:IY198)</f>
        <v>212346.858464499</v>
      </c>
      <c r="IZ186" s="1121">
        <f>SUM(IZ187:IZ198)</f>
        <v>1857842.2966107344</v>
      </c>
      <c r="JA186" s="375">
        <f t="shared" si="2301"/>
        <v>0.37453696650870871</v>
      </c>
      <c r="JB186" s="380">
        <f t="shared" si="2302"/>
        <v>0.73481350653682032</v>
      </c>
      <c r="JC186" s="356"/>
      <c r="JD186" s="373"/>
      <c r="JE186" s="372"/>
      <c r="JF186" s="372"/>
      <c r="JG186" s="326">
        <f t="shared" si="2303"/>
        <v>2378972.1838587564</v>
      </c>
      <c r="JH186" s="329">
        <f t="shared" si="2201"/>
        <v>246.17173984286595</v>
      </c>
      <c r="JI186" s="345">
        <f t="shared" si="2304"/>
        <v>0.47959561840987985</v>
      </c>
      <c r="JJ186" s="365"/>
      <c r="JK186" s="364"/>
      <c r="JL186" s="1122"/>
      <c r="JM186" s="382">
        <f t="shared" si="2266"/>
        <v>3.1727921780384034E-2</v>
      </c>
      <c r="JN186" s="383">
        <f t="shared" si="2305"/>
        <v>4024467.6220049923</v>
      </c>
      <c r="JO186" s="384">
        <f t="shared" si="2306"/>
        <v>4236814.4804694913</v>
      </c>
      <c r="JP186" s="345">
        <f t="shared" si="2307"/>
        <v>0.81132392007010423</v>
      </c>
      <c r="JQ186" s="351">
        <f t="shared" si="2267"/>
        <v>3.1962638019538248E-2</v>
      </c>
      <c r="JR186" s="324">
        <f t="shared" si="2308"/>
        <v>0.85413258491858868</v>
      </c>
      <c r="JS186" s="358">
        <f t="shared" si="2268"/>
        <v>2.3538806856423622E-2</v>
      </c>
      <c r="JT186" s="339">
        <f t="shared" ref="JT186:KI186" si="2483">SUM(JT187:JT198)</f>
        <v>573972.7633922582</v>
      </c>
      <c r="JU186" s="340">
        <f t="shared" si="2483"/>
        <v>375629.33926556254</v>
      </c>
      <c r="JV186" s="340">
        <f t="shared" si="2483"/>
        <v>138318.66475045437</v>
      </c>
      <c r="JW186" s="340">
        <f t="shared" si="2483"/>
        <v>445596.10300000006</v>
      </c>
      <c r="JX186" s="340">
        <f t="shared" si="2483"/>
        <v>447337.1719999999</v>
      </c>
      <c r="JY186" s="340">
        <f t="shared" si="2483"/>
        <v>155264.5676016864</v>
      </c>
      <c r="JZ186" s="340">
        <f t="shared" si="2483"/>
        <v>54520.609238260906</v>
      </c>
      <c r="KA186" s="340">
        <f t="shared" si="2483"/>
        <v>4830.7544579636242</v>
      </c>
      <c r="KB186" s="340">
        <f t="shared" si="2483"/>
        <v>44261.606427467821</v>
      </c>
      <c r="KC186" s="340">
        <f t="shared" si="2483"/>
        <v>0</v>
      </c>
      <c r="KD186" s="340">
        <f t="shared" si="2483"/>
        <v>5113.4189999999999</v>
      </c>
      <c r="KE186" s="340">
        <f t="shared" si="2483"/>
        <v>2499.7801286525728</v>
      </c>
      <c r="KF186" s="340">
        <f t="shared" si="2483"/>
        <v>886.8784572610856</v>
      </c>
      <c r="KG186" s="340">
        <f t="shared" si="2483"/>
        <v>1965.392978251934</v>
      </c>
      <c r="KH186" s="340">
        <f t="shared" si="2483"/>
        <v>16947.160919221009</v>
      </c>
      <c r="KI186" s="340">
        <f t="shared" si="2483"/>
        <v>13459.005681949136</v>
      </c>
      <c r="KJ186" s="385">
        <f t="shared" si="2202"/>
        <v>59.393663677691322</v>
      </c>
      <c r="KK186" s="386">
        <f t="shared" ref="KK186:KK198" si="2484">+(KJ186-KJ199)/KJ199</f>
        <v>1.6412742305621592E-2</v>
      </c>
      <c r="KL186" s="387">
        <f t="shared" si="2203"/>
        <v>38.869444800755076</v>
      </c>
      <c r="KM186" s="386">
        <f t="shared" ref="KM186:KM198" si="2485">+(KL186-KL199)/KL199</f>
        <v>1.6437008616161547E-4</v>
      </c>
      <c r="KN186" s="387">
        <f t="shared" si="2204"/>
        <v>14.312965315605833</v>
      </c>
      <c r="KO186" s="386">
        <f t="shared" ref="KO186:KO198" si="2486">+(KN186-KN199)/KN199</f>
        <v>5.3087124090379793E-2</v>
      </c>
      <c r="KP186" s="387">
        <f t="shared" si="2205"/>
        <v>46.109478995582727</v>
      </c>
      <c r="KQ186" s="386">
        <f t="shared" ref="KQ186:KQ198" si="2487">+(KP186-KP199)/KP199</f>
        <v>5.6454763196557727E-2</v>
      </c>
      <c r="KR186" s="387">
        <f t="shared" si="2206"/>
        <v>46.289641667439291</v>
      </c>
      <c r="KS186" s="386">
        <f t="shared" ref="KS186:KS198" si="2488">+(KR186-KR199)/KR199</f>
        <v>1.8839394831417465E-2</v>
      </c>
      <c r="KT186" s="387">
        <f t="shared" si="2207"/>
        <v>16.066496700461926</v>
      </c>
      <c r="KU186" s="386">
        <f t="shared" ref="KU186:KU198" si="2489">+(KT186-KT199)/KT199</f>
        <v>1.6538123141305847E-2</v>
      </c>
      <c r="KV186" s="387">
        <f t="shared" si="2208"/>
        <v>5.6416940578539228</v>
      </c>
      <c r="KW186" s="386">
        <f t="shared" ref="KW186:KW198" si="2490">+(KV186-KV199)/KV199</f>
        <v>-0.15785062464912622</v>
      </c>
      <c r="KX186" s="387">
        <f t="shared" si="2209"/>
        <v>0.49987773616658249</v>
      </c>
      <c r="KY186" s="386">
        <f t="shared" ref="KY186:KY198" si="2491">+(KX186-KX199)/KX199</f>
        <v>1.1963072083057338</v>
      </c>
      <c r="KZ186" s="387">
        <f t="shared" si="2210"/>
        <v>4.5801109976899346</v>
      </c>
      <c r="LA186" s="386">
        <f t="shared" ref="LA186:LA198" si="2492">+(KZ186-KZ199)/KZ199</f>
        <v>0.18488139992943736</v>
      </c>
      <c r="LB186" s="388" t="s">
        <v>177</v>
      </c>
      <c r="LC186" s="389" t="s">
        <v>177</v>
      </c>
      <c r="LD186" s="387">
        <f t="shared" si="2211"/>
        <v>0.52912735185234239</v>
      </c>
      <c r="LE186" s="386">
        <f t="shared" ref="LE186:LE198" si="2493">+(LD186-LD199)/LD199</f>
        <v>-0.52821607733438281</v>
      </c>
      <c r="LF186" s="387">
        <f t="shared" si="2212"/>
        <v>0.25867272752087078</v>
      </c>
      <c r="LG186" s="386">
        <f t="shared" ref="LG186:LG198" si="2494">+(LF186-LF199)/LF199</f>
        <v>-0.33818336407803801</v>
      </c>
      <c r="LH186" s="387">
        <f t="shared" si="2213"/>
        <v>9.1772579071937796E-2</v>
      </c>
      <c r="LI186" s="386">
        <f t="shared" ref="LI186:LI198" si="2495">+(LH186-LH199)/LH199</f>
        <v>6.6017709514536616E-2</v>
      </c>
      <c r="LJ186" s="387">
        <f t="shared" si="2214"/>
        <v>0.2033753114954269</v>
      </c>
      <c r="LK186" s="386">
        <f t="shared" ref="LK186:LK198" si="2496">+(LJ186-LJ199)/LJ199</f>
        <v>-4.7890503383728932E-2</v>
      </c>
      <c r="LL186" s="387">
        <f t="shared" si="2215"/>
        <v>1.75366156745671</v>
      </c>
      <c r="LM186" s="386">
        <f t="shared" ref="LM186:LM198" si="2497">+(LL186-LL199)/LL199</f>
        <v>5.6548134343703538E-2</v>
      </c>
      <c r="LN186" s="387">
        <f t="shared" si="2216"/>
        <v>1.392713570911239</v>
      </c>
      <c r="LO186" s="390">
        <f t="shared" ref="LO186:LO198" si="2498">+(LN186-LN199)/LN199</f>
        <v>0.145875852592</v>
      </c>
      <c r="LP186" s="391">
        <f t="shared" si="2309"/>
        <v>0.11571166080766636</v>
      </c>
      <c r="LQ186" s="392">
        <f t="shared" si="2310"/>
        <v>7.572605786661768E-2</v>
      </c>
      <c r="LR186" s="392">
        <f t="shared" si="2311"/>
        <v>2.7884741994344205E-2</v>
      </c>
      <c r="LS186" s="392">
        <f t="shared" si="2312"/>
        <v>8.9831205269782013E-2</v>
      </c>
      <c r="LT186" s="392">
        <f t="shared" si="2313"/>
        <v>9.0182200993655842E-2</v>
      </c>
      <c r="LU186" s="392">
        <f t="shared" si="2314"/>
        <v>3.130099915472339E-2</v>
      </c>
      <c r="LV186" s="392">
        <f t="shared" si="2315"/>
        <v>1.0991236249469148E-2</v>
      </c>
      <c r="LW186" s="392">
        <f t="shared" si="2316"/>
        <v>9.7386959266393056E-4</v>
      </c>
      <c r="LX186" s="393">
        <f t="shared" si="2317"/>
        <v>8.9230435943829702E-3</v>
      </c>
      <c r="LY186" s="394" t="s">
        <v>177</v>
      </c>
      <c r="LZ186" s="393">
        <f t="shared" si="2318"/>
        <v>1.0308541495916165E-3</v>
      </c>
      <c r="MA186" s="393">
        <f t="shared" si="2319"/>
        <v>5.0395023734377525E-4</v>
      </c>
      <c r="MB186" s="393">
        <f t="shared" si="2320"/>
        <v>1.7879276817546174E-4</v>
      </c>
      <c r="MC186" s="393">
        <f t="shared" si="2321"/>
        <v>3.9621895002330774E-4</v>
      </c>
      <c r="MD186" s="393">
        <f t="shared" si="2322"/>
        <v>3.4165107841496764E-3</v>
      </c>
      <c r="ME186" s="393">
        <f t="shared" si="2323"/>
        <v>2.7133062744544136E-3</v>
      </c>
      <c r="MF186" s="395">
        <f t="shared" si="2324"/>
        <v>0.24104482224140034</v>
      </c>
      <c r="MG186" s="392">
        <f t="shared" si="2325"/>
        <v>0.1577487872016741</v>
      </c>
      <c r="MH186" s="392">
        <f t="shared" si="2326"/>
        <v>5.8088118607564625E-2</v>
      </c>
      <c r="MI186" s="392">
        <f t="shared" si="2327"/>
        <v>0.18713193428255356</v>
      </c>
      <c r="MJ186" s="392">
        <f t="shared" si="2328"/>
        <v>0.18786311125536781</v>
      </c>
      <c r="MK186" s="392">
        <f t="shared" si="2329"/>
        <v>6.5204696955906444E-2</v>
      </c>
      <c r="ML186" s="392">
        <f t="shared" si="2330"/>
        <v>2.2896401015021942E-2</v>
      </c>
      <c r="MM186" s="392">
        <f t="shared" si="2331"/>
        <v>2.028717081852041E-3</v>
      </c>
      <c r="MN186" s="393">
        <f t="shared" si="2332"/>
        <v>1.8588044126645241E-2</v>
      </c>
      <c r="MO186" s="394" t="s">
        <v>177</v>
      </c>
      <c r="MP186" s="393">
        <f t="shared" si="2333"/>
        <v>2.1474244990584233E-3</v>
      </c>
      <c r="MQ186" s="393">
        <f t="shared" si="2334"/>
        <v>1.0498042680499979E-3</v>
      </c>
      <c r="MR186" s="393">
        <f t="shared" si="2335"/>
        <v>3.7245227250291715E-4</v>
      </c>
      <c r="MS186" s="393">
        <f t="shared" si="2336"/>
        <v>8.2538376608206807E-4</v>
      </c>
      <c r="MT186" s="393">
        <f t="shared" si="2337"/>
        <v>7.1171066848659701E-3</v>
      </c>
      <c r="MU186" s="393">
        <f t="shared" si="2338"/>
        <v>5.65222574844426E-3</v>
      </c>
      <c r="MV186" s="326"/>
      <c r="MW186" s="329"/>
      <c r="MX186" s="324"/>
      <c r="MY186" s="1475"/>
      <c r="MZ186" s="1476"/>
      <c r="NA186" s="1477"/>
      <c r="NB186" s="383"/>
      <c r="NC186" s="384"/>
      <c r="ND186" s="345"/>
      <c r="NE186" s="348"/>
    </row>
    <row r="187" spans="1:369" outlineLevel="1" x14ac:dyDescent="0.2">
      <c r="A187" s="399" t="s">
        <v>178</v>
      </c>
      <c r="B187" s="400">
        <v>244</v>
      </c>
      <c r="C187" s="1523"/>
      <c r="D187" s="401">
        <f>DATI!G183</f>
        <v>1082550</v>
      </c>
      <c r="E187" s="402">
        <f t="shared" si="2468"/>
        <v>0.1120203164942582</v>
      </c>
      <c r="F187" s="426">
        <f t="shared" si="2402"/>
        <v>8.7526801763395286E-3</v>
      </c>
      <c r="G187" s="404"/>
      <c r="H187" s="405"/>
      <c r="I187" s="406"/>
      <c r="J187" s="407"/>
      <c r="K187" s="407"/>
      <c r="L187" s="407"/>
      <c r="M187" s="405"/>
      <c r="N187" s="405"/>
      <c r="O187" s="405"/>
      <c r="P187" s="405"/>
      <c r="Q187" s="405"/>
      <c r="R187" s="405"/>
      <c r="S187" s="405"/>
      <c r="T187" s="405"/>
      <c r="U187" s="405"/>
      <c r="V187" s="405"/>
      <c r="W187" s="410"/>
      <c r="X187" s="1091"/>
      <c r="Y187" s="405"/>
      <c r="Z187" s="405"/>
      <c r="AA187" s="405"/>
      <c r="AB187" s="405"/>
      <c r="AC187" s="405"/>
      <c r="AD187" s="406"/>
      <c r="AE187" s="407"/>
      <c r="AF187" s="407"/>
      <c r="AG187" s="410"/>
      <c r="AH187" s="413"/>
      <c r="AI187" s="405"/>
      <c r="AJ187" s="406"/>
      <c r="AK187" s="407"/>
      <c r="AL187" s="407"/>
      <c r="AM187" s="407"/>
      <c r="AN187" s="417"/>
      <c r="AO187" s="418"/>
      <c r="AP187" s="418"/>
      <c r="AQ187" s="418"/>
      <c r="AR187" s="418"/>
      <c r="AS187" s="418"/>
      <c r="AT187" s="418"/>
      <c r="AU187" s="1058"/>
      <c r="AV187" s="1058"/>
      <c r="AW187" s="418"/>
      <c r="AX187" s="1058"/>
      <c r="AY187" s="1058"/>
      <c r="AZ187" s="1058"/>
      <c r="BA187" s="1058"/>
      <c r="BB187" s="417"/>
      <c r="BC187" s="418"/>
      <c r="BD187" s="418"/>
      <c r="BE187" s="418"/>
      <c r="BF187" s="418"/>
      <c r="BG187" s="418"/>
      <c r="BH187" s="418"/>
      <c r="BI187" s="418"/>
      <c r="BJ187" s="418"/>
      <c r="BK187" s="418"/>
      <c r="BL187" s="418"/>
      <c r="BM187" s="418"/>
      <c r="BN187" s="418"/>
      <c r="BO187" s="418"/>
      <c r="BP187" s="418"/>
      <c r="BQ187" s="418"/>
      <c r="BR187" s="418"/>
      <c r="BS187" s="418"/>
      <c r="BT187" s="418"/>
      <c r="BU187" s="418"/>
      <c r="BV187" s="419"/>
      <c r="BW187" s="417"/>
      <c r="BX187" s="418"/>
      <c r="BY187" s="418"/>
      <c r="BZ187" s="418"/>
      <c r="CA187" s="418"/>
      <c r="CB187" s="418"/>
      <c r="CC187" s="418"/>
      <c r="CD187" s="419"/>
      <c r="CE187" s="417"/>
      <c r="CF187" s="418"/>
      <c r="CG187" s="418"/>
      <c r="CH187" s="418"/>
      <c r="CI187" s="418"/>
      <c r="CJ187" s="418"/>
      <c r="CK187" s="418"/>
      <c r="CL187" s="418"/>
      <c r="CM187" s="418"/>
      <c r="CN187" s="418"/>
      <c r="CO187" s="418"/>
      <c r="CP187" s="418"/>
      <c r="CQ187" s="418"/>
      <c r="CR187" s="418"/>
      <c r="CS187" s="418"/>
      <c r="CT187" s="418"/>
      <c r="CU187" s="418"/>
      <c r="CV187" s="418"/>
      <c r="CW187" s="418"/>
      <c r="CX187" s="418"/>
      <c r="CY187" s="419"/>
      <c r="CZ187" s="404">
        <f>DATI!AA183</f>
        <v>493773.35</v>
      </c>
      <c r="DA187" s="405">
        <f t="shared" si="2469"/>
        <v>1352.803698630137</v>
      </c>
      <c r="DB187" s="406">
        <f t="shared" si="2191"/>
        <v>456.12059489169093</v>
      </c>
      <c r="DC187" s="407">
        <f t="shared" si="2470"/>
        <v>1.2496454654566875</v>
      </c>
      <c r="DD187" s="423">
        <f t="shared" si="2471"/>
        <v>1.8419143462118703E-2</v>
      </c>
      <c r="DE187" s="424">
        <f t="shared" si="2245"/>
        <v>9.5825899407666823E-3</v>
      </c>
      <c r="DF187" s="405">
        <f t="shared" si="2472"/>
        <v>8930.3919999999925</v>
      </c>
      <c r="DG187" s="425">
        <f t="shared" si="2473"/>
        <v>4.3293304261933372</v>
      </c>
      <c r="DH187" s="426">
        <f t="shared" ref="DH187:DH194" si="2499">+CZ187/$CZ$186</f>
        <v>9.9543633487741506E-2</v>
      </c>
      <c r="DI187" s="404">
        <f>DATI!AB183+DATI!AG183</f>
        <v>269292.98748431151</v>
      </c>
      <c r="DJ187" s="405">
        <f t="shared" ref="DJ187:DJ198" si="2500">DI187/365</f>
        <v>737.78900680633285</v>
      </c>
      <c r="DK187" s="427">
        <f t="shared" si="2192"/>
        <v>248.75801347218282</v>
      </c>
      <c r="DL187" s="428">
        <f t="shared" si="2193"/>
        <v>0.68152880403337768</v>
      </c>
      <c r="DM187" s="429">
        <f>DI187/CZ187</f>
        <v>0.54537772742152146</v>
      </c>
      <c r="DN187" s="402">
        <f>(DM187-DM200)/DM200</f>
        <v>1.1336774818749453E-2</v>
      </c>
      <c r="DO187" s="402">
        <f>+ROUND(DM187,3)-ROUND(DM200,3)</f>
        <v>6.0000000000000053E-3</v>
      </c>
      <c r="DP187" s="402">
        <f>(DI187-DI200)/DI200</f>
        <v>2.9964731962652407E-2</v>
      </c>
      <c r="DQ187" s="402">
        <f>(DK187-DK200)/DK200</f>
        <v>2.1028000423854949E-2</v>
      </c>
      <c r="DR187" s="430">
        <f>DI187-DI200</f>
        <v>7834.5325223057298</v>
      </c>
      <c r="DS187" s="430">
        <f>DK187-DK200</f>
        <v>5.1231539297246513</v>
      </c>
      <c r="DT187" s="431">
        <f>DI187/$DI$186</f>
        <v>0.11061666536707686</v>
      </c>
      <c r="DU187" s="432"/>
      <c r="DV187" s="431"/>
      <c r="DW187" s="433">
        <f>DATI!AB183</f>
        <v>266986.22200000001</v>
      </c>
      <c r="DX187" s="405">
        <f t="shared" si="2474"/>
        <v>731.46910136986298</v>
      </c>
      <c r="DY187" s="434">
        <f t="shared" si="2463"/>
        <v>246.62715070897417</v>
      </c>
      <c r="DZ187" s="407">
        <f t="shared" si="2464"/>
        <v>0.67569082386020329</v>
      </c>
      <c r="EA187" s="429">
        <f>+DW187/CZ187</f>
        <v>0.54070601825716191</v>
      </c>
      <c r="EB187" s="426">
        <f>+(EA187-EA200)/EA200</f>
        <v>1.1817131133286031E-2</v>
      </c>
      <c r="EC187" s="435">
        <f t="shared" ref="EC187:EC194" si="2501">CZ187-DI187</f>
        <v>224480.36251568847</v>
      </c>
      <c r="ED187" s="436">
        <f t="shared" si="2475"/>
        <v>615.01469182380401</v>
      </c>
      <c r="EE187" s="437">
        <f t="shared" si="2196"/>
        <v>207.36258141950807</v>
      </c>
      <c r="EF187" s="438">
        <f t="shared" si="2197"/>
        <v>0.56811666142330974</v>
      </c>
      <c r="EG187" s="439">
        <f t="shared" si="2476"/>
        <v>4.9057094954696751E-3</v>
      </c>
      <c r="EH187" s="439">
        <f t="shared" si="2477"/>
        <v>-3.8135915338508982E-3</v>
      </c>
      <c r="EI187" s="423">
        <f t="shared" si="2408"/>
        <v>0.45462227257847854</v>
      </c>
      <c r="EJ187" s="440">
        <f t="shared" si="2478"/>
        <v>1095.8594776942628</v>
      </c>
      <c r="EK187" s="440">
        <f t="shared" si="2479"/>
        <v>-0.79382350353134257</v>
      </c>
      <c r="EL187" s="404">
        <f>DATI!AD183</f>
        <v>174669.77100000001</v>
      </c>
      <c r="EM187" s="405">
        <f t="shared" si="2480"/>
        <v>478.54731780821919</v>
      </c>
      <c r="EN187" s="434">
        <f t="shared" si="2198"/>
        <v>161.35030345018706</v>
      </c>
      <c r="EO187" s="407">
        <f t="shared" si="2481"/>
        <v>0.44205562589092345</v>
      </c>
      <c r="EP187" s="423">
        <f>+(EL187-EL200)/EL200</f>
        <v>3.2512574473210491E-3</v>
      </c>
      <c r="EQ187" s="424">
        <f>(EN187-EN200)/EN200</f>
        <v>-5.4536883392041074E-3</v>
      </c>
      <c r="ER187" s="423">
        <f>+EL187/$EL$186</f>
        <v>8.1862329887973762E-2</v>
      </c>
      <c r="ES187" s="405">
        <f>+EL187-EL200</f>
        <v>566.05600000001141</v>
      </c>
      <c r="ET187" s="423">
        <f t="shared" si="2466"/>
        <v>0.35374483252285693</v>
      </c>
      <c r="EU187" s="425">
        <f>+EN187-EN200</f>
        <v>-0.88477958053445604</v>
      </c>
      <c r="EV187" s="404">
        <f>DATI!AE183</f>
        <v>33800.341</v>
      </c>
      <c r="EW187" s="405">
        <f t="shared" si="2482"/>
        <v>92.603673972602735</v>
      </c>
      <c r="EX187" s="434">
        <f t="shared" si="2199"/>
        <v>31.222891321417023</v>
      </c>
      <c r="EY187" s="407">
        <f t="shared" si="2465"/>
        <v>8.5542168003882257E-2</v>
      </c>
      <c r="EZ187" s="423">
        <f>(EV187-EV200)/EV200</f>
        <v>5.0409431113910934E-3</v>
      </c>
      <c r="FA187" s="424">
        <f>(EX187-EX200)/EX200</f>
        <v>-3.6795313042436895E-3</v>
      </c>
      <c r="FB187" s="405">
        <f>+EV187-EV200</f>
        <v>169.53100000000268</v>
      </c>
      <c r="FC187" s="425">
        <f>+EX187-EX200</f>
        <v>-0.11530989238487166</v>
      </c>
      <c r="FD187" s="405">
        <f>DATI!AG183</f>
        <v>2306.765484311521</v>
      </c>
      <c r="FE187" s="423">
        <f t="shared" si="2467"/>
        <v>4.6717091643595611E-3</v>
      </c>
      <c r="FF187" s="405">
        <f>+EV187-FD187</f>
        <v>31493.575515688481</v>
      </c>
      <c r="FG187" s="423">
        <f t="shared" ref="FG187:FG198" si="2502">+FF187/D187</f>
        <v>2.9092028558208378E-2</v>
      </c>
      <c r="FH187" s="404">
        <f>DATI!AF183</f>
        <v>18317.016</v>
      </c>
      <c r="FI187" s="405">
        <f t="shared" ref="FI187:FI198" si="2503">+FH187/365</f>
        <v>50.183605479452055</v>
      </c>
      <c r="FJ187" s="402">
        <f t="shared" si="2228"/>
        <v>3.7095999611967717E-2</v>
      </c>
      <c r="FK187" s="402">
        <f t="shared" si="2368"/>
        <v>1.6894750236166742E-2</v>
      </c>
      <c r="FL187" s="441">
        <f>DATI!AL183</f>
        <v>12069.376721990348</v>
      </c>
      <c r="FM187" s="442"/>
      <c r="FN187" s="441"/>
      <c r="FO187" s="1123">
        <f t="shared" si="2369"/>
        <v>0.65891609866969314</v>
      </c>
      <c r="FP187" s="1124">
        <f t="shared" si="2258"/>
        <v>2.4443151340570218E-2</v>
      </c>
      <c r="FQ187" s="408"/>
      <c r="FR187" s="446"/>
      <c r="FS187" s="1110"/>
      <c r="FT187" s="1110"/>
      <c r="FU187" s="417"/>
      <c r="FV187" s="418"/>
      <c r="FW187" s="418"/>
      <c r="FX187" s="418"/>
      <c r="FY187" s="418"/>
      <c r="FZ187" s="418"/>
      <c r="GA187" s="418"/>
      <c r="GB187" s="418"/>
      <c r="GC187" s="418"/>
      <c r="GD187" s="418"/>
      <c r="GE187" s="418"/>
      <c r="GF187" s="418"/>
      <c r="GG187" s="418"/>
      <c r="GH187" s="418"/>
      <c r="GI187" s="418"/>
      <c r="GJ187" s="418"/>
      <c r="GK187" s="418"/>
      <c r="GL187" s="418"/>
      <c r="GM187" s="418"/>
      <c r="GN187" s="418"/>
      <c r="GO187" s="418"/>
      <c r="GP187" s="419"/>
      <c r="GQ187" s="417"/>
      <c r="GR187" s="418"/>
      <c r="GS187" s="418"/>
      <c r="GT187" s="418"/>
      <c r="GU187" s="418"/>
      <c r="GV187" s="418"/>
      <c r="GW187" s="418"/>
      <c r="GX187" s="419"/>
      <c r="GY187" s="417"/>
      <c r="GZ187" s="418"/>
      <c r="HA187" s="418"/>
      <c r="HB187" s="418"/>
      <c r="HC187" s="418"/>
      <c r="HD187" s="418"/>
      <c r="HE187" s="418"/>
      <c r="HF187" s="418"/>
      <c r="HG187" s="418"/>
      <c r="HH187" s="418"/>
      <c r="HI187" s="418"/>
      <c r="HJ187" s="418"/>
      <c r="HK187" s="418"/>
      <c r="HL187" s="418"/>
      <c r="HM187" s="418"/>
      <c r="HN187" s="418"/>
      <c r="HO187" s="418"/>
      <c r="HP187" s="418"/>
      <c r="HQ187" s="418"/>
      <c r="HR187" s="418"/>
      <c r="HS187" s="418"/>
      <c r="HT187" s="419"/>
      <c r="HU187" s="446">
        <f t="shared" si="2412"/>
        <v>224480.36251568841</v>
      </c>
      <c r="HV187" s="447"/>
      <c r="HW187" s="448">
        <f>HX187+HY187</f>
        <v>15795.188999999997</v>
      </c>
      <c r="HX187" s="400">
        <f>DATI!CQ183</f>
        <v>15795.188999999997</v>
      </c>
      <c r="HY187" s="400">
        <f>DATI!CT183</f>
        <v>0</v>
      </c>
      <c r="HZ187" s="449">
        <f t="shared" si="2260"/>
        <v>-3.3493245635014906E-3</v>
      </c>
      <c r="IA187" s="449">
        <f t="shared" si="2293"/>
        <v>3.1988743418412513E-2</v>
      </c>
      <c r="IB187" s="423">
        <f t="shared" si="2294"/>
        <v>7.0363344138381398E-2</v>
      </c>
      <c r="IC187" s="400">
        <f>DATI!CV183</f>
        <v>11855.976544381143</v>
      </c>
      <c r="ID187" s="450">
        <f t="shared" ref="ID187:ID198" si="2504">HX187+HY187+IC187</f>
        <v>27651.16554438114</v>
      </c>
      <c r="IE187" s="451">
        <f t="shared" si="2295"/>
        <v>5.5999712306022874E-2</v>
      </c>
      <c r="IF187" s="451">
        <f t="shared" si="2296"/>
        <v>0.12317854993863289</v>
      </c>
      <c r="IG187" s="448"/>
      <c r="IH187" s="402"/>
      <c r="II187" s="400"/>
      <c r="IJ187" s="400"/>
      <c r="IK187" s="453">
        <f>DATI!CS183</f>
        <v>82601.413515688429</v>
      </c>
      <c r="IL187" s="433">
        <f t="shared" ref="IL187:IL198" si="2505">IK187-HY187-IU187</f>
        <v>82601.413515688429</v>
      </c>
      <c r="IM187" s="433">
        <f t="shared" ref="IM187:IM198" si="2506">IK187-HY187-IU187-IC187-IY187</f>
        <v>30372.441515688413</v>
      </c>
      <c r="IN187" s="423">
        <f t="shared" si="2297"/>
        <v>0.16728609090727239</v>
      </c>
      <c r="IO187" s="423">
        <f t="shared" si="2298"/>
        <v>0.36796721365734436</v>
      </c>
      <c r="IP187" s="400"/>
      <c r="IQ187" s="402"/>
      <c r="IR187" s="400"/>
      <c r="IS187" s="433">
        <f t="shared" ref="IS187:IS194" si="2507">IT187+IU187</f>
        <v>126083.76</v>
      </c>
      <c r="IT187" s="453">
        <f>DATI!CR183</f>
        <v>126083.76</v>
      </c>
      <c r="IU187" s="455">
        <f>DATI!CU183</f>
        <v>0</v>
      </c>
      <c r="IV187" s="423">
        <f t="shared" si="2264"/>
        <v>-4.4962062906596118E-3</v>
      </c>
      <c r="IW187" s="402">
        <f t="shared" si="2299"/>
        <v>0.25534743825279349</v>
      </c>
      <c r="IX187" s="423">
        <f t="shared" si="2300"/>
        <v>0.56166944220427428</v>
      </c>
      <c r="IY187" s="453">
        <f>DATI!CW183</f>
        <v>40372.995455618868</v>
      </c>
      <c r="IZ187" s="456">
        <f t="shared" ref="IZ187:IZ198" si="2508">IT187+IU187+IY187</f>
        <v>166456.75545561887</v>
      </c>
      <c r="JA187" s="457">
        <f t="shared" si="2301"/>
        <v>0.33711166359144107</v>
      </c>
      <c r="JB187" s="457">
        <f t="shared" si="2302"/>
        <v>0.74152034320590332</v>
      </c>
      <c r="JC187" s="433"/>
      <c r="JD187" s="402"/>
      <c r="JE187" s="400"/>
      <c r="JF187" s="400"/>
      <c r="JG187" s="404">
        <f t="shared" si="2303"/>
        <v>271795.4441811947</v>
      </c>
      <c r="JH187" s="407">
        <f t="shared" si="2201"/>
        <v>251.06964498747837</v>
      </c>
      <c r="JI187" s="429">
        <f t="shared" si="2304"/>
        <v>0.55044575447661304</v>
      </c>
      <c r="JJ187" s="442"/>
      <c r="JK187" s="441"/>
      <c r="JL187" s="1125"/>
      <c r="JM187" s="459">
        <f t="shared" si="2266"/>
        <v>9.0008223313417512E-3</v>
      </c>
      <c r="JN187" s="460">
        <f t="shared" si="2305"/>
        <v>397879.20418119471</v>
      </c>
      <c r="JO187" s="433">
        <f t="shared" si="2306"/>
        <v>438252.1996368136</v>
      </c>
      <c r="JP187" s="429">
        <f t="shared" si="2307"/>
        <v>0.80579319272940664</v>
      </c>
      <c r="JQ187" s="402">
        <f t="shared" si="2267"/>
        <v>-9.6753568457819128E-4</v>
      </c>
      <c r="JR187" s="461">
        <f t="shared" si="2308"/>
        <v>0.8875574180680541</v>
      </c>
      <c r="JS187" s="426">
        <f t="shared" si="2268"/>
        <v>-1.2779564416511846E-3</v>
      </c>
      <c r="JT187" s="417">
        <f>DATI!BW183</f>
        <v>65428.82538426161</v>
      </c>
      <c r="JU187" s="418">
        <f>DATI!BX183</f>
        <v>43245.201593394399</v>
      </c>
      <c r="JV187" s="418">
        <f>DATI!BY183</f>
        <v>12109.824175522774</v>
      </c>
      <c r="JW187" s="418">
        <f>DATI!BZ183</f>
        <v>51921.88</v>
      </c>
      <c r="JX187" s="418">
        <f>DATI!CA183</f>
        <v>46959.796000000002</v>
      </c>
      <c r="JY187" s="418">
        <f>DATI!CB183</f>
        <v>18814.499913909138</v>
      </c>
      <c r="JZ187" s="418">
        <f>DATI!CC183</f>
        <v>8276.5276509344803</v>
      </c>
      <c r="KA187" s="418">
        <f>DATI!CD183</f>
        <v>1320.4060650328063</v>
      </c>
      <c r="KB187" s="418">
        <f>DATI!CE183</f>
        <v>5244.7894610605235</v>
      </c>
      <c r="KC187" s="418">
        <f>DATI!CF183</f>
        <v>0</v>
      </c>
      <c r="KD187" s="418">
        <f>DATI!CG183</f>
        <v>468.44900000000001</v>
      </c>
      <c r="KE187" s="418">
        <f>DATI!CH183</f>
        <v>257.07360500335693</v>
      </c>
      <c r="KF187" s="418">
        <f>DATI!CI183</f>
        <v>121.70914236879349</v>
      </c>
      <c r="KG187" s="418">
        <f>DATI!CJ183</f>
        <v>338.44202658700942</v>
      </c>
      <c r="KH187" s="418">
        <f>DATI!CK183</f>
        <v>2160.067193068322</v>
      </c>
      <c r="KI187" s="418">
        <f>DATI!CL183</f>
        <v>1220.2597637495994</v>
      </c>
      <c r="KJ187" s="462">
        <f t="shared" si="2202"/>
        <v>60.439541253763437</v>
      </c>
      <c r="KK187" s="463">
        <f t="shared" si="2484"/>
        <v>1.6137945765587258E-2</v>
      </c>
      <c r="KL187" s="464">
        <f t="shared" si="2203"/>
        <v>39.947532763747077</v>
      </c>
      <c r="KM187" s="463">
        <f t="shared" si="2485"/>
        <v>-1.7726997906271837E-2</v>
      </c>
      <c r="KN187" s="464">
        <f t="shared" si="2204"/>
        <v>11.186387857856703</v>
      </c>
      <c r="KO187" s="463">
        <f t="shared" si="2486"/>
        <v>-7.0419060084647052E-3</v>
      </c>
      <c r="KP187" s="464">
        <f t="shared" si="2205"/>
        <v>47.962569858205164</v>
      </c>
      <c r="KQ187" s="463">
        <f t="shared" si="2487"/>
        <v>4.6289457146760436E-2</v>
      </c>
      <c r="KR187" s="464">
        <f t="shared" si="2206"/>
        <v>43.378870260034176</v>
      </c>
      <c r="KS187" s="463">
        <f t="shared" si="2488"/>
        <v>3.7970956147260822E-2</v>
      </c>
      <c r="KT187" s="464">
        <f t="shared" si="2207"/>
        <v>17.379797620349301</v>
      </c>
      <c r="KU187" s="463">
        <f t="shared" si="2489"/>
        <v>6.0784781485609965E-2</v>
      </c>
      <c r="KV187" s="464">
        <f t="shared" si="2208"/>
        <v>7.645399890013838</v>
      </c>
      <c r="KW187" s="463">
        <f t="shared" si="2490"/>
        <v>-0.14704721691089032</v>
      </c>
      <c r="KX187" s="464">
        <f t="shared" si="2209"/>
        <v>1.2197183178909115</v>
      </c>
      <c r="KY187" s="463">
        <f t="shared" si="2491"/>
        <v>1.7857663434989703</v>
      </c>
      <c r="KZ187" s="464">
        <f t="shared" si="2210"/>
        <v>4.8448473151914682</v>
      </c>
      <c r="LA187" s="463">
        <f t="shared" si="2492"/>
        <v>0.1699212628674493</v>
      </c>
      <c r="LB187" s="465" t="s">
        <v>177</v>
      </c>
      <c r="LC187" s="466" t="s">
        <v>177</v>
      </c>
      <c r="LD187" s="464">
        <f t="shared" si="2211"/>
        <v>0.43272735670407836</v>
      </c>
      <c r="LE187" s="463">
        <f t="shared" si="2493"/>
        <v>0.1232659698212875</v>
      </c>
      <c r="LF187" s="464">
        <f t="shared" si="2212"/>
        <v>0.2374704216926303</v>
      </c>
      <c r="LG187" s="463">
        <f t="shared" si="2494"/>
        <v>-0.34810891073006495</v>
      </c>
      <c r="LH187" s="464">
        <f t="shared" si="2213"/>
        <v>0.11242819488133896</v>
      </c>
      <c r="LI187" s="463">
        <f t="shared" si="2495"/>
        <v>-0.11349316164786422</v>
      </c>
      <c r="LJ187" s="464">
        <f t="shared" si="2214"/>
        <v>0.3126340830326631</v>
      </c>
      <c r="LK187" s="463">
        <f t="shared" si="2496"/>
        <v>9.8572357562920612E-2</v>
      </c>
      <c r="LL187" s="464">
        <f t="shared" si="2215"/>
        <v>1.9953509704570891</v>
      </c>
      <c r="LM187" s="463">
        <f t="shared" si="2497"/>
        <v>8.2546956930449597E-2</v>
      </c>
      <c r="LN187" s="464">
        <f t="shared" si="2216"/>
        <v>1.127208686665373</v>
      </c>
      <c r="LO187" s="467">
        <f t="shared" si="2498"/>
        <v>-4.0697825323751394E-2</v>
      </c>
      <c r="LP187" s="468">
        <f t="shared" si="2309"/>
        <v>0.13250781028231196</v>
      </c>
      <c r="LQ187" s="469">
        <f t="shared" si="2310"/>
        <v>8.758107660811261E-2</v>
      </c>
      <c r="LR187" s="469">
        <f t="shared" si="2311"/>
        <v>2.4525066359945863E-2</v>
      </c>
      <c r="LS187" s="469">
        <f t="shared" si="2312"/>
        <v>0.10515326515697941</v>
      </c>
      <c r="LT187" s="469">
        <f t="shared" si="2313"/>
        <v>9.5103950020793956E-2</v>
      </c>
      <c r="LU187" s="469">
        <f t="shared" si="2314"/>
        <v>3.8103514322733574E-2</v>
      </c>
      <c r="LV187" s="469">
        <f t="shared" si="2315"/>
        <v>1.6761794963082721E-2</v>
      </c>
      <c r="LW187" s="469">
        <f t="shared" si="2316"/>
        <v>2.6741136698301081E-3</v>
      </c>
      <c r="LX187" s="470">
        <f t="shared" si="2317"/>
        <v>1.0621856082472908E-2</v>
      </c>
      <c r="LY187" s="471" t="s">
        <v>177</v>
      </c>
      <c r="LZ187" s="470">
        <f t="shared" si="2318"/>
        <v>9.4871260265463908E-4</v>
      </c>
      <c r="MA187" s="470">
        <f t="shared" si="2319"/>
        <v>5.2063078131567232E-4</v>
      </c>
      <c r="MB187" s="470">
        <f t="shared" si="2320"/>
        <v>2.4648787215590613E-4</v>
      </c>
      <c r="MC187" s="470">
        <f t="shared" si="2321"/>
        <v>6.8541979146304565E-4</v>
      </c>
      <c r="MD187" s="470">
        <f t="shared" si="2322"/>
        <v>4.374612751110043E-3</v>
      </c>
      <c r="ME187" s="470">
        <f t="shared" si="2323"/>
        <v>2.4712953093754442E-3</v>
      </c>
      <c r="MF187" s="468">
        <f t="shared" si="2324"/>
        <v>0.24506442652408336</v>
      </c>
      <c r="MG187" s="469">
        <f t="shared" si="2325"/>
        <v>0.16197540558251877</v>
      </c>
      <c r="MH187" s="469">
        <f t="shared" si="2326"/>
        <v>4.5357487307052025E-2</v>
      </c>
      <c r="MI187" s="469">
        <f t="shared" si="2327"/>
        <v>0.19447400547882954</v>
      </c>
      <c r="MJ187" s="469">
        <f t="shared" si="2328"/>
        <v>0.17588846213944329</v>
      </c>
      <c r="MK187" s="469">
        <f t="shared" si="2329"/>
        <v>7.0469928271838456E-2</v>
      </c>
      <c r="ML187" s="469">
        <f t="shared" si="2330"/>
        <v>3.0999830586517983E-2</v>
      </c>
      <c r="MM187" s="469">
        <f t="shared" si="2331"/>
        <v>4.9455962751246627E-3</v>
      </c>
      <c r="MN187" s="470">
        <f t="shared" si="2332"/>
        <v>1.9644419932128645E-2</v>
      </c>
      <c r="MO187" s="471" t="s">
        <v>177</v>
      </c>
      <c r="MP187" s="470">
        <f t="shared" si="2333"/>
        <v>1.7545811783500947E-3</v>
      </c>
      <c r="MQ187" s="470">
        <f t="shared" si="2334"/>
        <v>9.6287217773865846E-4</v>
      </c>
      <c r="MR187" s="470">
        <f t="shared" si="2335"/>
        <v>4.5586300842443279E-4</v>
      </c>
      <c r="MS187" s="470">
        <f t="shared" si="2336"/>
        <v>1.2676385472318846E-3</v>
      </c>
      <c r="MT187" s="470">
        <f t="shared" si="2337"/>
        <v>8.0905567968534414E-3</v>
      </c>
      <c r="MU187" s="470">
        <f t="shared" si="2338"/>
        <v>4.5704971387984187E-3</v>
      </c>
      <c r="MV187" s="1063"/>
      <c r="MW187" s="407"/>
      <c r="MX187" s="461"/>
      <c r="MY187" s="1467"/>
      <c r="MZ187" s="424"/>
      <c r="NA187" s="1468"/>
      <c r="NB187" s="1064"/>
      <c r="NC187" s="453"/>
      <c r="ND187" s="429"/>
      <c r="NE187" s="475"/>
    </row>
    <row r="188" spans="1:369" outlineLevel="1" x14ac:dyDescent="0.2">
      <c r="A188" s="477" t="s">
        <v>179</v>
      </c>
      <c r="B188" s="478">
        <v>206</v>
      </c>
      <c r="C188" s="1524"/>
      <c r="D188" s="479">
        <f>DATI!G184</f>
        <v>1233702</v>
      </c>
      <c r="E188" s="480">
        <f t="shared" si="2468"/>
        <v>0.12766125213578988</v>
      </c>
      <c r="F188" s="1039">
        <f t="shared" si="2402"/>
        <v>7.7140602716094155E-3</v>
      </c>
      <c r="G188" s="482"/>
      <c r="H188" s="483"/>
      <c r="I188" s="484"/>
      <c r="J188" s="485"/>
      <c r="K188" s="485"/>
      <c r="L188" s="485"/>
      <c r="M188" s="483"/>
      <c r="N188" s="483"/>
      <c r="O188" s="483"/>
      <c r="P188" s="483"/>
      <c r="Q188" s="483"/>
      <c r="R188" s="483"/>
      <c r="S188" s="483"/>
      <c r="T188" s="483"/>
      <c r="U188" s="483"/>
      <c r="V188" s="483"/>
      <c r="W188" s="488"/>
      <c r="X188" s="1111"/>
      <c r="Y188" s="483"/>
      <c r="Z188" s="483"/>
      <c r="AA188" s="483"/>
      <c r="AB188" s="483"/>
      <c r="AC188" s="483"/>
      <c r="AD188" s="484"/>
      <c r="AE188" s="485"/>
      <c r="AF188" s="485"/>
      <c r="AG188" s="488"/>
      <c r="AH188" s="491"/>
      <c r="AI188" s="483"/>
      <c r="AJ188" s="484"/>
      <c r="AK188" s="485"/>
      <c r="AL188" s="485"/>
      <c r="AM188" s="485"/>
      <c r="AN188" s="495"/>
      <c r="AO188" s="496"/>
      <c r="AP188" s="496"/>
      <c r="AQ188" s="496"/>
      <c r="AR188" s="496"/>
      <c r="AS188" s="496"/>
      <c r="AT188" s="496"/>
      <c r="AU188" s="1065"/>
      <c r="AV188" s="1065"/>
      <c r="AW188" s="496"/>
      <c r="AX188" s="1065"/>
      <c r="AY188" s="1065"/>
      <c r="AZ188" s="1065"/>
      <c r="BA188" s="1065"/>
      <c r="BB188" s="495"/>
      <c r="BC188" s="496"/>
      <c r="BD188" s="496"/>
      <c r="BE188" s="496"/>
      <c r="BF188" s="496"/>
      <c r="BG188" s="496"/>
      <c r="BH188" s="496"/>
      <c r="BI188" s="496"/>
      <c r="BJ188" s="496"/>
      <c r="BK188" s="496"/>
      <c r="BL188" s="496"/>
      <c r="BM188" s="496"/>
      <c r="BN188" s="496"/>
      <c r="BO188" s="496"/>
      <c r="BP188" s="496"/>
      <c r="BQ188" s="496"/>
      <c r="BR188" s="496"/>
      <c r="BS188" s="496"/>
      <c r="BT188" s="496"/>
      <c r="BU188" s="496"/>
      <c r="BV188" s="497"/>
      <c r="BW188" s="495"/>
      <c r="BX188" s="496"/>
      <c r="BY188" s="496"/>
      <c r="BZ188" s="496"/>
      <c r="CA188" s="496"/>
      <c r="CB188" s="496"/>
      <c r="CC188" s="496"/>
      <c r="CD188" s="497"/>
      <c r="CE188" s="495"/>
      <c r="CF188" s="496"/>
      <c r="CG188" s="496"/>
      <c r="CH188" s="496"/>
      <c r="CI188" s="496"/>
      <c r="CJ188" s="496"/>
      <c r="CK188" s="496"/>
      <c r="CL188" s="496"/>
      <c r="CM188" s="496"/>
      <c r="CN188" s="496"/>
      <c r="CO188" s="496"/>
      <c r="CP188" s="496"/>
      <c r="CQ188" s="496"/>
      <c r="CR188" s="496"/>
      <c r="CS188" s="496"/>
      <c r="CT188" s="496"/>
      <c r="CU188" s="496"/>
      <c r="CV188" s="496"/>
      <c r="CW188" s="496"/>
      <c r="CX188" s="496"/>
      <c r="CY188" s="497"/>
      <c r="CZ188" s="482">
        <f>DATI!AA184</f>
        <v>748737.63699999999</v>
      </c>
      <c r="DA188" s="483">
        <f t="shared" si="2469"/>
        <v>2051.335991780822</v>
      </c>
      <c r="DB188" s="484">
        <f t="shared" si="2191"/>
        <v>606.90315570534858</v>
      </c>
      <c r="DC188" s="485">
        <f t="shared" si="2470"/>
        <v>1.6627483717954756</v>
      </c>
      <c r="DD188" s="501">
        <f t="shared" si="2471"/>
        <v>1.028069843337394E-2</v>
      </c>
      <c r="DE188" s="502">
        <f t="shared" si="2245"/>
        <v>2.5469905233561812E-3</v>
      </c>
      <c r="DF188" s="483">
        <f t="shared" si="2472"/>
        <v>7619.2149999999674</v>
      </c>
      <c r="DG188" s="503">
        <f t="shared" si="2473"/>
        <v>1.5418495100858536</v>
      </c>
      <c r="DH188" s="504">
        <f t="shared" si="2499"/>
        <v>0.15094387924339303</v>
      </c>
      <c r="DI188" s="505">
        <f>DATI!AB184+DATI!AG184</f>
        <v>322734.58164880145</v>
      </c>
      <c r="DJ188" s="483">
        <f t="shared" si="2500"/>
        <v>884.20433328438753</v>
      </c>
      <c r="DK188" s="506">
        <f t="shared" si="2192"/>
        <v>261.59849108520649</v>
      </c>
      <c r="DL188" s="507">
        <f t="shared" si="2193"/>
        <v>0.71670819475399039</v>
      </c>
      <c r="DM188" s="508">
        <f t="shared" ref="DM188:DM198" si="2509">DI188/CZ188</f>
        <v>0.4310382778965357</v>
      </c>
      <c r="DN188" s="509">
        <f t="shared" ref="DN188:DN198" si="2510">(DM188-DM201)/DM201</f>
        <v>4.9890888591883807E-2</v>
      </c>
      <c r="DO188" s="509">
        <f t="shared" ref="DO188:DO198" si="2511">+ROUND(DM188,3)-ROUND(DM201,3)</f>
        <v>2.0000000000000018E-2</v>
      </c>
      <c r="DP188" s="509">
        <f t="shared" ref="DP188:DP198" si="2512">(DI188-DI201)/DI201</f>
        <v>6.0684500205443977E-2</v>
      </c>
      <c r="DQ188" s="509">
        <f t="shared" ref="DQ188:DQ198" si="2513">(DK188-DK201)/DK201</f>
        <v>5.2564950735685172E-2</v>
      </c>
      <c r="DR188" s="510">
        <f t="shared" ref="DR188:DR198" si="2514">DI188-DI201</f>
        <v>18464.479100596975</v>
      </c>
      <c r="DS188" s="510">
        <f t="shared" ref="DS188:DS198" si="2515">DK188-DK201</f>
        <v>13.064193128236241</v>
      </c>
      <c r="DT188" s="511">
        <f t="shared" ref="DT188:DT198" si="2516">DI188/$DI$186</f>
        <v>0.13256870724384837</v>
      </c>
      <c r="DU188" s="512"/>
      <c r="DV188" s="511"/>
      <c r="DW188" s="513">
        <f>DATI!AB184</f>
        <v>313197.94199999998</v>
      </c>
      <c r="DX188" s="483">
        <f t="shared" si="2474"/>
        <v>858.0765534246575</v>
      </c>
      <c r="DY188" s="514">
        <f t="shared" si="2463"/>
        <v>253.86839123224246</v>
      </c>
      <c r="DZ188" s="485">
        <f t="shared" si="2464"/>
        <v>0.69552983899244514</v>
      </c>
      <c r="EA188" s="508">
        <f t="shared" ref="EA188:EA198" si="2517">+DW188/CZ188</f>
        <v>0.41830132014587107</v>
      </c>
      <c r="EB188" s="504">
        <f t="shared" ref="EB188:EB198" si="2518">+(EA188-EA201)/EA201</f>
        <v>5.0495981176476259E-2</v>
      </c>
      <c r="EC188" s="515">
        <f t="shared" si="2501"/>
        <v>426003.05535119853</v>
      </c>
      <c r="ED188" s="516">
        <f t="shared" si="2475"/>
        <v>1167.1316584964343</v>
      </c>
      <c r="EE188" s="517">
        <f t="shared" si="2196"/>
        <v>345.30466462014209</v>
      </c>
      <c r="EF188" s="518">
        <f t="shared" si="2197"/>
        <v>0.94604017704148513</v>
      </c>
      <c r="EG188" s="519">
        <f t="shared" si="2476"/>
        <v>-2.4826155023800516E-2</v>
      </c>
      <c r="EH188" s="519">
        <f t="shared" si="2477"/>
        <v>-3.2291119652175293E-2</v>
      </c>
      <c r="EI188" s="501">
        <f t="shared" si="2408"/>
        <v>0.5689617221034643</v>
      </c>
      <c r="EJ188" s="520">
        <f t="shared" si="2478"/>
        <v>-10845.264100597007</v>
      </c>
      <c r="EK188" s="520">
        <f t="shared" si="2479"/>
        <v>-11.522343618150444</v>
      </c>
      <c r="EL188" s="482">
        <f>DATI!AD184</f>
        <v>365171.80200000003</v>
      </c>
      <c r="EM188" s="483">
        <f t="shared" si="2480"/>
        <v>1000.4706904109589</v>
      </c>
      <c r="EN188" s="514">
        <f t="shared" si="2198"/>
        <v>295.99676583161897</v>
      </c>
      <c r="EO188" s="485">
        <f t="shared" si="2481"/>
        <v>0.81095004337429855</v>
      </c>
      <c r="EP188" s="501">
        <f t="shared" ref="EP188:EP198" si="2519">+(EL188-EL201)/EL201</f>
        <v>-2.9089754640437181E-2</v>
      </c>
      <c r="EQ188" s="502">
        <f t="shared" ref="EQ188:EQ198" si="2520">(EN188-EN201)/EN201</f>
        <v>-3.6522081375074698E-2</v>
      </c>
      <c r="ER188" s="501">
        <f t="shared" ref="ER188:ER198" si="2521">+EL188/$EL$186</f>
        <v>0.17114475132110776</v>
      </c>
      <c r="ES188" s="483">
        <f t="shared" ref="ES188:ES198" si="2522">+EL188-EL201</f>
        <v>-10941.02999999997</v>
      </c>
      <c r="ET188" s="501">
        <f t="shared" si="2466"/>
        <v>0.48771663658200748</v>
      </c>
      <c r="EU188" s="503">
        <f t="shared" ref="EU188:EU198" si="2523">+EN188-EN201</f>
        <v>-11.220203140607452</v>
      </c>
      <c r="EV188" s="482">
        <f>DATI!AE184</f>
        <v>47938.642999999996</v>
      </c>
      <c r="EW188" s="483">
        <f t="shared" si="2482"/>
        <v>131.33874794520548</v>
      </c>
      <c r="EX188" s="514">
        <f t="shared" si="2199"/>
        <v>38.857554741744764</v>
      </c>
      <c r="EY188" s="485">
        <f t="shared" si="2465"/>
        <v>0.10645905408697195</v>
      </c>
      <c r="EZ188" s="501">
        <f t="shared" ref="EZ188:EZ198" si="2524">(EV188-EV201)/EV201</f>
        <v>-1.7031084924110783E-2</v>
      </c>
      <c r="FA188" s="502">
        <f t="shared" ref="FA188:FA198" si="2525">(EX188-EX201)/EX201</f>
        <v>-2.4555720884802068E-2</v>
      </c>
      <c r="FB188" s="483">
        <f t="shared" ref="FB188:FB198" si="2526">+EV188-EV201</f>
        <v>-830.59300000000076</v>
      </c>
      <c r="FC188" s="503">
        <f t="shared" ref="FC188:FC198" si="2527">+EX188-EX201</f>
        <v>-0.97819556578845379</v>
      </c>
      <c r="FD188" s="483">
        <f>DATI!AG184</f>
        <v>9536.6396488014452</v>
      </c>
      <c r="FE188" s="501">
        <f t="shared" si="2467"/>
        <v>1.2736957750664597E-2</v>
      </c>
      <c r="FF188" s="483">
        <f t="shared" ref="FF188:FF198" si="2528">+EV188-FD188</f>
        <v>38402.003351198553</v>
      </c>
      <c r="FG188" s="501">
        <f t="shared" si="2502"/>
        <v>3.1127454888780721E-2</v>
      </c>
      <c r="FH188" s="482">
        <f>DATI!AF184</f>
        <v>22429.25</v>
      </c>
      <c r="FI188" s="483">
        <f t="shared" si="2503"/>
        <v>61.45</v>
      </c>
      <c r="FJ188" s="509">
        <f t="shared" si="2228"/>
        <v>2.9956087274934196E-2</v>
      </c>
      <c r="FK188" s="509">
        <f t="shared" si="2368"/>
        <v>6.1647777886959583E-2</v>
      </c>
      <c r="FL188" s="521">
        <f>DATI!AL184</f>
        <v>13522.6843699646</v>
      </c>
      <c r="FM188" s="522"/>
      <c r="FN188" s="521"/>
      <c r="FO188" s="1126">
        <f t="shared" si="2369"/>
        <v>0.60290399232986391</v>
      </c>
      <c r="FP188" s="1127">
        <f t="shared" si="2258"/>
        <v>1.8060644612639662E-2</v>
      </c>
      <c r="FQ188" s="486"/>
      <c r="FR188" s="526"/>
      <c r="FS188" s="1112"/>
      <c r="FT188" s="1112"/>
      <c r="FU188" s="495"/>
      <c r="FV188" s="496"/>
      <c r="FW188" s="496"/>
      <c r="FX188" s="496"/>
      <c r="FY188" s="496"/>
      <c r="FZ188" s="496"/>
      <c r="GA188" s="496"/>
      <c r="GB188" s="496"/>
      <c r="GC188" s="496"/>
      <c r="GD188" s="496"/>
      <c r="GE188" s="496"/>
      <c r="GF188" s="496"/>
      <c r="GG188" s="496"/>
      <c r="GH188" s="496"/>
      <c r="GI188" s="496"/>
      <c r="GJ188" s="496"/>
      <c r="GK188" s="496"/>
      <c r="GL188" s="496"/>
      <c r="GM188" s="496"/>
      <c r="GN188" s="496"/>
      <c r="GO188" s="496"/>
      <c r="GP188" s="497"/>
      <c r="GQ188" s="495"/>
      <c r="GR188" s="496"/>
      <c r="GS188" s="496"/>
      <c r="GT188" s="496"/>
      <c r="GU188" s="496"/>
      <c r="GV188" s="496"/>
      <c r="GW188" s="496"/>
      <c r="GX188" s="497"/>
      <c r="GY188" s="495"/>
      <c r="GZ188" s="496"/>
      <c r="HA188" s="496"/>
      <c r="HB188" s="496"/>
      <c r="HC188" s="496"/>
      <c r="HD188" s="496"/>
      <c r="HE188" s="496"/>
      <c r="HF188" s="496"/>
      <c r="HG188" s="496"/>
      <c r="HH188" s="496"/>
      <c r="HI188" s="496"/>
      <c r="HJ188" s="496"/>
      <c r="HK188" s="496"/>
      <c r="HL188" s="496"/>
      <c r="HM188" s="496"/>
      <c r="HN188" s="496"/>
      <c r="HO188" s="496"/>
      <c r="HP188" s="496"/>
      <c r="HQ188" s="496"/>
      <c r="HR188" s="496"/>
      <c r="HS188" s="496"/>
      <c r="HT188" s="497"/>
      <c r="HU188" s="526">
        <f t="shared" si="2412"/>
        <v>426003.05535119865</v>
      </c>
      <c r="HV188" s="527"/>
      <c r="HW188" s="528">
        <f t="shared" ref="HW188:HW194" si="2529">HX188+HY188</f>
        <v>14285.853000000001</v>
      </c>
      <c r="HX188" s="529">
        <f>DATI!CQ184</f>
        <v>14285.853000000001</v>
      </c>
      <c r="HY188" s="529">
        <f>DATI!CT184</f>
        <v>0</v>
      </c>
      <c r="HZ188" s="530">
        <f t="shared" si="2260"/>
        <v>5.1434487582700465E-2</v>
      </c>
      <c r="IA188" s="530">
        <f t="shared" si="2293"/>
        <v>1.907991837733676E-2</v>
      </c>
      <c r="IB188" s="501">
        <f t="shared" si="2294"/>
        <v>3.3534625680613217E-2</v>
      </c>
      <c r="IC188" s="529">
        <f>DATI!CV184</f>
        <v>0</v>
      </c>
      <c r="ID188" s="531">
        <f t="shared" si="2504"/>
        <v>14285.853000000001</v>
      </c>
      <c r="IE188" s="532">
        <f t="shared" si="2295"/>
        <v>1.907991837733676E-2</v>
      </c>
      <c r="IF188" s="532">
        <f t="shared" si="2296"/>
        <v>3.3534625680613217E-2</v>
      </c>
      <c r="IG188" s="528"/>
      <c r="IH188" s="509"/>
      <c r="II188" s="529"/>
      <c r="IJ188" s="529"/>
      <c r="IK188" s="534">
        <f>DATI!CS184</f>
        <v>59468.873351198556</v>
      </c>
      <c r="IL188" s="513">
        <f t="shared" si="2505"/>
        <v>59468.873351198556</v>
      </c>
      <c r="IM188" s="513">
        <f t="shared" si="2506"/>
        <v>59468.873351198556</v>
      </c>
      <c r="IN188" s="501">
        <f t="shared" si="2297"/>
        <v>7.9425516245550457E-2</v>
      </c>
      <c r="IO188" s="501">
        <f t="shared" si="2298"/>
        <v>0.13959729303390131</v>
      </c>
      <c r="IP188" s="529"/>
      <c r="IQ188" s="509"/>
      <c r="IR188" s="529"/>
      <c r="IS188" s="513">
        <f t="shared" si="2507"/>
        <v>352248.32900000009</v>
      </c>
      <c r="IT188" s="534">
        <f>DATI!CR184</f>
        <v>352248.32900000009</v>
      </c>
      <c r="IU188" s="536">
        <f>DATI!CU184</f>
        <v>0</v>
      </c>
      <c r="IV188" s="501">
        <f t="shared" si="2264"/>
        <v>-4.7599563825838444E-2</v>
      </c>
      <c r="IW188" s="509">
        <f t="shared" si="2299"/>
        <v>0.47045628748057727</v>
      </c>
      <c r="IX188" s="501">
        <f t="shared" si="2300"/>
        <v>0.8268680812854855</v>
      </c>
      <c r="IY188" s="534">
        <f>DATI!CW184</f>
        <v>0</v>
      </c>
      <c r="IZ188" s="537">
        <f t="shared" si="2508"/>
        <v>352248.32900000009</v>
      </c>
      <c r="JA188" s="538">
        <f t="shared" si="2301"/>
        <v>0.47045628748057727</v>
      </c>
      <c r="JB188" s="538">
        <f t="shared" si="2302"/>
        <v>0.8268680812854855</v>
      </c>
      <c r="JC188" s="539"/>
      <c r="JD188" s="509"/>
      <c r="JE188" s="529"/>
      <c r="JF188" s="529"/>
      <c r="JG188" s="505">
        <f t="shared" si="2303"/>
        <v>323838.38990104647</v>
      </c>
      <c r="JH188" s="485">
        <f t="shared" si="2201"/>
        <v>262.49320330278016</v>
      </c>
      <c r="JI188" s="508">
        <f t="shared" si="2304"/>
        <v>0.43251250357679893</v>
      </c>
      <c r="JJ188" s="522"/>
      <c r="JK188" s="521"/>
      <c r="JL188" s="1128"/>
      <c r="JM188" s="541">
        <f t="shared" si="2266"/>
        <v>7.0730573057615084E-2</v>
      </c>
      <c r="JN188" s="542">
        <f t="shared" si="2305"/>
        <v>676086.71890104655</v>
      </c>
      <c r="JO188" s="513">
        <f t="shared" si="2306"/>
        <v>676086.71890104655</v>
      </c>
      <c r="JP188" s="508">
        <f t="shared" si="2307"/>
        <v>0.90296879105737615</v>
      </c>
      <c r="JQ188" s="509">
        <f t="shared" si="2267"/>
        <v>-2.0041947638715918E-5</v>
      </c>
      <c r="JR188" s="543">
        <f t="shared" si="2308"/>
        <v>0.90296879105737615</v>
      </c>
      <c r="JS188" s="504">
        <f t="shared" si="2268"/>
        <v>-2.0041947638715918E-5</v>
      </c>
      <c r="JT188" s="495">
        <f>DATI!BW184</f>
        <v>77566.602082646365</v>
      </c>
      <c r="JU188" s="496">
        <f>DATI!BX184</f>
        <v>37553.981492699146</v>
      </c>
      <c r="JV188" s="496">
        <f>DATI!BY184</f>
        <v>14866.513350284089</v>
      </c>
      <c r="JW188" s="496">
        <f>DATI!BZ184</f>
        <v>32075.84</v>
      </c>
      <c r="JX188" s="496">
        <f>DATI!CA184</f>
        <v>92626.433999999994</v>
      </c>
      <c r="JY188" s="496">
        <f>DATI!CB184</f>
        <v>24070.551547954379</v>
      </c>
      <c r="JZ188" s="496">
        <f>DATI!CC184</f>
        <v>8909.1964258321095</v>
      </c>
      <c r="KA188" s="496">
        <f>DATI!CD184</f>
        <v>860.8724189552338</v>
      </c>
      <c r="KB188" s="496">
        <f>DATI!CE184</f>
        <v>5151.6367635282277</v>
      </c>
      <c r="KC188" s="496">
        <f>DATI!CF184</f>
        <v>0</v>
      </c>
      <c r="KD188" s="496">
        <f>DATI!CG184</f>
        <v>334.57299999999998</v>
      </c>
      <c r="KE188" s="496">
        <f>DATI!CH184</f>
        <v>383.37208746147155</v>
      </c>
      <c r="KF188" s="496">
        <f>DATI!CI184</f>
        <v>98.757541922092443</v>
      </c>
      <c r="KG188" s="496">
        <f>DATI!CJ184</f>
        <v>189.38010368585586</v>
      </c>
      <c r="KH188" s="496">
        <f>DATI!CK184</f>
        <v>1976.6045007154084</v>
      </c>
      <c r="KI188" s="496">
        <f>DATI!CL184</f>
        <v>4449.323566596031</v>
      </c>
      <c r="KJ188" s="544">
        <f t="shared" si="2202"/>
        <v>62.873045583655021</v>
      </c>
      <c r="KK188" s="545">
        <f t="shared" si="2484"/>
        <v>4.4037285028749144E-2</v>
      </c>
      <c r="KL188" s="546">
        <f t="shared" si="2203"/>
        <v>30.44007506893816</v>
      </c>
      <c r="KM188" s="545">
        <f t="shared" si="2485"/>
        <v>1.2283838135351744E-2</v>
      </c>
      <c r="KN188" s="546">
        <f t="shared" si="2204"/>
        <v>12.050327672553086</v>
      </c>
      <c r="KO188" s="545">
        <f t="shared" si="2486"/>
        <v>0.12756525856885451</v>
      </c>
      <c r="KP188" s="546">
        <f t="shared" si="2205"/>
        <v>25.999666045771182</v>
      </c>
      <c r="KQ188" s="545">
        <f t="shared" si="2487"/>
        <v>0.20496109026276566</v>
      </c>
      <c r="KR188" s="546">
        <f t="shared" si="2206"/>
        <v>75.080071200338494</v>
      </c>
      <c r="KS188" s="545">
        <f t="shared" si="2488"/>
        <v>4.8385318596119151E-2</v>
      </c>
      <c r="KT188" s="546">
        <f t="shared" si="2207"/>
        <v>19.51083126067266</v>
      </c>
      <c r="KU188" s="545">
        <f t="shared" si="2489"/>
        <v>2.7783520618463085E-2</v>
      </c>
      <c r="KV188" s="546">
        <f t="shared" si="2208"/>
        <v>7.221514130504862</v>
      </c>
      <c r="KW188" s="545">
        <f t="shared" si="2490"/>
        <v>-0.15865116401077894</v>
      </c>
      <c r="KX188" s="546">
        <f t="shared" si="2209"/>
        <v>0.69779607956802681</v>
      </c>
      <c r="KY188" s="545">
        <f t="shared" si="2491"/>
        <v>5.9602144831388433</v>
      </c>
      <c r="KZ188" s="546">
        <f t="shared" si="2210"/>
        <v>4.1757545691976086</v>
      </c>
      <c r="LA188" s="545">
        <f t="shared" si="2492"/>
        <v>0.16235695728740512</v>
      </c>
      <c r="LB188" s="547" t="s">
        <v>177</v>
      </c>
      <c r="LC188" s="548" t="s">
        <v>177</v>
      </c>
      <c r="LD188" s="546">
        <f t="shared" si="2211"/>
        <v>0.27119434028639006</v>
      </c>
      <c r="LE188" s="545">
        <f t="shared" si="2493"/>
        <v>-0.64543190318332067</v>
      </c>
      <c r="LF188" s="546">
        <f t="shared" si="2212"/>
        <v>0.31074934421884015</v>
      </c>
      <c r="LG188" s="545">
        <f t="shared" si="2494"/>
        <v>-0.32265251418245761</v>
      </c>
      <c r="LH188" s="546">
        <f t="shared" si="2213"/>
        <v>8.0049754253533223E-2</v>
      </c>
      <c r="LI188" s="545">
        <f t="shared" si="2495"/>
        <v>0.10500206379034593</v>
      </c>
      <c r="LJ188" s="546">
        <f t="shared" si="2214"/>
        <v>0.15350554970799746</v>
      </c>
      <c r="LK188" s="545">
        <f t="shared" si="2496"/>
        <v>0.15614141313351829</v>
      </c>
      <c r="LL188" s="546">
        <f t="shared" si="2215"/>
        <v>1.6021733779433027</v>
      </c>
      <c r="LM188" s="545">
        <f t="shared" si="2497"/>
        <v>7.8066931887469784E-2</v>
      </c>
      <c r="LN188" s="546">
        <f t="shared" si="2216"/>
        <v>3.6064816030095042</v>
      </c>
      <c r="LO188" s="549">
        <f t="shared" si="2498"/>
        <v>5.3702583505698565E-2</v>
      </c>
      <c r="LP188" s="550">
        <f t="shared" si="2309"/>
        <v>0.10359650463603763</v>
      </c>
      <c r="LQ188" s="551">
        <f t="shared" si="2310"/>
        <v>5.015639609512397E-2</v>
      </c>
      <c r="LR188" s="551">
        <f t="shared" si="2311"/>
        <v>1.9855437493232479E-2</v>
      </c>
      <c r="LS188" s="551">
        <f t="shared" si="2312"/>
        <v>4.2839892660558217E-2</v>
      </c>
      <c r="LT188" s="551">
        <f t="shared" si="2313"/>
        <v>0.12371013479585506</v>
      </c>
      <c r="LU188" s="551">
        <f t="shared" si="2314"/>
        <v>3.2148178959453565E-2</v>
      </c>
      <c r="LV188" s="551">
        <f t="shared" si="2315"/>
        <v>1.1898956304011882E-2</v>
      </c>
      <c r="LW188" s="551">
        <f t="shared" si="2316"/>
        <v>1.1497651198683282E-3</v>
      </c>
      <c r="LX188" s="552">
        <f t="shared" si="2317"/>
        <v>6.8804298180728798E-3</v>
      </c>
      <c r="LY188" s="553" t="s">
        <v>177</v>
      </c>
      <c r="LZ188" s="552">
        <f t="shared" si="2318"/>
        <v>4.4684944828010561E-4</v>
      </c>
      <c r="MA188" s="552">
        <f t="shared" si="2319"/>
        <v>5.120245978251412E-4</v>
      </c>
      <c r="MB188" s="552">
        <f t="shared" si="2320"/>
        <v>1.3189872799474676E-4</v>
      </c>
      <c r="MC188" s="552">
        <f t="shared" si="2321"/>
        <v>2.5293252846838774E-4</v>
      </c>
      <c r="MD188" s="552">
        <f t="shared" si="2322"/>
        <v>2.6399160440700653E-3</v>
      </c>
      <c r="ME188" s="552">
        <f t="shared" si="2323"/>
        <v>5.942433432922287E-3</v>
      </c>
      <c r="MF188" s="550">
        <f t="shared" si="2324"/>
        <v>0.24765999925582644</v>
      </c>
      <c r="MG188" s="551">
        <f t="shared" si="2325"/>
        <v>0.11990494334952925</v>
      </c>
      <c r="MH188" s="551">
        <f t="shared" si="2326"/>
        <v>4.7466829620113178E-2</v>
      </c>
      <c r="MI188" s="551">
        <f t="shared" si="2327"/>
        <v>0.10241395519770051</v>
      </c>
      <c r="MJ188" s="551">
        <f t="shared" si="2328"/>
        <v>0.29574406973593714</v>
      </c>
      <c r="MK188" s="551">
        <f t="shared" si="2329"/>
        <v>7.6854117859926366E-2</v>
      </c>
      <c r="ML188" s="551">
        <f t="shared" si="2330"/>
        <v>2.8445897086488869E-2</v>
      </c>
      <c r="MM188" s="551">
        <f t="shared" si="2331"/>
        <v>2.7486528597791163E-3</v>
      </c>
      <c r="MN188" s="552">
        <f t="shared" si="2332"/>
        <v>1.6448501323575837E-2</v>
      </c>
      <c r="MO188" s="553" t="s">
        <v>177</v>
      </c>
      <c r="MP188" s="552">
        <f t="shared" si="2333"/>
        <v>1.0682477600698923E-3</v>
      </c>
      <c r="MQ188" s="552">
        <f t="shared" si="2334"/>
        <v>1.2240568536732964E-3</v>
      </c>
      <c r="MR188" s="552">
        <f t="shared" si="2335"/>
        <v>3.1531989415847583E-4</v>
      </c>
      <c r="MS188" s="552">
        <f t="shared" si="2336"/>
        <v>6.0466586235057658E-4</v>
      </c>
      <c r="MT188" s="552">
        <f t="shared" si="2337"/>
        <v>6.3110392363798116E-3</v>
      </c>
      <c r="MU188" s="552">
        <f t="shared" si="2338"/>
        <v>1.4206107288521171E-2</v>
      </c>
      <c r="MV188" s="1070"/>
      <c r="MW188" s="485"/>
      <c r="MX188" s="543"/>
      <c r="MY188" s="1469"/>
      <c r="MZ188" s="502"/>
      <c r="NA188" s="1470"/>
      <c r="NB188" s="1071"/>
      <c r="NC188" s="534"/>
      <c r="ND188" s="508"/>
      <c r="NE188" s="557"/>
    </row>
    <row r="189" spans="1:369" outlineLevel="1" x14ac:dyDescent="0.2">
      <c r="A189" s="558" t="s">
        <v>180</v>
      </c>
      <c r="B189" s="559">
        <v>162</v>
      </c>
      <c r="C189" s="1525"/>
      <c r="D189" s="560">
        <f>DATI!G185</f>
        <v>584469</v>
      </c>
      <c r="E189" s="561">
        <f t="shared" si="2468"/>
        <v>6.0479795262188905E-2</v>
      </c>
      <c r="F189" s="1035">
        <f t="shared" si="2402"/>
        <v>6.6239194795934715E-3</v>
      </c>
      <c r="G189" s="563"/>
      <c r="H189" s="564"/>
      <c r="I189" s="565"/>
      <c r="J189" s="566"/>
      <c r="K189" s="566"/>
      <c r="L189" s="566"/>
      <c r="M189" s="564"/>
      <c r="N189" s="564"/>
      <c r="O189" s="564"/>
      <c r="P189" s="564"/>
      <c r="Q189" s="564"/>
      <c r="R189" s="564"/>
      <c r="S189" s="564"/>
      <c r="T189" s="564"/>
      <c r="U189" s="564"/>
      <c r="V189" s="564"/>
      <c r="W189" s="569"/>
      <c r="X189" s="1100"/>
      <c r="Y189" s="564"/>
      <c r="Z189" s="564"/>
      <c r="AA189" s="564"/>
      <c r="AB189" s="564"/>
      <c r="AC189" s="564"/>
      <c r="AD189" s="565"/>
      <c r="AE189" s="566"/>
      <c r="AF189" s="566"/>
      <c r="AG189" s="569"/>
      <c r="AH189" s="572"/>
      <c r="AI189" s="564"/>
      <c r="AJ189" s="565"/>
      <c r="AK189" s="566"/>
      <c r="AL189" s="566"/>
      <c r="AM189" s="566"/>
      <c r="AN189" s="576"/>
      <c r="AO189" s="577"/>
      <c r="AP189" s="577"/>
      <c r="AQ189" s="577"/>
      <c r="AR189" s="577"/>
      <c r="AS189" s="577"/>
      <c r="AT189" s="577"/>
      <c r="AU189" s="1072"/>
      <c r="AV189" s="1072"/>
      <c r="AW189" s="577"/>
      <c r="AX189" s="1072"/>
      <c r="AY189" s="1072"/>
      <c r="AZ189" s="1072"/>
      <c r="BA189" s="1072"/>
      <c r="BB189" s="576"/>
      <c r="BC189" s="577"/>
      <c r="BD189" s="577"/>
      <c r="BE189" s="577"/>
      <c r="BF189" s="577"/>
      <c r="BG189" s="577"/>
      <c r="BH189" s="577"/>
      <c r="BI189" s="577"/>
      <c r="BJ189" s="577"/>
      <c r="BK189" s="577"/>
      <c r="BL189" s="577"/>
      <c r="BM189" s="577"/>
      <c r="BN189" s="577"/>
      <c r="BO189" s="577"/>
      <c r="BP189" s="577"/>
      <c r="BQ189" s="577"/>
      <c r="BR189" s="577"/>
      <c r="BS189" s="577"/>
      <c r="BT189" s="577"/>
      <c r="BU189" s="577"/>
      <c r="BV189" s="578"/>
      <c r="BW189" s="576"/>
      <c r="BX189" s="577"/>
      <c r="BY189" s="577"/>
      <c r="BZ189" s="577"/>
      <c r="CA189" s="577"/>
      <c r="CB189" s="577"/>
      <c r="CC189" s="577"/>
      <c r="CD189" s="578"/>
      <c r="CE189" s="576"/>
      <c r="CF189" s="577"/>
      <c r="CG189" s="577"/>
      <c r="CH189" s="577"/>
      <c r="CI189" s="577"/>
      <c r="CJ189" s="577"/>
      <c r="CK189" s="577"/>
      <c r="CL189" s="577"/>
      <c r="CM189" s="577"/>
      <c r="CN189" s="577"/>
      <c r="CO189" s="577"/>
      <c r="CP189" s="577"/>
      <c r="CQ189" s="577"/>
      <c r="CR189" s="577"/>
      <c r="CS189" s="577"/>
      <c r="CT189" s="577"/>
      <c r="CU189" s="577"/>
      <c r="CV189" s="577"/>
      <c r="CW189" s="577"/>
      <c r="CX189" s="577"/>
      <c r="CY189" s="578"/>
      <c r="CZ189" s="563">
        <f>DATI!AA185</f>
        <v>279931.57799999998</v>
      </c>
      <c r="DA189" s="564">
        <f t="shared" si="2469"/>
        <v>766.93583013698628</v>
      </c>
      <c r="DB189" s="565">
        <f t="shared" si="2191"/>
        <v>478.95025741313913</v>
      </c>
      <c r="DC189" s="566">
        <f t="shared" si="2470"/>
        <v>1.3121924860633949</v>
      </c>
      <c r="DD189" s="582">
        <f t="shared" si="2471"/>
        <v>8.8693070429231354E-3</v>
      </c>
      <c r="DE189" s="583">
        <f t="shared" si="2245"/>
        <v>2.2306121679392683E-3</v>
      </c>
      <c r="DF189" s="564">
        <f t="shared" si="2472"/>
        <v>2460.9719999999506</v>
      </c>
      <c r="DG189" s="584">
        <f t="shared" si="2473"/>
        <v>1.0659744963411413</v>
      </c>
      <c r="DH189" s="585">
        <f t="shared" si="2499"/>
        <v>5.6433597321680323E-2</v>
      </c>
      <c r="DI189" s="586">
        <f>DATI!AB185+DATI!AG185</f>
        <v>135310.92747653995</v>
      </c>
      <c r="DJ189" s="564">
        <f t="shared" si="2500"/>
        <v>370.71486979873958</v>
      </c>
      <c r="DK189" s="587">
        <f t="shared" si="2192"/>
        <v>231.51087136621436</v>
      </c>
      <c r="DL189" s="588">
        <f t="shared" si="2193"/>
        <v>0.63427635990743658</v>
      </c>
      <c r="DM189" s="589">
        <f t="shared" si="2509"/>
        <v>0.48337143113071707</v>
      </c>
      <c r="DN189" s="590">
        <f t="shared" si="2510"/>
        <v>9.4293132011086297E-3</v>
      </c>
      <c r="DO189" s="590">
        <f t="shared" si="2511"/>
        <v>4.0000000000000036E-3</v>
      </c>
      <c r="DP189" s="590">
        <f t="shared" si="2512"/>
        <v>1.8382251718016319E-2</v>
      </c>
      <c r="DQ189" s="590">
        <f t="shared" si="2513"/>
        <v>1.1680958509809422E-2</v>
      </c>
      <c r="DR189" s="591">
        <f t="shared" si="2514"/>
        <v>2442.4223074153997</v>
      </c>
      <c r="DS189" s="591">
        <f t="shared" si="2515"/>
        <v>2.6730451534660915</v>
      </c>
      <c r="DT189" s="592">
        <f t="shared" si="2516"/>
        <v>5.5581260117488991E-2</v>
      </c>
      <c r="DU189" s="593"/>
      <c r="DV189" s="592"/>
      <c r="DW189" s="594">
        <f>DATI!AB185</f>
        <v>133902.49100000001</v>
      </c>
      <c r="DX189" s="564">
        <f t="shared" si="2474"/>
        <v>366.85613972602744</v>
      </c>
      <c r="DY189" s="595">
        <f t="shared" si="2463"/>
        <v>229.10110031498678</v>
      </c>
      <c r="DZ189" s="566">
        <f t="shared" si="2464"/>
        <v>0.62767424743832001</v>
      </c>
      <c r="EA189" s="589">
        <f t="shared" si="2517"/>
        <v>0.47834007137272672</v>
      </c>
      <c r="EB189" s="585">
        <f t="shared" si="2518"/>
        <v>6.7327602498713154E-3</v>
      </c>
      <c r="EC189" s="596">
        <f t="shared" si="2501"/>
        <v>144620.65052346003</v>
      </c>
      <c r="ED189" s="597">
        <f t="shared" si="2475"/>
        <v>396.22096033824664</v>
      </c>
      <c r="EE189" s="598">
        <f t="shared" si="2196"/>
        <v>247.43938604692471</v>
      </c>
      <c r="EF189" s="599">
        <f t="shared" si="2197"/>
        <v>0.67791612615595809</v>
      </c>
      <c r="EG189" s="600">
        <f t="shared" si="2476"/>
        <v>1.2828093421855875E-4</v>
      </c>
      <c r="EH189" s="600">
        <f t="shared" si="2477"/>
        <v>-6.4528950879024138E-3</v>
      </c>
      <c r="EI189" s="582">
        <f t="shared" si="2408"/>
        <v>0.51662856886928288</v>
      </c>
      <c r="EJ189" s="601">
        <f t="shared" si="2478"/>
        <v>18.54969258455094</v>
      </c>
      <c r="EK189" s="601">
        <f t="shared" si="2479"/>
        <v>-1.6070706571250639</v>
      </c>
      <c r="EL189" s="563">
        <f>DATI!AD185</f>
        <v>118480.06600000001</v>
      </c>
      <c r="EM189" s="564">
        <f t="shared" si="2480"/>
        <v>324.60292054794525</v>
      </c>
      <c r="EN189" s="595">
        <f t="shared" si="2198"/>
        <v>202.71402931549835</v>
      </c>
      <c r="EO189" s="566">
        <f t="shared" si="2481"/>
        <v>0.55538090223424208</v>
      </c>
      <c r="EP189" s="582">
        <f t="shared" si="2519"/>
        <v>1.0747874696475109E-2</v>
      </c>
      <c r="EQ189" s="583">
        <f t="shared" si="2520"/>
        <v>4.0968182228510079E-3</v>
      </c>
      <c r="ER189" s="582">
        <f t="shared" si="2521"/>
        <v>5.5527949641846756E-2</v>
      </c>
      <c r="ES189" s="564">
        <f t="shared" si="2522"/>
        <v>1259.8680000000022</v>
      </c>
      <c r="ET189" s="582">
        <f t="shared" si="2466"/>
        <v>0.42324651919048595</v>
      </c>
      <c r="EU189" s="584">
        <f t="shared" si="2523"/>
        <v>0.82709407524779976</v>
      </c>
      <c r="EV189" s="563">
        <f>DATI!AE185</f>
        <v>20307.052</v>
      </c>
      <c r="EW189" s="564">
        <f t="shared" si="2482"/>
        <v>55.635758904109586</v>
      </c>
      <c r="EX189" s="595">
        <f t="shared" si="2199"/>
        <v>34.74444666868559</v>
      </c>
      <c r="EY189" s="566">
        <f t="shared" si="2465"/>
        <v>9.519026484571394E-2</v>
      </c>
      <c r="EZ189" s="582">
        <f t="shared" si="2524"/>
        <v>-1.8190195609643255E-2</v>
      </c>
      <c r="FA189" s="583">
        <f t="shared" si="2525"/>
        <v>-2.4650829976368159E-2</v>
      </c>
      <c r="FB189" s="564">
        <f t="shared" si="2526"/>
        <v>-376.23300000000017</v>
      </c>
      <c r="FC189" s="584">
        <f t="shared" si="2527"/>
        <v>-0.87812598172612155</v>
      </c>
      <c r="FD189" s="564">
        <f>DATI!AG185</f>
        <v>1408.4364765399359</v>
      </c>
      <c r="FE189" s="582">
        <f t="shared" si="2467"/>
        <v>5.0313597579903476E-3</v>
      </c>
      <c r="FF189" s="564">
        <f t="shared" si="2528"/>
        <v>18898.615523460063</v>
      </c>
      <c r="FG189" s="582">
        <f t="shared" si="2502"/>
        <v>3.2334675617458009E-2</v>
      </c>
      <c r="FH189" s="563">
        <f>DATI!AF185</f>
        <v>7241.9690000000001</v>
      </c>
      <c r="FI189" s="564">
        <f t="shared" si="2503"/>
        <v>19.841010958904111</v>
      </c>
      <c r="FJ189" s="590">
        <f t="shared" si="2228"/>
        <v>2.5870496825477835E-2</v>
      </c>
      <c r="FK189" s="590">
        <f t="shared" si="2368"/>
        <v>-6.306740005265575E-2</v>
      </c>
      <c r="FL189" s="602">
        <f>DATI!AL185</f>
        <v>700.6312038844228</v>
      </c>
      <c r="FM189" s="603"/>
      <c r="FN189" s="602"/>
      <c r="FO189" s="1129">
        <f t="shared" si="2369"/>
        <v>9.6745954571805376E-2</v>
      </c>
      <c r="FP189" s="1130">
        <f t="shared" si="2258"/>
        <v>2.5028659106277138E-3</v>
      </c>
      <c r="FQ189" s="567"/>
      <c r="FR189" s="607"/>
      <c r="FS189" s="1113"/>
      <c r="FT189" s="1113"/>
      <c r="FU189" s="576"/>
      <c r="FV189" s="577"/>
      <c r="FW189" s="577"/>
      <c r="FX189" s="577"/>
      <c r="FY189" s="577"/>
      <c r="FZ189" s="577"/>
      <c r="GA189" s="577"/>
      <c r="GB189" s="577"/>
      <c r="GC189" s="577"/>
      <c r="GD189" s="577"/>
      <c r="GE189" s="577"/>
      <c r="GF189" s="577"/>
      <c r="GG189" s="577"/>
      <c r="GH189" s="577"/>
      <c r="GI189" s="577"/>
      <c r="GJ189" s="577"/>
      <c r="GK189" s="577"/>
      <c r="GL189" s="577"/>
      <c r="GM189" s="577"/>
      <c r="GN189" s="577"/>
      <c r="GO189" s="577"/>
      <c r="GP189" s="578"/>
      <c r="GQ189" s="576"/>
      <c r="GR189" s="577"/>
      <c r="GS189" s="577"/>
      <c r="GT189" s="577"/>
      <c r="GU189" s="577"/>
      <c r="GV189" s="577"/>
      <c r="GW189" s="577"/>
      <c r="GX189" s="578"/>
      <c r="GY189" s="576"/>
      <c r="GZ189" s="577"/>
      <c r="HA189" s="577"/>
      <c r="HB189" s="577"/>
      <c r="HC189" s="577"/>
      <c r="HD189" s="577"/>
      <c r="HE189" s="577"/>
      <c r="HF189" s="577"/>
      <c r="HG189" s="577"/>
      <c r="HH189" s="577"/>
      <c r="HI189" s="577"/>
      <c r="HJ189" s="577"/>
      <c r="HK189" s="577"/>
      <c r="HL189" s="577"/>
      <c r="HM189" s="577"/>
      <c r="HN189" s="577"/>
      <c r="HO189" s="577"/>
      <c r="HP189" s="577"/>
      <c r="HQ189" s="577"/>
      <c r="HR189" s="577"/>
      <c r="HS189" s="577"/>
      <c r="HT189" s="578"/>
      <c r="HU189" s="607">
        <f t="shared" si="2412"/>
        <v>144620.65252346004</v>
      </c>
      <c r="HV189" s="608"/>
      <c r="HW189" s="609">
        <f t="shared" si="2529"/>
        <v>37589.894</v>
      </c>
      <c r="HX189" s="610">
        <f>DATI!CQ185</f>
        <v>37589.894</v>
      </c>
      <c r="HY189" s="610">
        <f>DATI!CT185</f>
        <v>0</v>
      </c>
      <c r="HZ189" s="611">
        <f t="shared" si="2260"/>
        <v>-0.30211276441395563</v>
      </c>
      <c r="IA189" s="611">
        <f t="shared" si="2293"/>
        <v>0.13428243525994771</v>
      </c>
      <c r="IB189" s="582">
        <f t="shared" si="2294"/>
        <v>0.25992064994937186</v>
      </c>
      <c r="IC189" s="610">
        <f>DATI!CV185</f>
        <v>894.83005106878284</v>
      </c>
      <c r="ID189" s="612">
        <f t="shared" si="2504"/>
        <v>38484.724051068784</v>
      </c>
      <c r="IE189" s="613">
        <f t="shared" si="2295"/>
        <v>0.13747903800645453</v>
      </c>
      <c r="IF189" s="613">
        <f t="shared" si="2296"/>
        <v>0.26610807916819401</v>
      </c>
      <c r="IG189" s="609"/>
      <c r="IH189" s="590"/>
      <c r="II189" s="610"/>
      <c r="IJ189" s="610"/>
      <c r="IK189" s="615">
        <f>DATI!CS185</f>
        <v>17639.578523460063</v>
      </c>
      <c r="IL189" s="594">
        <f t="shared" si="2505"/>
        <v>17639.578523460063</v>
      </c>
      <c r="IM189" s="594">
        <f t="shared" si="2506"/>
        <v>16550.977491017224</v>
      </c>
      <c r="IN189" s="582">
        <f t="shared" si="2297"/>
        <v>6.3013893071613605E-2</v>
      </c>
      <c r="IO189" s="582">
        <f t="shared" si="2298"/>
        <v>0.12197136588495623</v>
      </c>
      <c r="IP189" s="610"/>
      <c r="IQ189" s="590"/>
      <c r="IR189" s="610"/>
      <c r="IS189" s="594">
        <f t="shared" si="2507"/>
        <v>89391.18</v>
      </c>
      <c r="IT189" s="615">
        <f>DATI!CR185</f>
        <v>89391.18</v>
      </c>
      <c r="IU189" s="617">
        <f>DATI!CU185</f>
        <v>0</v>
      </c>
      <c r="IV189" s="582">
        <f t="shared" si="2264"/>
        <v>0.20920732602500478</v>
      </c>
      <c r="IW189" s="590">
        <f t="shared" si="2299"/>
        <v>0.31933224768232471</v>
      </c>
      <c r="IX189" s="582">
        <f t="shared" si="2300"/>
        <v>0.61810798416567203</v>
      </c>
      <c r="IY189" s="615">
        <f>DATI!CW185</f>
        <v>193.77098137405511</v>
      </c>
      <c r="IZ189" s="618">
        <f t="shared" si="2508"/>
        <v>89584.950981374044</v>
      </c>
      <c r="JA189" s="619">
        <f t="shared" si="2301"/>
        <v>0.32002445605252172</v>
      </c>
      <c r="JB189" s="619">
        <f t="shared" si="2302"/>
        <v>0.61944784108093942</v>
      </c>
      <c r="JC189" s="620"/>
      <c r="JD189" s="590"/>
      <c r="JE189" s="610"/>
      <c r="JF189" s="610"/>
      <c r="JG189" s="586">
        <f t="shared" si="2303"/>
        <v>129296.49622354479</v>
      </c>
      <c r="JH189" s="566">
        <f t="shared" si="2201"/>
        <v>221.22045176655186</v>
      </c>
      <c r="JI189" s="589">
        <f t="shared" si="2304"/>
        <v>0.46188606925776982</v>
      </c>
      <c r="JJ189" s="603"/>
      <c r="JK189" s="602"/>
      <c r="JL189" s="1131"/>
      <c r="JM189" s="622">
        <f t="shared" si="2266"/>
        <v>9.2738921533635065E-3</v>
      </c>
      <c r="JN189" s="623">
        <f t="shared" si="2305"/>
        <v>218687.67622354478</v>
      </c>
      <c r="JO189" s="594">
        <f t="shared" si="2306"/>
        <v>218881.44720491883</v>
      </c>
      <c r="JP189" s="589">
        <f t="shared" si="2307"/>
        <v>0.78121831694009458</v>
      </c>
      <c r="JQ189" s="590">
        <f t="shared" si="2267"/>
        <v>5.715017755990226E-2</v>
      </c>
      <c r="JR189" s="624">
        <f t="shared" si="2308"/>
        <v>0.78191052531029148</v>
      </c>
      <c r="JS189" s="585">
        <f t="shared" si="2268"/>
        <v>5.7667626101629121E-2</v>
      </c>
      <c r="JT189" s="576">
        <f>DATI!BW185</f>
        <v>28941.115484241665</v>
      </c>
      <c r="JU189" s="577">
        <f>DATI!BX185</f>
        <v>24120.512042536677</v>
      </c>
      <c r="JV189" s="577">
        <f>DATI!BY185</f>
        <v>10023.347978764978</v>
      </c>
      <c r="JW189" s="577">
        <f>DATI!BZ185</f>
        <v>17146.29</v>
      </c>
      <c r="JX189" s="577">
        <f>DATI!CA185</f>
        <v>26112.62</v>
      </c>
      <c r="JY189" s="577">
        <f>DATI!CB185</f>
        <v>11078.439110983909</v>
      </c>
      <c r="JZ189" s="577">
        <f>DATI!CC185</f>
        <v>4516.2527122660822</v>
      </c>
      <c r="KA189" s="577">
        <f>DATI!CD185</f>
        <v>409.92628260798017</v>
      </c>
      <c r="KB189" s="577">
        <f>DATI!CE185</f>
        <v>2494.0574339300392</v>
      </c>
      <c r="KC189" s="577">
        <f>DATI!CF185</f>
        <v>0</v>
      </c>
      <c r="KD189" s="577">
        <f>DATI!CG185</f>
        <v>353.98</v>
      </c>
      <c r="KE189" s="577">
        <f>DATI!CH185</f>
        <v>236.90814461088181</v>
      </c>
      <c r="KF189" s="577">
        <f>DATI!CI185</f>
        <v>61.545961197853089</v>
      </c>
      <c r="KG189" s="577">
        <f>DATI!CJ185</f>
        <v>198.6195438656807</v>
      </c>
      <c r="KH189" s="577">
        <f>DATI!CK185</f>
        <v>950.9821106602717</v>
      </c>
      <c r="KI189" s="577">
        <f>DATI!CL185</f>
        <v>896.81173745441436</v>
      </c>
      <c r="KJ189" s="625">
        <f t="shared" si="2202"/>
        <v>49.516938424863703</v>
      </c>
      <c r="KK189" s="626">
        <f t="shared" si="2484"/>
        <v>1.2188062626005672E-2</v>
      </c>
      <c r="KL189" s="627">
        <f t="shared" si="2203"/>
        <v>41.269104165553138</v>
      </c>
      <c r="KM189" s="626">
        <f t="shared" si="2485"/>
        <v>-1.4860545423074986E-2</v>
      </c>
      <c r="KN189" s="627">
        <f t="shared" si="2204"/>
        <v>17.149494633188375</v>
      </c>
      <c r="KO189" s="626">
        <f t="shared" si="2486"/>
        <v>4.9388380083317751E-2</v>
      </c>
      <c r="KP189" s="627">
        <f t="shared" si="2205"/>
        <v>29.336525974859232</v>
      </c>
      <c r="KQ189" s="626">
        <f t="shared" si="2487"/>
        <v>7.0193889467272522E-2</v>
      </c>
      <c r="KR189" s="627">
        <f t="shared" si="2206"/>
        <v>44.677510697744445</v>
      </c>
      <c r="KS189" s="626">
        <f t="shared" si="2488"/>
        <v>-2.6722216078626657E-2</v>
      </c>
      <c r="KT189" s="627">
        <f t="shared" si="2207"/>
        <v>18.954707796279884</v>
      </c>
      <c r="KU189" s="626">
        <f t="shared" si="2489"/>
        <v>2.4032777538358689E-2</v>
      </c>
      <c r="KV189" s="627">
        <f t="shared" si="2208"/>
        <v>7.7271039392441381</v>
      </c>
      <c r="KW189" s="626">
        <f t="shared" si="2490"/>
        <v>-0.13068725225143388</v>
      </c>
      <c r="KX189" s="627">
        <f t="shared" si="2209"/>
        <v>0.70136531211746078</v>
      </c>
      <c r="KY189" s="626">
        <f t="shared" si="2491"/>
        <v>1.3820648124380117</v>
      </c>
      <c r="KZ189" s="627">
        <f t="shared" si="2210"/>
        <v>4.2672193630971691</v>
      </c>
      <c r="LA189" s="626">
        <f t="shared" si="2492"/>
        <v>0.22047704219226155</v>
      </c>
      <c r="LB189" s="628" t="s">
        <v>177</v>
      </c>
      <c r="LC189" s="629" t="s">
        <v>177</v>
      </c>
      <c r="LD189" s="627">
        <f t="shared" si="2211"/>
        <v>0.6056437552718793</v>
      </c>
      <c r="LE189" s="626">
        <f t="shared" si="2493"/>
        <v>-0.30362299969066364</v>
      </c>
      <c r="LF189" s="627">
        <f t="shared" si="2212"/>
        <v>0.40533911056169242</v>
      </c>
      <c r="LG189" s="626">
        <f t="shared" si="2494"/>
        <v>-0.32343283601203987</v>
      </c>
      <c r="LH189" s="627">
        <f t="shared" si="2213"/>
        <v>0.10530235341455764</v>
      </c>
      <c r="LI189" s="626">
        <f t="shared" si="2495"/>
        <v>8.8884773746535695E-2</v>
      </c>
      <c r="LJ189" s="627">
        <f t="shared" si="2214"/>
        <v>0.33982904801739816</v>
      </c>
      <c r="LK189" s="626">
        <f t="shared" si="2496"/>
        <v>-0.4703171309724854</v>
      </c>
      <c r="LL189" s="627">
        <f t="shared" si="2215"/>
        <v>1.6270873402357897</v>
      </c>
      <c r="LM189" s="626">
        <f t="shared" si="2497"/>
        <v>-2.4679910029420195E-2</v>
      </c>
      <c r="LN189" s="627">
        <f t="shared" si="2216"/>
        <v>1.534404283981553</v>
      </c>
      <c r="LO189" s="630">
        <f t="shared" si="2498"/>
        <v>0.45640471128897042</v>
      </c>
      <c r="LP189" s="631">
        <f t="shared" si="2309"/>
        <v>0.10338639067094341</v>
      </c>
      <c r="LQ189" s="632">
        <f t="shared" si="2310"/>
        <v>8.6165741696125037E-2</v>
      </c>
      <c r="LR189" s="632">
        <f t="shared" si="2311"/>
        <v>3.5806421163263609E-2</v>
      </c>
      <c r="LS189" s="632">
        <f t="shared" si="2312"/>
        <v>6.1251717732252423E-2</v>
      </c>
      <c r="LT189" s="632">
        <f t="shared" si="2313"/>
        <v>9.3282151969293015E-2</v>
      </c>
      <c r="LU189" s="632">
        <f t="shared" si="2314"/>
        <v>3.9575524812652287E-2</v>
      </c>
      <c r="LV189" s="632">
        <f t="shared" si="2315"/>
        <v>1.6133416403154355E-2</v>
      </c>
      <c r="LW189" s="632">
        <f t="shared" si="2316"/>
        <v>1.4643802801268108E-3</v>
      </c>
      <c r="LX189" s="633">
        <f t="shared" si="2317"/>
        <v>8.9095251480704307E-3</v>
      </c>
      <c r="LY189" s="634" t="s">
        <v>177</v>
      </c>
      <c r="LZ189" s="633">
        <f t="shared" si="2318"/>
        <v>1.2645232900448267E-3</v>
      </c>
      <c r="MA189" s="633">
        <f t="shared" si="2319"/>
        <v>8.4630732375209851E-4</v>
      </c>
      <c r="MB189" s="633">
        <f t="shared" si="2320"/>
        <v>2.1986073038838473E-4</v>
      </c>
      <c r="MC189" s="633">
        <f t="shared" si="2321"/>
        <v>7.0952889732819175E-4</v>
      </c>
      <c r="MD189" s="633">
        <f t="shared" si="2322"/>
        <v>3.3971948340185891E-3</v>
      </c>
      <c r="ME189" s="633">
        <f t="shared" si="2323"/>
        <v>3.2036819277831328E-3</v>
      </c>
      <c r="MF189" s="631">
        <f t="shared" si="2324"/>
        <v>0.21613575123290024</v>
      </c>
      <c r="MG189" s="632">
        <f t="shared" si="2325"/>
        <v>0.18013490161685397</v>
      </c>
      <c r="MH189" s="632">
        <f t="shared" si="2326"/>
        <v>7.4855575157037044E-2</v>
      </c>
      <c r="MI189" s="632">
        <f t="shared" si="2327"/>
        <v>0.12805056778219309</v>
      </c>
      <c r="MJ189" s="632">
        <f t="shared" si="2328"/>
        <v>0.19501220481402393</v>
      </c>
      <c r="MK189" s="632">
        <f t="shared" si="2329"/>
        <v>8.2735123359160723E-2</v>
      </c>
      <c r="ML189" s="632">
        <f t="shared" si="2330"/>
        <v>3.3727921553498824E-2</v>
      </c>
      <c r="MM189" s="632">
        <f t="shared" si="2331"/>
        <v>3.0613790643221131E-3</v>
      </c>
      <c r="MN189" s="633">
        <f t="shared" si="2332"/>
        <v>1.8625922604606653E-2</v>
      </c>
      <c r="MO189" s="634" t="s">
        <v>177</v>
      </c>
      <c r="MP189" s="633">
        <f t="shared" si="2333"/>
        <v>2.6435654583901653E-3</v>
      </c>
      <c r="MQ189" s="633">
        <f t="shared" si="2334"/>
        <v>1.7692586810120045E-3</v>
      </c>
      <c r="MR189" s="633">
        <f t="shared" si="2335"/>
        <v>4.596326829935754E-4</v>
      </c>
      <c r="MS189" s="633">
        <f t="shared" si="2336"/>
        <v>1.4833147791528439E-3</v>
      </c>
      <c r="MT189" s="633">
        <f t="shared" si="2337"/>
        <v>7.1020494358112552E-3</v>
      </c>
      <c r="MU189" s="633">
        <f t="shared" si="2338"/>
        <v>6.6974985361132246E-3</v>
      </c>
      <c r="MV189" s="1077"/>
      <c r="MW189" s="566"/>
      <c r="MX189" s="624"/>
      <c r="MY189" s="1471"/>
      <c r="MZ189" s="583"/>
      <c r="NA189" s="1472"/>
      <c r="NB189" s="1078"/>
      <c r="NC189" s="615"/>
      <c r="ND189" s="589"/>
      <c r="NE189" s="638"/>
    </row>
    <row r="190" spans="1:369" outlineLevel="1" x14ac:dyDescent="0.2">
      <c r="A190" s="477" t="s">
        <v>181</v>
      </c>
      <c r="B190" s="478">
        <v>115</v>
      </c>
      <c r="C190" s="1524"/>
      <c r="D190" s="479">
        <f>DATI!G186</f>
        <v>357286</v>
      </c>
      <c r="E190" s="480">
        <f t="shared" si="2468"/>
        <v>3.6971309222638714E-2</v>
      </c>
      <c r="F190" s="1039">
        <f t="shared" si="2402"/>
        <v>-9.4512672527570854E-4</v>
      </c>
      <c r="G190" s="482"/>
      <c r="H190" s="483"/>
      <c r="I190" s="484"/>
      <c r="J190" s="485"/>
      <c r="K190" s="485"/>
      <c r="L190" s="485"/>
      <c r="M190" s="483"/>
      <c r="N190" s="483"/>
      <c r="O190" s="483"/>
      <c r="P190" s="483"/>
      <c r="Q190" s="483"/>
      <c r="R190" s="483"/>
      <c r="S190" s="483"/>
      <c r="T190" s="483"/>
      <c r="U190" s="483"/>
      <c r="V190" s="483"/>
      <c r="W190" s="488"/>
      <c r="X190" s="1111"/>
      <c r="Y190" s="483"/>
      <c r="Z190" s="483"/>
      <c r="AA190" s="483"/>
      <c r="AB190" s="483"/>
      <c r="AC190" s="483"/>
      <c r="AD190" s="484"/>
      <c r="AE190" s="485"/>
      <c r="AF190" s="485"/>
      <c r="AG190" s="488"/>
      <c r="AH190" s="491"/>
      <c r="AI190" s="483"/>
      <c r="AJ190" s="484"/>
      <c r="AK190" s="485"/>
      <c r="AL190" s="485"/>
      <c r="AM190" s="485"/>
      <c r="AN190" s="495"/>
      <c r="AO190" s="496"/>
      <c r="AP190" s="496"/>
      <c r="AQ190" s="496"/>
      <c r="AR190" s="496"/>
      <c r="AS190" s="496"/>
      <c r="AT190" s="496"/>
      <c r="AU190" s="1065"/>
      <c r="AV190" s="1065"/>
      <c r="AW190" s="496"/>
      <c r="AX190" s="1065"/>
      <c r="AY190" s="1065"/>
      <c r="AZ190" s="1065"/>
      <c r="BA190" s="1065"/>
      <c r="BB190" s="495"/>
      <c r="BC190" s="496"/>
      <c r="BD190" s="496"/>
      <c r="BE190" s="496"/>
      <c r="BF190" s="496"/>
      <c r="BG190" s="496"/>
      <c r="BH190" s="496"/>
      <c r="BI190" s="496"/>
      <c r="BJ190" s="496"/>
      <c r="BK190" s="496"/>
      <c r="BL190" s="496"/>
      <c r="BM190" s="496"/>
      <c r="BN190" s="496"/>
      <c r="BO190" s="496"/>
      <c r="BP190" s="496"/>
      <c r="BQ190" s="496"/>
      <c r="BR190" s="496"/>
      <c r="BS190" s="496"/>
      <c r="BT190" s="496"/>
      <c r="BU190" s="496"/>
      <c r="BV190" s="497"/>
      <c r="BW190" s="495"/>
      <c r="BX190" s="496"/>
      <c r="BY190" s="496"/>
      <c r="BZ190" s="496"/>
      <c r="CA190" s="496"/>
      <c r="CB190" s="496"/>
      <c r="CC190" s="496"/>
      <c r="CD190" s="497"/>
      <c r="CE190" s="495"/>
      <c r="CF190" s="496"/>
      <c r="CG190" s="496"/>
      <c r="CH190" s="496"/>
      <c r="CI190" s="496"/>
      <c r="CJ190" s="496"/>
      <c r="CK190" s="496"/>
      <c r="CL190" s="496"/>
      <c r="CM190" s="496"/>
      <c r="CN190" s="496"/>
      <c r="CO190" s="496"/>
      <c r="CP190" s="496"/>
      <c r="CQ190" s="496"/>
      <c r="CR190" s="496"/>
      <c r="CS190" s="496"/>
      <c r="CT190" s="496"/>
      <c r="CU190" s="496"/>
      <c r="CV190" s="496"/>
      <c r="CW190" s="496"/>
      <c r="CX190" s="496"/>
      <c r="CY190" s="497"/>
      <c r="CZ190" s="482">
        <f>DATI!AA186</f>
        <v>181444.704</v>
      </c>
      <c r="DA190" s="483">
        <f t="shared" si="2469"/>
        <v>497.10877808219175</v>
      </c>
      <c r="DB190" s="484">
        <f t="shared" si="2191"/>
        <v>507.84162827538722</v>
      </c>
      <c r="DC190" s="485">
        <f t="shared" si="2470"/>
        <v>1.3913469267818828</v>
      </c>
      <c r="DD190" s="501">
        <f t="shared" si="2471"/>
        <v>7.4968784314786213E-3</v>
      </c>
      <c r="DE190" s="502">
        <f t="shared" si="2245"/>
        <v>8.4499914695205375E-3</v>
      </c>
      <c r="DF190" s="483">
        <f t="shared" si="2472"/>
        <v>1350.1469999999972</v>
      </c>
      <c r="DG190" s="503">
        <f t="shared" si="2473"/>
        <v>4.2553001766019065</v>
      </c>
      <c r="DH190" s="504">
        <f t="shared" si="2499"/>
        <v>3.6578857715321704E-2</v>
      </c>
      <c r="DI190" s="505">
        <f>DATI!AB186+DATI!AG186</f>
        <v>109115.52539659166</v>
      </c>
      <c r="DJ190" s="483">
        <f t="shared" si="2500"/>
        <v>298.94664492216896</v>
      </c>
      <c r="DK190" s="506">
        <f t="shared" si="2192"/>
        <v>305.40106636305836</v>
      </c>
      <c r="DL190" s="507">
        <f t="shared" si="2193"/>
        <v>0.8367152503097488</v>
      </c>
      <c r="DM190" s="508">
        <f t="shared" si="2509"/>
        <v>0.60137068203760669</v>
      </c>
      <c r="DN190" s="509">
        <f t="shared" si="2510"/>
        <v>1.1601796478103645E-2</v>
      </c>
      <c r="DO190" s="509">
        <f t="shared" si="2511"/>
        <v>7.0000000000000062E-3</v>
      </c>
      <c r="DP190" s="509">
        <f t="shared" si="2512"/>
        <v>1.9185652167365411E-2</v>
      </c>
      <c r="DQ190" s="509">
        <f t="shared" si="2513"/>
        <v>2.0149823028895286E-2</v>
      </c>
      <c r="DR190" s="510">
        <f t="shared" si="2514"/>
        <v>2054.0443361486396</v>
      </c>
      <c r="DS190" s="510">
        <f t="shared" si="2515"/>
        <v>6.0322290913902634</v>
      </c>
      <c r="DT190" s="511">
        <f t="shared" si="2516"/>
        <v>4.4821054093919663E-2</v>
      </c>
      <c r="DU190" s="512"/>
      <c r="DV190" s="511"/>
      <c r="DW190" s="513">
        <f>DATI!AB186</f>
        <v>108597.478</v>
      </c>
      <c r="DX190" s="483">
        <f t="shared" si="2474"/>
        <v>297.52733698630135</v>
      </c>
      <c r="DY190" s="514">
        <f t="shared" si="2463"/>
        <v>303.95111479319087</v>
      </c>
      <c r="DZ190" s="485">
        <f t="shared" si="2464"/>
        <v>0.83274278025531745</v>
      </c>
      <c r="EA190" s="508">
        <f t="shared" si="2517"/>
        <v>0.59851555656317201</v>
      </c>
      <c r="EB190" s="504">
        <f t="shared" si="2518"/>
        <v>1.3007383180771647E-2</v>
      </c>
      <c r="EC190" s="515">
        <f t="shared" si="2501"/>
        <v>72329.178603408334</v>
      </c>
      <c r="ED190" s="516">
        <f t="shared" si="2475"/>
        <v>198.16213316002285</v>
      </c>
      <c r="EE190" s="517">
        <f t="shared" si="2196"/>
        <v>202.44056191232889</v>
      </c>
      <c r="EF190" s="518">
        <f t="shared" si="2197"/>
        <v>0.55463167647213396</v>
      </c>
      <c r="EG190" s="519">
        <f t="shared" si="2476"/>
        <v>-9.6380623038689484E-3</v>
      </c>
      <c r="EH190" s="519">
        <f t="shared" si="2477"/>
        <v>-8.7011592767664014E-3</v>
      </c>
      <c r="EI190" s="501">
        <f t="shared" si="2408"/>
        <v>0.39862931796239331</v>
      </c>
      <c r="EJ190" s="520">
        <f t="shared" si="2478"/>
        <v>-703.89733614864235</v>
      </c>
      <c r="EK190" s="520">
        <f t="shared" si="2479"/>
        <v>-1.7769289147883285</v>
      </c>
      <c r="EL190" s="482">
        <f>DATI!AD186</f>
        <v>55871.249000000003</v>
      </c>
      <c r="EM190" s="483">
        <f t="shared" si="2480"/>
        <v>153.07191506849315</v>
      </c>
      <c r="EN190" s="514">
        <f t="shared" si="2198"/>
        <v>156.3768213699949</v>
      </c>
      <c r="EO190" s="485">
        <f t="shared" si="2481"/>
        <v>0.42842964758902713</v>
      </c>
      <c r="EP190" s="501">
        <f t="shared" si="2519"/>
        <v>-2.5888907381531748E-3</v>
      </c>
      <c r="EQ190" s="502">
        <f t="shared" si="2520"/>
        <v>-1.6453190478813427E-3</v>
      </c>
      <c r="ER190" s="501">
        <f t="shared" si="2521"/>
        <v>2.6185129749160343E-2</v>
      </c>
      <c r="ES190" s="483">
        <f t="shared" si="2522"/>
        <v>-145.0199999999968</v>
      </c>
      <c r="ET190" s="501">
        <f t="shared" si="2466"/>
        <v>0.30792438560234858</v>
      </c>
      <c r="EU190" s="503">
        <f t="shared" si="2523"/>
        <v>-0.25771378424531122</v>
      </c>
      <c r="EV190" s="482">
        <f>DATI!AE186</f>
        <v>11604.753000000001</v>
      </c>
      <c r="EW190" s="483">
        <f t="shared" si="2482"/>
        <v>31.793843835616439</v>
      </c>
      <c r="EX190" s="514">
        <f t="shared" si="2199"/>
        <v>32.480290299647898</v>
      </c>
      <c r="EY190" s="485">
        <f t="shared" si="2465"/>
        <v>8.8987096711364108E-2</v>
      </c>
      <c r="EZ190" s="501">
        <f t="shared" si="2524"/>
        <v>-4.8207179483814651E-2</v>
      </c>
      <c r="FA190" s="502">
        <f t="shared" si="2525"/>
        <v>-4.7306763645146348E-2</v>
      </c>
      <c r="FB190" s="483">
        <f t="shared" si="2526"/>
        <v>-587.76699999999983</v>
      </c>
      <c r="FC190" s="503">
        <f t="shared" si="2527"/>
        <v>-1.6128354413538233</v>
      </c>
      <c r="FD190" s="483">
        <f>DATI!AG186</f>
        <v>518.04739659165591</v>
      </c>
      <c r="FE190" s="501">
        <f t="shared" si="2467"/>
        <v>2.8551254744346569E-3</v>
      </c>
      <c r="FF190" s="483">
        <f t="shared" si="2528"/>
        <v>11086.705603408345</v>
      </c>
      <c r="FG190" s="501">
        <f t="shared" si="2502"/>
        <v>3.103033872978047E-2</v>
      </c>
      <c r="FH190" s="482">
        <f>DATI!AF186</f>
        <v>5371.2240000000002</v>
      </c>
      <c r="FI190" s="483">
        <f t="shared" si="2503"/>
        <v>14.715682191780822</v>
      </c>
      <c r="FJ190" s="509">
        <f t="shared" si="2228"/>
        <v>2.9602539405063046E-2</v>
      </c>
      <c r="FK190" s="509">
        <f t="shared" si="2368"/>
        <v>-1.9926359779499001E-2</v>
      </c>
      <c r="FL190" s="521">
        <f>DATI!AL186</f>
        <v>3056.00404174608</v>
      </c>
      <c r="FM190" s="522"/>
      <c r="FN190" s="521"/>
      <c r="FO190" s="1126">
        <f t="shared" si="2369"/>
        <v>0.56895859151397887</v>
      </c>
      <c r="FP190" s="1127">
        <f t="shared" si="2258"/>
        <v>1.684261912514173E-2</v>
      </c>
      <c r="FQ190" s="486"/>
      <c r="FR190" s="526"/>
      <c r="FS190" s="1112"/>
      <c r="FT190" s="1112"/>
      <c r="FU190" s="495"/>
      <c r="FV190" s="496"/>
      <c r="FW190" s="496"/>
      <c r="FX190" s="496"/>
      <c r="FY190" s="496"/>
      <c r="FZ190" s="496"/>
      <c r="GA190" s="496"/>
      <c r="GB190" s="496"/>
      <c r="GC190" s="496"/>
      <c r="GD190" s="496"/>
      <c r="GE190" s="496"/>
      <c r="GF190" s="496"/>
      <c r="GG190" s="496"/>
      <c r="GH190" s="496"/>
      <c r="GI190" s="496"/>
      <c r="GJ190" s="496"/>
      <c r="GK190" s="496"/>
      <c r="GL190" s="496"/>
      <c r="GM190" s="496"/>
      <c r="GN190" s="496"/>
      <c r="GO190" s="496"/>
      <c r="GP190" s="497"/>
      <c r="GQ190" s="495"/>
      <c r="GR190" s="496"/>
      <c r="GS190" s="496"/>
      <c r="GT190" s="496"/>
      <c r="GU190" s="496"/>
      <c r="GV190" s="496"/>
      <c r="GW190" s="496"/>
      <c r="GX190" s="497"/>
      <c r="GY190" s="495"/>
      <c r="GZ190" s="496"/>
      <c r="HA190" s="496"/>
      <c r="HB190" s="496"/>
      <c r="HC190" s="496"/>
      <c r="HD190" s="496"/>
      <c r="HE190" s="496"/>
      <c r="HF190" s="496"/>
      <c r="HG190" s="496"/>
      <c r="HH190" s="496"/>
      <c r="HI190" s="496"/>
      <c r="HJ190" s="496"/>
      <c r="HK190" s="496"/>
      <c r="HL190" s="496"/>
      <c r="HM190" s="496"/>
      <c r="HN190" s="496"/>
      <c r="HO190" s="496"/>
      <c r="HP190" s="496"/>
      <c r="HQ190" s="496"/>
      <c r="HR190" s="496"/>
      <c r="HS190" s="496"/>
      <c r="HT190" s="497"/>
      <c r="HU190" s="526">
        <f t="shared" si="2412"/>
        <v>72329.178603408276</v>
      </c>
      <c r="HV190" s="527"/>
      <c r="HW190" s="528">
        <f t="shared" si="2529"/>
        <v>112.64915215070172</v>
      </c>
      <c r="HX190" s="529">
        <f>DATI!CQ186</f>
        <v>0</v>
      </c>
      <c r="HY190" s="529">
        <f>DATI!CT186</f>
        <v>112.64915215070172</v>
      </c>
      <c r="HZ190" s="530">
        <f t="shared" si="2260"/>
        <v>0</v>
      </c>
      <c r="IA190" s="530">
        <f t="shared" si="2293"/>
        <v>6.2084563322775037E-4</v>
      </c>
      <c r="IB190" s="501">
        <f t="shared" si="2294"/>
        <v>1.5574510083734519E-3</v>
      </c>
      <c r="IC190" s="529">
        <f>DATI!CV186</f>
        <v>0</v>
      </c>
      <c r="ID190" s="531">
        <f t="shared" si="2504"/>
        <v>112.64915215070172</v>
      </c>
      <c r="IE190" s="532">
        <f t="shared" si="2295"/>
        <v>6.2084563322775037E-4</v>
      </c>
      <c r="IF190" s="532">
        <f t="shared" si="2296"/>
        <v>1.5574510083734519E-3</v>
      </c>
      <c r="IG190" s="528"/>
      <c r="IH190" s="509"/>
      <c r="II190" s="529"/>
      <c r="IJ190" s="529"/>
      <c r="IK190" s="534">
        <f>DATI!CS186</f>
        <v>37269.968603408284</v>
      </c>
      <c r="IL190" s="513">
        <f t="shared" si="2505"/>
        <v>16875.045650036154</v>
      </c>
      <c r="IM190" s="513">
        <f t="shared" si="2506"/>
        <v>16875.045650036154</v>
      </c>
      <c r="IN190" s="501">
        <f t="shared" si="2297"/>
        <v>9.3003792770033969E-2</v>
      </c>
      <c r="IO190" s="501">
        <f t="shared" si="2298"/>
        <v>0.23330896293686063</v>
      </c>
      <c r="IP190" s="529"/>
      <c r="IQ190" s="509"/>
      <c r="IR190" s="529"/>
      <c r="IS190" s="513">
        <f t="shared" si="2507"/>
        <v>55341.483801221424</v>
      </c>
      <c r="IT190" s="534">
        <f>DATI!CR186</f>
        <v>35059.21</v>
      </c>
      <c r="IU190" s="536">
        <f>DATI!CU186</f>
        <v>20282.273801221425</v>
      </c>
      <c r="IV190" s="501">
        <f t="shared" si="2264"/>
        <v>0.56375430561228146</v>
      </c>
      <c r="IW190" s="509">
        <f t="shared" si="2299"/>
        <v>0.3050046795591313</v>
      </c>
      <c r="IX190" s="501">
        <f t="shared" si="2300"/>
        <v>0.765133586054766</v>
      </c>
      <c r="IY190" s="534">
        <f>DATI!CW186</f>
        <v>0</v>
      </c>
      <c r="IZ190" s="537">
        <f t="shared" si="2508"/>
        <v>55341.483801221424</v>
      </c>
      <c r="JA190" s="538">
        <f t="shared" si="2301"/>
        <v>0.3050046795591313</v>
      </c>
      <c r="JB190" s="538">
        <f t="shared" si="2302"/>
        <v>0.765133586054766</v>
      </c>
      <c r="JC190" s="539"/>
      <c r="JD190" s="509"/>
      <c r="JE190" s="529"/>
      <c r="JF190" s="529"/>
      <c r="JG190" s="505">
        <f t="shared" si="2303"/>
        <v>107353.9358085963</v>
      </c>
      <c r="JH190" s="485">
        <f t="shared" si="2201"/>
        <v>300.47059165093594</v>
      </c>
      <c r="JI190" s="508">
        <f t="shared" si="2304"/>
        <v>0.59166199642066331</v>
      </c>
      <c r="JJ190" s="522"/>
      <c r="JK190" s="521"/>
      <c r="JL190" s="1128"/>
      <c r="JM190" s="541">
        <f t="shared" si="2266"/>
        <v>3.548445668330219E-2</v>
      </c>
      <c r="JN190" s="542">
        <f t="shared" si="2305"/>
        <v>162695.41960981773</v>
      </c>
      <c r="JO190" s="513">
        <f t="shared" si="2306"/>
        <v>162695.41960981773</v>
      </c>
      <c r="JP190" s="508">
        <f t="shared" si="2307"/>
        <v>0.89666667597979455</v>
      </c>
      <c r="JQ190" s="509">
        <f t="shared" si="2267"/>
        <v>0.12877136483008811</v>
      </c>
      <c r="JR190" s="543">
        <f t="shared" si="2308"/>
        <v>0.89666667597979455</v>
      </c>
      <c r="JS190" s="504">
        <f t="shared" si="2268"/>
        <v>0.12864329083006565</v>
      </c>
      <c r="JT190" s="495">
        <f>DATI!BW186</f>
        <v>22778.524014167189</v>
      </c>
      <c r="JU190" s="496">
        <f>DATI!BX186</f>
        <v>16318.957639231325</v>
      </c>
      <c r="JV190" s="496">
        <f>DATI!BY186</f>
        <v>6231.6419427755063</v>
      </c>
      <c r="JW190" s="496">
        <f>DATI!BZ186</f>
        <v>20111.998</v>
      </c>
      <c r="JX190" s="496">
        <f>DATI!CA186</f>
        <v>26197.79</v>
      </c>
      <c r="JY190" s="496">
        <f>DATI!CB186</f>
        <v>5893.203326050043</v>
      </c>
      <c r="JZ190" s="496">
        <f>DATI!CC186</f>
        <v>2698.9006567936631</v>
      </c>
      <c r="KA190" s="496">
        <f>DATI!CD186</f>
        <v>21.878852896845782</v>
      </c>
      <c r="KB190" s="496">
        <f>DATI!CE186</f>
        <v>2354.8778376170399</v>
      </c>
      <c r="KC190" s="496">
        <f>DATI!CF186</f>
        <v>0</v>
      </c>
      <c r="KD190" s="496">
        <f>DATI!CG186</f>
        <v>185.45699999999999</v>
      </c>
      <c r="KE190" s="496">
        <f>DATI!CH186</f>
        <v>62.0408612074852</v>
      </c>
      <c r="KF190" s="496">
        <f>DATI!CI186</f>
        <v>48.814780950069427</v>
      </c>
      <c r="KG190" s="496">
        <f>DATI!CJ186</f>
        <v>227.21398442220689</v>
      </c>
      <c r="KH190" s="496">
        <f>DATI!CK186</f>
        <v>480.60448726832868</v>
      </c>
      <c r="KI190" s="496">
        <f>DATI!CL186</f>
        <v>353.43798687887193</v>
      </c>
      <c r="KJ190" s="544">
        <f t="shared" si="2202"/>
        <v>63.754314510412357</v>
      </c>
      <c r="KK190" s="545">
        <f t="shared" si="2484"/>
        <v>7.6780671339587315E-3</v>
      </c>
      <c r="KL190" s="546">
        <f t="shared" si="2203"/>
        <v>45.674774940051734</v>
      </c>
      <c r="KM190" s="545">
        <f t="shared" si="2485"/>
        <v>-1.3292983161665637E-2</v>
      </c>
      <c r="KN190" s="546">
        <f t="shared" si="2204"/>
        <v>17.441606843748445</v>
      </c>
      <c r="KO190" s="545">
        <f t="shared" si="2486"/>
        <v>8.6017742490116251E-3</v>
      </c>
      <c r="KP190" s="546">
        <f t="shared" si="2205"/>
        <v>56.291032953992037</v>
      </c>
      <c r="KQ190" s="545">
        <f t="shared" si="2487"/>
        <v>3.0723540790841063E-2</v>
      </c>
      <c r="KR190" s="546">
        <f t="shared" si="2206"/>
        <v>73.324423571032725</v>
      </c>
      <c r="KS190" s="545">
        <f t="shared" si="2488"/>
        <v>5.1184436908546509E-2</v>
      </c>
      <c r="KT190" s="546">
        <f t="shared" si="2207"/>
        <v>16.494358374103779</v>
      </c>
      <c r="KU190" s="545">
        <f t="shared" si="2489"/>
        <v>-4.3504971123207128E-2</v>
      </c>
      <c r="KV190" s="546">
        <f t="shared" si="2208"/>
        <v>7.5538942382115817</v>
      </c>
      <c r="KW190" s="545">
        <f t="shared" si="2490"/>
        <v>-8.0963522001141458E-2</v>
      </c>
      <c r="KX190" s="546">
        <f t="shared" si="2209"/>
        <v>6.1236244624322762E-2</v>
      </c>
      <c r="KY190" s="545">
        <f t="shared" si="2491"/>
        <v>-0.12672848980336715</v>
      </c>
      <c r="KZ190" s="546">
        <f t="shared" si="2210"/>
        <v>6.5910162660082952</v>
      </c>
      <c r="LA190" s="545">
        <f t="shared" si="2492"/>
        <v>0.39381724212235936</v>
      </c>
      <c r="LB190" s="547" t="s">
        <v>177</v>
      </c>
      <c r="LC190" s="548" t="s">
        <v>177</v>
      </c>
      <c r="LD190" s="546">
        <f t="shared" si="2211"/>
        <v>0.51907155612030698</v>
      </c>
      <c r="LE190" s="545">
        <f t="shared" si="2493"/>
        <v>0.11289180865651642</v>
      </c>
      <c r="LF190" s="546">
        <f t="shared" si="2212"/>
        <v>0.1736448145392912</v>
      </c>
      <c r="LG190" s="545">
        <f t="shared" si="2494"/>
        <v>-0.68934753534174031</v>
      </c>
      <c r="LH190" s="546">
        <f t="shared" si="2213"/>
        <v>0.13662662670820974</v>
      </c>
      <c r="LI190" s="545">
        <f t="shared" si="2495"/>
        <v>0.17338076872289854</v>
      </c>
      <c r="LJ190" s="546">
        <f t="shared" si="2214"/>
        <v>0.63594426991879582</v>
      </c>
      <c r="LK190" s="545">
        <f t="shared" si="2496"/>
        <v>-0.16901384004575956</v>
      </c>
      <c r="LL190" s="546">
        <f t="shared" si="2215"/>
        <v>1.3451534268578356</v>
      </c>
      <c r="LM190" s="545">
        <f t="shared" si="2497"/>
        <v>0.14857034156888876</v>
      </c>
      <c r="LN190" s="546">
        <f t="shared" si="2216"/>
        <v>0.98922987992496747</v>
      </c>
      <c r="LO190" s="549">
        <f t="shared" si="2498"/>
        <v>4.4770343392796709E-2</v>
      </c>
      <c r="LP190" s="550">
        <f t="shared" si="2309"/>
        <v>0.12553975680749099</v>
      </c>
      <c r="LQ190" s="551">
        <f t="shared" si="2310"/>
        <v>8.9939013261204501E-2</v>
      </c>
      <c r="LR190" s="551">
        <f t="shared" si="2311"/>
        <v>3.4344578846321722E-2</v>
      </c>
      <c r="LS190" s="551">
        <f t="shared" si="2312"/>
        <v>0.11084367609869726</v>
      </c>
      <c r="LT190" s="551">
        <f t="shared" si="2313"/>
        <v>0.14438442909857541</v>
      </c>
      <c r="LU190" s="551">
        <f t="shared" si="2314"/>
        <v>3.2479335004729833E-2</v>
      </c>
      <c r="LV190" s="551">
        <f t="shared" si="2315"/>
        <v>1.4874507755231385E-2</v>
      </c>
      <c r="LW190" s="551">
        <f t="shared" si="2316"/>
        <v>1.2058138052266206E-4</v>
      </c>
      <c r="LX190" s="552">
        <f t="shared" si="2317"/>
        <v>1.2978487581632803E-2</v>
      </c>
      <c r="LY190" s="553" t="s">
        <v>177</v>
      </c>
      <c r="LZ190" s="552">
        <f t="shared" si="2318"/>
        <v>1.0221130510373012E-3</v>
      </c>
      <c r="MA190" s="552">
        <f t="shared" si="2319"/>
        <v>3.4192709866850236E-4</v>
      </c>
      <c r="MB190" s="552">
        <f t="shared" si="2320"/>
        <v>2.6903392534438164E-4</v>
      </c>
      <c r="MC190" s="552">
        <f t="shared" si="2321"/>
        <v>1.2522491944554463E-3</v>
      </c>
      <c r="MD190" s="552">
        <f t="shared" si="2322"/>
        <v>2.6487655835263657E-3</v>
      </c>
      <c r="ME190" s="552">
        <f t="shared" si="2323"/>
        <v>1.9479101846856435E-3</v>
      </c>
      <c r="MF190" s="550">
        <f t="shared" si="2324"/>
        <v>0.20975186932211434</v>
      </c>
      <c r="MG190" s="551">
        <f t="shared" si="2325"/>
        <v>0.15027013462717176</v>
      </c>
      <c r="MH190" s="551">
        <f t="shared" si="2326"/>
        <v>5.7382934277493129E-2</v>
      </c>
      <c r="MI190" s="551">
        <f t="shared" si="2327"/>
        <v>0.1851976525642704</v>
      </c>
      <c r="MJ190" s="551">
        <f t="shared" si="2328"/>
        <v>0.24123755433804825</v>
      </c>
      <c r="MK190" s="551">
        <f t="shared" si="2329"/>
        <v>5.4266484218446057E-2</v>
      </c>
      <c r="ML190" s="551">
        <f t="shared" si="2330"/>
        <v>2.4852332729068193E-2</v>
      </c>
      <c r="MM190" s="551">
        <f t="shared" si="2331"/>
        <v>2.0146741250147432E-4</v>
      </c>
      <c r="MN190" s="552">
        <f t="shared" si="2332"/>
        <v>2.1684461563803901E-2</v>
      </c>
      <c r="MO190" s="553" t="s">
        <v>177</v>
      </c>
      <c r="MP190" s="552">
        <f t="shared" si="2333"/>
        <v>1.7077468410454245E-3</v>
      </c>
      <c r="MQ190" s="552">
        <f t="shared" si="2334"/>
        <v>5.7129191533789763E-4</v>
      </c>
      <c r="MR190" s="552">
        <f t="shared" si="2335"/>
        <v>4.4950197600417043E-4</v>
      </c>
      <c r="MS190" s="552">
        <f t="shared" si="2336"/>
        <v>2.0922583894831047E-3</v>
      </c>
      <c r="MT190" s="552">
        <f t="shared" si="2337"/>
        <v>4.4255584578891298E-3</v>
      </c>
      <c r="MU190" s="552">
        <f t="shared" si="2338"/>
        <v>3.2545690138298783E-3</v>
      </c>
      <c r="MV190" s="1070"/>
      <c r="MW190" s="485"/>
      <c r="MX190" s="543"/>
      <c r="MY190" s="1469"/>
      <c r="MZ190" s="502"/>
      <c r="NA190" s="1470"/>
      <c r="NB190" s="1071"/>
      <c r="NC190" s="534"/>
      <c r="ND190" s="508"/>
      <c r="NE190" s="557"/>
    </row>
    <row r="191" spans="1:369" outlineLevel="1" x14ac:dyDescent="0.2">
      <c r="A191" s="558" t="s">
        <v>182</v>
      </c>
      <c r="B191" s="559">
        <v>90</v>
      </c>
      <c r="C191" s="1525"/>
      <c r="D191" s="560">
        <f>DATI!G187</f>
        <v>335840</v>
      </c>
      <c r="E191" s="561">
        <f t="shared" si="2468"/>
        <v>3.4752115922065195E-2</v>
      </c>
      <c r="F191" s="1035">
        <f t="shared" si="2402"/>
        <v>3.9099398562768284E-3</v>
      </c>
      <c r="G191" s="563"/>
      <c r="H191" s="564"/>
      <c r="I191" s="565"/>
      <c r="J191" s="566"/>
      <c r="K191" s="566"/>
      <c r="L191" s="566"/>
      <c r="M191" s="564"/>
      <c r="N191" s="564"/>
      <c r="O191" s="564"/>
      <c r="P191" s="564"/>
      <c r="Q191" s="564"/>
      <c r="R191" s="564"/>
      <c r="S191" s="564"/>
      <c r="T191" s="564"/>
      <c r="U191" s="564"/>
      <c r="V191" s="564"/>
      <c r="W191" s="569"/>
      <c r="X191" s="1100"/>
      <c r="Y191" s="564"/>
      <c r="Z191" s="564"/>
      <c r="AA191" s="564"/>
      <c r="AB191" s="564"/>
      <c r="AC191" s="564"/>
      <c r="AD191" s="565"/>
      <c r="AE191" s="566"/>
      <c r="AF191" s="566"/>
      <c r="AG191" s="569"/>
      <c r="AH191" s="572"/>
      <c r="AI191" s="564"/>
      <c r="AJ191" s="565"/>
      <c r="AK191" s="566"/>
      <c r="AL191" s="566"/>
      <c r="AM191" s="566"/>
      <c r="AN191" s="576"/>
      <c r="AO191" s="577"/>
      <c r="AP191" s="577"/>
      <c r="AQ191" s="577"/>
      <c r="AR191" s="577"/>
      <c r="AS191" s="577"/>
      <c r="AT191" s="577"/>
      <c r="AU191" s="1072"/>
      <c r="AV191" s="1072"/>
      <c r="AW191" s="577"/>
      <c r="AX191" s="1072"/>
      <c r="AY191" s="1072"/>
      <c r="AZ191" s="1072"/>
      <c r="BA191" s="1072"/>
      <c r="BB191" s="576"/>
      <c r="BC191" s="577"/>
      <c r="BD191" s="577"/>
      <c r="BE191" s="577"/>
      <c r="BF191" s="577"/>
      <c r="BG191" s="577"/>
      <c r="BH191" s="577"/>
      <c r="BI191" s="577"/>
      <c r="BJ191" s="577"/>
      <c r="BK191" s="577"/>
      <c r="BL191" s="577"/>
      <c r="BM191" s="577"/>
      <c r="BN191" s="577"/>
      <c r="BO191" s="577"/>
      <c r="BP191" s="577"/>
      <c r="BQ191" s="577"/>
      <c r="BR191" s="577"/>
      <c r="BS191" s="577"/>
      <c r="BT191" s="577"/>
      <c r="BU191" s="577"/>
      <c r="BV191" s="578"/>
      <c r="BW191" s="576"/>
      <c r="BX191" s="577"/>
      <c r="BY191" s="577"/>
      <c r="BZ191" s="577"/>
      <c r="CA191" s="577"/>
      <c r="CB191" s="577"/>
      <c r="CC191" s="577"/>
      <c r="CD191" s="578"/>
      <c r="CE191" s="576"/>
      <c r="CF191" s="577"/>
      <c r="CG191" s="577"/>
      <c r="CH191" s="577"/>
      <c r="CI191" s="577"/>
      <c r="CJ191" s="577"/>
      <c r="CK191" s="577"/>
      <c r="CL191" s="577"/>
      <c r="CM191" s="577"/>
      <c r="CN191" s="577"/>
      <c r="CO191" s="577"/>
      <c r="CP191" s="577"/>
      <c r="CQ191" s="577"/>
      <c r="CR191" s="577"/>
      <c r="CS191" s="577"/>
      <c r="CT191" s="577"/>
      <c r="CU191" s="577"/>
      <c r="CV191" s="577"/>
      <c r="CW191" s="577"/>
      <c r="CX191" s="577"/>
      <c r="CY191" s="578"/>
      <c r="CZ191" s="563">
        <f>DATI!AA187</f>
        <v>159467.64000000001</v>
      </c>
      <c r="DA191" s="564">
        <f t="shared" si="2469"/>
        <v>436.89764383561646</v>
      </c>
      <c r="DB191" s="565">
        <f t="shared" si="2191"/>
        <v>474.83218199142448</v>
      </c>
      <c r="DC191" s="566">
        <f t="shared" si="2470"/>
        <v>1.3009100876477382</v>
      </c>
      <c r="DD191" s="582">
        <f t="shared" si="2471"/>
        <v>1.2786570460913159E-2</v>
      </c>
      <c r="DE191" s="583">
        <f t="shared" si="2245"/>
        <v>8.8420586869645684E-3</v>
      </c>
      <c r="DF191" s="564">
        <f t="shared" si="2472"/>
        <v>2013.3010000000068</v>
      </c>
      <c r="DG191" s="584">
        <f t="shared" si="2473"/>
        <v>4.1616960588380607</v>
      </c>
      <c r="DH191" s="585">
        <f t="shared" si="2499"/>
        <v>3.2148329409262585E-2</v>
      </c>
      <c r="DI191" s="586">
        <f>DATI!AB187+DATI!AG187</f>
        <v>94273.879394769509</v>
      </c>
      <c r="DJ191" s="564">
        <f t="shared" si="2500"/>
        <v>258.28460108156031</v>
      </c>
      <c r="DK191" s="587">
        <f t="shared" si="2192"/>
        <v>280.71069376717935</v>
      </c>
      <c r="DL191" s="588">
        <f t="shared" si="2193"/>
        <v>0.76907039388268306</v>
      </c>
      <c r="DM191" s="589">
        <f t="shared" si="2509"/>
        <v>0.59117874569893614</v>
      </c>
      <c r="DN191" s="590">
        <f t="shared" si="2510"/>
        <v>1.481444514422137E-4</v>
      </c>
      <c r="DO191" s="590">
        <f t="shared" si="2511"/>
        <v>0</v>
      </c>
      <c r="DP191" s="590">
        <f t="shared" si="2512"/>
        <v>1.2936609171822166E-2</v>
      </c>
      <c r="DQ191" s="590">
        <f t="shared" si="2513"/>
        <v>8.9915130403406592E-3</v>
      </c>
      <c r="DR191" s="591">
        <f t="shared" si="2514"/>
        <v>1204.008544857279</v>
      </c>
      <c r="DS191" s="591">
        <f t="shared" si="2515"/>
        <v>2.5015214012704519</v>
      </c>
      <c r="DT191" s="592">
        <f t="shared" si="2516"/>
        <v>3.8724596088767119E-2</v>
      </c>
      <c r="DU191" s="593"/>
      <c r="DV191" s="592"/>
      <c r="DW191" s="594">
        <f>DATI!AB187</f>
        <v>93628.51</v>
      </c>
      <c r="DX191" s="564">
        <f t="shared" si="2474"/>
        <v>256.51646575342465</v>
      </c>
      <c r="DY191" s="595">
        <f t="shared" si="2463"/>
        <v>278.78903644592663</v>
      </c>
      <c r="DZ191" s="566">
        <f t="shared" si="2464"/>
        <v>0.76380557930390858</v>
      </c>
      <c r="EA191" s="589">
        <f t="shared" si="2517"/>
        <v>0.58713172152042881</v>
      </c>
      <c r="EB191" s="585">
        <f t="shared" si="2518"/>
        <v>-1.920401634382976E-3</v>
      </c>
      <c r="EC191" s="596">
        <f t="shared" si="2501"/>
        <v>65193.760605230505</v>
      </c>
      <c r="ED191" s="597">
        <f t="shared" si="2475"/>
        <v>178.61304275405618</v>
      </c>
      <c r="EE191" s="598">
        <f t="shared" si="2196"/>
        <v>194.12148822424518</v>
      </c>
      <c r="EF191" s="599">
        <f t="shared" si="2197"/>
        <v>0.53183969376505524</v>
      </c>
      <c r="EG191" s="600">
        <f t="shared" si="2476"/>
        <v>1.2569684558955612E-2</v>
      </c>
      <c r="EH191" s="600">
        <f t="shared" si="2477"/>
        <v>8.6260174930815215E-3</v>
      </c>
      <c r="EI191" s="582">
        <f t="shared" si="2408"/>
        <v>0.40882125430106386</v>
      </c>
      <c r="EJ191" s="601">
        <f t="shared" si="2478"/>
        <v>809.2924551427277</v>
      </c>
      <c r="EK191" s="601">
        <f t="shared" si="2479"/>
        <v>1.6601746575676088</v>
      </c>
      <c r="EL191" s="563">
        <f>DATI!AD187</f>
        <v>51516.15</v>
      </c>
      <c r="EM191" s="564">
        <f t="shared" si="2480"/>
        <v>141.14013698630137</v>
      </c>
      <c r="EN191" s="595">
        <f t="shared" si="2198"/>
        <v>153.39492020009527</v>
      </c>
      <c r="EO191" s="566">
        <f t="shared" si="2481"/>
        <v>0.42026005534272676</v>
      </c>
      <c r="EP191" s="582">
        <f t="shared" si="2519"/>
        <v>9.3351671481677993E-3</v>
      </c>
      <c r="EQ191" s="583">
        <f t="shared" si="2520"/>
        <v>5.4040975953157855E-3</v>
      </c>
      <c r="ER191" s="582">
        <f t="shared" si="2521"/>
        <v>2.4144029282882267E-2</v>
      </c>
      <c r="ES191" s="564">
        <f t="shared" si="2522"/>
        <v>476.46399999999994</v>
      </c>
      <c r="ET191" s="582">
        <f t="shared" si="2466"/>
        <v>0.32305080830192257</v>
      </c>
      <c r="EU191" s="584">
        <f t="shared" si="2523"/>
        <v>0.82450541167443703</v>
      </c>
      <c r="EV191" s="563">
        <f>DATI!AE187</f>
        <v>9224.25</v>
      </c>
      <c r="EW191" s="564">
        <f t="shared" si="2482"/>
        <v>25.271917808219179</v>
      </c>
      <c r="EX191" s="595">
        <f t="shared" si="2199"/>
        <v>27.466204144830872</v>
      </c>
      <c r="EY191" s="566">
        <f t="shared" si="2465"/>
        <v>7.5249874369399644E-2</v>
      </c>
      <c r="EZ191" s="582">
        <f t="shared" si="2524"/>
        <v>2.2154577851849259E-2</v>
      </c>
      <c r="FA191" s="583">
        <f t="shared" si="2525"/>
        <v>1.8173580389277161E-2</v>
      </c>
      <c r="FB191" s="564">
        <f t="shared" si="2526"/>
        <v>199.93000000000029</v>
      </c>
      <c r="FC191" s="584">
        <f t="shared" si="2527"/>
        <v>0.49024967709684475</v>
      </c>
      <c r="FD191" s="564">
        <f>DATI!AG187</f>
        <v>645.36939476951954</v>
      </c>
      <c r="FE191" s="582">
        <f t="shared" si="2467"/>
        <v>4.047024178507436E-3</v>
      </c>
      <c r="FF191" s="564">
        <f t="shared" si="2528"/>
        <v>8578.8806052304808</v>
      </c>
      <c r="FG191" s="582">
        <f t="shared" si="2502"/>
        <v>2.5544546823578134E-2</v>
      </c>
      <c r="FH191" s="563">
        <f>DATI!AF187</f>
        <v>5098.7299999999996</v>
      </c>
      <c r="FI191" s="564">
        <f t="shared" si="2503"/>
        <v>13.969123287671232</v>
      </c>
      <c r="FJ191" s="590">
        <f t="shared" si="2228"/>
        <v>3.1973446148698251E-2</v>
      </c>
      <c r="FK191" s="590">
        <f t="shared" si="2368"/>
        <v>6.9808771259877028E-2</v>
      </c>
      <c r="FL191" s="602">
        <f>DATI!AL187</f>
        <v>1567.4878080105782</v>
      </c>
      <c r="FM191" s="603"/>
      <c r="FN191" s="602"/>
      <c r="FO191" s="1129">
        <f t="shared" si="2369"/>
        <v>0.30742710596767792</v>
      </c>
      <c r="FP191" s="1130">
        <f t="shared" si="2258"/>
        <v>9.8295040173076997E-3</v>
      </c>
      <c r="FQ191" s="567"/>
      <c r="FR191" s="607"/>
      <c r="FS191" s="1113"/>
      <c r="FT191" s="1113"/>
      <c r="FU191" s="576"/>
      <c r="FV191" s="577"/>
      <c r="FW191" s="577"/>
      <c r="FX191" s="577"/>
      <c r="FY191" s="577"/>
      <c r="FZ191" s="577"/>
      <c r="GA191" s="577"/>
      <c r="GB191" s="577"/>
      <c r="GC191" s="577"/>
      <c r="GD191" s="577"/>
      <c r="GE191" s="577"/>
      <c r="GF191" s="577"/>
      <c r="GG191" s="577"/>
      <c r="GH191" s="577"/>
      <c r="GI191" s="577"/>
      <c r="GJ191" s="577"/>
      <c r="GK191" s="577"/>
      <c r="GL191" s="577"/>
      <c r="GM191" s="577"/>
      <c r="GN191" s="577"/>
      <c r="GO191" s="577"/>
      <c r="GP191" s="578"/>
      <c r="GQ191" s="576"/>
      <c r="GR191" s="577"/>
      <c r="GS191" s="577"/>
      <c r="GT191" s="577"/>
      <c r="GU191" s="577"/>
      <c r="GV191" s="577"/>
      <c r="GW191" s="577"/>
      <c r="GX191" s="578"/>
      <c r="GY191" s="576"/>
      <c r="GZ191" s="577"/>
      <c r="HA191" s="577"/>
      <c r="HB191" s="577"/>
      <c r="HC191" s="577"/>
      <c r="HD191" s="577"/>
      <c r="HE191" s="577"/>
      <c r="HF191" s="577"/>
      <c r="HG191" s="577"/>
      <c r="HH191" s="577"/>
      <c r="HI191" s="577"/>
      <c r="HJ191" s="577"/>
      <c r="HK191" s="577"/>
      <c r="HL191" s="577"/>
      <c r="HM191" s="577"/>
      <c r="HN191" s="577"/>
      <c r="HO191" s="577"/>
      <c r="HP191" s="577"/>
      <c r="HQ191" s="577"/>
      <c r="HR191" s="577"/>
      <c r="HS191" s="577"/>
      <c r="HT191" s="578"/>
      <c r="HU191" s="607">
        <f t="shared" si="2412"/>
        <v>65194.675113299272</v>
      </c>
      <c r="HV191" s="608"/>
      <c r="HW191" s="609">
        <f t="shared" si="2529"/>
        <v>0</v>
      </c>
      <c r="HX191" s="610">
        <f>DATI!CQ187</f>
        <v>0</v>
      </c>
      <c r="HY191" s="610">
        <f>DATI!CT187</f>
        <v>0</v>
      </c>
      <c r="HZ191" s="611">
        <f t="shared" si="2260"/>
        <v>0</v>
      </c>
      <c r="IA191" s="611">
        <f t="shared" ref="IA191:IA222" si="2530">+HW191/CZ191</f>
        <v>0</v>
      </c>
      <c r="IB191" s="582">
        <f t="shared" ref="IB191:IB222" si="2531">HW191/HU191</f>
        <v>0</v>
      </c>
      <c r="IC191" s="610">
        <f>DATI!CV187</f>
        <v>0</v>
      </c>
      <c r="ID191" s="612">
        <f t="shared" si="2504"/>
        <v>0</v>
      </c>
      <c r="IE191" s="613">
        <f t="shared" ref="IE191:IE222" si="2532">+(HW191+IC191)/CZ191</f>
        <v>0</v>
      </c>
      <c r="IF191" s="613">
        <f t="shared" ref="IF191:IF222" si="2533">+(HW191+IC191)/HU191</f>
        <v>0</v>
      </c>
      <c r="IG191" s="609"/>
      <c r="IH191" s="590"/>
      <c r="II191" s="610"/>
      <c r="IJ191" s="610"/>
      <c r="IK191" s="615">
        <f>DATI!CS187</f>
        <v>13678.525113299269</v>
      </c>
      <c r="IL191" s="594">
        <f t="shared" si="2505"/>
        <v>13678.525113299269</v>
      </c>
      <c r="IM191" s="594">
        <f t="shared" si="2506"/>
        <v>13678.525113299269</v>
      </c>
      <c r="IN191" s="582">
        <f t="shared" si="2297"/>
        <v>8.5776180755539291E-2</v>
      </c>
      <c r="IO191" s="582">
        <f t="shared" si="2298"/>
        <v>0.20981046518796045</v>
      </c>
      <c r="IP191" s="610"/>
      <c r="IQ191" s="590"/>
      <c r="IR191" s="610"/>
      <c r="IS191" s="594">
        <f t="shared" si="2507"/>
        <v>51516.15</v>
      </c>
      <c r="IT191" s="615">
        <f>DATI!CR187</f>
        <v>51516.15</v>
      </c>
      <c r="IU191" s="617">
        <f>DATI!CU187</f>
        <v>0</v>
      </c>
      <c r="IV191" s="639">
        <f t="shared" si="2264"/>
        <v>9.3351671481673674E-3</v>
      </c>
      <c r="IW191" s="590">
        <f t="shared" ref="IW191:IW222" si="2534">+IS191/CZ191</f>
        <v>0.32305080830192257</v>
      </c>
      <c r="IX191" s="639">
        <f t="shared" ref="IX191:IX222" si="2535">IS191/HU191</f>
        <v>0.79018953481203946</v>
      </c>
      <c r="IY191" s="615">
        <f>DATI!CW187</f>
        <v>0</v>
      </c>
      <c r="IZ191" s="618">
        <f t="shared" si="2508"/>
        <v>51516.15</v>
      </c>
      <c r="JA191" s="619">
        <f t="shared" ref="JA191:JA222" si="2536">+(IS191+IY191)/CZ191</f>
        <v>0.32305080830192257</v>
      </c>
      <c r="JB191" s="619">
        <f t="shared" ref="JB191:JB222" si="2537">+(IS191+IY191)/HU191</f>
        <v>0.79018953481203946</v>
      </c>
      <c r="JC191" s="620"/>
      <c r="JD191" s="590"/>
      <c r="JE191" s="610"/>
      <c r="JF191" s="610"/>
      <c r="JG191" s="586">
        <f t="shared" ref="JG191:JG222" si="2538">+JT191+JU191+JV191+JW191+JX191+JY191+JZ191+KA191+KB191+KC191+KE191+KF191+KG191+KH191+KI191+FD191+FL191</f>
        <v>90494.405567035574</v>
      </c>
      <c r="JH191" s="566">
        <f t="shared" si="2201"/>
        <v>269.45690080703781</v>
      </c>
      <c r="JI191" s="589">
        <f t="shared" si="2304"/>
        <v>0.56747817655692134</v>
      </c>
      <c r="JJ191" s="603"/>
      <c r="JK191" s="602"/>
      <c r="JL191" s="1131"/>
      <c r="JM191" s="622">
        <f t="shared" si="2266"/>
        <v>1.8630468814030833E-2</v>
      </c>
      <c r="JN191" s="623">
        <f t="shared" ref="JN191:JN222" si="2539">+JG191+IS191</f>
        <v>142010.55556703557</v>
      </c>
      <c r="JO191" s="594">
        <f t="shared" ref="JO191:JO222" si="2540">+JG191+IS191+IY191</f>
        <v>142010.55556703557</v>
      </c>
      <c r="JP191" s="589">
        <f t="shared" ref="JP191:JP222" si="2541">+JN191/CZ191</f>
        <v>0.8905289848588438</v>
      </c>
      <c r="JQ191" s="590">
        <f t="shared" si="2267"/>
        <v>9.274352106060868E-3</v>
      </c>
      <c r="JR191" s="624">
        <f t="shared" ref="JR191:JR222" si="2542">+JO191/CZ191</f>
        <v>0.8905289848588438</v>
      </c>
      <c r="JS191" s="585">
        <f t="shared" si="2268"/>
        <v>9.274352106060868E-3</v>
      </c>
      <c r="JT191" s="576">
        <f>DATI!BW187</f>
        <v>18837.569540909528</v>
      </c>
      <c r="JU191" s="577">
        <f>DATI!BX187</f>
        <v>13145.25090618074</v>
      </c>
      <c r="JV191" s="577">
        <f>DATI!BY187</f>
        <v>4481.3392571777104</v>
      </c>
      <c r="JW191" s="577">
        <f>DATI!BZ187</f>
        <v>18464.439999999999</v>
      </c>
      <c r="JX191" s="577">
        <f>DATI!CA187</f>
        <v>21716.83</v>
      </c>
      <c r="JY191" s="577">
        <f>DATI!CB187</f>
        <v>5451.7079315900801</v>
      </c>
      <c r="JZ191" s="577">
        <f>DATI!CC187</f>
        <v>2757.9058230089845</v>
      </c>
      <c r="KA191" s="577">
        <f>DATI!CD187</f>
        <v>211.18839523510636</v>
      </c>
      <c r="KB191" s="577">
        <f>DATI!CE187</f>
        <v>1665.694755874157</v>
      </c>
      <c r="KC191" s="577">
        <f>DATI!CF187</f>
        <v>0</v>
      </c>
      <c r="KD191" s="577">
        <f>DATI!CG187</f>
        <v>112.705</v>
      </c>
      <c r="KE191" s="577">
        <f>DATI!CH187</f>
        <v>148.57290289163589</v>
      </c>
      <c r="KF191" s="577">
        <f>DATI!CI187</f>
        <v>7.6048001480102538</v>
      </c>
      <c r="KG191" s="577">
        <f>DATI!CJ187</f>
        <v>95.631341861248018</v>
      </c>
      <c r="KH191" s="577">
        <f>DATI!CK187</f>
        <v>1232.1732881007642</v>
      </c>
      <c r="KI191" s="577">
        <f>DATI!CL187</f>
        <v>65.639421277523041</v>
      </c>
      <c r="KJ191" s="625">
        <f t="shared" si="2202"/>
        <v>56.090905017000743</v>
      </c>
      <c r="KK191" s="626">
        <f t="shared" si="2484"/>
        <v>1.1893177273175189E-2</v>
      </c>
      <c r="KL191" s="627">
        <f t="shared" si="2203"/>
        <v>39.141409320452418</v>
      </c>
      <c r="KM191" s="626">
        <f t="shared" si="2485"/>
        <v>-1.0731179000310141E-2</v>
      </c>
      <c r="KN191" s="627">
        <f t="shared" si="2204"/>
        <v>13.343673347956498</v>
      </c>
      <c r="KO191" s="626">
        <f t="shared" si="2486"/>
        <v>-3.1729947395762167E-2</v>
      </c>
      <c r="KP191" s="627">
        <f t="shared" si="2205"/>
        <v>54.97987136731777</v>
      </c>
      <c r="KQ191" s="626">
        <f t="shared" si="2487"/>
        <v>3.721133525022171E-2</v>
      </c>
      <c r="KR191" s="627">
        <f t="shared" si="2206"/>
        <v>64.664215102429722</v>
      </c>
      <c r="KS191" s="626">
        <f t="shared" si="2488"/>
        <v>-1.4468575128683481E-2</v>
      </c>
      <c r="KT191" s="627">
        <f t="shared" si="2207"/>
        <v>16.233051249374942</v>
      </c>
      <c r="KU191" s="626">
        <f t="shared" si="2489"/>
        <v>6.931481106720401E-2</v>
      </c>
      <c r="KV191" s="627">
        <f t="shared" si="2208"/>
        <v>8.2119635034807779</v>
      </c>
      <c r="KW191" s="626">
        <f t="shared" si="2490"/>
        <v>-2.7226783118854504E-2</v>
      </c>
      <c r="KX191" s="627">
        <f t="shared" si="2209"/>
        <v>0.62883633645517611</v>
      </c>
      <c r="KY191" s="626">
        <f t="shared" si="2491"/>
        <v>-3.9825926262915319E-2</v>
      </c>
      <c r="KZ191" s="627">
        <f t="shared" si="2210"/>
        <v>4.959786671850158</v>
      </c>
      <c r="LA191" s="626">
        <f t="shared" si="2492"/>
        <v>0.11126743186609633</v>
      </c>
      <c r="LB191" s="628" t="s">
        <v>177</v>
      </c>
      <c r="LC191" s="629" t="s">
        <v>177</v>
      </c>
      <c r="LD191" s="627">
        <f t="shared" si="2211"/>
        <v>0.33559135302525012</v>
      </c>
      <c r="LE191" s="626">
        <f t="shared" si="2493"/>
        <v>-5.4325378921938422E-2</v>
      </c>
      <c r="LF191" s="627">
        <f t="shared" si="2212"/>
        <v>0.44239192142578576</v>
      </c>
      <c r="LG191" s="626">
        <f t="shared" si="2494"/>
        <v>-4.227812975255809E-2</v>
      </c>
      <c r="LH191" s="627">
        <f t="shared" si="2213"/>
        <v>2.2644116686547922E-2</v>
      </c>
      <c r="LI191" s="626">
        <f t="shared" si="2495"/>
        <v>-0.24068987851825779</v>
      </c>
      <c r="LJ191" s="627">
        <f t="shared" si="2214"/>
        <v>0.28475268538961412</v>
      </c>
      <c r="LK191" s="626">
        <f t="shared" si="2496"/>
        <v>-2.0516708737580658E-2</v>
      </c>
      <c r="LL191" s="627">
        <f t="shared" si="2215"/>
        <v>3.6689295143543479</v>
      </c>
      <c r="LM191" s="626">
        <f t="shared" si="2497"/>
        <v>-8.082599009380409E-3</v>
      </c>
      <c r="LN191" s="627">
        <f t="shared" si="2216"/>
        <v>0.19544849117890375</v>
      </c>
      <c r="LO191" s="630">
        <f t="shared" si="2498"/>
        <v>0.55180109086207518</v>
      </c>
      <c r="LP191" s="631">
        <f t="shared" si="2309"/>
        <v>0.11812785052133164</v>
      </c>
      <c r="LQ191" s="632">
        <f t="shared" si="2310"/>
        <v>8.2432090336200733E-2</v>
      </c>
      <c r="LR191" s="632">
        <f t="shared" si="2311"/>
        <v>2.8101872312010827E-2</v>
      </c>
      <c r="LS191" s="632">
        <f t="shared" si="2312"/>
        <v>0.11578800564177157</v>
      </c>
      <c r="LT191" s="632">
        <f t="shared" si="2313"/>
        <v>0.13618330339622509</v>
      </c>
      <c r="LU191" s="632">
        <f t="shared" si="2314"/>
        <v>3.4186923012029774E-2</v>
      </c>
      <c r="LV191" s="632">
        <f t="shared" si="2315"/>
        <v>1.7294454367099081E-2</v>
      </c>
      <c r="LW191" s="632">
        <f t="shared" si="2316"/>
        <v>1.3243338600552835E-3</v>
      </c>
      <c r="LX191" s="633">
        <f t="shared" si="2317"/>
        <v>1.0445346503366808E-2</v>
      </c>
      <c r="LY191" s="634" t="s">
        <v>177</v>
      </c>
      <c r="LZ191" s="633">
        <f t="shared" si="2318"/>
        <v>7.0675780992306646E-4</v>
      </c>
      <c r="MA191" s="633">
        <f t="shared" si="2319"/>
        <v>9.3168057727345739E-4</v>
      </c>
      <c r="MB191" s="633">
        <f t="shared" si="2320"/>
        <v>4.7688673062511325E-5</v>
      </c>
      <c r="MC191" s="633">
        <f t="shared" si="2321"/>
        <v>5.9969120920863952E-4</v>
      </c>
      <c r="MD191" s="633">
        <f t="shared" si="2322"/>
        <v>7.7267920193762451E-3</v>
      </c>
      <c r="ME191" s="633">
        <f t="shared" si="2323"/>
        <v>4.1161593209458066E-4</v>
      </c>
      <c r="MF191" s="631">
        <f t="shared" si="2324"/>
        <v>0.20119480210578519</v>
      </c>
      <c r="MG191" s="632">
        <f t="shared" si="2325"/>
        <v>0.14039795043390887</v>
      </c>
      <c r="MH191" s="632">
        <f t="shared" si="2326"/>
        <v>4.7862977389875272E-2</v>
      </c>
      <c r="MI191" s="632">
        <f t="shared" si="2327"/>
        <v>0.19720958925865636</v>
      </c>
      <c r="MJ191" s="632">
        <f t="shared" si="2328"/>
        <v>0.23194676493303165</v>
      </c>
      <c r="MK191" s="632">
        <f t="shared" si="2329"/>
        <v>5.8227007260823443E-2</v>
      </c>
      <c r="ML191" s="632">
        <f t="shared" si="2330"/>
        <v>2.9455833730655169E-2</v>
      </c>
      <c r="MM191" s="632">
        <f t="shared" si="2331"/>
        <v>2.2555992318483587E-3</v>
      </c>
      <c r="MN191" s="633">
        <f t="shared" si="2332"/>
        <v>1.7790465274670687E-2</v>
      </c>
      <c r="MO191" s="634" t="s">
        <v>177</v>
      </c>
      <c r="MP191" s="633">
        <f t="shared" si="2333"/>
        <v>1.2037465938526631E-3</v>
      </c>
      <c r="MQ191" s="633">
        <f t="shared" si="2334"/>
        <v>1.5868339984438063E-3</v>
      </c>
      <c r="MR191" s="633">
        <f t="shared" si="2335"/>
        <v>8.1223124751320444E-5</v>
      </c>
      <c r="MS191" s="633">
        <f t="shared" si="2336"/>
        <v>1.0213912606453742E-3</v>
      </c>
      <c r="MT191" s="633">
        <f t="shared" si="2337"/>
        <v>1.3160236001841366E-2</v>
      </c>
      <c r="MU191" s="633">
        <f t="shared" si="2338"/>
        <v>7.0106232895859443E-4</v>
      </c>
      <c r="MV191" s="1077"/>
      <c r="MW191" s="566"/>
      <c r="MX191" s="624"/>
      <c r="MY191" s="1471"/>
      <c r="MZ191" s="583"/>
      <c r="NA191" s="1472"/>
      <c r="NB191" s="1078"/>
      <c r="NC191" s="615"/>
      <c r="ND191" s="589"/>
      <c r="NE191" s="638"/>
    </row>
    <row r="192" spans="1:369" outlineLevel="1" x14ac:dyDescent="0.2">
      <c r="A192" s="477" t="s">
        <v>183</v>
      </c>
      <c r="B192" s="478">
        <v>61</v>
      </c>
      <c r="C192" s="1524"/>
      <c r="D192" s="479">
        <f>DATI!G188</f>
        <v>222924</v>
      </c>
      <c r="E192" s="480">
        <f t="shared" si="2468"/>
        <v>2.3067772420826766E-2</v>
      </c>
      <c r="F192" s="1039">
        <f t="shared" si="2402"/>
        <v>5.1673294916538158E-3</v>
      </c>
      <c r="G192" s="482"/>
      <c r="H192" s="483"/>
      <c r="I192" s="484"/>
      <c r="J192" s="485"/>
      <c r="K192" s="485"/>
      <c r="L192" s="485"/>
      <c r="M192" s="483"/>
      <c r="N192" s="483"/>
      <c r="O192" s="483"/>
      <c r="P192" s="483"/>
      <c r="Q192" s="483"/>
      <c r="R192" s="483"/>
      <c r="S192" s="483"/>
      <c r="T192" s="483"/>
      <c r="U192" s="483"/>
      <c r="V192" s="483"/>
      <c r="W192" s="488"/>
      <c r="X192" s="1111"/>
      <c r="Y192" s="483"/>
      <c r="Z192" s="483"/>
      <c r="AA192" s="483"/>
      <c r="AB192" s="483"/>
      <c r="AC192" s="483"/>
      <c r="AD192" s="484"/>
      <c r="AE192" s="485"/>
      <c r="AF192" s="485"/>
      <c r="AG192" s="488"/>
      <c r="AH192" s="491"/>
      <c r="AI192" s="483"/>
      <c r="AJ192" s="484"/>
      <c r="AK192" s="485"/>
      <c r="AL192" s="485"/>
      <c r="AM192" s="485"/>
      <c r="AN192" s="495"/>
      <c r="AO192" s="496"/>
      <c r="AP192" s="496"/>
      <c r="AQ192" s="496"/>
      <c r="AR192" s="496"/>
      <c r="AS192" s="496"/>
      <c r="AT192" s="496"/>
      <c r="AU192" s="1065"/>
      <c r="AV192" s="1065"/>
      <c r="AW192" s="496"/>
      <c r="AX192" s="1065"/>
      <c r="AY192" s="1065"/>
      <c r="AZ192" s="1065"/>
      <c r="BA192" s="1065"/>
      <c r="BB192" s="495"/>
      <c r="BC192" s="496"/>
      <c r="BD192" s="496"/>
      <c r="BE192" s="496"/>
      <c r="BF192" s="496"/>
      <c r="BG192" s="496"/>
      <c r="BH192" s="496"/>
      <c r="BI192" s="496"/>
      <c r="BJ192" s="496"/>
      <c r="BK192" s="496"/>
      <c r="BL192" s="496"/>
      <c r="BM192" s="496"/>
      <c r="BN192" s="496"/>
      <c r="BO192" s="496"/>
      <c r="BP192" s="496"/>
      <c r="BQ192" s="496"/>
      <c r="BR192" s="496"/>
      <c r="BS192" s="496"/>
      <c r="BT192" s="496"/>
      <c r="BU192" s="496"/>
      <c r="BV192" s="497"/>
      <c r="BW192" s="495"/>
      <c r="BX192" s="496"/>
      <c r="BY192" s="496"/>
      <c r="BZ192" s="496"/>
      <c r="CA192" s="496"/>
      <c r="CB192" s="496"/>
      <c r="CC192" s="496"/>
      <c r="CD192" s="497"/>
      <c r="CE192" s="495"/>
      <c r="CF192" s="496"/>
      <c r="CG192" s="496"/>
      <c r="CH192" s="496"/>
      <c r="CI192" s="496"/>
      <c r="CJ192" s="496"/>
      <c r="CK192" s="496"/>
      <c r="CL192" s="496"/>
      <c r="CM192" s="496"/>
      <c r="CN192" s="496"/>
      <c r="CO192" s="496"/>
      <c r="CP192" s="496"/>
      <c r="CQ192" s="496"/>
      <c r="CR192" s="496"/>
      <c r="CS192" s="496"/>
      <c r="CT192" s="496"/>
      <c r="CU192" s="496"/>
      <c r="CV192" s="496"/>
      <c r="CW192" s="496"/>
      <c r="CX192" s="496"/>
      <c r="CY192" s="497"/>
      <c r="CZ192" s="482">
        <f>DATI!AA188</f>
        <v>103833.446</v>
      </c>
      <c r="DA192" s="483">
        <f t="shared" si="2469"/>
        <v>284.47519452054792</v>
      </c>
      <c r="DB192" s="484">
        <f t="shared" si="2191"/>
        <v>465.77957510182841</v>
      </c>
      <c r="DC192" s="485">
        <f t="shared" si="2470"/>
        <v>1.2761084249365162</v>
      </c>
      <c r="DD192" s="501">
        <f t="shared" si="2471"/>
        <v>2.0706902823581893E-2</v>
      </c>
      <c r="DE192" s="502">
        <f t="shared" si="2245"/>
        <v>1.5459688030038618E-2</v>
      </c>
      <c r="DF192" s="483">
        <f t="shared" si="2472"/>
        <v>2106.4510000000009</v>
      </c>
      <c r="DG192" s="503">
        <f t="shared" si="2473"/>
        <v>7.0911794990183807</v>
      </c>
      <c r="DH192" s="504">
        <f t="shared" si="2499"/>
        <v>2.0932596893682494E-2</v>
      </c>
      <c r="DI192" s="505">
        <f>DATI!AB188+DATI!AG188</f>
        <v>58904.506380337138</v>
      </c>
      <c r="DJ192" s="483">
        <f t="shared" si="2500"/>
        <v>161.38220926119763</v>
      </c>
      <c r="DK192" s="506">
        <f t="shared" si="2192"/>
        <v>264.2358219856863</v>
      </c>
      <c r="DL192" s="507">
        <f t="shared" si="2193"/>
        <v>0.72393375886489397</v>
      </c>
      <c r="DM192" s="508">
        <f t="shared" si="2509"/>
        <v>0.56729800126576879</v>
      </c>
      <c r="DN192" s="509">
        <f t="shared" si="2510"/>
        <v>1.3927855444957305E-2</v>
      </c>
      <c r="DO192" s="509">
        <f t="shared" si="2511"/>
        <v>6.9999999999998952E-3</v>
      </c>
      <c r="DP192" s="509">
        <f t="shared" si="2512"/>
        <v>3.4923161017778905E-2</v>
      </c>
      <c r="DQ192" s="509">
        <f t="shared" si="2513"/>
        <v>2.9602863775102631E-2</v>
      </c>
      <c r="DR192" s="510">
        <f t="shared" si="2514"/>
        <v>1987.7142946247768</v>
      </c>
      <c r="DS192" s="510">
        <f t="shared" si="2515"/>
        <v>7.5972370687317152</v>
      </c>
      <c r="DT192" s="511">
        <f t="shared" si="2516"/>
        <v>2.4196025792413908E-2</v>
      </c>
      <c r="DU192" s="512"/>
      <c r="DV192" s="511"/>
      <c r="DW192" s="513">
        <f>DATI!AB188</f>
        <v>56970.159</v>
      </c>
      <c r="DX192" s="483">
        <f t="shared" si="2474"/>
        <v>156.08262739726027</v>
      </c>
      <c r="DY192" s="514">
        <f t="shared" si="2463"/>
        <v>255.55866124777953</v>
      </c>
      <c r="DZ192" s="485">
        <f t="shared" si="2464"/>
        <v>0.70016071574734118</v>
      </c>
      <c r="EA192" s="508">
        <f t="shared" si="2517"/>
        <v>0.54866867271264408</v>
      </c>
      <c r="EB192" s="504">
        <f t="shared" si="2518"/>
        <v>1.467234167461171E-2</v>
      </c>
      <c r="EC192" s="515">
        <f t="shared" si="2501"/>
        <v>44928.939619662859</v>
      </c>
      <c r="ED192" s="516">
        <f t="shared" si="2475"/>
        <v>123.0929852593503</v>
      </c>
      <c r="EE192" s="517">
        <f t="shared" si="2196"/>
        <v>201.54375311614208</v>
      </c>
      <c r="EF192" s="518">
        <f t="shared" si="2197"/>
        <v>0.55217466607162213</v>
      </c>
      <c r="EG192" s="519">
        <f t="shared" si="2476"/>
        <v>2.6497694197534015E-3</v>
      </c>
      <c r="EH192" s="519">
        <f t="shared" si="2477"/>
        <v>-2.5046178860326589E-3</v>
      </c>
      <c r="EI192" s="501">
        <f t="shared" si="2408"/>
        <v>0.43270199873423115</v>
      </c>
      <c r="EJ192" s="520">
        <f t="shared" si="2478"/>
        <v>118.73670537522412</v>
      </c>
      <c r="EK192" s="520">
        <f t="shared" si="2479"/>
        <v>-0.50605756971330607</v>
      </c>
      <c r="EL192" s="482">
        <f>DATI!AD188</f>
        <v>35388.451000000001</v>
      </c>
      <c r="EM192" s="483">
        <f t="shared" si="2480"/>
        <v>96.954660273972607</v>
      </c>
      <c r="EN192" s="514">
        <f t="shared" si="2198"/>
        <v>158.74670739803699</v>
      </c>
      <c r="EO192" s="485">
        <f t="shared" si="2481"/>
        <v>0.43492248602201916</v>
      </c>
      <c r="EP192" s="501">
        <f t="shared" si="2519"/>
        <v>-3.2026790037211969E-3</v>
      </c>
      <c r="EQ192" s="502">
        <f t="shared" si="2520"/>
        <v>-8.3269802447799371E-3</v>
      </c>
      <c r="ER192" s="501">
        <f t="shared" si="2521"/>
        <v>1.6585474598156971E-2</v>
      </c>
      <c r="ES192" s="483">
        <f t="shared" si="2522"/>
        <v>-113.7019999999975</v>
      </c>
      <c r="ET192" s="501">
        <f t="shared" si="2466"/>
        <v>0.34081938299534048</v>
      </c>
      <c r="EU192" s="503">
        <f t="shared" si="2523"/>
        <v>-1.3329803978670327</v>
      </c>
      <c r="EV192" s="482">
        <f>DATI!AE188</f>
        <v>7291.6790000000001</v>
      </c>
      <c r="EW192" s="483">
        <f t="shared" si="2482"/>
        <v>19.977202739726028</v>
      </c>
      <c r="EX192" s="514">
        <f t="shared" si="2199"/>
        <v>32.709259658000036</v>
      </c>
      <c r="EY192" s="485">
        <f t="shared" si="2465"/>
        <v>8.9614410021917904E-2</v>
      </c>
      <c r="EZ192" s="501">
        <f t="shared" si="2524"/>
        <v>8.8058908180617429E-2</v>
      </c>
      <c r="FA192" s="502">
        <f t="shared" si="2525"/>
        <v>8.2465452524093222E-2</v>
      </c>
      <c r="FB192" s="483">
        <f t="shared" si="2526"/>
        <v>590.13100000000031</v>
      </c>
      <c r="FC192" s="503">
        <f t="shared" si="2527"/>
        <v>2.4918891343232055</v>
      </c>
      <c r="FD192" s="483">
        <f>DATI!AG188</f>
        <v>1934.3473803371414</v>
      </c>
      <c r="FE192" s="501">
        <f t="shared" si="2467"/>
        <v>1.8629328553124793E-2</v>
      </c>
      <c r="FF192" s="483">
        <f t="shared" si="2528"/>
        <v>5357.3316196628584</v>
      </c>
      <c r="FG192" s="501">
        <f t="shared" si="2502"/>
        <v>2.4032098920093208E-2</v>
      </c>
      <c r="FH192" s="482">
        <f>DATI!AF188</f>
        <v>4183.1570000000002</v>
      </c>
      <c r="FI192" s="483">
        <f t="shared" si="2503"/>
        <v>11.460704109589042</v>
      </c>
      <c r="FJ192" s="509">
        <f t="shared" si="2228"/>
        <v>4.0287182609734441E-2</v>
      </c>
      <c r="FK192" s="509">
        <f t="shared" si="2368"/>
        <v>-7.3695876739523006E-2</v>
      </c>
      <c r="FL192" s="521">
        <f>DATI!AL188</f>
        <v>1013.1402740154714</v>
      </c>
      <c r="FM192" s="522"/>
      <c r="FN192" s="521"/>
      <c r="FO192" s="1126">
        <f t="shared" si="2369"/>
        <v>0.24219513492213449</v>
      </c>
      <c r="FP192" s="1127">
        <f t="shared" si="2258"/>
        <v>9.7573596277973039E-3</v>
      </c>
      <c r="FQ192" s="486"/>
      <c r="FR192" s="526"/>
      <c r="FS192" s="1112"/>
      <c r="FT192" s="1112"/>
      <c r="FU192" s="495"/>
      <c r="FV192" s="496"/>
      <c r="FW192" s="496"/>
      <c r="FX192" s="496"/>
      <c r="FY192" s="496"/>
      <c r="FZ192" s="496"/>
      <c r="GA192" s="496"/>
      <c r="GB192" s="496"/>
      <c r="GC192" s="496"/>
      <c r="GD192" s="496"/>
      <c r="GE192" s="496"/>
      <c r="GF192" s="496"/>
      <c r="GG192" s="496"/>
      <c r="GH192" s="496"/>
      <c r="GI192" s="496"/>
      <c r="GJ192" s="496"/>
      <c r="GK192" s="496"/>
      <c r="GL192" s="496"/>
      <c r="GM192" s="496"/>
      <c r="GN192" s="496"/>
      <c r="GO192" s="496"/>
      <c r="GP192" s="497"/>
      <c r="GQ192" s="495"/>
      <c r="GR192" s="496"/>
      <c r="GS192" s="496"/>
      <c r="GT192" s="496"/>
      <c r="GU192" s="496"/>
      <c r="GV192" s="496"/>
      <c r="GW192" s="496"/>
      <c r="GX192" s="497"/>
      <c r="GY192" s="495"/>
      <c r="GZ192" s="496"/>
      <c r="HA192" s="496"/>
      <c r="HB192" s="496"/>
      <c r="HC192" s="496"/>
      <c r="HD192" s="496"/>
      <c r="HE192" s="496"/>
      <c r="HF192" s="496"/>
      <c r="HG192" s="496"/>
      <c r="HH192" s="496"/>
      <c r="HI192" s="496"/>
      <c r="HJ192" s="496"/>
      <c r="HK192" s="496"/>
      <c r="HL192" s="496"/>
      <c r="HM192" s="496"/>
      <c r="HN192" s="496"/>
      <c r="HO192" s="496"/>
      <c r="HP192" s="496"/>
      <c r="HQ192" s="496"/>
      <c r="HR192" s="496"/>
      <c r="HS192" s="496"/>
      <c r="HT192" s="497"/>
      <c r="HU192" s="526">
        <f t="shared" si="2412"/>
        <v>44928.939619662873</v>
      </c>
      <c r="HV192" s="527"/>
      <c r="HW192" s="528">
        <f t="shared" si="2529"/>
        <v>305.83999999999997</v>
      </c>
      <c r="HX192" s="529">
        <f>DATI!CQ188</f>
        <v>305.83999999999997</v>
      </c>
      <c r="HY192" s="529">
        <f>DATI!CT188</f>
        <v>0</v>
      </c>
      <c r="HZ192" s="530">
        <f t="shared" si="2260"/>
        <v>0</v>
      </c>
      <c r="IA192" s="530">
        <f t="shared" si="2530"/>
        <v>2.9454863705476943E-3</v>
      </c>
      <c r="IB192" s="501">
        <f t="shared" si="2531"/>
        <v>6.8071938173709084E-3</v>
      </c>
      <c r="IC192" s="529">
        <f>DATI!CV188</f>
        <v>15164.064713472755</v>
      </c>
      <c r="ID192" s="531">
        <f t="shared" si="2504"/>
        <v>15469.904713472755</v>
      </c>
      <c r="IE192" s="532">
        <f t="shared" si="2532"/>
        <v>0.14898768469528359</v>
      </c>
      <c r="IF192" s="532">
        <f t="shared" si="2533"/>
        <v>0.34431938177108562</v>
      </c>
      <c r="IG192" s="528"/>
      <c r="IH192" s="509"/>
      <c r="II192" s="529"/>
      <c r="IJ192" s="529"/>
      <c r="IK192" s="534">
        <f>DATI!CS188</f>
        <v>44582.119619662873</v>
      </c>
      <c r="IL192" s="513">
        <f t="shared" si="2505"/>
        <v>44582.119619662873</v>
      </c>
      <c r="IM192" s="513">
        <f t="shared" si="2506"/>
        <v>9234.6496730995968</v>
      </c>
      <c r="IN192" s="501">
        <f t="shared" si="2297"/>
        <v>0.42936184184489912</v>
      </c>
      <c r="IO192" s="501">
        <f t="shared" si="2298"/>
        <v>0.99228069918996675</v>
      </c>
      <c r="IP192" s="529"/>
      <c r="IQ192" s="509"/>
      <c r="IR192" s="529"/>
      <c r="IS192" s="513">
        <f t="shared" si="2507"/>
        <v>40.98</v>
      </c>
      <c r="IT192" s="534">
        <f>DATI!CR188</f>
        <v>40.98</v>
      </c>
      <c r="IU192" s="536">
        <f>DATI!CU188</f>
        <v>0</v>
      </c>
      <c r="IV192" s="501">
        <f t="shared" si="2264"/>
        <v>0</v>
      </c>
      <c r="IW192" s="509">
        <f t="shared" si="2534"/>
        <v>3.946705187844772E-4</v>
      </c>
      <c r="IX192" s="501">
        <f t="shared" si="2535"/>
        <v>9.1210699266237199E-4</v>
      </c>
      <c r="IY192" s="534">
        <f>DATI!CW188</f>
        <v>20183.405233090522</v>
      </c>
      <c r="IZ192" s="537">
        <f t="shared" si="2508"/>
        <v>20224.385233090521</v>
      </c>
      <c r="JA192" s="538">
        <f t="shared" si="2536"/>
        <v>0.19477717452515755</v>
      </c>
      <c r="JB192" s="538">
        <f t="shared" si="2537"/>
        <v>0.45014161038066086</v>
      </c>
      <c r="JC192" s="539"/>
      <c r="JD192" s="509"/>
      <c r="JE192" s="529"/>
      <c r="JF192" s="529"/>
      <c r="JG192" s="505">
        <f t="shared" si="2538"/>
        <v>56179.00188576425</v>
      </c>
      <c r="JH192" s="485">
        <f t="shared" si="2201"/>
        <v>252.00966197342703</v>
      </c>
      <c r="JI192" s="508">
        <f t="shared" si="2304"/>
        <v>0.54104919031353593</v>
      </c>
      <c r="JJ192" s="522"/>
      <c r="JK192" s="521"/>
      <c r="JL192" s="1128"/>
      <c r="JM192" s="541">
        <f t="shared" si="2266"/>
        <v>3.0182855382713029E-2</v>
      </c>
      <c r="JN192" s="542">
        <f t="shared" si="2539"/>
        <v>56219.981885764253</v>
      </c>
      <c r="JO192" s="513">
        <f t="shared" si="2540"/>
        <v>76403.387118854778</v>
      </c>
      <c r="JP192" s="508">
        <f t="shared" si="2541"/>
        <v>0.54144386083232043</v>
      </c>
      <c r="JQ192" s="509">
        <f t="shared" si="2267"/>
        <v>1.6246622801664112E-2</v>
      </c>
      <c r="JR192" s="543">
        <f t="shared" si="2542"/>
        <v>0.73582636483869346</v>
      </c>
      <c r="JS192" s="504">
        <f t="shared" si="2268"/>
        <v>-8.7861171672088956E-3</v>
      </c>
      <c r="JT192" s="495">
        <f>DATI!BW188</f>
        <v>11202.745216295421</v>
      </c>
      <c r="JU192" s="496">
        <f>DATI!BX188</f>
        <v>6924.4564804451466</v>
      </c>
      <c r="JV192" s="496">
        <f>DATI!BY188</f>
        <v>3385.6565727431848</v>
      </c>
      <c r="JW192" s="496">
        <f>DATI!BZ188</f>
        <v>12419.225</v>
      </c>
      <c r="JX192" s="496">
        <f>DATI!CA188</f>
        <v>12213.258</v>
      </c>
      <c r="JY192" s="496">
        <f>DATI!CB188</f>
        <v>3724.3210532659291</v>
      </c>
      <c r="JZ192" s="496">
        <f>DATI!CC188</f>
        <v>1676.7494213617333</v>
      </c>
      <c r="KA192" s="496">
        <f>DATI!CD188</f>
        <v>13.104578367442592</v>
      </c>
      <c r="KB192" s="496">
        <f>DATI!CE188</f>
        <v>1069.940671656251</v>
      </c>
      <c r="KC192" s="496">
        <f>DATI!CF188</f>
        <v>0</v>
      </c>
      <c r="KD192" s="496">
        <f>DATI!CG188</f>
        <v>191.59200000000001</v>
      </c>
      <c r="KE192" s="496">
        <f>DATI!CH188</f>
        <v>82.408201603889466</v>
      </c>
      <c r="KF192" s="496">
        <f>DATI!CI188</f>
        <v>47.844580931186677</v>
      </c>
      <c r="KG192" s="496">
        <f>DATI!CJ188</f>
        <v>22.287160433769227</v>
      </c>
      <c r="KH192" s="496">
        <f>DATI!CK188</f>
        <v>322.47499183509501</v>
      </c>
      <c r="KI192" s="496">
        <f>DATI!CL188</f>
        <v>127.0423024725914</v>
      </c>
      <c r="KJ192" s="544">
        <f t="shared" si="2202"/>
        <v>50.253652438927261</v>
      </c>
      <c r="KK192" s="545">
        <f t="shared" si="2484"/>
        <v>1.0083663638309497E-2</v>
      </c>
      <c r="KL192" s="546">
        <f t="shared" si="2203"/>
        <v>31.061960490773298</v>
      </c>
      <c r="KM192" s="545">
        <f t="shared" si="2485"/>
        <v>4.2666086683546933E-2</v>
      </c>
      <c r="KN192" s="546">
        <f t="shared" si="2204"/>
        <v>15.187492476104794</v>
      </c>
      <c r="KO192" s="545">
        <f t="shared" si="2486"/>
        <v>-7.4748257563556015E-3</v>
      </c>
      <c r="KP192" s="546">
        <f t="shared" si="2205"/>
        <v>55.710578493118732</v>
      </c>
      <c r="KQ192" s="545">
        <f t="shared" si="2487"/>
        <v>2.6526921265765932E-2</v>
      </c>
      <c r="KR192" s="546">
        <f t="shared" si="2206"/>
        <v>54.786644775798031</v>
      </c>
      <c r="KS192" s="545">
        <f t="shared" si="2488"/>
        <v>5.4620490703811198E-2</v>
      </c>
      <c r="KT192" s="546">
        <f t="shared" si="2207"/>
        <v>16.706685028377066</v>
      </c>
      <c r="KU192" s="545">
        <f t="shared" si="2489"/>
        <v>7.7908200229282729E-2</v>
      </c>
      <c r="KV192" s="546">
        <f t="shared" si="2208"/>
        <v>7.5216191229375626</v>
      </c>
      <c r="KW192" s="545">
        <f t="shared" si="2490"/>
        <v>-0.10308627286003857</v>
      </c>
      <c r="KX192" s="546">
        <f t="shared" si="2209"/>
        <v>5.8784959750599268E-2</v>
      </c>
      <c r="KY192" s="545">
        <f t="shared" si="2491"/>
        <v>-5.868991987044344E-2</v>
      </c>
      <c r="KZ192" s="546">
        <f t="shared" si="2210"/>
        <v>4.7995759615665019</v>
      </c>
      <c r="LA192" s="545">
        <f t="shared" si="2492"/>
        <v>0.13570254023496761</v>
      </c>
      <c r="LB192" s="547" t="s">
        <v>177</v>
      </c>
      <c r="LC192" s="548" t="s">
        <v>177</v>
      </c>
      <c r="LD192" s="546">
        <f t="shared" si="2211"/>
        <v>0.85944985735048718</v>
      </c>
      <c r="LE192" s="545">
        <f t="shared" si="2493"/>
        <v>0.10602145642921143</v>
      </c>
      <c r="LF192" s="546">
        <f t="shared" si="2212"/>
        <v>0.36966949096503499</v>
      </c>
      <c r="LG192" s="545">
        <f t="shared" si="2494"/>
        <v>-1.8125008424166443E-2</v>
      </c>
      <c r="LH192" s="546">
        <f t="shared" si="2213"/>
        <v>0.21462283527653675</v>
      </c>
      <c r="LI192" s="545">
        <f t="shared" si="2495"/>
        <v>0.5387790739243139</v>
      </c>
      <c r="LJ192" s="546">
        <f t="shared" si="2214"/>
        <v>9.9976496177034441E-2</v>
      </c>
      <c r="LK192" s="545">
        <f t="shared" si="2496"/>
        <v>0.40232358447055794</v>
      </c>
      <c r="LL192" s="546">
        <f t="shared" si="2215"/>
        <v>1.4465691977314914</v>
      </c>
      <c r="LM192" s="545">
        <f t="shared" si="2497"/>
        <v>9.7886688364543853E-3</v>
      </c>
      <c r="LN192" s="546">
        <f t="shared" si="2216"/>
        <v>0.56989064646512444</v>
      </c>
      <c r="LO192" s="549">
        <f t="shared" si="2498"/>
        <v>0.10875854871341428</v>
      </c>
      <c r="LP192" s="550">
        <f t="shared" si="2309"/>
        <v>0.10789149014947863</v>
      </c>
      <c r="LQ192" s="551">
        <f t="shared" si="2310"/>
        <v>6.6688112040942438E-2</v>
      </c>
      <c r="LR192" s="551">
        <f t="shared" si="2311"/>
        <v>3.2606608979761538E-2</v>
      </c>
      <c r="LS192" s="551">
        <f t="shared" si="2312"/>
        <v>0.11960717358836381</v>
      </c>
      <c r="LT192" s="551">
        <f t="shared" si="2313"/>
        <v>0.11762354492212461</v>
      </c>
      <c r="LU192" s="551">
        <f t="shared" si="2314"/>
        <v>3.5868221625485967E-2</v>
      </c>
      <c r="LV192" s="551">
        <f t="shared" si="2315"/>
        <v>1.6148452025388171E-2</v>
      </c>
      <c r="LW192" s="551">
        <f t="shared" si="2316"/>
        <v>1.2620768039849696E-4</v>
      </c>
      <c r="LX192" s="552">
        <f t="shared" si="2317"/>
        <v>1.030439336142471E-2</v>
      </c>
      <c r="LY192" s="553" t="s">
        <v>177</v>
      </c>
      <c r="LZ192" s="552">
        <f t="shared" si="2318"/>
        <v>1.8451857988032105E-3</v>
      </c>
      <c r="MA192" s="552">
        <f t="shared" si="2319"/>
        <v>7.9365758123725821E-4</v>
      </c>
      <c r="MB192" s="552">
        <f t="shared" si="2320"/>
        <v>4.6078198089647028E-4</v>
      </c>
      <c r="MC192" s="552">
        <f t="shared" si="2321"/>
        <v>2.1464336677961385E-4</v>
      </c>
      <c r="MD192" s="552">
        <f t="shared" si="2322"/>
        <v>3.1056947858120305E-3</v>
      </c>
      <c r="ME192" s="552">
        <f t="shared" si="2323"/>
        <v>1.2235200445200615E-3</v>
      </c>
      <c r="MF192" s="550">
        <f t="shared" si="2324"/>
        <v>0.19664233719789023</v>
      </c>
      <c r="MG192" s="551">
        <f t="shared" si="2325"/>
        <v>0.12154532481549063</v>
      </c>
      <c r="MH192" s="551">
        <f t="shared" si="2326"/>
        <v>5.9428596166340081E-2</v>
      </c>
      <c r="MI192" s="551">
        <f t="shared" si="2327"/>
        <v>0.21799526660966489</v>
      </c>
      <c r="MJ192" s="551">
        <f t="shared" si="2328"/>
        <v>0.21437991773903947</v>
      </c>
      <c r="MK192" s="551">
        <f t="shared" si="2329"/>
        <v>6.5373190432309117E-2</v>
      </c>
      <c r="ML192" s="551">
        <f t="shared" si="2330"/>
        <v>2.9432064975660914E-2</v>
      </c>
      <c r="MM192" s="551">
        <f t="shared" si="2331"/>
        <v>2.300253079413486E-4</v>
      </c>
      <c r="MN192" s="552">
        <f t="shared" si="2332"/>
        <v>1.8780721178191743E-2</v>
      </c>
      <c r="MO192" s="553" t="s">
        <v>177</v>
      </c>
      <c r="MP192" s="552">
        <f t="shared" si="2333"/>
        <v>3.3630237893490875E-3</v>
      </c>
      <c r="MQ192" s="552">
        <f t="shared" si="2334"/>
        <v>1.4465152116547449E-3</v>
      </c>
      <c r="MR192" s="552">
        <f t="shared" si="2335"/>
        <v>8.3981827979779159E-4</v>
      </c>
      <c r="MS192" s="552">
        <f t="shared" si="2336"/>
        <v>3.912076221126437E-4</v>
      </c>
      <c r="MT192" s="552">
        <f t="shared" si="2337"/>
        <v>5.6604193756084661E-3</v>
      </c>
      <c r="MU192" s="552">
        <f t="shared" si="2338"/>
        <v>2.2299797771775818E-3</v>
      </c>
      <c r="MV192" s="1070"/>
      <c r="MW192" s="485"/>
      <c r="MX192" s="543"/>
      <c r="MY192" s="1469"/>
      <c r="MZ192" s="502"/>
      <c r="NA192" s="1470"/>
      <c r="NB192" s="1071"/>
      <c r="NC192" s="534"/>
      <c r="ND192" s="508"/>
      <c r="NE192" s="557"/>
    </row>
    <row r="193" spans="1:369" outlineLevel="1" x14ac:dyDescent="0.2">
      <c r="A193" s="558" t="s">
        <v>184</v>
      </c>
      <c r="B193" s="559">
        <v>70</v>
      </c>
      <c r="C193" s="1525"/>
      <c r="D193" s="560">
        <f>DATI!G189</f>
        <v>407563</v>
      </c>
      <c r="E193" s="561">
        <f t="shared" si="2468"/>
        <v>4.2173882269963839E-2</v>
      </c>
      <c r="F193" s="1035">
        <f t="shared" si="2402"/>
        <v>4.9338942011332423E-3</v>
      </c>
      <c r="G193" s="563"/>
      <c r="H193" s="564"/>
      <c r="I193" s="565"/>
      <c r="J193" s="566"/>
      <c r="K193" s="566"/>
      <c r="L193" s="566"/>
      <c r="M193" s="564"/>
      <c r="N193" s="564"/>
      <c r="O193" s="564"/>
      <c r="P193" s="564"/>
      <c r="Q193" s="564"/>
      <c r="R193" s="564"/>
      <c r="S193" s="564"/>
      <c r="T193" s="564"/>
      <c r="U193" s="564"/>
      <c r="V193" s="564"/>
      <c r="W193" s="569"/>
      <c r="X193" s="1100"/>
      <c r="Y193" s="564"/>
      <c r="Z193" s="564"/>
      <c r="AA193" s="564"/>
      <c r="AB193" s="564"/>
      <c r="AC193" s="564"/>
      <c r="AD193" s="565"/>
      <c r="AE193" s="566"/>
      <c r="AF193" s="566"/>
      <c r="AG193" s="569"/>
      <c r="AH193" s="572"/>
      <c r="AI193" s="564"/>
      <c r="AJ193" s="565"/>
      <c r="AK193" s="566"/>
      <c r="AL193" s="566"/>
      <c r="AM193" s="566"/>
      <c r="AN193" s="576"/>
      <c r="AO193" s="577"/>
      <c r="AP193" s="577"/>
      <c r="AQ193" s="577"/>
      <c r="AR193" s="577"/>
      <c r="AS193" s="577"/>
      <c r="AT193" s="577"/>
      <c r="AU193" s="1072"/>
      <c r="AV193" s="1072"/>
      <c r="AW193" s="577"/>
      <c r="AX193" s="1072"/>
      <c r="AY193" s="1072"/>
      <c r="AZ193" s="1072"/>
      <c r="BA193" s="1072"/>
      <c r="BB193" s="576"/>
      <c r="BC193" s="577"/>
      <c r="BD193" s="577"/>
      <c r="BE193" s="577"/>
      <c r="BF193" s="577"/>
      <c r="BG193" s="577"/>
      <c r="BH193" s="577"/>
      <c r="BI193" s="577"/>
      <c r="BJ193" s="577"/>
      <c r="BK193" s="577"/>
      <c r="BL193" s="577"/>
      <c r="BM193" s="577"/>
      <c r="BN193" s="577"/>
      <c r="BO193" s="577"/>
      <c r="BP193" s="577"/>
      <c r="BQ193" s="577"/>
      <c r="BR193" s="577"/>
      <c r="BS193" s="577"/>
      <c r="BT193" s="577"/>
      <c r="BU193" s="577"/>
      <c r="BV193" s="578"/>
      <c r="BW193" s="576"/>
      <c r="BX193" s="577"/>
      <c r="BY193" s="577"/>
      <c r="BZ193" s="577"/>
      <c r="CA193" s="577"/>
      <c r="CB193" s="577"/>
      <c r="CC193" s="577"/>
      <c r="CD193" s="578"/>
      <c r="CE193" s="576"/>
      <c r="CF193" s="577"/>
      <c r="CG193" s="577"/>
      <c r="CH193" s="577"/>
      <c r="CI193" s="577"/>
      <c r="CJ193" s="577"/>
      <c r="CK193" s="577"/>
      <c r="CL193" s="577"/>
      <c r="CM193" s="577"/>
      <c r="CN193" s="577"/>
      <c r="CO193" s="577"/>
      <c r="CP193" s="577"/>
      <c r="CQ193" s="577"/>
      <c r="CR193" s="577"/>
      <c r="CS193" s="577"/>
      <c r="CT193" s="577"/>
      <c r="CU193" s="577"/>
      <c r="CV193" s="577"/>
      <c r="CW193" s="577"/>
      <c r="CX193" s="577"/>
      <c r="CY193" s="578"/>
      <c r="CZ193" s="563">
        <f>DATI!AA189</f>
        <v>230413.12100000001</v>
      </c>
      <c r="DA193" s="564">
        <f t="shared" si="2469"/>
        <v>631.26882465753431</v>
      </c>
      <c r="DB193" s="565">
        <f t="shared" si="2191"/>
        <v>565.3435689697053</v>
      </c>
      <c r="DC193" s="566">
        <f t="shared" si="2470"/>
        <v>1.5488864903279598</v>
      </c>
      <c r="DD193" s="582">
        <f t="shared" si="2471"/>
        <v>2.2894429903631507E-2</v>
      </c>
      <c r="DE193" s="583">
        <f t="shared" si="2245"/>
        <v>1.7872355391869776E-2</v>
      </c>
      <c r="DF193" s="564">
        <f t="shared" si="2472"/>
        <v>5157.1080000000075</v>
      </c>
      <c r="DG193" s="584">
        <f t="shared" si="2473"/>
        <v>9.9266092939960799</v>
      </c>
      <c r="DH193" s="585">
        <f t="shared" si="2499"/>
        <v>4.6450784084622304E-2</v>
      </c>
      <c r="DI193" s="586">
        <f>DATI!AB189+DATI!AG189</f>
        <v>123384.37110341383</v>
      </c>
      <c r="DJ193" s="564">
        <f t="shared" si="2500"/>
        <v>338.03937288606528</v>
      </c>
      <c r="DK193" s="587">
        <f t="shared" si="2192"/>
        <v>302.73692926839243</v>
      </c>
      <c r="DL193" s="588">
        <f t="shared" si="2193"/>
        <v>0.82941624457093821</v>
      </c>
      <c r="DM193" s="589">
        <f t="shared" si="2509"/>
        <v>0.53549194840954317</v>
      </c>
      <c r="DN193" s="590">
        <f t="shared" si="2510"/>
        <v>8.2682073125022168E-2</v>
      </c>
      <c r="DO193" s="590">
        <f t="shared" si="2511"/>
        <v>4.0000000000000036E-2</v>
      </c>
      <c r="DP193" s="590">
        <f t="shared" si="2512"/>
        <v>0.10746946195610133</v>
      </c>
      <c r="DQ193" s="590">
        <f t="shared" si="2513"/>
        <v>0.10203215191231856</v>
      </c>
      <c r="DR193" s="591">
        <f t="shared" si="2514"/>
        <v>11973.289044787613</v>
      </c>
      <c r="DS193" s="591">
        <f t="shared" si="2515"/>
        <v>28.029037358829328</v>
      </c>
      <c r="DT193" s="592">
        <f t="shared" si="2516"/>
        <v>5.0682224655659414E-2</v>
      </c>
      <c r="DU193" s="593"/>
      <c r="DV193" s="592"/>
      <c r="DW193" s="594">
        <f>DATI!AB189</f>
        <v>122515.79300000001</v>
      </c>
      <c r="DX193" s="564">
        <f t="shared" si="2474"/>
        <v>335.65970684931506</v>
      </c>
      <c r="DY193" s="595">
        <f t="shared" si="2463"/>
        <v>300.60577873850178</v>
      </c>
      <c r="DZ193" s="566">
        <f t="shared" si="2464"/>
        <v>0.82357747599589515</v>
      </c>
      <c r="EA193" s="589">
        <f t="shared" si="2517"/>
        <v>0.53172229284633488</v>
      </c>
      <c r="EB193" s="585">
        <f t="shared" si="2518"/>
        <v>8.3500704175183862E-2</v>
      </c>
      <c r="EC193" s="596">
        <f t="shared" si="2501"/>
        <v>107028.74989658619</v>
      </c>
      <c r="ED193" s="597">
        <f t="shared" si="2475"/>
        <v>293.22945177146903</v>
      </c>
      <c r="EE193" s="598">
        <f t="shared" si="2196"/>
        <v>262.60663970131293</v>
      </c>
      <c r="EF193" s="599">
        <f t="shared" si="2197"/>
        <v>0.71947024575702168</v>
      </c>
      <c r="EG193" s="600">
        <f t="shared" si="2476"/>
        <v>-5.9872503662878961E-2</v>
      </c>
      <c r="EH193" s="600">
        <f t="shared" si="2477"/>
        <v>-6.4488219810248937E-2</v>
      </c>
      <c r="EI193" s="582">
        <f t="shared" si="2408"/>
        <v>0.46450805159045688</v>
      </c>
      <c r="EJ193" s="601">
        <f t="shared" si="2478"/>
        <v>-6816.1810447876051</v>
      </c>
      <c r="EK193" s="601">
        <f t="shared" si="2479"/>
        <v>-18.102428064833305</v>
      </c>
      <c r="EL193" s="563">
        <f>DATI!AD189</f>
        <v>93821.75</v>
      </c>
      <c r="EM193" s="564">
        <f t="shared" si="2480"/>
        <v>257.04589041095892</v>
      </c>
      <c r="EN193" s="595">
        <f t="shared" si="2198"/>
        <v>230.20183382691755</v>
      </c>
      <c r="EO193" s="566">
        <f t="shared" si="2481"/>
        <v>0.63068995569018504</v>
      </c>
      <c r="EP193" s="582">
        <f t="shared" si="2519"/>
        <v>-7.7905642572642472E-2</v>
      </c>
      <c r="EQ193" s="583">
        <f t="shared" si="2520"/>
        <v>-8.2432821951565802E-2</v>
      </c>
      <c r="ER193" s="582">
        <f t="shared" si="2521"/>
        <v>4.3971358095883699E-2</v>
      </c>
      <c r="ES193" s="564">
        <f t="shared" si="2522"/>
        <v>-7926.7850000000035</v>
      </c>
      <c r="ET193" s="582">
        <f t="shared" si="2466"/>
        <v>0.40718926766327684</v>
      </c>
      <c r="EU193" s="584">
        <f t="shared" si="2523"/>
        <v>-20.680978172234234</v>
      </c>
      <c r="EV193" s="563">
        <f>DATI!AE189</f>
        <v>10059.618</v>
      </c>
      <c r="EW193" s="564">
        <f t="shared" si="2482"/>
        <v>27.560597260273973</v>
      </c>
      <c r="EX193" s="595">
        <f t="shared" si="2199"/>
        <v>24.682363217465767</v>
      </c>
      <c r="EY193" s="566">
        <f t="shared" si="2465"/>
        <v>6.7622912924563738E-2</v>
      </c>
      <c r="EZ193" s="582">
        <f t="shared" si="2524"/>
        <v>-3.4999573119784411E-2</v>
      </c>
      <c r="FA193" s="583">
        <f t="shared" si="2525"/>
        <v>-3.9737407158171895E-2</v>
      </c>
      <c r="FB193" s="564">
        <f t="shared" si="2526"/>
        <v>-364.85199999999895</v>
      </c>
      <c r="FC193" s="584">
        <f t="shared" si="2527"/>
        <v>-1.0214009418982748</v>
      </c>
      <c r="FD193" s="564">
        <f>DATI!AG189</f>
        <v>868.57810341382026</v>
      </c>
      <c r="FE193" s="582">
        <f t="shared" si="2467"/>
        <v>3.7696555632082264E-3</v>
      </c>
      <c r="FF193" s="564">
        <f t="shared" si="2528"/>
        <v>9191.0398965861805</v>
      </c>
      <c r="FG193" s="582">
        <f t="shared" si="2502"/>
        <v>2.2551212687575123E-2</v>
      </c>
      <c r="FH193" s="563">
        <f>DATI!AF189</f>
        <v>4015.96</v>
      </c>
      <c r="FI193" s="564">
        <f t="shared" si="2503"/>
        <v>11.002630136986301</v>
      </c>
      <c r="FJ193" s="590">
        <f t="shared" si="2228"/>
        <v>1.7429389361901831E-2</v>
      </c>
      <c r="FK193" s="590">
        <f t="shared" si="2368"/>
        <v>0.58121111898574684</v>
      </c>
      <c r="FL193" s="602">
        <f>DATI!AL189</f>
        <v>922.45438466668134</v>
      </c>
      <c r="FM193" s="603"/>
      <c r="FN193" s="602"/>
      <c r="FO193" s="1129">
        <f t="shared" si="2369"/>
        <v>0.22969710471884214</v>
      </c>
      <c r="FP193" s="1130">
        <f t="shared" si="2258"/>
        <v>4.003480273446239E-3</v>
      </c>
      <c r="FQ193" s="567"/>
      <c r="FR193" s="607"/>
      <c r="FS193" s="1113"/>
      <c r="FT193" s="1113"/>
      <c r="FU193" s="576"/>
      <c r="FV193" s="577"/>
      <c r="FW193" s="577"/>
      <c r="FX193" s="577"/>
      <c r="FY193" s="577"/>
      <c r="FZ193" s="577"/>
      <c r="GA193" s="577"/>
      <c r="GB193" s="577"/>
      <c r="GC193" s="577"/>
      <c r="GD193" s="577"/>
      <c r="GE193" s="577"/>
      <c r="GF193" s="577"/>
      <c r="GG193" s="577"/>
      <c r="GH193" s="577"/>
      <c r="GI193" s="577"/>
      <c r="GJ193" s="577"/>
      <c r="GK193" s="577"/>
      <c r="GL193" s="577"/>
      <c r="GM193" s="577"/>
      <c r="GN193" s="577"/>
      <c r="GO193" s="577"/>
      <c r="GP193" s="578"/>
      <c r="GQ193" s="576"/>
      <c r="GR193" s="577"/>
      <c r="GS193" s="577"/>
      <c r="GT193" s="577"/>
      <c r="GU193" s="577"/>
      <c r="GV193" s="577"/>
      <c r="GW193" s="577"/>
      <c r="GX193" s="578"/>
      <c r="GY193" s="576"/>
      <c r="GZ193" s="577"/>
      <c r="HA193" s="577"/>
      <c r="HB193" s="577"/>
      <c r="HC193" s="577"/>
      <c r="HD193" s="577"/>
      <c r="HE193" s="577"/>
      <c r="HF193" s="577"/>
      <c r="HG193" s="577"/>
      <c r="HH193" s="577"/>
      <c r="HI193" s="577"/>
      <c r="HJ193" s="577"/>
      <c r="HK193" s="577"/>
      <c r="HL193" s="577"/>
      <c r="HM193" s="577"/>
      <c r="HN193" s="577"/>
      <c r="HO193" s="577"/>
      <c r="HP193" s="577"/>
      <c r="HQ193" s="577"/>
      <c r="HR193" s="577"/>
      <c r="HS193" s="577"/>
      <c r="HT193" s="578"/>
      <c r="HU193" s="607">
        <f t="shared" si="2412"/>
        <v>107028.74989658616</v>
      </c>
      <c r="HV193" s="608"/>
      <c r="HW193" s="609">
        <f t="shared" si="2529"/>
        <v>2453.8200000000002</v>
      </c>
      <c r="HX193" s="610">
        <f>DATI!CQ189</f>
        <v>2453.8200000000002</v>
      </c>
      <c r="HY193" s="610">
        <f>DATI!CT189</f>
        <v>0</v>
      </c>
      <c r="HZ193" s="611">
        <f t="shared" si="2260"/>
        <v>0.38816634326542854</v>
      </c>
      <c r="IA193" s="611">
        <f t="shared" si="2530"/>
        <v>1.0649653931817538E-2</v>
      </c>
      <c r="IB193" s="582">
        <f t="shared" si="2531"/>
        <v>2.2926736997030631E-2</v>
      </c>
      <c r="IC193" s="610">
        <f>DATI!CV189</f>
        <v>78472.526637498086</v>
      </c>
      <c r="ID193" s="612">
        <f t="shared" si="2504"/>
        <v>80926.346637498093</v>
      </c>
      <c r="IE193" s="613">
        <f t="shared" si="2532"/>
        <v>0.35122282223458134</v>
      </c>
      <c r="IF193" s="613">
        <f t="shared" si="2533"/>
        <v>0.75611783484055584</v>
      </c>
      <c r="IG193" s="609"/>
      <c r="IH193" s="590"/>
      <c r="II193" s="610"/>
      <c r="IJ193" s="610"/>
      <c r="IK193" s="615">
        <f>DATI!CS189</f>
        <v>104574.92989658615</v>
      </c>
      <c r="IL193" s="594">
        <f t="shared" si="2505"/>
        <v>104479.17989658615</v>
      </c>
      <c r="IM193" s="594">
        <f t="shared" si="2506"/>
        <v>10827.300465264885</v>
      </c>
      <c r="IN193" s="582">
        <f t="shared" si="2297"/>
        <v>0.45344283972693616</v>
      </c>
      <c r="IO193" s="582">
        <f t="shared" si="2298"/>
        <v>0.97617864356573847</v>
      </c>
      <c r="IP193" s="610"/>
      <c r="IQ193" s="590"/>
      <c r="IR193" s="610"/>
      <c r="IS193" s="594">
        <f t="shared" si="2507"/>
        <v>95.75</v>
      </c>
      <c r="IT193" s="615">
        <f>DATI!CR189</f>
        <v>0</v>
      </c>
      <c r="IU193" s="617">
        <f>DATI!CU189</f>
        <v>95.75</v>
      </c>
      <c r="IV193" s="582">
        <f t="shared" si="2264"/>
        <v>0</v>
      </c>
      <c r="IW193" s="590">
        <f t="shared" si="2534"/>
        <v>4.1555793170303004E-4</v>
      </c>
      <c r="IX193" s="582">
        <f t="shared" si="2535"/>
        <v>8.9461943723080043E-4</v>
      </c>
      <c r="IY193" s="615">
        <f>DATI!CW189</f>
        <v>15179.352793823182</v>
      </c>
      <c r="IZ193" s="618">
        <f t="shared" si="2508"/>
        <v>15275.102793823182</v>
      </c>
      <c r="JA193" s="619">
        <f t="shared" si="2536"/>
        <v>6.6294413823000914E-2</v>
      </c>
      <c r="JB193" s="619">
        <f t="shared" si="2537"/>
        <v>0.14271962261151669</v>
      </c>
      <c r="JC193" s="620"/>
      <c r="JD193" s="590"/>
      <c r="JE193" s="610"/>
      <c r="JF193" s="610"/>
      <c r="JG193" s="586">
        <f t="shared" si="2538"/>
        <v>118557.65017865511</v>
      </c>
      <c r="JH193" s="566">
        <f t="shared" si="2201"/>
        <v>290.89404626684734</v>
      </c>
      <c r="JI193" s="589">
        <f t="shared" si="2304"/>
        <v>0.51454383181006047</v>
      </c>
      <c r="JJ193" s="603"/>
      <c r="JK193" s="602"/>
      <c r="JL193" s="1131"/>
      <c r="JM193" s="622">
        <f t="shared" si="2266"/>
        <v>8.8835837111555599E-2</v>
      </c>
      <c r="JN193" s="623">
        <f t="shared" si="2539"/>
        <v>118653.40017865511</v>
      </c>
      <c r="JO193" s="594">
        <f t="shared" si="2540"/>
        <v>133832.75297247828</v>
      </c>
      <c r="JP193" s="589">
        <f t="shared" si="2541"/>
        <v>0.51495938974176347</v>
      </c>
      <c r="JQ193" s="590">
        <f t="shared" si="2267"/>
        <v>4.239611227375395E-2</v>
      </c>
      <c r="JR193" s="624">
        <f t="shared" si="2542"/>
        <v>0.5808382456330613</v>
      </c>
      <c r="JS193" s="585">
        <f t="shared" si="2268"/>
        <v>-0.17312688030280732</v>
      </c>
      <c r="JT193" s="576">
        <f>DATI!BW189</f>
        <v>24397.163585192262</v>
      </c>
      <c r="JU193" s="577">
        <f>DATI!BX189</f>
        <v>10483.761002755404</v>
      </c>
      <c r="JV193" s="577">
        <f>DATI!BY189</f>
        <v>7985.8978557667588</v>
      </c>
      <c r="JW193" s="577">
        <f>DATI!BZ189</f>
        <v>14682.075000000001</v>
      </c>
      <c r="JX193" s="577">
        <f>DATI!CA189</f>
        <v>47969.809000000001</v>
      </c>
      <c r="JY193" s="577">
        <f>DATI!CB189</f>
        <v>5450.360831606984</v>
      </c>
      <c r="JZ193" s="577">
        <f>DATI!CC189</f>
        <v>2589.0676780863405</v>
      </c>
      <c r="KA193" s="577">
        <f>DATI!CD189</f>
        <v>221.93681894814736</v>
      </c>
      <c r="KB193" s="577">
        <f>DATI!CE189</f>
        <v>1596.0167577199936</v>
      </c>
      <c r="KC193" s="577">
        <f>DATI!CF189</f>
        <v>0</v>
      </c>
      <c r="KD193" s="577">
        <f>DATI!CG189</f>
        <v>165.321</v>
      </c>
      <c r="KE193" s="577">
        <f>DATI!CH189</f>
        <v>190.53748370838164</v>
      </c>
      <c r="KF193" s="577">
        <f>DATI!CI189</f>
        <v>19.325600376129149</v>
      </c>
      <c r="KG193" s="577">
        <f>DATI!CJ189</f>
        <v>119.48062232542038</v>
      </c>
      <c r="KH193" s="577">
        <f>DATI!CK189</f>
        <v>845.14052988396213</v>
      </c>
      <c r="KI193" s="577">
        <f>DATI!CL189</f>
        <v>216.04492420482634</v>
      </c>
      <c r="KJ193" s="625">
        <f t="shared" si="2202"/>
        <v>59.861085489095586</v>
      </c>
      <c r="KK193" s="626">
        <f t="shared" si="2484"/>
        <v>4.4995900189317845E-2</v>
      </c>
      <c r="KL193" s="627">
        <f t="shared" si="2203"/>
        <v>25.723044051485054</v>
      </c>
      <c r="KM193" s="626">
        <f t="shared" si="2485"/>
        <v>8.5058258354648308E-2</v>
      </c>
      <c r="KN193" s="627">
        <f t="shared" si="2204"/>
        <v>19.594266054000876</v>
      </c>
      <c r="KO193" s="626">
        <f t="shared" si="2486"/>
        <v>7.0418867718203979E-2</v>
      </c>
      <c r="KP193" s="627">
        <f t="shared" si="2205"/>
        <v>36.024062537570877</v>
      </c>
      <c r="KQ193" s="626">
        <f t="shared" si="2487"/>
        <v>0.4150269810135726</v>
      </c>
      <c r="KR193" s="627">
        <f t="shared" si="2206"/>
        <v>117.69912627004905</v>
      </c>
      <c r="KS193" s="626">
        <f t="shared" si="2488"/>
        <v>0.10109645430234712</v>
      </c>
      <c r="KT193" s="627">
        <f t="shared" si="2207"/>
        <v>13.373051115059473</v>
      </c>
      <c r="KU193" s="626">
        <f t="shared" si="2489"/>
        <v>4.4518139558567878E-2</v>
      </c>
      <c r="KV193" s="627">
        <f t="shared" si="2208"/>
        <v>6.3525582010298782</v>
      </c>
      <c r="KW193" s="626">
        <f t="shared" si="2490"/>
        <v>-0.13616912653718535</v>
      </c>
      <c r="KX193" s="627">
        <f t="shared" si="2209"/>
        <v>0.54454604306118892</v>
      </c>
      <c r="KY193" s="626">
        <f t="shared" si="2491"/>
        <v>0.30344215398226709</v>
      </c>
      <c r="KZ193" s="627">
        <f t="shared" si="2210"/>
        <v>3.916000121993394</v>
      </c>
      <c r="LA193" s="626">
        <f t="shared" si="2492"/>
        <v>0.13437448447252517</v>
      </c>
      <c r="LB193" s="628" t="s">
        <v>177</v>
      </c>
      <c r="LC193" s="629" t="s">
        <v>177</v>
      </c>
      <c r="LD193" s="627">
        <f t="shared" si="2211"/>
        <v>0.40563299416286563</v>
      </c>
      <c r="LE193" s="626">
        <f t="shared" si="2493"/>
        <v>-1.1414255586039312E-2</v>
      </c>
      <c r="LF193" s="627">
        <f t="shared" si="2212"/>
        <v>0.46750437038784592</v>
      </c>
      <c r="LG193" s="626">
        <f t="shared" si="2494"/>
        <v>-0.35175894463006058</v>
      </c>
      <c r="LH193" s="627">
        <f t="shared" si="2213"/>
        <v>4.7417455402303819E-2</v>
      </c>
      <c r="LI193" s="626">
        <f t="shared" si="2495"/>
        <v>-0.15355297849380034</v>
      </c>
      <c r="LJ193" s="627">
        <f t="shared" si="2214"/>
        <v>0.29315865847837114</v>
      </c>
      <c r="LK193" s="626">
        <f t="shared" si="2496"/>
        <v>7.9295932581381359E-2</v>
      </c>
      <c r="LL193" s="627">
        <f t="shared" si="2215"/>
        <v>2.0736439026210971</v>
      </c>
      <c r="LM193" s="626">
        <f t="shared" si="2497"/>
        <v>-4.5984740270941127E-2</v>
      </c>
      <c r="LN193" s="627">
        <f t="shared" si="2216"/>
        <v>0.53008964063181974</v>
      </c>
      <c r="LO193" s="630">
        <f t="shared" si="2498"/>
        <v>-1.443210868641546E-2</v>
      </c>
      <c r="LP193" s="631">
        <f t="shared" si="2309"/>
        <v>0.10588443695961335</v>
      </c>
      <c r="LQ193" s="632">
        <f t="shared" si="2310"/>
        <v>4.5499843746986103E-2</v>
      </c>
      <c r="LR193" s="632">
        <f t="shared" si="2311"/>
        <v>3.4659041208711196E-2</v>
      </c>
      <c r="LS193" s="632">
        <f t="shared" si="2312"/>
        <v>6.3720655040300417E-2</v>
      </c>
      <c r="LT193" s="632">
        <f t="shared" si="2313"/>
        <v>0.20819043981440621</v>
      </c>
      <c r="LU193" s="632">
        <f t="shared" si="2314"/>
        <v>2.3654732890003187E-2</v>
      </c>
      <c r="LV193" s="632">
        <f t="shared" si="2315"/>
        <v>1.1236632995767373E-2</v>
      </c>
      <c r="LW193" s="632">
        <f t="shared" si="2316"/>
        <v>9.6321258956492907E-4</v>
      </c>
      <c r="LX193" s="633">
        <f t="shared" si="2317"/>
        <v>6.9267615958380838E-3</v>
      </c>
      <c r="LY193" s="634" t="s">
        <v>177</v>
      </c>
      <c r="LZ193" s="633">
        <f t="shared" si="2318"/>
        <v>7.1749820184936427E-4</v>
      </c>
      <c r="MA193" s="633">
        <f t="shared" si="2319"/>
        <v>8.2693851322981568E-4</v>
      </c>
      <c r="MB193" s="633">
        <f t="shared" si="2320"/>
        <v>8.3873697349592989E-5</v>
      </c>
      <c r="MC193" s="633">
        <f t="shared" si="2321"/>
        <v>5.1854955918686758E-4</v>
      </c>
      <c r="MD193" s="633">
        <f t="shared" si="2322"/>
        <v>3.6679357764697875E-3</v>
      </c>
      <c r="ME193" s="633">
        <f t="shared" si="2323"/>
        <v>9.3764158597906553E-4</v>
      </c>
      <c r="MF193" s="631">
        <f t="shared" si="2324"/>
        <v>0.19913484611075619</v>
      </c>
      <c r="MG193" s="632">
        <f t="shared" si="2325"/>
        <v>8.5570690488494028E-2</v>
      </c>
      <c r="MH193" s="632">
        <f t="shared" si="2326"/>
        <v>6.5182599403872429E-2</v>
      </c>
      <c r="MI193" s="632">
        <f t="shared" si="2327"/>
        <v>0.11983822363211574</v>
      </c>
      <c r="MJ193" s="632">
        <f t="shared" si="2328"/>
        <v>0.39153979928122407</v>
      </c>
      <c r="MK193" s="632">
        <f t="shared" si="2329"/>
        <v>4.448700610873068E-2</v>
      </c>
      <c r="ML193" s="632">
        <f t="shared" si="2330"/>
        <v>2.1132521895249376E-2</v>
      </c>
      <c r="MM193" s="632">
        <f t="shared" si="2331"/>
        <v>1.811495591822577E-3</v>
      </c>
      <c r="MN193" s="633">
        <f t="shared" si="2332"/>
        <v>1.3027028749836305E-2</v>
      </c>
      <c r="MO193" s="634" t="s">
        <v>177</v>
      </c>
      <c r="MP193" s="633">
        <f t="shared" si="2333"/>
        <v>1.349385217626596E-3</v>
      </c>
      <c r="MQ193" s="633">
        <f t="shared" si="2334"/>
        <v>1.5552075291091789E-3</v>
      </c>
      <c r="MR193" s="633">
        <f t="shared" si="2335"/>
        <v>1.5773966688628581E-4</v>
      </c>
      <c r="MS193" s="633">
        <f t="shared" si="2336"/>
        <v>9.7522629042135313E-4</v>
      </c>
      <c r="MT193" s="633">
        <f t="shared" si="2337"/>
        <v>6.8982170313664137E-3</v>
      </c>
      <c r="MU193" s="633">
        <f t="shared" si="2338"/>
        <v>1.7634046918736945E-3</v>
      </c>
      <c r="MV193" s="1077"/>
      <c r="MW193" s="566"/>
      <c r="MX193" s="624"/>
      <c r="MY193" s="1471"/>
      <c r="MZ193" s="583"/>
      <c r="NA193" s="1472"/>
      <c r="NB193" s="1078"/>
      <c r="NC193" s="615"/>
      <c r="ND193" s="589"/>
      <c r="NE193" s="638"/>
    </row>
    <row r="194" spans="1:369" outlineLevel="1" x14ac:dyDescent="0.2">
      <c r="A194" s="477" t="s">
        <v>185</v>
      </c>
      <c r="B194" s="478">
        <v>134</v>
      </c>
      <c r="C194" s="1524"/>
      <c r="D194" s="479">
        <f>DATI!G190</f>
        <v>3019313</v>
      </c>
      <c r="E194" s="480">
        <f t="shared" si="2468"/>
        <v>0.31243304960992863</v>
      </c>
      <c r="F194" s="1039">
        <f t="shared" si="2402"/>
        <v>7.8082859355389994E-3</v>
      </c>
      <c r="G194" s="482"/>
      <c r="H194" s="483"/>
      <c r="I194" s="484"/>
      <c r="J194" s="485"/>
      <c r="K194" s="485"/>
      <c r="L194" s="485"/>
      <c r="M194" s="483"/>
      <c r="N194" s="483"/>
      <c r="O194" s="483"/>
      <c r="P194" s="483"/>
      <c r="Q194" s="483"/>
      <c r="R194" s="483"/>
      <c r="S194" s="483"/>
      <c r="T194" s="483"/>
      <c r="U194" s="483"/>
      <c r="V194" s="483"/>
      <c r="W194" s="488"/>
      <c r="X194" s="1111"/>
      <c r="Y194" s="483"/>
      <c r="Z194" s="483"/>
      <c r="AA194" s="483"/>
      <c r="AB194" s="483"/>
      <c r="AC194" s="483"/>
      <c r="AD194" s="484"/>
      <c r="AE194" s="485"/>
      <c r="AF194" s="485"/>
      <c r="AG194" s="488"/>
      <c r="AH194" s="491"/>
      <c r="AI194" s="483"/>
      <c r="AJ194" s="484"/>
      <c r="AK194" s="485"/>
      <c r="AL194" s="485"/>
      <c r="AM194" s="485"/>
      <c r="AN194" s="495"/>
      <c r="AO194" s="496"/>
      <c r="AP194" s="496"/>
      <c r="AQ194" s="496"/>
      <c r="AR194" s="496"/>
      <c r="AS194" s="496"/>
      <c r="AT194" s="496"/>
      <c r="AU194" s="1065"/>
      <c r="AV194" s="1065"/>
      <c r="AW194" s="496"/>
      <c r="AX194" s="1065"/>
      <c r="AY194" s="1065"/>
      <c r="AZ194" s="1065"/>
      <c r="BA194" s="1065"/>
      <c r="BB194" s="495"/>
      <c r="BC194" s="496"/>
      <c r="BD194" s="496"/>
      <c r="BE194" s="496"/>
      <c r="BF194" s="496"/>
      <c r="BG194" s="496"/>
      <c r="BH194" s="496"/>
      <c r="BI194" s="496"/>
      <c r="BJ194" s="496"/>
      <c r="BK194" s="496"/>
      <c r="BL194" s="496"/>
      <c r="BM194" s="496"/>
      <c r="BN194" s="496"/>
      <c r="BO194" s="496"/>
      <c r="BP194" s="496"/>
      <c r="BQ194" s="496"/>
      <c r="BR194" s="496"/>
      <c r="BS194" s="496"/>
      <c r="BT194" s="496"/>
      <c r="BU194" s="496"/>
      <c r="BV194" s="497"/>
      <c r="BW194" s="495"/>
      <c r="BX194" s="496"/>
      <c r="BY194" s="496"/>
      <c r="BZ194" s="496"/>
      <c r="CA194" s="496"/>
      <c r="CB194" s="496"/>
      <c r="CC194" s="496"/>
      <c r="CD194" s="497"/>
      <c r="CE194" s="495"/>
      <c r="CF194" s="496"/>
      <c r="CG194" s="496"/>
      <c r="CH194" s="496"/>
      <c r="CI194" s="496"/>
      <c r="CJ194" s="496"/>
      <c r="CK194" s="496"/>
      <c r="CL194" s="496"/>
      <c r="CM194" s="496"/>
      <c r="CN194" s="496"/>
      <c r="CO194" s="496"/>
      <c r="CP194" s="496"/>
      <c r="CQ194" s="496"/>
      <c r="CR194" s="496"/>
      <c r="CS194" s="496"/>
      <c r="CT194" s="496"/>
      <c r="CU194" s="496"/>
      <c r="CV194" s="496"/>
      <c r="CW194" s="496"/>
      <c r="CX194" s="496"/>
      <c r="CY194" s="497"/>
      <c r="CZ194" s="482">
        <f>DATI!AA190</f>
        <v>1578607.409</v>
      </c>
      <c r="DA194" s="483">
        <f t="shared" si="2469"/>
        <v>4324.9518054794517</v>
      </c>
      <c r="DB194" s="484">
        <f t="shared" si="2191"/>
        <v>522.83662177455597</v>
      </c>
      <c r="DC194" s="485">
        <f t="shared" si="2470"/>
        <v>1.4324291007522081</v>
      </c>
      <c r="DD194" s="501">
        <f t="shared" si="2471"/>
        <v>-6.4426779297195747E-3</v>
      </c>
      <c r="DE194" s="502">
        <f t="shared" si="2245"/>
        <v>-1.4140550404415078E-2</v>
      </c>
      <c r="DF194" s="483">
        <f t="shared" si="2472"/>
        <v>-10236.408999999985</v>
      </c>
      <c r="DG194" s="503">
        <f t="shared" si="2473"/>
        <v>-7.4992409988158215</v>
      </c>
      <c r="DH194" s="504">
        <f t="shared" si="2499"/>
        <v>0.31824382045432231</v>
      </c>
      <c r="DI194" s="505">
        <f>DATI!AB190+DATI!AG190</f>
        <v>726851.79573896155</v>
      </c>
      <c r="DJ194" s="483">
        <f t="shared" si="2500"/>
        <v>1991.37478284647</v>
      </c>
      <c r="DK194" s="506">
        <f t="shared" si="2192"/>
        <v>240.73416559957897</v>
      </c>
      <c r="DL194" s="507">
        <f t="shared" si="2193"/>
        <v>0.65954565917692876</v>
      </c>
      <c r="DM194" s="508">
        <f t="shared" si="2509"/>
        <v>0.46043860658135399</v>
      </c>
      <c r="DN194" s="509">
        <f t="shared" si="2510"/>
        <v>9.431120711755156E-3</v>
      </c>
      <c r="DO194" s="509">
        <f t="shared" si="2511"/>
        <v>4.0000000000000036E-3</v>
      </c>
      <c r="DP194" s="509">
        <f t="shared" si="2512"/>
        <v>2.9276811087734448E-3</v>
      </c>
      <c r="DQ194" s="509">
        <f t="shared" si="2513"/>
        <v>-4.8427909304545767E-3</v>
      </c>
      <c r="DR194" s="510">
        <f t="shared" si="2514"/>
        <v>2121.7783807805972</v>
      </c>
      <c r="DS194" s="510">
        <f t="shared" si="2515"/>
        <v>-1.1714985564001665</v>
      </c>
      <c r="DT194" s="511">
        <f t="shared" si="2516"/>
        <v>0.29856671208491709</v>
      </c>
      <c r="DU194" s="512"/>
      <c r="DV194" s="511"/>
      <c r="DW194" s="513">
        <f>DATI!AB190</f>
        <v>702218.56499999994</v>
      </c>
      <c r="DX194" s="483">
        <f t="shared" si="2474"/>
        <v>1923.8864794520546</v>
      </c>
      <c r="DY194" s="514">
        <f t="shared" si="2463"/>
        <v>232.5756107432386</v>
      </c>
      <c r="DZ194" s="485">
        <f t="shared" si="2464"/>
        <v>0.63719345409106454</v>
      </c>
      <c r="EA194" s="508">
        <f t="shared" si="2517"/>
        <v>0.44483420069897817</v>
      </c>
      <c r="EB194" s="504">
        <f t="shared" si="2518"/>
        <v>1.113362460827784E-2</v>
      </c>
      <c r="EC194" s="515">
        <f t="shared" si="2501"/>
        <v>851755.61326103844</v>
      </c>
      <c r="ED194" s="516">
        <f t="shared" si="2475"/>
        <v>2333.5770226329819</v>
      </c>
      <c r="EE194" s="517">
        <f t="shared" si="2196"/>
        <v>282.10245617497702</v>
      </c>
      <c r="EF194" s="518">
        <f t="shared" si="2197"/>
        <v>0.77288344157527955</v>
      </c>
      <c r="EG194" s="519">
        <f t="shared" si="2476"/>
        <v>-1.4301573903346481E-2</v>
      </c>
      <c r="EH194" s="519">
        <f t="shared" si="2477"/>
        <v>-2.193855731039273E-2</v>
      </c>
      <c r="EI194" s="501">
        <f t="shared" si="2408"/>
        <v>0.53956139341864606</v>
      </c>
      <c r="EJ194" s="520">
        <f>(EC194-EC207)</f>
        <v>-12358.187380780582</v>
      </c>
      <c r="EK194" s="520">
        <f>(EE194-EE207)</f>
        <v>-6.3277424424156266</v>
      </c>
      <c r="EL194" s="482">
        <f>DATI!AD190</f>
        <v>749421.63800000004</v>
      </c>
      <c r="EM194" s="483">
        <f t="shared" si="2480"/>
        <v>2053.2099671232877</v>
      </c>
      <c r="EN194" s="514">
        <f t="shared" si="2198"/>
        <v>248.20932377663397</v>
      </c>
      <c r="EO194" s="485">
        <f t="shared" si="2481"/>
        <v>0.68002554459351772</v>
      </c>
      <c r="EP194" s="501">
        <f t="shared" si="2519"/>
        <v>-1.8318820830545198E-2</v>
      </c>
      <c r="EQ194" s="502">
        <f t="shared" si="2520"/>
        <v>-2.5924679456103775E-2</v>
      </c>
      <c r="ER194" s="501">
        <f t="shared" si="2521"/>
        <v>0.35123078826926302</v>
      </c>
      <c r="ES194" s="483">
        <f t="shared" si="2522"/>
        <v>-13984.703999999911</v>
      </c>
      <c r="ET194" s="501">
        <f t="shared" si="2466"/>
        <v>0.47473591833370143</v>
      </c>
      <c r="EU194" s="503">
        <f t="shared" si="2523"/>
        <v>-6.6060057381728257</v>
      </c>
      <c r="EV194" s="482">
        <f>DATI!AE190</f>
        <v>69160.495999999999</v>
      </c>
      <c r="EW194" s="483">
        <f t="shared" si="2482"/>
        <v>189.4808109589041</v>
      </c>
      <c r="EX194" s="514">
        <f t="shared" si="2199"/>
        <v>22.906037234298001</v>
      </c>
      <c r="EY194" s="485">
        <f t="shared" si="2465"/>
        <v>6.275626639533699E-2</v>
      </c>
      <c r="EZ194" s="501">
        <f t="shared" si="2524"/>
        <v>-7.2420293061314908E-2</v>
      </c>
      <c r="FA194" s="502">
        <f t="shared" si="2525"/>
        <v>-7.9606984896317387E-2</v>
      </c>
      <c r="FB194" s="483">
        <f t="shared" si="2526"/>
        <v>-5399.6689999999944</v>
      </c>
      <c r="FC194" s="503">
        <f t="shared" si="2527"/>
        <v>-1.9811977385984711</v>
      </c>
      <c r="FD194" s="483">
        <f>DATI!AG190</f>
        <v>24633.230738961589</v>
      </c>
      <c r="FE194" s="501">
        <f t="shared" si="2467"/>
        <v>1.560440588237578E-2</v>
      </c>
      <c r="FF194" s="483">
        <f t="shared" si="2528"/>
        <v>44527.26526103841</v>
      </c>
      <c r="FG194" s="501">
        <f t="shared" si="2502"/>
        <v>1.4747482377957638E-2</v>
      </c>
      <c r="FH194" s="482">
        <f>DATI!AF190</f>
        <v>57806.71</v>
      </c>
      <c r="FI194" s="483">
        <f t="shared" si="2503"/>
        <v>158.37454794520548</v>
      </c>
      <c r="FJ194" s="509">
        <f t="shared" si="2228"/>
        <v>3.6618800640634774E-2</v>
      </c>
      <c r="FK194" s="509">
        <f t="shared" si="2368"/>
        <v>0.11407709879277154</v>
      </c>
      <c r="FL194" s="521">
        <f>DATI!AL190</f>
        <v>11039.979155400872</v>
      </c>
      <c r="FM194" s="522"/>
      <c r="FN194" s="521"/>
      <c r="FO194" s="1126">
        <f t="shared" si="2369"/>
        <v>0.19098092860501611</v>
      </c>
      <c r="FP194" s="1127">
        <f t="shared" si="2258"/>
        <v>6.9934925507503885E-3</v>
      </c>
      <c r="FQ194" s="486"/>
      <c r="FR194" s="526"/>
      <c r="FS194" s="1112"/>
      <c r="FT194" s="1112"/>
      <c r="FU194" s="495"/>
      <c r="FV194" s="496"/>
      <c r="FW194" s="496"/>
      <c r="FX194" s="496"/>
      <c r="FY194" s="496"/>
      <c r="FZ194" s="496"/>
      <c r="GA194" s="496"/>
      <c r="GB194" s="496"/>
      <c r="GC194" s="496"/>
      <c r="GD194" s="496"/>
      <c r="GE194" s="496"/>
      <c r="GF194" s="496"/>
      <c r="GG194" s="496"/>
      <c r="GH194" s="496"/>
      <c r="GI194" s="496"/>
      <c r="GJ194" s="496"/>
      <c r="GK194" s="496"/>
      <c r="GL194" s="496"/>
      <c r="GM194" s="496"/>
      <c r="GN194" s="496"/>
      <c r="GO194" s="496"/>
      <c r="GP194" s="497"/>
      <c r="GQ194" s="495"/>
      <c r="GR194" s="496"/>
      <c r="GS194" s="496"/>
      <c r="GT194" s="496"/>
      <c r="GU194" s="496"/>
      <c r="GV194" s="496"/>
      <c r="GW194" s="496"/>
      <c r="GX194" s="497"/>
      <c r="GY194" s="495"/>
      <c r="GZ194" s="496"/>
      <c r="HA194" s="496"/>
      <c r="HB194" s="496"/>
      <c r="HC194" s="496"/>
      <c r="HD194" s="496"/>
      <c r="HE194" s="496"/>
      <c r="HF194" s="496"/>
      <c r="HG194" s="496"/>
      <c r="HH194" s="496"/>
      <c r="HI194" s="496"/>
      <c r="HJ194" s="496"/>
      <c r="HK194" s="496"/>
      <c r="HL194" s="496"/>
      <c r="HM194" s="496"/>
      <c r="HN194" s="496"/>
      <c r="HO194" s="496"/>
      <c r="HP194" s="496"/>
      <c r="HQ194" s="496"/>
      <c r="HR194" s="496"/>
      <c r="HS194" s="496"/>
      <c r="HT194" s="497"/>
      <c r="HU194" s="526">
        <f t="shared" si="2412"/>
        <v>854548.43022341409</v>
      </c>
      <c r="HV194" s="527"/>
      <c r="HW194" s="528">
        <f t="shared" si="2529"/>
        <v>72.87</v>
      </c>
      <c r="HX194" s="529">
        <f>DATI!CQ190</f>
        <v>72.87</v>
      </c>
      <c r="HY194" s="529">
        <f>DATI!CT190</f>
        <v>0</v>
      </c>
      <c r="HZ194" s="530">
        <f t="shared" si="2260"/>
        <v>-0.88103828258917638</v>
      </c>
      <c r="IA194" s="530">
        <f t="shared" si="2530"/>
        <v>4.6160938802486012E-5</v>
      </c>
      <c r="IB194" s="501">
        <f t="shared" si="2531"/>
        <v>8.5273107319322776E-5</v>
      </c>
      <c r="IC194" s="529">
        <f>DATI!CV190</f>
        <v>50102.016215798903</v>
      </c>
      <c r="ID194" s="531">
        <f t="shared" si="2504"/>
        <v>50174.886215798906</v>
      </c>
      <c r="IE194" s="532">
        <f t="shared" si="2532"/>
        <v>3.1784271332910556E-2</v>
      </c>
      <c r="IF194" s="532">
        <f t="shared" si="2533"/>
        <v>5.8715087923900497E-2</v>
      </c>
      <c r="IG194" s="528"/>
      <c r="IH194" s="509"/>
      <c r="II194" s="529"/>
      <c r="IJ194" s="529"/>
      <c r="IK194" s="534">
        <f>DATI!CS190</f>
        <v>278378.49122341408</v>
      </c>
      <c r="IL194" s="513">
        <f t="shared" si="2505"/>
        <v>217870.34187839998</v>
      </c>
      <c r="IM194" s="513">
        <f t="shared" si="2506"/>
        <v>104524.67837708021</v>
      </c>
      <c r="IN194" s="501">
        <f t="shared" si="2297"/>
        <v>0.13801426538116546</v>
      </c>
      <c r="IO194" s="501">
        <f t="shared" si="2298"/>
        <v>0.25495376759564081</v>
      </c>
      <c r="IP194" s="529"/>
      <c r="IQ194" s="509"/>
      <c r="IR194" s="529"/>
      <c r="IS194" s="513">
        <f t="shared" si="2507"/>
        <v>636605.21834501415</v>
      </c>
      <c r="IT194" s="534">
        <f>DATI!CR190</f>
        <v>576097.06900000002</v>
      </c>
      <c r="IU194" s="536">
        <f>DATI!CU190</f>
        <v>60508.149345014099</v>
      </c>
      <c r="IV194" s="501">
        <f t="shared" si="2264"/>
        <v>6.9441694165698495E-2</v>
      </c>
      <c r="IW194" s="509">
        <f t="shared" si="2534"/>
        <v>0.40327013208957652</v>
      </c>
      <c r="IX194" s="501">
        <f t="shared" si="2535"/>
        <v>0.74496095929703987</v>
      </c>
      <c r="IY194" s="534">
        <f>DATI!CW190</f>
        <v>63243.647285520856</v>
      </c>
      <c r="IZ194" s="537">
        <f t="shared" si="2508"/>
        <v>699848.86563053494</v>
      </c>
      <c r="JA194" s="538">
        <f t="shared" si="2536"/>
        <v>0.44333306789296523</v>
      </c>
      <c r="JB194" s="538">
        <f t="shared" si="2537"/>
        <v>0.81896922500643488</v>
      </c>
      <c r="JC194" s="539"/>
      <c r="JD194" s="509"/>
      <c r="JE194" s="529"/>
      <c r="JF194" s="529"/>
      <c r="JG194" s="505">
        <f t="shared" si="2538"/>
        <v>704494.9807695261</v>
      </c>
      <c r="JH194" s="485">
        <f t="shared" si="2201"/>
        <v>233.32956231087209</v>
      </c>
      <c r="JI194" s="508">
        <f t="shared" si="2304"/>
        <v>0.44627624116866543</v>
      </c>
      <c r="JJ194" s="522"/>
      <c r="JK194" s="521"/>
      <c r="JL194" s="1128"/>
      <c r="JM194" s="541">
        <f t="shared" si="2266"/>
        <v>2.2616937842300979E-2</v>
      </c>
      <c r="JN194" s="542">
        <f t="shared" si="2539"/>
        <v>1341100.1991145401</v>
      </c>
      <c r="JO194" s="513">
        <f t="shared" si="2540"/>
        <v>1404343.8464000609</v>
      </c>
      <c r="JP194" s="508">
        <f t="shared" si="2541"/>
        <v>0.84954637325824189</v>
      </c>
      <c r="JQ194" s="509">
        <f t="shared" si="2267"/>
        <v>3.8485006942096445E-2</v>
      </c>
      <c r="JR194" s="543">
        <f t="shared" si="2542"/>
        <v>0.8896093090616306</v>
      </c>
      <c r="JS194" s="504">
        <f t="shared" si="2268"/>
        <v>3.1142515463400078E-2</v>
      </c>
      <c r="JT194" s="495">
        <f>DATI!BW190</f>
        <v>194450.65418105651</v>
      </c>
      <c r="JU194" s="496">
        <f>DATI!BX190</f>
        <v>131242.20088939249</v>
      </c>
      <c r="JV194" s="496">
        <f>DATI!BY190</f>
        <v>49378.07815118914</v>
      </c>
      <c r="JW194" s="496">
        <f>DATI!BZ190</f>
        <v>156458.231</v>
      </c>
      <c r="JX194" s="496">
        <f>DATI!CA190</f>
        <v>62399.591999999997</v>
      </c>
      <c r="JY194" s="496">
        <f>DATI!CB190</f>
        <v>42131.395571320652</v>
      </c>
      <c r="JZ194" s="496">
        <f>DATI!CC190</f>
        <v>9795.2314502082918</v>
      </c>
      <c r="KA194" s="496">
        <f>DATI!CD190</f>
        <v>673.49272375896089</v>
      </c>
      <c r="KB194" s="496">
        <f>DATI!CE190</f>
        <v>12622.649065613985</v>
      </c>
      <c r="KC194" s="496">
        <f>DATI!CF190</f>
        <v>0</v>
      </c>
      <c r="KD194" s="496">
        <f>DATI!CG190</f>
        <v>1886.7929999999999</v>
      </c>
      <c r="KE194" s="496">
        <f>DATI!CH190</f>
        <v>522.24299016427995</v>
      </c>
      <c r="KF194" s="496">
        <f>DATI!CI190</f>
        <v>243.60350474119187</v>
      </c>
      <c r="KG194" s="496">
        <f>DATI!CJ190</f>
        <v>339.60332660961149</v>
      </c>
      <c r="KH194" s="496">
        <f>DATI!CK190</f>
        <v>5858.8062484425582</v>
      </c>
      <c r="KI194" s="496">
        <f>DATI!CL190</f>
        <v>2705.9897726659774</v>
      </c>
      <c r="KJ194" s="544">
        <f t="shared" si="2202"/>
        <v>64.402284288199496</v>
      </c>
      <c r="KK194" s="545">
        <f t="shared" si="2484"/>
        <v>-5.3654695566771101E-3</v>
      </c>
      <c r="KL194" s="546">
        <f t="shared" si="2203"/>
        <v>43.467570566348201</v>
      </c>
      <c r="KM194" s="545">
        <f t="shared" si="2485"/>
        <v>-5.3076677071247648E-4</v>
      </c>
      <c r="KN194" s="546">
        <f t="shared" si="2204"/>
        <v>16.3540772855246</v>
      </c>
      <c r="KO194" s="545">
        <f t="shared" si="2486"/>
        <v>2.5749118390420062E-2</v>
      </c>
      <c r="KP194" s="546">
        <f t="shared" si="2205"/>
        <v>51.819149256801133</v>
      </c>
      <c r="KQ194" s="545">
        <f t="shared" si="2487"/>
        <v>1.6656219395560223E-2</v>
      </c>
      <c r="KR194" s="546">
        <f t="shared" si="2206"/>
        <v>20.666817915201239</v>
      </c>
      <c r="KS194" s="545">
        <f t="shared" si="2488"/>
        <v>-5.0594044793419772E-2</v>
      </c>
      <c r="KT194" s="546">
        <f t="shared" si="2207"/>
        <v>13.953967532124246</v>
      </c>
      <c r="KU194" s="545">
        <f t="shared" si="2489"/>
        <v>1.9209078514327276E-2</v>
      </c>
      <c r="KV194" s="546">
        <f t="shared" si="2208"/>
        <v>3.2441921225816244</v>
      </c>
      <c r="KW194" s="545">
        <f t="shared" si="2490"/>
        <v>-0.19209304722407736</v>
      </c>
      <c r="KX194" s="546">
        <f t="shared" si="2209"/>
        <v>0.22306157849781089</v>
      </c>
      <c r="KY194" s="545">
        <f t="shared" si="2491"/>
        <v>0.19145198492906598</v>
      </c>
      <c r="KZ194" s="546">
        <f t="shared" si="2210"/>
        <v>4.1806361465717483</v>
      </c>
      <c r="LA194" s="545">
        <f t="shared" si="2492"/>
        <v>0.20473600805518588</v>
      </c>
      <c r="LB194" s="547" t="s">
        <v>177</v>
      </c>
      <c r="LC194" s="548" t="s">
        <v>177</v>
      </c>
      <c r="LD194" s="546">
        <f t="shared" si="2211"/>
        <v>0.62490805027501284</v>
      </c>
      <c r="LE194" s="545">
        <f t="shared" si="2493"/>
        <v>-0.53574515240248932</v>
      </c>
      <c r="LF194" s="546">
        <f t="shared" si="2212"/>
        <v>0.17296748967870504</v>
      </c>
      <c r="LG194" s="545">
        <f t="shared" si="2494"/>
        <v>-0.30602223325762551</v>
      </c>
      <c r="LH194" s="546">
        <f t="shared" si="2213"/>
        <v>8.0681765931916255E-2</v>
      </c>
      <c r="LI194" s="545">
        <f t="shared" si="2495"/>
        <v>7.6106949470367363E-2</v>
      </c>
      <c r="LJ194" s="546">
        <f t="shared" si="2214"/>
        <v>0.11247701931188039</v>
      </c>
      <c r="LK194" s="545">
        <f t="shared" si="2496"/>
        <v>7.9558592354667904E-2</v>
      </c>
      <c r="LL194" s="546">
        <f t="shared" si="2215"/>
        <v>1.9404434877876386</v>
      </c>
      <c r="LM194" s="545">
        <f t="shared" si="2497"/>
        <v>6.091448799131978E-2</v>
      </c>
      <c r="LN194" s="546">
        <f t="shared" si="2216"/>
        <v>0.89622698033161108</v>
      </c>
      <c r="LO194" s="549">
        <f t="shared" si="2498"/>
        <v>0.18674831564294742</v>
      </c>
      <c r="LP194" s="550">
        <f t="shared" si="2309"/>
        <v>0.12317860227466886</v>
      </c>
      <c r="LQ194" s="551">
        <f t="shared" si="2310"/>
        <v>8.313796080086211E-2</v>
      </c>
      <c r="LR194" s="551">
        <f t="shared" si="2311"/>
        <v>3.1279517547981521E-2</v>
      </c>
      <c r="LS194" s="551">
        <f t="shared" si="2312"/>
        <v>9.911155244045862E-2</v>
      </c>
      <c r="LT194" s="551">
        <f t="shared" si="2313"/>
        <v>3.9528252334459932E-2</v>
      </c>
      <c r="LU194" s="551">
        <f t="shared" si="2314"/>
        <v>2.6688963532744102E-2</v>
      </c>
      <c r="LV194" s="551">
        <f t="shared" si="2315"/>
        <v>6.2049825652429154E-3</v>
      </c>
      <c r="LW194" s="551">
        <f t="shared" si="2316"/>
        <v>4.2663724997059159E-4</v>
      </c>
      <c r="LX194" s="552">
        <f t="shared" si="2317"/>
        <v>7.996066022273424E-3</v>
      </c>
      <c r="LY194" s="553" t="s">
        <v>177</v>
      </c>
      <c r="LZ194" s="552">
        <f t="shared" si="2318"/>
        <v>1.1952262413333194E-3</v>
      </c>
      <c r="MA194" s="552">
        <f t="shared" si="2319"/>
        <v>3.3082512294497915E-4</v>
      </c>
      <c r="MB194" s="552">
        <f t="shared" si="2320"/>
        <v>1.5431544496266321E-4</v>
      </c>
      <c r="MC194" s="552">
        <f t="shared" si="2321"/>
        <v>2.1512842564494228E-4</v>
      </c>
      <c r="MD194" s="552">
        <f t="shared" si="2322"/>
        <v>3.7113763783447177E-3</v>
      </c>
      <c r="ME194" s="552">
        <f t="shared" si="2323"/>
        <v>1.714162594979926E-3</v>
      </c>
      <c r="MF194" s="550">
        <f t="shared" si="2324"/>
        <v>0.27690901931801892</v>
      </c>
      <c r="MG194" s="551">
        <f t="shared" si="2325"/>
        <v>0.18689651261127296</v>
      </c>
      <c r="MH194" s="551">
        <f t="shared" si="2326"/>
        <v>7.0317249660280828E-2</v>
      </c>
      <c r="MI194" s="551">
        <f t="shared" si="2327"/>
        <v>0.22280560326684046</v>
      </c>
      <c r="MJ194" s="551">
        <f t="shared" si="2328"/>
        <v>8.8860641273418917E-2</v>
      </c>
      <c r="MK194" s="551">
        <f t="shared" si="2329"/>
        <v>5.9997553000212485E-2</v>
      </c>
      <c r="ML194" s="551">
        <f t="shared" si="2330"/>
        <v>1.3948978193432257E-2</v>
      </c>
      <c r="MM194" s="551">
        <f t="shared" si="2331"/>
        <v>9.5909273455189971E-4</v>
      </c>
      <c r="MN194" s="552">
        <f t="shared" si="2332"/>
        <v>1.7975385007962565E-2</v>
      </c>
      <c r="MO194" s="553" t="s">
        <v>177</v>
      </c>
      <c r="MP194" s="552">
        <f t="shared" si="2333"/>
        <v>2.6869027593994185E-3</v>
      </c>
      <c r="MQ194" s="552">
        <f t="shared" si="2334"/>
        <v>7.4370433394092903E-4</v>
      </c>
      <c r="MR194" s="552">
        <f t="shared" si="2335"/>
        <v>3.46905531814289E-4</v>
      </c>
      <c r="MS194" s="552">
        <f t="shared" si="2336"/>
        <v>4.8361485089704444E-4</v>
      </c>
      <c r="MT194" s="552">
        <f t="shared" si="2337"/>
        <v>8.3432801985839824E-3</v>
      </c>
      <c r="MU194" s="552">
        <f t="shared" si="2338"/>
        <v>3.8534865176428051E-3</v>
      </c>
      <c r="MV194" s="1070"/>
      <c r="MW194" s="485"/>
      <c r="MX194" s="543"/>
      <c r="MY194" s="1469"/>
      <c r="MZ194" s="502"/>
      <c r="NA194" s="1470"/>
      <c r="NB194" s="1071"/>
      <c r="NC194" s="534"/>
      <c r="ND194" s="508"/>
      <c r="NE194" s="557"/>
    </row>
    <row r="195" spans="1:369" outlineLevel="1" x14ac:dyDescent="0.2">
      <c r="A195" s="558" t="s">
        <v>186</v>
      </c>
      <c r="B195" s="559">
        <v>55</v>
      </c>
      <c r="C195" s="1525"/>
      <c r="D195" s="560">
        <f>DATI!G191</f>
        <v>835242</v>
      </c>
      <c r="E195" s="561">
        <f t="shared" si="2468"/>
        <v>8.6429331845454913E-2</v>
      </c>
      <c r="F195" s="1035">
        <f t="shared" si="2402"/>
        <v>8.4528536983800601E-3</v>
      </c>
      <c r="G195" s="563"/>
      <c r="H195" s="564"/>
      <c r="I195" s="565"/>
      <c r="J195" s="566"/>
      <c r="K195" s="566"/>
      <c r="L195" s="566"/>
      <c r="M195" s="564"/>
      <c r="N195" s="564"/>
      <c r="O195" s="564"/>
      <c r="P195" s="564"/>
      <c r="Q195" s="564"/>
      <c r="R195" s="564"/>
      <c r="S195" s="564"/>
      <c r="T195" s="564"/>
      <c r="U195" s="564"/>
      <c r="V195" s="564"/>
      <c r="W195" s="569"/>
      <c r="X195" s="1100"/>
      <c r="Y195" s="564"/>
      <c r="Z195" s="564"/>
      <c r="AA195" s="564"/>
      <c r="AB195" s="564"/>
      <c r="AC195" s="564"/>
      <c r="AD195" s="565"/>
      <c r="AE195" s="566"/>
      <c r="AF195" s="566"/>
      <c r="AG195" s="569"/>
      <c r="AH195" s="572"/>
      <c r="AI195" s="564"/>
      <c r="AJ195" s="565"/>
      <c r="AK195" s="566"/>
      <c r="AL195" s="566"/>
      <c r="AM195" s="566"/>
      <c r="AN195" s="576"/>
      <c r="AO195" s="577"/>
      <c r="AP195" s="577"/>
      <c r="AQ195" s="577"/>
      <c r="AR195" s="577"/>
      <c r="AS195" s="577"/>
      <c r="AT195" s="577"/>
      <c r="AU195" s="1072"/>
      <c r="AV195" s="1072"/>
      <c r="AW195" s="577"/>
      <c r="AX195" s="1072"/>
      <c r="AY195" s="1072"/>
      <c r="AZ195" s="1072"/>
      <c r="BA195" s="1072"/>
      <c r="BB195" s="576"/>
      <c r="BC195" s="577"/>
      <c r="BD195" s="577"/>
      <c r="BE195" s="577"/>
      <c r="BF195" s="577"/>
      <c r="BG195" s="577"/>
      <c r="BH195" s="577"/>
      <c r="BI195" s="577"/>
      <c r="BJ195" s="577"/>
      <c r="BK195" s="577"/>
      <c r="BL195" s="577"/>
      <c r="BM195" s="577"/>
      <c r="BN195" s="577"/>
      <c r="BO195" s="577"/>
      <c r="BP195" s="577"/>
      <c r="BQ195" s="577"/>
      <c r="BR195" s="577"/>
      <c r="BS195" s="577"/>
      <c r="BT195" s="577"/>
      <c r="BU195" s="577"/>
      <c r="BV195" s="578"/>
      <c r="BW195" s="576"/>
      <c r="BX195" s="577"/>
      <c r="BY195" s="577"/>
      <c r="BZ195" s="577"/>
      <c r="CA195" s="577"/>
      <c r="CB195" s="577"/>
      <c r="CC195" s="577"/>
      <c r="CD195" s="578"/>
      <c r="CE195" s="576"/>
      <c r="CF195" s="577"/>
      <c r="CG195" s="577"/>
      <c r="CH195" s="577"/>
      <c r="CI195" s="577"/>
      <c r="CJ195" s="577"/>
      <c r="CK195" s="577"/>
      <c r="CL195" s="577"/>
      <c r="CM195" s="577"/>
      <c r="CN195" s="577"/>
      <c r="CO195" s="577"/>
      <c r="CP195" s="577"/>
      <c r="CQ195" s="577"/>
      <c r="CR195" s="577"/>
      <c r="CS195" s="577"/>
      <c r="CT195" s="577"/>
      <c r="CU195" s="577"/>
      <c r="CV195" s="577"/>
      <c r="CW195" s="577"/>
      <c r="CX195" s="577"/>
      <c r="CY195" s="578"/>
      <c r="CZ195" s="563">
        <f>DATI!AA191</f>
        <v>375263.12099999998</v>
      </c>
      <c r="DA195" s="564">
        <f t="shared" si="2469"/>
        <v>1028.1181397260273</v>
      </c>
      <c r="DB195" s="565">
        <f t="shared" si="2191"/>
        <v>449.286698944737</v>
      </c>
      <c r="DC195" s="566">
        <f t="shared" si="2470"/>
        <v>1.2309224628622932</v>
      </c>
      <c r="DD195" s="582">
        <f>+(CZ195-CZ208)/CZ208</f>
        <v>2.2993633892629612E-2</v>
      </c>
      <c r="DE195" s="583">
        <f t="shared" si="2245"/>
        <v>1.4418899347572966E-2</v>
      </c>
      <c r="DF195" s="564">
        <f>+CZ195-CZ208</f>
        <v>8434.7179999999935</v>
      </c>
      <c r="DG195" s="584">
        <f>+DB195-DB208</f>
        <v>6.3861386005859799</v>
      </c>
      <c r="DH195" s="585">
        <f>+CZ195/$CZ$186</f>
        <v>7.5652229060742121E-2</v>
      </c>
      <c r="DI195" s="586">
        <f>DATI!AB191+DATI!AG191</f>
        <v>218415.11388746463</v>
      </c>
      <c r="DJ195" s="564">
        <f t="shared" si="2500"/>
        <v>598.39757229442364</v>
      </c>
      <c r="DK195" s="587">
        <f t="shared" si="2192"/>
        <v>261.49919889979748</v>
      </c>
      <c r="DL195" s="588">
        <f t="shared" si="2193"/>
        <v>0.71643616136930821</v>
      </c>
      <c r="DM195" s="589">
        <f t="shared" si="2509"/>
        <v>0.58203191751279137</v>
      </c>
      <c r="DN195" s="590">
        <f t="shared" si="2510"/>
        <v>2.33261354268849E-4</v>
      </c>
      <c r="DO195" s="590">
        <f t="shared" si="2511"/>
        <v>0</v>
      </c>
      <c r="DP195" s="590">
        <f t="shared" si="2512"/>
        <v>2.3232258773079731E-2</v>
      </c>
      <c r="DQ195" s="590">
        <f t="shared" si="2513"/>
        <v>1.4655524073830559E-2</v>
      </c>
      <c r="DR195" s="591">
        <f t="shared" si="2514"/>
        <v>4959.0661379945523</v>
      </c>
      <c r="DS195" s="591">
        <f t="shared" si="2515"/>
        <v>3.7770531119530233</v>
      </c>
      <c r="DT195" s="592">
        <f t="shared" si="2516"/>
        <v>8.9717715227951092E-2</v>
      </c>
      <c r="DU195" s="593"/>
      <c r="DV195" s="592"/>
      <c r="DW195" s="594">
        <f>DATI!AB191</f>
        <v>215900.905</v>
      </c>
      <c r="DX195" s="564">
        <f t="shared" si="2474"/>
        <v>591.50932876712329</v>
      </c>
      <c r="DY195" s="595">
        <f t="shared" si="2463"/>
        <v>258.48904269660767</v>
      </c>
      <c r="DZ195" s="566">
        <f t="shared" si="2464"/>
        <v>0.70818915807289773</v>
      </c>
      <c r="EA195" s="589">
        <f t="shared" si="2517"/>
        <v>0.57533206147374127</v>
      </c>
      <c r="EB195" s="585">
        <f t="shared" si="2518"/>
        <v>3.4559570249397464E-3</v>
      </c>
      <c r="EC195" s="596">
        <f>CZ195-DI195</f>
        <v>156848.00711253536</v>
      </c>
      <c r="ED195" s="597">
        <f t="shared" si="2475"/>
        <v>429.72056743160374</v>
      </c>
      <c r="EE195" s="598">
        <f t="shared" si="2196"/>
        <v>187.78750004493949</v>
      </c>
      <c r="EF195" s="599">
        <f t="shared" si="2197"/>
        <v>0.51448630149298491</v>
      </c>
      <c r="EG195" s="600">
        <f>(EC195-EC208)/EC208</f>
        <v>2.2661527602728996E-2</v>
      </c>
      <c r="EH195" s="600">
        <f>(EE195-EE208)/EE208</f>
        <v>1.408957677321291E-2</v>
      </c>
      <c r="EI195" s="582">
        <f t="shared" si="2408"/>
        <v>0.41796808248720868</v>
      </c>
      <c r="EJ195" s="601">
        <f>(EC195-EC208)</f>
        <v>3475.6518620054412</v>
      </c>
      <c r="EK195" s="601">
        <f>(EE195-EE208)</f>
        <v>2.6090854886329282</v>
      </c>
      <c r="EL195" s="563">
        <f>DATI!AD191</f>
        <v>120607.352</v>
      </c>
      <c r="EM195" s="564">
        <f t="shared" si="2480"/>
        <v>330.43110136986303</v>
      </c>
      <c r="EN195" s="595">
        <f t="shared" si="2198"/>
        <v>144.398093007775</v>
      </c>
      <c r="EO195" s="566">
        <f t="shared" si="2481"/>
        <v>0.39561121371993152</v>
      </c>
      <c r="EP195" s="582">
        <f t="shared" si="2519"/>
        <v>1.0749605410563121E-2</v>
      </c>
      <c r="EQ195" s="583">
        <f t="shared" si="2520"/>
        <v>2.2775003350529528E-3</v>
      </c>
      <c r="ER195" s="582">
        <f t="shared" si="2521"/>
        <v>5.6524942924090577E-2</v>
      </c>
      <c r="ES195" s="564">
        <f t="shared" si="2522"/>
        <v>1282.6929999999993</v>
      </c>
      <c r="ET195" s="582">
        <f t="shared" si="2466"/>
        <v>0.3213940972366427</v>
      </c>
      <c r="EU195" s="584">
        <f t="shared" si="2523"/>
        <v>0.32811941313286752</v>
      </c>
      <c r="EV195" s="563">
        <f>DATI!AE191</f>
        <v>23107.013999999999</v>
      </c>
      <c r="EW195" s="564">
        <f t="shared" si="2482"/>
        <v>63.306887671232872</v>
      </c>
      <c r="EX195" s="595">
        <f t="shared" si="2199"/>
        <v>27.665052763151277</v>
      </c>
      <c r="EY195" s="566">
        <f t="shared" si="2465"/>
        <v>7.5794665104524039E-2</v>
      </c>
      <c r="EZ195" s="582">
        <f t="shared" si="2524"/>
        <v>1.5007001422423344E-2</v>
      </c>
      <c r="FA195" s="583">
        <f t="shared" si="2525"/>
        <v>6.4992108456104203E-3</v>
      </c>
      <c r="FB195" s="564">
        <f t="shared" si="2526"/>
        <v>341.63999999999942</v>
      </c>
      <c r="FC195" s="584">
        <f t="shared" si="2527"/>
        <v>0.17863999198926095</v>
      </c>
      <c r="FD195" s="564">
        <f>DATI!AG191</f>
        <v>2514.2088874646315</v>
      </c>
      <c r="FE195" s="582">
        <f t="shared" si="2467"/>
        <v>6.6998560390500823E-3</v>
      </c>
      <c r="FF195" s="564">
        <f t="shared" si="2528"/>
        <v>20592.805112535367</v>
      </c>
      <c r="FG195" s="582">
        <f t="shared" si="2502"/>
        <v>2.4654896559961503E-2</v>
      </c>
      <c r="FH195" s="563">
        <f>DATI!AF191</f>
        <v>15647.85</v>
      </c>
      <c r="FI195" s="564"/>
      <c r="FJ195" s="590"/>
      <c r="FK195" s="590">
        <f t="shared" si="2368"/>
        <v>8.5368129074591348E-2</v>
      </c>
      <c r="FL195" s="602">
        <f>DATI!AL191</f>
        <v>3351.2598633462189</v>
      </c>
      <c r="FM195" s="603"/>
      <c r="FN195" s="602"/>
      <c r="FO195" s="1129">
        <f t="shared" si="2369"/>
        <v>0.21416743280043066</v>
      </c>
      <c r="FP195" s="1130">
        <f t="shared" si="2258"/>
        <v>8.9304268813194115E-3</v>
      </c>
      <c r="FQ195" s="567"/>
      <c r="FR195" s="607"/>
      <c r="FS195" s="1113"/>
      <c r="FT195" s="1113"/>
      <c r="FU195" s="576"/>
      <c r="FV195" s="577"/>
      <c r="FW195" s="577"/>
      <c r="FX195" s="577"/>
      <c r="FY195" s="577"/>
      <c r="FZ195" s="577"/>
      <c r="GA195" s="577"/>
      <c r="GB195" s="577"/>
      <c r="GC195" s="577"/>
      <c r="GD195" s="577"/>
      <c r="GE195" s="577"/>
      <c r="GF195" s="577"/>
      <c r="GG195" s="577"/>
      <c r="GH195" s="577"/>
      <c r="GI195" s="577"/>
      <c r="GJ195" s="577"/>
      <c r="GK195" s="577"/>
      <c r="GL195" s="577"/>
      <c r="GM195" s="577"/>
      <c r="GN195" s="577"/>
      <c r="GO195" s="577"/>
      <c r="GP195" s="578"/>
      <c r="GQ195" s="576"/>
      <c r="GR195" s="577"/>
      <c r="GS195" s="577"/>
      <c r="GT195" s="577"/>
      <c r="GU195" s="577"/>
      <c r="GV195" s="577"/>
      <c r="GW195" s="577"/>
      <c r="GX195" s="578"/>
      <c r="GY195" s="576"/>
      <c r="GZ195" s="577"/>
      <c r="HA195" s="577"/>
      <c r="HB195" s="577"/>
      <c r="HC195" s="577"/>
      <c r="HD195" s="577"/>
      <c r="HE195" s="577"/>
      <c r="HF195" s="577"/>
      <c r="HG195" s="577"/>
      <c r="HH195" s="577"/>
      <c r="HI195" s="577"/>
      <c r="HJ195" s="577"/>
      <c r="HK195" s="577"/>
      <c r="HL195" s="577"/>
      <c r="HM195" s="577"/>
      <c r="HN195" s="577"/>
      <c r="HO195" s="577"/>
      <c r="HP195" s="577"/>
      <c r="HQ195" s="577"/>
      <c r="HR195" s="577"/>
      <c r="HS195" s="577"/>
      <c r="HT195" s="578"/>
      <c r="HU195" s="607">
        <f t="shared" si="2412"/>
        <v>156848.00711253536</v>
      </c>
      <c r="HV195" s="608"/>
      <c r="HW195" s="609">
        <f>HX195+HY195</f>
        <v>0</v>
      </c>
      <c r="HX195" s="610">
        <f>DATI!CQ191</f>
        <v>0</v>
      </c>
      <c r="HY195" s="610">
        <f>DATI!CT191</f>
        <v>0</v>
      </c>
      <c r="HZ195" s="611">
        <f t="shared" si="2260"/>
        <v>0</v>
      </c>
      <c r="IA195" s="611">
        <f t="shared" si="2530"/>
        <v>0</v>
      </c>
      <c r="IB195" s="582">
        <f t="shared" si="2531"/>
        <v>0</v>
      </c>
      <c r="IC195" s="610">
        <f>DATI!CV191</f>
        <v>0</v>
      </c>
      <c r="ID195" s="612">
        <f t="shared" si="2504"/>
        <v>0</v>
      </c>
      <c r="IE195" s="613">
        <f t="shared" si="2532"/>
        <v>0</v>
      </c>
      <c r="IF195" s="613">
        <f t="shared" si="2533"/>
        <v>0</v>
      </c>
      <c r="IG195" s="609"/>
      <c r="IH195" s="590"/>
      <c r="II195" s="610"/>
      <c r="IJ195" s="610"/>
      <c r="IK195" s="615">
        <f>DATI!CS191</f>
        <v>46087.717112535378</v>
      </c>
      <c r="IL195" s="594">
        <f t="shared" si="2505"/>
        <v>38746.777112535376</v>
      </c>
      <c r="IM195" s="594">
        <f t="shared" si="2506"/>
        <v>38746.777112535376</v>
      </c>
      <c r="IN195" s="582">
        <f t="shared" si="2297"/>
        <v>0.10325229137700258</v>
      </c>
      <c r="IO195" s="582">
        <f t="shared" si="2298"/>
        <v>0.24703391407922273</v>
      </c>
      <c r="IP195" s="610"/>
      <c r="IQ195" s="590"/>
      <c r="IR195" s="610"/>
      <c r="IS195" s="594">
        <f>IT195+IU195</f>
        <v>118101.23</v>
      </c>
      <c r="IT195" s="615">
        <f>DATI!CR191</f>
        <v>110760.29</v>
      </c>
      <c r="IU195" s="617">
        <f>DATI!CU191</f>
        <v>7340.9400000000005</v>
      </c>
      <c r="IV195" s="582">
        <f t="shared" si="2264"/>
        <v>1.4484418875618323E-2</v>
      </c>
      <c r="IW195" s="590">
        <f t="shared" si="2534"/>
        <v>0.31471579111020609</v>
      </c>
      <c r="IX195" s="582">
        <f t="shared" si="2535"/>
        <v>0.75296608592077741</v>
      </c>
      <c r="IY195" s="615">
        <f>DATI!CW191</f>
        <v>0</v>
      </c>
      <c r="IZ195" s="618">
        <f t="shared" si="2508"/>
        <v>118101.23</v>
      </c>
      <c r="JA195" s="619">
        <f t="shared" si="2536"/>
        <v>0.31471579111020609</v>
      </c>
      <c r="JB195" s="619">
        <f t="shared" si="2537"/>
        <v>0.75296608592077741</v>
      </c>
      <c r="JC195" s="620"/>
      <c r="JD195" s="590"/>
      <c r="JE195" s="610"/>
      <c r="JF195" s="610"/>
      <c r="JG195" s="586">
        <f t="shared" si="2538"/>
        <v>211862.57854582032</v>
      </c>
      <c r="JH195" s="566">
        <f t="shared" si="2201"/>
        <v>253.65412484743382</v>
      </c>
      <c r="JI195" s="589">
        <f t="shared" si="2304"/>
        <v>0.56457074167386767</v>
      </c>
      <c r="JJ195" s="603"/>
      <c r="JK195" s="602"/>
      <c r="JL195" s="1131"/>
      <c r="JM195" s="622">
        <f t="shared" si="2266"/>
        <v>2.6665341491706886E-2</v>
      </c>
      <c r="JN195" s="623">
        <f t="shared" si="2539"/>
        <v>329963.8085458203</v>
      </c>
      <c r="JO195" s="594">
        <f t="shared" si="2540"/>
        <v>329963.8085458203</v>
      </c>
      <c r="JP195" s="589">
        <f t="shared" si="2541"/>
        <v>0.87928653278407365</v>
      </c>
      <c r="JQ195" s="590">
        <f t="shared" si="2267"/>
        <v>1.2023716208882651E-2</v>
      </c>
      <c r="JR195" s="624">
        <f t="shared" si="2542"/>
        <v>0.87928653278407365</v>
      </c>
      <c r="JS195" s="585">
        <f t="shared" si="2268"/>
        <v>1.2023716208882651E-2</v>
      </c>
      <c r="JT195" s="576">
        <f>DATI!BW191</f>
        <v>52271.106187354628</v>
      </c>
      <c r="JU195" s="577">
        <f>DATI!BX191</f>
        <v>30251.530843825578</v>
      </c>
      <c r="JV195" s="577">
        <f>DATI!BY191</f>
        <v>8215.4670803943281</v>
      </c>
      <c r="JW195" s="577">
        <f>DATI!BZ191</f>
        <v>57670.87</v>
      </c>
      <c r="JX195" s="577">
        <f>DATI!CA191</f>
        <v>30040.874</v>
      </c>
      <c r="JY195" s="577">
        <f>DATI!CB191</f>
        <v>16095.555298027397</v>
      </c>
      <c r="JZ195" s="577">
        <f>DATI!CC191</f>
        <v>4502.7695365169793</v>
      </c>
      <c r="KA195" s="577">
        <f>DATI!CD191</f>
        <v>772.06438041210924</v>
      </c>
      <c r="KB195" s="577">
        <f>DATI!CE191</f>
        <v>3676.8887025957106</v>
      </c>
      <c r="KC195" s="577">
        <f>DATI!CF191</f>
        <v>0</v>
      </c>
      <c r="KD195" s="577">
        <f>DATI!CG191</f>
        <v>670.40099999999995</v>
      </c>
      <c r="KE195" s="577">
        <f>DATI!CH191</f>
        <v>162.89364317035674</v>
      </c>
      <c r="KF195" s="577">
        <f>DATI!CI191</f>
        <v>100.08936194801331</v>
      </c>
      <c r="KG195" s="577">
        <f>DATI!CJ191</f>
        <v>199.28006387853623</v>
      </c>
      <c r="KH195" s="577">
        <f>DATI!CK191</f>
        <v>1401.293984499164</v>
      </c>
      <c r="KI195" s="577">
        <f>DATI!CL191</f>
        <v>636.42671238660807</v>
      </c>
      <c r="KJ195" s="625">
        <f t="shared" si="2202"/>
        <v>62.581989635763797</v>
      </c>
      <c r="KK195" s="626">
        <f t="shared" si="2484"/>
        <v>8.2103472697094379E-2</v>
      </c>
      <c r="KL195" s="627">
        <f t="shared" si="2203"/>
        <v>36.218881286891197</v>
      </c>
      <c r="KM195" s="626">
        <f t="shared" si="2485"/>
        <v>-3.3056810370641412E-2</v>
      </c>
      <c r="KN195" s="627">
        <f t="shared" si="2204"/>
        <v>9.8360320486689226</v>
      </c>
      <c r="KO195" s="626">
        <f t="shared" si="2486"/>
        <v>7.4012937358887324E-2</v>
      </c>
      <c r="KP195" s="627">
        <f t="shared" si="2205"/>
        <v>69.046898982570326</v>
      </c>
      <c r="KQ195" s="626">
        <f t="shared" si="2487"/>
        <v>3.9247391357830383E-2</v>
      </c>
      <c r="KR195" s="627">
        <f t="shared" si="2206"/>
        <v>35.966670737343186</v>
      </c>
      <c r="KS195" s="626">
        <f t="shared" si="2488"/>
        <v>3.0526336482556794E-2</v>
      </c>
      <c r="KT195" s="627">
        <f t="shared" si="2207"/>
        <v>19.270529137695895</v>
      </c>
      <c r="KU195" s="626">
        <f t="shared" si="2489"/>
        <v>-4.3009775953290363E-2</v>
      </c>
      <c r="KV195" s="627">
        <f t="shared" si="2208"/>
        <v>5.3909759524987724</v>
      </c>
      <c r="KW195" s="626">
        <f t="shared" si="2490"/>
        <v>-0.20698126707193795</v>
      </c>
      <c r="KX195" s="627">
        <f t="shared" si="2209"/>
        <v>0.9243601021166431</v>
      </c>
      <c r="KY195" s="626">
        <f t="shared" si="2491"/>
        <v>1.5415704764154519</v>
      </c>
      <c r="KZ195" s="627">
        <f t="shared" si="2210"/>
        <v>4.4021836816104924</v>
      </c>
      <c r="LA195" s="626">
        <f t="shared" si="2492"/>
        <v>0.14662373080219282</v>
      </c>
      <c r="LB195" s="628" t="s">
        <v>177</v>
      </c>
      <c r="LC195" s="629" t="s">
        <v>177</v>
      </c>
      <c r="LD195" s="627">
        <f t="shared" si="2211"/>
        <v>0.80264282686933852</v>
      </c>
      <c r="LE195" s="626">
        <f t="shared" si="2493"/>
        <v>-0.80399354718414739</v>
      </c>
      <c r="LF195" s="627">
        <f t="shared" si="2212"/>
        <v>0.19502568497556008</v>
      </c>
      <c r="LG195" s="626">
        <f t="shared" si="2494"/>
        <v>-0.4674981652305697</v>
      </c>
      <c r="LH195" s="627">
        <f t="shared" si="2213"/>
        <v>0.11983276936266771</v>
      </c>
      <c r="LI195" s="626">
        <f t="shared" si="2495"/>
        <v>6.2383213772670483E-2</v>
      </c>
      <c r="LJ195" s="627">
        <f t="shared" si="2214"/>
        <v>0.23858961100918802</v>
      </c>
      <c r="LK195" s="626">
        <f t="shared" si="2496"/>
        <v>-9.3806738957212931E-3</v>
      </c>
      <c r="LL195" s="627">
        <f t="shared" si="2215"/>
        <v>1.6777101540621329</v>
      </c>
      <c r="LM195" s="626">
        <f t="shared" si="2497"/>
        <v>0.14324388888087902</v>
      </c>
      <c r="LN195" s="627">
        <f t="shared" si="2216"/>
        <v>0.76196684599985165</v>
      </c>
      <c r="LO195" s="630">
        <f t="shared" si="2498"/>
        <v>0.16354439864346876</v>
      </c>
      <c r="LP195" s="631">
        <f t="shared" si="2309"/>
        <v>0.13929188151519592</v>
      </c>
      <c r="LQ195" s="632">
        <f t="shared" si="2310"/>
        <v>8.0614185489934084E-2</v>
      </c>
      <c r="LR195" s="632">
        <f t="shared" si="2311"/>
        <v>2.1892551174497982E-2</v>
      </c>
      <c r="LS195" s="632">
        <f t="shared" si="2312"/>
        <v>0.15368115536192006</v>
      </c>
      <c r="LT195" s="632">
        <f t="shared" si="2313"/>
        <v>8.0052827786400035E-2</v>
      </c>
      <c r="LU195" s="632">
        <f t="shared" si="2314"/>
        <v>4.2891385796547263E-2</v>
      </c>
      <c r="LV195" s="632">
        <f t="shared" si="2315"/>
        <v>1.1998966284024961E-2</v>
      </c>
      <c r="LW195" s="632">
        <f t="shared" si="2316"/>
        <v>2.0573947643848256E-3</v>
      </c>
      <c r="LX195" s="633">
        <f t="shared" si="2317"/>
        <v>9.7981616013786514E-3</v>
      </c>
      <c r="LY195" s="634" t="s">
        <v>177</v>
      </c>
      <c r="LZ195" s="633">
        <f t="shared" si="2318"/>
        <v>1.786482503832291E-3</v>
      </c>
      <c r="MA195" s="633">
        <f t="shared" si="2319"/>
        <v>4.3407847468804892E-4</v>
      </c>
      <c r="MB195" s="633">
        <f t="shared" si="2320"/>
        <v>2.6671782103526584E-4</v>
      </c>
      <c r="MC195" s="633">
        <f t="shared" si="2321"/>
        <v>5.3104089564542164E-4</v>
      </c>
      <c r="MD195" s="633">
        <f t="shared" si="2322"/>
        <v>3.7341638601869542E-3</v>
      </c>
      <c r="ME195" s="633">
        <f t="shared" si="2323"/>
        <v>1.6959479276584925E-3</v>
      </c>
      <c r="MF195" s="631">
        <f t="shared" si="2324"/>
        <v>0.24210693413885703</v>
      </c>
      <c r="MG195" s="632">
        <f t="shared" si="2325"/>
        <v>0.14011766575886089</v>
      </c>
      <c r="MH195" s="632">
        <f t="shared" si="2326"/>
        <v>3.8052027064890387E-2</v>
      </c>
      <c r="MI195" s="632">
        <f t="shared" si="2327"/>
        <v>0.26711731476994044</v>
      </c>
      <c r="MJ195" s="632">
        <f t="shared" si="2328"/>
        <v>0.13914195496308826</v>
      </c>
      <c r="MK195" s="632">
        <f t="shared" si="2329"/>
        <v>7.4550661554787817E-2</v>
      </c>
      <c r="ML195" s="632">
        <f t="shared" si="2330"/>
        <v>2.0855723307491365E-2</v>
      </c>
      <c r="MM195" s="632">
        <f t="shared" si="2331"/>
        <v>3.5760127101463943E-3</v>
      </c>
      <c r="MN195" s="633">
        <f t="shared" si="2332"/>
        <v>1.7030445993710449E-2</v>
      </c>
      <c r="MO195" s="634" t="s">
        <v>177</v>
      </c>
      <c r="MP195" s="633">
        <f t="shared" si="2333"/>
        <v>3.1051328849223672E-3</v>
      </c>
      <c r="MQ195" s="633">
        <f t="shared" si="2334"/>
        <v>7.5448337361233727E-4</v>
      </c>
      <c r="MR195" s="633">
        <f t="shared" si="2335"/>
        <v>4.6358935803448025E-4</v>
      </c>
      <c r="MS195" s="633">
        <f t="shared" si="2336"/>
        <v>9.2301634344022887E-4</v>
      </c>
      <c r="MT195" s="633">
        <f t="shared" si="2337"/>
        <v>6.4904497945442331E-3</v>
      </c>
      <c r="MU195" s="633">
        <f t="shared" si="2338"/>
        <v>2.9477723235417103E-3</v>
      </c>
      <c r="MV195" s="1077"/>
      <c r="MW195" s="566"/>
      <c r="MX195" s="624"/>
      <c r="MY195" s="1471"/>
      <c r="MZ195" s="583"/>
      <c r="NA195" s="1472"/>
      <c r="NB195" s="1078"/>
      <c r="NC195" s="615"/>
      <c r="ND195" s="589"/>
      <c r="NE195" s="638"/>
    </row>
    <row r="196" spans="1:369" outlineLevel="1" x14ac:dyDescent="0.2">
      <c r="A196" s="477" t="s">
        <v>187</v>
      </c>
      <c r="B196" s="478">
        <v>190</v>
      </c>
      <c r="C196" s="1524"/>
      <c r="D196" s="479">
        <f>DATI!G192</f>
        <v>534755</v>
      </c>
      <c r="E196" s="480">
        <f t="shared" si="2468"/>
        <v>5.5335480436826977E-2</v>
      </c>
      <c r="F196" s="1039">
        <f t="shared" si="2402"/>
        <v>1.1251436851544686E-3</v>
      </c>
      <c r="G196" s="482"/>
      <c r="H196" s="483"/>
      <c r="I196" s="484"/>
      <c r="J196" s="485"/>
      <c r="K196" s="485"/>
      <c r="L196" s="485"/>
      <c r="M196" s="483"/>
      <c r="N196" s="483"/>
      <c r="O196" s="483"/>
      <c r="P196" s="483"/>
      <c r="Q196" s="483"/>
      <c r="R196" s="483"/>
      <c r="S196" s="483"/>
      <c r="T196" s="483"/>
      <c r="U196" s="483"/>
      <c r="V196" s="483"/>
      <c r="W196" s="488"/>
      <c r="X196" s="1111"/>
      <c r="Y196" s="483"/>
      <c r="Z196" s="483"/>
      <c r="AA196" s="483"/>
      <c r="AB196" s="483"/>
      <c r="AC196" s="483"/>
      <c r="AD196" s="484"/>
      <c r="AE196" s="485"/>
      <c r="AF196" s="485"/>
      <c r="AG196" s="488"/>
      <c r="AH196" s="491"/>
      <c r="AI196" s="483"/>
      <c r="AJ196" s="484"/>
      <c r="AK196" s="485"/>
      <c r="AL196" s="485"/>
      <c r="AM196" s="485"/>
      <c r="AN196" s="495"/>
      <c r="AO196" s="496"/>
      <c r="AP196" s="496"/>
      <c r="AQ196" s="496"/>
      <c r="AR196" s="496"/>
      <c r="AS196" s="496"/>
      <c r="AT196" s="496"/>
      <c r="AU196" s="1065"/>
      <c r="AV196" s="1065"/>
      <c r="AW196" s="496"/>
      <c r="AX196" s="1065"/>
      <c r="AY196" s="1065"/>
      <c r="AZ196" s="1065"/>
      <c r="BA196" s="1065"/>
      <c r="BB196" s="495"/>
      <c r="BC196" s="496"/>
      <c r="BD196" s="496"/>
      <c r="BE196" s="496"/>
      <c r="BF196" s="496"/>
      <c r="BG196" s="496"/>
      <c r="BH196" s="496"/>
      <c r="BI196" s="496"/>
      <c r="BJ196" s="496"/>
      <c r="BK196" s="496"/>
      <c r="BL196" s="496"/>
      <c r="BM196" s="496"/>
      <c r="BN196" s="496"/>
      <c r="BO196" s="496"/>
      <c r="BP196" s="496"/>
      <c r="BQ196" s="496"/>
      <c r="BR196" s="496"/>
      <c r="BS196" s="496"/>
      <c r="BT196" s="496"/>
      <c r="BU196" s="496"/>
      <c r="BV196" s="497"/>
      <c r="BW196" s="495"/>
      <c r="BX196" s="496"/>
      <c r="BY196" s="496"/>
      <c r="BZ196" s="496"/>
      <c r="CA196" s="496"/>
      <c r="CB196" s="496"/>
      <c r="CC196" s="496"/>
      <c r="CD196" s="497"/>
      <c r="CE196" s="495"/>
      <c r="CF196" s="496"/>
      <c r="CG196" s="496"/>
      <c r="CH196" s="496"/>
      <c r="CI196" s="496"/>
      <c r="CJ196" s="496"/>
      <c r="CK196" s="496"/>
      <c r="CL196" s="496"/>
      <c r="CM196" s="496"/>
      <c r="CN196" s="496"/>
      <c r="CO196" s="496"/>
      <c r="CP196" s="496"/>
      <c r="CQ196" s="496"/>
      <c r="CR196" s="496"/>
      <c r="CS196" s="496"/>
      <c r="CT196" s="496"/>
      <c r="CU196" s="496"/>
      <c r="CV196" s="496"/>
      <c r="CW196" s="496"/>
      <c r="CX196" s="496"/>
      <c r="CY196" s="497"/>
      <c r="CZ196" s="482">
        <f>DATI!AA192</f>
        <v>307271.46899999998</v>
      </c>
      <c r="DA196" s="483">
        <f t="shared" si="2469"/>
        <v>841.83964109589033</v>
      </c>
      <c r="DB196" s="484">
        <f t="shared" si="2191"/>
        <v>574.60233003898986</v>
      </c>
      <c r="DC196" s="485">
        <f t="shared" si="2470"/>
        <v>1.5742529590109311</v>
      </c>
      <c r="DD196" s="501">
        <f>+(CZ196-CZ209)/CZ209</f>
        <v>1.1956875120695497E-2</v>
      </c>
      <c r="DE196" s="502">
        <f t="shared" si="2245"/>
        <v>1.0819557878318321E-2</v>
      </c>
      <c r="DF196" s="483">
        <f>+CZ196-CZ209</f>
        <v>3630.5959999999614</v>
      </c>
      <c r="DG196" s="503">
        <f>+DB196-DB209</f>
        <v>6.1503985735323567</v>
      </c>
      <c r="DH196" s="504">
        <f>+CZ196/$CZ$186</f>
        <v>6.1945259887711483E-2</v>
      </c>
      <c r="DI196" s="505">
        <f>DATI!AB192+DATI!AG192</f>
        <v>89931.924577721948</v>
      </c>
      <c r="DJ196" s="483">
        <f t="shared" si="2500"/>
        <v>246.3888344595122</v>
      </c>
      <c r="DK196" s="506">
        <f t="shared" si="2192"/>
        <v>168.17406957900712</v>
      </c>
      <c r="DL196" s="507">
        <f t="shared" si="2193"/>
        <v>0.46075087555892363</v>
      </c>
      <c r="DM196" s="508">
        <f t="shared" si="2509"/>
        <v>0.2926790595638476</v>
      </c>
      <c r="DN196" s="509">
        <f t="shared" si="2510"/>
        <v>2.5532521708069095E-2</v>
      </c>
      <c r="DO196" s="509">
        <f t="shared" si="2511"/>
        <v>8.0000000000000071E-3</v>
      </c>
      <c r="DP196" s="509">
        <f t="shared" si="2512"/>
        <v>3.7794686002344348E-2</v>
      </c>
      <c r="DQ196" s="509">
        <f t="shared" si="2513"/>
        <v>3.6628330182787015E-2</v>
      </c>
      <c r="DR196" s="510">
        <f t="shared" si="2514"/>
        <v>3275.165017557083</v>
      </c>
      <c r="DS196" s="510">
        <f t="shared" si="2515"/>
        <v>5.9422795705734757</v>
      </c>
      <c r="DT196" s="511">
        <f t="shared" si="2516"/>
        <v>3.694106445089148E-2</v>
      </c>
      <c r="DU196" s="512"/>
      <c r="DV196" s="511"/>
      <c r="DW196" s="513">
        <f>DATI!AB192</f>
        <v>88358.767999999996</v>
      </c>
      <c r="DX196" s="483">
        <f t="shared" si="2474"/>
        <v>242.07881643835614</v>
      </c>
      <c r="DY196" s="514">
        <f t="shared" si="2463"/>
        <v>165.23224280277884</v>
      </c>
      <c r="DZ196" s="485">
        <f t="shared" si="2464"/>
        <v>0.45269107617199683</v>
      </c>
      <c r="EA196" s="508">
        <f t="shared" si="2517"/>
        <v>0.28755929825687787</v>
      </c>
      <c r="EB196" s="504">
        <f t="shared" si="2518"/>
        <v>3.3518567372794676E-2</v>
      </c>
      <c r="EC196" s="515">
        <f>CZ196-DI196</f>
        <v>217339.54442227804</v>
      </c>
      <c r="ED196" s="516">
        <f t="shared" si="2475"/>
        <v>595.45080663637816</v>
      </c>
      <c r="EE196" s="517">
        <f t="shared" si="2196"/>
        <v>406.42826045998271</v>
      </c>
      <c r="EF196" s="518">
        <f t="shared" si="2197"/>
        <v>1.1135020834520075</v>
      </c>
      <c r="EG196" s="519">
        <f>(EC196-EC209)/EC209</f>
        <v>1.6380507162864065E-3</v>
      </c>
      <c r="EH196" s="519">
        <f>(EE196-EE209)/EE209</f>
        <v>5.1233058560894184E-4</v>
      </c>
      <c r="EI196" s="501">
        <f t="shared" si="2408"/>
        <v>0.70732094043615235</v>
      </c>
      <c r="EJ196" s="520">
        <f>(EC196-EC209)</f>
        <v>355.43098244289286</v>
      </c>
      <c r="EK196" s="520">
        <f>(EE196-EE209)</f>
        <v>0.20811900295882424</v>
      </c>
      <c r="EL196" s="482">
        <f>DATI!AD192</f>
        <v>200076.26199999999</v>
      </c>
      <c r="EM196" s="483">
        <f t="shared" si="2480"/>
        <v>548.15414246575335</v>
      </c>
      <c r="EN196" s="514">
        <f t="shared" si="2198"/>
        <v>374.14565922712268</v>
      </c>
      <c r="EO196" s="485">
        <f t="shared" si="2481"/>
        <v>1.0250566006222539</v>
      </c>
      <c r="EP196" s="501">
        <f t="shared" si="2519"/>
        <v>-3.9363440194436568E-5</v>
      </c>
      <c r="EQ196" s="502">
        <f t="shared" si="2520"/>
        <v>-1.1631983600594721E-3</v>
      </c>
      <c r="ER196" s="501">
        <f t="shared" si="2521"/>
        <v>9.3769567961457218E-2</v>
      </c>
      <c r="ES196" s="483">
        <f t="shared" si="2522"/>
        <v>-7.8760000000183936</v>
      </c>
      <c r="ET196" s="501">
        <f t="shared" si="2466"/>
        <v>0.65113843029793306</v>
      </c>
      <c r="EU196" s="503">
        <f t="shared" si="2523"/>
        <v>-0.43571243722880126</v>
      </c>
      <c r="EV196" s="482">
        <f>DATI!AE192</f>
        <v>11745.359</v>
      </c>
      <c r="EW196" s="483">
        <f t="shared" si="2482"/>
        <v>32.179065753424659</v>
      </c>
      <c r="EX196" s="514">
        <f t="shared" si="2199"/>
        <v>21.964000336602744</v>
      </c>
      <c r="EY196" s="485">
        <f t="shared" si="2465"/>
        <v>6.0175343387952725E-2</v>
      </c>
      <c r="EZ196" s="501">
        <f t="shared" si="2524"/>
        <v>-1.7045393205392691E-2</v>
      </c>
      <c r="FA196" s="502">
        <f t="shared" si="2525"/>
        <v>-1.8150115402816896E-2</v>
      </c>
      <c r="FB196" s="483">
        <f t="shared" si="2526"/>
        <v>-203.67599999999948</v>
      </c>
      <c r="FC196" s="503">
        <f t="shared" si="2527"/>
        <v>-0.40601842203240679</v>
      </c>
      <c r="FD196" s="483">
        <f>DATI!AG192</f>
        <v>1573.1565777219535</v>
      </c>
      <c r="FE196" s="501">
        <f t="shared" si="2467"/>
        <v>5.1197613069697452E-3</v>
      </c>
      <c r="FF196" s="483">
        <f t="shared" si="2528"/>
        <v>10172.202422278047</v>
      </c>
      <c r="FG196" s="501">
        <f t="shared" si="2502"/>
        <v>1.9022173560374465E-2</v>
      </c>
      <c r="FH196" s="482">
        <f>DATI!AF192</f>
        <v>7091.08</v>
      </c>
      <c r="FI196" s="483">
        <f t="shared" si="2503"/>
        <v>19.427616438356164</v>
      </c>
      <c r="FJ196" s="509">
        <f t="shared" ref="FJ196:FJ207" si="2543">FH196/CZ196</f>
        <v>2.307757379192274E-2</v>
      </c>
      <c r="FK196" s="509">
        <f t="shared" si="2368"/>
        <v>-4.7178173150759315E-3</v>
      </c>
      <c r="FL196" s="521">
        <f>DATI!AL192</f>
        <v>147.31187767341734</v>
      </c>
      <c r="FM196" s="522"/>
      <c r="FN196" s="521"/>
      <c r="FO196" s="1126">
        <f t="shared" si="2369"/>
        <v>2.0774251266861655E-2</v>
      </c>
      <c r="FP196" s="1127">
        <f t="shared" si="2258"/>
        <v>4.7941931658294429E-4</v>
      </c>
      <c r="FQ196" s="486"/>
      <c r="FR196" s="526"/>
      <c r="FS196" s="1112"/>
      <c r="FT196" s="1112"/>
      <c r="FU196" s="495"/>
      <c r="FV196" s="496"/>
      <c r="FW196" s="496"/>
      <c r="FX196" s="496"/>
      <c r="FY196" s="496"/>
      <c r="FZ196" s="496"/>
      <c r="GA196" s="496"/>
      <c r="GB196" s="496"/>
      <c r="GC196" s="496"/>
      <c r="GD196" s="496"/>
      <c r="GE196" s="496"/>
      <c r="GF196" s="496"/>
      <c r="GG196" s="496"/>
      <c r="GH196" s="496"/>
      <c r="GI196" s="496"/>
      <c r="GJ196" s="496"/>
      <c r="GK196" s="496"/>
      <c r="GL196" s="496"/>
      <c r="GM196" s="496"/>
      <c r="GN196" s="496"/>
      <c r="GO196" s="496"/>
      <c r="GP196" s="497"/>
      <c r="GQ196" s="495"/>
      <c r="GR196" s="496"/>
      <c r="GS196" s="496"/>
      <c r="GT196" s="496"/>
      <c r="GU196" s="496"/>
      <c r="GV196" s="496"/>
      <c r="GW196" s="496"/>
      <c r="GX196" s="497"/>
      <c r="GY196" s="495"/>
      <c r="GZ196" s="496"/>
      <c r="HA196" s="496"/>
      <c r="HB196" s="496"/>
      <c r="HC196" s="496"/>
      <c r="HD196" s="496"/>
      <c r="HE196" s="496"/>
      <c r="HF196" s="496"/>
      <c r="HG196" s="496"/>
      <c r="HH196" s="496"/>
      <c r="HI196" s="496"/>
      <c r="HJ196" s="496"/>
      <c r="HK196" s="496"/>
      <c r="HL196" s="496"/>
      <c r="HM196" s="496"/>
      <c r="HN196" s="496"/>
      <c r="HO196" s="496"/>
      <c r="HP196" s="496"/>
      <c r="HQ196" s="496"/>
      <c r="HR196" s="496"/>
      <c r="HS196" s="496"/>
      <c r="HT196" s="497"/>
      <c r="HU196" s="526">
        <f t="shared" si="2412"/>
        <v>217339.54442227792</v>
      </c>
      <c r="HV196" s="527"/>
      <c r="HW196" s="528">
        <f>HX196+HY196</f>
        <v>2546.86</v>
      </c>
      <c r="HX196" s="529">
        <f>DATI!CQ192</f>
        <v>2546.86</v>
      </c>
      <c r="HY196" s="529">
        <f>DATI!CT192</f>
        <v>0</v>
      </c>
      <c r="HZ196" s="530">
        <f t="shared" si="2260"/>
        <v>0.19138525445215257</v>
      </c>
      <c r="IA196" s="530">
        <f t="shared" si="2530"/>
        <v>8.2886315748371686E-3</v>
      </c>
      <c r="IB196" s="501">
        <f t="shared" si="2531"/>
        <v>1.1718346087316726E-2</v>
      </c>
      <c r="IC196" s="529">
        <f>DATI!CV192</f>
        <v>49230.686971660136</v>
      </c>
      <c r="ID196" s="531">
        <f t="shared" si="2504"/>
        <v>51777.546971660136</v>
      </c>
      <c r="IE196" s="532">
        <f t="shared" si="2532"/>
        <v>0.16850749970430914</v>
      </c>
      <c r="IF196" s="532">
        <f t="shared" si="2533"/>
        <v>0.23823343841680011</v>
      </c>
      <c r="IG196" s="528"/>
      <c r="IH196" s="509"/>
      <c r="II196" s="529"/>
      <c r="IJ196" s="529"/>
      <c r="IK196" s="534">
        <f>DATI!CS192</f>
        <v>143828.58542227792</v>
      </c>
      <c r="IL196" s="513">
        <f t="shared" si="2505"/>
        <v>106522.7554222779</v>
      </c>
      <c r="IM196" s="513">
        <f t="shared" si="2506"/>
        <v>15114.38069324282</v>
      </c>
      <c r="IN196" s="501">
        <f t="shared" si="2297"/>
        <v>0.3466731088602239</v>
      </c>
      <c r="IO196" s="501">
        <f t="shared" si="2298"/>
        <v>0.4901213707125035</v>
      </c>
      <c r="IP196" s="529"/>
      <c r="IQ196" s="509"/>
      <c r="IR196" s="529"/>
      <c r="IS196" s="513">
        <f>IT196+IU196</f>
        <v>108269.92900000002</v>
      </c>
      <c r="IT196" s="534">
        <f>DATI!CR192</f>
        <v>70964.099000000002</v>
      </c>
      <c r="IU196" s="536">
        <f>DATI!CU192</f>
        <v>37305.830000000016</v>
      </c>
      <c r="IV196" s="501">
        <f t="shared" si="2264"/>
        <v>0.37621868304229683</v>
      </c>
      <c r="IW196" s="509">
        <f t="shared" si="2534"/>
        <v>0.35235920000109094</v>
      </c>
      <c r="IX196" s="501">
        <f t="shared" si="2535"/>
        <v>0.49816028320017974</v>
      </c>
      <c r="IY196" s="534">
        <f>DATI!CW192</f>
        <v>42177.687757374944</v>
      </c>
      <c r="IZ196" s="537">
        <f t="shared" si="2508"/>
        <v>150447.61675737496</v>
      </c>
      <c r="JA196" s="538">
        <f t="shared" si="2536"/>
        <v>0.48962442639728115</v>
      </c>
      <c r="JB196" s="538">
        <f t="shared" si="2537"/>
        <v>0.69222385257725627</v>
      </c>
      <c r="JC196" s="539"/>
      <c r="JD196" s="509"/>
      <c r="JE196" s="529"/>
      <c r="JF196" s="529"/>
      <c r="JG196" s="505">
        <f t="shared" si="2538"/>
        <v>86307.108679595985</v>
      </c>
      <c r="JH196" s="485">
        <f t="shared" si="2201"/>
        <v>161.39560860505463</v>
      </c>
      <c r="JI196" s="508">
        <f t="shared" si="2304"/>
        <v>0.28088227312636044</v>
      </c>
      <c r="JJ196" s="522"/>
      <c r="JK196" s="521"/>
      <c r="JL196" s="1128"/>
      <c r="JM196" s="541">
        <f t="shared" si="2266"/>
        <v>2.7098116557706046E-2</v>
      </c>
      <c r="JN196" s="542">
        <f t="shared" si="2539"/>
        <v>194577.03767959599</v>
      </c>
      <c r="JO196" s="513">
        <f t="shared" si="2540"/>
        <v>236754.72543697094</v>
      </c>
      <c r="JP196" s="508">
        <f t="shared" si="2541"/>
        <v>0.63324147312745138</v>
      </c>
      <c r="JQ196" s="509">
        <f t="shared" si="2267"/>
        <v>0.10067408854388749</v>
      </c>
      <c r="JR196" s="543">
        <f t="shared" si="2542"/>
        <v>0.77050669952364159</v>
      </c>
      <c r="JS196" s="504">
        <f t="shared" si="2268"/>
        <v>0.11028650231331416</v>
      </c>
      <c r="JT196" s="495">
        <f>DATI!BW192</f>
        <v>21850.883766068815</v>
      </c>
      <c r="JU196" s="496">
        <f>DATI!BX192</f>
        <v>14662.449599525273</v>
      </c>
      <c r="JV196" s="496">
        <f>DATI!BY192</f>
        <v>4754.8709849070756</v>
      </c>
      <c r="JW196" s="496">
        <f>DATI!BZ192</f>
        <v>4570.76</v>
      </c>
      <c r="JX196" s="496">
        <f>DATI!CA192</f>
        <v>27375.197</v>
      </c>
      <c r="JY196" s="496">
        <f>DATI!CB192</f>
        <v>5487.4887311410903</v>
      </c>
      <c r="JZ196" s="496">
        <f>DATI!CC192</f>
        <v>2376.0918898847813</v>
      </c>
      <c r="KA196" s="496">
        <f>DATI!CD192</f>
        <v>27.216869511660189</v>
      </c>
      <c r="KB196" s="496">
        <f>DATI!CE192</f>
        <v>2128.5206436134577</v>
      </c>
      <c r="KC196" s="496">
        <f>DATI!CF192</f>
        <v>0</v>
      </c>
      <c r="KD196" s="496">
        <f>DATI!CG192</f>
        <v>90.984999999999999</v>
      </c>
      <c r="KE196" s="496">
        <f>DATI!CH192</f>
        <v>95.887121866226195</v>
      </c>
      <c r="KF196" s="496">
        <f>DATI!CI192</f>
        <v>8.932700173854828</v>
      </c>
      <c r="KG196" s="496">
        <f>DATI!CJ192</f>
        <v>43.037680837631228</v>
      </c>
      <c r="KH196" s="496">
        <f>DATI!CK192</f>
        <v>522.29026337747086</v>
      </c>
      <c r="KI196" s="496">
        <f>DATI!CL192</f>
        <v>683.01297329330441</v>
      </c>
      <c r="KJ196" s="544">
        <f t="shared" si="2202"/>
        <v>40.861485663656843</v>
      </c>
      <c r="KK196" s="545">
        <f t="shared" si="2484"/>
        <v>-2.1398442314603267E-2</v>
      </c>
      <c r="KL196" s="546">
        <f t="shared" si="2203"/>
        <v>27.419004215996619</v>
      </c>
      <c r="KM196" s="545">
        <f t="shared" si="2485"/>
        <v>7.2246952031065501E-2</v>
      </c>
      <c r="KN196" s="546">
        <f t="shared" si="2204"/>
        <v>8.8916812089780848</v>
      </c>
      <c r="KO196" s="545">
        <f t="shared" si="2486"/>
        <v>0.23889860110094369</v>
      </c>
      <c r="KP196" s="546">
        <f t="shared" si="2205"/>
        <v>8.5473908612355185</v>
      </c>
      <c r="KQ196" s="545">
        <f t="shared" si="2487"/>
        <v>0.18557678894897117</v>
      </c>
      <c r="KR196" s="546">
        <f t="shared" si="2206"/>
        <v>51.192035605090183</v>
      </c>
      <c r="KS196" s="545">
        <f t="shared" si="2488"/>
        <v>4.7626911335445839E-2</v>
      </c>
      <c r="KT196" s="546">
        <f t="shared" si="2207"/>
        <v>10.261687559987452</v>
      </c>
      <c r="KU196" s="545">
        <f t="shared" si="2489"/>
        <v>3.4211862297071453E-2</v>
      </c>
      <c r="KV196" s="546">
        <f t="shared" si="2208"/>
        <v>4.4433280472081256</v>
      </c>
      <c r="KW196" s="545">
        <f t="shared" si="2490"/>
        <v>-5.7727275178770764E-2</v>
      </c>
      <c r="KX196" s="546">
        <f t="shared" si="2209"/>
        <v>5.0895960788884982E-2</v>
      </c>
      <c r="KY196" s="545">
        <f t="shared" si="2491"/>
        <v>-0.58270601481065165</v>
      </c>
      <c r="KZ196" s="546">
        <f t="shared" si="2210"/>
        <v>3.9803660435404207</v>
      </c>
      <c r="LA196" s="545">
        <f t="shared" si="2492"/>
        <v>0.18816714050460109</v>
      </c>
      <c r="LB196" s="547" t="s">
        <v>177</v>
      </c>
      <c r="LC196" s="548" t="s">
        <v>177</v>
      </c>
      <c r="LD196" s="546">
        <f t="shared" si="2211"/>
        <v>0.17014333666819384</v>
      </c>
      <c r="LE196" s="545">
        <f t="shared" si="2493"/>
        <v>-0.1667768955144531</v>
      </c>
      <c r="LF196" s="546">
        <f t="shared" si="2212"/>
        <v>0.17931037926943402</v>
      </c>
      <c r="LG196" s="545">
        <f t="shared" si="2494"/>
        <v>-0.34238532645552316</v>
      </c>
      <c r="LH196" s="546">
        <f t="shared" si="2213"/>
        <v>1.6704285465035069E-2</v>
      </c>
      <c r="LI196" s="545">
        <f t="shared" si="2495"/>
        <v>6.0503692221114099E-3</v>
      </c>
      <c r="LJ196" s="546">
        <f t="shared" si="2214"/>
        <v>8.0481119087490949E-2</v>
      </c>
      <c r="LK196" s="545">
        <f t="shared" si="2496"/>
        <v>-7.5752312948751829E-2</v>
      </c>
      <c r="LL196" s="546">
        <f t="shared" si="2215"/>
        <v>0.97669075254550375</v>
      </c>
      <c r="LM196" s="545">
        <f t="shared" si="2497"/>
        <v>-0.20625848040500858</v>
      </c>
      <c r="LN196" s="546">
        <f t="shared" si="2216"/>
        <v>1.2772446696025366</v>
      </c>
      <c r="LO196" s="549">
        <f t="shared" si="2498"/>
        <v>0.17009561941032161</v>
      </c>
      <c r="LP196" s="550">
        <f t="shared" si="2309"/>
        <v>7.1112634821519388E-2</v>
      </c>
      <c r="LQ196" s="551">
        <f t="shared" si="2310"/>
        <v>4.7718226645784914E-2</v>
      </c>
      <c r="LR196" s="551">
        <f t="shared" si="2311"/>
        <v>1.5474495567003248E-2</v>
      </c>
      <c r="LS196" s="551">
        <f t="shared" si="2312"/>
        <v>1.4875315351846092E-2</v>
      </c>
      <c r="LT196" s="551">
        <f t="shared" si="2313"/>
        <v>8.9091242636653661E-2</v>
      </c>
      <c r="LU196" s="551">
        <f t="shared" si="2314"/>
        <v>1.7858764267961014E-2</v>
      </c>
      <c r="LV196" s="551">
        <f t="shared" si="2315"/>
        <v>7.7328750945138396E-3</v>
      </c>
      <c r="LW196" s="551">
        <f t="shared" si="2316"/>
        <v>8.8575973552755039E-5</v>
      </c>
      <c r="LX196" s="552">
        <f t="shared" si="2317"/>
        <v>6.9271665558166672E-3</v>
      </c>
      <c r="LY196" s="553" t="s">
        <v>177</v>
      </c>
      <c r="LZ196" s="552">
        <f t="shared" si="2318"/>
        <v>2.9610624213209983E-4</v>
      </c>
      <c r="MA196" s="552">
        <f t="shared" si="2319"/>
        <v>3.1205995850602775E-4</v>
      </c>
      <c r="MB196" s="552">
        <f t="shared" si="2320"/>
        <v>2.9071036770598536E-5</v>
      </c>
      <c r="MC196" s="552">
        <f t="shared" si="2321"/>
        <v>1.4006403190538731E-4</v>
      </c>
      <c r="MD196" s="552">
        <f t="shared" si="2322"/>
        <v>1.6997681726755793E-3</v>
      </c>
      <c r="ME196" s="552">
        <f t="shared" si="2323"/>
        <v>2.2228323882986494E-3</v>
      </c>
      <c r="MF196" s="550">
        <f t="shared" si="2324"/>
        <v>0.24729728877691931</v>
      </c>
      <c r="MG196" s="551">
        <f t="shared" si="2325"/>
        <v>0.1659422141278076</v>
      </c>
      <c r="MH196" s="551">
        <f t="shared" si="2326"/>
        <v>5.3813233168971707E-2</v>
      </c>
      <c r="MI196" s="551">
        <f t="shared" si="2327"/>
        <v>5.1729557840824586E-2</v>
      </c>
      <c r="MJ196" s="551">
        <f t="shared" si="2328"/>
        <v>0.3098186814918017</v>
      </c>
      <c r="MK196" s="551">
        <f t="shared" si="2329"/>
        <v>6.2104631553272567E-2</v>
      </c>
      <c r="ML196" s="551">
        <f t="shared" si="2330"/>
        <v>2.6891410367840138E-2</v>
      </c>
      <c r="MM196" s="551">
        <f t="shared" si="2331"/>
        <v>3.0802681078192704E-4</v>
      </c>
      <c r="MN196" s="552">
        <f t="shared" si="2332"/>
        <v>2.408952378798964E-2</v>
      </c>
      <c r="MO196" s="553" t="s">
        <v>177</v>
      </c>
      <c r="MP196" s="552">
        <f t="shared" si="2333"/>
        <v>1.0297223700538696E-3</v>
      </c>
      <c r="MQ196" s="552">
        <f t="shared" si="2334"/>
        <v>1.0852021144774925E-3</v>
      </c>
      <c r="MR196" s="552">
        <f t="shared" si="2335"/>
        <v>1.0109579814257741E-4</v>
      </c>
      <c r="MS196" s="552">
        <f t="shared" si="2336"/>
        <v>4.8707877907069993E-4</v>
      </c>
      <c r="MT196" s="552">
        <f t="shared" si="2337"/>
        <v>5.911017946486883E-3</v>
      </c>
      <c r="MU196" s="552">
        <f t="shared" si="2338"/>
        <v>7.7299965668749977E-3</v>
      </c>
      <c r="MV196" s="1070"/>
      <c r="MW196" s="485"/>
      <c r="MX196" s="543"/>
      <c r="MY196" s="1469"/>
      <c r="MZ196" s="502"/>
      <c r="NA196" s="1470"/>
      <c r="NB196" s="1071"/>
      <c r="NC196" s="534"/>
      <c r="ND196" s="508"/>
      <c r="NE196" s="557"/>
    </row>
    <row r="197" spans="1:369" outlineLevel="1" x14ac:dyDescent="0.2">
      <c r="A197" s="558" t="s">
        <v>188</v>
      </c>
      <c r="B197" s="559">
        <v>78</v>
      </c>
      <c r="C197" s="1525"/>
      <c r="D197" s="560">
        <f>DATI!G193</f>
        <v>180981</v>
      </c>
      <c r="E197" s="561">
        <f t="shared" si="2468"/>
        <v>1.8727586623663889E-2</v>
      </c>
      <c r="F197" s="1035">
        <f t="shared" si="2402"/>
        <v>-1.175535613762045E-3</v>
      </c>
      <c r="G197" s="563"/>
      <c r="H197" s="564"/>
      <c r="I197" s="565"/>
      <c r="J197" s="566"/>
      <c r="K197" s="566"/>
      <c r="L197" s="566"/>
      <c r="M197" s="564"/>
      <c r="N197" s="564"/>
      <c r="O197" s="564"/>
      <c r="P197" s="564"/>
      <c r="Q197" s="564"/>
      <c r="R197" s="564"/>
      <c r="S197" s="564"/>
      <c r="T197" s="564"/>
      <c r="U197" s="564"/>
      <c r="V197" s="564"/>
      <c r="W197" s="569"/>
      <c r="X197" s="1100"/>
      <c r="Y197" s="564"/>
      <c r="Z197" s="564"/>
      <c r="AA197" s="564"/>
      <c r="AB197" s="564"/>
      <c r="AC197" s="564"/>
      <c r="AD197" s="565"/>
      <c r="AE197" s="566"/>
      <c r="AF197" s="566"/>
      <c r="AG197" s="569"/>
      <c r="AH197" s="572"/>
      <c r="AI197" s="564"/>
      <c r="AJ197" s="565"/>
      <c r="AK197" s="566"/>
      <c r="AL197" s="566"/>
      <c r="AM197" s="566"/>
      <c r="AN197" s="576"/>
      <c r="AO197" s="577"/>
      <c r="AP197" s="577"/>
      <c r="AQ197" s="577"/>
      <c r="AR197" s="577"/>
      <c r="AS197" s="577"/>
      <c r="AT197" s="577"/>
      <c r="AU197" s="1072"/>
      <c r="AV197" s="1072"/>
      <c r="AW197" s="577"/>
      <c r="AX197" s="1072"/>
      <c r="AY197" s="1072"/>
      <c r="AZ197" s="1072"/>
      <c r="BA197" s="1072"/>
      <c r="BB197" s="576"/>
      <c r="BC197" s="577"/>
      <c r="BD197" s="577"/>
      <c r="BE197" s="577"/>
      <c r="BF197" s="577"/>
      <c r="BG197" s="577"/>
      <c r="BH197" s="577"/>
      <c r="BI197" s="577"/>
      <c r="BJ197" s="577"/>
      <c r="BK197" s="577"/>
      <c r="BL197" s="577"/>
      <c r="BM197" s="577"/>
      <c r="BN197" s="577"/>
      <c r="BO197" s="577"/>
      <c r="BP197" s="577"/>
      <c r="BQ197" s="577"/>
      <c r="BR197" s="577"/>
      <c r="BS197" s="577"/>
      <c r="BT197" s="577"/>
      <c r="BU197" s="577"/>
      <c r="BV197" s="578"/>
      <c r="BW197" s="576"/>
      <c r="BX197" s="577"/>
      <c r="BY197" s="577"/>
      <c r="BZ197" s="577"/>
      <c r="CA197" s="577"/>
      <c r="CB197" s="577"/>
      <c r="CC197" s="577"/>
      <c r="CD197" s="578"/>
      <c r="CE197" s="576"/>
      <c r="CF197" s="577"/>
      <c r="CG197" s="577"/>
      <c r="CH197" s="577"/>
      <c r="CI197" s="577"/>
      <c r="CJ197" s="577"/>
      <c r="CK197" s="577"/>
      <c r="CL197" s="577"/>
      <c r="CM197" s="577"/>
      <c r="CN197" s="577"/>
      <c r="CO197" s="577"/>
      <c r="CP197" s="577"/>
      <c r="CQ197" s="577"/>
      <c r="CR197" s="577"/>
      <c r="CS197" s="577"/>
      <c r="CT197" s="577"/>
      <c r="CU197" s="577"/>
      <c r="CV197" s="577"/>
      <c r="CW197" s="577"/>
      <c r="CX197" s="577"/>
      <c r="CY197" s="578"/>
      <c r="CZ197" s="563">
        <f>DATI!AA193</f>
        <v>84572.68</v>
      </c>
      <c r="DA197" s="564">
        <f t="shared" si="2469"/>
        <v>231.70597260273971</v>
      </c>
      <c r="DB197" s="565">
        <f t="shared" si="2191"/>
        <v>467.3014294318188</v>
      </c>
      <c r="DC197" s="566">
        <f t="shared" si="2470"/>
        <v>1.2802778888542981</v>
      </c>
      <c r="DD197" s="582">
        <f>+(CZ197-CZ210)/CZ210</f>
        <v>6.61932702375863E-3</v>
      </c>
      <c r="DE197" s="583">
        <f t="shared" si="2245"/>
        <v>7.8040365604287523E-3</v>
      </c>
      <c r="DF197" s="564">
        <f>+CZ197-CZ210</f>
        <v>556.13299999998708</v>
      </c>
      <c r="DG197" s="584">
        <f>+DB197-DB210</f>
        <v>3.6185977707262964</v>
      </c>
      <c r="DH197" s="585">
        <f>+CZ197/$CZ$186</f>
        <v>1.7049668356941591E-2</v>
      </c>
      <c r="DI197" s="586">
        <f>DATI!AB193+DATI!AG193</f>
        <v>39419.319749572998</v>
      </c>
      <c r="DJ197" s="564">
        <f t="shared" si="2500"/>
        <v>107.9981363002</v>
      </c>
      <c r="DK197" s="587">
        <f t="shared" si="2192"/>
        <v>217.80916090403412</v>
      </c>
      <c r="DL197" s="588">
        <f t="shared" si="2193"/>
        <v>0.59673742713434008</v>
      </c>
      <c r="DM197" s="589">
        <f t="shared" si="2509"/>
        <v>0.46609992434404351</v>
      </c>
      <c r="DN197" s="590">
        <f t="shared" si="2510"/>
        <v>3.8759636583036015E-2</v>
      </c>
      <c r="DO197" s="590">
        <f t="shared" si="2511"/>
        <v>1.7000000000000015E-2</v>
      </c>
      <c r="DP197" s="590">
        <f t="shared" si="2512"/>
        <v>4.5635526316659819E-2</v>
      </c>
      <c r="DQ197" s="590">
        <f t="shared" si="2513"/>
        <v>4.6866154764427556E-2</v>
      </c>
      <c r="DR197" s="591">
        <f t="shared" si="2514"/>
        <v>1720.409605967885</v>
      </c>
      <c r="DS197" s="591">
        <f t="shared" si="2515"/>
        <v>9.7508910738790746</v>
      </c>
      <c r="DT197" s="592">
        <f t="shared" si="2516"/>
        <v>1.6192154658280326E-2</v>
      </c>
      <c r="DU197" s="593"/>
      <c r="DV197" s="592"/>
      <c r="DW197" s="594">
        <f>DATI!AB193</f>
        <v>35655.192000000003</v>
      </c>
      <c r="DX197" s="564">
        <f t="shared" si="2474"/>
        <v>97.685457534246581</v>
      </c>
      <c r="DY197" s="595">
        <f t="shared" si="2463"/>
        <v>197.0106917300711</v>
      </c>
      <c r="DZ197" s="566">
        <f t="shared" si="2464"/>
        <v>0.53975531980841407</v>
      </c>
      <c r="EA197" s="589">
        <f t="shared" si="2517"/>
        <v>0.42159231562722155</v>
      </c>
      <c r="EB197" s="585">
        <f t="shared" si="2518"/>
        <v>3.9189168713437882E-2</v>
      </c>
      <c r="EC197" s="596">
        <f>CZ197-DI197</f>
        <v>45153.360250426995</v>
      </c>
      <c r="ED197" s="597">
        <f t="shared" si="2475"/>
        <v>123.70783630253972</v>
      </c>
      <c r="EE197" s="598">
        <f t="shared" si="2196"/>
        <v>249.49226852778463</v>
      </c>
      <c r="EF197" s="599">
        <f t="shared" si="2197"/>
        <v>0.68354046171995786</v>
      </c>
      <c r="EG197" s="600">
        <f>(EC197-EC210)/EC210</f>
        <v>-2.5136787733313532E-2</v>
      </c>
      <c r="EH197" s="600">
        <f>(EE197-EE210)/EE210</f>
        <v>-2.3989452575408649E-2</v>
      </c>
      <c r="EI197" s="582">
        <f t="shared" si="2408"/>
        <v>0.53390007565595654</v>
      </c>
      <c r="EJ197" s="601">
        <f>(EC197-EC210)</f>
        <v>-1164.2766059678979</v>
      </c>
      <c r="EK197" s="601">
        <f>(EE197-EE210)</f>
        <v>-6.1322933031528919</v>
      </c>
      <c r="EL197" s="563">
        <f>DATI!AD193</f>
        <v>38915.847999999998</v>
      </c>
      <c r="EM197" s="564">
        <f t="shared" si="2480"/>
        <v>106.61876164383561</v>
      </c>
      <c r="EN197" s="595">
        <f t="shared" si="2198"/>
        <v>215.02725700487898</v>
      </c>
      <c r="EO197" s="566">
        <f t="shared" si="2481"/>
        <v>0.58911577261610681</v>
      </c>
      <c r="EP197" s="582">
        <f t="shared" si="2519"/>
        <v>-3.0620249280229838E-2</v>
      </c>
      <c r="EQ197" s="583">
        <f t="shared" si="2520"/>
        <v>-2.9479367713085514E-2</v>
      </c>
      <c r="ER197" s="582">
        <f t="shared" si="2521"/>
        <v>1.8238656686887417E-2</v>
      </c>
      <c r="ES197" s="564">
        <f t="shared" si="2522"/>
        <v>-1229.2530000000042</v>
      </c>
      <c r="ET197" s="582">
        <f t="shared" si="2466"/>
        <v>0.46014679917912027</v>
      </c>
      <c r="EU197" s="584">
        <f t="shared" si="2523"/>
        <v>-6.5314093968782458</v>
      </c>
      <c r="EV197" s="563">
        <f>DATI!AE193</f>
        <v>6697.26</v>
      </c>
      <c r="EW197" s="564">
        <f t="shared" si="2482"/>
        <v>18.348657534246577</v>
      </c>
      <c r="EX197" s="595">
        <f t="shared" si="2199"/>
        <v>37.005321000547021</v>
      </c>
      <c r="EY197" s="566">
        <f t="shared" si="2465"/>
        <v>0.1013844410973891</v>
      </c>
      <c r="EZ197" s="582">
        <f t="shared" si="2524"/>
        <v>4.2560567584241094E-2</v>
      </c>
      <c r="FA197" s="583">
        <f t="shared" si="2525"/>
        <v>4.3787577054270728E-2</v>
      </c>
      <c r="FB197" s="564">
        <f t="shared" si="2526"/>
        <v>273.40300000000025</v>
      </c>
      <c r="FC197" s="584">
        <f t="shared" si="2527"/>
        <v>1.5523976145629348</v>
      </c>
      <c r="FD197" s="564">
        <f>DATI!AG193</f>
        <v>3764.1277495729923</v>
      </c>
      <c r="FE197" s="582">
        <f t="shared" si="2467"/>
        <v>4.4507608716821939E-2</v>
      </c>
      <c r="FF197" s="564">
        <f t="shared" si="2528"/>
        <v>2933.1322504270079</v>
      </c>
      <c r="FG197" s="582">
        <f t="shared" si="2502"/>
        <v>1.6206851826584049E-2</v>
      </c>
      <c r="FH197" s="563">
        <f>DATI!AF193</f>
        <v>3304.38</v>
      </c>
      <c r="FI197" s="564">
        <f t="shared" si="2503"/>
        <v>9.05309589041096</v>
      </c>
      <c r="FJ197" s="590">
        <f t="shared" si="2543"/>
        <v>3.9071482658466071E-2</v>
      </c>
      <c r="FK197" s="590">
        <f t="shared" si="2368"/>
        <v>-1.731982799126865E-2</v>
      </c>
      <c r="FL197" s="602">
        <f>DATI!AL193</f>
        <v>996.2598746016622</v>
      </c>
      <c r="FM197" s="603"/>
      <c r="FN197" s="602"/>
      <c r="FO197" s="1129">
        <f t="shared" si="2369"/>
        <v>0.3014967632662291</v>
      </c>
      <c r="FP197" s="1130">
        <f t="shared" si="2258"/>
        <v>1.1779925557540122E-2</v>
      </c>
      <c r="FQ197" s="567"/>
      <c r="FR197" s="607"/>
      <c r="FS197" s="1113"/>
      <c r="FT197" s="1113"/>
      <c r="FU197" s="576"/>
      <c r="FV197" s="577"/>
      <c r="FW197" s="577"/>
      <c r="FX197" s="577"/>
      <c r="FY197" s="577"/>
      <c r="FZ197" s="577"/>
      <c r="GA197" s="577"/>
      <c r="GB197" s="577"/>
      <c r="GC197" s="577"/>
      <c r="GD197" s="577"/>
      <c r="GE197" s="577"/>
      <c r="GF197" s="577"/>
      <c r="GG197" s="577"/>
      <c r="GH197" s="577"/>
      <c r="GI197" s="577"/>
      <c r="GJ197" s="577"/>
      <c r="GK197" s="577"/>
      <c r="GL197" s="577"/>
      <c r="GM197" s="577"/>
      <c r="GN197" s="577"/>
      <c r="GO197" s="577"/>
      <c r="GP197" s="578"/>
      <c r="GQ197" s="576"/>
      <c r="GR197" s="577"/>
      <c r="GS197" s="577"/>
      <c r="GT197" s="577"/>
      <c r="GU197" s="577"/>
      <c r="GV197" s="577"/>
      <c r="GW197" s="577"/>
      <c r="GX197" s="578"/>
      <c r="GY197" s="576"/>
      <c r="GZ197" s="577"/>
      <c r="HA197" s="577"/>
      <c r="HB197" s="577"/>
      <c r="HC197" s="577"/>
      <c r="HD197" s="577"/>
      <c r="HE197" s="577"/>
      <c r="HF197" s="577"/>
      <c r="HG197" s="577"/>
      <c r="HH197" s="577"/>
      <c r="HI197" s="577"/>
      <c r="HJ197" s="577"/>
      <c r="HK197" s="577"/>
      <c r="HL197" s="577"/>
      <c r="HM197" s="577"/>
      <c r="HN197" s="577"/>
      <c r="HO197" s="577"/>
      <c r="HP197" s="577"/>
      <c r="HQ197" s="577"/>
      <c r="HR197" s="577"/>
      <c r="HS197" s="577"/>
      <c r="HT197" s="578"/>
      <c r="HU197" s="607">
        <f t="shared" si="2412"/>
        <v>44777.076250427002</v>
      </c>
      <c r="HV197" s="608"/>
      <c r="HW197" s="609">
        <f>HX197+HY197</f>
        <v>0</v>
      </c>
      <c r="HX197" s="610">
        <f>DATI!CQ193</f>
        <v>0</v>
      </c>
      <c r="HY197" s="610">
        <f>DATI!CT193</f>
        <v>0</v>
      </c>
      <c r="HZ197" s="611">
        <f t="shared" si="2260"/>
        <v>-1</v>
      </c>
      <c r="IA197" s="611">
        <f t="shared" si="2530"/>
        <v>0</v>
      </c>
      <c r="IB197" s="582">
        <f t="shared" si="2531"/>
        <v>0</v>
      </c>
      <c r="IC197" s="610">
        <f>DATI!CV193</f>
        <v>0</v>
      </c>
      <c r="ID197" s="612">
        <f t="shared" si="2504"/>
        <v>0</v>
      </c>
      <c r="IE197" s="613">
        <f t="shared" si="2532"/>
        <v>0</v>
      </c>
      <c r="IF197" s="613">
        <f t="shared" si="2533"/>
        <v>0</v>
      </c>
      <c r="IG197" s="609"/>
      <c r="IH197" s="590"/>
      <c r="II197" s="610"/>
      <c r="IJ197" s="610"/>
      <c r="IK197" s="615">
        <f>DATI!CS193</f>
        <v>44777.076250427002</v>
      </c>
      <c r="IL197" s="594">
        <f t="shared" si="2505"/>
        <v>5861.2282504270042</v>
      </c>
      <c r="IM197" s="594">
        <f t="shared" si="2506"/>
        <v>5861.2282504270042</v>
      </c>
      <c r="IN197" s="582">
        <f t="shared" si="2297"/>
        <v>6.9304038259482906E-2</v>
      </c>
      <c r="IO197" s="582">
        <f t="shared" si="2298"/>
        <v>0.13089796702327366</v>
      </c>
      <c r="IP197" s="610"/>
      <c r="IQ197" s="590"/>
      <c r="IR197" s="610"/>
      <c r="IS197" s="594">
        <f>IT197+IU197</f>
        <v>38915.847999999998</v>
      </c>
      <c r="IT197" s="615">
        <f>DATI!CR193</f>
        <v>0</v>
      </c>
      <c r="IU197" s="617">
        <f>DATI!CU193</f>
        <v>38915.847999999998</v>
      </c>
      <c r="IV197" s="582">
        <f t="shared" si="2264"/>
        <v>0.19326140991638985</v>
      </c>
      <c r="IW197" s="590">
        <f t="shared" si="2534"/>
        <v>0.46014679917912027</v>
      </c>
      <c r="IX197" s="582">
        <f t="shared" si="2535"/>
        <v>0.86910203297672628</v>
      </c>
      <c r="IY197" s="615">
        <f>DATI!CW193</f>
        <v>0</v>
      </c>
      <c r="IZ197" s="618">
        <f t="shared" si="2508"/>
        <v>38915.847999999998</v>
      </c>
      <c r="JA197" s="619">
        <f t="shared" si="2536"/>
        <v>0.46014679917912027</v>
      </c>
      <c r="JB197" s="619">
        <f t="shared" si="2537"/>
        <v>0.86910203297672628</v>
      </c>
      <c r="JC197" s="620"/>
      <c r="JD197" s="590"/>
      <c r="JE197" s="610"/>
      <c r="JF197" s="610"/>
      <c r="JG197" s="586">
        <f t="shared" si="2538"/>
        <v>38516.261422149793</v>
      </c>
      <c r="JH197" s="566">
        <f t="shared" si="2201"/>
        <v>212.81936458606037</v>
      </c>
      <c r="JI197" s="589">
        <f t="shared" si="2304"/>
        <v>0.45542202780081931</v>
      </c>
      <c r="JJ197" s="603"/>
      <c r="JK197" s="602"/>
      <c r="JL197" s="1131"/>
      <c r="JM197" s="622">
        <f t="shared" si="2266"/>
        <v>4.8095175124716602E-2</v>
      </c>
      <c r="JN197" s="623">
        <f t="shared" si="2539"/>
        <v>77432.109422149791</v>
      </c>
      <c r="JO197" s="594">
        <f t="shared" si="2540"/>
        <v>77432.109422149791</v>
      </c>
      <c r="JP197" s="589">
        <f t="shared" si="2541"/>
        <v>0.91556882697993958</v>
      </c>
      <c r="JQ197" s="590">
        <f t="shared" si="2267"/>
        <v>9.2871614551581105E-2</v>
      </c>
      <c r="JR197" s="624">
        <f t="shared" si="2542"/>
        <v>0.91556882697993958</v>
      </c>
      <c r="JS197" s="585">
        <f t="shared" si="2268"/>
        <v>9.2871614551581105E-2</v>
      </c>
      <c r="JT197" s="576">
        <f>DATI!BW193</f>
        <v>13559.661174382567</v>
      </c>
      <c r="JU197" s="577">
        <f>DATI!BX193</f>
        <v>8113.8305386417505</v>
      </c>
      <c r="JV197" s="577">
        <f>DATI!BY193</f>
        <v>1640.8268807242812</v>
      </c>
      <c r="JW197" s="577">
        <f>DATI!BZ193</f>
        <v>1286.68</v>
      </c>
      <c r="JX197" s="577">
        <f>DATI!CA193</f>
        <v>4351.2960000000003</v>
      </c>
      <c r="JY197" s="577">
        <f>DATI!CB193</f>
        <v>1341.9794831603765</v>
      </c>
      <c r="JZ197" s="577">
        <f>DATI!CC193</f>
        <v>880.32582587441061</v>
      </c>
      <c r="KA197" s="577">
        <f>DATI!CD193</f>
        <v>67.381898312922573</v>
      </c>
      <c r="KB197" s="577">
        <f>DATI!CE193</f>
        <v>1308.3659653401376</v>
      </c>
      <c r="KC197" s="577">
        <f>DATI!CF193</f>
        <v>0</v>
      </c>
      <c r="KD197" s="577">
        <f>DATI!CG193</f>
        <v>67.165000000000006</v>
      </c>
      <c r="KE197" s="577">
        <f>DATI!CH193</f>
        <v>92.884401807785039</v>
      </c>
      <c r="KF197" s="577">
        <f>DATI!CI193</f>
        <v>9.0718601765632627</v>
      </c>
      <c r="KG197" s="577">
        <f>DATI!CJ193</f>
        <v>25.968040505409242</v>
      </c>
      <c r="KH197" s="577">
        <f>DATI!CK193</f>
        <v>95.149749927725637</v>
      </c>
      <c r="KI197" s="577">
        <f>DATI!CL193</f>
        <v>982.45197912120818</v>
      </c>
      <c r="KJ197" s="625">
        <f t="shared" si="2202"/>
        <v>74.923119964982888</v>
      </c>
      <c r="KK197" s="626">
        <f t="shared" si="2484"/>
        <v>8.9127499779764738E-2</v>
      </c>
      <c r="KL197" s="627">
        <f t="shared" si="2203"/>
        <v>44.832499205119603</v>
      </c>
      <c r="KM197" s="626">
        <f t="shared" si="2485"/>
        <v>3.0267673435252284E-2</v>
      </c>
      <c r="KN197" s="627">
        <f t="shared" si="2204"/>
        <v>9.0662935928317392</v>
      </c>
      <c r="KO197" s="626">
        <f t="shared" si="2486"/>
        <v>-7.6888062075603544E-2</v>
      </c>
      <c r="KP197" s="627">
        <f t="shared" si="2205"/>
        <v>7.1094755803095353</v>
      </c>
      <c r="KQ197" s="626">
        <f t="shared" si="2487"/>
        <v>-0.11674044224977394</v>
      </c>
      <c r="KR197" s="627">
        <f t="shared" si="2206"/>
        <v>24.042833225587216</v>
      </c>
      <c r="KS197" s="626">
        <f t="shared" si="2488"/>
        <v>-3.7597032239389573E-2</v>
      </c>
      <c r="KT197" s="627">
        <f t="shared" si="2207"/>
        <v>7.4150296614582558</v>
      </c>
      <c r="KU197" s="626">
        <f t="shared" si="2489"/>
        <v>0.24122034588085062</v>
      </c>
      <c r="KV197" s="627">
        <f t="shared" si="2208"/>
        <v>4.8641892014875072</v>
      </c>
      <c r="KW197" s="626">
        <f t="shared" si="2490"/>
        <v>-0.41037805428476032</v>
      </c>
      <c r="KX197" s="627">
        <f t="shared" si="2209"/>
        <v>0.37231476405215225</v>
      </c>
      <c r="KY197" s="626">
        <f t="shared" si="2491"/>
        <v>0.79352982303765884</v>
      </c>
      <c r="KZ197" s="627">
        <f t="shared" si="2210"/>
        <v>7.2293001217814989</v>
      </c>
      <c r="LA197" s="626">
        <f t="shared" si="2492"/>
        <v>0.19131886383186178</v>
      </c>
      <c r="LB197" s="628" t="s">
        <v>177</v>
      </c>
      <c r="LC197" s="629" t="s">
        <v>177</v>
      </c>
      <c r="LD197" s="627">
        <f t="shared" si="2211"/>
        <v>0.37111630502649451</v>
      </c>
      <c r="LE197" s="626">
        <f t="shared" si="2493"/>
        <v>-0.22639184644673083</v>
      </c>
      <c r="LF197" s="627">
        <f t="shared" si="2212"/>
        <v>0.51322736534655589</v>
      </c>
      <c r="LG197" s="626">
        <f t="shared" si="2494"/>
        <v>4.2100072421784512E-2</v>
      </c>
      <c r="LH197" s="627">
        <f t="shared" si="2213"/>
        <v>5.0126036305265541E-2</v>
      </c>
      <c r="LI197" s="626">
        <f t="shared" si="2495"/>
        <v>1.6879045070568035</v>
      </c>
      <c r="LJ197" s="627">
        <f t="shared" si="2214"/>
        <v>0.14348489899718336</v>
      </c>
      <c r="LK197" s="626">
        <f t="shared" si="2496"/>
        <v>0.54212555966695264</v>
      </c>
      <c r="LL197" s="627">
        <f t="shared" si="2215"/>
        <v>0.52574441476025457</v>
      </c>
      <c r="LM197" s="626">
        <f t="shared" si="2497"/>
        <v>0.29741735301845945</v>
      </c>
      <c r="LN197" s="627">
        <f t="shared" si="2216"/>
        <v>5.4284813274388375</v>
      </c>
      <c r="LO197" s="630">
        <f t="shared" si="2498"/>
        <v>1.8369263967974274</v>
      </c>
      <c r="LP197" s="631">
        <f t="shared" si="2309"/>
        <v>0.16033145898158327</v>
      </c>
      <c r="LQ197" s="632">
        <f t="shared" si="2310"/>
        <v>9.5939144161468592E-2</v>
      </c>
      <c r="LR197" s="632">
        <f t="shared" si="2311"/>
        <v>1.9401382109734269E-2</v>
      </c>
      <c r="LS197" s="632">
        <f t="shared" si="2312"/>
        <v>1.5213896497072107E-2</v>
      </c>
      <c r="LT197" s="632">
        <f t="shared" si="2313"/>
        <v>5.1450373808657836E-2</v>
      </c>
      <c r="LU197" s="632">
        <f t="shared" si="2314"/>
        <v>1.5867765845428768E-2</v>
      </c>
      <c r="LV197" s="632">
        <f t="shared" si="2315"/>
        <v>1.0409104049610473E-2</v>
      </c>
      <c r="LW197" s="632">
        <f t="shared" si="2316"/>
        <v>7.9673362973625261E-4</v>
      </c>
      <c r="LX197" s="633">
        <f t="shared" si="2317"/>
        <v>1.5470314590245192E-2</v>
      </c>
      <c r="LY197" s="634" t="s">
        <v>177</v>
      </c>
      <c r="LZ197" s="633">
        <f t="shared" si="2318"/>
        <v>7.9416899168856909E-4</v>
      </c>
      <c r="MA197" s="633">
        <f t="shared" si="2319"/>
        <v>1.0982790400846354E-3</v>
      </c>
      <c r="MB197" s="633">
        <f t="shared" si="2320"/>
        <v>1.0726702969047763E-4</v>
      </c>
      <c r="MC197" s="633">
        <f t="shared" si="2321"/>
        <v>3.0704998949317017E-4</v>
      </c>
      <c r="MD197" s="633">
        <f t="shared" si="2322"/>
        <v>1.1250648546046506E-3</v>
      </c>
      <c r="ME197" s="633">
        <f t="shared" si="2323"/>
        <v>1.1616658939047553E-2</v>
      </c>
      <c r="MF197" s="631">
        <f t="shared" si="2324"/>
        <v>0.38029976600273435</v>
      </c>
      <c r="MG197" s="632">
        <f t="shared" si="2325"/>
        <v>0.22756378758644041</v>
      </c>
      <c r="MH197" s="632">
        <f t="shared" si="2326"/>
        <v>4.6019297294045733E-2</v>
      </c>
      <c r="MI197" s="632">
        <f t="shared" si="2327"/>
        <v>3.6086750002636364E-2</v>
      </c>
      <c r="MJ197" s="632">
        <f t="shared" si="2328"/>
        <v>0.12203821536005191</v>
      </c>
      <c r="MK197" s="632">
        <f t="shared" si="2329"/>
        <v>3.7637701773149235E-2</v>
      </c>
      <c r="ML197" s="632">
        <f t="shared" si="2330"/>
        <v>2.4689975750920388E-2</v>
      </c>
      <c r="MM197" s="632">
        <f t="shared" si="2331"/>
        <v>1.889820094445784E-3</v>
      </c>
      <c r="MN197" s="633">
        <f t="shared" si="2332"/>
        <v>3.6694963396639052E-2</v>
      </c>
      <c r="MO197" s="634" t="s">
        <v>177</v>
      </c>
      <c r="MP197" s="633">
        <f t="shared" si="2333"/>
        <v>1.8837368762451203E-3</v>
      </c>
      <c r="MQ197" s="633">
        <f t="shared" si="2334"/>
        <v>2.6050736680308727E-3</v>
      </c>
      <c r="MR197" s="633">
        <f t="shared" si="2335"/>
        <v>2.5443307601774411E-4</v>
      </c>
      <c r="MS197" s="633">
        <f t="shared" si="2336"/>
        <v>7.2831021371050928E-4</v>
      </c>
      <c r="MT197" s="633">
        <f t="shared" si="2337"/>
        <v>2.668608541716046E-3</v>
      </c>
      <c r="MU197" s="633">
        <f t="shared" si="2338"/>
        <v>2.7554247334335154E-2</v>
      </c>
      <c r="MV197" s="1077"/>
      <c r="MW197" s="566"/>
      <c r="MX197" s="624"/>
      <c r="MY197" s="1471"/>
      <c r="MZ197" s="583"/>
      <c r="NA197" s="1472"/>
      <c r="NB197" s="1078"/>
      <c r="NC197" s="615"/>
      <c r="ND197" s="589"/>
      <c r="NE197" s="638"/>
    </row>
    <row r="198" spans="1:369" ht="9" outlineLevel="1" thickBot="1" x14ac:dyDescent="0.25">
      <c r="A198" s="641" t="s">
        <v>189</v>
      </c>
      <c r="B198" s="642">
        <v>141</v>
      </c>
      <c r="C198" s="1526"/>
      <c r="D198" s="643">
        <f>DATI!G194</f>
        <v>869247</v>
      </c>
      <c r="E198" s="644">
        <f t="shared" si="2468"/>
        <v>8.9948107756394127E-2</v>
      </c>
      <c r="F198" s="1040">
        <f t="shared" si="2402"/>
        <v>6.1800562096889951E-3</v>
      </c>
      <c r="G198" s="646"/>
      <c r="H198" s="647"/>
      <c r="I198" s="648"/>
      <c r="J198" s="649"/>
      <c r="K198" s="649"/>
      <c r="L198" s="649"/>
      <c r="M198" s="647"/>
      <c r="N198" s="647"/>
      <c r="O198" s="647"/>
      <c r="P198" s="647"/>
      <c r="Q198" s="647"/>
      <c r="R198" s="647"/>
      <c r="S198" s="647"/>
      <c r="T198" s="647"/>
      <c r="U198" s="647"/>
      <c r="V198" s="647"/>
      <c r="W198" s="652"/>
      <c r="X198" s="1114"/>
      <c r="Y198" s="647"/>
      <c r="Z198" s="647"/>
      <c r="AA198" s="647"/>
      <c r="AB198" s="647"/>
      <c r="AC198" s="647"/>
      <c r="AD198" s="648"/>
      <c r="AE198" s="649"/>
      <c r="AF198" s="649"/>
      <c r="AG198" s="652"/>
      <c r="AH198" s="655"/>
      <c r="AI198" s="647"/>
      <c r="AJ198" s="648"/>
      <c r="AK198" s="649"/>
      <c r="AL198" s="649"/>
      <c r="AM198" s="649"/>
      <c r="AN198" s="659"/>
      <c r="AO198" s="660"/>
      <c r="AP198" s="660"/>
      <c r="AQ198" s="660"/>
      <c r="AR198" s="660"/>
      <c r="AS198" s="660"/>
      <c r="AT198" s="660"/>
      <c r="AU198" s="1079"/>
      <c r="AV198" s="1079"/>
      <c r="AW198" s="660"/>
      <c r="AX198" s="1079"/>
      <c r="AY198" s="1079"/>
      <c r="AZ198" s="1079"/>
      <c r="BA198" s="1079"/>
      <c r="BB198" s="659"/>
      <c r="BC198" s="660"/>
      <c r="BD198" s="660"/>
      <c r="BE198" s="660"/>
      <c r="BF198" s="660"/>
      <c r="BG198" s="660"/>
      <c r="BH198" s="660"/>
      <c r="BI198" s="660"/>
      <c r="BJ198" s="660"/>
      <c r="BK198" s="660"/>
      <c r="BL198" s="660"/>
      <c r="BM198" s="660"/>
      <c r="BN198" s="660"/>
      <c r="BO198" s="660"/>
      <c r="BP198" s="660"/>
      <c r="BQ198" s="660"/>
      <c r="BR198" s="660"/>
      <c r="BS198" s="660"/>
      <c r="BT198" s="660"/>
      <c r="BU198" s="660"/>
      <c r="BV198" s="661"/>
      <c r="BW198" s="659"/>
      <c r="BX198" s="660"/>
      <c r="BY198" s="660"/>
      <c r="BZ198" s="660"/>
      <c r="CA198" s="660"/>
      <c r="CB198" s="660"/>
      <c r="CC198" s="660"/>
      <c r="CD198" s="661"/>
      <c r="CE198" s="659"/>
      <c r="CF198" s="660"/>
      <c r="CG198" s="660"/>
      <c r="CH198" s="660"/>
      <c r="CI198" s="660"/>
      <c r="CJ198" s="660"/>
      <c r="CK198" s="660"/>
      <c r="CL198" s="660"/>
      <c r="CM198" s="660"/>
      <c r="CN198" s="660"/>
      <c r="CO198" s="660"/>
      <c r="CP198" s="660"/>
      <c r="CQ198" s="660"/>
      <c r="CR198" s="660"/>
      <c r="CS198" s="660"/>
      <c r="CT198" s="660"/>
      <c r="CU198" s="660"/>
      <c r="CV198" s="660"/>
      <c r="CW198" s="660"/>
      <c r="CX198" s="660"/>
      <c r="CY198" s="661"/>
      <c r="CZ198" s="646">
        <f>DATI!AA194</f>
        <v>417054.81699999998</v>
      </c>
      <c r="DA198" s="647">
        <f t="shared" si="2469"/>
        <v>1142.6159369863012</v>
      </c>
      <c r="DB198" s="648">
        <f t="shared" si="2191"/>
        <v>479.78861819482842</v>
      </c>
      <c r="DC198" s="649">
        <f t="shared" si="2470"/>
        <v>1.3144893649173381</v>
      </c>
      <c r="DD198" s="665">
        <f>+(CZ198-CZ211)/CZ211</f>
        <v>-3.6716919869972556E-3</v>
      </c>
      <c r="DE198" s="666">
        <f t="shared" si="2245"/>
        <v>-9.7912377967399773E-3</v>
      </c>
      <c r="DF198" s="647">
        <f>+CZ198-CZ211</f>
        <v>-1536.9400000000023</v>
      </c>
      <c r="DG198" s="667">
        <f>+DB198-DB211</f>
        <v>-4.7441758063847033</v>
      </c>
      <c r="DH198" s="668">
        <f>+CZ198/$CZ$186</f>
        <v>8.407734408457869E-2</v>
      </c>
      <c r="DI198" s="669">
        <f>DATI!AB194+DATI!AG194</f>
        <v>246835.37586837835</v>
      </c>
      <c r="DJ198" s="647">
        <f t="shared" si="2500"/>
        <v>676.26130374898173</v>
      </c>
      <c r="DK198" s="670">
        <f t="shared" si="2192"/>
        <v>283.96459909367343</v>
      </c>
      <c r="DL198" s="671">
        <f t="shared" si="2193"/>
        <v>0.77798520299636553</v>
      </c>
      <c r="DM198" s="672">
        <f t="shared" si="2509"/>
        <v>0.59185355451338273</v>
      </c>
      <c r="DN198" s="673">
        <f t="shared" si="2510"/>
        <v>1.6536027126156316E-2</v>
      </c>
      <c r="DO198" s="673">
        <f t="shared" si="2511"/>
        <v>1.0000000000000009E-2</v>
      </c>
      <c r="DP198" s="673">
        <f t="shared" si="2512"/>
        <v>1.2803619940863115E-2</v>
      </c>
      <c r="DQ198" s="673">
        <f t="shared" si="2513"/>
        <v>6.5828811556106698E-3</v>
      </c>
      <c r="DR198" s="674">
        <f t="shared" si="2514"/>
        <v>3120.4334960447159</v>
      </c>
      <c r="DS198" s="674">
        <f t="shared" si="2515"/>
        <v>1.8570802695235784</v>
      </c>
      <c r="DT198" s="675">
        <f t="shared" si="2516"/>
        <v>0.1013918202187858</v>
      </c>
      <c r="DU198" s="676"/>
      <c r="DV198" s="675"/>
      <c r="DW198" s="677">
        <f>DATI!AB194</f>
        <v>243254.83499999999</v>
      </c>
      <c r="DX198" s="647">
        <f t="shared" si="2474"/>
        <v>666.45160273972601</v>
      </c>
      <c r="DY198" s="678">
        <f t="shared" si="2463"/>
        <v>279.84546969963657</v>
      </c>
      <c r="DZ198" s="649">
        <f t="shared" si="2464"/>
        <v>0.7666999169853056</v>
      </c>
      <c r="EA198" s="672">
        <f t="shared" si="2517"/>
        <v>0.58326825415854144</v>
      </c>
      <c r="EB198" s="668">
        <f t="shared" si="2518"/>
        <v>1.9984899250132755E-2</v>
      </c>
      <c r="EC198" s="679">
        <f>CZ198-DI198</f>
        <v>170219.44113162163</v>
      </c>
      <c r="ED198" s="680">
        <f t="shared" si="2475"/>
        <v>466.35463323731955</v>
      </c>
      <c r="EE198" s="681">
        <f t="shared" si="2196"/>
        <v>195.82401910115493</v>
      </c>
      <c r="EF198" s="682">
        <f t="shared" si="2197"/>
        <v>0.53650416192097239</v>
      </c>
      <c r="EG198" s="683">
        <f>(EC198-EC211)/EC211</f>
        <v>-2.6632309754502467E-2</v>
      </c>
      <c r="EH198" s="683">
        <f>(EE198-EE211)/EE211</f>
        <v>-3.2610829206649865E-2</v>
      </c>
      <c r="EI198" s="665">
        <f t="shared" si="2408"/>
        <v>0.40814644548661727</v>
      </c>
      <c r="EJ198" s="684">
        <f>(EC198-EC211)</f>
        <v>-4657.3734960447182</v>
      </c>
      <c r="EK198" s="684">
        <f>(EE198-EE211)</f>
        <v>-6.6012560759083101</v>
      </c>
      <c r="EL198" s="646">
        <f>DATI!AD194</f>
        <v>129761.099</v>
      </c>
      <c r="EM198" s="647">
        <f t="shared" si="2480"/>
        <v>355.50986027397261</v>
      </c>
      <c r="EN198" s="678">
        <f t="shared" si="2198"/>
        <v>149.27989282677996</v>
      </c>
      <c r="EO198" s="649">
        <f t="shared" si="2481"/>
        <v>0.40898600774460264</v>
      </c>
      <c r="EP198" s="665">
        <f t="shared" si="2519"/>
        <v>-1.843496802467038E-2</v>
      </c>
      <c r="EQ198" s="666">
        <f t="shared" si="2520"/>
        <v>-2.4463836350608E-2</v>
      </c>
      <c r="ER198" s="665">
        <f t="shared" si="2521"/>
        <v>6.0815021581290228E-2</v>
      </c>
      <c r="ES198" s="647">
        <f t="shared" si="2522"/>
        <v>-2437.0690000000031</v>
      </c>
      <c r="ET198" s="665">
        <f t="shared" si="2466"/>
        <v>0.31113679475856532</v>
      </c>
      <c r="EU198" s="667">
        <f t="shared" si="2523"/>
        <v>-3.7435402239615598</v>
      </c>
      <c r="EV198" s="646">
        <f>DATI!AE194</f>
        <v>30190.402999999998</v>
      </c>
      <c r="EW198" s="647">
        <f t="shared" si="2482"/>
        <v>82.713432876712318</v>
      </c>
      <c r="EX198" s="678">
        <f t="shared" si="2199"/>
        <v>34.731673505919488</v>
      </c>
      <c r="EY198" s="649">
        <f t="shared" si="2465"/>
        <v>9.515526987923148E-2</v>
      </c>
      <c r="EZ198" s="665">
        <f t="shared" si="2524"/>
        <v>-6.1554226987450278E-2</v>
      </c>
      <c r="FA198" s="666">
        <f t="shared" si="2525"/>
        <v>-6.7318252612058746E-2</v>
      </c>
      <c r="FB198" s="647">
        <f t="shared" si="2526"/>
        <v>-1980.2390000000014</v>
      </c>
      <c r="FC198" s="667">
        <f t="shared" si="2527"/>
        <v>-2.5068310570663854</v>
      </c>
      <c r="FD198" s="647">
        <f>DATI!AG194</f>
        <v>3580.5408683783562</v>
      </c>
      <c r="FE198" s="665">
        <f t="shared" si="2467"/>
        <v>8.5853003548412594E-3</v>
      </c>
      <c r="FF198" s="647">
        <f t="shared" si="2528"/>
        <v>26609.862131621641</v>
      </c>
      <c r="FG198" s="665">
        <f t="shared" si="2502"/>
        <v>3.061254411188263E-2</v>
      </c>
      <c r="FH198" s="646">
        <f>DATI!AF194</f>
        <v>13848.48</v>
      </c>
      <c r="FI198" s="647">
        <f t="shared" si="2503"/>
        <v>37.941041095890412</v>
      </c>
      <c r="FJ198" s="673">
        <f t="shared" si="2543"/>
        <v>3.3205419133187954E-2</v>
      </c>
      <c r="FK198" s="673">
        <f t="shared" si="2368"/>
        <v>-6.7781412819580764E-2</v>
      </c>
      <c r="FL198" s="685">
        <f>DATI!AL194</f>
        <v>1812.3472776019573</v>
      </c>
      <c r="FM198" s="686"/>
      <c r="FN198" s="685"/>
      <c r="FO198" s="1132">
        <f t="shared" si="2369"/>
        <v>0.13086976170684128</v>
      </c>
      <c r="FP198" s="1133">
        <f t="shared" si="2258"/>
        <v>4.3455852893360958E-3</v>
      </c>
      <c r="FQ198" s="650"/>
      <c r="FR198" s="690"/>
      <c r="FS198" s="1115"/>
      <c r="FT198" s="1115"/>
      <c r="FU198" s="659"/>
      <c r="FV198" s="660"/>
      <c r="FW198" s="660"/>
      <c r="FX198" s="660"/>
      <c r="FY198" s="660"/>
      <c r="FZ198" s="660"/>
      <c r="GA198" s="660"/>
      <c r="GB198" s="660"/>
      <c r="GC198" s="660"/>
      <c r="GD198" s="660"/>
      <c r="GE198" s="660"/>
      <c r="GF198" s="660"/>
      <c r="GG198" s="660"/>
      <c r="GH198" s="660"/>
      <c r="GI198" s="660"/>
      <c r="GJ198" s="660"/>
      <c r="GK198" s="660"/>
      <c r="GL198" s="660"/>
      <c r="GM198" s="660"/>
      <c r="GN198" s="660"/>
      <c r="GO198" s="660"/>
      <c r="GP198" s="661"/>
      <c r="GQ198" s="659"/>
      <c r="GR198" s="660"/>
      <c r="GS198" s="660"/>
      <c r="GT198" s="660"/>
      <c r="GU198" s="660"/>
      <c r="GV198" s="660"/>
      <c r="GW198" s="660"/>
      <c r="GX198" s="661"/>
      <c r="GY198" s="659"/>
      <c r="GZ198" s="660"/>
      <c r="HA198" s="660"/>
      <c r="HB198" s="660"/>
      <c r="HC198" s="660"/>
      <c r="HD198" s="660"/>
      <c r="HE198" s="660"/>
      <c r="HF198" s="660"/>
      <c r="HG198" s="660"/>
      <c r="HH198" s="660"/>
      <c r="HI198" s="660"/>
      <c r="HJ198" s="660"/>
      <c r="HK198" s="660"/>
      <c r="HL198" s="660"/>
      <c r="HM198" s="660"/>
      <c r="HN198" s="660"/>
      <c r="HO198" s="660"/>
      <c r="HP198" s="660"/>
      <c r="HQ198" s="660"/>
      <c r="HR198" s="660"/>
      <c r="HS198" s="660"/>
      <c r="HT198" s="661"/>
      <c r="HU198" s="690">
        <f t="shared" si="2412"/>
        <v>170219.43913162168</v>
      </c>
      <c r="HV198" s="691"/>
      <c r="HW198" s="692">
        <f>HX198+HY198</f>
        <v>37389.649000000005</v>
      </c>
      <c r="HX198" s="693">
        <f>DATI!CQ194</f>
        <v>35919.429000000004</v>
      </c>
      <c r="HY198" s="693">
        <f>DATI!CT194</f>
        <v>1470.2199999999996</v>
      </c>
      <c r="HZ198" s="694">
        <f t="shared" si="2260"/>
        <v>-0.32755646835764773</v>
      </c>
      <c r="IA198" s="694">
        <f t="shared" si="2530"/>
        <v>8.9651641644987901E-2</v>
      </c>
      <c r="IB198" s="665">
        <f t="shared" si="2531"/>
        <v>0.21965557630047511</v>
      </c>
      <c r="IC198" s="693">
        <f>DATI!CV194</f>
        <v>5587.095382968635</v>
      </c>
      <c r="ID198" s="695">
        <f t="shared" si="2504"/>
        <v>42976.744382968638</v>
      </c>
      <c r="IE198" s="696">
        <f t="shared" si="2532"/>
        <v>0.10304819086400491</v>
      </c>
      <c r="IF198" s="696">
        <f t="shared" si="2533"/>
        <v>0.25247847485701674</v>
      </c>
      <c r="IG198" s="692"/>
      <c r="IH198" s="673"/>
      <c r="II198" s="693"/>
      <c r="IJ198" s="693"/>
      <c r="IK198" s="698">
        <f>DATI!CS194</f>
        <v>65414.430131621659</v>
      </c>
      <c r="IL198" s="677">
        <f t="shared" si="2505"/>
        <v>63944.210131621658</v>
      </c>
      <c r="IM198" s="677">
        <f t="shared" si="2506"/>
        <v>27361.115790956464</v>
      </c>
      <c r="IN198" s="665">
        <f t="shared" si="2297"/>
        <v>0.15332327436376705</v>
      </c>
      <c r="IO198" s="665">
        <f t="shared" si="2298"/>
        <v>0.37565750690893174</v>
      </c>
      <c r="IP198" s="693"/>
      <c r="IQ198" s="673"/>
      <c r="IR198" s="693"/>
      <c r="IS198" s="677">
        <f>IT198+IU198</f>
        <v>68885.58</v>
      </c>
      <c r="IT198" s="698">
        <f>DATI!CR194</f>
        <v>68885.58</v>
      </c>
      <c r="IU198" s="700">
        <f>DATI!CU194</f>
        <v>0</v>
      </c>
      <c r="IV198" s="665">
        <f t="shared" si="2264"/>
        <v>-2.5510639230637941E-2</v>
      </c>
      <c r="IW198" s="673">
        <f t="shared" si="2534"/>
        <v>0.16517152468232973</v>
      </c>
      <c r="IX198" s="665">
        <f t="shared" si="2535"/>
        <v>0.40468691679059304</v>
      </c>
      <c r="IY198" s="698">
        <f>DATI!CW194</f>
        <v>30995.99895769656</v>
      </c>
      <c r="IZ198" s="701">
        <f t="shared" si="2508"/>
        <v>99881.578957696562</v>
      </c>
      <c r="JA198" s="702">
        <f t="shared" si="2536"/>
        <v>0.23949268749891112</v>
      </c>
      <c r="JB198" s="702">
        <f t="shared" si="2537"/>
        <v>0.58678127167640015</v>
      </c>
      <c r="JC198" s="703"/>
      <c r="JD198" s="673"/>
      <c r="JE198" s="693"/>
      <c r="JF198" s="693"/>
      <c r="JG198" s="669">
        <f t="shared" si="2538"/>
        <v>240275.93069582709</v>
      </c>
      <c r="JH198" s="649">
        <f t="shared" si="2201"/>
        <v>276.41847564136214</v>
      </c>
      <c r="JI198" s="672">
        <f t="shared" si="2304"/>
        <v>0.57612553770318187</v>
      </c>
      <c r="JJ198" s="686"/>
      <c r="JK198" s="685"/>
      <c r="JL198" s="1134"/>
      <c r="JM198" s="705">
        <f t="shared" si="2266"/>
        <v>2.3388894812128982E-2</v>
      </c>
      <c r="JN198" s="706">
        <f t="shared" si="2539"/>
        <v>309161.51069582708</v>
      </c>
      <c r="JO198" s="677">
        <f t="shared" si="2540"/>
        <v>340157.50965352362</v>
      </c>
      <c r="JP198" s="672">
        <f t="shared" si="2541"/>
        <v>0.74129706238551152</v>
      </c>
      <c r="JQ198" s="673">
        <f t="shared" si="2267"/>
        <v>9.4653760656389085E-3</v>
      </c>
      <c r="JR198" s="707">
        <f t="shared" si="2542"/>
        <v>0.81561822520209293</v>
      </c>
      <c r="JS198" s="668">
        <f t="shared" si="2268"/>
        <v>5.292803678261504E-2</v>
      </c>
      <c r="JT198" s="659">
        <f>DATI!BW194</f>
        <v>42687.912775681616</v>
      </c>
      <c r="JU198" s="660">
        <f>DATI!BX194</f>
        <v>39567.206236934602</v>
      </c>
      <c r="JV198" s="660">
        <f>DATI!BY194</f>
        <v>15245.200520204529</v>
      </c>
      <c r="JW198" s="660">
        <f>DATI!BZ194</f>
        <v>58787.813999999998</v>
      </c>
      <c r="JX198" s="660">
        <f>DATI!CA194</f>
        <v>49373.675999999999</v>
      </c>
      <c r="JY198" s="660">
        <f>DATI!CB194</f>
        <v>15725.064802676439</v>
      </c>
      <c r="JZ198" s="660">
        <f>DATI!CC194</f>
        <v>5541.5901674930528</v>
      </c>
      <c r="KA198" s="660">
        <f>DATI!CD194</f>
        <v>231.28517392440932</v>
      </c>
      <c r="KB198" s="660">
        <f>DATI!CE194</f>
        <v>4948.1683689183001</v>
      </c>
      <c r="KC198" s="660">
        <f>DATI!CF194</f>
        <v>0</v>
      </c>
      <c r="KD198" s="660">
        <f>DATI!CG194</f>
        <v>585.99800000000005</v>
      </c>
      <c r="KE198" s="660">
        <f>DATI!CH194</f>
        <v>264.95868515682218</v>
      </c>
      <c r="KF198" s="660">
        <f>DATI!CI194</f>
        <v>119.57862232732772</v>
      </c>
      <c r="KG198" s="660">
        <f>DATI!CJ194</f>
        <v>166.44908323955536</v>
      </c>
      <c r="KH198" s="660">
        <f>DATI!CK194</f>
        <v>1101.5735714419409</v>
      </c>
      <c r="KI198" s="660">
        <f>DATI!CL194</f>
        <v>1122.5645418481827</v>
      </c>
      <c r="KJ198" s="708">
        <f t="shared" si="2202"/>
        <v>49.109071156623621</v>
      </c>
      <c r="KK198" s="709">
        <f t="shared" si="2484"/>
        <v>-1.2820995110903587E-2</v>
      </c>
      <c r="KL198" s="710">
        <f t="shared" si="2203"/>
        <v>45.518944830335457</v>
      </c>
      <c r="KM198" s="709">
        <f t="shared" si="2485"/>
        <v>-3.6245109643787709E-3</v>
      </c>
      <c r="KN198" s="710">
        <f t="shared" si="2204"/>
        <v>17.538398775267016</v>
      </c>
      <c r="KO198" s="709">
        <f t="shared" si="2486"/>
        <v>0.14331590481601542</v>
      </c>
      <c r="KP198" s="710">
        <f t="shared" si="2205"/>
        <v>67.630735567680986</v>
      </c>
      <c r="KQ198" s="709">
        <f t="shared" si="2487"/>
        <v>6.5262265765106436E-2</v>
      </c>
      <c r="KR198" s="710">
        <f t="shared" si="2206"/>
        <v>56.800513547932866</v>
      </c>
      <c r="KS198" s="709">
        <f t="shared" si="2488"/>
        <v>-2.8511815564141785E-2</v>
      </c>
      <c r="KT198" s="710">
        <f t="shared" si="2207"/>
        <v>18.090444721323674</v>
      </c>
      <c r="KU198" s="709">
        <f t="shared" si="2489"/>
        <v>-3.6522542442304219E-2</v>
      </c>
      <c r="KV198" s="710">
        <f t="shared" si="2208"/>
        <v>6.3751616830349169</v>
      </c>
      <c r="KW198" s="709">
        <f t="shared" si="2490"/>
        <v>-0.18404842846290848</v>
      </c>
      <c r="KX198" s="710">
        <f t="shared" si="2209"/>
        <v>0.26607532027652592</v>
      </c>
      <c r="KY198" s="709">
        <f t="shared" si="2491"/>
        <v>6.8534477105724587</v>
      </c>
      <c r="KZ198" s="710">
        <f t="shared" si="2210"/>
        <v>5.6924767861359307</v>
      </c>
      <c r="LA198" s="709">
        <f t="shared" si="2492"/>
        <v>0.15627253488113094</v>
      </c>
      <c r="LB198" s="711" t="s">
        <v>177</v>
      </c>
      <c r="LC198" s="712" t="s">
        <v>177</v>
      </c>
      <c r="LD198" s="710">
        <f t="shared" si="2211"/>
        <v>0.67414440314433066</v>
      </c>
      <c r="LE198" s="709">
        <f t="shared" si="2493"/>
        <v>-0.12892161119867035</v>
      </c>
      <c r="LF198" s="710">
        <f t="shared" si="2212"/>
        <v>0.30481403462631701</v>
      </c>
      <c r="LG198" s="709">
        <f t="shared" si="2494"/>
        <v>-0.39709709164509299</v>
      </c>
      <c r="LH198" s="710">
        <f t="shared" si="2213"/>
        <v>0.13756575786551778</v>
      </c>
      <c r="LI198" s="709">
        <f t="shared" si="2495"/>
        <v>8.0025180619357608E-2</v>
      </c>
      <c r="LJ198" s="710">
        <f t="shared" si="2214"/>
        <v>0.19148652021756227</v>
      </c>
      <c r="LK198" s="709">
        <f t="shared" si="2496"/>
        <v>0.19486943204954094</v>
      </c>
      <c r="LL198" s="710">
        <f t="shared" si="2215"/>
        <v>1.2672733658464637</v>
      </c>
      <c r="LM198" s="709">
        <f t="shared" si="2497"/>
        <v>0.23237943487539728</v>
      </c>
      <c r="LN198" s="710">
        <f t="shared" si="2216"/>
        <v>1.2914218189400513</v>
      </c>
      <c r="LO198" s="713">
        <f t="shared" si="2498"/>
        <v>-3.7082491639048309E-2</v>
      </c>
      <c r="LP198" s="714">
        <f t="shared" si="2309"/>
        <v>0.10235564015960429</v>
      </c>
      <c r="LQ198" s="715">
        <f t="shared" si="2310"/>
        <v>9.4872915079972822E-2</v>
      </c>
      <c r="LR198" s="715">
        <f t="shared" si="2311"/>
        <v>3.6554428575763291E-2</v>
      </c>
      <c r="LS198" s="715">
        <f t="shared" si="2312"/>
        <v>0.14095944131008561</v>
      </c>
      <c r="LT198" s="715">
        <f t="shared" si="2313"/>
        <v>0.11838653814181938</v>
      </c>
      <c r="LU198" s="715">
        <f t="shared" si="2314"/>
        <v>3.7705030997583322E-2</v>
      </c>
      <c r="LV198" s="715">
        <f t="shared" si="2315"/>
        <v>1.3287438345288441E-2</v>
      </c>
      <c r="LW198" s="715">
        <f t="shared" si="2316"/>
        <v>5.5456780379162804E-4</v>
      </c>
      <c r="LX198" s="716">
        <f t="shared" si="2317"/>
        <v>1.1864551534285001E-2</v>
      </c>
      <c r="LY198" s="717" t="s">
        <v>177</v>
      </c>
      <c r="LZ198" s="716">
        <f t="shared" si="2318"/>
        <v>1.4050862767040048E-3</v>
      </c>
      <c r="MA198" s="716">
        <f t="shared" si="2319"/>
        <v>6.353090154017384E-4</v>
      </c>
      <c r="MB198" s="716">
        <f t="shared" si="2320"/>
        <v>2.8672159498718298E-4</v>
      </c>
      <c r="MC198" s="716">
        <f t="shared" si="2321"/>
        <v>3.9910600826259101E-4</v>
      </c>
      <c r="MD198" s="716">
        <f t="shared" si="2322"/>
        <v>2.6413160249913643E-3</v>
      </c>
      <c r="ME198" s="716">
        <f t="shared" si="2323"/>
        <v>2.6916474671678059E-3</v>
      </c>
      <c r="MF198" s="714">
        <f t="shared" si="2324"/>
        <v>0.17548638971834463</v>
      </c>
      <c r="MG198" s="715">
        <f t="shared" si="2325"/>
        <v>0.16265742975647166</v>
      </c>
      <c r="MH198" s="715">
        <f t="shared" si="2326"/>
        <v>6.2671726628597255E-2</v>
      </c>
      <c r="MI198" s="715">
        <f t="shared" si="2327"/>
        <v>0.24167171846758975</v>
      </c>
      <c r="MJ198" s="715">
        <f t="shared" si="2328"/>
        <v>0.20297099541721339</v>
      </c>
      <c r="MK198" s="715">
        <f t="shared" si="2329"/>
        <v>6.4644408003961928E-2</v>
      </c>
      <c r="ML198" s="715">
        <f t="shared" si="2330"/>
        <v>2.2781007281902754E-2</v>
      </c>
      <c r="MM198" s="715">
        <f t="shared" si="2331"/>
        <v>9.5079373828030724E-4</v>
      </c>
      <c r="MN198" s="716">
        <f t="shared" si="2332"/>
        <v>2.0341500586898098E-2</v>
      </c>
      <c r="MO198" s="717" t="s">
        <v>177</v>
      </c>
      <c r="MP198" s="716">
        <f t="shared" si="2333"/>
        <v>2.4089880885615287E-3</v>
      </c>
      <c r="MQ198" s="716">
        <f t="shared" si="2334"/>
        <v>1.0892226876264236E-3</v>
      </c>
      <c r="MR198" s="716">
        <f t="shared" si="2335"/>
        <v>4.9157757677181519E-4</v>
      </c>
      <c r="MS198" s="716">
        <f t="shared" si="2336"/>
        <v>6.8425806722220088E-4</v>
      </c>
      <c r="MT198" s="716">
        <f t="shared" si="2337"/>
        <v>4.528475544759227E-3</v>
      </c>
      <c r="MU198" s="716">
        <f t="shared" si="2338"/>
        <v>4.6147676441793345E-3</v>
      </c>
      <c r="MV198" s="1084"/>
      <c r="MW198" s="649"/>
      <c r="MX198" s="707"/>
      <c r="MY198" s="1473"/>
      <c r="MZ198" s="666"/>
      <c r="NA198" s="1474"/>
      <c r="NB198" s="1085"/>
      <c r="NC198" s="698"/>
      <c r="ND198" s="672"/>
      <c r="NE198" s="718"/>
    </row>
    <row r="199" spans="1:369" s="398" customFormat="1" ht="9" thickBot="1" x14ac:dyDescent="0.25">
      <c r="A199" s="957">
        <v>2009</v>
      </c>
      <c r="B199" s="958">
        <f>SUM(B200:B211)</f>
        <v>1546</v>
      </c>
      <c r="C199" s="1527"/>
      <c r="D199" s="959">
        <f>SUM(D200:D211)</f>
        <v>9600951</v>
      </c>
      <c r="E199" s="960">
        <f t="shared" ref="E199:E211" si="2544">D199/$D$199</f>
        <v>1</v>
      </c>
      <c r="F199" s="961">
        <f t="shared" si="2402"/>
        <v>5.8075441712678675E-3</v>
      </c>
      <c r="G199" s="962"/>
      <c r="H199" s="963"/>
      <c r="I199" s="964"/>
      <c r="J199" s="965"/>
      <c r="K199" s="965"/>
      <c r="L199" s="965"/>
      <c r="M199" s="963"/>
      <c r="N199" s="963"/>
      <c r="O199" s="963"/>
      <c r="P199" s="963"/>
      <c r="Q199" s="963"/>
      <c r="R199" s="963"/>
      <c r="S199" s="963"/>
      <c r="T199" s="963"/>
      <c r="U199" s="963"/>
      <c r="V199" s="963"/>
      <c r="W199" s="968"/>
      <c r="X199" s="969"/>
      <c r="Y199" s="963"/>
      <c r="Z199" s="963"/>
      <c r="AA199" s="963"/>
      <c r="AB199" s="963"/>
      <c r="AC199" s="963"/>
      <c r="AD199" s="964"/>
      <c r="AE199" s="965"/>
      <c r="AF199" s="965"/>
      <c r="AG199" s="968"/>
      <c r="AH199" s="971"/>
      <c r="AI199" s="963"/>
      <c r="AJ199" s="964"/>
      <c r="AK199" s="965"/>
      <c r="AL199" s="965"/>
      <c r="AM199" s="965"/>
      <c r="AN199" s="975"/>
      <c r="AO199" s="976"/>
      <c r="AP199" s="976"/>
      <c r="AQ199" s="976"/>
      <c r="AR199" s="976"/>
      <c r="AS199" s="976"/>
      <c r="AT199" s="976"/>
      <c r="AU199" s="1086"/>
      <c r="AV199" s="1086"/>
      <c r="AW199" s="976"/>
      <c r="AX199" s="1086"/>
      <c r="AY199" s="1086"/>
      <c r="AZ199" s="1086"/>
      <c r="BA199" s="1086"/>
      <c r="BB199" s="975"/>
      <c r="BC199" s="976"/>
      <c r="BD199" s="976"/>
      <c r="BE199" s="976"/>
      <c r="BF199" s="976"/>
      <c r="BG199" s="976"/>
      <c r="BH199" s="976"/>
      <c r="BI199" s="976"/>
      <c r="BJ199" s="976"/>
      <c r="BK199" s="976"/>
      <c r="BL199" s="976"/>
      <c r="BM199" s="976"/>
      <c r="BN199" s="976"/>
      <c r="BO199" s="976"/>
      <c r="BP199" s="976"/>
      <c r="BQ199" s="976"/>
      <c r="BR199" s="976"/>
      <c r="BS199" s="976"/>
      <c r="BT199" s="976"/>
      <c r="BU199" s="976"/>
      <c r="BV199" s="978"/>
      <c r="BW199" s="975"/>
      <c r="BX199" s="976"/>
      <c r="BY199" s="976"/>
      <c r="BZ199" s="976"/>
      <c r="CA199" s="976"/>
      <c r="CB199" s="976"/>
      <c r="CC199" s="976"/>
      <c r="CD199" s="978"/>
      <c r="CE199" s="975"/>
      <c r="CF199" s="976"/>
      <c r="CG199" s="976"/>
      <c r="CH199" s="976"/>
      <c r="CI199" s="976"/>
      <c r="CJ199" s="976"/>
      <c r="CK199" s="976"/>
      <c r="CL199" s="976"/>
      <c r="CM199" s="976"/>
      <c r="CN199" s="976"/>
      <c r="CO199" s="976"/>
      <c r="CP199" s="976"/>
      <c r="CQ199" s="976"/>
      <c r="CR199" s="976"/>
      <c r="CS199" s="976"/>
      <c r="CT199" s="976"/>
      <c r="CU199" s="976"/>
      <c r="CV199" s="976"/>
      <c r="CW199" s="976"/>
      <c r="CX199" s="976"/>
      <c r="CY199" s="978"/>
      <c r="CZ199" s="962">
        <f>SUM(CZ200:CZ211)</f>
        <v>4929885.2879999997</v>
      </c>
      <c r="DA199" s="963">
        <f t="shared" ref="DA199:DA211" si="2545">+CZ199/365</f>
        <v>13506.535035616438</v>
      </c>
      <c r="DB199" s="964">
        <f t="shared" si="2191"/>
        <v>513.47885100132271</v>
      </c>
      <c r="DC199" s="965">
        <f t="shared" ref="DC199:DC211" si="2546">+DB199/365</f>
        <v>1.4067913726063637</v>
      </c>
      <c r="DD199" s="967">
        <f t="shared" ref="DD199:DD207" si="2547">+(CZ199-CZ212)/CZ212</f>
        <v>-1.9792052921036835E-2</v>
      </c>
      <c r="DE199" s="980">
        <f t="shared" si="2245"/>
        <v>-2.5451784728257605E-2</v>
      </c>
      <c r="DF199" s="963">
        <f t="shared" ref="DF199:DF207" si="2548">+CZ199-CZ212</f>
        <v>-99542.705000000075</v>
      </c>
      <c r="DG199" s="981">
        <f t="shared" ref="DG199:DG207" si="2549">+DB199-DB212</f>
        <v>-13.410268443777909</v>
      </c>
      <c r="DH199" s="961">
        <f>+CZ199/$CZ$199</f>
        <v>1</v>
      </c>
      <c r="DI199" s="962">
        <f>SUM(DI200:DI211)</f>
        <v>2373312.9659177833</v>
      </c>
      <c r="DJ199" s="963">
        <f>DI199/365</f>
        <v>6502.2273038843377</v>
      </c>
      <c r="DK199" s="982">
        <f t="shared" si="2192"/>
        <v>247.19561280104264</v>
      </c>
      <c r="DL199" s="983">
        <f t="shared" si="2193"/>
        <v>0.67724825424943191</v>
      </c>
      <c r="DM199" s="967">
        <f>DI199/CZ199</f>
        <v>0.48141342592590231</v>
      </c>
      <c r="DN199" s="984">
        <f t="shared" ref="DN199:DN207" si="2550">(DM199-DM212)/DM212</f>
        <v>2.3659984767821784E-2</v>
      </c>
      <c r="DO199" s="984">
        <f t="shared" ref="DO199:DO207" si="2551">+ROUND(DM199,3)-ROUND(DM212,3)</f>
        <v>1.100000000000001E-2</v>
      </c>
      <c r="DP199" s="984">
        <f t="shared" ref="DP199:DP207" si="2552">(DI199-DI212)/DI212</f>
        <v>3.3996521761492618E-3</v>
      </c>
      <c r="DQ199" s="984">
        <f t="shared" ref="DQ199:DQ207" si="2553">(DK199-DK212)/DK212</f>
        <v>-2.3939887994205758E-3</v>
      </c>
      <c r="DR199" s="985">
        <f t="shared" ref="DR199:DR207" si="2554">DI199-DI212</f>
        <v>8041.1016405746341</v>
      </c>
      <c r="DS199" s="985">
        <f t="shared" ref="DS199:DS207" si="2555">DK199-DK212</f>
        <v>-0.59320365120836982</v>
      </c>
      <c r="DT199" s="986">
        <f>DI199/$DI$199</f>
        <v>1</v>
      </c>
      <c r="DU199" s="987"/>
      <c r="DV199" s="986"/>
      <c r="DW199" s="989">
        <f>SUM(DW200:DW211)</f>
        <v>2317869.1830000002</v>
      </c>
      <c r="DX199" s="963">
        <f t="shared" ref="DX199:DX211" si="2556">+DW199/365</f>
        <v>6350.3265287671238</v>
      </c>
      <c r="DY199" s="990">
        <f t="shared" si="2463"/>
        <v>241.42079081540984</v>
      </c>
      <c r="DZ199" s="965">
        <f t="shared" si="2464"/>
        <v>0.66142682415180787</v>
      </c>
      <c r="EA199" s="967">
        <f t="shared" ref="EA199:EA211" si="2557">+DW199/CZ199</f>
        <v>0.47016696080981923</v>
      </c>
      <c r="EB199" s="991">
        <f t="shared" ref="EB199:EB207" si="2558">+(EA199-EA212)/EA212</f>
        <v>2.3851557290402205E-2</v>
      </c>
      <c r="EC199" s="962">
        <f>CZ199-DI199</f>
        <v>2556572.3220822164</v>
      </c>
      <c r="ED199" s="963">
        <f t="shared" ref="ED199:ED211" si="2559">EC199/365</f>
        <v>7004.3077317320995</v>
      </c>
      <c r="EE199" s="992">
        <f t="shared" si="2196"/>
        <v>266.28323820027998</v>
      </c>
      <c r="EF199" s="993">
        <f t="shared" si="2197"/>
        <v>0.72954311835693142</v>
      </c>
      <c r="EG199" s="994">
        <f t="shared" ref="EG199:EG207" si="2560">(EC199-EC212)/EC212</f>
        <v>-4.0381945142288225E-2</v>
      </c>
      <c r="EH199" s="994">
        <f t="shared" ref="EH199:EH207" si="2561">(EE199-EE212)/EE212</f>
        <v>-4.5922790678224537E-2</v>
      </c>
      <c r="EI199" s="967">
        <f t="shared" si="2408"/>
        <v>0.51858657407409769</v>
      </c>
      <c r="EJ199" s="995">
        <f t="shared" ref="EJ199:EJ206" si="2562">(EC199-EC212)</f>
        <v>-107583.80664057471</v>
      </c>
      <c r="EK199" s="995">
        <f t="shared" ref="EK199:EK206" si="2563">(EE199-EE212)</f>
        <v>-12.817064792569681</v>
      </c>
      <c r="EL199" s="962">
        <f>SUM(EL200:EL211)</f>
        <v>2166901.7960000001</v>
      </c>
      <c r="EM199" s="963">
        <f t="shared" ref="EM199:EM211" si="2564">+EL199/365</f>
        <v>5936.7172493150683</v>
      </c>
      <c r="EN199" s="990">
        <f t="shared" si="2198"/>
        <v>225.69657901597455</v>
      </c>
      <c r="EO199" s="965">
        <f t="shared" ref="EO199:EO211" si="2565">+EN199/365</f>
        <v>0.61834679182458785</v>
      </c>
      <c r="EP199" s="967">
        <f t="shared" ref="EP199:EP207" si="2566">+(EL199-EL212)/EL212</f>
        <v>-4.4706393080991016E-2</v>
      </c>
      <c r="EQ199" s="980">
        <f t="shared" ref="EQ199:EQ207" si="2567">(EN199-EN212)/EN212</f>
        <v>-5.0222269205467011E-2</v>
      </c>
      <c r="ER199" s="967">
        <f>+EL199/$EL$199</f>
        <v>1</v>
      </c>
      <c r="ES199" s="963">
        <f t="shared" ref="ES199:ES207" si="2568">+EL199-EL212</f>
        <v>-101407.94699999969</v>
      </c>
      <c r="ET199" s="967">
        <f t="shared" si="2466"/>
        <v>0.43954406023899356</v>
      </c>
      <c r="EU199" s="981">
        <f t="shared" ref="EU199:EU207" si="2569">+EN199-EN212</f>
        <v>-11.934365254711736</v>
      </c>
      <c r="EV199" s="962">
        <f>SUM(EV200:EV211)</f>
        <v>289295.26199999999</v>
      </c>
      <c r="EW199" s="963">
        <f t="shared" ref="EW199:EW211" si="2570">+EV199/365</f>
        <v>792.58975890410954</v>
      </c>
      <c r="EX199" s="990">
        <f t="shared" si="2199"/>
        <v>30.131938179874055</v>
      </c>
      <c r="EY199" s="965">
        <f t="shared" si="2465"/>
        <v>8.2553255287326183E-2</v>
      </c>
      <c r="EZ199" s="967">
        <f t="shared" ref="EZ199:EZ207" si="2571">(EV199-EV212)/EV212</f>
        <v>-7.0653678439165299E-2</v>
      </c>
      <c r="FA199" s="980">
        <f t="shared" ref="FA199:FA207" si="2572">(EX199-EX212)/EX212</f>
        <v>-7.6019734643602385E-2</v>
      </c>
      <c r="FB199" s="963">
        <f t="shared" ref="FB199:FB207" si="2573">+EV199-EV212</f>
        <v>-21993.71100000001</v>
      </c>
      <c r="FC199" s="981">
        <f t="shared" ref="FC199:FC207" si="2574">+EX199-EX212</f>
        <v>-2.4790810265281138</v>
      </c>
      <c r="FD199" s="963">
        <f>SUM(FD200:FD211)</f>
        <v>55443.782917783239</v>
      </c>
      <c r="FE199" s="996">
        <f t="shared" si="2467"/>
        <v>1.1246465116083092E-2</v>
      </c>
      <c r="FF199" s="963">
        <f t="shared" ref="FF199:FF211" si="2575">+EV199-FD199</f>
        <v>233851.47908221674</v>
      </c>
      <c r="FG199" s="996">
        <f>+FF199/CZ199</f>
        <v>4.7435480831864898E-2</v>
      </c>
      <c r="FH199" s="962">
        <f>SUM(FH200:FH211)</f>
        <v>155818.51699999999</v>
      </c>
      <c r="FI199" s="963">
        <f>+FH199/365</f>
        <v>426.90004657534246</v>
      </c>
      <c r="FJ199" s="984">
        <f t="shared" si="2543"/>
        <v>3.1606925495666828E-2</v>
      </c>
      <c r="FK199" s="984">
        <f t="shared" si="2368"/>
        <v>0.11104055471384545</v>
      </c>
      <c r="FL199" s="997">
        <f>SUM(FL200:FL211)</f>
        <v>26718.656304881752</v>
      </c>
      <c r="FM199" s="998"/>
      <c r="FN199" s="997"/>
      <c r="FO199" s="1135">
        <f t="shared" si="2369"/>
        <v>0.17147292131449149</v>
      </c>
      <c r="FP199" s="1136">
        <f t="shared" si="2258"/>
        <v>5.4197318485114726E-3</v>
      </c>
      <c r="FQ199" s="1000"/>
      <c r="FR199" s="1041"/>
      <c r="FS199" s="1116"/>
      <c r="FT199" s="1116"/>
      <c r="FU199" s="975"/>
      <c r="FV199" s="976"/>
      <c r="FW199" s="976"/>
      <c r="FX199" s="976"/>
      <c r="FY199" s="976"/>
      <c r="FZ199" s="976"/>
      <c r="GA199" s="976"/>
      <c r="GB199" s="976"/>
      <c r="GC199" s="976"/>
      <c r="GD199" s="976"/>
      <c r="GE199" s="976"/>
      <c r="GF199" s="976"/>
      <c r="GG199" s="976"/>
      <c r="GH199" s="976"/>
      <c r="GI199" s="976"/>
      <c r="GJ199" s="976"/>
      <c r="GK199" s="976"/>
      <c r="GL199" s="976"/>
      <c r="GM199" s="976"/>
      <c r="GN199" s="976"/>
      <c r="GO199" s="976"/>
      <c r="GP199" s="978"/>
      <c r="GQ199" s="975"/>
      <c r="GR199" s="976"/>
      <c r="GS199" s="976"/>
      <c r="GT199" s="976"/>
      <c r="GU199" s="976"/>
      <c r="GV199" s="976"/>
      <c r="GW199" s="976"/>
      <c r="GX199" s="978"/>
      <c r="GY199" s="975"/>
      <c r="GZ199" s="976"/>
      <c r="HA199" s="976"/>
      <c r="HB199" s="976"/>
      <c r="HC199" s="976"/>
      <c r="HD199" s="976"/>
      <c r="HE199" s="976"/>
      <c r="HF199" s="976"/>
      <c r="HG199" s="976"/>
      <c r="HH199" s="976"/>
      <c r="HI199" s="976"/>
      <c r="HJ199" s="976"/>
      <c r="HK199" s="976"/>
      <c r="HL199" s="976"/>
      <c r="HM199" s="976"/>
      <c r="HN199" s="976"/>
      <c r="HO199" s="976"/>
      <c r="HP199" s="976"/>
      <c r="HQ199" s="976"/>
      <c r="HR199" s="976"/>
      <c r="HS199" s="976"/>
      <c r="HT199" s="978"/>
      <c r="HU199" s="1041">
        <f t="shared" si="2412"/>
        <v>2556794.2522829296</v>
      </c>
      <c r="HV199" s="1042"/>
      <c r="HW199" s="958">
        <f>SUM(HW200:HW211)</f>
        <v>156960.82290662729</v>
      </c>
      <c r="HX199" s="1043">
        <f>SUM(HX200:HX211)</f>
        <v>135886.22100000002</v>
      </c>
      <c r="HY199" s="1043">
        <f>SUM(HY200:HY211)</f>
        <v>21074.601906627278</v>
      </c>
      <c r="HZ199" s="1044">
        <f t="shared" si="2260"/>
        <v>-0.16658679146593386</v>
      </c>
      <c r="IA199" s="1044">
        <f t="shared" si="2530"/>
        <v>3.1838635939195364E-2</v>
      </c>
      <c r="IB199" s="967">
        <f t="shared" si="2531"/>
        <v>6.1389696400670074E-2</v>
      </c>
      <c r="IC199" s="1043">
        <f>SUM(IC200:IC211)</f>
        <v>138368.6628188254</v>
      </c>
      <c r="ID199" s="1045">
        <f>SUM(ID200:ID211)</f>
        <v>295329.48572545266</v>
      </c>
      <c r="IE199" s="1046">
        <f t="shared" si="2532"/>
        <v>5.990595490007123E-2</v>
      </c>
      <c r="IF199" s="1046">
        <f t="shared" si="2533"/>
        <v>0.11550772435512034</v>
      </c>
      <c r="IG199" s="958"/>
      <c r="IH199" s="1044"/>
      <c r="II199" s="1043"/>
      <c r="IJ199" s="1043"/>
      <c r="IK199" s="1043">
        <f>SUM(IK200:IK211)</f>
        <v>917233.34128292999</v>
      </c>
      <c r="IL199" s="989">
        <f>SUM(IL200:IL211)</f>
        <v>849314.04560426658</v>
      </c>
      <c r="IM199" s="958">
        <f>SUM(IM200:IM211)</f>
        <v>458375.05443034047</v>
      </c>
      <c r="IN199" s="1044">
        <f t="shared" si="2297"/>
        <v>0.17227866288727053</v>
      </c>
      <c r="IO199" s="967">
        <f t="shared" si="2298"/>
        <v>0.33217926895991912</v>
      </c>
      <c r="IP199" s="1043"/>
      <c r="IQ199" s="1044"/>
      <c r="IR199" s="1043"/>
      <c r="IS199" s="989">
        <f>SUM(IS200:IS211)</f>
        <v>1550519.3837720358</v>
      </c>
      <c r="IT199" s="1047">
        <f>SUM(IT200:IT211)</f>
        <v>1503674.6899999997</v>
      </c>
      <c r="IU199" s="1043">
        <f>SUM(IU200:IU211)</f>
        <v>46844.693772035956</v>
      </c>
      <c r="IV199" s="1044">
        <f t="shared" si="2264"/>
        <v>-4.8941432398391951E-2</v>
      </c>
      <c r="IW199" s="1044">
        <f t="shared" si="2534"/>
        <v>0.31451429256299479</v>
      </c>
      <c r="IX199" s="967">
        <f t="shared" si="2535"/>
        <v>0.60643103463941084</v>
      </c>
      <c r="IY199" s="1043">
        <f>SUM(IY200:IY211)</f>
        <v>252570.32835510076</v>
      </c>
      <c r="IZ199" s="1048">
        <f>SUM(IZ200:IZ211)</f>
        <v>1803089.7121271368</v>
      </c>
      <c r="JA199" s="1046">
        <f t="shared" si="2536"/>
        <v>0.36574678857459386</v>
      </c>
      <c r="JB199" s="1049">
        <f t="shared" si="2537"/>
        <v>0.70521502092598198</v>
      </c>
      <c r="JC199" s="989"/>
      <c r="JD199" s="1044"/>
      <c r="JE199" s="1043"/>
      <c r="JF199" s="1043"/>
      <c r="JG199" s="962">
        <f t="shared" si="2538"/>
        <v>2291642.3346458678</v>
      </c>
      <c r="JH199" s="965">
        <f t="shared" si="2201"/>
        <v>238.68909805350197</v>
      </c>
      <c r="JI199" s="967">
        <f t="shared" si="2304"/>
        <v>0.46484698948757119</v>
      </c>
      <c r="JJ199" s="998"/>
      <c r="JK199" s="997"/>
      <c r="JL199" s="1137"/>
      <c r="JM199" s="1016">
        <f t="shared" si="2266"/>
        <v>2.2262919692338692E-2</v>
      </c>
      <c r="JN199" s="1017">
        <f t="shared" si="2539"/>
        <v>3842161.7184179034</v>
      </c>
      <c r="JO199" s="1018">
        <f t="shared" si="2540"/>
        <v>4094732.0467730043</v>
      </c>
      <c r="JP199" s="967">
        <f t="shared" si="2541"/>
        <v>0.77936128205056598</v>
      </c>
      <c r="JQ199" s="984">
        <f t="shared" si="2267"/>
        <v>4.8379710985013702E-4</v>
      </c>
      <c r="JR199" s="960">
        <f t="shared" si="2542"/>
        <v>0.83059377806216506</v>
      </c>
      <c r="JS199" s="991">
        <f t="shared" si="2268"/>
        <v>2.1845003881362235E-3</v>
      </c>
      <c r="JT199" s="975">
        <f t="shared" ref="JT199:KI199" si="2576">SUM(JT200:JT211)</f>
        <v>561027.65239490871</v>
      </c>
      <c r="JU199" s="976">
        <f t="shared" si="2576"/>
        <v>373122.30478386814</v>
      </c>
      <c r="JV199" s="976">
        <f t="shared" si="2576"/>
        <v>130490.70254137626</v>
      </c>
      <c r="JW199" s="976">
        <f t="shared" si="2576"/>
        <v>419038.14900000009</v>
      </c>
      <c r="JX199" s="976">
        <f t="shared" si="2576"/>
        <v>436206.71099999995</v>
      </c>
      <c r="JY199" s="976">
        <f t="shared" si="2576"/>
        <v>151744.08519586266</v>
      </c>
      <c r="JZ199" s="976">
        <f t="shared" si="2576"/>
        <v>64318.314294158408</v>
      </c>
      <c r="KA199" s="976">
        <f t="shared" si="2576"/>
        <v>2185.1686470712552</v>
      </c>
      <c r="KB199" s="976">
        <f t="shared" si="2576"/>
        <v>37112.086716865422</v>
      </c>
      <c r="KC199" s="976">
        <f t="shared" si="2576"/>
        <v>0</v>
      </c>
      <c r="KD199" s="976">
        <f t="shared" si="2576"/>
        <v>10767.907793870927</v>
      </c>
      <c r="KE199" s="976">
        <f t="shared" si="2576"/>
        <v>3752.5562930350302</v>
      </c>
      <c r="KF199" s="976">
        <f t="shared" si="2576"/>
        <v>826.53789608669274</v>
      </c>
      <c r="KG199" s="976">
        <f t="shared" si="2576"/>
        <v>2050.8107599143987</v>
      </c>
      <c r="KH199" s="976">
        <f t="shared" si="2576"/>
        <v>15935.685495477783</v>
      </c>
      <c r="KI199" s="976">
        <f t="shared" si="2576"/>
        <v>11669.130404578686</v>
      </c>
      <c r="KJ199" s="1019">
        <f t="shared" si="2202"/>
        <v>58.434591781054678</v>
      </c>
      <c r="KK199" s="1020">
        <f t="shared" ref="KK199:KK211" si="2577">+(KJ199-KJ212)/KJ212</f>
        <v>-3.7194602935594324E-2</v>
      </c>
      <c r="KL199" s="1021">
        <f t="shared" si="2203"/>
        <v>38.863056876747741</v>
      </c>
      <c r="KM199" s="1020">
        <f t="shared" ref="KM199:KM211" si="2578">+(KL199-KL212)/KL212</f>
        <v>9.3514544361503835E-3</v>
      </c>
      <c r="KN199" s="1021">
        <f t="shared" si="2204"/>
        <v>13.591435113185794</v>
      </c>
      <c r="KO199" s="1020">
        <f t="shared" ref="KO199:KO211" si="2579">+(KN199-KN212)/KN212</f>
        <v>-1.8878056891832612E-2</v>
      </c>
      <c r="KP199" s="1021">
        <f t="shared" si="2205"/>
        <v>43.645483556785166</v>
      </c>
      <c r="KQ199" s="1020">
        <f t="shared" ref="KQ199:KQ211" si="2580">+(KP199-KP212)/KP212</f>
        <v>2.8999709659060836E-2</v>
      </c>
      <c r="KR199" s="1021">
        <f t="shared" si="2206"/>
        <v>45.433698286763459</v>
      </c>
      <c r="KS199" s="1020">
        <f t="shared" ref="KS199:KS211" si="2581">+(KR199-KR212)/KR212</f>
        <v>1.0433669839947351E-2</v>
      </c>
      <c r="KT199" s="1021">
        <f t="shared" si="2207"/>
        <v>15.80510984754142</v>
      </c>
      <c r="KU199" s="1020">
        <f t="shared" ref="KU199:KU211" si="2582">+(KT199-KT212)/KT212</f>
        <v>-4.9931146956689494E-2</v>
      </c>
      <c r="KV199" s="1021">
        <f t="shared" si="2208"/>
        <v>6.6991607700277198</v>
      </c>
      <c r="KW199" s="1020">
        <f t="shared" ref="KW199:KW211" si="2583">+(KV199-KV212)/KV212</f>
        <v>0.11778408489244978</v>
      </c>
      <c r="KX199" s="1021">
        <f t="shared" si="2209"/>
        <v>0.2275991875254082</v>
      </c>
      <c r="KY199" s="1020">
        <f t="shared" ref="KY199:KY211" si="2584">+(KX199-KX212)/KX212</f>
        <v>-0.64402119786668077</v>
      </c>
      <c r="KZ199" s="1021">
        <f t="shared" si="2210"/>
        <v>3.8654594442639505</v>
      </c>
      <c r="LA199" s="1020">
        <f t="shared" ref="LA199:LA211" si="2585">+(KZ199-KZ212)/KZ212</f>
        <v>0.22409007880223011</v>
      </c>
      <c r="LB199" s="1022" t="s">
        <v>177</v>
      </c>
      <c r="LC199" s="1023" t="s">
        <v>177</v>
      </c>
      <c r="LD199" s="1021">
        <f t="shared" si="2211"/>
        <v>1.1215459587150198</v>
      </c>
      <c r="LE199" s="1020">
        <f t="shared" ref="LE199:LE211" si="2586">+(LD199-LD212)/LD212</f>
        <v>0.90630064003114319</v>
      </c>
      <c r="LF199" s="1021">
        <f t="shared" si="2212"/>
        <v>0.39085256169258964</v>
      </c>
      <c r="LG199" s="1020">
        <f t="shared" ref="LG199:LG211" si="2587">+(LF199-LF212)/LF212</f>
        <v>0.19287237115656894</v>
      </c>
      <c r="LH199" s="1021">
        <f t="shared" si="2213"/>
        <v>8.6089169300696641E-2</v>
      </c>
      <c r="LI199" s="1020">
        <f t="shared" ref="LI199:LI211" si="2588">+(LH199-LH212)/LH212</f>
        <v>5.7693412295047458E-2</v>
      </c>
      <c r="LJ199" s="1021">
        <f t="shared" si="2214"/>
        <v>0.21360496058300876</v>
      </c>
      <c r="LK199" s="1020">
        <f t="shared" ref="LK199:LK211" si="2589">+(LJ199-LJ212)/LJ212</f>
        <v>0.14691768385222956</v>
      </c>
      <c r="LL199" s="1021">
        <f t="shared" si="2215"/>
        <v>1.6598028148959183</v>
      </c>
      <c r="LM199" s="1020">
        <f t="shared" ref="LM199:LM211" si="2590">+(LL199-LL212)/LL212</f>
        <v>2.4143687157883193E-2</v>
      </c>
      <c r="LN199" s="1021">
        <f t="shared" si="2216"/>
        <v>1.2154140151927331</v>
      </c>
      <c r="LO199" s="1024">
        <f t="shared" ref="LO199:LO211" si="2591">+(LN199-LN212)/LN212</f>
        <v>-0.31956331994799103</v>
      </c>
      <c r="LP199" s="1025">
        <f t="shared" si="2309"/>
        <v>0.11380136040092557</v>
      </c>
      <c r="LQ199" s="1026">
        <f t="shared" si="2310"/>
        <v>7.5685798550343103E-2</v>
      </c>
      <c r="LR199" s="1026">
        <f t="shared" si="2311"/>
        <v>2.6469318233227068E-2</v>
      </c>
      <c r="LS199" s="1026">
        <f t="shared" si="2312"/>
        <v>8.4999573929234212E-2</v>
      </c>
      <c r="LT199" s="1026">
        <f t="shared" si="2313"/>
        <v>8.8482121898816879E-2</v>
      </c>
      <c r="LU199" s="1026">
        <f t="shared" si="2314"/>
        <v>3.0780449509693067E-2</v>
      </c>
      <c r="LV199" s="1026">
        <f t="shared" si="2315"/>
        <v>1.3046614786497728E-2</v>
      </c>
      <c r="LW199" s="1026">
        <f t="shared" si="2316"/>
        <v>4.4324939008018056E-4</v>
      </c>
      <c r="LX199" s="1027">
        <f t="shared" si="2317"/>
        <v>7.5279817985220076E-3</v>
      </c>
      <c r="LY199" s="1028" t="s">
        <v>177</v>
      </c>
      <c r="LZ199" s="1027">
        <f t="shared" si="2318"/>
        <v>2.1842106184664085E-3</v>
      </c>
      <c r="MA199" s="1027">
        <f t="shared" si="2319"/>
        <v>7.6118531645538571E-4</v>
      </c>
      <c r="MB199" s="1027">
        <f t="shared" si="2320"/>
        <v>1.6765864676376884E-4</v>
      </c>
      <c r="MC199" s="1027">
        <f t="shared" si="2321"/>
        <v>4.1599563480845006E-4</v>
      </c>
      <c r="MD199" s="1027">
        <f t="shared" si="2322"/>
        <v>3.2324657805461259E-3</v>
      </c>
      <c r="ME199" s="1027">
        <f t="shared" si="2323"/>
        <v>2.3670186470632309E-3</v>
      </c>
      <c r="MF199" s="1029">
        <f t="shared" si="2324"/>
        <v>0.24204457115598516</v>
      </c>
      <c r="MG199" s="1026">
        <f t="shared" si="2325"/>
        <v>0.16097642935178025</v>
      </c>
      <c r="MH199" s="1026">
        <f t="shared" si="2326"/>
        <v>5.6297699412217538E-2</v>
      </c>
      <c r="MI199" s="1026">
        <f t="shared" si="2327"/>
        <v>0.18078593566598192</v>
      </c>
      <c r="MJ199" s="1026">
        <f t="shared" si="2328"/>
        <v>0.1881929809496069</v>
      </c>
      <c r="MK199" s="1026">
        <f t="shared" si="2329"/>
        <v>6.5467061863888912E-2</v>
      </c>
      <c r="ML199" s="1026">
        <f t="shared" si="2330"/>
        <v>2.7748897464054338E-2</v>
      </c>
      <c r="MM199" s="1026">
        <f t="shared" si="2331"/>
        <v>9.4274891055025302E-4</v>
      </c>
      <c r="MN199" s="1027">
        <f t="shared" si="2332"/>
        <v>1.6011294765492994E-2</v>
      </c>
      <c r="MO199" s="1028" t="s">
        <v>177</v>
      </c>
      <c r="MP199" s="1027">
        <f t="shared" si="2333"/>
        <v>4.6456063495067942E-3</v>
      </c>
      <c r="MQ199" s="1027">
        <f t="shared" si="2334"/>
        <v>1.6189681111244275E-3</v>
      </c>
      <c r="MR199" s="1027">
        <f t="shared" si="2335"/>
        <v>3.5659385013994238E-4</v>
      </c>
      <c r="MS199" s="1027">
        <f t="shared" si="2336"/>
        <v>8.8478278884576657E-4</v>
      </c>
      <c r="MT199" s="1027">
        <f t="shared" si="2337"/>
        <v>6.875144469910225E-3</v>
      </c>
      <c r="MU199" s="1027">
        <f t="shared" si="2338"/>
        <v>5.0344214807996283E-3</v>
      </c>
      <c r="MV199" s="962"/>
      <c r="MW199" s="965"/>
      <c r="MX199" s="960"/>
      <c r="MY199" s="1485"/>
      <c r="MZ199" s="1486"/>
      <c r="NA199" s="1487"/>
      <c r="NB199" s="1017"/>
      <c r="NC199" s="1018"/>
      <c r="ND199" s="967"/>
      <c r="NE199" s="961"/>
    </row>
    <row r="200" spans="1:369" outlineLevel="1" x14ac:dyDescent="0.2">
      <c r="A200" s="795" t="s">
        <v>178</v>
      </c>
      <c r="B200" s="400">
        <v>244</v>
      </c>
      <c r="C200" s="1523"/>
      <c r="D200" s="401">
        <f>DATI!G195</f>
        <v>1073157</v>
      </c>
      <c r="E200" s="402">
        <f t="shared" si="2544"/>
        <v>0.11177611467863964</v>
      </c>
      <c r="F200" s="426">
        <f t="shared" si="2402"/>
        <v>8.1485566232621844E-3</v>
      </c>
      <c r="G200" s="404"/>
      <c r="H200" s="405"/>
      <c r="I200" s="406"/>
      <c r="J200" s="407"/>
      <c r="K200" s="407"/>
      <c r="L200" s="407"/>
      <c r="M200" s="405"/>
      <c r="N200" s="405"/>
      <c r="O200" s="405"/>
      <c r="P200" s="405"/>
      <c r="Q200" s="405"/>
      <c r="R200" s="405"/>
      <c r="S200" s="405"/>
      <c r="T200" s="405"/>
      <c r="U200" s="405"/>
      <c r="V200" s="405"/>
      <c r="W200" s="410"/>
      <c r="X200" s="1091"/>
      <c r="Y200" s="405"/>
      <c r="Z200" s="405"/>
      <c r="AA200" s="405"/>
      <c r="AB200" s="405"/>
      <c r="AC200" s="405"/>
      <c r="AD200" s="406"/>
      <c r="AE200" s="407"/>
      <c r="AF200" s="407"/>
      <c r="AG200" s="410"/>
      <c r="AH200" s="413"/>
      <c r="AI200" s="405"/>
      <c r="AJ200" s="406"/>
      <c r="AK200" s="407"/>
      <c r="AL200" s="407"/>
      <c r="AM200" s="407"/>
      <c r="AN200" s="417"/>
      <c r="AO200" s="418"/>
      <c r="AP200" s="418"/>
      <c r="AQ200" s="418"/>
      <c r="AR200" s="418"/>
      <c r="AS200" s="418"/>
      <c r="AT200" s="418"/>
      <c r="AU200" s="1058"/>
      <c r="AV200" s="1058"/>
      <c r="AW200" s="418"/>
      <c r="AX200" s="1058"/>
      <c r="AY200" s="1058"/>
      <c r="AZ200" s="1058"/>
      <c r="BA200" s="1058"/>
      <c r="BB200" s="417"/>
      <c r="BC200" s="418"/>
      <c r="BD200" s="418"/>
      <c r="BE200" s="418"/>
      <c r="BF200" s="418"/>
      <c r="BG200" s="418"/>
      <c r="BH200" s="418"/>
      <c r="BI200" s="418"/>
      <c r="BJ200" s="418"/>
      <c r="BK200" s="418"/>
      <c r="BL200" s="418"/>
      <c r="BM200" s="418"/>
      <c r="BN200" s="418"/>
      <c r="BO200" s="418"/>
      <c r="BP200" s="418"/>
      <c r="BQ200" s="418"/>
      <c r="BR200" s="418"/>
      <c r="BS200" s="418"/>
      <c r="BT200" s="418"/>
      <c r="BU200" s="418"/>
      <c r="BV200" s="419"/>
      <c r="BW200" s="417"/>
      <c r="BX200" s="418"/>
      <c r="BY200" s="418"/>
      <c r="BZ200" s="418"/>
      <c r="CA200" s="418"/>
      <c r="CB200" s="418"/>
      <c r="CC200" s="418"/>
      <c r="CD200" s="419"/>
      <c r="CE200" s="417"/>
      <c r="CF200" s="418"/>
      <c r="CG200" s="418"/>
      <c r="CH200" s="418"/>
      <c r="CI200" s="418"/>
      <c r="CJ200" s="418"/>
      <c r="CK200" s="418"/>
      <c r="CL200" s="418"/>
      <c r="CM200" s="418"/>
      <c r="CN200" s="418"/>
      <c r="CO200" s="418"/>
      <c r="CP200" s="418"/>
      <c r="CQ200" s="418"/>
      <c r="CR200" s="418"/>
      <c r="CS200" s="418"/>
      <c r="CT200" s="418"/>
      <c r="CU200" s="418"/>
      <c r="CV200" s="418"/>
      <c r="CW200" s="418"/>
      <c r="CX200" s="418"/>
      <c r="CY200" s="419"/>
      <c r="CZ200" s="404">
        <f>DATI!AA195</f>
        <v>484842.95799999998</v>
      </c>
      <c r="DA200" s="405">
        <f t="shared" si="2545"/>
        <v>1328.3368712328768</v>
      </c>
      <c r="DB200" s="406">
        <f t="shared" si="2191"/>
        <v>451.79126446549759</v>
      </c>
      <c r="DC200" s="407">
        <f t="shared" si="2546"/>
        <v>1.2377842862068427</v>
      </c>
      <c r="DD200" s="423">
        <f t="shared" si="2547"/>
        <v>-4.3946414449715313E-3</v>
      </c>
      <c r="DE200" s="424">
        <f t="shared" si="2245"/>
        <v>-1.2441815232316951E-2</v>
      </c>
      <c r="DF200" s="405">
        <f t="shared" si="2548"/>
        <v>-2140.1160000000382</v>
      </c>
      <c r="DG200" s="425">
        <f t="shared" si="2549"/>
        <v>-5.6919212687978415</v>
      </c>
      <c r="DH200" s="426">
        <f t="shared" ref="DH200:DH211" si="2592">+CZ200/$CZ$199</f>
        <v>9.8347715956022874E-2</v>
      </c>
      <c r="DI200" s="404">
        <f>DATI!AB195+DATI!AG195</f>
        <v>261458.45496200578</v>
      </c>
      <c r="DJ200" s="405">
        <f t="shared" ref="DJ200:DJ211" si="2593">DI200/365</f>
        <v>716.32453414248164</v>
      </c>
      <c r="DK200" s="427">
        <f t="shared" si="2192"/>
        <v>243.63485954245817</v>
      </c>
      <c r="DL200" s="428">
        <f t="shared" si="2193"/>
        <v>0.66749276586974848</v>
      </c>
      <c r="DM200" s="429">
        <f>DI200/CZ200</f>
        <v>0.53926421049928042</v>
      </c>
      <c r="DN200" s="402">
        <f t="shared" si="2550"/>
        <v>-1.496278537615044E-3</v>
      </c>
      <c r="DO200" s="402">
        <f t="shared" si="2551"/>
        <v>-1.0000000000000009E-3</v>
      </c>
      <c r="DP200" s="402">
        <f t="shared" si="2552"/>
        <v>-5.8843443749117914E-3</v>
      </c>
      <c r="DQ200" s="402">
        <f t="shared" si="2553"/>
        <v>-1.3919477348830797E-2</v>
      </c>
      <c r="DR200" s="430">
        <f t="shared" si="2554"/>
        <v>-1547.6183078128961</v>
      </c>
      <c r="DS200" s="430">
        <f t="shared" si="2555"/>
        <v>-3.439140953386925</v>
      </c>
      <c r="DT200" s="431">
        <f t="shared" ref="DT200:DT211" si="2594">DI200/$DI$199</f>
        <v>0.11016602475809474</v>
      </c>
      <c r="DU200" s="432"/>
      <c r="DV200" s="431"/>
      <c r="DW200" s="433">
        <f>DATI!AB195</f>
        <v>259095.73699999999</v>
      </c>
      <c r="DX200" s="405">
        <f t="shared" si="2556"/>
        <v>709.85133424657533</v>
      </c>
      <c r="DY200" s="434">
        <f t="shared" si="2463"/>
        <v>241.43320781581818</v>
      </c>
      <c r="DZ200" s="407">
        <f t="shared" si="2464"/>
        <v>0.66146084333100874</v>
      </c>
      <c r="EA200" s="429">
        <f t="shared" si="2557"/>
        <v>0.53439104915286817</v>
      </c>
      <c r="EB200" s="426">
        <f t="shared" si="2558"/>
        <v>4.5131704803188788E-3</v>
      </c>
      <c r="EC200" s="435">
        <f t="shared" ref="EC200:EC211" si="2595">CZ200-DI200</f>
        <v>223384.5030379942</v>
      </c>
      <c r="ED200" s="436">
        <f t="shared" si="2559"/>
        <v>612.01233709039502</v>
      </c>
      <c r="EE200" s="437">
        <f t="shared" si="2196"/>
        <v>208.15640492303942</v>
      </c>
      <c r="EF200" s="438">
        <f t="shared" si="2197"/>
        <v>0.57029152033709429</v>
      </c>
      <c r="EG200" s="439">
        <f t="shared" si="2560"/>
        <v>-2.6453505951752028E-3</v>
      </c>
      <c r="EH200" s="439">
        <f t="shared" si="2561"/>
        <v>-1.0706663365755202E-2</v>
      </c>
      <c r="EI200" s="423">
        <f t="shared" si="2408"/>
        <v>0.46073578950071953</v>
      </c>
      <c r="EJ200" s="440">
        <f t="shared" si="2562"/>
        <v>-592.49769218714209</v>
      </c>
      <c r="EK200" s="440">
        <f t="shared" si="2563"/>
        <v>-2.2527803154109165</v>
      </c>
      <c r="EL200" s="404">
        <f>DATI!AD195</f>
        <v>174103.715</v>
      </c>
      <c r="EM200" s="405">
        <f t="shared" si="2564"/>
        <v>476.99647945205476</v>
      </c>
      <c r="EN200" s="434">
        <f t="shared" si="2198"/>
        <v>162.23508303072151</v>
      </c>
      <c r="EO200" s="407">
        <f t="shared" si="2565"/>
        <v>0.4444796795362233</v>
      </c>
      <c r="EP200" s="423">
        <f t="shared" si="2566"/>
        <v>-1.623936608382472E-2</v>
      </c>
      <c r="EQ200" s="424">
        <f t="shared" si="2567"/>
        <v>-2.4190802582481415E-2</v>
      </c>
      <c r="ER200" s="423">
        <f t="shared" ref="ER200:ER211" si="2596">+EL200/$EL$199</f>
        <v>8.0346841431110247E-2</v>
      </c>
      <c r="ES200" s="405">
        <f t="shared" si="2568"/>
        <v>-2874.0059999999939</v>
      </c>
      <c r="ET200" s="423">
        <f t="shared" si="2466"/>
        <v>0.35909300553355672</v>
      </c>
      <c r="EU200" s="425">
        <f t="shared" si="2569"/>
        <v>-4.0218896029419682</v>
      </c>
      <c r="EV200" s="404">
        <f>DATI!AE195</f>
        <v>33630.81</v>
      </c>
      <c r="EW200" s="405">
        <f t="shared" si="2570"/>
        <v>92.139205479452045</v>
      </c>
      <c r="EX200" s="434">
        <f t="shared" si="2199"/>
        <v>31.338201213801895</v>
      </c>
      <c r="EY200" s="407">
        <f t="shared" si="2465"/>
        <v>8.5858085517265467E-2</v>
      </c>
      <c r="EZ200" s="423">
        <f t="shared" si="2571"/>
        <v>-4.5823837787944459E-2</v>
      </c>
      <c r="FA200" s="424">
        <f t="shared" si="2572"/>
        <v>-5.3536152044877293E-2</v>
      </c>
      <c r="FB200" s="405">
        <f t="shared" si="2573"/>
        <v>-1615.1030000000028</v>
      </c>
      <c r="FC200" s="425">
        <f t="shared" si="2574"/>
        <v>-1.7726262958906034</v>
      </c>
      <c r="FD200" s="405">
        <f>DATI!AG195</f>
        <v>2362.7179620057791</v>
      </c>
      <c r="FE200" s="423">
        <f t="shared" si="2467"/>
        <v>4.8731613464122522E-3</v>
      </c>
      <c r="FF200" s="405">
        <f t="shared" si="2575"/>
        <v>31268.092037994218</v>
      </c>
      <c r="FG200" s="423">
        <f t="shared" ref="FG200:FG207" si="2597">+FF200/D200</f>
        <v>2.9136549487161913E-2</v>
      </c>
      <c r="FH200" s="404">
        <f>DATI!AF195</f>
        <v>18012.696</v>
      </c>
      <c r="FI200" s="405">
        <f t="shared" ref="FI200:FI211" si="2598">+FH200/365</f>
        <v>49.349852054794518</v>
      </c>
      <c r="FJ200" s="402">
        <f t="shared" si="2543"/>
        <v>3.7151608995834896E-2</v>
      </c>
      <c r="FK200" s="402"/>
      <c r="FL200" s="441">
        <f>DATI!AL195</f>
        <v>12341.057182506025</v>
      </c>
      <c r="FM200" s="442"/>
      <c r="FN200" s="441"/>
      <c r="FO200" s="1123">
        <f t="shared" si="2369"/>
        <v>0.68513104215526788</v>
      </c>
      <c r="FP200" s="1124">
        <f t="shared" si="2258"/>
        <v>2.5453720589061389E-2</v>
      </c>
      <c r="FQ200" s="408"/>
      <c r="FR200" s="446"/>
      <c r="FS200" s="1110"/>
      <c r="FT200" s="1110"/>
      <c r="FU200" s="417"/>
      <c r="FV200" s="418"/>
      <c r="FW200" s="418"/>
      <c r="FX200" s="418"/>
      <c r="FY200" s="418"/>
      <c r="FZ200" s="418"/>
      <c r="GA200" s="418"/>
      <c r="GB200" s="418"/>
      <c r="GC200" s="418"/>
      <c r="GD200" s="418"/>
      <c r="GE200" s="418"/>
      <c r="GF200" s="418"/>
      <c r="GG200" s="418"/>
      <c r="GH200" s="418"/>
      <c r="GI200" s="418"/>
      <c r="GJ200" s="418"/>
      <c r="GK200" s="418"/>
      <c r="GL200" s="418"/>
      <c r="GM200" s="418"/>
      <c r="GN200" s="418"/>
      <c r="GO200" s="418"/>
      <c r="GP200" s="419"/>
      <c r="GQ200" s="417"/>
      <c r="GR200" s="418"/>
      <c r="GS200" s="418"/>
      <c r="GT200" s="418"/>
      <c r="GU200" s="418"/>
      <c r="GV200" s="418"/>
      <c r="GW200" s="418"/>
      <c r="GX200" s="419"/>
      <c r="GY200" s="417"/>
      <c r="GZ200" s="418"/>
      <c r="HA200" s="418"/>
      <c r="HB200" s="418"/>
      <c r="HC200" s="418"/>
      <c r="HD200" s="418"/>
      <c r="HE200" s="418"/>
      <c r="HF200" s="418"/>
      <c r="HG200" s="418"/>
      <c r="HH200" s="418"/>
      <c r="HI200" s="418"/>
      <c r="HJ200" s="418"/>
      <c r="HK200" s="418"/>
      <c r="HL200" s="418"/>
      <c r="HM200" s="418"/>
      <c r="HN200" s="418"/>
      <c r="HO200" s="418"/>
      <c r="HP200" s="418"/>
      <c r="HQ200" s="418"/>
      <c r="HR200" s="418"/>
      <c r="HS200" s="418"/>
      <c r="HT200" s="419"/>
      <c r="HU200" s="446">
        <f t="shared" si="2412"/>
        <v>223384.50303799432</v>
      </c>
      <c r="HV200" s="447"/>
      <c r="HW200" s="448">
        <f>HX200+HY200</f>
        <v>15848.27</v>
      </c>
      <c r="HX200" s="400">
        <f>DATI!CQ195</f>
        <v>15848.27</v>
      </c>
      <c r="HY200" s="400">
        <f>DATI!CT195</f>
        <v>0</v>
      </c>
      <c r="HZ200" s="449">
        <f t="shared" si="2260"/>
        <v>-2.2109584921344322E-2</v>
      </c>
      <c r="IA200" s="449">
        <f t="shared" si="2530"/>
        <v>3.268742948309461E-2</v>
      </c>
      <c r="IB200" s="423">
        <f t="shared" si="2531"/>
        <v>7.0946147939834711E-2</v>
      </c>
      <c r="IC200" s="400">
        <f>DATI!CV195</f>
        <v>8150.4380957301109</v>
      </c>
      <c r="ID200" s="450">
        <f t="shared" ref="ID200:ID211" si="2599">HX200+HY200+IC200</f>
        <v>23998.708095730111</v>
      </c>
      <c r="IE200" s="451">
        <f t="shared" si="2532"/>
        <v>4.9497899680189049E-2</v>
      </c>
      <c r="IF200" s="451">
        <f t="shared" si="2533"/>
        <v>0.10743228724173536</v>
      </c>
      <c r="IG200" s="448"/>
      <c r="IH200" s="402"/>
      <c r="II200" s="400"/>
      <c r="IJ200" s="400"/>
      <c r="IK200" s="453">
        <f>DATI!CS195</f>
        <v>80883.014037994246</v>
      </c>
      <c r="IL200" s="433">
        <f t="shared" ref="IL200:IL211" si="2600">IK200-HY200-IU200</f>
        <v>80883.014037994246</v>
      </c>
      <c r="IM200" s="433">
        <f t="shared" ref="IM200:IM211" si="2601">IK200-HY200-IU200-IC200-IY200</f>
        <v>32939.261752411847</v>
      </c>
      <c r="IN200" s="423">
        <f t="shared" si="2297"/>
        <v>0.16682311809093914</v>
      </c>
      <c r="IO200" s="423">
        <f t="shared" si="2298"/>
        <v>0.36207979039726523</v>
      </c>
      <c r="IP200" s="400"/>
      <c r="IQ200" s="402"/>
      <c r="IR200" s="400"/>
      <c r="IS200" s="433">
        <f t="shared" ref="IS200:IS211" si="2602">IT200+IU200</f>
        <v>126653.21900000008</v>
      </c>
      <c r="IT200" s="453">
        <f>DATI!CR195</f>
        <v>126653.21900000008</v>
      </c>
      <c r="IU200" s="455">
        <f>DATI!CU195</f>
        <v>0</v>
      </c>
      <c r="IV200" s="423">
        <f t="shared" si="2264"/>
        <v>-1.2637259227405075E-2</v>
      </c>
      <c r="IW200" s="402">
        <f t="shared" si="2534"/>
        <v>0.26122524192668606</v>
      </c>
      <c r="IX200" s="423">
        <f t="shared" si="2535"/>
        <v>0.5669740616629001</v>
      </c>
      <c r="IY200" s="453">
        <f>DATI!CW195</f>
        <v>39793.314189852295</v>
      </c>
      <c r="IZ200" s="456">
        <f t="shared" ref="IZ200:IZ211" si="2603">IT200+IU200+IY200</f>
        <v>166446.53318985237</v>
      </c>
      <c r="JA200" s="457">
        <f t="shared" si="2536"/>
        <v>0.34329988802240657</v>
      </c>
      <c r="JB200" s="457">
        <f t="shared" si="2537"/>
        <v>0.74511226574003808</v>
      </c>
      <c r="JC200" s="433"/>
      <c r="JD200" s="402"/>
      <c r="JE200" s="400"/>
      <c r="JF200" s="400"/>
      <c r="JG200" s="404">
        <f t="shared" si="2538"/>
        <v>264499.03896247095</v>
      </c>
      <c r="JH200" s="407">
        <f t="shared" si="2201"/>
        <v>246.46816725089707</v>
      </c>
      <c r="JI200" s="429">
        <f t="shared" si="2304"/>
        <v>0.54553548648729877</v>
      </c>
      <c r="JJ200" s="442"/>
      <c r="JK200" s="441"/>
      <c r="JL200" s="1125"/>
      <c r="JM200" s="459">
        <f t="shared" si="2266"/>
        <v>4.1752047899835292E-3</v>
      </c>
      <c r="JN200" s="460">
        <f t="shared" si="2539"/>
        <v>391152.25796247105</v>
      </c>
      <c r="JO200" s="433">
        <f t="shared" si="2540"/>
        <v>430945.57215232332</v>
      </c>
      <c r="JP200" s="429">
        <f t="shared" si="2541"/>
        <v>0.80676072841398483</v>
      </c>
      <c r="JQ200" s="402">
        <f t="shared" si="2267"/>
        <v>8.7513579292597399E-5</v>
      </c>
      <c r="JR200" s="461">
        <f t="shared" si="2542"/>
        <v>0.88883537450970529</v>
      </c>
      <c r="JS200" s="426">
        <f t="shared" si="2268"/>
        <v>-5.404538816019544E-4</v>
      </c>
      <c r="JT200" s="417">
        <f>DATI!BW195</f>
        <v>63831.01531002939</v>
      </c>
      <c r="JU200" s="418">
        <f>DATI!BX195</f>
        <v>43643.645225682259</v>
      </c>
      <c r="JV200" s="418">
        <f>DATI!BY195</f>
        <v>12089.886277190932</v>
      </c>
      <c r="JW200" s="418">
        <f>DATI!BZ195</f>
        <v>49194.195</v>
      </c>
      <c r="JX200" s="418">
        <f>DATI!CA195</f>
        <v>44849.364999999998</v>
      </c>
      <c r="JY200" s="418">
        <f>DATI!CB195</f>
        <v>17582.502879368662</v>
      </c>
      <c r="JZ200" s="418">
        <f>DATI!CC195</f>
        <v>9619.1894468681476</v>
      </c>
      <c r="KA200" s="418">
        <f>DATI!CD195</f>
        <v>469.87043760059004</v>
      </c>
      <c r="KB200" s="418">
        <f>DATI!CE195</f>
        <v>4444.1296822707654</v>
      </c>
      <c r="KC200" s="418">
        <f>DATI!CF195</f>
        <v>0</v>
      </c>
      <c r="KD200" s="418">
        <f>DATI!CG195</f>
        <v>413.42336046409605</v>
      </c>
      <c r="KE200" s="418">
        <f>DATI!CH195</f>
        <v>390.92886760854719</v>
      </c>
      <c r="KF200" s="418">
        <f>DATI!CI195</f>
        <v>136.09946264886855</v>
      </c>
      <c r="KG200" s="418">
        <f>DATI!CJ195</f>
        <v>305.40132594394686</v>
      </c>
      <c r="KH200" s="418">
        <f>DATI!CK195</f>
        <v>1978.0433982046582</v>
      </c>
      <c r="KI200" s="418">
        <f>DATI!CL195</f>
        <v>1260.9915045423509</v>
      </c>
      <c r="KJ200" s="462">
        <f t="shared" si="2202"/>
        <v>59.479661699107758</v>
      </c>
      <c r="KK200" s="463">
        <f t="shared" si="2577"/>
        <v>-2.8359137889402954E-2</v>
      </c>
      <c r="KL200" s="464">
        <f t="shared" si="2203"/>
        <v>40.668462513576543</v>
      </c>
      <c r="KM200" s="463">
        <f t="shared" si="2578"/>
        <v>-9.7255095934631677E-3</v>
      </c>
      <c r="KN200" s="464">
        <f t="shared" si="2204"/>
        <v>11.265719999208812</v>
      </c>
      <c r="KO200" s="463">
        <f t="shared" si="2579"/>
        <v>-2.9021503480521262E-2</v>
      </c>
      <c r="KP200" s="464">
        <f t="shared" si="2205"/>
        <v>45.84063189263081</v>
      </c>
      <c r="KQ200" s="463">
        <f t="shared" si="2580"/>
        <v>1.5044501780619692E-2</v>
      </c>
      <c r="KR200" s="464">
        <f t="shared" si="2206"/>
        <v>41.791988497489186</v>
      </c>
      <c r="KS200" s="463">
        <f t="shared" si="2581"/>
        <v>-1.5898197013942125E-2</v>
      </c>
      <c r="KT200" s="464">
        <f t="shared" si="2207"/>
        <v>16.383905504384412</v>
      </c>
      <c r="KU200" s="463">
        <f t="shared" si="2582"/>
        <v>-3.9428442829874046E-2</v>
      </c>
      <c r="KV200" s="464">
        <f t="shared" si="2208"/>
        <v>8.963450312366362</v>
      </c>
      <c r="KW200" s="463">
        <f t="shared" si="2583"/>
        <v>0.20244830888878196</v>
      </c>
      <c r="KX200" s="464">
        <f t="shared" si="2209"/>
        <v>0.43783941920948199</v>
      </c>
      <c r="KY200" s="463">
        <f t="shared" si="2584"/>
        <v>-0.7315216850396532</v>
      </c>
      <c r="KZ200" s="464">
        <f t="shared" si="2210"/>
        <v>4.1411738284992463</v>
      </c>
      <c r="LA200" s="463">
        <f t="shared" si="2585"/>
        <v>0.26645647511215953</v>
      </c>
      <c r="LB200" s="465" t="s">
        <v>177</v>
      </c>
      <c r="LC200" s="466" t="s">
        <v>177</v>
      </c>
      <c r="LD200" s="464">
        <f t="shared" si="2211"/>
        <v>0.38524033339399183</v>
      </c>
      <c r="LE200" s="463">
        <f t="shared" si="2586"/>
        <v>6.9438860623463661E-2</v>
      </c>
      <c r="LF200" s="464">
        <f t="shared" si="2212"/>
        <v>0.36427928775430546</v>
      </c>
      <c r="LG200" s="463">
        <f t="shared" si="2587"/>
        <v>0.18028992981955733</v>
      </c>
      <c r="LH200" s="464">
        <f t="shared" si="2213"/>
        <v>0.12682157657161866</v>
      </c>
      <c r="LI200" s="463">
        <f t="shared" si="2588"/>
        <v>8.8546726243716706E-2</v>
      </c>
      <c r="LJ200" s="464">
        <f t="shared" si="2214"/>
        <v>0.28458214962391043</v>
      </c>
      <c r="LK200" s="463">
        <f t="shared" si="2589"/>
        <v>0.10203839524162155</v>
      </c>
      <c r="LL200" s="464">
        <f t="shared" si="2215"/>
        <v>1.8432003874592984</v>
      </c>
      <c r="LM200" s="463">
        <f t="shared" si="2590"/>
        <v>0.30684456760445666</v>
      </c>
      <c r="LN200" s="464">
        <f t="shared" si="2216"/>
        <v>1.175029846091812</v>
      </c>
      <c r="LO200" s="467">
        <f t="shared" si="2591"/>
        <v>-0.25469417732205868</v>
      </c>
      <c r="LP200" s="468">
        <f t="shared" si="2309"/>
        <v>0.13165296980559504</v>
      </c>
      <c r="LQ200" s="469">
        <f t="shared" si="2310"/>
        <v>9.0016044382111582E-2</v>
      </c>
      <c r="LR200" s="469">
        <f t="shared" si="2311"/>
        <v>2.4935674691579066E-2</v>
      </c>
      <c r="LS200" s="469">
        <f t="shared" si="2312"/>
        <v>0.10146418379041405</v>
      </c>
      <c r="LT200" s="469">
        <f t="shared" si="2313"/>
        <v>9.2502869764275297E-2</v>
      </c>
      <c r="LU200" s="469">
        <f t="shared" si="2314"/>
        <v>3.6264325570278082E-2</v>
      </c>
      <c r="LV200" s="469">
        <f t="shared" si="2315"/>
        <v>1.9839804390575779E-2</v>
      </c>
      <c r="LW200" s="469">
        <f t="shared" si="2316"/>
        <v>9.6911882465783913E-4</v>
      </c>
      <c r="LX200" s="470">
        <f t="shared" si="2317"/>
        <v>9.1661219554533893E-3</v>
      </c>
      <c r="LY200" s="471" t="s">
        <v>177</v>
      </c>
      <c r="LZ200" s="470">
        <f t="shared" si="2318"/>
        <v>8.526954009386603E-4</v>
      </c>
      <c r="MA200" s="470">
        <f t="shared" si="2319"/>
        <v>8.0629998055689448E-4</v>
      </c>
      <c r="MB200" s="470">
        <f t="shared" si="2320"/>
        <v>2.8070834154276516E-4</v>
      </c>
      <c r="MC200" s="470">
        <f t="shared" si="2321"/>
        <v>6.2989741503876164E-4</v>
      </c>
      <c r="MD200" s="470">
        <f t="shared" si="2322"/>
        <v>4.0797610145028819E-3</v>
      </c>
      <c r="ME200" s="470">
        <f t="shared" si="2323"/>
        <v>2.600824625243605E-3</v>
      </c>
      <c r="MF200" s="468">
        <f t="shared" si="2324"/>
        <v>0.24636073155472021</v>
      </c>
      <c r="MG200" s="469">
        <f t="shared" si="2325"/>
        <v>0.16844601818239202</v>
      </c>
      <c r="MH200" s="469">
        <f t="shared" si="2326"/>
        <v>4.6661849466056372E-2</v>
      </c>
      <c r="MI200" s="469">
        <f t="shared" si="2327"/>
        <v>0.18986879355718617</v>
      </c>
      <c r="MJ200" s="469">
        <f t="shared" si="2328"/>
        <v>0.17309958673692882</v>
      </c>
      <c r="MK200" s="469">
        <f t="shared" si="2329"/>
        <v>6.7861027290343504E-2</v>
      </c>
      <c r="ML200" s="469">
        <f t="shared" si="2330"/>
        <v>3.7126004303452309E-2</v>
      </c>
      <c r="MM200" s="469">
        <f t="shared" si="2331"/>
        <v>1.8135012294725253E-3</v>
      </c>
      <c r="MN200" s="470">
        <f t="shared" si="2332"/>
        <v>1.7152461610245504E-2</v>
      </c>
      <c r="MO200" s="471" t="s">
        <v>177</v>
      </c>
      <c r="MP200" s="470">
        <f t="shared" si="2333"/>
        <v>1.5956393773630326E-3</v>
      </c>
      <c r="MQ200" s="470">
        <f t="shared" si="2334"/>
        <v>1.5088201455377369E-3</v>
      </c>
      <c r="MR200" s="470">
        <f t="shared" si="2335"/>
        <v>5.2528638342231215E-4</v>
      </c>
      <c r="MS200" s="470">
        <f t="shared" si="2336"/>
        <v>1.1787199954739003E-3</v>
      </c>
      <c r="MT200" s="470">
        <f t="shared" si="2337"/>
        <v>7.6344112068685186E-3</v>
      </c>
      <c r="MU200" s="470">
        <f t="shared" si="2338"/>
        <v>4.8668940644992194E-3</v>
      </c>
      <c r="MV200" s="1063"/>
      <c r="MW200" s="407"/>
      <c r="MX200" s="461"/>
      <c r="MY200" s="1467"/>
      <c r="MZ200" s="424"/>
      <c r="NA200" s="1468"/>
      <c r="NB200" s="1064"/>
      <c r="NC200" s="453"/>
      <c r="ND200" s="429"/>
      <c r="NE200" s="475"/>
    </row>
    <row r="201" spans="1:369" outlineLevel="1" x14ac:dyDescent="0.2">
      <c r="A201" s="800" t="s">
        <v>179</v>
      </c>
      <c r="B201" s="801">
        <v>206</v>
      </c>
      <c r="C201" s="1528"/>
      <c r="D201" s="802">
        <f>DATI!G196</f>
        <v>1224258</v>
      </c>
      <c r="E201" s="803">
        <f t="shared" si="2544"/>
        <v>0.12751424312029089</v>
      </c>
      <c r="F201" s="1033">
        <f t="shared" si="2402"/>
        <v>6.4029580696261064E-3</v>
      </c>
      <c r="G201" s="805"/>
      <c r="H201" s="806"/>
      <c r="I201" s="813"/>
      <c r="J201" s="808"/>
      <c r="K201" s="808"/>
      <c r="L201" s="808"/>
      <c r="M201" s="806"/>
      <c r="N201" s="806"/>
      <c r="O201" s="806"/>
      <c r="P201" s="806"/>
      <c r="Q201" s="806"/>
      <c r="R201" s="806"/>
      <c r="S201" s="806"/>
      <c r="T201" s="806"/>
      <c r="U201" s="806"/>
      <c r="V201" s="806"/>
      <c r="W201" s="811"/>
      <c r="X201" s="1092"/>
      <c r="Y201" s="806"/>
      <c r="Z201" s="806"/>
      <c r="AA201" s="806"/>
      <c r="AB201" s="806"/>
      <c r="AC201" s="806"/>
      <c r="AD201" s="813"/>
      <c r="AE201" s="808"/>
      <c r="AF201" s="808"/>
      <c r="AG201" s="811"/>
      <c r="AH201" s="815"/>
      <c r="AI201" s="806"/>
      <c r="AJ201" s="813"/>
      <c r="AK201" s="808"/>
      <c r="AL201" s="808"/>
      <c r="AM201" s="808"/>
      <c r="AN201" s="818"/>
      <c r="AO201" s="819"/>
      <c r="AP201" s="819"/>
      <c r="AQ201" s="819"/>
      <c r="AR201" s="819"/>
      <c r="AS201" s="819"/>
      <c r="AT201" s="819"/>
      <c r="AU201" s="1093"/>
      <c r="AV201" s="1093"/>
      <c r="AW201" s="819"/>
      <c r="AX201" s="1093"/>
      <c r="AY201" s="1093"/>
      <c r="AZ201" s="1093"/>
      <c r="BA201" s="1093"/>
      <c r="BB201" s="818"/>
      <c r="BC201" s="819"/>
      <c r="BD201" s="819"/>
      <c r="BE201" s="819"/>
      <c r="BF201" s="819"/>
      <c r="BG201" s="819"/>
      <c r="BH201" s="819"/>
      <c r="BI201" s="819"/>
      <c r="BJ201" s="819"/>
      <c r="BK201" s="819"/>
      <c r="BL201" s="819"/>
      <c r="BM201" s="819"/>
      <c r="BN201" s="819"/>
      <c r="BO201" s="819"/>
      <c r="BP201" s="819"/>
      <c r="BQ201" s="819"/>
      <c r="BR201" s="819"/>
      <c r="BS201" s="819"/>
      <c r="BT201" s="819"/>
      <c r="BU201" s="819"/>
      <c r="BV201" s="820"/>
      <c r="BW201" s="818"/>
      <c r="BX201" s="819"/>
      <c r="BY201" s="819"/>
      <c r="BZ201" s="819"/>
      <c r="CA201" s="819"/>
      <c r="CB201" s="819"/>
      <c r="CC201" s="819"/>
      <c r="CD201" s="820"/>
      <c r="CE201" s="818"/>
      <c r="CF201" s="819"/>
      <c r="CG201" s="819"/>
      <c r="CH201" s="819"/>
      <c r="CI201" s="819"/>
      <c r="CJ201" s="819"/>
      <c r="CK201" s="819"/>
      <c r="CL201" s="819"/>
      <c r="CM201" s="819"/>
      <c r="CN201" s="819"/>
      <c r="CO201" s="819"/>
      <c r="CP201" s="819"/>
      <c r="CQ201" s="819"/>
      <c r="CR201" s="819"/>
      <c r="CS201" s="819"/>
      <c r="CT201" s="819"/>
      <c r="CU201" s="819"/>
      <c r="CV201" s="819"/>
      <c r="CW201" s="819"/>
      <c r="CX201" s="819"/>
      <c r="CY201" s="820"/>
      <c r="CZ201" s="805">
        <f>DATI!AA196</f>
        <v>741118.42200000002</v>
      </c>
      <c r="DA201" s="806">
        <f t="shared" si="2545"/>
        <v>2030.4614301369863</v>
      </c>
      <c r="DB201" s="813">
        <f t="shared" si="2191"/>
        <v>605.36130619526273</v>
      </c>
      <c r="DC201" s="808">
        <f t="shared" si="2546"/>
        <v>1.6585241265623636</v>
      </c>
      <c r="DD201" s="822">
        <f t="shared" si="2547"/>
        <v>-1.2956377545389045E-2</v>
      </c>
      <c r="DE201" s="823">
        <f t="shared" si="2245"/>
        <v>-1.9236167242739667E-2</v>
      </c>
      <c r="DF201" s="806">
        <f t="shared" si="2548"/>
        <v>-9728.2530000000261</v>
      </c>
      <c r="DG201" s="824">
        <f t="shared" si="2549"/>
        <v>-11.873226702821853</v>
      </c>
      <c r="DH201" s="825">
        <f t="shared" si="2592"/>
        <v>0.15033177826753524</v>
      </c>
      <c r="DI201" s="826">
        <f>DATI!AB196+DATI!AG196</f>
        <v>304270.10254820448</v>
      </c>
      <c r="DJ201" s="806">
        <f t="shared" si="2593"/>
        <v>833.61671931014928</v>
      </c>
      <c r="DK201" s="827">
        <f t="shared" si="2192"/>
        <v>248.53429795697025</v>
      </c>
      <c r="DL201" s="828">
        <f t="shared" si="2193"/>
        <v>0.6809158848136172</v>
      </c>
      <c r="DM201" s="829">
        <f t="shared" ref="DM201:DM211" si="2604">DI201/CZ201</f>
        <v>0.41055530872798152</v>
      </c>
      <c r="DN201" s="830">
        <f t="shared" si="2550"/>
        <v>3.8299000268456708E-2</v>
      </c>
      <c r="DO201" s="830">
        <f t="shared" si="2551"/>
        <v>1.5999999999999959E-2</v>
      </c>
      <c r="DP201" s="830">
        <f t="shared" si="2552"/>
        <v>2.484640641597859E-2</v>
      </c>
      <c r="DQ201" s="830">
        <f t="shared" si="2553"/>
        <v>1.8326107051323495E-2</v>
      </c>
      <c r="DR201" s="831">
        <f t="shared" si="2554"/>
        <v>7376.7333141973359</v>
      </c>
      <c r="DS201" s="831">
        <f t="shared" si="2555"/>
        <v>4.472698989789734</v>
      </c>
      <c r="DT201" s="832">
        <f t="shared" si="2594"/>
        <v>0.12820479511876776</v>
      </c>
      <c r="DU201" s="833"/>
      <c r="DV201" s="832"/>
      <c r="DW201" s="834">
        <f>DATI!AB196</f>
        <v>295108.99599999998</v>
      </c>
      <c r="DX201" s="806">
        <f t="shared" si="2556"/>
        <v>808.51779726027394</v>
      </c>
      <c r="DY201" s="835">
        <f t="shared" si="2463"/>
        <v>241.05131107985409</v>
      </c>
      <c r="DZ201" s="808">
        <f t="shared" si="2464"/>
        <v>0.66041455090370982</v>
      </c>
      <c r="EA201" s="829">
        <f t="shared" si="2557"/>
        <v>0.39819411748477623</v>
      </c>
      <c r="EB201" s="825">
        <f t="shared" si="2558"/>
        <v>5.3245899707611379E-2</v>
      </c>
      <c r="EC201" s="836">
        <f t="shared" si="2595"/>
        <v>436848.31945179554</v>
      </c>
      <c r="ED201" s="837">
        <f t="shared" si="2559"/>
        <v>1196.8447108268372</v>
      </c>
      <c r="EE201" s="838">
        <f t="shared" si="2196"/>
        <v>356.82700823829254</v>
      </c>
      <c r="EF201" s="839">
        <f t="shared" si="2197"/>
        <v>0.97760824174874672</v>
      </c>
      <c r="EG201" s="840">
        <f t="shared" si="2560"/>
        <v>-3.7680056730360637E-2</v>
      </c>
      <c r="EH201" s="840">
        <f t="shared" si="2561"/>
        <v>-4.3802548915935262E-2</v>
      </c>
      <c r="EI201" s="822">
        <f t="shared" si="2408"/>
        <v>0.58944469127201848</v>
      </c>
      <c r="EJ201" s="841">
        <f t="shared" si="2562"/>
        <v>-17104.986314197362</v>
      </c>
      <c r="EK201" s="841">
        <f t="shared" si="2563"/>
        <v>-16.345925692611502</v>
      </c>
      <c r="EL201" s="805">
        <f>DATI!AD196</f>
        <v>376112.83199999999</v>
      </c>
      <c r="EM201" s="806">
        <f t="shared" si="2564"/>
        <v>1030.4461150684931</v>
      </c>
      <c r="EN201" s="835">
        <f t="shared" si="2198"/>
        <v>307.21696897222643</v>
      </c>
      <c r="EO201" s="808">
        <f t="shared" si="2565"/>
        <v>0.84169032595130533</v>
      </c>
      <c r="EP201" s="822">
        <f t="shared" si="2566"/>
        <v>-4.9243098450716005E-2</v>
      </c>
      <c r="EQ201" s="823">
        <f t="shared" si="2567"/>
        <v>-5.5292024009027586E-2</v>
      </c>
      <c r="ER201" s="822">
        <f t="shared" si="2596"/>
        <v>0.17357170163146607</v>
      </c>
      <c r="ES201" s="806">
        <f t="shared" si="2568"/>
        <v>-19480.228000000003</v>
      </c>
      <c r="ET201" s="822">
        <f t="shared" si="2466"/>
        <v>0.50749356760693232</v>
      </c>
      <c r="EU201" s="824">
        <f t="shared" si="2569"/>
        <v>-17.98084535760853</v>
      </c>
      <c r="EV201" s="805">
        <f>DATI!AE196</f>
        <v>48769.235999999997</v>
      </c>
      <c r="EW201" s="806">
        <f t="shared" si="2570"/>
        <v>133.61434520547945</v>
      </c>
      <c r="EX201" s="835">
        <f t="shared" si="2199"/>
        <v>39.835750307533218</v>
      </c>
      <c r="EY201" s="808">
        <f t="shared" si="2465"/>
        <v>0.10913904193844717</v>
      </c>
      <c r="EZ201" s="822">
        <f t="shared" si="2571"/>
        <v>-9.5206373913632319E-2</v>
      </c>
      <c r="FA201" s="823">
        <f t="shared" si="2572"/>
        <v>-0.10096287095395111</v>
      </c>
      <c r="FB201" s="806">
        <f t="shared" si="2573"/>
        <v>-5131.7139999999999</v>
      </c>
      <c r="FC201" s="824">
        <f t="shared" si="2574"/>
        <v>-4.4735991292382877</v>
      </c>
      <c r="FD201" s="806">
        <f>DATI!AG196</f>
        <v>9161.1065482044814</v>
      </c>
      <c r="FE201" s="822">
        <f t="shared" si="2467"/>
        <v>1.2361191243205234E-2</v>
      </c>
      <c r="FF201" s="806">
        <f t="shared" si="2575"/>
        <v>39608.129451795518</v>
      </c>
      <c r="FG201" s="822">
        <f t="shared" si="2597"/>
        <v>3.2352763430417049E-2</v>
      </c>
      <c r="FH201" s="805">
        <f>DATI!AF196</f>
        <v>21126.828000000001</v>
      </c>
      <c r="FI201" s="806">
        <f t="shared" si="2598"/>
        <v>57.881720547945207</v>
      </c>
      <c r="FJ201" s="830">
        <f t="shared" si="2543"/>
        <v>2.8506683106036729E-2</v>
      </c>
      <c r="FK201" s="830"/>
      <c r="FL201" s="842">
        <f>DATI!AL196</f>
        <v>7399.8980370693207</v>
      </c>
      <c r="FM201" s="843"/>
      <c r="FN201" s="842"/>
      <c r="FO201" s="1138">
        <f t="shared" si="2369"/>
        <v>0.35026072238905531</v>
      </c>
      <c r="FP201" s="1139">
        <f t="shared" si="2258"/>
        <v>9.9847714176363039E-3</v>
      </c>
      <c r="FQ201" s="809"/>
      <c r="FR201" s="846"/>
      <c r="FS201" s="1117"/>
      <c r="FT201" s="1117"/>
      <c r="FU201" s="818"/>
      <c r="FV201" s="819"/>
      <c r="FW201" s="819"/>
      <c r="FX201" s="819"/>
      <c r="FY201" s="819"/>
      <c r="FZ201" s="819"/>
      <c r="GA201" s="819"/>
      <c r="GB201" s="819"/>
      <c r="GC201" s="819"/>
      <c r="GD201" s="819"/>
      <c r="GE201" s="819"/>
      <c r="GF201" s="819"/>
      <c r="GG201" s="819"/>
      <c r="GH201" s="819"/>
      <c r="GI201" s="819"/>
      <c r="GJ201" s="819"/>
      <c r="GK201" s="819"/>
      <c r="GL201" s="819"/>
      <c r="GM201" s="819"/>
      <c r="GN201" s="819"/>
      <c r="GO201" s="819"/>
      <c r="GP201" s="820"/>
      <c r="GQ201" s="818"/>
      <c r="GR201" s="819"/>
      <c r="GS201" s="819"/>
      <c r="GT201" s="819"/>
      <c r="GU201" s="819"/>
      <c r="GV201" s="819"/>
      <c r="GW201" s="819"/>
      <c r="GX201" s="820"/>
      <c r="GY201" s="818"/>
      <c r="GZ201" s="819"/>
      <c r="HA201" s="819"/>
      <c r="HB201" s="819"/>
      <c r="HC201" s="819"/>
      <c r="HD201" s="819"/>
      <c r="HE201" s="819"/>
      <c r="HF201" s="819"/>
      <c r="HG201" s="819"/>
      <c r="HH201" s="819"/>
      <c r="HI201" s="819"/>
      <c r="HJ201" s="819"/>
      <c r="HK201" s="819"/>
      <c r="HL201" s="819"/>
      <c r="HM201" s="819"/>
      <c r="HN201" s="819"/>
      <c r="HO201" s="819"/>
      <c r="HP201" s="819"/>
      <c r="HQ201" s="819"/>
      <c r="HR201" s="819"/>
      <c r="HS201" s="819"/>
      <c r="HT201" s="820"/>
      <c r="HU201" s="846">
        <f t="shared" si="2412"/>
        <v>436686.85845179536</v>
      </c>
      <c r="HV201" s="847"/>
      <c r="HW201" s="848">
        <f t="shared" ref="HW201:HW211" si="2605">HX201+HY201</f>
        <v>13587.011999999999</v>
      </c>
      <c r="HX201" s="849">
        <f>DATI!CQ196</f>
        <v>13587.011999999999</v>
      </c>
      <c r="HY201" s="849">
        <f>DATI!CT195</f>
        <v>0</v>
      </c>
      <c r="HZ201" s="850">
        <f t="shared" si="2260"/>
        <v>0.96429971194055175</v>
      </c>
      <c r="IA201" s="850">
        <f t="shared" si="2530"/>
        <v>1.8333118698269247E-2</v>
      </c>
      <c r="IB201" s="822">
        <f t="shared" si="2531"/>
        <v>3.1113855929098978E-2</v>
      </c>
      <c r="IC201" s="849">
        <f>DATI!CV196</f>
        <v>0</v>
      </c>
      <c r="ID201" s="851">
        <f t="shared" si="2599"/>
        <v>13587.011999999999</v>
      </c>
      <c r="IE201" s="852">
        <f t="shared" si="2532"/>
        <v>1.8333118698269247E-2</v>
      </c>
      <c r="IF201" s="852">
        <f t="shared" si="2533"/>
        <v>3.1113855929098978E-2</v>
      </c>
      <c r="IG201" s="848"/>
      <c r="IH201" s="830"/>
      <c r="II201" s="849"/>
      <c r="IJ201" s="849"/>
      <c r="IK201" s="854">
        <f>DATI!CS196</f>
        <v>53246.667451795525</v>
      </c>
      <c r="IL201" s="834">
        <f t="shared" si="2600"/>
        <v>53246.667451795525</v>
      </c>
      <c r="IM201" s="834">
        <f t="shared" si="2601"/>
        <v>53246.667451795525</v>
      </c>
      <c r="IN201" s="822">
        <f t="shared" si="2297"/>
        <v>7.1846368773431354E-2</v>
      </c>
      <c r="IO201" s="822">
        <f t="shared" si="2298"/>
        <v>0.12193329481123663</v>
      </c>
      <c r="IP201" s="849"/>
      <c r="IQ201" s="830"/>
      <c r="IR201" s="849"/>
      <c r="IS201" s="834">
        <f t="shared" si="2602"/>
        <v>369853.17899999983</v>
      </c>
      <c r="IT201" s="854">
        <f>DATI!CR196</f>
        <v>369853.17899999983</v>
      </c>
      <c r="IU201" s="855">
        <f>DATI!CU196</f>
        <v>0</v>
      </c>
      <c r="IV201" s="822">
        <f t="shared" si="2264"/>
        <v>-6.4962752794760686E-2</v>
      </c>
      <c r="IW201" s="830">
        <f t="shared" si="2534"/>
        <v>0.49904734253117761</v>
      </c>
      <c r="IX201" s="822">
        <f t="shared" si="2535"/>
        <v>0.84695284925966441</v>
      </c>
      <c r="IY201" s="854">
        <f>DATI!CW196</f>
        <v>0</v>
      </c>
      <c r="IZ201" s="856">
        <f t="shared" si="2603"/>
        <v>369853.17899999983</v>
      </c>
      <c r="JA201" s="857">
        <f t="shared" si="2536"/>
        <v>0.49904734253117761</v>
      </c>
      <c r="JB201" s="857">
        <f t="shared" si="2537"/>
        <v>0.84695284925966441</v>
      </c>
      <c r="JC201" s="858"/>
      <c r="JD201" s="830"/>
      <c r="JE201" s="849"/>
      <c r="JF201" s="849"/>
      <c r="JG201" s="826">
        <f t="shared" si="2538"/>
        <v>299368.4800002983</v>
      </c>
      <c r="JH201" s="808">
        <f t="shared" si="2201"/>
        <v>244.53054829970344</v>
      </c>
      <c r="JI201" s="829">
        <f t="shared" si="2304"/>
        <v>0.40394149047383726</v>
      </c>
      <c r="JJ201" s="843"/>
      <c r="JK201" s="842"/>
      <c r="JL201" s="1140"/>
      <c r="JM201" s="860">
        <f t="shared" si="2266"/>
        <v>3.7141195018929686E-2</v>
      </c>
      <c r="JN201" s="861">
        <f t="shared" si="2539"/>
        <v>669221.65900029812</v>
      </c>
      <c r="JO201" s="834">
        <f t="shared" si="2540"/>
        <v>669221.65900029812</v>
      </c>
      <c r="JP201" s="829">
        <f t="shared" si="2541"/>
        <v>0.90298883300501487</v>
      </c>
      <c r="JQ201" s="830">
        <f t="shared" si="2267"/>
        <v>-1.329120160069841E-2</v>
      </c>
      <c r="JR201" s="862">
        <f t="shared" si="2542"/>
        <v>0.90298883300501487</v>
      </c>
      <c r="JS201" s="825">
        <f t="shared" si="2268"/>
        <v>-1.329120160069841E-2</v>
      </c>
      <c r="JT201" s="818">
        <f>DATI!BW196</f>
        <v>73726.130420749061</v>
      </c>
      <c r="JU201" s="819">
        <f>DATI!BX196</f>
        <v>36814.284709310174</v>
      </c>
      <c r="JV201" s="819">
        <f>DATI!BY196</f>
        <v>13083.686237787384</v>
      </c>
      <c r="JW201" s="819">
        <f>DATI!BZ196</f>
        <v>26416.039000000001</v>
      </c>
      <c r="JX201" s="819">
        <f>DATI!CA196</f>
        <v>87675.186000000002</v>
      </c>
      <c r="JY201" s="819">
        <f>DATI!CB196</f>
        <v>23240.585958369076</v>
      </c>
      <c r="JZ201" s="819">
        <f>DATI!CC196</f>
        <v>10508.122277234466</v>
      </c>
      <c r="KA201" s="819">
        <f>DATI!CD196</f>
        <v>122.73794648847345</v>
      </c>
      <c r="KB201" s="819">
        <f>DATI!CE196</f>
        <v>4398.1333834892512</v>
      </c>
      <c r="KC201" s="819">
        <f>DATI!CF196</f>
        <v>0</v>
      </c>
      <c r="KD201" s="819">
        <f>DATI!CG196</f>
        <v>936.38385300636287</v>
      </c>
      <c r="KE201" s="819">
        <f>DATI!CH196</f>
        <v>561.65761093139645</v>
      </c>
      <c r="KF201" s="819">
        <f>DATI!CI196</f>
        <v>88.689021726131443</v>
      </c>
      <c r="KG201" s="819">
        <f>DATI!CJ196</f>
        <v>162.54966316366196</v>
      </c>
      <c r="KH201" s="819">
        <f>DATI!CK196</f>
        <v>1819.4358043243028</v>
      </c>
      <c r="KI201" s="819">
        <f>DATI!CL196</f>
        <v>4190.2373814511302</v>
      </c>
      <c r="KJ201" s="863">
        <f t="shared" si="2202"/>
        <v>60.221073026068908</v>
      </c>
      <c r="KK201" s="864">
        <f t="shared" si="2577"/>
        <v>-2.5286478548284357E-2</v>
      </c>
      <c r="KL201" s="865">
        <f t="shared" si="2203"/>
        <v>30.070691561182507</v>
      </c>
      <c r="KM201" s="864">
        <f t="shared" si="2578"/>
        <v>2.0865551753946374E-2</v>
      </c>
      <c r="KN201" s="865">
        <f t="shared" si="2204"/>
        <v>10.68703348296469</v>
      </c>
      <c r="KO201" s="864">
        <f t="shared" si="2579"/>
        <v>6.1136280129941295E-2</v>
      </c>
      <c r="KP201" s="865">
        <f t="shared" si="2205"/>
        <v>21.577183077423221</v>
      </c>
      <c r="KQ201" s="864">
        <f t="shared" si="2580"/>
        <v>8.681269923372964E-2</v>
      </c>
      <c r="KR201" s="865">
        <f t="shared" si="2206"/>
        <v>71.614958611665188</v>
      </c>
      <c r="KS201" s="864">
        <f t="shared" si="2581"/>
        <v>0.10638608699671767</v>
      </c>
      <c r="KT201" s="865">
        <f t="shared" si="2207"/>
        <v>18.9834054246483</v>
      </c>
      <c r="KU201" s="864">
        <f t="shared" si="2582"/>
        <v>-5.2527750731138072E-2</v>
      </c>
      <c r="KV201" s="865">
        <f t="shared" si="2208"/>
        <v>8.5832580038149366</v>
      </c>
      <c r="KW201" s="864">
        <f t="shared" si="2583"/>
        <v>5.4087554457291277E-2</v>
      </c>
      <c r="KX201" s="865">
        <f t="shared" si="2209"/>
        <v>0.10025496789767635</v>
      </c>
      <c r="KY201" s="864">
        <f t="shared" si="2584"/>
        <v>-0.78324688482683502</v>
      </c>
      <c r="KZ201" s="865">
        <f t="shared" si="2210"/>
        <v>3.5924889880149862</v>
      </c>
      <c r="LA201" s="864">
        <f t="shared" si="2585"/>
        <v>0.21175529407257151</v>
      </c>
      <c r="LB201" s="866" t="s">
        <v>177</v>
      </c>
      <c r="LC201" s="867" t="s">
        <v>177</v>
      </c>
      <c r="LD201" s="865">
        <f t="shared" si="2211"/>
        <v>0.76485826762525788</v>
      </c>
      <c r="LE201" s="864">
        <f t="shared" si="2586"/>
        <v>1.0060598430421406</v>
      </c>
      <c r="LF201" s="865">
        <f t="shared" si="2212"/>
        <v>0.45877389482559761</v>
      </c>
      <c r="LG201" s="864">
        <f t="shared" si="2587"/>
        <v>0.23524724281020037</v>
      </c>
      <c r="LH201" s="865">
        <f t="shared" si="2213"/>
        <v>7.2443081218281968E-2</v>
      </c>
      <c r="LI201" s="864">
        <f t="shared" si="2588"/>
        <v>-0.10539286530095697</v>
      </c>
      <c r="LJ201" s="865">
        <f t="shared" si="2214"/>
        <v>0.13277402570672356</v>
      </c>
      <c r="LK201" s="864">
        <f t="shared" si="2589"/>
        <v>0.11001513691393047</v>
      </c>
      <c r="LL201" s="865">
        <f t="shared" si="2215"/>
        <v>1.4861539024652506</v>
      </c>
      <c r="LM201" s="864">
        <f t="shared" si="2590"/>
        <v>-8.5800065071458403E-2</v>
      </c>
      <c r="LN201" s="865">
        <f t="shared" si="2216"/>
        <v>3.4226751072495589</v>
      </c>
      <c r="LO201" s="868">
        <f t="shared" si="2591"/>
        <v>-0.15205036079858053</v>
      </c>
      <c r="LP201" s="869">
        <f t="shared" si="2309"/>
        <v>9.9479554457423888E-2</v>
      </c>
      <c r="LQ201" s="870">
        <f t="shared" si="2310"/>
        <v>4.9673957111958246E-2</v>
      </c>
      <c r="LR201" s="870">
        <f t="shared" si="2311"/>
        <v>1.7653975193977007E-2</v>
      </c>
      <c r="LS201" s="870">
        <f t="shared" si="2312"/>
        <v>3.5643479119994131E-2</v>
      </c>
      <c r="LT201" s="870">
        <f t="shared" si="2313"/>
        <v>0.11830118291135934</v>
      </c>
      <c r="LU201" s="870">
        <f t="shared" si="2314"/>
        <v>3.1358802140758382E-2</v>
      </c>
      <c r="LV201" s="870">
        <f t="shared" si="2315"/>
        <v>1.4178735766514877E-2</v>
      </c>
      <c r="LW201" s="870">
        <f t="shared" si="2316"/>
        <v>1.6561178732711821E-4</v>
      </c>
      <c r="LX201" s="871">
        <f t="shared" si="2317"/>
        <v>5.934454269292541E-3</v>
      </c>
      <c r="LY201" s="872" t="s">
        <v>177</v>
      </c>
      <c r="LZ201" s="871">
        <f t="shared" si="2318"/>
        <v>1.2634739944520808E-3</v>
      </c>
      <c r="MA201" s="871">
        <f t="shared" si="2319"/>
        <v>7.5785136930707204E-4</v>
      </c>
      <c r="MB201" s="871">
        <f t="shared" si="2320"/>
        <v>1.1966916364970812E-4</v>
      </c>
      <c r="MC201" s="871">
        <f t="shared" si="2321"/>
        <v>2.1933021543979643E-4</v>
      </c>
      <c r="MD201" s="871">
        <f t="shared" si="2322"/>
        <v>2.454986612550164E-3</v>
      </c>
      <c r="ME201" s="871">
        <f t="shared" si="2323"/>
        <v>5.6539376934434506E-3</v>
      </c>
      <c r="MF201" s="869">
        <f t="shared" si="2324"/>
        <v>0.24982678068122691</v>
      </c>
      <c r="MG201" s="870">
        <f t="shared" si="2325"/>
        <v>0.12474809378332261</v>
      </c>
      <c r="MH201" s="870">
        <f t="shared" si="2326"/>
        <v>4.4335097930350398E-2</v>
      </c>
      <c r="MI201" s="870">
        <f t="shared" si="2327"/>
        <v>8.951282189987865E-2</v>
      </c>
      <c r="MJ201" s="870">
        <f t="shared" si="2328"/>
        <v>0.2970942505595458</v>
      </c>
      <c r="MK201" s="870">
        <f t="shared" si="2329"/>
        <v>7.8752549984511741E-2</v>
      </c>
      <c r="ML201" s="870">
        <f t="shared" si="2330"/>
        <v>3.5607597259537514E-2</v>
      </c>
      <c r="MM201" s="870">
        <f t="shared" si="2331"/>
        <v>4.1590716701998966E-4</v>
      </c>
      <c r="MN201" s="871">
        <f t="shared" si="2332"/>
        <v>1.4903420238294773E-2</v>
      </c>
      <c r="MO201" s="872" t="s">
        <v>177</v>
      </c>
      <c r="MP201" s="871">
        <f t="shared" si="2333"/>
        <v>3.1730101952105959E-3</v>
      </c>
      <c r="MQ201" s="871">
        <f t="shared" si="2334"/>
        <v>1.9032209066625555E-3</v>
      </c>
      <c r="MR201" s="871">
        <f t="shared" si="2335"/>
        <v>3.0052971250707467E-4</v>
      </c>
      <c r="MS201" s="871">
        <f t="shared" si="2336"/>
        <v>5.508122943282352E-4</v>
      </c>
      <c r="MT201" s="871">
        <f t="shared" si="2337"/>
        <v>6.1653010548153638E-3</v>
      </c>
      <c r="MU201" s="871">
        <f t="shared" si="2338"/>
        <v>1.4198948314849509E-2</v>
      </c>
      <c r="MV201" s="1098"/>
      <c r="MW201" s="808"/>
      <c r="MX201" s="862"/>
      <c r="MY201" s="1483"/>
      <c r="MZ201" s="823"/>
      <c r="NA201" s="1480"/>
      <c r="NB201" s="1099"/>
      <c r="NC201" s="854"/>
      <c r="ND201" s="829"/>
      <c r="NE201" s="875"/>
    </row>
    <row r="202" spans="1:369" outlineLevel="1" x14ac:dyDescent="0.2">
      <c r="A202" s="876" t="s">
        <v>180</v>
      </c>
      <c r="B202" s="559">
        <v>162</v>
      </c>
      <c r="C202" s="1525"/>
      <c r="D202" s="560">
        <f>DATI!G197</f>
        <v>580623</v>
      </c>
      <c r="E202" s="561">
        <f t="shared" si="2544"/>
        <v>6.0475571638684542E-2</v>
      </c>
      <c r="F202" s="1035">
        <f t="shared" si="2402"/>
        <v>6.2057874470142554E-3</v>
      </c>
      <c r="G202" s="563"/>
      <c r="H202" s="564"/>
      <c r="I202" s="565"/>
      <c r="J202" s="566"/>
      <c r="K202" s="566"/>
      <c r="L202" s="566"/>
      <c r="M202" s="564"/>
      <c r="N202" s="564"/>
      <c r="O202" s="564"/>
      <c r="P202" s="564"/>
      <c r="Q202" s="564"/>
      <c r="R202" s="564"/>
      <c r="S202" s="564"/>
      <c r="T202" s="564"/>
      <c r="U202" s="564"/>
      <c r="V202" s="564"/>
      <c r="W202" s="569"/>
      <c r="X202" s="1100"/>
      <c r="Y202" s="564"/>
      <c r="Z202" s="564"/>
      <c r="AA202" s="564"/>
      <c r="AB202" s="564"/>
      <c r="AC202" s="564"/>
      <c r="AD202" s="565"/>
      <c r="AE202" s="566"/>
      <c r="AF202" s="566"/>
      <c r="AG202" s="569"/>
      <c r="AH202" s="572"/>
      <c r="AI202" s="564"/>
      <c r="AJ202" s="565"/>
      <c r="AK202" s="566"/>
      <c r="AL202" s="566"/>
      <c r="AM202" s="566"/>
      <c r="AN202" s="576"/>
      <c r="AO202" s="577"/>
      <c r="AP202" s="577"/>
      <c r="AQ202" s="577"/>
      <c r="AR202" s="577"/>
      <c r="AS202" s="577"/>
      <c r="AT202" s="577"/>
      <c r="AU202" s="1072"/>
      <c r="AV202" s="1072"/>
      <c r="AW202" s="577"/>
      <c r="AX202" s="1072"/>
      <c r="AY202" s="1072"/>
      <c r="AZ202" s="1072"/>
      <c r="BA202" s="1072"/>
      <c r="BB202" s="576"/>
      <c r="BC202" s="577"/>
      <c r="BD202" s="577"/>
      <c r="BE202" s="577"/>
      <c r="BF202" s="577"/>
      <c r="BG202" s="577"/>
      <c r="BH202" s="577"/>
      <c r="BI202" s="577"/>
      <c r="BJ202" s="577"/>
      <c r="BK202" s="577"/>
      <c r="BL202" s="577"/>
      <c r="BM202" s="577"/>
      <c r="BN202" s="577"/>
      <c r="BO202" s="577"/>
      <c r="BP202" s="577"/>
      <c r="BQ202" s="577"/>
      <c r="BR202" s="577"/>
      <c r="BS202" s="577"/>
      <c r="BT202" s="577"/>
      <c r="BU202" s="577"/>
      <c r="BV202" s="578"/>
      <c r="BW202" s="576"/>
      <c r="BX202" s="577"/>
      <c r="BY202" s="577"/>
      <c r="BZ202" s="577"/>
      <c r="CA202" s="577"/>
      <c r="CB202" s="577"/>
      <c r="CC202" s="577"/>
      <c r="CD202" s="578"/>
      <c r="CE202" s="576"/>
      <c r="CF202" s="577"/>
      <c r="CG202" s="577"/>
      <c r="CH202" s="577"/>
      <c r="CI202" s="577"/>
      <c r="CJ202" s="577"/>
      <c r="CK202" s="577"/>
      <c r="CL202" s="577"/>
      <c r="CM202" s="577"/>
      <c r="CN202" s="577"/>
      <c r="CO202" s="577"/>
      <c r="CP202" s="577"/>
      <c r="CQ202" s="577"/>
      <c r="CR202" s="577"/>
      <c r="CS202" s="577"/>
      <c r="CT202" s="577"/>
      <c r="CU202" s="577"/>
      <c r="CV202" s="577"/>
      <c r="CW202" s="577"/>
      <c r="CX202" s="577"/>
      <c r="CY202" s="578"/>
      <c r="CZ202" s="563">
        <f>DATI!AA197</f>
        <v>277470.60600000003</v>
      </c>
      <c r="DA202" s="564">
        <f t="shared" si="2545"/>
        <v>760.19344109589053</v>
      </c>
      <c r="DB202" s="565">
        <f t="shared" si="2191"/>
        <v>477.88428291679799</v>
      </c>
      <c r="DC202" s="566">
        <f t="shared" si="2546"/>
        <v>1.3092720079912274</v>
      </c>
      <c r="DD202" s="582">
        <f t="shared" si="2547"/>
        <v>-8.3590429041328854E-3</v>
      </c>
      <c r="DE202" s="583">
        <f t="shared" si="2245"/>
        <v>-1.4475001568120392E-2</v>
      </c>
      <c r="DF202" s="564">
        <f t="shared" si="2548"/>
        <v>-2338.9399999999441</v>
      </c>
      <c r="DG202" s="584">
        <f t="shared" si="2549"/>
        <v>-7.0189754248825125</v>
      </c>
      <c r="DH202" s="585">
        <f t="shared" si="2592"/>
        <v>5.6283379792913354E-2</v>
      </c>
      <c r="DI202" s="586">
        <f>DATI!AB197+DATI!AG197</f>
        <v>132868.50516912455</v>
      </c>
      <c r="DJ202" s="564">
        <f t="shared" si="2593"/>
        <v>364.02330183321794</v>
      </c>
      <c r="DK202" s="587">
        <f t="shared" si="2192"/>
        <v>228.83782621274827</v>
      </c>
      <c r="DL202" s="588">
        <f t="shared" si="2193"/>
        <v>0.62695294852807748</v>
      </c>
      <c r="DM202" s="589">
        <f t="shared" si="2604"/>
        <v>0.47885614654665271</v>
      </c>
      <c r="DN202" s="590">
        <f t="shared" si="2550"/>
        <v>4.0867197867524531E-3</v>
      </c>
      <c r="DO202" s="590">
        <f t="shared" si="2551"/>
        <v>2.0000000000000018E-3</v>
      </c>
      <c r="DP202" s="590">
        <f t="shared" si="2552"/>
        <v>-4.3064841834150993E-3</v>
      </c>
      <c r="DQ202" s="590">
        <f t="shared" si="2553"/>
        <v>-1.044743705668957E-2</v>
      </c>
      <c r="DR202" s="591">
        <f t="shared" si="2554"/>
        <v>-574.67092724368558</v>
      </c>
      <c r="DS202" s="591">
        <f t="shared" si="2555"/>
        <v>-2.4160098968732768</v>
      </c>
      <c r="DT202" s="592">
        <f t="shared" si="2594"/>
        <v>5.5984401162930061E-2</v>
      </c>
      <c r="DU202" s="593"/>
      <c r="DV202" s="592"/>
      <c r="DW202" s="594">
        <f>DATI!AB197</f>
        <v>131837.67800000001</v>
      </c>
      <c r="DX202" s="564">
        <f t="shared" si="2556"/>
        <v>361.19911780821923</v>
      </c>
      <c r="DY202" s="595">
        <f t="shared" si="2463"/>
        <v>227.06244499442843</v>
      </c>
      <c r="DZ202" s="566">
        <f t="shared" si="2464"/>
        <v>0.62208889039569426</v>
      </c>
      <c r="EA202" s="589">
        <f t="shared" si="2557"/>
        <v>0.47514106052732663</v>
      </c>
      <c r="EB202" s="585">
        <f t="shared" si="2558"/>
        <v>1.6496811151153444E-2</v>
      </c>
      <c r="EC202" s="596">
        <f t="shared" si="2595"/>
        <v>144602.10083087548</v>
      </c>
      <c r="ED202" s="597">
        <f t="shared" si="2559"/>
        <v>396.17013926267254</v>
      </c>
      <c r="EE202" s="598">
        <f t="shared" si="2196"/>
        <v>249.04645670404977</v>
      </c>
      <c r="EF202" s="599">
        <f t="shared" si="2197"/>
        <v>0.68231905946315008</v>
      </c>
      <c r="EG202" s="600">
        <f t="shared" si="2560"/>
        <v>-1.2053787177463382E-2</v>
      </c>
      <c r="EH202" s="600">
        <f t="shared" si="2561"/>
        <v>-1.8146958457480683E-2</v>
      </c>
      <c r="EI202" s="582">
        <f t="shared" si="2408"/>
        <v>0.52114385345334735</v>
      </c>
      <c r="EJ202" s="601">
        <f t="shared" si="2562"/>
        <v>-1764.2690727562585</v>
      </c>
      <c r="EK202" s="601">
        <f t="shared" si="2563"/>
        <v>-4.6029655280091504</v>
      </c>
      <c r="EL202" s="563">
        <f>DATI!AD197</f>
        <v>117220.198</v>
      </c>
      <c r="EM202" s="564">
        <f t="shared" si="2564"/>
        <v>321.1512273972603</v>
      </c>
      <c r="EN202" s="595">
        <f t="shared" si="2198"/>
        <v>201.88693524025055</v>
      </c>
      <c r="EO202" s="566">
        <f t="shared" si="2565"/>
        <v>0.55311489106917955</v>
      </c>
      <c r="EP202" s="582">
        <f t="shared" si="2566"/>
        <v>-4.1474224870862733E-2</v>
      </c>
      <c r="EQ202" s="583">
        <f t="shared" si="2567"/>
        <v>-4.7385945213903657E-2</v>
      </c>
      <c r="ER202" s="582">
        <f t="shared" si="2596"/>
        <v>5.4095759307774369E-2</v>
      </c>
      <c r="ES202" s="564">
        <f t="shared" si="2568"/>
        <v>-5071.9729999999981</v>
      </c>
      <c r="ET202" s="582">
        <f t="shared" si="2466"/>
        <v>0.42245987670492202</v>
      </c>
      <c r="EU202" s="584">
        <f t="shared" si="2569"/>
        <v>-10.04247544389375</v>
      </c>
      <c r="EV202" s="563">
        <f>DATI!AE197</f>
        <v>20683.285</v>
      </c>
      <c r="EW202" s="564">
        <f t="shared" si="2570"/>
        <v>56.666534246575345</v>
      </c>
      <c r="EX202" s="595">
        <f t="shared" si="2199"/>
        <v>35.622572650411712</v>
      </c>
      <c r="EY202" s="566">
        <f t="shared" si="2465"/>
        <v>9.7596089453182766E-2</v>
      </c>
      <c r="EZ202" s="582">
        <f t="shared" si="2571"/>
        <v>2.2233456657315492E-2</v>
      </c>
      <c r="FA202" s="583">
        <f t="shared" si="2572"/>
        <v>1.5928818349342989E-2</v>
      </c>
      <c r="FB202" s="564">
        <f t="shared" si="2573"/>
        <v>449.85900000000038</v>
      </c>
      <c r="FC202" s="584">
        <f t="shared" si="2574"/>
        <v>0.55852878532043349</v>
      </c>
      <c r="FD202" s="564">
        <f>DATI!AG197</f>
        <v>1030.8271691245288</v>
      </c>
      <c r="FE202" s="582">
        <f t="shared" si="2467"/>
        <v>3.7150860193260571E-3</v>
      </c>
      <c r="FF202" s="564">
        <f t="shared" si="2575"/>
        <v>19652.457830875472</v>
      </c>
      <c r="FG202" s="582">
        <f t="shared" si="2597"/>
        <v>3.3847191432091861E-2</v>
      </c>
      <c r="FH202" s="563">
        <f>DATI!AF197</f>
        <v>7729.4449999999997</v>
      </c>
      <c r="FI202" s="564">
        <f t="shared" si="2598"/>
        <v>21.176561643835615</v>
      </c>
      <c r="FJ202" s="590">
        <f t="shared" si="2543"/>
        <v>2.7856806569269536E-2</v>
      </c>
      <c r="FK202" s="590"/>
      <c r="FL202" s="602">
        <f>DATI!AL197</f>
        <v>699.46884245157241</v>
      </c>
      <c r="FM202" s="603"/>
      <c r="FN202" s="602"/>
      <c r="FO202" s="1129">
        <f t="shared" si="2369"/>
        <v>9.0494057781842344E-2</v>
      </c>
      <c r="FP202" s="1130">
        <f t="shared" si="2258"/>
        <v>2.5208754632970827E-3</v>
      </c>
      <c r="FQ202" s="567"/>
      <c r="FR202" s="607"/>
      <c r="FS202" s="1113"/>
      <c r="FT202" s="1113"/>
      <c r="FU202" s="576"/>
      <c r="FV202" s="577"/>
      <c r="FW202" s="577"/>
      <c r="FX202" s="577"/>
      <c r="FY202" s="577"/>
      <c r="FZ202" s="577"/>
      <c r="GA202" s="577"/>
      <c r="GB202" s="577"/>
      <c r="GC202" s="577"/>
      <c r="GD202" s="577"/>
      <c r="GE202" s="577"/>
      <c r="GF202" s="577"/>
      <c r="GG202" s="577"/>
      <c r="GH202" s="577"/>
      <c r="GI202" s="577"/>
      <c r="GJ202" s="577"/>
      <c r="GK202" s="577"/>
      <c r="GL202" s="577"/>
      <c r="GM202" s="577"/>
      <c r="GN202" s="577"/>
      <c r="GO202" s="577"/>
      <c r="GP202" s="578"/>
      <c r="GQ202" s="576"/>
      <c r="GR202" s="577"/>
      <c r="GS202" s="577"/>
      <c r="GT202" s="577"/>
      <c r="GU202" s="577"/>
      <c r="GV202" s="577"/>
      <c r="GW202" s="577"/>
      <c r="GX202" s="578"/>
      <c r="GY202" s="576"/>
      <c r="GZ202" s="577"/>
      <c r="HA202" s="577"/>
      <c r="HB202" s="577"/>
      <c r="HC202" s="577"/>
      <c r="HD202" s="577"/>
      <c r="HE202" s="577"/>
      <c r="HF202" s="577"/>
      <c r="HG202" s="577"/>
      <c r="HH202" s="577"/>
      <c r="HI202" s="577"/>
      <c r="HJ202" s="577"/>
      <c r="HK202" s="577"/>
      <c r="HL202" s="577"/>
      <c r="HM202" s="577"/>
      <c r="HN202" s="577"/>
      <c r="HO202" s="577"/>
      <c r="HP202" s="577"/>
      <c r="HQ202" s="577"/>
      <c r="HR202" s="577"/>
      <c r="HS202" s="577"/>
      <c r="HT202" s="578"/>
      <c r="HU202" s="607">
        <f t="shared" si="2412"/>
        <v>144600.66783087552</v>
      </c>
      <c r="HV202" s="608"/>
      <c r="HW202" s="609">
        <f t="shared" si="2605"/>
        <v>53862.418000000005</v>
      </c>
      <c r="HX202" s="610">
        <f>DATI!CQ197</f>
        <v>53862.418000000005</v>
      </c>
      <c r="HY202" s="610">
        <f>DATI!CT196</f>
        <v>0</v>
      </c>
      <c r="HZ202" s="611">
        <f t="shared" si="2260"/>
        <v>-0.23130133457423285</v>
      </c>
      <c r="IA202" s="611">
        <f t="shared" si="2530"/>
        <v>0.19411936556623946</v>
      </c>
      <c r="IB202" s="582">
        <f t="shared" si="2531"/>
        <v>0.3724907969512099</v>
      </c>
      <c r="IC202" s="610">
        <f>DATI!CV197</f>
        <v>521.98829724115137</v>
      </c>
      <c r="ID202" s="612">
        <f t="shared" si="2599"/>
        <v>54384.406297241156</v>
      </c>
      <c r="IE202" s="613">
        <f t="shared" si="2532"/>
        <v>0.19600060374409947</v>
      </c>
      <c r="IF202" s="613">
        <f t="shared" si="2533"/>
        <v>0.37610065785345459</v>
      </c>
      <c r="IG202" s="609"/>
      <c r="IH202" s="590"/>
      <c r="II202" s="610"/>
      <c r="IJ202" s="610"/>
      <c r="IK202" s="615">
        <f>DATI!CS197</f>
        <v>16812.812830875475</v>
      </c>
      <c r="IL202" s="594">
        <f t="shared" si="2600"/>
        <v>16812.812830875475</v>
      </c>
      <c r="IM202" s="594">
        <f t="shared" si="2601"/>
        <v>16242.333818124276</v>
      </c>
      <c r="IN202" s="582">
        <f t="shared" si="2297"/>
        <v>6.0593131190535811E-2</v>
      </c>
      <c r="IO202" s="582">
        <f t="shared" si="2298"/>
        <v>0.11627064441043722</v>
      </c>
      <c r="IP202" s="610"/>
      <c r="IQ202" s="590"/>
      <c r="IR202" s="610"/>
      <c r="IS202" s="594">
        <f t="shared" si="2602"/>
        <v>73925.437000000034</v>
      </c>
      <c r="IT202" s="615">
        <f>DATI!CR197</f>
        <v>73925.437000000034</v>
      </c>
      <c r="IU202" s="617">
        <f>DATI!CU197</f>
        <v>0</v>
      </c>
      <c r="IV202" s="582">
        <f t="shared" si="2264"/>
        <v>0.23481439083020023</v>
      </c>
      <c r="IW202" s="590">
        <f t="shared" si="2534"/>
        <v>0.26642619218556085</v>
      </c>
      <c r="IX202" s="582">
        <f t="shared" si="2535"/>
        <v>0.51123855863835288</v>
      </c>
      <c r="IY202" s="615">
        <f>DATI!CW197</f>
        <v>48.490715510047977</v>
      </c>
      <c r="IZ202" s="618">
        <f t="shared" si="2603"/>
        <v>73973.927715510086</v>
      </c>
      <c r="JA202" s="619">
        <f t="shared" si="2536"/>
        <v>0.26660095201403089</v>
      </c>
      <c r="JB202" s="619">
        <f t="shared" si="2537"/>
        <v>0.51157390090362342</v>
      </c>
      <c r="JC202" s="620"/>
      <c r="JD202" s="590"/>
      <c r="JE202" s="610"/>
      <c r="JF202" s="610"/>
      <c r="JG202" s="586">
        <f t="shared" si="2538"/>
        <v>126982.18841911442</v>
      </c>
      <c r="JH202" s="566">
        <f t="shared" si="2201"/>
        <v>218.69989376775365</v>
      </c>
      <c r="JI202" s="589">
        <f t="shared" si="2304"/>
        <v>0.45764194719463153</v>
      </c>
      <c r="JJ202" s="603"/>
      <c r="JK202" s="602"/>
      <c r="JL202" s="1131"/>
      <c r="JM202" s="622">
        <f t="shared" si="2266"/>
        <v>6.3352784891350135E-3</v>
      </c>
      <c r="JN202" s="623">
        <f t="shared" si="2539"/>
        <v>200907.62541911445</v>
      </c>
      <c r="JO202" s="594">
        <f t="shared" si="2540"/>
        <v>200956.11613462449</v>
      </c>
      <c r="JP202" s="589">
        <f t="shared" si="2541"/>
        <v>0.72406813938019232</v>
      </c>
      <c r="JQ202" s="590">
        <f t="shared" si="2267"/>
        <v>5.5348656819169784E-2</v>
      </c>
      <c r="JR202" s="624">
        <f t="shared" si="2542"/>
        <v>0.72424289920866236</v>
      </c>
      <c r="JS202" s="585">
        <f t="shared" si="2268"/>
        <v>4.9488650537510726E-2</v>
      </c>
      <c r="JT202" s="576">
        <f>DATI!BW197</f>
        <v>28404.477784957588</v>
      </c>
      <c r="JU202" s="577">
        <f>DATI!BX197</f>
        <v>24323.247796634554</v>
      </c>
      <c r="JV202" s="577">
        <f>DATI!BY197</f>
        <v>9488.7566999885694</v>
      </c>
      <c r="JW202" s="577">
        <f>DATI!BZ197</f>
        <v>15916.239</v>
      </c>
      <c r="JX202" s="577">
        <f>DATI!CA197</f>
        <v>26653.018</v>
      </c>
      <c r="JY202" s="577">
        <f>DATI!CB197</f>
        <v>10747.252965139747</v>
      </c>
      <c r="JZ202" s="577">
        <f>DATI!CC197</f>
        <v>5161.0128600269909</v>
      </c>
      <c r="KA202" s="577">
        <f>DATI!CD197</f>
        <v>170.9562348980686</v>
      </c>
      <c r="KB202" s="577">
        <f>DATI!CE197</f>
        <v>2030.0633462216854</v>
      </c>
      <c r="KC202" s="577">
        <f>DATI!CF197</f>
        <v>0</v>
      </c>
      <c r="KD202" s="577">
        <f>DATI!CG197</f>
        <v>504.97172359371183</v>
      </c>
      <c r="KE202" s="577">
        <f>DATI!CH197</f>
        <v>347.85786677026749</v>
      </c>
      <c r="KF202" s="577">
        <f>DATI!CI197</f>
        <v>56.150081092834469</v>
      </c>
      <c r="KG202" s="577">
        <f>DATI!CJ197</f>
        <v>372.5107472500801</v>
      </c>
      <c r="KH202" s="577">
        <f>DATI!CK197</f>
        <v>968.6300348619111</v>
      </c>
      <c r="KI202" s="577">
        <f>DATI!CL197</f>
        <v>611.7189896960258</v>
      </c>
      <c r="KJ202" s="625">
        <f t="shared" si="2202"/>
        <v>48.920689991539412</v>
      </c>
      <c r="KK202" s="626">
        <f t="shared" si="2577"/>
        <v>-2.3910697724778589E-2</v>
      </c>
      <c r="KL202" s="627">
        <f t="shared" si="2203"/>
        <v>41.891636736117164</v>
      </c>
      <c r="KM202" s="626">
        <f t="shared" si="2578"/>
        <v>1.6604861929507865E-4</v>
      </c>
      <c r="KN202" s="627">
        <f t="shared" si="2204"/>
        <v>16.342371383821465</v>
      </c>
      <c r="KO202" s="626">
        <f t="shared" si="2579"/>
        <v>8.2178807314000537E-3</v>
      </c>
      <c r="KP202" s="627">
        <f t="shared" si="2205"/>
        <v>27.412346737900496</v>
      </c>
      <c r="KQ202" s="626">
        <f t="shared" si="2580"/>
        <v>6.1187120875907774E-2</v>
      </c>
      <c r="KR202" s="627">
        <f t="shared" si="2206"/>
        <v>45.904171898116331</v>
      </c>
      <c r="KS202" s="626">
        <f t="shared" si="2581"/>
        <v>-4.3611291743956393E-2</v>
      </c>
      <c r="KT202" s="627">
        <f t="shared" si="2207"/>
        <v>18.509864344229811</v>
      </c>
      <c r="KU202" s="626">
        <f t="shared" si="2582"/>
        <v>2.7667891991838073E-2</v>
      </c>
      <c r="KV202" s="627">
        <f t="shared" si="2208"/>
        <v>8.8887502906825784</v>
      </c>
      <c r="KW202" s="626">
        <f t="shared" si="2583"/>
        <v>0.55457714712081363</v>
      </c>
      <c r="KX202" s="627">
        <f t="shared" si="2209"/>
        <v>0.29443586440438735</v>
      </c>
      <c r="KY202" s="626">
        <f t="shared" si="2584"/>
        <v>-0.69519234176548983</v>
      </c>
      <c r="KZ202" s="627">
        <f t="shared" si="2210"/>
        <v>3.4963536515461588</v>
      </c>
      <c r="LA202" s="626">
        <f t="shared" si="2585"/>
        <v>0.29215867386169792</v>
      </c>
      <c r="LB202" s="628" t="s">
        <v>177</v>
      </c>
      <c r="LC202" s="629" t="s">
        <v>177</v>
      </c>
      <c r="LD202" s="627">
        <f t="shared" si="2211"/>
        <v>0.86970671777334319</v>
      </c>
      <c r="LE202" s="626">
        <f t="shared" si="2586"/>
        <v>5.4308192967447835E-2</v>
      </c>
      <c r="LF202" s="627">
        <f t="shared" si="2212"/>
        <v>0.59911141441222182</v>
      </c>
      <c r="LG202" s="626">
        <f t="shared" si="2587"/>
        <v>0.22090752036689881</v>
      </c>
      <c r="LH202" s="627">
        <f t="shared" si="2213"/>
        <v>9.6706608406546893E-2</v>
      </c>
      <c r="LI202" s="626">
        <f t="shared" si="2588"/>
        <v>4.0104958542807691E-2</v>
      </c>
      <c r="LJ202" s="627">
        <f t="shared" si="2214"/>
        <v>0.64157077354855063</v>
      </c>
      <c r="LK202" s="626">
        <f t="shared" si="2589"/>
        <v>0.87802581165465299</v>
      </c>
      <c r="LL202" s="627">
        <f t="shared" si="2215"/>
        <v>1.6682598430684128</v>
      </c>
      <c r="LM202" s="626">
        <f t="shared" si="2590"/>
        <v>6.9297802190339472E-2</v>
      </c>
      <c r="LN202" s="627">
        <f t="shared" si="2216"/>
        <v>1.053556248539975</v>
      </c>
      <c r="LO202" s="630">
        <f t="shared" si="2591"/>
        <v>-0.69653726367246493</v>
      </c>
      <c r="LP202" s="631">
        <f t="shared" si="2309"/>
        <v>0.10236932190560605</v>
      </c>
      <c r="LQ202" s="632">
        <f t="shared" si="2310"/>
        <v>8.7660628804171609E-2</v>
      </c>
      <c r="LR202" s="632">
        <f t="shared" si="2311"/>
        <v>3.4197340167947621E-2</v>
      </c>
      <c r="LS202" s="632">
        <f t="shared" si="2312"/>
        <v>5.7361892235893261E-2</v>
      </c>
      <c r="LT202" s="632">
        <f t="shared" si="2313"/>
        <v>9.6057086493695112E-2</v>
      </c>
      <c r="LU202" s="632">
        <f t="shared" si="2314"/>
        <v>3.8732942274756647E-2</v>
      </c>
      <c r="LV202" s="632">
        <f t="shared" si="2315"/>
        <v>1.8600214755818099E-2</v>
      </c>
      <c r="LW202" s="632">
        <f t="shared" si="2316"/>
        <v>6.1612376663086458E-4</v>
      </c>
      <c r="LX202" s="633">
        <f t="shared" si="2317"/>
        <v>7.3163185660887094E-3</v>
      </c>
      <c r="LY202" s="634" t="s">
        <v>177</v>
      </c>
      <c r="LZ202" s="633">
        <f t="shared" si="2318"/>
        <v>1.8199106956709923E-3</v>
      </c>
      <c r="MA202" s="633">
        <f t="shared" si="2319"/>
        <v>1.2536746568761502E-3</v>
      </c>
      <c r="MB202" s="633">
        <f t="shared" si="2320"/>
        <v>2.0236406984613882E-4</v>
      </c>
      <c r="MC202" s="633">
        <f t="shared" si="2321"/>
        <v>1.3425232770424701E-3</v>
      </c>
      <c r="MD202" s="633">
        <f t="shared" si="2322"/>
        <v>3.4909284584252898E-3</v>
      </c>
      <c r="ME202" s="633">
        <f t="shared" si="2323"/>
        <v>2.204626279210367E-3</v>
      </c>
      <c r="MF202" s="631">
        <f t="shared" si="2324"/>
        <v>0.21545037970827721</v>
      </c>
      <c r="MG202" s="632">
        <f t="shared" si="2325"/>
        <v>0.18449390315137795</v>
      </c>
      <c r="MH202" s="632">
        <f t="shared" si="2326"/>
        <v>7.1973026557617073E-2</v>
      </c>
      <c r="MI202" s="632">
        <f t="shared" si="2327"/>
        <v>0.12072602643987705</v>
      </c>
      <c r="MJ202" s="632">
        <f t="shared" si="2328"/>
        <v>0.20216540828335886</v>
      </c>
      <c r="MK202" s="632">
        <f t="shared" si="2329"/>
        <v>8.1518827759843787E-2</v>
      </c>
      <c r="ML202" s="632">
        <f t="shared" si="2330"/>
        <v>3.9146721470830141E-2</v>
      </c>
      <c r="MM202" s="632">
        <f t="shared" si="2331"/>
        <v>1.2967175809791536E-3</v>
      </c>
      <c r="MN202" s="633">
        <f t="shared" si="2332"/>
        <v>1.5398203131442327E-2</v>
      </c>
      <c r="MO202" s="634" t="s">
        <v>177</v>
      </c>
      <c r="MP202" s="633">
        <f t="shared" si="2333"/>
        <v>3.8302534696773994E-3</v>
      </c>
      <c r="MQ202" s="633">
        <f t="shared" si="2334"/>
        <v>2.6385315036439542E-3</v>
      </c>
      <c r="MR202" s="633">
        <f t="shared" si="2335"/>
        <v>4.2590314047274454E-4</v>
      </c>
      <c r="MS202" s="633">
        <f t="shared" si="2336"/>
        <v>2.8255256987314357E-3</v>
      </c>
      <c r="MT202" s="633">
        <f t="shared" si="2337"/>
        <v>7.3471411932930965E-3</v>
      </c>
      <c r="MU202" s="633">
        <f t="shared" si="2338"/>
        <v>4.6399405615747099E-3</v>
      </c>
      <c r="MV202" s="1077"/>
      <c r="MW202" s="566"/>
      <c r="MX202" s="624"/>
      <c r="MY202" s="1471"/>
      <c r="MZ202" s="583"/>
      <c r="NA202" s="1472"/>
      <c r="NB202" s="1078"/>
      <c r="NC202" s="615"/>
      <c r="ND202" s="589"/>
      <c r="NE202" s="638"/>
    </row>
    <row r="203" spans="1:369" outlineLevel="1" x14ac:dyDescent="0.2">
      <c r="A203" s="800" t="s">
        <v>181</v>
      </c>
      <c r="B203" s="801">
        <v>115</v>
      </c>
      <c r="C203" s="1528"/>
      <c r="D203" s="802">
        <f>DATI!G198</f>
        <v>357624</v>
      </c>
      <c r="E203" s="803">
        <f t="shared" si="2544"/>
        <v>3.7248810039755435E-2</v>
      </c>
      <c r="F203" s="1033">
        <f t="shared" si="2402"/>
        <v>2.8912513706101915E-3</v>
      </c>
      <c r="G203" s="805"/>
      <c r="H203" s="806"/>
      <c r="I203" s="813"/>
      <c r="J203" s="808"/>
      <c r="K203" s="808"/>
      <c r="L203" s="808"/>
      <c r="M203" s="806"/>
      <c r="N203" s="806"/>
      <c r="O203" s="806"/>
      <c r="P203" s="806"/>
      <c r="Q203" s="806"/>
      <c r="R203" s="806"/>
      <c r="S203" s="806"/>
      <c r="T203" s="806"/>
      <c r="U203" s="806"/>
      <c r="V203" s="806"/>
      <c r="W203" s="811"/>
      <c r="X203" s="1092"/>
      <c r="Y203" s="806"/>
      <c r="Z203" s="806"/>
      <c r="AA203" s="806"/>
      <c r="AB203" s="806"/>
      <c r="AC203" s="806"/>
      <c r="AD203" s="813"/>
      <c r="AE203" s="808"/>
      <c r="AF203" s="808"/>
      <c r="AG203" s="811"/>
      <c r="AH203" s="815"/>
      <c r="AI203" s="806"/>
      <c r="AJ203" s="813"/>
      <c r="AK203" s="808"/>
      <c r="AL203" s="808"/>
      <c r="AM203" s="808"/>
      <c r="AN203" s="818"/>
      <c r="AO203" s="819"/>
      <c r="AP203" s="819"/>
      <c r="AQ203" s="819"/>
      <c r="AR203" s="819"/>
      <c r="AS203" s="819"/>
      <c r="AT203" s="819"/>
      <c r="AU203" s="1093"/>
      <c r="AV203" s="1093"/>
      <c r="AW203" s="819"/>
      <c r="AX203" s="1093"/>
      <c r="AY203" s="1093"/>
      <c r="AZ203" s="1093"/>
      <c r="BA203" s="1093"/>
      <c r="BB203" s="818"/>
      <c r="BC203" s="819"/>
      <c r="BD203" s="819"/>
      <c r="BE203" s="819"/>
      <c r="BF203" s="819"/>
      <c r="BG203" s="819"/>
      <c r="BH203" s="819"/>
      <c r="BI203" s="819"/>
      <c r="BJ203" s="819"/>
      <c r="BK203" s="819"/>
      <c r="BL203" s="819"/>
      <c r="BM203" s="819"/>
      <c r="BN203" s="819"/>
      <c r="BO203" s="819"/>
      <c r="BP203" s="819"/>
      <c r="BQ203" s="819"/>
      <c r="BR203" s="819"/>
      <c r="BS203" s="819"/>
      <c r="BT203" s="819"/>
      <c r="BU203" s="819"/>
      <c r="BV203" s="820"/>
      <c r="BW203" s="818"/>
      <c r="BX203" s="819"/>
      <c r="BY203" s="819"/>
      <c r="BZ203" s="819"/>
      <c r="CA203" s="819"/>
      <c r="CB203" s="819"/>
      <c r="CC203" s="819"/>
      <c r="CD203" s="820"/>
      <c r="CE203" s="818"/>
      <c r="CF203" s="819"/>
      <c r="CG203" s="819"/>
      <c r="CH203" s="819"/>
      <c r="CI203" s="819"/>
      <c r="CJ203" s="819"/>
      <c r="CK203" s="819"/>
      <c r="CL203" s="819"/>
      <c r="CM203" s="819"/>
      <c r="CN203" s="819"/>
      <c r="CO203" s="819"/>
      <c r="CP203" s="819"/>
      <c r="CQ203" s="819"/>
      <c r="CR203" s="819"/>
      <c r="CS203" s="819"/>
      <c r="CT203" s="819"/>
      <c r="CU203" s="819"/>
      <c r="CV203" s="819"/>
      <c r="CW203" s="819"/>
      <c r="CX203" s="819"/>
      <c r="CY203" s="820"/>
      <c r="CZ203" s="805">
        <f>DATI!AA198</f>
        <v>180094.557</v>
      </c>
      <c r="DA203" s="806">
        <f t="shared" si="2545"/>
        <v>493.40974520547945</v>
      </c>
      <c r="DB203" s="813">
        <f t="shared" si="2191"/>
        <v>503.58632809878532</v>
      </c>
      <c r="DC203" s="808">
        <f t="shared" si="2546"/>
        <v>1.3796885701336583</v>
      </c>
      <c r="DD203" s="822">
        <f t="shared" si="2547"/>
        <v>-1.0149277517945235E-2</v>
      </c>
      <c r="DE203" s="823">
        <f t="shared" si="2245"/>
        <v>-1.3002934137408689E-2</v>
      </c>
      <c r="DF203" s="806">
        <f t="shared" si="2548"/>
        <v>-1846.5709999999963</v>
      </c>
      <c r="DG203" s="824">
        <f t="shared" si="2549"/>
        <v>-6.6343660819753723</v>
      </c>
      <c r="DH203" s="825">
        <f t="shared" si="2592"/>
        <v>3.6531186118746867E-2</v>
      </c>
      <c r="DI203" s="826">
        <f>DATI!AB198+DATI!AG198</f>
        <v>107061.48106044302</v>
      </c>
      <c r="DJ203" s="806">
        <f t="shared" si="2593"/>
        <v>293.31912619299459</v>
      </c>
      <c r="DK203" s="827">
        <f t="shared" si="2192"/>
        <v>299.3688372716681</v>
      </c>
      <c r="DL203" s="828">
        <f t="shared" si="2193"/>
        <v>0.820188595264844</v>
      </c>
      <c r="DM203" s="829">
        <f t="shared" si="2604"/>
        <v>0.59447371893889622</v>
      </c>
      <c r="DN203" s="830">
        <f t="shared" si="2550"/>
        <v>3.085301957019455E-2</v>
      </c>
      <c r="DO203" s="830">
        <f t="shared" si="2551"/>
        <v>1.7000000000000015E-2</v>
      </c>
      <c r="DP203" s="830">
        <f t="shared" si="2552"/>
        <v>2.0390606194364835E-2</v>
      </c>
      <c r="DQ203" s="830">
        <f t="shared" si="2553"/>
        <v>1.7448905651374445E-2</v>
      </c>
      <c r="DR203" s="831">
        <f t="shared" si="2554"/>
        <v>2139.4243396955717</v>
      </c>
      <c r="DS203" s="831">
        <f t="shared" si="2555"/>
        <v>5.1340746129858985</v>
      </c>
      <c r="DT203" s="832">
        <f t="shared" si="2594"/>
        <v>4.5110561732864971E-2</v>
      </c>
      <c r="DU203" s="833"/>
      <c r="DV203" s="832"/>
      <c r="DW203" s="834">
        <f>DATI!AB198</f>
        <v>106405.33900000001</v>
      </c>
      <c r="DX203" s="806">
        <f t="shared" si="2556"/>
        <v>291.52147671232876</v>
      </c>
      <c r="DY203" s="835">
        <f t="shared" si="2463"/>
        <v>297.53411124533028</v>
      </c>
      <c r="DZ203" s="808">
        <f t="shared" si="2464"/>
        <v>0.81516194861734337</v>
      </c>
      <c r="EA203" s="829">
        <f t="shared" si="2557"/>
        <v>0.59083039916636682</v>
      </c>
      <c r="EB203" s="825">
        <f t="shared" si="2558"/>
        <v>3.8383355127267614E-2</v>
      </c>
      <c r="EC203" s="836">
        <f t="shared" si="2595"/>
        <v>73033.075939556977</v>
      </c>
      <c r="ED203" s="837">
        <f t="shared" si="2559"/>
        <v>200.09061901248486</v>
      </c>
      <c r="EE203" s="838">
        <f t="shared" si="2196"/>
        <v>204.21749082711722</v>
      </c>
      <c r="EF203" s="839">
        <f t="shared" si="2197"/>
        <v>0.55949997486881431</v>
      </c>
      <c r="EG203" s="840">
        <f t="shared" si="2560"/>
        <v>-5.1753355026098818E-2</v>
      </c>
      <c r="EH203" s="840">
        <f t="shared" si="2561"/>
        <v>-5.448707057921643E-2</v>
      </c>
      <c r="EI203" s="822">
        <f t="shared" si="2408"/>
        <v>0.40552628106110378</v>
      </c>
      <c r="EJ203" s="841">
        <f t="shared" si="2562"/>
        <v>-3985.995339695568</v>
      </c>
      <c r="EK203" s="841">
        <f t="shared" si="2563"/>
        <v>-11.768440694961299</v>
      </c>
      <c r="EL203" s="805">
        <f>DATI!AD198</f>
        <v>56016.269</v>
      </c>
      <c r="EM203" s="806">
        <f t="shared" si="2564"/>
        <v>153.46923013698631</v>
      </c>
      <c r="EN203" s="835">
        <f t="shared" si="2198"/>
        <v>156.63453515424021</v>
      </c>
      <c r="EO203" s="808">
        <f t="shared" si="2565"/>
        <v>0.42913571275134305</v>
      </c>
      <c r="EP203" s="822">
        <f t="shared" si="2566"/>
        <v>-4.2917975580310207E-2</v>
      </c>
      <c r="EQ203" s="823">
        <f t="shared" si="2567"/>
        <v>-4.5677162791394242E-2</v>
      </c>
      <c r="ER203" s="822">
        <f t="shared" si="2596"/>
        <v>2.5850857248539562E-2</v>
      </c>
      <c r="ES203" s="806">
        <f t="shared" si="2568"/>
        <v>-2511.9110000000001</v>
      </c>
      <c r="ET203" s="822">
        <f t="shared" si="2466"/>
        <v>0.31103810094604911</v>
      </c>
      <c r="EU203" s="824">
        <f t="shared" si="2569"/>
        <v>-7.4970658586792922</v>
      </c>
      <c r="EV203" s="805">
        <f>DATI!AE198</f>
        <v>12192.52</v>
      </c>
      <c r="EW203" s="806">
        <f t="shared" si="2570"/>
        <v>33.404164383561643</v>
      </c>
      <c r="EX203" s="835">
        <f t="shared" si="2199"/>
        <v>34.093125741001721</v>
      </c>
      <c r="EY203" s="808">
        <f t="shared" si="2465"/>
        <v>9.3405823947949926E-2</v>
      </c>
      <c r="EZ203" s="822">
        <f t="shared" si="2571"/>
        <v>-0.22197564706410114</v>
      </c>
      <c r="FA203" s="823">
        <f t="shared" si="2572"/>
        <v>-0.22421862602490056</v>
      </c>
      <c r="FB203" s="806">
        <f t="shared" si="2573"/>
        <v>-3478.6090000000004</v>
      </c>
      <c r="FC203" s="824">
        <f t="shared" si="2574"/>
        <v>-9.8536959857287556</v>
      </c>
      <c r="FD203" s="806">
        <f>DATI!AG198</f>
        <v>656.14206044301386</v>
      </c>
      <c r="FE203" s="822">
        <f t="shared" si="2467"/>
        <v>3.643319772529349E-3</v>
      </c>
      <c r="FF203" s="806">
        <f t="shared" si="2575"/>
        <v>11536.377939556987</v>
      </c>
      <c r="FG203" s="822">
        <f t="shared" si="2597"/>
        <v>3.2258399714663967E-2</v>
      </c>
      <c r="FH203" s="805">
        <f>DATI!AF198</f>
        <v>5480.4290000000001</v>
      </c>
      <c r="FI203" s="806">
        <f t="shared" si="2598"/>
        <v>15.014873972602739</v>
      </c>
      <c r="FJ203" s="830">
        <f t="shared" si="2543"/>
        <v>3.0430841949321101E-2</v>
      </c>
      <c r="FK203" s="830"/>
      <c r="FL203" s="842">
        <f>DATI!AL198</f>
        <v>310.25488548383117</v>
      </c>
      <c r="FM203" s="843"/>
      <c r="FN203" s="842"/>
      <c r="FO203" s="1138">
        <f t="shared" si="2369"/>
        <v>5.6611423208626763E-2</v>
      </c>
      <c r="FP203" s="1139">
        <f t="shared" si="2258"/>
        <v>1.7227332721878495E-3</v>
      </c>
      <c r="FQ203" s="809"/>
      <c r="FR203" s="846"/>
      <c r="FS203" s="1117"/>
      <c r="FT203" s="1117"/>
      <c r="FU203" s="818"/>
      <c r="FV203" s="819"/>
      <c r="FW203" s="819"/>
      <c r="FX203" s="819"/>
      <c r="FY203" s="819"/>
      <c r="FZ203" s="819"/>
      <c r="GA203" s="819"/>
      <c r="GB203" s="819"/>
      <c r="GC203" s="819"/>
      <c r="GD203" s="819"/>
      <c r="GE203" s="819"/>
      <c r="GF203" s="819"/>
      <c r="GG203" s="819"/>
      <c r="GH203" s="819"/>
      <c r="GI203" s="819"/>
      <c r="GJ203" s="819"/>
      <c r="GK203" s="819"/>
      <c r="GL203" s="819"/>
      <c r="GM203" s="819"/>
      <c r="GN203" s="819"/>
      <c r="GO203" s="819"/>
      <c r="GP203" s="820"/>
      <c r="GQ203" s="818"/>
      <c r="GR203" s="819"/>
      <c r="GS203" s="819"/>
      <c r="GT203" s="819"/>
      <c r="GU203" s="819"/>
      <c r="GV203" s="819"/>
      <c r="GW203" s="819"/>
      <c r="GX203" s="820"/>
      <c r="GY203" s="818"/>
      <c r="GZ203" s="819"/>
      <c r="HA203" s="819"/>
      <c r="HB203" s="819"/>
      <c r="HC203" s="819"/>
      <c r="HD203" s="819"/>
      <c r="HE203" s="819"/>
      <c r="HF203" s="819"/>
      <c r="HG203" s="819"/>
      <c r="HH203" s="819"/>
      <c r="HI203" s="819"/>
      <c r="HJ203" s="819"/>
      <c r="HK203" s="819"/>
      <c r="HL203" s="819"/>
      <c r="HM203" s="819"/>
      <c r="HN203" s="819"/>
      <c r="HO203" s="819"/>
      <c r="HP203" s="819"/>
      <c r="HQ203" s="819"/>
      <c r="HR203" s="819"/>
      <c r="HS203" s="819"/>
      <c r="HT203" s="820"/>
      <c r="HU203" s="846">
        <f t="shared" si="2412"/>
        <v>73033.075939556918</v>
      </c>
      <c r="HV203" s="847"/>
      <c r="HW203" s="848">
        <f t="shared" si="2605"/>
        <v>0</v>
      </c>
      <c r="HX203" s="849">
        <f>DATI!CQ198</f>
        <v>0</v>
      </c>
      <c r="HY203" s="849">
        <f>DATI!CT197</f>
        <v>0</v>
      </c>
      <c r="HZ203" s="850">
        <f t="shared" si="2260"/>
        <v>-1</v>
      </c>
      <c r="IA203" s="850">
        <f t="shared" si="2530"/>
        <v>0</v>
      </c>
      <c r="IB203" s="822">
        <f t="shared" si="2531"/>
        <v>0</v>
      </c>
      <c r="IC203" s="849">
        <f>DATI!CV198</f>
        <v>13.604569702744485</v>
      </c>
      <c r="ID203" s="851">
        <f t="shared" si="2599"/>
        <v>13.604569702744485</v>
      </c>
      <c r="IE203" s="852">
        <f t="shared" si="2532"/>
        <v>7.5541259710278105E-5</v>
      </c>
      <c r="IF203" s="852">
        <f t="shared" si="2533"/>
        <v>1.8627956617908023E-4</v>
      </c>
      <c r="IG203" s="848"/>
      <c r="IH203" s="830"/>
      <c r="II203" s="849"/>
      <c r="IJ203" s="849"/>
      <c r="IK203" s="854">
        <f>DATI!CS198</f>
        <v>37642.935939556919</v>
      </c>
      <c r="IL203" s="834">
        <f t="shared" si="2600"/>
        <v>37642.935939556919</v>
      </c>
      <c r="IM203" s="834">
        <f t="shared" si="2601"/>
        <v>37606.265939556921</v>
      </c>
      <c r="IN203" s="822">
        <f t="shared" si="2297"/>
        <v>0.20901762144625458</v>
      </c>
      <c r="IO203" s="822">
        <f t="shared" si="2298"/>
        <v>0.51542312103505927</v>
      </c>
      <c r="IP203" s="849"/>
      <c r="IQ203" s="830"/>
      <c r="IR203" s="849"/>
      <c r="IS203" s="834">
        <f t="shared" si="2602"/>
        <v>35390.14</v>
      </c>
      <c r="IT203" s="854">
        <f>DATI!CR198</f>
        <v>35390.14</v>
      </c>
      <c r="IU203" s="855">
        <f>DATI!CU198</f>
        <v>0</v>
      </c>
      <c r="IV203" s="822">
        <f t="shared" si="2264"/>
        <v>-0.34782890724862697</v>
      </c>
      <c r="IW203" s="830">
        <f t="shared" si="2534"/>
        <v>0.19650865961484887</v>
      </c>
      <c r="IX203" s="822">
        <f t="shared" si="2535"/>
        <v>0.48457687896494073</v>
      </c>
      <c r="IY203" s="854">
        <f>DATI!CW198</f>
        <v>23.065430297255517</v>
      </c>
      <c r="IZ203" s="856">
        <f t="shared" si="2603"/>
        <v>35413.205430297254</v>
      </c>
      <c r="JA203" s="857">
        <f t="shared" si="2536"/>
        <v>0.1966367336148713</v>
      </c>
      <c r="JB203" s="857">
        <f t="shared" si="2537"/>
        <v>0.48489270066627982</v>
      </c>
      <c r="JC203" s="858"/>
      <c r="JD203" s="830"/>
      <c r="JE203" s="849"/>
      <c r="JF203" s="849"/>
      <c r="JG203" s="826">
        <f t="shared" si="2538"/>
        <v>102903.62588388355</v>
      </c>
      <c r="JH203" s="808">
        <f t="shared" si="2201"/>
        <v>287.7425057710991</v>
      </c>
      <c r="JI203" s="829">
        <f t="shared" si="2304"/>
        <v>0.57138665153485757</v>
      </c>
      <c r="JJ203" s="843"/>
      <c r="JK203" s="842"/>
      <c r="JL203" s="1140"/>
      <c r="JM203" s="860">
        <f t="shared" si="2266"/>
        <v>1.6497400090386052E-2</v>
      </c>
      <c r="JN203" s="861">
        <f t="shared" si="2539"/>
        <v>138293.76588388355</v>
      </c>
      <c r="JO203" s="834">
        <f t="shared" si="2540"/>
        <v>138316.8313141808</v>
      </c>
      <c r="JP203" s="829">
        <f t="shared" si="2541"/>
        <v>0.76789531114970644</v>
      </c>
      <c r="JQ203" s="830">
        <f t="shared" si="2267"/>
        <v>-9.2474389087002562E-2</v>
      </c>
      <c r="JR203" s="862">
        <f t="shared" si="2542"/>
        <v>0.7680233851497289</v>
      </c>
      <c r="JS203" s="825">
        <f t="shared" si="2268"/>
        <v>-9.6870968680954128E-2</v>
      </c>
      <c r="JT203" s="818">
        <f>DATI!BW198</f>
        <v>22626.346366076767</v>
      </c>
      <c r="JU203" s="819">
        <f>DATI!BX198</f>
        <v>16554.45378862381</v>
      </c>
      <c r="JV203" s="819">
        <f>DATI!BY198</f>
        <v>6184.3409015744219</v>
      </c>
      <c r="JW203" s="819">
        <f>DATI!BZ198</f>
        <v>19530.964</v>
      </c>
      <c r="JX203" s="819">
        <f>DATI!CA198</f>
        <v>24945.74</v>
      </c>
      <c r="JY203" s="819">
        <f>DATI!CB198</f>
        <v>6167.0769226133825</v>
      </c>
      <c r="JZ203" s="819">
        <f>DATI!CC198</f>
        <v>2939.44140163883</v>
      </c>
      <c r="KA203" s="819">
        <f>DATI!CD198</f>
        <v>25.077596705974894</v>
      </c>
      <c r="KB203" s="819">
        <f>DATI!CE198</f>
        <v>1691.1152552007436</v>
      </c>
      <c r="KC203" s="819">
        <f>DATI!CF198</f>
        <v>0</v>
      </c>
      <c r="KD203" s="819">
        <f>DATI!CG198</f>
        <v>166.80188023853302</v>
      </c>
      <c r="KE203" s="819">
        <f>DATI!CH198</f>
        <v>199.90040389060974</v>
      </c>
      <c r="KF203" s="819">
        <f>DATI!CI198</f>
        <v>41.641180810451509</v>
      </c>
      <c r="KG203" s="819">
        <f>DATI!CJ198</f>
        <v>273.68558532667163</v>
      </c>
      <c r="KH203" s="819">
        <f>DATI!CK198</f>
        <v>418.83298890471457</v>
      </c>
      <c r="KI203" s="819">
        <f>DATI!CL198</f>
        <v>338.61254659032824</v>
      </c>
      <c r="KJ203" s="863">
        <f t="shared" si="2202"/>
        <v>63.26853445539664</v>
      </c>
      <c r="KK203" s="864">
        <f t="shared" si="2577"/>
        <v>-8.0766293592642001E-3</v>
      </c>
      <c r="KL203" s="865">
        <f t="shared" si="2203"/>
        <v>46.290108573875941</v>
      </c>
      <c r="KM203" s="864">
        <f t="shared" si="2578"/>
        <v>0.20651616706244494</v>
      </c>
      <c r="KN203" s="865">
        <f t="shared" si="2204"/>
        <v>17.292857586667623</v>
      </c>
      <c r="KO203" s="864">
        <f t="shared" si="2579"/>
        <v>-7.1257932056976558E-4</v>
      </c>
      <c r="KP203" s="865">
        <f t="shared" si="2205"/>
        <v>54.613124398809923</v>
      </c>
      <c r="KQ203" s="864">
        <f t="shared" si="2580"/>
        <v>4.0375943112410086E-2</v>
      </c>
      <c r="KR203" s="865">
        <f t="shared" si="2206"/>
        <v>69.75409927745342</v>
      </c>
      <c r="KS203" s="864">
        <f t="shared" si="2581"/>
        <v>2.2313050400072907E-3</v>
      </c>
      <c r="KT203" s="865">
        <f t="shared" si="2207"/>
        <v>17.244583480452604</v>
      </c>
      <c r="KU203" s="864">
        <f t="shared" si="2582"/>
        <v>-3.1263516870931617E-2</v>
      </c>
      <c r="KV203" s="865">
        <f t="shared" si="2208"/>
        <v>8.2193627990258769</v>
      </c>
      <c r="KW203" s="864">
        <f t="shared" si="2583"/>
        <v>-5.2690935698272996E-2</v>
      </c>
      <c r="KX203" s="865">
        <f t="shared" si="2209"/>
        <v>7.0122801338766125E-2</v>
      </c>
      <c r="KY203" s="864">
        <f t="shared" si="2584"/>
        <v>-0.76413247508608007</v>
      </c>
      <c r="KZ203" s="865">
        <f t="shared" si="2210"/>
        <v>4.7287521396795063</v>
      </c>
      <c r="LA203" s="864">
        <f t="shared" si="2585"/>
        <v>0.20930625705764877</v>
      </c>
      <c r="LB203" s="866" t="s">
        <v>177</v>
      </c>
      <c r="LC203" s="867" t="s">
        <v>177</v>
      </c>
      <c r="LD203" s="865">
        <f t="shared" si="2211"/>
        <v>0.46641690780969125</v>
      </c>
      <c r="LE203" s="864">
        <f t="shared" si="2586"/>
        <v>8.447441396842538E-2</v>
      </c>
      <c r="LF203" s="865">
        <f t="shared" si="2212"/>
        <v>0.55896808908409323</v>
      </c>
      <c r="LG203" s="864">
        <f t="shared" si="2587"/>
        <v>0.48356231548979717</v>
      </c>
      <c r="LH203" s="865">
        <f t="shared" si="2213"/>
        <v>0.11643844040235417</v>
      </c>
      <c r="LI203" s="864">
        <f t="shared" si="2588"/>
        <v>-7.2371545945363505E-2</v>
      </c>
      <c r="LJ203" s="865">
        <f t="shared" si="2214"/>
        <v>0.76528864205610247</v>
      </c>
      <c r="LK203" s="864">
        <f t="shared" si="2589"/>
        <v>-2.8605118402755786E-2</v>
      </c>
      <c r="LL203" s="865">
        <f t="shared" si="2215"/>
        <v>1.1711545894702664</v>
      </c>
      <c r="LM203" s="864">
        <f t="shared" si="2590"/>
        <v>-2.8357297870262723E-2</v>
      </c>
      <c r="LN203" s="865">
        <f t="shared" si="2216"/>
        <v>0.94683954821356564</v>
      </c>
      <c r="LO203" s="868">
        <f t="shared" si="2591"/>
        <v>-2.6751960699796181E-2</v>
      </c>
      <c r="LP203" s="869">
        <f t="shared" si="2309"/>
        <v>0.12563592561032683</v>
      </c>
      <c r="LQ203" s="870">
        <f t="shared" si="2310"/>
        <v>9.1920900133721478E-2</v>
      </c>
      <c r="LR203" s="870">
        <f t="shared" si="2311"/>
        <v>3.4339410388590598E-2</v>
      </c>
      <c r="LS203" s="870">
        <f t="shared" si="2312"/>
        <v>0.10844838581101593</v>
      </c>
      <c r="LT203" s="870">
        <f t="shared" si="2313"/>
        <v>0.13851468037426584</v>
      </c>
      <c r="LU203" s="870">
        <f t="shared" si="2314"/>
        <v>3.4243549751552915E-2</v>
      </c>
      <c r="LV203" s="870">
        <f t="shared" si="2315"/>
        <v>1.6321655971195344E-2</v>
      </c>
      <c r="LW203" s="870">
        <f t="shared" si="2316"/>
        <v>1.3924683301769577E-4</v>
      </c>
      <c r="LX203" s="871">
        <f t="shared" si="2317"/>
        <v>9.3901519477945332E-3</v>
      </c>
      <c r="LY203" s="872" t="s">
        <v>177</v>
      </c>
      <c r="LZ203" s="871">
        <f t="shared" si="2318"/>
        <v>9.2619056909384E-4</v>
      </c>
      <c r="MA203" s="871">
        <f t="shared" si="2319"/>
        <v>1.1099747111769165E-3</v>
      </c>
      <c r="MB203" s="871">
        <f t="shared" si="2320"/>
        <v>2.3121843049621709E-4</v>
      </c>
      <c r="MC203" s="871">
        <f t="shared" si="2321"/>
        <v>1.5196771622957579E-3</v>
      </c>
      <c r="MD203" s="871">
        <f t="shared" si="2322"/>
        <v>2.3256282470808629E-3</v>
      </c>
      <c r="ME203" s="871">
        <f t="shared" si="2323"/>
        <v>1.8801931176094802E-3</v>
      </c>
      <c r="MF203" s="869">
        <f t="shared" si="2324"/>
        <v>0.21264296114010561</v>
      </c>
      <c r="MG203" s="870">
        <f t="shared" si="2325"/>
        <v>0.15557916495735058</v>
      </c>
      <c r="MH203" s="870">
        <f t="shared" si="2326"/>
        <v>5.8120588305953534E-2</v>
      </c>
      <c r="MI203" s="870">
        <f t="shared" si="2327"/>
        <v>0.18355248132802809</v>
      </c>
      <c r="MJ203" s="870">
        <f t="shared" si="2328"/>
        <v>0.23444067971062993</v>
      </c>
      <c r="MK203" s="870">
        <f t="shared" si="2329"/>
        <v>5.7958341005928116E-2</v>
      </c>
      <c r="ML203" s="870">
        <f t="shared" si="2330"/>
        <v>2.762494278260633E-2</v>
      </c>
      <c r="MM203" s="870">
        <f t="shared" si="2331"/>
        <v>2.3567987228511995E-4</v>
      </c>
      <c r="MN203" s="871">
        <f t="shared" si="2332"/>
        <v>1.5893142873223153E-2</v>
      </c>
      <c r="MO203" s="872" t="s">
        <v>177</v>
      </c>
      <c r="MP203" s="871">
        <f t="shared" si="2333"/>
        <v>1.5676081840078815E-3</v>
      </c>
      <c r="MQ203" s="871">
        <f t="shared" si="2334"/>
        <v>1.8786689255377469E-3</v>
      </c>
      <c r="MR203" s="871">
        <f t="shared" si="2335"/>
        <v>3.9134484417601925E-4</v>
      </c>
      <c r="MS203" s="871">
        <f t="shared" si="2336"/>
        <v>2.572103880301266E-3</v>
      </c>
      <c r="MT203" s="871">
        <f t="shared" si="2337"/>
        <v>3.9362027586295695E-3</v>
      </c>
      <c r="MU203" s="871">
        <f t="shared" si="2338"/>
        <v>3.1822890634306254E-3</v>
      </c>
      <c r="MV203" s="1098"/>
      <c r="MW203" s="808"/>
      <c r="MX203" s="862"/>
      <c r="MY203" s="1483"/>
      <c r="MZ203" s="823"/>
      <c r="NA203" s="1480"/>
      <c r="NB203" s="1099"/>
      <c r="NC203" s="854"/>
      <c r="ND203" s="829"/>
      <c r="NE203" s="875"/>
    </row>
    <row r="204" spans="1:369" outlineLevel="1" x14ac:dyDescent="0.2">
      <c r="A204" s="876" t="s">
        <v>182</v>
      </c>
      <c r="B204" s="559">
        <v>90</v>
      </c>
      <c r="C204" s="1525"/>
      <c r="D204" s="560">
        <f>DATI!G199</f>
        <v>334532</v>
      </c>
      <c r="E204" s="561">
        <f t="shared" si="2544"/>
        <v>3.4843631636074388E-2</v>
      </c>
      <c r="F204" s="1035">
        <f>+(D204-D217)/D217</f>
        <v>5.2707811213481663E-3</v>
      </c>
      <c r="G204" s="563"/>
      <c r="H204" s="564"/>
      <c r="I204" s="565"/>
      <c r="J204" s="566"/>
      <c r="K204" s="566"/>
      <c r="L204" s="566"/>
      <c r="M204" s="564"/>
      <c r="N204" s="564"/>
      <c r="O204" s="564"/>
      <c r="P204" s="564"/>
      <c r="Q204" s="564"/>
      <c r="R204" s="564"/>
      <c r="S204" s="564"/>
      <c r="T204" s="564"/>
      <c r="U204" s="564"/>
      <c r="V204" s="564"/>
      <c r="W204" s="569"/>
      <c r="X204" s="1100"/>
      <c r="Y204" s="564"/>
      <c r="Z204" s="564"/>
      <c r="AA204" s="564"/>
      <c r="AB204" s="564"/>
      <c r="AC204" s="564"/>
      <c r="AD204" s="565"/>
      <c r="AE204" s="566"/>
      <c r="AF204" s="566"/>
      <c r="AG204" s="569"/>
      <c r="AH204" s="572"/>
      <c r="AI204" s="564"/>
      <c r="AJ204" s="565"/>
      <c r="AK204" s="566"/>
      <c r="AL204" s="566"/>
      <c r="AM204" s="566"/>
      <c r="AN204" s="576"/>
      <c r="AO204" s="577"/>
      <c r="AP204" s="577"/>
      <c r="AQ204" s="577"/>
      <c r="AR204" s="577"/>
      <c r="AS204" s="577"/>
      <c r="AT204" s="577"/>
      <c r="AU204" s="1072"/>
      <c r="AV204" s="1072"/>
      <c r="AW204" s="577"/>
      <c r="AX204" s="1072"/>
      <c r="AY204" s="1072"/>
      <c r="AZ204" s="1072"/>
      <c r="BA204" s="1072"/>
      <c r="BB204" s="576"/>
      <c r="BC204" s="577"/>
      <c r="BD204" s="577"/>
      <c r="BE204" s="577"/>
      <c r="BF204" s="577"/>
      <c r="BG204" s="577"/>
      <c r="BH204" s="577"/>
      <c r="BI204" s="577"/>
      <c r="BJ204" s="577"/>
      <c r="BK204" s="577"/>
      <c r="BL204" s="577"/>
      <c r="BM204" s="577"/>
      <c r="BN204" s="577"/>
      <c r="BO204" s="577"/>
      <c r="BP204" s="577"/>
      <c r="BQ204" s="577"/>
      <c r="BR204" s="577"/>
      <c r="BS204" s="577"/>
      <c r="BT204" s="577"/>
      <c r="BU204" s="577"/>
      <c r="BV204" s="578"/>
      <c r="BW204" s="576"/>
      <c r="BX204" s="577"/>
      <c r="BY204" s="577"/>
      <c r="BZ204" s="577"/>
      <c r="CA204" s="577"/>
      <c r="CB204" s="577"/>
      <c r="CC204" s="577"/>
      <c r="CD204" s="578"/>
      <c r="CE204" s="576"/>
      <c r="CF204" s="577"/>
      <c r="CG204" s="577"/>
      <c r="CH204" s="577"/>
      <c r="CI204" s="577"/>
      <c r="CJ204" s="577"/>
      <c r="CK204" s="577"/>
      <c r="CL204" s="577"/>
      <c r="CM204" s="577"/>
      <c r="CN204" s="577"/>
      <c r="CO204" s="577"/>
      <c r="CP204" s="577"/>
      <c r="CQ204" s="577"/>
      <c r="CR204" s="577"/>
      <c r="CS204" s="577"/>
      <c r="CT204" s="577"/>
      <c r="CU204" s="577"/>
      <c r="CV204" s="577"/>
      <c r="CW204" s="577"/>
      <c r="CX204" s="577"/>
      <c r="CY204" s="578"/>
      <c r="CZ204" s="563">
        <f>DATI!AA199</f>
        <v>157454.33900000001</v>
      </c>
      <c r="DA204" s="564">
        <f t="shared" si="2545"/>
        <v>431.38175068493155</v>
      </c>
      <c r="DB204" s="565">
        <f t="shared" si="2191"/>
        <v>470.67048593258642</v>
      </c>
      <c r="DC204" s="566">
        <f t="shared" si="2546"/>
        <v>1.2895081806372231</v>
      </c>
      <c r="DD204" s="582">
        <f t="shared" si="2547"/>
        <v>-8.900127437013303E-3</v>
      </c>
      <c r="DE204" s="583">
        <f t="shared" si="2245"/>
        <v>-1.4096608420821966E-2</v>
      </c>
      <c r="DF204" s="564">
        <f t="shared" si="2548"/>
        <v>-1413.948000000004</v>
      </c>
      <c r="DG204" s="584">
        <f t="shared" si="2549"/>
        <v>-6.7297238168561648</v>
      </c>
      <c r="DH204" s="585">
        <f t="shared" si="2592"/>
        <v>3.1938742952754888E-2</v>
      </c>
      <c r="DI204" s="586">
        <f>DATI!AB199+DATI!AG199</f>
        <v>93069.870849912229</v>
      </c>
      <c r="DJ204" s="564">
        <f t="shared" si="2593"/>
        <v>254.9859475340061</v>
      </c>
      <c r="DK204" s="587">
        <f t="shared" si="2192"/>
        <v>278.2091723659089</v>
      </c>
      <c r="DL204" s="588">
        <f t="shared" si="2193"/>
        <v>0.76221691059153107</v>
      </c>
      <c r="DM204" s="589">
        <f t="shared" si="2604"/>
        <v>0.59109117882049744</v>
      </c>
      <c r="DN204" s="590">
        <f t="shared" si="2550"/>
        <v>2.9720463074265669E-2</v>
      </c>
      <c r="DO204" s="590">
        <f t="shared" si="2551"/>
        <v>1.7000000000000015E-2</v>
      </c>
      <c r="DP204" s="590">
        <f t="shared" si="2552"/>
        <v>2.0555819728404437E-2</v>
      </c>
      <c r="DQ204" s="590">
        <f t="shared" si="2553"/>
        <v>1.5204896923400426E-2</v>
      </c>
      <c r="DR204" s="591">
        <f t="shared" si="2554"/>
        <v>1874.5936776352028</v>
      </c>
      <c r="DS204" s="591">
        <f t="shared" si="2555"/>
        <v>4.1667862337816928</v>
      </c>
      <c r="DT204" s="592">
        <f t="shared" si="2594"/>
        <v>3.9215169759088724E-2</v>
      </c>
      <c r="DU204" s="593"/>
      <c r="DV204" s="592"/>
      <c r="DW204" s="594">
        <f>DATI!AB199</f>
        <v>92624.312999999995</v>
      </c>
      <c r="DX204" s="564">
        <f t="shared" si="2556"/>
        <v>253.76524109589039</v>
      </c>
      <c r="DY204" s="595">
        <f t="shared" si="2463"/>
        <v>276.87728827137613</v>
      </c>
      <c r="DZ204" s="566">
        <f t="shared" si="2464"/>
        <v>0.75856791307226323</v>
      </c>
      <c r="EA204" s="589">
        <f t="shared" si="2557"/>
        <v>0.58826141971228874</v>
      </c>
      <c r="EB204" s="585">
        <f t="shared" si="2558"/>
        <v>2.7265693453176157E-2</v>
      </c>
      <c r="EC204" s="596">
        <f t="shared" si="2595"/>
        <v>64384.468150087778</v>
      </c>
      <c r="ED204" s="597">
        <f t="shared" si="2559"/>
        <v>176.39580315092542</v>
      </c>
      <c r="EE204" s="598">
        <f t="shared" si="2196"/>
        <v>192.46131356667757</v>
      </c>
      <c r="EF204" s="599">
        <f t="shared" si="2197"/>
        <v>0.52729127004569198</v>
      </c>
      <c r="EG204" s="600">
        <f t="shared" si="2560"/>
        <v>-4.8594582773943948E-2</v>
      </c>
      <c r="EH204" s="600">
        <f t="shared" si="2561"/>
        <v>-5.3582939946993112E-2</v>
      </c>
      <c r="EI204" s="582">
        <f t="shared" si="2408"/>
        <v>0.40890882117950256</v>
      </c>
      <c r="EJ204" s="601">
        <f t="shared" si="2562"/>
        <v>-3288.5416776352067</v>
      </c>
      <c r="EK204" s="601">
        <f t="shared" si="2563"/>
        <v>-10.896510050637829</v>
      </c>
      <c r="EL204" s="563">
        <f>DATI!AD199</f>
        <v>51039.686000000002</v>
      </c>
      <c r="EM204" s="564">
        <f t="shared" si="2564"/>
        <v>139.83475616438358</v>
      </c>
      <c r="EN204" s="595">
        <f t="shared" si="2198"/>
        <v>152.57041478842083</v>
      </c>
      <c r="EO204" s="566">
        <f t="shared" si="2565"/>
        <v>0.41800113640663245</v>
      </c>
      <c r="EP204" s="582">
        <f t="shared" si="2566"/>
        <v>-6.1478052444649593E-2</v>
      </c>
      <c r="EQ204" s="583">
        <f t="shared" si="2567"/>
        <v>-6.6398859709760477E-2</v>
      </c>
      <c r="ER204" s="582">
        <f t="shared" si="2596"/>
        <v>2.3554222020682657E-2</v>
      </c>
      <c r="ES204" s="564">
        <f t="shared" si="2568"/>
        <v>-3343.3640000000014</v>
      </c>
      <c r="ET204" s="582">
        <f t="shared" si="2466"/>
        <v>0.32415547468653755</v>
      </c>
      <c r="EU204" s="584">
        <f t="shared" si="2569"/>
        <v>-10.850995280754404</v>
      </c>
      <c r="EV204" s="563">
        <f>DATI!AE199</f>
        <v>9024.32</v>
      </c>
      <c r="EW204" s="564">
        <f t="shared" si="2570"/>
        <v>24.724164383561643</v>
      </c>
      <c r="EX204" s="595">
        <f t="shared" si="2199"/>
        <v>26.975954467734027</v>
      </c>
      <c r="EY204" s="566">
        <f t="shared" si="2465"/>
        <v>7.3906724569134316E-2</v>
      </c>
      <c r="EZ204" s="582">
        <f t="shared" si="2571"/>
        <v>-1.8436831242709211E-2</v>
      </c>
      <c r="FA204" s="583">
        <f t="shared" si="2572"/>
        <v>-2.3583309899460347E-2</v>
      </c>
      <c r="FB204" s="564">
        <f t="shared" si="2573"/>
        <v>-169.50500000000102</v>
      </c>
      <c r="FC204" s="584">
        <f t="shared" si="2574"/>
        <v>-0.65154795129607734</v>
      </c>
      <c r="FD204" s="564">
        <f>DATI!AG199</f>
        <v>445.55784991223368</v>
      </c>
      <c r="FE204" s="582">
        <f t="shared" si="2467"/>
        <v>2.8297591082087213E-3</v>
      </c>
      <c r="FF204" s="564">
        <f t="shared" si="2575"/>
        <v>8578.7621500877667</v>
      </c>
      <c r="FG204" s="582">
        <f t="shared" si="2597"/>
        <v>2.564407037320127E-2</v>
      </c>
      <c r="FH204" s="563">
        <f>DATI!AF199</f>
        <v>4766.0200000000004</v>
      </c>
      <c r="FI204" s="564">
        <f t="shared" si="2598"/>
        <v>13.057589041095891</v>
      </c>
      <c r="FJ204" s="590">
        <f t="shared" si="2543"/>
        <v>3.026921982759713E-2</v>
      </c>
      <c r="FK204" s="590"/>
      <c r="FL204" s="602">
        <f>DATI!AL199</f>
        <v>43.74880132675171</v>
      </c>
      <c r="FM204" s="603"/>
      <c r="FN204" s="602"/>
      <c r="FO204" s="1129">
        <f t="shared" si="2369"/>
        <v>9.1793155141505298E-3</v>
      </c>
      <c r="FP204" s="1130">
        <f t="shared" si="2258"/>
        <v>2.7785071916469514E-4</v>
      </c>
      <c r="FQ204" s="567"/>
      <c r="FR204" s="607"/>
      <c r="FS204" s="1113"/>
      <c r="FT204" s="1113"/>
      <c r="FU204" s="576"/>
      <c r="FV204" s="577"/>
      <c r="FW204" s="577"/>
      <c r="FX204" s="577"/>
      <c r="FY204" s="577"/>
      <c r="FZ204" s="577"/>
      <c r="GA204" s="577"/>
      <c r="GB204" s="577"/>
      <c r="GC204" s="577"/>
      <c r="GD204" s="577"/>
      <c r="GE204" s="577"/>
      <c r="GF204" s="577"/>
      <c r="GG204" s="577"/>
      <c r="GH204" s="577"/>
      <c r="GI204" s="577"/>
      <c r="GJ204" s="577"/>
      <c r="GK204" s="577"/>
      <c r="GL204" s="577"/>
      <c r="GM204" s="577"/>
      <c r="GN204" s="577"/>
      <c r="GO204" s="577"/>
      <c r="GP204" s="578"/>
      <c r="GQ204" s="576"/>
      <c r="GR204" s="577"/>
      <c r="GS204" s="577"/>
      <c r="GT204" s="577"/>
      <c r="GU204" s="577"/>
      <c r="GV204" s="577"/>
      <c r="GW204" s="577"/>
      <c r="GX204" s="578"/>
      <c r="GY204" s="576"/>
      <c r="GZ204" s="577"/>
      <c r="HA204" s="577"/>
      <c r="HB204" s="577"/>
      <c r="HC204" s="577"/>
      <c r="HD204" s="577"/>
      <c r="HE204" s="577"/>
      <c r="HF204" s="577"/>
      <c r="HG204" s="577"/>
      <c r="HH204" s="577"/>
      <c r="HI204" s="577"/>
      <c r="HJ204" s="577"/>
      <c r="HK204" s="577"/>
      <c r="HL204" s="577"/>
      <c r="HM204" s="577"/>
      <c r="HN204" s="577"/>
      <c r="HO204" s="577"/>
      <c r="HP204" s="577"/>
      <c r="HQ204" s="577"/>
      <c r="HR204" s="577"/>
      <c r="HS204" s="577"/>
      <c r="HT204" s="578"/>
      <c r="HU204" s="607">
        <f t="shared" si="2412"/>
        <v>64384.468150087792</v>
      </c>
      <c r="HV204" s="608"/>
      <c r="HW204" s="609">
        <f t="shared" si="2605"/>
        <v>0</v>
      </c>
      <c r="HX204" s="610">
        <f>DATI!CQ199</f>
        <v>0</v>
      </c>
      <c r="HY204" s="610">
        <f>DATI!CT198</f>
        <v>0</v>
      </c>
      <c r="HZ204" s="611">
        <f t="shared" si="2260"/>
        <v>0</v>
      </c>
      <c r="IA204" s="611">
        <f t="shared" si="2530"/>
        <v>0</v>
      </c>
      <c r="IB204" s="582">
        <f t="shared" si="2531"/>
        <v>0</v>
      </c>
      <c r="IC204" s="610">
        <f>DATI!CV199</f>
        <v>0</v>
      </c>
      <c r="ID204" s="612">
        <f t="shared" si="2599"/>
        <v>0</v>
      </c>
      <c r="IE204" s="613">
        <f t="shared" si="2532"/>
        <v>0</v>
      </c>
      <c r="IF204" s="613">
        <f t="shared" si="2533"/>
        <v>0</v>
      </c>
      <c r="IG204" s="609"/>
      <c r="IH204" s="590"/>
      <c r="II204" s="610"/>
      <c r="IJ204" s="610"/>
      <c r="IK204" s="615">
        <f>DATI!CS199</f>
        <v>13344.782150087769</v>
      </c>
      <c r="IL204" s="594">
        <f t="shared" si="2600"/>
        <v>13344.782150087769</v>
      </c>
      <c r="IM204" s="594">
        <f t="shared" si="2601"/>
        <v>13344.782150087769</v>
      </c>
      <c r="IN204" s="582">
        <f t="shared" si="2297"/>
        <v>8.4753346492964982E-2</v>
      </c>
      <c r="IO204" s="582">
        <f t="shared" si="2298"/>
        <v>0.20726710235424337</v>
      </c>
      <c r="IP204" s="610"/>
      <c r="IQ204" s="590"/>
      <c r="IR204" s="610"/>
      <c r="IS204" s="594">
        <f t="shared" si="2602"/>
        <v>51039.686000000023</v>
      </c>
      <c r="IT204" s="615">
        <f>DATI!CR199</f>
        <v>51039.686000000023</v>
      </c>
      <c r="IU204" s="617">
        <f>DATI!CU199</f>
        <v>0</v>
      </c>
      <c r="IV204" s="639">
        <f t="shared" si="2264"/>
        <v>-6.1478052444649198E-2</v>
      </c>
      <c r="IW204" s="590">
        <f t="shared" si="2534"/>
        <v>0.32415547468653766</v>
      </c>
      <c r="IX204" s="639">
        <f t="shared" si="2535"/>
        <v>0.79273289764575661</v>
      </c>
      <c r="IY204" s="615">
        <f>DATI!CW199</f>
        <v>0</v>
      </c>
      <c r="IZ204" s="618">
        <f t="shared" si="2603"/>
        <v>51039.686000000023</v>
      </c>
      <c r="JA204" s="619">
        <f t="shared" si="2536"/>
        <v>0.32415547468653766</v>
      </c>
      <c r="JB204" s="619">
        <f t="shared" si="2537"/>
        <v>0.79273289764575661</v>
      </c>
      <c r="JC204" s="620"/>
      <c r="JD204" s="590"/>
      <c r="JE204" s="610"/>
      <c r="JF204" s="610"/>
      <c r="JG204" s="586">
        <f t="shared" si="2538"/>
        <v>87717.679690777179</v>
      </c>
      <c r="JH204" s="566">
        <f t="shared" si="2201"/>
        <v>262.21013143967446</v>
      </c>
      <c r="JI204" s="589">
        <f t="shared" si="2304"/>
        <v>0.55709915806624533</v>
      </c>
      <c r="JJ204" s="603"/>
      <c r="JK204" s="602"/>
      <c r="JL204" s="1131"/>
      <c r="JM204" s="622">
        <f t="shared" si="2266"/>
        <v>2.7586113536105638E-2</v>
      </c>
      <c r="JN204" s="623">
        <f t="shared" si="2539"/>
        <v>138757.36569077719</v>
      </c>
      <c r="JO204" s="594">
        <f t="shared" si="2540"/>
        <v>138757.36569077719</v>
      </c>
      <c r="JP204" s="589">
        <f t="shared" si="2541"/>
        <v>0.88125463275278293</v>
      </c>
      <c r="JQ204" s="590">
        <f t="shared" si="2267"/>
        <v>-3.2042219012778927E-3</v>
      </c>
      <c r="JR204" s="624">
        <f t="shared" si="2542"/>
        <v>0.88125463275278293</v>
      </c>
      <c r="JS204" s="585">
        <f t="shared" si="2268"/>
        <v>-3.2042219012778927E-3</v>
      </c>
      <c r="JT204" s="576">
        <f>DATI!BW199</f>
        <v>18543.659606157838</v>
      </c>
      <c r="JU204" s="577">
        <f>DATI!BX199</f>
        <v>13236.092824150264</v>
      </c>
      <c r="JV204" s="577">
        <f>DATI!BY199</f>
        <v>4610.1660589756075</v>
      </c>
      <c r="JW204" s="577">
        <f>DATI!BZ199</f>
        <v>17732.669999999998</v>
      </c>
      <c r="JX204" s="577">
        <f>DATI!CA199</f>
        <v>21949.831999999999</v>
      </c>
      <c r="JY204" s="577">
        <f>DATI!CB199</f>
        <v>5078.462436273694</v>
      </c>
      <c r="JZ204" s="577">
        <f>DATI!CC199</f>
        <v>2824.0544939695669</v>
      </c>
      <c r="KA204" s="577">
        <f>DATI!CD199</f>
        <v>219.09139505117014</v>
      </c>
      <c r="KB204" s="577">
        <f>DATI!CE199</f>
        <v>1493.0765604469775</v>
      </c>
      <c r="KC204" s="577">
        <f>DATI!CF199</f>
        <v>0</v>
      </c>
      <c r="KD204" s="577">
        <f>DATI!CG199</f>
        <v>118.71530017614364</v>
      </c>
      <c r="KE204" s="577">
        <f>DATI!CH199</f>
        <v>154.5273830075264</v>
      </c>
      <c r="KF204" s="577">
        <f>DATI!CI199</f>
        <v>9.9764001941680913</v>
      </c>
      <c r="KG204" s="577">
        <f>DATI!CJ199</f>
        <v>97.254221892833712</v>
      </c>
      <c r="KH204" s="577">
        <f>DATI!CK199</f>
        <v>1237.3755385984964</v>
      </c>
      <c r="KI204" s="577">
        <f>DATI!CL199</f>
        <v>42.134120820045474</v>
      </c>
      <c r="KJ204" s="625">
        <f t="shared" si="2202"/>
        <v>55.431646617237931</v>
      </c>
      <c r="KK204" s="626">
        <f t="shared" si="2577"/>
        <v>-1.791976520546839E-2</v>
      </c>
      <c r="KL204" s="627">
        <f t="shared" si="2203"/>
        <v>39.565999139544992</v>
      </c>
      <c r="KM204" s="626">
        <f t="shared" si="2578"/>
        <v>-2.7638693503787972E-2</v>
      </c>
      <c r="KN204" s="627">
        <f t="shared" si="2204"/>
        <v>13.780941909819113</v>
      </c>
      <c r="KO204" s="626">
        <f t="shared" si="2579"/>
        <v>-7.7796086854983104E-3</v>
      </c>
      <c r="KP204" s="627">
        <f t="shared" si="2205"/>
        <v>53.007395406119592</v>
      </c>
      <c r="KQ204" s="626">
        <f t="shared" si="2580"/>
        <v>4.4429275459523757E-2</v>
      </c>
      <c r="KR204" s="627">
        <f t="shared" si="2206"/>
        <v>65.613549675367381</v>
      </c>
      <c r="KS204" s="626">
        <f t="shared" si="2581"/>
        <v>6.26873514480802E-2</v>
      </c>
      <c r="KT204" s="627">
        <f t="shared" si="2207"/>
        <v>15.180797162225719</v>
      </c>
      <c r="KU204" s="626">
        <f t="shared" si="2582"/>
        <v>-4.7624586443453805E-2</v>
      </c>
      <c r="KV204" s="627">
        <f t="shared" si="2208"/>
        <v>8.4418067448542065</v>
      </c>
      <c r="KW204" s="626">
        <f t="shared" si="2583"/>
        <v>-3.3291617846115132E-2</v>
      </c>
      <c r="KX204" s="627">
        <f t="shared" si="2209"/>
        <v>0.65491909608399235</v>
      </c>
      <c r="KY204" s="626">
        <f t="shared" si="2584"/>
        <v>-0.11628760045198473</v>
      </c>
      <c r="KZ204" s="627">
        <f t="shared" si="2210"/>
        <v>4.4631800857525663</v>
      </c>
      <c r="LA204" s="626">
        <f t="shared" si="2585"/>
        <v>0.19361613043056433</v>
      </c>
      <c r="LB204" s="628" t="s">
        <v>177</v>
      </c>
      <c r="LC204" s="629" t="s">
        <v>177</v>
      </c>
      <c r="LD204" s="627">
        <f t="shared" si="2211"/>
        <v>0.35486978876802111</v>
      </c>
      <c r="LE204" s="626">
        <f t="shared" si="2586"/>
        <v>0.14017551876722789</v>
      </c>
      <c r="LF204" s="627">
        <f t="shared" si="2212"/>
        <v>0.461921080815965</v>
      </c>
      <c r="LG204" s="626">
        <f t="shared" si="2587"/>
        <v>4.3170564241458861E-2</v>
      </c>
      <c r="LH204" s="627">
        <f t="shared" si="2213"/>
        <v>2.9821960811426382E-2</v>
      </c>
      <c r="LI204" s="626">
        <f t="shared" si="2588"/>
        <v>0.92888090996206207</v>
      </c>
      <c r="LJ204" s="627">
        <f t="shared" si="2214"/>
        <v>0.29071724646023012</v>
      </c>
      <c r="LK204" s="626">
        <f t="shared" si="2589"/>
        <v>7.7561868610496618E-2</v>
      </c>
      <c r="LL204" s="627">
        <f t="shared" si="2215"/>
        <v>3.6988256387983705</v>
      </c>
      <c r="LM204" s="626">
        <f t="shared" si="2590"/>
        <v>3.7395847580645722E-2</v>
      </c>
      <c r="LN204" s="627">
        <f t="shared" si="2216"/>
        <v>0.12594944824425008</v>
      </c>
      <c r="LO204" s="630">
        <f t="shared" si="2591"/>
        <v>0.12941206813138229</v>
      </c>
      <c r="LP204" s="631">
        <f t="shared" si="2309"/>
        <v>0.11777166462308694</v>
      </c>
      <c r="LQ204" s="632">
        <f t="shared" si="2310"/>
        <v>8.4063055411577214E-2</v>
      </c>
      <c r="LR204" s="632">
        <f t="shared" si="2311"/>
        <v>2.92793840313007E-2</v>
      </c>
      <c r="LS204" s="632">
        <f t="shared" si="2312"/>
        <v>0.1126210310406244</v>
      </c>
      <c r="LT204" s="632">
        <f t="shared" si="2313"/>
        <v>0.13940442759090937</v>
      </c>
      <c r="LU204" s="632">
        <f t="shared" si="2314"/>
        <v>3.2253556609028691E-2</v>
      </c>
      <c r="LV204" s="632">
        <f t="shared" si="2315"/>
        <v>1.7935704483631708E-2</v>
      </c>
      <c r="LW204" s="632">
        <f t="shared" si="2316"/>
        <v>1.3914598761941399E-3</v>
      </c>
      <c r="LX204" s="633">
        <f t="shared" si="2317"/>
        <v>9.4826002886270258E-3</v>
      </c>
      <c r="LY204" s="634" t="s">
        <v>177</v>
      </c>
      <c r="LZ204" s="633">
        <f t="shared" si="2318"/>
        <v>7.5396652089812293E-4</v>
      </c>
      <c r="MA204" s="633">
        <f t="shared" si="2319"/>
        <v>9.8141076320244422E-4</v>
      </c>
      <c r="MB204" s="633">
        <f t="shared" si="2320"/>
        <v>6.3360592394777319E-5</v>
      </c>
      <c r="MC204" s="633">
        <f t="shared" si="2321"/>
        <v>6.1766619142095353E-4</v>
      </c>
      <c r="MD204" s="633">
        <f t="shared" si="2322"/>
        <v>7.8586309304470563E-3</v>
      </c>
      <c r="ME204" s="633">
        <f t="shared" si="2323"/>
        <v>2.6759580642642989E-4</v>
      </c>
      <c r="MF204" s="631">
        <f t="shared" si="2324"/>
        <v>0.20020293814387416</v>
      </c>
      <c r="MG204" s="632">
        <f t="shared" si="2325"/>
        <v>0.1429008474713358</v>
      </c>
      <c r="MH204" s="632">
        <f t="shared" si="2326"/>
        <v>4.9772742270980275E-2</v>
      </c>
      <c r="MI204" s="632">
        <f t="shared" si="2327"/>
        <v>0.19144724992454193</v>
      </c>
      <c r="MJ204" s="632">
        <f t="shared" si="2328"/>
        <v>0.23697700192389012</v>
      </c>
      <c r="MK204" s="632">
        <f t="shared" si="2329"/>
        <v>5.4828611104232365E-2</v>
      </c>
      <c r="ML204" s="632">
        <f t="shared" si="2330"/>
        <v>3.0489343483385049E-2</v>
      </c>
      <c r="MM204" s="632">
        <f t="shared" si="2331"/>
        <v>2.365376734844664E-3</v>
      </c>
      <c r="MN204" s="633">
        <f t="shared" si="2332"/>
        <v>1.6119704557991998E-2</v>
      </c>
      <c r="MO204" s="634" t="s">
        <v>177</v>
      </c>
      <c r="MP204" s="633">
        <f t="shared" si="2333"/>
        <v>1.2816861613445234E-3</v>
      </c>
      <c r="MQ204" s="633">
        <f t="shared" si="2334"/>
        <v>1.6683242013090711E-3</v>
      </c>
      <c r="MR204" s="633">
        <f t="shared" si="2335"/>
        <v>1.0770822337076975E-4</v>
      </c>
      <c r="MS204" s="633">
        <f t="shared" si="2336"/>
        <v>1.0499858918557778E-3</v>
      </c>
      <c r="MT204" s="633">
        <f t="shared" si="2337"/>
        <v>1.3359079258147874E-2</v>
      </c>
      <c r="MU204" s="633">
        <f t="shared" si="2338"/>
        <v>4.5489266754448668E-4</v>
      </c>
      <c r="MV204" s="1077"/>
      <c r="MW204" s="566"/>
      <c r="MX204" s="624"/>
      <c r="MY204" s="1471"/>
      <c r="MZ204" s="583"/>
      <c r="NA204" s="1472"/>
      <c r="NB204" s="1078"/>
      <c r="NC204" s="615"/>
      <c r="ND204" s="589"/>
      <c r="NE204" s="638"/>
    </row>
    <row r="205" spans="1:369" outlineLevel="1" x14ac:dyDescent="0.2">
      <c r="A205" s="800" t="s">
        <v>183</v>
      </c>
      <c r="B205" s="801">
        <v>61</v>
      </c>
      <c r="C205" s="1528"/>
      <c r="D205" s="802">
        <f>DATI!G200</f>
        <v>221778</v>
      </c>
      <c r="E205" s="803">
        <f t="shared" si="2544"/>
        <v>2.3099586697192809E-2</v>
      </c>
      <c r="F205" s="1033">
        <f>+(D205-D218)/D218</f>
        <v>6.2157453449965521E-3</v>
      </c>
      <c r="G205" s="805"/>
      <c r="H205" s="806"/>
      <c r="I205" s="813"/>
      <c r="J205" s="808"/>
      <c r="K205" s="808"/>
      <c r="L205" s="808"/>
      <c r="M205" s="806"/>
      <c r="N205" s="806"/>
      <c r="O205" s="806"/>
      <c r="P205" s="806"/>
      <c r="Q205" s="806"/>
      <c r="R205" s="806"/>
      <c r="S205" s="806"/>
      <c r="T205" s="806"/>
      <c r="U205" s="806"/>
      <c r="V205" s="806"/>
      <c r="W205" s="811"/>
      <c r="X205" s="1092"/>
      <c r="Y205" s="806"/>
      <c r="Z205" s="806"/>
      <c r="AA205" s="806"/>
      <c r="AB205" s="806"/>
      <c r="AC205" s="806"/>
      <c r="AD205" s="813"/>
      <c r="AE205" s="808"/>
      <c r="AF205" s="808"/>
      <c r="AG205" s="811"/>
      <c r="AH205" s="815"/>
      <c r="AI205" s="806"/>
      <c r="AJ205" s="813"/>
      <c r="AK205" s="808"/>
      <c r="AL205" s="808"/>
      <c r="AM205" s="808"/>
      <c r="AN205" s="818"/>
      <c r="AO205" s="819"/>
      <c r="AP205" s="819"/>
      <c r="AQ205" s="819"/>
      <c r="AR205" s="819"/>
      <c r="AS205" s="819"/>
      <c r="AT205" s="819"/>
      <c r="AU205" s="1093"/>
      <c r="AV205" s="1093"/>
      <c r="AW205" s="819"/>
      <c r="AX205" s="1093"/>
      <c r="AY205" s="1093"/>
      <c r="AZ205" s="1093"/>
      <c r="BA205" s="1093"/>
      <c r="BB205" s="818"/>
      <c r="BC205" s="819"/>
      <c r="BD205" s="819"/>
      <c r="BE205" s="819"/>
      <c r="BF205" s="819"/>
      <c r="BG205" s="819"/>
      <c r="BH205" s="819"/>
      <c r="BI205" s="819"/>
      <c r="BJ205" s="819"/>
      <c r="BK205" s="819"/>
      <c r="BL205" s="819"/>
      <c r="BM205" s="819"/>
      <c r="BN205" s="819"/>
      <c r="BO205" s="819"/>
      <c r="BP205" s="819"/>
      <c r="BQ205" s="819"/>
      <c r="BR205" s="819"/>
      <c r="BS205" s="819"/>
      <c r="BT205" s="819"/>
      <c r="BU205" s="819"/>
      <c r="BV205" s="820"/>
      <c r="BW205" s="818"/>
      <c r="BX205" s="819"/>
      <c r="BY205" s="819"/>
      <c r="BZ205" s="819"/>
      <c r="CA205" s="819"/>
      <c r="CB205" s="819"/>
      <c r="CC205" s="819"/>
      <c r="CD205" s="820"/>
      <c r="CE205" s="818"/>
      <c r="CF205" s="819"/>
      <c r="CG205" s="819"/>
      <c r="CH205" s="819"/>
      <c r="CI205" s="819"/>
      <c r="CJ205" s="819"/>
      <c r="CK205" s="819"/>
      <c r="CL205" s="819"/>
      <c r="CM205" s="819"/>
      <c r="CN205" s="819"/>
      <c r="CO205" s="819"/>
      <c r="CP205" s="819"/>
      <c r="CQ205" s="819"/>
      <c r="CR205" s="819"/>
      <c r="CS205" s="819"/>
      <c r="CT205" s="819"/>
      <c r="CU205" s="819"/>
      <c r="CV205" s="819"/>
      <c r="CW205" s="819"/>
      <c r="CX205" s="819"/>
      <c r="CY205" s="820"/>
      <c r="CZ205" s="805">
        <f>DATI!AA200</f>
        <v>101726.995</v>
      </c>
      <c r="DA205" s="806">
        <f t="shared" si="2545"/>
        <v>278.70409589041094</v>
      </c>
      <c r="DB205" s="813">
        <f t="shared" si="2191"/>
        <v>458.68839560281003</v>
      </c>
      <c r="DC205" s="808">
        <f t="shared" si="2546"/>
        <v>1.2566805358981097</v>
      </c>
      <c r="DD205" s="822">
        <f t="shared" si="2547"/>
        <v>-5.4245996940630054E-3</v>
      </c>
      <c r="DE205" s="823">
        <f t="shared" si="2245"/>
        <v>-1.156843857086377E-2</v>
      </c>
      <c r="DF205" s="806">
        <f t="shared" si="2548"/>
        <v>-554.83800000000338</v>
      </c>
      <c r="DG205" s="824">
        <f t="shared" si="2549"/>
        <v>-5.3684126800109198</v>
      </c>
      <c r="DH205" s="825">
        <f t="shared" si="2592"/>
        <v>2.0634759037419615E-2</v>
      </c>
      <c r="DI205" s="826">
        <f>DATI!AB200+DATI!AG200</f>
        <v>56916.792085712361</v>
      </c>
      <c r="DJ205" s="806">
        <f t="shared" si="2593"/>
        <v>155.93641667318454</v>
      </c>
      <c r="DK205" s="827">
        <f t="shared" si="2192"/>
        <v>256.63858491695458</v>
      </c>
      <c r="DL205" s="828">
        <f t="shared" si="2193"/>
        <v>0.70311941073138251</v>
      </c>
      <c r="DM205" s="829">
        <f t="shared" si="2604"/>
        <v>0.55950529243208613</v>
      </c>
      <c r="DN205" s="830">
        <f t="shared" si="2550"/>
        <v>3.149252067680796E-2</v>
      </c>
      <c r="DO205" s="830">
        <f t="shared" si="2551"/>
        <v>1.8000000000000016E-2</v>
      </c>
      <c r="DP205" s="830">
        <f t="shared" si="2552"/>
        <v>2.5897086664716313E-2</v>
      </c>
      <c r="DQ205" s="830">
        <f t="shared" si="2553"/>
        <v>1.9559762815052797E-2</v>
      </c>
      <c r="DR205" s="831">
        <f t="shared" si="2554"/>
        <v>1436.7709163824329</v>
      </c>
      <c r="DS205" s="831">
        <f t="shared" si="2555"/>
        <v>4.9234876004782109</v>
      </c>
      <c r="DT205" s="832">
        <f t="shared" si="2594"/>
        <v>2.398200022629636E-2</v>
      </c>
      <c r="DU205" s="833"/>
      <c r="DV205" s="832"/>
      <c r="DW205" s="834">
        <f>DATI!AB200</f>
        <v>55007.328999999998</v>
      </c>
      <c r="DX205" s="806">
        <f t="shared" si="2556"/>
        <v>150.7050109589041</v>
      </c>
      <c r="DY205" s="835">
        <f t="shared" si="2463"/>
        <v>248.02879005131257</v>
      </c>
      <c r="DZ205" s="808">
        <f t="shared" si="2464"/>
        <v>0.67953093164743172</v>
      </c>
      <c r="EA205" s="829">
        <f t="shared" si="2557"/>
        <v>0.54073482658167582</v>
      </c>
      <c r="EB205" s="825">
        <f t="shared" si="2558"/>
        <v>1.8380977066749665E-2</v>
      </c>
      <c r="EC205" s="836">
        <f t="shared" si="2595"/>
        <v>44810.202914287634</v>
      </c>
      <c r="ED205" s="837">
        <f t="shared" si="2559"/>
        <v>122.7676792172264</v>
      </c>
      <c r="EE205" s="838">
        <f t="shared" si="2196"/>
        <v>202.04981068585539</v>
      </c>
      <c r="EF205" s="839">
        <f t="shared" si="2197"/>
        <v>0.55356112516672706</v>
      </c>
      <c r="EG205" s="840">
        <f t="shared" si="2560"/>
        <v>-4.2554098623107134E-2</v>
      </c>
      <c r="EH205" s="840">
        <f t="shared" si="2561"/>
        <v>-4.8468575644661817E-2</v>
      </c>
      <c r="EI205" s="822">
        <f t="shared" si="2408"/>
        <v>0.44049470756791387</v>
      </c>
      <c r="EJ205" s="841">
        <f t="shared" si="2562"/>
        <v>-1991.6089163824363</v>
      </c>
      <c r="EK205" s="841">
        <f t="shared" si="2563"/>
        <v>-10.291900280489187</v>
      </c>
      <c r="EL205" s="805">
        <f>DATI!AD200</f>
        <v>35502.152999999998</v>
      </c>
      <c r="EM205" s="806">
        <f t="shared" si="2564"/>
        <v>97.266172602739715</v>
      </c>
      <c r="EN205" s="835">
        <f t="shared" si="2198"/>
        <v>160.07968779590402</v>
      </c>
      <c r="EO205" s="808">
        <f t="shared" si="2565"/>
        <v>0.43857448711206581</v>
      </c>
      <c r="EP205" s="822">
        <f t="shared" si="2566"/>
        <v>-3.2304830242352596E-2</v>
      </c>
      <c r="EQ205" s="823">
        <f t="shared" si="2567"/>
        <v>-3.8282620566766935E-2</v>
      </c>
      <c r="ER205" s="822">
        <f t="shared" si="2596"/>
        <v>1.6383831083409187E-2</v>
      </c>
      <c r="ES205" s="806">
        <f t="shared" si="2568"/>
        <v>-1185.1779999999999</v>
      </c>
      <c r="ET205" s="822">
        <f t="shared" si="2466"/>
        <v>0.34899441392129987</v>
      </c>
      <c r="EU205" s="824">
        <f t="shared" si="2569"/>
        <v>-6.3722150388388172</v>
      </c>
      <c r="EV205" s="805">
        <f>DATI!AE200</f>
        <v>6701.5479999999998</v>
      </c>
      <c r="EW205" s="806">
        <f t="shared" si="2570"/>
        <v>18.360405479452055</v>
      </c>
      <c r="EX205" s="835">
        <f t="shared" si="2199"/>
        <v>30.217370523676831</v>
      </c>
      <c r="EY205" s="808">
        <f t="shared" si="2465"/>
        <v>8.2787316503224198E-2</v>
      </c>
      <c r="EZ205" s="822">
        <f t="shared" si="2571"/>
        <v>-1.9383767994724049E-2</v>
      </c>
      <c r="FA205" s="823">
        <f t="shared" si="2572"/>
        <v>-2.5441376223886647E-2</v>
      </c>
      <c r="FB205" s="806">
        <f t="shared" si="2573"/>
        <v>-132.46900000000005</v>
      </c>
      <c r="FC205" s="824">
        <f t="shared" si="2574"/>
        <v>-0.78884068462776824</v>
      </c>
      <c r="FD205" s="806">
        <f>DATI!AG200</f>
        <v>1909.4630857123659</v>
      </c>
      <c r="FE205" s="822">
        <f t="shared" si="2467"/>
        <v>1.8770465850410367E-2</v>
      </c>
      <c r="FF205" s="806">
        <f t="shared" si="2575"/>
        <v>4792.0849142876341</v>
      </c>
      <c r="FG205" s="822">
        <f t="shared" si="2597"/>
        <v>2.1607575658034766E-2</v>
      </c>
      <c r="FH205" s="805">
        <f>DATI!AF200</f>
        <v>4515.9650000000001</v>
      </c>
      <c r="FI205" s="806">
        <f t="shared" si="2598"/>
        <v>12.372506849315069</v>
      </c>
      <c r="FJ205" s="830">
        <f t="shared" si="2543"/>
        <v>4.4392985362439935E-2</v>
      </c>
      <c r="FK205" s="830"/>
      <c r="FL205" s="842">
        <f>DATI!AL200</f>
        <v>115.24232837319374</v>
      </c>
      <c r="FM205" s="843"/>
      <c r="FN205" s="842"/>
      <c r="FO205" s="1138">
        <f t="shared" si="2369"/>
        <v>2.5518871021629648E-2</v>
      </c>
      <c r="FP205" s="1139">
        <f t="shared" si="2258"/>
        <v>1.1328588677291976E-3</v>
      </c>
      <c r="FQ205" s="809"/>
      <c r="FR205" s="846"/>
      <c r="FS205" s="1117"/>
      <c r="FT205" s="1117"/>
      <c r="FU205" s="818"/>
      <c r="FV205" s="819"/>
      <c r="FW205" s="819"/>
      <c r="FX205" s="819"/>
      <c r="FY205" s="819"/>
      <c r="FZ205" s="819"/>
      <c r="GA205" s="819"/>
      <c r="GB205" s="819"/>
      <c r="GC205" s="819"/>
      <c r="GD205" s="819"/>
      <c r="GE205" s="819"/>
      <c r="GF205" s="819"/>
      <c r="GG205" s="819"/>
      <c r="GH205" s="819"/>
      <c r="GI205" s="819"/>
      <c r="GJ205" s="819"/>
      <c r="GK205" s="819"/>
      <c r="GL205" s="819"/>
      <c r="GM205" s="819"/>
      <c r="GN205" s="819"/>
      <c r="GO205" s="819"/>
      <c r="GP205" s="820"/>
      <c r="GQ205" s="818"/>
      <c r="GR205" s="819"/>
      <c r="GS205" s="819"/>
      <c r="GT205" s="819"/>
      <c r="GU205" s="819"/>
      <c r="GV205" s="819"/>
      <c r="GW205" s="819"/>
      <c r="GX205" s="820"/>
      <c r="GY205" s="818"/>
      <c r="GZ205" s="819"/>
      <c r="HA205" s="819"/>
      <c r="HB205" s="819"/>
      <c r="HC205" s="819"/>
      <c r="HD205" s="819"/>
      <c r="HE205" s="819"/>
      <c r="HF205" s="819"/>
      <c r="HG205" s="819"/>
      <c r="HH205" s="819"/>
      <c r="HI205" s="819"/>
      <c r="HJ205" s="819"/>
      <c r="HK205" s="819"/>
      <c r="HL205" s="819"/>
      <c r="HM205" s="819"/>
      <c r="HN205" s="819"/>
      <c r="HO205" s="819"/>
      <c r="HP205" s="819"/>
      <c r="HQ205" s="819"/>
      <c r="HR205" s="819"/>
      <c r="HS205" s="819"/>
      <c r="HT205" s="820"/>
      <c r="HU205" s="846">
        <f t="shared" ref="HU205:HU236" si="2606">HW205+IL205+IS205</f>
        <v>44810.76291428761</v>
      </c>
      <c r="HV205" s="847"/>
      <c r="HW205" s="848">
        <f t="shared" si="2605"/>
        <v>0</v>
      </c>
      <c r="HX205" s="849">
        <f>DATI!CQ200</f>
        <v>0</v>
      </c>
      <c r="HY205" s="849">
        <f>DATI!CT199</f>
        <v>0</v>
      </c>
      <c r="HZ205" s="850">
        <f t="shared" si="2260"/>
        <v>-1</v>
      </c>
      <c r="IA205" s="850">
        <f t="shared" si="2530"/>
        <v>0</v>
      </c>
      <c r="IB205" s="822">
        <f t="shared" si="2531"/>
        <v>0</v>
      </c>
      <c r="IC205" s="849">
        <f>DATI!CV200</f>
        <v>13181.699579801616</v>
      </c>
      <c r="ID205" s="851">
        <f t="shared" si="2599"/>
        <v>13181.699579801616</v>
      </c>
      <c r="IE205" s="852">
        <f t="shared" si="2532"/>
        <v>0.12957917001088665</v>
      </c>
      <c r="IF205" s="852">
        <f t="shared" si="2533"/>
        <v>0.29416369466895909</v>
      </c>
      <c r="IG205" s="848"/>
      <c r="IH205" s="830"/>
      <c r="II205" s="849"/>
      <c r="IJ205" s="849"/>
      <c r="IK205" s="854">
        <f>DATI!CS200</f>
        <v>44810.76291428761</v>
      </c>
      <c r="IL205" s="834">
        <f t="shared" si="2600"/>
        <v>44810.76291428761</v>
      </c>
      <c r="IM205" s="834">
        <f t="shared" si="2601"/>
        <v>9308.6099076923638</v>
      </c>
      <c r="IN205" s="822">
        <f t="shared" si="2297"/>
        <v>0.4405002124980455</v>
      </c>
      <c r="IO205" s="822">
        <f t="shared" si="2298"/>
        <v>1</v>
      </c>
      <c r="IP205" s="849"/>
      <c r="IQ205" s="830"/>
      <c r="IR205" s="849"/>
      <c r="IS205" s="834">
        <f t="shared" si="2602"/>
        <v>0</v>
      </c>
      <c r="IT205" s="854">
        <f>DATI!CR200</f>
        <v>0</v>
      </c>
      <c r="IU205" s="855">
        <f>DATI!CU200</f>
        <v>0</v>
      </c>
      <c r="IV205" s="822">
        <f t="shared" si="2264"/>
        <v>0</v>
      </c>
      <c r="IW205" s="830">
        <f t="shared" si="2534"/>
        <v>0</v>
      </c>
      <c r="IX205" s="822">
        <f t="shared" si="2535"/>
        <v>0</v>
      </c>
      <c r="IY205" s="854">
        <f>DATI!CW200</f>
        <v>22320.453426793632</v>
      </c>
      <c r="IZ205" s="856">
        <f t="shared" si="2603"/>
        <v>22320.453426793632</v>
      </c>
      <c r="JA205" s="857">
        <f t="shared" si="2536"/>
        <v>0.21941524397524603</v>
      </c>
      <c r="JB205" s="857">
        <f t="shared" si="2537"/>
        <v>0.49810474036086777</v>
      </c>
      <c r="JC205" s="858"/>
      <c r="JD205" s="830"/>
      <c r="JE205" s="849"/>
      <c r="JF205" s="849"/>
      <c r="JG205" s="826">
        <f t="shared" si="2538"/>
        <v>53426.736807158384</v>
      </c>
      <c r="JH205" s="808">
        <f t="shared" si="2201"/>
        <v>240.90187848730884</v>
      </c>
      <c r="JI205" s="829">
        <f t="shared" si="2304"/>
        <v>0.52519723803065632</v>
      </c>
      <c r="JJ205" s="843"/>
      <c r="JK205" s="842"/>
      <c r="JL205" s="1140"/>
      <c r="JM205" s="860">
        <f t="shared" si="2266"/>
        <v>3.2651785206705183E-2</v>
      </c>
      <c r="JN205" s="861">
        <f t="shared" si="2539"/>
        <v>53426.736807158384</v>
      </c>
      <c r="JO205" s="834">
        <f t="shared" si="2540"/>
        <v>75747.190233952017</v>
      </c>
      <c r="JP205" s="829">
        <f t="shared" si="2541"/>
        <v>0.52519723803065632</v>
      </c>
      <c r="JQ205" s="830">
        <f t="shared" si="2267"/>
        <v>1.6606398839371761E-2</v>
      </c>
      <c r="JR205" s="862">
        <f t="shared" si="2542"/>
        <v>0.74461248200590235</v>
      </c>
      <c r="JS205" s="825">
        <f t="shared" si="2268"/>
        <v>3.2474221119748292E-2</v>
      </c>
      <c r="JT205" s="818">
        <f>DATI!BW200</f>
        <v>11033.892470308543</v>
      </c>
      <c r="JU205" s="819">
        <f>DATI!BX200</f>
        <v>6606.9660859829191</v>
      </c>
      <c r="JV205" s="819">
        <f>DATI!BY200</f>
        <v>3393.6184126839416</v>
      </c>
      <c r="JW205" s="819">
        <f>DATI!BZ200</f>
        <v>12036.1</v>
      </c>
      <c r="JX205" s="819">
        <f>DATI!CA200</f>
        <v>11521.18</v>
      </c>
      <c r="JY205" s="819">
        <f>DATI!CB200</f>
        <v>3437.3754568666218</v>
      </c>
      <c r="JZ205" s="819">
        <f>DATI!CC200</f>
        <v>1859.8551849196292</v>
      </c>
      <c r="KA205" s="819">
        <f>DATI!CD200</f>
        <v>13.850070320902159</v>
      </c>
      <c r="KB205" s="819">
        <f>DATI!CE200</f>
        <v>937.25277517127995</v>
      </c>
      <c r="KC205" s="819">
        <f>DATI!CF200</f>
        <v>0</v>
      </c>
      <c r="KD205" s="819">
        <f>DATI!CG200</f>
        <v>172.33578006601334</v>
      </c>
      <c r="KE205" s="819">
        <f>DATI!CH200</f>
        <v>83.49796162509918</v>
      </c>
      <c r="KF205" s="819">
        <f>DATI!CI200</f>
        <v>30.932720602035523</v>
      </c>
      <c r="KG205" s="819">
        <f>DATI!CJ200</f>
        <v>15.811320307731629</v>
      </c>
      <c r="KH205" s="819">
        <f>DATI!CK200</f>
        <v>317.70729206553847</v>
      </c>
      <c r="KI205" s="819">
        <f>DATI!CL200</f>
        <v>113.99164221858979</v>
      </c>
      <c r="KJ205" s="863">
        <f t="shared" si="2202"/>
        <v>49.751970305028195</v>
      </c>
      <c r="KK205" s="864">
        <f t="shared" si="2577"/>
        <v>5.6838579337574243E-3</v>
      </c>
      <c r="KL205" s="865">
        <f t="shared" si="2203"/>
        <v>29.790899394813366</v>
      </c>
      <c r="KM205" s="864">
        <f t="shared" si="2578"/>
        <v>-5.5242174930800525E-2</v>
      </c>
      <c r="KN205" s="865">
        <f t="shared" si="2204"/>
        <v>15.301871297802043</v>
      </c>
      <c r="KO205" s="864">
        <f t="shared" si="2579"/>
        <v>4.9107595193966867E-2</v>
      </c>
      <c r="KP205" s="865">
        <f t="shared" si="2205"/>
        <v>54.270937604270941</v>
      </c>
      <c r="KQ205" s="864">
        <f t="shared" si="2580"/>
        <v>1.6596469907419854E-2</v>
      </c>
      <c r="KR205" s="865">
        <f t="shared" si="2206"/>
        <v>51.949156363570779</v>
      </c>
      <c r="KS205" s="864">
        <f t="shared" si="2581"/>
        <v>-1.6936355931079134E-2</v>
      </c>
      <c r="KT205" s="865">
        <f t="shared" si="2207"/>
        <v>15.499172401530458</v>
      </c>
      <c r="KU205" s="864">
        <f t="shared" si="2582"/>
        <v>1.6700800884592238E-2</v>
      </c>
      <c r="KV205" s="865">
        <f t="shared" si="2208"/>
        <v>8.3861121703668946</v>
      </c>
      <c r="KW205" s="864">
        <f t="shared" si="2583"/>
        <v>0.33470099852662044</v>
      </c>
      <c r="KX205" s="865">
        <f t="shared" si="2209"/>
        <v>6.2450154302510434E-2</v>
      </c>
      <c r="KY205" s="864">
        <f t="shared" si="2584"/>
        <v>-0.78049737044329215</v>
      </c>
      <c r="KZ205" s="865">
        <f t="shared" si="2210"/>
        <v>4.2260854330514297</v>
      </c>
      <c r="LA205" s="864">
        <f t="shared" si="2585"/>
        <v>0.29307155863204115</v>
      </c>
      <c r="LB205" s="866" t="s">
        <v>177</v>
      </c>
      <c r="LC205" s="867" t="s">
        <v>177</v>
      </c>
      <c r="LD205" s="865">
        <f t="shared" si="2211"/>
        <v>0.77706436195661133</v>
      </c>
      <c r="LE205" s="864">
        <f t="shared" si="2586"/>
        <v>0.17758978406341117</v>
      </c>
      <c r="LF205" s="865">
        <f t="shared" si="2212"/>
        <v>0.3764934376948984</v>
      </c>
      <c r="LG205" s="864">
        <f t="shared" si="2587"/>
        <v>0.34320554491474148</v>
      </c>
      <c r="LH205" s="865">
        <f t="shared" si="2213"/>
        <v>0.13947605534379209</v>
      </c>
      <c r="LI205" s="864">
        <f t="shared" si="2588"/>
        <v>-6.3611397870911149E-2</v>
      </c>
      <c r="LJ205" s="865">
        <f t="shared" si="2214"/>
        <v>7.129345700534602E-2</v>
      </c>
      <c r="LK205" s="864">
        <f t="shared" si="2589"/>
        <v>0.19569982542753978</v>
      </c>
      <c r="LL205" s="865">
        <f t="shared" si="2215"/>
        <v>1.432546474697844</v>
      </c>
      <c r="LM205" s="864">
        <f t="shared" si="2590"/>
        <v>-2.6239960057976523E-2</v>
      </c>
      <c r="LN205" s="865">
        <f t="shared" si="2216"/>
        <v>0.51398985570520872</v>
      </c>
      <c r="LO205" s="868">
        <f t="shared" si="2591"/>
        <v>-0.66911608033691961</v>
      </c>
      <c r="LP205" s="869">
        <f t="shared" si="2309"/>
        <v>0.10846572702072389</v>
      </c>
      <c r="LQ205" s="870">
        <f t="shared" si="2310"/>
        <v>6.4948011941008577E-2</v>
      </c>
      <c r="LR205" s="870">
        <f t="shared" si="2311"/>
        <v>3.3360057600088762E-2</v>
      </c>
      <c r="LS205" s="870">
        <f t="shared" si="2312"/>
        <v>0.11831765992891072</v>
      </c>
      <c r="LT205" s="870">
        <f t="shared" si="2313"/>
        <v>0.11325587667265706</v>
      </c>
      <c r="LU205" s="870">
        <f t="shared" si="2314"/>
        <v>3.3790199512593704E-2</v>
      </c>
      <c r="LV205" s="870">
        <f t="shared" si="2315"/>
        <v>1.828280865781624E-2</v>
      </c>
      <c r="LW205" s="870">
        <f t="shared" si="2316"/>
        <v>1.361494097107868E-4</v>
      </c>
      <c r="LX205" s="871">
        <f t="shared" si="2317"/>
        <v>9.2134125771756066E-3</v>
      </c>
      <c r="LY205" s="872" t="s">
        <v>177</v>
      </c>
      <c r="LZ205" s="871">
        <f t="shared" si="2318"/>
        <v>1.6941007651510138E-3</v>
      </c>
      <c r="MA205" s="871">
        <f t="shared" si="2319"/>
        <v>8.2080436589225092E-4</v>
      </c>
      <c r="MB205" s="871">
        <f t="shared" si="2320"/>
        <v>3.0407583161220407E-4</v>
      </c>
      <c r="MC205" s="871">
        <f t="shared" si="2321"/>
        <v>1.554289528333323E-4</v>
      </c>
      <c r="MD205" s="871">
        <f t="shared" si="2322"/>
        <v>3.1231365092966568E-3</v>
      </c>
      <c r="ME205" s="871">
        <f t="shared" si="2323"/>
        <v>1.1205643321970712E-3</v>
      </c>
      <c r="MF205" s="869">
        <f t="shared" si="2324"/>
        <v>0.20058949727060085</v>
      </c>
      <c r="MG205" s="870">
        <f t="shared" si="2325"/>
        <v>0.12011065081860127</v>
      </c>
      <c r="MH205" s="870">
        <f t="shared" si="2326"/>
        <v>6.1693931961029083E-2</v>
      </c>
      <c r="MI205" s="870">
        <f t="shared" si="2327"/>
        <v>0.21880902452107792</v>
      </c>
      <c r="MJ205" s="870">
        <f t="shared" si="2328"/>
        <v>0.20944809008995877</v>
      </c>
      <c r="MK205" s="870">
        <f t="shared" si="2329"/>
        <v>6.2489408581656851E-2</v>
      </c>
      <c r="ML205" s="870">
        <f t="shared" si="2330"/>
        <v>3.3811043341508716E-2</v>
      </c>
      <c r="MM205" s="870">
        <f t="shared" si="2331"/>
        <v>2.5178590876321515E-4</v>
      </c>
      <c r="MN205" s="871">
        <f t="shared" si="2332"/>
        <v>1.7038689065802123E-2</v>
      </c>
      <c r="MO205" s="872" t="s">
        <v>177</v>
      </c>
      <c r="MP205" s="871">
        <f t="shared" si="2333"/>
        <v>3.1329603381762701E-3</v>
      </c>
      <c r="MQ205" s="871">
        <f t="shared" si="2334"/>
        <v>1.5179424840842423E-3</v>
      </c>
      <c r="MR205" s="871">
        <f t="shared" si="2335"/>
        <v>5.6233816773825765E-4</v>
      </c>
      <c r="MS205" s="871">
        <f t="shared" si="2336"/>
        <v>2.8744024833002942E-4</v>
      </c>
      <c r="MT205" s="871">
        <f t="shared" si="2337"/>
        <v>5.7757265775536656E-3</v>
      </c>
      <c r="MU205" s="871">
        <f t="shared" si="2338"/>
        <v>2.072299169781354E-3</v>
      </c>
      <c r="MV205" s="1098"/>
      <c r="MW205" s="808"/>
      <c r="MX205" s="862"/>
      <c r="MY205" s="1483"/>
      <c r="MZ205" s="823"/>
      <c r="NA205" s="1480"/>
      <c r="NB205" s="1099"/>
      <c r="NC205" s="854"/>
      <c r="ND205" s="829"/>
      <c r="NE205" s="875"/>
    </row>
    <row r="206" spans="1:369" outlineLevel="1" x14ac:dyDescent="0.2">
      <c r="A206" s="876" t="s">
        <v>184</v>
      </c>
      <c r="B206" s="559">
        <v>70</v>
      </c>
      <c r="C206" s="1525"/>
      <c r="D206" s="560">
        <f>DATI!G201</f>
        <v>405562</v>
      </c>
      <c r="E206" s="561">
        <f t="shared" si="2544"/>
        <v>4.2241857082699411E-2</v>
      </c>
      <c r="F206" s="1035">
        <f>+(D206-D219)/D219</f>
        <v>3.6924295295369613E-3</v>
      </c>
      <c r="G206" s="563"/>
      <c r="H206" s="564"/>
      <c r="I206" s="565"/>
      <c r="J206" s="566"/>
      <c r="K206" s="566"/>
      <c r="L206" s="566"/>
      <c r="M206" s="564"/>
      <c r="N206" s="564"/>
      <c r="O206" s="564"/>
      <c r="P206" s="564"/>
      <c r="Q206" s="564"/>
      <c r="R206" s="564"/>
      <c r="S206" s="564"/>
      <c r="T206" s="564"/>
      <c r="U206" s="564"/>
      <c r="V206" s="564"/>
      <c r="W206" s="569"/>
      <c r="X206" s="1100"/>
      <c r="Y206" s="564"/>
      <c r="Z206" s="564"/>
      <c r="AA206" s="564"/>
      <c r="AB206" s="564"/>
      <c r="AC206" s="564"/>
      <c r="AD206" s="565"/>
      <c r="AE206" s="566"/>
      <c r="AF206" s="566"/>
      <c r="AG206" s="569"/>
      <c r="AH206" s="572"/>
      <c r="AI206" s="564"/>
      <c r="AJ206" s="565"/>
      <c r="AK206" s="566"/>
      <c r="AL206" s="566"/>
      <c r="AM206" s="566"/>
      <c r="AN206" s="576"/>
      <c r="AO206" s="577"/>
      <c r="AP206" s="577"/>
      <c r="AQ206" s="577"/>
      <c r="AR206" s="577"/>
      <c r="AS206" s="577"/>
      <c r="AT206" s="577"/>
      <c r="AU206" s="1072"/>
      <c r="AV206" s="1072"/>
      <c r="AW206" s="577"/>
      <c r="AX206" s="1072"/>
      <c r="AY206" s="1072"/>
      <c r="AZ206" s="1072"/>
      <c r="BA206" s="1072"/>
      <c r="BB206" s="576"/>
      <c r="BC206" s="577"/>
      <c r="BD206" s="577"/>
      <c r="BE206" s="577"/>
      <c r="BF206" s="577"/>
      <c r="BG206" s="577"/>
      <c r="BH206" s="577"/>
      <c r="BI206" s="577"/>
      <c r="BJ206" s="577"/>
      <c r="BK206" s="577"/>
      <c r="BL206" s="577"/>
      <c r="BM206" s="577"/>
      <c r="BN206" s="577"/>
      <c r="BO206" s="577"/>
      <c r="BP206" s="577"/>
      <c r="BQ206" s="577"/>
      <c r="BR206" s="577"/>
      <c r="BS206" s="577"/>
      <c r="BT206" s="577"/>
      <c r="BU206" s="577"/>
      <c r="BV206" s="578"/>
      <c r="BW206" s="576"/>
      <c r="BX206" s="577"/>
      <c r="BY206" s="577"/>
      <c r="BZ206" s="577"/>
      <c r="CA206" s="577"/>
      <c r="CB206" s="577"/>
      <c r="CC206" s="577"/>
      <c r="CD206" s="578"/>
      <c r="CE206" s="576"/>
      <c r="CF206" s="577"/>
      <c r="CG206" s="577"/>
      <c r="CH206" s="577"/>
      <c r="CI206" s="577"/>
      <c r="CJ206" s="577"/>
      <c r="CK206" s="577"/>
      <c r="CL206" s="577"/>
      <c r="CM206" s="577"/>
      <c r="CN206" s="577"/>
      <c r="CO206" s="577"/>
      <c r="CP206" s="577"/>
      <c r="CQ206" s="577"/>
      <c r="CR206" s="577"/>
      <c r="CS206" s="577"/>
      <c r="CT206" s="577"/>
      <c r="CU206" s="577"/>
      <c r="CV206" s="577"/>
      <c r="CW206" s="577"/>
      <c r="CX206" s="577"/>
      <c r="CY206" s="578"/>
      <c r="CZ206" s="563">
        <f>DATI!AA201</f>
        <v>225256.01300000001</v>
      </c>
      <c r="DA206" s="564">
        <f t="shared" si="2545"/>
        <v>617.13976164383564</v>
      </c>
      <c r="DB206" s="565">
        <f t="shared" si="2191"/>
        <v>555.41695967570922</v>
      </c>
      <c r="DC206" s="566">
        <f t="shared" si="2546"/>
        <v>1.5216903004813951</v>
      </c>
      <c r="DD206" s="582">
        <f t="shared" si="2547"/>
        <v>-1.178356862851369E-2</v>
      </c>
      <c r="DE206" s="583">
        <f t="shared" si="2245"/>
        <v>-1.541906434952877E-2</v>
      </c>
      <c r="DF206" s="564">
        <f t="shared" si="2548"/>
        <v>-2685.9700000000012</v>
      </c>
      <c r="DG206" s="584">
        <f t="shared" si="2549"/>
        <v>-8.698126819205072</v>
      </c>
      <c r="DH206" s="585">
        <f t="shared" si="2592"/>
        <v>4.5691938014927706E-2</v>
      </c>
      <c r="DI206" s="586">
        <f>DATI!AB201+DATI!AG201</f>
        <v>111411.08205862621</v>
      </c>
      <c r="DJ206" s="564">
        <f t="shared" si="2593"/>
        <v>305.23584125651018</v>
      </c>
      <c r="DK206" s="587">
        <f t="shared" si="2192"/>
        <v>274.7078919095631</v>
      </c>
      <c r="DL206" s="588">
        <f t="shared" si="2193"/>
        <v>0.75262436139606315</v>
      </c>
      <c r="DM206" s="589">
        <f t="shared" si="2604"/>
        <v>0.49459759397688624</v>
      </c>
      <c r="DN206" s="590">
        <f t="shared" si="2550"/>
        <v>4.438452721950395E-2</v>
      </c>
      <c r="DO206" s="590">
        <f t="shared" si="2551"/>
        <v>2.1000000000000019E-2</v>
      </c>
      <c r="DP206" s="590">
        <f t="shared" si="2552"/>
        <v>3.207795046845506E-2</v>
      </c>
      <c r="DQ206" s="590">
        <f t="shared" si="2553"/>
        <v>2.8281094988654477E-2</v>
      </c>
      <c r="DR206" s="591">
        <f t="shared" si="2554"/>
        <v>3462.7608993016911</v>
      </c>
      <c r="DS206" s="591">
        <f t="shared" si="2555"/>
        <v>7.5553659627605043</v>
      </c>
      <c r="DT206" s="592">
        <f t="shared" si="2594"/>
        <v>4.694327451059218E-2</v>
      </c>
      <c r="DU206" s="593"/>
      <c r="DV206" s="592"/>
      <c r="DW206" s="594">
        <f>DATI!AB201</f>
        <v>110543.208</v>
      </c>
      <c r="DX206" s="564">
        <f t="shared" si="2556"/>
        <v>302.85810410958902</v>
      </c>
      <c r="DY206" s="595">
        <f t="shared" si="2463"/>
        <v>272.56796248169206</v>
      </c>
      <c r="DZ206" s="566">
        <f t="shared" si="2464"/>
        <v>0.74676154104573167</v>
      </c>
      <c r="EA206" s="589">
        <f t="shared" si="2557"/>
        <v>0.49074475983022925</v>
      </c>
      <c r="EB206" s="585">
        <f t="shared" si="2558"/>
        <v>4.612104048993055E-2</v>
      </c>
      <c r="EC206" s="596">
        <f t="shared" si="2595"/>
        <v>113844.93094137379</v>
      </c>
      <c r="ED206" s="597">
        <f t="shared" si="2559"/>
        <v>311.90392038732546</v>
      </c>
      <c r="EE206" s="598">
        <f t="shared" si="2196"/>
        <v>280.70906776614623</v>
      </c>
      <c r="EF206" s="599">
        <f t="shared" si="2197"/>
        <v>0.76906593908533216</v>
      </c>
      <c r="EG206" s="600">
        <f t="shared" si="2560"/>
        <v>-5.1242130667416584E-2</v>
      </c>
      <c r="EH206" s="600">
        <f t="shared" si="2561"/>
        <v>-5.4732464429071322E-2</v>
      </c>
      <c r="EI206" s="582">
        <f t="shared" si="2408"/>
        <v>0.5054024060231137</v>
      </c>
      <c r="EJ206" s="601">
        <f t="shared" si="2562"/>
        <v>-6148.7308993016923</v>
      </c>
      <c r="EK206" s="601">
        <f t="shared" si="2563"/>
        <v>-16.253492781965463</v>
      </c>
      <c r="EL206" s="563">
        <f>DATI!AD201</f>
        <v>101748.535</v>
      </c>
      <c r="EM206" s="564">
        <f t="shared" si="2564"/>
        <v>278.76310958904111</v>
      </c>
      <c r="EN206" s="595">
        <f t="shared" si="2198"/>
        <v>250.88281199915178</v>
      </c>
      <c r="EO206" s="566">
        <f t="shared" si="2565"/>
        <v>0.68735016986068986</v>
      </c>
      <c r="EP206" s="582">
        <f t="shared" si="2566"/>
        <v>-5.0743239095425031E-2</v>
      </c>
      <c r="EQ206" s="583">
        <f t="shared" si="2567"/>
        <v>-5.423540820216987E-2</v>
      </c>
      <c r="ER206" s="582">
        <f t="shared" si="2596"/>
        <v>4.6955766610108064E-2</v>
      </c>
      <c r="ES206" s="564">
        <f t="shared" si="2568"/>
        <v>-5439.0449999999983</v>
      </c>
      <c r="ET206" s="582">
        <f t="shared" si="2466"/>
        <v>0.45170174880081893</v>
      </c>
      <c r="EU206" s="584">
        <f t="shared" si="2569"/>
        <v>-14.387017485838442</v>
      </c>
      <c r="EV206" s="563">
        <f>DATI!AE201</f>
        <v>10424.469999999999</v>
      </c>
      <c r="EW206" s="564">
        <f t="shared" si="2570"/>
        <v>28.560191780821917</v>
      </c>
      <c r="EX206" s="595">
        <f t="shared" si="2199"/>
        <v>25.703764159364042</v>
      </c>
      <c r="EY206" s="566">
        <f t="shared" si="2465"/>
        <v>7.0421271669490526E-2</v>
      </c>
      <c r="EZ206" s="582">
        <f t="shared" si="2571"/>
        <v>-6.1385789153570153E-2</v>
      </c>
      <c r="FA206" s="583">
        <f t="shared" si="2572"/>
        <v>-6.4838805961315527E-2</v>
      </c>
      <c r="FB206" s="564">
        <f t="shared" si="2573"/>
        <v>-681.76500000000124</v>
      </c>
      <c r="FC206" s="584">
        <f t="shared" si="2574"/>
        <v>-1.7821541221218382</v>
      </c>
      <c r="FD206" s="564">
        <f>DATI!AG201</f>
        <v>867.87405862621961</v>
      </c>
      <c r="FE206" s="582">
        <f t="shared" si="2467"/>
        <v>3.8528341466570288E-3</v>
      </c>
      <c r="FF206" s="564">
        <f t="shared" si="2575"/>
        <v>9556.5959413737801</v>
      </c>
      <c r="FG206" s="582">
        <f t="shared" si="2597"/>
        <v>2.3563834731493039E-2</v>
      </c>
      <c r="FH206" s="563">
        <f>DATI!AF201</f>
        <v>2539.8000000000002</v>
      </c>
      <c r="FI206" s="564">
        <f t="shared" si="2598"/>
        <v>6.9583561643835621</v>
      </c>
      <c r="FJ206" s="590">
        <f t="shared" si="2543"/>
        <v>1.127517070987135E-2</v>
      </c>
      <c r="FK206" s="590"/>
      <c r="FL206" s="602">
        <f>DATI!AL201</f>
        <v>363.49192261695862</v>
      </c>
      <c r="FM206" s="603"/>
      <c r="FN206" s="602"/>
      <c r="FO206" s="1129">
        <f t="shared" si="2369"/>
        <v>0.14311832530788196</v>
      </c>
      <c r="FP206" s="1130">
        <f t="shared" si="2258"/>
        <v>1.6136835495572702E-3</v>
      </c>
      <c r="FQ206" s="567"/>
      <c r="FR206" s="607"/>
      <c r="FS206" s="1113"/>
      <c r="FT206" s="1113"/>
      <c r="FU206" s="576"/>
      <c r="FV206" s="577"/>
      <c r="FW206" s="577"/>
      <c r="FX206" s="577"/>
      <c r="FY206" s="577"/>
      <c r="FZ206" s="577"/>
      <c r="GA206" s="577"/>
      <c r="GB206" s="577"/>
      <c r="GC206" s="577"/>
      <c r="GD206" s="577"/>
      <c r="GE206" s="577"/>
      <c r="GF206" s="577"/>
      <c r="GG206" s="577"/>
      <c r="GH206" s="577"/>
      <c r="GI206" s="577"/>
      <c r="GJ206" s="577"/>
      <c r="GK206" s="577"/>
      <c r="GL206" s="577"/>
      <c r="GM206" s="577"/>
      <c r="GN206" s="577"/>
      <c r="GO206" s="577"/>
      <c r="GP206" s="578"/>
      <c r="GQ206" s="576"/>
      <c r="GR206" s="577"/>
      <c r="GS206" s="577"/>
      <c r="GT206" s="577"/>
      <c r="GU206" s="577"/>
      <c r="GV206" s="577"/>
      <c r="GW206" s="577"/>
      <c r="GX206" s="578"/>
      <c r="GY206" s="576"/>
      <c r="GZ206" s="577"/>
      <c r="HA206" s="577"/>
      <c r="HB206" s="577"/>
      <c r="HC206" s="577"/>
      <c r="HD206" s="577"/>
      <c r="HE206" s="577"/>
      <c r="HF206" s="577"/>
      <c r="HG206" s="577"/>
      <c r="HH206" s="577"/>
      <c r="HI206" s="577"/>
      <c r="HJ206" s="577"/>
      <c r="HK206" s="577"/>
      <c r="HL206" s="577"/>
      <c r="HM206" s="577"/>
      <c r="HN206" s="577"/>
      <c r="HO206" s="577"/>
      <c r="HP206" s="577"/>
      <c r="HQ206" s="577"/>
      <c r="HR206" s="577"/>
      <c r="HS206" s="577"/>
      <c r="HT206" s="578"/>
      <c r="HU206" s="607">
        <f t="shared" si="2606"/>
        <v>113844.93094137375</v>
      </c>
      <c r="HV206" s="608"/>
      <c r="HW206" s="609">
        <f t="shared" si="2605"/>
        <v>1767.67</v>
      </c>
      <c r="HX206" s="610">
        <f>DATI!CQ201</f>
        <v>1767.67</v>
      </c>
      <c r="HY206" s="610">
        <f>DATI!CT200</f>
        <v>0</v>
      </c>
      <c r="HZ206" s="611">
        <f t="shared" si="2260"/>
        <v>-0.56508035705498527</v>
      </c>
      <c r="IA206" s="611">
        <f t="shared" si="2530"/>
        <v>7.8473820807615918E-3</v>
      </c>
      <c r="IB206" s="582">
        <f t="shared" si="2531"/>
        <v>1.5526997867918156E-2</v>
      </c>
      <c r="IC206" s="610">
        <f>DATI!CV201</f>
        <v>27696.774389691334</v>
      </c>
      <c r="ID206" s="612">
        <f t="shared" si="2599"/>
        <v>29464.444389691336</v>
      </c>
      <c r="IE206" s="613">
        <f t="shared" si="2532"/>
        <v>0.13080425244715371</v>
      </c>
      <c r="IF206" s="613">
        <f t="shared" si="2533"/>
        <v>0.25881208891825425</v>
      </c>
      <c r="IG206" s="609"/>
      <c r="IH206" s="590"/>
      <c r="II206" s="610"/>
      <c r="IJ206" s="610"/>
      <c r="IK206" s="615">
        <f>DATI!CS201</f>
        <v>112077.26094137375</v>
      </c>
      <c r="IL206" s="594">
        <f t="shared" si="2600"/>
        <v>112077.26094137375</v>
      </c>
      <c r="IM206" s="594">
        <f t="shared" si="2601"/>
        <v>20993.028114982299</v>
      </c>
      <c r="IN206" s="582">
        <f t="shared" si="2297"/>
        <v>0.49755502394235196</v>
      </c>
      <c r="IO206" s="582">
        <f t="shared" si="2298"/>
        <v>0.98447300213208189</v>
      </c>
      <c r="IP206" s="610"/>
      <c r="IQ206" s="590"/>
      <c r="IR206" s="610"/>
      <c r="IS206" s="594">
        <f t="shared" si="2602"/>
        <v>0</v>
      </c>
      <c r="IT206" s="615">
        <f>DATI!CR201</f>
        <v>0</v>
      </c>
      <c r="IU206" s="617">
        <f>DATI!CU201</f>
        <v>0</v>
      </c>
      <c r="IV206" s="582">
        <f t="shared" si="2264"/>
        <v>0</v>
      </c>
      <c r="IW206" s="590">
        <f t="shared" si="2534"/>
        <v>0</v>
      </c>
      <c r="IX206" s="582">
        <f t="shared" si="2535"/>
        <v>0</v>
      </c>
      <c r="IY206" s="615">
        <f>DATI!CW201</f>
        <v>63387.458436700123</v>
      </c>
      <c r="IZ206" s="618">
        <f t="shared" si="2603"/>
        <v>63387.458436700123</v>
      </c>
      <c r="JA206" s="619">
        <f t="shared" si="2536"/>
        <v>0.28140184846785921</v>
      </c>
      <c r="JB206" s="619">
        <f t="shared" si="2537"/>
        <v>0.55678771037546237</v>
      </c>
      <c r="JC206" s="620"/>
      <c r="JD206" s="590"/>
      <c r="JE206" s="610"/>
      <c r="JF206" s="610"/>
      <c r="JG206" s="586">
        <f t="shared" si="2538"/>
        <v>106447.71977265656</v>
      </c>
      <c r="JH206" s="566">
        <f t="shared" si="2201"/>
        <v>262.46965882567048</v>
      </c>
      <c r="JI206" s="589">
        <f t="shared" si="2304"/>
        <v>0.47256327746800952</v>
      </c>
      <c r="JJ206" s="603"/>
      <c r="JK206" s="602"/>
      <c r="JL206" s="1131"/>
      <c r="JM206" s="622">
        <f t="shared" si="2266"/>
        <v>4.5224813965643984E-2</v>
      </c>
      <c r="JN206" s="623">
        <f t="shared" si="2539"/>
        <v>106447.71977265656</v>
      </c>
      <c r="JO206" s="594">
        <f t="shared" si="2540"/>
        <v>169835.17820935667</v>
      </c>
      <c r="JP206" s="589">
        <f t="shared" si="2541"/>
        <v>0.47256327746800952</v>
      </c>
      <c r="JQ206" s="590">
        <f t="shared" si="2267"/>
        <v>2.0446879967765674E-2</v>
      </c>
      <c r="JR206" s="624">
        <f t="shared" si="2542"/>
        <v>0.75396512593586862</v>
      </c>
      <c r="JS206" s="585">
        <f t="shared" si="2268"/>
        <v>8.2002888553796005E-2</v>
      </c>
      <c r="JT206" s="576">
        <f>DATI!BW201</f>
        <v>23232.035215382515</v>
      </c>
      <c r="JU206" s="577">
        <f>DATI!BX201</f>
        <v>9614.4968357990383</v>
      </c>
      <c r="JV206" s="577">
        <f>DATI!BY201</f>
        <v>7423.9066304320131</v>
      </c>
      <c r="JW206" s="577">
        <f>DATI!BZ201</f>
        <v>10324.885</v>
      </c>
      <c r="JX206" s="577">
        <f>DATI!CA201</f>
        <v>43351.6</v>
      </c>
      <c r="JY206" s="577">
        <f>DATI!CB201</f>
        <v>5192.4434348434206</v>
      </c>
      <c r="JZ206" s="577">
        <f>DATI!CC201</f>
        <v>2982.4775754984448</v>
      </c>
      <c r="KA206" s="577">
        <f>DATI!CD201</f>
        <v>169.43381924640934</v>
      </c>
      <c r="KB206" s="577">
        <f>DATI!CE201</f>
        <v>1400.0498629113436</v>
      </c>
      <c r="KC206" s="577">
        <f>DATI!CF201</f>
        <v>0</v>
      </c>
      <c r="KD206" s="577">
        <f>DATI!CG201</f>
        <v>166.40876050281526</v>
      </c>
      <c r="KE206" s="577">
        <f>DATI!CH201</f>
        <v>292.48688569259645</v>
      </c>
      <c r="KF206" s="577">
        <f>DATI!CI201</f>
        <v>22.719340442180634</v>
      </c>
      <c r="KG206" s="577">
        <f>DATI!CJ201</f>
        <v>110.15886214399337</v>
      </c>
      <c r="KH206" s="577">
        <f>DATI!CK201</f>
        <v>881.52800477600283</v>
      </c>
      <c r="KI206" s="577">
        <f>DATI!CL201</f>
        <v>218.13232424545288</v>
      </c>
      <c r="KJ206" s="625">
        <f t="shared" si="2202"/>
        <v>57.283560134782142</v>
      </c>
      <c r="KK206" s="626">
        <f t="shared" si="2577"/>
        <v>-4.9940475551463375E-3</v>
      </c>
      <c r="KL206" s="627">
        <f t="shared" si="2203"/>
        <v>23.706601791585598</v>
      </c>
      <c r="KM206" s="626">
        <f t="shared" si="2578"/>
        <v>-7.3162721405286152E-2</v>
      </c>
      <c r="KN206" s="627">
        <f t="shared" si="2204"/>
        <v>18.30523232066124</v>
      </c>
      <c r="KO206" s="626">
        <f t="shared" si="2579"/>
        <v>7.8388964135428604E-2</v>
      </c>
      <c r="KP206" s="627">
        <f t="shared" si="2205"/>
        <v>25.458216006430582</v>
      </c>
      <c r="KQ206" s="626">
        <f t="shared" si="2580"/>
        <v>8.2366872092659749E-2</v>
      </c>
      <c r="KR206" s="627">
        <f t="shared" si="2206"/>
        <v>106.89265759612587</v>
      </c>
      <c r="KS206" s="626">
        <f t="shared" si="2581"/>
        <v>5.4099735911205621E-2</v>
      </c>
      <c r="KT206" s="627">
        <f t="shared" si="2207"/>
        <v>12.803081735575377</v>
      </c>
      <c r="KU206" s="626">
        <f t="shared" si="2582"/>
        <v>-3.4484652284214073E-2</v>
      </c>
      <c r="KV206" s="627">
        <f t="shared" si="2208"/>
        <v>7.3539374386615242</v>
      </c>
      <c r="KW206" s="626">
        <f t="shared" si="2583"/>
        <v>-2.1090283846170153E-2</v>
      </c>
      <c r="KX206" s="627">
        <f t="shared" si="2209"/>
        <v>0.41777538143713994</v>
      </c>
      <c r="KY206" s="626">
        <f t="shared" si="2584"/>
        <v>0.34341606768692967</v>
      </c>
      <c r="KZ206" s="627">
        <f t="shared" si="2210"/>
        <v>3.4521228885135775</v>
      </c>
      <c r="LA206" s="626">
        <f t="shared" si="2585"/>
        <v>0.23769059593725519</v>
      </c>
      <c r="LB206" s="628" t="s">
        <v>177</v>
      </c>
      <c r="LC206" s="629" t="s">
        <v>177</v>
      </c>
      <c r="LD206" s="627">
        <f t="shared" si="2211"/>
        <v>0.41031645100580244</v>
      </c>
      <c r="LE206" s="626">
        <f t="shared" si="2586"/>
        <v>0.37525367845442592</v>
      </c>
      <c r="LF206" s="627">
        <f t="shared" si="2212"/>
        <v>0.72118908007307503</v>
      </c>
      <c r="LG206" s="626">
        <f t="shared" si="2587"/>
        <v>2.8031206369298355E-2</v>
      </c>
      <c r="LH206" s="627">
        <f t="shared" si="2213"/>
        <v>5.6019401329958508E-2</v>
      </c>
      <c r="LI206" s="626">
        <f t="shared" si="2588"/>
        <v>0.32593073026795466</v>
      </c>
      <c r="LJ206" s="627">
        <f t="shared" si="2214"/>
        <v>0.27162027543012751</v>
      </c>
      <c r="LK206" s="626">
        <f t="shared" si="2589"/>
        <v>5.0605277693818319E-2</v>
      </c>
      <c r="LL206" s="627">
        <f t="shared" si="2215"/>
        <v>2.1735961573717528</v>
      </c>
      <c r="LM206" s="626">
        <f t="shared" si="2590"/>
        <v>7.4489124736516806E-3</v>
      </c>
      <c r="LN206" s="627">
        <f t="shared" si="2216"/>
        <v>0.53785197884775415</v>
      </c>
      <c r="LO206" s="630">
        <f t="shared" si="2591"/>
        <v>0.39492481959723796</v>
      </c>
      <c r="LP206" s="631">
        <f t="shared" si="2309"/>
        <v>0.10313613788140037</v>
      </c>
      <c r="LQ206" s="632">
        <f t="shared" si="2310"/>
        <v>4.2682531346228868E-2</v>
      </c>
      <c r="LR206" s="632">
        <f t="shared" si="2311"/>
        <v>3.2957640204845554E-2</v>
      </c>
      <c r="LS206" s="632">
        <f t="shared" si="2312"/>
        <v>4.5836223692727794E-2</v>
      </c>
      <c r="LT206" s="632">
        <f t="shared" si="2313"/>
        <v>0.19245479586820174</v>
      </c>
      <c r="LU206" s="632">
        <f t="shared" si="2314"/>
        <v>2.3051297790853735E-2</v>
      </c>
      <c r="LV206" s="632">
        <f t="shared" si="2315"/>
        <v>1.3240390504019286E-2</v>
      </c>
      <c r="LW206" s="632">
        <f t="shared" si="2316"/>
        <v>7.5218333570704432E-4</v>
      </c>
      <c r="LX206" s="633">
        <f t="shared" si="2317"/>
        <v>6.21537176417725E-3</v>
      </c>
      <c r="LY206" s="634" t="s">
        <v>177</v>
      </c>
      <c r="LZ206" s="633">
        <f t="shared" si="2318"/>
        <v>7.3875391065727179E-4</v>
      </c>
      <c r="MA206" s="633">
        <f t="shared" si="2319"/>
        <v>1.2984642753691837E-3</v>
      </c>
      <c r="MB206" s="633">
        <f t="shared" si="2320"/>
        <v>1.0086008421973017E-4</v>
      </c>
      <c r="MC206" s="633">
        <f t="shared" si="2321"/>
        <v>4.8903849747173396E-4</v>
      </c>
      <c r="MD206" s="633">
        <f t="shared" si="2322"/>
        <v>3.913449381597653E-3</v>
      </c>
      <c r="ME206" s="633">
        <f t="shared" si="2323"/>
        <v>9.6837514497538797E-4</v>
      </c>
      <c r="MF206" s="631">
        <f t="shared" si="2324"/>
        <v>0.21016248429647993</v>
      </c>
      <c r="MG206" s="632">
        <f t="shared" si="2325"/>
        <v>8.6975011941023445E-2</v>
      </c>
      <c r="MH206" s="632">
        <f t="shared" si="2326"/>
        <v>6.7158414928866664E-2</v>
      </c>
      <c r="MI206" s="632">
        <f t="shared" si="2327"/>
        <v>9.3401351261671373E-2</v>
      </c>
      <c r="MJ206" s="632">
        <f t="shared" si="2328"/>
        <v>0.39216882506250406</v>
      </c>
      <c r="MK206" s="632">
        <f t="shared" si="2329"/>
        <v>4.6972071181826211E-2</v>
      </c>
      <c r="ML206" s="632">
        <f t="shared" si="2330"/>
        <v>2.6980197421974987E-2</v>
      </c>
      <c r="MM206" s="632">
        <f t="shared" si="2331"/>
        <v>1.5327383953468163E-3</v>
      </c>
      <c r="MN206" s="633">
        <f t="shared" si="2332"/>
        <v>1.2665182133228335E-2</v>
      </c>
      <c r="MO206" s="634" t="s">
        <v>177</v>
      </c>
      <c r="MP206" s="633">
        <f t="shared" si="2333"/>
        <v>1.5053729986089716E-3</v>
      </c>
      <c r="MQ206" s="633">
        <f t="shared" si="2334"/>
        <v>2.6459055330888938E-3</v>
      </c>
      <c r="MR206" s="633">
        <f t="shared" si="2335"/>
        <v>2.0552452613986592E-4</v>
      </c>
      <c r="MS206" s="633">
        <f t="shared" si="2336"/>
        <v>9.9652311649932736E-4</v>
      </c>
      <c r="MT206" s="633">
        <f t="shared" si="2337"/>
        <v>7.9745107883607176E-3</v>
      </c>
      <c r="MU206" s="633">
        <f t="shared" si="2338"/>
        <v>1.9732765874268176E-3</v>
      </c>
      <c r="MV206" s="1077"/>
      <c r="MW206" s="566"/>
      <c r="MX206" s="624"/>
      <c r="MY206" s="1471"/>
      <c r="MZ206" s="583"/>
      <c r="NA206" s="1472"/>
      <c r="NB206" s="1078"/>
      <c r="NC206" s="615"/>
      <c r="ND206" s="589"/>
      <c r="NE206" s="638"/>
    </row>
    <row r="207" spans="1:369" outlineLevel="1" x14ac:dyDescent="0.2">
      <c r="A207" s="800" t="s">
        <v>185</v>
      </c>
      <c r="B207" s="801">
        <v>134</v>
      </c>
      <c r="C207" s="1528"/>
      <c r="D207" s="802">
        <f>DATI!G202</f>
        <v>2995920</v>
      </c>
      <c r="E207" s="803">
        <f t="shared" si="2544"/>
        <v>0.31204408813251938</v>
      </c>
      <c r="F207" s="1033">
        <f>+(D207-D220)/D220</f>
        <v>-0.21202612797552903</v>
      </c>
      <c r="G207" s="805"/>
      <c r="H207" s="806"/>
      <c r="I207" s="813"/>
      <c r="J207" s="808"/>
      <c r="K207" s="808"/>
      <c r="L207" s="808"/>
      <c r="M207" s="806"/>
      <c r="N207" s="806"/>
      <c r="O207" s="806"/>
      <c r="P207" s="806"/>
      <c r="Q207" s="806"/>
      <c r="R207" s="806"/>
      <c r="S207" s="806"/>
      <c r="T207" s="806"/>
      <c r="U207" s="806"/>
      <c r="V207" s="806"/>
      <c r="W207" s="811"/>
      <c r="X207" s="1092"/>
      <c r="Y207" s="806"/>
      <c r="Z207" s="806"/>
      <c r="AA207" s="806"/>
      <c r="AB207" s="806"/>
      <c r="AC207" s="806"/>
      <c r="AD207" s="813"/>
      <c r="AE207" s="808"/>
      <c r="AF207" s="808"/>
      <c r="AG207" s="811"/>
      <c r="AH207" s="815"/>
      <c r="AI207" s="806"/>
      <c r="AJ207" s="813"/>
      <c r="AK207" s="808"/>
      <c r="AL207" s="808"/>
      <c r="AM207" s="808"/>
      <c r="AN207" s="818"/>
      <c r="AO207" s="819"/>
      <c r="AP207" s="819"/>
      <c r="AQ207" s="819"/>
      <c r="AR207" s="819"/>
      <c r="AS207" s="819"/>
      <c r="AT207" s="819"/>
      <c r="AU207" s="1093"/>
      <c r="AV207" s="1093"/>
      <c r="AW207" s="819"/>
      <c r="AX207" s="1093"/>
      <c r="AY207" s="1093"/>
      <c r="AZ207" s="1093"/>
      <c r="BA207" s="1093"/>
      <c r="BB207" s="818"/>
      <c r="BC207" s="819"/>
      <c r="BD207" s="819"/>
      <c r="BE207" s="819"/>
      <c r="BF207" s="819"/>
      <c r="BG207" s="819"/>
      <c r="BH207" s="819"/>
      <c r="BI207" s="819"/>
      <c r="BJ207" s="819"/>
      <c r="BK207" s="819"/>
      <c r="BL207" s="819"/>
      <c r="BM207" s="819"/>
      <c r="BN207" s="819"/>
      <c r="BO207" s="819"/>
      <c r="BP207" s="819"/>
      <c r="BQ207" s="819"/>
      <c r="BR207" s="819"/>
      <c r="BS207" s="819"/>
      <c r="BT207" s="819"/>
      <c r="BU207" s="819"/>
      <c r="BV207" s="820"/>
      <c r="BW207" s="818"/>
      <c r="BX207" s="819"/>
      <c r="BY207" s="819"/>
      <c r="BZ207" s="819"/>
      <c r="CA207" s="819"/>
      <c r="CB207" s="819"/>
      <c r="CC207" s="819"/>
      <c r="CD207" s="820"/>
      <c r="CE207" s="818"/>
      <c r="CF207" s="819"/>
      <c r="CG207" s="819"/>
      <c r="CH207" s="819"/>
      <c r="CI207" s="819"/>
      <c r="CJ207" s="819"/>
      <c r="CK207" s="819"/>
      <c r="CL207" s="819"/>
      <c r="CM207" s="819"/>
      <c r="CN207" s="819"/>
      <c r="CO207" s="819"/>
      <c r="CP207" s="819"/>
      <c r="CQ207" s="819"/>
      <c r="CR207" s="819"/>
      <c r="CS207" s="819"/>
      <c r="CT207" s="819"/>
      <c r="CU207" s="819"/>
      <c r="CV207" s="819"/>
      <c r="CW207" s="819"/>
      <c r="CX207" s="819"/>
      <c r="CY207" s="820"/>
      <c r="CZ207" s="805">
        <f>DATI!AA202</f>
        <v>1588843.818</v>
      </c>
      <c r="DA207" s="806">
        <f t="shared" si="2545"/>
        <v>4352.9967616438353</v>
      </c>
      <c r="DB207" s="813">
        <f t="shared" si="2191"/>
        <v>530.33586277337179</v>
      </c>
      <c r="DC207" s="808">
        <f t="shared" si="2546"/>
        <v>1.4529749665023886</v>
      </c>
      <c r="DD207" s="822">
        <f t="shared" si="2547"/>
        <v>-0.21506642884052748</v>
      </c>
      <c r="DE207" s="823">
        <f t="shared" si="2245"/>
        <v>-3.8583777621803883E-3</v>
      </c>
      <c r="DF207" s="806">
        <f t="shared" si="2548"/>
        <v>-435332.33700000006</v>
      </c>
      <c r="DG207" s="824">
        <f t="shared" si="2549"/>
        <v>-2.0541618317430448</v>
      </c>
      <c r="DH207" s="825">
        <f t="shared" si="2592"/>
        <v>0.32228819235763118</v>
      </c>
      <c r="DI207" s="826">
        <f>DATI!AB202+DATI!AG202</f>
        <v>724730.01735818095</v>
      </c>
      <c r="DJ207" s="806">
        <f t="shared" si="2593"/>
        <v>1985.5616913922765</v>
      </c>
      <c r="DK207" s="827">
        <f t="shared" si="2192"/>
        <v>241.90566415597914</v>
      </c>
      <c r="DL207" s="828">
        <f t="shared" si="2193"/>
        <v>0.66275524426295651</v>
      </c>
      <c r="DM207" s="829">
        <f t="shared" si="2604"/>
        <v>0.45613672605684707</v>
      </c>
      <c r="DN207" s="830">
        <f t="shared" si="2550"/>
        <v>-2.4357793051392653E-2</v>
      </c>
      <c r="DO207" s="830">
        <f t="shared" si="2551"/>
        <v>-1.2000000000000011E-2</v>
      </c>
      <c r="DP207" s="830">
        <f t="shared" si="2552"/>
        <v>-0.23418567832592055</v>
      </c>
      <c r="DQ207" s="830">
        <f t="shared" si="2553"/>
        <v>-2.8122189246527804E-2</v>
      </c>
      <c r="DR207" s="831">
        <f t="shared" si="2554"/>
        <v>-221622.11637302465</v>
      </c>
      <c r="DS207" s="831">
        <f t="shared" si="2555"/>
        <v>-6.999765600088466</v>
      </c>
      <c r="DT207" s="832">
        <f t="shared" si="2594"/>
        <v>0.30536639194482335</v>
      </c>
      <c r="DU207" s="833"/>
      <c r="DV207" s="832"/>
      <c r="DW207" s="834">
        <f>DATI!AB202</f>
        <v>698989.78</v>
      </c>
      <c r="DX207" s="806">
        <f t="shared" si="2556"/>
        <v>1915.0404931506851</v>
      </c>
      <c r="DY207" s="835">
        <f t="shared" si="2463"/>
        <v>233.31390023765655</v>
      </c>
      <c r="DZ207" s="808">
        <f t="shared" si="2464"/>
        <v>0.63921616503467549</v>
      </c>
      <c r="EA207" s="829">
        <f t="shared" si="2557"/>
        <v>0.43993611711934799</v>
      </c>
      <c r="EB207" s="825">
        <f t="shared" si="2558"/>
        <v>-3.5855556480853382E-2</v>
      </c>
      <c r="EC207" s="836">
        <f t="shared" si="2595"/>
        <v>864113.80064181902</v>
      </c>
      <c r="ED207" s="837">
        <f t="shared" si="2559"/>
        <v>2367.435070251559</v>
      </c>
      <c r="EE207" s="838">
        <f t="shared" si="2196"/>
        <v>288.43019861739265</v>
      </c>
      <c r="EF207" s="839">
        <f t="shared" si="2197"/>
        <v>0.79021972223943193</v>
      </c>
      <c r="EG207" s="840">
        <f t="shared" si="2560"/>
        <v>-0.19827932613285015</v>
      </c>
      <c r="EH207" s="840">
        <f t="shared" si="2561"/>
        <v>1.7445758458158468E-2</v>
      </c>
      <c r="EI207" s="822">
        <f t="shared" si="2408"/>
        <v>0.54386327394315293</v>
      </c>
      <c r="EJ207" s="841">
        <f>(EC207-EC220)</f>
        <v>-213710.22062697529</v>
      </c>
      <c r="EK207" s="841">
        <f>(EE207-EE220)</f>
        <v>4.9456037683453928</v>
      </c>
      <c r="EL207" s="805">
        <f>DATI!AD202</f>
        <v>763406.34199999995</v>
      </c>
      <c r="EM207" s="806">
        <f t="shared" si="2564"/>
        <v>2091.524224657534</v>
      </c>
      <c r="EN207" s="835">
        <f t="shared" si="2198"/>
        <v>254.81532951480679</v>
      </c>
      <c r="EO207" s="808">
        <f t="shared" si="2565"/>
        <v>0.69812419045152541</v>
      </c>
      <c r="EP207" s="822">
        <f t="shared" si="2566"/>
        <v>-0.18058957247561377</v>
      </c>
      <c r="EQ207" s="823">
        <f t="shared" si="2567"/>
        <v>3.9895428790231481E-2</v>
      </c>
      <c r="ER207" s="822">
        <f t="shared" si="2596"/>
        <v>0.35230315624326519</v>
      </c>
      <c r="ES207" s="806">
        <f t="shared" si="2568"/>
        <v>-168246.85200000007</v>
      </c>
      <c r="ET207" s="822">
        <f t="shared" si="2466"/>
        <v>0.4804791593430236</v>
      </c>
      <c r="EU207" s="824">
        <f t="shared" si="2569"/>
        <v>9.775951073411278</v>
      </c>
      <c r="EV207" s="805">
        <f>DATI!AE202</f>
        <v>74560.164999999994</v>
      </c>
      <c r="EW207" s="806">
        <f t="shared" si="2570"/>
        <v>204.27442465753424</v>
      </c>
      <c r="EX207" s="835">
        <f t="shared" si="2199"/>
        <v>24.887234972896472</v>
      </c>
      <c r="EY207" s="808">
        <f t="shared" si="2465"/>
        <v>6.8184205405195819E-2</v>
      </c>
      <c r="EZ207" s="822">
        <f t="shared" si="2571"/>
        <v>-0.29070758211939418</v>
      </c>
      <c r="FA207" s="823">
        <f t="shared" si="2572"/>
        <v>-9.9852871950837488E-2</v>
      </c>
      <c r="FB207" s="806">
        <f t="shared" si="2573"/>
        <v>-30558.913</v>
      </c>
      <c r="FC207" s="824">
        <f t="shared" si="2574"/>
        <v>-2.7607285626126128</v>
      </c>
      <c r="FD207" s="806">
        <f>DATI!AG202</f>
        <v>25740.237358180926</v>
      </c>
      <c r="FE207" s="822">
        <f t="shared" si="2467"/>
        <v>1.6200608937499059E-2</v>
      </c>
      <c r="FF207" s="806">
        <f t="shared" si="2575"/>
        <v>48819.927641819071</v>
      </c>
      <c r="FG207" s="822">
        <f t="shared" si="2597"/>
        <v>1.629547105457391E-2</v>
      </c>
      <c r="FH207" s="805">
        <f>DATI!AF202</f>
        <v>51887.531000000003</v>
      </c>
      <c r="FI207" s="806">
        <f t="shared" si="2598"/>
        <v>142.1576191780822</v>
      </c>
      <c r="FJ207" s="830">
        <f t="shared" si="2543"/>
        <v>3.2657414411766936E-2</v>
      </c>
      <c r="FK207" s="830"/>
      <c r="FL207" s="842">
        <f>DATI!AL202</f>
        <v>4647.4272137656808</v>
      </c>
      <c r="FM207" s="843"/>
      <c r="FN207" s="842"/>
      <c r="FO207" s="1138">
        <f t="shared" si="2369"/>
        <v>8.9567322325775731E-2</v>
      </c>
      <c r="FP207" s="1139">
        <f t="shared" si="2258"/>
        <v>2.9250371629451631E-3</v>
      </c>
      <c r="FQ207" s="809"/>
      <c r="FR207" s="846"/>
      <c r="FS207" s="1117"/>
      <c r="FT207" s="1117"/>
      <c r="FU207" s="818"/>
      <c r="FV207" s="819"/>
      <c r="FW207" s="819"/>
      <c r="FX207" s="819"/>
      <c r="FY207" s="819"/>
      <c r="FZ207" s="819"/>
      <c r="GA207" s="819"/>
      <c r="GB207" s="819"/>
      <c r="GC207" s="819"/>
      <c r="GD207" s="819"/>
      <c r="GE207" s="819"/>
      <c r="GF207" s="819"/>
      <c r="GG207" s="819"/>
      <c r="GH207" s="819"/>
      <c r="GI207" s="819"/>
      <c r="GJ207" s="819"/>
      <c r="GK207" s="819"/>
      <c r="GL207" s="819"/>
      <c r="GM207" s="819"/>
      <c r="GN207" s="819"/>
      <c r="GO207" s="819"/>
      <c r="GP207" s="820"/>
      <c r="GQ207" s="818"/>
      <c r="GR207" s="819"/>
      <c r="GS207" s="819"/>
      <c r="GT207" s="819"/>
      <c r="GU207" s="819"/>
      <c r="GV207" s="819"/>
      <c r="GW207" s="819"/>
      <c r="GX207" s="820"/>
      <c r="GY207" s="818"/>
      <c r="GZ207" s="819"/>
      <c r="HA207" s="819"/>
      <c r="HB207" s="819"/>
      <c r="HC207" s="819"/>
      <c r="HD207" s="819"/>
      <c r="HE207" s="819"/>
      <c r="HF207" s="819"/>
      <c r="HG207" s="819"/>
      <c r="HH207" s="819"/>
      <c r="HI207" s="819"/>
      <c r="HJ207" s="819"/>
      <c r="HK207" s="819"/>
      <c r="HL207" s="819"/>
      <c r="HM207" s="819"/>
      <c r="HN207" s="819"/>
      <c r="HO207" s="819"/>
      <c r="HP207" s="819"/>
      <c r="HQ207" s="819"/>
      <c r="HR207" s="819"/>
      <c r="HS207" s="819"/>
      <c r="HT207" s="820"/>
      <c r="HU207" s="846">
        <f t="shared" si="2606"/>
        <v>864544.98664219712</v>
      </c>
      <c r="HV207" s="847"/>
      <c r="HW207" s="848">
        <f t="shared" si="2605"/>
        <v>612.54999999999995</v>
      </c>
      <c r="HX207" s="849">
        <f>DATI!CQ202</f>
        <v>612.54999999999995</v>
      </c>
      <c r="HY207" s="849">
        <f>DATI!CT201</f>
        <v>0</v>
      </c>
      <c r="HZ207" s="850">
        <f t="shared" si="2260"/>
        <v>0.71383885374360145</v>
      </c>
      <c r="IA207" s="850">
        <f t="shared" si="2530"/>
        <v>3.855319151325168E-4</v>
      </c>
      <c r="IB207" s="822">
        <f t="shared" si="2531"/>
        <v>7.0852299124315153E-4</v>
      </c>
      <c r="IC207" s="849">
        <f>DATI!CV202</f>
        <v>42093.9611654541</v>
      </c>
      <c r="ID207" s="851">
        <f t="shared" si="2599"/>
        <v>42706.511165454103</v>
      </c>
      <c r="IE207" s="852">
        <f t="shared" si="2532"/>
        <v>2.6878986267644657E-2</v>
      </c>
      <c r="IF207" s="852">
        <f t="shared" si="2533"/>
        <v>4.9397673718890853E-2</v>
      </c>
      <c r="IG207" s="848"/>
      <c r="IH207" s="830"/>
      <c r="II207" s="849"/>
      <c r="IJ207" s="849"/>
      <c r="IK207" s="854">
        <f>DATI!CS202</f>
        <v>270248.69864219724</v>
      </c>
      <c r="IL207" s="834">
        <f t="shared" si="2600"/>
        <v>268663.68864219723</v>
      </c>
      <c r="IM207" s="834">
        <f t="shared" si="2601"/>
        <v>151249.90739995358</v>
      </c>
      <c r="IN207" s="822">
        <f t="shared" si="2297"/>
        <v>0.16909383137505918</v>
      </c>
      <c r="IO207" s="822">
        <f t="shared" si="2298"/>
        <v>0.31075732644712806</v>
      </c>
      <c r="IP207" s="849"/>
      <c r="IQ207" s="830"/>
      <c r="IR207" s="849"/>
      <c r="IS207" s="834">
        <f t="shared" si="2602"/>
        <v>595268.74799999991</v>
      </c>
      <c r="IT207" s="854">
        <f>DATI!CR202</f>
        <v>593683.7379999999</v>
      </c>
      <c r="IU207" s="855">
        <f>DATI!CU202</f>
        <v>1585.01</v>
      </c>
      <c r="IV207" s="822">
        <f t="shared" si="2264"/>
        <v>-0.1632144867865023</v>
      </c>
      <c r="IW207" s="830">
        <f t="shared" si="2534"/>
        <v>0.37465529415553916</v>
      </c>
      <c r="IX207" s="822">
        <f t="shared" si="2535"/>
        <v>0.68853415056162881</v>
      </c>
      <c r="IY207" s="854">
        <f>DATI!CW202</f>
        <v>75319.820076789576</v>
      </c>
      <c r="IZ207" s="856">
        <f t="shared" si="2603"/>
        <v>670588.5680767895</v>
      </c>
      <c r="JA207" s="857">
        <f t="shared" si="2536"/>
        <v>0.42206072143762435</v>
      </c>
      <c r="JB207" s="857">
        <f t="shared" si="2537"/>
        <v>0.77565491494119443</v>
      </c>
      <c r="JC207" s="858"/>
      <c r="JD207" s="830"/>
      <c r="JE207" s="849"/>
      <c r="JF207" s="849"/>
      <c r="JG207" s="826">
        <f t="shared" si="2538"/>
        <v>693381.08989004116</v>
      </c>
      <c r="JH207" s="808">
        <f t="shared" si="2201"/>
        <v>231.44179079883344</v>
      </c>
      <c r="JI207" s="829">
        <f t="shared" si="2304"/>
        <v>0.43640607216060628</v>
      </c>
      <c r="JJ207" s="843"/>
      <c r="JK207" s="842"/>
      <c r="JL207" s="1140"/>
      <c r="JM207" s="860">
        <f t="shared" si="2266"/>
        <v>-2.5406716987387976E-2</v>
      </c>
      <c r="JN207" s="861">
        <f t="shared" si="2539"/>
        <v>1288649.8378900411</v>
      </c>
      <c r="JO207" s="834">
        <f t="shared" si="2540"/>
        <v>1363969.6579668305</v>
      </c>
      <c r="JP207" s="829">
        <f t="shared" si="2541"/>
        <v>0.81106136631614545</v>
      </c>
      <c r="JQ207" s="830">
        <f t="shared" si="2267"/>
        <v>1.1839061675023688E-2</v>
      </c>
      <c r="JR207" s="862">
        <f t="shared" si="2542"/>
        <v>0.85846679359823053</v>
      </c>
      <c r="JS207" s="825">
        <f t="shared" si="2268"/>
        <v>1.5904123463836517E-2</v>
      </c>
      <c r="JT207" s="818">
        <f>DATI!BW202</f>
        <v>193984.91168279134</v>
      </c>
      <c r="JU207" s="819">
        <f>DATI!BX202</f>
        <v>130294.5200127626</v>
      </c>
      <c r="JV207" s="819">
        <f>DATI!BY202</f>
        <v>47765.585505090552</v>
      </c>
      <c r="JW207" s="819">
        <f>DATI!BZ202</f>
        <v>152702.57800000001</v>
      </c>
      <c r="JX207" s="819">
        <f>DATI!CA202</f>
        <v>65215.656999999999</v>
      </c>
      <c r="JY207" s="819">
        <f>DATI!CB202</f>
        <v>41017.070285303591</v>
      </c>
      <c r="JZ207" s="819">
        <f>DATI!CC202</f>
        <v>12030.271593145269</v>
      </c>
      <c r="KA207" s="819">
        <f>DATI!CD202</f>
        <v>560.89095717352632</v>
      </c>
      <c r="KB207" s="819">
        <f>DATI!CE202</f>
        <v>10396.345224590897</v>
      </c>
      <c r="KC207" s="819">
        <f>DATI!CF202</f>
        <v>0</v>
      </c>
      <c r="KD207" s="819">
        <f>DATI!CG202</f>
        <v>4032.6440007429123</v>
      </c>
      <c r="KE207" s="819">
        <f>DATI!CH202</f>
        <v>746.70513453292847</v>
      </c>
      <c r="KF207" s="819">
        <f>DATI!CI202</f>
        <v>224.62090437173845</v>
      </c>
      <c r="KG207" s="819">
        <f>DATI!CJ202</f>
        <v>312.13882607507708</v>
      </c>
      <c r="KH207" s="819">
        <f>DATI!CK202</f>
        <v>5479.6249082615095</v>
      </c>
      <c r="KI207" s="819">
        <f>DATI!CL202</f>
        <v>2262.5052839956284</v>
      </c>
      <c r="KJ207" s="863">
        <f t="shared" si="2202"/>
        <v>64.749696815265878</v>
      </c>
      <c r="KK207" s="864">
        <f t="shared" si="2577"/>
        <v>-4.0286411987194119E-2</v>
      </c>
      <c r="KL207" s="865">
        <f t="shared" si="2203"/>
        <v>43.490653960306886</v>
      </c>
      <c r="KM207" s="864">
        <f t="shared" si="2578"/>
        <v>5.2370233527039713E-2</v>
      </c>
      <c r="KN207" s="865">
        <f t="shared" si="2204"/>
        <v>15.94354505630676</v>
      </c>
      <c r="KO207" s="864">
        <f t="shared" si="2579"/>
        <v>2.4464239312955677E-2</v>
      </c>
      <c r="KP207" s="865">
        <f t="shared" si="2205"/>
        <v>50.970178776469332</v>
      </c>
      <c r="KQ207" s="864">
        <f t="shared" si="2580"/>
        <v>-4.7703600617748726E-2</v>
      </c>
      <c r="KR207" s="865">
        <f t="shared" si="2206"/>
        <v>21.768157026889902</v>
      </c>
      <c r="KS207" s="864">
        <f t="shared" si="2581"/>
        <v>-0.15433454753601816</v>
      </c>
      <c r="KT207" s="865">
        <f t="shared" si="2207"/>
        <v>13.690976489793984</v>
      </c>
      <c r="KU207" s="864">
        <f t="shared" si="2582"/>
        <v>-0.16069732867049791</v>
      </c>
      <c r="KV207" s="865">
        <f t="shared" si="2208"/>
        <v>4.0155516813350394</v>
      </c>
      <c r="KW207" s="864">
        <f t="shared" si="2583"/>
        <v>-2.9481460170504081E-2</v>
      </c>
      <c r="KX207" s="865">
        <f t="shared" si="2209"/>
        <v>0.1872182692373382</v>
      </c>
      <c r="KY207" s="864">
        <f t="shared" si="2584"/>
        <v>-0.68975012683236392</v>
      </c>
      <c r="KZ207" s="865">
        <f t="shared" si="2210"/>
        <v>3.4701678364545439</v>
      </c>
      <c r="LA207" s="864">
        <f t="shared" si="2585"/>
        <v>0.17411366421195792</v>
      </c>
      <c r="LB207" s="866" t="s">
        <v>177</v>
      </c>
      <c r="LC207" s="867" t="s">
        <v>177</v>
      </c>
      <c r="LD207" s="865">
        <f t="shared" si="2211"/>
        <v>1.3460452885066732</v>
      </c>
      <c r="LE207" s="864">
        <f t="shared" si="2586"/>
        <v>0.78916841742280175</v>
      </c>
      <c r="LF207" s="865">
        <f t="shared" si="2212"/>
        <v>0.24924067883419065</v>
      </c>
      <c r="LG207" s="864">
        <f t="shared" si="2587"/>
        <v>7.7349106966371275E-2</v>
      </c>
      <c r="LH207" s="865">
        <f t="shared" si="2213"/>
        <v>7.49756016087674E-2</v>
      </c>
      <c r="LI207" s="864">
        <f t="shared" si="2588"/>
        <v>1.1478395804690112E-2</v>
      </c>
      <c r="LJ207" s="865">
        <f t="shared" si="2214"/>
        <v>0.10418797099891755</v>
      </c>
      <c r="LK207" s="864">
        <f t="shared" si="2589"/>
        <v>-0.17382517773781478</v>
      </c>
      <c r="LL207" s="865">
        <f t="shared" si="2215"/>
        <v>1.8290291156845009</v>
      </c>
      <c r="LM207" s="864">
        <f t="shared" si="2590"/>
        <v>1.2574747816357921E-2</v>
      </c>
      <c r="LN207" s="865">
        <f t="shared" si="2216"/>
        <v>0.75519549387020624</v>
      </c>
      <c r="LO207" s="868">
        <f t="shared" si="2591"/>
        <v>-0.35322716166811902</v>
      </c>
      <c r="LP207" s="869">
        <f t="shared" si="2309"/>
        <v>0.12209186924802658</v>
      </c>
      <c r="LQ207" s="870">
        <f t="shared" si="2310"/>
        <v>8.2005870266578088E-2</v>
      </c>
      <c r="LR207" s="870">
        <f t="shared" si="2311"/>
        <v>3.0063109390586151E-2</v>
      </c>
      <c r="LS207" s="870">
        <f t="shared" si="2312"/>
        <v>9.610924388541757E-2</v>
      </c>
      <c r="LT207" s="870">
        <f t="shared" si="2313"/>
        <v>4.1045983413330059E-2</v>
      </c>
      <c r="LU207" s="870">
        <f t="shared" si="2314"/>
        <v>2.5815671635324694E-2</v>
      </c>
      <c r="LV207" s="870">
        <f t="shared" si="2315"/>
        <v>7.5717143855515631E-3</v>
      </c>
      <c r="LW207" s="870">
        <f t="shared" si="2316"/>
        <v>3.5301830854562088E-4</v>
      </c>
      <c r="LX207" s="871">
        <f t="shared" si="2317"/>
        <v>6.54333994745788E-3</v>
      </c>
      <c r="LY207" s="872" t="s">
        <v>177</v>
      </c>
      <c r="LZ207" s="871">
        <f t="shared" si="2318"/>
        <v>2.5380996892565007E-3</v>
      </c>
      <c r="MA207" s="871">
        <f t="shared" si="2319"/>
        <v>4.6996761171457603E-4</v>
      </c>
      <c r="MB207" s="871">
        <f t="shared" si="2320"/>
        <v>1.4137381020526364E-4</v>
      </c>
      <c r="MC207" s="871">
        <f t="shared" si="2321"/>
        <v>1.9645658216299085E-4</v>
      </c>
      <c r="MD207" s="871">
        <f t="shared" si="2322"/>
        <v>3.4488128072645524E-3</v>
      </c>
      <c r="ME207" s="871">
        <f t="shared" si="2323"/>
        <v>1.4239947679965284E-3</v>
      </c>
      <c r="MF207" s="869">
        <f t="shared" si="2324"/>
        <v>0.27752181395669523</v>
      </c>
      <c r="MG207" s="870">
        <f t="shared" si="2325"/>
        <v>0.18640404157663448</v>
      </c>
      <c r="MH207" s="870">
        <f t="shared" si="2326"/>
        <v>6.8335170086593469E-2</v>
      </c>
      <c r="MI207" s="870">
        <f t="shared" si="2327"/>
        <v>0.21846181785376032</v>
      </c>
      <c r="MJ207" s="870">
        <f t="shared" si="2328"/>
        <v>9.3299871995267222E-2</v>
      </c>
      <c r="MK207" s="870">
        <f t="shared" si="2329"/>
        <v>5.868050071533748E-2</v>
      </c>
      <c r="ML207" s="870">
        <f t="shared" si="2330"/>
        <v>1.7210940613674307E-2</v>
      </c>
      <c r="MM207" s="870">
        <f t="shared" si="2331"/>
        <v>8.024308412256418E-4</v>
      </c>
      <c r="MN207" s="871">
        <f t="shared" si="2332"/>
        <v>1.4873386595997008E-2</v>
      </c>
      <c r="MO207" s="872" t="s">
        <v>177</v>
      </c>
      <c r="MP207" s="871">
        <f t="shared" si="2333"/>
        <v>5.7692460120703226E-3</v>
      </c>
      <c r="MQ207" s="871">
        <f t="shared" si="2334"/>
        <v>1.0682633078454001E-3</v>
      </c>
      <c r="MR207" s="871">
        <f t="shared" si="2335"/>
        <v>3.2135077049586967E-4</v>
      </c>
      <c r="MS207" s="871">
        <f t="shared" si="2336"/>
        <v>4.4655706707911677E-4</v>
      </c>
      <c r="MT207" s="871">
        <f t="shared" si="2337"/>
        <v>7.8393491078818187E-3</v>
      </c>
      <c r="MU207" s="871">
        <f t="shared" si="2338"/>
        <v>3.2368216942966293E-3</v>
      </c>
      <c r="MV207" s="1098"/>
      <c r="MW207" s="808"/>
      <c r="MX207" s="862"/>
      <c r="MY207" s="1483"/>
      <c r="MZ207" s="823"/>
      <c r="NA207" s="1480"/>
      <c r="NB207" s="1099"/>
      <c r="NC207" s="854"/>
      <c r="ND207" s="829"/>
      <c r="NE207" s="875"/>
    </row>
    <row r="208" spans="1:369" outlineLevel="1" x14ac:dyDescent="0.2">
      <c r="A208" s="876" t="s">
        <v>186</v>
      </c>
      <c r="B208" s="559">
        <v>55</v>
      </c>
      <c r="C208" s="1525"/>
      <c r="D208" s="560">
        <f>DATI!G203</f>
        <v>828241</v>
      </c>
      <c r="E208" s="561">
        <f t="shared" si="2544"/>
        <v>8.6266558385726583E-2</v>
      </c>
      <c r="F208" s="1035"/>
      <c r="G208" s="563"/>
      <c r="H208" s="564"/>
      <c r="I208" s="565"/>
      <c r="J208" s="566"/>
      <c r="K208" s="566"/>
      <c r="L208" s="566"/>
      <c r="M208" s="564"/>
      <c r="N208" s="564"/>
      <c r="O208" s="564"/>
      <c r="P208" s="564"/>
      <c r="Q208" s="564"/>
      <c r="R208" s="564"/>
      <c r="S208" s="564"/>
      <c r="T208" s="564"/>
      <c r="U208" s="564"/>
      <c r="V208" s="564"/>
      <c r="W208" s="569"/>
      <c r="X208" s="1100"/>
      <c r="Y208" s="564"/>
      <c r="Z208" s="564"/>
      <c r="AA208" s="564"/>
      <c r="AB208" s="564"/>
      <c r="AC208" s="564"/>
      <c r="AD208" s="565"/>
      <c r="AE208" s="566"/>
      <c r="AF208" s="566"/>
      <c r="AG208" s="569"/>
      <c r="AH208" s="572"/>
      <c r="AI208" s="564"/>
      <c r="AJ208" s="565"/>
      <c r="AK208" s="566"/>
      <c r="AL208" s="566"/>
      <c r="AM208" s="566"/>
      <c r="AN208" s="576"/>
      <c r="AO208" s="577"/>
      <c r="AP208" s="577"/>
      <c r="AQ208" s="577"/>
      <c r="AR208" s="577"/>
      <c r="AS208" s="577"/>
      <c r="AT208" s="577"/>
      <c r="AU208" s="1072"/>
      <c r="AV208" s="1072"/>
      <c r="AW208" s="577"/>
      <c r="AX208" s="1072"/>
      <c r="AY208" s="1072"/>
      <c r="AZ208" s="1072"/>
      <c r="BA208" s="1072"/>
      <c r="BB208" s="576"/>
      <c r="BC208" s="577"/>
      <c r="BD208" s="577"/>
      <c r="BE208" s="577"/>
      <c r="BF208" s="577"/>
      <c r="BG208" s="577"/>
      <c r="BH208" s="577"/>
      <c r="BI208" s="577"/>
      <c r="BJ208" s="577"/>
      <c r="BK208" s="577"/>
      <c r="BL208" s="577"/>
      <c r="BM208" s="577"/>
      <c r="BN208" s="577"/>
      <c r="BO208" s="577"/>
      <c r="BP208" s="577"/>
      <c r="BQ208" s="577"/>
      <c r="BR208" s="577"/>
      <c r="BS208" s="577"/>
      <c r="BT208" s="577"/>
      <c r="BU208" s="577"/>
      <c r="BV208" s="578"/>
      <c r="BW208" s="576"/>
      <c r="BX208" s="577"/>
      <c r="BY208" s="577"/>
      <c r="BZ208" s="577"/>
      <c r="CA208" s="577"/>
      <c r="CB208" s="577"/>
      <c r="CC208" s="577"/>
      <c r="CD208" s="578"/>
      <c r="CE208" s="576"/>
      <c r="CF208" s="577"/>
      <c r="CG208" s="577"/>
      <c r="CH208" s="577"/>
      <c r="CI208" s="577"/>
      <c r="CJ208" s="577"/>
      <c r="CK208" s="577"/>
      <c r="CL208" s="577"/>
      <c r="CM208" s="577"/>
      <c r="CN208" s="577"/>
      <c r="CO208" s="577"/>
      <c r="CP208" s="577"/>
      <c r="CQ208" s="577"/>
      <c r="CR208" s="577"/>
      <c r="CS208" s="577"/>
      <c r="CT208" s="577"/>
      <c r="CU208" s="577"/>
      <c r="CV208" s="577"/>
      <c r="CW208" s="577"/>
      <c r="CX208" s="577"/>
      <c r="CY208" s="578"/>
      <c r="CZ208" s="563">
        <f>DATI!AA203</f>
        <v>366828.40299999999</v>
      </c>
      <c r="DA208" s="564"/>
      <c r="DB208" s="565">
        <f t="shared" si="2191"/>
        <v>442.90056034415102</v>
      </c>
      <c r="DC208" s="566">
        <f t="shared" si="2546"/>
        <v>1.2134261927237013</v>
      </c>
      <c r="DD208" s="582"/>
      <c r="DE208" s="583"/>
      <c r="DF208" s="564"/>
      <c r="DG208" s="584"/>
      <c r="DH208" s="585"/>
      <c r="DI208" s="586">
        <f>DATI!AB203+DATI!AG203</f>
        <v>213456.04774947008</v>
      </c>
      <c r="DJ208" s="564"/>
      <c r="DK208" s="587">
        <f t="shared" si="2192"/>
        <v>257.72214578784445</v>
      </c>
      <c r="DL208" s="588">
        <f t="shared" si="2193"/>
        <v>0.7060880706516286</v>
      </c>
      <c r="DM208" s="589">
        <f t="shared" si="2604"/>
        <v>0.58189618362095608</v>
      </c>
      <c r="DN208" s="590"/>
      <c r="DO208" s="590"/>
      <c r="DP208" s="590"/>
      <c r="DQ208" s="590"/>
      <c r="DR208" s="591"/>
      <c r="DS208" s="591"/>
      <c r="DT208" s="592"/>
      <c r="DU208" s="593"/>
      <c r="DV208" s="592"/>
      <c r="DW208" s="594">
        <f>DATI!AB203</f>
        <v>210321.28</v>
      </c>
      <c r="DX208" s="564"/>
      <c r="DY208" s="595"/>
      <c r="DZ208" s="566"/>
      <c r="EA208" s="589">
        <f t="shared" si="2557"/>
        <v>0.57335058648661952</v>
      </c>
      <c r="EB208" s="585"/>
      <c r="EC208" s="596">
        <f>CZ208-DI208</f>
        <v>153372.35525052992</v>
      </c>
      <c r="ED208" s="597"/>
      <c r="EE208" s="598">
        <f t="shared" si="2196"/>
        <v>185.17841455630656</v>
      </c>
      <c r="EF208" s="599">
        <f t="shared" si="2197"/>
        <v>0.50733812207207274</v>
      </c>
      <c r="EG208" s="599"/>
      <c r="EH208" s="599"/>
      <c r="EI208" s="582"/>
      <c r="EJ208" s="601"/>
      <c r="EK208" s="601"/>
      <c r="EL208" s="563">
        <f>DATI!AD203</f>
        <v>119324.659</v>
      </c>
      <c r="EM208" s="564"/>
      <c r="EN208" s="595">
        <f t="shared" si="2198"/>
        <v>144.06997359464214</v>
      </c>
      <c r="EO208" s="566"/>
      <c r="EP208" s="582"/>
      <c r="EQ208" s="583"/>
      <c r="ER208" s="582"/>
      <c r="ES208" s="564"/>
      <c r="ET208" s="582"/>
      <c r="EU208" s="584"/>
      <c r="EV208" s="563">
        <f>DATI!AE203</f>
        <v>22765.374</v>
      </c>
      <c r="EW208" s="564"/>
      <c r="EX208" s="595">
        <f t="shared" si="2199"/>
        <v>27.486412771162016</v>
      </c>
      <c r="EY208" s="566"/>
      <c r="EZ208" s="582"/>
      <c r="FA208" s="583"/>
      <c r="FB208" s="564"/>
      <c r="FC208" s="584"/>
      <c r="FD208" s="564">
        <f>DATI!AG203</f>
        <v>3134.7677494700702</v>
      </c>
      <c r="FE208" s="582"/>
      <c r="FF208" s="564">
        <f>+EV208-FD208</f>
        <v>19630.606250529931</v>
      </c>
      <c r="FG208" s="582"/>
      <c r="FH208" s="563">
        <f>DATI!AF203</f>
        <v>14417.09</v>
      </c>
      <c r="FI208" s="564"/>
      <c r="FJ208" s="590"/>
      <c r="FK208" s="590"/>
      <c r="FL208" s="602"/>
      <c r="FM208" s="603"/>
      <c r="FN208" s="602"/>
      <c r="FO208" s="1129">
        <f t="shared" si="2369"/>
        <v>0</v>
      </c>
      <c r="FP208" s="1130">
        <f t="shared" si="2258"/>
        <v>0</v>
      </c>
      <c r="FQ208" s="567"/>
      <c r="FR208" s="607"/>
      <c r="FS208" s="1113"/>
      <c r="FT208" s="1113"/>
      <c r="FU208" s="576"/>
      <c r="FV208" s="577"/>
      <c r="FW208" s="577"/>
      <c r="FX208" s="577"/>
      <c r="FY208" s="577"/>
      <c r="FZ208" s="577"/>
      <c r="GA208" s="577"/>
      <c r="GB208" s="577"/>
      <c r="GC208" s="577"/>
      <c r="GD208" s="577"/>
      <c r="GE208" s="577"/>
      <c r="GF208" s="577"/>
      <c r="GG208" s="577"/>
      <c r="GH208" s="577"/>
      <c r="GI208" s="577"/>
      <c r="GJ208" s="577"/>
      <c r="GK208" s="577"/>
      <c r="GL208" s="577"/>
      <c r="GM208" s="577"/>
      <c r="GN208" s="577"/>
      <c r="GO208" s="577"/>
      <c r="GP208" s="578"/>
      <c r="GQ208" s="576"/>
      <c r="GR208" s="577"/>
      <c r="GS208" s="577"/>
      <c r="GT208" s="577"/>
      <c r="GU208" s="577"/>
      <c r="GV208" s="577"/>
      <c r="GW208" s="577"/>
      <c r="GX208" s="578"/>
      <c r="GY208" s="576"/>
      <c r="GZ208" s="577"/>
      <c r="HA208" s="577"/>
      <c r="HB208" s="577"/>
      <c r="HC208" s="577"/>
      <c r="HD208" s="577"/>
      <c r="HE208" s="577"/>
      <c r="HF208" s="577"/>
      <c r="HG208" s="577"/>
      <c r="HH208" s="577"/>
      <c r="HI208" s="577"/>
      <c r="HJ208" s="577"/>
      <c r="HK208" s="577"/>
      <c r="HL208" s="577"/>
      <c r="HM208" s="577"/>
      <c r="HN208" s="577"/>
      <c r="HO208" s="577"/>
      <c r="HP208" s="577"/>
      <c r="HQ208" s="577"/>
      <c r="HR208" s="577"/>
      <c r="HS208" s="577"/>
      <c r="HT208" s="578"/>
      <c r="HU208" s="607">
        <f t="shared" si="2606"/>
        <v>153372.35525052992</v>
      </c>
      <c r="HV208" s="608"/>
      <c r="HW208" s="609">
        <f>HX208+HY208</f>
        <v>0</v>
      </c>
      <c r="HX208" s="610">
        <f>DATI!CQ203</f>
        <v>0</v>
      </c>
      <c r="HY208" s="610">
        <f>DATI!CT203</f>
        <v>0</v>
      </c>
      <c r="HZ208" s="611"/>
      <c r="IA208" s="611">
        <f t="shared" si="2530"/>
        <v>0</v>
      </c>
      <c r="IB208" s="582">
        <f t="shared" si="2531"/>
        <v>0</v>
      </c>
      <c r="IC208" s="610">
        <f>DATI!CV203</f>
        <v>0</v>
      </c>
      <c r="ID208" s="612">
        <f t="shared" si="2599"/>
        <v>0</v>
      </c>
      <c r="IE208" s="613">
        <f t="shared" si="2532"/>
        <v>0</v>
      </c>
      <c r="IF208" s="613">
        <f t="shared" si="2533"/>
        <v>0</v>
      </c>
      <c r="IG208" s="609"/>
      <c r="IH208" s="590"/>
      <c r="II208" s="610"/>
      <c r="IJ208" s="610"/>
      <c r="IK208" s="615">
        <f>DATI!CS203</f>
        <v>38721.189250529911</v>
      </c>
      <c r="IL208" s="594">
        <f t="shared" si="2600"/>
        <v>36957.32925052991</v>
      </c>
      <c r="IM208" s="594">
        <f t="shared" si="2601"/>
        <v>36957.32925052991</v>
      </c>
      <c r="IN208" s="582">
        <f t="shared" si="2297"/>
        <v>0.10074827616478191</v>
      </c>
      <c r="IO208" s="582">
        <f t="shared" si="2298"/>
        <v>0.24096473702944077</v>
      </c>
      <c r="IP208" s="610"/>
      <c r="IQ208" s="590"/>
      <c r="IR208" s="610"/>
      <c r="IS208" s="594">
        <f>IT208+IU208</f>
        <v>116415.026</v>
      </c>
      <c r="IT208" s="615">
        <f>DATI!CR203</f>
        <v>114651.166</v>
      </c>
      <c r="IU208" s="617">
        <f>DATI!CU203</f>
        <v>1763.86</v>
      </c>
      <c r="IV208" s="582"/>
      <c r="IW208" s="590">
        <f t="shared" si="2534"/>
        <v>0.31735554021426199</v>
      </c>
      <c r="IX208" s="582">
        <f t="shared" si="2535"/>
        <v>0.75903526297055923</v>
      </c>
      <c r="IY208" s="615">
        <f>DATI!CW203</f>
        <v>0</v>
      </c>
      <c r="IZ208" s="618">
        <f t="shared" si="2603"/>
        <v>116415.026</v>
      </c>
      <c r="JA208" s="619">
        <f t="shared" si="2536"/>
        <v>0.31735554021426199</v>
      </c>
      <c r="JB208" s="619">
        <f t="shared" si="2537"/>
        <v>0.75903526297055923</v>
      </c>
      <c r="JC208" s="620"/>
      <c r="JD208" s="590"/>
      <c r="JE208" s="610"/>
      <c r="JF208" s="610"/>
      <c r="JG208" s="586">
        <f t="shared" si="2538"/>
        <v>201721.60798555924</v>
      </c>
      <c r="JH208" s="566">
        <f t="shared" si="2201"/>
        <v>243.55424083758137</v>
      </c>
      <c r="JI208" s="589">
        <f t="shared" si="2304"/>
        <v>0.54990727636092906</v>
      </c>
      <c r="JJ208" s="603"/>
      <c r="JK208" s="602"/>
      <c r="JL208" s="1131"/>
      <c r="JM208" s="622"/>
      <c r="JN208" s="623">
        <f t="shared" si="2539"/>
        <v>318136.63398555922</v>
      </c>
      <c r="JO208" s="594">
        <f t="shared" si="2540"/>
        <v>318136.63398555922</v>
      </c>
      <c r="JP208" s="589">
        <f t="shared" si="2541"/>
        <v>0.867262816575191</v>
      </c>
      <c r="JQ208" s="590"/>
      <c r="JR208" s="624">
        <f t="shared" si="2542"/>
        <v>0.867262816575191</v>
      </c>
      <c r="JS208" s="585"/>
      <c r="JT208" s="576">
        <f>DATI!BW203</f>
        <v>47900.197149098218</v>
      </c>
      <c r="JU208" s="577">
        <f>DATI!BX203</f>
        <v>31023.500426570714</v>
      </c>
      <c r="JV208" s="577">
        <f>DATI!BY203</f>
        <v>7585.2019437074659</v>
      </c>
      <c r="JW208" s="577">
        <f>DATI!BZ203</f>
        <v>55027.775999999998</v>
      </c>
      <c r="JX208" s="577">
        <f>DATI!CA203</f>
        <v>28906.656999999999</v>
      </c>
      <c r="JY208" s="577">
        <f>DATI!CB203</f>
        <v>16677.95754071921</v>
      </c>
      <c r="JZ208" s="577">
        <f>DATI!CC203</f>
        <v>5630.4184610965249</v>
      </c>
      <c r="KA208" s="577">
        <f>DATI!CD203</f>
        <v>301.22829268026351</v>
      </c>
      <c r="KB208" s="577">
        <f>DATI!CE203</f>
        <v>3179.8304157632588</v>
      </c>
      <c r="KC208" s="577">
        <f>DATI!CF203</f>
        <v>0</v>
      </c>
      <c r="KD208" s="577">
        <f>DATI!CG203</f>
        <v>3391.6316938486098</v>
      </c>
      <c r="KE208" s="577">
        <f>DATI!CH203</f>
        <v>303.33842590379714</v>
      </c>
      <c r="KF208" s="577">
        <f>DATI!CI203</f>
        <v>93.422421818256382</v>
      </c>
      <c r="KG208" s="577">
        <f>DATI!CJ203</f>
        <v>199.48096388244628</v>
      </c>
      <c r="KH208" s="577">
        <f>DATI!CK203</f>
        <v>1215.4434843039512</v>
      </c>
      <c r="KI208" s="577">
        <f>DATI!CL203</f>
        <v>542.38771054506299</v>
      </c>
      <c r="KJ208" s="625">
        <f t="shared" si="2202"/>
        <v>57.833646425494777</v>
      </c>
      <c r="KK208" s="626">
        <f t="shared" si="2577"/>
        <v>0.44817736934974167</v>
      </c>
      <c r="KL208" s="627">
        <f t="shared" si="2203"/>
        <v>37.457093317730845</v>
      </c>
      <c r="KM208" s="626">
        <f t="shared" si="2578"/>
        <v>0.34894729680694081</v>
      </c>
      <c r="KN208" s="627">
        <f t="shared" si="2204"/>
        <v>9.1582062995039681</v>
      </c>
      <c r="KO208" s="626">
        <f t="shared" si="2579"/>
        <v>0.22024878846270388</v>
      </c>
      <c r="KP208" s="627">
        <f t="shared" si="2205"/>
        <v>66.439328649511438</v>
      </c>
      <c r="KQ208" s="626">
        <f t="shared" si="2580"/>
        <v>10.616518409021289</v>
      </c>
      <c r="KR208" s="627">
        <f t="shared" si="2206"/>
        <v>34.901263038173674</v>
      </c>
      <c r="KS208" s="626">
        <f t="shared" si="2581"/>
        <v>-0.24234775168419276</v>
      </c>
      <c r="KT208" s="627">
        <f t="shared" si="2207"/>
        <v>20.136599782815882</v>
      </c>
      <c r="KU208" s="626">
        <f t="shared" si="2582"/>
        <v>1.2312943740055358</v>
      </c>
      <c r="KV208" s="627">
        <f t="shared" si="2208"/>
        <v>6.7980436383812508</v>
      </c>
      <c r="KW208" s="626">
        <f t="shared" si="2583"/>
        <v>0.40991478316773056</v>
      </c>
      <c r="KX208" s="627">
        <f t="shared" si="2209"/>
        <v>0.36369642734453322</v>
      </c>
      <c r="KY208" s="626">
        <f t="shared" si="2584"/>
        <v>1.6727089557501191</v>
      </c>
      <c r="KZ208" s="627">
        <f t="shared" si="2210"/>
        <v>3.8392574332389473</v>
      </c>
      <c r="LA208" s="626">
        <f t="shared" si="2585"/>
        <v>0.37416063679652761</v>
      </c>
      <c r="LB208" s="628" t="s">
        <v>177</v>
      </c>
      <c r="LC208" s="629" t="s">
        <v>177</v>
      </c>
      <c r="LD208" s="627">
        <f t="shared" si="2211"/>
        <v>4.0949816464635411</v>
      </c>
      <c r="LE208" s="626">
        <f t="shared" si="2586"/>
        <v>13.361711150089041</v>
      </c>
      <c r="LF208" s="627">
        <f t="shared" si="2212"/>
        <v>0.36624415587226078</v>
      </c>
      <c r="LG208" s="626">
        <f t="shared" si="2587"/>
        <v>0.69315453581364717</v>
      </c>
      <c r="LH208" s="627">
        <f t="shared" si="2213"/>
        <v>0.11279618108528361</v>
      </c>
      <c r="LI208" s="626">
        <f t="shared" si="2588"/>
        <v>5.3308754795997668</v>
      </c>
      <c r="LJ208" s="627">
        <f t="shared" si="2214"/>
        <v>0.24084893633911661</v>
      </c>
      <c r="LK208" s="626">
        <f t="shared" si="2589"/>
        <v>2.2574189017346935</v>
      </c>
      <c r="LL208" s="627">
        <f t="shared" si="2215"/>
        <v>1.4674997788131128</v>
      </c>
      <c r="LM208" s="626">
        <f t="shared" si="2590"/>
        <v>0.3076619737343243</v>
      </c>
      <c r="LN208" s="627">
        <f t="shared" si="2216"/>
        <v>0.65486701400324665</v>
      </c>
      <c r="LO208" s="630">
        <f t="shared" si="2591"/>
        <v>-0.2978050625693946</v>
      </c>
      <c r="LP208" s="631">
        <f t="shared" si="2309"/>
        <v>0.13057930290391995</v>
      </c>
      <c r="LQ208" s="632">
        <f t="shared" si="2310"/>
        <v>8.45722418789112E-2</v>
      </c>
      <c r="LR208" s="632">
        <f t="shared" si="2311"/>
        <v>2.0677793436042809E-2</v>
      </c>
      <c r="LS208" s="632">
        <f t="shared" si="2312"/>
        <v>0.1500095836363031</v>
      </c>
      <c r="LT208" s="632">
        <f t="shared" si="2313"/>
        <v>7.8801577968323239E-2</v>
      </c>
      <c r="LU208" s="632">
        <f t="shared" si="2314"/>
        <v>4.5465284051952784E-2</v>
      </c>
      <c r="LV208" s="632">
        <f t="shared" si="2315"/>
        <v>1.5348916319046661E-2</v>
      </c>
      <c r="LW208" s="632">
        <f t="shared" si="2316"/>
        <v>8.2116949019420268E-4</v>
      </c>
      <c r="LX208" s="633">
        <f t="shared" si="2317"/>
        <v>8.6684411287619376E-3</v>
      </c>
      <c r="LY208" s="634" t="s">
        <v>177</v>
      </c>
      <c r="LZ208" s="633">
        <f t="shared" si="2318"/>
        <v>9.2458262940141242E-3</v>
      </c>
      <c r="MA208" s="633">
        <f t="shared" si="2319"/>
        <v>8.2692186161985163E-4</v>
      </c>
      <c r="MB208" s="633">
        <f t="shared" si="2320"/>
        <v>2.5467608575079824E-4</v>
      </c>
      <c r="MC208" s="633">
        <f t="shared" si="2321"/>
        <v>5.4379912310783163E-4</v>
      </c>
      <c r="MD208" s="633">
        <f t="shared" si="2322"/>
        <v>3.3133843354652974E-3</v>
      </c>
      <c r="ME208" s="633">
        <f t="shared" si="2323"/>
        <v>1.4785870071927418E-3</v>
      </c>
      <c r="MF208" s="631">
        <f t="shared" si="2324"/>
        <v>0.22774774454158048</v>
      </c>
      <c r="MG208" s="632">
        <f t="shared" si="2325"/>
        <v>0.14750528537374208</v>
      </c>
      <c r="MH208" s="632">
        <f t="shared" si="2326"/>
        <v>3.6064833495248153E-2</v>
      </c>
      <c r="MI208" s="632">
        <f t="shared" si="2327"/>
        <v>0.26163674926284208</v>
      </c>
      <c r="MJ208" s="632">
        <f t="shared" si="2328"/>
        <v>0.13744047677914475</v>
      </c>
      <c r="MK208" s="632">
        <f t="shared" si="2329"/>
        <v>7.9297527766658757E-2</v>
      </c>
      <c r="ML208" s="632">
        <f t="shared" si="2330"/>
        <v>2.6770560074075838E-2</v>
      </c>
      <c r="MM208" s="632">
        <f t="shared" si="2331"/>
        <v>1.4322292669589284E-3</v>
      </c>
      <c r="MN208" s="633">
        <f t="shared" si="2332"/>
        <v>1.5118919092558103E-2</v>
      </c>
      <c r="MO208" s="634" t="s">
        <v>177</v>
      </c>
      <c r="MP208" s="633">
        <f t="shared" si="2333"/>
        <v>1.612595593678685E-2</v>
      </c>
      <c r="MQ208" s="633">
        <f t="shared" si="2334"/>
        <v>1.4422621710166329E-3</v>
      </c>
      <c r="MR208" s="633">
        <f t="shared" si="2335"/>
        <v>4.4418910829306662E-4</v>
      </c>
      <c r="MS208" s="633">
        <f t="shared" si="2336"/>
        <v>9.4845830095008116E-4</v>
      </c>
      <c r="MT208" s="633">
        <f t="shared" si="2337"/>
        <v>5.7789848193390185E-3</v>
      </c>
      <c r="MU208" s="633">
        <f t="shared" si="2338"/>
        <v>2.5788532218188431E-3</v>
      </c>
      <c r="MV208" s="1077"/>
      <c r="MW208" s="566"/>
      <c r="MX208" s="624"/>
      <c r="MY208" s="1471"/>
      <c r="MZ208" s="583"/>
      <c r="NA208" s="1472"/>
      <c r="NB208" s="1078"/>
      <c r="NC208" s="615"/>
      <c r="ND208" s="589"/>
      <c r="NE208" s="638"/>
    </row>
    <row r="209" spans="1:369" outlineLevel="1" x14ac:dyDescent="0.2">
      <c r="A209" s="800" t="s">
        <v>187</v>
      </c>
      <c r="B209" s="801">
        <v>190</v>
      </c>
      <c r="C209" s="1528"/>
      <c r="D209" s="802">
        <f>DATI!G204</f>
        <v>534154</v>
      </c>
      <c r="E209" s="803">
        <f t="shared" si="2544"/>
        <v>5.5635530271949105E-2</v>
      </c>
      <c r="F209" s="1033">
        <f t="shared" ref="F209:F240" si="2607">+(D209-D221)/D221</f>
        <v>7.5905909871163673E-3</v>
      </c>
      <c r="G209" s="805"/>
      <c r="H209" s="806"/>
      <c r="I209" s="813"/>
      <c r="J209" s="808"/>
      <c r="K209" s="808"/>
      <c r="L209" s="808"/>
      <c r="M209" s="806"/>
      <c r="N209" s="806"/>
      <c r="O209" s="806"/>
      <c r="P209" s="806"/>
      <c r="Q209" s="806"/>
      <c r="R209" s="806"/>
      <c r="S209" s="806"/>
      <c r="T209" s="806"/>
      <c r="U209" s="806"/>
      <c r="V209" s="806"/>
      <c r="W209" s="811"/>
      <c r="X209" s="1092"/>
      <c r="Y209" s="806"/>
      <c r="Z209" s="806"/>
      <c r="AA209" s="806"/>
      <c r="AB209" s="806"/>
      <c r="AC209" s="806"/>
      <c r="AD209" s="813"/>
      <c r="AE209" s="808"/>
      <c r="AF209" s="808"/>
      <c r="AG209" s="811"/>
      <c r="AH209" s="815"/>
      <c r="AI209" s="806"/>
      <c r="AJ209" s="813"/>
      <c r="AK209" s="808"/>
      <c r="AL209" s="808"/>
      <c r="AM209" s="808"/>
      <c r="AN209" s="818"/>
      <c r="AO209" s="819"/>
      <c r="AP209" s="819"/>
      <c r="AQ209" s="819"/>
      <c r="AR209" s="819"/>
      <c r="AS209" s="819"/>
      <c r="AT209" s="819"/>
      <c r="AU209" s="1093"/>
      <c r="AV209" s="1093"/>
      <c r="AW209" s="819"/>
      <c r="AX209" s="1093"/>
      <c r="AY209" s="1093"/>
      <c r="AZ209" s="1093"/>
      <c r="BA209" s="1093"/>
      <c r="BB209" s="818"/>
      <c r="BC209" s="819"/>
      <c r="BD209" s="819"/>
      <c r="BE209" s="819"/>
      <c r="BF209" s="819"/>
      <c r="BG209" s="819"/>
      <c r="BH209" s="819"/>
      <c r="BI209" s="819"/>
      <c r="BJ209" s="819"/>
      <c r="BK209" s="819"/>
      <c r="BL209" s="819"/>
      <c r="BM209" s="819"/>
      <c r="BN209" s="819"/>
      <c r="BO209" s="819"/>
      <c r="BP209" s="819"/>
      <c r="BQ209" s="819"/>
      <c r="BR209" s="819"/>
      <c r="BS209" s="819"/>
      <c r="BT209" s="819"/>
      <c r="BU209" s="819"/>
      <c r="BV209" s="820"/>
      <c r="BW209" s="818"/>
      <c r="BX209" s="819"/>
      <c r="BY209" s="819"/>
      <c r="BZ209" s="819"/>
      <c r="CA209" s="819"/>
      <c r="CB209" s="819"/>
      <c r="CC209" s="819"/>
      <c r="CD209" s="820"/>
      <c r="CE209" s="818"/>
      <c r="CF209" s="819"/>
      <c r="CG209" s="819"/>
      <c r="CH209" s="819"/>
      <c r="CI209" s="819"/>
      <c r="CJ209" s="819"/>
      <c r="CK209" s="819"/>
      <c r="CL209" s="819"/>
      <c r="CM209" s="819"/>
      <c r="CN209" s="819"/>
      <c r="CO209" s="819"/>
      <c r="CP209" s="819"/>
      <c r="CQ209" s="819"/>
      <c r="CR209" s="819"/>
      <c r="CS209" s="819"/>
      <c r="CT209" s="819"/>
      <c r="CU209" s="819"/>
      <c r="CV209" s="819"/>
      <c r="CW209" s="819"/>
      <c r="CX209" s="819"/>
      <c r="CY209" s="820"/>
      <c r="CZ209" s="805">
        <f>DATI!AA204</f>
        <v>303640.87300000002</v>
      </c>
      <c r="DA209" s="806">
        <f t="shared" si="2545"/>
        <v>831.89280273972611</v>
      </c>
      <c r="DB209" s="813">
        <f t="shared" ref="DB209:DB272" si="2608">+(CZ209*1000)/D209</f>
        <v>568.45193146545751</v>
      </c>
      <c r="DC209" s="808">
        <f t="shared" si="2546"/>
        <v>1.5574025519601575</v>
      </c>
      <c r="DD209" s="822">
        <f>+(CZ209-CZ221)/CZ221</f>
        <v>3.8404722096437647E-3</v>
      </c>
      <c r="DE209" s="823">
        <f>(DB209-DB221)/DB221</f>
        <v>-3.7218676027915777E-3</v>
      </c>
      <c r="DF209" s="806">
        <f>+CZ209-CZ221</f>
        <v>1161.6630000000005</v>
      </c>
      <c r="DG209" s="824">
        <f>+DB209-DB221</f>
        <v>-2.1236066101088227</v>
      </c>
      <c r="DH209" s="825">
        <f t="shared" si="2592"/>
        <v>6.1591873900007879E-2</v>
      </c>
      <c r="DI209" s="826">
        <f>DATI!AB204+DATI!AG204</f>
        <v>86656.759560164865</v>
      </c>
      <c r="DJ209" s="806">
        <f t="shared" si="2593"/>
        <v>237.41577961689003</v>
      </c>
      <c r="DK209" s="827">
        <f t="shared" ref="DK209:DK272" si="2609">(DI209*1000)/D209</f>
        <v>162.23179000843365</v>
      </c>
      <c r="DL209" s="828">
        <f t="shared" ref="DL209:DL272" si="2610">+(DI209*1000)/365/D209</f>
        <v>0.44447065755735243</v>
      </c>
      <c r="DM209" s="829">
        <f t="shared" si="2604"/>
        <v>0.28539227510442855</v>
      </c>
      <c r="DN209" s="830">
        <f>(DM209-DM221)/DM221</f>
        <v>4.0431301479877647E-2</v>
      </c>
      <c r="DO209" s="830">
        <f>+ROUND(DM209,3)-ROUND(DM221,3)</f>
        <v>1.0999999999999954E-2</v>
      </c>
      <c r="DP209" s="830">
        <f>(DI209-DI221)/DI221</f>
        <v>4.4427048979254771E-2</v>
      </c>
      <c r="DQ209" s="830">
        <f>(DK209-DK221)/DK221</f>
        <v>3.6558953925969528E-2</v>
      </c>
      <c r="DR209" s="831">
        <f>DI209-DI221</f>
        <v>3686.1397884376493</v>
      </c>
      <c r="DS209" s="831">
        <f>DK209-DK221</f>
        <v>5.7218400495042943</v>
      </c>
      <c r="DT209" s="832">
        <f t="shared" si="2594"/>
        <v>3.651299293629142E-2</v>
      </c>
      <c r="DU209" s="833"/>
      <c r="DV209" s="832"/>
      <c r="DW209" s="834">
        <f>DATI!AB204</f>
        <v>84483.006999999998</v>
      </c>
      <c r="DX209" s="806">
        <f t="shared" si="2556"/>
        <v>231.46029315068492</v>
      </c>
      <c r="DY209" s="835">
        <f t="shared" ref="DY209:DY240" si="2611">+(DW209*1000)/D209</f>
        <v>158.16226593828745</v>
      </c>
      <c r="DZ209" s="808">
        <f t="shared" ref="DZ209:DZ240" si="2612">+DX209*1000/D209</f>
        <v>0.43332127654325325</v>
      </c>
      <c r="EA209" s="829">
        <f t="shared" si="2557"/>
        <v>0.27823331610563506</v>
      </c>
      <c r="EB209" s="825">
        <f>+(EA209-EA221)/EA221</f>
        <v>3.126819514049671E-2</v>
      </c>
      <c r="EC209" s="836">
        <f t="shared" si="2595"/>
        <v>216984.11343983514</v>
      </c>
      <c r="ED209" s="837">
        <f t="shared" si="2559"/>
        <v>594.47702312283604</v>
      </c>
      <c r="EE209" s="838">
        <f t="shared" ref="EE209:EE272" si="2613">+(EC209*1000)/D209</f>
        <v>406.22014145702389</v>
      </c>
      <c r="EF209" s="839">
        <f t="shared" ref="EF209:EF272" si="2614">(EC209*1000)/D209/365</f>
        <v>1.1129318944028053</v>
      </c>
      <c r="EG209" s="840">
        <f>(EC209-EC221)/EC221</f>
        <v>-1.1500583124388859E-2</v>
      </c>
      <c r="EH209" s="840">
        <f>(EE209-EE221)/EE221</f>
        <v>-1.894735250832583E-2</v>
      </c>
      <c r="EI209" s="822">
        <f t="shared" ref="EI209:EI240" si="2615">EC209/CZ209</f>
        <v>0.71460772489557134</v>
      </c>
      <c r="EJ209" s="841">
        <f>(EC209-EC221)</f>
        <v>-2524.4767884376633</v>
      </c>
      <c r="EK209" s="841">
        <f>(EE209-EE221)</f>
        <v>-7.8454466596131738</v>
      </c>
      <c r="EL209" s="805">
        <f>DATI!AD204</f>
        <v>200084.13800000001</v>
      </c>
      <c r="EM209" s="806">
        <f t="shared" si="2564"/>
        <v>548.17572054794528</v>
      </c>
      <c r="EN209" s="835">
        <f t="shared" ref="EN209:EN272" si="2616">+(EL209*1000)/D209</f>
        <v>374.58137166435148</v>
      </c>
      <c r="EO209" s="808">
        <f t="shared" si="2565"/>
        <v>1.0262503333269903</v>
      </c>
      <c r="EP209" s="822">
        <f>+(EL209-EL221)/EL221</f>
        <v>-2.3432746422434876E-2</v>
      </c>
      <c r="EQ209" s="823">
        <f>(EN209-EN221)/EN221</f>
        <v>-3.0789625952300982E-2</v>
      </c>
      <c r="ER209" s="822">
        <f t="shared" si="2596"/>
        <v>9.2336504759627791E-2</v>
      </c>
      <c r="ES209" s="806">
        <f>+EL209-EL221</f>
        <v>-4801.0219999999972</v>
      </c>
      <c r="ET209" s="822">
        <f t="shared" ref="ET209:ET240" si="2617">+EL209/CZ209</f>
        <v>0.65894994973222853</v>
      </c>
      <c r="EU209" s="824">
        <f>+EN209-EN221</f>
        <v>-11.899604699936503</v>
      </c>
      <c r="EV209" s="805">
        <f>DATI!AE204</f>
        <v>11949.035</v>
      </c>
      <c r="EW209" s="806">
        <f t="shared" si="2570"/>
        <v>32.737082191780821</v>
      </c>
      <c r="EX209" s="835">
        <f t="shared" ref="EX209:EX272" si="2618">+(EV209*1000)/D209</f>
        <v>22.370018758635151</v>
      </c>
      <c r="EY209" s="808">
        <f t="shared" ref="EY209:EY240" si="2619">+(EV209*1000)/D209/365</f>
        <v>6.1287722626397673E-2</v>
      </c>
      <c r="EZ209" s="822">
        <f>(EV209-EV221)/EV221</f>
        <v>0.16791691110193199</v>
      </c>
      <c r="FA209" s="823">
        <f>(EX209-EX221)/EX221</f>
        <v>0.15911851653730436</v>
      </c>
      <c r="FB209" s="806">
        <f>+EV209-EV221</f>
        <v>1717.9689999999991</v>
      </c>
      <c r="FC209" s="824">
        <f>+EX209-EX221</f>
        <v>3.0708544027224498</v>
      </c>
      <c r="FD209" s="806">
        <f>DATI!AG204</f>
        <v>2173.752560164869</v>
      </c>
      <c r="FE209" s="822">
        <f t="shared" ref="FE209:FE240" si="2620">+FD209/CZ209</f>
        <v>7.1589589987935149E-3</v>
      </c>
      <c r="FF209" s="806">
        <f t="shared" si="2575"/>
        <v>9775.2824398351313</v>
      </c>
      <c r="FG209" s="822">
        <f>+FF209/D209</f>
        <v>1.8300494688488957E-2</v>
      </c>
      <c r="FH209" s="805">
        <f>DATI!AF204</f>
        <v>7124.6930000000002</v>
      </c>
      <c r="FI209" s="806">
        <f t="shared" si="2598"/>
        <v>19.519706849315067</v>
      </c>
      <c r="FJ209" s="830">
        <f t="shared" ref="FJ209:FJ240" si="2621">FH209/CZ209</f>
        <v>2.346420931282199E-2</v>
      </c>
      <c r="FK209" s="830"/>
      <c r="FL209" s="842">
        <f>DATI!AL204</f>
        <v>0</v>
      </c>
      <c r="FM209" s="843"/>
      <c r="FN209" s="842"/>
      <c r="FO209" s="1138">
        <f t="shared" si="2369"/>
        <v>0</v>
      </c>
      <c r="FP209" s="1139">
        <f t="shared" si="2258"/>
        <v>0</v>
      </c>
      <c r="FQ209" s="809"/>
      <c r="FR209" s="846"/>
      <c r="FS209" s="1117"/>
      <c r="FT209" s="1117"/>
      <c r="FU209" s="818"/>
      <c r="FV209" s="819"/>
      <c r="FW209" s="819"/>
      <c r="FX209" s="819"/>
      <c r="FY209" s="819"/>
      <c r="FZ209" s="819"/>
      <c r="GA209" s="819"/>
      <c r="GB209" s="819"/>
      <c r="GC209" s="819"/>
      <c r="GD209" s="819"/>
      <c r="GE209" s="819"/>
      <c r="GF209" s="819"/>
      <c r="GG209" s="819"/>
      <c r="GH209" s="819"/>
      <c r="GI209" s="819"/>
      <c r="GJ209" s="819"/>
      <c r="GK209" s="819"/>
      <c r="GL209" s="819"/>
      <c r="GM209" s="819"/>
      <c r="GN209" s="819"/>
      <c r="GO209" s="819"/>
      <c r="GP209" s="820"/>
      <c r="GQ209" s="818"/>
      <c r="GR209" s="819"/>
      <c r="GS209" s="819"/>
      <c r="GT209" s="819"/>
      <c r="GU209" s="819"/>
      <c r="GV209" s="819"/>
      <c r="GW209" s="819"/>
      <c r="GX209" s="820"/>
      <c r="GY209" s="818"/>
      <c r="GZ209" s="819"/>
      <c r="HA209" s="819"/>
      <c r="HB209" s="819"/>
      <c r="HC209" s="819"/>
      <c r="HD209" s="819"/>
      <c r="HE209" s="819"/>
      <c r="HF209" s="819"/>
      <c r="HG209" s="819"/>
      <c r="HH209" s="819"/>
      <c r="HI209" s="819"/>
      <c r="HJ209" s="819"/>
      <c r="HK209" s="819"/>
      <c r="HL209" s="819"/>
      <c r="HM209" s="819"/>
      <c r="HN209" s="819"/>
      <c r="HO209" s="819"/>
      <c r="HP209" s="819"/>
      <c r="HQ209" s="819"/>
      <c r="HR209" s="819"/>
      <c r="HS209" s="819"/>
      <c r="HT209" s="820"/>
      <c r="HU209" s="846">
        <f t="shared" si="2606"/>
        <v>216955.84064073421</v>
      </c>
      <c r="HV209" s="847"/>
      <c r="HW209" s="848">
        <f t="shared" si="2605"/>
        <v>2137.73</v>
      </c>
      <c r="HX209" s="849">
        <f>DATI!CQ204</f>
        <v>2137.73</v>
      </c>
      <c r="HY209" s="849">
        <f>DATI!CT202</f>
        <v>0</v>
      </c>
      <c r="HZ209" s="850">
        <f>IF(HW221&gt;0,(HW209-HW221)/HW221,0)</f>
        <v>-0.84510354320947167</v>
      </c>
      <c r="IA209" s="850">
        <f t="shared" si="2530"/>
        <v>7.04032358647579E-3</v>
      </c>
      <c r="IB209" s="822">
        <f t="shared" si="2531"/>
        <v>9.8532954618168224E-3</v>
      </c>
      <c r="IC209" s="849">
        <f>DATI!CV204</f>
        <v>29319.534997648127</v>
      </c>
      <c r="ID209" s="851">
        <f t="shared" si="2599"/>
        <v>31457.264997648126</v>
      </c>
      <c r="IE209" s="852">
        <f t="shared" si="2532"/>
        <v>0.10360023236281542</v>
      </c>
      <c r="IF209" s="852">
        <f t="shared" si="2533"/>
        <v>0.14499386098454689</v>
      </c>
      <c r="IG209" s="848"/>
      <c r="IH209" s="830"/>
      <c r="II209" s="849"/>
      <c r="IJ209" s="849"/>
      <c r="IK209" s="854">
        <f>DATI!CS204</f>
        <v>147028.88464073424</v>
      </c>
      <c r="IL209" s="834">
        <f t="shared" si="2600"/>
        <v>136146.07229821125</v>
      </c>
      <c r="IM209" s="834">
        <f t="shared" si="2601"/>
        <v>68065.925833667192</v>
      </c>
      <c r="IN209" s="822">
        <f t="shared" si="2297"/>
        <v>0.44837860908867577</v>
      </c>
      <c r="IO209" s="822">
        <f t="shared" si="2298"/>
        <v>0.62752895656614716</v>
      </c>
      <c r="IP209" s="849"/>
      <c r="IQ209" s="830"/>
      <c r="IR209" s="849"/>
      <c r="IS209" s="834">
        <f t="shared" si="2602"/>
        <v>78672.038342522952</v>
      </c>
      <c r="IT209" s="854">
        <f>DATI!CR204</f>
        <v>67789.225999999981</v>
      </c>
      <c r="IU209" s="855">
        <f>DATI!CU204</f>
        <v>10882.812342522979</v>
      </c>
      <c r="IV209" s="822">
        <f>IF(IS221&gt;0,(IS209-IS221)/IS221,0)</f>
        <v>-0.34353140873762816</v>
      </c>
      <c r="IW209" s="830">
        <f t="shared" si="2534"/>
        <v>0.25909567959423879</v>
      </c>
      <c r="IX209" s="822">
        <f t="shared" si="2535"/>
        <v>0.36261774797203594</v>
      </c>
      <c r="IY209" s="854">
        <f>DATI!CW204</f>
        <v>38760.611466895927</v>
      </c>
      <c r="IZ209" s="856">
        <f t="shared" si="2603"/>
        <v>117432.64980941889</v>
      </c>
      <c r="JA209" s="857">
        <f t="shared" si="2536"/>
        <v>0.38674849222100238</v>
      </c>
      <c r="JB209" s="857">
        <f t="shared" si="2537"/>
        <v>0.54127443383227591</v>
      </c>
      <c r="JC209" s="858"/>
      <c r="JD209" s="830"/>
      <c r="JE209" s="849"/>
      <c r="JF209" s="849"/>
      <c r="JG209" s="826">
        <f t="shared" si="2538"/>
        <v>83037.187243757129</v>
      </c>
      <c r="JH209" s="808">
        <f t="shared" ref="JH209:JH272" si="2622">+(JG209*1000)/D209</f>
        <v>155.45551890233364</v>
      </c>
      <c r="JI209" s="829">
        <f t="shared" si="2304"/>
        <v>0.2734717049893251</v>
      </c>
      <c r="JJ209" s="843"/>
      <c r="JK209" s="842"/>
      <c r="JL209" s="1140"/>
      <c r="JM209" s="860">
        <f>IF(JI221&gt;0,(JI209-JI221)/JI221,0)</f>
        <v>4.8926852358479163E-2</v>
      </c>
      <c r="JN209" s="861">
        <f t="shared" si="2539"/>
        <v>161709.22558628008</v>
      </c>
      <c r="JO209" s="834">
        <f t="shared" si="2540"/>
        <v>200469.83705317602</v>
      </c>
      <c r="JP209" s="829">
        <f t="shared" si="2541"/>
        <v>0.5325673845835639</v>
      </c>
      <c r="JQ209" s="830">
        <f>JP209-JP221</f>
        <v>-0.12434508223218133</v>
      </c>
      <c r="JR209" s="862">
        <f t="shared" si="2542"/>
        <v>0.66022019721032743</v>
      </c>
      <c r="JS209" s="825">
        <f>JR209-JR221</f>
        <v>-0.11848809695729956</v>
      </c>
      <c r="JT209" s="818">
        <f>DATI!BW204</f>
        <v>22303.588055601416</v>
      </c>
      <c r="JU209" s="819">
        <f>DATI!BX204</f>
        <v>13659.139576241136</v>
      </c>
      <c r="JV209" s="819">
        <f>DATI!BY204</f>
        <v>3833.6689381034298</v>
      </c>
      <c r="JW209" s="819">
        <f>DATI!BZ204</f>
        <v>3850.9720000000002</v>
      </c>
      <c r="JX209" s="819">
        <f>DATI!CA204</f>
        <v>26101.306</v>
      </c>
      <c r="JY209" s="819">
        <f>DATI!CB204</f>
        <v>5299.9986334937812</v>
      </c>
      <c r="JZ209" s="819">
        <f>DATI!CC204</f>
        <v>2518.8264365592263</v>
      </c>
      <c r="KA209" s="819">
        <f>DATI!CD204</f>
        <v>65.148988492825296</v>
      </c>
      <c r="KB209" s="819">
        <f>DATI!CE204</f>
        <v>1789.4186525965929</v>
      </c>
      <c r="KC209" s="819">
        <f>DATI!CF204</f>
        <v>0</v>
      </c>
      <c r="KD209" s="819">
        <f>DATI!CG204</f>
        <v>109.07372031021119</v>
      </c>
      <c r="KE209" s="819">
        <f>DATI!CH204</f>
        <v>145.64662283468246</v>
      </c>
      <c r="KF209" s="819">
        <f>DATI!CI204</f>
        <v>8.8690001726150509</v>
      </c>
      <c r="KG209" s="819">
        <f>DATI!CJ204</f>
        <v>46.512760905265807</v>
      </c>
      <c r="KH209" s="819">
        <f>DATI!CK204</f>
        <v>657.27098728738724</v>
      </c>
      <c r="KI209" s="819">
        <f>DATI!CL204</f>
        <v>583.06803130388255</v>
      </c>
      <c r="KJ209" s="863">
        <f t="shared" ref="KJ209:KJ272" si="2623">+(JT209*1000)/D209</f>
        <v>41.754977133188966</v>
      </c>
      <c r="KK209" s="864">
        <f t="shared" si="2577"/>
        <v>-0.39918474269682047</v>
      </c>
      <c r="KL209" s="865">
        <f t="shared" ref="KL209:KL272" si="2624">+(JU209*1000)/D209</f>
        <v>25.571538500584357</v>
      </c>
      <c r="KM209" s="864">
        <f t="shared" si="2578"/>
        <v>-0.40505770568601285</v>
      </c>
      <c r="KN209" s="865">
        <f t="shared" ref="KN209:KN272" si="2625">+(JV209*1000)/D209</f>
        <v>7.1770855186021825</v>
      </c>
      <c r="KO209" s="864">
        <f t="shared" si="2579"/>
        <v>2.1722826956740646E-2</v>
      </c>
      <c r="KP209" s="865">
        <f t="shared" ref="KP209:KP272" si="2626">+(JW209*1000)/D209</f>
        <v>7.2094789143205888</v>
      </c>
      <c r="KQ209" s="864">
        <f t="shared" si="2580"/>
        <v>-2.0063043688190129E-2</v>
      </c>
      <c r="KR209" s="865">
        <f t="shared" ref="KR209:KR272" si="2627">+(JX209*1000)/D209</f>
        <v>48.86475810346829</v>
      </c>
      <c r="KS209" s="864">
        <f t="shared" si="2581"/>
        <v>1.0438634941048961</v>
      </c>
      <c r="KT209" s="865">
        <f t="shared" ref="KT209:KT272" si="2628">+(JY209*1000)/D209</f>
        <v>9.9222296069930795</v>
      </c>
      <c r="KU209" s="864">
        <f t="shared" si="2582"/>
        <v>0.6891459679951969</v>
      </c>
      <c r="KV209" s="865">
        <f t="shared" ref="KV209:KV272" si="2629">+(JZ209*1000)/D209</f>
        <v>4.7155435259479965</v>
      </c>
      <c r="KW209" s="864">
        <f t="shared" si="2583"/>
        <v>-0.12154309218289523</v>
      </c>
      <c r="KX209" s="865">
        <f t="shared" ref="KX209:KX272" si="2630">+(KA209*1000)/D209</f>
        <v>0.12196667719950668</v>
      </c>
      <c r="KY209" s="864">
        <f t="shared" si="2584"/>
        <v>-0.68630323541308391</v>
      </c>
      <c r="KZ209" s="865">
        <f t="shared" ref="KZ209:KZ272" si="2631">+(KB209*1000)/D209</f>
        <v>3.3500051531891417</v>
      </c>
      <c r="LA209" s="864">
        <f t="shared" si="2585"/>
        <v>-0.31779472369398787</v>
      </c>
      <c r="LB209" s="866" t="s">
        <v>177</v>
      </c>
      <c r="LC209" s="867" t="s">
        <v>177</v>
      </c>
      <c r="LD209" s="865">
        <f t="shared" ref="LD209:LD272" si="2632">+(KD209*1000)/D209</f>
        <v>0.2041990143483175</v>
      </c>
      <c r="LE209" s="864">
        <f t="shared" si="2586"/>
        <v>-0.59140493061670696</v>
      </c>
      <c r="LF209" s="865">
        <f t="shared" ref="LF209:LF272" si="2633">+(KE209*1000)/D209</f>
        <v>0.27266785016059503</v>
      </c>
      <c r="LG209" s="864">
        <f t="shared" si="2587"/>
        <v>-0.44264770308256401</v>
      </c>
      <c r="LH209" s="865">
        <f t="shared" ref="LH209:LH272" si="2634">+(KF209*1000)/D209</f>
        <v>1.6603826186109345E-2</v>
      </c>
      <c r="LI209" s="864">
        <f t="shared" si="2588"/>
        <v>-6.5549242809943287E-2</v>
      </c>
      <c r="LJ209" s="865">
        <f t="shared" ref="LJ209:LJ272" si="2635">+(KG209*1000)/D209</f>
        <v>8.707743629227864E-2</v>
      </c>
      <c r="LK209" s="864">
        <f t="shared" si="2589"/>
        <v>-0.42070999680695853</v>
      </c>
      <c r="LL209" s="865">
        <f t="shared" ref="LL209:LL272" si="2636">+(KH209*1000)/D209</f>
        <v>1.2304896851608098</v>
      </c>
      <c r="LM209" s="864">
        <f t="shared" si="2590"/>
        <v>2.1957955953629726</v>
      </c>
      <c r="LN209" s="865">
        <f t="shared" ref="LN209:LN272" si="2637">+(KI209*1000)/D209</f>
        <v>1.09157290089353</v>
      </c>
      <c r="LO209" s="868">
        <f t="shared" si="2591"/>
        <v>-0.66570071292285604</v>
      </c>
      <c r="LP209" s="869">
        <f t="shared" si="2309"/>
        <v>7.3453839844550228E-2</v>
      </c>
      <c r="LQ209" s="870">
        <f t="shared" si="2310"/>
        <v>4.4984522147125873E-2</v>
      </c>
      <c r="LR209" s="870">
        <f t="shared" si="2311"/>
        <v>1.2625668277878484E-2</v>
      </c>
      <c r="LS209" s="870">
        <f t="shared" si="2312"/>
        <v>1.2682653563573438E-2</v>
      </c>
      <c r="LT209" s="870">
        <f t="shared" si="2313"/>
        <v>8.5961108404532874E-2</v>
      </c>
      <c r="LU209" s="870">
        <f t="shared" si="2314"/>
        <v>1.7454826094818205E-2</v>
      </c>
      <c r="LV209" s="870">
        <f t="shared" si="2315"/>
        <v>8.295412971491575E-3</v>
      </c>
      <c r="LW209" s="870">
        <f t="shared" si="2316"/>
        <v>2.1455935048910656E-4</v>
      </c>
      <c r="LX209" s="871">
        <f t="shared" si="2317"/>
        <v>5.8932074424532192E-3</v>
      </c>
      <c r="LY209" s="872" t="s">
        <v>177</v>
      </c>
      <c r="LZ209" s="871">
        <f t="shared" si="2318"/>
        <v>3.5921949252929191E-4</v>
      </c>
      <c r="MA209" s="871">
        <f t="shared" si="2319"/>
        <v>4.7966738270668337E-4</v>
      </c>
      <c r="MB209" s="871">
        <f t="shared" si="2320"/>
        <v>2.9208848219241717E-5</v>
      </c>
      <c r="MC209" s="871">
        <f t="shared" si="2321"/>
        <v>1.5318346455045861E-4</v>
      </c>
      <c r="MD209" s="871">
        <f t="shared" si="2322"/>
        <v>2.1646327808028244E-3</v>
      </c>
      <c r="ME209" s="871">
        <f t="shared" si="2323"/>
        <v>1.9202554173392938E-3</v>
      </c>
      <c r="MF209" s="869">
        <f t="shared" si="2324"/>
        <v>0.26400087837310782</v>
      </c>
      <c r="MG209" s="870">
        <f t="shared" si="2325"/>
        <v>0.16167913597394959</v>
      </c>
      <c r="MH209" s="870">
        <f t="shared" si="2326"/>
        <v>4.5377988713202762E-2</v>
      </c>
      <c r="MI209" s="870">
        <f t="shared" si="2327"/>
        <v>4.5582799864119422E-2</v>
      </c>
      <c r="MJ209" s="870">
        <f t="shared" si="2328"/>
        <v>0.30895332596293595</v>
      </c>
      <c r="MK209" s="870">
        <f t="shared" si="2329"/>
        <v>6.2734493263169253E-2</v>
      </c>
      <c r="ML209" s="870">
        <f t="shared" si="2330"/>
        <v>2.9814592614574271E-2</v>
      </c>
      <c r="MM209" s="870">
        <f t="shared" si="2331"/>
        <v>7.7114902518592046E-4</v>
      </c>
      <c r="MN209" s="871">
        <f t="shared" si="2332"/>
        <v>2.1180811575475682E-2</v>
      </c>
      <c r="MO209" s="872" t="s">
        <v>177</v>
      </c>
      <c r="MP209" s="871">
        <f t="shared" si="2333"/>
        <v>1.2910728936318661E-3</v>
      </c>
      <c r="MQ209" s="871">
        <f t="shared" si="2334"/>
        <v>1.7239753650658109E-3</v>
      </c>
      <c r="MR209" s="871">
        <f t="shared" si="2335"/>
        <v>1.0497969340289996E-4</v>
      </c>
      <c r="MS209" s="871">
        <f t="shared" si="2336"/>
        <v>5.5055759207607048E-4</v>
      </c>
      <c r="MT209" s="871">
        <f t="shared" si="2337"/>
        <v>7.7799194255406563E-3</v>
      </c>
      <c r="MU209" s="871">
        <f t="shared" si="2338"/>
        <v>6.9016013043177137E-3</v>
      </c>
      <c r="MV209" s="1098"/>
      <c r="MW209" s="808"/>
      <c r="MX209" s="862"/>
      <c r="MY209" s="1483"/>
      <c r="MZ209" s="823"/>
      <c r="NA209" s="1480"/>
      <c r="NB209" s="1099"/>
      <c r="NC209" s="854"/>
      <c r="ND209" s="829"/>
      <c r="NE209" s="875"/>
    </row>
    <row r="210" spans="1:369" outlineLevel="1" x14ac:dyDescent="0.2">
      <c r="A210" s="876" t="s">
        <v>188</v>
      </c>
      <c r="B210" s="559">
        <v>78</v>
      </c>
      <c r="C210" s="1525"/>
      <c r="D210" s="560">
        <f>DATI!G205</f>
        <v>181194</v>
      </c>
      <c r="E210" s="561">
        <f t="shared" si="2544"/>
        <v>1.8872505442429608E-2</v>
      </c>
      <c r="F210" s="1035">
        <f t="shared" si="2607"/>
        <v>1.6030601866183168E-3</v>
      </c>
      <c r="G210" s="563"/>
      <c r="H210" s="564"/>
      <c r="I210" s="565"/>
      <c r="J210" s="566"/>
      <c r="K210" s="566"/>
      <c r="L210" s="566"/>
      <c r="M210" s="564"/>
      <c r="N210" s="564"/>
      <c r="O210" s="564"/>
      <c r="P210" s="564"/>
      <c r="Q210" s="564"/>
      <c r="R210" s="564"/>
      <c r="S210" s="564"/>
      <c r="T210" s="564"/>
      <c r="U210" s="564"/>
      <c r="V210" s="564"/>
      <c r="W210" s="569"/>
      <c r="X210" s="1100"/>
      <c r="Y210" s="564"/>
      <c r="Z210" s="564"/>
      <c r="AA210" s="564"/>
      <c r="AB210" s="564"/>
      <c r="AC210" s="564"/>
      <c r="AD210" s="565"/>
      <c r="AE210" s="566"/>
      <c r="AF210" s="566"/>
      <c r="AG210" s="569"/>
      <c r="AH210" s="572"/>
      <c r="AI210" s="564"/>
      <c r="AJ210" s="565"/>
      <c r="AK210" s="566"/>
      <c r="AL210" s="566"/>
      <c r="AM210" s="566"/>
      <c r="AN210" s="576"/>
      <c r="AO210" s="577"/>
      <c r="AP210" s="577"/>
      <c r="AQ210" s="577"/>
      <c r="AR210" s="577"/>
      <c r="AS210" s="577"/>
      <c r="AT210" s="577"/>
      <c r="AU210" s="1072"/>
      <c r="AV210" s="1072"/>
      <c r="AW210" s="577"/>
      <c r="AX210" s="1072"/>
      <c r="AY210" s="1072"/>
      <c r="AZ210" s="1072"/>
      <c r="BA210" s="1072"/>
      <c r="BB210" s="576"/>
      <c r="BC210" s="577"/>
      <c r="BD210" s="577"/>
      <c r="BE210" s="577"/>
      <c r="BF210" s="577"/>
      <c r="BG210" s="577"/>
      <c r="BH210" s="577"/>
      <c r="BI210" s="577"/>
      <c r="BJ210" s="577"/>
      <c r="BK210" s="577"/>
      <c r="BL210" s="577"/>
      <c r="BM210" s="577"/>
      <c r="BN210" s="577"/>
      <c r="BO210" s="577"/>
      <c r="BP210" s="577"/>
      <c r="BQ210" s="577"/>
      <c r="BR210" s="577"/>
      <c r="BS210" s="577"/>
      <c r="BT210" s="577"/>
      <c r="BU210" s="577"/>
      <c r="BV210" s="578"/>
      <c r="BW210" s="576"/>
      <c r="BX210" s="577"/>
      <c r="BY210" s="577"/>
      <c r="BZ210" s="577"/>
      <c r="CA210" s="577"/>
      <c r="CB210" s="577"/>
      <c r="CC210" s="577"/>
      <c r="CD210" s="578"/>
      <c r="CE210" s="576"/>
      <c r="CF210" s="577"/>
      <c r="CG210" s="577"/>
      <c r="CH210" s="577"/>
      <c r="CI210" s="577"/>
      <c r="CJ210" s="577"/>
      <c r="CK210" s="577"/>
      <c r="CL210" s="577"/>
      <c r="CM210" s="577"/>
      <c r="CN210" s="577"/>
      <c r="CO210" s="577"/>
      <c r="CP210" s="577"/>
      <c r="CQ210" s="577"/>
      <c r="CR210" s="577"/>
      <c r="CS210" s="577"/>
      <c r="CT210" s="577"/>
      <c r="CU210" s="577"/>
      <c r="CV210" s="577"/>
      <c r="CW210" s="577"/>
      <c r="CX210" s="577"/>
      <c r="CY210" s="578"/>
      <c r="CZ210" s="563">
        <f>DATI!AA205</f>
        <v>84016.547000000006</v>
      </c>
      <c r="DA210" s="564">
        <f t="shared" si="2545"/>
        <v>230.18232054794521</v>
      </c>
      <c r="DB210" s="565">
        <f t="shared" si="2608"/>
        <v>463.68283166109251</v>
      </c>
      <c r="DC210" s="566">
        <f t="shared" si="2546"/>
        <v>1.2703639223591576</v>
      </c>
      <c r="DD210" s="582">
        <f>+(CZ210-CZ222)/CZ222</f>
        <v>1.2712022994931921E-2</v>
      </c>
      <c r="DE210" s="583">
        <f t="shared" ref="DE210:DE273" si="2638">(DB210-DB222)/DB222</f>
        <v>1.1091182974464637E-2</v>
      </c>
      <c r="DF210" s="564">
        <f>+CZ210-CZ222</f>
        <v>1054.6140000000014</v>
      </c>
      <c r="DG210" s="584">
        <f>+DB210-DB222</f>
        <v>5.0863771880017907</v>
      </c>
      <c r="DH210" s="585">
        <f t="shared" si="2592"/>
        <v>1.7042292485893642E-2</v>
      </c>
      <c r="DI210" s="586">
        <f>DATI!AB205+DATI!AG205</f>
        <v>37698.910143605113</v>
      </c>
      <c r="DJ210" s="564">
        <f t="shared" si="2593"/>
        <v>103.28468532494551</v>
      </c>
      <c r="DK210" s="587">
        <f t="shared" si="2609"/>
        <v>208.05826983015504</v>
      </c>
      <c r="DL210" s="588">
        <f t="shared" si="2610"/>
        <v>0.57002265706891797</v>
      </c>
      <c r="DM210" s="589">
        <f t="shared" si="2604"/>
        <v>0.44870815916304096</v>
      </c>
      <c r="DN210" s="590">
        <f>(DM210-DM222)/DM222</f>
        <v>2.112506514234572E-2</v>
      </c>
      <c r="DO210" s="590">
        <f>+ROUND(DM210,3)-ROUND(DM222,3)</f>
        <v>1.0000000000000009E-2</v>
      </c>
      <c r="DP210" s="590">
        <f>(DI210-DI222)/DI222</f>
        <v>3.4105630451136605E-2</v>
      </c>
      <c r="DQ210" s="590">
        <f>(DK210-DK222)/DK222</f>
        <v>3.245055007965178E-2</v>
      </c>
      <c r="DR210" s="591">
        <f>DI210-DI222</f>
        <v>1243.3401965014782</v>
      </c>
      <c r="DS210" s="591">
        <f>DK210-DK222</f>
        <v>6.5393982347031283</v>
      </c>
      <c r="DT210" s="592">
        <f t="shared" si="2594"/>
        <v>1.5884508568816829E-2</v>
      </c>
      <c r="DU210" s="593"/>
      <c r="DV210" s="592"/>
      <c r="DW210" s="594">
        <f>DATI!AB205</f>
        <v>34084.968999999997</v>
      </c>
      <c r="DX210" s="564">
        <f t="shared" si="2556"/>
        <v>93.383476712328758</v>
      </c>
      <c r="DY210" s="595">
        <f t="shared" si="2611"/>
        <v>188.11312184730178</v>
      </c>
      <c r="DZ210" s="566">
        <f t="shared" si="2612"/>
        <v>0.51537841602000489</v>
      </c>
      <c r="EA210" s="589">
        <f t="shared" si="2557"/>
        <v>0.40569352368170991</v>
      </c>
      <c r="EB210" s="585">
        <f>+(EA210-EA222)/EA222</f>
        <v>2.8470190152362705E-2</v>
      </c>
      <c r="EC210" s="596">
        <f t="shared" si="2595"/>
        <v>46317.636856394893</v>
      </c>
      <c r="ED210" s="597">
        <f t="shared" si="2559"/>
        <v>126.89763522299971</v>
      </c>
      <c r="EE210" s="598">
        <f t="shared" si="2613"/>
        <v>255.62456183093752</v>
      </c>
      <c r="EF210" s="599">
        <f t="shared" si="2614"/>
        <v>0.70034126529023977</v>
      </c>
      <c r="EG210" s="600">
        <f t="shared" ref="EG210:EG273" si="2639">(EC210-EC222)/EC222</f>
        <v>-4.0580725757208645E-3</v>
      </c>
      <c r="EH210" s="600">
        <f t="shared" ref="EH210:EH273" si="2640">(EE210-EE222)/EE222</f>
        <v>-5.6520721505028118E-3</v>
      </c>
      <c r="EI210" s="582">
        <f t="shared" si="2615"/>
        <v>0.55129184083695904</v>
      </c>
      <c r="EJ210" s="601">
        <f t="shared" ref="EJ210:EJ273" si="2641">(EC210-EC222)</f>
        <v>-188.72619650147681</v>
      </c>
      <c r="EK210" s="601">
        <f t="shared" ref="EK210:EK273" si="2642">(EE210-EE222)</f>
        <v>-1.4530210467012807</v>
      </c>
      <c r="EL210" s="563">
        <f>DATI!AD205</f>
        <v>40145.101000000002</v>
      </c>
      <c r="EM210" s="564">
        <f t="shared" si="2564"/>
        <v>109.98657808219178</v>
      </c>
      <c r="EN210" s="595">
        <f t="shared" si="2616"/>
        <v>221.55866640175722</v>
      </c>
      <c r="EO210" s="566">
        <f t="shared" si="2565"/>
        <v>0.60701004493632116</v>
      </c>
      <c r="EP210" s="582">
        <f>+(EL210-EL222)/EL222</f>
        <v>-2.5269576808539734E-2</v>
      </c>
      <c r="EQ210" s="583">
        <f>(EN210-EN222)/EN222</f>
        <v>-2.6829627487511172E-2</v>
      </c>
      <c r="ER210" s="582">
        <f t="shared" si="2596"/>
        <v>1.8526497635520903E-2</v>
      </c>
      <c r="ES210" s="564">
        <f>+EL210-EL222</f>
        <v>-1040.7489999999962</v>
      </c>
      <c r="ET210" s="582">
        <f t="shared" si="2617"/>
        <v>0.47782374345853562</v>
      </c>
      <c r="EU210" s="584">
        <f>+EN210-EN222</f>
        <v>-6.1082176914634942</v>
      </c>
      <c r="EV210" s="563">
        <f>DATI!AE205</f>
        <v>6423.857</v>
      </c>
      <c r="EW210" s="564">
        <f t="shared" si="2570"/>
        <v>17.599608219178084</v>
      </c>
      <c r="EX210" s="595">
        <f t="shared" si="2618"/>
        <v>35.452923385984086</v>
      </c>
      <c r="EY210" s="566">
        <f t="shared" si="2619"/>
        <v>9.713129694790161E-2</v>
      </c>
      <c r="EZ210" s="582">
        <f>(EV210-EV222)/EV222</f>
        <v>-1.4385021019198333E-2</v>
      </c>
      <c r="FA210" s="583">
        <f>(EX210-EX222)/EX222</f>
        <v>-1.5962492369819198E-2</v>
      </c>
      <c r="FB210" s="564">
        <f>+EV210-EV222</f>
        <v>-93.756000000000313</v>
      </c>
      <c r="FC210" s="584">
        <f>+EX210-EX222</f>
        <v>-0.57509700051924995</v>
      </c>
      <c r="FD210" s="564">
        <f>DATI!AG205</f>
        <v>3613.9411436051132</v>
      </c>
      <c r="FE210" s="582">
        <f t="shared" si="2620"/>
        <v>4.3014635481330991E-2</v>
      </c>
      <c r="FF210" s="564">
        <f t="shared" si="2575"/>
        <v>2809.9158563948868</v>
      </c>
      <c r="FG210" s="582">
        <f>+FF210/D210</f>
        <v>1.5507775403130825E-2</v>
      </c>
      <c r="FH210" s="563">
        <f>DATI!AF205</f>
        <v>3362.62</v>
      </c>
      <c r="FI210" s="564">
        <f t="shared" si="2598"/>
        <v>9.2126575342465742</v>
      </c>
      <c r="FJ210" s="590">
        <f t="shared" si="2621"/>
        <v>4.002330636130523E-2</v>
      </c>
      <c r="FK210" s="590"/>
      <c r="FL210" s="602">
        <f>DATI!AL205</f>
        <v>535.16560484871263</v>
      </c>
      <c r="FM210" s="603"/>
      <c r="FN210" s="602"/>
      <c r="FO210" s="1129">
        <f t="shared" si="2369"/>
        <v>0.15915137745231772</v>
      </c>
      <c r="FP210" s="1130">
        <f t="shared" si="2258"/>
        <v>6.3697643375978377E-3</v>
      </c>
      <c r="FQ210" s="567"/>
      <c r="FR210" s="607"/>
      <c r="FS210" s="1113"/>
      <c r="FT210" s="1113"/>
      <c r="FU210" s="576"/>
      <c r="FV210" s="577"/>
      <c r="FW210" s="577"/>
      <c r="FX210" s="577"/>
      <c r="FY210" s="577"/>
      <c r="FZ210" s="577"/>
      <c r="GA210" s="577"/>
      <c r="GB210" s="577"/>
      <c r="GC210" s="577"/>
      <c r="GD210" s="577"/>
      <c r="GE210" s="577"/>
      <c r="GF210" s="577"/>
      <c r="GG210" s="577"/>
      <c r="GH210" s="577"/>
      <c r="GI210" s="577"/>
      <c r="GJ210" s="577"/>
      <c r="GK210" s="577"/>
      <c r="GL210" s="577"/>
      <c r="GM210" s="577"/>
      <c r="GN210" s="577"/>
      <c r="GO210" s="577"/>
      <c r="GP210" s="578"/>
      <c r="GQ210" s="576"/>
      <c r="GR210" s="577"/>
      <c r="GS210" s="577"/>
      <c r="GT210" s="577"/>
      <c r="GU210" s="577"/>
      <c r="GV210" s="577"/>
      <c r="GW210" s="577"/>
      <c r="GX210" s="578"/>
      <c r="GY210" s="576"/>
      <c r="GZ210" s="577"/>
      <c r="HA210" s="577"/>
      <c r="HB210" s="577"/>
      <c r="HC210" s="577"/>
      <c r="HD210" s="577"/>
      <c r="HE210" s="577"/>
      <c r="HF210" s="577"/>
      <c r="HG210" s="577"/>
      <c r="HH210" s="577"/>
      <c r="HI210" s="577"/>
      <c r="HJ210" s="577"/>
      <c r="HK210" s="577"/>
      <c r="HL210" s="577"/>
      <c r="HM210" s="577"/>
      <c r="HN210" s="577"/>
      <c r="HO210" s="577"/>
      <c r="HP210" s="577"/>
      <c r="HQ210" s="577"/>
      <c r="HR210" s="577"/>
      <c r="HS210" s="577"/>
      <c r="HT210" s="578"/>
      <c r="HU210" s="607">
        <f t="shared" si="2606"/>
        <v>46298.980855830778</v>
      </c>
      <c r="HV210" s="608"/>
      <c r="HW210" s="609">
        <f t="shared" si="2605"/>
        <v>13542.512994529006</v>
      </c>
      <c r="HX210" s="610">
        <f>DATI!CQ205</f>
        <v>0</v>
      </c>
      <c r="HY210" s="610">
        <f>DATI!CT204</f>
        <v>13542.512994529006</v>
      </c>
      <c r="HZ210" s="611">
        <f>IF(HW222&gt;0,(HW210-HW222)/HW222,0)</f>
        <v>0.82052174049322923</v>
      </c>
      <c r="IA210" s="611">
        <f t="shared" si="2530"/>
        <v>0.16118864054873625</v>
      </c>
      <c r="IB210" s="582">
        <f t="shared" si="2531"/>
        <v>0.29250131955817116</v>
      </c>
      <c r="IC210" s="610">
        <f>DATI!CV205</f>
        <v>0</v>
      </c>
      <c r="ID210" s="612">
        <f t="shared" si="2599"/>
        <v>13542.512994529006</v>
      </c>
      <c r="IE210" s="613">
        <f t="shared" si="2532"/>
        <v>0.16118864054873625</v>
      </c>
      <c r="IF210" s="613">
        <f t="shared" si="2533"/>
        <v>0.29250131955817116</v>
      </c>
      <c r="IG210" s="609"/>
      <c r="IH210" s="590"/>
      <c r="II210" s="610"/>
      <c r="IJ210" s="610"/>
      <c r="IK210" s="615">
        <f>DATI!CS205</f>
        <v>46298.980855830778</v>
      </c>
      <c r="IL210" s="594">
        <f t="shared" si="2600"/>
        <v>143.4564317887889</v>
      </c>
      <c r="IM210" s="594">
        <f t="shared" si="2601"/>
        <v>143.4564317887889</v>
      </c>
      <c r="IN210" s="582">
        <f t="shared" si="2297"/>
        <v>1.7074783112520548E-3</v>
      </c>
      <c r="IO210" s="582">
        <f t="shared" si="2298"/>
        <v>3.0984792567139707E-3</v>
      </c>
      <c r="IP210" s="610"/>
      <c r="IQ210" s="590"/>
      <c r="IR210" s="610"/>
      <c r="IS210" s="594">
        <f t="shared" si="2602"/>
        <v>32613.011429512982</v>
      </c>
      <c r="IT210" s="615">
        <f>DATI!CR205</f>
        <v>0</v>
      </c>
      <c r="IU210" s="617">
        <f>DATI!CU205</f>
        <v>32613.011429512982</v>
      </c>
      <c r="IV210" s="582">
        <f>IF(IS222&gt;0,(IS210-IS222)/IS222,0)</f>
        <v>-3.3603863623835398E-2</v>
      </c>
      <c r="IW210" s="590">
        <f t="shared" si="2534"/>
        <v>0.38817367047366252</v>
      </c>
      <c r="IX210" s="582">
        <f t="shared" si="2535"/>
        <v>0.70440020118511493</v>
      </c>
      <c r="IY210" s="615">
        <f>DATI!CW205</f>
        <v>0</v>
      </c>
      <c r="IZ210" s="618">
        <f t="shared" si="2603"/>
        <v>32613.011429512982</v>
      </c>
      <c r="JA210" s="619">
        <f t="shared" si="2536"/>
        <v>0.38817367047366252</v>
      </c>
      <c r="JB210" s="619">
        <f t="shared" si="2537"/>
        <v>0.70440020118511493</v>
      </c>
      <c r="JC210" s="620"/>
      <c r="JD210" s="590"/>
      <c r="JE210" s="610"/>
      <c r="JF210" s="610"/>
      <c r="JG210" s="586">
        <f t="shared" si="2538"/>
        <v>36507.167585243194</v>
      </c>
      <c r="JH210" s="566">
        <f t="shared" si="2622"/>
        <v>201.48110635696102</v>
      </c>
      <c r="JI210" s="589">
        <f t="shared" si="2304"/>
        <v>0.43452354195469606</v>
      </c>
      <c r="JJ210" s="603"/>
      <c r="JK210" s="602"/>
      <c r="JL210" s="1131"/>
      <c r="JM210" s="622">
        <f t="shared" ref="JM210:JM273" si="2643">IF(JI222&gt;0,(JI210-JI222)/JI222,0)</f>
        <v>9.979200943982117E-3</v>
      </c>
      <c r="JN210" s="623">
        <f t="shared" si="2539"/>
        <v>69120.17901475617</v>
      </c>
      <c r="JO210" s="594">
        <f t="shared" si="2540"/>
        <v>69120.17901475617</v>
      </c>
      <c r="JP210" s="589">
        <f t="shared" si="2541"/>
        <v>0.82269721242835847</v>
      </c>
      <c r="JQ210" s="590">
        <f t="shared" ref="JQ210:JQ235" si="2644">JP210-JP222</f>
        <v>-1.4310412627240754E-2</v>
      </c>
      <c r="JR210" s="624">
        <f t="shared" si="2542"/>
        <v>0.82269721242835847</v>
      </c>
      <c r="JS210" s="585">
        <f t="shared" ref="JS210:JS235" si="2645">JR210-JR222</f>
        <v>-1.4310412627240754E-2</v>
      </c>
      <c r="JT210" s="576">
        <f>DATI!BW205</f>
        <v>12464.674523120821</v>
      </c>
      <c r="JU210" s="577">
        <f>DATI!BX205</f>
        <v>7884.7275037626032</v>
      </c>
      <c r="JV210" s="577">
        <f>DATI!BY205</f>
        <v>1779.5869967333228</v>
      </c>
      <c r="JW210" s="577">
        <f>DATI!BZ205</f>
        <v>1458.4549999999999</v>
      </c>
      <c r="JX210" s="577">
        <f>DATI!CA205</f>
        <v>4526.6040000000003</v>
      </c>
      <c r="JY210" s="577">
        <f>DATI!CB205</f>
        <v>1082.4499364170433</v>
      </c>
      <c r="JZ210" s="577">
        <f>DATI!CC205</f>
        <v>1494.7915432577618</v>
      </c>
      <c r="KA210" s="577">
        <f>DATI!CD205</f>
        <v>37.613649068521333</v>
      </c>
      <c r="KB210" s="577">
        <f>DATI!CE205</f>
        <v>1099.5425708720684</v>
      </c>
      <c r="KC210" s="577">
        <f>DATI!CF205</f>
        <v>0</v>
      </c>
      <c r="KD210" s="577">
        <f>DATI!CG205</f>
        <v>86.922620275020606</v>
      </c>
      <c r="KE210" s="577">
        <f>DATI!CH205</f>
        <v>89.236841736793522</v>
      </c>
      <c r="KF210" s="577">
        <f>DATI!CI205</f>
        <v>3.379040065765381</v>
      </c>
      <c r="KG210" s="577">
        <f>DATI!CJ205</f>
        <v>16.858940328121186</v>
      </c>
      <c r="KH210" s="577">
        <f>DATI!CK205</f>
        <v>73.424124678494408</v>
      </c>
      <c r="KI210" s="577">
        <f>DATI!CL205</f>
        <v>346.71616674804687</v>
      </c>
      <c r="KJ210" s="625">
        <f t="shared" si="2623"/>
        <v>68.791872375027978</v>
      </c>
      <c r="KK210" s="626">
        <f t="shared" si="2577"/>
        <v>0.34117022896932891</v>
      </c>
      <c r="KL210" s="627">
        <f t="shared" si="2624"/>
        <v>43.515389603202109</v>
      </c>
      <c r="KM210" s="626">
        <f t="shared" si="2578"/>
        <v>-5.6340892083836268E-2</v>
      </c>
      <c r="KN210" s="627">
        <f t="shared" si="2625"/>
        <v>9.8214455044500522</v>
      </c>
      <c r="KO210" s="626">
        <f t="shared" si="2579"/>
        <v>-0.34940368433006264</v>
      </c>
      <c r="KP210" s="627">
        <f t="shared" si="2626"/>
        <v>8.0491351810766361</v>
      </c>
      <c r="KQ210" s="626">
        <f t="shared" si="2580"/>
        <v>-0.86931734189519261</v>
      </c>
      <c r="KR210" s="627">
        <f t="shared" si="2627"/>
        <v>24.982085499519851</v>
      </c>
      <c r="KS210" s="626">
        <f t="shared" si="2581"/>
        <v>-0.59409347601424645</v>
      </c>
      <c r="KT210" s="627">
        <f t="shared" si="2628"/>
        <v>5.9739833350830782</v>
      </c>
      <c r="KU210" s="626">
        <f t="shared" si="2582"/>
        <v>-0.7084976865253374</v>
      </c>
      <c r="KV210" s="627">
        <f t="shared" si="2629"/>
        <v>8.2496746208912093</v>
      </c>
      <c r="KW210" s="626">
        <f t="shared" si="2583"/>
        <v>0.11102113637368247</v>
      </c>
      <c r="KX210" s="627">
        <f t="shared" si="2630"/>
        <v>0.20758771851452773</v>
      </c>
      <c r="KY210" s="626">
        <f t="shared" si="2584"/>
        <v>-0.336366630963432</v>
      </c>
      <c r="KZ210" s="627">
        <f t="shared" si="2631"/>
        <v>6.068316670927671</v>
      </c>
      <c r="LA210" s="626">
        <f t="shared" si="2585"/>
        <v>0.53519878248053876</v>
      </c>
      <c r="LB210" s="628" t="s">
        <v>177</v>
      </c>
      <c r="LC210" s="629" t="s">
        <v>177</v>
      </c>
      <c r="LD210" s="627">
        <f t="shared" si="2632"/>
        <v>0.47972129471737807</v>
      </c>
      <c r="LE210" s="626">
        <f t="shared" si="2586"/>
        <v>-0.38179032282842845</v>
      </c>
      <c r="LF210" s="627">
        <f t="shared" si="2633"/>
        <v>0.49249335925468568</v>
      </c>
      <c r="LG210" s="626">
        <f t="shared" si="2587"/>
        <v>0.1957956602056567</v>
      </c>
      <c r="LH210" s="627">
        <f t="shared" si="2634"/>
        <v>1.8648741491249052E-2</v>
      </c>
      <c r="LI210" s="626">
        <f t="shared" si="2588"/>
        <v>-0.84926626500773028</v>
      </c>
      <c r="LJ210" s="627">
        <f t="shared" si="2635"/>
        <v>9.3043590450683722E-2</v>
      </c>
      <c r="LK210" s="626">
        <f t="shared" si="2589"/>
        <v>-0.36489325533590466</v>
      </c>
      <c r="LL210" s="627">
        <f t="shared" si="2636"/>
        <v>0.40522381910269883</v>
      </c>
      <c r="LM210" s="626">
        <f t="shared" si="2590"/>
        <v>-0.53274049091689957</v>
      </c>
      <c r="LN210" s="627">
        <f t="shared" si="2637"/>
        <v>1.9135079900440792</v>
      </c>
      <c r="LO210" s="630">
        <f t="shared" si="2591"/>
        <v>-0.19748271817510649</v>
      </c>
      <c r="LP210" s="631">
        <f t="shared" si="2309"/>
        <v>0.1483597573121021</v>
      </c>
      <c r="LQ210" s="632">
        <f t="shared" si="2310"/>
        <v>9.384731681203945E-2</v>
      </c>
      <c r="LR210" s="632">
        <f t="shared" si="2311"/>
        <v>2.1181387003840122E-2</v>
      </c>
      <c r="LS210" s="632">
        <f t="shared" si="2312"/>
        <v>1.7359139979889911E-2</v>
      </c>
      <c r="LT210" s="632">
        <f t="shared" si="2313"/>
        <v>5.3877529625205853E-2</v>
      </c>
      <c r="LU210" s="632">
        <f t="shared" si="2314"/>
        <v>1.2883770817396759E-2</v>
      </c>
      <c r="LV210" s="632">
        <f t="shared" si="2315"/>
        <v>1.7791632679902469E-2</v>
      </c>
      <c r="LW210" s="632">
        <f t="shared" si="2316"/>
        <v>4.4769334627048325E-4</v>
      </c>
      <c r="LX210" s="633">
        <f t="shared" si="2317"/>
        <v>1.3087214484928406E-2</v>
      </c>
      <c r="LY210" s="634" t="s">
        <v>177</v>
      </c>
      <c r="LZ210" s="633">
        <f t="shared" si="2318"/>
        <v>1.034589296737232E-3</v>
      </c>
      <c r="MA210" s="633">
        <f t="shared" si="2319"/>
        <v>1.062134126231033E-3</v>
      </c>
      <c r="MB210" s="633">
        <f t="shared" si="2320"/>
        <v>4.0218744835649823E-5</v>
      </c>
      <c r="MC210" s="633">
        <f t="shared" si="2321"/>
        <v>2.0066214251962991E-4</v>
      </c>
      <c r="MD210" s="633">
        <f t="shared" si="2322"/>
        <v>8.7392456962667611E-4</v>
      </c>
      <c r="ME210" s="633">
        <f t="shared" si="2323"/>
        <v>4.1267604909786025E-3</v>
      </c>
      <c r="MF210" s="631">
        <f t="shared" si="2324"/>
        <v>0.3656941722059604</v>
      </c>
      <c r="MG210" s="632">
        <f t="shared" si="2325"/>
        <v>0.23132564690795535</v>
      </c>
      <c r="MH210" s="632">
        <f t="shared" si="2326"/>
        <v>5.2210315835502827E-2</v>
      </c>
      <c r="MI210" s="632">
        <f t="shared" si="2327"/>
        <v>4.2788802301683186E-2</v>
      </c>
      <c r="MJ210" s="632">
        <f t="shared" si="2328"/>
        <v>0.13280352404017151</v>
      </c>
      <c r="MK210" s="632">
        <f t="shared" si="2329"/>
        <v>3.175739829533198E-2</v>
      </c>
      <c r="ML210" s="632">
        <f t="shared" si="2330"/>
        <v>4.385485998997863E-2</v>
      </c>
      <c r="MM210" s="632">
        <f t="shared" si="2331"/>
        <v>1.103525987320726E-3</v>
      </c>
      <c r="MN210" s="633">
        <f t="shared" si="2332"/>
        <v>3.2258869617046403E-2</v>
      </c>
      <c r="MO210" s="634" t="s">
        <v>177</v>
      </c>
      <c r="MP210" s="633">
        <f t="shared" si="2333"/>
        <v>2.5501745439469405E-3</v>
      </c>
      <c r="MQ210" s="633">
        <f t="shared" si="2334"/>
        <v>2.6180702038131097E-3</v>
      </c>
      <c r="MR210" s="633">
        <f t="shared" si="2335"/>
        <v>9.9135782278850874E-5</v>
      </c>
      <c r="MS210" s="633">
        <f t="shared" si="2336"/>
        <v>4.9461509934543835E-4</v>
      </c>
      <c r="MT210" s="633">
        <f t="shared" si="2337"/>
        <v>2.1541496686851738E-3</v>
      </c>
      <c r="MU210" s="633">
        <f t="shared" si="2338"/>
        <v>1.0172113307424364E-2</v>
      </c>
      <c r="MV210" s="1077"/>
      <c r="MW210" s="566"/>
      <c r="MX210" s="624"/>
      <c r="MY210" s="1471"/>
      <c r="MZ210" s="583"/>
      <c r="NA210" s="1472"/>
      <c r="NB210" s="1078"/>
      <c r="NC210" s="615"/>
      <c r="ND210" s="589"/>
      <c r="NE210" s="638"/>
    </row>
    <row r="211" spans="1:369" ht="9" outlineLevel="1" thickBot="1" x14ac:dyDescent="0.25">
      <c r="A211" s="880" t="s">
        <v>189</v>
      </c>
      <c r="B211" s="881">
        <v>141</v>
      </c>
      <c r="C211" s="1529"/>
      <c r="D211" s="882">
        <f>DATI!G206</f>
        <v>863908</v>
      </c>
      <c r="E211" s="883">
        <f t="shared" si="2544"/>
        <v>8.9981502874038208E-2</v>
      </c>
      <c r="F211" s="1037">
        <f t="shared" si="2607"/>
        <v>3.8636598677873023E-3</v>
      </c>
      <c r="G211" s="885"/>
      <c r="H211" s="886"/>
      <c r="I211" s="893"/>
      <c r="J211" s="888"/>
      <c r="K211" s="888"/>
      <c r="L211" s="888"/>
      <c r="M211" s="886"/>
      <c r="N211" s="886"/>
      <c r="O211" s="886"/>
      <c r="P211" s="886"/>
      <c r="Q211" s="886"/>
      <c r="R211" s="886"/>
      <c r="S211" s="886"/>
      <c r="T211" s="886"/>
      <c r="U211" s="886"/>
      <c r="V211" s="886"/>
      <c r="W211" s="891"/>
      <c r="X211" s="1101"/>
      <c r="Y211" s="886"/>
      <c r="Z211" s="886"/>
      <c r="AA211" s="886"/>
      <c r="AB211" s="886"/>
      <c r="AC211" s="886"/>
      <c r="AD211" s="893"/>
      <c r="AE211" s="888"/>
      <c r="AF211" s="888"/>
      <c r="AG211" s="891"/>
      <c r="AH211" s="895"/>
      <c r="AI211" s="886"/>
      <c r="AJ211" s="893"/>
      <c r="AK211" s="888"/>
      <c r="AL211" s="888"/>
      <c r="AM211" s="888"/>
      <c r="AN211" s="898"/>
      <c r="AO211" s="899"/>
      <c r="AP211" s="899"/>
      <c r="AQ211" s="899"/>
      <c r="AR211" s="899"/>
      <c r="AS211" s="899"/>
      <c r="AT211" s="899"/>
      <c r="AU211" s="1102"/>
      <c r="AV211" s="1102"/>
      <c r="AW211" s="899"/>
      <c r="AX211" s="1102"/>
      <c r="AY211" s="1102"/>
      <c r="AZ211" s="1102"/>
      <c r="BA211" s="1102"/>
      <c r="BB211" s="898"/>
      <c r="BC211" s="899"/>
      <c r="BD211" s="899"/>
      <c r="BE211" s="899"/>
      <c r="BF211" s="899"/>
      <c r="BG211" s="899"/>
      <c r="BH211" s="899"/>
      <c r="BI211" s="899"/>
      <c r="BJ211" s="899"/>
      <c r="BK211" s="899"/>
      <c r="BL211" s="899"/>
      <c r="BM211" s="899"/>
      <c r="BN211" s="899"/>
      <c r="BO211" s="899"/>
      <c r="BP211" s="899"/>
      <c r="BQ211" s="899"/>
      <c r="BR211" s="899"/>
      <c r="BS211" s="899"/>
      <c r="BT211" s="899"/>
      <c r="BU211" s="899"/>
      <c r="BV211" s="900"/>
      <c r="BW211" s="898"/>
      <c r="BX211" s="899"/>
      <c r="BY211" s="899"/>
      <c r="BZ211" s="899"/>
      <c r="CA211" s="899"/>
      <c r="CB211" s="899"/>
      <c r="CC211" s="899"/>
      <c r="CD211" s="900"/>
      <c r="CE211" s="898"/>
      <c r="CF211" s="899"/>
      <c r="CG211" s="899"/>
      <c r="CH211" s="899"/>
      <c r="CI211" s="899"/>
      <c r="CJ211" s="899"/>
      <c r="CK211" s="899"/>
      <c r="CL211" s="899"/>
      <c r="CM211" s="899"/>
      <c r="CN211" s="899"/>
      <c r="CO211" s="899"/>
      <c r="CP211" s="899"/>
      <c r="CQ211" s="899"/>
      <c r="CR211" s="899"/>
      <c r="CS211" s="899"/>
      <c r="CT211" s="899"/>
      <c r="CU211" s="899"/>
      <c r="CV211" s="899"/>
      <c r="CW211" s="899"/>
      <c r="CX211" s="899"/>
      <c r="CY211" s="900"/>
      <c r="CZ211" s="885">
        <f>DATI!AA206</f>
        <v>418591.75699999998</v>
      </c>
      <c r="DA211" s="886">
        <f t="shared" si="2545"/>
        <v>1146.8267315068492</v>
      </c>
      <c r="DB211" s="893">
        <f t="shared" si="2608"/>
        <v>484.53279400121312</v>
      </c>
      <c r="DC211" s="888">
        <f t="shared" si="2546"/>
        <v>1.3274871068526386</v>
      </c>
      <c r="DD211" s="902">
        <f>+(CZ211-CZ223)/CZ223</f>
        <v>-2.9100675611952165E-2</v>
      </c>
      <c r="DE211" s="903">
        <f t="shared" si="2638"/>
        <v>-3.2837462692972594E-2</v>
      </c>
      <c r="DF211" s="886">
        <f>+CZ211-CZ223</f>
        <v>-12546.412000000011</v>
      </c>
      <c r="DG211" s="904">
        <f>+DB211-DB223</f>
        <v>-16.451037889493534</v>
      </c>
      <c r="DH211" s="905">
        <f t="shared" si="2592"/>
        <v>8.4909025777721095E-2</v>
      </c>
      <c r="DI211" s="906">
        <f>DATI!AB206+DATI!AG206</f>
        <v>243714.94237233364</v>
      </c>
      <c r="DJ211" s="886">
        <f t="shared" si="2593"/>
        <v>667.71217088310584</v>
      </c>
      <c r="DK211" s="907">
        <f t="shared" si="2609"/>
        <v>282.10751882414985</v>
      </c>
      <c r="DL211" s="908">
        <f t="shared" si="2610"/>
        <v>0.77289731184698585</v>
      </c>
      <c r="DM211" s="909">
        <f t="shared" si="2604"/>
        <v>0.58222585203065436</v>
      </c>
      <c r="DN211" s="910">
        <f>(DM211-DM223)/DM223</f>
        <v>1.7901248473712005E-2</v>
      </c>
      <c r="DO211" s="910">
        <f>+ROUND(DM211,3)-ROUND(DM223,3)</f>
        <v>1.0000000000000009E-2</v>
      </c>
      <c r="DP211" s="910">
        <f>(DI211-DI223)/DI223</f>
        <v>-1.1720365563122614E-2</v>
      </c>
      <c r="DQ211" s="910">
        <f>(DK211-DK223)/DK223</f>
        <v>-1.5524045798173751E-2</v>
      </c>
      <c r="DR211" s="911">
        <f>DI211-DI223</f>
        <v>-2890.3036329658935</v>
      </c>
      <c r="DS211" s="911">
        <f>DK211-DK223</f>
        <v>-4.4485088981030003</v>
      </c>
      <c r="DT211" s="912">
        <f t="shared" si="2594"/>
        <v>0.10268976147361446</v>
      </c>
      <c r="DU211" s="913"/>
      <c r="DV211" s="912"/>
      <c r="DW211" s="914">
        <f>DATI!AB206</f>
        <v>239367.54699999999</v>
      </c>
      <c r="DX211" s="886">
        <f t="shared" si="2556"/>
        <v>655.80149863013696</v>
      </c>
      <c r="DY211" s="915">
        <f t="shared" si="2611"/>
        <v>277.07527537654471</v>
      </c>
      <c r="DZ211" s="888">
        <f t="shared" si="2612"/>
        <v>0.75911034349738271</v>
      </c>
      <c r="EA211" s="909">
        <f t="shared" si="2557"/>
        <v>0.57184008762026339</v>
      </c>
      <c r="EB211" s="905">
        <f>+(EA211-EA223)/EA223</f>
        <v>1.8102641342391729E-2</v>
      </c>
      <c r="EC211" s="916">
        <f t="shared" si="2595"/>
        <v>174876.81462766635</v>
      </c>
      <c r="ED211" s="917">
        <f t="shared" si="2559"/>
        <v>479.11456062374339</v>
      </c>
      <c r="EE211" s="918">
        <f t="shared" si="2613"/>
        <v>202.42527517706324</v>
      </c>
      <c r="EF211" s="919">
        <f t="shared" si="2614"/>
        <v>0.55458979500565275</v>
      </c>
      <c r="EG211" s="920">
        <f t="shared" si="2639"/>
        <v>-5.2327293202370333E-2</v>
      </c>
      <c r="EH211" s="920">
        <f t="shared" si="2640"/>
        <v>-5.5974685922546626E-2</v>
      </c>
      <c r="EI211" s="902">
        <f t="shared" si="2615"/>
        <v>0.41777414796934559</v>
      </c>
      <c r="EJ211" s="921">
        <f t="shared" si="2641"/>
        <v>-9656.1083670341177</v>
      </c>
      <c r="EK211" s="921">
        <f t="shared" si="2642"/>
        <v>-12.002528991390534</v>
      </c>
      <c r="EL211" s="885">
        <f>DATI!AD206</f>
        <v>132198.16800000001</v>
      </c>
      <c r="EM211" s="886">
        <f t="shared" si="2564"/>
        <v>362.18676164383561</v>
      </c>
      <c r="EN211" s="915">
        <f t="shared" si="2616"/>
        <v>153.02343305074152</v>
      </c>
      <c r="EO211" s="888">
        <f t="shared" si="2565"/>
        <v>0.41924228233079869</v>
      </c>
      <c r="EP211" s="902">
        <f>+(EL211-EL223)/EL223</f>
        <v>-4.8498995000922876E-2</v>
      </c>
      <c r="EQ211" s="903">
        <f>(EN211-EN223)/EN223</f>
        <v>-5.2161122034845478E-2</v>
      </c>
      <c r="ER211" s="902">
        <f t="shared" si="2596"/>
        <v>6.1007918422529193E-2</v>
      </c>
      <c r="ES211" s="886">
        <f>+EL211-EL223</f>
        <v>-6738.2779999999912</v>
      </c>
      <c r="ET211" s="902">
        <f t="shared" si="2617"/>
        <v>0.3158164626734396</v>
      </c>
      <c r="EU211" s="904">
        <f>+EN211-EN223</f>
        <v>-8.4211295306713225</v>
      </c>
      <c r="EV211" s="885">
        <f>DATI!AE206</f>
        <v>32170.642</v>
      </c>
      <c r="EW211" s="886">
        <f t="shared" si="2570"/>
        <v>88.138745205479452</v>
      </c>
      <c r="EX211" s="915">
        <f t="shared" si="2618"/>
        <v>37.238504562985874</v>
      </c>
      <c r="EY211" s="888">
        <f t="shared" si="2619"/>
        <v>0.10202330017256404</v>
      </c>
      <c r="EZ211" s="902">
        <f>(EV211-EV223)/EV223</f>
        <v>-0.13602741840288249</v>
      </c>
      <c r="FA211" s="903">
        <f>(EX211-EX223)/EX223</f>
        <v>-0.13935266696385251</v>
      </c>
      <c r="FB211" s="886">
        <f>+EV211-EV223</f>
        <v>-5065.0789999999979</v>
      </c>
      <c r="FC211" s="904">
        <f>+EX211-EX223</f>
        <v>-6.0295137455328884</v>
      </c>
      <c r="FD211" s="886">
        <f>DATI!AG206</f>
        <v>4347.3953723336381</v>
      </c>
      <c r="FE211" s="902">
        <f t="shared" si="2620"/>
        <v>1.0385764410391001E-2</v>
      </c>
      <c r="FF211" s="886">
        <f t="shared" si="2575"/>
        <v>27823.246627666362</v>
      </c>
      <c r="FG211" s="902">
        <f>+FF211/D211</f>
        <v>3.220626111538076E-2</v>
      </c>
      <c r="FH211" s="885">
        <f>DATI!AF206</f>
        <v>14855.4</v>
      </c>
      <c r="FI211" s="886">
        <f t="shared" si="2598"/>
        <v>40.699726027397261</v>
      </c>
      <c r="FJ211" s="910">
        <f t="shared" si="2621"/>
        <v>3.5488993157598181E-2</v>
      </c>
      <c r="FK211" s="910"/>
      <c r="FL211" s="922">
        <f>DATI!AL206</f>
        <v>262.90148643970491</v>
      </c>
      <c r="FM211" s="923"/>
      <c r="FN211" s="922"/>
      <c r="FO211" s="1141">
        <f t="shared" si="2369"/>
        <v>1.7697368393964814E-2</v>
      </c>
      <c r="FP211" s="1142">
        <f t="shared" si="2258"/>
        <v>6.2806178584091162E-4</v>
      </c>
      <c r="FQ211" s="889"/>
      <c r="FR211" s="926"/>
      <c r="FS211" s="1118"/>
      <c r="FT211" s="1118"/>
      <c r="FU211" s="898"/>
      <c r="FV211" s="899"/>
      <c r="FW211" s="899"/>
      <c r="FX211" s="899"/>
      <c r="FY211" s="899"/>
      <c r="FZ211" s="899"/>
      <c r="GA211" s="899"/>
      <c r="GB211" s="899"/>
      <c r="GC211" s="899"/>
      <c r="GD211" s="899"/>
      <c r="GE211" s="899"/>
      <c r="GF211" s="899"/>
      <c r="GG211" s="899"/>
      <c r="GH211" s="899"/>
      <c r="GI211" s="899"/>
      <c r="GJ211" s="899"/>
      <c r="GK211" s="899"/>
      <c r="GL211" s="899"/>
      <c r="GM211" s="899"/>
      <c r="GN211" s="899"/>
      <c r="GO211" s="899"/>
      <c r="GP211" s="900"/>
      <c r="GQ211" s="898"/>
      <c r="GR211" s="899"/>
      <c r="GS211" s="899"/>
      <c r="GT211" s="899"/>
      <c r="GU211" s="899"/>
      <c r="GV211" s="899"/>
      <c r="GW211" s="899"/>
      <c r="GX211" s="900"/>
      <c r="GY211" s="898"/>
      <c r="GZ211" s="899"/>
      <c r="HA211" s="899"/>
      <c r="HB211" s="899"/>
      <c r="HC211" s="899"/>
      <c r="HD211" s="899"/>
      <c r="HE211" s="899"/>
      <c r="HF211" s="899"/>
      <c r="HG211" s="899"/>
      <c r="HH211" s="899"/>
      <c r="HI211" s="899"/>
      <c r="HJ211" s="899"/>
      <c r="HK211" s="899"/>
      <c r="HL211" s="899"/>
      <c r="HM211" s="899"/>
      <c r="HN211" s="899"/>
      <c r="HO211" s="899"/>
      <c r="HP211" s="899"/>
      <c r="HQ211" s="899"/>
      <c r="HR211" s="899"/>
      <c r="HS211" s="899"/>
      <c r="HT211" s="900"/>
      <c r="HU211" s="926">
        <f t="shared" si="2606"/>
        <v>174876.82162766636</v>
      </c>
      <c r="HV211" s="927"/>
      <c r="HW211" s="928">
        <f t="shared" si="2605"/>
        <v>55602.659912098272</v>
      </c>
      <c r="HX211" s="929">
        <f>DATI!CQ206</f>
        <v>48070.570999999996</v>
      </c>
      <c r="HY211" s="929">
        <f>DATI!CT205</f>
        <v>7532.0889120982738</v>
      </c>
      <c r="HZ211" s="930">
        <f>IF(HW223&gt;0,(HW211-HW223)/HW223,0)</f>
        <v>-0.15555207801252902</v>
      </c>
      <c r="IA211" s="930">
        <f t="shared" si="2530"/>
        <v>0.13283266806445565</v>
      </c>
      <c r="IB211" s="902">
        <f t="shared" si="2531"/>
        <v>0.31795328502986503</v>
      </c>
      <c r="IC211" s="929">
        <f>DATI!CV206</f>
        <v>17390.661723556215</v>
      </c>
      <c r="ID211" s="931">
        <f t="shared" si="2599"/>
        <v>72993.321635654487</v>
      </c>
      <c r="IE211" s="932">
        <f t="shared" si="2532"/>
        <v>0.17437830634503987</v>
      </c>
      <c r="IF211" s="932">
        <f t="shared" si="2533"/>
        <v>0.41739849201437335</v>
      </c>
      <c r="IG211" s="928"/>
      <c r="IH211" s="910"/>
      <c r="II211" s="929"/>
      <c r="IJ211" s="929"/>
      <c r="IK211" s="934">
        <f>DATI!CS206</f>
        <v>56117.351627666372</v>
      </c>
      <c r="IL211" s="914">
        <f t="shared" si="2600"/>
        <v>48585.262715568097</v>
      </c>
      <c r="IM211" s="914">
        <f t="shared" si="2601"/>
        <v>18277.486379749964</v>
      </c>
      <c r="IN211" s="902">
        <f t="shared" si="2297"/>
        <v>0.11606836948671233</v>
      </c>
      <c r="IO211" s="902">
        <f t="shared" si="2298"/>
        <v>0.2778256275666533</v>
      </c>
      <c r="IP211" s="929"/>
      <c r="IQ211" s="910"/>
      <c r="IR211" s="929"/>
      <c r="IS211" s="914">
        <f t="shared" si="2602"/>
        <v>70688.899000000005</v>
      </c>
      <c r="IT211" s="934">
        <f>DATI!CR206</f>
        <v>70688.899000000005</v>
      </c>
      <c r="IU211" s="935">
        <f>DATI!CU206</f>
        <v>0</v>
      </c>
      <c r="IV211" s="902">
        <f>IF(IS223&gt;0,(IS211-IS223)/IS223,0)</f>
        <v>-3.1738036748093196E-2</v>
      </c>
      <c r="IW211" s="910">
        <f t="shared" si="2534"/>
        <v>0.16887312714091501</v>
      </c>
      <c r="IX211" s="902">
        <f t="shared" si="2535"/>
        <v>0.40422108740348173</v>
      </c>
      <c r="IY211" s="934">
        <f>DATI!CW206</f>
        <v>12917.114612261919</v>
      </c>
      <c r="IZ211" s="936">
        <f t="shared" si="2603"/>
        <v>83606.01361226193</v>
      </c>
      <c r="JA211" s="937">
        <f t="shared" si="2536"/>
        <v>0.19973162924052021</v>
      </c>
      <c r="JB211" s="937">
        <f t="shared" si="2537"/>
        <v>0.47808516208208035</v>
      </c>
      <c r="JC211" s="938"/>
      <c r="JD211" s="910"/>
      <c r="JE211" s="929"/>
      <c r="JF211" s="929"/>
      <c r="JG211" s="906">
        <f t="shared" si="2538"/>
        <v>235649.81240490833</v>
      </c>
      <c r="JH211" s="888">
        <f t="shared" si="2622"/>
        <v>272.77188358587756</v>
      </c>
      <c r="JI211" s="909">
        <f t="shared" si="2304"/>
        <v>0.56295855917895754</v>
      </c>
      <c r="JJ211" s="923"/>
      <c r="JK211" s="922"/>
      <c r="JL211" s="1143"/>
      <c r="JM211" s="940">
        <f t="shared" si="2643"/>
        <v>1.8380431870379264E-2</v>
      </c>
      <c r="JN211" s="941">
        <f t="shared" si="2539"/>
        <v>306338.71140490833</v>
      </c>
      <c r="JO211" s="914">
        <f t="shared" si="2540"/>
        <v>319255.82601717027</v>
      </c>
      <c r="JP211" s="909">
        <f t="shared" si="2541"/>
        <v>0.73183168631987261</v>
      </c>
      <c r="JQ211" s="910">
        <f t="shared" si="2644"/>
        <v>9.7006858211403646E-3</v>
      </c>
      <c r="JR211" s="942">
        <f t="shared" si="2542"/>
        <v>0.76269018841947789</v>
      </c>
      <c r="JS211" s="905">
        <f t="shared" si="2645"/>
        <v>1.5440868867264701E-2</v>
      </c>
      <c r="JT211" s="898">
        <f>DATI!BW206</f>
        <v>42976.723810635209</v>
      </c>
      <c r="JU211" s="899">
        <f>DATI!BX206</f>
        <v>39467.229998348113</v>
      </c>
      <c r="JV211" s="899">
        <f>DATI!BY206</f>
        <v>13252.29793910861</v>
      </c>
      <c r="JW211" s="899">
        <f>DATI!BZ206</f>
        <v>54847.275999999998</v>
      </c>
      <c r="JX211" s="899">
        <f>DATI!CA206</f>
        <v>50510.565999999999</v>
      </c>
      <c r="JY211" s="899">
        <f>DATI!CB206</f>
        <v>16220.908746454417</v>
      </c>
      <c r="JZ211" s="899">
        <f>DATI!CC206</f>
        <v>6749.8530199435572</v>
      </c>
      <c r="KA211" s="899">
        <f>DATI!CD206</f>
        <v>29.26925934453029</v>
      </c>
      <c r="KB211" s="899">
        <f>DATI!CE206</f>
        <v>4253.1289873305559</v>
      </c>
      <c r="KC211" s="899">
        <f>DATI!CF206</f>
        <v>0</v>
      </c>
      <c r="KD211" s="899">
        <f>DATI!CG206</f>
        <v>668.59510064649578</v>
      </c>
      <c r="KE211" s="899">
        <f>DATI!CH206</f>
        <v>436.77228850078581</v>
      </c>
      <c r="KF211" s="899">
        <f>DATI!CI206</f>
        <v>110.03832214164734</v>
      </c>
      <c r="KG211" s="899">
        <f>DATI!CJ206</f>
        <v>138.44754269456863</v>
      </c>
      <c r="KH211" s="899">
        <f>DATI!CK206</f>
        <v>888.36892921081562</v>
      </c>
      <c r="KI211" s="899">
        <f>DATI!CL206</f>
        <v>1158.634702422142</v>
      </c>
      <c r="KJ211" s="943">
        <f t="shared" si="2623"/>
        <v>49.746875605545043</v>
      </c>
      <c r="KK211" s="944">
        <f t="shared" si="2577"/>
        <v>-0.1454213571975469</v>
      </c>
      <c r="KL211" s="945">
        <f t="shared" si="2624"/>
        <v>45.68452890625867</v>
      </c>
      <c r="KM211" s="944">
        <f t="shared" si="2578"/>
        <v>0.19533799161262069</v>
      </c>
      <c r="KN211" s="945">
        <f t="shared" si="2625"/>
        <v>15.339941219561123</v>
      </c>
      <c r="KO211" s="944">
        <f t="shared" si="2579"/>
        <v>0.13141868038023649</v>
      </c>
      <c r="KP211" s="945">
        <f t="shared" si="2626"/>
        <v>63.487403751325374</v>
      </c>
      <c r="KQ211" s="944">
        <f t="shared" si="2580"/>
        <v>0.57116569144296214</v>
      </c>
      <c r="KR211" s="945">
        <f t="shared" si="2627"/>
        <v>58.467528949841878</v>
      </c>
      <c r="KS211" s="944">
        <f t="shared" si="2581"/>
        <v>0.46646143172254273</v>
      </c>
      <c r="KT211" s="945">
        <f t="shared" si="2628"/>
        <v>18.776199255539268</v>
      </c>
      <c r="KU211" s="944">
        <f t="shared" si="2582"/>
        <v>0.19458199621921901</v>
      </c>
      <c r="KV211" s="945">
        <f t="shared" si="2629"/>
        <v>7.8131618412418424</v>
      </c>
      <c r="KW211" s="944">
        <f t="shared" si="2583"/>
        <v>0.31835150898163722</v>
      </c>
      <c r="KX211" s="945">
        <f t="shared" si="2630"/>
        <v>3.3880065174220278E-2</v>
      </c>
      <c r="KY211" s="944">
        <f t="shared" si="2584"/>
        <v>-0.93649047930428797</v>
      </c>
      <c r="KZ211" s="945">
        <f t="shared" si="2631"/>
        <v>4.9231272164750832</v>
      </c>
      <c r="LA211" s="944">
        <f t="shared" si="2585"/>
        <v>0.89706935878642002</v>
      </c>
      <c r="LB211" s="946" t="s">
        <v>177</v>
      </c>
      <c r="LC211" s="947" t="s">
        <v>177</v>
      </c>
      <c r="LD211" s="945">
        <f t="shared" si="2632"/>
        <v>0.77391933012137382</v>
      </c>
      <c r="LE211" s="944">
        <f t="shared" si="2586"/>
        <v>0.55333557436481051</v>
      </c>
      <c r="LF211" s="945">
        <f t="shared" si="2633"/>
        <v>0.5055773166827785</v>
      </c>
      <c r="LG211" s="944">
        <f t="shared" si="2587"/>
        <v>8.7700695362194353E-2</v>
      </c>
      <c r="LH211" s="945">
        <f t="shared" si="2634"/>
        <v>0.12737273198262702</v>
      </c>
      <c r="LI211" s="944">
        <f t="shared" si="2588"/>
        <v>0.57958908160010281</v>
      </c>
      <c r="LJ211" s="945">
        <f t="shared" si="2635"/>
        <v>0.16025727588420136</v>
      </c>
      <c r="LK211" s="944">
        <f t="shared" si="2589"/>
        <v>-9.8502993357475241E-2</v>
      </c>
      <c r="LL211" s="945">
        <f t="shared" si="2636"/>
        <v>1.0283142756066799</v>
      </c>
      <c r="LM211" s="944">
        <f t="shared" si="2590"/>
        <v>-0.31151454781732296</v>
      </c>
      <c r="LN211" s="945">
        <f t="shared" si="2637"/>
        <v>1.3411551952547518</v>
      </c>
      <c r="LO211" s="948">
        <f t="shared" si="2591"/>
        <v>-0.5015974130478541</v>
      </c>
      <c r="LP211" s="949">
        <f t="shared" si="2309"/>
        <v>0.10266978050080239</v>
      </c>
      <c r="LQ211" s="950">
        <f t="shared" si="2310"/>
        <v>9.4285731475472215E-2</v>
      </c>
      <c r="LR211" s="950">
        <f t="shared" si="2311"/>
        <v>3.1659242489833858E-2</v>
      </c>
      <c r="LS211" s="950">
        <f t="shared" si="2312"/>
        <v>0.1310280842439045</v>
      </c>
      <c r="LT211" s="950">
        <f t="shared" si="2313"/>
        <v>0.12066784678705463</v>
      </c>
      <c r="LU211" s="950">
        <f t="shared" si="2314"/>
        <v>3.8751142312758009E-2</v>
      </c>
      <c r="LV211" s="950">
        <f t="shared" si="2315"/>
        <v>1.6125145579356352E-2</v>
      </c>
      <c r="LW211" s="950">
        <f t="shared" si="2316"/>
        <v>6.9923162257899622E-5</v>
      </c>
      <c r="LX211" s="951">
        <f t="shared" si="2317"/>
        <v>1.0160565553923596E-2</v>
      </c>
      <c r="LY211" s="952" t="s">
        <v>177</v>
      </c>
      <c r="LZ211" s="951">
        <f t="shared" si="2318"/>
        <v>1.5972486067051144E-3</v>
      </c>
      <c r="MA211" s="951">
        <f t="shared" si="2319"/>
        <v>1.043432607538867E-3</v>
      </c>
      <c r="MB211" s="951">
        <f t="shared" si="2320"/>
        <v>2.6287742245637995E-4</v>
      </c>
      <c r="MC211" s="951">
        <f t="shared" si="2321"/>
        <v>3.3074598431370597E-4</v>
      </c>
      <c r="MD211" s="951">
        <f t="shared" si="2322"/>
        <v>2.1222800362282711E-3</v>
      </c>
      <c r="ME211" s="951">
        <f t="shared" si="2323"/>
        <v>2.7679348268249394E-3</v>
      </c>
      <c r="MF211" s="949">
        <f t="shared" si="2324"/>
        <v>0.17954281751751089</v>
      </c>
      <c r="MG211" s="950">
        <f t="shared" si="2325"/>
        <v>0.16488129027093265</v>
      </c>
      <c r="MH211" s="950">
        <f t="shared" si="2326"/>
        <v>5.5363803929145874E-2</v>
      </c>
      <c r="MI211" s="950">
        <f t="shared" si="2327"/>
        <v>0.22913413571472996</v>
      </c>
      <c r="MJ211" s="950">
        <f t="shared" si="2328"/>
        <v>0.21101676744842943</v>
      </c>
      <c r="MK211" s="950">
        <f t="shared" si="2329"/>
        <v>6.776569735434694E-2</v>
      </c>
      <c r="ML211" s="950">
        <f t="shared" si="2330"/>
        <v>2.8198697377901264E-2</v>
      </c>
      <c r="MM211" s="950">
        <f t="shared" si="2331"/>
        <v>1.2227747541954922E-4</v>
      </c>
      <c r="MN211" s="951">
        <f t="shared" si="2332"/>
        <v>1.7768193895267497E-2</v>
      </c>
      <c r="MO211" s="952" t="s">
        <v>177</v>
      </c>
      <c r="MP211" s="951">
        <f t="shared" si="2333"/>
        <v>2.7931735484864862E-3</v>
      </c>
      <c r="MQ211" s="951">
        <f t="shared" si="2334"/>
        <v>1.8246930044396779E-3</v>
      </c>
      <c r="MR211" s="951">
        <f t="shared" si="2335"/>
        <v>4.5970443161890844E-4</v>
      </c>
      <c r="MS211" s="951">
        <f t="shared" si="2336"/>
        <v>5.7838894382189845E-4</v>
      </c>
      <c r="MT211" s="951">
        <f t="shared" si="2337"/>
        <v>3.7113173458339179E-3</v>
      </c>
      <c r="MU211" s="951">
        <f t="shared" si="2338"/>
        <v>4.8404001166546693E-3</v>
      </c>
      <c r="MV211" s="1107"/>
      <c r="MW211" s="888"/>
      <c r="MX211" s="942"/>
      <c r="MY211" s="1484"/>
      <c r="MZ211" s="903"/>
      <c r="NA211" s="1481"/>
      <c r="NB211" s="1108"/>
      <c r="NC211" s="934"/>
      <c r="ND211" s="909"/>
      <c r="NE211" s="954"/>
    </row>
    <row r="212" spans="1:369" s="398" customFormat="1" ht="9" thickBot="1" x14ac:dyDescent="0.25">
      <c r="A212" s="321">
        <v>2008</v>
      </c>
      <c r="B212" s="322">
        <f>SUM(B213:B223)</f>
        <v>1546</v>
      </c>
      <c r="C212" s="1522"/>
      <c r="D212" s="323">
        <f>SUM(D213:D223)</f>
        <v>9545515</v>
      </c>
      <c r="E212" s="324">
        <f t="shared" ref="E212:E223" si="2646">D212/$D$212</f>
        <v>1</v>
      </c>
      <c r="F212" s="348">
        <f t="shared" si="2607"/>
        <v>7.9910528592824319E-3</v>
      </c>
      <c r="G212" s="326"/>
      <c r="H212" s="327"/>
      <c r="I212" s="328"/>
      <c r="J212" s="329"/>
      <c r="K212" s="329"/>
      <c r="L212" s="329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31"/>
      <c r="X212" s="332"/>
      <c r="Y212" s="327"/>
      <c r="Z212" s="327"/>
      <c r="AA212" s="327"/>
      <c r="AB212" s="327"/>
      <c r="AC212" s="327"/>
      <c r="AD212" s="328"/>
      <c r="AE212" s="329"/>
      <c r="AF212" s="329"/>
      <c r="AG212" s="331"/>
      <c r="AH212" s="334"/>
      <c r="AI212" s="327"/>
      <c r="AJ212" s="328"/>
      <c r="AK212" s="329"/>
      <c r="AL212" s="329"/>
      <c r="AM212" s="329"/>
      <c r="AN212" s="339"/>
      <c r="AO212" s="340"/>
      <c r="AP212" s="340"/>
      <c r="AQ212" s="340"/>
      <c r="AR212" s="340"/>
      <c r="AS212" s="340"/>
      <c r="AT212" s="340"/>
      <c r="AU212" s="1053"/>
      <c r="AV212" s="1053"/>
      <c r="AW212" s="340"/>
      <c r="AX212" s="1053"/>
      <c r="AY212" s="1053"/>
      <c r="AZ212" s="1053"/>
      <c r="BA212" s="1053"/>
      <c r="BB212" s="339"/>
      <c r="BC212" s="340"/>
      <c r="BD212" s="340"/>
      <c r="BE212" s="340"/>
      <c r="BF212" s="340"/>
      <c r="BG212" s="340"/>
      <c r="BH212" s="340"/>
      <c r="BI212" s="340"/>
      <c r="BJ212" s="340"/>
      <c r="BK212" s="340"/>
      <c r="BL212" s="340"/>
      <c r="BM212" s="340"/>
      <c r="BN212" s="340"/>
      <c r="BO212" s="340"/>
      <c r="BP212" s="340"/>
      <c r="BQ212" s="340"/>
      <c r="BR212" s="340"/>
      <c r="BS212" s="340"/>
      <c r="BT212" s="340"/>
      <c r="BU212" s="340"/>
      <c r="BV212" s="341"/>
      <c r="BW212" s="339"/>
      <c r="BX212" s="340"/>
      <c r="BY212" s="340"/>
      <c r="BZ212" s="340"/>
      <c r="CA212" s="340"/>
      <c r="CB212" s="340"/>
      <c r="CC212" s="340"/>
      <c r="CD212" s="341"/>
      <c r="CE212" s="339"/>
      <c r="CF212" s="340"/>
      <c r="CG212" s="340"/>
      <c r="CH212" s="340"/>
      <c r="CI212" s="340"/>
      <c r="CJ212" s="340"/>
      <c r="CK212" s="340"/>
      <c r="CL212" s="340"/>
      <c r="CM212" s="340"/>
      <c r="CN212" s="340"/>
      <c r="CO212" s="340"/>
      <c r="CP212" s="340"/>
      <c r="CQ212" s="340"/>
      <c r="CR212" s="340"/>
      <c r="CS212" s="340"/>
      <c r="CT212" s="340"/>
      <c r="CU212" s="340"/>
      <c r="CV212" s="340"/>
      <c r="CW212" s="340"/>
      <c r="CX212" s="340"/>
      <c r="CY212" s="341"/>
      <c r="CZ212" s="326">
        <f>SUM(CZ213:CZ223)</f>
        <v>5029427.9929999998</v>
      </c>
      <c r="DA212" s="327">
        <f t="shared" ref="DA212:DA223" si="2647">+CZ212/365</f>
        <v>13779.254775342466</v>
      </c>
      <c r="DB212" s="328">
        <f t="shared" si="2608"/>
        <v>526.88911944510062</v>
      </c>
      <c r="DC212" s="329">
        <f t="shared" ref="DC212:DC223" si="2648">+DB212/365</f>
        <v>1.443531834096166</v>
      </c>
      <c r="DD212" s="345">
        <f>+(CZ212-CZ224)/CZ224</f>
        <v>1.9688866923972564E-2</v>
      </c>
      <c r="DE212" s="346">
        <f t="shared" si="2638"/>
        <v>1.1605077278719839E-2</v>
      </c>
      <c r="DF212" s="327">
        <f>+CZ212-CZ224</f>
        <v>97111.718750639819</v>
      </c>
      <c r="DG212" s="347">
        <f t="shared" ref="DG212:DG223" si="2649">+DB212-DB224</f>
        <v>6.0444427235632929</v>
      </c>
      <c r="DH212" s="348">
        <f>+CZ212/$CZ$212</f>
        <v>1</v>
      </c>
      <c r="DI212" s="326">
        <f>SUM(DI213:DI223)</f>
        <v>2365271.8642772087</v>
      </c>
      <c r="DJ212" s="327">
        <f>DI212/365</f>
        <v>6480.1968884307089</v>
      </c>
      <c r="DK212" s="349">
        <f t="shared" si="2609"/>
        <v>247.78881645225101</v>
      </c>
      <c r="DL212" s="350">
        <f t="shared" si="2610"/>
        <v>0.67887346973219453</v>
      </c>
      <c r="DM212" s="345">
        <f>DI212/CZ212</f>
        <v>0.47028645555105153</v>
      </c>
      <c r="DN212" s="351">
        <f t="shared" ref="DN212:DN223" si="2650">(DM212-DM224)/DM224</f>
        <v>3.9146362106889841E-2</v>
      </c>
      <c r="DO212" s="351">
        <f>+ROUND(DM212,3)-ROUND(DM224,3)</f>
        <v>1.699999999999996E-2</v>
      </c>
      <c r="DP212" s="351">
        <f t="shared" ref="DP212:DP223" si="2651">(DI212-DI224)/DI224</f>
        <v>5.9605976544942596E-2</v>
      </c>
      <c r="DQ212" s="351">
        <f t="shared" ref="DQ212:DQ223" si="2652">(DK212-DK224)/DK224</f>
        <v>5.1205735943040898E-2</v>
      </c>
      <c r="DR212" s="352">
        <f t="shared" ref="DR212:DR223" si="2653">DI212-DI224</f>
        <v>133053.55234426633</v>
      </c>
      <c r="DS212" s="352">
        <f t="shared" ref="DS212:DS223" si="2654">DK212-DK224</f>
        <v>12.070147898793522</v>
      </c>
      <c r="DT212" s="353">
        <f>DI212/$DI$212</f>
        <v>1</v>
      </c>
      <c r="DU212" s="354"/>
      <c r="DV212" s="353"/>
      <c r="DW212" s="356">
        <f>SUM(DW213:DW223)</f>
        <v>2309583.7060000002</v>
      </c>
      <c r="DX212" s="327">
        <f t="shared" ref="DX212:DX223" si="2655">+DW212/365</f>
        <v>6327.6265917808223</v>
      </c>
      <c r="DY212" s="357">
        <f t="shared" si="2611"/>
        <v>241.95485586686522</v>
      </c>
      <c r="DZ212" s="329">
        <f t="shared" si="2612"/>
        <v>0.66289001607360343</v>
      </c>
      <c r="EA212" s="345">
        <f t="shared" ref="EA212:EA223" si="2656">+DW212/CZ212</f>
        <v>0.45921399197175072</v>
      </c>
      <c r="EB212" s="358">
        <f t="shared" ref="EB212:EB223" si="2657">+(EA212-EA224)/EA224</f>
        <v>3.8770652763362959E-2</v>
      </c>
      <c r="EC212" s="326">
        <f>CZ212-DI212</f>
        <v>2664156.1287227911</v>
      </c>
      <c r="ED212" s="327">
        <f t="shared" ref="ED212:ED223" si="2658">EC212/365</f>
        <v>7299.0578869117562</v>
      </c>
      <c r="EE212" s="359">
        <f t="shared" si="2613"/>
        <v>279.10030299284966</v>
      </c>
      <c r="EF212" s="360">
        <f t="shared" si="2614"/>
        <v>0.76465836436397172</v>
      </c>
      <c r="EG212" s="361">
        <f t="shared" si="2639"/>
        <v>-1.3311307254493818E-2</v>
      </c>
      <c r="EH212" s="361">
        <f t="shared" si="2640"/>
        <v>-2.1133481347229775E-2</v>
      </c>
      <c r="EI212" s="345">
        <f t="shared" si="2615"/>
        <v>0.52971354444894847</v>
      </c>
      <c r="EJ212" s="362">
        <f t="shared" si="2641"/>
        <v>-35941.833593626507</v>
      </c>
      <c r="EK212" s="362">
        <f t="shared" si="2642"/>
        <v>-6.0257051752302004</v>
      </c>
      <c r="EL212" s="326">
        <f>SUM(EL213:EL223)</f>
        <v>2268309.7429999998</v>
      </c>
      <c r="EM212" s="327">
        <f t="shared" ref="EM212:EM223" si="2659">+EL212/365</f>
        <v>6214.5472410958901</v>
      </c>
      <c r="EN212" s="357">
        <f t="shared" si="2616"/>
        <v>237.63094427068629</v>
      </c>
      <c r="EO212" s="329">
        <f t="shared" ref="EO212:EO223" si="2660">+EN212/365</f>
        <v>0.6510436829333871</v>
      </c>
      <c r="EP212" s="345">
        <f>+(EL212-EL224)/EL224</f>
        <v>-1.8331848439143393E-2</v>
      </c>
      <c r="EQ212" s="346">
        <f>(EN212-EN224)/EN224</f>
        <v>-2.6114221176624309E-2</v>
      </c>
      <c r="ER212" s="345">
        <f>+EL212/$EL$212</f>
        <v>1</v>
      </c>
      <c r="ES212" s="327">
        <f>+EL212-EL224</f>
        <v>-42358.82600000035</v>
      </c>
      <c r="ET212" s="345">
        <f t="shared" si="2617"/>
        <v>0.45100749949239805</v>
      </c>
      <c r="EU212" s="347">
        <f t="shared" ref="EU212:EU223" si="2661">+EN212-EN224</f>
        <v>-6.3719454293625404</v>
      </c>
      <c r="EV212" s="326">
        <f>SUM(EV213:EV223)</f>
        <v>311288.973</v>
      </c>
      <c r="EW212" s="327">
        <f t="shared" ref="EW212:EW223" si="2662">+EV212/365</f>
        <v>852.84650136986306</v>
      </c>
      <c r="EX212" s="357">
        <f t="shared" si="2618"/>
        <v>32.611019206402169</v>
      </c>
      <c r="EY212" s="329">
        <f t="shared" si="2619"/>
        <v>8.934525809973197E-2</v>
      </c>
      <c r="EZ212" s="345">
        <f>(EV212-EV224)/EV224</f>
        <v>3.0566050886353291E-3</v>
      </c>
      <c r="FA212" s="346">
        <f>(EX212-EX224)/EX224</f>
        <v>-4.8953289383372482E-3</v>
      </c>
      <c r="FB212" s="327">
        <f>+EV212-EV224</f>
        <v>948.58800000004703</v>
      </c>
      <c r="FC212" s="347">
        <f t="shared" ref="FC212:FC223" si="2663">+EX212-EX224</f>
        <v>-0.16042700900946727</v>
      </c>
      <c r="FD212" s="327">
        <f>SUM(FD213:FD223)</f>
        <v>55688.158277208975</v>
      </c>
      <c r="FE212" s="363">
        <f t="shared" si="2620"/>
        <v>1.107246357930091E-2</v>
      </c>
      <c r="FF212" s="327">
        <f t="shared" ref="FF212:FF223" si="2664">+EV212-FD212</f>
        <v>255600.81472279102</v>
      </c>
      <c r="FG212" s="363">
        <f>+FF212/CZ212</f>
        <v>5.0821050640060539E-2</v>
      </c>
      <c r="FH212" s="326">
        <f>SUM(FH213:FH223)</f>
        <v>140245.571</v>
      </c>
      <c r="FI212" s="327">
        <f>+FH212/365</f>
        <v>384.23444109589042</v>
      </c>
      <c r="FJ212" s="351">
        <f t="shared" si="2621"/>
        <v>2.7884994316489858E-2</v>
      </c>
      <c r="FK212" s="351"/>
      <c r="FL212" s="364">
        <f>SUM(FL213:FL223)</f>
        <v>27668.387820936088</v>
      </c>
      <c r="FM212" s="365"/>
      <c r="FN212" s="364"/>
      <c r="FO212" s="1119">
        <f t="shared" si="2369"/>
        <v>0.19728528768253287</v>
      </c>
      <c r="FP212" s="1120">
        <f t="shared" ref="FP212:FP259" si="2665">FL212/CZ212</f>
        <v>5.5012991257544957E-3</v>
      </c>
      <c r="FQ212" s="367"/>
      <c r="FR212" s="369"/>
      <c r="FS212" s="1109"/>
      <c r="FT212" s="1109"/>
      <c r="FU212" s="339"/>
      <c r="FV212" s="340"/>
      <c r="FW212" s="340"/>
      <c r="FX212" s="340"/>
      <c r="FY212" s="340"/>
      <c r="FZ212" s="340"/>
      <c r="GA212" s="340"/>
      <c r="GB212" s="340"/>
      <c r="GC212" s="340"/>
      <c r="GD212" s="340"/>
      <c r="GE212" s="340"/>
      <c r="GF212" s="340"/>
      <c r="GG212" s="340"/>
      <c r="GH212" s="340"/>
      <c r="GI212" s="340"/>
      <c r="GJ212" s="340"/>
      <c r="GK212" s="340"/>
      <c r="GL212" s="340"/>
      <c r="GM212" s="340"/>
      <c r="GN212" s="340"/>
      <c r="GO212" s="340"/>
      <c r="GP212" s="341"/>
      <c r="GQ212" s="339"/>
      <c r="GR212" s="340"/>
      <c r="GS212" s="340"/>
      <c r="GT212" s="340"/>
      <c r="GU212" s="340"/>
      <c r="GV212" s="340"/>
      <c r="GW212" s="340"/>
      <c r="GX212" s="341"/>
      <c r="GY212" s="339"/>
      <c r="GZ212" s="340"/>
      <c r="HA212" s="340"/>
      <c r="HB212" s="340"/>
      <c r="HC212" s="340"/>
      <c r="HD212" s="340"/>
      <c r="HE212" s="340"/>
      <c r="HF212" s="340"/>
      <c r="HG212" s="340"/>
      <c r="HH212" s="340"/>
      <c r="HI212" s="340"/>
      <c r="HJ212" s="340"/>
      <c r="HK212" s="340"/>
      <c r="HL212" s="340"/>
      <c r="HM212" s="340"/>
      <c r="HN212" s="340"/>
      <c r="HO212" s="340"/>
      <c r="HP212" s="340"/>
      <c r="HQ212" s="340"/>
      <c r="HR212" s="340"/>
      <c r="HS212" s="340"/>
      <c r="HT212" s="341"/>
      <c r="HU212" s="369">
        <f t="shared" si="2606"/>
        <v>2664866.9172113184</v>
      </c>
      <c r="HV212" s="371"/>
      <c r="HW212" s="322">
        <f>SUM(HW213:HW223)</f>
        <v>188334.93553901534</v>
      </c>
      <c r="HX212" s="372">
        <f>SUM(HX213:HX223)</f>
        <v>169971.14099836349</v>
      </c>
      <c r="HY212" s="372">
        <f>SUM(HY213:HY223)</f>
        <v>18363.794540651834</v>
      </c>
      <c r="HZ212" s="373"/>
      <c r="IA212" s="373">
        <f t="shared" si="2530"/>
        <v>3.7446591501288318E-2</v>
      </c>
      <c r="IB212" s="345">
        <f t="shared" si="2531"/>
        <v>7.0673298663672349E-2</v>
      </c>
      <c r="IC212" s="372">
        <f>SUM(IC213:IC223)</f>
        <v>225743.18321847791</v>
      </c>
      <c r="ID212" s="322">
        <f>SUM(ID213:ID223)</f>
        <v>414078.11875749321</v>
      </c>
      <c r="IE212" s="375">
        <f t="shared" si="2532"/>
        <v>8.2331056202377406E-2</v>
      </c>
      <c r="IF212" s="375">
        <f t="shared" si="2533"/>
        <v>0.15538416424592422</v>
      </c>
      <c r="IG212" s="322"/>
      <c r="IH212" s="373"/>
      <c r="II212" s="372"/>
      <c r="IJ212" s="372"/>
      <c r="IK212" s="372">
        <f>SUM(IK213:IK223)</f>
        <v>951362.80821295537</v>
      </c>
      <c r="IL212" s="356">
        <f>SUM(IL213:IL223)</f>
        <v>846222.93805351132</v>
      </c>
      <c r="IM212" s="322">
        <f>SUM(IM213:IM223)</f>
        <v>371363.16991863534</v>
      </c>
      <c r="IN212" s="373">
        <f t="shared" si="2297"/>
        <v>0.16825431027768795</v>
      </c>
      <c r="IO212" s="345">
        <f t="shared" si="2298"/>
        <v>0.31754791677891792</v>
      </c>
      <c r="IP212" s="372"/>
      <c r="IQ212" s="373"/>
      <c r="IR212" s="372"/>
      <c r="IS212" s="356">
        <f>SUM(IS213:IS223)</f>
        <v>1630309.043618792</v>
      </c>
      <c r="IT212" s="378">
        <f>SUM(IT213:IT223)</f>
        <v>1543532.9679999999</v>
      </c>
      <c r="IU212" s="378">
        <f>SUM(IU213:IU223)</f>
        <v>86776.075618792151</v>
      </c>
      <c r="IV212" s="373"/>
      <c r="IW212" s="373">
        <f t="shared" si="2534"/>
        <v>0.32415396858009893</v>
      </c>
      <c r="IX212" s="345">
        <f t="shared" si="2535"/>
        <v>0.61177878455740975</v>
      </c>
      <c r="IY212" s="322">
        <f>SUM(IY213:IY223)</f>
        <v>249116.58491639813</v>
      </c>
      <c r="IZ212" s="1121">
        <f>SUM(IZ213:IZ223)</f>
        <v>1879425.6285351901</v>
      </c>
      <c r="JA212" s="1144">
        <f t="shared" si="2536"/>
        <v>0.37368576131341191</v>
      </c>
      <c r="JB212" s="380">
        <f t="shared" si="2537"/>
        <v>0.7052605953403247</v>
      </c>
      <c r="JC212" s="356"/>
      <c r="JD212" s="373"/>
      <c r="JE212" s="372"/>
      <c r="JF212" s="372"/>
      <c r="JG212" s="326">
        <f t="shared" si="2538"/>
        <v>2286999.18225948</v>
      </c>
      <c r="JH212" s="329">
        <f t="shared" si="2622"/>
        <v>239.58887312622525</v>
      </c>
      <c r="JI212" s="345">
        <f t="shared" si="2304"/>
        <v>0.45472351636061692</v>
      </c>
      <c r="JJ212" s="365"/>
      <c r="JK212" s="364"/>
      <c r="JL212" s="1122"/>
      <c r="JM212" s="382">
        <f t="shared" si="2643"/>
        <v>4.3456698764483367E-2</v>
      </c>
      <c r="JN212" s="1145">
        <f t="shared" si="2539"/>
        <v>3917308.2258782722</v>
      </c>
      <c r="JO212" s="356">
        <f t="shared" si="2540"/>
        <v>4166424.8107946701</v>
      </c>
      <c r="JP212" s="345">
        <f t="shared" si="2541"/>
        <v>0.77887748494071585</v>
      </c>
      <c r="JQ212" s="351">
        <f t="shared" si="2644"/>
        <v>7.00897349412688E-3</v>
      </c>
      <c r="JR212" s="324">
        <f t="shared" si="2542"/>
        <v>0.82840927767402883</v>
      </c>
      <c r="JS212" s="358">
        <f t="shared" si="2645"/>
        <v>2.1302730866485264E-2</v>
      </c>
      <c r="JT212" s="339">
        <f t="shared" ref="JT212:KI212" si="2666">SUM(JT213:JT223)</f>
        <v>579336.46203649358</v>
      </c>
      <c r="JU212" s="340">
        <f t="shared" si="2666"/>
        <v>367530.94349091803</v>
      </c>
      <c r="JV212" s="340">
        <f t="shared" si="2666"/>
        <v>132233.56042108044</v>
      </c>
      <c r="JW212" s="340">
        <f t="shared" si="2666"/>
        <v>404877.29399999994</v>
      </c>
      <c r="JX212" s="340">
        <f t="shared" si="2666"/>
        <v>429209.815</v>
      </c>
      <c r="JY212" s="340">
        <f t="shared" si="2666"/>
        <v>158796.82050736248</v>
      </c>
      <c r="JZ212" s="340">
        <f t="shared" si="2666"/>
        <v>57208.668903050231</v>
      </c>
      <c r="KA212" s="340">
        <f t="shared" si="2666"/>
        <v>6103.0360389210609</v>
      </c>
      <c r="KB212" s="340">
        <f t="shared" si="2666"/>
        <v>30143.044001482009</v>
      </c>
      <c r="KC212" s="340">
        <f t="shared" si="2666"/>
        <v>0</v>
      </c>
      <c r="KD212" s="340">
        <f t="shared" si="2666"/>
        <v>5615.9734447388646</v>
      </c>
      <c r="KE212" s="340">
        <f t="shared" si="2666"/>
        <v>3127.6514408726689</v>
      </c>
      <c r="KF212" s="340">
        <f t="shared" si="2666"/>
        <v>776.94107512140272</v>
      </c>
      <c r="KG212" s="340">
        <f t="shared" si="2666"/>
        <v>1777.781774600506</v>
      </c>
      <c r="KH212" s="340">
        <f t="shared" si="2666"/>
        <v>15470.165822726722</v>
      </c>
      <c r="KI212" s="340">
        <f t="shared" si="2666"/>
        <v>17050.451648705483</v>
      </c>
      <c r="KJ212" s="385">
        <f t="shared" si="2623"/>
        <v>60.692006878255761</v>
      </c>
      <c r="KK212" s="386">
        <f>+(KJ212-KJ224)/KJ224</f>
        <v>4.2600007249413964E-2</v>
      </c>
      <c r="KL212" s="387">
        <f t="shared" si="2624"/>
        <v>38.50299784672886</v>
      </c>
      <c r="KM212" s="386">
        <f>+(KL212-KL224)/KL224</f>
        <v>7.4328710188088397E-3</v>
      </c>
      <c r="KN212" s="387">
        <f t="shared" si="2625"/>
        <v>13.852951927798598</v>
      </c>
      <c r="KO212" s="386">
        <f>+(KN212-KN224)/KN224</f>
        <v>2.1743718909058702E-2</v>
      </c>
      <c r="KP212" s="387">
        <f t="shared" si="2626"/>
        <v>42.415447883115782</v>
      </c>
      <c r="KQ212" s="386">
        <f>+(KP212-KP224)/KP224</f>
        <v>4.9683757146035616E-2</v>
      </c>
      <c r="KR212" s="387">
        <f t="shared" si="2627"/>
        <v>44.964552986402516</v>
      </c>
      <c r="KS212" s="386">
        <f>+(KR212-KR224)/KR224</f>
        <v>0.12778466840580061</v>
      </c>
      <c r="KT212" s="387">
        <f t="shared" si="2628"/>
        <v>16.635752026722759</v>
      </c>
      <c r="KU212" s="386">
        <f>+(KT212-KT224)/KT224</f>
        <v>5.8402160854125945E-2</v>
      </c>
      <c r="KV212" s="387">
        <f t="shared" si="2629"/>
        <v>5.9932511659193066</v>
      </c>
      <c r="KW212" s="386">
        <f>+(KV212-KV224)/KV224</f>
        <v>1.1269429565513434E-2</v>
      </c>
      <c r="KX212" s="387">
        <f t="shared" si="2630"/>
        <v>0.63936163097759113</v>
      </c>
      <c r="KY212" s="386">
        <f>+(KX212-KX224)/KX224</f>
        <v>0.1985086370351121</v>
      </c>
      <c r="KZ212" s="387">
        <f t="shared" si="2631"/>
        <v>3.1578227053733623</v>
      </c>
      <c r="LA212" s="386">
        <f>+(KZ212-KZ224)/KZ224</f>
        <v>0.21682996019206405</v>
      </c>
      <c r="LB212" s="388" t="s">
        <v>177</v>
      </c>
      <c r="LC212" s="389" t="s">
        <v>177</v>
      </c>
      <c r="LD212" s="387">
        <f t="shared" si="2632"/>
        <v>0.58833634903290866</v>
      </c>
      <c r="LE212" s="386">
        <f>+(LD212-LD224)/LD224</f>
        <v>0.18085147259650999</v>
      </c>
      <c r="LF212" s="387">
        <f t="shared" si="2633"/>
        <v>0.32765664721837101</v>
      </c>
      <c r="LG212" s="386">
        <f>+(LF212-LF224)/LF224</f>
        <v>-0.29507841578445726</v>
      </c>
      <c r="LH212" s="387">
        <f t="shared" si="2634"/>
        <v>8.1393311426507922E-2</v>
      </c>
      <c r="LI212" s="386">
        <f>+(LH212-LH224)/LH224</f>
        <v>9.3839084971876485E-3</v>
      </c>
      <c r="LJ212" s="387">
        <f t="shared" si="2635"/>
        <v>0.18624262542152059</v>
      </c>
      <c r="LK212" s="386">
        <f>+(LJ212-LJ224)/LJ224</f>
        <v>4.7672677576679097E-2</v>
      </c>
      <c r="LL212" s="387">
        <f t="shared" si="2636"/>
        <v>1.6206737743041335</v>
      </c>
      <c r="LM212" s="386">
        <f>+(LL212-LL224)/LL224</f>
        <v>8.5086867712778597E-2</v>
      </c>
      <c r="LN212" s="387">
        <f t="shared" si="2637"/>
        <v>1.7862264790014455</v>
      </c>
      <c r="LO212" s="390">
        <f>+(LN212-LN224)/LN224</f>
        <v>-0.3361991951664931</v>
      </c>
      <c r="LP212" s="391">
        <f t="shared" si="2309"/>
        <v>0.11518933422306055</v>
      </c>
      <c r="LQ212" s="392">
        <f t="shared" si="2310"/>
        <v>7.3076092152517286E-2</v>
      </c>
      <c r="LR212" s="392">
        <f t="shared" si="2311"/>
        <v>2.6291968113496052E-2</v>
      </c>
      <c r="LS212" s="392">
        <f t="shared" si="2312"/>
        <v>8.0501658352303995E-2</v>
      </c>
      <c r="LT212" s="392">
        <f t="shared" si="2313"/>
        <v>8.5339687852650004E-2</v>
      </c>
      <c r="LU212" s="392">
        <f t="shared" si="2314"/>
        <v>3.157353494838324E-2</v>
      </c>
      <c r="LV212" s="392">
        <f t="shared" si="2315"/>
        <v>1.1374786353969824E-2</v>
      </c>
      <c r="LW212" s="392">
        <f t="shared" si="2316"/>
        <v>1.2134652384754921E-3</v>
      </c>
      <c r="LX212" s="393">
        <f t="shared" si="2317"/>
        <v>5.9933344395098906E-3</v>
      </c>
      <c r="LY212" s="394" t="s">
        <v>177</v>
      </c>
      <c r="LZ212" s="393">
        <f t="shared" si="2318"/>
        <v>1.1166226959716341E-3</v>
      </c>
      <c r="MA212" s="393">
        <f t="shared" si="2319"/>
        <v>6.2187020973871398E-4</v>
      </c>
      <c r="MB212" s="393">
        <f t="shared" si="2320"/>
        <v>1.5447901355835212E-4</v>
      </c>
      <c r="MC212" s="393">
        <f t="shared" si="2321"/>
        <v>3.5347593743758487E-4</v>
      </c>
      <c r="MD212" s="393">
        <f t="shared" si="2322"/>
        <v>3.0759294783140804E-3</v>
      </c>
      <c r="ME212" s="393">
        <f t="shared" si="2323"/>
        <v>3.3901373421463521E-3</v>
      </c>
      <c r="MF212" s="395">
        <f t="shared" si="2324"/>
        <v>0.25084021009130447</v>
      </c>
      <c r="MG212" s="392">
        <f t="shared" si="2325"/>
        <v>0.15913298250941071</v>
      </c>
      <c r="MH212" s="392">
        <f t="shared" si="2326"/>
        <v>5.7254283565282664E-2</v>
      </c>
      <c r="MI212" s="392">
        <f t="shared" si="2327"/>
        <v>0.17530314789984922</v>
      </c>
      <c r="MJ212" s="392">
        <f t="shared" si="2328"/>
        <v>0.18583860540969713</v>
      </c>
      <c r="MK212" s="392">
        <f t="shared" si="2329"/>
        <v>6.8755603052978273E-2</v>
      </c>
      <c r="ML212" s="392">
        <f t="shared" si="2330"/>
        <v>2.4770121452809653E-2</v>
      </c>
      <c r="MM212" s="392">
        <f t="shared" si="2331"/>
        <v>2.6424831553262871E-3</v>
      </c>
      <c r="MN212" s="393">
        <f t="shared" si="2332"/>
        <v>1.3051288820220835E-2</v>
      </c>
      <c r="MO212" s="394" t="s">
        <v>177</v>
      </c>
      <c r="MP212" s="393">
        <f t="shared" si="2333"/>
        <v>2.4315955425860038E-3</v>
      </c>
      <c r="MQ212" s="393">
        <f t="shared" si="2334"/>
        <v>1.3542057093438244E-3</v>
      </c>
      <c r="MR212" s="393">
        <f t="shared" si="2335"/>
        <v>3.3639875147326774E-4</v>
      </c>
      <c r="MS212" s="393">
        <f t="shared" si="2336"/>
        <v>7.697412178575985E-4</v>
      </c>
      <c r="MT212" s="393">
        <f t="shared" si="2337"/>
        <v>6.698248598886989E-3</v>
      </c>
      <c r="MU212" s="393">
        <f t="shared" si="2338"/>
        <v>7.3824783247347179E-3</v>
      </c>
      <c r="MV212" s="326"/>
      <c r="MW212" s="329"/>
      <c r="MX212" s="324"/>
      <c r="MY212" s="1475"/>
      <c r="MZ212" s="1476"/>
      <c r="NA212" s="1477"/>
      <c r="NB212" s="1145"/>
      <c r="NC212" s="356"/>
      <c r="ND212" s="345"/>
      <c r="NE212" s="348"/>
    </row>
    <row r="213" spans="1:369" outlineLevel="1" x14ac:dyDescent="0.2">
      <c r="A213" s="399" t="s">
        <v>178</v>
      </c>
      <c r="B213" s="400">
        <v>244</v>
      </c>
      <c r="C213" s="1523"/>
      <c r="D213" s="401">
        <f>DATI!G207</f>
        <v>1064483</v>
      </c>
      <c r="E213" s="402">
        <f t="shared" si="2646"/>
        <v>0.11151656039511749</v>
      </c>
      <c r="F213" s="426">
        <f t="shared" si="2607"/>
        <v>1.4032838232268193E-2</v>
      </c>
      <c r="G213" s="404"/>
      <c r="H213" s="405"/>
      <c r="I213" s="406"/>
      <c r="J213" s="407"/>
      <c r="K213" s="407"/>
      <c r="L213" s="407"/>
      <c r="M213" s="405"/>
      <c r="N213" s="405"/>
      <c r="O213" s="405"/>
      <c r="P213" s="405"/>
      <c r="Q213" s="405"/>
      <c r="R213" s="405"/>
      <c r="S213" s="405"/>
      <c r="T213" s="405"/>
      <c r="U213" s="405"/>
      <c r="V213" s="405"/>
      <c r="W213" s="410"/>
      <c r="X213" s="1091"/>
      <c r="Y213" s="405"/>
      <c r="Z213" s="405"/>
      <c r="AA213" s="405"/>
      <c r="AB213" s="405"/>
      <c r="AC213" s="405"/>
      <c r="AD213" s="406"/>
      <c r="AE213" s="407"/>
      <c r="AF213" s="407"/>
      <c r="AG213" s="410"/>
      <c r="AH213" s="413"/>
      <c r="AI213" s="405"/>
      <c r="AJ213" s="406"/>
      <c r="AK213" s="407"/>
      <c r="AL213" s="407"/>
      <c r="AM213" s="407"/>
      <c r="AN213" s="417"/>
      <c r="AO213" s="418"/>
      <c r="AP213" s="418"/>
      <c r="AQ213" s="418"/>
      <c r="AR213" s="418"/>
      <c r="AS213" s="418"/>
      <c r="AT213" s="418"/>
      <c r="AU213" s="1058"/>
      <c r="AV213" s="1058"/>
      <c r="AW213" s="418"/>
      <c r="AX213" s="1058"/>
      <c r="AY213" s="1058"/>
      <c r="AZ213" s="1058"/>
      <c r="BA213" s="1058"/>
      <c r="BB213" s="417"/>
      <c r="BC213" s="418"/>
      <c r="BD213" s="418"/>
      <c r="BE213" s="418"/>
      <c r="BF213" s="418"/>
      <c r="BG213" s="418"/>
      <c r="BH213" s="418"/>
      <c r="BI213" s="418"/>
      <c r="BJ213" s="418"/>
      <c r="BK213" s="418"/>
      <c r="BL213" s="418"/>
      <c r="BM213" s="418"/>
      <c r="BN213" s="418"/>
      <c r="BO213" s="418"/>
      <c r="BP213" s="418"/>
      <c r="BQ213" s="418"/>
      <c r="BR213" s="418"/>
      <c r="BS213" s="418"/>
      <c r="BT213" s="418"/>
      <c r="BU213" s="418"/>
      <c r="BV213" s="419"/>
      <c r="BW213" s="417"/>
      <c r="BX213" s="418"/>
      <c r="BY213" s="418"/>
      <c r="BZ213" s="418"/>
      <c r="CA213" s="418"/>
      <c r="CB213" s="418"/>
      <c r="CC213" s="418"/>
      <c r="CD213" s="419"/>
      <c r="CE213" s="417"/>
      <c r="CF213" s="418"/>
      <c r="CG213" s="418"/>
      <c r="CH213" s="418"/>
      <c r="CI213" s="418"/>
      <c r="CJ213" s="418"/>
      <c r="CK213" s="418"/>
      <c r="CL213" s="418"/>
      <c r="CM213" s="418"/>
      <c r="CN213" s="418"/>
      <c r="CO213" s="418"/>
      <c r="CP213" s="418"/>
      <c r="CQ213" s="418"/>
      <c r="CR213" s="418"/>
      <c r="CS213" s="418"/>
      <c r="CT213" s="418"/>
      <c r="CU213" s="418"/>
      <c r="CV213" s="418"/>
      <c r="CW213" s="418"/>
      <c r="CX213" s="418"/>
      <c r="CY213" s="419"/>
      <c r="CZ213" s="404">
        <f>DATI!AA207</f>
        <v>486983.07400000002</v>
      </c>
      <c r="DA213" s="405">
        <f t="shared" si="2647"/>
        <v>1334.2002027397261</v>
      </c>
      <c r="DB213" s="406">
        <f t="shared" si="2608"/>
        <v>457.48318573429543</v>
      </c>
      <c r="DC213" s="407">
        <f t="shared" si="2648"/>
        <v>1.2533785910528641</v>
      </c>
      <c r="DD213" s="423">
        <f t="shared" ref="DD213:DD223" si="2667">+(CZ213-CZ225)/CZ225</f>
        <v>3.0090485975910422E-2</v>
      </c>
      <c r="DE213" s="424">
        <f t="shared" si="2638"/>
        <v>1.5835431692365128E-2</v>
      </c>
      <c r="DF213" s="405">
        <f t="shared" ref="DF213:DF223" si="2668">+CZ213-CZ225</f>
        <v>14225.505000000005</v>
      </c>
      <c r="DG213" s="425">
        <f t="shared" si="2649"/>
        <v>7.1315131487704662</v>
      </c>
      <c r="DH213" s="426">
        <f t="shared" ref="DH213:DH223" si="2669">+CZ213/$CZ$212</f>
        <v>9.6826731524496848E-2</v>
      </c>
      <c r="DI213" s="404">
        <f>DATI!AB207+DATI!AG207</f>
        <v>263006.07326981868</v>
      </c>
      <c r="DJ213" s="405">
        <f t="shared" ref="DJ213:DJ223" si="2670">DI213/365</f>
        <v>720.56458430087309</v>
      </c>
      <c r="DK213" s="427">
        <f t="shared" si="2609"/>
        <v>247.0740004958451</v>
      </c>
      <c r="DL213" s="428">
        <f t="shared" si="2610"/>
        <v>0.67691506985163041</v>
      </c>
      <c r="DM213" s="429">
        <f>DI213/CZ213</f>
        <v>0.54007230910415316</v>
      </c>
      <c r="DN213" s="402">
        <f t="shared" si="2650"/>
        <v>2.3016672082093622E-2</v>
      </c>
      <c r="DO213" s="402">
        <f t="shared" ref="DO213:DO223" si="2671">+ROUND(DM213,3)-ROUND(DM225,3)</f>
        <v>1.2000000000000011E-2</v>
      </c>
      <c r="DP213" s="402">
        <f t="shared" si="2651"/>
        <v>5.3799740906502372E-2</v>
      </c>
      <c r="DQ213" s="402">
        <f t="shared" si="2652"/>
        <v>3.9216582713000339E-2</v>
      </c>
      <c r="DR213" s="430">
        <f t="shared" si="2653"/>
        <v>13427.274698873021</v>
      </c>
      <c r="DS213" s="430">
        <f t="shared" si="2654"/>
        <v>9.3237522744121861</v>
      </c>
      <c r="DT213" s="431">
        <f t="shared" ref="DT213:DT223" si="2672">DI213/$DI$212</f>
        <v>0.11119485977151694</v>
      </c>
      <c r="DU213" s="432"/>
      <c r="DV213" s="431"/>
      <c r="DW213" s="433">
        <f>DATI!AB207</f>
        <v>259070.16800000001</v>
      </c>
      <c r="DX213" s="405">
        <f t="shared" si="2655"/>
        <v>709.78128219178086</v>
      </c>
      <c r="DY213" s="434">
        <f t="shared" si="2611"/>
        <v>243.37651986926988</v>
      </c>
      <c r="DZ213" s="407">
        <f t="shared" si="2612"/>
        <v>0.66678498594320512</v>
      </c>
      <c r="EA213" s="429">
        <f t="shared" si="2656"/>
        <v>0.5319900871955151</v>
      </c>
      <c r="EB213" s="426">
        <f t="shared" si="2657"/>
        <v>1.9469870688036302E-2</v>
      </c>
      <c r="EC213" s="435">
        <f t="shared" ref="EC213:EC223" si="2673">CZ213-DI213</f>
        <v>223977.00073018135</v>
      </c>
      <c r="ED213" s="436">
        <f t="shared" si="2658"/>
        <v>613.63561843885304</v>
      </c>
      <c r="EE213" s="437">
        <f t="shared" si="2613"/>
        <v>210.40918523845033</v>
      </c>
      <c r="EF213" s="438">
        <f t="shared" si="2614"/>
        <v>0.57646352120123379</v>
      </c>
      <c r="EG213" s="439">
        <f t="shared" si="2639"/>
        <v>3.5766408229259885E-3</v>
      </c>
      <c r="EH213" s="439">
        <f t="shared" si="2640"/>
        <v>-1.0311497828384185E-2</v>
      </c>
      <c r="EI213" s="423">
        <f t="shared" si="2615"/>
        <v>0.4599276908958469</v>
      </c>
      <c r="EJ213" s="440">
        <f t="shared" si="2641"/>
        <v>798.23030112698325</v>
      </c>
      <c r="EK213" s="440">
        <f t="shared" si="2642"/>
        <v>-2.19223912564172</v>
      </c>
      <c r="EL213" s="404">
        <f>DATI!AD207</f>
        <v>176977.72099999999</v>
      </c>
      <c r="EM213" s="405">
        <f t="shared" si="2659"/>
        <v>484.87046849315067</v>
      </c>
      <c r="EN213" s="434">
        <f t="shared" si="2616"/>
        <v>166.25697263366348</v>
      </c>
      <c r="EO213" s="407">
        <f t="shared" si="2660"/>
        <v>0.45549855516072185</v>
      </c>
      <c r="EP213" s="423">
        <f t="shared" ref="EP213:EP223" si="2674">+(EL213-EL225)/EL225</f>
        <v>-1.3936262362879311E-3</v>
      </c>
      <c r="EQ213" s="424">
        <f t="shared" ref="EQ213:EQ223" si="2675">(EN213-EN225)/EN225</f>
        <v>-1.5212983137162036E-2</v>
      </c>
      <c r="ER213" s="423">
        <f t="shared" ref="ER213:ER223" si="2676">+EL213/$EL$212</f>
        <v>7.8021849329066695E-2</v>
      </c>
      <c r="ES213" s="405">
        <f t="shared" ref="ES213:ES223" si="2677">+EL213-EL225</f>
        <v>-246.98500000001513</v>
      </c>
      <c r="ET213" s="423">
        <f t="shared" si="2617"/>
        <v>0.36341657533666144</v>
      </c>
      <c r="EU213" s="425">
        <f t="shared" si="2661"/>
        <v>-2.5683365822275164</v>
      </c>
      <c r="EV213" s="404">
        <f>DATI!AE207</f>
        <v>35245.913</v>
      </c>
      <c r="EW213" s="405">
        <f t="shared" si="2662"/>
        <v>96.564145205479448</v>
      </c>
      <c r="EX213" s="434">
        <f t="shared" si="2618"/>
        <v>33.110827509692498</v>
      </c>
      <c r="EY213" s="407">
        <f t="shared" si="2619"/>
        <v>9.0714595916965748E-2</v>
      </c>
      <c r="EZ213" s="423">
        <f t="shared" ref="EZ213:EZ223" si="2678">(EV213-EV225)/EV225</f>
        <v>1.7773277174225166E-2</v>
      </c>
      <c r="FA213" s="424">
        <f t="shared" ref="FA213:FA223" si="2679">(EX213-EX225)/EX225</f>
        <v>3.6886763435369603E-3</v>
      </c>
      <c r="FB213" s="405">
        <f t="shared" ref="FB213:FB223" si="2680">+EV213-EV225</f>
        <v>615.49599999999919</v>
      </c>
      <c r="FC213" s="425">
        <f t="shared" si="2663"/>
        <v>0.12168626490325352</v>
      </c>
      <c r="FD213" s="405">
        <f>DATI!AG207</f>
        <v>3935.9052698186711</v>
      </c>
      <c r="FE213" s="423">
        <f t="shared" si="2620"/>
        <v>8.0822219086379796E-3</v>
      </c>
      <c r="FF213" s="405">
        <f t="shared" si="2664"/>
        <v>31310.007730181329</v>
      </c>
      <c r="FG213" s="423">
        <f t="shared" ref="FG213:FG223" si="2681">+FF213/D213</f>
        <v>2.9413346883117277E-2</v>
      </c>
      <c r="FH213" s="404">
        <f>DATI!AF207</f>
        <v>15689.272000000001</v>
      </c>
      <c r="FI213" s="405">
        <f t="shared" ref="FI213:FI223" si="2682">+FH213/365</f>
        <v>42.984306849315068</v>
      </c>
      <c r="FJ213" s="402">
        <f t="shared" si="2621"/>
        <v>3.2217284003591466E-2</v>
      </c>
      <c r="FK213" s="402"/>
      <c r="FL213" s="441">
        <f>DATI!AL207</f>
        <v>10902.416940396548</v>
      </c>
      <c r="FM213" s="442"/>
      <c r="FN213" s="441"/>
      <c r="FO213" s="1123">
        <f t="shared" si="2369"/>
        <v>0.69489629221780003</v>
      </c>
      <c r="FP213" s="1124">
        <f t="shared" si="2665"/>
        <v>2.2387671199423548E-2</v>
      </c>
      <c r="FQ213" s="408"/>
      <c r="FR213" s="446"/>
      <c r="FS213" s="1110"/>
      <c r="FT213" s="1110"/>
      <c r="FU213" s="417"/>
      <c r="FV213" s="418"/>
      <c r="FW213" s="418"/>
      <c r="FX213" s="418"/>
      <c r="FY213" s="418"/>
      <c r="FZ213" s="418"/>
      <c r="GA213" s="418"/>
      <c r="GB213" s="418"/>
      <c r="GC213" s="418"/>
      <c r="GD213" s="418"/>
      <c r="GE213" s="418"/>
      <c r="GF213" s="418"/>
      <c r="GG213" s="418"/>
      <c r="GH213" s="418"/>
      <c r="GI213" s="418"/>
      <c r="GJ213" s="418"/>
      <c r="GK213" s="418"/>
      <c r="GL213" s="418"/>
      <c r="GM213" s="418"/>
      <c r="GN213" s="418"/>
      <c r="GO213" s="418"/>
      <c r="GP213" s="419"/>
      <c r="GQ213" s="417"/>
      <c r="GR213" s="418"/>
      <c r="GS213" s="418"/>
      <c r="GT213" s="418"/>
      <c r="GU213" s="418"/>
      <c r="GV213" s="418"/>
      <c r="GW213" s="418"/>
      <c r="GX213" s="419"/>
      <c r="GY213" s="417"/>
      <c r="GZ213" s="418"/>
      <c r="HA213" s="418"/>
      <c r="HB213" s="418"/>
      <c r="HC213" s="418"/>
      <c r="HD213" s="418"/>
      <c r="HE213" s="418"/>
      <c r="HF213" s="418"/>
      <c r="HG213" s="418"/>
      <c r="HH213" s="418"/>
      <c r="HI213" s="418"/>
      <c r="HJ213" s="418"/>
      <c r="HK213" s="418"/>
      <c r="HL213" s="418"/>
      <c r="HM213" s="418"/>
      <c r="HN213" s="418"/>
      <c r="HO213" s="418"/>
      <c r="HP213" s="418"/>
      <c r="HQ213" s="418"/>
      <c r="HR213" s="418"/>
      <c r="HS213" s="418"/>
      <c r="HT213" s="419"/>
      <c r="HU213" s="446">
        <f t="shared" si="2606"/>
        <v>224186.10573018144</v>
      </c>
      <c r="HV213" s="447"/>
      <c r="HW213" s="448">
        <f t="shared" ref="HW213:HW223" si="2683">HX213+HY213</f>
        <v>16206.590999999995</v>
      </c>
      <c r="HX213" s="400">
        <f>DATI!CQ207</f>
        <v>16206.590999999995</v>
      </c>
      <c r="HY213" s="400">
        <f>DATI!CT207</f>
        <v>0</v>
      </c>
      <c r="HZ213" s="449"/>
      <c r="IA213" s="449">
        <f t="shared" si="2530"/>
        <v>3.3279577597803728E-2</v>
      </c>
      <c r="IB213" s="423">
        <f t="shared" si="2531"/>
        <v>7.2290791381627334E-2</v>
      </c>
      <c r="IC213" s="400">
        <f>DATI!CV207</f>
        <v>9508.62976419607</v>
      </c>
      <c r="ID213" s="400">
        <f t="shared" ref="ID213:ID223" si="2684">HX213+HY213+IC213</f>
        <v>25715.220764196063</v>
      </c>
      <c r="IE213" s="451">
        <f t="shared" si="2532"/>
        <v>5.2805163335504474E-2</v>
      </c>
      <c r="IF213" s="451">
        <f t="shared" si="2533"/>
        <v>0.11470479261165964</v>
      </c>
      <c r="IG213" s="448"/>
      <c r="IH213" s="402"/>
      <c r="II213" s="400"/>
      <c r="IJ213" s="400"/>
      <c r="IK213" s="453">
        <f>DATI!CS207</f>
        <v>79705.26073018134</v>
      </c>
      <c r="IL213" s="433">
        <f t="shared" ref="IL213:IL223" si="2685">IK213-HY213-IU213</f>
        <v>79705.26073018134</v>
      </c>
      <c r="IM213" s="433">
        <f t="shared" ref="IM213:IM223" si="2686">IK213-HY213-IU213-IC213-IY213</f>
        <v>29921.857988350828</v>
      </c>
      <c r="IN213" s="423">
        <f t="shared" si="2297"/>
        <v>0.16367152163112211</v>
      </c>
      <c r="IO213" s="423">
        <f t="shared" si="2298"/>
        <v>0.35553167075443287</v>
      </c>
      <c r="IP213" s="400"/>
      <c r="IQ213" s="402"/>
      <c r="IR213" s="400"/>
      <c r="IS213" s="433">
        <f t="shared" ref="IS213:IS223" si="2687">IT213+IU213</f>
        <v>128274.25400000009</v>
      </c>
      <c r="IT213" s="453">
        <f>DATI!CR207</f>
        <v>128274.25400000009</v>
      </c>
      <c r="IU213" s="455">
        <f>DATI!CU207</f>
        <v>0</v>
      </c>
      <c r="IV213" s="423"/>
      <c r="IW213" s="402">
        <f t="shared" si="2534"/>
        <v>0.26340598030723361</v>
      </c>
      <c r="IX213" s="423">
        <f t="shared" si="2535"/>
        <v>0.57217753786393977</v>
      </c>
      <c r="IY213" s="433">
        <f>DATI!CW207</f>
        <v>40274.772977634442</v>
      </c>
      <c r="IZ213" s="433">
        <f t="shared" ref="IZ213:IZ223" si="2688">IT213+IU213+IY213</f>
        <v>168549.02697763452</v>
      </c>
      <c r="JA213" s="457">
        <f t="shared" si="2536"/>
        <v>0.34610859386384857</v>
      </c>
      <c r="JB213" s="457">
        <f t="shared" si="2537"/>
        <v>0.75182637402378194</v>
      </c>
      <c r="JC213" s="433"/>
      <c r="JD213" s="402"/>
      <c r="JE213" s="400"/>
      <c r="JF213" s="400"/>
      <c r="JG213" s="404">
        <f t="shared" si="2538"/>
        <v>264561.94787366077</v>
      </c>
      <c r="JH213" s="407">
        <f t="shared" si="2622"/>
        <v>248.53562515668241</v>
      </c>
      <c r="JI213" s="429">
        <f t="shared" si="2304"/>
        <v>0.54326723452745862</v>
      </c>
      <c r="JJ213" s="442"/>
      <c r="JK213" s="441"/>
      <c r="JL213" s="1125"/>
      <c r="JM213" s="459">
        <f t="shared" si="2643"/>
        <v>2.8298967888770413E-2</v>
      </c>
      <c r="JN213" s="460">
        <f t="shared" si="2539"/>
        <v>392836.20187366084</v>
      </c>
      <c r="JO213" s="433">
        <f t="shared" si="2540"/>
        <v>433110.97485129529</v>
      </c>
      <c r="JP213" s="429">
        <f t="shared" si="2541"/>
        <v>0.80667321483469223</v>
      </c>
      <c r="JQ213" s="402">
        <f t="shared" si="2644"/>
        <v>6.6732940779260508E-3</v>
      </c>
      <c r="JR213" s="461">
        <f t="shared" si="2542"/>
        <v>0.88937582839130724</v>
      </c>
      <c r="JS213" s="426">
        <f t="shared" si="2645"/>
        <v>6.908729518342982E-3</v>
      </c>
      <c r="JT213" s="417">
        <f>DATI!BW207</f>
        <v>65163.056838633122</v>
      </c>
      <c r="JU213" s="418">
        <f>DATI!BX207</f>
        <v>43716.047824343441</v>
      </c>
      <c r="JV213" s="418">
        <f>DATI!BY207</f>
        <v>12350.600414843708</v>
      </c>
      <c r="JW213" s="418">
        <f>DATI!BZ207</f>
        <v>48073.334000000003</v>
      </c>
      <c r="JX213" s="418">
        <f>DATI!CA207</f>
        <v>45205.548000000003</v>
      </c>
      <c r="JY213" s="418">
        <f>DATI!CB207</f>
        <v>18156.262022168936</v>
      </c>
      <c r="JZ213" s="418">
        <f>DATI!CC207</f>
        <v>7935.0109342132209</v>
      </c>
      <c r="KA213" s="418">
        <f>DATI!CD207</f>
        <v>1735.9786340554328</v>
      </c>
      <c r="KB213" s="418">
        <f>DATI!CE207</f>
        <v>3480.7427077918051</v>
      </c>
      <c r="KC213" s="418">
        <f>DATI!CF207</f>
        <v>0</v>
      </c>
      <c r="KD213" s="418">
        <f>DATI!CG207</f>
        <v>383.45510053110121</v>
      </c>
      <c r="KE213" s="418">
        <f>DATI!CH207</f>
        <v>328.53716639423368</v>
      </c>
      <c r="KF213" s="418">
        <f>DATI!CI207</f>
        <v>124.01802241373062</v>
      </c>
      <c r="KG213" s="418">
        <f>DATI!CJ207</f>
        <v>274.8841253499985</v>
      </c>
      <c r="KH213" s="418">
        <f>DATI!CK207</f>
        <v>1501.3686605748608</v>
      </c>
      <c r="KI213" s="418">
        <f>DATI!CL207</f>
        <v>1678.2363126630783</v>
      </c>
      <c r="KJ213" s="462">
        <f t="shared" si="2623"/>
        <v>61.215685772936837</v>
      </c>
      <c r="KK213" s="463">
        <f t="shared" ref="KK213:KK223" si="2689">+(KJ213-KJ225)/KJ225</f>
        <v>7.4019687741954049E-4</v>
      </c>
      <c r="KL213" s="464">
        <f t="shared" si="2624"/>
        <v>41.067868462289624</v>
      </c>
      <c r="KM213" s="463">
        <f t="shared" ref="KM213:KM223" si="2690">+(KL213-KL225)/KL225</f>
        <v>1.036859312573681E-2</v>
      </c>
      <c r="KN213" s="464">
        <f t="shared" si="2625"/>
        <v>11.602440259584895</v>
      </c>
      <c r="KO213" s="463">
        <f t="shared" ref="KO213:KO223" si="2691">+(KN213-KN225)/KN225</f>
        <v>5.2263791407122992E-2</v>
      </c>
      <c r="KP213" s="464">
        <f t="shared" si="2626"/>
        <v>45.161204077472348</v>
      </c>
      <c r="KQ213" s="463">
        <f t="shared" ref="KQ213:KQ223" si="2692">+(KP213-KP225)/KP225</f>
        <v>2.0968334922271681E-2</v>
      </c>
      <c r="KR213" s="464">
        <f t="shared" si="2627"/>
        <v>42.467139447036729</v>
      </c>
      <c r="KS213" s="463">
        <f t="shared" ref="KS213:KS223" si="2693">+(KR213-KR225)/KR225</f>
        <v>0.1085998387531972</v>
      </c>
      <c r="KT213" s="464">
        <f t="shared" si="2628"/>
        <v>17.056413321930865</v>
      </c>
      <c r="KU213" s="463">
        <f t="shared" ref="KU213:KU223" si="2694">+(KT213-KT225)/KT225</f>
        <v>7.6193953269515641E-2</v>
      </c>
      <c r="KV213" s="464">
        <f t="shared" si="2629"/>
        <v>7.4543331685083007</v>
      </c>
      <c r="KW213" s="463">
        <f t="shared" ref="KW213:KW223" si="2695">+(KV213-KV225)/KV225</f>
        <v>3.3541647559686485E-2</v>
      </c>
      <c r="KX213" s="464">
        <f t="shared" si="2630"/>
        <v>1.6308185607994048</v>
      </c>
      <c r="KY213" s="463">
        <f t="shared" ref="KY213:KY223" si="2696">+(KX213-KX225)/KX225</f>
        <v>0.35772533794758365</v>
      </c>
      <c r="KZ213" s="464">
        <f t="shared" si="2631"/>
        <v>3.2698903672410036</v>
      </c>
      <c r="LA213" s="463">
        <f t="shared" ref="LA213:LA223" si="2697">+(KZ213-KZ225)/KZ225</f>
        <v>0.38325435704606775</v>
      </c>
      <c r="LB213" s="465" t="s">
        <v>177</v>
      </c>
      <c r="LC213" s="466" t="s">
        <v>177</v>
      </c>
      <c r="LD213" s="464">
        <f t="shared" si="2632"/>
        <v>0.3602266081572944</v>
      </c>
      <c r="LE213" s="463">
        <f t="shared" ref="LE213:LE223" si="2698">+(LD213-LD225)/LD225</f>
        <v>0.16716983942954322</v>
      </c>
      <c r="LF213" s="464">
        <f t="shared" si="2633"/>
        <v>0.30863542808502692</v>
      </c>
      <c r="LG213" s="463">
        <f t="shared" ref="LG213:LG223" si="2699">+(LF213-LF225)/LF225</f>
        <v>-0.24216971107876706</v>
      </c>
      <c r="LH213" s="464">
        <f t="shared" si="2634"/>
        <v>0.11650540442048452</v>
      </c>
      <c r="LI213" s="463">
        <f t="shared" ref="LI213:LI223" si="2700">+(LH213-LH225)/LH225</f>
        <v>2.0131063005185645E-2</v>
      </c>
      <c r="LJ213" s="464">
        <f t="shared" si="2635"/>
        <v>0.2582325178983586</v>
      </c>
      <c r="LK213" s="463">
        <f t="shared" ref="LK213:LK223" si="2701">+(LJ213-LJ225)/LJ225</f>
        <v>6.6202367925255301E-2</v>
      </c>
      <c r="LL213" s="464">
        <f t="shared" si="2636"/>
        <v>1.4104205145360338</v>
      </c>
      <c r="LM213" s="463">
        <f t="shared" ref="LM213:LM223" si="2702">+(LL213-LL225)/LL225</f>
        <v>0.11810090869970422</v>
      </c>
      <c r="LN213" s="464">
        <f t="shared" si="2637"/>
        <v>1.5765740858830797</v>
      </c>
      <c r="LO213" s="467">
        <f t="shared" ref="LO213:LO223" si="2703">+(LN213-LN225)/LN225</f>
        <v>-0.38611042098643017</v>
      </c>
      <c r="LP213" s="468">
        <f t="shared" si="2309"/>
        <v>0.13380969548570618</v>
      </c>
      <c r="LQ213" s="469">
        <f t="shared" si="2310"/>
        <v>8.9769131943882391E-2</v>
      </c>
      <c r="LR213" s="469">
        <f t="shared" si="2311"/>
        <v>2.536145725435153E-2</v>
      </c>
      <c r="LS213" s="469">
        <f t="shared" si="2312"/>
        <v>9.871664245973362E-2</v>
      </c>
      <c r="LT213" s="469">
        <f t="shared" si="2313"/>
        <v>9.2827760169750792E-2</v>
      </c>
      <c r="LU213" s="469">
        <f t="shared" si="2314"/>
        <v>3.7283148001503098E-2</v>
      </c>
      <c r="LV213" s="469">
        <f t="shared" si="2315"/>
        <v>1.6294223265372096E-2</v>
      </c>
      <c r="LW213" s="469">
        <f t="shared" si="2316"/>
        <v>3.564761747870179E-3</v>
      </c>
      <c r="LX213" s="470">
        <f t="shared" si="2317"/>
        <v>7.1475640399604624E-3</v>
      </c>
      <c r="LY213" s="471" t="s">
        <v>177</v>
      </c>
      <c r="LZ213" s="470">
        <f t="shared" si="2318"/>
        <v>7.8740950354077644E-4</v>
      </c>
      <c r="MA213" s="470">
        <f t="shared" si="2319"/>
        <v>6.7463775218239651E-4</v>
      </c>
      <c r="MB213" s="470">
        <f t="shared" si="2320"/>
        <v>2.5466598129390144E-4</v>
      </c>
      <c r="MC213" s="470">
        <f t="shared" si="2321"/>
        <v>5.644634075105421E-4</v>
      </c>
      <c r="MD213" s="470">
        <f t="shared" si="2322"/>
        <v>3.0829996784957269E-3</v>
      </c>
      <c r="ME213" s="470">
        <f t="shared" si="2323"/>
        <v>3.4461902317842736E-3</v>
      </c>
      <c r="MF213" s="468">
        <f t="shared" si="2324"/>
        <v>0.25152667071506712</v>
      </c>
      <c r="MG213" s="469">
        <f t="shared" si="2325"/>
        <v>0.16874211400651673</v>
      </c>
      <c r="MH213" s="469">
        <f t="shared" si="2326"/>
        <v>4.767280042387477E-2</v>
      </c>
      <c r="MI213" s="469">
        <f t="shared" si="2327"/>
        <v>0.1855610561845932</v>
      </c>
      <c r="MJ213" s="469">
        <f t="shared" si="2328"/>
        <v>0.17449152231221005</v>
      </c>
      <c r="MK213" s="469">
        <f t="shared" si="2329"/>
        <v>7.0082411117936727E-2</v>
      </c>
      <c r="ML213" s="469">
        <f t="shared" si="2330"/>
        <v>3.0628809930031083E-2</v>
      </c>
      <c r="MM213" s="469">
        <f t="shared" si="2331"/>
        <v>6.700804833906746E-3</v>
      </c>
      <c r="MN213" s="470">
        <f t="shared" si="2332"/>
        <v>1.3435521097094456E-2</v>
      </c>
      <c r="MO213" s="471" t="s">
        <v>177</v>
      </c>
      <c r="MP213" s="470">
        <f t="shared" si="2333"/>
        <v>1.4801206309909877E-3</v>
      </c>
      <c r="MQ213" s="470">
        <f t="shared" si="2334"/>
        <v>1.2681397048935163E-3</v>
      </c>
      <c r="MR213" s="470">
        <f t="shared" si="2335"/>
        <v>4.787043733021805E-4</v>
      </c>
      <c r="MS213" s="470">
        <f t="shared" si="2336"/>
        <v>1.0610412131666139E-3</v>
      </c>
      <c r="MT213" s="470">
        <f t="shared" si="2337"/>
        <v>5.7952201604889557E-3</v>
      </c>
      <c r="MU213" s="470">
        <f t="shared" si="2338"/>
        <v>6.4779218912734025E-3</v>
      </c>
      <c r="MV213" s="1063"/>
      <c r="MW213" s="407"/>
      <c r="MX213" s="461"/>
      <c r="MY213" s="1467"/>
      <c r="MZ213" s="424"/>
      <c r="NA213" s="1468"/>
      <c r="NB213" s="1064"/>
      <c r="NC213" s="453"/>
      <c r="ND213" s="429"/>
      <c r="NE213" s="475"/>
    </row>
    <row r="214" spans="1:369" outlineLevel="1" x14ac:dyDescent="0.2">
      <c r="A214" s="477" t="s">
        <v>179</v>
      </c>
      <c r="B214" s="478">
        <v>206</v>
      </c>
      <c r="C214" s="1524"/>
      <c r="D214" s="479">
        <f>DATI!G208</f>
        <v>1216469</v>
      </c>
      <c r="E214" s="480">
        <f t="shared" si="2646"/>
        <v>0.12743880241139424</v>
      </c>
      <c r="F214" s="1039">
        <f t="shared" si="2607"/>
        <v>1.3094359673069909E-2</v>
      </c>
      <c r="G214" s="482"/>
      <c r="H214" s="483"/>
      <c r="I214" s="484"/>
      <c r="J214" s="485"/>
      <c r="K214" s="485"/>
      <c r="L214" s="485"/>
      <c r="M214" s="483"/>
      <c r="N214" s="483"/>
      <c r="O214" s="483"/>
      <c r="P214" s="483"/>
      <c r="Q214" s="483"/>
      <c r="R214" s="483"/>
      <c r="S214" s="483"/>
      <c r="T214" s="483"/>
      <c r="U214" s="483"/>
      <c r="V214" s="483"/>
      <c r="W214" s="488"/>
      <c r="X214" s="1111"/>
      <c r="Y214" s="483"/>
      <c r="Z214" s="483"/>
      <c r="AA214" s="483"/>
      <c r="AB214" s="483"/>
      <c r="AC214" s="483"/>
      <c r="AD214" s="484"/>
      <c r="AE214" s="485"/>
      <c r="AF214" s="485"/>
      <c r="AG214" s="488"/>
      <c r="AH214" s="491"/>
      <c r="AI214" s="483"/>
      <c r="AJ214" s="484"/>
      <c r="AK214" s="485"/>
      <c r="AL214" s="485"/>
      <c r="AM214" s="485"/>
      <c r="AN214" s="495"/>
      <c r="AO214" s="496"/>
      <c r="AP214" s="496"/>
      <c r="AQ214" s="496"/>
      <c r="AR214" s="496"/>
      <c r="AS214" s="496"/>
      <c r="AT214" s="496"/>
      <c r="AU214" s="1065"/>
      <c r="AV214" s="1065"/>
      <c r="AW214" s="496"/>
      <c r="AX214" s="1065"/>
      <c r="AY214" s="1065"/>
      <c r="AZ214" s="1065"/>
      <c r="BA214" s="1065"/>
      <c r="BB214" s="495"/>
      <c r="BC214" s="496"/>
      <c r="BD214" s="496"/>
      <c r="BE214" s="496"/>
      <c r="BF214" s="496"/>
      <c r="BG214" s="496"/>
      <c r="BH214" s="496"/>
      <c r="BI214" s="496"/>
      <c r="BJ214" s="496"/>
      <c r="BK214" s="496"/>
      <c r="BL214" s="496"/>
      <c r="BM214" s="496"/>
      <c r="BN214" s="496"/>
      <c r="BO214" s="496"/>
      <c r="BP214" s="496"/>
      <c r="BQ214" s="496"/>
      <c r="BR214" s="496"/>
      <c r="BS214" s="496"/>
      <c r="BT214" s="496"/>
      <c r="BU214" s="496"/>
      <c r="BV214" s="497"/>
      <c r="BW214" s="495"/>
      <c r="BX214" s="496"/>
      <c r="BY214" s="496"/>
      <c r="BZ214" s="496"/>
      <c r="CA214" s="496"/>
      <c r="CB214" s="496"/>
      <c r="CC214" s="496"/>
      <c r="CD214" s="497"/>
      <c r="CE214" s="495"/>
      <c r="CF214" s="496"/>
      <c r="CG214" s="496"/>
      <c r="CH214" s="496"/>
      <c r="CI214" s="496"/>
      <c r="CJ214" s="496"/>
      <c r="CK214" s="496"/>
      <c r="CL214" s="496"/>
      <c r="CM214" s="496"/>
      <c r="CN214" s="496"/>
      <c r="CO214" s="496"/>
      <c r="CP214" s="496"/>
      <c r="CQ214" s="496"/>
      <c r="CR214" s="496"/>
      <c r="CS214" s="496"/>
      <c r="CT214" s="496"/>
      <c r="CU214" s="496"/>
      <c r="CV214" s="496"/>
      <c r="CW214" s="496"/>
      <c r="CX214" s="496"/>
      <c r="CY214" s="497"/>
      <c r="CZ214" s="482">
        <f>DATI!AA208</f>
        <v>750846.67500000005</v>
      </c>
      <c r="DA214" s="483">
        <f t="shared" si="2647"/>
        <v>2057.1141780821918</v>
      </c>
      <c r="DB214" s="484">
        <f t="shared" si="2608"/>
        <v>617.23453289808458</v>
      </c>
      <c r="DC214" s="485">
        <f t="shared" si="2648"/>
        <v>1.6910535147892729</v>
      </c>
      <c r="DD214" s="501">
        <f t="shared" si="2667"/>
        <v>2.0345138907740222E-2</v>
      </c>
      <c r="DE214" s="502">
        <f t="shared" si="2638"/>
        <v>7.1570620894683612E-3</v>
      </c>
      <c r="DF214" s="483">
        <f t="shared" si="2668"/>
        <v>14971.483000000007</v>
      </c>
      <c r="DG214" s="503">
        <f t="shared" si="2649"/>
        <v>4.3861936156718002</v>
      </c>
      <c r="DH214" s="504">
        <f t="shared" si="2669"/>
        <v>0.14929067004141122</v>
      </c>
      <c r="DI214" s="505">
        <f>DATI!AB208+DATI!AG208</f>
        <v>296893.36923400714</v>
      </c>
      <c r="DJ214" s="483">
        <f t="shared" si="2670"/>
        <v>813.40649105207433</v>
      </c>
      <c r="DK214" s="506">
        <f t="shared" si="2609"/>
        <v>244.06159896718052</v>
      </c>
      <c r="DL214" s="507">
        <f t="shared" si="2610"/>
        <v>0.66866191497857685</v>
      </c>
      <c r="DM214" s="508">
        <f t="shared" ref="DM214:DM223" si="2704">DI214/CZ214</f>
        <v>0.39541144566433239</v>
      </c>
      <c r="DN214" s="509">
        <f t="shared" si="2650"/>
        <v>0.10215700290080036</v>
      </c>
      <c r="DO214" s="509">
        <f t="shared" si="2671"/>
        <v>3.6000000000000032E-2</v>
      </c>
      <c r="DP214" s="509">
        <f t="shared" si="2651"/>
        <v>0.12458054022295573</v>
      </c>
      <c r="DQ214" s="509">
        <f t="shared" si="2652"/>
        <v>0.11004520900290347</v>
      </c>
      <c r="DR214" s="510">
        <f t="shared" si="2653"/>
        <v>32889.717547889566</v>
      </c>
      <c r="DS214" s="510">
        <f t="shared" si="2654"/>
        <v>24.195239482228999</v>
      </c>
      <c r="DT214" s="511">
        <f t="shared" si="2672"/>
        <v>0.12552187920466948</v>
      </c>
      <c r="DU214" s="512"/>
      <c r="DV214" s="511"/>
      <c r="DW214" s="513">
        <f>DATI!AB208</f>
        <v>283867.92599999998</v>
      </c>
      <c r="DX214" s="483">
        <f t="shared" si="2655"/>
        <v>777.72034520547936</v>
      </c>
      <c r="DY214" s="514">
        <f t="shared" si="2611"/>
        <v>233.35401559760257</v>
      </c>
      <c r="DZ214" s="485">
        <f t="shared" si="2612"/>
        <v>0.63932607013041798</v>
      </c>
      <c r="EA214" s="508">
        <f t="shared" si="2656"/>
        <v>0.37806377180800588</v>
      </c>
      <c r="EB214" s="504">
        <f t="shared" si="2657"/>
        <v>9.1058913325951493E-2</v>
      </c>
      <c r="EC214" s="515">
        <f t="shared" si="2673"/>
        <v>453953.3057659929</v>
      </c>
      <c r="ED214" s="516">
        <f t="shared" si="2658"/>
        <v>1243.7076870301175</v>
      </c>
      <c r="EE214" s="517">
        <f t="shared" si="2613"/>
        <v>373.17293393090404</v>
      </c>
      <c r="EF214" s="518">
        <f t="shared" si="2614"/>
        <v>1.0223915998106961</v>
      </c>
      <c r="EG214" s="519">
        <f t="shared" si="2639"/>
        <v>-3.7972695992580088E-2</v>
      </c>
      <c r="EH214" s="519">
        <f t="shared" si="2640"/>
        <v>-5.0407008170620507E-2</v>
      </c>
      <c r="EI214" s="501">
        <f t="shared" si="2615"/>
        <v>0.60458855433566761</v>
      </c>
      <c r="EJ214" s="520">
        <f t="shared" si="2641"/>
        <v>-17918.234547889559</v>
      </c>
      <c r="EK214" s="520">
        <f t="shared" si="2642"/>
        <v>-19.809045866557256</v>
      </c>
      <c r="EL214" s="482">
        <f>DATI!AD208</f>
        <v>395593.06</v>
      </c>
      <c r="EM214" s="483">
        <f t="shared" si="2659"/>
        <v>1083.816602739726</v>
      </c>
      <c r="EN214" s="514">
        <f t="shared" si="2616"/>
        <v>325.19781432983496</v>
      </c>
      <c r="EO214" s="485">
        <f t="shared" si="2660"/>
        <v>0.89095291597215054</v>
      </c>
      <c r="EP214" s="501">
        <f t="shared" si="2674"/>
        <v>-3.8716370104451815E-2</v>
      </c>
      <c r="EQ214" s="502">
        <f t="shared" si="2675"/>
        <v>-5.1141070210124553E-2</v>
      </c>
      <c r="ER214" s="501">
        <f t="shared" si="2676"/>
        <v>0.17439992982475147</v>
      </c>
      <c r="ES214" s="483">
        <f t="shared" si="2677"/>
        <v>-15932.787000000011</v>
      </c>
      <c r="ET214" s="501">
        <f t="shared" si="2617"/>
        <v>0.52686263810118084</v>
      </c>
      <c r="EU214" s="503">
        <f t="shared" si="2661"/>
        <v>-17.527330705001702</v>
      </c>
      <c r="EV214" s="482">
        <f>DATI!AE208</f>
        <v>53900.95</v>
      </c>
      <c r="EW214" s="483">
        <f t="shared" si="2662"/>
        <v>147.67383561643834</v>
      </c>
      <c r="EX214" s="514">
        <f t="shared" si="2618"/>
        <v>44.309349436771505</v>
      </c>
      <c r="EY214" s="485">
        <f t="shared" si="2619"/>
        <v>0.12139547790896303</v>
      </c>
      <c r="EZ214" s="501">
        <f t="shared" si="2678"/>
        <v>-1.9337861680789287E-2</v>
      </c>
      <c r="FA214" s="502">
        <f t="shared" si="2679"/>
        <v>-3.2013031208983626E-2</v>
      </c>
      <c r="FB214" s="483">
        <f t="shared" si="2680"/>
        <v>-1062.8830000000016</v>
      </c>
      <c r="FC214" s="503">
        <f t="shared" si="2663"/>
        <v>-1.4653881013922714</v>
      </c>
      <c r="FD214" s="483">
        <f>DATI!AG208</f>
        <v>13025.44323400718</v>
      </c>
      <c r="FE214" s="501">
        <f t="shared" si="2620"/>
        <v>1.7347673856326497E-2</v>
      </c>
      <c r="FF214" s="483">
        <f t="shared" si="2664"/>
        <v>40875.506765992817</v>
      </c>
      <c r="FG214" s="501">
        <f t="shared" si="2681"/>
        <v>3.3601766067193506E-2</v>
      </c>
      <c r="FH214" s="482">
        <f>DATI!AF208</f>
        <v>17484.739000000001</v>
      </c>
      <c r="FI214" s="483">
        <f t="shared" si="2682"/>
        <v>47.903394520547948</v>
      </c>
      <c r="FJ214" s="509">
        <f t="shared" si="2621"/>
        <v>2.3286696981111358E-2</v>
      </c>
      <c r="FK214" s="509"/>
      <c r="FL214" s="521">
        <f>DATI!AL208</f>
        <v>7246.9195084254743</v>
      </c>
      <c r="FM214" s="522"/>
      <c r="FN214" s="521"/>
      <c r="FO214" s="1126">
        <f t="shared" si="2369"/>
        <v>0.4144711287040358</v>
      </c>
      <c r="FP214" s="1127">
        <f t="shared" si="2665"/>
        <v>9.6516635815500872E-3</v>
      </c>
      <c r="FQ214" s="486"/>
      <c r="FR214" s="526"/>
      <c r="FS214" s="1112"/>
      <c r="FT214" s="1112"/>
      <c r="FU214" s="495"/>
      <c r="FV214" s="496"/>
      <c r="FW214" s="496"/>
      <c r="FX214" s="496"/>
      <c r="FY214" s="496"/>
      <c r="FZ214" s="496"/>
      <c r="GA214" s="496"/>
      <c r="GB214" s="496"/>
      <c r="GC214" s="496"/>
      <c r="GD214" s="496"/>
      <c r="GE214" s="496"/>
      <c r="GF214" s="496"/>
      <c r="GG214" s="496"/>
      <c r="GH214" s="496"/>
      <c r="GI214" s="496"/>
      <c r="GJ214" s="496"/>
      <c r="GK214" s="496"/>
      <c r="GL214" s="496"/>
      <c r="GM214" s="496"/>
      <c r="GN214" s="496"/>
      <c r="GO214" s="496"/>
      <c r="GP214" s="497"/>
      <c r="GQ214" s="495"/>
      <c r="GR214" s="496"/>
      <c r="GS214" s="496"/>
      <c r="GT214" s="496"/>
      <c r="GU214" s="496"/>
      <c r="GV214" s="496"/>
      <c r="GW214" s="496"/>
      <c r="GX214" s="497"/>
      <c r="GY214" s="495"/>
      <c r="GZ214" s="496"/>
      <c r="HA214" s="496"/>
      <c r="HB214" s="496"/>
      <c r="HC214" s="496"/>
      <c r="HD214" s="496"/>
      <c r="HE214" s="496"/>
      <c r="HF214" s="496"/>
      <c r="HG214" s="496"/>
      <c r="HH214" s="496"/>
      <c r="HI214" s="496"/>
      <c r="HJ214" s="496"/>
      <c r="HK214" s="496"/>
      <c r="HL214" s="496"/>
      <c r="HM214" s="496"/>
      <c r="HN214" s="496"/>
      <c r="HO214" s="496"/>
      <c r="HP214" s="496"/>
      <c r="HQ214" s="496"/>
      <c r="HR214" s="496"/>
      <c r="HS214" s="496"/>
      <c r="HT214" s="497"/>
      <c r="HU214" s="526">
        <f t="shared" si="2606"/>
        <v>453953.30576599285</v>
      </c>
      <c r="HV214" s="527"/>
      <c r="HW214" s="528">
        <f t="shared" si="2683"/>
        <v>6916.9750000000004</v>
      </c>
      <c r="HX214" s="529">
        <f>DATI!CQ208</f>
        <v>6916.9750000000004</v>
      </c>
      <c r="HY214" s="529">
        <f>DATI!CT208</f>
        <v>0</v>
      </c>
      <c r="HZ214" s="530"/>
      <c r="IA214" s="530">
        <f t="shared" si="2530"/>
        <v>9.2122336427740061E-3</v>
      </c>
      <c r="IB214" s="501">
        <f t="shared" si="2531"/>
        <v>1.5237194910010443E-2</v>
      </c>
      <c r="IC214" s="529">
        <f>DATI!CV208</f>
        <v>0</v>
      </c>
      <c r="ID214" s="529">
        <f t="shared" si="2684"/>
        <v>6916.9750000000004</v>
      </c>
      <c r="IE214" s="532">
        <f t="shared" si="2532"/>
        <v>9.2122336427740061E-3</v>
      </c>
      <c r="IF214" s="532">
        <f t="shared" si="2533"/>
        <v>1.5237194910010443E-2</v>
      </c>
      <c r="IG214" s="528"/>
      <c r="IH214" s="509"/>
      <c r="II214" s="529"/>
      <c r="IJ214" s="529"/>
      <c r="IK214" s="534">
        <f>DATI!CS208</f>
        <v>51487.190765992804</v>
      </c>
      <c r="IL214" s="513">
        <f t="shared" si="2685"/>
        <v>51487.190765992804</v>
      </c>
      <c r="IM214" s="513">
        <f t="shared" si="2686"/>
        <v>51487.190765992804</v>
      </c>
      <c r="IN214" s="501">
        <f t="shared" si="2297"/>
        <v>6.8572176557874218E-2</v>
      </c>
      <c r="IO214" s="501">
        <f t="shared" si="2298"/>
        <v>0.11341957446287172</v>
      </c>
      <c r="IP214" s="529"/>
      <c r="IQ214" s="509"/>
      <c r="IR214" s="529"/>
      <c r="IS214" s="513">
        <f t="shared" si="2687"/>
        <v>395549.14</v>
      </c>
      <c r="IT214" s="534">
        <f>DATI!CR208</f>
        <v>395549.14</v>
      </c>
      <c r="IU214" s="536">
        <f>DATI!CU208</f>
        <v>0</v>
      </c>
      <c r="IV214" s="501"/>
      <c r="IW214" s="509">
        <f t="shared" si="2534"/>
        <v>0.5268041441350193</v>
      </c>
      <c r="IX214" s="501">
        <f t="shared" si="2535"/>
        <v>0.87134323062711772</v>
      </c>
      <c r="IY214" s="513">
        <f>DATI!CW208</f>
        <v>0</v>
      </c>
      <c r="IZ214" s="513">
        <f t="shared" si="2688"/>
        <v>395549.14</v>
      </c>
      <c r="JA214" s="538">
        <f t="shared" si="2536"/>
        <v>0.5268041441350193</v>
      </c>
      <c r="JB214" s="538">
        <f t="shared" si="2537"/>
        <v>0.87134323062711772</v>
      </c>
      <c r="JC214" s="539"/>
      <c r="JD214" s="509"/>
      <c r="JE214" s="529"/>
      <c r="JF214" s="529"/>
      <c r="JG214" s="505">
        <f t="shared" si="2538"/>
        <v>292436.67735258472</v>
      </c>
      <c r="JH214" s="485">
        <f t="shared" si="2622"/>
        <v>240.39796932974431</v>
      </c>
      <c r="JI214" s="508">
        <f t="shared" si="2304"/>
        <v>0.38947589047069392</v>
      </c>
      <c r="JJ214" s="522"/>
      <c r="JK214" s="521"/>
      <c r="JL214" s="1128"/>
      <c r="JM214" s="541">
        <f t="shared" si="2643"/>
        <v>0.11145268612346004</v>
      </c>
      <c r="JN214" s="542">
        <f t="shared" si="2539"/>
        <v>687985.8173525848</v>
      </c>
      <c r="JO214" s="513">
        <f t="shared" si="2540"/>
        <v>687985.8173525848</v>
      </c>
      <c r="JP214" s="508">
        <f t="shared" si="2541"/>
        <v>0.91628003460571328</v>
      </c>
      <c r="JQ214" s="509">
        <f t="shared" si="2644"/>
        <v>7.9372151803670521E-3</v>
      </c>
      <c r="JR214" s="543">
        <f t="shared" si="2542"/>
        <v>0.91628003460571328</v>
      </c>
      <c r="JS214" s="504">
        <f t="shared" si="2645"/>
        <v>7.7079909795249035E-3</v>
      </c>
      <c r="JT214" s="495">
        <f>DATI!BW208</f>
        <v>75157.537954168976</v>
      </c>
      <c r="JU214" s="496">
        <f>DATI!BX208</f>
        <v>35832.401269581496</v>
      </c>
      <c r="JV214" s="496">
        <f>DATI!BY208</f>
        <v>12251.437612138383</v>
      </c>
      <c r="JW214" s="496">
        <f>DATI!BZ208</f>
        <v>24151.331999999999</v>
      </c>
      <c r="JX214" s="496">
        <f>DATI!CA208</f>
        <v>78740.485000000001</v>
      </c>
      <c r="JY214" s="496">
        <f>DATI!CB208</f>
        <v>24372.982144159378</v>
      </c>
      <c r="JZ214" s="496">
        <f>DATI!CC208</f>
        <v>9905.5028555180652</v>
      </c>
      <c r="KA214" s="496">
        <f>DATI!CD208</f>
        <v>562.65424580443255</v>
      </c>
      <c r="KB214" s="496">
        <f>DATI!CE208</f>
        <v>3606.463704461336</v>
      </c>
      <c r="KC214" s="496">
        <f>DATI!CF208</f>
        <v>0</v>
      </c>
      <c r="KD214" s="496">
        <f>DATI!CG208</f>
        <v>463.80788448905946</v>
      </c>
      <c r="KE214" s="496">
        <f>DATI!CH208</f>
        <v>451.79960879325864</v>
      </c>
      <c r="KF214" s="496">
        <f>DATI!CI208</f>
        <v>98.506661917209627</v>
      </c>
      <c r="KG214" s="496">
        <f>DATI!CJ208</f>
        <v>145.50746283197404</v>
      </c>
      <c r="KH214" s="496">
        <f>DATI!CK208</f>
        <v>1977.5325752121303</v>
      </c>
      <c r="KI214" s="496">
        <f>DATI!CL208</f>
        <v>4910.1715155653956</v>
      </c>
      <c r="KJ214" s="544">
        <f t="shared" si="2623"/>
        <v>61.783356546010609</v>
      </c>
      <c r="KK214" s="545">
        <f t="shared" si="2689"/>
        <v>5.8019791382728912E-2</v>
      </c>
      <c r="KL214" s="546">
        <f t="shared" si="2624"/>
        <v>29.456074318031529</v>
      </c>
      <c r="KM214" s="545">
        <f t="shared" si="2690"/>
        <v>9.3251524110781386E-2</v>
      </c>
      <c r="KN214" s="546">
        <f t="shared" si="2625"/>
        <v>10.071310992831204</v>
      </c>
      <c r="KO214" s="545">
        <f t="shared" si="2691"/>
        <v>0.14768420500086116</v>
      </c>
      <c r="KP214" s="546">
        <f t="shared" si="2626"/>
        <v>19.85363539884699</v>
      </c>
      <c r="KQ214" s="545">
        <f t="shared" si="2692"/>
        <v>0.11167100534748738</v>
      </c>
      <c r="KR214" s="546">
        <f t="shared" si="2627"/>
        <v>64.728723050073611</v>
      </c>
      <c r="KS214" s="545">
        <f t="shared" si="2693"/>
        <v>0.21036601073057157</v>
      </c>
      <c r="KT214" s="546">
        <f t="shared" si="2628"/>
        <v>20.035843202053957</v>
      </c>
      <c r="KU214" s="545">
        <f t="shared" si="2694"/>
        <v>2.0511001094140495E-2</v>
      </c>
      <c r="KV214" s="546">
        <f t="shared" si="2629"/>
        <v>8.1428321276728504</v>
      </c>
      <c r="KW214" s="545">
        <f t="shared" si="2695"/>
        <v>-2.6702097249894786E-2</v>
      </c>
      <c r="KX214" s="546">
        <f t="shared" si="2630"/>
        <v>0.46253068989380952</v>
      </c>
      <c r="KY214" s="545">
        <f t="shared" si="2696"/>
        <v>-0.40491100802276564</v>
      </c>
      <c r="KZ214" s="546">
        <f t="shared" si="2631"/>
        <v>2.9646984053529817</v>
      </c>
      <c r="LA214" s="545">
        <f t="shared" si="2697"/>
        <v>0.2052483077863364</v>
      </c>
      <c r="LB214" s="547" t="s">
        <v>177</v>
      </c>
      <c r="LC214" s="548" t="s">
        <v>177</v>
      </c>
      <c r="LD214" s="546">
        <f t="shared" si="2632"/>
        <v>0.38127390380606446</v>
      </c>
      <c r="LE214" s="545">
        <f t="shared" si="2698"/>
        <v>0.45509252637169839</v>
      </c>
      <c r="LF214" s="546">
        <f t="shared" si="2633"/>
        <v>0.37140248439808876</v>
      </c>
      <c r="LG214" s="545">
        <f t="shared" si="2699"/>
        <v>-0.21924270882163457</v>
      </c>
      <c r="LH214" s="546">
        <f t="shared" si="2634"/>
        <v>8.0977535734334069E-2</v>
      </c>
      <c r="LI214" s="545">
        <f t="shared" si="2700"/>
        <v>2.5899376067135098E-2</v>
      </c>
      <c r="LJ214" s="546">
        <f t="shared" si="2635"/>
        <v>0.11961460820783269</v>
      </c>
      <c r="LK214" s="545">
        <f t="shared" si="2701"/>
        <v>-7.2306683019155243E-2</v>
      </c>
      <c r="LL214" s="546">
        <f t="shared" si="2636"/>
        <v>1.6256333496473239</v>
      </c>
      <c r="LM214" s="545">
        <f t="shared" si="2702"/>
        <v>6.8226556501484112E-2</v>
      </c>
      <c r="LN214" s="546">
        <f t="shared" si="2637"/>
        <v>4.0364131889636274</v>
      </c>
      <c r="LO214" s="549">
        <f t="shared" si="2703"/>
        <v>-0.20615362056786302</v>
      </c>
      <c r="LP214" s="550">
        <f t="shared" si="2309"/>
        <v>0.10009705104463434</v>
      </c>
      <c r="LQ214" s="551">
        <f t="shared" si="2310"/>
        <v>4.7722660914202616E-2</v>
      </c>
      <c r="LR214" s="551">
        <f t="shared" si="2311"/>
        <v>1.6316830080040486E-2</v>
      </c>
      <c r="LS214" s="551">
        <f t="shared" si="2312"/>
        <v>3.2165464407230671E-2</v>
      </c>
      <c r="LT214" s="551">
        <f t="shared" si="2313"/>
        <v>0.1048689268018667</v>
      </c>
      <c r="LU214" s="551">
        <f t="shared" si="2314"/>
        <v>3.2460664681187246E-2</v>
      </c>
      <c r="LV214" s="551">
        <f t="shared" si="2315"/>
        <v>1.319244419044416E-2</v>
      </c>
      <c r="LW214" s="551">
        <f t="shared" si="2316"/>
        <v>7.4935970889720266E-4</v>
      </c>
      <c r="LX214" s="552">
        <f t="shared" si="2317"/>
        <v>4.8031959447131277E-3</v>
      </c>
      <c r="LY214" s="553" t="s">
        <v>177</v>
      </c>
      <c r="LZ214" s="552">
        <f t="shared" si="2318"/>
        <v>6.1771317624741357E-4</v>
      </c>
      <c r="MA214" s="552">
        <f t="shared" si="2319"/>
        <v>6.0172019646122644E-4</v>
      </c>
      <c r="MB214" s="552">
        <f t="shared" si="2320"/>
        <v>1.3119411085786537E-4</v>
      </c>
      <c r="MC214" s="552">
        <f t="shared" si="2321"/>
        <v>1.9379117958000418E-4</v>
      </c>
      <c r="MD214" s="552">
        <f t="shared" si="2322"/>
        <v>2.6337368747249633E-3</v>
      </c>
      <c r="ME214" s="552">
        <f t="shared" si="2323"/>
        <v>6.5395128979766678E-3</v>
      </c>
      <c r="MF214" s="550">
        <f t="shared" si="2324"/>
        <v>0.26476234569089352</v>
      </c>
      <c r="MG214" s="551">
        <f t="shared" si="2325"/>
        <v>0.12622912977347606</v>
      </c>
      <c r="MH214" s="551">
        <f t="shared" si="2326"/>
        <v>4.3158935864203211E-2</v>
      </c>
      <c r="MI214" s="551">
        <f t="shared" si="2327"/>
        <v>8.5079467554922003E-2</v>
      </c>
      <c r="MJ214" s="551">
        <f t="shared" si="2328"/>
        <v>0.27738422621229847</v>
      </c>
      <c r="MK214" s="551">
        <f t="shared" si="2329"/>
        <v>8.5860288929434675E-2</v>
      </c>
      <c r="ML214" s="551">
        <f t="shared" si="2330"/>
        <v>3.4894758964484303E-2</v>
      </c>
      <c r="MM214" s="551">
        <f t="shared" si="2331"/>
        <v>1.982098695449068E-3</v>
      </c>
      <c r="MN214" s="552">
        <f t="shared" si="2332"/>
        <v>1.2704724183814046E-2</v>
      </c>
      <c r="MO214" s="553" t="s">
        <v>177</v>
      </c>
      <c r="MP214" s="552">
        <f t="shared" si="2333"/>
        <v>1.6338861914574297E-3</v>
      </c>
      <c r="MQ214" s="552">
        <f t="shared" si="2334"/>
        <v>1.5915838578862858E-3</v>
      </c>
      <c r="MR214" s="552">
        <f t="shared" si="2335"/>
        <v>3.4701582283448831E-4</v>
      </c>
      <c r="MS214" s="552">
        <f t="shared" si="2336"/>
        <v>5.1258860020689354E-4</v>
      </c>
      <c r="MT214" s="552">
        <f t="shared" si="2337"/>
        <v>6.966382581779001E-3</v>
      </c>
      <c r="MU214" s="552">
        <f t="shared" si="2338"/>
        <v>1.7297380457013647E-2</v>
      </c>
      <c r="MV214" s="1070"/>
      <c r="MW214" s="485"/>
      <c r="MX214" s="543"/>
      <c r="MY214" s="1469"/>
      <c r="MZ214" s="502"/>
      <c r="NA214" s="1470"/>
      <c r="NB214" s="1071"/>
      <c r="NC214" s="534"/>
      <c r="ND214" s="508"/>
      <c r="NE214" s="557"/>
    </row>
    <row r="215" spans="1:369" outlineLevel="1" x14ac:dyDescent="0.2">
      <c r="A215" s="558" t="s">
        <v>180</v>
      </c>
      <c r="B215" s="559">
        <v>162</v>
      </c>
      <c r="C215" s="1525"/>
      <c r="D215" s="560">
        <f>DATI!G209</f>
        <v>577042</v>
      </c>
      <c r="E215" s="561">
        <f t="shared" si="2646"/>
        <v>6.0451636187256526E-2</v>
      </c>
      <c r="F215" s="1035">
        <f t="shared" si="2607"/>
        <v>9.9270175192957277E-3</v>
      </c>
      <c r="G215" s="563"/>
      <c r="H215" s="564"/>
      <c r="I215" s="565"/>
      <c r="J215" s="566"/>
      <c r="K215" s="566"/>
      <c r="L215" s="566"/>
      <c r="M215" s="564"/>
      <c r="N215" s="564"/>
      <c r="O215" s="564"/>
      <c r="P215" s="564"/>
      <c r="Q215" s="564"/>
      <c r="R215" s="564"/>
      <c r="S215" s="564"/>
      <c r="T215" s="564"/>
      <c r="U215" s="564"/>
      <c r="V215" s="564"/>
      <c r="W215" s="569"/>
      <c r="X215" s="1100"/>
      <c r="Y215" s="564"/>
      <c r="Z215" s="564"/>
      <c r="AA215" s="564"/>
      <c r="AB215" s="564"/>
      <c r="AC215" s="564"/>
      <c r="AD215" s="565"/>
      <c r="AE215" s="566"/>
      <c r="AF215" s="566"/>
      <c r="AG215" s="569"/>
      <c r="AH215" s="572"/>
      <c r="AI215" s="564"/>
      <c r="AJ215" s="565"/>
      <c r="AK215" s="566"/>
      <c r="AL215" s="566"/>
      <c r="AM215" s="566"/>
      <c r="AN215" s="576"/>
      <c r="AO215" s="577"/>
      <c r="AP215" s="577"/>
      <c r="AQ215" s="577"/>
      <c r="AR215" s="577"/>
      <c r="AS215" s="577"/>
      <c r="AT215" s="577"/>
      <c r="AU215" s="1072"/>
      <c r="AV215" s="1072"/>
      <c r="AW215" s="577"/>
      <c r="AX215" s="1072"/>
      <c r="AY215" s="1072"/>
      <c r="AZ215" s="1072"/>
      <c r="BA215" s="1072"/>
      <c r="BB215" s="576"/>
      <c r="BC215" s="577"/>
      <c r="BD215" s="577"/>
      <c r="BE215" s="577"/>
      <c r="BF215" s="577"/>
      <c r="BG215" s="577"/>
      <c r="BH215" s="577"/>
      <c r="BI215" s="577"/>
      <c r="BJ215" s="577"/>
      <c r="BK215" s="577"/>
      <c r="BL215" s="577"/>
      <c r="BM215" s="577"/>
      <c r="BN215" s="577"/>
      <c r="BO215" s="577"/>
      <c r="BP215" s="577"/>
      <c r="BQ215" s="577"/>
      <c r="BR215" s="577"/>
      <c r="BS215" s="577"/>
      <c r="BT215" s="577"/>
      <c r="BU215" s="577"/>
      <c r="BV215" s="578"/>
      <c r="BW215" s="576"/>
      <c r="BX215" s="577"/>
      <c r="BY215" s="577"/>
      <c r="BZ215" s="577"/>
      <c r="CA215" s="577"/>
      <c r="CB215" s="577"/>
      <c r="CC215" s="577"/>
      <c r="CD215" s="578"/>
      <c r="CE215" s="576"/>
      <c r="CF215" s="577"/>
      <c r="CG215" s="577"/>
      <c r="CH215" s="577"/>
      <c r="CI215" s="577"/>
      <c r="CJ215" s="577"/>
      <c r="CK215" s="577"/>
      <c r="CL215" s="577"/>
      <c r="CM215" s="577"/>
      <c r="CN215" s="577"/>
      <c r="CO215" s="577"/>
      <c r="CP215" s="577"/>
      <c r="CQ215" s="577"/>
      <c r="CR215" s="577"/>
      <c r="CS215" s="577"/>
      <c r="CT215" s="577"/>
      <c r="CU215" s="577"/>
      <c r="CV215" s="577"/>
      <c r="CW215" s="577"/>
      <c r="CX215" s="577"/>
      <c r="CY215" s="578"/>
      <c r="CZ215" s="563">
        <f>DATI!AA209</f>
        <v>279809.54599999997</v>
      </c>
      <c r="DA215" s="564">
        <f t="shared" si="2647"/>
        <v>766.60149589041089</v>
      </c>
      <c r="DB215" s="565">
        <f t="shared" si="2608"/>
        <v>484.9032583416805</v>
      </c>
      <c r="DC215" s="566">
        <f t="shared" si="2648"/>
        <v>1.3285020776484397</v>
      </c>
      <c r="DD215" s="582">
        <f t="shared" si="2667"/>
        <v>1.8293961284207513E-2</v>
      </c>
      <c r="DE215" s="583">
        <f t="shared" si="2638"/>
        <v>8.2847013890803341E-3</v>
      </c>
      <c r="DF215" s="564">
        <f t="shared" si="2668"/>
        <v>5026.8637506404775</v>
      </c>
      <c r="DG215" s="584">
        <f t="shared" si="2649"/>
        <v>3.9842702090177795</v>
      </c>
      <c r="DH215" s="585">
        <f t="shared" si="2669"/>
        <v>5.5634467058568338E-2</v>
      </c>
      <c r="DI215" s="586">
        <f>DATI!AB209+DATI!AG209</f>
        <v>133443.17609636823</v>
      </c>
      <c r="DJ215" s="564">
        <f t="shared" si="2670"/>
        <v>365.59774272977597</v>
      </c>
      <c r="DK215" s="587">
        <f t="shared" si="2609"/>
        <v>231.25383610962155</v>
      </c>
      <c r="DL215" s="588">
        <f t="shared" si="2610"/>
        <v>0.63357215372499054</v>
      </c>
      <c r="DM215" s="589">
        <f t="shared" si="2704"/>
        <v>0.47690716061691563</v>
      </c>
      <c r="DN215" s="590">
        <f t="shared" si="2650"/>
        <v>3.4171807882437101E-2</v>
      </c>
      <c r="DO215" s="590">
        <f t="shared" si="2671"/>
        <v>1.5999999999999959E-2</v>
      </c>
      <c r="DP215" s="590">
        <f t="shared" si="2651"/>
        <v>5.3090906897057352E-2</v>
      </c>
      <c r="DQ215" s="590">
        <f t="shared" si="2652"/>
        <v>4.2739612495748418E-2</v>
      </c>
      <c r="DR215" s="591">
        <f t="shared" si="2653"/>
        <v>6727.4526745794574</v>
      </c>
      <c r="DS215" s="591">
        <f t="shared" si="2654"/>
        <v>9.4785881585762013</v>
      </c>
      <c r="DT215" s="592">
        <f t="shared" si="2672"/>
        <v>5.6417690546175944E-2</v>
      </c>
      <c r="DU215" s="593"/>
      <c r="DV215" s="592"/>
      <c r="DW215" s="594">
        <f>DATI!AB209</f>
        <v>130791.364</v>
      </c>
      <c r="DX215" s="564">
        <f t="shared" si="2655"/>
        <v>358.33250410958902</v>
      </c>
      <c r="DY215" s="595">
        <f t="shared" si="2611"/>
        <v>226.65830910055075</v>
      </c>
      <c r="DZ215" s="566">
        <f t="shared" si="2612"/>
        <v>0.62098166876863214</v>
      </c>
      <c r="EA215" s="589">
        <f t="shared" si="2656"/>
        <v>0.46742995680354671</v>
      </c>
      <c r="EB215" s="585">
        <f t="shared" si="2657"/>
        <v>4.0374364009135695E-2</v>
      </c>
      <c r="EC215" s="596">
        <f t="shared" si="2673"/>
        <v>146366.36990363174</v>
      </c>
      <c r="ED215" s="597">
        <f t="shared" si="2658"/>
        <v>401.00375316063491</v>
      </c>
      <c r="EE215" s="598">
        <f t="shared" si="2613"/>
        <v>253.64942223205892</v>
      </c>
      <c r="EF215" s="599">
        <f t="shared" si="2614"/>
        <v>0.6949299239234491</v>
      </c>
      <c r="EG215" s="600">
        <f t="shared" si="2639"/>
        <v>-1.1485269484864457E-2</v>
      </c>
      <c r="EH215" s="600">
        <f t="shared" si="2640"/>
        <v>-2.12018162032694E-2</v>
      </c>
      <c r="EI215" s="582">
        <f t="shared" si="2615"/>
        <v>0.52309283938308437</v>
      </c>
      <c r="EJ215" s="601">
        <f t="shared" si="2641"/>
        <v>-1700.5889239389799</v>
      </c>
      <c r="EK215" s="601">
        <f t="shared" si="2642"/>
        <v>-5.4943179495584502</v>
      </c>
      <c r="EL215" s="563">
        <f>DATI!AD209</f>
        <v>122292.171</v>
      </c>
      <c r="EM215" s="564">
        <f t="shared" si="2659"/>
        <v>335.04704383561642</v>
      </c>
      <c r="EN215" s="595">
        <f t="shared" si="2616"/>
        <v>211.9294106841443</v>
      </c>
      <c r="EO215" s="566">
        <f t="shared" si="2660"/>
        <v>0.58062852242231311</v>
      </c>
      <c r="EP215" s="582">
        <f t="shared" si="2674"/>
        <v>-2.4850155006123385E-2</v>
      </c>
      <c r="EQ215" s="583">
        <f t="shared" si="2675"/>
        <v>-3.4435332377623751E-2</v>
      </c>
      <c r="ER215" s="582">
        <f t="shared" si="2676"/>
        <v>5.3913347318369303E-2</v>
      </c>
      <c r="ES215" s="564">
        <f t="shared" si="2677"/>
        <v>-3116.4229999999952</v>
      </c>
      <c r="ET215" s="582">
        <f t="shared" si="2617"/>
        <v>0.43705503528460754</v>
      </c>
      <c r="EU215" s="584">
        <f t="shared" si="2661"/>
        <v>-7.5581262883953855</v>
      </c>
      <c r="EV215" s="563">
        <f>DATI!AE209</f>
        <v>20233.425999999999</v>
      </c>
      <c r="EW215" s="564">
        <f t="shared" si="2662"/>
        <v>55.434043835616436</v>
      </c>
      <c r="EX215" s="595">
        <f t="shared" si="2618"/>
        <v>35.064043865091278</v>
      </c>
      <c r="EY215" s="566">
        <f t="shared" si="2619"/>
        <v>9.6065873602989807E-2</v>
      </c>
      <c r="EZ215" s="582">
        <f t="shared" si="2678"/>
        <v>1.6281202347910282E-2</v>
      </c>
      <c r="FA215" s="583">
        <f t="shared" si="2679"/>
        <v>6.2917267469707293E-3</v>
      </c>
      <c r="FB215" s="564">
        <f t="shared" si="2680"/>
        <v>324.14700000000084</v>
      </c>
      <c r="FC215" s="584">
        <f t="shared" si="2663"/>
        <v>0.21923402208236809</v>
      </c>
      <c r="FD215" s="564">
        <f>DATI!AG209</f>
        <v>2651.8120963682309</v>
      </c>
      <c r="FE215" s="582">
        <f t="shared" si="2620"/>
        <v>9.4772038133689382E-3</v>
      </c>
      <c r="FF215" s="564">
        <f t="shared" si="2664"/>
        <v>17581.613903631769</v>
      </c>
      <c r="FG215" s="582">
        <f t="shared" si="2681"/>
        <v>3.0468516856020478E-2</v>
      </c>
      <c r="FH215" s="563">
        <f>DATI!AF209</f>
        <v>6492.585</v>
      </c>
      <c r="FI215" s="564">
        <f t="shared" si="2682"/>
        <v>17.787904109589043</v>
      </c>
      <c r="FJ215" s="590">
        <f t="shared" si="2621"/>
        <v>2.3203586485215914E-2</v>
      </c>
      <c r="FK215" s="590"/>
      <c r="FL215" s="602">
        <f>DATI!AL209</f>
        <v>299.52967548322675</v>
      </c>
      <c r="FM215" s="603"/>
      <c r="FN215" s="602"/>
      <c r="FO215" s="1129">
        <f t="shared" si="2369"/>
        <v>4.6134116916948603E-2</v>
      </c>
      <c r="FP215" s="1130">
        <f t="shared" si="2665"/>
        <v>1.0704769718014795E-3</v>
      </c>
      <c r="FQ215" s="567"/>
      <c r="FR215" s="607"/>
      <c r="FS215" s="1113"/>
      <c r="FT215" s="1113"/>
      <c r="FU215" s="576"/>
      <c r="FV215" s="577"/>
      <c r="FW215" s="577"/>
      <c r="FX215" s="577"/>
      <c r="FY215" s="577"/>
      <c r="FZ215" s="577"/>
      <c r="GA215" s="577"/>
      <c r="GB215" s="577"/>
      <c r="GC215" s="577"/>
      <c r="GD215" s="577"/>
      <c r="GE215" s="577"/>
      <c r="GF215" s="577"/>
      <c r="GG215" s="577"/>
      <c r="GH215" s="577"/>
      <c r="GI215" s="577"/>
      <c r="GJ215" s="577"/>
      <c r="GK215" s="577"/>
      <c r="GL215" s="577"/>
      <c r="GM215" s="577"/>
      <c r="GN215" s="577"/>
      <c r="GO215" s="577"/>
      <c r="GP215" s="578"/>
      <c r="GQ215" s="576"/>
      <c r="GR215" s="577"/>
      <c r="GS215" s="577"/>
      <c r="GT215" s="577"/>
      <c r="GU215" s="577"/>
      <c r="GV215" s="577"/>
      <c r="GW215" s="577"/>
      <c r="GX215" s="578"/>
      <c r="GY215" s="576"/>
      <c r="GZ215" s="577"/>
      <c r="HA215" s="577"/>
      <c r="HB215" s="577"/>
      <c r="HC215" s="577"/>
      <c r="HD215" s="577"/>
      <c r="HE215" s="577"/>
      <c r="HF215" s="577"/>
      <c r="HG215" s="577"/>
      <c r="HH215" s="577"/>
      <c r="HI215" s="577"/>
      <c r="HJ215" s="577"/>
      <c r="HK215" s="577"/>
      <c r="HL215" s="577"/>
      <c r="HM215" s="577"/>
      <c r="HN215" s="577"/>
      <c r="HO215" s="577"/>
      <c r="HP215" s="577"/>
      <c r="HQ215" s="577"/>
      <c r="HR215" s="577"/>
      <c r="HS215" s="577"/>
      <c r="HT215" s="578"/>
      <c r="HU215" s="607">
        <f t="shared" si="2606"/>
        <v>146366.37990363181</v>
      </c>
      <c r="HV215" s="608"/>
      <c r="HW215" s="609">
        <f t="shared" si="2683"/>
        <v>70069.613000000027</v>
      </c>
      <c r="HX215" s="610">
        <f>DATI!CQ209</f>
        <v>70069.613000000027</v>
      </c>
      <c r="HY215" s="610">
        <f>DATI!CT209</f>
        <v>0</v>
      </c>
      <c r="HZ215" s="611"/>
      <c r="IA215" s="611">
        <f t="shared" si="2530"/>
        <v>0.25041895103893286</v>
      </c>
      <c r="IB215" s="582">
        <f t="shared" si="2531"/>
        <v>0.4787275127398391</v>
      </c>
      <c r="IC215" s="610">
        <f>DATI!CV209</f>
        <v>2155.4948241329193</v>
      </c>
      <c r="ID215" s="610">
        <f t="shared" si="2684"/>
        <v>72225.107824132952</v>
      </c>
      <c r="IE215" s="613">
        <f t="shared" si="2532"/>
        <v>0.25812238666129339</v>
      </c>
      <c r="IF215" s="613">
        <f t="shared" si="2533"/>
        <v>0.49345421996285105</v>
      </c>
      <c r="IG215" s="609"/>
      <c r="IH215" s="590"/>
      <c r="II215" s="610"/>
      <c r="IJ215" s="610"/>
      <c r="IK215" s="615">
        <f>DATI!CS209</f>
        <v>16429.115903631773</v>
      </c>
      <c r="IL215" s="594">
        <f t="shared" si="2685"/>
        <v>16429.115903631773</v>
      </c>
      <c r="IM215" s="594">
        <f t="shared" si="2686"/>
        <v>12585.035914007452</v>
      </c>
      <c r="IN215" s="582">
        <f t="shared" si="2297"/>
        <v>5.8715351704376001E-2</v>
      </c>
      <c r="IO215" s="582">
        <f t="shared" si="2298"/>
        <v>0.11224651394977977</v>
      </c>
      <c r="IP215" s="610"/>
      <c r="IQ215" s="590"/>
      <c r="IR215" s="610"/>
      <c r="IS215" s="594">
        <f t="shared" si="2687"/>
        <v>59867.651000000005</v>
      </c>
      <c r="IT215" s="615">
        <f>DATI!CR209</f>
        <v>59867.651000000005</v>
      </c>
      <c r="IU215" s="617">
        <f>DATI!CU209</f>
        <v>0</v>
      </c>
      <c r="IV215" s="582"/>
      <c r="IW215" s="590">
        <f t="shared" si="2534"/>
        <v>0.21395857237837057</v>
      </c>
      <c r="IX215" s="582">
        <f t="shared" si="2535"/>
        <v>0.4090259733103811</v>
      </c>
      <c r="IY215" s="594">
        <f>DATI!CW209</f>
        <v>1688.5851654914022</v>
      </c>
      <c r="IZ215" s="594">
        <f t="shared" si="2688"/>
        <v>61556.236165491406</v>
      </c>
      <c r="JA215" s="619">
        <f t="shared" si="2536"/>
        <v>0.21999333848849964</v>
      </c>
      <c r="JB215" s="619">
        <f t="shared" si="2537"/>
        <v>0.42056267433833011</v>
      </c>
      <c r="JC215" s="620"/>
      <c r="JD215" s="590"/>
      <c r="JE215" s="610"/>
      <c r="JF215" s="610"/>
      <c r="JG215" s="586">
        <f t="shared" si="2538"/>
        <v>127246.44381675459</v>
      </c>
      <c r="JH215" s="566">
        <f t="shared" si="2622"/>
        <v>220.51504711399619</v>
      </c>
      <c r="JI215" s="589">
        <f t="shared" si="2304"/>
        <v>0.45476091018265191</v>
      </c>
      <c r="JJ215" s="603"/>
      <c r="JK215" s="602"/>
      <c r="JL215" s="1131"/>
      <c r="JM215" s="622">
        <f t="shared" si="2643"/>
        <v>3.7929781091839816E-2</v>
      </c>
      <c r="JN215" s="623">
        <f t="shared" si="2539"/>
        <v>187114.0948167546</v>
      </c>
      <c r="JO215" s="594">
        <f t="shared" si="2540"/>
        <v>188802.67998224602</v>
      </c>
      <c r="JP215" s="589">
        <f t="shared" si="2541"/>
        <v>0.66871948256102254</v>
      </c>
      <c r="JQ215" s="590">
        <f t="shared" si="2644"/>
        <v>-5.9141831208058937E-2</v>
      </c>
      <c r="JR215" s="624">
        <f t="shared" si="2542"/>
        <v>0.67475424867115164</v>
      </c>
      <c r="JS215" s="585">
        <f t="shared" si="2645"/>
        <v>-5.5027603907794043E-2</v>
      </c>
      <c r="JT215" s="576">
        <f>DATI!BW209</f>
        <v>28920.80952869439</v>
      </c>
      <c r="JU215" s="577">
        <f>DATI!BX209</f>
        <v>24169.220579775811</v>
      </c>
      <c r="JV215" s="577">
        <f>DATI!BY209</f>
        <v>9353.3697906865618</v>
      </c>
      <c r="JW215" s="577">
        <f>DATI!BZ209</f>
        <v>14906.019</v>
      </c>
      <c r="JX215" s="577">
        <f>DATI!CA209</f>
        <v>27696.516</v>
      </c>
      <c r="JY215" s="577">
        <f>DATI!CB209</f>
        <v>10393.405519579946</v>
      </c>
      <c r="JZ215" s="577">
        <f>DATI!CC209</f>
        <v>3299.4066937981584</v>
      </c>
      <c r="KA215" s="577">
        <f>DATI!CD209</f>
        <v>557.40679565511084</v>
      </c>
      <c r="KB215" s="577">
        <f>DATI!CE209</f>
        <v>1561.3739586377144</v>
      </c>
      <c r="KC215" s="577">
        <f>DATI!CF209</f>
        <v>0</v>
      </c>
      <c r="KD215" s="577">
        <f>DATI!CG209</f>
        <v>476.00626380872728</v>
      </c>
      <c r="KE215" s="577">
        <f>DATI!CH209</f>
        <v>283.16022551107409</v>
      </c>
      <c r="KF215" s="577">
        <f>DATI!CI209</f>
        <v>53.652061044216154</v>
      </c>
      <c r="KG215" s="577">
        <f>DATI!CJ209</f>
        <v>197.12896383666993</v>
      </c>
      <c r="KH215" s="577">
        <f>DATI!CK209</f>
        <v>900.26931168472208</v>
      </c>
      <c r="KI215" s="577">
        <f>DATI!CL209</f>
        <v>2003.363615998745</v>
      </c>
      <c r="KJ215" s="625">
        <f t="shared" si="2623"/>
        <v>50.119071971701182</v>
      </c>
      <c r="KK215" s="626">
        <f t="shared" si="2689"/>
        <v>2.9504565490159066E-2</v>
      </c>
      <c r="KL215" s="627">
        <f t="shared" si="2624"/>
        <v>41.884681842527598</v>
      </c>
      <c r="KM215" s="626">
        <f t="shared" si="2690"/>
        <v>2.5024168103938368E-2</v>
      </c>
      <c r="KN215" s="627">
        <f t="shared" si="2625"/>
        <v>16.209166387691994</v>
      </c>
      <c r="KO215" s="626">
        <f t="shared" si="2691"/>
        <v>3.2232204193562597E-2</v>
      </c>
      <c r="KP215" s="627">
        <f t="shared" si="2626"/>
        <v>25.831774810152467</v>
      </c>
      <c r="KQ215" s="626">
        <f t="shared" si="2692"/>
        <v>0.10103716381717533</v>
      </c>
      <c r="KR215" s="627">
        <f t="shared" si="2627"/>
        <v>47.997400535836213</v>
      </c>
      <c r="KS215" s="626">
        <f t="shared" si="2693"/>
        <v>8.8524703056205536E-2</v>
      </c>
      <c r="KT215" s="627">
        <f t="shared" si="2628"/>
        <v>18.011523458569648</v>
      </c>
      <c r="KU215" s="626">
        <f t="shared" si="2694"/>
        <v>7.0281315446228024E-2</v>
      </c>
      <c r="KV215" s="627">
        <f t="shared" si="2629"/>
        <v>5.7177929748582565</v>
      </c>
      <c r="KW215" s="626">
        <f t="shared" si="2695"/>
        <v>8.9712578616417016E-2</v>
      </c>
      <c r="KX215" s="627">
        <f t="shared" si="2630"/>
        <v>0.96597265997121673</v>
      </c>
      <c r="KY215" s="626">
        <f t="shared" si="2696"/>
        <v>0.41509890229258523</v>
      </c>
      <c r="KZ215" s="627">
        <f t="shared" si="2631"/>
        <v>2.7058237678326957</v>
      </c>
      <c r="LA215" s="626">
        <f t="shared" si="2697"/>
        <v>0.21457490544569949</v>
      </c>
      <c r="LB215" s="628" t="s">
        <v>177</v>
      </c>
      <c r="LC215" s="629" t="s">
        <v>177</v>
      </c>
      <c r="LD215" s="627">
        <f t="shared" si="2632"/>
        <v>0.82490748300596362</v>
      </c>
      <c r="LE215" s="626">
        <f t="shared" si="2698"/>
        <v>0.59457329799432379</v>
      </c>
      <c r="LF215" s="627">
        <f t="shared" si="2633"/>
        <v>0.49070990588392882</v>
      </c>
      <c r="LG215" s="626">
        <f t="shared" si="2699"/>
        <v>-0.15219128408973973</v>
      </c>
      <c r="LH215" s="627">
        <f t="shared" si="2634"/>
        <v>9.2977739998502978E-2</v>
      </c>
      <c r="LI215" s="626">
        <f t="shared" si="2700"/>
        <v>1.6605558384480356E-3</v>
      </c>
      <c r="LJ215" s="627">
        <f t="shared" si="2635"/>
        <v>0.34161978475859628</v>
      </c>
      <c r="LK215" s="626">
        <f t="shared" si="2701"/>
        <v>0.11141683622543262</v>
      </c>
      <c r="LL215" s="627">
        <f t="shared" si="2636"/>
        <v>1.5601452089877723</v>
      </c>
      <c r="LM215" s="626">
        <f t="shared" si="2702"/>
        <v>-6.0733267702317607E-2</v>
      </c>
      <c r="LN215" s="627">
        <f t="shared" si="2637"/>
        <v>3.4717812845490363</v>
      </c>
      <c r="LO215" s="630">
        <f t="shared" si="2703"/>
        <v>-0.21324990860622256</v>
      </c>
      <c r="LP215" s="631">
        <f t="shared" si="2309"/>
        <v>0.10335890945155385</v>
      </c>
      <c r="LQ215" s="632">
        <f t="shared" si="2310"/>
        <v>8.6377398217056589E-2</v>
      </c>
      <c r="LR215" s="632">
        <f t="shared" si="2311"/>
        <v>3.3427629344306084E-2</v>
      </c>
      <c r="LS215" s="632">
        <f t="shared" si="2312"/>
        <v>5.3272017388570445E-2</v>
      </c>
      <c r="LT215" s="632">
        <f t="shared" si="2313"/>
        <v>9.8983456411454965E-2</v>
      </c>
      <c r="LU215" s="632">
        <f t="shared" si="2314"/>
        <v>3.7144570898878293E-2</v>
      </c>
      <c r="LV215" s="632">
        <f t="shared" si="2315"/>
        <v>1.1791615907908155E-2</v>
      </c>
      <c r="LW215" s="632">
        <f t="shared" si="2316"/>
        <v>1.9920935637239155E-3</v>
      </c>
      <c r="LX215" s="633">
        <f t="shared" si="2317"/>
        <v>5.5801311319011058E-3</v>
      </c>
      <c r="LY215" s="634" t="s">
        <v>177</v>
      </c>
      <c r="LZ215" s="633">
        <f t="shared" si="2318"/>
        <v>1.7011795008906785E-3</v>
      </c>
      <c r="MA215" s="633">
        <f t="shared" si="2319"/>
        <v>1.0119748577522589E-3</v>
      </c>
      <c r="MB215" s="633">
        <f t="shared" si="2320"/>
        <v>1.9174492725925854E-4</v>
      </c>
      <c r="MC215" s="633">
        <f t="shared" si="2321"/>
        <v>7.0451121720010914E-4</v>
      </c>
      <c r="MD215" s="633">
        <f t="shared" si="2322"/>
        <v>3.2174360187294045E-3</v>
      </c>
      <c r="ME215" s="633">
        <f t="shared" si="2323"/>
        <v>7.1597400611869942E-3</v>
      </c>
      <c r="MF215" s="631">
        <f t="shared" si="2324"/>
        <v>0.22112170593078601</v>
      </c>
      <c r="MG215" s="632">
        <f t="shared" si="2325"/>
        <v>0.18479217465593378</v>
      </c>
      <c r="MH215" s="632">
        <f t="shared" si="2326"/>
        <v>7.1513665005332933E-2</v>
      </c>
      <c r="MI215" s="632">
        <f t="shared" si="2327"/>
        <v>0.11396791457882495</v>
      </c>
      <c r="MJ215" s="632">
        <f t="shared" si="2328"/>
        <v>0.21176104562989342</v>
      </c>
      <c r="MK215" s="632">
        <f t="shared" si="2329"/>
        <v>7.9465533516264467E-2</v>
      </c>
      <c r="ML215" s="632">
        <f t="shared" si="2330"/>
        <v>2.5226487383357806E-2</v>
      </c>
      <c r="MM215" s="632">
        <f t="shared" si="2331"/>
        <v>4.261801227603306E-3</v>
      </c>
      <c r="MN215" s="633">
        <f t="shared" si="2332"/>
        <v>1.1937897968842303E-2</v>
      </c>
      <c r="MO215" s="634" t="s">
        <v>177</v>
      </c>
      <c r="MP215" s="633">
        <f t="shared" si="2333"/>
        <v>3.6394319108769848E-3</v>
      </c>
      <c r="MQ215" s="633">
        <f t="shared" si="2334"/>
        <v>2.164976469784917E-3</v>
      </c>
      <c r="MR215" s="633">
        <f t="shared" si="2335"/>
        <v>4.1021103690161187E-4</v>
      </c>
      <c r="MS215" s="633">
        <f t="shared" si="2336"/>
        <v>1.5072016821895818E-3</v>
      </c>
      <c r="MT215" s="633">
        <f t="shared" si="2337"/>
        <v>6.8832473655120081E-3</v>
      </c>
      <c r="MU215" s="633">
        <f t="shared" si="2338"/>
        <v>1.5317246909350567E-2</v>
      </c>
      <c r="MV215" s="1077"/>
      <c r="MW215" s="566"/>
      <c r="MX215" s="624"/>
      <c r="MY215" s="1471"/>
      <c r="MZ215" s="583"/>
      <c r="NA215" s="1472"/>
      <c r="NB215" s="1078"/>
      <c r="NC215" s="615"/>
      <c r="ND215" s="589"/>
      <c r="NE215" s="638"/>
    </row>
    <row r="216" spans="1:369" outlineLevel="1" x14ac:dyDescent="0.2">
      <c r="A216" s="477" t="s">
        <v>181</v>
      </c>
      <c r="B216" s="478">
        <v>115</v>
      </c>
      <c r="C216" s="1524"/>
      <c r="D216" s="479">
        <f>DATI!G210</f>
        <v>356593</v>
      </c>
      <c r="E216" s="480">
        <f t="shared" si="2646"/>
        <v>3.7357125309634941E-2</v>
      </c>
      <c r="F216" s="1039">
        <f t="shared" si="2607"/>
        <v>1.0069737535336139E-2</v>
      </c>
      <c r="G216" s="482"/>
      <c r="H216" s="483"/>
      <c r="I216" s="484"/>
      <c r="J216" s="485"/>
      <c r="K216" s="485"/>
      <c r="L216" s="485"/>
      <c r="M216" s="483"/>
      <c r="N216" s="483"/>
      <c r="O216" s="483"/>
      <c r="P216" s="483"/>
      <c r="Q216" s="483"/>
      <c r="R216" s="483"/>
      <c r="S216" s="483"/>
      <c r="T216" s="483"/>
      <c r="U216" s="483"/>
      <c r="V216" s="483"/>
      <c r="W216" s="488"/>
      <c r="X216" s="1111"/>
      <c r="Y216" s="483"/>
      <c r="Z216" s="483"/>
      <c r="AA216" s="483"/>
      <c r="AB216" s="483"/>
      <c r="AC216" s="483"/>
      <c r="AD216" s="484"/>
      <c r="AE216" s="485"/>
      <c r="AF216" s="485"/>
      <c r="AG216" s="488"/>
      <c r="AH216" s="491"/>
      <c r="AI216" s="483"/>
      <c r="AJ216" s="484"/>
      <c r="AK216" s="485"/>
      <c r="AL216" s="485"/>
      <c r="AM216" s="485"/>
      <c r="AN216" s="495"/>
      <c r="AO216" s="496"/>
      <c r="AP216" s="496"/>
      <c r="AQ216" s="496"/>
      <c r="AR216" s="496"/>
      <c r="AS216" s="496"/>
      <c r="AT216" s="496"/>
      <c r="AU216" s="1065"/>
      <c r="AV216" s="1065"/>
      <c r="AW216" s="496"/>
      <c r="AX216" s="1065"/>
      <c r="AY216" s="1065"/>
      <c r="AZ216" s="1065"/>
      <c r="BA216" s="1065"/>
      <c r="BB216" s="495"/>
      <c r="BC216" s="496"/>
      <c r="BD216" s="496"/>
      <c r="BE216" s="496"/>
      <c r="BF216" s="496"/>
      <c r="BG216" s="496"/>
      <c r="BH216" s="496"/>
      <c r="BI216" s="496"/>
      <c r="BJ216" s="496"/>
      <c r="BK216" s="496"/>
      <c r="BL216" s="496"/>
      <c r="BM216" s="496"/>
      <c r="BN216" s="496"/>
      <c r="BO216" s="496"/>
      <c r="BP216" s="496"/>
      <c r="BQ216" s="496"/>
      <c r="BR216" s="496"/>
      <c r="BS216" s="496"/>
      <c r="BT216" s="496"/>
      <c r="BU216" s="496"/>
      <c r="BV216" s="497"/>
      <c r="BW216" s="495"/>
      <c r="BX216" s="496"/>
      <c r="BY216" s="496"/>
      <c r="BZ216" s="496"/>
      <c r="CA216" s="496"/>
      <c r="CB216" s="496"/>
      <c r="CC216" s="496"/>
      <c r="CD216" s="497"/>
      <c r="CE216" s="495"/>
      <c r="CF216" s="496"/>
      <c r="CG216" s="496"/>
      <c r="CH216" s="496"/>
      <c r="CI216" s="496"/>
      <c r="CJ216" s="496"/>
      <c r="CK216" s="496"/>
      <c r="CL216" s="496"/>
      <c r="CM216" s="496"/>
      <c r="CN216" s="496"/>
      <c r="CO216" s="496"/>
      <c r="CP216" s="496"/>
      <c r="CQ216" s="496"/>
      <c r="CR216" s="496"/>
      <c r="CS216" s="496"/>
      <c r="CT216" s="496"/>
      <c r="CU216" s="496"/>
      <c r="CV216" s="496"/>
      <c r="CW216" s="496"/>
      <c r="CX216" s="496"/>
      <c r="CY216" s="497"/>
      <c r="CZ216" s="482">
        <f>DATI!AA210</f>
        <v>181941.128</v>
      </c>
      <c r="DA216" s="483">
        <f t="shared" si="2647"/>
        <v>498.46884383561644</v>
      </c>
      <c r="DB216" s="484">
        <f t="shared" si="2608"/>
        <v>510.22069418076069</v>
      </c>
      <c r="DC216" s="485">
        <f t="shared" si="2648"/>
        <v>1.3978649155637279</v>
      </c>
      <c r="DD216" s="501">
        <f t="shared" si="2667"/>
        <v>1.5068349064610109E-2</v>
      </c>
      <c r="DE216" s="502">
        <f t="shared" si="2638"/>
        <v>4.948778627375733E-3</v>
      </c>
      <c r="DF216" s="483">
        <f t="shared" si="2668"/>
        <v>2700.8550000000105</v>
      </c>
      <c r="DG216" s="503">
        <f t="shared" si="2649"/>
        <v>2.5125352856842369</v>
      </c>
      <c r="DH216" s="504">
        <f t="shared" si="2669"/>
        <v>3.6175312232967084E-2</v>
      </c>
      <c r="DI216" s="505">
        <f>DATI!AB210+DATI!AG210</f>
        <v>104922.05672074745</v>
      </c>
      <c r="DJ216" s="483">
        <f t="shared" si="2670"/>
        <v>287.45768964588342</v>
      </c>
      <c r="DK216" s="506">
        <f t="shared" si="2609"/>
        <v>294.2347626586822</v>
      </c>
      <c r="DL216" s="507">
        <f t="shared" si="2610"/>
        <v>0.80612263742104706</v>
      </c>
      <c r="DM216" s="508">
        <f t="shared" si="2704"/>
        <v>0.5766813577232931</v>
      </c>
      <c r="DN216" s="509">
        <f t="shared" si="2650"/>
        <v>1.9804827507842359E-2</v>
      </c>
      <c r="DO216" s="509">
        <f t="shared" si="2671"/>
        <v>1.2000000000000011E-2</v>
      </c>
      <c r="DP216" s="509">
        <f t="shared" si="2651"/>
        <v>3.517160262650508E-2</v>
      </c>
      <c r="DQ216" s="509">
        <f t="shared" si="2652"/>
        <v>2.485161584230805E-2</v>
      </c>
      <c r="DR216" s="510">
        <f t="shared" si="2653"/>
        <v>3564.8938556414651</v>
      </c>
      <c r="DS216" s="510">
        <f t="shared" si="2654"/>
        <v>7.1348956044104739</v>
      </c>
      <c r="DT216" s="511">
        <f t="shared" si="2672"/>
        <v>4.4359406758009208E-2</v>
      </c>
      <c r="DU216" s="512"/>
      <c r="DV216" s="511"/>
      <c r="DW216" s="513">
        <f>DATI!AB210</f>
        <v>103522.79700000001</v>
      </c>
      <c r="DX216" s="483">
        <f t="shared" si="2655"/>
        <v>283.62410136986301</v>
      </c>
      <c r="DY216" s="514">
        <f t="shared" si="2611"/>
        <v>290.31079409859422</v>
      </c>
      <c r="DZ216" s="485">
        <f t="shared" si="2612"/>
        <v>0.79537203862628547</v>
      </c>
      <c r="EA216" s="508">
        <f t="shared" si="2656"/>
        <v>0.56899062976019366</v>
      </c>
      <c r="EB216" s="504">
        <f t="shared" si="2657"/>
        <v>2.330558242928998E-2</v>
      </c>
      <c r="EC216" s="515">
        <f t="shared" si="2673"/>
        <v>77019.071279252545</v>
      </c>
      <c r="ED216" s="516">
        <f t="shared" si="2658"/>
        <v>211.01115418973299</v>
      </c>
      <c r="EE216" s="517">
        <f t="shared" si="2613"/>
        <v>215.98593152207852</v>
      </c>
      <c r="EF216" s="518">
        <f t="shared" si="2614"/>
        <v>0.59174227814268088</v>
      </c>
      <c r="EG216" s="519">
        <f t="shared" si="2639"/>
        <v>-1.1094046631483183E-2</v>
      </c>
      <c r="EH216" s="519">
        <f t="shared" si="2640"/>
        <v>-2.0952795020332867E-2</v>
      </c>
      <c r="EI216" s="501">
        <f t="shared" si="2615"/>
        <v>0.4233186422767069</v>
      </c>
      <c r="EJ216" s="520">
        <f t="shared" si="2641"/>
        <v>-864.03885564145457</v>
      </c>
      <c r="EK216" s="520">
        <f t="shared" si="2642"/>
        <v>-4.6223603187261517</v>
      </c>
      <c r="EL216" s="482">
        <f>DATI!AD210</f>
        <v>58528.18</v>
      </c>
      <c r="EM216" s="483">
        <f t="shared" si="2659"/>
        <v>160.35117808219178</v>
      </c>
      <c r="EN216" s="514">
        <f t="shared" si="2616"/>
        <v>164.1316010129195</v>
      </c>
      <c r="EO216" s="485">
        <f t="shared" si="2660"/>
        <v>0.44967561921347809</v>
      </c>
      <c r="EP216" s="501">
        <f t="shared" si="2674"/>
        <v>2.1570094367526573E-2</v>
      </c>
      <c r="EQ216" s="502">
        <f t="shared" si="2675"/>
        <v>1.1385705763497499E-2</v>
      </c>
      <c r="ER216" s="501">
        <f t="shared" si="2676"/>
        <v>2.5802551957737636E-2</v>
      </c>
      <c r="ES216" s="483">
        <f t="shared" si="2677"/>
        <v>1235.8020000000033</v>
      </c>
      <c r="ET216" s="501">
        <f t="shared" si="2617"/>
        <v>0.3216874636503298</v>
      </c>
      <c r="EU216" s="503">
        <f t="shared" si="2661"/>
        <v>1.8477165585548221</v>
      </c>
      <c r="EV216" s="482">
        <f>DATI!AE210</f>
        <v>15671.129000000001</v>
      </c>
      <c r="EW216" s="483">
        <f t="shared" si="2662"/>
        <v>42.934600000000003</v>
      </c>
      <c r="EX216" s="514">
        <f t="shared" si="2618"/>
        <v>43.946821726730477</v>
      </c>
      <c r="EY216" s="485">
        <f t="shared" si="2619"/>
        <v>0.12040225130611089</v>
      </c>
      <c r="EZ216" s="501">
        <f t="shared" si="2678"/>
        <v>-0.12406920193193947</v>
      </c>
      <c r="FA216" s="502">
        <f t="shared" si="2679"/>
        <v>-0.13280166159079965</v>
      </c>
      <c r="FB216" s="483">
        <f t="shared" si="2680"/>
        <v>-2219.7010000000009</v>
      </c>
      <c r="FC216" s="503">
        <f t="shared" si="2663"/>
        <v>-6.7299609425572484</v>
      </c>
      <c r="FD216" s="483">
        <f>DATI!AG210</f>
        <v>1399.2597207474485</v>
      </c>
      <c r="FE216" s="501">
        <f t="shared" si="2620"/>
        <v>7.6907279630994071E-3</v>
      </c>
      <c r="FF216" s="483">
        <f t="shared" si="2664"/>
        <v>14271.869279252553</v>
      </c>
      <c r="FG216" s="501">
        <f t="shared" si="2681"/>
        <v>4.0022853166642509E-2</v>
      </c>
      <c r="FH216" s="482">
        <f>DATI!AF210</f>
        <v>4219.0219999999999</v>
      </c>
      <c r="FI216" s="483">
        <f t="shared" si="2682"/>
        <v>11.558964383561644</v>
      </c>
      <c r="FJ216" s="509">
        <f t="shared" si="2621"/>
        <v>2.3188940545647272E-2</v>
      </c>
      <c r="FK216" s="509"/>
      <c r="FL216" s="521">
        <f>DATI!AL210</f>
        <v>2558.9801155468522</v>
      </c>
      <c r="FM216" s="522"/>
      <c r="FN216" s="521"/>
      <c r="FO216" s="1126">
        <f t="shared" si="2369"/>
        <v>0.60653395871053817</v>
      </c>
      <c r="FP216" s="1127">
        <f t="shared" si="2665"/>
        <v>1.4064879907454747E-2</v>
      </c>
      <c r="FQ216" s="486"/>
      <c r="FR216" s="526"/>
      <c r="FS216" s="1112"/>
      <c r="FT216" s="1112"/>
      <c r="FU216" s="495"/>
      <c r="FV216" s="496"/>
      <c r="FW216" s="496"/>
      <c r="FX216" s="496"/>
      <c r="FY216" s="496"/>
      <c r="FZ216" s="496"/>
      <c r="GA216" s="496"/>
      <c r="GB216" s="496"/>
      <c r="GC216" s="496"/>
      <c r="GD216" s="496"/>
      <c r="GE216" s="496"/>
      <c r="GF216" s="496"/>
      <c r="GG216" s="496"/>
      <c r="GH216" s="496"/>
      <c r="GI216" s="496"/>
      <c r="GJ216" s="496"/>
      <c r="GK216" s="496"/>
      <c r="GL216" s="496"/>
      <c r="GM216" s="496"/>
      <c r="GN216" s="496"/>
      <c r="GO216" s="496"/>
      <c r="GP216" s="497"/>
      <c r="GQ216" s="495"/>
      <c r="GR216" s="496"/>
      <c r="GS216" s="496"/>
      <c r="GT216" s="496"/>
      <c r="GU216" s="496"/>
      <c r="GV216" s="496"/>
      <c r="GW216" s="496"/>
      <c r="GX216" s="497"/>
      <c r="GY216" s="495"/>
      <c r="GZ216" s="496"/>
      <c r="HA216" s="496"/>
      <c r="HB216" s="496"/>
      <c r="HC216" s="496"/>
      <c r="HD216" s="496"/>
      <c r="HE216" s="496"/>
      <c r="HF216" s="496"/>
      <c r="HG216" s="496"/>
      <c r="HH216" s="496"/>
      <c r="HI216" s="496"/>
      <c r="HJ216" s="496"/>
      <c r="HK216" s="496"/>
      <c r="HL216" s="496"/>
      <c r="HM216" s="496"/>
      <c r="HN216" s="496"/>
      <c r="HO216" s="496"/>
      <c r="HP216" s="496"/>
      <c r="HQ216" s="496"/>
      <c r="HR216" s="496"/>
      <c r="HS216" s="496"/>
      <c r="HT216" s="497"/>
      <c r="HU216" s="526">
        <f t="shared" si="2606"/>
        <v>77019.071279252545</v>
      </c>
      <c r="HV216" s="527"/>
      <c r="HW216" s="528">
        <f t="shared" si="2683"/>
        <v>3066.5999987353089</v>
      </c>
      <c r="HX216" s="529">
        <f>DATI!CQ210</f>
        <v>3066.5999987353089</v>
      </c>
      <c r="HY216" s="529">
        <f>DATI!CT210</f>
        <v>0</v>
      </c>
      <c r="HZ216" s="530"/>
      <c r="IA216" s="530">
        <f t="shared" si="2530"/>
        <v>1.6854902640459111E-2</v>
      </c>
      <c r="IB216" s="501">
        <f t="shared" si="2531"/>
        <v>3.9816112396584974E-2</v>
      </c>
      <c r="IC216" s="529">
        <f>DATI!CV210</f>
        <v>714.00747667485484</v>
      </c>
      <c r="ID216" s="529">
        <f t="shared" si="2684"/>
        <v>3780.6074754101637</v>
      </c>
      <c r="IE216" s="532">
        <f t="shared" si="2532"/>
        <v>2.0779290075689558E-2</v>
      </c>
      <c r="IF216" s="532">
        <f t="shared" si="2533"/>
        <v>4.9086640654268529E-2</v>
      </c>
      <c r="IG216" s="528"/>
      <c r="IH216" s="509"/>
      <c r="II216" s="529"/>
      <c r="IJ216" s="529"/>
      <c r="IK216" s="534">
        <f>DATI!CS210</f>
        <v>19687.355280517266</v>
      </c>
      <c r="IL216" s="513">
        <f t="shared" si="2685"/>
        <v>19687.355280517266</v>
      </c>
      <c r="IM216" s="513">
        <f t="shared" si="2686"/>
        <v>18150.127225145505</v>
      </c>
      <c r="IN216" s="501">
        <f t="shared" si="2297"/>
        <v>0.10820728384468005</v>
      </c>
      <c r="IO216" s="501">
        <f t="shared" si="2298"/>
        <v>0.25561662784968769</v>
      </c>
      <c r="IP216" s="529"/>
      <c r="IQ216" s="509"/>
      <c r="IR216" s="529"/>
      <c r="IS216" s="513">
        <f t="shared" si="2687"/>
        <v>54265.115999999973</v>
      </c>
      <c r="IT216" s="534">
        <f>DATI!CR210</f>
        <v>54265.115999999973</v>
      </c>
      <c r="IU216" s="536">
        <f>DATI!CU210</f>
        <v>0</v>
      </c>
      <c r="IV216" s="501"/>
      <c r="IW216" s="509">
        <f t="shared" si="2534"/>
        <v>0.29825645579156779</v>
      </c>
      <c r="IX216" s="501">
        <f t="shared" si="2535"/>
        <v>0.70456725975372736</v>
      </c>
      <c r="IY216" s="513">
        <f>DATI!CW210</f>
        <v>823.22057869690661</v>
      </c>
      <c r="IZ216" s="513">
        <f t="shared" si="2688"/>
        <v>55088.336578696879</v>
      </c>
      <c r="JA216" s="538">
        <f t="shared" si="2536"/>
        <v>0.30278110938554192</v>
      </c>
      <c r="JB216" s="538">
        <f t="shared" si="2537"/>
        <v>0.71525578877678075</v>
      </c>
      <c r="JC216" s="539"/>
      <c r="JD216" s="509"/>
      <c r="JE216" s="529"/>
      <c r="JF216" s="529"/>
      <c r="JG216" s="505">
        <f t="shared" si="2538"/>
        <v>102271.51775808871</v>
      </c>
      <c r="JH216" s="485">
        <f t="shared" si="2622"/>
        <v>286.80180978899955</v>
      </c>
      <c r="JI216" s="508">
        <f t="shared" si="2304"/>
        <v>0.5621132444451411</v>
      </c>
      <c r="JJ216" s="522"/>
      <c r="JK216" s="521"/>
      <c r="JL216" s="1128"/>
      <c r="JM216" s="541">
        <f t="shared" si="2643"/>
        <v>4.1889569366648546E-2</v>
      </c>
      <c r="JN216" s="542">
        <f t="shared" si="2539"/>
        <v>156536.63375808869</v>
      </c>
      <c r="JO216" s="513">
        <f t="shared" si="2540"/>
        <v>157359.85433678559</v>
      </c>
      <c r="JP216" s="508">
        <f t="shared" si="2541"/>
        <v>0.860369700236709</v>
      </c>
      <c r="JQ216" s="509">
        <f t="shared" si="2644"/>
        <v>6.0580608774487121E-2</v>
      </c>
      <c r="JR216" s="543">
        <f t="shared" si="2542"/>
        <v>0.86489435383068303</v>
      </c>
      <c r="JS216" s="504">
        <f t="shared" si="2645"/>
        <v>6.3259366506613124E-2</v>
      </c>
      <c r="JT216" s="495">
        <f>DATI!BW210</f>
        <v>22744.817971654236</v>
      </c>
      <c r="JU216" s="496">
        <f>DATI!BX210</f>
        <v>13681.315789471566</v>
      </c>
      <c r="JV216" s="496">
        <f>DATI!BY210</f>
        <v>6170.9092277073451</v>
      </c>
      <c r="JW216" s="496">
        <f>DATI!BZ210</f>
        <v>18718.866000000002</v>
      </c>
      <c r="JX216" s="496">
        <f>DATI!CA210</f>
        <v>24818.446</v>
      </c>
      <c r="JY216" s="496">
        <f>DATI!CB210</f>
        <v>6347.7507703462243</v>
      </c>
      <c r="JZ216" s="496">
        <f>DATI!CC210</f>
        <v>3093.9926039380675</v>
      </c>
      <c r="KA216" s="496">
        <f>DATI!CD210</f>
        <v>106.01417090767517</v>
      </c>
      <c r="KB216" s="496">
        <f>DATI!CE210</f>
        <v>1394.3861630613803</v>
      </c>
      <c r="KC216" s="496">
        <f>DATI!CF210</f>
        <v>0</v>
      </c>
      <c r="KD216" s="496">
        <f>DATI!CG210</f>
        <v>153.36554026937486</v>
      </c>
      <c r="KE216" s="496">
        <f>DATI!CH210</f>
        <v>134.35506261491776</v>
      </c>
      <c r="KF216" s="496">
        <f>DATI!CI210</f>
        <v>44.760520871162413</v>
      </c>
      <c r="KG216" s="496">
        <f>DATI!CJ210</f>
        <v>280.93268546772003</v>
      </c>
      <c r="KH216" s="496">
        <f>DATI!CK210</f>
        <v>429.81388900218161</v>
      </c>
      <c r="KI216" s="496">
        <f>DATI!CL210</f>
        <v>346.91706675195695</v>
      </c>
      <c r="KJ216" s="544">
        <f t="shared" si="2623"/>
        <v>63.783691692361423</v>
      </c>
      <c r="KK216" s="545">
        <f t="shared" si="2689"/>
        <v>3.3358326656719823E-3</v>
      </c>
      <c r="KL216" s="546">
        <f t="shared" si="2624"/>
        <v>38.366753664462195</v>
      </c>
      <c r="KM216" s="545">
        <f t="shared" si="2690"/>
        <v>-3.0328693939974033E-2</v>
      </c>
      <c r="KN216" s="546">
        <f t="shared" si="2625"/>
        <v>17.305188906420891</v>
      </c>
      <c r="KO216" s="545">
        <f t="shared" si="2691"/>
        <v>8.0536024451301036E-2</v>
      </c>
      <c r="KP216" s="546">
        <f t="shared" si="2626"/>
        <v>52.493644014324452</v>
      </c>
      <c r="KQ216" s="545">
        <f t="shared" si="2692"/>
        <v>4.1472260332227916E-2</v>
      </c>
      <c r="KR216" s="546">
        <f t="shared" si="2627"/>
        <v>69.59880311727936</v>
      </c>
      <c r="KS216" s="545">
        <f t="shared" si="2693"/>
        <v>0.16086787231825972</v>
      </c>
      <c r="KT216" s="546">
        <f t="shared" si="2628"/>
        <v>17.801108743991676</v>
      </c>
      <c r="KU216" s="545">
        <f t="shared" si="2694"/>
        <v>-6.4484101526729939E-2</v>
      </c>
      <c r="KV216" s="546">
        <f t="shared" si="2629"/>
        <v>8.6765376884517291</v>
      </c>
      <c r="KW216" s="545">
        <f t="shared" si="2695"/>
        <v>-0.11849400562031186</v>
      </c>
      <c r="KX216" s="546">
        <f t="shared" si="2630"/>
        <v>0.29729739761485829</v>
      </c>
      <c r="KY216" s="545">
        <f t="shared" si="2696"/>
        <v>1.3828511966863946</v>
      </c>
      <c r="KZ216" s="546">
        <f t="shared" si="2631"/>
        <v>3.9103015568487893</v>
      </c>
      <c r="LA216" s="545">
        <f t="shared" si="2697"/>
        <v>6.7283647241931782E-2</v>
      </c>
      <c r="LB216" s="547" t="s">
        <v>177</v>
      </c>
      <c r="LC216" s="548" t="s">
        <v>177</v>
      </c>
      <c r="LD216" s="546">
        <f t="shared" si="2632"/>
        <v>0.43008567265587055</v>
      </c>
      <c r="LE216" s="545">
        <f t="shared" si="2698"/>
        <v>0.15500849661295538</v>
      </c>
      <c r="LF216" s="546">
        <f t="shared" si="2633"/>
        <v>0.37677425696779732</v>
      </c>
      <c r="LG216" s="545">
        <f t="shared" si="2699"/>
        <v>-0.49682394174439759</v>
      </c>
      <c r="LH216" s="546">
        <f t="shared" si="2634"/>
        <v>0.12552271320851058</v>
      </c>
      <c r="LI216" s="545">
        <f t="shared" si="2700"/>
        <v>2.0737245202668782E-2</v>
      </c>
      <c r="LJ216" s="546">
        <f t="shared" si="2635"/>
        <v>0.78782445383874622</v>
      </c>
      <c r="LK216" s="545">
        <f t="shared" si="2701"/>
        <v>-5.5587855919055802E-2</v>
      </c>
      <c r="LL216" s="546">
        <f t="shared" si="2636"/>
        <v>1.2053346223907413</v>
      </c>
      <c r="LM216" s="545">
        <f t="shared" si="2702"/>
        <v>-0.20467716179469178</v>
      </c>
      <c r="LN216" s="546">
        <f t="shared" si="2637"/>
        <v>0.97286561079986689</v>
      </c>
      <c r="LO216" s="549">
        <f t="shared" si="2703"/>
        <v>-0.63736198788387355</v>
      </c>
      <c r="LP216" s="550">
        <f t="shared" si="2309"/>
        <v>0.12501196525314626</v>
      </c>
      <c r="LQ216" s="551">
        <f t="shared" si="2310"/>
        <v>7.5196388743239875E-2</v>
      </c>
      <c r="LR216" s="551">
        <f t="shared" si="2311"/>
        <v>3.3917065896762744E-2</v>
      </c>
      <c r="LS216" s="551">
        <f t="shared" si="2312"/>
        <v>0.10288419229763159</v>
      </c>
      <c r="LT216" s="551">
        <f t="shared" si="2313"/>
        <v>0.13640921254484034</v>
      </c>
      <c r="LU216" s="551">
        <f t="shared" si="2314"/>
        <v>3.4889037130440483E-2</v>
      </c>
      <c r="LV216" s="551">
        <f t="shared" si="2315"/>
        <v>1.7005460161476339E-2</v>
      </c>
      <c r="LW216" s="551">
        <f t="shared" si="2316"/>
        <v>5.8268392679018221E-4</v>
      </c>
      <c r="LX216" s="552">
        <f t="shared" si="2317"/>
        <v>7.6639415089334853E-3</v>
      </c>
      <c r="LY216" s="553" t="s">
        <v>177</v>
      </c>
      <c r="LZ216" s="552">
        <f t="shared" si="2318"/>
        <v>8.429404717627939E-4</v>
      </c>
      <c r="MA216" s="552">
        <f t="shared" si="2319"/>
        <v>7.3845349917209355E-4</v>
      </c>
      <c r="MB216" s="552">
        <f t="shared" si="2320"/>
        <v>2.4601650744499292E-4</v>
      </c>
      <c r="MC216" s="552">
        <f t="shared" si="2321"/>
        <v>1.5440856531774389E-3</v>
      </c>
      <c r="MD216" s="552">
        <f t="shared" si="2322"/>
        <v>2.3623789394236448E-3</v>
      </c>
      <c r="ME216" s="552">
        <f t="shared" si="2323"/>
        <v>1.906754512107658E-3</v>
      </c>
      <c r="MF216" s="550">
        <f t="shared" si="2324"/>
        <v>0.21970830223660046</v>
      </c>
      <c r="MG216" s="551">
        <f t="shared" si="2325"/>
        <v>0.1321575168556503</v>
      </c>
      <c r="MH216" s="551">
        <f t="shared" si="2326"/>
        <v>5.9609181808595695E-2</v>
      </c>
      <c r="MI216" s="551">
        <f t="shared" si="2327"/>
        <v>0.1808187813936287</v>
      </c>
      <c r="MJ216" s="551">
        <f t="shared" si="2328"/>
        <v>0.23973894368406601</v>
      </c>
      <c r="MK216" s="551">
        <f t="shared" si="2329"/>
        <v>6.1317419489218629E-2</v>
      </c>
      <c r="ML216" s="551">
        <f t="shared" si="2330"/>
        <v>2.9887065396214781E-2</v>
      </c>
      <c r="MM216" s="551">
        <f t="shared" si="2331"/>
        <v>1.0240659446988779E-3</v>
      </c>
      <c r="MN216" s="552">
        <f t="shared" si="2332"/>
        <v>1.3469363304213855E-2</v>
      </c>
      <c r="MO216" s="553" t="s">
        <v>177</v>
      </c>
      <c r="MP216" s="552">
        <f t="shared" si="2333"/>
        <v>1.4814663505408848E-3</v>
      </c>
      <c r="MQ216" s="552">
        <f t="shared" si="2334"/>
        <v>1.297830685688658E-3</v>
      </c>
      <c r="MR216" s="552">
        <f t="shared" si="2335"/>
        <v>4.3237356570999925E-4</v>
      </c>
      <c r="MS216" s="552">
        <f t="shared" si="2336"/>
        <v>2.713727735425464E-3</v>
      </c>
      <c r="MT216" s="552">
        <f t="shared" si="2337"/>
        <v>4.1518767021159753E-3</v>
      </c>
      <c r="MU216" s="552">
        <f t="shared" si="2338"/>
        <v>3.3511175973342079E-3</v>
      </c>
      <c r="MV216" s="1070"/>
      <c r="MW216" s="485"/>
      <c r="MX216" s="543"/>
      <c r="MY216" s="1469"/>
      <c r="MZ216" s="502"/>
      <c r="NA216" s="1470"/>
      <c r="NB216" s="1071"/>
      <c r="NC216" s="534"/>
      <c r="ND216" s="508"/>
      <c r="NE216" s="557"/>
    </row>
    <row r="217" spans="1:369" outlineLevel="1" x14ac:dyDescent="0.2">
      <c r="A217" s="558" t="s">
        <v>182</v>
      </c>
      <c r="B217" s="559">
        <v>90</v>
      </c>
      <c r="C217" s="1525"/>
      <c r="D217" s="560">
        <f>DATI!G211</f>
        <v>332778</v>
      </c>
      <c r="E217" s="561">
        <f t="shared" si="2646"/>
        <v>3.48622363486936E-2</v>
      </c>
      <c r="F217" s="1035">
        <f t="shared" si="2607"/>
        <v>1.0297948303813762E-2</v>
      </c>
      <c r="G217" s="563"/>
      <c r="H217" s="564"/>
      <c r="I217" s="565"/>
      <c r="J217" s="566"/>
      <c r="K217" s="566"/>
      <c r="L217" s="566"/>
      <c r="M217" s="564"/>
      <c r="N217" s="564"/>
      <c r="O217" s="564"/>
      <c r="P217" s="564"/>
      <c r="Q217" s="564"/>
      <c r="R217" s="564"/>
      <c r="S217" s="564"/>
      <c r="T217" s="564"/>
      <c r="U217" s="564"/>
      <c r="V217" s="564"/>
      <c r="W217" s="569"/>
      <c r="X217" s="1100"/>
      <c r="Y217" s="564"/>
      <c r="Z217" s="564"/>
      <c r="AA217" s="564"/>
      <c r="AB217" s="564"/>
      <c r="AC217" s="564"/>
      <c r="AD217" s="565"/>
      <c r="AE217" s="566"/>
      <c r="AF217" s="566"/>
      <c r="AG217" s="569"/>
      <c r="AH217" s="572"/>
      <c r="AI217" s="564"/>
      <c r="AJ217" s="565"/>
      <c r="AK217" s="566"/>
      <c r="AL217" s="566"/>
      <c r="AM217" s="566"/>
      <c r="AN217" s="576"/>
      <c r="AO217" s="577"/>
      <c r="AP217" s="577"/>
      <c r="AQ217" s="577"/>
      <c r="AR217" s="577"/>
      <c r="AS217" s="577"/>
      <c r="AT217" s="577"/>
      <c r="AU217" s="1072"/>
      <c r="AV217" s="1072"/>
      <c r="AW217" s="577"/>
      <c r="AX217" s="1072"/>
      <c r="AY217" s="1072"/>
      <c r="AZ217" s="1072"/>
      <c r="BA217" s="1072"/>
      <c r="BB217" s="576"/>
      <c r="BC217" s="577"/>
      <c r="BD217" s="577"/>
      <c r="BE217" s="577"/>
      <c r="BF217" s="577"/>
      <c r="BG217" s="577"/>
      <c r="BH217" s="577"/>
      <c r="BI217" s="577"/>
      <c r="BJ217" s="577"/>
      <c r="BK217" s="577"/>
      <c r="BL217" s="577"/>
      <c r="BM217" s="577"/>
      <c r="BN217" s="577"/>
      <c r="BO217" s="577"/>
      <c r="BP217" s="577"/>
      <c r="BQ217" s="577"/>
      <c r="BR217" s="577"/>
      <c r="BS217" s="577"/>
      <c r="BT217" s="577"/>
      <c r="BU217" s="577"/>
      <c r="BV217" s="578"/>
      <c r="BW217" s="576"/>
      <c r="BX217" s="577"/>
      <c r="BY217" s="577"/>
      <c r="BZ217" s="577"/>
      <c r="CA217" s="577"/>
      <c r="CB217" s="577"/>
      <c r="CC217" s="577"/>
      <c r="CD217" s="578"/>
      <c r="CE217" s="576"/>
      <c r="CF217" s="577"/>
      <c r="CG217" s="577"/>
      <c r="CH217" s="577"/>
      <c r="CI217" s="577"/>
      <c r="CJ217" s="577"/>
      <c r="CK217" s="577"/>
      <c r="CL217" s="577"/>
      <c r="CM217" s="577"/>
      <c r="CN217" s="577"/>
      <c r="CO217" s="577"/>
      <c r="CP217" s="577"/>
      <c r="CQ217" s="577"/>
      <c r="CR217" s="577"/>
      <c r="CS217" s="577"/>
      <c r="CT217" s="577"/>
      <c r="CU217" s="577"/>
      <c r="CV217" s="577"/>
      <c r="CW217" s="577"/>
      <c r="CX217" s="577"/>
      <c r="CY217" s="578"/>
      <c r="CZ217" s="563">
        <f>DATI!AA211</f>
        <v>158868.28700000001</v>
      </c>
      <c r="DA217" s="564">
        <f t="shared" si="2647"/>
        <v>435.25558082191782</v>
      </c>
      <c r="DB217" s="565">
        <f t="shared" si="2608"/>
        <v>477.40020974944258</v>
      </c>
      <c r="DC217" s="566">
        <f t="shared" si="2648"/>
        <v>1.307945780135459</v>
      </c>
      <c r="DD217" s="582">
        <f t="shared" si="2667"/>
        <v>3.1059765896871507E-2</v>
      </c>
      <c r="DE217" s="583">
        <f t="shared" si="2638"/>
        <v>2.0550192770275855E-2</v>
      </c>
      <c r="DF217" s="564">
        <f t="shared" si="2668"/>
        <v>4785.7670000000217</v>
      </c>
      <c r="DG217" s="584">
        <f t="shared" si="2649"/>
        <v>9.6131149731011192</v>
      </c>
      <c r="DH217" s="585">
        <f t="shared" si="2669"/>
        <v>3.1587744614519631E-2</v>
      </c>
      <c r="DI217" s="586">
        <f>DATI!AB211+DATI!AG211</f>
        <v>91195.277172277027</v>
      </c>
      <c r="DJ217" s="564">
        <f t="shared" si="2670"/>
        <v>249.85007444459458</v>
      </c>
      <c r="DK217" s="587">
        <f t="shared" si="2609"/>
        <v>274.04238613212721</v>
      </c>
      <c r="DL217" s="588">
        <f t="shared" si="2610"/>
        <v>0.75080105789623897</v>
      </c>
      <c r="DM217" s="589">
        <f t="shared" si="2704"/>
        <v>0.5740307200031497</v>
      </c>
      <c r="DN217" s="590">
        <f t="shared" si="2650"/>
        <v>2.4409061674735225E-2</v>
      </c>
      <c r="DO217" s="590">
        <f t="shared" si="2671"/>
        <v>1.3999999999999901E-2</v>
      </c>
      <c r="DP217" s="590">
        <f t="shared" si="2651"/>
        <v>5.6226967312986292E-2</v>
      </c>
      <c r="DQ217" s="590">
        <f t="shared" si="2652"/>
        <v>4.5460865367768541E-2</v>
      </c>
      <c r="DR217" s="591">
        <f t="shared" si="2653"/>
        <v>4854.6704707880272</v>
      </c>
      <c r="DS217" s="591">
        <f t="shared" si="2654"/>
        <v>11.916470939954479</v>
      </c>
      <c r="DT217" s="592">
        <f t="shared" si="2672"/>
        <v>3.8555938769493175E-2</v>
      </c>
      <c r="DU217" s="593"/>
      <c r="DV217" s="592"/>
      <c r="DW217" s="594">
        <f>DATI!AB211</f>
        <v>90975.572</v>
      </c>
      <c r="DX217" s="564">
        <f t="shared" si="2655"/>
        <v>249.24814246575343</v>
      </c>
      <c r="DY217" s="595">
        <f t="shared" si="2611"/>
        <v>273.38217069638017</v>
      </c>
      <c r="DZ217" s="566">
        <f t="shared" si="2612"/>
        <v>0.74899224848323331</v>
      </c>
      <c r="EA217" s="589">
        <f t="shared" si="2656"/>
        <v>0.57264778086264623</v>
      </c>
      <c r="EB217" s="585">
        <f t="shared" si="2657"/>
        <v>2.4963192317744177E-2</v>
      </c>
      <c r="EC217" s="596">
        <f t="shared" si="2673"/>
        <v>67673.009827722984</v>
      </c>
      <c r="ED217" s="597">
        <f t="shared" si="2658"/>
        <v>185.40550637732323</v>
      </c>
      <c r="EE217" s="598">
        <f t="shared" si="2613"/>
        <v>203.3578236173154</v>
      </c>
      <c r="EF217" s="599">
        <f t="shared" si="2614"/>
        <v>0.55714472223922029</v>
      </c>
      <c r="EG217" s="600">
        <f t="shared" si="2639"/>
        <v>-1.0171468066509431E-3</v>
      </c>
      <c r="EH217" s="600">
        <f t="shared" si="2640"/>
        <v>-1.1199760555251535E-2</v>
      </c>
      <c r="EI217" s="582">
        <f t="shared" si="2615"/>
        <v>0.42596927999685036</v>
      </c>
      <c r="EJ217" s="601">
        <f t="shared" si="2641"/>
        <v>-68.903470788005507</v>
      </c>
      <c r="EK217" s="601">
        <f t="shared" si="2642"/>
        <v>-2.3033559668532746</v>
      </c>
      <c r="EL217" s="563">
        <f>DATI!AD211</f>
        <v>54383.05</v>
      </c>
      <c r="EM217" s="564">
        <f t="shared" si="2659"/>
        <v>148.99465753424658</v>
      </c>
      <c r="EN217" s="595">
        <f t="shared" si="2616"/>
        <v>163.42141006917524</v>
      </c>
      <c r="EO217" s="566">
        <f t="shared" si="2660"/>
        <v>0.44772989060048013</v>
      </c>
      <c r="EP217" s="582">
        <f t="shared" si="2674"/>
        <v>-1.6405999333696686E-2</v>
      </c>
      <c r="EQ217" s="583">
        <f t="shared" si="2675"/>
        <v>-2.6431754793072467E-2</v>
      </c>
      <c r="ER217" s="582">
        <f t="shared" si="2676"/>
        <v>2.3975142798652614E-2</v>
      </c>
      <c r="ES217" s="564">
        <f t="shared" si="2677"/>
        <v>-907.08999999999651</v>
      </c>
      <c r="ET217" s="582">
        <f t="shared" si="2617"/>
        <v>0.34231532942757797</v>
      </c>
      <c r="EU217" s="584">
        <f t="shared" si="2661"/>
        <v>-4.4367866969289764</v>
      </c>
      <c r="EV217" s="563">
        <f>DATI!AE211</f>
        <v>9193.8250000000007</v>
      </c>
      <c r="EW217" s="564">
        <f t="shared" si="2662"/>
        <v>25.188561643835619</v>
      </c>
      <c r="EX217" s="595">
        <f t="shared" si="2618"/>
        <v>27.627502419030105</v>
      </c>
      <c r="EY217" s="566">
        <f t="shared" si="2619"/>
        <v>7.5691787449397543E-2</v>
      </c>
      <c r="EZ217" s="582">
        <f t="shared" si="2678"/>
        <v>6.2371303180241561E-2</v>
      </c>
      <c r="FA217" s="583">
        <f t="shared" si="2679"/>
        <v>5.1542572133154864E-2</v>
      </c>
      <c r="FB217" s="564">
        <f t="shared" si="2680"/>
        <v>539.76500000000124</v>
      </c>
      <c r="FC217" s="584">
        <f t="shared" si="2663"/>
        <v>1.3541938995423308</v>
      </c>
      <c r="FD217" s="564">
        <f>DATI!AG211</f>
        <v>219.70517227702774</v>
      </c>
      <c r="FE217" s="582">
        <f t="shared" si="2620"/>
        <v>1.3829391405034016E-3</v>
      </c>
      <c r="FF217" s="564">
        <f t="shared" si="2664"/>
        <v>8974.1198277229723</v>
      </c>
      <c r="FG217" s="582">
        <f t="shared" si="2681"/>
        <v>2.6967286983283066E-2</v>
      </c>
      <c r="FH217" s="563">
        <f>DATI!AF211</f>
        <v>4315.84</v>
      </c>
      <c r="FI217" s="564">
        <f t="shared" si="2682"/>
        <v>11.824219178082192</v>
      </c>
      <c r="FJ217" s="590">
        <f t="shared" si="2621"/>
        <v>2.7166151794662453E-2</v>
      </c>
      <c r="FK217" s="590"/>
      <c r="FL217" s="602">
        <f>DATI!AL211</f>
        <v>360.43975303813818</v>
      </c>
      <c r="FM217" s="603"/>
      <c r="FN217" s="602"/>
      <c r="FO217" s="1129">
        <f t="shared" si="2369"/>
        <v>8.3515550399954161E-2</v>
      </c>
      <c r="FP217" s="1130">
        <f t="shared" si="2665"/>
        <v>2.2687961193799374E-3</v>
      </c>
      <c r="FQ217" s="567"/>
      <c r="FR217" s="607"/>
      <c r="FS217" s="1113"/>
      <c r="FT217" s="1113"/>
      <c r="FU217" s="576"/>
      <c r="FV217" s="577"/>
      <c r="FW217" s="577"/>
      <c r="FX217" s="577"/>
      <c r="FY217" s="577"/>
      <c r="FZ217" s="577"/>
      <c r="GA217" s="577"/>
      <c r="GB217" s="577"/>
      <c r="GC217" s="577"/>
      <c r="GD217" s="577"/>
      <c r="GE217" s="577"/>
      <c r="GF217" s="577"/>
      <c r="GG217" s="577"/>
      <c r="GH217" s="577"/>
      <c r="GI217" s="577"/>
      <c r="GJ217" s="577"/>
      <c r="GK217" s="577"/>
      <c r="GL217" s="577"/>
      <c r="GM217" s="577"/>
      <c r="GN217" s="577"/>
      <c r="GO217" s="577"/>
      <c r="GP217" s="578"/>
      <c r="GQ217" s="576"/>
      <c r="GR217" s="577"/>
      <c r="GS217" s="577"/>
      <c r="GT217" s="577"/>
      <c r="GU217" s="577"/>
      <c r="GV217" s="577"/>
      <c r="GW217" s="577"/>
      <c r="GX217" s="578"/>
      <c r="GY217" s="576"/>
      <c r="GZ217" s="577"/>
      <c r="HA217" s="577"/>
      <c r="HB217" s="577"/>
      <c r="HC217" s="577"/>
      <c r="HD217" s="577"/>
      <c r="HE217" s="577"/>
      <c r="HF217" s="577"/>
      <c r="HG217" s="577"/>
      <c r="HH217" s="577"/>
      <c r="HI217" s="577"/>
      <c r="HJ217" s="577"/>
      <c r="HK217" s="577"/>
      <c r="HL217" s="577"/>
      <c r="HM217" s="577"/>
      <c r="HN217" s="577"/>
      <c r="HO217" s="577"/>
      <c r="HP217" s="577"/>
      <c r="HQ217" s="577"/>
      <c r="HR217" s="577"/>
      <c r="HS217" s="577"/>
      <c r="HT217" s="578"/>
      <c r="HU217" s="607">
        <f t="shared" si="2606"/>
        <v>67673.00982772297</v>
      </c>
      <c r="HV217" s="608"/>
      <c r="HW217" s="609">
        <f t="shared" si="2683"/>
        <v>0</v>
      </c>
      <c r="HX217" s="610">
        <f>DATI!CQ211</f>
        <v>0</v>
      </c>
      <c r="HY217" s="610">
        <f>DATI!CT211</f>
        <v>0</v>
      </c>
      <c r="HZ217" s="611"/>
      <c r="IA217" s="611">
        <f t="shared" si="2530"/>
        <v>0</v>
      </c>
      <c r="IB217" s="582">
        <f t="shared" si="2531"/>
        <v>0</v>
      </c>
      <c r="IC217" s="610">
        <f>DATI!CV211</f>
        <v>0</v>
      </c>
      <c r="ID217" s="610">
        <f t="shared" si="2684"/>
        <v>0</v>
      </c>
      <c r="IE217" s="613">
        <f t="shared" si="2532"/>
        <v>0</v>
      </c>
      <c r="IF217" s="613">
        <f t="shared" si="2533"/>
        <v>0</v>
      </c>
      <c r="IG217" s="609"/>
      <c r="IH217" s="590"/>
      <c r="II217" s="610"/>
      <c r="IJ217" s="610"/>
      <c r="IK217" s="615">
        <f>DATI!CS211</f>
        <v>13289.959827722967</v>
      </c>
      <c r="IL217" s="594">
        <f t="shared" si="2685"/>
        <v>13289.959827722967</v>
      </c>
      <c r="IM217" s="594">
        <f t="shared" si="2686"/>
        <v>13289.959827722967</v>
      </c>
      <c r="IN217" s="582">
        <f t="shared" si="2297"/>
        <v>8.3653950569272301E-2</v>
      </c>
      <c r="IO217" s="582">
        <f t="shared" si="2298"/>
        <v>0.19638493782906333</v>
      </c>
      <c r="IP217" s="610"/>
      <c r="IQ217" s="590"/>
      <c r="IR217" s="610"/>
      <c r="IS217" s="594">
        <f t="shared" si="2687"/>
        <v>54383.05</v>
      </c>
      <c r="IT217" s="615">
        <f>DATI!CR211</f>
        <v>54383.05</v>
      </c>
      <c r="IU217" s="617">
        <f>DATI!CU211</f>
        <v>0</v>
      </c>
      <c r="IV217" s="639"/>
      <c r="IW217" s="590">
        <f t="shared" si="2534"/>
        <v>0.34231532942757797</v>
      </c>
      <c r="IX217" s="639">
        <f t="shared" si="2535"/>
        <v>0.8036150621709367</v>
      </c>
      <c r="IY217" s="594">
        <f>DATI!CW211</f>
        <v>0</v>
      </c>
      <c r="IZ217" s="594">
        <f t="shared" si="2688"/>
        <v>54383.05</v>
      </c>
      <c r="JA217" s="619">
        <f t="shared" si="2536"/>
        <v>0.34231532942757797</v>
      </c>
      <c r="JB217" s="619">
        <f t="shared" si="2537"/>
        <v>0.8036150621709367</v>
      </c>
      <c r="JC217" s="620"/>
      <c r="JD217" s="590"/>
      <c r="JE217" s="610"/>
      <c r="JF217" s="610"/>
      <c r="JG217" s="586">
        <f t="shared" si="2538"/>
        <v>86129.413160872646</v>
      </c>
      <c r="JH217" s="566">
        <f t="shared" si="2622"/>
        <v>258.81943265742518</v>
      </c>
      <c r="JI217" s="589">
        <f t="shared" si="2304"/>
        <v>0.54214352522648301</v>
      </c>
      <c r="JJ217" s="603"/>
      <c r="JK217" s="602"/>
      <c r="JL217" s="1131"/>
      <c r="JM217" s="622">
        <f t="shared" si="2643"/>
        <v>2.51303964784521E-2</v>
      </c>
      <c r="JN217" s="623">
        <f t="shared" si="2539"/>
        <v>140512.46316087263</v>
      </c>
      <c r="JO217" s="594">
        <f t="shared" si="2540"/>
        <v>140512.46316087263</v>
      </c>
      <c r="JP217" s="589">
        <f t="shared" si="2541"/>
        <v>0.88445885465406082</v>
      </c>
      <c r="JQ217" s="590">
        <f t="shared" si="2644"/>
        <v>-4.503559585882666E-3</v>
      </c>
      <c r="JR217" s="624">
        <f t="shared" si="2542"/>
        <v>0.88445885465406082</v>
      </c>
      <c r="JS217" s="585">
        <f t="shared" si="2645"/>
        <v>-4.503559585882666E-3</v>
      </c>
      <c r="JT217" s="576">
        <f>DATI!BW211</f>
        <v>18783.019802705348</v>
      </c>
      <c r="JU217" s="577">
        <f>DATI!BX211</f>
        <v>13540.948178104818</v>
      </c>
      <c r="JV217" s="577">
        <f>DATI!BY211</f>
        <v>4621.9512590244412</v>
      </c>
      <c r="JW217" s="577">
        <f>DATI!BZ211</f>
        <v>16889.314999999999</v>
      </c>
      <c r="JX217" s="577">
        <f>DATI!CA211</f>
        <v>20546.725999999999</v>
      </c>
      <c r="JY217" s="577">
        <f>DATI!CB211</f>
        <v>5304.4579334378241</v>
      </c>
      <c r="JZ217" s="577">
        <f>DATI!CC211</f>
        <v>2905.9927655534743</v>
      </c>
      <c r="KA217" s="577">
        <f>DATI!CD211</f>
        <v>246.62171433614381</v>
      </c>
      <c r="KB217" s="577">
        <f>DATI!CE211</f>
        <v>1244.326467036605</v>
      </c>
      <c r="KC217" s="577">
        <f>DATI!CF211</f>
        <v>0</v>
      </c>
      <c r="KD217" s="577">
        <f>DATI!CG211</f>
        <v>103.57428011989593</v>
      </c>
      <c r="KE217" s="577">
        <f>DATI!CH211</f>
        <v>147.35574286794662</v>
      </c>
      <c r="KF217" s="577">
        <f>DATI!CI211</f>
        <v>5.1450001001358032</v>
      </c>
      <c r="KG217" s="577">
        <f>DATI!CJ211</f>
        <v>89.780741747379309</v>
      </c>
      <c r="KH217" s="577">
        <f>DATI!CK211</f>
        <v>1186.5169899211078</v>
      </c>
      <c r="KI217" s="577">
        <f>DATI!CL211</f>
        <v>37.110640722274781</v>
      </c>
      <c r="KJ217" s="625">
        <f t="shared" si="2623"/>
        <v>56.443093602057068</v>
      </c>
      <c r="KK217" s="626">
        <f t="shared" si="2689"/>
        <v>4.8527606478564418E-2</v>
      </c>
      <c r="KL217" s="627">
        <f t="shared" si="2624"/>
        <v>40.690635132445109</v>
      </c>
      <c r="KM217" s="626">
        <f t="shared" si="2690"/>
        <v>-1.0621283833908849E-2</v>
      </c>
      <c r="KN217" s="627">
        <f t="shared" si="2625"/>
        <v>13.888992839143336</v>
      </c>
      <c r="KO217" s="626">
        <f t="shared" si="2691"/>
        <v>2.7333747195707376E-2</v>
      </c>
      <c r="KP217" s="627">
        <f t="shared" si="2626"/>
        <v>50.752498662772176</v>
      </c>
      <c r="KQ217" s="626">
        <f t="shared" si="2692"/>
        <v>2.4456463293222961E-2</v>
      </c>
      <c r="KR217" s="627">
        <f t="shared" si="2627"/>
        <v>61.743041907818423</v>
      </c>
      <c r="KS217" s="626">
        <f t="shared" si="2693"/>
        <v>9.8618128393187246E-2</v>
      </c>
      <c r="KT217" s="627">
        <f t="shared" si="2628"/>
        <v>15.939929723232378</v>
      </c>
      <c r="KU217" s="626">
        <f t="shared" si="2694"/>
        <v>0.10648932210649582</v>
      </c>
      <c r="KV217" s="627">
        <f t="shared" si="2629"/>
        <v>8.732526686119499</v>
      </c>
      <c r="KW217" s="626">
        <f t="shared" si="2695"/>
        <v>-3.6539743733827498E-2</v>
      </c>
      <c r="KX217" s="627">
        <f t="shared" si="2630"/>
        <v>0.74109981530072244</v>
      </c>
      <c r="KY217" s="626">
        <f t="shared" si="2696"/>
        <v>0.14447107465274148</v>
      </c>
      <c r="KZ217" s="627">
        <f t="shared" si="2631"/>
        <v>3.7392089231758256</v>
      </c>
      <c r="LA217" s="626">
        <f t="shared" si="2697"/>
        <v>0.20661631208278955</v>
      </c>
      <c r="LB217" s="628" t="s">
        <v>177</v>
      </c>
      <c r="LC217" s="629" t="s">
        <v>177</v>
      </c>
      <c r="LD217" s="627">
        <f t="shared" si="2632"/>
        <v>0.31124136847957479</v>
      </c>
      <c r="LE217" s="626">
        <f t="shared" si="2698"/>
        <v>5.4081015766603804E-2</v>
      </c>
      <c r="LF217" s="627">
        <f t="shared" si="2633"/>
        <v>0.44280494163660644</v>
      </c>
      <c r="LG217" s="626">
        <f t="shared" si="2699"/>
        <v>0.11048366863623578</v>
      </c>
      <c r="LH217" s="627">
        <f t="shared" si="2634"/>
        <v>1.5460757923107306E-2</v>
      </c>
      <c r="LI217" s="626">
        <f t="shared" si="2700"/>
        <v>-6.7560632937551128E-4</v>
      </c>
      <c r="LJ217" s="627">
        <f t="shared" si="2635"/>
        <v>0.26979169821135801</v>
      </c>
      <c r="LK217" s="626">
        <f t="shared" si="2701"/>
        <v>-3.4639685891202213E-2</v>
      </c>
      <c r="LL217" s="627">
        <f t="shared" si="2636"/>
        <v>3.5654910778991034</v>
      </c>
      <c r="LM217" s="626">
        <f t="shared" si="2702"/>
        <v>7.1760520719007695E-2</v>
      </c>
      <c r="LN217" s="627">
        <f t="shared" si="2637"/>
        <v>0.11151771067280523</v>
      </c>
      <c r="LO217" s="630">
        <f t="shared" si="2703"/>
        <v>-0.10315095407638378</v>
      </c>
      <c r="LP217" s="631">
        <f t="shared" si="2309"/>
        <v>0.11823013993161106</v>
      </c>
      <c r="LQ217" s="632">
        <f t="shared" si="2310"/>
        <v>8.5233802376838225E-2</v>
      </c>
      <c r="LR217" s="632">
        <f t="shared" si="2311"/>
        <v>2.9092975988495685E-2</v>
      </c>
      <c r="LS217" s="632">
        <f t="shared" si="2312"/>
        <v>0.1063101725267548</v>
      </c>
      <c r="LT217" s="632">
        <f t="shared" si="2313"/>
        <v>0.12933182819551645</v>
      </c>
      <c r="LU217" s="632">
        <f t="shared" si="2314"/>
        <v>3.3389029576669532E-2</v>
      </c>
      <c r="LV217" s="632">
        <f t="shared" si="2315"/>
        <v>1.8291836718510562E-2</v>
      </c>
      <c r="LW217" s="632">
        <f t="shared" si="2316"/>
        <v>1.5523659189208971E-3</v>
      </c>
      <c r="LX217" s="633">
        <f t="shared" si="2317"/>
        <v>7.8324408888263836E-3</v>
      </c>
      <c r="LY217" s="634" t="s">
        <v>177</v>
      </c>
      <c r="LZ217" s="633">
        <f t="shared" si="2318"/>
        <v>6.5195063203454774E-4</v>
      </c>
      <c r="MA217" s="633">
        <f t="shared" si="2319"/>
        <v>9.2753403244000862E-4</v>
      </c>
      <c r="MB217" s="633">
        <f t="shared" si="2320"/>
        <v>3.2385318664232862E-5</v>
      </c>
      <c r="MC217" s="633">
        <f t="shared" si="2321"/>
        <v>5.6512689500692675E-4</v>
      </c>
      <c r="MD217" s="633">
        <f t="shared" si="2322"/>
        <v>7.4685578369779217E-3</v>
      </c>
      <c r="ME217" s="633">
        <f t="shared" si="2323"/>
        <v>2.3359376136707999E-4</v>
      </c>
      <c r="MF217" s="631">
        <f t="shared" si="2324"/>
        <v>0.20646223364998847</v>
      </c>
      <c r="MG217" s="632">
        <f t="shared" si="2325"/>
        <v>0.14884158330001837</v>
      </c>
      <c r="MH217" s="632">
        <f t="shared" si="2326"/>
        <v>5.0804311063022953E-2</v>
      </c>
      <c r="MI217" s="632">
        <f t="shared" si="2327"/>
        <v>0.18564670305123224</v>
      </c>
      <c r="MJ217" s="632">
        <f t="shared" si="2328"/>
        <v>0.22584882456138883</v>
      </c>
      <c r="MK217" s="632">
        <f t="shared" si="2329"/>
        <v>5.83063982652159E-2</v>
      </c>
      <c r="ML217" s="632">
        <f t="shared" si="2330"/>
        <v>3.1942561081709654E-2</v>
      </c>
      <c r="MM217" s="632">
        <f t="shared" si="2331"/>
        <v>2.7108564300771178E-3</v>
      </c>
      <c r="MN217" s="633">
        <f t="shared" si="2332"/>
        <v>1.3677588826114827E-2</v>
      </c>
      <c r="MO217" s="634" t="s">
        <v>177</v>
      </c>
      <c r="MP217" s="633">
        <f t="shared" si="2333"/>
        <v>1.1384845166996689E-3</v>
      </c>
      <c r="MQ217" s="633">
        <f t="shared" si="2334"/>
        <v>1.6197286769238078E-3</v>
      </c>
      <c r="MR217" s="633">
        <f t="shared" si="2335"/>
        <v>5.6553643874157813E-5</v>
      </c>
      <c r="MS217" s="633">
        <f t="shared" si="2336"/>
        <v>9.8686647166537525E-4</v>
      </c>
      <c r="MT217" s="633">
        <f t="shared" si="2337"/>
        <v>1.3042149269708442E-2</v>
      </c>
      <c r="MU217" s="633">
        <f t="shared" si="2338"/>
        <v>4.0791874023363964E-4</v>
      </c>
      <c r="MV217" s="1077"/>
      <c r="MW217" s="566"/>
      <c r="MX217" s="624"/>
      <c r="MY217" s="1471"/>
      <c r="MZ217" s="583"/>
      <c r="NA217" s="1472"/>
      <c r="NB217" s="1078"/>
      <c r="NC217" s="615"/>
      <c r="ND217" s="589"/>
      <c r="NE217" s="638"/>
    </row>
    <row r="218" spans="1:369" outlineLevel="1" x14ac:dyDescent="0.2">
      <c r="A218" s="477" t="s">
        <v>183</v>
      </c>
      <c r="B218" s="478">
        <v>61</v>
      </c>
      <c r="C218" s="1524"/>
      <c r="D218" s="479">
        <f>DATI!G212</f>
        <v>220408</v>
      </c>
      <c r="E218" s="480">
        <f t="shared" si="2646"/>
        <v>2.309021566672935E-2</v>
      </c>
      <c r="F218" s="1039">
        <f t="shared" si="2607"/>
        <v>1.6060924563441575E-2</v>
      </c>
      <c r="G218" s="482"/>
      <c r="H218" s="483"/>
      <c r="I218" s="484"/>
      <c r="J218" s="485"/>
      <c r="K218" s="485"/>
      <c r="L218" s="485"/>
      <c r="M218" s="483"/>
      <c r="N218" s="483"/>
      <c r="O218" s="483"/>
      <c r="P218" s="483"/>
      <c r="Q218" s="483"/>
      <c r="R218" s="483"/>
      <c r="S218" s="483"/>
      <c r="T218" s="483"/>
      <c r="U218" s="483"/>
      <c r="V218" s="483"/>
      <c r="W218" s="488"/>
      <c r="X218" s="1111"/>
      <c r="Y218" s="483"/>
      <c r="Z218" s="483"/>
      <c r="AA218" s="483"/>
      <c r="AB218" s="483"/>
      <c r="AC218" s="483"/>
      <c r="AD218" s="484"/>
      <c r="AE218" s="485"/>
      <c r="AF218" s="485"/>
      <c r="AG218" s="488"/>
      <c r="AH218" s="491"/>
      <c r="AI218" s="483"/>
      <c r="AJ218" s="484"/>
      <c r="AK218" s="485"/>
      <c r="AL218" s="485"/>
      <c r="AM218" s="485"/>
      <c r="AN218" s="495"/>
      <c r="AO218" s="496"/>
      <c r="AP218" s="496"/>
      <c r="AQ218" s="496"/>
      <c r="AR218" s="496"/>
      <c r="AS218" s="496"/>
      <c r="AT218" s="496"/>
      <c r="AU218" s="1065"/>
      <c r="AV218" s="1065"/>
      <c r="AW218" s="496"/>
      <c r="AX218" s="1065"/>
      <c r="AY218" s="1065"/>
      <c r="AZ218" s="1065"/>
      <c r="BA218" s="1065"/>
      <c r="BB218" s="495"/>
      <c r="BC218" s="496"/>
      <c r="BD218" s="496"/>
      <c r="BE218" s="496"/>
      <c r="BF218" s="496"/>
      <c r="BG218" s="496"/>
      <c r="BH218" s="496"/>
      <c r="BI218" s="496"/>
      <c r="BJ218" s="496"/>
      <c r="BK218" s="496"/>
      <c r="BL218" s="496"/>
      <c r="BM218" s="496"/>
      <c r="BN218" s="496"/>
      <c r="BO218" s="496"/>
      <c r="BP218" s="496"/>
      <c r="BQ218" s="496"/>
      <c r="BR218" s="496"/>
      <c r="BS218" s="496"/>
      <c r="BT218" s="496"/>
      <c r="BU218" s="496"/>
      <c r="BV218" s="497"/>
      <c r="BW218" s="495"/>
      <c r="BX218" s="496"/>
      <c r="BY218" s="496"/>
      <c r="BZ218" s="496"/>
      <c r="CA218" s="496"/>
      <c r="CB218" s="496"/>
      <c r="CC218" s="496"/>
      <c r="CD218" s="497"/>
      <c r="CE218" s="495"/>
      <c r="CF218" s="496"/>
      <c r="CG218" s="496"/>
      <c r="CH218" s="496"/>
      <c r="CI218" s="496"/>
      <c r="CJ218" s="496"/>
      <c r="CK218" s="496"/>
      <c r="CL218" s="496"/>
      <c r="CM218" s="496"/>
      <c r="CN218" s="496"/>
      <c r="CO218" s="496"/>
      <c r="CP218" s="496"/>
      <c r="CQ218" s="496"/>
      <c r="CR218" s="496"/>
      <c r="CS218" s="496"/>
      <c r="CT218" s="496"/>
      <c r="CU218" s="496"/>
      <c r="CV218" s="496"/>
      <c r="CW218" s="496"/>
      <c r="CX218" s="496"/>
      <c r="CY218" s="497"/>
      <c r="CZ218" s="482">
        <f>DATI!AA212</f>
        <v>102281.833</v>
      </c>
      <c r="DA218" s="483">
        <f t="shared" si="2647"/>
        <v>280.2242</v>
      </c>
      <c r="DB218" s="484">
        <f t="shared" si="2608"/>
        <v>464.05680828282095</v>
      </c>
      <c r="DC218" s="485">
        <f t="shared" si="2648"/>
        <v>1.2713885158433451</v>
      </c>
      <c r="DD218" s="501">
        <f t="shared" si="2667"/>
        <v>1.455295980155908E-2</v>
      </c>
      <c r="DE218" s="502">
        <f t="shared" si="2638"/>
        <v>-1.4841282893841862E-3</v>
      </c>
      <c r="DF218" s="483">
        <f t="shared" si="2668"/>
        <v>1467.1520000000019</v>
      </c>
      <c r="DG218" s="503">
        <f t="shared" si="2649"/>
        <v>-0.68974350490191227</v>
      </c>
      <c r="DH218" s="504">
        <f t="shared" si="2669"/>
        <v>2.0336673105243123E-2</v>
      </c>
      <c r="DI218" s="505">
        <f>DATI!AB212+DATI!AG212</f>
        <v>55480.021169329928</v>
      </c>
      <c r="DJ218" s="483">
        <f t="shared" si="2670"/>
        <v>152.00005799816418</v>
      </c>
      <c r="DK218" s="506">
        <f t="shared" si="2609"/>
        <v>251.71509731647637</v>
      </c>
      <c r="DL218" s="507">
        <f t="shared" si="2610"/>
        <v>0.68963040360678463</v>
      </c>
      <c r="DM218" s="508">
        <f t="shared" si="2704"/>
        <v>0.54242302412912302</v>
      </c>
      <c r="DN218" s="509">
        <f t="shared" si="2650"/>
        <v>5.6930341055771543E-2</v>
      </c>
      <c r="DO218" s="509">
        <f t="shared" si="2671"/>
        <v>2.9000000000000026E-2</v>
      </c>
      <c r="DP218" s="509">
        <f t="shared" si="2651"/>
        <v>7.2311805822204228E-2</v>
      </c>
      <c r="DQ218" s="509">
        <f t="shared" si="2652"/>
        <v>5.5361720836702023E-2</v>
      </c>
      <c r="DR218" s="510">
        <f t="shared" si="2653"/>
        <v>3741.3189857890611</v>
      </c>
      <c r="DS218" s="510">
        <f t="shared" si="2654"/>
        <v>13.20436460114351</v>
      </c>
      <c r="DT218" s="511">
        <f t="shared" si="2672"/>
        <v>2.345608638366135E-2</v>
      </c>
      <c r="DU218" s="512"/>
      <c r="DV218" s="511"/>
      <c r="DW218" s="513">
        <f>DATI!AB212</f>
        <v>54309.095000000001</v>
      </c>
      <c r="DX218" s="483">
        <f t="shared" si="2655"/>
        <v>148.79204109589043</v>
      </c>
      <c r="DY218" s="514">
        <f t="shared" si="2611"/>
        <v>246.40255798337628</v>
      </c>
      <c r="DZ218" s="485">
        <f t="shared" si="2612"/>
        <v>0.67507550132431859</v>
      </c>
      <c r="EA218" s="508">
        <f t="shared" si="2656"/>
        <v>0.5309749875131784</v>
      </c>
      <c r="EB218" s="504">
        <f t="shared" si="2657"/>
        <v>4.4759418179301277E-2</v>
      </c>
      <c r="EC218" s="515">
        <f t="shared" si="2673"/>
        <v>46801.811830670071</v>
      </c>
      <c r="ED218" s="516">
        <f t="shared" si="2658"/>
        <v>128.22414200183582</v>
      </c>
      <c r="EE218" s="517">
        <f t="shared" si="2613"/>
        <v>212.34171096634458</v>
      </c>
      <c r="EF218" s="518">
        <f t="shared" si="2614"/>
        <v>0.58175811223656049</v>
      </c>
      <c r="EG218" s="519">
        <f t="shared" si="2639"/>
        <v>-4.633971732472808E-2</v>
      </c>
      <c r="EH218" s="519">
        <f t="shared" si="2640"/>
        <v>-6.1414271900063905E-2</v>
      </c>
      <c r="EI218" s="501">
        <f t="shared" si="2615"/>
        <v>0.45757697587087698</v>
      </c>
      <c r="EJ218" s="520">
        <f t="shared" si="2641"/>
        <v>-2274.1669857890593</v>
      </c>
      <c r="EK218" s="520">
        <f t="shared" si="2642"/>
        <v>-13.894108106045422</v>
      </c>
      <c r="EL218" s="482">
        <f>DATI!AD212</f>
        <v>36687.330999999998</v>
      </c>
      <c r="EM218" s="483">
        <f t="shared" si="2659"/>
        <v>100.51323561643835</v>
      </c>
      <c r="EN218" s="514">
        <f t="shared" si="2616"/>
        <v>166.45190283474284</v>
      </c>
      <c r="EO218" s="485">
        <f t="shared" si="2660"/>
        <v>0.45603261050614474</v>
      </c>
      <c r="EP218" s="501">
        <f t="shared" si="2674"/>
        <v>-4.9999528719912228E-2</v>
      </c>
      <c r="EQ218" s="502">
        <f t="shared" si="2675"/>
        <v>-6.5016232478123381E-2</v>
      </c>
      <c r="ER218" s="501">
        <f t="shared" si="2676"/>
        <v>1.6173862989045936E-2</v>
      </c>
      <c r="ES218" s="483">
        <f t="shared" si="2677"/>
        <v>-1930.8930000000037</v>
      </c>
      <c r="ET218" s="501">
        <f t="shared" si="2617"/>
        <v>0.35868863437361354</v>
      </c>
      <c r="EU218" s="503">
        <f t="shared" si="2661"/>
        <v>-11.574613364479006</v>
      </c>
      <c r="EV218" s="482">
        <f>DATI!AE212</f>
        <v>6834.0169999999998</v>
      </c>
      <c r="EW218" s="483">
        <f t="shared" si="2662"/>
        <v>18.723334246575341</v>
      </c>
      <c r="EX218" s="514">
        <f t="shared" si="2618"/>
        <v>31.006211208304599</v>
      </c>
      <c r="EY218" s="485">
        <f t="shared" si="2619"/>
        <v>8.4948523858368763E-2</v>
      </c>
      <c r="EZ218" s="501">
        <f t="shared" si="2678"/>
        <v>-1.4200298306805983E-2</v>
      </c>
      <c r="FA218" s="502">
        <f t="shared" si="2679"/>
        <v>-2.9782882245225111E-2</v>
      </c>
      <c r="FB218" s="483">
        <f t="shared" si="2680"/>
        <v>-98.443000000000211</v>
      </c>
      <c r="FC218" s="503">
        <f t="shared" si="2663"/>
        <v>-0.95180173632116905</v>
      </c>
      <c r="FD218" s="483">
        <f>DATI!AG212</f>
        <v>1170.9261693299263</v>
      </c>
      <c r="FE218" s="501">
        <f t="shared" si="2620"/>
        <v>1.1448036615944557E-2</v>
      </c>
      <c r="FF218" s="483">
        <f t="shared" si="2664"/>
        <v>5663.090830670073</v>
      </c>
      <c r="FG218" s="501">
        <f t="shared" si="2681"/>
        <v>2.5693671875204497E-2</v>
      </c>
      <c r="FH218" s="482">
        <f>DATI!AF212</f>
        <v>4451.3900000000003</v>
      </c>
      <c r="FI218" s="483">
        <f t="shared" si="2682"/>
        <v>12.195589041095891</v>
      </c>
      <c r="FJ218" s="509">
        <f t="shared" si="2621"/>
        <v>4.3520827398546916E-2</v>
      </c>
      <c r="FK218" s="509"/>
      <c r="FL218" s="521">
        <f>DATI!AL212</f>
        <v>63.986128803491596</v>
      </c>
      <c r="FM218" s="522"/>
      <c r="FN218" s="521"/>
      <c r="FO218" s="1126">
        <f t="shared" si="2369"/>
        <v>1.4374415363176803E-2</v>
      </c>
      <c r="FP218" s="1127">
        <f t="shared" si="2665"/>
        <v>6.2558644997583873E-4</v>
      </c>
      <c r="FQ218" s="486"/>
      <c r="FR218" s="526"/>
      <c r="FS218" s="1112"/>
      <c r="FT218" s="1112"/>
      <c r="FU218" s="495"/>
      <c r="FV218" s="496"/>
      <c r="FW218" s="496"/>
      <c r="FX218" s="496"/>
      <c r="FY218" s="496"/>
      <c r="FZ218" s="496"/>
      <c r="GA218" s="496"/>
      <c r="GB218" s="496"/>
      <c r="GC218" s="496"/>
      <c r="GD218" s="496"/>
      <c r="GE218" s="496"/>
      <c r="GF218" s="496"/>
      <c r="GG218" s="496"/>
      <c r="GH218" s="496"/>
      <c r="GI218" s="496"/>
      <c r="GJ218" s="496"/>
      <c r="GK218" s="496"/>
      <c r="GL218" s="496"/>
      <c r="GM218" s="496"/>
      <c r="GN218" s="496"/>
      <c r="GO218" s="496"/>
      <c r="GP218" s="497"/>
      <c r="GQ218" s="495"/>
      <c r="GR218" s="496"/>
      <c r="GS218" s="496"/>
      <c r="GT218" s="496"/>
      <c r="GU218" s="496"/>
      <c r="GV218" s="496"/>
      <c r="GW218" s="496"/>
      <c r="GX218" s="497"/>
      <c r="GY218" s="495"/>
      <c r="GZ218" s="496"/>
      <c r="HA218" s="496"/>
      <c r="HB218" s="496"/>
      <c r="HC218" s="496"/>
      <c r="HD218" s="496"/>
      <c r="HE218" s="496"/>
      <c r="HF218" s="496"/>
      <c r="HG218" s="496"/>
      <c r="HH218" s="496"/>
      <c r="HI218" s="496"/>
      <c r="HJ218" s="496"/>
      <c r="HK218" s="496"/>
      <c r="HL218" s="496"/>
      <c r="HM218" s="496"/>
      <c r="HN218" s="496"/>
      <c r="HO218" s="496"/>
      <c r="HP218" s="496"/>
      <c r="HQ218" s="496"/>
      <c r="HR218" s="496"/>
      <c r="HS218" s="496"/>
      <c r="HT218" s="497"/>
      <c r="HU218" s="526">
        <f t="shared" si="2606"/>
        <v>46801.811830670049</v>
      </c>
      <c r="HV218" s="527"/>
      <c r="HW218" s="528">
        <f t="shared" si="2683"/>
        <v>568.56399967014784</v>
      </c>
      <c r="HX218" s="529">
        <f>DATI!CQ212</f>
        <v>568.56399967014784</v>
      </c>
      <c r="HY218" s="529">
        <f>DATI!CT212</f>
        <v>0</v>
      </c>
      <c r="HZ218" s="530"/>
      <c r="IA218" s="530">
        <f t="shared" si="2530"/>
        <v>5.5587975204760736E-3</v>
      </c>
      <c r="IB218" s="501">
        <f t="shared" si="2531"/>
        <v>1.2148333097172059E-2</v>
      </c>
      <c r="IC218" s="529">
        <f>DATI!CV212</f>
        <v>15388.107606624786</v>
      </c>
      <c r="ID218" s="529">
        <f t="shared" si="2684"/>
        <v>15956.671606294934</v>
      </c>
      <c r="IE218" s="532">
        <f t="shared" si="2532"/>
        <v>0.15600689915573701</v>
      </c>
      <c r="IF218" s="532">
        <f t="shared" si="2533"/>
        <v>0.34094132218698098</v>
      </c>
      <c r="IG218" s="528"/>
      <c r="IH218" s="509"/>
      <c r="II218" s="529"/>
      <c r="IJ218" s="529"/>
      <c r="IK218" s="534">
        <f>DATI!CS212</f>
        <v>46233.247830999899</v>
      </c>
      <c r="IL218" s="513">
        <f t="shared" si="2685"/>
        <v>46233.247830999899</v>
      </c>
      <c r="IM218" s="513">
        <f t="shared" si="2686"/>
        <v>10025.936830999901</v>
      </c>
      <c r="IN218" s="501">
        <f t="shared" si="2297"/>
        <v>0.4520181783504007</v>
      </c>
      <c r="IO218" s="501">
        <f t="shared" si="2298"/>
        <v>0.98785166690282789</v>
      </c>
      <c r="IP218" s="529"/>
      <c r="IQ218" s="509"/>
      <c r="IR218" s="529"/>
      <c r="IS218" s="513">
        <f t="shared" si="2687"/>
        <v>0</v>
      </c>
      <c r="IT218" s="534">
        <f>DATI!CR212</f>
        <v>0</v>
      </c>
      <c r="IU218" s="536">
        <f>DATI!CU212</f>
        <v>0</v>
      </c>
      <c r="IV218" s="501"/>
      <c r="IW218" s="509">
        <f t="shared" si="2534"/>
        <v>0</v>
      </c>
      <c r="IX218" s="501">
        <f t="shared" si="2535"/>
        <v>0</v>
      </c>
      <c r="IY218" s="513">
        <f>DATI!CW212</f>
        <v>20819.203393375214</v>
      </c>
      <c r="IZ218" s="513">
        <f t="shared" si="2688"/>
        <v>20819.203393375214</v>
      </c>
      <c r="JA218" s="538">
        <f t="shared" si="2536"/>
        <v>0.20354742169486945</v>
      </c>
      <c r="JB218" s="538">
        <f t="shared" si="2537"/>
        <v>0.44483755177469486</v>
      </c>
      <c r="JC218" s="539"/>
      <c r="JD218" s="509"/>
      <c r="JE218" s="529"/>
      <c r="JF218" s="529"/>
      <c r="JG218" s="505">
        <f t="shared" si="2538"/>
        <v>52019.603279492825</v>
      </c>
      <c r="JH218" s="485">
        <f t="shared" si="2622"/>
        <v>236.01504155698896</v>
      </c>
      <c r="JI218" s="508">
        <f t="shared" si="2304"/>
        <v>0.50859083919128456</v>
      </c>
      <c r="JJ218" s="522"/>
      <c r="JK218" s="521"/>
      <c r="JL218" s="1128"/>
      <c r="JM218" s="541">
        <f t="shared" si="2643"/>
        <v>6.0279676656183528E-2</v>
      </c>
      <c r="JN218" s="542">
        <f t="shared" si="2539"/>
        <v>52019.603279492825</v>
      </c>
      <c r="JO218" s="513">
        <f t="shared" si="2540"/>
        <v>72838.806672868042</v>
      </c>
      <c r="JP218" s="508">
        <f t="shared" si="2541"/>
        <v>0.50859083919128456</v>
      </c>
      <c r="JQ218" s="509">
        <f t="shared" si="2644"/>
        <v>2.8914721286965706E-2</v>
      </c>
      <c r="JR218" s="543">
        <f t="shared" si="2542"/>
        <v>0.71213826088615406</v>
      </c>
      <c r="JS218" s="504">
        <f t="shared" si="2645"/>
        <v>2.0281904029487818E-2</v>
      </c>
      <c r="JT218" s="495">
        <f>DATI!BW212</f>
        <v>10903.756866019965</v>
      </c>
      <c r="JU218" s="496">
        <f>DATI!BX212</f>
        <v>6950.0906788796183</v>
      </c>
      <c r="JV218" s="496">
        <f>DATI!BY212</f>
        <v>3214.7845125288518</v>
      </c>
      <c r="JW218" s="496">
        <f>DATI!BZ212</f>
        <v>11766.467000000001</v>
      </c>
      <c r="JX218" s="496">
        <f>DATI!CA212</f>
        <v>11647.272000000001</v>
      </c>
      <c r="JY218" s="496">
        <f>DATI!CB212</f>
        <v>3360.0264578372239</v>
      </c>
      <c r="JZ218" s="496">
        <f>DATI!CC212</f>
        <v>1384.8541458249017</v>
      </c>
      <c r="KA218" s="496">
        <f>DATI!CD212</f>
        <v>62.70773902483797</v>
      </c>
      <c r="KB218" s="496">
        <f>DATI!CE212</f>
        <v>720.34918091726308</v>
      </c>
      <c r="KC218" s="496">
        <f>DATI!CF212</f>
        <v>0</v>
      </c>
      <c r="KD218" s="496">
        <f>DATI!CG212</f>
        <v>145.44216008663179</v>
      </c>
      <c r="KE218" s="496">
        <f>DATI!CH212</f>
        <v>61.779201202392578</v>
      </c>
      <c r="KF218" s="496">
        <f>DATI!CI212</f>
        <v>32.830000638961792</v>
      </c>
      <c r="KG218" s="496">
        <f>DATI!CJ212</f>
        <v>13.141800255775452</v>
      </c>
      <c r="KH218" s="496">
        <f>DATI!CK212</f>
        <v>324.253091566585</v>
      </c>
      <c r="KI218" s="496">
        <f>DATI!CL212</f>
        <v>342.37830666303637</v>
      </c>
      <c r="KJ218" s="544">
        <f t="shared" si="2623"/>
        <v>49.470785389005684</v>
      </c>
      <c r="KK218" s="545">
        <f t="shared" si="2689"/>
        <v>3.8077706080739501E-2</v>
      </c>
      <c r="KL218" s="546">
        <f t="shared" si="2624"/>
        <v>31.532842178503586</v>
      </c>
      <c r="KM218" s="545">
        <f t="shared" si="2690"/>
        <v>1.8169451904817498E-2</v>
      </c>
      <c r="KN218" s="546">
        <f t="shared" si="2625"/>
        <v>14.585607203589941</v>
      </c>
      <c r="KO218" s="545">
        <f t="shared" si="2691"/>
        <v>6.9624477100944882E-2</v>
      </c>
      <c r="KP218" s="546">
        <f t="shared" si="2626"/>
        <v>53.384936118471202</v>
      </c>
      <c r="KQ218" s="545">
        <f t="shared" si="2692"/>
        <v>7.7123328044971615E-2</v>
      </c>
      <c r="KR218" s="546">
        <f t="shared" si="2627"/>
        <v>52.844143588254511</v>
      </c>
      <c r="KS218" s="545">
        <f t="shared" si="2693"/>
        <v>6.4799014611729294E-2</v>
      </c>
      <c r="KT218" s="546">
        <f t="shared" si="2628"/>
        <v>15.244575776910203</v>
      </c>
      <c r="KU218" s="545">
        <f t="shared" si="2694"/>
        <v>3.0733884949752068E-2</v>
      </c>
      <c r="KV218" s="546">
        <f t="shared" si="2629"/>
        <v>6.283139204679058</v>
      </c>
      <c r="KW218" s="545">
        <f t="shared" si="2695"/>
        <v>0.21083001600277224</v>
      </c>
      <c r="KX218" s="546">
        <f t="shared" si="2630"/>
        <v>0.2845075452108724</v>
      </c>
      <c r="KY218" s="545">
        <f t="shared" si="2696"/>
        <v>-0.36161945033391601</v>
      </c>
      <c r="KZ218" s="546">
        <f t="shared" si="2631"/>
        <v>3.2682533343493114</v>
      </c>
      <c r="LA218" s="545">
        <f t="shared" si="2697"/>
        <v>4.1505224961547786E-2</v>
      </c>
      <c r="LB218" s="547" t="s">
        <v>177</v>
      </c>
      <c r="LC218" s="548" t="s">
        <v>177</v>
      </c>
      <c r="LD218" s="546">
        <f t="shared" si="2632"/>
        <v>0.65987695585746331</v>
      </c>
      <c r="LE218" s="545">
        <f t="shared" si="2698"/>
        <v>1.4477701550428154E-2</v>
      </c>
      <c r="LF218" s="546">
        <f t="shared" si="2633"/>
        <v>0.28029473159954527</v>
      </c>
      <c r="LG218" s="545">
        <f t="shared" si="2699"/>
        <v>-0.53727179153760729</v>
      </c>
      <c r="LH218" s="546">
        <f t="shared" si="2634"/>
        <v>0.14895103915902233</v>
      </c>
      <c r="LI218" s="545">
        <f t="shared" si="2700"/>
        <v>0.28429666044758001</v>
      </c>
      <c r="LJ218" s="546">
        <f t="shared" si="2635"/>
        <v>5.9624878660372818E-2</v>
      </c>
      <c r="LK218" s="545">
        <f t="shared" si="2701"/>
        <v>0.51614330572276268</v>
      </c>
      <c r="LL218" s="546">
        <f t="shared" si="2636"/>
        <v>1.4711493755516361</v>
      </c>
      <c r="LM218" s="545">
        <f t="shared" si="2702"/>
        <v>0.11309304250069317</v>
      </c>
      <c r="LN218" s="546">
        <f t="shared" si="2637"/>
        <v>1.5533842086631899</v>
      </c>
      <c r="LO218" s="549">
        <f t="shared" si="2703"/>
        <v>-0.558075452636415</v>
      </c>
      <c r="LP218" s="550">
        <f t="shared" si="2309"/>
        <v>0.10660502013118953</v>
      </c>
      <c r="LQ218" s="551">
        <f t="shared" si="2310"/>
        <v>6.7950392313360461E-2</v>
      </c>
      <c r="LR218" s="551">
        <f t="shared" si="2311"/>
        <v>3.1430650177425468E-2</v>
      </c>
      <c r="LS218" s="551">
        <f t="shared" si="2312"/>
        <v>0.11503965714028611</v>
      </c>
      <c r="LT218" s="551">
        <f t="shared" si="2313"/>
        <v>0.11387429867433058</v>
      </c>
      <c r="LU218" s="551">
        <f t="shared" si="2314"/>
        <v>3.2850667213181681E-2</v>
      </c>
      <c r="LV218" s="551">
        <f t="shared" si="2315"/>
        <v>1.3539590611608435E-2</v>
      </c>
      <c r="LW218" s="551">
        <f t="shared" si="2316"/>
        <v>6.1308775161311366E-4</v>
      </c>
      <c r="LX218" s="552">
        <f t="shared" si="2317"/>
        <v>7.0427871674656351E-3</v>
      </c>
      <c r="LY218" s="553" t="s">
        <v>177</v>
      </c>
      <c r="LZ218" s="552">
        <f t="shared" si="2318"/>
        <v>1.4219745170839066E-3</v>
      </c>
      <c r="MA218" s="552">
        <f t="shared" si="2319"/>
        <v>6.0400952339593464E-4</v>
      </c>
      <c r="MB218" s="552">
        <f t="shared" si="2320"/>
        <v>3.2097587299752234E-4</v>
      </c>
      <c r="MC218" s="552">
        <f t="shared" si="2321"/>
        <v>1.2848616289244105E-4</v>
      </c>
      <c r="MD218" s="552">
        <f t="shared" si="2322"/>
        <v>3.1701924188881616E-3</v>
      </c>
      <c r="ME218" s="552">
        <f t="shared" si="2323"/>
        <v>3.3474009667292175E-3</v>
      </c>
      <c r="MF218" s="550">
        <f t="shared" si="2324"/>
        <v>0.2007722070496657</v>
      </c>
      <c r="MG218" s="551">
        <f t="shared" si="2325"/>
        <v>0.12797286861214716</v>
      </c>
      <c r="MH218" s="551">
        <f t="shared" si="2326"/>
        <v>5.9194219909737986E-2</v>
      </c>
      <c r="MI218" s="551">
        <f t="shared" si="2327"/>
        <v>0.21665739412523816</v>
      </c>
      <c r="MJ218" s="551">
        <f t="shared" si="2328"/>
        <v>0.21446264203076854</v>
      </c>
      <c r="MK218" s="551">
        <f t="shared" si="2329"/>
        <v>6.1868577589761414E-2</v>
      </c>
      <c r="ML218" s="551">
        <f t="shared" si="2330"/>
        <v>2.5499488544688542E-2</v>
      </c>
      <c r="MM218" s="551">
        <f t="shared" si="2331"/>
        <v>1.1546452583096436E-3</v>
      </c>
      <c r="MN218" s="552">
        <f t="shared" si="2332"/>
        <v>1.3263877457675608E-2</v>
      </c>
      <c r="MO218" s="553" t="s">
        <v>177</v>
      </c>
      <c r="MP218" s="552">
        <f t="shared" si="2333"/>
        <v>2.6780442591914262E-3</v>
      </c>
      <c r="MQ218" s="552">
        <f t="shared" si="2334"/>
        <v>1.1375479779656165E-3</v>
      </c>
      <c r="MR218" s="552">
        <f t="shared" si="2335"/>
        <v>6.0450281189479936E-4</v>
      </c>
      <c r="MS218" s="552">
        <f t="shared" si="2336"/>
        <v>2.4198157335848539E-4</v>
      </c>
      <c r="MT218" s="552">
        <f t="shared" si="2337"/>
        <v>5.9705117819876209E-3</v>
      </c>
      <c r="MU218" s="552">
        <f t="shared" si="2338"/>
        <v>6.3042535815232489E-3</v>
      </c>
      <c r="MV218" s="1070"/>
      <c r="MW218" s="485"/>
      <c r="MX218" s="543"/>
      <c r="MY218" s="1469"/>
      <c r="MZ218" s="502"/>
      <c r="NA218" s="1470"/>
      <c r="NB218" s="1071"/>
      <c r="NC218" s="534"/>
      <c r="ND218" s="508"/>
      <c r="NE218" s="557"/>
    </row>
    <row r="219" spans="1:369" outlineLevel="1" x14ac:dyDescent="0.2">
      <c r="A219" s="558" t="s">
        <v>184</v>
      </c>
      <c r="B219" s="559">
        <v>70</v>
      </c>
      <c r="C219" s="1525"/>
      <c r="D219" s="560">
        <f>DATI!G213</f>
        <v>404070</v>
      </c>
      <c r="E219" s="561">
        <f t="shared" si="2646"/>
        <v>4.2330874761602702E-2</v>
      </c>
      <c r="F219" s="1035">
        <f t="shared" si="2607"/>
        <v>1.2683924422757382E-2</v>
      </c>
      <c r="G219" s="563"/>
      <c r="H219" s="564"/>
      <c r="I219" s="565"/>
      <c r="J219" s="566"/>
      <c r="K219" s="566"/>
      <c r="L219" s="566"/>
      <c r="M219" s="564"/>
      <c r="N219" s="564"/>
      <c r="O219" s="564"/>
      <c r="P219" s="564"/>
      <c r="Q219" s="564"/>
      <c r="R219" s="564"/>
      <c r="S219" s="564"/>
      <c r="T219" s="564"/>
      <c r="U219" s="564"/>
      <c r="V219" s="564"/>
      <c r="W219" s="569"/>
      <c r="X219" s="1100"/>
      <c r="Y219" s="564"/>
      <c r="Z219" s="564"/>
      <c r="AA219" s="564"/>
      <c r="AB219" s="564"/>
      <c r="AC219" s="564"/>
      <c r="AD219" s="565"/>
      <c r="AE219" s="566"/>
      <c r="AF219" s="566"/>
      <c r="AG219" s="569"/>
      <c r="AH219" s="572"/>
      <c r="AI219" s="564"/>
      <c r="AJ219" s="565"/>
      <c r="AK219" s="566"/>
      <c r="AL219" s="566"/>
      <c r="AM219" s="566"/>
      <c r="AN219" s="576"/>
      <c r="AO219" s="577"/>
      <c r="AP219" s="577"/>
      <c r="AQ219" s="577"/>
      <c r="AR219" s="577"/>
      <c r="AS219" s="577"/>
      <c r="AT219" s="577"/>
      <c r="AU219" s="1072"/>
      <c r="AV219" s="1072"/>
      <c r="AW219" s="577"/>
      <c r="AX219" s="1072"/>
      <c r="AY219" s="1072"/>
      <c r="AZ219" s="1072"/>
      <c r="BA219" s="1072"/>
      <c r="BB219" s="576"/>
      <c r="BC219" s="577"/>
      <c r="BD219" s="577"/>
      <c r="BE219" s="577"/>
      <c r="BF219" s="577"/>
      <c r="BG219" s="577"/>
      <c r="BH219" s="577"/>
      <c r="BI219" s="577"/>
      <c r="BJ219" s="577"/>
      <c r="BK219" s="577"/>
      <c r="BL219" s="577"/>
      <c r="BM219" s="577"/>
      <c r="BN219" s="577"/>
      <c r="BO219" s="577"/>
      <c r="BP219" s="577"/>
      <c r="BQ219" s="577"/>
      <c r="BR219" s="577"/>
      <c r="BS219" s="577"/>
      <c r="BT219" s="577"/>
      <c r="BU219" s="577"/>
      <c r="BV219" s="578"/>
      <c r="BW219" s="576"/>
      <c r="BX219" s="577"/>
      <c r="BY219" s="577"/>
      <c r="BZ219" s="577"/>
      <c r="CA219" s="577"/>
      <c r="CB219" s="577"/>
      <c r="CC219" s="577"/>
      <c r="CD219" s="578"/>
      <c r="CE219" s="576"/>
      <c r="CF219" s="577"/>
      <c r="CG219" s="577"/>
      <c r="CH219" s="577"/>
      <c r="CI219" s="577"/>
      <c r="CJ219" s="577"/>
      <c r="CK219" s="577"/>
      <c r="CL219" s="577"/>
      <c r="CM219" s="577"/>
      <c r="CN219" s="577"/>
      <c r="CO219" s="577"/>
      <c r="CP219" s="577"/>
      <c r="CQ219" s="577"/>
      <c r="CR219" s="577"/>
      <c r="CS219" s="577"/>
      <c r="CT219" s="577"/>
      <c r="CU219" s="577"/>
      <c r="CV219" s="577"/>
      <c r="CW219" s="577"/>
      <c r="CX219" s="577"/>
      <c r="CY219" s="578"/>
      <c r="CZ219" s="563">
        <f>DATI!AA213</f>
        <v>227941.98300000001</v>
      </c>
      <c r="DA219" s="564">
        <f t="shared" si="2647"/>
        <v>624.49858356164384</v>
      </c>
      <c r="DB219" s="565">
        <f t="shared" si="2608"/>
        <v>564.11508649491429</v>
      </c>
      <c r="DC219" s="566">
        <f t="shared" si="2648"/>
        <v>1.5455207849175734</v>
      </c>
      <c r="DD219" s="582">
        <f t="shared" si="2667"/>
        <v>2.1062548921568603E-2</v>
      </c>
      <c r="DE219" s="583">
        <f t="shared" si="2638"/>
        <v>8.2736817448616322E-3</v>
      </c>
      <c r="DF219" s="564">
        <f t="shared" si="2668"/>
        <v>4702.002999999997</v>
      </c>
      <c r="DG219" s="584">
        <f t="shared" si="2649"/>
        <v>4.6290097397534282</v>
      </c>
      <c r="DH219" s="585">
        <f t="shared" si="2669"/>
        <v>4.5321651551081268E-2</v>
      </c>
      <c r="DI219" s="586">
        <f>DATI!AB213+DATI!AG213</f>
        <v>107948.32115932452</v>
      </c>
      <c r="DJ219" s="564">
        <f t="shared" si="2670"/>
        <v>295.74882509403977</v>
      </c>
      <c r="DK219" s="587">
        <f t="shared" si="2609"/>
        <v>267.1525259468026</v>
      </c>
      <c r="DL219" s="588">
        <f t="shared" si="2610"/>
        <v>0.73192472862137692</v>
      </c>
      <c r="DM219" s="589">
        <f t="shared" si="2704"/>
        <v>0.47357805586575297</v>
      </c>
      <c r="DN219" s="590">
        <f t="shared" si="2650"/>
        <v>5.337268449200698E-2</v>
      </c>
      <c r="DO219" s="590">
        <f t="shared" si="2671"/>
        <v>2.3999999999999966E-2</v>
      </c>
      <c r="DP219" s="590">
        <f t="shared" si="2651"/>
        <v>7.5559398191763938E-2</v>
      </c>
      <c r="DQ219" s="590">
        <f t="shared" si="2652"/>
        <v>6.2087954842224312E-2</v>
      </c>
      <c r="DR219" s="591">
        <f t="shared" si="2653"/>
        <v>7583.5051009945018</v>
      </c>
      <c r="DS219" s="591">
        <f t="shared" si="2654"/>
        <v>15.617307296772111</v>
      </c>
      <c r="DT219" s="592">
        <f t="shared" si="2672"/>
        <v>4.5638864094090889E-2</v>
      </c>
      <c r="DU219" s="593"/>
      <c r="DV219" s="592"/>
      <c r="DW219" s="594">
        <f>DATI!AB213</f>
        <v>106929.628</v>
      </c>
      <c r="DX219" s="564">
        <f t="shared" si="2655"/>
        <v>292.95788493150684</v>
      </c>
      <c r="DY219" s="595">
        <f t="shared" si="2611"/>
        <v>264.63144504665036</v>
      </c>
      <c r="DZ219" s="566">
        <f t="shared" si="2612"/>
        <v>0.72501765766205561</v>
      </c>
      <c r="EA219" s="589">
        <f t="shared" si="2656"/>
        <v>0.46910896620566817</v>
      </c>
      <c r="EB219" s="585">
        <f t="shared" si="2657"/>
        <v>5.500061284456037E-2</v>
      </c>
      <c r="EC219" s="596">
        <f t="shared" si="2673"/>
        <v>119993.66184067549</v>
      </c>
      <c r="ED219" s="597">
        <f t="shared" si="2658"/>
        <v>328.74975846760407</v>
      </c>
      <c r="EE219" s="598">
        <f t="shared" si="2613"/>
        <v>296.9625605481117</v>
      </c>
      <c r="EF219" s="599">
        <f t="shared" si="2614"/>
        <v>0.81359605629619647</v>
      </c>
      <c r="EG219" s="600">
        <f t="shared" si="2639"/>
        <v>-2.3450647051526063E-2</v>
      </c>
      <c r="EH219" s="600">
        <f t="shared" si="2640"/>
        <v>-3.5681983887401444E-2</v>
      </c>
      <c r="EI219" s="582">
        <f t="shared" si="2615"/>
        <v>0.52642194413424703</v>
      </c>
      <c r="EJ219" s="601">
        <f t="shared" si="2641"/>
        <v>-2881.5021009945049</v>
      </c>
      <c r="EK219" s="601">
        <f t="shared" si="2642"/>
        <v>-10.988297557018711</v>
      </c>
      <c r="EL219" s="563">
        <f>DATI!AD213</f>
        <v>107187.58</v>
      </c>
      <c r="EM219" s="564">
        <f t="shared" si="2659"/>
        <v>293.66460273972604</v>
      </c>
      <c r="EN219" s="595">
        <f t="shared" si="2616"/>
        <v>265.26982948499023</v>
      </c>
      <c r="EO219" s="566">
        <f t="shared" si="2660"/>
        <v>0.72676665612326086</v>
      </c>
      <c r="EP219" s="582">
        <f t="shared" si="2674"/>
        <v>-2.5286116674585603E-2</v>
      </c>
      <c r="EQ219" s="583">
        <f t="shared" si="2675"/>
        <v>-3.7494464147820213E-2</v>
      </c>
      <c r="ER219" s="582">
        <f t="shared" si="2676"/>
        <v>4.7254384164588062E-2</v>
      </c>
      <c r="ES219" s="564">
        <f t="shared" si="2677"/>
        <v>-2780.6699999999983</v>
      </c>
      <c r="ET219" s="582">
        <f t="shared" si="2617"/>
        <v>0.47024062258859967</v>
      </c>
      <c r="EU219" s="584">
        <f t="shared" si="2661"/>
        <v>-10.333603019038492</v>
      </c>
      <c r="EV219" s="563">
        <f>DATI!AE213</f>
        <v>11106.235000000001</v>
      </c>
      <c r="EW219" s="564">
        <f t="shared" si="2662"/>
        <v>30.428041095890414</v>
      </c>
      <c r="EX219" s="595">
        <f t="shared" si="2618"/>
        <v>27.48591828148588</v>
      </c>
      <c r="EY219" s="566">
        <f t="shared" si="2619"/>
        <v>7.5303885702701037E-2</v>
      </c>
      <c r="EZ219" s="582">
        <f t="shared" si="2678"/>
        <v>-7.0703601219288648E-2</v>
      </c>
      <c r="FA219" s="583">
        <f t="shared" si="2679"/>
        <v>-8.2343092085300065E-2</v>
      </c>
      <c r="FB219" s="564">
        <f t="shared" si="2680"/>
        <v>-844.99499999999898</v>
      </c>
      <c r="FC219" s="584">
        <f t="shared" si="2663"/>
        <v>-2.4663634966193761</v>
      </c>
      <c r="FD219" s="564">
        <f>DATI!AG213</f>
        <v>1018.6931593245267</v>
      </c>
      <c r="FE219" s="582">
        <f t="shared" si="2620"/>
        <v>4.4690896600848061E-3</v>
      </c>
      <c r="FF219" s="564">
        <f t="shared" si="2664"/>
        <v>10087.541840675474</v>
      </c>
      <c r="FG219" s="582">
        <f t="shared" si="2681"/>
        <v>2.4964837381333618E-2</v>
      </c>
      <c r="FH219" s="563">
        <f>DATI!AF213</f>
        <v>2718.54</v>
      </c>
      <c r="FI219" s="564">
        <f t="shared" si="2682"/>
        <v>7.448054794520548</v>
      </c>
      <c r="FJ219" s="590">
        <f t="shared" si="2621"/>
        <v>1.1926455864868036E-2</v>
      </c>
      <c r="FK219" s="590"/>
      <c r="FL219" s="602">
        <f>DATI!AL213</f>
        <v>22.306719770431517</v>
      </c>
      <c r="FM219" s="603"/>
      <c r="FN219" s="602"/>
      <c r="FO219" s="1129">
        <f t="shared" si="2369"/>
        <v>8.2054042870185907E-3</v>
      </c>
      <c r="FP219" s="1130">
        <f t="shared" si="2665"/>
        <v>9.7861392082526172E-5</v>
      </c>
      <c r="FQ219" s="567"/>
      <c r="FR219" s="607"/>
      <c r="FS219" s="1113"/>
      <c r="FT219" s="1113"/>
      <c r="FU219" s="576"/>
      <c r="FV219" s="577"/>
      <c r="FW219" s="577"/>
      <c r="FX219" s="577"/>
      <c r="FY219" s="577"/>
      <c r="FZ219" s="577"/>
      <c r="GA219" s="577"/>
      <c r="GB219" s="577"/>
      <c r="GC219" s="577"/>
      <c r="GD219" s="577"/>
      <c r="GE219" s="577"/>
      <c r="GF219" s="577"/>
      <c r="GG219" s="577"/>
      <c r="GH219" s="577"/>
      <c r="GI219" s="577"/>
      <c r="GJ219" s="577"/>
      <c r="GK219" s="577"/>
      <c r="GL219" s="577"/>
      <c r="GM219" s="577"/>
      <c r="GN219" s="577"/>
      <c r="GO219" s="577"/>
      <c r="GP219" s="578"/>
      <c r="GQ219" s="576"/>
      <c r="GR219" s="577"/>
      <c r="GS219" s="577"/>
      <c r="GT219" s="577"/>
      <c r="GU219" s="577"/>
      <c r="GV219" s="577"/>
      <c r="GW219" s="577"/>
      <c r="GX219" s="578"/>
      <c r="GY219" s="576"/>
      <c r="GZ219" s="577"/>
      <c r="HA219" s="577"/>
      <c r="HB219" s="577"/>
      <c r="HC219" s="577"/>
      <c r="HD219" s="577"/>
      <c r="HE219" s="577"/>
      <c r="HF219" s="577"/>
      <c r="HG219" s="577"/>
      <c r="HH219" s="577"/>
      <c r="HI219" s="577"/>
      <c r="HJ219" s="577"/>
      <c r="HK219" s="577"/>
      <c r="HL219" s="577"/>
      <c r="HM219" s="577"/>
      <c r="HN219" s="577"/>
      <c r="HO219" s="577"/>
      <c r="HP219" s="577"/>
      <c r="HQ219" s="577"/>
      <c r="HR219" s="577"/>
      <c r="HS219" s="577"/>
      <c r="HT219" s="578"/>
      <c r="HU219" s="607">
        <f t="shared" si="2606"/>
        <v>119993.66184067553</v>
      </c>
      <c r="HV219" s="608"/>
      <c r="HW219" s="609">
        <f t="shared" si="2683"/>
        <v>4064.36</v>
      </c>
      <c r="HX219" s="610">
        <f>DATI!CQ213</f>
        <v>4064.36</v>
      </c>
      <c r="HY219" s="610">
        <f>DATI!CT213</f>
        <v>0</v>
      </c>
      <c r="HZ219" s="611"/>
      <c r="IA219" s="611">
        <f t="shared" si="2530"/>
        <v>1.783067755447227E-2</v>
      </c>
      <c r="IB219" s="582">
        <f t="shared" si="2531"/>
        <v>3.3871455689022577E-2</v>
      </c>
      <c r="IC219" s="610">
        <f>DATI!CV213</f>
        <v>42160.415830972182</v>
      </c>
      <c r="ID219" s="610">
        <f t="shared" si="2684"/>
        <v>46224.775830972183</v>
      </c>
      <c r="IE219" s="613">
        <f t="shared" si="2532"/>
        <v>0.20279184739290515</v>
      </c>
      <c r="IF219" s="613">
        <f t="shared" si="2533"/>
        <v>0.38522681216569787</v>
      </c>
      <c r="IG219" s="609"/>
      <c r="IH219" s="590"/>
      <c r="II219" s="610"/>
      <c r="IJ219" s="610"/>
      <c r="IK219" s="615">
        <f>DATI!CS213</f>
        <v>115929.30184067553</v>
      </c>
      <c r="IL219" s="594">
        <f t="shared" si="2685"/>
        <v>115929.30184067553</v>
      </c>
      <c r="IM219" s="594">
        <f t="shared" si="2686"/>
        <v>23656.789312738831</v>
      </c>
      <c r="IN219" s="582">
        <f t="shared" si="2297"/>
        <v>0.50859126657977494</v>
      </c>
      <c r="IO219" s="582">
        <f t="shared" si="2298"/>
        <v>0.96612854431097739</v>
      </c>
      <c r="IP219" s="610"/>
      <c r="IQ219" s="590"/>
      <c r="IR219" s="610"/>
      <c r="IS219" s="594">
        <f t="shared" si="2687"/>
        <v>0</v>
      </c>
      <c r="IT219" s="615">
        <f>DATI!CR213</f>
        <v>0</v>
      </c>
      <c r="IU219" s="617">
        <f>DATI!CU213</f>
        <v>0</v>
      </c>
      <c r="IV219" s="582"/>
      <c r="IW219" s="590">
        <f t="shared" si="2534"/>
        <v>0</v>
      </c>
      <c r="IX219" s="582">
        <f t="shared" si="2535"/>
        <v>0</v>
      </c>
      <c r="IY219" s="594">
        <f>DATI!CW213</f>
        <v>50112.096696964516</v>
      </c>
      <c r="IZ219" s="594">
        <f t="shared" si="2688"/>
        <v>50112.096696964516</v>
      </c>
      <c r="JA219" s="619">
        <f t="shared" si="2536"/>
        <v>0.21984583988182868</v>
      </c>
      <c r="JB219" s="619">
        <f t="shared" si="2537"/>
        <v>0.41762286381010738</v>
      </c>
      <c r="JC219" s="620"/>
      <c r="JD219" s="590"/>
      <c r="JE219" s="610"/>
      <c r="JF219" s="610"/>
      <c r="JG219" s="586">
        <f t="shared" si="2538"/>
        <v>103056.30819302183</v>
      </c>
      <c r="JH219" s="566">
        <f t="shared" si="2622"/>
        <v>255.0456806816191</v>
      </c>
      <c r="JI219" s="589">
        <f t="shared" si="2304"/>
        <v>0.45211639750024385</v>
      </c>
      <c r="JJ219" s="603"/>
      <c r="JK219" s="602"/>
      <c r="JL219" s="1131"/>
      <c r="JM219" s="622">
        <f t="shared" si="2643"/>
        <v>5.286631567282938E-2</v>
      </c>
      <c r="JN219" s="623">
        <f t="shared" si="2539"/>
        <v>103056.30819302183</v>
      </c>
      <c r="JO219" s="594">
        <f t="shared" si="2540"/>
        <v>153168.40488998636</v>
      </c>
      <c r="JP219" s="589">
        <f t="shared" si="2541"/>
        <v>0.45211639750024385</v>
      </c>
      <c r="JQ219" s="590">
        <f t="shared" si="2644"/>
        <v>2.2701579331879385E-2</v>
      </c>
      <c r="JR219" s="624">
        <f t="shared" si="2542"/>
        <v>0.67196223738207261</v>
      </c>
      <c r="JS219" s="585">
        <f t="shared" si="2645"/>
        <v>0.13696661882168137</v>
      </c>
      <c r="JT219" s="576">
        <f>DATI!BW213</f>
        <v>23262.743390416323</v>
      </c>
      <c r="JU219" s="577">
        <f>DATI!BX213</f>
        <v>10335.284096956075</v>
      </c>
      <c r="JV219" s="577">
        <f>DATI!BY213</f>
        <v>6858.9307474410425</v>
      </c>
      <c r="JW219" s="577">
        <f>DATI!BZ213</f>
        <v>9504.08</v>
      </c>
      <c r="JX219" s="577">
        <f>DATI!CA213</f>
        <v>40975.360000000001</v>
      </c>
      <c r="JY219" s="577">
        <f>DATI!CB213</f>
        <v>5358.1139327645305</v>
      </c>
      <c r="JZ219" s="577">
        <f>DATI!CC213</f>
        <v>3035.5255973095354</v>
      </c>
      <c r="KA219" s="577">
        <f>DATI!CD213</f>
        <v>125.65764429776405</v>
      </c>
      <c r="KB219" s="577">
        <f>DATI!CE213</f>
        <v>1127.0177701442242</v>
      </c>
      <c r="KC219" s="577">
        <f>DATI!CF213</f>
        <v>0</v>
      </c>
      <c r="KD219" s="577">
        <f>DATI!CG213</f>
        <v>120.55708045387269</v>
      </c>
      <c r="KE219" s="577">
        <f>DATI!CH213</f>
        <v>283.46500551700592</v>
      </c>
      <c r="KF219" s="577">
        <f>DATI!CI213</f>
        <v>17.071600332260132</v>
      </c>
      <c r="KG219" s="577">
        <f>DATI!CJ213</f>
        <v>104.46702203321458</v>
      </c>
      <c r="KH219" s="577">
        <f>DATI!CK213</f>
        <v>871.79110368256454</v>
      </c>
      <c r="KI219" s="577">
        <f>DATI!CL213</f>
        <v>155.80040303230285</v>
      </c>
      <c r="KJ219" s="625">
        <f t="shared" si="2623"/>
        <v>57.571072810197059</v>
      </c>
      <c r="KK219" s="626">
        <f t="shared" si="2689"/>
        <v>-1.5155361639935711E-2</v>
      </c>
      <c r="KL219" s="627">
        <f t="shared" si="2624"/>
        <v>25.577954554795145</v>
      </c>
      <c r="KM219" s="626">
        <f t="shared" si="2690"/>
        <v>0.18124408058036787</v>
      </c>
      <c r="KN219" s="627">
        <f t="shared" si="2625"/>
        <v>16.974610209718719</v>
      </c>
      <c r="KO219" s="626">
        <f t="shared" si="2691"/>
        <v>7.7596177712897299E-2</v>
      </c>
      <c r="KP219" s="627">
        <f t="shared" si="2626"/>
        <v>23.520875095899225</v>
      </c>
      <c r="KQ219" s="626">
        <f t="shared" si="2692"/>
        <v>9.2138481758358953E-2</v>
      </c>
      <c r="KR219" s="627">
        <f t="shared" si="2627"/>
        <v>101.40658796743139</v>
      </c>
      <c r="KS219" s="626">
        <f t="shared" si="2693"/>
        <v>9.6530238847116978E-2</v>
      </c>
      <c r="KT219" s="627">
        <f t="shared" si="2628"/>
        <v>13.260360662173708</v>
      </c>
      <c r="KU219" s="626">
        <f t="shared" si="2694"/>
        <v>1.6782534613123908E-2</v>
      </c>
      <c r="KV219" s="627">
        <f t="shared" si="2629"/>
        <v>7.5123755718304634</v>
      </c>
      <c r="KW219" s="626">
        <f t="shared" si="2695"/>
        <v>-1.3771168294620641E-2</v>
      </c>
      <c r="KX219" s="627">
        <f t="shared" si="2630"/>
        <v>0.31097989035999718</v>
      </c>
      <c r="KY219" s="626">
        <f t="shared" si="2696"/>
        <v>-0.49532899436180655</v>
      </c>
      <c r="KZ219" s="627">
        <f t="shared" si="2631"/>
        <v>2.789164674794526</v>
      </c>
      <c r="LA219" s="626">
        <f t="shared" si="2697"/>
        <v>6.2279948539231071E-2</v>
      </c>
      <c r="LB219" s="628" t="s">
        <v>177</v>
      </c>
      <c r="LC219" s="629" t="s">
        <v>177</v>
      </c>
      <c r="LD219" s="627">
        <f t="shared" si="2632"/>
        <v>0.29835691947898307</v>
      </c>
      <c r="LE219" s="626">
        <f t="shared" si="2698"/>
        <v>7.7688095742810298E-2</v>
      </c>
      <c r="LF219" s="627">
        <f t="shared" si="2633"/>
        <v>0.7015245019848193</v>
      </c>
      <c r="LG219" s="626">
        <f t="shared" si="2699"/>
        <v>-0.17984986272780426</v>
      </c>
      <c r="LH219" s="627">
        <f t="shared" si="2634"/>
        <v>4.2249116074591364E-2</v>
      </c>
      <c r="LI219" s="626">
        <f t="shared" si="2700"/>
        <v>1.43997354576756</v>
      </c>
      <c r="LJ219" s="627">
        <f t="shared" si="2635"/>
        <v>0.25853694170122643</v>
      </c>
      <c r="LK219" s="626">
        <f t="shared" si="2701"/>
        <v>1.2580720606247571E-2</v>
      </c>
      <c r="LL219" s="627">
        <f t="shared" si="2636"/>
        <v>2.1575249429122789</v>
      </c>
      <c r="LM219" s="626">
        <f t="shared" si="2702"/>
        <v>4.606562007883172E-2</v>
      </c>
      <c r="LN219" s="627">
        <f t="shared" si="2637"/>
        <v>0.38557775393447385</v>
      </c>
      <c r="LO219" s="630">
        <f t="shared" si="2703"/>
        <v>-0.26354440463688417</v>
      </c>
      <c r="LP219" s="631">
        <f t="shared" si="2309"/>
        <v>0.10205554538154703</v>
      </c>
      <c r="LQ219" s="632">
        <f t="shared" si="2310"/>
        <v>4.5341731088458917E-2</v>
      </c>
      <c r="LR219" s="632">
        <f t="shared" si="2311"/>
        <v>3.009068648596008E-2</v>
      </c>
      <c r="LS219" s="632">
        <f t="shared" si="2312"/>
        <v>4.1695171178711729E-2</v>
      </c>
      <c r="LT219" s="632">
        <f t="shared" si="2313"/>
        <v>0.179762233620649</v>
      </c>
      <c r="LU219" s="632">
        <f t="shared" si="2314"/>
        <v>2.3506481176679639E-2</v>
      </c>
      <c r="LV219" s="632">
        <f t="shared" si="2315"/>
        <v>1.331709743575204E-2</v>
      </c>
      <c r="LW219" s="632">
        <f t="shared" si="2316"/>
        <v>5.5127029537934682E-4</v>
      </c>
      <c r="LX219" s="633">
        <f t="shared" si="2317"/>
        <v>4.9443185292646335E-3</v>
      </c>
      <c r="LY219" s="634" t="s">
        <v>177</v>
      </c>
      <c r="LZ219" s="633">
        <f t="shared" si="2318"/>
        <v>5.2889370736882942E-4</v>
      </c>
      <c r="MA219" s="633">
        <f t="shared" si="2319"/>
        <v>1.2435840110990256E-3</v>
      </c>
      <c r="MB219" s="633">
        <f t="shared" si="2320"/>
        <v>7.4894497747087394E-5</v>
      </c>
      <c r="MC219" s="633">
        <f t="shared" si="2321"/>
        <v>4.5830531373948155E-4</v>
      </c>
      <c r="MD219" s="633">
        <f t="shared" si="2322"/>
        <v>3.8246184060027437E-3</v>
      </c>
      <c r="ME219" s="633">
        <f t="shared" si="2323"/>
        <v>6.8350902708564591E-4</v>
      </c>
      <c r="MF219" s="631">
        <f t="shared" si="2324"/>
        <v>0.21755189675228576</v>
      </c>
      <c r="MG219" s="632">
        <f t="shared" si="2325"/>
        <v>9.6655008441215898E-2</v>
      </c>
      <c r="MH219" s="632">
        <f t="shared" si="2326"/>
        <v>6.4144343113594696E-2</v>
      </c>
      <c r="MI219" s="632">
        <f t="shared" si="2327"/>
        <v>8.8881633442136357E-2</v>
      </c>
      <c r="MJ219" s="632">
        <f t="shared" si="2328"/>
        <v>0.38319931310338051</v>
      </c>
      <c r="MK219" s="632">
        <f t="shared" si="2329"/>
        <v>5.0108786806632589E-2</v>
      </c>
      <c r="ML219" s="632">
        <f t="shared" si="2330"/>
        <v>2.8388068434218584E-2</v>
      </c>
      <c r="MM219" s="632">
        <f t="shared" si="2331"/>
        <v>1.1751433783886731E-3</v>
      </c>
      <c r="MN219" s="633">
        <f t="shared" si="2332"/>
        <v>1.0539808201186525E-2</v>
      </c>
      <c r="MO219" s="634" t="s">
        <v>177</v>
      </c>
      <c r="MP219" s="633">
        <f t="shared" si="2333"/>
        <v>1.1274431858481046E-3</v>
      </c>
      <c r="MQ219" s="633">
        <f t="shared" si="2334"/>
        <v>2.6509491412146867E-3</v>
      </c>
      <c r="MR219" s="633">
        <f t="shared" si="2335"/>
        <v>1.5965266738101935E-4</v>
      </c>
      <c r="MS219" s="633">
        <f t="shared" si="2336"/>
        <v>9.7696984444025736E-4</v>
      </c>
      <c r="MT219" s="633">
        <f t="shared" si="2337"/>
        <v>8.1529424537282093E-3</v>
      </c>
      <c r="MU219" s="633">
        <f t="shared" si="2338"/>
        <v>1.45703680024308E-3</v>
      </c>
      <c r="MV219" s="1077"/>
      <c r="MW219" s="566"/>
      <c r="MX219" s="624"/>
      <c r="MY219" s="1471"/>
      <c r="MZ219" s="583"/>
      <c r="NA219" s="1472"/>
      <c r="NB219" s="1078"/>
      <c r="NC219" s="615"/>
      <c r="ND219" s="589"/>
      <c r="NE219" s="638"/>
    </row>
    <row r="220" spans="1:369" outlineLevel="1" x14ac:dyDescent="0.2">
      <c r="A220" s="477" t="s">
        <v>185</v>
      </c>
      <c r="B220" s="478">
        <v>189</v>
      </c>
      <c r="C220" s="1524"/>
      <c r="D220" s="479">
        <f>DATI!G214</f>
        <v>3802055</v>
      </c>
      <c r="E220" s="480">
        <f t="shared" si="2646"/>
        <v>0.3983080011921829</v>
      </c>
      <c r="F220" s="1039">
        <f t="shared" si="2607"/>
        <v>2.6058937711966198E-3</v>
      </c>
      <c r="G220" s="482"/>
      <c r="H220" s="483"/>
      <c r="I220" s="484"/>
      <c r="J220" s="485"/>
      <c r="K220" s="485"/>
      <c r="L220" s="485"/>
      <c r="M220" s="483"/>
      <c r="N220" s="483"/>
      <c r="O220" s="483"/>
      <c r="P220" s="483"/>
      <c r="Q220" s="483"/>
      <c r="R220" s="483"/>
      <c r="S220" s="483"/>
      <c r="T220" s="483"/>
      <c r="U220" s="483"/>
      <c r="V220" s="483"/>
      <c r="W220" s="488"/>
      <c r="X220" s="1111"/>
      <c r="Y220" s="483"/>
      <c r="Z220" s="483"/>
      <c r="AA220" s="483"/>
      <c r="AB220" s="483"/>
      <c r="AC220" s="483"/>
      <c r="AD220" s="484"/>
      <c r="AE220" s="485"/>
      <c r="AF220" s="485"/>
      <c r="AG220" s="488"/>
      <c r="AH220" s="491"/>
      <c r="AI220" s="483"/>
      <c r="AJ220" s="484"/>
      <c r="AK220" s="485"/>
      <c r="AL220" s="485"/>
      <c r="AM220" s="485"/>
      <c r="AN220" s="495"/>
      <c r="AO220" s="496"/>
      <c r="AP220" s="496"/>
      <c r="AQ220" s="496"/>
      <c r="AR220" s="496"/>
      <c r="AS220" s="496"/>
      <c r="AT220" s="496"/>
      <c r="AU220" s="1065"/>
      <c r="AV220" s="1065"/>
      <c r="AW220" s="496"/>
      <c r="AX220" s="1065"/>
      <c r="AY220" s="1065"/>
      <c r="AZ220" s="1065"/>
      <c r="BA220" s="1065"/>
      <c r="BB220" s="495"/>
      <c r="BC220" s="496"/>
      <c r="BD220" s="496"/>
      <c r="BE220" s="496"/>
      <c r="BF220" s="496"/>
      <c r="BG220" s="496"/>
      <c r="BH220" s="496"/>
      <c r="BI220" s="496"/>
      <c r="BJ220" s="496"/>
      <c r="BK220" s="496"/>
      <c r="BL220" s="496"/>
      <c r="BM220" s="496"/>
      <c r="BN220" s="496"/>
      <c r="BO220" s="496"/>
      <c r="BP220" s="496"/>
      <c r="BQ220" s="496"/>
      <c r="BR220" s="496"/>
      <c r="BS220" s="496"/>
      <c r="BT220" s="496"/>
      <c r="BU220" s="496"/>
      <c r="BV220" s="497"/>
      <c r="BW220" s="495"/>
      <c r="BX220" s="496"/>
      <c r="BY220" s="496"/>
      <c r="BZ220" s="496"/>
      <c r="CA220" s="496"/>
      <c r="CB220" s="496"/>
      <c r="CC220" s="496"/>
      <c r="CD220" s="497"/>
      <c r="CE220" s="495"/>
      <c r="CF220" s="496"/>
      <c r="CG220" s="496"/>
      <c r="CH220" s="496"/>
      <c r="CI220" s="496"/>
      <c r="CJ220" s="496"/>
      <c r="CK220" s="496"/>
      <c r="CL220" s="496"/>
      <c r="CM220" s="496"/>
      <c r="CN220" s="496"/>
      <c r="CO220" s="496"/>
      <c r="CP220" s="496"/>
      <c r="CQ220" s="496"/>
      <c r="CR220" s="496"/>
      <c r="CS220" s="496"/>
      <c r="CT220" s="496"/>
      <c r="CU220" s="496"/>
      <c r="CV220" s="496"/>
      <c r="CW220" s="496"/>
      <c r="CX220" s="496"/>
      <c r="CY220" s="497"/>
      <c r="CZ220" s="482">
        <f>DATI!AA214</f>
        <v>2024176.155</v>
      </c>
      <c r="DA220" s="483">
        <f t="shared" si="2647"/>
        <v>5545.6880958904112</v>
      </c>
      <c r="DB220" s="484">
        <f t="shared" si="2608"/>
        <v>532.39002460511483</v>
      </c>
      <c r="DC220" s="485">
        <f t="shared" si="2648"/>
        <v>1.4586028071373009</v>
      </c>
      <c r="DD220" s="501">
        <f t="shared" si="2667"/>
        <v>1.8267365803733837E-2</v>
      </c>
      <c r="DE220" s="502">
        <f t="shared" si="2638"/>
        <v>1.5620765975779612E-2</v>
      </c>
      <c r="DF220" s="483">
        <f t="shared" si="2668"/>
        <v>36313.023000000045</v>
      </c>
      <c r="DG220" s="503">
        <f t="shared" si="2649"/>
        <v>8.1884304267902053</v>
      </c>
      <c r="DH220" s="504">
        <f t="shared" si="2669"/>
        <v>0.4024664748789058</v>
      </c>
      <c r="DI220" s="505">
        <f>DATI!AB214+DATI!AG214</f>
        <v>946352.1337312056</v>
      </c>
      <c r="DJ220" s="483">
        <f t="shared" si="2670"/>
        <v>2592.7455718663168</v>
      </c>
      <c r="DK220" s="506">
        <f t="shared" si="2609"/>
        <v>248.9054297560676</v>
      </c>
      <c r="DL220" s="507">
        <f t="shared" si="2610"/>
        <v>0.68193268426319886</v>
      </c>
      <c r="DM220" s="508">
        <f t="shared" si="2704"/>
        <v>0.46752459334805552</v>
      </c>
      <c r="DN220" s="509">
        <f t="shared" si="2650"/>
        <v>2.8250145918934651E-2</v>
      </c>
      <c r="DO220" s="509">
        <f t="shared" si="2671"/>
        <v>1.3000000000000012E-2</v>
      </c>
      <c r="DP220" s="509">
        <f t="shared" si="2651"/>
        <v>4.7033567472178538E-2</v>
      </c>
      <c r="DQ220" s="509">
        <f t="shared" si="2652"/>
        <v>4.4312200812895559E-2</v>
      </c>
      <c r="DR220" s="510">
        <f t="shared" si="2653"/>
        <v>42510.878654775792</v>
      </c>
      <c r="DS220" s="510">
        <f t="shared" si="2654"/>
        <v>10.561542207575002</v>
      </c>
      <c r="DT220" s="511">
        <f t="shared" si="2672"/>
        <v>0.4001029006534082</v>
      </c>
      <c r="DU220" s="512"/>
      <c r="DV220" s="511"/>
      <c r="DW220" s="513">
        <f>DATI!AB214</f>
        <v>923625.29700000002</v>
      </c>
      <c r="DX220" s="483">
        <f t="shared" si="2655"/>
        <v>2530.4802657534246</v>
      </c>
      <c r="DY220" s="514">
        <f t="shared" si="2611"/>
        <v>242.92791582446861</v>
      </c>
      <c r="DZ220" s="485">
        <f t="shared" si="2612"/>
        <v>0.66555593376566746</v>
      </c>
      <c r="EA220" s="508">
        <f t="shared" si="2656"/>
        <v>0.45629689625505937</v>
      </c>
      <c r="EB220" s="504">
        <f t="shared" si="2657"/>
        <v>2.9870152420074379E-2</v>
      </c>
      <c r="EC220" s="515">
        <f t="shared" si="2673"/>
        <v>1077824.0212687943</v>
      </c>
      <c r="ED220" s="516">
        <f t="shared" si="2658"/>
        <v>2952.9425240240939</v>
      </c>
      <c r="EE220" s="517">
        <f t="shared" si="2613"/>
        <v>283.48459484904726</v>
      </c>
      <c r="EF220" s="518">
        <f t="shared" si="2614"/>
        <v>0.77667012287410209</v>
      </c>
      <c r="EG220" s="519">
        <f t="shared" si="2639"/>
        <v>-5.7174636293920921E-3</v>
      </c>
      <c r="EH220" s="519">
        <f t="shared" si="2640"/>
        <v>-8.3017239897536042E-3</v>
      </c>
      <c r="EI220" s="501">
        <f t="shared" si="2615"/>
        <v>0.53247540665194448</v>
      </c>
      <c r="EJ220" s="520">
        <f t="shared" si="2641"/>
        <v>-6197.8556547758635</v>
      </c>
      <c r="EK220" s="520">
        <f t="shared" si="2642"/>
        <v>-2.373111780784825</v>
      </c>
      <c r="EL220" s="482">
        <f>DATI!AD214</f>
        <v>931653.19400000002</v>
      </c>
      <c r="EM220" s="483">
        <f t="shared" si="2659"/>
        <v>2552.4745041095889</v>
      </c>
      <c r="EN220" s="514">
        <f t="shared" si="2616"/>
        <v>245.03937844139551</v>
      </c>
      <c r="EO220" s="485">
        <f t="shared" si="2660"/>
        <v>0.67134076285313837</v>
      </c>
      <c r="EP220" s="501">
        <f t="shared" si="2674"/>
        <v>-1.2882877396889276E-2</v>
      </c>
      <c r="EQ220" s="502">
        <f t="shared" si="2675"/>
        <v>-1.5448513981726655E-2</v>
      </c>
      <c r="ER220" s="501">
        <f t="shared" si="2676"/>
        <v>0.41072573834992343</v>
      </c>
      <c r="ES220" s="483">
        <f t="shared" si="2677"/>
        <v>-12159.016999999993</v>
      </c>
      <c r="ET220" s="501">
        <f t="shared" si="2617"/>
        <v>0.46026290335388326</v>
      </c>
      <c r="EU220" s="503">
        <f t="shared" si="2661"/>
        <v>-3.844892133812948</v>
      </c>
      <c r="EV220" s="482">
        <f>DATI!AE214</f>
        <v>105119.07799999999</v>
      </c>
      <c r="EW220" s="483">
        <f t="shared" si="2662"/>
        <v>287.99747397260273</v>
      </c>
      <c r="EX220" s="514">
        <f t="shared" si="2618"/>
        <v>27.647963535509085</v>
      </c>
      <c r="EY220" s="485">
        <f t="shared" si="2619"/>
        <v>7.5747845302764613E-2</v>
      </c>
      <c r="EZ220" s="501">
        <f t="shared" si="2678"/>
        <v>2.9860000414808303E-2</v>
      </c>
      <c r="FA220" s="502">
        <f t="shared" si="2679"/>
        <v>2.7183269929820824E-2</v>
      </c>
      <c r="FB220" s="483">
        <f t="shared" si="2680"/>
        <v>3047.8469999999943</v>
      </c>
      <c r="FC220" s="503">
        <f t="shared" si="2663"/>
        <v>0.73167279666357388</v>
      </c>
      <c r="FD220" s="483">
        <f>DATI!AG214</f>
        <v>22726.836731205596</v>
      </c>
      <c r="FE220" s="501">
        <f t="shared" si="2620"/>
        <v>1.1227697092996135E-2</v>
      </c>
      <c r="FF220" s="483">
        <f t="shared" si="2664"/>
        <v>82392.241268794402</v>
      </c>
      <c r="FG220" s="501">
        <f t="shared" si="2681"/>
        <v>2.1670449603910097E-2</v>
      </c>
      <c r="FH220" s="482">
        <f>DATI!AF214</f>
        <v>63778.586000000003</v>
      </c>
      <c r="FI220" s="483">
        <f t="shared" si="2682"/>
        <v>174.73585205479452</v>
      </c>
      <c r="FJ220" s="509">
        <f t="shared" si="2621"/>
        <v>3.1508416815630359E-2</v>
      </c>
      <c r="FK220" s="509"/>
      <c r="FL220" s="521">
        <f>DATI!AL214</f>
        <v>5254.2230361998081</v>
      </c>
      <c r="FM220" s="522"/>
      <c r="FN220" s="521"/>
      <c r="FO220" s="1126">
        <f t="shared" si="2369"/>
        <v>8.238224403720408E-2</v>
      </c>
      <c r="FP220" s="1127">
        <f t="shared" si="2665"/>
        <v>2.5957340833312049E-3</v>
      </c>
      <c r="FQ220" s="486"/>
      <c r="FR220" s="526"/>
      <c r="FS220" s="1112"/>
      <c r="FT220" s="1112"/>
      <c r="FU220" s="495"/>
      <c r="FV220" s="496"/>
      <c r="FW220" s="496"/>
      <c r="FX220" s="496"/>
      <c r="FY220" s="496"/>
      <c r="FZ220" s="496"/>
      <c r="GA220" s="496"/>
      <c r="GB220" s="496"/>
      <c r="GC220" s="496"/>
      <c r="GD220" s="496"/>
      <c r="GE220" s="496"/>
      <c r="GF220" s="496"/>
      <c r="GG220" s="496"/>
      <c r="GH220" s="496"/>
      <c r="GI220" s="496"/>
      <c r="GJ220" s="496"/>
      <c r="GK220" s="496"/>
      <c r="GL220" s="496"/>
      <c r="GM220" s="496"/>
      <c r="GN220" s="496"/>
      <c r="GO220" s="496"/>
      <c r="GP220" s="497"/>
      <c r="GQ220" s="495"/>
      <c r="GR220" s="496"/>
      <c r="GS220" s="496"/>
      <c r="GT220" s="496"/>
      <c r="GU220" s="496"/>
      <c r="GV220" s="496"/>
      <c r="GW220" s="496"/>
      <c r="GX220" s="497"/>
      <c r="GY220" s="495"/>
      <c r="GZ220" s="496"/>
      <c r="HA220" s="496"/>
      <c r="HB220" s="496"/>
      <c r="HC220" s="496"/>
      <c r="HD220" s="496"/>
      <c r="HE220" s="496"/>
      <c r="HF220" s="496"/>
      <c r="HG220" s="496"/>
      <c r="HH220" s="496"/>
      <c r="HI220" s="496"/>
      <c r="HJ220" s="496"/>
      <c r="HK220" s="496"/>
      <c r="HL220" s="496"/>
      <c r="HM220" s="496"/>
      <c r="HN220" s="496"/>
      <c r="HO220" s="496"/>
      <c r="HP220" s="496"/>
      <c r="HQ220" s="496"/>
      <c r="HR220" s="496"/>
      <c r="HS220" s="496"/>
      <c r="HT220" s="497"/>
      <c r="HU220" s="526">
        <f t="shared" si="2606"/>
        <v>1078497.6767573219</v>
      </c>
      <c r="HV220" s="527"/>
      <c r="HW220" s="528">
        <f t="shared" si="2683"/>
        <v>357.41399995803829</v>
      </c>
      <c r="HX220" s="529">
        <f>DATI!CQ214</f>
        <v>357.41399995803829</v>
      </c>
      <c r="HY220" s="529">
        <f>DATI!CT214</f>
        <v>0</v>
      </c>
      <c r="HZ220" s="530"/>
      <c r="IA220" s="530">
        <f t="shared" si="2530"/>
        <v>1.7657257698406109E-4</v>
      </c>
      <c r="IB220" s="501">
        <f t="shared" si="2531"/>
        <v>3.3139987935130414E-4</v>
      </c>
      <c r="IC220" s="529">
        <f>DATI!CV214</f>
        <v>113694.74125364784</v>
      </c>
      <c r="ID220" s="529">
        <f t="shared" si="2684"/>
        <v>114052.15525360587</v>
      </c>
      <c r="IE220" s="1146">
        <f t="shared" si="2532"/>
        <v>5.6344975199851551E-2</v>
      </c>
      <c r="IF220" s="1146">
        <f t="shared" si="2533"/>
        <v>0.10575095126446833</v>
      </c>
      <c r="IG220" s="528"/>
      <c r="IH220" s="509"/>
      <c r="II220" s="529"/>
      <c r="IJ220" s="529"/>
      <c r="IK220" s="534">
        <f>DATI!CS214</f>
        <v>368961.28075736406</v>
      </c>
      <c r="IL220" s="479">
        <f t="shared" si="2685"/>
        <v>366764.72075736406</v>
      </c>
      <c r="IM220" s="479">
        <f t="shared" si="2686"/>
        <v>165341.44512324969</v>
      </c>
      <c r="IN220" s="501">
        <f t="shared" si="2297"/>
        <v>0.18119209627650418</v>
      </c>
      <c r="IO220" s="501">
        <f t="shared" si="2298"/>
        <v>0.34007001467087222</v>
      </c>
      <c r="IP220" s="529"/>
      <c r="IQ220" s="509"/>
      <c r="IR220" s="529"/>
      <c r="IS220" s="513">
        <f t="shared" si="2687"/>
        <v>711375.54199999978</v>
      </c>
      <c r="IT220" s="534">
        <f>DATI!CR214</f>
        <v>709178.98199999973</v>
      </c>
      <c r="IU220" s="536">
        <f>DATI!CU214</f>
        <v>2196.56</v>
      </c>
      <c r="IV220" s="501"/>
      <c r="IW220" s="509">
        <f t="shared" si="2534"/>
        <v>0.35143954257281512</v>
      </c>
      <c r="IX220" s="501">
        <f t="shared" si="2535"/>
        <v>0.65959858544977645</v>
      </c>
      <c r="IY220" s="513">
        <f>DATI!CW214</f>
        <v>87728.534380466532</v>
      </c>
      <c r="IZ220" s="513">
        <f t="shared" si="2688"/>
        <v>799104.07638046634</v>
      </c>
      <c r="JA220" s="538">
        <f t="shared" si="2536"/>
        <v>0.39477990806608743</v>
      </c>
      <c r="JB220" s="538">
        <f t="shared" si="2537"/>
        <v>0.74094186163024689</v>
      </c>
      <c r="JC220" s="539"/>
      <c r="JD220" s="509"/>
      <c r="JE220" s="529"/>
      <c r="JF220" s="529"/>
      <c r="JG220" s="505">
        <f t="shared" si="2538"/>
        <v>906391.1895987048</v>
      </c>
      <c r="JH220" s="485">
        <f t="shared" si="2622"/>
        <v>238.39507571529208</v>
      </c>
      <c r="JI220" s="508">
        <f t="shared" si="2304"/>
        <v>0.44778276206830664</v>
      </c>
      <c r="JJ220" s="522"/>
      <c r="JK220" s="521"/>
      <c r="JL220" s="1128"/>
      <c r="JM220" s="541">
        <f t="shared" si="2643"/>
        <v>3.1563993142973569E-2</v>
      </c>
      <c r="JN220" s="542">
        <f t="shared" si="2539"/>
        <v>1617766.7315987046</v>
      </c>
      <c r="JO220" s="513">
        <f t="shared" si="2540"/>
        <v>1705495.265979171</v>
      </c>
      <c r="JP220" s="508">
        <f t="shared" si="2541"/>
        <v>0.79922230464112176</v>
      </c>
      <c r="JQ220" s="509">
        <f t="shared" si="2644"/>
        <v>5.9313224430656009E-3</v>
      </c>
      <c r="JR220" s="543">
        <f t="shared" si="2542"/>
        <v>0.84256267013439401</v>
      </c>
      <c r="JS220" s="504">
        <f t="shared" si="2645"/>
        <v>2.4381879575076204E-2</v>
      </c>
      <c r="JT220" s="495">
        <f>DATI!BW214</f>
        <v>256516.01852872877</v>
      </c>
      <c r="JU220" s="496">
        <f>DATI!BX214</f>
        <v>157125.17617385267</v>
      </c>
      <c r="JV220" s="496">
        <f>DATI!BY214</f>
        <v>59170.669773411777</v>
      </c>
      <c r="JW220" s="496">
        <f>DATI!BZ214</f>
        <v>203499.06099999999</v>
      </c>
      <c r="JX220" s="496">
        <f>DATI!CA214</f>
        <v>97868.17</v>
      </c>
      <c r="JY220" s="496">
        <f>DATI!CB214</f>
        <v>62020.350221747161</v>
      </c>
      <c r="JZ220" s="496">
        <f>DATI!CC214</f>
        <v>15731.124879345954</v>
      </c>
      <c r="KA220" s="496">
        <f>DATI!CD214</f>
        <v>2294.3253751486823</v>
      </c>
      <c r="KB220" s="496">
        <f>DATI!CE214</f>
        <v>11237.216102315426</v>
      </c>
      <c r="KC220" s="496">
        <f>DATI!CF214</f>
        <v>0</v>
      </c>
      <c r="KD220" s="496">
        <f>DATI!CG214</f>
        <v>2860.400490840912</v>
      </c>
      <c r="KE220" s="496">
        <f>DATI!CH214</f>
        <v>879.59117711925512</v>
      </c>
      <c r="KF220" s="496">
        <f>DATI!CI214</f>
        <v>281.82644548511507</v>
      </c>
      <c r="KG220" s="496">
        <f>DATI!CJ214</f>
        <v>479.4728493318558</v>
      </c>
      <c r="KH220" s="496">
        <f>DATI!CK214</f>
        <v>6867.7095784093517</v>
      </c>
      <c r="KI220" s="496">
        <f>DATI!CL214</f>
        <v>4439.417726403236</v>
      </c>
      <c r="KJ220" s="544">
        <f t="shared" si="2623"/>
        <v>67.467729564335286</v>
      </c>
      <c r="KK220" s="545">
        <f t="shared" si="2689"/>
        <v>6.0013969737590801E-2</v>
      </c>
      <c r="KL220" s="546">
        <f t="shared" si="2624"/>
        <v>41.326381699857755</v>
      </c>
      <c r="KM220" s="545">
        <f t="shared" si="2690"/>
        <v>-2.3306942333789389E-2</v>
      </c>
      <c r="KN220" s="546">
        <f t="shared" si="2625"/>
        <v>15.562812682460349</v>
      </c>
      <c r="KO220" s="545">
        <f t="shared" si="2691"/>
        <v>9.7717591308730915E-4</v>
      </c>
      <c r="KP220" s="546">
        <f t="shared" si="2626"/>
        <v>53.523439560974261</v>
      </c>
      <c r="KQ220" s="545">
        <f t="shared" si="2692"/>
        <v>4.8199135914435934E-2</v>
      </c>
      <c r="KR220" s="546">
        <f t="shared" si="2627"/>
        <v>25.740861192171074</v>
      </c>
      <c r="KS220" s="545">
        <f t="shared" si="2693"/>
        <v>0.1209967147116848</v>
      </c>
      <c r="KT220" s="546">
        <f t="shared" si="2628"/>
        <v>16.312323262484934</v>
      </c>
      <c r="KU220" s="545">
        <f t="shared" si="2694"/>
        <v>8.9713921056720658E-2</v>
      </c>
      <c r="KV220" s="546">
        <f t="shared" si="2629"/>
        <v>4.1375321712458017</v>
      </c>
      <c r="KW220" s="545">
        <f t="shared" si="2695"/>
        <v>0.12132309711055118</v>
      </c>
      <c r="KX220" s="546">
        <f t="shared" si="2630"/>
        <v>0.60344349967285649</v>
      </c>
      <c r="KY220" s="545">
        <f t="shared" si="2696"/>
        <v>0.34578122184819837</v>
      </c>
      <c r="KZ220" s="546">
        <f t="shared" si="2631"/>
        <v>2.9555637943994566</v>
      </c>
      <c r="LA220" s="545">
        <f t="shared" si="2697"/>
        <v>0.22708300368753309</v>
      </c>
      <c r="LB220" s="547" t="s">
        <v>177</v>
      </c>
      <c r="LC220" s="548" t="s">
        <v>177</v>
      </c>
      <c r="LD220" s="546">
        <f t="shared" si="2632"/>
        <v>0.7523301190647983</v>
      </c>
      <c r="LE220" s="545">
        <f t="shared" si="2698"/>
        <v>6.411481008875268E-2</v>
      </c>
      <c r="LF220" s="546">
        <f t="shared" si="2633"/>
        <v>0.23134625278152343</v>
      </c>
      <c r="LG220" s="545">
        <f t="shared" si="2699"/>
        <v>-0.38108884936112336</v>
      </c>
      <c r="LH220" s="546">
        <f t="shared" si="2634"/>
        <v>7.4124768180658898E-2</v>
      </c>
      <c r="LI220" s="545">
        <f t="shared" si="2700"/>
        <v>-5.8516270519009414E-2</v>
      </c>
      <c r="LJ220" s="546">
        <f t="shared" si="2635"/>
        <v>0.12610886726569073</v>
      </c>
      <c r="LK220" s="545">
        <f t="shared" si="2701"/>
        <v>7.9618227884681286E-2</v>
      </c>
      <c r="LL220" s="546">
        <f t="shared" si="2636"/>
        <v>1.8063151580945966</v>
      </c>
      <c r="LM220" s="545">
        <f t="shared" si="2702"/>
        <v>0.13244079239205747</v>
      </c>
      <c r="LN220" s="546">
        <f t="shared" si="2637"/>
        <v>1.1676363772757723</v>
      </c>
      <c r="LO220" s="549">
        <f t="shared" si="2703"/>
        <v>-0.44955347939199192</v>
      </c>
      <c r="LP220" s="550">
        <f t="shared" si="2309"/>
        <v>0.1267261339360698</v>
      </c>
      <c r="LQ220" s="551">
        <f t="shared" si="2310"/>
        <v>7.7624260015973098E-2</v>
      </c>
      <c r="LR220" s="551">
        <f t="shared" si="2311"/>
        <v>2.9231976489423557E-2</v>
      </c>
      <c r="LS220" s="551">
        <f t="shared" si="2312"/>
        <v>0.10053426451908776</v>
      </c>
      <c r="LT220" s="551">
        <f t="shared" si="2313"/>
        <v>4.8349630914410212E-2</v>
      </c>
      <c r="LU220" s="551">
        <f t="shared" si="2314"/>
        <v>3.0639798847816761E-2</v>
      </c>
      <c r="LV220" s="551">
        <f t="shared" si="2315"/>
        <v>7.7716185127899374E-3</v>
      </c>
      <c r="LW220" s="551">
        <f t="shared" si="2316"/>
        <v>1.1334613193033499E-3</v>
      </c>
      <c r="LX220" s="552">
        <f t="shared" si="2317"/>
        <v>5.5515010759107702E-3</v>
      </c>
      <c r="LY220" s="553" t="s">
        <v>177</v>
      </c>
      <c r="LZ220" s="552">
        <f t="shared" si="2318"/>
        <v>1.4131183611541516E-3</v>
      </c>
      <c r="MA220" s="552">
        <f t="shared" si="2319"/>
        <v>4.3454280149805201E-4</v>
      </c>
      <c r="MB220" s="552">
        <f t="shared" si="2320"/>
        <v>1.3923019732692933E-4</v>
      </c>
      <c r="MC220" s="552">
        <f t="shared" si="2321"/>
        <v>2.3687308446327182E-4</v>
      </c>
      <c r="MD220" s="552">
        <f t="shared" si="2322"/>
        <v>3.3928418539291368E-3</v>
      </c>
      <c r="ME220" s="552">
        <f t="shared" si="2323"/>
        <v>2.1931973239765964E-3</v>
      </c>
      <c r="MF220" s="550">
        <f t="shared" si="2324"/>
        <v>0.27772736342530985</v>
      </c>
      <c r="MG220" s="551">
        <f t="shared" si="2325"/>
        <v>0.17011787862914354</v>
      </c>
      <c r="MH220" s="551">
        <f t="shared" si="2326"/>
        <v>6.4063500605280391E-2</v>
      </c>
      <c r="MI220" s="551">
        <f t="shared" si="2327"/>
        <v>0.22032642637764391</v>
      </c>
      <c r="MJ220" s="551">
        <f t="shared" si="2328"/>
        <v>0.10596090245458056</v>
      </c>
      <c r="MK220" s="551">
        <f t="shared" si="2329"/>
        <v>6.7148821522313898E-2</v>
      </c>
      <c r="ML220" s="551">
        <f t="shared" si="2330"/>
        <v>1.703193376192895E-2</v>
      </c>
      <c r="MM220" s="551">
        <f t="shared" si="2331"/>
        <v>2.4840434563678719E-3</v>
      </c>
      <c r="MN220" s="552">
        <f t="shared" si="2332"/>
        <v>1.2166423049276254E-2</v>
      </c>
      <c r="MO220" s="553" t="s">
        <v>177</v>
      </c>
      <c r="MP220" s="552">
        <f t="shared" si="2333"/>
        <v>3.0969274013300566E-3</v>
      </c>
      <c r="MQ220" s="552">
        <f t="shared" si="2334"/>
        <v>9.5232469268244292E-4</v>
      </c>
      <c r="MR220" s="552">
        <f t="shared" si="2335"/>
        <v>3.0513071307218114E-4</v>
      </c>
      <c r="MS220" s="552">
        <f t="shared" si="2336"/>
        <v>5.1912052527060206E-4</v>
      </c>
      <c r="MT220" s="552">
        <f t="shared" si="2337"/>
        <v>7.4356014291901227E-3</v>
      </c>
      <c r="MU220" s="552">
        <f t="shared" si="2338"/>
        <v>4.8065137895451516E-3</v>
      </c>
      <c r="MV220" s="1070"/>
      <c r="MW220" s="485"/>
      <c r="MX220" s="543"/>
      <c r="MY220" s="1469"/>
      <c r="MZ220" s="502"/>
      <c r="NA220" s="1470"/>
      <c r="NB220" s="1071"/>
      <c r="NC220" s="534"/>
      <c r="ND220" s="508"/>
      <c r="NE220" s="557"/>
    </row>
    <row r="221" spans="1:369" outlineLevel="1" x14ac:dyDescent="0.2">
      <c r="A221" s="558" t="s">
        <v>187</v>
      </c>
      <c r="B221" s="559">
        <v>190</v>
      </c>
      <c r="C221" s="1525"/>
      <c r="D221" s="560">
        <f>DATI!G215</f>
        <v>530130</v>
      </c>
      <c r="E221" s="561">
        <f t="shared" si="2646"/>
        <v>5.5537076836608607E-2</v>
      </c>
      <c r="F221" s="1035">
        <f t="shared" si="2607"/>
        <v>1.2450082217524078E-2</v>
      </c>
      <c r="G221" s="563"/>
      <c r="H221" s="564"/>
      <c r="I221" s="565"/>
      <c r="J221" s="566"/>
      <c r="K221" s="566"/>
      <c r="L221" s="566"/>
      <c r="M221" s="564"/>
      <c r="N221" s="564"/>
      <c r="O221" s="564"/>
      <c r="P221" s="564"/>
      <c r="Q221" s="564"/>
      <c r="R221" s="564"/>
      <c r="S221" s="564"/>
      <c r="T221" s="564"/>
      <c r="U221" s="564"/>
      <c r="V221" s="564"/>
      <c r="W221" s="569"/>
      <c r="X221" s="1100"/>
      <c r="Y221" s="564"/>
      <c r="Z221" s="564"/>
      <c r="AA221" s="564"/>
      <c r="AB221" s="564"/>
      <c r="AC221" s="564"/>
      <c r="AD221" s="565"/>
      <c r="AE221" s="566"/>
      <c r="AF221" s="566"/>
      <c r="AG221" s="569"/>
      <c r="AH221" s="572"/>
      <c r="AI221" s="564"/>
      <c r="AJ221" s="565"/>
      <c r="AK221" s="566"/>
      <c r="AL221" s="566"/>
      <c r="AM221" s="566"/>
      <c r="AN221" s="576"/>
      <c r="AO221" s="577"/>
      <c r="AP221" s="577"/>
      <c r="AQ221" s="577"/>
      <c r="AR221" s="577"/>
      <c r="AS221" s="577"/>
      <c r="AT221" s="577"/>
      <c r="AU221" s="1072"/>
      <c r="AV221" s="1072"/>
      <c r="AW221" s="577"/>
      <c r="AX221" s="1072"/>
      <c r="AY221" s="1072"/>
      <c r="AZ221" s="1072"/>
      <c r="BA221" s="1072"/>
      <c r="BB221" s="576"/>
      <c r="BC221" s="577"/>
      <c r="BD221" s="577"/>
      <c r="BE221" s="577"/>
      <c r="BF221" s="577"/>
      <c r="BG221" s="577"/>
      <c r="BH221" s="577"/>
      <c r="BI221" s="577"/>
      <c r="BJ221" s="577"/>
      <c r="BK221" s="577"/>
      <c r="BL221" s="577"/>
      <c r="BM221" s="577"/>
      <c r="BN221" s="577"/>
      <c r="BO221" s="577"/>
      <c r="BP221" s="577"/>
      <c r="BQ221" s="577"/>
      <c r="BR221" s="577"/>
      <c r="BS221" s="577"/>
      <c r="BT221" s="577"/>
      <c r="BU221" s="577"/>
      <c r="BV221" s="578"/>
      <c r="BW221" s="576"/>
      <c r="BX221" s="577"/>
      <c r="BY221" s="577"/>
      <c r="BZ221" s="577"/>
      <c r="CA221" s="577"/>
      <c r="CB221" s="577"/>
      <c r="CC221" s="577"/>
      <c r="CD221" s="578"/>
      <c r="CE221" s="576"/>
      <c r="CF221" s="577"/>
      <c r="CG221" s="577"/>
      <c r="CH221" s="577"/>
      <c r="CI221" s="577"/>
      <c r="CJ221" s="577"/>
      <c r="CK221" s="577"/>
      <c r="CL221" s="577"/>
      <c r="CM221" s="577"/>
      <c r="CN221" s="577"/>
      <c r="CO221" s="577"/>
      <c r="CP221" s="577"/>
      <c r="CQ221" s="577"/>
      <c r="CR221" s="577"/>
      <c r="CS221" s="577"/>
      <c r="CT221" s="577"/>
      <c r="CU221" s="577"/>
      <c r="CV221" s="577"/>
      <c r="CW221" s="577"/>
      <c r="CX221" s="577"/>
      <c r="CY221" s="578"/>
      <c r="CZ221" s="563">
        <f>DATI!AA215</f>
        <v>302479.21000000002</v>
      </c>
      <c r="DA221" s="564">
        <f t="shared" si="2647"/>
        <v>828.71016438356173</v>
      </c>
      <c r="DB221" s="565">
        <f t="shared" si="2608"/>
        <v>570.57553807556633</v>
      </c>
      <c r="DC221" s="566">
        <f t="shared" si="2648"/>
        <v>1.5632206522618255</v>
      </c>
      <c r="DD221" s="582">
        <f t="shared" si="2667"/>
        <v>1.6011981529265227E-2</v>
      </c>
      <c r="DE221" s="583">
        <f t="shared" si="2638"/>
        <v>3.5180986937542644E-3</v>
      </c>
      <c r="DF221" s="564">
        <f t="shared" si="2668"/>
        <v>4766.963000000047</v>
      </c>
      <c r="DG221" s="584">
        <f t="shared" si="2649"/>
        <v>2.0003037890444375</v>
      </c>
      <c r="DH221" s="585">
        <f t="shared" si="2669"/>
        <v>6.0141871087724716E-2</v>
      </c>
      <c r="DI221" s="586">
        <f>DATI!AB215+DATI!AG215</f>
        <v>82970.619771727215</v>
      </c>
      <c r="DJ221" s="564">
        <f t="shared" si="2670"/>
        <v>227.31676649788278</v>
      </c>
      <c r="DK221" s="587">
        <f t="shared" si="2609"/>
        <v>156.50994995892935</v>
      </c>
      <c r="DL221" s="588">
        <f t="shared" si="2610"/>
        <v>0.42879438344912152</v>
      </c>
      <c r="DM221" s="589">
        <f t="shared" si="2704"/>
        <v>0.27430189258867482</v>
      </c>
      <c r="DN221" s="590">
        <f t="shared" si="2650"/>
        <v>4.3858845229943981E-2</v>
      </c>
      <c r="DO221" s="590">
        <f t="shared" si="2671"/>
        <v>1.100000000000001E-2</v>
      </c>
      <c r="DP221" s="590">
        <f t="shared" si="2651"/>
        <v>6.0573093778925925E-2</v>
      </c>
      <c r="DQ221" s="590">
        <f t="shared" si="2652"/>
        <v>4.7531243669811415E-2</v>
      </c>
      <c r="DR221" s="591">
        <f t="shared" si="2653"/>
        <v>4738.7465906956641</v>
      </c>
      <c r="DS221" s="591">
        <f t="shared" si="2654"/>
        <v>7.1015662904587487</v>
      </c>
      <c r="DT221" s="592">
        <f t="shared" si="2672"/>
        <v>3.5078682085064157E-2</v>
      </c>
      <c r="DU221" s="593"/>
      <c r="DV221" s="592"/>
      <c r="DW221" s="594">
        <f>DATI!AB215</f>
        <v>81608.057000000001</v>
      </c>
      <c r="DX221" s="564">
        <f t="shared" si="2655"/>
        <v>223.58371780821918</v>
      </c>
      <c r="DY221" s="595">
        <f t="shared" si="2611"/>
        <v>153.93970724161997</v>
      </c>
      <c r="DZ221" s="566">
        <f t="shared" si="2612"/>
        <v>0.42175262257978074</v>
      </c>
      <c r="EA221" s="589">
        <f t="shared" si="2656"/>
        <v>0.26979724325516452</v>
      </c>
      <c r="EB221" s="585">
        <f t="shared" si="2657"/>
        <v>4.8366351056695046E-2</v>
      </c>
      <c r="EC221" s="596">
        <f t="shared" si="2673"/>
        <v>219508.59022827281</v>
      </c>
      <c r="ED221" s="597">
        <f t="shared" si="2658"/>
        <v>601.39339788567895</v>
      </c>
      <c r="EE221" s="598">
        <f t="shared" si="2613"/>
        <v>414.06558811663706</v>
      </c>
      <c r="EF221" s="599">
        <f t="shared" si="2614"/>
        <v>1.1344262688127043</v>
      </c>
      <c r="EG221" s="600">
        <f t="shared" si="2639"/>
        <v>1.2856005670765081E-4</v>
      </c>
      <c r="EH221" s="600">
        <f t="shared" si="2640"/>
        <v>-1.2170004602922399E-2</v>
      </c>
      <c r="EI221" s="582">
        <f t="shared" si="2615"/>
        <v>0.72569810741132523</v>
      </c>
      <c r="EJ221" s="601">
        <f t="shared" si="2641"/>
        <v>28.216409304382978</v>
      </c>
      <c r="EK221" s="601">
        <f t="shared" si="2642"/>
        <v>-5.101262501414169</v>
      </c>
      <c r="EL221" s="563">
        <f>DATI!AD215</f>
        <v>204885.16</v>
      </c>
      <c r="EM221" s="564">
        <f t="shared" si="2659"/>
        <v>561.32920547945207</v>
      </c>
      <c r="EN221" s="595">
        <f t="shared" si="2616"/>
        <v>386.48097636428798</v>
      </c>
      <c r="EO221" s="566">
        <f t="shared" si="2660"/>
        <v>1.0588519900391451</v>
      </c>
      <c r="EP221" s="582">
        <f t="shared" si="2674"/>
        <v>-7.3818880447503558E-3</v>
      </c>
      <c r="EQ221" s="583">
        <f t="shared" si="2675"/>
        <v>-1.9588096846056269E-2</v>
      </c>
      <c r="ER221" s="582">
        <f t="shared" si="2676"/>
        <v>9.0325036354613947E-2</v>
      </c>
      <c r="ES221" s="564">
        <f t="shared" si="2677"/>
        <v>-1523.6870000000054</v>
      </c>
      <c r="ET221" s="582">
        <f t="shared" si="2617"/>
        <v>0.67735286666478656</v>
      </c>
      <c r="EU221" s="584">
        <f t="shared" si="2661"/>
        <v>-7.7216798060369456</v>
      </c>
      <c r="EV221" s="563">
        <f>DATI!AE215</f>
        <v>10231.066000000001</v>
      </c>
      <c r="EW221" s="564">
        <f t="shared" si="2662"/>
        <v>28.030317808219181</v>
      </c>
      <c r="EX221" s="595">
        <f t="shared" si="2618"/>
        <v>19.299164355912701</v>
      </c>
      <c r="EY221" s="566">
        <f t="shared" si="2619"/>
        <v>5.2874422892911513E-2</v>
      </c>
      <c r="EZ221" s="582">
        <f t="shared" si="2678"/>
        <v>0.10066471931348053</v>
      </c>
      <c r="FA221" s="583">
        <f t="shared" si="2679"/>
        <v>8.7129863136307911E-2</v>
      </c>
      <c r="FB221" s="564">
        <f t="shared" si="2680"/>
        <v>935.71399999999994</v>
      </c>
      <c r="FC221" s="584">
        <f t="shared" si="2663"/>
        <v>1.546764196252191</v>
      </c>
      <c r="FD221" s="564">
        <f>DATI!AG215</f>
        <v>1362.5627717272191</v>
      </c>
      <c r="FE221" s="582">
        <f t="shared" si="2620"/>
        <v>4.50464933351029E-3</v>
      </c>
      <c r="FF221" s="564">
        <f t="shared" si="2664"/>
        <v>8868.5032282727807</v>
      </c>
      <c r="FG221" s="582">
        <f t="shared" si="2681"/>
        <v>1.6728921638603324E-2</v>
      </c>
      <c r="FH221" s="563">
        <f>DATI!AF215</f>
        <v>5754.9269999999997</v>
      </c>
      <c r="FI221" s="564">
        <f t="shared" si="2682"/>
        <v>15.766923287671233</v>
      </c>
      <c r="FJ221" s="590">
        <f t="shared" si="2621"/>
        <v>1.902585966156153E-2</v>
      </c>
      <c r="FK221" s="590"/>
      <c r="FL221" s="602">
        <f>DATI!AL215</f>
        <v>29.662619445323944</v>
      </c>
      <c r="FM221" s="603"/>
      <c r="FN221" s="602"/>
      <c r="FO221" s="1129">
        <f t="shared" si="2369"/>
        <v>5.1542998625914707E-3</v>
      </c>
      <c r="FP221" s="1130">
        <f t="shared" si="2665"/>
        <v>9.8064985839271208E-5</v>
      </c>
      <c r="FQ221" s="567"/>
      <c r="FR221" s="607"/>
      <c r="FS221" s="1113"/>
      <c r="FT221" s="1113"/>
      <c r="FU221" s="576"/>
      <c r="FV221" s="577"/>
      <c r="FW221" s="577"/>
      <c r="FX221" s="577"/>
      <c r="FY221" s="577"/>
      <c r="FZ221" s="577"/>
      <c r="GA221" s="577"/>
      <c r="GB221" s="577"/>
      <c r="GC221" s="577"/>
      <c r="GD221" s="577"/>
      <c r="GE221" s="577"/>
      <c r="GF221" s="577"/>
      <c r="GG221" s="577"/>
      <c r="GH221" s="577"/>
      <c r="GI221" s="577"/>
      <c r="GJ221" s="577"/>
      <c r="GK221" s="577"/>
      <c r="GL221" s="577"/>
      <c r="GM221" s="577"/>
      <c r="GN221" s="577"/>
      <c r="GO221" s="577"/>
      <c r="GP221" s="578"/>
      <c r="GQ221" s="576"/>
      <c r="GR221" s="577"/>
      <c r="GS221" s="577"/>
      <c r="GT221" s="577"/>
      <c r="GU221" s="577"/>
      <c r="GV221" s="577"/>
      <c r="GW221" s="577"/>
      <c r="GX221" s="578"/>
      <c r="GY221" s="576"/>
      <c r="GZ221" s="577"/>
      <c r="HA221" s="577"/>
      <c r="HB221" s="577"/>
      <c r="HC221" s="577"/>
      <c r="HD221" s="577"/>
      <c r="HE221" s="577"/>
      <c r="HF221" s="577"/>
      <c r="HG221" s="577"/>
      <c r="HH221" s="577"/>
      <c r="HI221" s="577"/>
      <c r="HJ221" s="577"/>
      <c r="HK221" s="577"/>
      <c r="HL221" s="577"/>
      <c r="HM221" s="577"/>
      <c r="HN221" s="577"/>
      <c r="HO221" s="577"/>
      <c r="HP221" s="577"/>
      <c r="HQ221" s="577"/>
      <c r="HR221" s="577"/>
      <c r="HS221" s="577"/>
      <c r="HT221" s="578"/>
      <c r="HU221" s="607">
        <f t="shared" si="2606"/>
        <v>219508.59022827283</v>
      </c>
      <c r="HV221" s="608"/>
      <c r="HW221" s="609">
        <f t="shared" si="2683"/>
        <v>13801.02582263017</v>
      </c>
      <c r="HX221" s="610">
        <f>DATI!CQ215</f>
        <v>2876.04</v>
      </c>
      <c r="HY221" s="610">
        <f>DATI!CT215</f>
        <v>10924.985822630169</v>
      </c>
      <c r="HZ221" s="611"/>
      <c r="IA221" s="611">
        <f t="shared" si="2530"/>
        <v>4.5626361635334109E-2</v>
      </c>
      <c r="IB221" s="582">
        <f t="shared" si="2531"/>
        <v>6.2872372367195811E-2</v>
      </c>
      <c r="IC221" s="610">
        <f>DATI!CV215</f>
        <v>37095.519074767129</v>
      </c>
      <c r="ID221" s="610">
        <f t="shared" si="2684"/>
        <v>50896.544897397296</v>
      </c>
      <c r="IE221" s="613">
        <f t="shared" si="2532"/>
        <v>0.16826460535055382</v>
      </c>
      <c r="IF221" s="613">
        <f t="shared" si="2533"/>
        <v>0.23186584563487297</v>
      </c>
      <c r="IG221" s="609"/>
      <c r="IH221" s="590"/>
      <c r="II221" s="610"/>
      <c r="IJ221" s="610"/>
      <c r="IK221" s="615">
        <f>DATI!CS215</f>
        <v>147623.74022827286</v>
      </c>
      <c r="IL221" s="594">
        <f t="shared" si="2685"/>
        <v>85866.281228272856</v>
      </c>
      <c r="IM221" s="594">
        <f t="shared" si="2686"/>
        <v>11930.056514812124</v>
      </c>
      <c r="IN221" s="582">
        <f t="shared" si="2297"/>
        <v>0.28387498508830689</v>
      </c>
      <c r="IO221" s="582">
        <f t="shared" si="2298"/>
        <v>0.39117503847561602</v>
      </c>
      <c r="IP221" s="610"/>
      <c r="IQ221" s="590"/>
      <c r="IR221" s="610"/>
      <c r="IS221" s="594">
        <f t="shared" si="2687"/>
        <v>119841.28317736983</v>
      </c>
      <c r="IT221" s="615">
        <f>DATI!CR215</f>
        <v>69008.81</v>
      </c>
      <c r="IU221" s="617">
        <f>DATI!CU215</f>
        <v>50832.473177369822</v>
      </c>
      <c r="IV221" s="582"/>
      <c r="IW221" s="590">
        <f t="shared" si="2534"/>
        <v>0.39619676068768434</v>
      </c>
      <c r="IX221" s="582">
        <f t="shared" si="2535"/>
        <v>0.54595258915718825</v>
      </c>
      <c r="IY221" s="594">
        <f>DATI!CW215</f>
        <v>36840.705638693602</v>
      </c>
      <c r="IZ221" s="594">
        <f t="shared" si="2688"/>
        <v>156681.98881606344</v>
      </c>
      <c r="JA221" s="619">
        <f t="shared" si="2536"/>
        <v>0.51799258803956616</v>
      </c>
      <c r="JB221" s="619">
        <f t="shared" si="2537"/>
        <v>0.71378522659694399</v>
      </c>
      <c r="JC221" s="620"/>
      <c r="JD221" s="590"/>
      <c r="JE221" s="610"/>
      <c r="JF221" s="610"/>
      <c r="JG221" s="586">
        <f t="shared" si="2538"/>
        <v>78861.080824208009</v>
      </c>
      <c r="JH221" s="566">
        <f t="shared" si="2622"/>
        <v>148.75800430876956</v>
      </c>
      <c r="JI221" s="589">
        <f t="shared" si="2304"/>
        <v>0.26071570612806083</v>
      </c>
      <c r="JJ221" s="603"/>
      <c r="JK221" s="602"/>
      <c r="JL221" s="1131"/>
      <c r="JM221" s="622">
        <f t="shared" si="2643"/>
        <v>3.9716431651266294E-2</v>
      </c>
      <c r="JN221" s="623">
        <f t="shared" si="2539"/>
        <v>198702.36400157784</v>
      </c>
      <c r="JO221" s="594">
        <f t="shared" si="2540"/>
        <v>235543.06964027142</v>
      </c>
      <c r="JP221" s="589">
        <f t="shared" si="2541"/>
        <v>0.65691246681574522</v>
      </c>
      <c r="JQ221" s="590">
        <f t="shared" si="2644"/>
        <v>5.1784034285431435E-3</v>
      </c>
      <c r="JR221" s="624">
        <f t="shared" si="2542"/>
        <v>0.77870829416762699</v>
      </c>
      <c r="JS221" s="585">
        <f t="shared" si="2645"/>
        <v>7.0084393361231623E-3</v>
      </c>
      <c r="JT221" s="576">
        <f>DATI!BW215</f>
        <v>21170.991639866708</v>
      </c>
      <c r="JU221" s="577">
        <f>DATI!BX215</f>
        <v>14720.463080753387</v>
      </c>
      <c r="JV221" s="577">
        <f>DATI!BY215</f>
        <v>3978.7295438928677</v>
      </c>
      <c r="JW221" s="577">
        <f>DATI!BZ215</f>
        <v>3032.0169999999998</v>
      </c>
      <c r="JX221" s="577">
        <f>DATI!CA215</f>
        <v>24420.447</v>
      </c>
      <c r="JY221" s="577">
        <f>DATI!CB215</f>
        <v>4784.2255899658803</v>
      </c>
      <c r="JZ221" s="577">
        <f>DATI!CC215</f>
        <v>2556.074251465112</v>
      </c>
      <c r="KA221" s="577">
        <f>DATI!CD215</f>
        <v>72.138938515302954</v>
      </c>
      <c r="KB221" s="577">
        <f>DATI!CE215</f>
        <v>1481.1263607635499</v>
      </c>
      <c r="KC221" s="577">
        <f>DATI!CF215</f>
        <v>0</v>
      </c>
      <c r="KD221" s="577">
        <f>DATI!CG215</f>
        <v>151.15696155929567</v>
      </c>
      <c r="KE221" s="577">
        <f>DATI!CH215</f>
        <v>114.67176223182678</v>
      </c>
      <c r="KF221" s="577">
        <f>DATI!CI215</f>
        <v>9.4452401838302613</v>
      </c>
      <c r="KG221" s="577">
        <f>DATI!CJ215</f>
        <v>39.197060762882231</v>
      </c>
      <c r="KH221" s="577">
        <f>DATI!CK215</f>
        <v>594.92871504134871</v>
      </c>
      <c r="KI221" s="577">
        <f>DATI!CL215</f>
        <v>494.39924959278108</v>
      </c>
      <c r="KJ221" s="625">
        <f t="shared" si="2623"/>
        <v>39.935471751960293</v>
      </c>
      <c r="KK221" s="626">
        <f t="shared" si="2689"/>
        <v>3.8765779378366595E-2</v>
      </c>
      <c r="KL221" s="627">
        <f t="shared" si="2624"/>
        <v>27.767647710473632</v>
      </c>
      <c r="KM221" s="626">
        <f t="shared" si="2690"/>
        <v>7.048577991376008E-2</v>
      </c>
      <c r="KN221" s="627">
        <f t="shared" si="2625"/>
        <v>7.5051959781428481</v>
      </c>
      <c r="KO221" s="626">
        <f t="shared" si="2691"/>
        <v>-6.0351763865442588E-2</v>
      </c>
      <c r="KP221" s="627">
        <f t="shared" si="2626"/>
        <v>5.7193839246977154</v>
      </c>
      <c r="KQ221" s="626">
        <f t="shared" si="2692"/>
        <v>0.25476595421219861</v>
      </c>
      <c r="KR221" s="627">
        <f t="shared" si="2627"/>
        <v>46.065016128119517</v>
      </c>
      <c r="KS221" s="626">
        <f t="shared" si="2693"/>
        <v>6.5642282085377826E-2</v>
      </c>
      <c r="KT221" s="627">
        <f t="shared" si="2628"/>
        <v>9.0246271479936624</v>
      </c>
      <c r="KU221" s="626">
        <f t="shared" si="2694"/>
        <v>2.4104067360703665E-2</v>
      </c>
      <c r="KV221" s="627">
        <f t="shared" si="2629"/>
        <v>4.8215989501916736</v>
      </c>
      <c r="KW221" s="626">
        <f t="shared" si="2695"/>
        <v>-0.11440025867789526</v>
      </c>
      <c r="KX221" s="627">
        <f t="shared" si="2630"/>
        <v>0.13607782716560646</v>
      </c>
      <c r="KY221" s="626">
        <f t="shared" si="2696"/>
        <v>-0.12857871133301255</v>
      </c>
      <c r="KZ221" s="627">
        <f t="shared" si="2631"/>
        <v>2.7938927447296886</v>
      </c>
      <c r="LA221" s="626">
        <f t="shared" si="2697"/>
        <v>9.018400666416812E-2</v>
      </c>
      <c r="LB221" s="628" t="s">
        <v>177</v>
      </c>
      <c r="LC221" s="629" t="s">
        <v>177</v>
      </c>
      <c r="LD221" s="627">
        <f t="shared" si="2632"/>
        <v>0.28513187625543857</v>
      </c>
      <c r="LE221" s="626">
        <f t="shared" si="2698"/>
        <v>1.157016945525478</v>
      </c>
      <c r="LF221" s="627">
        <f t="shared" si="2633"/>
        <v>0.21630875866641538</v>
      </c>
      <c r="LG221" s="626">
        <f t="shared" si="2699"/>
        <v>-0.40676372133772593</v>
      </c>
      <c r="LH221" s="627">
        <f t="shared" si="2634"/>
        <v>1.7816837726275181E-2</v>
      </c>
      <c r="LI221" s="626">
        <f t="shared" si="2700"/>
        <v>0.20652492655686219</v>
      </c>
      <c r="LJ221" s="627">
        <f t="shared" si="2635"/>
        <v>7.3938582541795847E-2</v>
      </c>
      <c r="LK221" s="626">
        <f t="shared" si="2701"/>
        <v>0.10726939684408449</v>
      </c>
      <c r="LL221" s="627">
        <f t="shared" si="2636"/>
        <v>1.1222317451216659</v>
      </c>
      <c r="LM221" s="626">
        <f t="shared" si="2702"/>
        <v>8.9000070213319307E-2</v>
      </c>
      <c r="LN221" s="627">
        <f t="shared" si="2637"/>
        <v>0.93260002186780799</v>
      </c>
      <c r="LO221" s="630">
        <f t="shared" si="2703"/>
        <v>6.099648259183188E-2</v>
      </c>
      <c r="LP221" s="631">
        <f t="shared" si="2309"/>
        <v>6.9991559551701776E-2</v>
      </c>
      <c r="LQ221" s="632">
        <f t="shared" si="2310"/>
        <v>4.8666032553951015E-2</v>
      </c>
      <c r="LR221" s="632">
        <f t="shared" si="2311"/>
        <v>1.3153728958406323E-2</v>
      </c>
      <c r="LS221" s="632">
        <f t="shared" si="2312"/>
        <v>1.002388560853488E-2</v>
      </c>
      <c r="LT221" s="632">
        <f t="shared" si="2313"/>
        <v>8.0734299061413176E-2</v>
      </c>
      <c r="LU221" s="632">
        <f t="shared" si="2314"/>
        <v>1.5816708824272187E-2</v>
      </c>
      <c r="LV221" s="632">
        <f t="shared" si="2315"/>
        <v>8.4504130100879066E-3</v>
      </c>
      <c r="LW221" s="632">
        <f t="shared" si="2316"/>
        <v>2.384922207225513E-4</v>
      </c>
      <c r="LX221" s="633">
        <f t="shared" si="2317"/>
        <v>4.8966220216045582E-3</v>
      </c>
      <c r="LY221" s="634" t="s">
        <v>177</v>
      </c>
      <c r="LZ221" s="633">
        <f t="shared" si="2318"/>
        <v>4.9972677976544452E-4</v>
      </c>
      <c r="MA221" s="633">
        <f t="shared" si="2319"/>
        <v>3.7910626066441647E-4</v>
      </c>
      <c r="MB221" s="633">
        <f t="shared" si="2320"/>
        <v>3.1226080575356766E-5</v>
      </c>
      <c r="MC221" s="633">
        <f t="shared" si="2321"/>
        <v>1.2958596646322313E-4</v>
      </c>
      <c r="MD221" s="633">
        <f t="shared" si="2322"/>
        <v>1.9668416716684387E-3</v>
      </c>
      <c r="ME221" s="633">
        <f t="shared" si="2323"/>
        <v>1.6344900186455163E-3</v>
      </c>
      <c r="MF221" s="631">
        <f t="shared" si="2324"/>
        <v>0.25942281213565355</v>
      </c>
      <c r="MG221" s="632">
        <f t="shared" si="2325"/>
        <v>0.18038002155538865</v>
      </c>
      <c r="MH221" s="632">
        <f t="shared" si="2326"/>
        <v>4.8754126616356856E-2</v>
      </c>
      <c r="MI221" s="632">
        <f t="shared" si="2327"/>
        <v>3.7153402635232445E-2</v>
      </c>
      <c r="MJ221" s="632">
        <f t="shared" si="2328"/>
        <v>0.29924063747774315</v>
      </c>
      <c r="MK221" s="632">
        <f t="shared" si="2329"/>
        <v>5.8624427119565906E-2</v>
      </c>
      <c r="ML221" s="632">
        <f t="shared" si="2330"/>
        <v>3.1321346757037877E-2</v>
      </c>
      <c r="MM221" s="632">
        <f t="shared" si="2331"/>
        <v>8.8396833801965106E-4</v>
      </c>
      <c r="MN221" s="633">
        <f t="shared" si="2332"/>
        <v>1.8149266325058443E-2</v>
      </c>
      <c r="MO221" s="634" t="s">
        <v>177</v>
      </c>
      <c r="MP221" s="633">
        <f t="shared" si="2333"/>
        <v>1.8522308595007434E-3</v>
      </c>
      <c r="MQ221" s="633">
        <f t="shared" si="2334"/>
        <v>1.4051524622357664E-3</v>
      </c>
      <c r="MR221" s="633">
        <f t="shared" si="2335"/>
        <v>1.1573906463463849E-4</v>
      </c>
      <c r="MS221" s="633">
        <f t="shared" si="2336"/>
        <v>4.8030871220083366E-4</v>
      </c>
      <c r="MT221" s="633">
        <f t="shared" si="2337"/>
        <v>7.2900732710907291E-3</v>
      </c>
      <c r="MU221" s="633">
        <f t="shared" si="2338"/>
        <v>6.0582161586420456E-3</v>
      </c>
      <c r="MV221" s="1077"/>
      <c r="MW221" s="566"/>
      <c r="MX221" s="624"/>
      <c r="MY221" s="1471"/>
      <c r="MZ221" s="583"/>
      <c r="NA221" s="1472"/>
      <c r="NB221" s="1078"/>
      <c r="NC221" s="615"/>
      <c r="ND221" s="589"/>
      <c r="NE221" s="638"/>
    </row>
    <row r="222" spans="1:369" outlineLevel="1" x14ac:dyDescent="0.2">
      <c r="A222" s="477" t="s">
        <v>188</v>
      </c>
      <c r="B222" s="478">
        <v>78</v>
      </c>
      <c r="C222" s="1524"/>
      <c r="D222" s="479">
        <f>DATI!G216</f>
        <v>180904</v>
      </c>
      <c r="E222" s="480">
        <f t="shared" si="2646"/>
        <v>1.8951727591439541E-2</v>
      </c>
      <c r="F222" s="1039">
        <f t="shared" si="2607"/>
        <v>3.3277131954920578E-3</v>
      </c>
      <c r="G222" s="482"/>
      <c r="H222" s="483"/>
      <c r="I222" s="484"/>
      <c r="J222" s="485"/>
      <c r="K222" s="485"/>
      <c r="L222" s="485"/>
      <c r="M222" s="483"/>
      <c r="N222" s="483"/>
      <c r="O222" s="483"/>
      <c r="P222" s="483"/>
      <c r="Q222" s="483"/>
      <c r="R222" s="483"/>
      <c r="S222" s="483"/>
      <c r="T222" s="483"/>
      <c r="U222" s="483"/>
      <c r="V222" s="483"/>
      <c r="W222" s="488"/>
      <c r="X222" s="1111"/>
      <c r="Y222" s="483"/>
      <c r="Z222" s="483"/>
      <c r="AA222" s="483"/>
      <c r="AB222" s="483"/>
      <c r="AC222" s="483"/>
      <c r="AD222" s="484"/>
      <c r="AE222" s="485"/>
      <c r="AF222" s="485"/>
      <c r="AG222" s="488"/>
      <c r="AH222" s="491"/>
      <c r="AI222" s="483"/>
      <c r="AJ222" s="484"/>
      <c r="AK222" s="485"/>
      <c r="AL222" s="485"/>
      <c r="AM222" s="485"/>
      <c r="AN222" s="495"/>
      <c r="AO222" s="496"/>
      <c r="AP222" s="496"/>
      <c r="AQ222" s="496"/>
      <c r="AR222" s="496"/>
      <c r="AS222" s="496"/>
      <c r="AT222" s="496"/>
      <c r="AU222" s="1065"/>
      <c r="AV222" s="1065"/>
      <c r="AW222" s="496"/>
      <c r="AX222" s="1065"/>
      <c r="AY222" s="1065"/>
      <c r="AZ222" s="1065"/>
      <c r="BA222" s="1065"/>
      <c r="BB222" s="495"/>
      <c r="BC222" s="496"/>
      <c r="BD222" s="496"/>
      <c r="BE222" s="496"/>
      <c r="BF222" s="496"/>
      <c r="BG222" s="496"/>
      <c r="BH222" s="496"/>
      <c r="BI222" s="496"/>
      <c r="BJ222" s="496"/>
      <c r="BK222" s="496"/>
      <c r="BL222" s="496"/>
      <c r="BM222" s="496"/>
      <c r="BN222" s="496"/>
      <c r="BO222" s="496"/>
      <c r="BP222" s="496"/>
      <c r="BQ222" s="496"/>
      <c r="BR222" s="496"/>
      <c r="BS222" s="496"/>
      <c r="BT222" s="496"/>
      <c r="BU222" s="496"/>
      <c r="BV222" s="497"/>
      <c r="BW222" s="495"/>
      <c r="BX222" s="496"/>
      <c r="BY222" s="496"/>
      <c r="BZ222" s="496"/>
      <c r="CA222" s="496"/>
      <c r="CB222" s="496"/>
      <c r="CC222" s="496"/>
      <c r="CD222" s="497"/>
      <c r="CE222" s="495"/>
      <c r="CF222" s="496"/>
      <c r="CG222" s="496"/>
      <c r="CH222" s="496"/>
      <c r="CI222" s="496"/>
      <c r="CJ222" s="496"/>
      <c r="CK222" s="496"/>
      <c r="CL222" s="496"/>
      <c r="CM222" s="496"/>
      <c r="CN222" s="496"/>
      <c r="CO222" s="496"/>
      <c r="CP222" s="496"/>
      <c r="CQ222" s="496"/>
      <c r="CR222" s="496"/>
      <c r="CS222" s="496"/>
      <c r="CT222" s="496"/>
      <c r="CU222" s="496"/>
      <c r="CV222" s="496"/>
      <c r="CW222" s="496"/>
      <c r="CX222" s="496"/>
      <c r="CY222" s="497"/>
      <c r="CZ222" s="482">
        <f>DATI!AA216</f>
        <v>82961.933000000005</v>
      </c>
      <c r="DA222" s="483">
        <f t="shared" si="2647"/>
        <v>227.2929671232877</v>
      </c>
      <c r="DB222" s="484">
        <f t="shared" si="2608"/>
        <v>458.59645447309072</v>
      </c>
      <c r="DC222" s="485">
        <f t="shared" si="2648"/>
        <v>1.2564286423920294</v>
      </c>
      <c r="DD222" s="501">
        <f t="shared" si="2667"/>
        <v>1.2974600693275634E-2</v>
      </c>
      <c r="DE222" s="502">
        <f t="shared" si="2638"/>
        <v>9.6148918951507976E-3</v>
      </c>
      <c r="DF222" s="483">
        <f t="shared" si="2668"/>
        <v>1062.6110000000044</v>
      </c>
      <c r="DG222" s="503">
        <f t="shared" si="2649"/>
        <v>4.3673636043357078</v>
      </c>
      <c r="DH222" s="504">
        <f t="shared" si="2669"/>
        <v>1.6495301874381564E-2</v>
      </c>
      <c r="DI222" s="505">
        <f>DATI!AB216+DATI!AG216</f>
        <v>36455.569947103635</v>
      </c>
      <c r="DJ222" s="483">
        <f t="shared" si="2670"/>
        <v>99.878273827681198</v>
      </c>
      <c r="DK222" s="506">
        <f t="shared" si="2609"/>
        <v>201.51887159545191</v>
      </c>
      <c r="DL222" s="507">
        <f t="shared" si="2610"/>
        <v>0.55210649752178609</v>
      </c>
      <c r="DM222" s="508">
        <f t="shared" si="2704"/>
        <v>0.43942527167374024</v>
      </c>
      <c r="DN222" s="509">
        <f t="shared" si="2650"/>
        <v>5.1522711104011153E-2</v>
      </c>
      <c r="DO222" s="509">
        <f t="shared" si="2671"/>
        <v>2.1000000000000019E-2</v>
      </c>
      <c r="DP222" s="509">
        <f t="shared" si="2651"/>
        <v>6.5165798400496203E-2</v>
      </c>
      <c r="DQ222" s="509">
        <f t="shared" si="2652"/>
        <v>6.163298829657203E-2</v>
      </c>
      <c r="DR222" s="510">
        <f t="shared" si="2653"/>
        <v>2230.3159989886481</v>
      </c>
      <c r="DS222" s="510">
        <f t="shared" si="2654"/>
        <v>11.699156291770436</v>
      </c>
      <c r="DT222" s="511">
        <f t="shared" si="2672"/>
        <v>1.5412845558133718E-2</v>
      </c>
      <c r="DU222" s="512"/>
      <c r="DV222" s="511"/>
      <c r="DW222" s="513">
        <f>DATI!AB216</f>
        <v>32725.42</v>
      </c>
      <c r="DX222" s="483">
        <f t="shared" si="2655"/>
        <v>89.658684931506841</v>
      </c>
      <c r="DY222" s="514">
        <f t="shared" si="2611"/>
        <v>180.89937204263035</v>
      </c>
      <c r="DZ222" s="485">
        <f t="shared" si="2612"/>
        <v>0.4956147179250146</v>
      </c>
      <c r="EA222" s="508">
        <f t="shared" si="2656"/>
        <v>0.39446308465353619</v>
      </c>
      <c r="EB222" s="504">
        <f t="shared" si="2657"/>
        <v>6.1057485665138987E-2</v>
      </c>
      <c r="EC222" s="515">
        <f t="shared" si="2673"/>
        <v>46506.363052896369</v>
      </c>
      <c r="ED222" s="516">
        <f t="shared" si="2658"/>
        <v>127.4146932956065</v>
      </c>
      <c r="EE222" s="517">
        <f t="shared" si="2613"/>
        <v>257.0775828776388</v>
      </c>
      <c r="EF222" s="518">
        <f t="shared" si="2614"/>
        <v>0.70432214487024325</v>
      </c>
      <c r="EG222" s="519">
        <f t="shared" si="2639"/>
        <v>-2.4493504471189618E-2</v>
      </c>
      <c r="EH222" s="519">
        <f t="shared" si="2640"/>
        <v>-2.7728943694851245E-2</v>
      </c>
      <c r="EI222" s="501">
        <f t="shared" si="2615"/>
        <v>0.56057472832625976</v>
      </c>
      <c r="EJ222" s="520">
        <f t="shared" si="2641"/>
        <v>-1167.7049989886436</v>
      </c>
      <c r="EK222" s="520">
        <f t="shared" si="2642"/>
        <v>-7.3317926874346995</v>
      </c>
      <c r="EL222" s="482">
        <f>DATI!AD216</f>
        <v>41185.85</v>
      </c>
      <c r="EM222" s="483">
        <f t="shared" si="2659"/>
        <v>112.83794520547944</v>
      </c>
      <c r="EN222" s="514">
        <f t="shared" si="2616"/>
        <v>227.66688409322072</v>
      </c>
      <c r="EO222" s="485">
        <f t="shared" si="2660"/>
        <v>0.62374488792663207</v>
      </c>
      <c r="EP222" s="501">
        <f t="shared" si="2674"/>
        <v>-3.8195383988918967E-2</v>
      </c>
      <c r="EQ222" s="502">
        <f t="shared" si="2675"/>
        <v>-4.1385378514228778E-2</v>
      </c>
      <c r="ER222" s="501">
        <f t="shared" si="2676"/>
        <v>1.8157066126925331E-2</v>
      </c>
      <c r="ES222" s="483">
        <f t="shared" si="2677"/>
        <v>-1635.5809999999983</v>
      </c>
      <c r="ET222" s="501">
        <f t="shared" si="2617"/>
        <v>0.49644274802516952</v>
      </c>
      <c r="EU222" s="503">
        <f t="shared" si="2661"/>
        <v>-9.8288508877003835</v>
      </c>
      <c r="EV222" s="482">
        <f>DATI!AE216</f>
        <v>6517.6130000000003</v>
      </c>
      <c r="EW222" s="483">
        <f t="shared" si="2662"/>
        <v>17.856473972602739</v>
      </c>
      <c r="EX222" s="514">
        <f t="shared" si="2618"/>
        <v>36.028020386503336</v>
      </c>
      <c r="EY222" s="485">
        <f t="shared" si="2619"/>
        <v>9.8706905168502293E-2</v>
      </c>
      <c r="EZ222" s="501">
        <f t="shared" si="2678"/>
        <v>8.2827034905082232E-3</v>
      </c>
      <c r="FA222" s="502">
        <f t="shared" si="2679"/>
        <v>4.938556196394669E-3</v>
      </c>
      <c r="FB222" s="483">
        <f t="shared" si="2680"/>
        <v>53.539999999999964</v>
      </c>
      <c r="FC222" s="503">
        <f t="shared" si="2663"/>
        <v>0.17705202196344771</v>
      </c>
      <c r="FD222" s="483">
        <f>DATI!AG216</f>
        <v>3730.1499471036345</v>
      </c>
      <c r="FE222" s="501">
        <f t="shared" si="2620"/>
        <v>4.4962187020204006E-2</v>
      </c>
      <c r="FF222" s="483">
        <f t="shared" si="2664"/>
        <v>2787.4630528963658</v>
      </c>
      <c r="FG222" s="501">
        <f t="shared" si="2681"/>
        <v>1.5408520833681763E-2</v>
      </c>
      <c r="FH222" s="482">
        <f>DATI!AF216</f>
        <v>2533.0500000000002</v>
      </c>
      <c r="FI222" s="483">
        <f t="shared" si="2682"/>
        <v>6.9398630136986306</v>
      </c>
      <c r="FJ222" s="509">
        <f t="shared" si="2621"/>
        <v>3.0532678162163845E-2</v>
      </c>
      <c r="FK222" s="509"/>
      <c r="FL222" s="521">
        <f>DATI!AL216</f>
        <v>916.30332394123081</v>
      </c>
      <c r="FM222" s="522"/>
      <c r="FN222" s="521"/>
      <c r="FO222" s="1126">
        <f t="shared" si="2369"/>
        <v>0.3617391381698864</v>
      </c>
      <c r="FP222" s="1127">
        <f t="shared" si="2665"/>
        <v>1.104486468439966E-2</v>
      </c>
      <c r="FQ222" s="486"/>
      <c r="FR222" s="526"/>
      <c r="FS222" s="1112"/>
      <c r="FT222" s="1112"/>
      <c r="FU222" s="495"/>
      <c r="FV222" s="496"/>
      <c r="FW222" s="496"/>
      <c r="FX222" s="496"/>
      <c r="FY222" s="496"/>
      <c r="FZ222" s="496"/>
      <c r="GA222" s="496"/>
      <c r="GB222" s="496"/>
      <c r="GC222" s="496"/>
      <c r="GD222" s="496"/>
      <c r="GE222" s="496"/>
      <c r="GF222" s="496"/>
      <c r="GG222" s="496"/>
      <c r="GH222" s="496"/>
      <c r="GI222" s="496"/>
      <c r="GJ222" s="496"/>
      <c r="GK222" s="496"/>
      <c r="GL222" s="496"/>
      <c r="GM222" s="496"/>
      <c r="GN222" s="496"/>
      <c r="GO222" s="496"/>
      <c r="GP222" s="497"/>
      <c r="GQ222" s="495"/>
      <c r="GR222" s="496"/>
      <c r="GS222" s="496"/>
      <c r="GT222" s="496"/>
      <c r="GU222" s="496"/>
      <c r="GV222" s="496"/>
      <c r="GW222" s="496"/>
      <c r="GX222" s="497"/>
      <c r="GY222" s="495"/>
      <c r="GZ222" s="496"/>
      <c r="HA222" s="496"/>
      <c r="HB222" s="496"/>
      <c r="HC222" s="496"/>
      <c r="HD222" s="496"/>
      <c r="HE222" s="496"/>
      <c r="HF222" s="496"/>
      <c r="HG222" s="496"/>
      <c r="HH222" s="496"/>
      <c r="HI222" s="496"/>
      <c r="HJ222" s="496"/>
      <c r="HK222" s="496"/>
      <c r="HL222" s="496"/>
      <c r="HM222" s="496"/>
      <c r="HN222" s="496"/>
      <c r="HO222" s="496"/>
      <c r="HP222" s="496"/>
      <c r="HQ222" s="496"/>
      <c r="HR222" s="496"/>
      <c r="HS222" s="496"/>
      <c r="HT222" s="497"/>
      <c r="HU222" s="526">
        <f t="shared" si="2606"/>
        <v>46355.883052896359</v>
      </c>
      <c r="HV222" s="527"/>
      <c r="HW222" s="528">
        <f t="shared" si="2683"/>
        <v>7438.8087180216635</v>
      </c>
      <c r="HX222" s="529">
        <f>DATI!CQ216</f>
        <v>0</v>
      </c>
      <c r="HY222" s="529">
        <f>DATI!CT216</f>
        <v>7438.8087180216635</v>
      </c>
      <c r="HZ222" s="530"/>
      <c r="IA222" s="530">
        <f t="shared" si="2530"/>
        <v>8.9665325397151288E-2</v>
      </c>
      <c r="IB222" s="501">
        <f t="shared" si="2531"/>
        <v>0.16047172932793219</v>
      </c>
      <c r="IC222" s="529">
        <f>DATI!CV216</f>
        <v>0</v>
      </c>
      <c r="ID222" s="529">
        <f t="shared" si="2684"/>
        <v>7438.8087180216635</v>
      </c>
      <c r="IE222" s="532">
        <f t="shared" si="2532"/>
        <v>8.9665325397151288E-2</v>
      </c>
      <c r="IF222" s="532">
        <f t="shared" si="2533"/>
        <v>0.16047172932793219</v>
      </c>
      <c r="IG222" s="528"/>
      <c r="IH222" s="509"/>
      <c r="II222" s="529"/>
      <c r="IJ222" s="529"/>
      <c r="IK222" s="534">
        <f>DATI!CS216</f>
        <v>46355.883052896352</v>
      </c>
      <c r="IL222" s="513">
        <f t="shared" si="2685"/>
        <v>5170.0318934523675</v>
      </c>
      <c r="IM222" s="513">
        <f t="shared" si="2686"/>
        <v>5170.0318934523675</v>
      </c>
      <c r="IN222" s="501">
        <f t="shared" si="2297"/>
        <v>6.2318122378517471E-2</v>
      </c>
      <c r="IO222" s="501">
        <f t="shared" si="2298"/>
        <v>0.11152914264523625</v>
      </c>
      <c r="IP222" s="529"/>
      <c r="IQ222" s="509"/>
      <c r="IR222" s="529"/>
      <c r="IS222" s="513">
        <f t="shared" si="2687"/>
        <v>33747.042441422323</v>
      </c>
      <c r="IT222" s="534">
        <f>DATI!CR216</f>
        <v>0</v>
      </c>
      <c r="IU222" s="536">
        <f>DATI!CU216</f>
        <v>33747.042441422323</v>
      </c>
      <c r="IV222" s="501"/>
      <c r="IW222" s="509">
        <f t="shared" si="2534"/>
        <v>0.40677743660363269</v>
      </c>
      <c r="IX222" s="501">
        <f t="shared" si="2535"/>
        <v>0.72799912802683142</v>
      </c>
      <c r="IY222" s="513">
        <f>DATI!CW216</f>
        <v>0</v>
      </c>
      <c r="IZ222" s="513">
        <f t="shared" si="2688"/>
        <v>33747.042441422323</v>
      </c>
      <c r="JA222" s="538">
        <f t="shared" si="2536"/>
        <v>0.40677743660363269</v>
      </c>
      <c r="JB222" s="538">
        <f t="shared" si="2537"/>
        <v>0.72799912802683142</v>
      </c>
      <c r="JC222" s="539"/>
      <c r="JD222" s="509"/>
      <c r="JE222" s="529"/>
      <c r="JF222" s="529"/>
      <c r="JG222" s="505">
        <f t="shared" si="2538"/>
        <v>35692.728068929428</v>
      </c>
      <c r="JH222" s="485">
        <f t="shared" si="2622"/>
        <v>197.30203903136152</v>
      </c>
      <c r="JI222" s="508">
        <f t="shared" si="2304"/>
        <v>0.43023018845196659</v>
      </c>
      <c r="JJ222" s="522"/>
      <c r="JK222" s="521"/>
      <c r="JL222" s="1128"/>
      <c r="JM222" s="541">
        <f t="shared" si="2643"/>
        <v>5.5048762290413986E-2</v>
      </c>
      <c r="JN222" s="542">
        <f t="shared" si="2539"/>
        <v>69439.770510351751</v>
      </c>
      <c r="JO222" s="513">
        <f t="shared" si="2540"/>
        <v>69439.770510351751</v>
      </c>
      <c r="JP222" s="508">
        <f t="shared" si="2541"/>
        <v>0.83700762505559922</v>
      </c>
      <c r="JQ222" s="509">
        <f t="shared" si="2644"/>
        <v>6.2085139936377876E-2</v>
      </c>
      <c r="JR222" s="543">
        <f t="shared" si="2542"/>
        <v>0.83700762505559922</v>
      </c>
      <c r="JS222" s="504">
        <f t="shared" si="2645"/>
        <v>6.2085139936377876E-2</v>
      </c>
      <c r="JT222" s="495">
        <f>DATI!BW216</f>
        <v>12572.321177740574</v>
      </c>
      <c r="JU222" s="496">
        <f>DATI!BX216</f>
        <v>7775.5332662032843</v>
      </c>
      <c r="JV222" s="496">
        <f>DATI!BY216</f>
        <v>1270.7590007795543</v>
      </c>
      <c r="JW222" s="496">
        <f>DATI!BZ216</f>
        <v>1330.9259999999999</v>
      </c>
      <c r="JX222" s="496">
        <f>DATI!CA216</f>
        <v>4325.0590000000002</v>
      </c>
      <c r="JY222" s="496">
        <f>DATI!CB216</f>
        <v>1062.6500366654991</v>
      </c>
      <c r="JZ222" s="496">
        <f>DATI!CC216</f>
        <v>971.08996289628374</v>
      </c>
      <c r="KA222" s="496">
        <f>DATI!CD216</f>
        <v>70.336268214797599</v>
      </c>
      <c r="KB222" s="496">
        <f>DATI!CE216</f>
        <v>888.33867646706108</v>
      </c>
      <c r="KC222" s="496">
        <f>DATI!CF216</f>
        <v>0</v>
      </c>
      <c r="KD222" s="496">
        <f>DATI!CG216</f>
        <v>90.408380471706394</v>
      </c>
      <c r="KE222" s="496">
        <f>DATI!CH216</f>
        <v>88.501841722488408</v>
      </c>
      <c r="KF222" s="496">
        <f>DATI!CI216</f>
        <v>3.2144000625610349</v>
      </c>
      <c r="KG222" s="496">
        <f>DATI!CJ216</f>
        <v>27.1930405292511</v>
      </c>
      <c r="KH222" s="496">
        <f>DATI!CK216</f>
        <v>69.654175106605521</v>
      </c>
      <c r="KI222" s="496">
        <f>DATI!CL216</f>
        <v>590.69795149660115</v>
      </c>
      <c r="KJ222" s="544">
        <f t="shared" si="2623"/>
        <v>69.497198391083529</v>
      </c>
      <c r="KK222" s="545">
        <f t="shared" si="2689"/>
        <v>0.13579466469628088</v>
      </c>
      <c r="KL222" s="546">
        <f t="shared" si="2624"/>
        <v>42.981544168195754</v>
      </c>
      <c r="KM222" s="545">
        <f t="shared" si="2690"/>
        <v>2.4086488031057202E-2</v>
      </c>
      <c r="KN222" s="546">
        <f t="shared" si="2625"/>
        <v>7.0244936584019939</v>
      </c>
      <c r="KO222" s="545">
        <f t="shared" si="2691"/>
        <v>-0.29690585773390155</v>
      </c>
      <c r="KP222" s="546">
        <f t="shared" si="2626"/>
        <v>7.3570844204661032</v>
      </c>
      <c r="KQ222" s="545">
        <f t="shared" si="2692"/>
        <v>9.7285892985095913E-3</v>
      </c>
      <c r="KR222" s="546">
        <f t="shared" si="2627"/>
        <v>23.90803409543183</v>
      </c>
      <c r="KS222" s="545">
        <f t="shared" si="2693"/>
        <v>0.26663629776322667</v>
      </c>
      <c r="KT222" s="546">
        <f t="shared" si="2628"/>
        <v>5.8741102278860566</v>
      </c>
      <c r="KU222" s="545">
        <f t="shared" si="2694"/>
        <v>1.9327471678560092E-2</v>
      </c>
      <c r="KV222" s="546">
        <f t="shared" si="2629"/>
        <v>5.3679850246334171</v>
      </c>
      <c r="KW222" s="545">
        <f t="shared" si="2695"/>
        <v>2.1743021611228795E-2</v>
      </c>
      <c r="KX222" s="546">
        <f t="shared" si="2630"/>
        <v>0.3888043836222394</v>
      </c>
      <c r="KY222" s="545">
        <f t="shared" si="2696"/>
        <v>0.94872615186443177</v>
      </c>
      <c r="KZ222" s="546">
        <f t="shared" si="2631"/>
        <v>4.910552980957088</v>
      </c>
      <c r="LA222" s="545">
        <f t="shared" si="2697"/>
        <v>0.18885800320000065</v>
      </c>
      <c r="LB222" s="547" t="s">
        <v>177</v>
      </c>
      <c r="LC222" s="548" t="s">
        <v>177</v>
      </c>
      <c r="LD222" s="546">
        <f t="shared" si="2632"/>
        <v>0.49975888024425325</v>
      </c>
      <c r="LE222" s="545">
        <f t="shared" si="2698"/>
        <v>1.0776004921887552</v>
      </c>
      <c r="LF222" s="546">
        <f t="shared" si="2633"/>
        <v>0.48921992726798968</v>
      </c>
      <c r="LG222" s="545">
        <f t="shared" si="2699"/>
        <v>2.7318125907432995E-2</v>
      </c>
      <c r="LH222" s="546">
        <f t="shared" si="2634"/>
        <v>1.7768540566051802E-2</v>
      </c>
      <c r="LI222" s="545">
        <f t="shared" si="2700"/>
        <v>0.56717224444198611</v>
      </c>
      <c r="LJ222" s="546">
        <f t="shared" si="2635"/>
        <v>0.15031751939841628</v>
      </c>
      <c r="LK222" s="545">
        <f t="shared" si="2701"/>
        <v>3.9920521421418087</v>
      </c>
      <c r="LL222" s="546">
        <f t="shared" si="2636"/>
        <v>0.38503391360393091</v>
      </c>
      <c r="LM222" s="545">
        <f t="shared" si="2702"/>
        <v>0.62643018304897591</v>
      </c>
      <c r="LN222" s="546">
        <f t="shared" si="2637"/>
        <v>3.2652564426248238</v>
      </c>
      <c r="LO222" s="549">
        <f t="shared" si="2703"/>
        <v>-0.41108336100246712</v>
      </c>
      <c r="LP222" s="550">
        <f t="shared" si="2309"/>
        <v>0.1515432527077277</v>
      </c>
      <c r="LQ222" s="551">
        <f t="shared" si="2310"/>
        <v>9.3724109179125367E-2</v>
      </c>
      <c r="LR222" s="551">
        <f t="shared" si="2311"/>
        <v>1.5317374545498526E-2</v>
      </c>
      <c r="LS222" s="551">
        <f t="shared" si="2312"/>
        <v>1.6042610771858461E-2</v>
      </c>
      <c r="LT222" s="551">
        <f t="shared" si="2313"/>
        <v>5.2133054807196932E-2</v>
      </c>
      <c r="LU222" s="551">
        <f t="shared" si="2314"/>
        <v>1.2808887139424524E-2</v>
      </c>
      <c r="LV222" s="551">
        <f t="shared" si="2315"/>
        <v>1.1705247548852118E-2</v>
      </c>
      <c r="LW222" s="551">
        <f t="shared" si="2316"/>
        <v>8.478137583269377E-4</v>
      </c>
      <c r="LX222" s="552">
        <f t="shared" si="2317"/>
        <v>1.0707786623861104E-2</v>
      </c>
      <c r="LY222" s="553" t="s">
        <v>177</v>
      </c>
      <c r="LZ222" s="552">
        <f t="shared" si="2318"/>
        <v>1.089757400803407E-3</v>
      </c>
      <c r="MA222" s="552">
        <f t="shared" si="2319"/>
        <v>1.0667765145068208E-3</v>
      </c>
      <c r="MB222" s="552">
        <f t="shared" si="2320"/>
        <v>3.8745481768861806E-5</v>
      </c>
      <c r="MC222" s="552">
        <f t="shared" si="2321"/>
        <v>3.2777732564706635E-4</v>
      </c>
      <c r="MD222" s="552">
        <f t="shared" si="2322"/>
        <v>8.3959199825545908E-4</v>
      </c>
      <c r="ME222" s="552">
        <f t="shared" si="2323"/>
        <v>7.1201083453130377E-3</v>
      </c>
      <c r="MF222" s="550">
        <f t="shared" si="2324"/>
        <v>0.38417600683934922</v>
      </c>
      <c r="MG222" s="551">
        <f t="shared" si="2325"/>
        <v>0.23759918944365832</v>
      </c>
      <c r="MH222" s="551">
        <f t="shared" si="2326"/>
        <v>3.8830945509012699E-2</v>
      </c>
      <c r="MI222" s="551">
        <f t="shared" si="2327"/>
        <v>4.0669485678105889E-2</v>
      </c>
      <c r="MJ222" s="551">
        <f t="shared" si="2328"/>
        <v>0.1321620623967546</v>
      </c>
      <c r="MK222" s="551">
        <f t="shared" si="2329"/>
        <v>3.2471700490490245E-2</v>
      </c>
      <c r="ML222" s="551">
        <f t="shared" si="2330"/>
        <v>2.9673873181651565E-2</v>
      </c>
      <c r="MM222" s="551">
        <f t="shared" si="2331"/>
        <v>2.1492854244436772E-3</v>
      </c>
      <c r="MN222" s="552">
        <f t="shared" si="2332"/>
        <v>2.7145218501918728E-2</v>
      </c>
      <c r="MO222" s="553" t="s">
        <v>177</v>
      </c>
      <c r="MP222" s="552">
        <f t="shared" si="2333"/>
        <v>2.7626346880103114E-3</v>
      </c>
      <c r="MQ222" s="552">
        <f t="shared" si="2334"/>
        <v>2.7043760392529235E-3</v>
      </c>
      <c r="MR222" s="552">
        <f t="shared" si="2335"/>
        <v>9.8223340221791967E-5</v>
      </c>
      <c r="MS222" s="552">
        <f t="shared" si="2336"/>
        <v>8.3094550136411085E-4</v>
      </c>
      <c r="MT222" s="552">
        <f t="shared" si="2337"/>
        <v>2.1284425106417437E-3</v>
      </c>
      <c r="MU222" s="552">
        <f t="shared" si="2338"/>
        <v>1.8050125911190786E-2</v>
      </c>
      <c r="MV222" s="1070"/>
      <c r="MW222" s="485"/>
      <c r="MX222" s="543"/>
      <c r="MY222" s="1469"/>
      <c r="MZ222" s="502"/>
      <c r="NA222" s="1470"/>
      <c r="NB222" s="1071"/>
      <c r="NC222" s="534"/>
      <c r="ND222" s="508"/>
      <c r="NE222" s="557"/>
    </row>
    <row r="223" spans="1:369" ht="9" outlineLevel="1" thickBot="1" x14ac:dyDescent="0.25">
      <c r="A223" s="1147" t="s">
        <v>189</v>
      </c>
      <c r="B223" s="1148">
        <v>141</v>
      </c>
      <c r="C223" s="1530"/>
      <c r="D223" s="1149">
        <f>DATI!G217</f>
        <v>860583</v>
      </c>
      <c r="E223" s="1150">
        <f t="shared" si="2646"/>
        <v>9.0155743299340063E-2</v>
      </c>
      <c r="F223" s="1151">
        <f t="shared" si="2607"/>
        <v>8.2656925138952682E-3</v>
      </c>
      <c r="G223" s="1152"/>
      <c r="H223" s="1153"/>
      <c r="I223" s="1154"/>
      <c r="J223" s="1155"/>
      <c r="K223" s="1155"/>
      <c r="L223" s="1155"/>
      <c r="M223" s="1153"/>
      <c r="N223" s="1153"/>
      <c r="O223" s="1153"/>
      <c r="P223" s="1153"/>
      <c r="Q223" s="1153"/>
      <c r="R223" s="1153"/>
      <c r="S223" s="1153"/>
      <c r="T223" s="1153"/>
      <c r="U223" s="1153"/>
      <c r="V223" s="1153"/>
      <c r="W223" s="1156"/>
      <c r="X223" s="1157"/>
      <c r="Y223" s="1153"/>
      <c r="Z223" s="1153"/>
      <c r="AA223" s="1153"/>
      <c r="AB223" s="1153"/>
      <c r="AC223" s="1153"/>
      <c r="AD223" s="1154"/>
      <c r="AE223" s="1155"/>
      <c r="AF223" s="1155"/>
      <c r="AG223" s="1156"/>
      <c r="AH223" s="1158"/>
      <c r="AI223" s="1153"/>
      <c r="AJ223" s="1154"/>
      <c r="AK223" s="1155"/>
      <c r="AL223" s="1155"/>
      <c r="AM223" s="1155"/>
      <c r="AN223" s="1159"/>
      <c r="AO223" s="1160"/>
      <c r="AP223" s="1160"/>
      <c r="AQ223" s="1160"/>
      <c r="AR223" s="1160"/>
      <c r="AS223" s="1160"/>
      <c r="AT223" s="1160"/>
      <c r="AU223" s="1161"/>
      <c r="AV223" s="1161"/>
      <c r="AW223" s="1160"/>
      <c r="AX223" s="1161"/>
      <c r="AY223" s="1161"/>
      <c r="AZ223" s="1161"/>
      <c r="BA223" s="1161"/>
      <c r="BB223" s="1159"/>
      <c r="BC223" s="1160"/>
      <c r="BD223" s="1160"/>
      <c r="BE223" s="1160"/>
      <c r="BF223" s="1160"/>
      <c r="BG223" s="1160"/>
      <c r="BH223" s="1160"/>
      <c r="BI223" s="1160"/>
      <c r="BJ223" s="1160"/>
      <c r="BK223" s="1160"/>
      <c r="BL223" s="1160"/>
      <c r="BM223" s="1160"/>
      <c r="BN223" s="1160"/>
      <c r="BO223" s="1160"/>
      <c r="BP223" s="1160"/>
      <c r="BQ223" s="1160"/>
      <c r="BR223" s="1160"/>
      <c r="BS223" s="1160"/>
      <c r="BT223" s="1160"/>
      <c r="BU223" s="1160"/>
      <c r="BV223" s="1162"/>
      <c r="BW223" s="1159"/>
      <c r="BX223" s="1160"/>
      <c r="BY223" s="1160"/>
      <c r="BZ223" s="1160"/>
      <c r="CA223" s="1160"/>
      <c r="CB223" s="1160"/>
      <c r="CC223" s="1160"/>
      <c r="CD223" s="1162"/>
      <c r="CE223" s="1159"/>
      <c r="CF223" s="1160"/>
      <c r="CG223" s="1160"/>
      <c r="CH223" s="1160"/>
      <c r="CI223" s="1160"/>
      <c r="CJ223" s="1160"/>
      <c r="CK223" s="1160"/>
      <c r="CL223" s="1160"/>
      <c r="CM223" s="1160"/>
      <c r="CN223" s="1160"/>
      <c r="CO223" s="1160"/>
      <c r="CP223" s="1160"/>
      <c r="CQ223" s="1160"/>
      <c r="CR223" s="1160"/>
      <c r="CS223" s="1160"/>
      <c r="CT223" s="1160"/>
      <c r="CU223" s="1160"/>
      <c r="CV223" s="1160"/>
      <c r="CW223" s="1160"/>
      <c r="CX223" s="1160"/>
      <c r="CY223" s="1162"/>
      <c r="CZ223" s="1152">
        <f>DATI!AA217</f>
        <v>431138.16899999999</v>
      </c>
      <c r="DA223" s="1153">
        <f t="shared" si="2647"/>
        <v>1181.2004630136987</v>
      </c>
      <c r="DB223" s="1154">
        <f t="shared" si="2608"/>
        <v>500.98383189070665</v>
      </c>
      <c r="DC223" s="1155">
        <f t="shared" si="2648"/>
        <v>1.3725584435361826</v>
      </c>
      <c r="DD223" s="1163">
        <f t="shared" si="2667"/>
        <v>1.671858303361385E-2</v>
      </c>
      <c r="DE223" s="1164">
        <f t="shared" si="2638"/>
        <v>8.3835943070154715E-3</v>
      </c>
      <c r="DF223" s="1153">
        <f t="shared" si="2668"/>
        <v>7089.4930000000168</v>
      </c>
      <c r="DG223" s="1165">
        <f t="shared" si="2649"/>
        <v>4.1651264703806419</v>
      </c>
      <c r="DH223" s="1166">
        <f t="shared" si="2669"/>
        <v>8.5723102030700452E-2</v>
      </c>
      <c r="DI223" s="1167">
        <f>DATI!AB217+DATI!AG217</f>
        <v>246605.24600529953</v>
      </c>
      <c r="DJ223" s="1153">
        <f t="shared" si="2670"/>
        <v>675.63081097342342</v>
      </c>
      <c r="DK223" s="1168">
        <f t="shared" si="2609"/>
        <v>286.55602772225285</v>
      </c>
      <c r="DL223" s="1169">
        <f t="shared" si="2610"/>
        <v>0.78508500745822707</v>
      </c>
      <c r="DM223" s="1170">
        <f t="shared" si="2704"/>
        <v>0.5719865781711837</v>
      </c>
      <c r="DN223" s="1171">
        <f t="shared" si="2650"/>
        <v>2.853731473538881E-2</v>
      </c>
      <c r="DO223" s="1171">
        <f t="shared" si="2671"/>
        <v>1.5999999999999903E-2</v>
      </c>
      <c r="DP223" s="1171">
        <f t="shared" si="2651"/>
        <v>4.5733001234962635E-2</v>
      </c>
      <c r="DQ223" s="1171">
        <f t="shared" si="2652"/>
        <v>3.7160154311757516E-2</v>
      </c>
      <c r="DR223" s="1172">
        <f t="shared" si="2653"/>
        <v>10784.77776525158</v>
      </c>
      <c r="DS223" s="1172">
        <f t="shared" si="2654"/>
        <v>10.26694495045399</v>
      </c>
      <c r="DT223" s="1173">
        <f t="shared" si="2672"/>
        <v>0.10426084617577708</v>
      </c>
      <c r="DU223" s="1174"/>
      <c r="DV223" s="1173"/>
      <c r="DW223" s="1175">
        <f>DATI!AB217</f>
        <v>242158.38200000001</v>
      </c>
      <c r="DX223" s="1153">
        <f t="shared" si="2655"/>
        <v>663.44762191780831</v>
      </c>
      <c r="DY223" s="1176">
        <f t="shared" si="2611"/>
        <v>281.38875855088935</v>
      </c>
      <c r="DZ223" s="1155">
        <f t="shared" si="2612"/>
        <v>0.77092810561887504</v>
      </c>
      <c r="EA223" s="1170">
        <f t="shared" si="2656"/>
        <v>0.56167233479158751</v>
      </c>
      <c r="EB223" s="1166">
        <f t="shared" si="2657"/>
        <v>2.9976650963018128E-2</v>
      </c>
      <c r="EC223" s="1177">
        <f t="shared" si="2673"/>
        <v>184532.92299470046</v>
      </c>
      <c r="ED223" s="1178">
        <f t="shared" si="2658"/>
        <v>505.56965204027523</v>
      </c>
      <c r="EE223" s="1179">
        <f t="shared" si="2613"/>
        <v>214.42780416845378</v>
      </c>
      <c r="EF223" s="1180">
        <f t="shared" si="2614"/>
        <v>0.58747343607795555</v>
      </c>
      <c r="EG223" s="1181">
        <f t="shared" si="2639"/>
        <v>-1.9631939384792796E-2</v>
      </c>
      <c r="EH223" s="1181">
        <f t="shared" si="2640"/>
        <v>-2.7668929039062467E-2</v>
      </c>
      <c r="EI223" s="1163">
        <f t="shared" si="2615"/>
        <v>0.42801342182881624</v>
      </c>
      <c r="EJ223" s="1182">
        <f t="shared" si="2641"/>
        <v>-3695.2847652515629</v>
      </c>
      <c r="EK223" s="1182">
        <f t="shared" si="2642"/>
        <v>-6.1018184800733195</v>
      </c>
      <c r="EL223" s="1152">
        <f>DATI!AD217</f>
        <v>138936.446</v>
      </c>
      <c r="EM223" s="1153">
        <f t="shared" si="2659"/>
        <v>380.64779726027399</v>
      </c>
      <c r="EN223" s="1176">
        <f t="shared" si="2616"/>
        <v>161.44456258141284</v>
      </c>
      <c r="EO223" s="1155">
        <f t="shared" si="2660"/>
        <v>0.4423138700860626</v>
      </c>
      <c r="EP223" s="1163">
        <f t="shared" si="2674"/>
        <v>-2.3622934923562919E-2</v>
      </c>
      <c r="EQ223" s="1164">
        <f t="shared" si="2675"/>
        <v>-3.1627206672033656E-2</v>
      </c>
      <c r="ER223" s="1163">
        <f t="shared" si="2676"/>
        <v>6.1251090786325652E-2</v>
      </c>
      <c r="ES223" s="1153">
        <f t="shared" si="2677"/>
        <v>-3361.4949999999953</v>
      </c>
      <c r="ET223" s="1163">
        <f t="shared" si="2617"/>
        <v>0.32225503560089575</v>
      </c>
      <c r="EU223" s="1165">
        <f t="shared" si="2661"/>
        <v>-5.2728046285673713</v>
      </c>
      <c r="EV223" s="1152">
        <f>DATI!AE217</f>
        <v>37235.720999999998</v>
      </c>
      <c r="EW223" s="1153">
        <f t="shared" si="2662"/>
        <v>102.01567397260273</v>
      </c>
      <c r="EX223" s="1176">
        <f t="shared" si="2618"/>
        <v>43.268018308518762</v>
      </c>
      <c r="EY223" s="1155">
        <f t="shared" si="2619"/>
        <v>0.11854251591375004</v>
      </c>
      <c r="EZ223" s="1163">
        <f t="shared" si="2678"/>
        <v>-9.0984740385368964E-3</v>
      </c>
      <c r="FA223" s="1164">
        <f t="shared" si="2679"/>
        <v>-1.7221816314247625E-2</v>
      </c>
      <c r="FB223" s="1153">
        <f t="shared" si="2680"/>
        <v>-341.89900000000489</v>
      </c>
      <c r="FC223" s="1165">
        <f t="shared" si="2663"/>
        <v>-0.75821164527302898</v>
      </c>
      <c r="FD223" s="1153">
        <f>DATI!AG217</f>
        <v>4446.8640052995088</v>
      </c>
      <c r="FE223" s="1163">
        <f t="shared" si="2620"/>
        <v>1.0314243379596272E-2</v>
      </c>
      <c r="FF223" s="1153">
        <f t="shared" si="2664"/>
        <v>32788.856994700487</v>
      </c>
      <c r="FG223" s="1163">
        <f t="shared" si="2681"/>
        <v>3.8100749137155263E-2</v>
      </c>
      <c r="FH223" s="1152">
        <f>DATI!AF217</f>
        <v>12807.62</v>
      </c>
      <c r="FI223" s="1153">
        <f t="shared" si="2682"/>
        <v>35.089369863013701</v>
      </c>
      <c r="FJ223" s="1171">
        <f t="shared" si="2621"/>
        <v>2.9706532431833937E-2</v>
      </c>
      <c r="FK223" s="1171"/>
      <c r="FL223" s="1183">
        <f>DATI!AL217</f>
        <v>13.619999885559082</v>
      </c>
      <c r="FM223" s="1184"/>
      <c r="FN223" s="1183"/>
      <c r="FO223" s="1185">
        <f t="shared" si="2369"/>
        <v>1.0634294182337608E-3</v>
      </c>
      <c r="FP223" s="1186">
        <f t="shared" si="2665"/>
        <v>3.1590800501727514E-5</v>
      </c>
      <c r="FQ223" s="1187"/>
      <c r="FR223" s="1188"/>
      <c r="FS223" s="1189"/>
      <c r="FT223" s="1189"/>
      <c r="FU223" s="1159"/>
      <c r="FV223" s="1160"/>
      <c r="FW223" s="1160"/>
      <c r="FX223" s="1160"/>
      <c r="FY223" s="1160"/>
      <c r="FZ223" s="1160"/>
      <c r="GA223" s="1160"/>
      <c r="GB223" s="1160"/>
      <c r="GC223" s="1160"/>
      <c r="GD223" s="1160"/>
      <c r="GE223" s="1160"/>
      <c r="GF223" s="1160"/>
      <c r="GG223" s="1160"/>
      <c r="GH223" s="1160"/>
      <c r="GI223" s="1160"/>
      <c r="GJ223" s="1160"/>
      <c r="GK223" s="1160"/>
      <c r="GL223" s="1160"/>
      <c r="GM223" s="1160"/>
      <c r="GN223" s="1160"/>
      <c r="GO223" s="1160"/>
      <c r="GP223" s="1162"/>
      <c r="GQ223" s="1159"/>
      <c r="GR223" s="1160"/>
      <c r="GS223" s="1160"/>
      <c r="GT223" s="1160"/>
      <c r="GU223" s="1160"/>
      <c r="GV223" s="1160"/>
      <c r="GW223" s="1160"/>
      <c r="GX223" s="1162"/>
      <c r="GY223" s="1159"/>
      <c r="GZ223" s="1160"/>
      <c r="HA223" s="1160"/>
      <c r="HB223" s="1160"/>
      <c r="HC223" s="1160"/>
      <c r="HD223" s="1160"/>
      <c r="HE223" s="1160"/>
      <c r="HF223" s="1160"/>
      <c r="HG223" s="1160"/>
      <c r="HH223" s="1160"/>
      <c r="HI223" s="1160"/>
      <c r="HJ223" s="1160"/>
      <c r="HK223" s="1160"/>
      <c r="HL223" s="1160"/>
      <c r="HM223" s="1160"/>
      <c r="HN223" s="1160"/>
      <c r="HO223" s="1160"/>
      <c r="HP223" s="1160"/>
      <c r="HQ223" s="1160"/>
      <c r="HR223" s="1160"/>
      <c r="HS223" s="1160"/>
      <c r="HT223" s="1162"/>
      <c r="HU223" s="1188">
        <f t="shared" si="2606"/>
        <v>184511.42099470051</v>
      </c>
      <c r="HV223" s="1190"/>
      <c r="HW223" s="1191">
        <f t="shared" si="2683"/>
        <v>65844.983999999997</v>
      </c>
      <c r="HX223" s="1192">
        <f>DATI!CQ217</f>
        <v>65844.983999999997</v>
      </c>
      <c r="HY223" s="1192">
        <f>DATI!CT217</f>
        <v>0</v>
      </c>
      <c r="HZ223" s="1193"/>
      <c r="IA223" s="1193">
        <f t="shared" ref="IA223:IA254" si="2705">+HW223/CZ223</f>
        <v>0.15272362489436653</v>
      </c>
      <c r="IB223" s="1163">
        <f t="shared" ref="IB223:IB254" si="2706">HW223/HU223</f>
        <v>0.35686129153973173</v>
      </c>
      <c r="IC223" s="1192">
        <f>DATI!CV217</f>
        <v>5026.2673874621087</v>
      </c>
      <c r="ID223" s="1192">
        <f t="shared" si="2684"/>
        <v>70871.251387462107</v>
      </c>
      <c r="IE223" s="1194">
        <f t="shared" ref="IE223:IE247" si="2707">+(HW223+IC223)/CZ223</f>
        <v>0.16438176084442691</v>
      </c>
      <c r="IF223" s="1194">
        <f t="shared" ref="IF223:IF247" si="2708">+(HW223+IC223)/HU223</f>
        <v>0.38410224692539574</v>
      </c>
      <c r="IG223" s="1191"/>
      <c r="IH223" s="1171"/>
      <c r="II223" s="1192"/>
      <c r="IJ223" s="1192"/>
      <c r="IK223" s="1195">
        <f>DATI!CS217</f>
        <v>45660.471994700529</v>
      </c>
      <c r="IL223" s="1175">
        <f t="shared" si="2685"/>
        <v>45660.471994700529</v>
      </c>
      <c r="IM223" s="1175">
        <f t="shared" si="2686"/>
        <v>29804.738522162857</v>
      </c>
      <c r="IN223" s="1163">
        <f t="shared" ref="IN223:IN286" si="2709">+IL223/CZ223</f>
        <v>0.10590681892212733</v>
      </c>
      <c r="IO223" s="1163">
        <f t="shared" ref="IO223:IO286" si="2710">+(IL223)/(HU223)</f>
        <v>0.24746691423514633</v>
      </c>
      <c r="IP223" s="1192"/>
      <c r="IQ223" s="1171"/>
      <c r="IR223" s="1192"/>
      <c r="IS223" s="1175">
        <f t="shared" si="2687"/>
        <v>73005.965000000011</v>
      </c>
      <c r="IT223" s="1195">
        <f>DATI!CR217</f>
        <v>73005.965000000011</v>
      </c>
      <c r="IU223" s="1196">
        <f>DATI!CU217</f>
        <v>0</v>
      </c>
      <c r="IV223" s="1163"/>
      <c r="IW223" s="1171">
        <f t="shared" ref="IW223:IW254" si="2711">+IS223/CZ223</f>
        <v>0.16933310536929058</v>
      </c>
      <c r="IX223" s="1163">
        <f t="shared" ref="IX223:IX254" si="2712">IS223/HU223</f>
        <v>0.39567179422512205</v>
      </c>
      <c r="IY223" s="1175">
        <f>DATI!CW217</f>
        <v>10829.466085075559</v>
      </c>
      <c r="IZ223" s="1175">
        <f t="shared" si="2688"/>
        <v>83835.431085075572</v>
      </c>
      <c r="JA223" s="1197">
        <f t="shared" ref="JA223:JA247" si="2713">+(IS223+IY223)/CZ223</f>
        <v>0.19445142442277147</v>
      </c>
      <c r="JB223" s="1197">
        <f t="shared" ref="JB223:JB247" si="2714">+(IS223+IY223)/HU223</f>
        <v>0.45436445415204663</v>
      </c>
      <c r="JC223" s="1198"/>
      <c r="JD223" s="1171"/>
      <c r="JE223" s="1192"/>
      <c r="JF223" s="1192"/>
      <c r="JG223" s="1167">
        <f t="shared" ref="JG223:JG259" si="2715">+JT223+JU223+JV223+JW223+JX223+JY223+JZ223+KA223+KB223+KC223+KE223+KF223+KG223+KH223+KI223+FD223+FL223</f>
        <v>238332.27233316153</v>
      </c>
      <c r="JH223" s="1155">
        <f t="shared" si="2622"/>
        <v>276.94280776306471</v>
      </c>
      <c r="JI223" s="1170">
        <f t="shared" ref="JI223:JI286" si="2716">+JG223/CZ223</f>
        <v>0.55279789512944177</v>
      </c>
      <c r="JJ223" s="1184"/>
      <c r="JK223" s="1183"/>
      <c r="JL223" s="1199"/>
      <c r="JM223" s="1200">
        <f t="shared" si="2643"/>
        <v>2.7892341774978117E-2</v>
      </c>
      <c r="JN223" s="1201">
        <f t="shared" ref="JN223:JN247" si="2717">+JG223+IS223</f>
        <v>311338.23733316152</v>
      </c>
      <c r="JO223" s="1175">
        <f t="shared" ref="JO223:JO247" si="2718">+JG223+IS223+IY223</f>
        <v>322167.7034182371</v>
      </c>
      <c r="JP223" s="1170">
        <f t="shared" ref="JP223:JP247" si="2719">+JN223/CZ223</f>
        <v>0.72213100049873225</v>
      </c>
      <c r="JQ223" s="1171">
        <f t="shared" si="2644"/>
        <v>1.1209543089831464E-2</v>
      </c>
      <c r="JR223" s="1202">
        <f t="shared" ref="JR223:JR247" si="2720">+JO223/CZ223</f>
        <v>0.74724931955221319</v>
      </c>
      <c r="JS223" s="1166">
        <f t="shared" si="2645"/>
        <v>2.7750247959093866E-2</v>
      </c>
      <c r="JT223" s="1159">
        <f>DATI!BW217</f>
        <v>44141.388337865174</v>
      </c>
      <c r="JU223" s="1160">
        <f>DATI!BX217</f>
        <v>39684.462552995858</v>
      </c>
      <c r="JV223" s="1160">
        <f>DATI!BY217</f>
        <v>12991.418538625911</v>
      </c>
      <c r="JW223" s="1160">
        <f>DATI!BZ217</f>
        <v>53005.877</v>
      </c>
      <c r="JX223" s="1160">
        <f>DATI!CA217</f>
        <v>52965.786</v>
      </c>
      <c r="JY223" s="1160">
        <f>DATI!CB217</f>
        <v>17636.595878689885</v>
      </c>
      <c r="JZ223" s="1160">
        <f>DATI!CC217</f>
        <v>6390.0942131874563</v>
      </c>
      <c r="KA223" s="1160">
        <f>DATI!CD217</f>
        <v>269.19451296088147</v>
      </c>
      <c r="KB223" s="1160">
        <f>DATI!CE217</f>
        <v>3401.7029098856451</v>
      </c>
      <c r="KC223" s="1160">
        <f>DATI!CF217</f>
        <v>0</v>
      </c>
      <c r="KD223" s="1160">
        <f>DATI!CG217</f>
        <v>667.79930210828786</v>
      </c>
      <c r="KE223" s="1160">
        <f>DATI!CH217</f>
        <v>354.43464689826965</v>
      </c>
      <c r="KF223" s="1160">
        <f>DATI!CI217</f>
        <v>106.47112207221984</v>
      </c>
      <c r="KG223" s="1160">
        <f>DATI!CJ217</f>
        <v>126.07602245378494</v>
      </c>
      <c r="KH223" s="1160">
        <f>DATI!CK217</f>
        <v>746.32773252526295</v>
      </c>
      <c r="KI223" s="1160">
        <f>DATI!CL217</f>
        <v>2051.9588598160744</v>
      </c>
      <c r="KJ223" s="1203">
        <f t="shared" si="2623"/>
        <v>51.292424249450868</v>
      </c>
      <c r="KK223" s="1204">
        <f t="shared" si="2689"/>
        <v>2.4113719993101558E-2</v>
      </c>
      <c r="KL223" s="1205">
        <f t="shared" si="2624"/>
        <v>46.113463260366359</v>
      </c>
      <c r="KM223" s="1204">
        <f t="shared" si="2690"/>
        <v>7.1650272156098798E-3</v>
      </c>
      <c r="KN223" s="1205">
        <f t="shared" si="2625"/>
        <v>15.096066897238163</v>
      </c>
      <c r="KO223" s="1204">
        <f t="shared" si="2691"/>
        <v>-1.0088931294730371E-2</v>
      </c>
      <c r="KP223" s="1205">
        <f t="shared" si="2626"/>
        <v>61.592986382487219</v>
      </c>
      <c r="KQ223" s="1204">
        <f t="shared" si="2692"/>
        <v>3.9422130038096873E-2</v>
      </c>
      <c r="KR223" s="1205">
        <f t="shared" si="2627"/>
        <v>61.546400521506932</v>
      </c>
      <c r="KS223" s="1204">
        <f t="shared" si="2693"/>
        <v>0.10637622247315175</v>
      </c>
      <c r="KT223" s="1205">
        <f t="shared" si="2628"/>
        <v>20.493776752143471</v>
      </c>
      <c r="KU223" s="1204">
        <f t="shared" si="2694"/>
        <v>4.5955188320718203E-2</v>
      </c>
      <c r="KV223" s="1205">
        <f t="shared" si="2629"/>
        <v>7.4253084399615794</v>
      </c>
      <c r="KW223" s="1204">
        <f t="shared" si="2695"/>
        <v>-0.10631563026943087</v>
      </c>
      <c r="KX223" s="1205">
        <f t="shared" si="2630"/>
        <v>0.31280482296406209</v>
      </c>
      <c r="KY223" s="1204">
        <f t="shared" si="2696"/>
        <v>4.3831417574192475</v>
      </c>
      <c r="KZ223" s="1205">
        <f t="shared" si="2631"/>
        <v>3.9527888767099104</v>
      </c>
      <c r="LA223" s="1204">
        <f t="shared" si="2697"/>
        <v>0.29548158072884145</v>
      </c>
      <c r="LB223" s="1206" t="s">
        <v>177</v>
      </c>
      <c r="LC223" s="1207" t="s">
        <v>177</v>
      </c>
      <c r="LD223" s="1205">
        <f t="shared" si="2632"/>
        <v>0.77598477091493534</v>
      </c>
      <c r="LE223" s="1204">
        <f t="shared" si="2698"/>
        <v>0.29860754559973546</v>
      </c>
      <c r="LF223" s="1205">
        <f t="shared" si="2633"/>
        <v>0.41185411157119028</v>
      </c>
      <c r="LG223" s="1204">
        <f t="shared" si="2699"/>
        <v>-0.31019966786467446</v>
      </c>
      <c r="LH223" s="1205">
        <f t="shared" si="2634"/>
        <v>0.12371975982818606</v>
      </c>
      <c r="LI223" s="1204">
        <f t="shared" si="2700"/>
        <v>-1.3039889434363076E-2</v>
      </c>
      <c r="LJ223" s="1205">
        <f t="shared" si="2635"/>
        <v>0.1465007122541172</v>
      </c>
      <c r="LK223" s="1204">
        <f t="shared" si="2701"/>
        <v>5.5894938619824239E-2</v>
      </c>
      <c r="LL223" s="1205">
        <f t="shared" si="2636"/>
        <v>0.86723504011264807</v>
      </c>
      <c r="LM223" s="1204">
        <f t="shared" si="2702"/>
        <v>0.10156438544279953</v>
      </c>
      <c r="LN223" s="1205">
        <f t="shared" si="2637"/>
        <v>2.384382284818634</v>
      </c>
      <c r="LO223" s="1208">
        <f t="shared" si="2703"/>
        <v>-0.24519790024285179</v>
      </c>
      <c r="LP223" s="1209">
        <f t="shared" ref="LP223:LP286" si="2721">+JT223/CZ223</f>
        <v>0.10238339240584653</v>
      </c>
      <c r="LQ223" s="1210">
        <f t="shared" ref="LQ223:LQ286" si="2722">+JU223/CZ223</f>
        <v>9.2045811311584097E-2</v>
      </c>
      <c r="LR223" s="1210">
        <f t="shared" ref="LR223:LR286" si="2723">+JV223/CZ223</f>
        <v>3.0132842491674427E-2</v>
      </c>
      <c r="LS223" s="1210">
        <f t="shared" ref="LS223:LS286" si="2724">+JW223/CZ223</f>
        <v>0.1229440601905975</v>
      </c>
      <c r="LT223" s="1210">
        <f t="shared" ref="LT223:LT286" si="2725">+JX223/CZ223</f>
        <v>0.12285107143923507</v>
      </c>
      <c r="LU223" s="1210">
        <f t="shared" ref="LU223:LU286" si="2726">+JY223/CZ223</f>
        <v>4.0907062159671333E-2</v>
      </c>
      <c r="LV223" s="1210">
        <f t="shared" ref="LV223:LV286" si="2727">+JZ223/CZ223</f>
        <v>1.4821453243188627E-2</v>
      </c>
      <c r="LW223" s="1210">
        <f t="shared" ref="LW223:LW286" si="2728">+KA223/CZ223</f>
        <v>6.2438107390320498E-4</v>
      </c>
      <c r="LX223" s="1211">
        <f t="shared" ref="LX223:LX286" si="2729">+KB223/CZ223</f>
        <v>7.8900527823265992E-3</v>
      </c>
      <c r="LY223" s="1212" t="s">
        <v>177</v>
      </c>
      <c r="LZ223" s="1211">
        <f t="shared" ref="LZ223:LZ286" si="2730">+KD223/CZ223</f>
        <v>1.5489217845342008E-3</v>
      </c>
      <c r="MA223" s="1211">
        <f t="shared" ref="MA223:MA286" si="2731">+KE223/CZ223</f>
        <v>8.220906251941466E-4</v>
      </c>
      <c r="MB223" s="1211">
        <f t="shared" ref="MB223:MB286" si="2732">+KF223/CZ223</f>
        <v>2.4695359800588624E-4</v>
      </c>
      <c r="MC223" s="1211">
        <f t="shared" ref="MC223:MC286" si="2733">+KG223/CZ223</f>
        <v>2.924260284034025E-4</v>
      </c>
      <c r="MD223" s="1211">
        <f t="shared" ref="MD223:MD286" si="2734">+KH223/CZ223</f>
        <v>1.7310639284300133E-3</v>
      </c>
      <c r="ME223" s="1211">
        <f t="shared" ref="ME223:ME286" si="2735">+KI223/CZ223</f>
        <v>4.7593996712828142E-3</v>
      </c>
      <c r="MF223" s="1209">
        <f t="shared" ref="MF223:MF286" si="2736">+JT223/DW223</f>
        <v>0.1822831321108892</v>
      </c>
      <c r="MG223" s="1210">
        <f t="shared" ref="MG223:MG286" si="2737">+JU223/DW223</f>
        <v>0.16387812895527132</v>
      </c>
      <c r="MH223" s="1210">
        <f t="shared" ref="MH223:MH286" si="2738">+JV223/DW223</f>
        <v>5.3648436330508309E-2</v>
      </c>
      <c r="MI223" s="1210">
        <f t="shared" ref="MI223:MI286" si="2739">+JW223/DW223</f>
        <v>0.2188892928760979</v>
      </c>
      <c r="MJ223" s="1210">
        <f t="shared" ref="MJ223:MJ286" si="2740">+JX223/DW223</f>
        <v>0.21872373593906816</v>
      </c>
      <c r="MK223" s="1210">
        <f t="shared" ref="MK223:MK286" si="2741">+JY223/DW223</f>
        <v>7.2830829695128552E-2</v>
      </c>
      <c r="ML223" s="1210">
        <f t="shared" ref="ML223:ML286" si="2742">+JZ223/DW223</f>
        <v>2.6388077754778919E-2</v>
      </c>
      <c r="MM223" s="1210">
        <f t="shared" ref="MM223:MM286" si="2743">+KA223/DW223</f>
        <v>1.1116464800333917E-3</v>
      </c>
      <c r="MN223" s="1211">
        <f t="shared" ref="MN223:MN286" si="2744">+KB223/DW223</f>
        <v>1.4047429957991894E-2</v>
      </c>
      <c r="MO223" s="1212" t="s">
        <v>177</v>
      </c>
      <c r="MP223" s="1211">
        <f t="shared" ref="MP223:MP286" si="2745">+KD223/DW223</f>
        <v>2.7576964158452619E-3</v>
      </c>
      <c r="MQ223" s="1211">
        <f t="shared" ref="MQ223:MQ286" si="2746">+KE223/DW223</f>
        <v>1.4636480635977723E-3</v>
      </c>
      <c r="MR223" s="1211">
        <f t="shared" ref="MR223:MR286" si="2747">+KF223/DW223</f>
        <v>4.3967555941226862E-4</v>
      </c>
      <c r="MS223" s="1211">
        <f t="shared" ref="MS223:MS286" si="2748">+KG223/DW223</f>
        <v>5.2063455913652795E-4</v>
      </c>
      <c r="MT223" s="1211">
        <f t="shared" ref="MT223:MT286" si="2749">+KH223/DW223</f>
        <v>3.0819818267751016E-3</v>
      </c>
      <c r="MU223" s="1211">
        <f t="shared" ref="MU223:MU286" si="2750">+KI223/DW223</f>
        <v>8.4736231010003795E-3</v>
      </c>
      <c r="MV223" s="1213"/>
      <c r="MW223" s="1155"/>
      <c r="MX223" s="1202"/>
      <c r="MY223" s="1214"/>
      <c r="MZ223" s="1215"/>
      <c r="NA223" s="1216"/>
      <c r="NB223" s="1217"/>
      <c r="NC223" s="1195"/>
      <c r="ND223" s="1170"/>
      <c r="NE223" s="1218"/>
    </row>
    <row r="224" spans="1:369" s="398" customFormat="1" ht="9" thickBot="1" x14ac:dyDescent="0.25">
      <c r="A224" s="957">
        <v>2007</v>
      </c>
      <c r="B224" s="958">
        <f>SUM(B225:B235)</f>
        <v>1545</v>
      </c>
      <c r="C224" s="1527"/>
      <c r="D224" s="959">
        <f>SUM(D225:D235)</f>
        <v>9469841</v>
      </c>
      <c r="E224" s="960">
        <f t="shared" ref="E224:E235" si="2751">D224/$D$224</f>
        <v>1</v>
      </c>
      <c r="F224" s="961">
        <f t="shared" si="2607"/>
        <v>8.076778630712815E-3</v>
      </c>
      <c r="G224" s="962"/>
      <c r="H224" s="963"/>
      <c r="I224" s="964"/>
      <c r="J224" s="965"/>
      <c r="K224" s="965"/>
      <c r="L224" s="965"/>
      <c r="M224" s="963"/>
      <c r="N224" s="963"/>
      <c r="O224" s="963"/>
      <c r="P224" s="963"/>
      <c r="Q224" s="963"/>
      <c r="R224" s="963"/>
      <c r="S224" s="963"/>
      <c r="T224" s="963"/>
      <c r="U224" s="963"/>
      <c r="V224" s="963"/>
      <c r="W224" s="968"/>
      <c r="X224" s="969"/>
      <c r="Y224" s="963"/>
      <c r="Z224" s="963"/>
      <c r="AA224" s="963"/>
      <c r="AB224" s="963"/>
      <c r="AC224" s="963"/>
      <c r="AD224" s="964"/>
      <c r="AE224" s="965"/>
      <c r="AF224" s="965"/>
      <c r="AG224" s="968"/>
      <c r="AH224" s="971"/>
      <c r="AI224" s="963"/>
      <c r="AJ224" s="964"/>
      <c r="AK224" s="965"/>
      <c r="AL224" s="965"/>
      <c r="AM224" s="965"/>
      <c r="AN224" s="975"/>
      <c r="AO224" s="976"/>
      <c r="AP224" s="976"/>
      <c r="AQ224" s="976"/>
      <c r="AR224" s="976"/>
      <c r="AS224" s="976"/>
      <c r="AT224" s="976"/>
      <c r="AU224" s="1086"/>
      <c r="AV224" s="1086"/>
      <c r="AW224" s="976"/>
      <c r="AX224" s="1086"/>
      <c r="AY224" s="1086"/>
      <c r="AZ224" s="1086"/>
      <c r="BA224" s="1086"/>
      <c r="BB224" s="975"/>
      <c r="BC224" s="976"/>
      <c r="BD224" s="976"/>
      <c r="BE224" s="976"/>
      <c r="BF224" s="976"/>
      <c r="BG224" s="976"/>
      <c r="BH224" s="976"/>
      <c r="BI224" s="976"/>
      <c r="BJ224" s="976"/>
      <c r="BK224" s="976"/>
      <c r="BL224" s="976"/>
      <c r="BM224" s="976"/>
      <c r="BN224" s="976"/>
      <c r="BO224" s="976"/>
      <c r="BP224" s="976"/>
      <c r="BQ224" s="976"/>
      <c r="BR224" s="976"/>
      <c r="BS224" s="976"/>
      <c r="BT224" s="976"/>
      <c r="BU224" s="976"/>
      <c r="BV224" s="978"/>
      <c r="BW224" s="975"/>
      <c r="BX224" s="976"/>
      <c r="BY224" s="976"/>
      <c r="BZ224" s="976"/>
      <c r="CA224" s="976"/>
      <c r="CB224" s="976"/>
      <c r="CC224" s="976"/>
      <c r="CD224" s="978"/>
      <c r="CE224" s="975"/>
      <c r="CF224" s="976"/>
      <c r="CG224" s="976"/>
      <c r="CH224" s="976"/>
      <c r="CI224" s="976"/>
      <c r="CJ224" s="976"/>
      <c r="CK224" s="976"/>
      <c r="CL224" s="976"/>
      <c r="CM224" s="976"/>
      <c r="CN224" s="976"/>
      <c r="CO224" s="976"/>
      <c r="CP224" s="976"/>
      <c r="CQ224" s="976"/>
      <c r="CR224" s="976"/>
      <c r="CS224" s="976"/>
      <c r="CT224" s="976"/>
      <c r="CU224" s="976"/>
      <c r="CV224" s="976"/>
      <c r="CW224" s="976"/>
      <c r="CX224" s="976"/>
      <c r="CY224" s="978"/>
      <c r="CZ224" s="962">
        <f>SUM(CZ225:CZ235)</f>
        <v>4932316.27424936</v>
      </c>
      <c r="DA224" s="963">
        <f t="shared" ref="DA224:DA235" si="2752">+CZ224/365</f>
        <v>13513.195271916054</v>
      </c>
      <c r="DB224" s="964">
        <f t="shared" si="2608"/>
        <v>520.84467672153733</v>
      </c>
      <c r="DC224" s="965">
        <f t="shared" ref="DC224:DC235" si="2753">+DB224/365</f>
        <v>1.4269717170453078</v>
      </c>
      <c r="DD224" s="967">
        <f t="shared" ref="DD224:DD235" si="2754">+(CZ224/CZ236)-1</f>
        <v>-2.5501058726868919E-3</v>
      </c>
      <c r="DE224" s="980">
        <f t="shared" si="2638"/>
        <v>-1.0541741193398407E-2</v>
      </c>
      <c r="DF224" s="963">
        <f>+CZ224-CZ236</f>
        <v>-12610.08575064037</v>
      </c>
      <c r="DG224" s="981">
        <f t="shared" ref="DG224:DG235" si="2755">+DB224-DB236</f>
        <v>-5.5491070341663544</v>
      </c>
      <c r="DH224" s="961">
        <f>+CZ224/$CZ$224</f>
        <v>1</v>
      </c>
      <c r="DI224" s="962">
        <f>SUM(DI225:DI235)</f>
        <v>2232218.3119329424</v>
      </c>
      <c r="DJ224" s="963">
        <f>DI224/365</f>
        <v>6115.6666080354589</v>
      </c>
      <c r="DK224" s="982">
        <f t="shared" si="2609"/>
        <v>235.71866855345749</v>
      </c>
      <c r="DL224" s="983">
        <f t="shared" si="2610"/>
        <v>0.64580457137933556</v>
      </c>
      <c r="DM224" s="967">
        <f>DI224/CZ224</f>
        <v>0.45256998696269929</v>
      </c>
      <c r="DN224" s="984">
        <f t="shared" ref="DN224:DN235" si="2756">(DM224-DM236)/DM236</f>
        <v>3.1440030730174158E-2</v>
      </c>
      <c r="DO224" s="984">
        <f t="shared" ref="DO224:DO235" si="2757">+ROUND(DM224,3)-ROUND(DM236,3)</f>
        <v>1.4000000000000012E-2</v>
      </c>
      <c r="DP224" s="984">
        <f t="shared" ref="DP224:DP235" si="2758">(DI224-DI236)/DI236</f>
        <v>2.8809749450484739E-2</v>
      </c>
      <c r="DQ224" s="984">
        <f t="shared" ref="DQ224:DQ235" si="2759">(DK224-DK236)/DK236</f>
        <v>2.0566856869705809E-2</v>
      </c>
      <c r="DR224" s="985">
        <f t="shared" ref="DR224:DR235" si="2760">DI224-DI236</f>
        <v>62508.787771423813</v>
      </c>
      <c r="DS224" s="985">
        <f t="shared" ref="DS224:DS235" si="2761">DK224-DK236</f>
        <v>4.7502935109282305</v>
      </c>
      <c r="DT224" s="986">
        <f>DI224/$DI$224</f>
        <v>1</v>
      </c>
      <c r="DU224" s="987"/>
      <c r="DV224" s="986"/>
      <c r="DW224" s="989">
        <f>SUM(DW225:DW235)</f>
        <v>2180451.1322493595</v>
      </c>
      <c r="DX224" s="963">
        <f t="shared" ref="DX224:DX235" si="2762">+DW224/365</f>
        <v>5973.8387184913963</v>
      </c>
      <c r="DY224" s="990">
        <f t="shared" si="2611"/>
        <v>230.25213752262152</v>
      </c>
      <c r="DZ224" s="965">
        <f t="shared" si="2612"/>
        <v>0.63082777403457946</v>
      </c>
      <c r="EA224" s="967">
        <f t="shared" ref="EA224:EA235" si="2763">+DW224/CZ224</f>
        <v>0.44207447596843297</v>
      </c>
      <c r="EB224" s="991">
        <f t="shared" ref="EB224:EB235" si="2764">+(EA224-EA236)/EA236</f>
        <v>3.3838050581278742E-2</v>
      </c>
      <c r="EC224" s="962">
        <f t="shared" ref="EC224:EC235" si="2765">CZ224-DI224</f>
        <v>2700097.9623164176</v>
      </c>
      <c r="ED224" s="963">
        <f t="shared" ref="ED224:ED235" si="2766">EC224/365</f>
        <v>7397.5286638805965</v>
      </c>
      <c r="EE224" s="992">
        <f t="shared" si="2613"/>
        <v>285.12600816807986</v>
      </c>
      <c r="EF224" s="993">
        <f t="shared" si="2614"/>
        <v>0.78116714566597223</v>
      </c>
      <c r="EG224" s="994">
        <f t="shared" si="2639"/>
        <v>-2.7067749284307135E-2</v>
      </c>
      <c r="EH224" s="994">
        <f t="shared" si="2640"/>
        <v>-3.4862947604801797E-2</v>
      </c>
      <c r="EI224" s="967">
        <f t="shared" si="2615"/>
        <v>0.54743001303730077</v>
      </c>
      <c r="EJ224" s="995">
        <f t="shared" si="2641"/>
        <v>-75118.873522064183</v>
      </c>
      <c r="EK224" s="995">
        <f t="shared" si="2642"/>
        <v>-10.299400545094556</v>
      </c>
      <c r="EL224" s="962">
        <f>SUM(EL225:EL235)</f>
        <v>2310668.5690000001</v>
      </c>
      <c r="EM224" s="963">
        <f t="shared" ref="EM224:EM235" si="2767">+EL224/365</f>
        <v>6330.5988191780825</v>
      </c>
      <c r="EN224" s="990">
        <f t="shared" si="2616"/>
        <v>244.00288970004883</v>
      </c>
      <c r="EO224" s="965">
        <f t="shared" ref="EO224:EO235" si="2768">+EN224/365</f>
        <v>0.66850106767136663</v>
      </c>
      <c r="EP224" s="967">
        <f t="shared" ref="EP224:EP235" si="2769">+EL224/EL236-1</f>
        <v>-1.2162858625595963E-2</v>
      </c>
      <c r="EQ224" s="980">
        <f t="shared" ref="EQ224:EQ235" si="2770">+EN224/EN236-1</f>
        <v>-2.0077475927776756E-2</v>
      </c>
      <c r="ER224" s="967">
        <f>+EL224/$EL$224</f>
        <v>1</v>
      </c>
      <c r="ES224" s="963">
        <f>+EL224-EL236</f>
        <v>-28450.372999999672</v>
      </c>
      <c r="ET224" s="967">
        <f t="shared" si="2617"/>
        <v>0.46847534515650185</v>
      </c>
      <c r="EU224" s="981">
        <f t="shared" ref="EU224:EU235" si="2771">+EN224-EN236</f>
        <v>-4.9993361963987581</v>
      </c>
      <c r="EV224" s="962">
        <f>SUM(EV225:EV235)</f>
        <v>310340.38499999995</v>
      </c>
      <c r="EW224" s="963">
        <f t="shared" ref="EW224:EW235" si="2772">+EV224/365</f>
        <v>850.24763013698612</v>
      </c>
      <c r="EX224" s="990">
        <f t="shared" si="2618"/>
        <v>32.771446215411636</v>
      </c>
      <c r="EY224" s="965">
        <f t="shared" si="2619"/>
        <v>8.9784784151812708E-2</v>
      </c>
      <c r="EZ224" s="967">
        <f t="shared" ref="EZ224:EZ235" si="2773">+EV224/EV236-1</f>
        <v>-3.3693593548733025E-2</v>
      </c>
      <c r="FA224" s="980">
        <f t="shared" ref="FA224:FA235" si="2774">+EX224/EX236-1</f>
        <v>-4.1435705161449343E-2</v>
      </c>
      <c r="FB224" s="963">
        <f>+EV224-EV236</f>
        <v>-10821.084000000032</v>
      </c>
      <c r="FC224" s="981">
        <f t="shared" ref="FC224:FC235" si="2775">+EX224-EX236</f>
        <v>-1.4166060538743537</v>
      </c>
      <c r="FD224" s="963">
        <f>SUM(FD225:FD235)</f>
        <v>51767.179683582566</v>
      </c>
      <c r="FE224" s="996">
        <f t="shared" si="2620"/>
        <v>1.0495510994266263E-2</v>
      </c>
      <c r="FF224" s="963">
        <f t="shared" ref="FF224:FF235" si="2776">+EV224-FD224</f>
        <v>258573.20531641738</v>
      </c>
      <c r="FG224" s="996">
        <f>+FF224/CZ224</f>
        <v>5.2424295389648178E-2</v>
      </c>
      <c r="FH224" s="962">
        <f>SUM(FH225:FH235)</f>
        <v>130856.18800000001</v>
      </c>
      <c r="FI224" s="963">
        <f>+FH224/365</f>
        <v>358.51010410958907</v>
      </c>
      <c r="FJ224" s="984">
        <f t="shared" si="2621"/>
        <v>2.6530372491150676E-2</v>
      </c>
      <c r="FK224" s="984"/>
      <c r="FL224" s="997">
        <f>SUM(FL225:FL235)</f>
        <v>14798.4968575496</v>
      </c>
      <c r="FM224" s="998"/>
      <c r="FN224" s="997"/>
      <c r="FO224" s="1135">
        <f t="shared" si="2369"/>
        <v>0.11308977499443587</v>
      </c>
      <c r="FP224" s="1136">
        <f t="shared" si="2665"/>
        <v>3.0003138555428008E-3</v>
      </c>
      <c r="FQ224" s="1000"/>
      <c r="FR224" s="1041"/>
      <c r="FS224" s="1116"/>
      <c r="FT224" s="1116"/>
      <c r="FU224" s="975"/>
      <c r="FV224" s="976"/>
      <c r="FW224" s="976"/>
      <c r="FX224" s="976"/>
      <c r="FY224" s="976"/>
      <c r="FZ224" s="976"/>
      <c r="GA224" s="976"/>
      <c r="GB224" s="976"/>
      <c r="GC224" s="976"/>
      <c r="GD224" s="976"/>
      <c r="GE224" s="976"/>
      <c r="GF224" s="976"/>
      <c r="GG224" s="976"/>
      <c r="GH224" s="976"/>
      <c r="GI224" s="976"/>
      <c r="GJ224" s="976"/>
      <c r="GK224" s="976"/>
      <c r="GL224" s="976"/>
      <c r="GM224" s="976"/>
      <c r="GN224" s="976"/>
      <c r="GO224" s="976"/>
      <c r="GP224" s="978"/>
      <c r="GQ224" s="975"/>
      <c r="GR224" s="976"/>
      <c r="GS224" s="976"/>
      <c r="GT224" s="976"/>
      <c r="GU224" s="976"/>
      <c r="GV224" s="976"/>
      <c r="GW224" s="976"/>
      <c r="GX224" s="978"/>
      <c r="GY224" s="975"/>
      <c r="GZ224" s="976"/>
      <c r="HA224" s="976"/>
      <c r="HB224" s="976"/>
      <c r="HC224" s="976"/>
      <c r="HD224" s="976"/>
      <c r="HE224" s="976"/>
      <c r="HF224" s="976"/>
      <c r="HG224" s="976"/>
      <c r="HH224" s="976"/>
      <c r="HI224" s="976"/>
      <c r="HJ224" s="976"/>
      <c r="HK224" s="976"/>
      <c r="HL224" s="976"/>
      <c r="HM224" s="976"/>
      <c r="HN224" s="976"/>
      <c r="HO224" s="976"/>
      <c r="HP224" s="976"/>
      <c r="HQ224" s="976"/>
      <c r="HR224" s="976"/>
      <c r="HS224" s="976"/>
      <c r="HT224" s="978"/>
      <c r="HU224" s="1041">
        <f t="shared" si="2606"/>
        <v>2698990.0930664171</v>
      </c>
      <c r="HV224" s="1042"/>
      <c r="HW224" s="958">
        <f>SUM(HW225:HW235)</f>
        <v>223494.71281331684</v>
      </c>
      <c r="HX224" s="1043">
        <f>SUM(HX225:HX235)</f>
        <v>191979.99988846766</v>
      </c>
      <c r="HY224" s="1043">
        <f>SUM(HY225:HY235)</f>
        <v>31514.712924849198</v>
      </c>
      <c r="HZ224" s="1044"/>
      <c r="IA224" s="1044">
        <f t="shared" si="2705"/>
        <v>4.5312323944054073E-2</v>
      </c>
      <c r="IB224" s="967">
        <f t="shared" si="2706"/>
        <v>8.2806792580478378E-2</v>
      </c>
      <c r="IC224" s="1043">
        <f>SUM(IC225:IC235)</f>
        <v>258483.84474410769</v>
      </c>
      <c r="ID224" s="1045">
        <f t="shared" ref="ID224:ID236" si="2777">+HW224+IC224</f>
        <v>481978.55755742453</v>
      </c>
      <c r="IE224" s="1046">
        <f t="shared" si="2707"/>
        <v>9.7718501969092791E-2</v>
      </c>
      <c r="IF224" s="1046">
        <f t="shared" si="2708"/>
        <v>0.17857737188276665</v>
      </c>
      <c r="IG224" s="958"/>
      <c r="IH224" s="1044"/>
      <c r="II224" s="1043"/>
      <c r="IJ224" s="1043"/>
      <c r="IK224" s="1043">
        <f>SUM(IK225:IK235)</f>
        <v>939050.13217795</v>
      </c>
      <c r="IL224" s="989">
        <f>SUM(IL225:IL235)</f>
        <v>817828.69989573851</v>
      </c>
      <c r="IM224" s="958">
        <f>SUM(IM225:IM235)</f>
        <v>385539.7198682201</v>
      </c>
      <c r="IN224" s="1044">
        <f t="shared" si="2709"/>
        <v>0.16581027136590148</v>
      </c>
      <c r="IO224" s="967">
        <f t="shared" si="2710"/>
        <v>0.30301285728936289</v>
      </c>
      <c r="IP224" s="1043"/>
      <c r="IQ224" s="1044"/>
      <c r="IR224" s="1043"/>
      <c r="IS224" s="989">
        <f>SUM(IS225:IS235)</f>
        <v>1657666.6803573617</v>
      </c>
      <c r="IT224" s="1047">
        <f>SUM(IT225:IT235)</f>
        <v>1567959.9609999987</v>
      </c>
      <c r="IU224" s="1043">
        <f>SUM(IU225:IU235)</f>
        <v>89706.719357362366</v>
      </c>
      <c r="IV224" s="1044"/>
      <c r="IW224" s="1044">
        <f t="shared" si="2711"/>
        <v>0.33608280332948415</v>
      </c>
      <c r="IX224" s="967">
        <f t="shared" si="2712"/>
        <v>0.6141803501301587</v>
      </c>
      <c r="IY224" s="1043">
        <f>SUM(IY225:IY235)</f>
        <v>173805.13528341061</v>
      </c>
      <c r="IZ224" s="1048">
        <f t="shared" ref="IZ224:IZ235" si="2778">+IS224+IY224</f>
        <v>1831471.8156407722</v>
      </c>
      <c r="JA224" s="1046">
        <f t="shared" si="2713"/>
        <v>0.37132083869043869</v>
      </c>
      <c r="JB224" s="1049">
        <f t="shared" si="2714"/>
        <v>0.67857670924607694</v>
      </c>
      <c r="JC224" s="989"/>
      <c r="JD224" s="1044"/>
      <c r="JE224" s="1043"/>
      <c r="JF224" s="1043"/>
      <c r="JG224" s="962">
        <f t="shared" si="2715"/>
        <v>2149432.9402312776</v>
      </c>
      <c r="JH224" s="965">
        <f t="shared" si="2622"/>
        <v>226.9766662641197</v>
      </c>
      <c r="JI224" s="967">
        <f t="shared" si="2716"/>
        <v>0.43578570811710482</v>
      </c>
      <c r="JJ224" s="998"/>
      <c r="JK224" s="997"/>
      <c r="JL224" s="1137"/>
      <c r="JM224" s="1016">
        <f t="shared" si="2643"/>
        <v>2.8986670146720985E-2</v>
      </c>
      <c r="JN224" s="1017">
        <f t="shared" si="2717"/>
        <v>3807099.6205886393</v>
      </c>
      <c r="JO224" s="1018">
        <f t="shared" si="2718"/>
        <v>3980904.7558720498</v>
      </c>
      <c r="JP224" s="967">
        <f t="shared" si="2719"/>
        <v>0.77186851144658897</v>
      </c>
      <c r="JQ224" s="984">
        <f t="shared" si="2644"/>
        <v>1.2705657879633514E-2</v>
      </c>
      <c r="JR224" s="960">
        <f t="shared" si="2720"/>
        <v>0.80710654680754357</v>
      </c>
      <c r="JS224" s="991">
        <f t="shared" si="2645"/>
        <v>7.6176408104113857E-3</v>
      </c>
      <c r="JT224" s="975">
        <f t="shared" ref="JT224:KI224" si="2779">SUM(JT225:JT235)</f>
        <v>551259.97612859833</v>
      </c>
      <c r="JU224" s="976">
        <f t="shared" si="2779"/>
        <v>361927.11010424956</v>
      </c>
      <c r="JV224" s="976">
        <f t="shared" si="2779"/>
        <v>128393.49996393027</v>
      </c>
      <c r="JW224" s="976">
        <f t="shared" si="2779"/>
        <v>382655.77100000001</v>
      </c>
      <c r="JX224" s="976">
        <f t="shared" si="2779"/>
        <v>377560.69872736791</v>
      </c>
      <c r="JY224" s="976">
        <f t="shared" si="2779"/>
        <v>148845.05383224072</v>
      </c>
      <c r="JZ224" s="976">
        <f t="shared" si="2779"/>
        <v>56122.665191911314</v>
      </c>
      <c r="KA224" s="976">
        <f t="shared" si="2779"/>
        <v>5051.8225732912115</v>
      </c>
      <c r="KB224" s="976">
        <f t="shared" si="2779"/>
        <v>24575.396648974303</v>
      </c>
      <c r="KC224" s="976">
        <f t="shared" si="2779"/>
        <v>0</v>
      </c>
      <c r="KD224" s="976">
        <f t="shared" si="2779"/>
        <v>4718.1646541976925</v>
      </c>
      <c r="KE224" s="976">
        <f t="shared" si="2779"/>
        <v>4401.704276375669</v>
      </c>
      <c r="KF224" s="976">
        <f t="shared" si="2779"/>
        <v>763.61601486206052</v>
      </c>
      <c r="KG224" s="976">
        <f t="shared" si="2779"/>
        <v>1683.4342327642441</v>
      </c>
      <c r="KH224" s="976">
        <f t="shared" si="2779"/>
        <v>14144.050040786691</v>
      </c>
      <c r="KI224" s="976">
        <f t="shared" si="2779"/>
        <v>25482.464954793453</v>
      </c>
      <c r="KJ224" s="1019">
        <f t="shared" si="2623"/>
        <v>58.212168095388122</v>
      </c>
      <c r="KK224" s="1020">
        <f>+(KJ224-KJ236)/KJ236</f>
        <v>5.3068621548862098E-2</v>
      </c>
      <c r="KL224" s="1021">
        <f t="shared" si="2624"/>
        <v>38.218921532499813</v>
      </c>
      <c r="KM224" s="1020">
        <f>+(KL224-KL236)/KL236</f>
        <v>4.4844654817090463E-4</v>
      </c>
      <c r="KN224" s="1021">
        <f t="shared" si="2625"/>
        <v>13.558147382192612</v>
      </c>
      <c r="KO224" s="1020">
        <f>+(KN224-KN236)/KN236</f>
        <v>2.5095967278372027E-2</v>
      </c>
      <c r="KP224" s="1021">
        <f t="shared" si="2626"/>
        <v>40.407834830595363</v>
      </c>
      <c r="KQ224" s="1020">
        <f>+(KP224-KP236)/KP236</f>
        <v>3.7389935762042165E-2</v>
      </c>
      <c r="KR224" s="1021">
        <f t="shared" si="2627"/>
        <v>39.869803381848534</v>
      </c>
      <c r="KS224" s="1020">
        <f>+(KR224-KR236)/KR236</f>
        <v>-3.0667334129703582E-2</v>
      </c>
      <c r="KT224" s="1021">
        <f t="shared" si="2628"/>
        <v>15.71779862325468</v>
      </c>
      <c r="KU224" s="1020">
        <f>+(KT224-KT236)/KT236</f>
        <v>7.1426635954900272E-2</v>
      </c>
      <c r="KV224" s="1021">
        <f t="shared" si="2629"/>
        <v>5.9264633051295492</v>
      </c>
      <c r="KW224" s="1020">
        <f>+(KV224-KV236)/KV236</f>
        <v>-7.1507394952039185E-2</v>
      </c>
      <c r="KX224" s="1021">
        <f t="shared" si="2630"/>
        <v>0.53346434996017478</v>
      </c>
      <c r="KY224" s="1020">
        <f>+(KX224-KX236)/KX236</f>
        <v>-9.0398531821521286E-2</v>
      </c>
      <c r="KZ224" s="1021">
        <f t="shared" si="2631"/>
        <v>2.5951224153577979</v>
      </c>
      <c r="LA224" s="1020">
        <f>+(KZ224-KZ236)/KZ236</f>
        <v>0.12259327170667463</v>
      </c>
      <c r="LB224" s="1022" t="s">
        <v>177</v>
      </c>
      <c r="LC224" s="1023" t="s">
        <v>177</v>
      </c>
      <c r="LD224" s="1021">
        <f t="shared" si="2632"/>
        <v>0.49823060959499665</v>
      </c>
      <c r="LE224" s="1020">
        <f>+(LD224-LD236)/LD236</f>
        <v>-2.718446875350922E-2</v>
      </c>
      <c r="LF224" s="1021">
        <f t="shared" si="2633"/>
        <v>0.4648129019669569</v>
      </c>
      <c r="LG224" s="1020">
        <f>+(LF224-LF236)/LF236</f>
        <v>-6.1667890001572315E-2</v>
      </c>
      <c r="LH224" s="1021">
        <f t="shared" si="2634"/>
        <v>8.0636624718626274E-2</v>
      </c>
      <c r="LI224" s="1020">
        <f>+(LH224-LH236)/LH236</f>
        <v>-2.7990367282564262E-2</v>
      </c>
      <c r="LJ224" s="1021">
        <f t="shared" si="2635"/>
        <v>0.17776795120047359</v>
      </c>
      <c r="LK224" s="1020">
        <f>+(LJ224-LJ236)/LJ236</f>
        <v>0.11048124806180444</v>
      </c>
      <c r="LL224" s="1021">
        <f t="shared" si="2636"/>
        <v>1.4935889674163159</v>
      </c>
      <c r="LM224" s="1020">
        <f>+(LL224-LL236)/LL236</f>
        <v>0.10132501758388252</v>
      </c>
      <c r="LN224" s="1021">
        <f t="shared" si="2637"/>
        <v>2.6909073716014293</v>
      </c>
      <c r="LO224" s="1024">
        <f>+(LN224-LN236)/LN236</f>
        <v>7.749437028002619E-2</v>
      </c>
      <c r="LP224" s="1025">
        <f t="shared" si="2721"/>
        <v>0.11176492858063802</v>
      </c>
      <c r="LQ224" s="1026">
        <f t="shared" si="2722"/>
        <v>7.3378731204606418E-2</v>
      </c>
      <c r="LR224" s="1026">
        <f t="shared" si="2723"/>
        <v>2.6031076035056215E-2</v>
      </c>
      <c r="LS224" s="1026">
        <f t="shared" si="2724"/>
        <v>7.7581353206762002E-2</v>
      </c>
      <c r="LT224" s="1026">
        <f t="shared" si="2725"/>
        <v>7.6548355323144426E-2</v>
      </c>
      <c r="LU224" s="1026">
        <f t="shared" si="2726"/>
        <v>3.017751611131084E-2</v>
      </c>
      <c r="LV224" s="1026">
        <f t="shared" si="2727"/>
        <v>1.1378561728678382E-2</v>
      </c>
      <c r="LW224" s="1026">
        <f t="shared" si="2728"/>
        <v>1.0242292449220603E-3</v>
      </c>
      <c r="LX224" s="1027">
        <f t="shared" si="2729"/>
        <v>4.9825265215204364E-3</v>
      </c>
      <c r="LY224" s="1028" t="s">
        <v>177</v>
      </c>
      <c r="LZ224" s="1027">
        <f t="shared" si="2730"/>
        <v>9.5658193673229955E-4</v>
      </c>
      <c r="MA224" s="1027">
        <f t="shared" si="2731"/>
        <v>8.9242133545978984E-4</v>
      </c>
      <c r="MB224" s="1027">
        <f t="shared" si="2732"/>
        <v>1.5481894761062821E-4</v>
      </c>
      <c r="MC224" s="1027">
        <f t="shared" si="2733"/>
        <v>3.4130703287482163E-4</v>
      </c>
      <c r="MD224" s="1027">
        <f t="shared" si="2734"/>
        <v>2.8676283624855846E-3</v>
      </c>
      <c r="ME224" s="1027">
        <f t="shared" si="2735"/>
        <v>5.1664296322262064E-3</v>
      </c>
      <c r="MF224" s="1029">
        <f t="shared" si="2736"/>
        <v>0.2528192299177634</v>
      </c>
      <c r="MG224" s="1026">
        <f t="shared" si="2737"/>
        <v>0.16598726050369428</v>
      </c>
      <c r="MH224" s="1026">
        <f t="shared" si="2738"/>
        <v>5.888391538107033E-2</v>
      </c>
      <c r="MI224" s="1026">
        <f t="shared" si="2739"/>
        <v>0.17549385324001793</v>
      </c>
      <c r="MJ224" s="1026">
        <f t="shared" si="2740"/>
        <v>0.1731571476852477</v>
      </c>
      <c r="MK224" s="1026">
        <f t="shared" si="2741"/>
        <v>6.8263421101619343E-2</v>
      </c>
      <c r="ML224" s="1026">
        <f t="shared" si="2742"/>
        <v>2.5739015363309251E-2</v>
      </c>
      <c r="MM224" s="1026">
        <f t="shared" si="2743"/>
        <v>2.316870347871423E-3</v>
      </c>
      <c r="MN224" s="1027">
        <f t="shared" si="2744"/>
        <v>1.127078533680425E-2</v>
      </c>
      <c r="MO224" s="1028" t="s">
        <v>177</v>
      </c>
      <c r="MP224" s="1027">
        <f t="shared" si="2745"/>
        <v>2.1638479232187241E-3</v>
      </c>
      <c r="MQ224" s="1027">
        <f t="shared" si="2746"/>
        <v>2.0187126467883089E-3</v>
      </c>
      <c r="MR224" s="1027">
        <f t="shared" si="2747"/>
        <v>3.5021010265628478E-4</v>
      </c>
      <c r="MS224" s="1027">
        <f t="shared" si="2748"/>
        <v>7.7205776725094901E-4</v>
      </c>
      <c r="MT224" s="1027">
        <f t="shared" si="2749"/>
        <v>6.4867539710443539E-3</v>
      </c>
      <c r="MU224" s="1027">
        <f t="shared" si="2750"/>
        <v>1.1686785627938229E-2</v>
      </c>
      <c r="MV224" s="962"/>
      <c r="MW224" s="965"/>
      <c r="MX224" s="960"/>
      <c r="MY224" s="1030"/>
      <c r="MZ224" s="980"/>
      <c r="NA224" s="1031"/>
      <c r="NB224" s="1017"/>
      <c r="NC224" s="1018"/>
      <c r="ND224" s="967"/>
      <c r="NE224" s="961"/>
    </row>
    <row r="225" spans="1:369" outlineLevel="1" x14ac:dyDescent="0.2">
      <c r="A225" s="795" t="s">
        <v>178</v>
      </c>
      <c r="B225" s="400">
        <v>244</v>
      </c>
      <c r="C225" s="1523"/>
      <c r="D225" s="401">
        <f>DATI!G218</f>
        <v>1049752</v>
      </c>
      <c r="E225" s="402">
        <f t="shared" si="2751"/>
        <v>0.11085212518351681</v>
      </c>
      <c r="F225" s="426">
        <f t="shared" si="2607"/>
        <v>1.2692517328368361E-2</v>
      </c>
      <c r="G225" s="404"/>
      <c r="H225" s="405"/>
      <c r="I225" s="406"/>
      <c r="J225" s="407"/>
      <c r="K225" s="407"/>
      <c r="L225" s="407"/>
      <c r="M225" s="405"/>
      <c r="N225" s="405"/>
      <c r="O225" s="405"/>
      <c r="P225" s="405"/>
      <c r="Q225" s="405"/>
      <c r="R225" s="405"/>
      <c r="S225" s="405"/>
      <c r="T225" s="405"/>
      <c r="U225" s="405"/>
      <c r="V225" s="405"/>
      <c r="W225" s="410"/>
      <c r="X225" s="1091"/>
      <c r="Y225" s="405"/>
      <c r="Z225" s="405"/>
      <c r="AA225" s="405"/>
      <c r="AB225" s="405"/>
      <c r="AC225" s="405"/>
      <c r="AD225" s="406"/>
      <c r="AE225" s="407"/>
      <c r="AF225" s="407"/>
      <c r="AG225" s="410"/>
      <c r="AH225" s="413"/>
      <c r="AI225" s="405"/>
      <c r="AJ225" s="406"/>
      <c r="AK225" s="407"/>
      <c r="AL225" s="407"/>
      <c r="AM225" s="407"/>
      <c r="AN225" s="417"/>
      <c r="AO225" s="418"/>
      <c r="AP225" s="418"/>
      <c r="AQ225" s="418"/>
      <c r="AR225" s="418"/>
      <c r="AS225" s="418"/>
      <c r="AT225" s="418"/>
      <c r="AU225" s="1058"/>
      <c r="AV225" s="1058"/>
      <c r="AW225" s="418"/>
      <c r="AX225" s="1058"/>
      <c r="AY225" s="1058"/>
      <c r="AZ225" s="1058"/>
      <c r="BA225" s="1058"/>
      <c r="BB225" s="417"/>
      <c r="BC225" s="418"/>
      <c r="BD225" s="418"/>
      <c r="BE225" s="418"/>
      <c r="BF225" s="418"/>
      <c r="BG225" s="418"/>
      <c r="BH225" s="418"/>
      <c r="BI225" s="418"/>
      <c r="BJ225" s="418"/>
      <c r="BK225" s="418"/>
      <c r="BL225" s="418"/>
      <c r="BM225" s="418"/>
      <c r="BN225" s="418"/>
      <c r="BO225" s="418"/>
      <c r="BP225" s="418"/>
      <c r="BQ225" s="418"/>
      <c r="BR225" s="418"/>
      <c r="BS225" s="418"/>
      <c r="BT225" s="418"/>
      <c r="BU225" s="418"/>
      <c r="BV225" s="419"/>
      <c r="BW225" s="417"/>
      <c r="BX225" s="418"/>
      <c r="BY225" s="418"/>
      <c r="BZ225" s="418"/>
      <c r="CA225" s="418"/>
      <c r="CB225" s="418"/>
      <c r="CC225" s="418"/>
      <c r="CD225" s="419"/>
      <c r="CE225" s="417"/>
      <c r="CF225" s="418"/>
      <c r="CG225" s="418"/>
      <c r="CH225" s="418"/>
      <c r="CI225" s="418"/>
      <c r="CJ225" s="418"/>
      <c r="CK225" s="418"/>
      <c r="CL225" s="418"/>
      <c r="CM225" s="418"/>
      <c r="CN225" s="418"/>
      <c r="CO225" s="418"/>
      <c r="CP225" s="418"/>
      <c r="CQ225" s="418"/>
      <c r="CR225" s="418"/>
      <c r="CS225" s="418"/>
      <c r="CT225" s="418"/>
      <c r="CU225" s="418"/>
      <c r="CV225" s="418"/>
      <c r="CW225" s="418"/>
      <c r="CX225" s="418"/>
      <c r="CY225" s="419"/>
      <c r="CZ225" s="404">
        <f>DATI!AA218</f>
        <v>472757.56900000002</v>
      </c>
      <c r="DA225" s="405">
        <f t="shared" si="2752"/>
        <v>1295.2262164383562</v>
      </c>
      <c r="DB225" s="406">
        <f t="shared" si="2608"/>
        <v>450.35167258552497</v>
      </c>
      <c r="DC225" s="407">
        <f t="shared" si="2753"/>
        <v>1.2338401988644521</v>
      </c>
      <c r="DD225" s="423">
        <f t="shared" si="2754"/>
        <v>-1.3418193021845659E-2</v>
      </c>
      <c r="DE225" s="424">
        <f t="shared" si="2638"/>
        <v>-2.578345342088427E-2</v>
      </c>
      <c r="DF225" s="405">
        <f t="shared" ref="DF225:DF235" si="2780">+CZ225-CZ237</f>
        <v>-6429.8289999999688</v>
      </c>
      <c r="DG225" s="425">
        <f t="shared" si="2755"/>
        <v>-11.918932617085488</v>
      </c>
      <c r="DH225" s="426">
        <f t="shared" ref="DH225:DH235" si="2781">+CZ225/$CZ$224</f>
        <v>9.58489972486503E-2</v>
      </c>
      <c r="DI225" s="404">
        <f>DATI!AB218+DATI!AG218</f>
        <v>249578.79857094566</v>
      </c>
      <c r="DJ225" s="405">
        <f t="shared" ref="DJ225:DJ235" si="2782">DI225/365</f>
        <v>683.77753033135798</v>
      </c>
      <c r="DK225" s="427">
        <f t="shared" si="2609"/>
        <v>237.75024822143291</v>
      </c>
      <c r="DL225" s="428">
        <f t="shared" si="2610"/>
        <v>0.65137054307241893</v>
      </c>
      <c r="DM225" s="429">
        <f t="shared" ref="DM225:DM288" si="2783">DI225/CZ225</f>
        <v>0.52792131725964109</v>
      </c>
      <c r="DN225" s="402">
        <f t="shared" si="2756"/>
        <v>5.3687146062736883E-2</v>
      </c>
      <c r="DO225" s="402">
        <f t="shared" si="2757"/>
        <v>2.7000000000000024E-2</v>
      </c>
      <c r="DP225" s="402">
        <f t="shared" si="2758"/>
        <v>3.9548568552229338E-2</v>
      </c>
      <c r="DQ225" s="402">
        <f t="shared" si="2759"/>
        <v>2.6519452612043731E-2</v>
      </c>
      <c r="DR225" s="430">
        <f t="shared" si="2760"/>
        <v>9494.9716858468892</v>
      </c>
      <c r="DS225" s="430">
        <f t="shared" si="2761"/>
        <v>6.1421207607575639</v>
      </c>
      <c r="DT225" s="431">
        <f t="shared" ref="DT225:DT235" si="2784">DI225/$DI$224</f>
        <v>0.11180752224670541</v>
      </c>
      <c r="DU225" s="432"/>
      <c r="DV225" s="431"/>
      <c r="DW225" s="433">
        <f>DATI!AB218</f>
        <v>246699.14</v>
      </c>
      <c r="DX225" s="405">
        <f t="shared" si="2762"/>
        <v>675.8880547945206</v>
      </c>
      <c r="DY225" s="434">
        <f t="shared" si="2611"/>
        <v>235.00706833614035</v>
      </c>
      <c r="DZ225" s="407">
        <f t="shared" si="2612"/>
        <v>0.64385498174285027</v>
      </c>
      <c r="EA225" s="429">
        <f t="shared" si="2763"/>
        <v>0.52183012219525138</v>
      </c>
      <c r="EB225" s="426">
        <f t="shared" si="2764"/>
        <v>5.1941436477675532E-2</v>
      </c>
      <c r="EC225" s="435">
        <f t="shared" si="2765"/>
        <v>223178.77042905436</v>
      </c>
      <c r="ED225" s="436">
        <f t="shared" si="2766"/>
        <v>611.44868610699825</v>
      </c>
      <c r="EE225" s="437">
        <f t="shared" si="2613"/>
        <v>212.60142436409205</v>
      </c>
      <c r="EF225" s="438">
        <f t="shared" si="2614"/>
        <v>0.58246965579203303</v>
      </c>
      <c r="EG225" s="439">
        <f t="shared" si="2639"/>
        <v>-6.6602103061832549E-2</v>
      </c>
      <c r="EH225" s="439">
        <f t="shared" si="2640"/>
        <v>-7.8300786303222389E-2</v>
      </c>
      <c r="EI225" s="423">
        <f t="shared" si="2615"/>
        <v>0.47207868274035897</v>
      </c>
      <c r="EJ225" s="440">
        <f t="shared" si="2641"/>
        <v>-15924.800685846858</v>
      </c>
      <c r="EK225" s="440">
        <f t="shared" si="2642"/>
        <v>-18.061053377843052</v>
      </c>
      <c r="EL225" s="404">
        <f>DATI!AD218</f>
        <v>177224.70600000001</v>
      </c>
      <c r="EM225" s="405">
        <f t="shared" si="2767"/>
        <v>485.54713972602741</v>
      </c>
      <c r="EN225" s="434">
        <f t="shared" si="2616"/>
        <v>168.825309215891</v>
      </c>
      <c r="EO225" s="407">
        <f t="shared" si="2768"/>
        <v>0.46253509374216711</v>
      </c>
      <c r="EP225" s="423">
        <f t="shared" si="2769"/>
        <v>-4.1506211196080556E-2</v>
      </c>
      <c r="EQ225" s="424">
        <f t="shared" si="2770"/>
        <v>-5.3519432203797734E-2</v>
      </c>
      <c r="ER225" s="423">
        <f t="shared" ref="ER225:ER235" si="2785">+EL225/$EL$224</f>
        <v>7.6698453589429505E-2</v>
      </c>
      <c r="ES225" s="405">
        <f t="shared" ref="ES225:ES235" si="2786">+EL225-EL237</f>
        <v>-7674.4640000000072</v>
      </c>
      <c r="ET225" s="423">
        <f t="shared" si="2617"/>
        <v>0.37487439148753215</v>
      </c>
      <c r="EU225" s="425">
        <f t="shared" si="2771"/>
        <v>-9.5463499181005886</v>
      </c>
      <c r="EV225" s="404">
        <f>DATI!AE218</f>
        <v>34630.417000000001</v>
      </c>
      <c r="EW225" s="405">
        <f t="shared" si="2772"/>
        <v>94.877854794520545</v>
      </c>
      <c r="EX225" s="434">
        <f t="shared" si="2618"/>
        <v>32.989141244789245</v>
      </c>
      <c r="EY225" s="407">
        <f t="shared" si="2619"/>
        <v>9.0381208889833545E-2</v>
      </c>
      <c r="EZ225" s="423">
        <f t="shared" si="2773"/>
        <v>3.2737226770409578E-2</v>
      </c>
      <c r="FA225" s="424">
        <f t="shared" si="2774"/>
        <v>1.9793480349713954E-2</v>
      </c>
      <c r="FB225" s="405">
        <f t="shared" ref="FB225:FB235" si="2787">+EV225-EV237</f>
        <v>1097.7660000000033</v>
      </c>
      <c r="FC225" s="425">
        <f t="shared" si="2775"/>
        <v>0.6402962281723461</v>
      </c>
      <c r="FD225" s="405">
        <f>DATI!AG218</f>
        <v>2879.6585709456504</v>
      </c>
      <c r="FE225" s="423">
        <f t="shared" si="2620"/>
        <v>6.0911950643896514E-3</v>
      </c>
      <c r="FF225" s="405">
        <f t="shared" si="2776"/>
        <v>31750.758429054353</v>
      </c>
      <c r="FG225" s="423">
        <f t="shared" ref="FG225:FG235" si="2788">+FF225/D225</f>
        <v>3.0245961359496674E-2</v>
      </c>
      <c r="FH225" s="404">
        <f>DATI!AF218</f>
        <v>14203.306</v>
      </c>
      <c r="FI225" s="405">
        <f t="shared" ref="FI225:FI235" si="2789">+FH225/365</f>
        <v>38.913167123287671</v>
      </c>
      <c r="FJ225" s="402">
        <f t="shared" si="2621"/>
        <v>3.0043529562188774E-2</v>
      </c>
      <c r="FK225" s="402"/>
      <c r="FL225" s="441">
        <f>DATI!AL218</f>
        <v>9008.6827488719227</v>
      </c>
      <c r="FM225" s="442"/>
      <c r="FN225" s="441"/>
      <c r="FO225" s="1123">
        <f t="shared" ref="FO225:FO259" si="2790">FL225/FH225</f>
        <v>0.63426661010274099</v>
      </c>
      <c r="FP225" s="1124">
        <f t="shared" si="2665"/>
        <v>1.9055607650930964E-2</v>
      </c>
      <c r="FQ225" s="408"/>
      <c r="FR225" s="446"/>
      <c r="FS225" s="1110"/>
      <c r="FT225" s="1110"/>
      <c r="FU225" s="417"/>
      <c r="FV225" s="418"/>
      <c r="FW225" s="418"/>
      <c r="FX225" s="418"/>
      <c r="FY225" s="418"/>
      <c r="FZ225" s="418"/>
      <c r="GA225" s="418"/>
      <c r="GB225" s="418"/>
      <c r="GC225" s="418"/>
      <c r="GD225" s="418"/>
      <c r="GE225" s="418"/>
      <c r="GF225" s="418"/>
      <c r="GG225" s="418"/>
      <c r="GH225" s="418"/>
      <c r="GI225" s="418"/>
      <c r="GJ225" s="418"/>
      <c r="GK225" s="418"/>
      <c r="GL225" s="418"/>
      <c r="GM225" s="418"/>
      <c r="GN225" s="418"/>
      <c r="GO225" s="418"/>
      <c r="GP225" s="419"/>
      <c r="GQ225" s="417"/>
      <c r="GR225" s="418"/>
      <c r="GS225" s="418"/>
      <c r="GT225" s="418"/>
      <c r="GU225" s="418"/>
      <c r="GV225" s="418"/>
      <c r="GW225" s="418"/>
      <c r="GX225" s="419"/>
      <c r="GY225" s="417"/>
      <c r="GZ225" s="418"/>
      <c r="HA225" s="418"/>
      <c r="HB225" s="418"/>
      <c r="HC225" s="418"/>
      <c r="HD225" s="418"/>
      <c r="HE225" s="418"/>
      <c r="HF225" s="418"/>
      <c r="HG225" s="418"/>
      <c r="HH225" s="418"/>
      <c r="HI225" s="418"/>
      <c r="HJ225" s="418"/>
      <c r="HK225" s="418"/>
      <c r="HL225" s="418"/>
      <c r="HM225" s="418"/>
      <c r="HN225" s="418"/>
      <c r="HO225" s="418"/>
      <c r="HP225" s="418"/>
      <c r="HQ225" s="418"/>
      <c r="HR225" s="418"/>
      <c r="HS225" s="418"/>
      <c r="HT225" s="419"/>
      <c r="HU225" s="446">
        <f t="shared" si="2606"/>
        <v>223048.75042905431</v>
      </c>
      <c r="HV225" s="447"/>
      <c r="HW225" s="448">
        <f>HX225+HY225</f>
        <v>15899.433000000001</v>
      </c>
      <c r="HX225" s="400">
        <f>DATI!CQ218</f>
        <v>15899.433000000001</v>
      </c>
      <c r="HY225" s="400">
        <f>DATI!CT218</f>
        <v>0</v>
      </c>
      <c r="HZ225" s="449"/>
      <c r="IA225" s="449">
        <f t="shared" si="2705"/>
        <v>3.3631260592255054E-2</v>
      </c>
      <c r="IB225" s="423">
        <f t="shared" si="2706"/>
        <v>7.1282322673478393E-2</v>
      </c>
      <c r="IC225" s="400">
        <f>DATI!CV218</f>
        <v>4986.7069729790092</v>
      </c>
      <c r="ID225" s="450">
        <f t="shared" si="2777"/>
        <v>20886.13997297901</v>
      </c>
      <c r="IE225" s="451">
        <f t="shared" si="2707"/>
        <v>4.4179387793110106E-2</v>
      </c>
      <c r="IF225" s="451">
        <f t="shared" si="2708"/>
        <v>9.3639349840797775E-2</v>
      </c>
      <c r="IG225" s="448"/>
      <c r="IH225" s="402"/>
      <c r="II225" s="400"/>
      <c r="IJ225" s="400"/>
      <c r="IK225" s="453">
        <f>DATI!CS218</f>
        <v>78708.888429054321</v>
      </c>
      <c r="IL225" s="433">
        <f t="shared" ref="IL225:IL235" si="2791">IK225-HY225-IU225</f>
        <v>78708.888429054321</v>
      </c>
      <c r="IM225" s="433">
        <f t="shared" ref="IM225:IM235" si="2792">IK225-HY225-IU225-IC225-IY225</f>
        <v>34735.19880757152</v>
      </c>
      <c r="IN225" s="423">
        <f t="shared" si="2709"/>
        <v>0.16648890169129016</v>
      </c>
      <c r="IO225" s="423">
        <f t="shared" si="2710"/>
        <v>0.35287751344784807</v>
      </c>
      <c r="IP225" s="400"/>
      <c r="IQ225" s="402"/>
      <c r="IR225" s="400"/>
      <c r="IS225" s="433">
        <f t="shared" ref="IS225:IS235" si="2793">IT225+IU225</f>
        <v>128440.429</v>
      </c>
      <c r="IT225" s="453">
        <f>DATI!CR218</f>
        <v>128440.429</v>
      </c>
      <c r="IU225" s="455">
        <v>0</v>
      </c>
      <c r="IV225" s="423"/>
      <c r="IW225" s="402">
        <f t="shared" si="2711"/>
        <v>0.27168349577497719</v>
      </c>
      <c r="IX225" s="423">
        <f t="shared" si="2712"/>
        <v>0.57584016387867354</v>
      </c>
      <c r="IY225" s="453">
        <f>DATI!CW218</f>
        <v>38986.982648503792</v>
      </c>
      <c r="IZ225" s="456">
        <f t="shared" si="2778"/>
        <v>167427.4116485038</v>
      </c>
      <c r="JA225" s="457">
        <f t="shared" si="2713"/>
        <v>0.35415067389117527</v>
      </c>
      <c r="JB225" s="457">
        <f t="shared" si="2714"/>
        <v>0.75063147104138506</v>
      </c>
      <c r="JC225" s="433"/>
      <c r="JD225" s="402"/>
      <c r="JE225" s="400"/>
      <c r="JF225" s="400"/>
      <c r="JG225" s="404">
        <f t="shared" si="2715"/>
        <v>249765.58873716142</v>
      </c>
      <c r="JH225" s="407">
        <f t="shared" si="2622"/>
        <v>237.92818564495369</v>
      </c>
      <c r="JI225" s="429">
        <f t="shared" si="2716"/>
        <v>0.52831642498178899</v>
      </c>
      <c r="JJ225" s="442"/>
      <c r="JK225" s="441"/>
      <c r="JL225" s="1125"/>
      <c r="JM225" s="459">
        <f t="shared" si="2643"/>
        <v>3.2900199867381595E-2</v>
      </c>
      <c r="JN225" s="460">
        <f t="shared" si="2717"/>
        <v>378206.01773716143</v>
      </c>
      <c r="JO225" s="433">
        <f t="shared" si="2718"/>
        <v>417193.00038566522</v>
      </c>
      <c r="JP225" s="429">
        <f t="shared" si="2719"/>
        <v>0.79999992075676618</v>
      </c>
      <c r="JQ225" s="402">
        <f t="shared" si="2644"/>
        <v>9.0049594399802535E-3</v>
      </c>
      <c r="JR225" s="461">
        <f t="shared" si="2720"/>
        <v>0.88246709887296426</v>
      </c>
      <c r="JS225" s="426">
        <f t="shared" si="2645"/>
        <v>1.1856504315174154E-2</v>
      </c>
      <c r="JT225" s="417">
        <f>DATI!BW218</f>
        <v>64213.757748539152</v>
      </c>
      <c r="JU225" s="418">
        <f>DATI!BX218</f>
        <v>42668.663047665061</v>
      </c>
      <c r="JV225" s="418">
        <f>DATI!BY218</f>
        <v>11574.744818590283</v>
      </c>
      <c r="JW225" s="418">
        <f>DATI!BZ218</f>
        <v>46434.411999999997</v>
      </c>
      <c r="JX225" s="418">
        <f>DATI!CA218</f>
        <v>40212.855000000003</v>
      </c>
      <c r="JY225" s="418">
        <f>DATI!CB218</f>
        <v>16637.339341228901</v>
      </c>
      <c r="JZ225" s="418">
        <f>DATI!CC218</f>
        <v>7571.2489871928692</v>
      </c>
      <c r="KA225" s="418">
        <f>DATI!CD218</f>
        <v>1260.8993866345511</v>
      </c>
      <c r="KB225" s="418">
        <f>DATI!CE218</f>
        <v>2481.5204342621564</v>
      </c>
      <c r="KC225" s="418">
        <f>DATI!CF218</f>
        <v>0</v>
      </c>
      <c r="KD225" s="418">
        <f>DATI!CG218</f>
        <v>323.98764052295684</v>
      </c>
      <c r="KE225" s="418">
        <f>DATI!CH218</f>
        <v>427.52402832078934</v>
      </c>
      <c r="KF225" s="418">
        <f>DATI!CI218</f>
        <v>119.88830233335494</v>
      </c>
      <c r="KG225" s="418">
        <f>DATI!CJ218</f>
        <v>254.24826494836807</v>
      </c>
      <c r="KH225" s="418">
        <f>DATI!CK218</f>
        <v>1324.2022651578784</v>
      </c>
      <c r="KI225" s="418">
        <f>DATI!CL218</f>
        <v>2695.9437924704553</v>
      </c>
      <c r="KJ225" s="462">
        <f t="shared" si="2623"/>
        <v>61.170407628219948</v>
      </c>
      <c r="KK225" s="463">
        <f t="shared" ref="KK225:KK235" si="2794">+(KJ225-KJ237)/KJ237</f>
        <v>4.7671747600550499E-2</v>
      </c>
      <c r="KL225" s="464">
        <f t="shared" si="2624"/>
        <v>40.646422247983388</v>
      </c>
      <c r="KM225" s="463">
        <f t="shared" ref="KM225:KM235" si="2795">+(KL225-KL237)/KL237</f>
        <v>4.3664549223995916E-2</v>
      </c>
      <c r="KN225" s="464">
        <f t="shared" si="2625"/>
        <v>11.026170770420331</v>
      </c>
      <c r="KO225" s="463">
        <f t="shared" ref="KO225:KO235" si="2796">+(KN225-KN237)/KN237</f>
        <v>4.2309494253486013E-2</v>
      </c>
      <c r="KP225" s="464">
        <f t="shared" si="2626"/>
        <v>44.233697101791662</v>
      </c>
      <c r="KQ225" s="463">
        <f t="shared" ref="KQ225:KQ235" si="2797">+(KP225-KP237)/KP237</f>
        <v>3.3654136441738883E-2</v>
      </c>
      <c r="KR225" s="464">
        <f t="shared" si="2627"/>
        <v>38.307004892584153</v>
      </c>
      <c r="KS225" s="463">
        <f t="shared" ref="KS225:KS235" si="2798">+(KR225-KR237)/KR237</f>
        <v>-2.1156505989328285E-2</v>
      </c>
      <c r="KT225" s="464">
        <f t="shared" si="2628"/>
        <v>15.848828429218425</v>
      </c>
      <c r="KU225" s="463">
        <f t="shared" ref="KU225:KU235" si="2799">+(KT225-KT237)/KT237</f>
        <v>5.6766936495606268E-2</v>
      </c>
      <c r="KV225" s="464">
        <f t="shared" si="2629"/>
        <v>7.2124168253005179</v>
      </c>
      <c r="KW225" s="463">
        <f t="shared" ref="KW225:KW235" si="2800">+(KV225-KV237)/KV237</f>
        <v>-1.0739056917718362E-2</v>
      </c>
      <c r="KX225" s="464">
        <f t="shared" si="2630"/>
        <v>1.2011402565887477</v>
      </c>
      <c r="KY225" s="463">
        <f t="shared" ref="KY225:KY235" si="2801">+(KX225-KX237)/KX237</f>
        <v>0.1266522509819035</v>
      </c>
      <c r="KZ225" s="464">
        <f t="shared" si="2631"/>
        <v>2.3639111278303413</v>
      </c>
      <c r="LA225" s="463">
        <f t="shared" ref="LA225:LA235" si="2802">+(KZ225-KZ237)/KZ237</f>
        <v>8.837442020858266E-2</v>
      </c>
      <c r="LB225" s="465" t="s">
        <v>177</v>
      </c>
      <c r="LC225" s="466" t="s">
        <v>177</v>
      </c>
      <c r="LD225" s="464">
        <f t="shared" si="2632"/>
        <v>0.30863255371074011</v>
      </c>
      <c r="LE225" s="463">
        <f t="shared" ref="LE225:LE235" si="2803">+(LD225-LD237)/LD237</f>
        <v>-9.2160962246087802E-2</v>
      </c>
      <c r="LF225" s="464">
        <f t="shared" si="2633"/>
        <v>0.40726193264770094</v>
      </c>
      <c r="LG225" s="463">
        <f t="shared" ref="LG225:LG235" si="2804">+(LF225-LF237)/LF237</f>
        <v>-0.11915751800628002</v>
      </c>
      <c r="LH225" s="464">
        <f t="shared" si="2634"/>
        <v>0.1142063099983186</v>
      </c>
      <c r="LI225" s="463">
        <f t="shared" ref="LI225:LI235" si="2805">+(LH225-LH237)/LH237</f>
        <v>6.28434356240056E-2</v>
      </c>
      <c r="LJ225" s="464">
        <f t="shared" si="2635"/>
        <v>0.24219840967044415</v>
      </c>
      <c r="LK225" s="463">
        <f t="shared" ref="LK225:LK235" si="2806">+(LJ225-LJ237)/LJ237</f>
        <v>1.4917054285884223E-2</v>
      </c>
      <c r="LL225" s="464">
        <f t="shared" si="2636"/>
        <v>1.2614429552483619</v>
      </c>
      <c r="LM225" s="463">
        <f t="shared" ref="LM225:LM235" si="2807">+(LL225-LL237)/LL237</f>
        <v>0.37250879328293124</v>
      </c>
      <c r="LN225" s="464">
        <f t="shared" si="2637"/>
        <v>2.568172094428451</v>
      </c>
      <c r="LO225" s="467">
        <f t="shared" ref="LO225:LO235" si="2808">+(LN225-LN237)/LN237</f>
        <v>-0.2544660996171258</v>
      </c>
      <c r="LP225" s="468">
        <f t="shared" si="2721"/>
        <v>0.1358280902500773</v>
      </c>
      <c r="LQ225" s="469">
        <f t="shared" si="2722"/>
        <v>9.0254849092992653E-2</v>
      </c>
      <c r="LR225" s="469">
        <f t="shared" si="2723"/>
        <v>2.4483468013158944E-2</v>
      </c>
      <c r="LS225" s="469">
        <f t="shared" si="2724"/>
        <v>9.8220345997252545E-2</v>
      </c>
      <c r="LT225" s="469">
        <f t="shared" si="2725"/>
        <v>8.5060203446473012E-2</v>
      </c>
      <c r="LU225" s="469">
        <f t="shared" si="2726"/>
        <v>3.5192116281545775E-2</v>
      </c>
      <c r="LV225" s="469">
        <f t="shared" si="2727"/>
        <v>1.6015077248171715E-2</v>
      </c>
      <c r="LW225" s="469">
        <f t="shared" si="2728"/>
        <v>2.667116233171406E-3</v>
      </c>
      <c r="LX225" s="470">
        <f t="shared" si="2729"/>
        <v>5.2490337479126773E-3</v>
      </c>
      <c r="LY225" s="471" t="s">
        <v>177</v>
      </c>
      <c r="LZ225" s="470">
        <f t="shared" si="2730"/>
        <v>6.8531454971365428E-4</v>
      </c>
      <c r="MA225" s="470">
        <f t="shared" si="2731"/>
        <v>9.0431979592650233E-4</v>
      </c>
      <c r="MB225" s="470">
        <f t="shared" si="2732"/>
        <v>2.535936179444965E-4</v>
      </c>
      <c r="MC225" s="470">
        <f t="shared" si="2733"/>
        <v>5.3779840159125627E-4</v>
      </c>
      <c r="MD225" s="470">
        <f t="shared" si="2734"/>
        <v>2.8010175870031989E-3</v>
      </c>
      <c r="ME225" s="470">
        <f t="shared" si="2735"/>
        <v>5.7025925532467889E-3</v>
      </c>
      <c r="MF225" s="468">
        <f t="shared" si="2736"/>
        <v>0.26029177786569968</v>
      </c>
      <c r="MG225" s="469">
        <f t="shared" si="2737"/>
        <v>0.172958296683422</v>
      </c>
      <c r="MH225" s="469">
        <f t="shared" si="2738"/>
        <v>4.691846440401163E-2</v>
      </c>
      <c r="MI225" s="469">
        <f t="shared" si="2739"/>
        <v>0.18822283693408901</v>
      </c>
      <c r="MJ225" s="469">
        <f t="shared" si="2740"/>
        <v>0.16300362863040382</v>
      </c>
      <c r="MK225" s="469">
        <f t="shared" si="2741"/>
        <v>6.743979464715158E-2</v>
      </c>
      <c r="ML225" s="469">
        <f t="shared" si="2742"/>
        <v>3.069021232580247E-2</v>
      </c>
      <c r="MM225" s="469">
        <f t="shared" si="2743"/>
        <v>5.1110814031802097E-3</v>
      </c>
      <c r="MN225" s="470">
        <f t="shared" si="2744"/>
        <v>1.0058893736971098E-2</v>
      </c>
      <c r="MO225" s="471" t="s">
        <v>177</v>
      </c>
      <c r="MP225" s="470">
        <f t="shared" si="2745"/>
        <v>1.3132905146039698E-3</v>
      </c>
      <c r="MQ225" s="470">
        <f t="shared" si="2746"/>
        <v>1.7329773760897153E-3</v>
      </c>
      <c r="MR225" s="470">
        <f t="shared" si="2747"/>
        <v>4.8596968085642673E-4</v>
      </c>
      <c r="MS225" s="470">
        <f t="shared" si="2748"/>
        <v>1.0306005320827956E-3</v>
      </c>
      <c r="MT225" s="470">
        <f t="shared" si="2749"/>
        <v>5.3676809135122169E-3</v>
      </c>
      <c r="MU225" s="470">
        <f t="shared" si="2750"/>
        <v>1.0928063196614528E-2</v>
      </c>
      <c r="MV225" s="1063"/>
      <c r="MW225" s="407"/>
      <c r="MX225" s="461"/>
      <c r="MY225" s="472"/>
      <c r="MZ225" s="473"/>
      <c r="NA225" s="474"/>
      <c r="NB225" s="1064"/>
      <c r="NC225" s="453"/>
      <c r="ND225" s="429"/>
      <c r="NE225" s="475"/>
    </row>
    <row r="226" spans="1:369" outlineLevel="1" x14ac:dyDescent="0.2">
      <c r="A226" s="800" t="s">
        <v>179</v>
      </c>
      <c r="B226" s="801">
        <v>206</v>
      </c>
      <c r="C226" s="1528"/>
      <c r="D226" s="802">
        <f>DATI!G219</f>
        <v>1200746</v>
      </c>
      <c r="E226" s="803">
        <f t="shared" si="2751"/>
        <v>0.12679684907064437</v>
      </c>
      <c r="F226" s="1033">
        <f t="shared" si="2607"/>
        <v>1.1900989698506014E-2</v>
      </c>
      <c r="G226" s="805"/>
      <c r="H226" s="806"/>
      <c r="I226" s="813"/>
      <c r="J226" s="808"/>
      <c r="K226" s="808"/>
      <c r="L226" s="808"/>
      <c r="M226" s="806"/>
      <c r="N226" s="806"/>
      <c r="O226" s="806"/>
      <c r="P226" s="806"/>
      <c r="Q226" s="806"/>
      <c r="R226" s="806"/>
      <c r="S226" s="806"/>
      <c r="T226" s="806"/>
      <c r="U226" s="806"/>
      <c r="V226" s="806"/>
      <c r="W226" s="811"/>
      <c r="X226" s="1092"/>
      <c r="Y226" s="806"/>
      <c r="Z226" s="806"/>
      <c r="AA226" s="806"/>
      <c r="AB226" s="806"/>
      <c r="AC226" s="806"/>
      <c r="AD226" s="813"/>
      <c r="AE226" s="808"/>
      <c r="AF226" s="808"/>
      <c r="AG226" s="811"/>
      <c r="AH226" s="815"/>
      <c r="AI226" s="806"/>
      <c r="AJ226" s="813"/>
      <c r="AK226" s="808"/>
      <c r="AL226" s="808"/>
      <c r="AM226" s="808"/>
      <c r="AN226" s="818"/>
      <c r="AO226" s="819"/>
      <c r="AP226" s="819"/>
      <c r="AQ226" s="819"/>
      <c r="AR226" s="819"/>
      <c r="AS226" s="819"/>
      <c r="AT226" s="819"/>
      <c r="AU226" s="1093"/>
      <c r="AV226" s="1093"/>
      <c r="AW226" s="819"/>
      <c r="AX226" s="1093"/>
      <c r="AY226" s="1093"/>
      <c r="AZ226" s="1093"/>
      <c r="BA226" s="1093"/>
      <c r="BB226" s="818"/>
      <c r="BC226" s="819"/>
      <c r="BD226" s="819"/>
      <c r="BE226" s="819"/>
      <c r="BF226" s="819"/>
      <c r="BG226" s="819"/>
      <c r="BH226" s="819"/>
      <c r="BI226" s="819"/>
      <c r="BJ226" s="819"/>
      <c r="BK226" s="819"/>
      <c r="BL226" s="819"/>
      <c r="BM226" s="819"/>
      <c r="BN226" s="819"/>
      <c r="BO226" s="819"/>
      <c r="BP226" s="819"/>
      <c r="BQ226" s="819"/>
      <c r="BR226" s="819"/>
      <c r="BS226" s="819"/>
      <c r="BT226" s="819"/>
      <c r="BU226" s="819"/>
      <c r="BV226" s="820"/>
      <c r="BW226" s="818"/>
      <c r="BX226" s="819"/>
      <c r="BY226" s="819"/>
      <c r="BZ226" s="819"/>
      <c r="CA226" s="819"/>
      <c r="CB226" s="819"/>
      <c r="CC226" s="819"/>
      <c r="CD226" s="820"/>
      <c r="CE226" s="818"/>
      <c r="CF226" s="819"/>
      <c r="CG226" s="819"/>
      <c r="CH226" s="819"/>
      <c r="CI226" s="819"/>
      <c r="CJ226" s="819"/>
      <c r="CK226" s="819"/>
      <c r="CL226" s="819"/>
      <c r="CM226" s="819"/>
      <c r="CN226" s="819"/>
      <c r="CO226" s="819"/>
      <c r="CP226" s="819"/>
      <c r="CQ226" s="819"/>
      <c r="CR226" s="819"/>
      <c r="CS226" s="819"/>
      <c r="CT226" s="819"/>
      <c r="CU226" s="819"/>
      <c r="CV226" s="819"/>
      <c r="CW226" s="819"/>
      <c r="CX226" s="819"/>
      <c r="CY226" s="820"/>
      <c r="CZ226" s="805">
        <f>DATI!AA219</f>
        <v>735875.19200000004</v>
      </c>
      <c r="DA226" s="806">
        <f t="shared" si="2752"/>
        <v>2016.0964164383563</v>
      </c>
      <c r="DB226" s="813">
        <f t="shared" si="2608"/>
        <v>612.84833928241278</v>
      </c>
      <c r="DC226" s="808">
        <f t="shared" si="2753"/>
        <v>1.6790365459792131</v>
      </c>
      <c r="DD226" s="822">
        <f t="shared" si="2754"/>
        <v>-3.0223693297848353E-3</v>
      </c>
      <c r="DE226" s="823">
        <f t="shared" si="2638"/>
        <v>-1.4747845075966637E-2</v>
      </c>
      <c r="DF226" s="806">
        <f t="shared" si="2780"/>
        <v>-2230.8289999999106</v>
      </c>
      <c r="DG226" s="824">
        <f t="shared" si="2755"/>
        <v>-9.173481445972925</v>
      </c>
      <c r="DH226" s="825">
        <f t="shared" si="2781"/>
        <v>0.14919464833223647</v>
      </c>
      <c r="DI226" s="826">
        <f>DATI!AB219+DATI!AG219</f>
        <v>264003.65168611758</v>
      </c>
      <c r="DJ226" s="806">
        <f t="shared" si="2782"/>
        <v>723.29767585237687</v>
      </c>
      <c r="DK226" s="827">
        <f t="shared" si="2609"/>
        <v>219.86635948495152</v>
      </c>
      <c r="DL226" s="828">
        <f t="shared" si="2610"/>
        <v>0.60237358763000415</v>
      </c>
      <c r="DM226" s="829">
        <f t="shared" si="2783"/>
        <v>0.35876145106698687</v>
      </c>
      <c r="DN226" s="830">
        <f t="shared" si="2756"/>
        <v>4.8646937300210392E-2</v>
      </c>
      <c r="DO226" s="830">
        <f t="shared" si="2757"/>
        <v>1.699999999999996E-2</v>
      </c>
      <c r="DP226" s="830">
        <f t="shared" si="2758"/>
        <v>4.547753895914141E-2</v>
      </c>
      <c r="DQ226" s="830">
        <f t="shared" si="2759"/>
        <v>3.3181654729519991E-2</v>
      </c>
      <c r="DR226" s="831">
        <f t="shared" si="2760"/>
        <v>11483.973502543347</v>
      </c>
      <c r="DS226" s="831">
        <f t="shared" si="2761"/>
        <v>7.0612264490663108</v>
      </c>
      <c r="DT226" s="832">
        <f t="shared" si="2784"/>
        <v>0.1182696379985832</v>
      </c>
      <c r="DU226" s="833"/>
      <c r="DV226" s="832"/>
      <c r="DW226" s="834">
        <f>DATI!AB219</f>
        <v>254988.75200000001</v>
      </c>
      <c r="DX226" s="806">
        <f t="shared" si="2762"/>
        <v>698.59932054794524</v>
      </c>
      <c r="DY226" s="835">
        <f t="shared" si="2611"/>
        <v>212.35861039720308</v>
      </c>
      <c r="DZ226" s="808">
        <f t="shared" si="2612"/>
        <v>0.58180441204713174</v>
      </c>
      <c r="EA226" s="829">
        <f t="shared" si="2763"/>
        <v>0.34651086865284619</v>
      </c>
      <c r="EB226" s="825">
        <f t="shared" si="2764"/>
        <v>4.4162591093561382E-2</v>
      </c>
      <c r="EC226" s="836">
        <f t="shared" si="2765"/>
        <v>471871.54031388246</v>
      </c>
      <c r="ED226" s="837">
        <f t="shared" si="2766"/>
        <v>1292.7987405859794</v>
      </c>
      <c r="EE226" s="838">
        <f t="shared" si="2613"/>
        <v>392.98197979746129</v>
      </c>
      <c r="EF226" s="839">
        <f t="shared" si="2614"/>
        <v>1.0766629583492091</v>
      </c>
      <c r="EG226" s="840">
        <f t="shared" si="2639"/>
        <v>-2.8243797844471282E-2</v>
      </c>
      <c r="EH226" s="840">
        <f t="shared" si="2640"/>
        <v>-3.9672643817591634E-2</v>
      </c>
      <c r="EI226" s="822">
        <f t="shared" si="2615"/>
        <v>0.64123854893301313</v>
      </c>
      <c r="EJ226" s="841">
        <f t="shared" si="2641"/>
        <v>-13714.802502543258</v>
      </c>
      <c r="EK226" s="841">
        <f t="shared" si="2642"/>
        <v>-16.234707895039207</v>
      </c>
      <c r="EL226" s="805">
        <f>DATI!AD219</f>
        <v>411525.84700000001</v>
      </c>
      <c r="EM226" s="806">
        <f t="shared" si="2767"/>
        <v>1127.4680739726027</v>
      </c>
      <c r="EN226" s="835">
        <f t="shared" si="2616"/>
        <v>342.72514503483666</v>
      </c>
      <c r="EO226" s="808">
        <f t="shared" si="2768"/>
        <v>0.93897300009544293</v>
      </c>
      <c r="EP226" s="822">
        <f t="shared" si="2769"/>
        <v>9.7602045351785627E-4</v>
      </c>
      <c r="EQ226" s="823">
        <f t="shared" si="2770"/>
        <v>-1.0796480442462286E-2</v>
      </c>
      <c r="ER226" s="822">
        <f t="shared" si="2785"/>
        <v>0.17809817146476276</v>
      </c>
      <c r="ES226" s="806">
        <f t="shared" si="2786"/>
        <v>401.26600000000326</v>
      </c>
      <c r="ET226" s="822">
        <f t="shared" si="2617"/>
        <v>0.55923321165581563</v>
      </c>
      <c r="EU226" s="824">
        <f t="shared" si="2771"/>
        <v>-3.7406107563828073</v>
      </c>
      <c r="EV226" s="805">
        <f>DATI!AE219</f>
        <v>54963.832999999999</v>
      </c>
      <c r="EW226" s="806">
        <f t="shared" si="2772"/>
        <v>150.58584383561643</v>
      </c>
      <c r="EX226" s="835">
        <f t="shared" si="2618"/>
        <v>45.774737538163777</v>
      </c>
      <c r="EY226" s="808">
        <f t="shared" si="2619"/>
        <v>0.12541023983058569</v>
      </c>
      <c r="EZ226" s="822">
        <f t="shared" si="2773"/>
        <v>-0.12895519630104357</v>
      </c>
      <c r="FA226" s="823">
        <f t="shared" si="2774"/>
        <v>-0.13919957331153254</v>
      </c>
      <c r="FB226" s="806">
        <f t="shared" si="2787"/>
        <v>-8137.2070000000022</v>
      </c>
      <c r="FC226" s="824">
        <f t="shared" si="2775"/>
        <v>-7.4022081497710701</v>
      </c>
      <c r="FD226" s="806">
        <f>DATI!AG219</f>
        <v>9014.8996861175892</v>
      </c>
      <c r="FE226" s="822">
        <f t="shared" si="2620"/>
        <v>1.2250582414140669E-2</v>
      </c>
      <c r="FF226" s="806">
        <f t="shared" si="2776"/>
        <v>45948.933313882408</v>
      </c>
      <c r="FG226" s="822">
        <f t="shared" si="2788"/>
        <v>3.8266988450415332E-2</v>
      </c>
      <c r="FH226" s="805">
        <f>DATI!AF219</f>
        <v>14396.76</v>
      </c>
      <c r="FI226" s="806">
        <f t="shared" si="2789"/>
        <v>39.443178082191778</v>
      </c>
      <c r="FJ226" s="830">
        <f t="shared" si="2621"/>
        <v>1.9564132826480715E-2</v>
      </c>
      <c r="FK226" s="830"/>
      <c r="FL226" s="842">
        <f>DATI!AL219</f>
        <v>3924.5306851375103</v>
      </c>
      <c r="FM226" s="843"/>
      <c r="FN226" s="842"/>
      <c r="FO226" s="1138">
        <f t="shared" si="2790"/>
        <v>0.27259818772678784</v>
      </c>
      <c r="FP226" s="1139">
        <f t="shared" si="2665"/>
        <v>5.3331471529448025E-3</v>
      </c>
      <c r="FQ226" s="809"/>
      <c r="FR226" s="846"/>
      <c r="FS226" s="1117"/>
      <c r="FT226" s="1117"/>
      <c r="FU226" s="818"/>
      <c r="FV226" s="819"/>
      <c r="FW226" s="819"/>
      <c r="FX226" s="819"/>
      <c r="FY226" s="819"/>
      <c r="FZ226" s="819"/>
      <c r="GA226" s="819"/>
      <c r="GB226" s="819"/>
      <c r="GC226" s="819"/>
      <c r="GD226" s="819"/>
      <c r="GE226" s="819"/>
      <c r="GF226" s="819"/>
      <c r="GG226" s="819"/>
      <c r="GH226" s="819"/>
      <c r="GI226" s="819"/>
      <c r="GJ226" s="819"/>
      <c r="GK226" s="819"/>
      <c r="GL226" s="819"/>
      <c r="GM226" s="819"/>
      <c r="GN226" s="819"/>
      <c r="GO226" s="819"/>
      <c r="GP226" s="820"/>
      <c r="GQ226" s="818"/>
      <c r="GR226" s="819"/>
      <c r="GS226" s="819"/>
      <c r="GT226" s="819"/>
      <c r="GU226" s="819"/>
      <c r="GV226" s="819"/>
      <c r="GW226" s="819"/>
      <c r="GX226" s="820"/>
      <c r="GY226" s="818"/>
      <c r="GZ226" s="819"/>
      <c r="HA226" s="819"/>
      <c r="HB226" s="819"/>
      <c r="HC226" s="819"/>
      <c r="HD226" s="819"/>
      <c r="HE226" s="819"/>
      <c r="HF226" s="819"/>
      <c r="HG226" s="819"/>
      <c r="HH226" s="819"/>
      <c r="HI226" s="819"/>
      <c r="HJ226" s="819"/>
      <c r="HK226" s="819"/>
      <c r="HL226" s="819"/>
      <c r="HM226" s="819"/>
      <c r="HN226" s="819"/>
      <c r="HO226" s="819"/>
      <c r="HP226" s="819"/>
      <c r="HQ226" s="819"/>
      <c r="HR226" s="819"/>
      <c r="HS226" s="819"/>
      <c r="HT226" s="820"/>
      <c r="HU226" s="846">
        <f t="shared" si="2606"/>
        <v>471871.54031388229</v>
      </c>
      <c r="HV226" s="847"/>
      <c r="HW226" s="848">
        <f t="shared" ref="HW226:HW235" si="2809">HX226+HY226</f>
        <v>14825.891</v>
      </c>
      <c r="HX226" s="849">
        <f>DATI!CQ219</f>
        <v>14825.891</v>
      </c>
      <c r="HY226" s="849">
        <f>DATI!CT219</f>
        <v>0</v>
      </c>
      <c r="HZ226" s="850"/>
      <c r="IA226" s="850">
        <f t="shared" si="2705"/>
        <v>2.0147290139929053E-2</v>
      </c>
      <c r="IB226" s="822">
        <f t="shared" si="2706"/>
        <v>3.1419337114796171E-2</v>
      </c>
      <c r="IC226" s="849">
        <f>DATI!CV219</f>
        <v>21.57539988309145</v>
      </c>
      <c r="ID226" s="851">
        <f t="shared" si="2777"/>
        <v>14847.466399883091</v>
      </c>
      <c r="IE226" s="852">
        <f t="shared" si="2707"/>
        <v>2.0176609513808817E-2</v>
      </c>
      <c r="IF226" s="852">
        <f t="shared" si="2708"/>
        <v>3.1465060151766658E-2</v>
      </c>
      <c r="IG226" s="848"/>
      <c r="IH226" s="830"/>
      <c r="II226" s="849"/>
      <c r="IJ226" s="849"/>
      <c r="IK226" s="854">
        <f>DATI!CS219</f>
        <v>46484.511313882431</v>
      </c>
      <c r="IL226" s="834">
        <f t="shared" si="2791"/>
        <v>46484.511313882431</v>
      </c>
      <c r="IM226" s="834">
        <f t="shared" si="2792"/>
        <v>46294.255511193536</v>
      </c>
      <c r="IN226" s="822">
        <f t="shared" si="2709"/>
        <v>6.3169015370044476E-2</v>
      </c>
      <c r="IO226" s="822">
        <f t="shared" si="2710"/>
        <v>9.8510944913019316E-2</v>
      </c>
      <c r="IP226" s="849"/>
      <c r="IQ226" s="830"/>
      <c r="IR226" s="849"/>
      <c r="IS226" s="834">
        <f t="shared" si="2793"/>
        <v>410561.13799999986</v>
      </c>
      <c r="IT226" s="854">
        <f>DATI!CR219</f>
        <v>410561.13799999986</v>
      </c>
      <c r="IU226" s="855">
        <v>0</v>
      </c>
      <c r="IV226" s="822"/>
      <c r="IW226" s="830">
        <f t="shared" si="2711"/>
        <v>0.55792224342303942</v>
      </c>
      <c r="IX226" s="822">
        <f t="shared" si="2712"/>
        <v>0.87006971797218458</v>
      </c>
      <c r="IY226" s="854">
        <f>DATI!CW219</f>
        <v>168.68040280580519</v>
      </c>
      <c r="IZ226" s="856">
        <f t="shared" si="2778"/>
        <v>410729.81840280566</v>
      </c>
      <c r="JA226" s="857">
        <f t="shared" si="2713"/>
        <v>0.55815146762388157</v>
      </c>
      <c r="JB226" s="857">
        <f t="shared" si="2714"/>
        <v>0.87042718899638227</v>
      </c>
      <c r="JC226" s="858"/>
      <c r="JD226" s="830"/>
      <c r="JE226" s="849"/>
      <c r="JF226" s="849"/>
      <c r="JG226" s="826">
        <f t="shared" si="2715"/>
        <v>257865.8086464481</v>
      </c>
      <c r="JH226" s="808">
        <f t="shared" si="2622"/>
        <v>214.75466805340022</v>
      </c>
      <c r="JI226" s="829">
        <f t="shared" si="2716"/>
        <v>0.35042057600230675</v>
      </c>
      <c r="JJ226" s="843"/>
      <c r="JK226" s="842"/>
      <c r="JL226" s="1140"/>
      <c r="JM226" s="860">
        <f t="shared" si="2643"/>
        <v>5.3829053388266525E-2</v>
      </c>
      <c r="JN226" s="861">
        <f t="shared" si="2717"/>
        <v>668426.94664644799</v>
      </c>
      <c r="JO226" s="834">
        <f t="shared" si="2718"/>
        <v>668595.62704925379</v>
      </c>
      <c r="JP226" s="829">
        <f t="shared" si="2719"/>
        <v>0.90834281942534623</v>
      </c>
      <c r="JQ226" s="830">
        <f t="shared" si="2644"/>
        <v>3.7064417995516408E-2</v>
      </c>
      <c r="JR226" s="862">
        <f t="shared" si="2720"/>
        <v>0.90857204362618837</v>
      </c>
      <c r="JS226" s="825">
        <f t="shared" si="2645"/>
        <v>3.7100363191618579E-2</v>
      </c>
      <c r="JT226" s="818">
        <f>DATI!BW219</f>
        <v>70117.892730760752</v>
      </c>
      <c r="JU226" s="819">
        <f>DATI!BX219</f>
        <v>32352.35683009672</v>
      </c>
      <c r="JV226" s="819">
        <f>DATI!BY219</f>
        <v>10536.945909601522</v>
      </c>
      <c r="JW226" s="819">
        <f>DATI!BZ219</f>
        <v>21444.45</v>
      </c>
      <c r="JX226" s="819">
        <f>DATI!CA219</f>
        <v>64214.258000000002</v>
      </c>
      <c r="JY226" s="819">
        <f>DATI!CB219</f>
        <v>23574.423554179968</v>
      </c>
      <c r="JZ226" s="819">
        <f>DATI!CC219</f>
        <v>10045.714758398113</v>
      </c>
      <c r="KA226" s="819">
        <f>DATI!CD219</f>
        <v>933.27533067269167</v>
      </c>
      <c r="KB226" s="819">
        <f>DATI!CE219</f>
        <v>2953.6235217556955</v>
      </c>
      <c r="KC226" s="819">
        <f>DATI!CF219</f>
        <v>0</v>
      </c>
      <c r="KD226" s="819">
        <f>DATI!CG219</f>
        <v>314.62818109655382</v>
      </c>
      <c r="KE226" s="819">
        <f>DATI!CH219</f>
        <v>571.18909111690516</v>
      </c>
      <c r="KF226" s="819">
        <f>DATI!CI219</f>
        <v>94.778741844654078</v>
      </c>
      <c r="KG226" s="819">
        <f>DATI!CJ219</f>
        <v>154.82138301324844</v>
      </c>
      <c r="KH226" s="819">
        <f>DATI!CK219</f>
        <v>1827.302204925958</v>
      </c>
      <c r="KI226" s="819">
        <f>DATI!CL219</f>
        <v>6105.3462188267704</v>
      </c>
      <c r="KJ226" s="863">
        <f t="shared" si="2623"/>
        <v>58.395274879750382</v>
      </c>
      <c r="KK226" s="864">
        <f t="shared" si="2794"/>
        <v>8.6419558924081472E-2</v>
      </c>
      <c r="KL226" s="865">
        <f t="shared" si="2624"/>
        <v>26.943547453080601</v>
      </c>
      <c r="KM226" s="864">
        <f t="shared" si="2795"/>
        <v>-2.2650392680858986E-2</v>
      </c>
      <c r="KN226" s="865">
        <f t="shared" si="2625"/>
        <v>8.7753329260322506</v>
      </c>
      <c r="KO226" s="864">
        <f t="shared" si="2796"/>
        <v>0.11598604933063637</v>
      </c>
      <c r="KP226" s="865">
        <f t="shared" si="2626"/>
        <v>17.859272485604784</v>
      </c>
      <c r="KQ226" s="864">
        <f t="shared" si="2797"/>
        <v>4.6739826420884624E-3</v>
      </c>
      <c r="KR226" s="865">
        <f t="shared" si="2627"/>
        <v>53.478635781422547</v>
      </c>
      <c r="KS226" s="864">
        <f t="shared" si="2798"/>
        <v>-1.5947572412270641E-2</v>
      </c>
      <c r="KT226" s="865">
        <f t="shared" si="2628"/>
        <v>19.633147688337054</v>
      </c>
      <c r="KU226" s="864">
        <f t="shared" si="2799"/>
        <v>6.6270774915413028E-2</v>
      </c>
      <c r="KV226" s="865">
        <f t="shared" si="2629"/>
        <v>8.3662279602831191</v>
      </c>
      <c r="KW226" s="864">
        <f t="shared" si="2800"/>
        <v>-6.7586565764144874E-2</v>
      </c>
      <c r="KX226" s="865">
        <f t="shared" si="2630"/>
        <v>0.77724625413925319</v>
      </c>
      <c r="KY226" s="864">
        <f t="shared" si="2801"/>
        <v>3.4423308402844174E-2</v>
      </c>
      <c r="KZ226" s="865">
        <f t="shared" si="2631"/>
        <v>2.4598237443686637</v>
      </c>
      <c r="LA226" s="864">
        <f t="shared" si="2802"/>
        <v>0.10062813976879142</v>
      </c>
      <c r="LB226" s="866" t="s">
        <v>177</v>
      </c>
      <c r="LC226" s="867" t="s">
        <v>177</v>
      </c>
      <c r="LD226" s="865">
        <f t="shared" si="2632"/>
        <v>0.26202725730217197</v>
      </c>
      <c r="LE226" s="864">
        <f t="shared" si="2803"/>
        <v>-0.46439765455598137</v>
      </c>
      <c r="LF226" s="865">
        <f t="shared" si="2633"/>
        <v>0.47569518542381589</v>
      </c>
      <c r="LG226" s="864">
        <f t="shared" si="2804"/>
        <v>-1.0528524306316249E-2</v>
      </c>
      <c r="LH226" s="865">
        <f t="shared" si="2634"/>
        <v>7.8933214722059525E-2</v>
      </c>
      <c r="LI226" s="864">
        <f t="shared" si="2805"/>
        <v>1.0622244548260733E-2</v>
      </c>
      <c r="LJ226" s="865">
        <f t="shared" si="2635"/>
        <v>0.1289376629305852</v>
      </c>
      <c r="LK226" s="864">
        <f t="shared" si="2806"/>
        <v>0.20278720502556721</v>
      </c>
      <c r="LL226" s="865">
        <f t="shared" si="2636"/>
        <v>1.5218057815107926</v>
      </c>
      <c r="LM226" s="864">
        <f t="shared" si="2807"/>
        <v>0.10652596278267802</v>
      </c>
      <c r="LN226" s="865">
        <f t="shared" si="2637"/>
        <v>5.0846275722149157</v>
      </c>
      <c r="LO226" s="868">
        <f t="shared" si="2808"/>
        <v>-2.896755202170237E-2</v>
      </c>
      <c r="LP226" s="869">
        <f t="shared" si="2721"/>
        <v>9.5285034056102211E-2</v>
      </c>
      <c r="LQ226" s="870">
        <f t="shared" si="2722"/>
        <v>4.3964461884042856E-2</v>
      </c>
      <c r="LR226" s="870">
        <f t="shared" si="2723"/>
        <v>1.4318930742812052E-2</v>
      </c>
      <c r="LS226" s="870">
        <f t="shared" si="2724"/>
        <v>2.914142266668503E-2</v>
      </c>
      <c r="LT226" s="870">
        <f t="shared" si="2725"/>
        <v>8.7262430773722838E-2</v>
      </c>
      <c r="LU226" s="870">
        <f t="shared" si="2726"/>
        <v>3.2035899308017396E-2</v>
      </c>
      <c r="LV226" s="870">
        <f t="shared" si="2727"/>
        <v>1.3651383913480416E-2</v>
      </c>
      <c r="LW226" s="870">
        <f t="shared" si="2728"/>
        <v>1.2682521993113904E-3</v>
      </c>
      <c r="LX226" s="871">
        <f t="shared" si="2729"/>
        <v>4.0137560742171284E-3</v>
      </c>
      <c r="LY226" s="872" t="s">
        <v>177</v>
      </c>
      <c r="LZ226" s="871">
        <f t="shared" si="2730"/>
        <v>4.2755644505617984E-4</v>
      </c>
      <c r="MA226" s="871">
        <f t="shared" si="2731"/>
        <v>7.7620376026605491E-4</v>
      </c>
      <c r="MB226" s="871">
        <f t="shared" si="2732"/>
        <v>1.2879730540590648E-4</v>
      </c>
      <c r="MC226" s="871">
        <f t="shared" si="2733"/>
        <v>2.1039081721516768E-4</v>
      </c>
      <c r="MD226" s="871">
        <f t="shared" si="2734"/>
        <v>2.4831686470631257E-3</v>
      </c>
      <c r="ME226" s="871">
        <f t="shared" si="2735"/>
        <v>8.2967142868797372E-3</v>
      </c>
      <c r="MF226" s="869">
        <f t="shared" si="2736"/>
        <v>0.27498425785762015</v>
      </c>
      <c r="MG226" s="870">
        <f t="shared" si="2737"/>
        <v>0.12687758411436406</v>
      </c>
      <c r="MH226" s="870">
        <f t="shared" si="2738"/>
        <v>4.1323179265576084E-2</v>
      </c>
      <c r="MI226" s="870">
        <f t="shared" si="2739"/>
        <v>8.4099591969452839E-2</v>
      </c>
      <c r="MJ226" s="870">
        <f t="shared" si="2740"/>
        <v>0.25183172785598007</v>
      </c>
      <c r="MK226" s="870">
        <f t="shared" si="2741"/>
        <v>9.2452797895100747E-2</v>
      </c>
      <c r="ML226" s="870">
        <f t="shared" si="2742"/>
        <v>3.9396697617462409E-2</v>
      </c>
      <c r="MM226" s="870">
        <f t="shared" si="2743"/>
        <v>3.660064702276325E-3</v>
      </c>
      <c r="MN226" s="871">
        <f t="shared" si="2744"/>
        <v>1.1583348279439775E-2</v>
      </c>
      <c r="MO226" s="872" t="s">
        <v>177</v>
      </c>
      <c r="MP226" s="871">
        <f t="shared" si="2745"/>
        <v>1.2338904309651816E-3</v>
      </c>
      <c r="MQ226" s="871">
        <f t="shared" si="2746"/>
        <v>2.2400560284984851E-3</v>
      </c>
      <c r="MR226" s="871">
        <f t="shared" si="2747"/>
        <v>3.7169773608152753E-4</v>
      </c>
      <c r="MS226" s="871">
        <f t="shared" si="2748"/>
        <v>6.0716946060918183E-4</v>
      </c>
      <c r="MT226" s="871">
        <f t="shared" si="2749"/>
        <v>7.1662070996996678E-3</v>
      </c>
      <c r="MU226" s="871">
        <f t="shared" si="2750"/>
        <v>2.3943590338552541E-2</v>
      </c>
      <c r="MV226" s="1098"/>
      <c r="MW226" s="808"/>
      <c r="MX226" s="862"/>
      <c r="MY226" s="955"/>
      <c r="MZ226" s="956"/>
      <c r="NA226" s="874"/>
      <c r="NB226" s="1099"/>
      <c r="NC226" s="854"/>
      <c r="ND226" s="829"/>
      <c r="NE226" s="875"/>
    </row>
    <row r="227" spans="1:369" outlineLevel="1" x14ac:dyDescent="0.2">
      <c r="A227" s="876" t="s">
        <v>180</v>
      </c>
      <c r="B227" s="559">
        <v>162</v>
      </c>
      <c r="C227" s="1525"/>
      <c r="D227" s="560">
        <f>DATI!G220</f>
        <v>571370</v>
      </c>
      <c r="E227" s="561">
        <f t="shared" si="2751"/>
        <v>6.0335754317311134E-2</v>
      </c>
      <c r="F227" s="1035">
        <f t="shared" si="2607"/>
        <v>8.2762758523328862E-3</v>
      </c>
      <c r="G227" s="563"/>
      <c r="H227" s="564"/>
      <c r="I227" s="565"/>
      <c r="J227" s="566"/>
      <c r="K227" s="566"/>
      <c r="L227" s="566"/>
      <c r="M227" s="564"/>
      <c r="N227" s="564"/>
      <c r="O227" s="564"/>
      <c r="P227" s="564"/>
      <c r="Q227" s="564"/>
      <c r="R227" s="564"/>
      <c r="S227" s="564"/>
      <c r="T227" s="564"/>
      <c r="U227" s="564"/>
      <c r="V227" s="564"/>
      <c r="W227" s="569"/>
      <c r="X227" s="1100"/>
      <c r="Y227" s="564"/>
      <c r="Z227" s="564"/>
      <c r="AA227" s="564"/>
      <c r="AB227" s="564"/>
      <c r="AC227" s="564"/>
      <c r="AD227" s="565"/>
      <c r="AE227" s="566"/>
      <c r="AF227" s="566"/>
      <c r="AG227" s="569"/>
      <c r="AH227" s="572"/>
      <c r="AI227" s="564"/>
      <c r="AJ227" s="565"/>
      <c r="AK227" s="566"/>
      <c r="AL227" s="566"/>
      <c r="AM227" s="566"/>
      <c r="AN227" s="576"/>
      <c r="AO227" s="577"/>
      <c r="AP227" s="577"/>
      <c r="AQ227" s="577"/>
      <c r="AR227" s="577"/>
      <c r="AS227" s="577"/>
      <c r="AT227" s="577"/>
      <c r="AU227" s="1072"/>
      <c r="AV227" s="1072"/>
      <c r="AW227" s="577"/>
      <c r="AX227" s="1072"/>
      <c r="AY227" s="1072"/>
      <c r="AZ227" s="1072"/>
      <c r="BA227" s="1072"/>
      <c r="BB227" s="576"/>
      <c r="BC227" s="577"/>
      <c r="BD227" s="577"/>
      <c r="BE227" s="577"/>
      <c r="BF227" s="577"/>
      <c r="BG227" s="577"/>
      <c r="BH227" s="577"/>
      <c r="BI227" s="577"/>
      <c r="BJ227" s="577"/>
      <c r="BK227" s="577"/>
      <c r="BL227" s="577"/>
      <c r="BM227" s="577"/>
      <c r="BN227" s="577"/>
      <c r="BO227" s="577"/>
      <c r="BP227" s="577"/>
      <c r="BQ227" s="577"/>
      <c r="BR227" s="577"/>
      <c r="BS227" s="577"/>
      <c r="BT227" s="577"/>
      <c r="BU227" s="577"/>
      <c r="BV227" s="578"/>
      <c r="BW227" s="576"/>
      <c r="BX227" s="577"/>
      <c r="BY227" s="577"/>
      <c r="BZ227" s="577"/>
      <c r="CA227" s="577"/>
      <c r="CB227" s="577"/>
      <c r="CC227" s="577"/>
      <c r="CD227" s="578"/>
      <c r="CE227" s="576"/>
      <c r="CF227" s="577"/>
      <c r="CG227" s="577"/>
      <c r="CH227" s="577"/>
      <c r="CI227" s="577"/>
      <c r="CJ227" s="577"/>
      <c r="CK227" s="577"/>
      <c r="CL227" s="577"/>
      <c r="CM227" s="577"/>
      <c r="CN227" s="577"/>
      <c r="CO227" s="577"/>
      <c r="CP227" s="577"/>
      <c r="CQ227" s="577"/>
      <c r="CR227" s="577"/>
      <c r="CS227" s="577"/>
      <c r="CT227" s="577"/>
      <c r="CU227" s="577"/>
      <c r="CV227" s="577"/>
      <c r="CW227" s="577"/>
      <c r="CX227" s="577"/>
      <c r="CY227" s="578"/>
      <c r="CZ227" s="563">
        <f>DATI!AA220</f>
        <v>274782.6822493595</v>
      </c>
      <c r="DA227" s="564">
        <f t="shared" si="2752"/>
        <v>752.8292664366013</v>
      </c>
      <c r="DB227" s="565">
        <f t="shared" si="2608"/>
        <v>480.91898813266272</v>
      </c>
      <c r="DC227" s="566">
        <f t="shared" si="2753"/>
        <v>1.3175862688566102</v>
      </c>
      <c r="DD227" s="582">
        <f t="shared" si="2754"/>
        <v>-1.1078592714874769E-2</v>
      </c>
      <c r="DE227" s="583">
        <f t="shared" si="2638"/>
        <v>-1.9195997199127183E-2</v>
      </c>
      <c r="DF227" s="564">
        <f t="shared" si="2780"/>
        <v>-3078.3087506404845</v>
      </c>
      <c r="DG227" s="584">
        <f t="shared" si="2755"/>
        <v>-9.4123999523235398</v>
      </c>
      <c r="DH227" s="585">
        <f t="shared" si="2781"/>
        <v>5.5710677695983347E-2</v>
      </c>
      <c r="DI227" s="586">
        <f>DATI!AB220+DATI!AG220</f>
        <v>126715.72342178877</v>
      </c>
      <c r="DJ227" s="564">
        <f t="shared" si="2782"/>
        <v>347.16636553914731</v>
      </c>
      <c r="DK227" s="587">
        <f t="shared" si="2609"/>
        <v>221.77524795104534</v>
      </c>
      <c r="DL227" s="588">
        <f t="shared" si="2610"/>
        <v>0.60760341904395987</v>
      </c>
      <c r="DM227" s="589">
        <f t="shared" si="2783"/>
        <v>0.46114887002521115</v>
      </c>
      <c r="DN227" s="590">
        <f t="shared" si="2756"/>
        <v>6.4204277619383063E-2</v>
      </c>
      <c r="DO227" s="590">
        <f t="shared" si="2757"/>
        <v>2.8000000000000025E-2</v>
      </c>
      <c r="DP227" s="590">
        <f t="shared" si="2758"/>
        <v>5.2414391862210412E-2</v>
      </c>
      <c r="DQ227" s="590">
        <f t="shared" si="2759"/>
        <v>4.3775815286902338E-2</v>
      </c>
      <c r="DR227" s="591">
        <f t="shared" si="2760"/>
        <v>6310.9433260227524</v>
      </c>
      <c r="DS227" s="591">
        <f t="shared" si="2761"/>
        <v>9.3012236414419931</v>
      </c>
      <c r="DT227" s="592">
        <f t="shared" si="2784"/>
        <v>5.6766725165005014E-2</v>
      </c>
      <c r="DU227" s="593"/>
      <c r="DV227" s="592"/>
      <c r="DW227" s="594">
        <f>DATI!AB220</f>
        <v>123457.15324935952</v>
      </c>
      <c r="DX227" s="564">
        <f t="shared" si="2762"/>
        <v>338.23877602564249</v>
      </c>
      <c r="DY227" s="595">
        <f t="shared" si="2611"/>
        <v>216.07216558335145</v>
      </c>
      <c r="DZ227" s="566">
        <f t="shared" si="2612"/>
        <v>0.59197853584479843</v>
      </c>
      <c r="EA227" s="589">
        <f t="shared" si="2763"/>
        <v>0.44929015263532784</v>
      </c>
      <c r="EB227" s="585">
        <f t="shared" si="2764"/>
        <v>8.4856125824900333E-2</v>
      </c>
      <c r="EC227" s="596">
        <f t="shared" si="2765"/>
        <v>148066.95882757072</v>
      </c>
      <c r="ED227" s="597">
        <f t="shared" si="2766"/>
        <v>405.66290089745405</v>
      </c>
      <c r="EE227" s="598">
        <f t="shared" si="2613"/>
        <v>259.14374018161737</v>
      </c>
      <c r="EF227" s="599">
        <f t="shared" si="2614"/>
        <v>0.70998284981265036</v>
      </c>
      <c r="EG227" s="600">
        <f t="shared" si="2639"/>
        <v>-5.9630877834179967E-2</v>
      </c>
      <c r="EH227" s="600">
        <f t="shared" si="2640"/>
        <v>-6.7349748588608163E-2</v>
      </c>
      <c r="EI227" s="582">
        <f t="shared" si="2615"/>
        <v>0.5388511299747889</v>
      </c>
      <c r="EJ227" s="601">
        <f t="shared" si="2641"/>
        <v>-9389.2520766632515</v>
      </c>
      <c r="EK227" s="601">
        <f t="shared" si="2642"/>
        <v>-18.713623593765476</v>
      </c>
      <c r="EL227" s="563">
        <f>DATI!AD220</f>
        <v>125408.594</v>
      </c>
      <c r="EM227" s="564">
        <f t="shared" si="2767"/>
        <v>343.58518904109587</v>
      </c>
      <c r="EN227" s="595">
        <f t="shared" si="2616"/>
        <v>219.48753697253969</v>
      </c>
      <c r="EO227" s="566">
        <f t="shared" si="2768"/>
        <v>0.60133571773298544</v>
      </c>
      <c r="EP227" s="582">
        <f t="shared" si="2769"/>
        <v>-4.4274923508557329E-2</v>
      </c>
      <c r="EQ227" s="583">
        <f t="shared" si="2770"/>
        <v>-5.21198411779219E-2</v>
      </c>
      <c r="ER227" s="582">
        <f t="shared" si="2785"/>
        <v>5.4273726523347186E-2</v>
      </c>
      <c r="ES227" s="564">
        <f t="shared" si="2786"/>
        <v>-5809.6789999999892</v>
      </c>
      <c r="ET227" s="582">
        <f t="shared" si="2617"/>
        <v>0.45639191295976339</v>
      </c>
      <c r="EU227" s="584">
        <f t="shared" si="2771"/>
        <v>-12.068672881346089</v>
      </c>
      <c r="EV227" s="563">
        <f>DATI!AE220</f>
        <v>19909.278999999999</v>
      </c>
      <c r="EW227" s="564">
        <f t="shared" si="2772"/>
        <v>54.545969863013696</v>
      </c>
      <c r="EX227" s="595">
        <f t="shared" si="2618"/>
        <v>34.84480984300891</v>
      </c>
      <c r="EY227" s="566">
        <f t="shared" si="2619"/>
        <v>9.5465232446599754E-2</v>
      </c>
      <c r="EZ227" s="582">
        <f t="shared" si="2773"/>
        <v>-0.15530176166054599</v>
      </c>
      <c r="FA227" s="583">
        <f t="shared" si="2774"/>
        <v>-0.16223533314279392</v>
      </c>
      <c r="FB227" s="564">
        <f t="shared" si="2787"/>
        <v>-3660.4150000000009</v>
      </c>
      <c r="FC227" s="584">
        <f t="shared" si="2775"/>
        <v>-6.7477891546617315</v>
      </c>
      <c r="FD227" s="564">
        <f>DATI!AG220</f>
        <v>3258.5701724292562</v>
      </c>
      <c r="FE227" s="582">
        <f t="shared" si="2620"/>
        <v>1.1858717389883299E-2</v>
      </c>
      <c r="FF227" s="564">
        <f t="shared" si="2776"/>
        <v>16650.708827570743</v>
      </c>
      <c r="FG227" s="582">
        <f t="shared" si="2788"/>
        <v>2.9141727475315019E-2</v>
      </c>
      <c r="FH227" s="563">
        <f>DATI!AF220</f>
        <v>6007.6559999999999</v>
      </c>
      <c r="FI227" s="564">
        <f t="shared" si="2789"/>
        <v>16.459331506849313</v>
      </c>
      <c r="FJ227" s="590">
        <f t="shared" si="2621"/>
        <v>2.1863299210931272E-2</v>
      </c>
      <c r="FK227" s="590"/>
      <c r="FL227" s="602">
        <f>DATI!AL220</f>
        <v>94.613755927085876</v>
      </c>
      <c r="FM227" s="603"/>
      <c r="FN227" s="602"/>
      <c r="FO227" s="1129">
        <f t="shared" si="2790"/>
        <v>1.5748863771009172E-2</v>
      </c>
      <c r="FP227" s="1130">
        <f t="shared" si="2665"/>
        <v>3.4432212085776893E-4</v>
      </c>
      <c r="FQ227" s="567"/>
      <c r="FR227" s="607"/>
      <c r="FS227" s="1113"/>
      <c r="FT227" s="1113"/>
      <c r="FU227" s="576"/>
      <c r="FV227" s="577"/>
      <c r="FW227" s="577"/>
      <c r="FX227" s="577"/>
      <c r="FY227" s="577"/>
      <c r="FZ227" s="577"/>
      <c r="GA227" s="577"/>
      <c r="GB227" s="577"/>
      <c r="GC227" s="577"/>
      <c r="GD227" s="577"/>
      <c r="GE227" s="577"/>
      <c r="GF227" s="577"/>
      <c r="GG227" s="577"/>
      <c r="GH227" s="577"/>
      <c r="GI227" s="577"/>
      <c r="GJ227" s="577"/>
      <c r="GK227" s="577"/>
      <c r="GL227" s="577"/>
      <c r="GM227" s="577"/>
      <c r="GN227" s="577"/>
      <c r="GO227" s="577"/>
      <c r="GP227" s="578"/>
      <c r="GQ227" s="576"/>
      <c r="GR227" s="577"/>
      <c r="GS227" s="577"/>
      <c r="GT227" s="577"/>
      <c r="GU227" s="577"/>
      <c r="GV227" s="577"/>
      <c r="GW227" s="577"/>
      <c r="GX227" s="578"/>
      <c r="GY227" s="576"/>
      <c r="GZ227" s="577"/>
      <c r="HA227" s="577"/>
      <c r="HB227" s="577"/>
      <c r="HC227" s="577"/>
      <c r="HD227" s="577"/>
      <c r="HE227" s="577"/>
      <c r="HF227" s="577"/>
      <c r="HG227" s="577"/>
      <c r="HH227" s="577"/>
      <c r="HI227" s="577"/>
      <c r="HJ227" s="577"/>
      <c r="HK227" s="577"/>
      <c r="HL227" s="577"/>
      <c r="HM227" s="577"/>
      <c r="HN227" s="577"/>
      <c r="HO227" s="577"/>
      <c r="HP227" s="577"/>
      <c r="HQ227" s="577"/>
      <c r="HR227" s="577"/>
      <c r="HS227" s="577"/>
      <c r="HT227" s="578"/>
      <c r="HU227" s="607">
        <f t="shared" si="2606"/>
        <v>148066.95882757075</v>
      </c>
      <c r="HV227" s="608"/>
      <c r="HW227" s="609">
        <f t="shared" si="2809"/>
        <v>55637.365000000013</v>
      </c>
      <c r="HX227" s="610">
        <f>DATI!CQ220</f>
        <v>55637.365000000013</v>
      </c>
      <c r="HY227" s="610">
        <f>DATI!CT220</f>
        <v>0</v>
      </c>
      <c r="HZ227" s="611"/>
      <c r="IA227" s="611">
        <f t="shared" si="2705"/>
        <v>0.20247769817426223</v>
      </c>
      <c r="IB227" s="582">
        <f t="shared" si="2706"/>
        <v>0.37575813969942956</v>
      </c>
      <c r="IC227" s="610">
        <f>DATI!CV220</f>
        <v>537.23017121326916</v>
      </c>
      <c r="ID227" s="612">
        <f t="shared" si="2777"/>
        <v>56174.595171213281</v>
      </c>
      <c r="IE227" s="613">
        <f t="shared" si="2707"/>
        <v>0.20443280745122075</v>
      </c>
      <c r="IF227" s="613">
        <f t="shared" si="2708"/>
        <v>0.37938643176044834</v>
      </c>
      <c r="IG227" s="609"/>
      <c r="IH227" s="590"/>
      <c r="II227" s="610"/>
      <c r="IJ227" s="610"/>
      <c r="IK227" s="615">
        <f>DATI!CS220</f>
        <v>12819.817827570741</v>
      </c>
      <c r="IL227" s="594">
        <f t="shared" si="2791"/>
        <v>12819.817827570741</v>
      </c>
      <c r="IM227" s="594">
        <f t="shared" si="2792"/>
        <v>11754.856850818993</v>
      </c>
      <c r="IN227" s="582">
        <f t="shared" si="2709"/>
        <v>4.6654387833426222E-2</v>
      </c>
      <c r="IO227" s="582">
        <f t="shared" si="2710"/>
        <v>8.6581219261076856E-2</v>
      </c>
      <c r="IP227" s="610"/>
      <c r="IQ227" s="590"/>
      <c r="IR227" s="610"/>
      <c r="IS227" s="594">
        <f t="shared" si="2793"/>
        <v>79609.775999999998</v>
      </c>
      <c r="IT227" s="615">
        <f>DATI!CR220</f>
        <v>79609.775999999998</v>
      </c>
      <c r="IU227" s="617">
        <v>0</v>
      </c>
      <c r="IV227" s="582"/>
      <c r="IW227" s="590">
        <f t="shared" si="2711"/>
        <v>0.28971904396710052</v>
      </c>
      <c r="IX227" s="582">
        <f t="shared" si="2712"/>
        <v>0.53766064103949363</v>
      </c>
      <c r="IY227" s="615">
        <f>DATI!CW220</f>
        <v>527.73080553847922</v>
      </c>
      <c r="IZ227" s="618">
        <f t="shared" si="2778"/>
        <v>80137.506805538476</v>
      </c>
      <c r="JA227" s="619">
        <f t="shared" si="2713"/>
        <v>0.29163958277696472</v>
      </c>
      <c r="JB227" s="619">
        <f t="shared" si="2714"/>
        <v>0.54122477722299589</v>
      </c>
      <c r="JC227" s="620"/>
      <c r="JD227" s="590"/>
      <c r="JE227" s="610"/>
      <c r="JF227" s="610"/>
      <c r="JG227" s="586">
        <f t="shared" si="2715"/>
        <v>120393.90810301086</v>
      </c>
      <c r="JH227" s="566">
        <f t="shared" si="2622"/>
        <v>210.71093705131676</v>
      </c>
      <c r="JI227" s="589">
        <f t="shared" si="2716"/>
        <v>0.43814226980198095</v>
      </c>
      <c r="JJ227" s="603"/>
      <c r="JK227" s="602"/>
      <c r="JL227" s="1131"/>
      <c r="JM227" s="622">
        <f t="shared" si="2643"/>
        <v>6.615162375966363E-2</v>
      </c>
      <c r="JN227" s="623">
        <f t="shared" si="2717"/>
        <v>200003.68410301086</v>
      </c>
      <c r="JO227" s="594">
        <f t="shared" si="2718"/>
        <v>200531.41490854934</v>
      </c>
      <c r="JP227" s="589">
        <f t="shared" si="2719"/>
        <v>0.72786131376908147</v>
      </c>
      <c r="JQ227" s="590">
        <f t="shared" si="2644"/>
        <v>4.8317637337345731E-2</v>
      </c>
      <c r="JR227" s="624">
        <f t="shared" si="2720"/>
        <v>0.72978185257894568</v>
      </c>
      <c r="JS227" s="585">
        <f t="shared" si="2645"/>
        <v>4.8598220958998795E-2</v>
      </c>
      <c r="JT227" s="576">
        <f>DATI!BW220</f>
        <v>27815.839882979752</v>
      </c>
      <c r="JU227" s="577">
        <f>DATI!BX220</f>
        <v>23347.401367748338</v>
      </c>
      <c r="JV227" s="577">
        <f>DATI!BY220</f>
        <v>8972.2364418683501</v>
      </c>
      <c r="JW227" s="577">
        <f>DATI!BZ220</f>
        <v>13405.089</v>
      </c>
      <c r="JX227" s="577">
        <f>DATI!CA220</f>
        <v>25193.984727367915</v>
      </c>
      <c r="JY227" s="577">
        <f>DATI!CB220</f>
        <v>9615.4571793419127</v>
      </c>
      <c r="JZ227" s="577">
        <f>DATI!CC220</f>
        <v>2998.0156567457134</v>
      </c>
      <c r="KA227" s="577">
        <f>DATI!CD220</f>
        <v>390.0277202063985</v>
      </c>
      <c r="KB227" s="577">
        <f>DATI!CE220</f>
        <v>1272.8951662797929</v>
      </c>
      <c r="KC227" s="577">
        <f>DATI!CF220</f>
        <v>0</v>
      </c>
      <c r="KD227" s="577">
        <f>DATI!CG220</f>
        <v>295.58214047479629</v>
      </c>
      <c r="KE227" s="577">
        <f>DATI!CH220</f>
        <v>330.70775714291904</v>
      </c>
      <c r="KF227" s="577">
        <f>DATI!CI220</f>
        <v>53.03662103223801</v>
      </c>
      <c r="KG227" s="577">
        <f>DATI!CJ220</f>
        <v>175.62384341812131</v>
      </c>
      <c r="KH227" s="577">
        <f>DATI!CK220</f>
        <v>949.05966261437345</v>
      </c>
      <c r="KI227" s="577">
        <f>DATI!CL220</f>
        <v>2521.3491479086874</v>
      </c>
      <c r="KJ227" s="625">
        <f t="shared" si="2623"/>
        <v>48.682709772966291</v>
      </c>
      <c r="KK227" s="626">
        <f t="shared" si="2794"/>
        <v>5.2869516431481418E-2</v>
      </c>
      <c r="KL227" s="627">
        <f t="shared" si="2624"/>
        <v>40.862140762987799</v>
      </c>
      <c r="KM227" s="626">
        <f t="shared" si="2795"/>
        <v>3.8661748922664108E-2</v>
      </c>
      <c r="KN227" s="627">
        <f t="shared" si="2625"/>
        <v>15.703023333161262</v>
      </c>
      <c r="KO227" s="626">
        <f t="shared" si="2796"/>
        <v>8.6519705449919312E-2</v>
      </c>
      <c r="KP227" s="627">
        <f t="shared" si="2626"/>
        <v>23.461310534329769</v>
      </c>
      <c r="KQ227" s="626">
        <f t="shared" si="2797"/>
        <v>0.33415360309722969</v>
      </c>
      <c r="KR227" s="627">
        <f t="shared" si="2627"/>
        <v>44.093992907166836</v>
      </c>
      <c r="KS227" s="626">
        <f t="shared" si="2798"/>
        <v>-4.2003081580060976E-2</v>
      </c>
      <c r="KT227" s="627">
        <f t="shared" si="2628"/>
        <v>16.82877501328721</v>
      </c>
      <c r="KU227" s="626">
        <f t="shared" si="2799"/>
        <v>0.29852966410053361</v>
      </c>
      <c r="KV227" s="627">
        <f t="shared" si="2629"/>
        <v>5.2470652234904058</v>
      </c>
      <c r="KW227" s="626">
        <f t="shared" si="2800"/>
        <v>-0.28030778384471317</v>
      </c>
      <c r="KX227" s="627">
        <f t="shared" si="2630"/>
        <v>0.68261847875526982</v>
      </c>
      <c r="KY227" s="626">
        <f t="shared" si="2801"/>
        <v>-1.5989859931553208E-2</v>
      </c>
      <c r="KZ227" s="627">
        <f t="shared" si="2631"/>
        <v>2.2277948899658591</v>
      </c>
      <c r="LA227" s="626">
        <f t="shared" si="2802"/>
        <v>7.7663757278903109E-2</v>
      </c>
      <c r="LB227" s="628" t="s">
        <v>177</v>
      </c>
      <c r="LC227" s="629" t="s">
        <v>177</v>
      </c>
      <c r="LD227" s="627">
        <f t="shared" si="2632"/>
        <v>0.51732177131245305</v>
      </c>
      <c r="LE227" s="626">
        <f t="shared" si="2803"/>
        <v>-0.48749698686305049</v>
      </c>
      <c r="LF227" s="627">
        <f t="shared" si="2633"/>
        <v>0.57879790178504131</v>
      </c>
      <c r="LG227" s="626">
        <f t="shared" si="2804"/>
        <v>-2.9874387303602923E-2</v>
      </c>
      <c r="LH227" s="627">
        <f t="shared" si="2634"/>
        <v>9.2823601225542132E-2</v>
      </c>
      <c r="LI227" s="626">
        <f t="shared" si="2805"/>
        <v>6.0674705898557446E-2</v>
      </c>
      <c r="LJ227" s="627">
        <f t="shared" si="2635"/>
        <v>0.30737323173796544</v>
      </c>
      <c r="LK227" s="626">
        <f t="shared" si="2806"/>
        <v>8.5449103382958067E-2</v>
      </c>
      <c r="LL227" s="627">
        <f t="shared" si="2636"/>
        <v>1.6610246646032754</v>
      </c>
      <c r="LM227" s="626">
        <f t="shared" si="2807"/>
        <v>-6.37581513814892E-2</v>
      </c>
      <c r="LN227" s="627">
        <f t="shared" si="2637"/>
        <v>4.4128133222057295</v>
      </c>
      <c r="LO227" s="630">
        <f t="shared" si="2808"/>
        <v>0.63250293624422194</v>
      </c>
      <c r="LP227" s="631">
        <f t="shared" si="2721"/>
        <v>0.10122850412289615</v>
      </c>
      <c r="LQ227" s="632">
        <f t="shared" si="2722"/>
        <v>8.4966786031155567E-2</v>
      </c>
      <c r="LR227" s="632">
        <f t="shared" si="2723"/>
        <v>3.265211755130272E-2</v>
      </c>
      <c r="LS227" s="632">
        <f t="shared" si="2724"/>
        <v>4.8784329821175428E-2</v>
      </c>
      <c r="LT227" s="632">
        <f t="shared" si="2725"/>
        <v>9.1686945192946706E-2</v>
      </c>
      <c r="LU227" s="632">
        <f t="shared" si="2726"/>
        <v>3.4992951887033726E-2</v>
      </c>
      <c r="LV227" s="632">
        <f t="shared" si="2727"/>
        <v>1.0910497096120044E-2</v>
      </c>
      <c r="LW227" s="632">
        <f t="shared" si="2728"/>
        <v>1.4194042980207049E-3</v>
      </c>
      <c r="LX227" s="633">
        <f t="shared" si="2729"/>
        <v>4.6323704094447526E-3</v>
      </c>
      <c r="LY227" s="634" t="s">
        <v>177</v>
      </c>
      <c r="LZ227" s="633">
        <f t="shared" si="2730"/>
        <v>1.0756942106219115E-3</v>
      </c>
      <c r="MA227" s="633">
        <f t="shared" si="2731"/>
        <v>1.203524743392703E-3</v>
      </c>
      <c r="MB227" s="633">
        <f t="shared" si="2732"/>
        <v>1.9301296791370714E-4</v>
      </c>
      <c r="MC227" s="633">
        <f t="shared" si="2733"/>
        <v>6.3913723376040992E-4</v>
      </c>
      <c r="MD227" s="633">
        <f t="shared" si="2734"/>
        <v>3.4538554425825197E-3</v>
      </c>
      <c r="ME227" s="633">
        <f t="shared" si="2735"/>
        <v>9.1757934934946737E-3</v>
      </c>
      <c r="MF227" s="631">
        <f t="shared" si="2736"/>
        <v>0.22530764035030962</v>
      </c>
      <c r="MG227" s="632">
        <f t="shared" si="2737"/>
        <v>0.18911339483578657</v>
      </c>
      <c r="MH227" s="632">
        <f t="shared" si="2738"/>
        <v>7.2674901419006246E-2</v>
      </c>
      <c r="MI227" s="632">
        <f t="shared" si="2739"/>
        <v>0.10858090152884312</v>
      </c>
      <c r="MJ227" s="632">
        <f t="shared" si="2740"/>
        <v>0.20407067605455756</v>
      </c>
      <c r="MK227" s="632">
        <f t="shared" si="2741"/>
        <v>7.7884974068052198E-2</v>
      </c>
      <c r="ML227" s="632">
        <f t="shared" si="2742"/>
        <v>2.4283855393055297E-2</v>
      </c>
      <c r="MM227" s="632">
        <f t="shared" si="2743"/>
        <v>3.1592152414094475E-3</v>
      </c>
      <c r="MN227" s="633">
        <f t="shared" si="2744"/>
        <v>1.0310420520622175E-2</v>
      </c>
      <c r="MO227" s="634" t="s">
        <v>177</v>
      </c>
      <c r="MP227" s="633">
        <f t="shared" si="2745"/>
        <v>2.3942082957135557E-3</v>
      </c>
      <c r="MQ227" s="633">
        <f t="shared" si="2746"/>
        <v>2.6787249538708664E-3</v>
      </c>
      <c r="MR227" s="633">
        <f t="shared" si="2747"/>
        <v>4.2959536678376439E-4</v>
      </c>
      <c r="MS227" s="633">
        <f t="shared" si="2748"/>
        <v>1.4225489475153796E-3</v>
      </c>
      <c r="MT227" s="633">
        <f t="shared" si="2749"/>
        <v>7.6873606561902244E-3</v>
      </c>
      <c r="MU227" s="633">
        <f t="shared" si="2750"/>
        <v>2.0422868027874019E-2</v>
      </c>
      <c r="MV227" s="1077"/>
      <c r="MW227" s="566"/>
      <c r="MX227" s="624"/>
      <c r="MY227" s="635"/>
      <c r="MZ227" s="636"/>
      <c r="NA227" s="637"/>
      <c r="NB227" s="1078"/>
      <c r="NC227" s="615"/>
      <c r="ND227" s="589"/>
      <c r="NE227" s="638"/>
    </row>
    <row r="228" spans="1:369" outlineLevel="1" x14ac:dyDescent="0.2">
      <c r="A228" s="800" t="s">
        <v>181</v>
      </c>
      <c r="B228" s="801">
        <v>115</v>
      </c>
      <c r="C228" s="1528"/>
      <c r="D228" s="802">
        <f>DATI!G221</f>
        <v>353038</v>
      </c>
      <c r="E228" s="803">
        <f t="shared" si="2751"/>
        <v>3.7280245782373746E-2</v>
      </c>
      <c r="F228" s="1033">
        <f t="shared" si="2607"/>
        <v>1.397293874022397E-2</v>
      </c>
      <c r="G228" s="805"/>
      <c r="H228" s="806"/>
      <c r="I228" s="813"/>
      <c r="J228" s="808"/>
      <c r="K228" s="808"/>
      <c r="L228" s="808"/>
      <c r="M228" s="806"/>
      <c r="N228" s="806"/>
      <c r="O228" s="806"/>
      <c r="P228" s="806"/>
      <c r="Q228" s="806"/>
      <c r="R228" s="806"/>
      <c r="S228" s="806"/>
      <c r="T228" s="806"/>
      <c r="U228" s="806"/>
      <c r="V228" s="806"/>
      <c r="W228" s="811"/>
      <c r="X228" s="1092"/>
      <c r="Y228" s="806"/>
      <c r="Z228" s="806"/>
      <c r="AA228" s="806"/>
      <c r="AB228" s="806"/>
      <c r="AC228" s="806"/>
      <c r="AD228" s="813"/>
      <c r="AE228" s="808"/>
      <c r="AF228" s="808"/>
      <c r="AG228" s="811"/>
      <c r="AH228" s="815"/>
      <c r="AI228" s="806"/>
      <c r="AJ228" s="813"/>
      <c r="AK228" s="808"/>
      <c r="AL228" s="808"/>
      <c r="AM228" s="808"/>
      <c r="AN228" s="818"/>
      <c r="AO228" s="819"/>
      <c r="AP228" s="819"/>
      <c r="AQ228" s="819"/>
      <c r="AR228" s="819"/>
      <c r="AS228" s="819"/>
      <c r="AT228" s="819"/>
      <c r="AU228" s="1093"/>
      <c r="AV228" s="1093"/>
      <c r="AW228" s="819"/>
      <c r="AX228" s="1093"/>
      <c r="AY228" s="1093"/>
      <c r="AZ228" s="1093"/>
      <c r="BA228" s="1093"/>
      <c r="BB228" s="818"/>
      <c r="BC228" s="819"/>
      <c r="BD228" s="819"/>
      <c r="BE228" s="819"/>
      <c r="BF228" s="819"/>
      <c r="BG228" s="819"/>
      <c r="BH228" s="819"/>
      <c r="BI228" s="819"/>
      <c r="BJ228" s="819"/>
      <c r="BK228" s="819"/>
      <c r="BL228" s="819"/>
      <c r="BM228" s="819"/>
      <c r="BN228" s="819"/>
      <c r="BO228" s="819"/>
      <c r="BP228" s="819"/>
      <c r="BQ228" s="819"/>
      <c r="BR228" s="819"/>
      <c r="BS228" s="819"/>
      <c r="BT228" s="819"/>
      <c r="BU228" s="819"/>
      <c r="BV228" s="820"/>
      <c r="BW228" s="818"/>
      <c r="BX228" s="819"/>
      <c r="BY228" s="819"/>
      <c r="BZ228" s="819"/>
      <c r="CA228" s="819"/>
      <c r="CB228" s="819"/>
      <c r="CC228" s="819"/>
      <c r="CD228" s="820"/>
      <c r="CE228" s="818"/>
      <c r="CF228" s="819"/>
      <c r="CG228" s="819"/>
      <c r="CH228" s="819"/>
      <c r="CI228" s="819"/>
      <c r="CJ228" s="819"/>
      <c r="CK228" s="819"/>
      <c r="CL228" s="819"/>
      <c r="CM228" s="819"/>
      <c r="CN228" s="819"/>
      <c r="CO228" s="819"/>
      <c r="CP228" s="819"/>
      <c r="CQ228" s="819"/>
      <c r="CR228" s="819"/>
      <c r="CS228" s="819"/>
      <c r="CT228" s="819"/>
      <c r="CU228" s="819"/>
      <c r="CV228" s="819"/>
      <c r="CW228" s="819"/>
      <c r="CX228" s="819"/>
      <c r="CY228" s="820"/>
      <c r="CZ228" s="805">
        <f>DATI!AA221</f>
        <v>179240.27299999999</v>
      </c>
      <c r="DA228" s="806">
        <f t="shared" si="2752"/>
        <v>491.06924109589039</v>
      </c>
      <c r="DB228" s="813">
        <f t="shared" si="2608"/>
        <v>507.70815889507645</v>
      </c>
      <c r="DC228" s="808">
        <f t="shared" si="2753"/>
        <v>1.3909812572467848</v>
      </c>
      <c r="DD228" s="822">
        <f t="shared" si="2754"/>
        <v>-2.9133920676753799E-3</v>
      </c>
      <c r="DE228" s="823">
        <f t="shared" si="2638"/>
        <v>-1.6653630647065494E-2</v>
      </c>
      <c r="DF228" s="806">
        <f t="shared" si="2780"/>
        <v>-523.72300000002724</v>
      </c>
      <c r="DG228" s="824">
        <f t="shared" si="2755"/>
        <v>-8.5983783723165175</v>
      </c>
      <c r="DH228" s="825">
        <f t="shared" si="2781"/>
        <v>3.633997964319071E-2</v>
      </c>
      <c r="DI228" s="826">
        <f>DATI!AB221+DATI!AG221</f>
        <v>101357.16286510599</v>
      </c>
      <c r="DJ228" s="806">
        <f t="shared" si="2782"/>
        <v>277.69085716467396</v>
      </c>
      <c r="DK228" s="827">
        <f t="shared" si="2609"/>
        <v>287.09986705427173</v>
      </c>
      <c r="DL228" s="828">
        <f t="shared" si="2610"/>
        <v>0.78657497823088141</v>
      </c>
      <c r="DM228" s="829">
        <f t="shared" si="2783"/>
        <v>0.56548208261826294</v>
      </c>
      <c r="DN228" s="830">
        <f t="shared" si="2756"/>
        <v>-2.165909650350838E-3</v>
      </c>
      <c r="DO228" s="830">
        <f t="shared" si="2757"/>
        <v>-2.0000000000000018E-3</v>
      </c>
      <c r="DP228" s="830">
        <f t="shared" si="2758"/>
        <v>-5.0729915740315747E-3</v>
      </c>
      <c r="DQ228" s="830">
        <f t="shared" si="2759"/>
        <v>-1.8783470038084577E-2</v>
      </c>
      <c r="DR228" s="831">
        <f t="shared" si="2760"/>
        <v>-516.80578457297815</v>
      </c>
      <c r="DS228" s="831">
        <f t="shared" si="2761"/>
        <v>-5.4959650455147653</v>
      </c>
      <c r="DT228" s="832">
        <f t="shared" si="2784"/>
        <v>4.540647405465368E-2</v>
      </c>
      <c r="DU228" s="833"/>
      <c r="DV228" s="832"/>
      <c r="DW228" s="834">
        <f>DATI!AB221</f>
        <v>99663.323999999993</v>
      </c>
      <c r="DX228" s="806">
        <f t="shared" si="2762"/>
        <v>273.05020273972599</v>
      </c>
      <c r="DY228" s="835">
        <f t="shared" si="2611"/>
        <v>282.3019731586968</v>
      </c>
      <c r="DZ228" s="808">
        <f t="shared" si="2612"/>
        <v>0.77343006344848431</v>
      </c>
      <c r="EA228" s="829">
        <f t="shared" si="2763"/>
        <v>0.55603198060293069</v>
      </c>
      <c r="EB228" s="825">
        <f t="shared" si="2764"/>
        <v>1.0450227690035988E-2</v>
      </c>
      <c r="EC228" s="836">
        <f t="shared" si="2765"/>
        <v>77883.110134893999</v>
      </c>
      <c r="ED228" s="837">
        <f t="shared" si="2766"/>
        <v>213.37838393121643</v>
      </c>
      <c r="EE228" s="838">
        <f t="shared" si="2613"/>
        <v>220.60829184080467</v>
      </c>
      <c r="EF228" s="839">
        <f t="shared" si="2614"/>
        <v>0.60440627901590316</v>
      </c>
      <c r="EG228" s="840">
        <f t="shared" si="2639"/>
        <v>-8.8807459213462129E-5</v>
      </c>
      <c r="EH228" s="840">
        <f t="shared" si="2640"/>
        <v>-1.3867969905496689E-2</v>
      </c>
      <c r="EI228" s="822">
        <f t="shared" si="2615"/>
        <v>0.43451791738173712</v>
      </c>
      <c r="EJ228" s="841">
        <f t="shared" si="2641"/>
        <v>-6.9172154270490864</v>
      </c>
      <c r="EK228" s="841">
        <f t="shared" si="2642"/>
        <v>-3.102413326801809</v>
      </c>
      <c r="EL228" s="805">
        <f>DATI!AD221</f>
        <v>57292.377999999997</v>
      </c>
      <c r="EM228" s="806">
        <f t="shared" si="2767"/>
        <v>156.96541917808219</v>
      </c>
      <c r="EN228" s="835">
        <f t="shared" si="2616"/>
        <v>162.28388445436468</v>
      </c>
      <c r="EO228" s="808">
        <f t="shared" si="2768"/>
        <v>0.44461338206675255</v>
      </c>
      <c r="EP228" s="822">
        <f t="shared" si="2769"/>
        <v>-1.0748156236574102E-3</v>
      </c>
      <c r="EQ228" s="823">
        <f t="shared" si="2770"/>
        <v>-1.4840390496591471E-2</v>
      </c>
      <c r="ER228" s="822">
        <f t="shared" si="2785"/>
        <v>2.479471905604996E-2</v>
      </c>
      <c r="ES228" s="806">
        <f t="shared" si="2786"/>
        <v>-61.645000000004075</v>
      </c>
      <c r="ET228" s="822">
        <f t="shared" si="2617"/>
        <v>0.31964009561623463</v>
      </c>
      <c r="EU228" s="824">
        <f t="shared" si="2771"/>
        <v>-2.4446355629830236</v>
      </c>
      <c r="EV228" s="805">
        <f>DATI!AE221</f>
        <v>17890.830000000002</v>
      </c>
      <c r="EW228" s="806">
        <f t="shared" si="2772"/>
        <v>49.01597260273973</v>
      </c>
      <c r="EX228" s="835">
        <f t="shared" si="2618"/>
        <v>50.676782669287725</v>
      </c>
      <c r="EY228" s="808">
        <f t="shared" si="2619"/>
        <v>0.13884050046380197</v>
      </c>
      <c r="EZ228" s="822">
        <f t="shared" si="2773"/>
        <v>1.9219320056422795E-3</v>
      </c>
      <c r="FA228" s="823">
        <f t="shared" si="2774"/>
        <v>-1.1884939207109757E-2</v>
      </c>
      <c r="FB228" s="806">
        <f t="shared" si="2787"/>
        <v>34.319000000003143</v>
      </c>
      <c r="FC228" s="824">
        <f t="shared" si="2775"/>
        <v>-0.6095347648613938</v>
      </c>
      <c r="FD228" s="806">
        <f>DATI!AG221</f>
        <v>1693.838865105994</v>
      </c>
      <c r="FE228" s="822">
        <f t="shared" si="2620"/>
        <v>9.4501020153322027E-3</v>
      </c>
      <c r="FF228" s="806">
        <f t="shared" si="2776"/>
        <v>16196.991134894008</v>
      </c>
      <c r="FG228" s="822">
        <f t="shared" si="2788"/>
        <v>4.5878888773712767E-2</v>
      </c>
      <c r="FH228" s="805">
        <f>DATI!AF221</f>
        <v>4393.741</v>
      </c>
      <c r="FI228" s="806">
        <f t="shared" si="2789"/>
        <v>12.037646575342466</v>
      </c>
      <c r="FJ228" s="830">
        <f t="shared" si="2621"/>
        <v>2.4513134947077436E-2</v>
      </c>
      <c r="FK228" s="830"/>
      <c r="FL228" s="842">
        <f>DATI!AL221</f>
        <v>368.02301850301029</v>
      </c>
      <c r="FM228" s="843"/>
      <c r="FN228" s="842"/>
      <c r="FO228" s="1138">
        <f t="shared" si="2790"/>
        <v>8.3760744773761192E-2</v>
      </c>
      <c r="FP228" s="1139">
        <f t="shared" si="2665"/>
        <v>2.0532384399069193E-3</v>
      </c>
      <c r="FQ228" s="809"/>
      <c r="FR228" s="846"/>
      <c r="FS228" s="1117"/>
      <c r="FT228" s="1117"/>
      <c r="FU228" s="818"/>
      <c r="FV228" s="819"/>
      <c r="FW228" s="819"/>
      <c r="FX228" s="819"/>
      <c r="FY228" s="819"/>
      <c r="FZ228" s="819"/>
      <c r="GA228" s="819"/>
      <c r="GB228" s="819"/>
      <c r="GC228" s="819"/>
      <c r="GD228" s="819"/>
      <c r="GE228" s="819"/>
      <c r="GF228" s="819"/>
      <c r="GG228" s="819"/>
      <c r="GH228" s="819"/>
      <c r="GI228" s="819"/>
      <c r="GJ228" s="819"/>
      <c r="GK228" s="819"/>
      <c r="GL228" s="819"/>
      <c r="GM228" s="819"/>
      <c r="GN228" s="819"/>
      <c r="GO228" s="819"/>
      <c r="GP228" s="820"/>
      <c r="GQ228" s="818"/>
      <c r="GR228" s="819"/>
      <c r="GS228" s="819"/>
      <c r="GT228" s="819"/>
      <c r="GU228" s="819"/>
      <c r="GV228" s="819"/>
      <c r="GW228" s="819"/>
      <c r="GX228" s="820"/>
      <c r="GY228" s="818"/>
      <c r="GZ228" s="819"/>
      <c r="HA228" s="819"/>
      <c r="HB228" s="819"/>
      <c r="HC228" s="819"/>
      <c r="HD228" s="819"/>
      <c r="HE228" s="819"/>
      <c r="HF228" s="819"/>
      <c r="HG228" s="819"/>
      <c r="HH228" s="819"/>
      <c r="HI228" s="819"/>
      <c r="HJ228" s="819"/>
      <c r="HK228" s="819"/>
      <c r="HL228" s="819"/>
      <c r="HM228" s="819"/>
      <c r="HN228" s="819"/>
      <c r="HO228" s="819"/>
      <c r="HP228" s="819"/>
      <c r="HQ228" s="819"/>
      <c r="HR228" s="819"/>
      <c r="HS228" s="819"/>
      <c r="HT228" s="820"/>
      <c r="HU228" s="846">
        <f t="shared" si="2606"/>
        <v>77883.110134894028</v>
      </c>
      <c r="HV228" s="847"/>
      <c r="HW228" s="848">
        <f t="shared" si="2809"/>
        <v>16688.634000000005</v>
      </c>
      <c r="HX228" s="849">
        <f>DATI!CQ221</f>
        <v>16688.634000000005</v>
      </c>
      <c r="HY228" s="849">
        <f>DATI!CT221</f>
        <v>0</v>
      </c>
      <c r="HZ228" s="850"/>
      <c r="IA228" s="850">
        <f t="shared" si="2705"/>
        <v>9.310761315343459E-2</v>
      </c>
      <c r="IB228" s="822">
        <f t="shared" si="2706"/>
        <v>0.21427796053721004</v>
      </c>
      <c r="IC228" s="849">
        <f>DATI!CV221</f>
        <v>902.34243585586535</v>
      </c>
      <c r="ID228" s="851">
        <f t="shared" si="2777"/>
        <v>17590.976435855871</v>
      </c>
      <c r="IE228" s="852">
        <f t="shared" si="2707"/>
        <v>9.8141874822160496E-2</v>
      </c>
      <c r="IF228" s="852">
        <f t="shared" si="2708"/>
        <v>0.22586381572831635</v>
      </c>
      <c r="IG228" s="848"/>
      <c r="IH228" s="830"/>
      <c r="II228" s="849"/>
      <c r="IJ228" s="849"/>
      <c r="IK228" s="854">
        <f>DATI!CS221</f>
        <v>14542.56613489401</v>
      </c>
      <c r="IL228" s="834">
        <f t="shared" si="2791"/>
        <v>14542.56613489401</v>
      </c>
      <c r="IM228" s="834">
        <f t="shared" si="2792"/>
        <v>13309.364820830937</v>
      </c>
      <c r="IN228" s="822">
        <f t="shared" si="2709"/>
        <v>8.1134478828282147E-2</v>
      </c>
      <c r="IO228" s="822">
        <f t="shared" si="2710"/>
        <v>0.18672297638995408</v>
      </c>
      <c r="IP228" s="849"/>
      <c r="IQ228" s="830"/>
      <c r="IR228" s="849"/>
      <c r="IS228" s="834">
        <f t="shared" si="2793"/>
        <v>46651.91</v>
      </c>
      <c r="IT228" s="854">
        <f>DATI!CR221</f>
        <v>46651.91</v>
      </c>
      <c r="IU228" s="855">
        <v>0</v>
      </c>
      <c r="IV228" s="822"/>
      <c r="IW228" s="830">
        <f t="shared" si="2711"/>
        <v>0.26027582540002048</v>
      </c>
      <c r="IX228" s="822">
        <f t="shared" si="2712"/>
        <v>0.59899906307283579</v>
      </c>
      <c r="IY228" s="854">
        <f>DATI!CW221</f>
        <v>330.85887820720671</v>
      </c>
      <c r="IZ228" s="856">
        <f t="shared" si="2778"/>
        <v>46982.768878207207</v>
      </c>
      <c r="JA228" s="857">
        <f t="shared" si="2713"/>
        <v>0.2621217212618685</v>
      </c>
      <c r="JB228" s="857">
        <f t="shared" si="2714"/>
        <v>0.60324720978441615</v>
      </c>
      <c r="JC228" s="858"/>
      <c r="JD228" s="830"/>
      <c r="JE228" s="849"/>
      <c r="JF228" s="849"/>
      <c r="JG228" s="826">
        <f t="shared" si="2715"/>
        <v>96702.505096110603</v>
      </c>
      <c r="JH228" s="808">
        <f t="shared" si="2622"/>
        <v>273.91528701190975</v>
      </c>
      <c r="JI228" s="829">
        <f t="shared" si="2716"/>
        <v>0.5395132660622014</v>
      </c>
      <c r="JJ228" s="843"/>
      <c r="JK228" s="842"/>
      <c r="JL228" s="1140"/>
      <c r="JM228" s="860">
        <f t="shared" si="2643"/>
        <v>-4.7286915848373536E-4</v>
      </c>
      <c r="JN228" s="861">
        <f t="shared" si="2717"/>
        <v>143354.41509611061</v>
      </c>
      <c r="JO228" s="834">
        <f t="shared" si="2718"/>
        <v>143685.27397431782</v>
      </c>
      <c r="JP228" s="829">
        <f t="shared" si="2719"/>
        <v>0.79978909146222188</v>
      </c>
      <c r="JQ228" s="830">
        <f t="shared" si="2644"/>
        <v>1.0192527626532888E-2</v>
      </c>
      <c r="JR228" s="862">
        <f t="shared" si="2720"/>
        <v>0.8016349873240699</v>
      </c>
      <c r="JS228" s="825">
        <f t="shared" si="2645"/>
        <v>1.2038423488380912E-2</v>
      </c>
      <c r="JT228" s="818">
        <f>DATI!BW221</f>
        <v>22443.200187380611</v>
      </c>
      <c r="JU228" s="819">
        <f>DATI!BX221</f>
        <v>13968.57047903192</v>
      </c>
      <c r="JV228" s="819">
        <f>DATI!BY221</f>
        <v>5654.0357219902799</v>
      </c>
      <c r="JW228" s="819">
        <f>DATI!BZ221</f>
        <v>17794.281999999999</v>
      </c>
      <c r="JX228" s="819">
        <f>DATI!CA221</f>
        <v>21166.080000000002</v>
      </c>
      <c r="JY228" s="819">
        <f>DATI!CB221</f>
        <v>6717.6494157046081</v>
      </c>
      <c r="JZ228" s="819">
        <f>DATI!CC221</f>
        <v>3474.9026461370177</v>
      </c>
      <c r="KA228" s="819">
        <f>DATI!CD221</f>
        <v>44.046929495685035</v>
      </c>
      <c r="KB228" s="819">
        <f>DATI!CE221</f>
        <v>1293.4565657351018</v>
      </c>
      <c r="KC228" s="819">
        <f>DATI!CF221</f>
        <v>0</v>
      </c>
      <c r="KD228" s="819">
        <f>DATI!CG221</f>
        <v>131.45928029823304</v>
      </c>
      <c r="KE228" s="819">
        <f>DATI!CH221</f>
        <v>264.35206514501573</v>
      </c>
      <c r="KF228" s="819">
        <f>DATI!CI221</f>
        <v>43.414000844955446</v>
      </c>
      <c r="KG228" s="819">
        <f>DATI!CJ221</f>
        <v>294.5027457318306</v>
      </c>
      <c r="KH228" s="819">
        <f>DATI!CK221</f>
        <v>535.03923687117174</v>
      </c>
      <c r="KI228" s="819">
        <f>DATI!CL221</f>
        <v>947.11121843338015</v>
      </c>
      <c r="KJ228" s="863">
        <f t="shared" si="2623"/>
        <v>63.57162738113351</v>
      </c>
      <c r="KK228" s="864">
        <f t="shared" si="2794"/>
        <v>-2.6316861161136535E-2</v>
      </c>
      <c r="KL228" s="865">
        <f t="shared" si="2624"/>
        <v>39.566761875582571</v>
      </c>
      <c r="KM228" s="864">
        <f t="shared" si="2795"/>
        <v>1.7216861413519333E-2</v>
      </c>
      <c r="KN228" s="865">
        <f t="shared" si="2625"/>
        <v>16.015374327948493</v>
      </c>
      <c r="KO228" s="864">
        <f t="shared" si="2796"/>
        <v>9.0339007286516337E-2</v>
      </c>
      <c r="KP228" s="865">
        <f t="shared" si="2626"/>
        <v>50.403305026654351</v>
      </c>
      <c r="KQ228" s="864">
        <f t="shared" si="2797"/>
        <v>6.1427227810100626E-2</v>
      </c>
      <c r="KR228" s="865">
        <f t="shared" si="2627"/>
        <v>59.95411258844657</v>
      </c>
      <c r="KS228" s="864">
        <f t="shared" si="2798"/>
        <v>-7.7308783420291668E-2</v>
      </c>
      <c r="KT228" s="865">
        <f t="shared" si="2628"/>
        <v>19.028119963586377</v>
      </c>
      <c r="KU228" s="864">
        <f t="shared" si="2799"/>
        <v>6.648814726467564E-2</v>
      </c>
      <c r="KV228" s="865">
        <f t="shared" si="2629"/>
        <v>9.8428572735428421</v>
      </c>
      <c r="KW228" s="864">
        <f t="shared" si="2800"/>
        <v>-6.5761136786292806E-2</v>
      </c>
      <c r="KX228" s="865">
        <f t="shared" si="2630"/>
        <v>0.12476540626132325</v>
      </c>
      <c r="KY228" s="864">
        <f t="shared" si="2801"/>
        <v>-0.79879172707604218</v>
      </c>
      <c r="KZ228" s="865">
        <f t="shared" si="2631"/>
        <v>3.6637885036032998</v>
      </c>
      <c r="LA228" s="864">
        <f t="shared" si="2802"/>
        <v>3.8446346145061976E-2</v>
      </c>
      <c r="LB228" s="866" t="s">
        <v>177</v>
      </c>
      <c r="LC228" s="867" t="s">
        <v>177</v>
      </c>
      <c r="LD228" s="865">
        <f t="shared" si="2632"/>
        <v>0.37236580849153073</v>
      </c>
      <c r="LE228" s="864">
        <f t="shared" si="2803"/>
        <v>0.10840446421520958</v>
      </c>
      <c r="LF228" s="865">
        <f t="shared" si="2633"/>
        <v>0.74879209927830914</v>
      </c>
      <c r="LG228" s="864">
        <f t="shared" si="2804"/>
        <v>-4.2424546639034784E-2</v>
      </c>
      <c r="LH228" s="865">
        <f t="shared" si="2634"/>
        <v>0.12297260024404015</v>
      </c>
      <c r="LI228" s="864">
        <f t="shared" si="2805"/>
        <v>-8.3077382277506051E-2</v>
      </c>
      <c r="LJ228" s="865">
        <f t="shared" si="2635"/>
        <v>0.83419559858097603</v>
      </c>
      <c r="LK228" s="864">
        <f t="shared" si="2806"/>
        <v>0.20642598860886863</v>
      </c>
      <c r="LL228" s="865">
        <f t="shared" si="2636"/>
        <v>1.5155287444161019</v>
      </c>
      <c r="LM228" s="864">
        <f t="shared" si="2807"/>
        <v>-0.10837291567283489</v>
      </c>
      <c r="LN228" s="865">
        <f t="shared" si="2637"/>
        <v>2.6827458189582427</v>
      </c>
      <c r="LO228" s="868">
        <f t="shared" si="2808"/>
        <v>9.3248623441009829E-2</v>
      </c>
      <c r="LP228" s="869">
        <f t="shared" si="2721"/>
        <v>0.12521293240487652</v>
      </c>
      <c r="LQ228" s="870">
        <f t="shared" si="2722"/>
        <v>7.793209776595196E-2</v>
      </c>
      <c r="LR228" s="870">
        <f t="shared" si="2723"/>
        <v>3.1544449399439824E-2</v>
      </c>
      <c r="LS228" s="870">
        <f t="shared" si="2724"/>
        <v>9.9276137567587838E-2</v>
      </c>
      <c r="LT228" s="870">
        <f t="shared" si="2725"/>
        <v>0.11808774694289828</v>
      </c>
      <c r="LU228" s="870">
        <f t="shared" si="2726"/>
        <v>3.7478460076350188E-2</v>
      </c>
      <c r="LV228" s="870">
        <f t="shared" si="2727"/>
        <v>1.9386840847631481E-2</v>
      </c>
      <c r="LW228" s="870">
        <f t="shared" si="2728"/>
        <v>2.4574237005142832E-4</v>
      </c>
      <c r="LX228" s="871">
        <f t="shared" si="2729"/>
        <v>7.2163278044945949E-3</v>
      </c>
      <c r="LY228" s="872" t="s">
        <v>177</v>
      </c>
      <c r="LZ228" s="871">
        <f t="shared" si="2730"/>
        <v>7.3342490556367905E-4</v>
      </c>
      <c r="MA228" s="871">
        <f t="shared" si="2731"/>
        <v>1.4748474810960355E-3</v>
      </c>
      <c r="MB228" s="871">
        <f t="shared" si="2732"/>
        <v>2.422111957224895E-4</v>
      </c>
      <c r="MC228" s="871">
        <f t="shared" si="2733"/>
        <v>1.6430612428928325E-3</v>
      </c>
      <c r="MD228" s="871">
        <f t="shared" si="2734"/>
        <v>2.9850391762746968E-3</v>
      </c>
      <c r="ME228" s="871">
        <f t="shared" si="2735"/>
        <v>5.2840313316939672E-3</v>
      </c>
      <c r="MF228" s="869">
        <f t="shared" si="2736"/>
        <v>0.22519016310734943</v>
      </c>
      <c r="MG228" s="870">
        <f t="shared" si="2737"/>
        <v>0.14015758173018511</v>
      </c>
      <c r="MH228" s="870">
        <f t="shared" si="2738"/>
        <v>5.6731358087055976E-2</v>
      </c>
      <c r="MI228" s="870">
        <f t="shared" si="2739"/>
        <v>0.17854393457717707</v>
      </c>
      <c r="MJ228" s="870">
        <f t="shared" si="2740"/>
        <v>0.21237581841039141</v>
      </c>
      <c r="MK228" s="870">
        <f t="shared" si="2741"/>
        <v>6.7403425313253731E-2</v>
      </c>
      <c r="ML228" s="870">
        <f t="shared" si="2742"/>
        <v>3.4866413307035778E-2</v>
      </c>
      <c r="MM228" s="870">
        <f t="shared" si="2743"/>
        <v>4.4195725897808744E-4</v>
      </c>
      <c r="MN228" s="871">
        <f t="shared" si="2744"/>
        <v>1.2978260345150658E-2</v>
      </c>
      <c r="MO228" s="872" t="s">
        <v>177</v>
      </c>
      <c r="MP228" s="871">
        <f t="shared" si="2745"/>
        <v>1.3190336727905347E-3</v>
      </c>
      <c r="MQ228" s="871">
        <f t="shared" si="2746"/>
        <v>2.652450816761999E-3</v>
      </c>
      <c r="MR228" s="871">
        <f t="shared" si="2747"/>
        <v>4.3560659129686911E-4</v>
      </c>
      <c r="MS228" s="871">
        <f t="shared" si="2748"/>
        <v>2.9549761528306104E-3</v>
      </c>
      <c r="MT228" s="871">
        <f t="shared" si="2749"/>
        <v>5.3684667076844819E-3</v>
      </c>
      <c r="MU228" s="871">
        <f t="shared" si="2750"/>
        <v>9.5031068644005918E-3</v>
      </c>
      <c r="MV228" s="1098"/>
      <c r="MW228" s="808"/>
      <c r="MX228" s="862"/>
      <c r="MY228" s="955"/>
      <c r="MZ228" s="956"/>
      <c r="NA228" s="874"/>
      <c r="NB228" s="1099"/>
      <c r="NC228" s="854"/>
      <c r="ND228" s="829"/>
      <c r="NE228" s="875"/>
    </row>
    <row r="229" spans="1:369" outlineLevel="1" x14ac:dyDescent="0.2">
      <c r="A229" s="876" t="s">
        <v>182</v>
      </c>
      <c r="B229" s="559">
        <v>90</v>
      </c>
      <c r="C229" s="1525"/>
      <c r="D229" s="560">
        <f>DATI!G222</f>
        <v>329386</v>
      </c>
      <c r="E229" s="561">
        <f t="shared" si="2751"/>
        <v>3.4782632570071664E-2</v>
      </c>
      <c r="F229" s="1035">
        <f t="shared" si="2607"/>
        <v>1.120539332465555E-2</v>
      </c>
      <c r="G229" s="563"/>
      <c r="H229" s="564"/>
      <c r="I229" s="565"/>
      <c r="J229" s="566"/>
      <c r="K229" s="566"/>
      <c r="L229" s="566"/>
      <c r="M229" s="564"/>
      <c r="N229" s="564"/>
      <c r="O229" s="564"/>
      <c r="P229" s="564"/>
      <c r="Q229" s="564"/>
      <c r="R229" s="564"/>
      <c r="S229" s="564"/>
      <c r="T229" s="564"/>
      <c r="U229" s="564"/>
      <c r="V229" s="564"/>
      <c r="W229" s="569"/>
      <c r="X229" s="1100"/>
      <c r="Y229" s="564"/>
      <c r="Z229" s="564"/>
      <c r="AA229" s="564"/>
      <c r="AB229" s="564"/>
      <c r="AC229" s="564"/>
      <c r="AD229" s="565"/>
      <c r="AE229" s="566"/>
      <c r="AF229" s="566"/>
      <c r="AG229" s="569"/>
      <c r="AH229" s="572"/>
      <c r="AI229" s="564"/>
      <c r="AJ229" s="565"/>
      <c r="AK229" s="566"/>
      <c r="AL229" s="566"/>
      <c r="AM229" s="566"/>
      <c r="AN229" s="576"/>
      <c r="AO229" s="577"/>
      <c r="AP229" s="577"/>
      <c r="AQ229" s="577"/>
      <c r="AR229" s="577"/>
      <c r="AS229" s="577"/>
      <c r="AT229" s="577"/>
      <c r="AU229" s="1072"/>
      <c r="AV229" s="1072"/>
      <c r="AW229" s="577"/>
      <c r="AX229" s="1072"/>
      <c r="AY229" s="1072"/>
      <c r="AZ229" s="1072"/>
      <c r="BA229" s="1072"/>
      <c r="BB229" s="576"/>
      <c r="BC229" s="577"/>
      <c r="BD229" s="577"/>
      <c r="BE229" s="577"/>
      <c r="BF229" s="577"/>
      <c r="BG229" s="577"/>
      <c r="BH229" s="577"/>
      <c r="BI229" s="577"/>
      <c r="BJ229" s="577"/>
      <c r="BK229" s="577"/>
      <c r="BL229" s="577"/>
      <c r="BM229" s="577"/>
      <c r="BN229" s="577"/>
      <c r="BO229" s="577"/>
      <c r="BP229" s="577"/>
      <c r="BQ229" s="577"/>
      <c r="BR229" s="577"/>
      <c r="BS229" s="577"/>
      <c r="BT229" s="577"/>
      <c r="BU229" s="577"/>
      <c r="BV229" s="578"/>
      <c r="BW229" s="576"/>
      <c r="BX229" s="577"/>
      <c r="BY229" s="577"/>
      <c r="BZ229" s="577"/>
      <c r="CA229" s="577"/>
      <c r="CB229" s="577"/>
      <c r="CC229" s="577"/>
      <c r="CD229" s="578"/>
      <c r="CE229" s="576"/>
      <c r="CF229" s="577"/>
      <c r="CG229" s="577"/>
      <c r="CH229" s="577"/>
      <c r="CI229" s="577"/>
      <c r="CJ229" s="577"/>
      <c r="CK229" s="577"/>
      <c r="CL229" s="577"/>
      <c r="CM229" s="577"/>
      <c r="CN229" s="577"/>
      <c r="CO229" s="577"/>
      <c r="CP229" s="577"/>
      <c r="CQ229" s="577"/>
      <c r="CR229" s="577"/>
      <c r="CS229" s="577"/>
      <c r="CT229" s="577"/>
      <c r="CU229" s="577"/>
      <c r="CV229" s="577"/>
      <c r="CW229" s="577"/>
      <c r="CX229" s="577"/>
      <c r="CY229" s="578"/>
      <c r="CZ229" s="563">
        <f>DATI!AA222</f>
        <v>154082.51999999999</v>
      </c>
      <c r="DA229" s="564">
        <f t="shared" si="2752"/>
        <v>422.14389041095887</v>
      </c>
      <c r="DB229" s="565">
        <f t="shared" si="2608"/>
        <v>467.78709477634146</v>
      </c>
      <c r="DC229" s="566">
        <f t="shared" si="2753"/>
        <v>1.2816084788392916</v>
      </c>
      <c r="DD229" s="582">
        <f t="shared" si="2754"/>
        <v>-1.9651760525024042E-2</v>
      </c>
      <c r="DE229" s="583">
        <f t="shared" si="2638"/>
        <v>-3.0515218820408779E-2</v>
      </c>
      <c r="DF229" s="564">
        <f t="shared" si="2780"/>
        <v>-3088.6910000000207</v>
      </c>
      <c r="DG229" s="584">
        <f t="shared" si="2755"/>
        <v>-14.72392948870754</v>
      </c>
      <c r="DH229" s="585">
        <f t="shared" si="2781"/>
        <v>3.1239383574089542E-2</v>
      </c>
      <c r="DI229" s="586">
        <f>DATI!AB222+DATI!AG222</f>
        <v>86340.606701489</v>
      </c>
      <c r="DJ229" s="564">
        <f t="shared" si="2782"/>
        <v>236.54960740133973</v>
      </c>
      <c r="DK229" s="587">
        <f t="shared" si="2609"/>
        <v>262.12591519217273</v>
      </c>
      <c r="DL229" s="588">
        <f t="shared" si="2610"/>
        <v>0.71815319230732255</v>
      </c>
      <c r="DM229" s="589">
        <f t="shared" si="2783"/>
        <v>0.56035302837394541</v>
      </c>
      <c r="DN229" s="590">
        <f t="shared" si="2756"/>
        <v>6.88940241043072E-3</v>
      </c>
      <c r="DO229" s="590">
        <f t="shared" si="2757"/>
        <v>3.0000000000000027E-3</v>
      </c>
      <c r="DP229" s="590">
        <f t="shared" si="2758"/>
        <v>-1.2897747000923641E-2</v>
      </c>
      <c r="DQ229" s="590">
        <f t="shared" si="2759"/>
        <v>-2.3836048032074317E-2</v>
      </c>
      <c r="DR229" s="591">
        <f t="shared" si="2760"/>
        <v>-1128.1498930416274</v>
      </c>
      <c r="DS229" s="591">
        <f t="shared" si="2761"/>
        <v>-6.4006111805052228</v>
      </c>
      <c r="DT229" s="592">
        <f t="shared" si="2784"/>
        <v>3.8679284297566834E-2</v>
      </c>
      <c r="DU229" s="593"/>
      <c r="DV229" s="592"/>
      <c r="DW229" s="594">
        <f>DATI!AB222</f>
        <v>86086.031000000003</v>
      </c>
      <c r="DX229" s="564">
        <f t="shared" si="2762"/>
        <v>235.85213972602742</v>
      </c>
      <c r="DY229" s="595">
        <f t="shared" si="2611"/>
        <v>261.35303564814535</v>
      </c>
      <c r="DZ229" s="566">
        <f t="shared" si="2612"/>
        <v>0.71603571410450784</v>
      </c>
      <c r="EA229" s="589">
        <f t="shared" si="2763"/>
        <v>0.55870082472690619</v>
      </c>
      <c r="EB229" s="585">
        <f t="shared" si="2764"/>
        <v>6.8217913998912848E-3</v>
      </c>
      <c r="EC229" s="596">
        <f t="shared" si="2765"/>
        <v>67741.91329851099</v>
      </c>
      <c r="ED229" s="597">
        <f t="shared" si="2766"/>
        <v>185.59428300961915</v>
      </c>
      <c r="EE229" s="598">
        <f t="shared" si="2613"/>
        <v>205.66117958416868</v>
      </c>
      <c r="EF229" s="599">
        <f t="shared" si="2614"/>
        <v>0.56345528653196897</v>
      </c>
      <c r="EG229" s="600">
        <f t="shared" si="2639"/>
        <v>-2.8127289400078206E-2</v>
      </c>
      <c r="EH229" s="600">
        <f t="shared" si="2640"/>
        <v>-3.8896828462727365E-2</v>
      </c>
      <c r="EI229" s="582">
        <f t="shared" si="2615"/>
        <v>0.43964697162605465</v>
      </c>
      <c r="EJ229" s="601">
        <f t="shared" si="2641"/>
        <v>-1960.5411069583934</v>
      </c>
      <c r="EK229" s="601">
        <f t="shared" si="2642"/>
        <v>-8.3233183082024027</v>
      </c>
      <c r="EL229" s="563">
        <f>DATI!AD222</f>
        <v>55290.14</v>
      </c>
      <c r="EM229" s="564">
        <f t="shared" si="2767"/>
        <v>151.47983561643835</v>
      </c>
      <c r="EN229" s="595">
        <f t="shared" si="2616"/>
        <v>167.85819676610421</v>
      </c>
      <c r="EO229" s="566">
        <f t="shared" si="2768"/>
        <v>0.45988547059206636</v>
      </c>
      <c r="EP229" s="582">
        <f t="shared" si="2769"/>
        <v>-5.3740964020141391E-3</v>
      </c>
      <c r="EQ229" s="583">
        <f t="shared" si="2770"/>
        <v>-1.6395768689642098E-2</v>
      </c>
      <c r="ER229" s="582">
        <f t="shared" si="2785"/>
        <v>2.3928200150282998E-2</v>
      </c>
      <c r="ES229" s="564">
        <f t="shared" si="2786"/>
        <v>-298.73999999999796</v>
      </c>
      <c r="ET229" s="582">
        <f t="shared" si="2617"/>
        <v>0.35883460369158032</v>
      </c>
      <c r="EU229" s="584">
        <f t="shared" si="2771"/>
        <v>-2.7980401865199838</v>
      </c>
      <c r="EV229" s="563">
        <f>DATI!AE222</f>
        <v>8654.06</v>
      </c>
      <c r="EW229" s="564">
        <f t="shared" si="2772"/>
        <v>23.709753424657531</v>
      </c>
      <c r="EX229" s="595">
        <f t="shared" si="2618"/>
        <v>26.273308519487774</v>
      </c>
      <c r="EY229" s="566">
        <f t="shared" si="2619"/>
        <v>7.1981667176678837E-2</v>
      </c>
      <c r="EZ229" s="582">
        <f t="shared" si="2773"/>
        <v>-9.1141629053570483E-3</v>
      </c>
      <c r="FA229" s="583">
        <f t="shared" si="2774"/>
        <v>-2.0094390678836893E-2</v>
      </c>
      <c r="FB229" s="564">
        <f t="shared" si="2787"/>
        <v>-79.600000000000364</v>
      </c>
      <c r="FC229" s="584">
        <f t="shared" si="2775"/>
        <v>-0.53877242950159143</v>
      </c>
      <c r="FD229" s="564">
        <f>DATI!AG222</f>
        <v>254.57570148900152</v>
      </c>
      <c r="FE229" s="582">
        <f t="shared" si="2620"/>
        <v>1.6522036470392719E-3</v>
      </c>
      <c r="FF229" s="564">
        <f t="shared" si="2776"/>
        <v>8399.4842985109972</v>
      </c>
      <c r="FG229" s="582">
        <f t="shared" si="2788"/>
        <v>2.5500428975460395E-2</v>
      </c>
      <c r="FH229" s="563">
        <f>DATI!AF222</f>
        <v>4052.2890000000002</v>
      </c>
      <c r="FI229" s="564">
        <f t="shared" si="2789"/>
        <v>11.102161643835617</v>
      </c>
      <c r="FJ229" s="590">
        <f t="shared" si="2621"/>
        <v>2.6299472516415234E-2</v>
      </c>
      <c r="FK229" s="590"/>
      <c r="FL229" s="602">
        <f>DATI!AL222</f>
        <v>341.8122422153279</v>
      </c>
      <c r="FM229" s="603"/>
      <c r="FN229" s="602"/>
      <c r="FO229" s="1129">
        <f t="shared" si="2790"/>
        <v>8.4350410895009678E-2</v>
      </c>
      <c r="FP229" s="1130">
        <f t="shared" si="2665"/>
        <v>2.218371313081639E-3</v>
      </c>
      <c r="FQ229" s="567"/>
      <c r="FR229" s="607"/>
      <c r="FS229" s="1113"/>
      <c r="FT229" s="1113"/>
      <c r="FU229" s="576"/>
      <c r="FV229" s="577"/>
      <c r="FW229" s="577"/>
      <c r="FX229" s="577"/>
      <c r="FY229" s="577"/>
      <c r="FZ229" s="577"/>
      <c r="GA229" s="577"/>
      <c r="GB229" s="577"/>
      <c r="GC229" s="577"/>
      <c r="GD229" s="577"/>
      <c r="GE229" s="577"/>
      <c r="GF229" s="577"/>
      <c r="GG229" s="577"/>
      <c r="GH229" s="577"/>
      <c r="GI229" s="577"/>
      <c r="GJ229" s="577"/>
      <c r="GK229" s="577"/>
      <c r="GL229" s="577"/>
      <c r="GM229" s="577"/>
      <c r="GN229" s="577"/>
      <c r="GO229" s="577"/>
      <c r="GP229" s="578"/>
      <c r="GQ229" s="576"/>
      <c r="GR229" s="577"/>
      <c r="GS229" s="577"/>
      <c r="GT229" s="577"/>
      <c r="GU229" s="577"/>
      <c r="GV229" s="577"/>
      <c r="GW229" s="577"/>
      <c r="GX229" s="578"/>
      <c r="GY229" s="576"/>
      <c r="GZ229" s="577"/>
      <c r="HA229" s="577"/>
      <c r="HB229" s="577"/>
      <c r="HC229" s="577"/>
      <c r="HD229" s="577"/>
      <c r="HE229" s="577"/>
      <c r="HF229" s="577"/>
      <c r="HG229" s="577"/>
      <c r="HH229" s="577"/>
      <c r="HI229" s="577"/>
      <c r="HJ229" s="577"/>
      <c r="HK229" s="577"/>
      <c r="HL229" s="577"/>
      <c r="HM229" s="577"/>
      <c r="HN229" s="577"/>
      <c r="HO229" s="577"/>
      <c r="HP229" s="577"/>
      <c r="HQ229" s="577"/>
      <c r="HR229" s="577"/>
      <c r="HS229" s="577"/>
      <c r="HT229" s="578"/>
      <c r="HU229" s="607">
        <f t="shared" si="2606"/>
        <v>67741.913298511005</v>
      </c>
      <c r="HV229" s="608"/>
      <c r="HW229" s="609">
        <f t="shared" si="2809"/>
        <v>0</v>
      </c>
      <c r="HX229" s="610">
        <f>DATI!CQ222</f>
        <v>0</v>
      </c>
      <c r="HY229" s="610">
        <f>DATI!CT222</f>
        <v>0</v>
      </c>
      <c r="HZ229" s="611"/>
      <c r="IA229" s="611">
        <f t="shared" si="2705"/>
        <v>0</v>
      </c>
      <c r="IB229" s="582">
        <f t="shared" si="2706"/>
        <v>0</v>
      </c>
      <c r="IC229" s="610">
        <f>DATI!CV222</f>
        <v>0</v>
      </c>
      <c r="ID229" s="612">
        <f t="shared" si="2777"/>
        <v>0</v>
      </c>
      <c r="IE229" s="613">
        <f t="shared" si="2707"/>
        <v>0</v>
      </c>
      <c r="IF229" s="613">
        <f t="shared" si="2708"/>
        <v>0</v>
      </c>
      <c r="IG229" s="609"/>
      <c r="IH229" s="590"/>
      <c r="II229" s="610"/>
      <c r="IJ229" s="610"/>
      <c r="IK229" s="615">
        <f>DATI!CS222</f>
        <v>12255.383298511004</v>
      </c>
      <c r="IL229" s="594">
        <f t="shared" si="2791"/>
        <v>12255.383298511004</v>
      </c>
      <c r="IM229" s="594">
        <f t="shared" si="2792"/>
        <v>12255.383298511004</v>
      </c>
      <c r="IN229" s="582">
        <f t="shared" si="2709"/>
        <v>7.9537791168725724E-2</v>
      </c>
      <c r="IO229" s="582">
        <f t="shared" si="2710"/>
        <v>0.18091286032188852</v>
      </c>
      <c r="IP229" s="610"/>
      <c r="IQ229" s="590"/>
      <c r="IR229" s="610"/>
      <c r="IS229" s="594">
        <f t="shared" si="2793"/>
        <v>55486.53</v>
      </c>
      <c r="IT229" s="615">
        <f>DATI!CR222</f>
        <v>55486.53</v>
      </c>
      <c r="IU229" s="617">
        <v>0</v>
      </c>
      <c r="IV229" s="639"/>
      <c r="IW229" s="590">
        <f t="shared" si="2711"/>
        <v>0.36010918045732898</v>
      </c>
      <c r="IX229" s="639">
        <f t="shared" si="2712"/>
        <v>0.81908713967811142</v>
      </c>
      <c r="IY229" s="615">
        <f>DATI!CW222</f>
        <v>0</v>
      </c>
      <c r="IZ229" s="618">
        <f t="shared" si="2778"/>
        <v>55486.53</v>
      </c>
      <c r="JA229" s="619">
        <f t="shared" si="2713"/>
        <v>0.36010918045732898</v>
      </c>
      <c r="JB229" s="619">
        <f t="shared" si="2714"/>
        <v>0.81908713967811142</v>
      </c>
      <c r="JC229" s="620"/>
      <c r="JD229" s="590"/>
      <c r="JE229" s="610"/>
      <c r="JF229" s="610"/>
      <c r="JG229" s="586">
        <f t="shared" si="2715"/>
        <v>81487.03897137435</v>
      </c>
      <c r="JH229" s="566">
        <f t="shared" si="2622"/>
        <v>247.39071779424248</v>
      </c>
      <c r="JI229" s="589">
        <f t="shared" si="2716"/>
        <v>0.5288532337826144</v>
      </c>
      <c r="JJ229" s="603"/>
      <c r="JK229" s="602"/>
      <c r="JL229" s="1131"/>
      <c r="JM229" s="622">
        <f t="shared" si="2643"/>
        <v>8.2014288388923967E-3</v>
      </c>
      <c r="JN229" s="623">
        <f t="shared" si="2717"/>
        <v>136973.56897137436</v>
      </c>
      <c r="JO229" s="594">
        <f t="shared" si="2718"/>
        <v>136973.56897137436</v>
      </c>
      <c r="JP229" s="589">
        <f t="shared" si="2719"/>
        <v>0.88896241423994349</v>
      </c>
      <c r="JQ229" s="590">
        <f t="shared" si="2644"/>
        <v>9.3631484908291984E-3</v>
      </c>
      <c r="JR229" s="624">
        <f t="shared" si="2720"/>
        <v>0.88896241423994349</v>
      </c>
      <c r="JS229" s="585">
        <f t="shared" si="2645"/>
        <v>9.3631484908291984E-3</v>
      </c>
      <c r="JT229" s="576">
        <f>DATI!BW222</f>
        <v>17731.116199835837</v>
      </c>
      <c r="JU229" s="577">
        <f>DATI!BX222</f>
        <v>13546.810058409988</v>
      </c>
      <c r="JV229" s="577">
        <f>DATI!BY222</f>
        <v>4453.1193565887588</v>
      </c>
      <c r="JW229" s="577">
        <f>DATI!BZ222</f>
        <v>16318.08</v>
      </c>
      <c r="JX229" s="577">
        <f>DATI!CA222</f>
        <v>18511.704000000002</v>
      </c>
      <c r="JY229" s="577">
        <f>DATI!CB222</f>
        <v>4745.0884404569861</v>
      </c>
      <c r="JZ229" s="577">
        <f>DATI!CC222</f>
        <v>2985.4599775411075</v>
      </c>
      <c r="KA229" s="577">
        <f>DATI!CD222</f>
        <v>213.29320519237382</v>
      </c>
      <c r="KB229" s="577">
        <f>DATI!CE222</f>
        <v>1020.74127295959</v>
      </c>
      <c r="KC229" s="577">
        <f>DATI!CF222</f>
        <v>0</v>
      </c>
      <c r="KD229" s="577">
        <f>DATI!CG222</f>
        <v>97.25870010423661</v>
      </c>
      <c r="KE229" s="577">
        <f>DATI!CH222</f>
        <v>131.34254255628585</v>
      </c>
      <c r="KF229" s="577">
        <f>DATI!CI222</f>
        <v>5.0960000991821293</v>
      </c>
      <c r="KG229" s="577">
        <f>DATI!CJ222</f>
        <v>92.054341791629795</v>
      </c>
      <c r="KH229" s="577">
        <f>DATI!CK222</f>
        <v>1095.7884914411604</v>
      </c>
      <c r="KI229" s="577">
        <f>DATI!CL222</f>
        <v>40.957140797138216</v>
      </c>
      <c r="KJ229" s="625">
        <f t="shared" si="2623"/>
        <v>53.830813088096754</v>
      </c>
      <c r="KK229" s="626">
        <f t="shared" si="2794"/>
        <v>-2.9580887785089723E-2</v>
      </c>
      <c r="KL229" s="627">
        <f t="shared" si="2624"/>
        <v>41.127461575203526</v>
      </c>
      <c r="KM229" s="626">
        <f t="shared" si="2795"/>
        <v>7.6949723243426834E-3</v>
      </c>
      <c r="KN229" s="627">
        <f t="shared" si="2625"/>
        <v>13.519455461339458</v>
      </c>
      <c r="KO229" s="626">
        <f t="shared" si="2796"/>
        <v>-2.1139693804423942E-2</v>
      </c>
      <c r="KP229" s="627">
        <f t="shared" si="2626"/>
        <v>49.540903377799907</v>
      </c>
      <c r="KQ229" s="626">
        <f t="shared" si="2797"/>
        <v>-2.0015496547827875E-3</v>
      </c>
      <c r="KR229" s="627">
        <f t="shared" si="2627"/>
        <v>56.200639978626903</v>
      </c>
      <c r="KS229" s="626">
        <f t="shared" si="2798"/>
        <v>-7.9794465494048047E-2</v>
      </c>
      <c r="KT229" s="627">
        <f t="shared" si="2628"/>
        <v>14.405859509684644</v>
      </c>
      <c r="KU229" s="626">
        <f t="shared" si="2799"/>
        <v>4.4486513430249064E-2</v>
      </c>
      <c r="KV229" s="627">
        <f t="shared" si="2629"/>
        <v>9.0637124150422537</v>
      </c>
      <c r="KW229" s="626">
        <f t="shared" si="2800"/>
        <v>-8.6324338391076477E-2</v>
      </c>
      <c r="KX229" s="627">
        <f t="shared" si="2630"/>
        <v>0.64754787754298548</v>
      </c>
      <c r="KY229" s="626">
        <f t="shared" si="2801"/>
        <v>4.9932947093698617E-2</v>
      </c>
      <c r="KZ229" s="627">
        <f t="shared" si="2631"/>
        <v>3.0989212442532166</v>
      </c>
      <c r="LA229" s="626">
        <f t="shared" si="2802"/>
        <v>9.4300578863584256E-2</v>
      </c>
      <c r="LB229" s="628" t="s">
        <v>177</v>
      </c>
      <c r="LC229" s="629" t="s">
        <v>177</v>
      </c>
      <c r="LD229" s="627">
        <f t="shared" si="2632"/>
        <v>0.29527271986130743</v>
      </c>
      <c r="LE229" s="626">
        <f t="shared" si="2803"/>
        <v>2.8710498481035008E-2</v>
      </c>
      <c r="LF229" s="627">
        <f t="shared" si="2633"/>
        <v>0.39874962067691361</v>
      </c>
      <c r="LG229" s="626">
        <f t="shared" si="2804"/>
        <v>-0.11042445039554734</v>
      </c>
      <c r="LH229" s="627">
        <f t="shared" si="2634"/>
        <v>1.547121037075689E-2</v>
      </c>
      <c r="LI229" s="626">
        <f t="shared" si="2805"/>
        <v>-0.35639829337107648</v>
      </c>
      <c r="LJ229" s="627">
        <f t="shared" si="2635"/>
        <v>0.27947253918390519</v>
      </c>
      <c r="LK229" s="626">
        <f t="shared" si="2806"/>
        <v>0.12511939390795737</v>
      </c>
      <c r="LL229" s="627">
        <f t="shared" si="2636"/>
        <v>3.3267609778228597</v>
      </c>
      <c r="LM229" s="626">
        <f t="shared" si="2807"/>
        <v>-3.5976823809398761E-2</v>
      </c>
      <c r="LN229" s="627">
        <f t="shared" si="2637"/>
        <v>0.12434390288943128</v>
      </c>
      <c r="LO229" s="630">
        <f t="shared" si="2808"/>
        <v>0.6267124182909114</v>
      </c>
      <c r="LP229" s="631">
        <f t="shared" si="2721"/>
        <v>0.11507545567035013</v>
      </c>
      <c r="LQ229" s="632">
        <f t="shared" si="2722"/>
        <v>8.7919188097455761E-2</v>
      </c>
      <c r="LR229" s="632">
        <f t="shared" si="2723"/>
        <v>2.8900873094422127E-2</v>
      </c>
      <c r="LS229" s="632">
        <f t="shared" si="2724"/>
        <v>0.10590480996806127</v>
      </c>
      <c r="LT229" s="632">
        <f t="shared" si="2725"/>
        <v>0.12014149301296476</v>
      </c>
      <c r="LU229" s="632">
        <f t="shared" si="2726"/>
        <v>3.0795760871882068E-2</v>
      </c>
      <c r="LV229" s="632">
        <f t="shared" si="2727"/>
        <v>1.9375721383198482E-2</v>
      </c>
      <c r="LW229" s="632">
        <f t="shared" si="2728"/>
        <v>1.3842790550957619E-3</v>
      </c>
      <c r="LX229" s="633">
        <f t="shared" si="2729"/>
        <v>6.6246403093588426E-3</v>
      </c>
      <c r="LY229" s="634" t="s">
        <v>177</v>
      </c>
      <c r="LZ229" s="633">
        <f t="shared" si="2730"/>
        <v>6.3121176953905359E-4</v>
      </c>
      <c r="MA229" s="633">
        <f t="shared" si="2731"/>
        <v>8.5241689035385623E-4</v>
      </c>
      <c r="MB229" s="633">
        <f t="shared" si="2732"/>
        <v>3.3073187660625808E-5</v>
      </c>
      <c r="MC229" s="633">
        <f t="shared" si="2733"/>
        <v>5.9743533394722383E-4</v>
      </c>
      <c r="MD229" s="633">
        <f t="shared" si="2734"/>
        <v>7.1116989223771812E-3</v>
      </c>
      <c r="ME229" s="633">
        <f t="shared" si="2735"/>
        <v>2.6581302536548738E-4</v>
      </c>
      <c r="MF229" s="631">
        <f t="shared" si="2736"/>
        <v>0.20596972579483699</v>
      </c>
      <c r="MG229" s="632">
        <f t="shared" si="2737"/>
        <v>0.1573636268398759</v>
      </c>
      <c r="MH229" s="632">
        <f t="shared" si="2738"/>
        <v>5.1728710278079362E-2</v>
      </c>
      <c r="MI229" s="632">
        <f t="shared" si="2739"/>
        <v>0.18955549245846867</v>
      </c>
      <c r="MJ229" s="632">
        <f t="shared" si="2740"/>
        <v>0.21503725732227102</v>
      </c>
      <c r="MK229" s="632">
        <f t="shared" si="2741"/>
        <v>5.5120306806303872E-2</v>
      </c>
      <c r="ML229" s="632">
        <f t="shared" si="2742"/>
        <v>3.4679958442283249E-2</v>
      </c>
      <c r="MM229" s="632">
        <f t="shared" si="2743"/>
        <v>2.4776749806524802E-3</v>
      </c>
      <c r="MN229" s="633">
        <f t="shared" si="2744"/>
        <v>1.1857223072110155E-2</v>
      </c>
      <c r="MO229" s="634" t="s">
        <v>177</v>
      </c>
      <c r="MP229" s="633">
        <f t="shared" si="2745"/>
        <v>1.129784925317751E-3</v>
      </c>
      <c r="MQ229" s="633">
        <f t="shared" si="2746"/>
        <v>1.5257126043630219E-3</v>
      </c>
      <c r="MR229" s="633">
        <f t="shared" si="2747"/>
        <v>5.9196597171289368E-5</v>
      </c>
      <c r="MS229" s="633">
        <f t="shared" si="2748"/>
        <v>1.0693296080943702E-3</v>
      </c>
      <c r="MT229" s="633">
        <f t="shared" si="2749"/>
        <v>1.2728993063243448E-2</v>
      </c>
      <c r="MU229" s="633">
        <f t="shared" si="2750"/>
        <v>4.7576988184224936E-4</v>
      </c>
      <c r="MV229" s="1077"/>
      <c r="MW229" s="566"/>
      <c r="MX229" s="624"/>
      <c r="MY229" s="635"/>
      <c r="MZ229" s="636"/>
      <c r="NA229" s="637"/>
      <c r="NB229" s="1078"/>
      <c r="NC229" s="615"/>
      <c r="ND229" s="589"/>
      <c r="NE229" s="638"/>
    </row>
    <row r="230" spans="1:369" outlineLevel="1" x14ac:dyDescent="0.2">
      <c r="A230" s="800" t="s">
        <v>183</v>
      </c>
      <c r="B230" s="801">
        <v>61</v>
      </c>
      <c r="C230" s="1528"/>
      <c r="D230" s="802">
        <f>DATI!G223</f>
        <v>216924</v>
      </c>
      <c r="E230" s="803">
        <f t="shared" si="2751"/>
        <v>2.2906825996339326E-2</v>
      </c>
      <c r="F230" s="1033">
        <f t="shared" si="2607"/>
        <v>1.9403651401583684E-2</v>
      </c>
      <c r="G230" s="805"/>
      <c r="H230" s="806"/>
      <c r="I230" s="813"/>
      <c r="J230" s="808"/>
      <c r="K230" s="808"/>
      <c r="L230" s="808"/>
      <c r="M230" s="806"/>
      <c r="N230" s="806"/>
      <c r="O230" s="806"/>
      <c r="P230" s="806"/>
      <c r="Q230" s="806"/>
      <c r="R230" s="806"/>
      <c r="S230" s="806"/>
      <c r="T230" s="806"/>
      <c r="U230" s="806"/>
      <c r="V230" s="806"/>
      <c r="W230" s="811"/>
      <c r="X230" s="1092"/>
      <c r="Y230" s="806"/>
      <c r="Z230" s="806"/>
      <c r="AA230" s="806"/>
      <c r="AB230" s="806"/>
      <c r="AC230" s="806"/>
      <c r="AD230" s="813"/>
      <c r="AE230" s="808"/>
      <c r="AF230" s="808"/>
      <c r="AG230" s="811"/>
      <c r="AH230" s="815"/>
      <c r="AI230" s="806"/>
      <c r="AJ230" s="813"/>
      <c r="AK230" s="808"/>
      <c r="AL230" s="808"/>
      <c r="AM230" s="808"/>
      <c r="AN230" s="818"/>
      <c r="AO230" s="819"/>
      <c r="AP230" s="819"/>
      <c r="AQ230" s="819"/>
      <c r="AR230" s="819"/>
      <c r="AS230" s="819"/>
      <c r="AT230" s="819"/>
      <c r="AU230" s="1093"/>
      <c r="AV230" s="1093"/>
      <c r="AW230" s="819"/>
      <c r="AX230" s="1093"/>
      <c r="AY230" s="1093"/>
      <c r="AZ230" s="1093"/>
      <c r="BA230" s="1093"/>
      <c r="BB230" s="818"/>
      <c r="BC230" s="819"/>
      <c r="BD230" s="819"/>
      <c r="BE230" s="819"/>
      <c r="BF230" s="819"/>
      <c r="BG230" s="819"/>
      <c r="BH230" s="819"/>
      <c r="BI230" s="819"/>
      <c r="BJ230" s="819"/>
      <c r="BK230" s="819"/>
      <c r="BL230" s="819"/>
      <c r="BM230" s="819"/>
      <c r="BN230" s="819"/>
      <c r="BO230" s="819"/>
      <c r="BP230" s="819"/>
      <c r="BQ230" s="819"/>
      <c r="BR230" s="819"/>
      <c r="BS230" s="819"/>
      <c r="BT230" s="819"/>
      <c r="BU230" s="819"/>
      <c r="BV230" s="820"/>
      <c r="BW230" s="818"/>
      <c r="BX230" s="819"/>
      <c r="BY230" s="819"/>
      <c r="BZ230" s="819"/>
      <c r="CA230" s="819"/>
      <c r="CB230" s="819"/>
      <c r="CC230" s="819"/>
      <c r="CD230" s="820"/>
      <c r="CE230" s="818"/>
      <c r="CF230" s="819"/>
      <c r="CG230" s="819"/>
      <c r="CH230" s="819"/>
      <c r="CI230" s="819"/>
      <c r="CJ230" s="819"/>
      <c r="CK230" s="819"/>
      <c r="CL230" s="819"/>
      <c r="CM230" s="819"/>
      <c r="CN230" s="819"/>
      <c r="CO230" s="819"/>
      <c r="CP230" s="819"/>
      <c r="CQ230" s="819"/>
      <c r="CR230" s="819"/>
      <c r="CS230" s="819"/>
      <c r="CT230" s="819"/>
      <c r="CU230" s="819"/>
      <c r="CV230" s="819"/>
      <c r="CW230" s="819"/>
      <c r="CX230" s="819"/>
      <c r="CY230" s="820"/>
      <c r="CZ230" s="805">
        <f>DATI!AA223</f>
        <v>100814.681</v>
      </c>
      <c r="DA230" s="806">
        <f t="shared" si="2752"/>
        <v>276.20460547945203</v>
      </c>
      <c r="DB230" s="813">
        <f t="shared" si="2608"/>
        <v>464.74655178772286</v>
      </c>
      <c r="DC230" s="808">
        <f t="shared" si="2753"/>
        <v>1.273278224075953</v>
      </c>
      <c r="DD230" s="822">
        <f t="shared" si="2754"/>
        <v>1.1570500706757025E-2</v>
      </c>
      <c r="DE230" s="823">
        <f t="shared" si="2638"/>
        <v>-7.684052027925185E-3</v>
      </c>
      <c r="DF230" s="806">
        <f t="shared" si="2780"/>
        <v>1153.1339999999909</v>
      </c>
      <c r="DG230" s="824">
        <f t="shared" si="2755"/>
        <v>-3.5987899731267703</v>
      </c>
      <c r="DH230" s="825">
        <f t="shared" si="2781"/>
        <v>2.0439622156091925E-2</v>
      </c>
      <c r="DI230" s="826">
        <f>DATI!AB223+DATI!AG223</f>
        <v>51738.702183540867</v>
      </c>
      <c r="DJ230" s="806">
        <f t="shared" si="2782"/>
        <v>141.74986899600236</v>
      </c>
      <c r="DK230" s="827">
        <f t="shared" si="2609"/>
        <v>238.51073271533286</v>
      </c>
      <c r="DL230" s="828">
        <f t="shared" si="2610"/>
        <v>0.65345406223378866</v>
      </c>
      <c r="DM230" s="829">
        <f t="shared" si="2783"/>
        <v>0.51320602981961394</v>
      </c>
      <c r="DN230" s="830">
        <f t="shared" si="2756"/>
        <v>1.7646955271297157E-2</v>
      </c>
      <c r="DO230" s="830">
        <f t="shared" si="2757"/>
        <v>9.000000000000008E-3</v>
      </c>
      <c r="DP230" s="830">
        <f t="shared" si="2758"/>
        <v>2.9421640086492874E-2</v>
      </c>
      <c r="DQ230" s="830">
        <f t="shared" si="2759"/>
        <v>9.827303120932853E-3</v>
      </c>
      <c r="DR230" s="831">
        <f t="shared" si="2760"/>
        <v>1478.7307891239616</v>
      </c>
      <c r="DS230" s="831">
        <f t="shared" si="2761"/>
        <v>2.3211070454773335</v>
      </c>
      <c r="DT230" s="832">
        <f t="shared" si="2784"/>
        <v>2.317815506976055E-2</v>
      </c>
      <c r="DU230" s="833"/>
      <c r="DV230" s="832"/>
      <c r="DW230" s="834">
        <f>DATI!AB223</f>
        <v>51236.747000000003</v>
      </c>
      <c r="DX230" s="806">
        <f t="shared" si="2762"/>
        <v>140.3746493150685</v>
      </c>
      <c r="DY230" s="835">
        <f t="shared" si="2611"/>
        <v>236.19676476554</v>
      </c>
      <c r="DZ230" s="808">
        <f t="shared" si="2612"/>
        <v>0.64711442401517816</v>
      </c>
      <c r="EA230" s="829">
        <f t="shared" si="2763"/>
        <v>0.50822704086124126</v>
      </c>
      <c r="EB230" s="825">
        <f t="shared" si="2764"/>
        <v>1.6384641068294941E-2</v>
      </c>
      <c r="EC230" s="836">
        <f t="shared" si="2765"/>
        <v>49075.97881645913</v>
      </c>
      <c r="ED230" s="837">
        <f t="shared" si="2766"/>
        <v>134.45473648344966</v>
      </c>
      <c r="EE230" s="838">
        <f t="shared" si="2613"/>
        <v>226.23581907239</v>
      </c>
      <c r="EF230" s="839">
        <f t="shared" si="2614"/>
        <v>0.61982416184216438</v>
      </c>
      <c r="EG230" s="840">
        <f t="shared" si="2639"/>
        <v>-6.5908179067708413E-3</v>
      </c>
      <c r="EH230" s="840">
        <f t="shared" si="2640"/>
        <v>-2.5499682360971197E-2</v>
      </c>
      <c r="EI230" s="822">
        <f t="shared" si="2615"/>
        <v>0.48679397018038606</v>
      </c>
      <c r="EJ230" s="841">
        <f t="shared" si="2641"/>
        <v>-325.59678912397067</v>
      </c>
      <c r="EK230" s="841">
        <f t="shared" si="2642"/>
        <v>-5.9198970186041606</v>
      </c>
      <c r="EL230" s="805">
        <f>DATI!AD223</f>
        <v>38618.224000000002</v>
      </c>
      <c r="EM230" s="806">
        <f t="shared" si="2767"/>
        <v>105.80335342465754</v>
      </c>
      <c r="EN230" s="835">
        <f t="shared" si="2616"/>
        <v>178.02651619922185</v>
      </c>
      <c r="EO230" s="808">
        <f t="shared" si="2768"/>
        <v>0.48774387999786806</v>
      </c>
      <c r="EP230" s="822">
        <f t="shared" si="2769"/>
        <v>7.553213557698113E-3</v>
      </c>
      <c r="EQ230" s="823">
        <f t="shared" si="2770"/>
        <v>-1.1624872863259306E-2</v>
      </c>
      <c r="ER230" s="822">
        <f t="shared" si="2785"/>
        <v>1.6713008744786366E-2</v>
      </c>
      <c r="ES230" s="806">
        <f t="shared" si="2786"/>
        <v>289.50500000000466</v>
      </c>
      <c r="ET230" s="822">
        <f t="shared" si="2617"/>
        <v>0.38306151065438576</v>
      </c>
      <c r="EU230" s="824">
        <f t="shared" si="2771"/>
        <v>-2.0938766671519033</v>
      </c>
      <c r="EV230" s="805">
        <f>DATI!AE223</f>
        <v>6932.46</v>
      </c>
      <c r="EW230" s="806">
        <f t="shared" si="2772"/>
        <v>18.993041095890412</v>
      </c>
      <c r="EX230" s="835">
        <f t="shared" si="2618"/>
        <v>31.958012944625768</v>
      </c>
      <c r="EY230" s="808">
        <f t="shared" si="2619"/>
        <v>8.7556199848289773E-2</v>
      </c>
      <c r="EZ230" s="822">
        <f t="shared" si="2773"/>
        <v>5.7435112081904549E-2</v>
      </c>
      <c r="FA230" s="823">
        <f t="shared" si="2774"/>
        <v>3.7307557833475835E-2</v>
      </c>
      <c r="FB230" s="806">
        <f t="shared" si="2787"/>
        <v>376.53999999999996</v>
      </c>
      <c r="FC230" s="824">
        <f t="shared" si="2775"/>
        <v>1.1493943210678843</v>
      </c>
      <c r="FD230" s="806">
        <f>DATI!AG223</f>
        <v>501.95518354086204</v>
      </c>
      <c r="FE230" s="822">
        <f t="shared" si="2620"/>
        <v>4.9789889583726609E-3</v>
      </c>
      <c r="FF230" s="806">
        <f t="shared" si="2776"/>
        <v>6430.5048164591381</v>
      </c>
      <c r="FG230" s="822">
        <f t="shared" si="2788"/>
        <v>2.9644044994832929E-2</v>
      </c>
      <c r="FH230" s="805">
        <f>DATI!AF223</f>
        <v>4027.25</v>
      </c>
      <c r="FI230" s="806">
        <f t="shared" si="2789"/>
        <v>11.033561643835617</v>
      </c>
      <c r="FJ230" s="830">
        <f t="shared" si="2621"/>
        <v>3.9947058901074139E-2</v>
      </c>
      <c r="FK230" s="830"/>
      <c r="FL230" s="842">
        <f>DATI!AL223</f>
        <v>0</v>
      </c>
      <c r="FM230" s="843"/>
      <c r="FN230" s="842"/>
      <c r="FO230" s="1138">
        <f t="shared" si="2790"/>
        <v>0</v>
      </c>
      <c r="FP230" s="1139">
        <f t="shared" si="2665"/>
        <v>0</v>
      </c>
      <c r="FQ230" s="809"/>
      <c r="FR230" s="846"/>
      <c r="FS230" s="1117"/>
      <c r="FT230" s="1117"/>
      <c r="FU230" s="818"/>
      <c r="FV230" s="819"/>
      <c r="FW230" s="819"/>
      <c r="FX230" s="819"/>
      <c r="FY230" s="819"/>
      <c r="FZ230" s="819"/>
      <c r="GA230" s="819"/>
      <c r="GB230" s="819"/>
      <c r="GC230" s="819"/>
      <c r="GD230" s="819"/>
      <c r="GE230" s="819"/>
      <c r="GF230" s="819"/>
      <c r="GG230" s="819"/>
      <c r="GH230" s="819"/>
      <c r="GI230" s="819"/>
      <c r="GJ230" s="819"/>
      <c r="GK230" s="819"/>
      <c r="GL230" s="819"/>
      <c r="GM230" s="819"/>
      <c r="GN230" s="819"/>
      <c r="GO230" s="819"/>
      <c r="GP230" s="820"/>
      <c r="GQ230" s="818"/>
      <c r="GR230" s="819"/>
      <c r="GS230" s="819"/>
      <c r="GT230" s="819"/>
      <c r="GU230" s="819"/>
      <c r="GV230" s="819"/>
      <c r="GW230" s="819"/>
      <c r="GX230" s="820"/>
      <c r="GY230" s="818"/>
      <c r="GZ230" s="819"/>
      <c r="HA230" s="819"/>
      <c r="HB230" s="819"/>
      <c r="HC230" s="819"/>
      <c r="HD230" s="819"/>
      <c r="HE230" s="819"/>
      <c r="HF230" s="819"/>
      <c r="HG230" s="819"/>
      <c r="HH230" s="819"/>
      <c r="HI230" s="819"/>
      <c r="HJ230" s="819"/>
      <c r="HK230" s="819"/>
      <c r="HL230" s="819"/>
      <c r="HM230" s="819"/>
      <c r="HN230" s="819"/>
      <c r="HO230" s="819"/>
      <c r="HP230" s="819"/>
      <c r="HQ230" s="819"/>
      <c r="HR230" s="819"/>
      <c r="HS230" s="819"/>
      <c r="HT230" s="820"/>
      <c r="HU230" s="846">
        <f t="shared" si="2606"/>
        <v>49075.978816459152</v>
      </c>
      <c r="HV230" s="847"/>
      <c r="HW230" s="848">
        <f t="shared" si="2809"/>
        <v>1716.4741993889213</v>
      </c>
      <c r="HX230" s="849">
        <f>DATI!CQ223</f>
        <v>1716.4741993889213</v>
      </c>
      <c r="HY230" s="849">
        <f>DATI!CT223</f>
        <v>0</v>
      </c>
      <c r="HZ230" s="850"/>
      <c r="IA230" s="850">
        <f t="shared" si="2705"/>
        <v>1.7026034128788458E-2</v>
      </c>
      <c r="IB230" s="822">
        <f t="shared" si="2706"/>
        <v>3.4975852561360397E-2</v>
      </c>
      <c r="IC230" s="849">
        <f>DATI!CV223</f>
        <v>15489.949796380813</v>
      </c>
      <c r="ID230" s="851">
        <f t="shared" si="2777"/>
        <v>17206.423995769735</v>
      </c>
      <c r="IE230" s="852">
        <f t="shared" si="2707"/>
        <v>0.17067379299419433</v>
      </c>
      <c r="IF230" s="852">
        <f t="shared" si="2708"/>
        <v>0.35060786174271941</v>
      </c>
      <c r="IG230" s="848"/>
      <c r="IH230" s="830"/>
      <c r="II230" s="849"/>
      <c r="IJ230" s="849"/>
      <c r="IK230" s="854">
        <f>DATI!CS223</f>
        <v>47359.504617070234</v>
      </c>
      <c r="IL230" s="834">
        <f t="shared" si="2791"/>
        <v>47359.504617070234</v>
      </c>
      <c r="IM230" s="834">
        <f t="shared" si="2792"/>
        <v>10478.671716204739</v>
      </c>
      <c r="IN230" s="822">
        <f t="shared" si="2709"/>
        <v>0.46976793605159783</v>
      </c>
      <c r="IO230" s="822">
        <f t="shared" si="2710"/>
        <v>0.96502414743863962</v>
      </c>
      <c r="IP230" s="849"/>
      <c r="IQ230" s="830"/>
      <c r="IR230" s="849"/>
      <c r="IS230" s="834">
        <f t="shared" si="2793"/>
        <v>0</v>
      </c>
      <c r="IT230" s="854">
        <f>DATI!CR223</f>
        <v>0</v>
      </c>
      <c r="IU230" s="855">
        <v>0</v>
      </c>
      <c r="IV230" s="822"/>
      <c r="IW230" s="830">
        <f t="shared" si="2711"/>
        <v>0</v>
      </c>
      <c r="IX230" s="822">
        <f t="shared" si="2712"/>
        <v>0</v>
      </c>
      <c r="IY230" s="854">
        <f>DATI!CW223</f>
        <v>21390.883104484681</v>
      </c>
      <c r="IZ230" s="856">
        <f t="shared" si="2778"/>
        <v>21390.883104484681</v>
      </c>
      <c r="JA230" s="857">
        <f t="shared" si="2713"/>
        <v>0.21218023895234744</v>
      </c>
      <c r="JB230" s="857">
        <f t="shared" si="2714"/>
        <v>0.43587277565028587</v>
      </c>
      <c r="JC230" s="858"/>
      <c r="JD230" s="830"/>
      <c r="JE230" s="849"/>
      <c r="JF230" s="849"/>
      <c r="JG230" s="826">
        <f t="shared" si="2715"/>
        <v>48358.394809842292</v>
      </c>
      <c r="JH230" s="808">
        <f t="shared" si="2622"/>
        <v>222.92782177095336</v>
      </c>
      <c r="JI230" s="829">
        <f t="shared" si="2716"/>
        <v>0.47967611790431885</v>
      </c>
      <c r="JJ230" s="843"/>
      <c r="JK230" s="842"/>
      <c r="JL230" s="1140"/>
      <c r="JM230" s="860">
        <f t="shared" si="2643"/>
        <v>1.2831307968106036E-3</v>
      </c>
      <c r="JN230" s="861">
        <f t="shared" si="2717"/>
        <v>48358.394809842292</v>
      </c>
      <c r="JO230" s="834">
        <f t="shared" si="2718"/>
        <v>69749.277914326973</v>
      </c>
      <c r="JP230" s="829">
        <f t="shared" si="2719"/>
        <v>0.47967611790431885</v>
      </c>
      <c r="JQ230" s="830">
        <f t="shared" si="2644"/>
        <v>-4.7895925241155934E-3</v>
      </c>
      <c r="JR230" s="862">
        <f t="shared" si="2720"/>
        <v>0.69185635685666624</v>
      </c>
      <c r="JS230" s="825">
        <f t="shared" si="2645"/>
        <v>5.5917145570883342E-2</v>
      </c>
      <c r="JT230" s="818">
        <f>DATI!BW223</f>
        <v>10337.762372569441</v>
      </c>
      <c r="JU230" s="819">
        <f>DATI!BX223</f>
        <v>6718.1648829994201</v>
      </c>
      <c r="JV230" s="819">
        <f>DATI!BY223</f>
        <v>2958.0178135105893</v>
      </c>
      <c r="JW230" s="819">
        <f>DATI!BZ223</f>
        <v>10751.298000000001</v>
      </c>
      <c r="JX230" s="819">
        <f>DATI!CA223</f>
        <v>10765.565000000001</v>
      </c>
      <c r="JY230" s="819">
        <f>DATI!CB223</f>
        <v>3208.3105097410084</v>
      </c>
      <c r="JZ230" s="819">
        <f>DATI!CC223</f>
        <v>1125.6441208281703</v>
      </c>
      <c r="KA230" s="819">
        <f>DATI!CD223</f>
        <v>96.676684102617443</v>
      </c>
      <c r="KB230" s="819">
        <f>DATI!CE223</f>
        <v>680.70958196735387</v>
      </c>
      <c r="KC230" s="819">
        <f>DATI!CF223</f>
        <v>0</v>
      </c>
      <c r="KD230" s="819">
        <f>DATI!CG223</f>
        <v>141.10034015893936</v>
      </c>
      <c r="KE230" s="819">
        <f>DATI!CH223</f>
        <v>131.4003625574112</v>
      </c>
      <c r="KF230" s="819">
        <f>DATI!CI223</f>
        <v>25.158560489654541</v>
      </c>
      <c r="KG230" s="819">
        <f>DATI!CJ223</f>
        <v>8.5309001660346979</v>
      </c>
      <c r="KH230" s="819">
        <f>DATI!CK223</f>
        <v>286.70344253091889</v>
      </c>
      <c r="KI230" s="819">
        <f>DATI!CL223</f>
        <v>762.49739483881001</v>
      </c>
      <c r="KJ230" s="863">
        <f t="shared" si="2623"/>
        <v>47.656148570787195</v>
      </c>
      <c r="KK230" s="864">
        <f t="shared" si="2794"/>
        <v>1.0519191265928887E-2</v>
      </c>
      <c r="KL230" s="865">
        <f t="shared" si="2624"/>
        <v>30.97013185723765</v>
      </c>
      <c r="KM230" s="864">
        <f t="shared" si="2795"/>
        <v>-0.12936859558699504</v>
      </c>
      <c r="KN230" s="865">
        <f t="shared" si="2625"/>
        <v>13.636194305427658</v>
      </c>
      <c r="KO230" s="864">
        <f t="shared" si="2796"/>
        <v>6.7970147231109376E-2</v>
      </c>
      <c r="KP230" s="865">
        <f t="shared" si="2626"/>
        <v>49.562510372296288</v>
      </c>
      <c r="KQ230" s="864">
        <f t="shared" si="2797"/>
        <v>2.5292849903250467E-2</v>
      </c>
      <c r="KR230" s="865">
        <f t="shared" si="2627"/>
        <v>49.628279950581771</v>
      </c>
      <c r="KS230" s="864">
        <f t="shared" si="2798"/>
        <v>-2.0831471350879375E-2</v>
      </c>
      <c r="KT230" s="865">
        <f t="shared" si="2628"/>
        <v>14.790020973894121</v>
      </c>
      <c r="KU230" s="864">
        <f t="shared" si="2799"/>
        <v>5.6540023443003837E-2</v>
      </c>
      <c r="KV230" s="865">
        <f t="shared" si="2629"/>
        <v>5.189117482750504</v>
      </c>
      <c r="KW230" s="864">
        <f t="shared" si="2800"/>
        <v>-0.38183286295702151</v>
      </c>
      <c r="KX230" s="865">
        <f t="shared" si="2630"/>
        <v>0.44567076073932549</v>
      </c>
      <c r="KY230" s="864">
        <f t="shared" si="2801"/>
        <v>17.269902395781035</v>
      </c>
      <c r="KZ230" s="865">
        <f t="shared" si="2631"/>
        <v>3.1380095423620893</v>
      </c>
      <c r="LA230" s="864">
        <f t="shared" si="2802"/>
        <v>0.1853446356544298</v>
      </c>
      <c r="LB230" s="866" t="s">
        <v>177</v>
      </c>
      <c r="LC230" s="867" t="s">
        <v>177</v>
      </c>
      <c r="LD230" s="865">
        <f t="shared" si="2632"/>
        <v>0.6504597931023739</v>
      </c>
      <c r="LE230" s="864">
        <f t="shared" si="2803"/>
        <v>0.24678016568472463</v>
      </c>
      <c r="LF230" s="865">
        <f t="shared" si="2633"/>
        <v>0.60574377458193285</v>
      </c>
      <c r="LG230" s="864">
        <f t="shared" si="2804"/>
        <v>-0.15235552506701439</v>
      </c>
      <c r="LH230" s="865">
        <f t="shared" si="2634"/>
        <v>0.11597868603591369</v>
      </c>
      <c r="LI230" s="864">
        <f t="shared" si="2805"/>
        <v>-0.37915462279945605</v>
      </c>
      <c r="LJ230" s="865">
        <f t="shared" si="2635"/>
        <v>3.9326677389476032E-2</v>
      </c>
      <c r="LK230" s="864">
        <f t="shared" si="2806"/>
        <v>-0.28571256563992431</v>
      </c>
      <c r="LL230" s="865">
        <f t="shared" si="2636"/>
        <v>1.3216769123329777</v>
      </c>
      <c r="LM230" s="864">
        <f t="shared" si="2807"/>
        <v>0.15224951199431816</v>
      </c>
      <c r="LN230" s="865">
        <f t="shared" si="2637"/>
        <v>3.5150439547436427</v>
      </c>
      <c r="LO230" s="868">
        <f t="shared" si="2808"/>
        <v>4.2254594651960238</v>
      </c>
      <c r="LP230" s="869">
        <f t="shared" si="2721"/>
        <v>0.10254223164748635</v>
      </c>
      <c r="LQ230" s="870">
        <f t="shared" si="2722"/>
        <v>6.6638755549892778E-2</v>
      </c>
      <c r="LR230" s="870">
        <f t="shared" si="2723"/>
        <v>2.9341141430686959E-2</v>
      </c>
      <c r="LS230" s="870">
        <f t="shared" si="2724"/>
        <v>0.10664417020771014</v>
      </c>
      <c r="LT230" s="870">
        <f t="shared" si="2725"/>
        <v>0.10678568729488913</v>
      </c>
      <c r="LU230" s="870">
        <f t="shared" si="2726"/>
        <v>3.1823842300716186E-2</v>
      </c>
      <c r="LV230" s="870">
        <f t="shared" si="2727"/>
        <v>1.1165478178998258E-2</v>
      </c>
      <c r="LW230" s="870">
        <f t="shared" si="2728"/>
        <v>9.5895442155510509E-4</v>
      </c>
      <c r="LX230" s="871">
        <f t="shared" si="2729"/>
        <v>6.7520878429140089E-3</v>
      </c>
      <c r="LY230" s="872" t="s">
        <v>177</v>
      </c>
      <c r="LZ230" s="871">
        <f t="shared" si="2730"/>
        <v>1.3996011172116823E-3</v>
      </c>
      <c r="MA230" s="871">
        <f t="shared" si="2731"/>
        <v>1.3033851940414433E-3</v>
      </c>
      <c r="MB230" s="871">
        <f t="shared" si="2732"/>
        <v>2.4955254770537378E-4</v>
      </c>
      <c r="MC230" s="871">
        <f t="shared" si="2733"/>
        <v>8.4619621680246139E-5</v>
      </c>
      <c r="MD230" s="871">
        <f t="shared" si="2734"/>
        <v>2.8438659894278583E-3</v>
      </c>
      <c r="ME230" s="871">
        <f t="shared" si="2735"/>
        <v>7.5633567182423565E-3</v>
      </c>
      <c r="MF230" s="869">
        <f t="shared" si="2736"/>
        <v>0.20176461188235545</v>
      </c>
      <c r="MG230" s="870">
        <f t="shared" si="2737"/>
        <v>0.13112005106412045</v>
      </c>
      <c r="MH230" s="870">
        <f t="shared" si="2738"/>
        <v>5.773235005552927E-2</v>
      </c>
      <c r="MI230" s="870">
        <f t="shared" si="2739"/>
        <v>0.20983568687528115</v>
      </c>
      <c r="MJ230" s="870">
        <f t="shared" si="2740"/>
        <v>0.21011413936954271</v>
      </c>
      <c r="MK230" s="870">
        <f t="shared" si="2741"/>
        <v>6.2617373225138745E-2</v>
      </c>
      <c r="ML230" s="870">
        <f t="shared" si="2742"/>
        <v>2.1969468920971316E-2</v>
      </c>
      <c r="MM230" s="870">
        <f t="shared" si="2743"/>
        <v>1.8868622573290502E-3</v>
      </c>
      <c r="MN230" s="871">
        <f t="shared" si="2744"/>
        <v>1.3285573769297919E-2</v>
      </c>
      <c r="MO230" s="872" t="s">
        <v>177</v>
      </c>
      <c r="MP230" s="871">
        <f t="shared" si="2745"/>
        <v>2.7538895113489417E-3</v>
      </c>
      <c r="MQ230" s="871">
        <f t="shared" si="2746"/>
        <v>2.5645726993052701E-3</v>
      </c>
      <c r="MR230" s="871">
        <f t="shared" si="2747"/>
        <v>4.9102571811700962E-4</v>
      </c>
      <c r="MS230" s="871">
        <f t="shared" si="2748"/>
        <v>1.6649964460145562E-4</v>
      </c>
      <c r="MT230" s="871">
        <f t="shared" si="2749"/>
        <v>5.5956605233138407E-3</v>
      </c>
      <c r="MU230" s="871">
        <f t="shared" si="2750"/>
        <v>1.4881846320938563E-2</v>
      </c>
      <c r="MV230" s="1098"/>
      <c r="MW230" s="808"/>
      <c r="MX230" s="862"/>
      <c r="MY230" s="955"/>
      <c r="MZ230" s="956"/>
      <c r="NA230" s="874"/>
      <c r="NB230" s="1099"/>
      <c r="NC230" s="854"/>
      <c r="ND230" s="829"/>
      <c r="NE230" s="875"/>
    </row>
    <row r="231" spans="1:369" outlineLevel="1" x14ac:dyDescent="0.2">
      <c r="A231" s="876" t="s">
        <v>184</v>
      </c>
      <c r="B231" s="559">
        <v>70</v>
      </c>
      <c r="C231" s="1525"/>
      <c r="D231" s="560">
        <f>DATI!G224</f>
        <v>399009</v>
      </c>
      <c r="E231" s="561">
        <f t="shared" si="2751"/>
        <v>4.2134709547921659E-2</v>
      </c>
      <c r="F231" s="1035">
        <f t="shared" si="2607"/>
        <v>1.2916295399331338E-2</v>
      </c>
      <c r="G231" s="563"/>
      <c r="H231" s="564"/>
      <c r="I231" s="565"/>
      <c r="J231" s="566"/>
      <c r="K231" s="566"/>
      <c r="L231" s="566"/>
      <c r="M231" s="564"/>
      <c r="N231" s="564"/>
      <c r="O231" s="564"/>
      <c r="P231" s="564"/>
      <c r="Q231" s="564"/>
      <c r="R231" s="564"/>
      <c r="S231" s="564"/>
      <c r="T231" s="564"/>
      <c r="U231" s="564"/>
      <c r="V231" s="564"/>
      <c r="W231" s="569"/>
      <c r="X231" s="1100"/>
      <c r="Y231" s="564"/>
      <c r="Z231" s="564"/>
      <c r="AA231" s="564"/>
      <c r="AB231" s="564"/>
      <c r="AC231" s="564"/>
      <c r="AD231" s="565"/>
      <c r="AE231" s="566"/>
      <c r="AF231" s="566"/>
      <c r="AG231" s="569"/>
      <c r="AH231" s="572"/>
      <c r="AI231" s="564"/>
      <c r="AJ231" s="565"/>
      <c r="AK231" s="566"/>
      <c r="AL231" s="566"/>
      <c r="AM231" s="566"/>
      <c r="AN231" s="576"/>
      <c r="AO231" s="577"/>
      <c r="AP231" s="577"/>
      <c r="AQ231" s="577"/>
      <c r="AR231" s="577"/>
      <c r="AS231" s="577"/>
      <c r="AT231" s="577"/>
      <c r="AU231" s="1072"/>
      <c r="AV231" s="1072"/>
      <c r="AW231" s="577"/>
      <c r="AX231" s="1072"/>
      <c r="AY231" s="1072"/>
      <c r="AZ231" s="1072"/>
      <c r="BA231" s="1072"/>
      <c r="BB231" s="576"/>
      <c r="BC231" s="577"/>
      <c r="BD231" s="577"/>
      <c r="BE231" s="577"/>
      <c r="BF231" s="577"/>
      <c r="BG231" s="577"/>
      <c r="BH231" s="577"/>
      <c r="BI231" s="577"/>
      <c r="BJ231" s="577"/>
      <c r="BK231" s="577"/>
      <c r="BL231" s="577"/>
      <c r="BM231" s="577"/>
      <c r="BN231" s="577"/>
      <c r="BO231" s="577"/>
      <c r="BP231" s="577"/>
      <c r="BQ231" s="577"/>
      <c r="BR231" s="577"/>
      <c r="BS231" s="577"/>
      <c r="BT231" s="577"/>
      <c r="BU231" s="577"/>
      <c r="BV231" s="578"/>
      <c r="BW231" s="576"/>
      <c r="BX231" s="577"/>
      <c r="BY231" s="577"/>
      <c r="BZ231" s="577"/>
      <c r="CA231" s="577"/>
      <c r="CB231" s="577"/>
      <c r="CC231" s="577"/>
      <c r="CD231" s="578"/>
      <c r="CE231" s="576"/>
      <c r="CF231" s="577"/>
      <c r="CG231" s="577"/>
      <c r="CH231" s="577"/>
      <c r="CI231" s="577"/>
      <c r="CJ231" s="577"/>
      <c r="CK231" s="577"/>
      <c r="CL231" s="577"/>
      <c r="CM231" s="577"/>
      <c r="CN231" s="577"/>
      <c r="CO231" s="577"/>
      <c r="CP231" s="577"/>
      <c r="CQ231" s="577"/>
      <c r="CR231" s="577"/>
      <c r="CS231" s="577"/>
      <c r="CT231" s="577"/>
      <c r="CU231" s="577"/>
      <c r="CV231" s="577"/>
      <c r="CW231" s="577"/>
      <c r="CX231" s="577"/>
      <c r="CY231" s="578"/>
      <c r="CZ231" s="563">
        <f>DATI!AA224</f>
        <v>223239.98</v>
      </c>
      <c r="DA231" s="564">
        <f t="shared" si="2752"/>
        <v>611.61638356164383</v>
      </c>
      <c r="DB231" s="565">
        <f t="shared" si="2608"/>
        <v>559.48607675516087</v>
      </c>
      <c r="DC231" s="566">
        <f t="shared" si="2753"/>
        <v>1.5328385664524955</v>
      </c>
      <c r="DD231" s="582">
        <f t="shared" si="2754"/>
        <v>-6.9161242813708945E-3</v>
      </c>
      <c r="DE231" s="583">
        <f t="shared" si="2638"/>
        <v>-1.9579524755185818E-2</v>
      </c>
      <c r="DF231" s="564">
        <f t="shared" si="2780"/>
        <v>-1554.7079999999842</v>
      </c>
      <c r="DG231" s="584">
        <f t="shared" si="2755"/>
        <v>-11.173238183621265</v>
      </c>
      <c r="DH231" s="585">
        <f t="shared" si="2781"/>
        <v>4.5260678267022625E-2</v>
      </c>
      <c r="DI231" s="586">
        <f>DATI!AB224+DATI!AG224</f>
        <v>100364.81605833002</v>
      </c>
      <c r="DJ231" s="564">
        <f t="shared" si="2782"/>
        <v>274.97209878994528</v>
      </c>
      <c r="DK231" s="587">
        <f t="shared" si="2609"/>
        <v>251.53521865003049</v>
      </c>
      <c r="DL231" s="588">
        <f t="shared" si="2610"/>
        <v>0.68913758534254932</v>
      </c>
      <c r="DM231" s="589">
        <f t="shared" si="2783"/>
        <v>0.44958262430560159</v>
      </c>
      <c r="DN231" s="590">
        <f t="shared" si="2756"/>
        <v>5.0687680815136624E-2</v>
      </c>
      <c r="DO231" s="590">
        <f t="shared" si="2757"/>
        <v>2.200000000000002E-2</v>
      </c>
      <c r="DP231" s="590">
        <f t="shared" si="2758"/>
        <v>4.3420994233713872E-2</v>
      </c>
      <c r="DQ231" s="590">
        <f t="shared" si="2759"/>
        <v>3.0115715358648067E-2</v>
      </c>
      <c r="DR231" s="591">
        <f t="shared" si="2760"/>
        <v>4176.5884752366546</v>
      </c>
      <c r="DS231" s="591">
        <f t="shared" si="2761"/>
        <v>7.3537010790115289</v>
      </c>
      <c r="DT231" s="592">
        <f t="shared" si="2784"/>
        <v>4.496191771288769E-2</v>
      </c>
      <c r="DU231" s="593"/>
      <c r="DV231" s="592"/>
      <c r="DW231" s="594">
        <f>DATI!AB224</f>
        <v>99264.28</v>
      </c>
      <c r="DX231" s="564">
        <f t="shared" si="2762"/>
        <v>271.95693150684929</v>
      </c>
      <c r="DY231" s="595">
        <f t="shared" si="2611"/>
        <v>248.77704512930785</v>
      </c>
      <c r="DZ231" s="566">
        <f t="shared" si="2612"/>
        <v>0.68158094555974758</v>
      </c>
      <c r="EA231" s="589">
        <f t="shared" si="2763"/>
        <v>0.44465279023945442</v>
      </c>
      <c r="EB231" s="585">
        <f t="shared" si="2764"/>
        <v>4.922981230582172E-2</v>
      </c>
      <c r="EC231" s="596">
        <f t="shared" si="2765"/>
        <v>122875.16394166999</v>
      </c>
      <c r="ED231" s="597">
        <f t="shared" si="2766"/>
        <v>336.64428477169861</v>
      </c>
      <c r="EE231" s="598">
        <f t="shared" si="2613"/>
        <v>307.95085810513041</v>
      </c>
      <c r="EF231" s="599">
        <f t="shared" si="2614"/>
        <v>0.84370098110994629</v>
      </c>
      <c r="EG231" s="600">
        <f t="shared" si="2639"/>
        <v>-4.4564607848294385E-2</v>
      </c>
      <c r="EH231" s="600">
        <f t="shared" si="2640"/>
        <v>-5.6747930217634107E-2</v>
      </c>
      <c r="EI231" s="582">
        <f t="shared" si="2615"/>
        <v>0.55041737569439841</v>
      </c>
      <c r="EJ231" s="601">
        <f t="shared" si="2641"/>
        <v>-5731.2964752366388</v>
      </c>
      <c r="EK231" s="601">
        <f t="shared" si="2642"/>
        <v>-18.526939262632709</v>
      </c>
      <c r="EL231" s="563">
        <f>DATI!AD224</f>
        <v>109968.25</v>
      </c>
      <c r="EM231" s="564">
        <f t="shared" si="2767"/>
        <v>301.28287671232874</v>
      </c>
      <c r="EN231" s="595">
        <f t="shared" si="2616"/>
        <v>275.60343250402872</v>
      </c>
      <c r="EO231" s="566">
        <f t="shared" si="2768"/>
        <v>0.75507789727131158</v>
      </c>
      <c r="EP231" s="582">
        <f t="shared" si="2769"/>
        <v>-4.4281970663013426E-2</v>
      </c>
      <c r="EQ231" s="583">
        <f t="shared" si="2770"/>
        <v>-5.6468897106443539E-2</v>
      </c>
      <c r="ER231" s="582">
        <f t="shared" si="2785"/>
        <v>4.7591528908705209E-2</v>
      </c>
      <c r="ES231" s="564">
        <f t="shared" si="2786"/>
        <v>-5095.2379999999976</v>
      </c>
      <c r="ET231" s="582">
        <f t="shared" si="2617"/>
        <v>0.49260105649534636</v>
      </c>
      <c r="EU231" s="584">
        <f t="shared" si="2771"/>
        <v>-16.494444989174212</v>
      </c>
      <c r="EV231" s="563">
        <f>DATI!AE224</f>
        <v>11951.23</v>
      </c>
      <c r="EW231" s="564">
        <f t="shared" si="2772"/>
        <v>32.743095890410956</v>
      </c>
      <c r="EX231" s="595">
        <f t="shared" si="2618"/>
        <v>29.952281778105256</v>
      </c>
      <c r="EY231" s="566">
        <f t="shared" si="2619"/>
        <v>8.2061045967411664E-2</v>
      </c>
      <c r="EZ231" s="582">
        <f t="shared" si="2773"/>
        <v>-6.8454958555232981E-3</v>
      </c>
      <c r="FA231" s="583">
        <f t="shared" si="2774"/>
        <v>-1.9509796954213066E-2</v>
      </c>
      <c r="FB231" s="564">
        <f t="shared" si="2787"/>
        <v>-82.376000000000204</v>
      </c>
      <c r="FC231" s="584">
        <f t="shared" si="2775"/>
        <v>-0.59599059122768239</v>
      </c>
      <c r="FD231" s="564">
        <f>DATI!AG224</f>
        <v>1100.5360583300144</v>
      </c>
      <c r="FE231" s="582">
        <f t="shared" si="2620"/>
        <v>4.9298340661471764E-3</v>
      </c>
      <c r="FF231" s="564">
        <f t="shared" si="2776"/>
        <v>10850.693941669986</v>
      </c>
      <c r="FG231" s="582">
        <f t="shared" si="2788"/>
        <v>2.7194108257382631E-2</v>
      </c>
      <c r="FH231" s="563">
        <f>DATI!AF224</f>
        <v>2056.2199999999998</v>
      </c>
      <c r="FI231" s="564">
        <f t="shared" si="2789"/>
        <v>5.6334794520547939</v>
      </c>
      <c r="FJ231" s="590">
        <f t="shared" si="2621"/>
        <v>9.2108053405129293E-3</v>
      </c>
      <c r="FK231" s="590"/>
      <c r="FL231" s="602">
        <f>DATI!AL224</f>
        <v>0</v>
      </c>
      <c r="FM231" s="603"/>
      <c r="FN231" s="602"/>
      <c r="FO231" s="1129">
        <f t="shared" si="2790"/>
        <v>0</v>
      </c>
      <c r="FP231" s="1130">
        <f t="shared" si="2665"/>
        <v>0</v>
      </c>
      <c r="FQ231" s="567"/>
      <c r="FR231" s="607"/>
      <c r="FS231" s="1113"/>
      <c r="FT231" s="1113"/>
      <c r="FU231" s="576"/>
      <c r="FV231" s="577"/>
      <c r="FW231" s="577"/>
      <c r="FX231" s="577"/>
      <c r="FY231" s="577"/>
      <c r="FZ231" s="577"/>
      <c r="GA231" s="577"/>
      <c r="GB231" s="577"/>
      <c r="GC231" s="577"/>
      <c r="GD231" s="577"/>
      <c r="GE231" s="577"/>
      <c r="GF231" s="577"/>
      <c r="GG231" s="577"/>
      <c r="GH231" s="577"/>
      <c r="GI231" s="577"/>
      <c r="GJ231" s="577"/>
      <c r="GK231" s="577"/>
      <c r="GL231" s="577"/>
      <c r="GM231" s="577"/>
      <c r="GN231" s="577"/>
      <c r="GO231" s="577"/>
      <c r="GP231" s="578"/>
      <c r="GQ231" s="576"/>
      <c r="GR231" s="577"/>
      <c r="GS231" s="577"/>
      <c r="GT231" s="577"/>
      <c r="GU231" s="577"/>
      <c r="GV231" s="577"/>
      <c r="GW231" s="577"/>
      <c r="GX231" s="578"/>
      <c r="GY231" s="576"/>
      <c r="GZ231" s="577"/>
      <c r="HA231" s="577"/>
      <c r="HB231" s="577"/>
      <c r="HC231" s="577"/>
      <c r="HD231" s="577"/>
      <c r="HE231" s="577"/>
      <c r="HF231" s="577"/>
      <c r="HG231" s="577"/>
      <c r="HH231" s="577"/>
      <c r="HI231" s="577"/>
      <c r="HJ231" s="577"/>
      <c r="HK231" s="577"/>
      <c r="HL231" s="577"/>
      <c r="HM231" s="577"/>
      <c r="HN231" s="577"/>
      <c r="HO231" s="577"/>
      <c r="HP231" s="577"/>
      <c r="HQ231" s="577"/>
      <c r="HR231" s="577"/>
      <c r="HS231" s="577"/>
      <c r="HT231" s="578"/>
      <c r="HU231" s="607">
        <f t="shared" si="2606"/>
        <v>122875.16394166992</v>
      </c>
      <c r="HV231" s="608"/>
      <c r="HW231" s="609">
        <f t="shared" si="2809"/>
        <v>3873.02</v>
      </c>
      <c r="HX231" s="610">
        <f>DATI!CQ224</f>
        <v>3873.02</v>
      </c>
      <c r="HY231" s="610">
        <f>DATI!CT224</f>
        <v>0</v>
      </c>
      <c r="HZ231" s="611"/>
      <c r="IA231" s="611">
        <f t="shared" si="2705"/>
        <v>1.7349132534414311E-2</v>
      </c>
      <c r="IB231" s="582">
        <f t="shared" si="2706"/>
        <v>3.151995794559885E-2</v>
      </c>
      <c r="IC231" s="610">
        <f>DATI!CV224</f>
        <v>70307.357277687799</v>
      </c>
      <c r="ID231" s="612">
        <f t="shared" si="2777"/>
        <v>74180.377277687803</v>
      </c>
      <c r="IE231" s="613">
        <f t="shared" si="2707"/>
        <v>0.33228984018762142</v>
      </c>
      <c r="IF231" s="613">
        <f t="shared" si="2708"/>
        <v>0.60370521509865072</v>
      </c>
      <c r="IG231" s="609"/>
      <c r="IH231" s="590"/>
      <c r="II231" s="610"/>
      <c r="IJ231" s="610"/>
      <c r="IK231" s="615">
        <f>DATI!CS224</f>
        <v>119002.14394166991</v>
      </c>
      <c r="IL231" s="594">
        <f t="shared" si="2791"/>
        <v>119002.14394166991</v>
      </c>
      <c r="IM231" s="594">
        <f t="shared" si="2792"/>
        <v>25124.930896082067</v>
      </c>
      <c r="IN231" s="582">
        <f t="shared" si="2709"/>
        <v>0.5330682431599838</v>
      </c>
      <c r="IO231" s="582">
        <f t="shared" si="2710"/>
        <v>0.96848004205440108</v>
      </c>
      <c r="IP231" s="610"/>
      <c r="IQ231" s="590"/>
      <c r="IR231" s="610"/>
      <c r="IS231" s="594">
        <f t="shared" si="2793"/>
        <v>0</v>
      </c>
      <c r="IT231" s="615">
        <f>DATI!CR224</f>
        <v>0</v>
      </c>
      <c r="IU231" s="617">
        <v>0</v>
      </c>
      <c r="IV231" s="582"/>
      <c r="IW231" s="590">
        <f t="shared" si="2711"/>
        <v>0</v>
      </c>
      <c r="IX231" s="582">
        <f t="shared" si="2712"/>
        <v>0</v>
      </c>
      <c r="IY231" s="615">
        <f>DATI!CW224</f>
        <v>23569.855767900048</v>
      </c>
      <c r="IZ231" s="618">
        <f t="shared" si="2778"/>
        <v>23569.855767900048</v>
      </c>
      <c r="JA231" s="619">
        <f t="shared" si="2713"/>
        <v>0.10558080039202676</v>
      </c>
      <c r="JB231" s="619">
        <f t="shared" si="2714"/>
        <v>0.19181952651626896</v>
      </c>
      <c r="JC231" s="620"/>
      <c r="JD231" s="590"/>
      <c r="JE231" s="610"/>
      <c r="JF231" s="610"/>
      <c r="JG231" s="586">
        <f t="shared" si="2715"/>
        <v>95862.555419609329</v>
      </c>
      <c r="JH231" s="566">
        <f t="shared" si="2622"/>
        <v>240.25161191754904</v>
      </c>
      <c r="JI231" s="589">
        <f t="shared" si="2716"/>
        <v>0.42941481816836446</v>
      </c>
      <c r="JJ231" s="603"/>
      <c r="JK231" s="602"/>
      <c r="JL231" s="1131"/>
      <c r="JM231" s="622">
        <f t="shared" si="2643"/>
        <v>5.0616514457215718E-2</v>
      </c>
      <c r="JN231" s="623">
        <f t="shared" si="2717"/>
        <v>95862.555419609329</v>
      </c>
      <c r="JO231" s="594">
        <f t="shared" si="2718"/>
        <v>119432.41118750938</v>
      </c>
      <c r="JP231" s="589">
        <f t="shared" si="2719"/>
        <v>0.42941481816836446</v>
      </c>
      <c r="JQ231" s="590">
        <f t="shared" si="2644"/>
        <v>2.068831115146802E-2</v>
      </c>
      <c r="JR231" s="624">
        <f t="shared" si="2720"/>
        <v>0.53499561856039124</v>
      </c>
      <c r="JS231" s="585">
        <f t="shared" si="2645"/>
        <v>2.6472635750748985E-2</v>
      </c>
      <c r="JT231" s="576">
        <f>DATI!BW224</f>
        <v>23324.873077620865</v>
      </c>
      <c r="JU231" s="577">
        <f>DATI!BX224</f>
        <v>8639.9028251129384</v>
      </c>
      <c r="JV231" s="577">
        <f>DATI!BY224</f>
        <v>6285.3064860946315</v>
      </c>
      <c r="JW231" s="577">
        <f>DATI!BZ224</f>
        <v>8593.27</v>
      </c>
      <c r="JX231" s="577">
        <f>DATI!CA224</f>
        <v>36900.160000000003</v>
      </c>
      <c r="JY231" s="577">
        <f>DATI!CB224</f>
        <v>5203.6724347025156</v>
      </c>
      <c r="JZ231" s="577">
        <f>DATI!CC224</f>
        <v>3039.361016608324</v>
      </c>
      <c r="KA231" s="577">
        <f>DATI!CD224</f>
        <v>245.87062400333281</v>
      </c>
      <c r="KB231" s="577">
        <f>DATI!CE224</f>
        <v>1047.6539722466468</v>
      </c>
      <c r="KC231" s="577">
        <f>DATI!CF224</f>
        <v>0</v>
      </c>
      <c r="KD231" s="577">
        <f>DATI!CG224</f>
        <v>110.46526036119461</v>
      </c>
      <c r="KE231" s="577">
        <f>DATI!CH224</f>
        <v>341.2967666425705</v>
      </c>
      <c r="KF231" s="577">
        <f>DATI!CI224</f>
        <v>6.9090001344680783</v>
      </c>
      <c r="KG231" s="577">
        <f>DATI!CJ224</f>
        <v>101.87688198280334</v>
      </c>
      <c r="KH231" s="577">
        <f>DATI!CK224</f>
        <v>822.96163206435369</v>
      </c>
      <c r="KI231" s="577">
        <f>DATI!CL224</f>
        <v>208.90464406585693</v>
      </c>
      <c r="KJ231" s="625">
        <f t="shared" si="2623"/>
        <v>58.457009936169015</v>
      </c>
      <c r="KK231" s="626">
        <f t="shared" si="2794"/>
        <v>0.12690033850860633</v>
      </c>
      <c r="KL231" s="627">
        <f t="shared" si="2624"/>
        <v>21.653403369630606</v>
      </c>
      <c r="KM231" s="626">
        <f t="shared" si="2795"/>
        <v>-0.19118073880258923</v>
      </c>
      <c r="KN231" s="627">
        <f t="shared" si="2625"/>
        <v>15.752292519954766</v>
      </c>
      <c r="KO231" s="626">
        <f t="shared" si="2796"/>
        <v>0.2235317509956769</v>
      </c>
      <c r="KP231" s="627">
        <f t="shared" si="2626"/>
        <v>21.536531757429032</v>
      </c>
      <c r="KQ231" s="626">
        <f t="shared" si="2797"/>
        <v>0.13734458828993978</v>
      </c>
      <c r="KR231" s="627">
        <f t="shared" si="2627"/>
        <v>92.479518005859518</v>
      </c>
      <c r="KS231" s="626">
        <f t="shared" si="2798"/>
        <v>-2.4641399744091307E-2</v>
      </c>
      <c r="KT231" s="627">
        <f t="shared" si="2628"/>
        <v>13.041491381654337</v>
      </c>
      <c r="KU231" s="626">
        <f t="shared" si="2799"/>
        <v>8.5416961508435502E-2</v>
      </c>
      <c r="KV231" s="627">
        <f t="shared" si="2629"/>
        <v>7.6172743386949264</v>
      </c>
      <c r="KW231" s="626">
        <f t="shared" si="2800"/>
        <v>5.8885723420686341E-2</v>
      </c>
      <c r="KX231" s="627">
        <f t="shared" si="2630"/>
        <v>0.61620320344486668</v>
      </c>
      <c r="KY231" s="626">
        <f t="shared" si="2801"/>
        <v>-0.28358118896623963</v>
      </c>
      <c r="KZ231" s="627">
        <f t="shared" si="2631"/>
        <v>2.6256399536016652</v>
      </c>
      <c r="LA231" s="626">
        <f t="shared" si="2802"/>
        <v>4.780938906230088E-2</v>
      </c>
      <c r="LB231" s="628" t="s">
        <v>177</v>
      </c>
      <c r="LC231" s="629" t="s">
        <v>177</v>
      </c>
      <c r="LD231" s="627">
        <f t="shared" si="2632"/>
        <v>0.27684904441051356</v>
      </c>
      <c r="LE231" s="626">
        <f t="shared" si="2803"/>
        <v>3.600707272944377E-2</v>
      </c>
      <c r="LF231" s="627">
        <f t="shared" si="2633"/>
        <v>0.85536107366643488</v>
      </c>
      <c r="LG231" s="626">
        <f t="shared" si="2804"/>
        <v>-0.11132766671213126</v>
      </c>
      <c r="LH231" s="627">
        <f t="shared" si="2634"/>
        <v>1.73153992377818E-2</v>
      </c>
      <c r="LI231" s="626">
        <f t="shared" si="2805"/>
        <v>-0.64290691724841875</v>
      </c>
      <c r="LJ231" s="627">
        <f t="shared" si="2635"/>
        <v>0.25532477207983617</v>
      </c>
      <c r="LK231" s="626">
        <f t="shared" si="2806"/>
        <v>-5.8678545925464322E-2</v>
      </c>
      <c r="LL231" s="627">
        <f t="shared" si="2636"/>
        <v>2.0625139584930507</v>
      </c>
      <c r="LM231" s="626">
        <f t="shared" si="2807"/>
        <v>0.50400921427898937</v>
      </c>
      <c r="LN231" s="627">
        <f t="shared" si="2637"/>
        <v>0.52355872691056327</v>
      </c>
      <c r="LO231" s="630">
        <f t="shared" si="2808"/>
        <v>0.30477549120527841</v>
      </c>
      <c r="LP231" s="631">
        <f t="shared" si="2721"/>
        <v>0.10448340426128359</v>
      </c>
      <c r="LQ231" s="632">
        <f t="shared" si="2722"/>
        <v>3.8702309618164892E-2</v>
      </c>
      <c r="LR231" s="632">
        <f t="shared" si="2723"/>
        <v>2.8154932132204238E-2</v>
      </c>
      <c r="LS231" s="632">
        <f t="shared" si="2724"/>
        <v>3.8493418607186761E-2</v>
      </c>
      <c r="LT231" s="632">
        <f t="shared" si="2725"/>
        <v>0.16529368977725228</v>
      </c>
      <c r="LU231" s="632">
        <f t="shared" si="2726"/>
        <v>2.3309769310598017E-2</v>
      </c>
      <c r="LV231" s="632">
        <f t="shared" si="2727"/>
        <v>1.3614770152767098E-2</v>
      </c>
      <c r="LW231" s="632">
        <f t="shared" si="2728"/>
        <v>1.1013736159774462E-3</v>
      </c>
      <c r="LX231" s="633">
        <f t="shared" si="2729"/>
        <v>4.6929495883606814E-3</v>
      </c>
      <c r="LY231" s="634" t="s">
        <v>177</v>
      </c>
      <c r="LZ231" s="633">
        <f t="shared" si="2730"/>
        <v>4.9482740663744278E-4</v>
      </c>
      <c r="MA231" s="633">
        <f t="shared" si="2731"/>
        <v>1.5288335299195534E-3</v>
      </c>
      <c r="MB231" s="633">
        <f t="shared" si="2732"/>
        <v>3.0948758078495068E-5</v>
      </c>
      <c r="MC231" s="633">
        <f t="shared" si="2733"/>
        <v>4.5635589997277071E-4</v>
      </c>
      <c r="MD231" s="633">
        <f t="shared" si="2734"/>
        <v>3.6864437636320952E-3</v>
      </c>
      <c r="ME231" s="633">
        <f t="shared" si="2735"/>
        <v>9.3578508681938118E-4</v>
      </c>
      <c r="MF231" s="631">
        <f t="shared" si="2736"/>
        <v>0.23497750729286371</v>
      </c>
      <c r="MG231" s="632">
        <f t="shared" si="2737"/>
        <v>8.7039394484228746E-2</v>
      </c>
      <c r="MH231" s="632">
        <f t="shared" si="2738"/>
        <v>6.331891478077141E-2</v>
      </c>
      <c r="MI231" s="632">
        <f t="shared" si="2739"/>
        <v>8.6569609934207967E-2</v>
      </c>
      <c r="MJ231" s="632">
        <f t="shared" si="2740"/>
        <v>0.37173654007262236</v>
      </c>
      <c r="MK231" s="632">
        <f t="shared" si="2741"/>
        <v>5.2422406475950013E-2</v>
      </c>
      <c r="ML231" s="632">
        <f t="shared" si="2742"/>
        <v>3.0618879385498229E-2</v>
      </c>
      <c r="MM231" s="632">
        <f t="shared" si="2743"/>
        <v>2.4769295057933509E-3</v>
      </c>
      <c r="MN231" s="633">
        <f t="shared" si="2744"/>
        <v>1.0554189001790441E-2</v>
      </c>
      <c r="MO231" s="634" t="s">
        <v>177</v>
      </c>
      <c r="MP231" s="633">
        <f t="shared" si="2745"/>
        <v>1.1128399899862731E-3</v>
      </c>
      <c r="MQ231" s="633">
        <f t="shared" si="2746"/>
        <v>3.4382636598237603E-3</v>
      </c>
      <c r="MR231" s="633">
        <f t="shared" si="2747"/>
        <v>6.9602077751111256E-5</v>
      </c>
      <c r="MS231" s="633">
        <f t="shared" si="2748"/>
        <v>1.026319658821918E-3</v>
      </c>
      <c r="MT231" s="633">
        <f t="shared" si="2749"/>
        <v>8.290612011333319E-3</v>
      </c>
      <c r="MU231" s="633">
        <f t="shared" si="2750"/>
        <v>2.1045298879501964E-3</v>
      </c>
      <c r="MV231" s="1077"/>
      <c r="MW231" s="566"/>
      <c r="MX231" s="624"/>
      <c r="MY231" s="635"/>
      <c r="MZ231" s="636"/>
      <c r="NA231" s="637"/>
      <c r="NB231" s="1078"/>
      <c r="NC231" s="615"/>
      <c r="ND231" s="589"/>
      <c r="NE231" s="638"/>
    </row>
    <row r="232" spans="1:369" outlineLevel="1" x14ac:dyDescent="0.2">
      <c r="A232" s="800" t="s">
        <v>185</v>
      </c>
      <c r="B232" s="801">
        <v>188</v>
      </c>
      <c r="C232" s="1528"/>
      <c r="D232" s="802">
        <f>DATI!G225</f>
        <v>3792173</v>
      </c>
      <c r="E232" s="803">
        <f t="shared" si="2751"/>
        <v>0.4004473781555572</v>
      </c>
      <c r="F232" s="1033">
        <f t="shared" si="2607"/>
        <v>2.7845039841148411E-3</v>
      </c>
      <c r="G232" s="805"/>
      <c r="H232" s="806"/>
      <c r="I232" s="813"/>
      <c r="J232" s="808"/>
      <c r="K232" s="808"/>
      <c r="L232" s="808"/>
      <c r="M232" s="806"/>
      <c r="N232" s="806"/>
      <c r="O232" s="806"/>
      <c r="P232" s="806"/>
      <c r="Q232" s="806"/>
      <c r="R232" s="806"/>
      <c r="S232" s="806"/>
      <c r="T232" s="806"/>
      <c r="U232" s="806"/>
      <c r="V232" s="806"/>
      <c r="W232" s="811"/>
      <c r="X232" s="1092"/>
      <c r="Y232" s="806"/>
      <c r="Z232" s="806"/>
      <c r="AA232" s="806"/>
      <c r="AB232" s="806"/>
      <c r="AC232" s="806"/>
      <c r="AD232" s="813"/>
      <c r="AE232" s="808"/>
      <c r="AF232" s="808"/>
      <c r="AG232" s="811"/>
      <c r="AH232" s="815"/>
      <c r="AI232" s="806"/>
      <c r="AJ232" s="813"/>
      <c r="AK232" s="808"/>
      <c r="AL232" s="808"/>
      <c r="AM232" s="808"/>
      <c r="AN232" s="818"/>
      <c r="AO232" s="819"/>
      <c r="AP232" s="819"/>
      <c r="AQ232" s="819"/>
      <c r="AR232" s="819"/>
      <c r="AS232" s="819"/>
      <c r="AT232" s="819"/>
      <c r="AU232" s="1093"/>
      <c r="AV232" s="1093"/>
      <c r="AW232" s="819"/>
      <c r="AX232" s="1093"/>
      <c r="AY232" s="1093"/>
      <c r="AZ232" s="1093"/>
      <c r="BA232" s="1093"/>
      <c r="BB232" s="818"/>
      <c r="BC232" s="819"/>
      <c r="BD232" s="819"/>
      <c r="BE232" s="819"/>
      <c r="BF232" s="819"/>
      <c r="BG232" s="819"/>
      <c r="BH232" s="819"/>
      <c r="BI232" s="819"/>
      <c r="BJ232" s="819"/>
      <c r="BK232" s="819"/>
      <c r="BL232" s="819"/>
      <c r="BM232" s="819"/>
      <c r="BN232" s="819"/>
      <c r="BO232" s="819"/>
      <c r="BP232" s="819"/>
      <c r="BQ232" s="819"/>
      <c r="BR232" s="819"/>
      <c r="BS232" s="819"/>
      <c r="BT232" s="819"/>
      <c r="BU232" s="819"/>
      <c r="BV232" s="820"/>
      <c r="BW232" s="818"/>
      <c r="BX232" s="819"/>
      <c r="BY232" s="819"/>
      <c r="BZ232" s="819"/>
      <c r="CA232" s="819"/>
      <c r="CB232" s="819"/>
      <c r="CC232" s="819"/>
      <c r="CD232" s="820"/>
      <c r="CE232" s="818"/>
      <c r="CF232" s="819"/>
      <c r="CG232" s="819"/>
      <c r="CH232" s="819"/>
      <c r="CI232" s="819"/>
      <c r="CJ232" s="819"/>
      <c r="CK232" s="819"/>
      <c r="CL232" s="819"/>
      <c r="CM232" s="819"/>
      <c r="CN232" s="819"/>
      <c r="CO232" s="819"/>
      <c r="CP232" s="819"/>
      <c r="CQ232" s="819"/>
      <c r="CR232" s="819"/>
      <c r="CS232" s="819"/>
      <c r="CT232" s="819"/>
      <c r="CU232" s="819"/>
      <c r="CV232" s="819"/>
      <c r="CW232" s="819"/>
      <c r="CX232" s="819"/>
      <c r="CY232" s="820"/>
      <c r="CZ232" s="805">
        <f>DATI!AA225</f>
        <v>1987863.132</v>
      </c>
      <c r="DA232" s="806">
        <f t="shared" si="2752"/>
        <v>5446.200361643836</v>
      </c>
      <c r="DB232" s="813">
        <f t="shared" si="2608"/>
        <v>524.20159417832463</v>
      </c>
      <c r="DC232" s="808">
        <f t="shared" si="2753"/>
        <v>1.4361687511734922</v>
      </c>
      <c r="DD232" s="822">
        <f t="shared" si="2754"/>
        <v>8.4083265629120163E-4</v>
      </c>
      <c r="DE232" s="823">
        <f t="shared" si="2638"/>
        <v>-1.9382741956038016E-3</v>
      </c>
      <c r="DF232" s="806">
        <f t="shared" si="2780"/>
        <v>1670.0560000000987</v>
      </c>
      <c r="DG232" s="824">
        <f t="shared" si="2755"/>
        <v>-1.0180196244589297</v>
      </c>
      <c r="DH232" s="825">
        <f t="shared" si="2781"/>
        <v>0.40302831802944938</v>
      </c>
      <c r="DI232" s="826">
        <f>DATI!AB225+DATI!AG225</f>
        <v>903841.25507642981</v>
      </c>
      <c r="DJ232" s="806">
        <f t="shared" si="2782"/>
        <v>2476.2774111683007</v>
      </c>
      <c r="DK232" s="827">
        <f t="shared" si="2609"/>
        <v>238.3438875484926</v>
      </c>
      <c r="DL232" s="828">
        <f t="shared" si="2610"/>
        <v>0.65299695218765097</v>
      </c>
      <c r="DM232" s="829">
        <f t="shared" si="2783"/>
        <v>0.45467982202933166</v>
      </c>
      <c r="DN232" s="830">
        <f t="shared" si="2756"/>
        <v>1.889209392520436E-2</v>
      </c>
      <c r="DO232" s="830">
        <f t="shared" si="2757"/>
        <v>9.000000000000008E-3</v>
      </c>
      <c r="DP232" s="830">
        <f t="shared" si="2758"/>
        <v>1.9748811671013496E-2</v>
      </c>
      <c r="DQ232" s="830">
        <f t="shared" si="2759"/>
        <v>1.6917201671444504E-2</v>
      </c>
      <c r="DR232" s="831">
        <f t="shared" si="2760"/>
        <v>17504.105445092195</v>
      </c>
      <c r="DS232" s="831">
        <f t="shared" si="2761"/>
        <v>3.9650343274620639</v>
      </c>
      <c r="DT232" s="832">
        <f t="shared" si="2784"/>
        <v>0.40490719489428773</v>
      </c>
      <c r="DU232" s="833"/>
      <c r="DV232" s="832"/>
      <c r="DW232" s="834">
        <f>DATI!AB225</f>
        <v>880747.70900000003</v>
      </c>
      <c r="DX232" s="806">
        <f t="shared" si="2762"/>
        <v>2413.0074219178082</v>
      </c>
      <c r="DY232" s="835">
        <f t="shared" si="2611"/>
        <v>232.25409521137354</v>
      </c>
      <c r="DZ232" s="808">
        <f t="shared" si="2612"/>
        <v>0.63631258962020143</v>
      </c>
      <c r="EA232" s="829">
        <f t="shared" si="2763"/>
        <v>0.44306255034463815</v>
      </c>
      <c r="EB232" s="825">
        <f t="shared" si="2764"/>
        <v>2.2861547297596679E-2</v>
      </c>
      <c r="EC232" s="836">
        <f t="shared" si="2765"/>
        <v>1084021.8769235702</v>
      </c>
      <c r="ED232" s="837">
        <f t="shared" si="2766"/>
        <v>2969.9229504755349</v>
      </c>
      <c r="EE232" s="838">
        <f t="shared" si="2613"/>
        <v>285.85770662983208</v>
      </c>
      <c r="EF232" s="839">
        <f t="shared" si="2614"/>
        <v>0.78317179898584133</v>
      </c>
      <c r="EG232" s="840">
        <f t="shared" si="2639"/>
        <v>-1.4396475997879511E-2</v>
      </c>
      <c r="EH232" s="840">
        <f t="shared" si="2640"/>
        <v>-1.713327231696677E-2</v>
      </c>
      <c r="EI232" s="822">
        <f t="shared" si="2615"/>
        <v>0.54532017797066834</v>
      </c>
      <c r="EJ232" s="841">
        <f t="shared" si="2641"/>
        <v>-15834.04944509198</v>
      </c>
      <c r="EK232" s="841">
        <f t="shared" si="2642"/>
        <v>-4.9830539519209083</v>
      </c>
      <c r="EL232" s="805">
        <f>DATI!AD225</f>
        <v>943812.21100000001</v>
      </c>
      <c r="EM232" s="806">
        <f t="shared" si="2767"/>
        <v>2585.786879452055</v>
      </c>
      <c r="EN232" s="835">
        <f t="shared" si="2616"/>
        <v>248.88427057520846</v>
      </c>
      <c r="EO232" s="808">
        <f t="shared" si="2768"/>
        <v>0.68187471390468068</v>
      </c>
      <c r="EP232" s="822">
        <f t="shared" si="2769"/>
        <v>-6.5048071934572516E-3</v>
      </c>
      <c r="EQ232" s="823">
        <f t="shared" si="2770"/>
        <v>-9.2635168779184873E-3</v>
      </c>
      <c r="ER232" s="822">
        <f t="shared" si="2785"/>
        <v>0.40845849710435039</v>
      </c>
      <c r="ES232" s="806">
        <f t="shared" si="2786"/>
        <v>-6179.5130000000354</v>
      </c>
      <c r="ET232" s="822">
        <f t="shared" si="2617"/>
        <v>0.47478732102165677</v>
      </c>
      <c r="EU232" s="824">
        <f t="shared" si="2771"/>
        <v>-2.3271007784597657</v>
      </c>
      <c r="EV232" s="805">
        <f>DATI!AE225</f>
        <v>102071.231</v>
      </c>
      <c r="EW232" s="806">
        <f t="shared" si="2772"/>
        <v>279.64720821917808</v>
      </c>
      <c r="EX232" s="835">
        <f t="shared" si="2618"/>
        <v>26.916290738845511</v>
      </c>
      <c r="EY232" s="808">
        <f t="shared" si="2619"/>
        <v>7.374326229820688E-2</v>
      </c>
      <c r="EZ232" s="822">
        <f t="shared" si="2773"/>
        <v>2.1315498933670129E-2</v>
      </c>
      <c r="FA232" s="823">
        <f t="shared" si="2774"/>
        <v>1.8479538600697065E-2</v>
      </c>
      <c r="FB232" s="806">
        <f t="shared" si="2787"/>
        <v>2130.2909999999974</v>
      </c>
      <c r="FC232" s="824">
        <f t="shared" si="2775"/>
        <v>0.48837567653000491</v>
      </c>
      <c r="FD232" s="806">
        <f>DATI!AG225</f>
        <v>23093.54607642975</v>
      </c>
      <c r="FE232" s="822">
        <f t="shared" si="2620"/>
        <v>1.1617271684693507E-2</v>
      </c>
      <c r="FF232" s="806">
        <f t="shared" si="2776"/>
        <v>78977.684923570254</v>
      </c>
      <c r="FG232" s="822">
        <f t="shared" si="2788"/>
        <v>2.0826498401726463E-2</v>
      </c>
      <c r="FH232" s="805">
        <f>DATI!AF225</f>
        <v>61231.981</v>
      </c>
      <c r="FI232" s="806">
        <f t="shared" si="2789"/>
        <v>167.75885205479452</v>
      </c>
      <c r="FJ232" s="830">
        <f t="shared" si="2621"/>
        <v>3.0802915962526135E-2</v>
      </c>
      <c r="FK232" s="830"/>
      <c r="FL232" s="842">
        <f>DATI!AL225</f>
        <v>461.09878195047378</v>
      </c>
      <c r="FM232" s="843"/>
      <c r="FN232" s="842"/>
      <c r="FO232" s="1138">
        <f t="shared" si="2790"/>
        <v>7.5303587181096395E-3</v>
      </c>
      <c r="FP232" s="1139">
        <f t="shared" si="2665"/>
        <v>2.3195700676160725E-4</v>
      </c>
      <c r="FQ232" s="809"/>
      <c r="FR232" s="846"/>
      <c r="FS232" s="1117"/>
      <c r="FT232" s="1117"/>
      <c r="FU232" s="818"/>
      <c r="FV232" s="819"/>
      <c r="FW232" s="819"/>
      <c r="FX232" s="819"/>
      <c r="FY232" s="819"/>
      <c r="FZ232" s="819"/>
      <c r="GA232" s="819"/>
      <c r="GB232" s="819"/>
      <c r="GC232" s="819"/>
      <c r="GD232" s="819"/>
      <c r="GE232" s="819"/>
      <c r="GF232" s="819"/>
      <c r="GG232" s="819"/>
      <c r="GH232" s="819"/>
      <c r="GI232" s="819"/>
      <c r="GJ232" s="819"/>
      <c r="GK232" s="819"/>
      <c r="GL232" s="819"/>
      <c r="GM232" s="819"/>
      <c r="GN232" s="819"/>
      <c r="GO232" s="819"/>
      <c r="GP232" s="820"/>
      <c r="GQ232" s="818"/>
      <c r="GR232" s="819"/>
      <c r="GS232" s="819"/>
      <c r="GT232" s="819"/>
      <c r="GU232" s="819"/>
      <c r="GV232" s="819"/>
      <c r="GW232" s="819"/>
      <c r="GX232" s="820"/>
      <c r="GY232" s="818"/>
      <c r="GZ232" s="819"/>
      <c r="HA232" s="819"/>
      <c r="HB232" s="819"/>
      <c r="HC232" s="819"/>
      <c r="HD232" s="819"/>
      <c r="HE232" s="819"/>
      <c r="HF232" s="819"/>
      <c r="HG232" s="819"/>
      <c r="HH232" s="819"/>
      <c r="HI232" s="819"/>
      <c r="HJ232" s="819"/>
      <c r="HK232" s="819"/>
      <c r="HL232" s="819"/>
      <c r="HM232" s="819"/>
      <c r="HN232" s="819"/>
      <c r="HO232" s="819"/>
      <c r="HP232" s="819"/>
      <c r="HQ232" s="819"/>
      <c r="HR232" s="819"/>
      <c r="HS232" s="819"/>
      <c r="HT232" s="820"/>
      <c r="HU232" s="846">
        <f t="shared" si="2606"/>
        <v>1083087.9469235693</v>
      </c>
      <c r="HV232" s="847"/>
      <c r="HW232" s="848">
        <f t="shared" si="2809"/>
        <v>13966.728478707744</v>
      </c>
      <c r="HX232" s="849">
        <f>DATI!CQ225</f>
        <v>2778.7936890787623</v>
      </c>
      <c r="HY232" s="849">
        <f>DATI!CT225</f>
        <v>11187.934789628982</v>
      </c>
      <c r="HZ232" s="850"/>
      <c r="IA232" s="850">
        <f t="shared" si="2705"/>
        <v>7.0260010630891585E-3</v>
      </c>
      <c r="IB232" s="822">
        <f t="shared" si="2706"/>
        <v>1.2895285667594398E-2</v>
      </c>
      <c r="IC232" s="849">
        <f>DATI!CV225</f>
        <v>121367.99536564476</v>
      </c>
      <c r="ID232" s="851">
        <f t="shared" si="2777"/>
        <v>135334.7238443525</v>
      </c>
      <c r="IE232" s="852">
        <f t="shared" si="2707"/>
        <v>6.8080503967187872E-2</v>
      </c>
      <c r="IF232" s="852">
        <f t="shared" si="2708"/>
        <v>0.12495266356602039</v>
      </c>
      <c r="IG232" s="848"/>
      <c r="IH232" s="830"/>
      <c r="II232" s="849"/>
      <c r="IJ232" s="849"/>
      <c r="IK232" s="854">
        <f>DATI!CS225</f>
        <v>376597.16223449132</v>
      </c>
      <c r="IL232" s="834">
        <f t="shared" si="2791"/>
        <v>355061.77136273228</v>
      </c>
      <c r="IM232" s="834">
        <f t="shared" si="2792"/>
        <v>184216.2435931901</v>
      </c>
      <c r="IN232" s="822">
        <f t="shared" si="2709"/>
        <v>0.1786147977931975</v>
      </c>
      <c r="IO232" s="822">
        <f t="shared" si="2710"/>
        <v>0.32782358290594849</v>
      </c>
      <c r="IP232" s="849"/>
      <c r="IQ232" s="830"/>
      <c r="IR232" s="849"/>
      <c r="IS232" s="834">
        <f t="shared" si="2793"/>
        <v>714059.44708212919</v>
      </c>
      <c r="IT232" s="854">
        <f>DATI!CR225</f>
        <v>703711.99099999911</v>
      </c>
      <c r="IU232" s="855">
        <v>10347.456082130077</v>
      </c>
      <c r="IV232" s="822"/>
      <c r="IW232" s="830">
        <f t="shared" si="2711"/>
        <v>0.35920956306670371</v>
      </c>
      <c r="IX232" s="822">
        <f t="shared" si="2712"/>
        <v>0.65928113142645706</v>
      </c>
      <c r="IY232" s="854">
        <f>DATI!CW225</f>
        <v>49477.532403897429</v>
      </c>
      <c r="IZ232" s="856">
        <f t="shared" si="2778"/>
        <v>763536.97948602657</v>
      </c>
      <c r="JA232" s="857">
        <f t="shared" si="2713"/>
        <v>0.38409937142796541</v>
      </c>
      <c r="JB232" s="857">
        <f t="shared" si="2714"/>
        <v>0.70496304723434189</v>
      </c>
      <c r="JC232" s="858"/>
      <c r="JD232" s="830"/>
      <c r="JE232" s="849"/>
      <c r="JF232" s="849"/>
      <c r="JG232" s="826">
        <f t="shared" si="2715"/>
        <v>862894.44937745493</v>
      </c>
      <c r="JH232" s="808">
        <f t="shared" si="2622"/>
        <v>227.54617191184445</v>
      </c>
      <c r="JI232" s="829">
        <f t="shared" si="2716"/>
        <v>0.4340814191313524</v>
      </c>
      <c r="JJ232" s="843"/>
      <c r="JK232" s="842"/>
      <c r="JL232" s="1140"/>
      <c r="JM232" s="860">
        <f t="shared" si="2643"/>
        <v>1.721897812525524E-2</v>
      </c>
      <c r="JN232" s="861">
        <f t="shared" si="2717"/>
        <v>1576953.8964595841</v>
      </c>
      <c r="JO232" s="834">
        <f t="shared" si="2718"/>
        <v>1626431.4288634816</v>
      </c>
      <c r="JP232" s="829">
        <f t="shared" si="2719"/>
        <v>0.79329098219805616</v>
      </c>
      <c r="JQ232" s="830">
        <f t="shared" si="2644"/>
        <v>-3.9800712233281077E-3</v>
      </c>
      <c r="JR232" s="862">
        <f t="shared" si="2720"/>
        <v>0.81818079055931781</v>
      </c>
      <c r="JS232" s="825">
        <f t="shared" si="2645"/>
        <v>-2.5751158739575453E-2</v>
      </c>
      <c r="JT232" s="818">
        <f>DATI!BW225</f>
        <v>241364.08550210917</v>
      </c>
      <c r="JU232" s="819">
        <f>DATI!BX225</f>
        <v>160456.5401994015</v>
      </c>
      <c r="JV232" s="819">
        <f>DATI!BY225</f>
        <v>58959.264485375257</v>
      </c>
      <c r="JW232" s="819">
        <f>DATI!BZ225</f>
        <v>193637.00599999999</v>
      </c>
      <c r="JX232" s="819">
        <f>DATI!CA225</f>
        <v>87077.684999999998</v>
      </c>
      <c r="JY232" s="819">
        <f>DATI!CB225</f>
        <v>56766.414237675366</v>
      </c>
      <c r="JZ232" s="819">
        <f>DATI!CC225</f>
        <v>13992.610895878841</v>
      </c>
      <c r="KA232" s="819">
        <f>DATI!CD225</f>
        <v>1700.3968470761129</v>
      </c>
      <c r="KB232" s="819">
        <f>DATI!CE225</f>
        <v>9133.8639580352301</v>
      </c>
      <c r="KC232" s="819">
        <f>DATI!CF225</f>
        <v>0</v>
      </c>
      <c r="KD232" s="819">
        <f>DATI!CG225</f>
        <v>2681.0696905593873</v>
      </c>
      <c r="KE232" s="819">
        <f>DATI!CH225</f>
        <v>1417.4975075883865</v>
      </c>
      <c r="KF232" s="819">
        <f>DATI!CI225</f>
        <v>298.56484581089018</v>
      </c>
      <c r="KG232" s="819">
        <f>DATI!CJ225</f>
        <v>442.95902862119675</v>
      </c>
      <c r="KH232" s="819">
        <f>DATI!CK225</f>
        <v>6048.7573549413437</v>
      </c>
      <c r="KI232" s="819">
        <f>DATI!CL225</f>
        <v>8044.1586565613743</v>
      </c>
      <c r="KJ232" s="863">
        <f t="shared" si="2623"/>
        <v>63.647962659432778</v>
      </c>
      <c r="KK232" s="864">
        <f t="shared" si="2794"/>
        <v>5.3835748562593023E-2</v>
      </c>
      <c r="KL232" s="865">
        <f t="shared" si="2624"/>
        <v>42.312558050331958</v>
      </c>
      <c r="KM232" s="864">
        <f t="shared" si="2795"/>
        <v>8.8626118310849132E-4</v>
      </c>
      <c r="KN232" s="865">
        <f t="shared" si="2625"/>
        <v>15.547619922765985</v>
      </c>
      <c r="KO232" s="864">
        <f t="shared" si="2796"/>
        <v>-1.8949183188956081E-2</v>
      </c>
      <c r="KP232" s="865">
        <f t="shared" si="2626"/>
        <v>51.062281704974957</v>
      </c>
      <c r="KQ232" s="864">
        <f t="shared" si="2797"/>
        <v>2.2790306854733013E-2</v>
      </c>
      <c r="KR232" s="865">
        <f t="shared" si="2627"/>
        <v>22.962476922861907</v>
      </c>
      <c r="KS232" s="864">
        <f t="shared" si="2798"/>
        <v>-4.3313854587044412E-2</v>
      </c>
      <c r="KT232" s="865">
        <f t="shared" si="2628"/>
        <v>14.969363011042843</v>
      </c>
      <c r="KU232" s="864">
        <f t="shared" si="2799"/>
        <v>4.1005382484855808E-2</v>
      </c>
      <c r="KV232" s="865">
        <f t="shared" si="2629"/>
        <v>3.6898661785416542</v>
      </c>
      <c r="KW232" s="864">
        <f t="shared" si="2800"/>
        <v>-4.1128991549651744E-2</v>
      </c>
      <c r="KX232" s="865">
        <f t="shared" si="2630"/>
        <v>0.44839643314693522</v>
      </c>
      <c r="KY232" s="864">
        <f t="shared" si="2801"/>
        <v>-0.14351945400549734</v>
      </c>
      <c r="KZ232" s="865">
        <f t="shared" si="2631"/>
        <v>2.4086095117588862</v>
      </c>
      <c r="LA232" s="864">
        <f t="shared" si="2802"/>
        <v>0.19285735460563572</v>
      </c>
      <c r="LB232" s="866" t="s">
        <v>177</v>
      </c>
      <c r="LC232" s="867" t="s">
        <v>177</v>
      </c>
      <c r="LD232" s="865">
        <f t="shared" si="2632"/>
        <v>0.70700089119335729</v>
      </c>
      <c r="LE232" s="864">
        <f t="shared" si="2803"/>
        <v>0.17039009229259414</v>
      </c>
      <c r="LF232" s="865">
        <f t="shared" si="2633"/>
        <v>0.37379558042008804</v>
      </c>
      <c r="LG232" s="864">
        <f t="shared" si="2804"/>
        <v>-9.4608168490036712E-2</v>
      </c>
      <c r="LH232" s="865">
        <f t="shared" si="2634"/>
        <v>7.8731863185274031E-2</v>
      </c>
      <c r="LI232" s="864">
        <f t="shared" si="2805"/>
        <v>1.6862358104797033E-2</v>
      </c>
      <c r="LJ232" s="865">
        <f t="shared" si="2635"/>
        <v>0.11680876073459642</v>
      </c>
      <c r="LK232" s="864">
        <f t="shared" si="2806"/>
        <v>0.15482973059909932</v>
      </c>
      <c r="LL232" s="865">
        <f t="shared" si="2636"/>
        <v>1.5950636626919035</v>
      </c>
      <c r="LM232" s="864">
        <f t="shared" si="2807"/>
        <v>6.6468547273327405E-2</v>
      </c>
      <c r="LN232" s="865">
        <f t="shared" si="2637"/>
        <v>2.121253080110368</v>
      </c>
      <c r="LO232" s="868">
        <f t="shared" si="2808"/>
        <v>9.316773453123503E-2</v>
      </c>
      <c r="LP232" s="869">
        <f t="shared" si="2721"/>
        <v>0.12141886512039259</v>
      </c>
      <c r="LQ232" s="870">
        <f t="shared" si="2722"/>
        <v>8.071810257779935E-2</v>
      </c>
      <c r="LR232" s="870">
        <f t="shared" si="2723"/>
        <v>2.9659619687224654E-2</v>
      </c>
      <c r="LS232" s="870">
        <f t="shared" si="2724"/>
        <v>9.7409626891757251E-2</v>
      </c>
      <c r="LT232" s="870">
        <f t="shared" si="2725"/>
        <v>4.3804668238094771E-2</v>
      </c>
      <c r="LU232" s="870">
        <f t="shared" si="2726"/>
        <v>2.8556500356522217E-2</v>
      </c>
      <c r="LV232" s="870">
        <f t="shared" si="2727"/>
        <v>7.0390212840261285E-3</v>
      </c>
      <c r="LW232" s="870">
        <f t="shared" si="2728"/>
        <v>8.5538929703139787E-4</v>
      </c>
      <c r="LX232" s="871">
        <f t="shared" si="2729"/>
        <v>4.5948153124836114E-3</v>
      </c>
      <c r="LY232" s="872" t="s">
        <v>177</v>
      </c>
      <c r="LZ232" s="871">
        <f t="shared" si="2730"/>
        <v>1.3487194603090951E-3</v>
      </c>
      <c r="MA232" s="871">
        <f t="shared" si="2731"/>
        <v>7.1307600848869032E-4</v>
      </c>
      <c r="MB232" s="871">
        <f t="shared" si="2732"/>
        <v>1.5019386445912022E-4</v>
      </c>
      <c r="MC232" s="871">
        <f t="shared" si="2733"/>
        <v>2.2283175410347958E-4</v>
      </c>
      <c r="MD232" s="871">
        <f t="shared" si="2734"/>
        <v>3.0428439753071206E-3</v>
      </c>
      <c r="ME232" s="871">
        <f t="shared" si="2735"/>
        <v>4.0466360722068943E-3</v>
      </c>
      <c r="MF232" s="869">
        <f t="shared" si="2736"/>
        <v>0.2740445226660353</v>
      </c>
      <c r="MG232" s="870">
        <f t="shared" si="2737"/>
        <v>0.18218218288820037</v>
      </c>
      <c r="MH232" s="870">
        <f t="shared" si="2738"/>
        <v>6.6942285381948408E-2</v>
      </c>
      <c r="MI232" s="870">
        <f t="shared" si="2739"/>
        <v>0.21985524801404846</v>
      </c>
      <c r="MJ232" s="870">
        <f t="shared" si="2740"/>
        <v>9.8867909743265647E-2</v>
      </c>
      <c r="MK232" s="870">
        <f t="shared" si="2741"/>
        <v>6.4452525572990582E-2</v>
      </c>
      <c r="ML232" s="870">
        <f t="shared" si="2742"/>
        <v>1.5887195337432141E-2</v>
      </c>
      <c r="MM232" s="870">
        <f t="shared" si="2743"/>
        <v>1.9306287483923648E-3</v>
      </c>
      <c r="MN232" s="871">
        <f t="shared" si="2744"/>
        <v>1.0370579298362081E-2</v>
      </c>
      <c r="MO232" s="872" t="s">
        <v>177</v>
      </c>
      <c r="MP232" s="871">
        <f t="shared" si="2745"/>
        <v>3.0440836384388339E-3</v>
      </c>
      <c r="MQ232" s="871">
        <f t="shared" si="2746"/>
        <v>1.6094251430955313E-3</v>
      </c>
      <c r="MR232" s="871">
        <f t="shared" si="2747"/>
        <v>3.3899020430025342E-4</v>
      </c>
      <c r="MS232" s="871">
        <f t="shared" si="2748"/>
        <v>5.0293520391228943E-4</v>
      </c>
      <c r="MT232" s="871">
        <f t="shared" si="2749"/>
        <v>6.867752584686364E-3</v>
      </c>
      <c r="MU232" s="871">
        <f t="shared" si="2750"/>
        <v>9.1333290729699469E-3</v>
      </c>
      <c r="MV232" s="1098"/>
      <c r="MW232" s="808"/>
      <c r="MX232" s="862"/>
      <c r="MY232" s="955"/>
      <c r="MZ232" s="956"/>
      <c r="NA232" s="874"/>
      <c r="NB232" s="1099"/>
      <c r="NC232" s="854"/>
      <c r="ND232" s="829"/>
      <c r="NE232" s="875"/>
    </row>
    <row r="233" spans="1:369" outlineLevel="1" x14ac:dyDescent="0.2">
      <c r="A233" s="876" t="s">
        <v>187</v>
      </c>
      <c r="B233" s="559">
        <v>190</v>
      </c>
      <c r="C233" s="1525"/>
      <c r="D233" s="560">
        <f>DATI!G226</f>
        <v>523611</v>
      </c>
      <c r="E233" s="561">
        <f t="shared" si="2751"/>
        <v>5.5292480623486712E-2</v>
      </c>
      <c r="F233" s="1035">
        <f t="shared" si="2607"/>
        <v>1.5895836001070977E-2</v>
      </c>
      <c r="G233" s="563"/>
      <c r="H233" s="564"/>
      <c r="I233" s="565"/>
      <c r="J233" s="566"/>
      <c r="K233" s="566"/>
      <c r="L233" s="566"/>
      <c r="M233" s="564"/>
      <c r="N233" s="564"/>
      <c r="O233" s="564"/>
      <c r="P233" s="564"/>
      <c r="Q233" s="564"/>
      <c r="R233" s="564"/>
      <c r="S233" s="564"/>
      <c r="T233" s="564"/>
      <c r="U233" s="564"/>
      <c r="V233" s="564"/>
      <c r="W233" s="569"/>
      <c r="X233" s="1100"/>
      <c r="Y233" s="564"/>
      <c r="Z233" s="564"/>
      <c r="AA233" s="564"/>
      <c r="AB233" s="564"/>
      <c r="AC233" s="564"/>
      <c r="AD233" s="565"/>
      <c r="AE233" s="566"/>
      <c r="AF233" s="566"/>
      <c r="AG233" s="569"/>
      <c r="AH233" s="572"/>
      <c r="AI233" s="564"/>
      <c r="AJ233" s="565"/>
      <c r="AK233" s="566"/>
      <c r="AL233" s="566"/>
      <c r="AM233" s="566"/>
      <c r="AN233" s="576"/>
      <c r="AO233" s="577"/>
      <c r="AP233" s="577"/>
      <c r="AQ233" s="577"/>
      <c r="AR233" s="577"/>
      <c r="AS233" s="577"/>
      <c r="AT233" s="577"/>
      <c r="AU233" s="1072"/>
      <c r="AV233" s="1072"/>
      <c r="AW233" s="577"/>
      <c r="AX233" s="1072"/>
      <c r="AY233" s="1072"/>
      <c r="AZ233" s="1072"/>
      <c r="BA233" s="1072"/>
      <c r="BB233" s="576"/>
      <c r="BC233" s="577"/>
      <c r="BD233" s="577"/>
      <c r="BE233" s="577"/>
      <c r="BF233" s="577"/>
      <c r="BG233" s="577"/>
      <c r="BH233" s="577"/>
      <c r="BI233" s="577"/>
      <c r="BJ233" s="577"/>
      <c r="BK233" s="577"/>
      <c r="BL233" s="577"/>
      <c r="BM233" s="577"/>
      <c r="BN233" s="577"/>
      <c r="BO233" s="577"/>
      <c r="BP233" s="577"/>
      <c r="BQ233" s="577"/>
      <c r="BR233" s="577"/>
      <c r="BS233" s="577"/>
      <c r="BT233" s="577"/>
      <c r="BU233" s="577"/>
      <c r="BV233" s="578"/>
      <c r="BW233" s="576"/>
      <c r="BX233" s="577"/>
      <c r="BY233" s="577"/>
      <c r="BZ233" s="577"/>
      <c r="CA233" s="577"/>
      <c r="CB233" s="577"/>
      <c r="CC233" s="577"/>
      <c r="CD233" s="578"/>
      <c r="CE233" s="576"/>
      <c r="CF233" s="577"/>
      <c r="CG233" s="577"/>
      <c r="CH233" s="577"/>
      <c r="CI233" s="577"/>
      <c r="CJ233" s="577"/>
      <c r="CK233" s="577"/>
      <c r="CL233" s="577"/>
      <c r="CM233" s="577"/>
      <c r="CN233" s="577"/>
      <c r="CO233" s="577"/>
      <c r="CP233" s="577"/>
      <c r="CQ233" s="577"/>
      <c r="CR233" s="577"/>
      <c r="CS233" s="577"/>
      <c r="CT233" s="577"/>
      <c r="CU233" s="577"/>
      <c r="CV233" s="577"/>
      <c r="CW233" s="577"/>
      <c r="CX233" s="577"/>
      <c r="CY233" s="578"/>
      <c r="CZ233" s="563">
        <f>DATI!AA226</f>
        <v>297712.24699999997</v>
      </c>
      <c r="DA233" s="564">
        <f t="shared" si="2752"/>
        <v>815.64999178082189</v>
      </c>
      <c r="DB233" s="565">
        <f t="shared" si="2608"/>
        <v>568.57523428652189</v>
      </c>
      <c r="DC233" s="566">
        <f t="shared" si="2753"/>
        <v>1.5577403679082791</v>
      </c>
      <c r="DD233" s="582">
        <f t="shared" si="2754"/>
        <v>-6.5984409502559682E-3</v>
      </c>
      <c r="DE233" s="583">
        <f t="shared" si="2638"/>
        <v>-2.2142306478853485E-2</v>
      </c>
      <c r="DF233" s="564">
        <f t="shared" si="2780"/>
        <v>-1977.4850000000442</v>
      </c>
      <c r="DG233" s="584">
        <f t="shared" si="2755"/>
        <v>-12.874641348399678</v>
      </c>
      <c r="DH233" s="585">
        <f t="shared" si="2781"/>
        <v>6.0359520851145793E-2</v>
      </c>
      <c r="DI233" s="586">
        <f>DATI!AB226+DATI!AG226</f>
        <v>78231.873181031551</v>
      </c>
      <c r="DJ233" s="564">
        <f t="shared" si="2782"/>
        <v>214.33389912611383</v>
      </c>
      <c r="DK233" s="587">
        <f t="shared" si="2609"/>
        <v>149.40838366847061</v>
      </c>
      <c r="DL233" s="588">
        <f t="shared" si="2610"/>
        <v>0.40933803744786468</v>
      </c>
      <c r="DM233" s="589">
        <f t="shared" si="2783"/>
        <v>0.26277680535269199</v>
      </c>
      <c r="DN233" s="590">
        <f t="shared" si="2756"/>
        <v>4.3507760091125003E-2</v>
      </c>
      <c r="DO233" s="590">
        <f t="shared" si="2757"/>
        <v>1.100000000000001E-2</v>
      </c>
      <c r="DP233" s="590">
        <f t="shared" si="2758"/>
        <v>3.6622235755029819E-2</v>
      </c>
      <c r="DQ233" s="590">
        <f t="shared" si="2759"/>
        <v>2.0402091454125318E-2</v>
      </c>
      <c r="DR233" s="591">
        <f t="shared" si="2760"/>
        <v>2763.8092299906857</v>
      </c>
      <c r="DS233" s="591">
        <f t="shared" si="2761"/>
        <v>2.987296412998603</v>
      </c>
      <c r="DT233" s="592">
        <f t="shared" si="2784"/>
        <v>3.5046694475545412E-2</v>
      </c>
      <c r="DU233" s="593"/>
      <c r="DV233" s="592"/>
      <c r="DW233" s="594">
        <f>DATI!AB226</f>
        <v>76616.293000000005</v>
      </c>
      <c r="DX233" s="564">
        <f t="shared" si="2762"/>
        <v>209.90765205479454</v>
      </c>
      <c r="DY233" s="595">
        <f t="shared" si="2611"/>
        <v>146.32292484306097</v>
      </c>
      <c r="DZ233" s="566">
        <f t="shared" si="2612"/>
        <v>0.40088472559742738</v>
      </c>
      <c r="EA233" s="589">
        <f t="shared" si="2763"/>
        <v>0.25735015529945604</v>
      </c>
      <c r="EB233" s="585">
        <f t="shared" si="2764"/>
        <v>5.0143377006917435E-2</v>
      </c>
      <c r="EC233" s="596">
        <f t="shared" si="2765"/>
        <v>219480.37381896842</v>
      </c>
      <c r="ED233" s="597">
        <f t="shared" si="2766"/>
        <v>601.31609265470797</v>
      </c>
      <c r="EE233" s="598">
        <f t="shared" si="2613"/>
        <v>419.16685061805123</v>
      </c>
      <c r="EF233" s="599">
        <f t="shared" si="2614"/>
        <v>1.1484023304604143</v>
      </c>
      <c r="EG233" s="600">
        <f t="shared" si="2639"/>
        <v>-2.1145566667336874E-2</v>
      </c>
      <c r="EH233" s="600">
        <f t="shared" si="2640"/>
        <v>-3.6461811689489788E-2</v>
      </c>
      <c r="EI233" s="582">
        <f t="shared" si="2615"/>
        <v>0.73722319464730801</v>
      </c>
      <c r="EJ233" s="601">
        <f t="shared" si="2641"/>
        <v>-4741.2942299907445</v>
      </c>
      <c r="EK233" s="601">
        <f t="shared" si="2642"/>
        <v>-15.861937761398394</v>
      </c>
      <c r="EL233" s="563">
        <f>DATI!AD226</f>
        <v>206408.84700000001</v>
      </c>
      <c r="EM233" s="564">
        <f t="shared" si="2767"/>
        <v>565.50369041095894</v>
      </c>
      <c r="EN233" s="595">
        <f t="shared" si="2616"/>
        <v>394.20265617032493</v>
      </c>
      <c r="EO233" s="566">
        <f t="shared" si="2768"/>
        <v>1.0800072771789724</v>
      </c>
      <c r="EP233" s="582">
        <f t="shared" si="2769"/>
        <v>-6.9273088812846773E-3</v>
      </c>
      <c r="EQ233" s="583">
        <f t="shared" si="2770"/>
        <v>-2.2466028576508257E-2</v>
      </c>
      <c r="ER233" s="582">
        <f t="shared" si="2785"/>
        <v>8.9328625389719404E-2</v>
      </c>
      <c r="ES233" s="564">
        <f t="shared" si="2786"/>
        <v>-1439.8319999999949</v>
      </c>
      <c r="ET233" s="582">
        <f t="shared" si="2617"/>
        <v>0.69331661387782961</v>
      </c>
      <c r="EU233" s="584">
        <f t="shared" si="2771"/>
        <v>-9.0597037006924097</v>
      </c>
      <c r="EV233" s="563">
        <f>DATI!AE226</f>
        <v>9295.3520000000008</v>
      </c>
      <c r="EW233" s="564">
        <f t="shared" si="2772"/>
        <v>25.46671780821918</v>
      </c>
      <c r="EX233" s="595">
        <f t="shared" si="2618"/>
        <v>17.75240015966051</v>
      </c>
      <c r="EY233" s="566">
        <f t="shared" si="2619"/>
        <v>4.8636712766193177E-2</v>
      </c>
      <c r="EZ233" s="582">
        <f t="shared" si="2773"/>
        <v>-0.18453433848939005</v>
      </c>
      <c r="FA233" s="583">
        <f t="shared" si="2774"/>
        <v>-0.19729402108726612</v>
      </c>
      <c r="FB233" s="564">
        <f t="shared" si="2787"/>
        <v>-2103.4749999999985</v>
      </c>
      <c r="FC233" s="584">
        <f t="shared" si="2775"/>
        <v>-4.3632942864007447</v>
      </c>
      <c r="FD233" s="564">
        <f>DATI!AG226</f>
        <v>1615.5801810315531</v>
      </c>
      <c r="FE233" s="582">
        <f t="shared" si="2620"/>
        <v>5.4266500532359806E-3</v>
      </c>
      <c r="FF233" s="564">
        <f t="shared" si="2776"/>
        <v>7679.7718189684474</v>
      </c>
      <c r="FG233" s="582">
        <f t="shared" si="2788"/>
        <v>1.4666941334250899E-2</v>
      </c>
      <c r="FH233" s="563">
        <f>DATI!AF226</f>
        <v>5391.7550000000001</v>
      </c>
      <c r="FI233" s="564">
        <f t="shared" si="2789"/>
        <v>14.771931506849315</v>
      </c>
      <c r="FJ233" s="590">
        <f t="shared" si="2621"/>
        <v>1.811062545908634E-2</v>
      </c>
      <c r="FK233" s="590"/>
      <c r="FL233" s="602">
        <f>DATI!AL226</f>
        <v>0</v>
      </c>
      <c r="FM233" s="603"/>
      <c r="FN233" s="602"/>
      <c r="FO233" s="1129">
        <f t="shared" si="2790"/>
        <v>0</v>
      </c>
      <c r="FP233" s="1130">
        <f t="shared" si="2665"/>
        <v>0</v>
      </c>
      <c r="FQ233" s="567"/>
      <c r="FR233" s="607"/>
      <c r="FS233" s="1113"/>
      <c r="FT233" s="1113"/>
      <c r="FU233" s="576"/>
      <c r="FV233" s="577"/>
      <c r="FW233" s="577"/>
      <c r="FX233" s="577"/>
      <c r="FY233" s="577"/>
      <c r="FZ233" s="577"/>
      <c r="GA233" s="577"/>
      <c r="GB233" s="577"/>
      <c r="GC233" s="577"/>
      <c r="GD233" s="577"/>
      <c r="GE233" s="577"/>
      <c r="GF233" s="577"/>
      <c r="GG233" s="577"/>
      <c r="GH233" s="577"/>
      <c r="GI233" s="577"/>
      <c r="GJ233" s="577"/>
      <c r="GK233" s="577"/>
      <c r="GL233" s="577"/>
      <c r="GM233" s="577"/>
      <c r="GN233" s="577"/>
      <c r="GO233" s="577"/>
      <c r="GP233" s="578"/>
      <c r="GQ233" s="576"/>
      <c r="GR233" s="577"/>
      <c r="GS233" s="577"/>
      <c r="GT233" s="577"/>
      <c r="GU233" s="577"/>
      <c r="GV233" s="577"/>
      <c r="GW233" s="577"/>
      <c r="GX233" s="578"/>
      <c r="GY233" s="576"/>
      <c r="GZ233" s="577"/>
      <c r="HA233" s="577"/>
      <c r="HB233" s="577"/>
      <c r="HC233" s="577"/>
      <c r="HD233" s="577"/>
      <c r="HE233" s="577"/>
      <c r="HF233" s="577"/>
      <c r="HG233" s="577"/>
      <c r="HH233" s="577"/>
      <c r="HI233" s="577"/>
      <c r="HJ233" s="577"/>
      <c r="HK233" s="577"/>
      <c r="HL233" s="577"/>
      <c r="HM233" s="577"/>
      <c r="HN233" s="577"/>
      <c r="HO233" s="577"/>
      <c r="HP233" s="577"/>
      <c r="HQ233" s="577"/>
      <c r="HR233" s="577"/>
      <c r="HS233" s="577"/>
      <c r="HT233" s="578"/>
      <c r="HU233" s="607">
        <f t="shared" si="2606"/>
        <v>219485.77456896903</v>
      </c>
      <c r="HV233" s="608"/>
      <c r="HW233" s="609">
        <f t="shared" si="2809"/>
        <v>12750.851707457303</v>
      </c>
      <c r="HX233" s="610">
        <f>DATI!CQ226</f>
        <v>1919.4</v>
      </c>
      <c r="HY233" s="610">
        <f>DATI!CT226</f>
        <v>10831.451707457303</v>
      </c>
      <c r="HZ233" s="611"/>
      <c r="IA233" s="611">
        <f t="shared" si="2705"/>
        <v>4.2829449698309874E-2</v>
      </c>
      <c r="IB233" s="582">
        <f t="shared" si="2706"/>
        <v>5.8094205569803804E-2</v>
      </c>
      <c r="IC233" s="610">
        <f>DATI!CV226</f>
        <v>39570.583823572393</v>
      </c>
      <c r="ID233" s="612">
        <f t="shared" si="2777"/>
        <v>52321.435531029696</v>
      </c>
      <c r="IE233" s="613">
        <f t="shared" si="2707"/>
        <v>0.17574498885505943</v>
      </c>
      <c r="IF233" s="613">
        <f t="shared" si="2708"/>
        <v>0.23838189802405041</v>
      </c>
      <c r="IG233" s="609"/>
      <c r="IH233" s="590"/>
      <c r="II233" s="610"/>
      <c r="IJ233" s="610"/>
      <c r="IK233" s="615">
        <f>DATI!CS226</f>
        <v>147481.18756896901</v>
      </c>
      <c r="IL233" s="594">
        <f t="shared" si="2791"/>
        <v>87359.006568969009</v>
      </c>
      <c r="IM233" s="594">
        <f t="shared" si="2792"/>
        <v>12073.13741138015</v>
      </c>
      <c r="IN233" s="582">
        <f t="shared" si="2709"/>
        <v>0.29343437312126774</v>
      </c>
      <c r="IO233" s="582">
        <f t="shared" si="2710"/>
        <v>0.39801671311284997</v>
      </c>
      <c r="IP233" s="610"/>
      <c r="IQ233" s="590"/>
      <c r="IR233" s="610"/>
      <c r="IS233" s="594">
        <f t="shared" si="2793"/>
        <v>119375.91629254272</v>
      </c>
      <c r="IT233" s="615">
        <f>DATI!CR226</f>
        <v>70085.187000000034</v>
      </c>
      <c r="IU233" s="617">
        <v>49290.729292542688</v>
      </c>
      <c r="IV233" s="582"/>
      <c r="IW233" s="590">
        <f t="shared" si="2711"/>
        <v>0.40097751266693016</v>
      </c>
      <c r="IX233" s="582">
        <f t="shared" si="2712"/>
        <v>0.54388908131734626</v>
      </c>
      <c r="IY233" s="615">
        <f>DATI!CW226</f>
        <v>35715.285334016466</v>
      </c>
      <c r="IZ233" s="618">
        <f t="shared" si="2778"/>
        <v>155091.2016265592</v>
      </c>
      <c r="JA233" s="619">
        <f t="shared" si="2713"/>
        <v>0.52094330411123202</v>
      </c>
      <c r="JB233" s="619">
        <f t="shared" si="2714"/>
        <v>0.70661163317363362</v>
      </c>
      <c r="JC233" s="620"/>
      <c r="JD233" s="590"/>
      <c r="JE233" s="610"/>
      <c r="JF233" s="610"/>
      <c r="JG233" s="586">
        <f t="shared" si="2715"/>
        <v>74653.296164901607</v>
      </c>
      <c r="JH233" s="566">
        <f t="shared" si="2622"/>
        <v>142.5739645746587</v>
      </c>
      <c r="JI233" s="589">
        <f t="shared" si="2716"/>
        <v>0.25075655072027186</v>
      </c>
      <c r="JJ233" s="603"/>
      <c r="JK233" s="602"/>
      <c r="JL233" s="1131"/>
      <c r="JM233" s="622">
        <f t="shared" si="2643"/>
        <v>3.8623546217771275E-2</v>
      </c>
      <c r="JN233" s="623">
        <f t="shared" si="2717"/>
        <v>194029.21245744434</v>
      </c>
      <c r="JO233" s="594">
        <f t="shared" si="2718"/>
        <v>229744.4977914608</v>
      </c>
      <c r="JP233" s="589">
        <f t="shared" si="2719"/>
        <v>0.65173406338720208</v>
      </c>
      <c r="JQ233" s="590">
        <f t="shared" si="2644"/>
        <v>1.1638505392485676E-2</v>
      </c>
      <c r="JR233" s="624">
        <f t="shared" si="2720"/>
        <v>0.77169985483150383</v>
      </c>
      <c r="JS233" s="585">
        <f t="shared" si="2645"/>
        <v>3.7103539822734177E-2</v>
      </c>
      <c r="JT233" s="576">
        <f>DATI!BW226</f>
        <v>20130.28607086897</v>
      </c>
      <c r="JU233" s="577">
        <f>DATI!BX226</f>
        <v>13582.100816416383</v>
      </c>
      <c r="JV233" s="577">
        <f>DATI!BY226</f>
        <v>4182.2067239517573</v>
      </c>
      <c r="JW233" s="577">
        <f>DATI!BZ226</f>
        <v>2386.6860000000001</v>
      </c>
      <c r="JX233" s="577">
        <f>DATI!CA226</f>
        <v>22634.377</v>
      </c>
      <c r="JY233" s="577">
        <f>DATI!CB226</f>
        <v>4614.17369209975</v>
      </c>
      <c r="JZ233" s="577">
        <f>DATI!CC226</f>
        <v>2850.7712119922189</v>
      </c>
      <c r="KA233" s="577">
        <f>DATI!CD226</f>
        <v>81.765098106570548</v>
      </c>
      <c r="KB233" s="577">
        <f>DATI!CE226</f>
        <v>1341.895464451909</v>
      </c>
      <c r="KC233" s="577">
        <f>DATI!CF226</f>
        <v>0</v>
      </c>
      <c r="KD233" s="577">
        <f>DATI!CG226</f>
        <v>69.215120060920711</v>
      </c>
      <c r="KE233" s="577">
        <f>DATI!CH226</f>
        <v>190.92164371585847</v>
      </c>
      <c r="KF233" s="577">
        <f>DATI!CI226</f>
        <v>7.732200150489807</v>
      </c>
      <c r="KG233" s="577">
        <f>DATI!CJ226</f>
        <v>34.964440680503849</v>
      </c>
      <c r="KH233" s="577">
        <f>DATI!CK226</f>
        <v>539.58939247799663</v>
      </c>
      <c r="KI233" s="577">
        <f>DATI!CL226</f>
        <v>460.24622895765305</v>
      </c>
      <c r="KJ233" s="625">
        <f t="shared" si="2623"/>
        <v>38.445116834575607</v>
      </c>
      <c r="KK233" s="626">
        <f t="shared" si="2794"/>
        <v>8.1564968692277875E-2</v>
      </c>
      <c r="KL233" s="627">
        <f t="shared" si="2624"/>
        <v>25.939296188232071</v>
      </c>
      <c r="KM233" s="626">
        <f t="shared" si="2795"/>
        <v>1.2932017286790784E-2</v>
      </c>
      <c r="KN233" s="627">
        <f t="shared" si="2625"/>
        <v>7.9872400005953992</v>
      </c>
      <c r="KO233" s="626">
        <f t="shared" si="2796"/>
        <v>0.13296526064032657</v>
      </c>
      <c r="KP233" s="627">
        <f t="shared" si="2626"/>
        <v>4.5581280759953477</v>
      </c>
      <c r="KQ233" s="626">
        <f t="shared" si="2797"/>
        <v>0.18638619198251241</v>
      </c>
      <c r="KR233" s="627">
        <f t="shared" si="2627"/>
        <v>43.227466573467709</v>
      </c>
      <c r="KS233" s="626">
        <f t="shared" si="2798"/>
        <v>-1.8891080768108429E-2</v>
      </c>
      <c r="KT233" s="627">
        <f t="shared" si="2628"/>
        <v>8.8122168787511157</v>
      </c>
      <c r="KU233" s="626">
        <f t="shared" si="2799"/>
        <v>-9.5355784604588253E-2</v>
      </c>
      <c r="KV233" s="627">
        <f t="shared" si="2629"/>
        <v>5.4444448493103073</v>
      </c>
      <c r="KW233" s="626">
        <f t="shared" si="2800"/>
        <v>-9.2056592663434036E-2</v>
      </c>
      <c r="KX233" s="627">
        <f t="shared" si="2630"/>
        <v>0.15615618867168671</v>
      </c>
      <c r="KY233" s="626">
        <f t="shared" si="2801"/>
        <v>0.65081322213210324</v>
      </c>
      <c r="KZ233" s="627">
        <f t="shared" si="2631"/>
        <v>2.5627717226183351</v>
      </c>
      <c r="LA233" s="626">
        <f t="shared" si="2802"/>
        <v>-8.5965130099188844E-4</v>
      </c>
      <c r="LB233" s="628" t="s">
        <v>177</v>
      </c>
      <c r="LC233" s="629" t="s">
        <v>177</v>
      </c>
      <c r="LD233" s="627">
        <f t="shared" si="2632"/>
        <v>0.13218805575306997</v>
      </c>
      <c r="LE233" s="626">
        <f t="shared" si="2803"/>
        <v>-5.4631494576017382E-2</v>
      </c>
      <c r="LF233" s="627">
        <f t="shared" si="2633"/>
        <v>0.36462496722921878</v>
      </c>
      <c r="LG233" s="626">
        <f t="shared" si="2804"/>
        <v>1.2436572376034277E-2</v>
      </c>
      <c r="LH233" s="627">
        <f t="shared" si="2634"/>
        <v>1.4767069734000637E-2</v>
      </c>
      <c r="LI233" s="626">
        <f t="shared" si="2805"/>
        <v>-1.3897373573026808E-2</v>
      </c>
      <c r="LJ233" s="627">
        <f t="shared" si="2635"/>
        <v>6.677560379843786E-2</v>
      </c>
      <c r="LK233" s="626">
        <f t="shared" si="2806"/>
        <v>-7.8415494504145047E-2</v>
      </c>
      <c r="LL233" s="627">
        <f t="shared" si="2636"/>
        <v>1.0305157692981939</v>
      </c>
      <c r="LM233" s="626">
        <f t="shared" si="2807"/>
        <v>0.42856026402818093</v>
      </c>
      <c r="LN233" s="627">
        <f t="shared" si="2637"/>
        <v>0.87898502697165082</v>
      </c>
      <c r="LO233" s="630">
        <f t="shared" si="2808"/>
        <v>0.12861806814729515</v>
      </c>
      <c r="LP233" s="631">
        <f t="shared" si="2721"/>
        <v>6.7616587069288317E-2</v>
      </c>
      <c r="LQ233" s="632">
        <f t="shared" si="2722"/>
        <v>4.5621572351426928E-2</v>
      </c>
      <c r="LR233" s="632">
        <f t="shared" si="2723"/>
        <v>1.404781552017159E-2</v>
      </c>
      <c r="LS233" s="632">
        <f t="shared" si="2724"/>
        <v>8.0167545139652931E-3</v>
      </c>
      <c r="LT233" s="632">
        <f t="shared" si="2725"/>
        <v>7.6027698652249273E-2</v>
      </c>
      <c r="LU233" s="632">
        <f t="shared" si="2726"/>
        <v>1.5498770166817324E-2</v>
      </c>
      <c r="LV233" s="632">
        <f t="shared" si="2727"/>
        <v>9.5755926762133483E-3</v>
      </c>
      <c r="LW233" s="632">
        <f t="shared" si="2728"/>
        <v>2.7464472466451995E-4</v>
      </c>
      <c r="LX233" s="633">
        <f t="shared" si="2729"/>
        <v>4.5073572819861489E-3</v>
      </c>
      <c r="LY233" s="634" t="s">
        <v>177</v>
      </c>
      <c r="LZ233" s="633">
        <f t="shared" si="2730"/>
        <v>2.3248999918004957E-4</v>
      </c>
      <c r="MA233" s="633">
        <f t="shared" si="2731"/>
        <v>6.4129590112515079E-4</v>
      </c>
      <c r="MB233" s="633">
        <f t="shared" si="2732"/>
        <v>2.597205935733577E-5</v>
      </c>
      <c r="MC233" s="633">
        <f t="shared" si="2733"/>
        <v>1.1744374318770922E-4</v>
      </c>
      <c r="MD233" s="633">
        <f t="shared" si="2734"/>
        <v>1.812452789280102E-3</v>
      </c>
      <c r="ME233" s="633">
        <f t="shared" si="2735"/>
        <v>1.5459432173028913E-3</v>
      </c>
      <c r="MF233" s="631">
        <f t="shared" si="2736"/>
        <v>0.26274158253609281</v>
      </c>
      <c r="MG233" s="632">
        <f t="shared" si="2737"/>
        <v>0.17727431443878891</v>
      </c>
      <c r="MH233" s="632">
        <f t="shared" si="2738"/>
        <v>5.4586388354129288E-2</v>
      </c>
      <c r="MI233" s="632">
        <f t="shared" si="2739"/>
        <v>3.1151154755033633E-2</v>
      </c>
      <c r="MJ233" s="632">
        <f t="shared" si="2740"/>
        <v>0.29542511277594702</v>
      </c>
      <c r="MK233" s="632">
        <f t="shared" si="2741"/>
        <v>6.0224444585171323E-2</v>
      </c>
      <c r="ML233" s="632">
        <f t="shared" si="2742"/>
        <v>3.7208420041833903E-2</v>
      </c>
      <c r="MM233" s="632">
        <f t="shared" si="2743"/>
        <v>1.0672024827221873E-3</v>
      </c>
      <c r="MN233" s="633">
        <f t="shared" si="2744"/>
        <v>1.7514492177948482E-2</v>
      </c>
      <c r="MO233" s="634" t="s">
        <v>177</v>
      </c>
      <c r="MP233" s="633">
        <f t="shared" si="2745"/>
        <v>9.0339949050942349E-4</v>
      </c>
      <c r="MQ233" s="633">
        <f t="shared" si="2746"/>
        <v>2.4919196197061956E-3</v>
      </c>
      <c r="MR233" s="633">
        <f t="shared" si="2747"/>
        <v>1.0092109455739142E-4</v>
      </c>
      <c r="MS233" s="633">
        <f t="shared" si="2748"/>
        <v>4.5635777080083799E-4</v>
      </c>
      <c r="MT233" s="633">
        <f t="shared" si="2749"/>
        <v>7.0427499341164492E-3</v>
      </c>
      <c r="MU233" s="633">
        <f t="shared" si="2750"/>
        <v>6.0071586726031367E-3</v>
      </c>
      <c r="MV233" s="1077"/>
      <c r="MW233" s="566"/>
      <c r="MX233" s="624"/>
      <c r="MY233" s="635"/>
      <c r="MZ233" s="636"/>
      <c r="NA233" s="637"/>
      <c r="NB233" s="1078"/>
      <c r="NC233" s="615"/>
      <c r="ND233" s="589"/>
      <c r="NE233" s="638"/>
    </row>
    <row r="234" spans="1:369" outlineLevel="1" x14ac:dyDescent="0.2">
      <c r="A234" s="800" t="s">
        <v>188</v>
      </c>
      <c r="B234" s="801">
        <v>78</v>
      </c>
      <c r="C234" s="1528"/>
      <c r="D234" s="802">
        <f>DATI!G227</f>
        <v>180304</v>
      </c>
      <c r="E234" s="803">
        <f t="shared" si="2751"/>
        <v>1.9039812812063052E-2</v>
      </c>
      <c r="F234" s="1033">
        <f t="shared" si="2607"/>
        <v>3.9030528443288809E-3</v>
      </c>
      <c r="G234" s="805"/>
      <c r="H234" s="806"/>
      <c r="I234" s="813"/>
      <c r="J234" s="808"/>
      <c r="K234" s="808"/>
      <c r="L234" s="808"/>
      <c r="M234" s="806"/>
      <c r="N234" s="806"/>
      <c r="O234" s="806"/>
      <c r="P234" s="806"/>
      <c r="Q234" s="806"/>
      <c r="R234" s="806"/>
      <c r="S234" s="806"/>
      <c r="T234" s="806"/>
      <c r="U234" s="806"/>
      <c r="V234" s="806"/>
      <c r="W234" s="811"/>
      <c r="X234" s="1092"/>
      <c r="Y234" s="806"/>
      <c r="Z234" s="806"/>
      <c r="AA234" s="806"/>
      <c r="AB234" s="806"/>
      <c r="AC234" s="806"/>
      <c r="AD234" s="813"/>
      <c r="AE234" s="808"/>
      <c r="AF234" s="808"/>
      <c r="AG234" s="811"/>
      <c r="AH234" s="815"/>
      <c r="AI234" s="806"/>
      <c r="AJ234" s="813"/>
      <c r="AK234" s="808"/>
      <c r="AL234" s="808"/>
      <c r="AM234" s="808"/>
      <c r="AN234" s="818"/>
      <c r="AO234" s="819"/>
      <c r="AP234" s="819"/>
      <c r="AQ234" s="819"/>
      <c r="AR234" s="819"/>
      <c r="AS234" s="819"/>
      <c r="AT234" s="819"/>
      <c r="AU234" s="1093"/>
      <c r="AV234" s="1093"/>
      <c r="AW234" s="819"/>
      <c r="AX234" s="1093"/>
      <c r="AY234" s="1093"/>
      <c r="AZ234" s="1093"/>
      <c r="BA234" s="1093"/>
      <c r="BB234" s="818"/>
      <c r="BC234" s="819"/>
      <c r="BD234" s="819"/>
      <c r="BE234" s="819"/>
      <c r="BF234" s="819"/>
      <c r="BG234" s="819"/>
      <c r="BH234" s="819"/>
      <c r="BI234" s="819"/>
      <c r="BJ234" s="819"/>
      <c r="BK234" s="819"/>
      <c r="BL234" s="819"/>
      <c r="BM234" s="819"/>
      <c r="BN234" s="819"/>
      <c r="BO234" s="819"/>
      <c r="BP234" s="819"/>
      <c r="BQ234" s="819"/>
      <c r="BR234" s="819"/>
      <c r="BS234" s="819"/>
      <c r="BT234" s="819"/>
      <c r="BU234" s="819"/>
      <c r="BV234" s="820"/>
      <c r="BW234" s="818"/>
      <c r="BX234" s="819"/>
      <c r="BY234" s="819"/>
      <c r="BZ234" s="819"/>
      <c r="CA234" s="819"/>
      <c r="CB234" s="819"/>
      <c r="CC234" s="819"/>
      <c r="CD234" s="820"/>
      <c r="CE234" s="818"/>
      <c r="CF234" s="819"/>
      <c r="CG234" s="819"/>
      <c r="CH234" s="819"/>
      <c r="CI234" s="819"/>
      <c r="CJ234" s="819"/>
      <c r="CK234" s="819"/>
      <c r="CL234" s="819"/>
      <c r="CM234" s="819"/>
      <c r="CN234" s="819"/>
      <c r="CO234" s="819"/>
      <c r="CP234" s="819"/>
      <c r="CQ234" s="819"/>
      <c r="CR234" s="819"/>
      <c r="CS234" s="819"/>
      <c r="CT234" s="819"/>
      <c r="CU234" s="819"/>
      <c r="CV234" s="819"/>
      <c r="CW234" s="819"/>
      <c r="CX234" s="819"/>
      <c r="CY234" s="820"/>
      <c r="CZ234" s="805">
        <f>DATI!AA227</f>
        <v>81899.322</v>
      </c>
      <c r="DA234" s="806">
        <f t="shared" si="2752"/>
        <v>224.38170410958904</v>
      </c>
      <c r="DB234" s="813">
        <f t="shared" si="2608"/>
        <v>454.22909086875501</v>
      </c>
      <c r="DC234" s="808">
        <f t="shared" si="2753"/>
        <v>1.2444632626541232</v>
      </c>
      <c r="DD234" s="822">
        <f t="shared" si="2754"/>
        <v>-1.2320457607900348E-2</v>
      </c>
      <c r="DE234" s="823">
        <f t="shared" si="2638"/>
        <v>-1.6160435418802355E-2</v>
      </c>
      <c r="DF234" s="806">
        <f t="shared" si="2780"/>
        <v>-1021.6239999999962</v>
      </c>
      <c r="DG234" s="824">
        <f t="shared" si="2755"/>
        <v>-7.4611147514183926</v>
      </c>
      <c r="DH234" s="825">
        <f t="shared" si="2781"/>
        <v>1.6604637141292022E-2</v>
      </c>
      <c r="DI234" s="826">
        <f>DATI!AB227+DATI!AG227</f>
        <v>34225.253948114987</v>
      </c>
      <c r="DJ234" s="806">
        <f t="shared" si="2782"/>
        <v>93.767819035931467</v>
      </c>
      <c r="DK234" s="827">
        <f t="shared" si="2609"/>
        <v>189.81971530368148</v>
      </c>
      <c r="DL234" s="828">
        <f t="shared" si="2610"/>
        <v>0.52005401453063416</v>
      </c>
      <c r="DM234" s="829">
        <f t="shared" si="2783"/>
        <v>0.41789422808793197</v>
      </c>
      <c r="DN234" s="830">
        <f t="shared" si="2756"/>
        <v>4.2465419169267049E-2</v>
      </c>
      <c r="DO234" s="830">
        <f t="shared" si="2757"/>
        <v>1.699999999999996E-2</v>
      </c>
      <c r="DP234" s="830">
        <f t="shared" si="2758"/>
        <v>2.9621768164690067E-2</v>
      </c>
      <c r="DQ234" s="830">
        <f t="shared" si="2759"/>
        <v>2.5618724086447373E-2</v>
      </c>
      <c r="DR234" s="831">
        <f t="shared" si="2760"/>
        <v>984.64559430968075</v>
      </c>
      <c r="DS234" s="831">
        <f t="shared" si="2761"/>
        <v>4.7414685382860853</v>
      </c>
      <c r="DT234" s="832">
        <f t="shared" si="2784"/>
        <v>1.5332395476353901E-2</v>
      </c>
      <c r="DU234" s="833"/>
      <c r="DV234" s="832"/>
      <c r="DW234" s="834">
        <f>DATI!AB227</f>
        <v>30447.227999999999</v>
      </c>
      <c r="DX234" s="806">
        <f t="shared" si="2762"/>
        <v>83.417063013698623</v>
      </c>
      <c r="DY234" s="835">
        <f t="shared" si="2611"/>
        <v>168.86607063625877</v>
      </c>
      <c r="DZ234" s="808">
        <f t="shared" si="2612"/>
        <v>0.46264676886646233</v>
      </c>
      <c r="EA234" s="829">
        <f t="shared" si="2763"/>
        <v>0.3717641032486203</v>
      </c>
      <c r="EB234" s="825">
        <f t="shared" si="2764"/>
        <v>4.9610540310620795E-2</v>
      </c>
      <c r="EC234" s="836">
        <f t="shared" si="2765"/>
        <v>47674.068051885013</v>
      </c>
      <c r="ED234" s="837">
        <f t="shared" si="2766"/>
        <v>130.61388507365757</v>
      </c>
      <c r="EE234" s="838">
        <f t="shared" si="2613"/>
        <v>264.4093755650735</v>
      </c>
      <c r="EF234" s="839">
        <f t="shared" si="2614"/>
        <v>0.72440924812348906</v>
      </c>
      <c r="EG234" s="840">
        <f t="shared" si="2639"/>
        <v>-4.0383574052930152E-2</v>
      </c>
      <c r="EH234" s="840">
        <f t="shared" si="2640"/>
        <v>-4.4114445883776367E-2</v>
      </c>
      <c r="EI234" s="822">
        <f t="shared" si="2615"/>
        <v>0.58210577191206803</v>
      </c>
      <c r="EJ234" s="841">
        <f t="shared" si="2641"/>
        <v>-2006.2695943096769</v>
      </c>
      <c r="EK234" s="841">
        <f t="shared" si="2642"/>
        <v>-12.202583289704478</v>
      </c>
      <c r="EL234" s="805">
        <f>DATI!AD227</f>
        <v>42821.430999999997</v>
      </c>
      <c r="EM234" s="806">
        <f t="shared" si="2767"/>
        <v>117.31898904109588</v>
      </c>
      <c r="EN234" s="835">
        <f t="shared" si="2616"/>
        <v>237.4957349809211</v>
      </c>
      <c r="EO234" s="808">
        <f t="shared" si="2768"/>
        <v>0.65067324652307146</v>
      </c>
      <c r="EP234" s="822">
        <f t="shared" si="2769"/>
        <v>-2.6160697718670134E-2</v>
      </c>
      <c r="EQ234" s="823">
        <f t="shared" si="2770"/>
        <v>-2.9946866361069691E-2</v>
      </c>
      <c r="ER234" s="822">
        <f t="shared" si="2785"/>
        <v>1.8532052400112079E-2</v>
      </c>
      <c r="ES234" s="806">
        <f t="shared" si="2786"/>
        <v>-1150.3320000000022</v>
      </c>
      <c r="ET234" s="822">
        <f t="shared" si="2617"/>
        <v>0.52285452375295605</v>
      </c>
      <c r="EU234" s="824">
        <f t="shared" si="2771"/>
        <v>-7.3318180109554305</v>
      </c>
      <c r="EV234" s="805">
        <f>DATI!AE227</f>
        <v>6464.0730000000003</v>
      </c>
      <c r="EW234" s="806">
        <f t="shared" si="2772"/>
        <v>17.709789041095892</v>
      </c>
      <c r="EX234" s="835">
        <f t="shared" si="2618"/>
        <v>35.850968364539888</v>
      </c>
      <c r="EY234" s="808">
        <f t="shared" si="2619"/>
        <v>9.8221831135725718E-2</v>
      </c>
      <c r="EZ234" s="822">
        <f t="shared" si="2773"/>
        <v>-2.45208601383341E-2</v>
      </c>
      <c r="FA234" s="823">
        <f t="shared" si="2774"/>
        <v>-2.8313404269595943E-2</v>
      </c>
      <c r="FB234" s="806">
        <f t="shared" si="2787"/>
        <v>-162.48899999999958</v>
      </c>
      <c r="FC234" s="824">
        <f t="shared" si="2775"/>
        <v>-1.0446402834225594</v>
      </c>
      <c r="FD234" s="806">
        <f>DATI!AG227</f>
        <v>3778.025948114991</v>
      </c>
      <c r="FE234" s="822">
        <f t="shared" si="2620"/>
        <v>4.6130124839311747E-2</v>
      </c>
      <c r="FF234" s="806">
        <f t="shared" si="2776"/>
        <v>2686.0470518850093</v>
      </c>
      <c r="FG234" s="822">
        <f t="shared" si="2788"/>
        <v>1.4897323697117142E-2</v>
      </c>
      <c r="FH234" s="805">
        <f>DATI!AF227</f>
        <v>2166.59</v>
      </c>
      <c r="FI234" s="806">
        <f t="shared" si="2789"/>
        <v>5.9358630136986301</v>
      </c>
      <c r="FJ234" s="830">
        <f t="shared" si="2621"/>
        <v>2.6454309353134819E-2</v>
      </c>
      <c r="FK234" s="830"/>
      <c r="FL234" s="842">
        <f>DATI!AL227</f>
        <v>597.97882501989602</v>
      </c>
      <c r="FM234" s="843"/>
      <c r="FN234" s="842"/>
      <c r="FO234" s="1138">
        <f t="shared" si="2790"/>
        <v>0.27599999308586121</v>
      </c>
      <c r="FP234" s="1139">
        <f t="shared" si="2665"/>
        <v>7.3013891985564423E-3</v>
      </c>
      <c r="FQ234" s="809"/>
      <c r="FR234" s="846"/>
      <c r="FS234" s="1117"/>
      <c r="FT234" s="1117"/>
      <c r="FU234" s="818"/>
      <c r="FV234" s="819"/>
      <c r="FW234" s="819"/>
      <c r="FX234" s="819"/>
      <c r="FY234" s="819"/>
      <c r="FZ234" s="819"/>
      <c r="GA234" s="819"/>
      <c r="GB234" s="819"/>
      <c r="GC234" s="819"/>
      <c r="GD234" s="819"/>
      <c r="GE234" s="819"/>
      <c r="GF234" s="819"/>
      <c r="GG234" s="819"/>
      <c r="GH234" s="819"/>
      <c r="GI234" s="819"/>
      <c r="GJ234" s="819"/>
      <c r="GK234" s="819"/>
      <c r="GL234" s="819"/>
      <c r="GM234" s="819"/>
      <c r="GN234" s="819"/>
      <c r="GO234" s="819"/>
      <c r="GP234" s="820"/>
      <c r="GQ234" s="818"/>
      <c r="GR234" s="819"/>
      <c r="GS234" s="819"/>
      <c r="GT234" s="819"/>
      <c r="GU234" s="819"/>
      <c r="GV234" s="819"/>
      <c r="GW234" s="819"/>
      <c r="GX234" s="820"/>
      <c r="GY234" s="818"/>
      <c r="GZ234" s="819"/>
      <c r="HA234" s="819"/>
      <c r="HB234" s="819"/>
      <c r="HC234" s="819"/>
      <c r="HD234" s="819"/>
      <c r="HE234" s="819"/>
      <c r="HF234" s="819"/>
      <c r="HG234" s="819"/>
      <c r="HH234" s="819"/>
      <c r="HI234" s="819"/>
      <c r="HJ234" s="819"/>
      <c r="HK234" s="819"/>
      <c r="HL234" s="819"/>
      <c r="HM234" s="819"/>
      <c r="HN234" s="819"/>
      <c r="HO234" s="819"/>
      <c r="HP234" s="819"/>
      <c r="HQ234" s="819"/>
      <c r="HR234" s="819"/>
      <c r="HS234" s="819"/>
      <c r="HT234" s="820"/>
      <c r="HU234" s="846">
        <f t="shared" si="2606"/>
        <v>47624.748051884992</v>
      </c>
      <c r="HV234" s="847"/>
      <c r="HW234" s="848">
        <f t="shared" si="2809"/>
        <v>9793.436427762912</v>
      </c>
      <c r="HX234" s="849">
        <f>DATI!CQ227</f>
        <v>298.11</v>
      </c>
      <c r="HY234" s="849">
        <f>DATI!CT227</f>
        <v>9495.3264277629114</v>
      </c>
      <c r="HZ234" s="850"/>
      <c r="IA234" s="850">
        <f t="shared" si="2705"/>
        <v>0.11957896828209288</v>
      </c>
      <c r="IB234" s="822">
        <f t="shared" si="2706"/>
        <v>0.20563754829932979</v>
      </c>
      <c r="IC234" s="849">
        <f>DATI!CV227</f>
        <v>0</v>
      </c>
      <c r="ID234" s="851">
        <f t="shared" si="2777"/>
        <v>9793.436427762912</v>
      </c>
      <c r="IE234" s="852">
        <f t="shared" si="2707"/>
        <v>0.11957896828209288</v>
      </c>
      <c r="IF234" s="852">
        <f t="shared" si="2708"/>
        <v>0.20563754829932979</v>
      </c>
      <c r="IG234" s="848"/>
      <c r="IH234" s="830"/>
      <c r="II234" s="849"/>
      <c r="IJ234" s="849"/>
      <c r="IK234" s="854">
        <f>DATI!CS227</f>
        <v>47326.638051884991</v>
      </c>
      <c r="IL234" s="834">
        <f t="shared" si="2791"/>
        <v>7762.777641432469</v>
      </c>
      <c r="IM234" s="834">
        <f t="shared" si="2792"/>
        <v>7762.777641432469</v>
      </c>
      <c r="IN234" s="822">
        <f t="shared" si="2709"/>
        <v>9.4784394447520195E-2</v>
      </c>
      <c r="IO234" s="822">
        <f t="shared" si="2710"/>
        <v>0.16299881802997207</v>
      </c>
      <c r="IP234" s="849"/>
      <c r="IQ234" s="830"/>
      <c r="IR234" s="849"/>
      <c r="IS234" s="834">
        <f t="shared" si="2793"/>
        <v>30068.533982689609</v>
      </c>
      <c r="IT234" s="854">
        <f>DATI!CR227</f>
        <v>0</v>
      </c>
      <c r="IU234" s="855">
        <v>30068.533982689609</v>
      </c>
      <c r="IV234" s="822"/>
      <c r="IW234" s="830">
        <f t="shared" si="2711"/>
        <v>0.36714020639498834</v>
      </c>
      <c r="IX234" s="822">
        <f t="shared" si="2712"/>
        <v>0.63136363367069814</v>
      </c>
      <c r="IY234" s="854">
        <f>DATI!CW227</f>
        <v>0</v>
      </c>
      <c r="IZ234" s="856">
        <f t="shared" si="2778"/>
        <v>30068.533982689609</v>
      </c>
      <c r="JA234" s="857">
        <f t="shared" si="2713"/>
        <v>0.36714020639498834</v>
      </c>
      <c r="JB234" s="857">
        <f t="shared" si="2714"/>
        <v>0.63136363367069814</v>
      </c>
      <c r="JC234" s="858"/>
      <c r="JD234" s="830"/>
      <c r="JE234" s="849"/>
      <c r="JF234" s="849"/>
      <c r="JG234" s="826">
        <f t="shared" si="2715"/>
        <v>33397.092151129706</v>
      </c>
      <c r="JH234" s="808">
        <f t="shared" si="2622"/>
        <v>185.2265737372976</v>
      </c>
      <c r="JI234" s="829">
        <f t="shared" si="2716"/>
        <v>0.40778227872423295</v>
      </c>
      <c r="JJ234" s="843"/>
      <c r="JK234" s="842"/>
      <c r="JL234" s="1140"/>
      <c r="JM234" s="860">
        <f t="shared" si="2643"/>
        <v>6.156071439069298E-2</v>
      </c>
      <c r="JN234" s="861">
        <f t="shared" si="2717"/>
        <v>63465.626133819314</v>
      </c>
      <c r="JO234" s="834">
        <f t="shared" si="2718"/>
        <v>63465.626133819314</v>
      </c>
      <c r="JP234" s="829">
        <f t="shared" si="2719"/>
        <v>0.77492248511922135</v>
      </c>
      <c r="JQ234" s="830">
        <f t="shared" si="2644"/>
        <v>0.12488713240067451</v>
      </c>
      <c r="JR234" s="862">
        <f t="shared" si="2720"/>
        <v>0.77492248511922135</v>
      </c>
      <c r="JS234" s="825">
        <f t="shared" si="2645"/>
        <v>0.12488713240067451</v>
      </c>
      <c r="JT234" s="818">
        <f>DATI!BW227</f>
        <v>11032.472019981444</v>
      </c>
      <c r="JU234" s="819">
        <f>DATI!BX227</f>
        <v>7567.4705508538482</v>
      </c>
      <c r="JV234" s="819">
        <f>DATI!BY227</f>
        <v>1801.3865120571106</v>
      </c>
      <c r="JW234" s="819">
        <f>DATI!BZ227</f>
        <v>1313.731</v>
      </c>
      <c r="JX234" s="819">
        <f>DATI!CA227</f>
        <v>3403.277</v>
      </c>
      <c r="JY234" s="819">
        <f>DATI!CB227</f>
        <v>1039.0434869617225</v>
      </c>
      <c r="JZ234" s="819">
        <f>DATI!CC227</f>
        <v>947.27260319843504</v>
      </c>
      <c r="KA234" s="819">
        <f>DATI!CD227</f>
        <v>35.973749065538868</v>
      </c>
      <c r="KB234" s="819">
        <f>DATI!CE227</f>
        <v>744.74188027107721</v>
      </c>
      <c r="KC234" s="819">
        <f>DATI!CF227</f>
        <v>0</v>
      </c>
      <c r="KD234" s="819">
        <f>DATI!CG227</f>
        <v>43.371440025329591</v>
      </c>
      <c r="KE234" s="819">
        <f>DATI!CH227</f>
        <v>85.862701671123503</v>
      </c>
      <c r="KF234" s="819">
        <f>DATI!CI227</f>
        <v>2.0442800397872927</v>
      </c>
      <c r="KG234" s="819">
        <f>DATI!CJ227</f>
        <v>5.429200105667114</v>
      </c>
      <c r="KH234" s="819">
        <f>DATI!CK227</f>
        <v>42.684374332195148</v>
      </c>
      <c r="KI234" s="819">
        <f>DATI!CL227</f>
        <v>999.69801945686345</v>
      </c>
      <c r="KJ234" s="863">
        <f t="shared" si="2623"/>
        <v>61.188171199648615</v>
      </c>
      <c r="KK234" s="864">
        <f t="shared" si="2794"/>
        <v>3.4657606583715105E-2</v>
      </c>
      <c r="KL234" s="865">
        <f t="shared" si="2624"/>
        <v>41.97061934762317</v>
      </c>
      <c r="KM234" s="864">
        <f t="shared" si="2795"/>
        <v>2.4477000326462734E-2</v>
      </c>
      <c r="KN234" s="865">
        <f t="shared" si="2625"/>
        <v>9.9908294439231007</v>
      </c>
      <c r="KO234" s="864">
        <f t="shared" si="2796"/>
        <v>-3.9617179684924397E-2</v>
      </c>
      <c r="KP234" s="865">
        <f t="shared" si="2626"/>
        <v>7.2861999733782943</v>
      </c>
      <c r="KQ234" s="864">
        <f t="shared" si="2797"/>
        <v>-2.4516815104541081E-2</v>
      </c>
      <c r="KR234" s="865">
        <f t="shared" si="2627"/>
        <v>18.875216301357707</v>
      </c>
      <c r="KS234" s="864">
        <f t="shared" si="2798"/>
        <v>5.5365628968541337E-2</v>
      </c>
      <c r="KT234" s="865">
        <f t="shared" si="2628"/>
        <v>5.7627312037543401</v>
      </c>
      <c r="KU234" s="864">
        <f t="shared" si="2799"/>
        <v>0.32322549453033933</v>
      </c>
      <c r="KV234" s="865">
        <f t="shared" si="2629"/>
        <v>5.2537525689859077</v>
      </c>
      <c r="KW234" s="864">
        <f t="shared" si="2800"/>
        <v>-0.19329840780709193</v>
      </c>
      <c r="KX234" s="865">
        <f t="shared" si="2630"/>
        <v>0.19951719909452295</v>
      </c>
      <c r="KY234" s="864">
        <f t="shared" si="2801"/>
        <v>-0.38912441600950037</v>
      </c>
      <c r="KZ234" s="865">
        <f t="shared" si="2631"/>
        <v>4.1304789703560498</v>
      </c>
      <c r="LA234" s="864">
        <f t="shared" si="2802"/>
        <v>0.10396722378710993</v>
      </c>
      <c r="LB234" s="866" t="s">
        <v>177</v>
      </c>
      <c r="LC234" s="867" t="s">
        <v>177</v>
      </c>
      <c r="LD234" s="865">
        <f t="shared" si="2632"/>
        <v>0.2405461887996361</v>
      </c>
      <c r="LE234" s="864">
        <f t="shared" si="2803"/>
        <v>-0.37941752664784922</v>
      </c>
      <c r="LF234" s="865">
        <f t="shared" si="2633"/>
        <v>0.47621074225265941</v>
      </c>
      <c r="LG234" s="864">
        <f t="shared" si="2804"/>
        <v>6.1486560857227882E-2</v>
      </c>
      <c r="LH234" s="865">
        <f t="shared" si="2634"/>
        <v>1.1337962772802005E-2</v>
      </c>
      <c r="LI234" s="864">
        <f t="shared" si="2805"/>
        <v>-0.52287258645915924</v>
      </c>
      <c r="LJ234" s="865">
        <f t="shared" si="2635"/>
        <v>3.011136805432555E-2</v>
      </c>
      <c r="LK234" s="864">
        <f t="shared" si="2806"/>
        <v>-0.21198612673216749</v>
      </c>
      <c r="LL234" s="865">
        <f t="shared" si="2636"/>
        <v>0.23673559284428047</v>
      </c>
      <c r="LM234" s="864">
        <f t="shared" si="2807"/>
        <v>0.42860485554660127</v>
      </c>
      <c r="LN234" s="865">
        <f t="shared" si="2637"/>
        <v>5.5445138180898006</v>
      </c>
      <c r="LO234" s="868">
        <f t="shared" si="2808"/>
        <v>0.28216793978080984</v>
      </c>
      <c r="LP234" s="869">
        <f t="shared" si="2721"/>
        <v>0.13470773323351132</v>
      </c>
      <c r="LQ234" s="870">
        <f t="shared" si="2722"/>
        <v>9.2399672745201097E-2</v>
      </c>
      <c r="LR234" s="870">
        <f t="shared" si="2723"/>
        <v>2.1995133391423078E-2</v>
      </c>
      <c r="LS234" s="870">
        <f t="shared" si="2724"/>
        <v>1.6040804342678197E-2</v>
      </c>
      <c r="LT234" s="870">
        <f t="shared" si="2725"/>
        <v>4.1554397727492788E-2</v>
      </c>
      <c r="LU234" s="870">
        <f t="shared" si="2726"/>
        <v>1.2686838689112988E-2</v>
      </c>
      <c r="LV234" s="870">
        <f t="shared" si="2727"/>
        <v>1.1566305801633316E-2</v>
      </c>
      <c r="LW234" s="870">
        <f t="shared" si="2728"/>
        <v>4.3924355155881351E-4</v>
      </c>
      <c r="LX234" s="871">
        <f t="shared" si="2729"/>
        <v>9.093382729970307E-3</v>
      </c>
      <c r="LY234" s="872" t="s">
        <v>177</v>
      </c>
      <c r="LZ234" s="871">
        <f t="shared" si="2730"/>
        <v>5.2957019626279187E-4</v>
      </c>
      <c r="MA234" s="871">
        <f t="shared" si="2731"/>
        <v>1.0483933147959821E-3</v>
      </c>
      <c r="MB234" s="871">
        <f t="shared" si="2732"/>
        <v>2.4960890882433588E-5</v>
      </c>
      <c r="MC234" s="871">
        <f t="shared" si="2733"/>
        <v>6.6291148364660624E-5</v>
      </c>
      <c r="MD234" s="871">
        <f t="shared" si="2734"/>
        <v>5.211810463118992E-4</v>
      </c>
      <c r="ME234" s="871">
        <f t="shared" si="2735"/>
        <v>1.2206426073427853E-2</v>
      </c>
      <c r="MF234" s="869">
        <f t="shared" si="2736"/>
        <v>0.36234733815444364</v>
      </c>
      <c r="MG234" s="870">
        <f t="shared" si="2737"/>
        <v>0.24854382641512876</v>
      </c>
      <c r="MH234" s="870">
        <f t="shared" si="2738"/>
        <v>5.9164220534529799E-2</v>
      </c>
      <c r="MI234" s="870">
        <f t="shared" si="2739"/>
        <v>4.3147803143195829E-2</v>
      </c>
      <c r="MJ234" s="870">
        <f t="shared" si="2740"/>
        <v>0.11177625102685868</v>
      </c>
      <c r="MK234" s="870">
        <f t="shared" si="2741"/>
        <v>3.4126045463374284E-2</v>
      </c>
      <c r="ML234" s="870">
        <f t="shared" si="2742"/>
        <v>3.1111948949784037E-2</v>
      </c>
      <c r="MM234" s="870">
        <f t="shared" si="2743"/>
        <v>1.1815114684837276E-3</v>
      </c>
      <c r="MN234" s="871">
        <f t="shared" si="2744"/>
        <v>2.4460088132524815E-2</v>
      </c>
      <c r="MO234" s="872" t="s">
        <v>177</v>
      </c>
      <c r="MP234" s="871">
        <f t="shared" si="2745"/>
        <v>1.4244791028375258E-3</v>
      </c>
      <c r="MQ234" s="871">
        <f t="shared" si="2746"/>
        <v>2.8200498801113686E-3</v>
      </c>
      <c r="MR234" s="871">
        <f t="shared" si="2747"/>
        <v>6.7141745704643217E-5</v>
      </c>
      <c r="MS234" s="871">
        <f t="shared" si="2748"/>
        <v>1.7831508686659797E-4</v>
      </c>
      <c r="MT234" s="871">
        <f t="shared" si="2749"/>
        <v>1.4019133148080066E-3</v>
      </c>
      <c r="MU234" s="871">
        <f t="shared" si="2750"/>
        <v>3.2833794244154627E-2</v>
      </c>
      <c r="MV234" s="1098"/>
      <c r="MW234" s="808"/>
      <c r="MX234" s="862"/>
      <c r="MY234" s="955"/>
      <c r="MZ234" s="956"/>
      <c r="NA234" s="874"/>
      <c r="NB234" s="1099"/>
      <c r="NC234" s="854"/>
      <c r="ND234" s="829"/>
      <c r="NE234" s="875"/>
    </row>
    <row r="235" spans="1:369" ht="9" outlineLevel="1" thickBot="1" x14ac:dyDescent="0.25">
      <c r="A235" s="1219" t="s">
        <v>189</v>
      </c>
      <c r="B235" s="1148">
        <v>141</v>
      </c>
      <c r="C235" s="1530"/>
      <c r="D235" s="1149">
        <f>DATI!G228</f>
        <v>853528</v>
      </c>
      <c r="E235" s="1150">
        <f t="shared" si="2751"/>
        <v>9.0131185940714315E-2</v>
      </c>
      <c r="F235" s="1151">
        <f t="shared" si="2607"/>
        <v>7.9690120220128006E-3</v>
      </c>
      <c r="G235" s="1152"/>
      <c r="H235" s="1153"/>
      <c r="I235" s="1154"/>
      <c r="J235" s="1155"/>
      <c r="K235" s="1155"/>
      <c r="L235" s="1155"/>
      <c r="M235" s="1153"/>
      <c r="N235" s="1153"/>
      <c r="O235" s="1153"/>
      <c r="P235" s="1153"/>
      <c r="Q235" s="1153"/>
      <c r="R235" s="1153"/>
      <c r="S235" s="1153"/>
      <c r="T235" s="1153"/>
      <c r="U235" s="1153"/>
      <c r="V235" s="1153"/>
      <c r="W235" s="1156"/>
      <c r="X235" s="1157"/>
      <c r="Y235" s="1153"/>
      <c r="Z235" s="1153"/>
      <c r="AA235" s="1153"/>
      <c r="AB235" s="1153"/>
      <c r="AC235" s="1153"/>
      <c r="AD235" s="1154"/>
      <c r="AE235" s="1155"/>
      <c r="AF235" s="1155"/>
      <c r="AG235" s="1156"/>
      <c r="AH235" s="1158"/>
      <c r="AI235" s="1153"/>
      <c r="AJ235" s="1154"/>
      <c r="AK235" s="1155"/>
      <c r="AL235" s="1155"/>
      <c r="AM235" s="1155"/>
      <c r="AN235" s="1159"/>
      <c r="AO235" s="1160"/>
      <c r="AP235" s="1160"/>
      <c r="AQ235" s="1160"/>
      <c r="AR235" s="1160"/>
      <c r="AS235" s="1160"/>
      <c r="AT235" s="1160"/>
      <c r="AU235" s="1161"/>
      <c r="AV235" s="1161"/>
      <c r="AW235" s="1160"/>
      <c r="AX235" s="1161"/>
      <c r="AY235" s="1161"/>
      <c r="AZ235" s="1161"/>
      <c r="BA235" s="1161"/>
      <c r="BB235" s="1159"/>
      <c r="BC235" s="1160"/>
      <c r="BD235" s="1160"/>
      <c r="BE235" s="1160"/>
      <c r="BF235" s="1160"/>
      <c r="BG235" s="1160"/>
      <c r="BH235" s="1160"/>
      <c r="BI235" s="1160"/>
      <c r="BJ235" s="1160"/>
      <c r="BK235" s="1160"/>
      <c r="BL235" s="1160"/>
      <c r="BM235" s="1160"/>
      <c r="BN235" s="1160"/>
      <c r="BO235" s="1160"/>
      <c r="BP235" s="1160"/>
      <c r="BQ235" s="1160"/>
      <c r="BR235" s="1160"/>
      <c r="BS235" s="1160"/>
      <c r="BT235" s="1160"/>
      <c r="BU235" s="1160"/>
      <c r="BV235" s="1162"/>
      <c r="BW235" s="1159"/>
      <c r="BX235" s="1160"/>
      <c r="BY235" s="1160"/>
      <c r="BZ235" s="1160"/>
      <c r="CA235" s="1160"/>
      <c r="CB235" s="1160"/>
      <c r="CC235" s="1160"/>
      <c r="CD235" s="1162"/>
      <c r="CE235" s="1159"/>
      <c r="CF235" s="1160"/>
      <c r="CG235" s="1160"/>
      <c r="CH235" s="1160"/>
      <c r="CI235" s="1160"/>
      <c r="CJ235" s="1160"/>
      <c r="CK235" s="1160"/>
      <c r="CL235" s="1160"/>
      <c r="CM235" s="1160"/>
      <c r="CN235" s="1160"/>
      <c r="CO235" s="1160"/>
      <c r="CP235" s="1160"/>
      <c r="CQ235" s="1160"/>
      <c r="CR235" s="1160"/>
      <c r="CS235" s="1160"/>
      <c r="CT235" s="1160"/>
      <c r="CU235" s="1160"/>
      <c r="CV235" s="1160"/>
      <c r="CW235" s="1160"/>
      <c r="CX235" s="1160"/>
      <c r="CY235" s="1162"/>
      <c r="CZ235" s="1152">
        <f>DATI!AA228</f>
        <v>424048.67599999998</v>
      </c>
      <c r="DA235" s="1153">
        <f t="shared" si="2752"/>
        <v>1161.7771945205479</v>
      </c>
      <c r="DB235" s="1154">
        <f t="shared" si="2608"/>
        <v>496.81870542032601</v>
      </c>
      <c r="DC235" s="1155">
        <f t="shared" si="2753"/>
        <v>1.3611471381378795</v>
      </c>
      <c r="DD235" s="1163">
        <f t="shared" si="2754"/>
        <v>1.065817387967094E-2</v>
      </c>
      <c r="DE235" s="1164">
        <f t="shared" si="2638"/>
        <v>2.6679013199660158E-3</v>
      </c>
      <c r="DF235" s="1153">
        <f t="shared" si="2780"/>
        <v>4471.9219999999623</v>
      </c>
      <c r="DG235" s="1165">
        <f t="shared" si="2755"/>
        <v>1.3219364838844285</v>
      </c>
      <c r="DH235" s="1166">
        <f t="shared" si="2781"/>
        <v>8.5973537060847774E-2</v>
      </c>
      <c r="DI235" s="1167">
        <f>DATI!AB228+DATI!AG228</f>
        <v>235820.46824004795</v>
      </c>
      <c r="DJ235" s="1153">
        <f t="shared" si="2782"/>
        <v>646.08347463026837</v>
      </c>
      <c r="DK235" s="1168">
        <f t="shared" si="2609"/>
        <v>276.28908277179886</v>
      </c>
      <c r="DL235" s="1169">
        <f t="shared" si="2610"/>
        <v>0.75695639115561342</v>
      </c>
      <c r="DM235" s="1170">
        <f t="shared" si="2783"/>
        <v>0.5561165063985436</v>
      </c>
      <c r="DN235" s="1171">
        <f t="shared" si="2756"/>
        <v>3.3068791236095699E-2</v>
      </c>
      <c r="DO235" s="1171">
        <f t="shared" si="2757"/>
        <v>1.8000000000000016E-2</v>
      </c>
      <c r="DP235" s="1171">
        <f t="shared" si="2758"/>
        <v>4.4079418042751665E-2</v>
      </c>
      <c r="DQ235" s="1171">
        <f t="shared" si="2759"/>
        <v>3.5824916827850183E-2</v>
      </c>
      <c r="DR235" s="1172">
        <f t="shared" si="2760"/>
        <v>9955.9754008721211</v>
      </c>
      <c r="DS235" s="1172">
        <f t="shared" si="2761"/>
        <v>9.5557012096743392</v>
      </c>
      <c r="DT235" s="1173">
        <f t="shared" si="2784"/>
        <v>0.10564399860865051</v>
      </c>
      <c r="DU235" s="1174"/>
      <c r="DV235" s="1173"/>
      <c r="DW235" s="1175">
        <f>DATI!AB228</f>
        <v>231244.47500000003</v>
      </c>
      <c r="DX235" s="1153">
        <f t="shared" si="2762"/>
        <v>633.54650684931516</v>
      </c>
      <c r="DY235" s="1176">
        <f t="shared" si="2611"/>
        <v>270.92781373311715</v>
      </c>
      <c r="DZ235" s="1155">
        <f t="shared" si="2612"/>
        <v>0.74226798283045803</v>
      </c>
      <c r="EA235" s="1170">
        <f t="shared" si="2763"/>
        <v>0.54532530836153359</v>
      </c>
      <c r="EB235" s="1166">
        <f t="shared" si="2764"/>
        <v>2.8989386597085769E-2</v>
      </c>
      <c r="EC235" s="1177">
        <f t="shared" si="2765"/>
        <v>188228.20775995203</v>
      </c>
      <c r="ED235" s="1178">
        <f t="shared" si="2766"/>
        <v>515.69371989027957</v>
      </c>
      <c r="EE235" s="1179">
        <f t="shared" si="2613"/>
        <v>220.52962264852709</v>
      </c>
      <c r="EF235" s="1180">
        <f t="shared" si="2614"/>
        <v>0.60419074698226605</v>
      </c>
      <c r="EG235" s="1181">
        <f t="shared" si="2639"/>
        <v>-2.8310306059146029E-2</v>
      </c>
      <c r="EH235" s="1181">
        <f t="shared" si="2640"/>
        <v>-3.5992493468009965E-2</v>
      </c>
      <c r="EI235" s="1163">
        <f t="shared" si="2615"/>
        <v>0.44388349360145635</v>
      </c>
      <c r="EJ235" s="1182">
        <f t="shared" si="2641"/>
        <v>-5484.0534008721588</v>
      </c>
      <c r="EK235" s="1182">
        <f t="shared" si="2642"/>
        <v>-8.2337647257899391</v>
      </c>
      <c r="EL235" s="1152">
        <f>DATI!AD228</f>
        <v>142297.94099999999</v>
      </c>
      <c r="EM235" s="1153">
        <f t="shared" si="2767"/>
        <v>389.8573726027397</v>
      </c>
      <c r="EN235" s="1176">
        <f t="shared" si="2616"/>
        <v>166.71736720998021</v>
      </c>
      <c r="EO235" s="1155">
        <f t="shared" si="2768"/>
        <v>0.45675991016432932</v>
      </c>
      <c r="EP235" s="1163">
        <f t="shared" si="2769"/>
        <v>-9.9610698258053576E-3</v>
      </c>
      <c r="EQ235" s="1164">
        <f t="shared" si="2770"/>
        <v>-1.7788326460403736E-2</v>
      </c>
      <c r="ER235" s="1163">
        <f t="shared" si="2785"/>
        <v>6.1583016668454102E-2</v>
      </c>
      <c r="ES235" s="1153">
        <f t="shared" si="2786"/>
        <v>-1431.7010000000009</v>
      </c>
      <c r="ET235" s="1163">
        <f t="shared" si="2617"/>
        <v>0.33556982736576213</v>
      </c>
      <c r="EU235" s="1165">
        <f t="shared" si="2771"/>
        <v>-3.0193318145598198</v>
      </c>
      <c r="EV235" s="1152">
        <f>DATI!AE228</f>
        <v>37577.620000000003</v>
      </c>
      <c r="EW235" s="1153">
        <f t="shared" si="2772"/>
        <v>102.95238356164384</v>
      </c>
      <c r="EX235" s="1176">
        <f t="shared" si="2618"/>
        <v>44.026229953791791</v>
      </c>
      <c r="EY235" s="1155">
        <f t="shared" si="2619"/>
        <v>0.12061980809258024</v>
      </c>
      <c r="EZ235" s="1163">
        <f t="shared" si="2773"/>
        <v>-6.2000856975304997E-3</v>
      </c>
      <c r="FA235" s="1164">
        <f t="shared" si="2774"/>
        <v>-1.4057076706276872E-2</v>
      </c>
      <c r="FB235" s="1153">
        <f t="shared" si="2787"/>
        <v>-234.43799999999464</v>
      </c>
      <c r="FC235" s="1165">
        <f t="shared" si="2775"/>
        <v>-0.62770377161504598</v>
      </c>
      <c r="FD235" s="1153">
        <f>DATI!AG228</f>
        <v>4575.993240047902</v>
      </c>
      <c r="FE235" s="1163">
        <f t="shared" si="2620"/>
        <v>1.0791198037010031E-2</v>
      </c>
      <c r="FF235" s="1153">
        <f t="shared" si="2776"/>
        <v>33001.626759952102</v>
      </c>
      <c r="FG235" s="1163">
        <f t="shared" si="2788"/>
        <v>3.8664960915110111E-2</v>
      </c>
      <c r="FH235" s="1152">
        <f>DATI!AF228</f>
        <v>12928.64</v>
      </c>
      <c r="FI235" s="1153">
        <f t="shared" si="2789"/>
        <v>35.420931506849314</v>
      </c>
      <c r="FJ235" s="1171">
        <f t="shared" si="2621"/>
        <v>3.0488575325725107E-2</v>
      </c>
      <c r="FK235" s="1171"/>
      <c r="FL235" s="1183">
        <f>DATI!AL228</f>
        <v>1.7567999243736268</v>
      </c>
      <c r="FM235" s="1184"/>
      <c r="FN235" s="1183"/>
      <c r="FO235" s="1185">
        <f t="shared" si="2790"/>
        <v>1.3588435631076639E-4</v>
      </c>
      <c r="FP235" s="1186">
        <f t="shared" si="2665"/>
        <v>4.1429204329684705E-6</v>
      </c>
      <c r="FQ235" s="1187"/>
      <c r="FR235" s="1188"/>
      <c r="FS235" s="1189"/>
      <c r="FT235" s="1189"/>
      <c r="FU235" s="1159"/>
      <c r="FV235" s="1160"/>
      <c r="FW235" s="1160"/>
      <c r="FX235" s="1160"/>
      <c r="FY235" s="1160"/>
      <c r="FZ235" s="1160"/>
      <c r="GA235" s="1160"/>
      <c r="GB235" s="1160"/>
      <c r="GC235" s="1160"/>
      <c r="GD235" s="1160"/>
      <c r="GE235" s="1160"/>
      <c r="GF235" s="1160"/>
      <c r="GG235" s="1160"/>
      <c r="GH235" s="1160"/>
      <c r="GI235" s="1160"/>
      <c r="GJ235" s="1160"/>
      <c r="GK235" s="1160"/>
      <c r="GL235" s="1160"/>
      <c r="GM235" s="1160"/>
      <c r="GN235" s="1160"/>
      <c r="GO235" s="1160"/>
      <c r="GP235" s="1162"/>
      <c r="GQ235" s="1159"/>
      <c r="GR235" s="1160"/>
      <c r="GS235" s="1160"/>
      <c r="GT235" s="1160"/>
      <c r="GU235" s="1160"/>
      <c r="GV235" s="1160"/>
      <c r="GW235" s="1160"/>
      <c r="GX235" s="1162"/>
      <c r="GY235" s="1159"/>
      <c r="GZ235" s="1160"/>
      <c r="HA235" s="1160"/>
      <c r="HB235" s="1160"/>
      <c r="HC235" s="1160"/>
      <c r="HD235" s="1160"/>
      <c r="HE235" s="1160"/>
      <c r="HF235" s="1160"/>
      <c r="HG235" s="1160"/>
      <c r="HH235" s="1160"/>
      <c r="HI235" s="1160"/>
      <c r="HJ235" s="1160"/>
      <c r="HK235" s="1160"/>
      <c r="HL235" s="1160"/>
      <c r="HM235" s="1160"/>
      <c r="HN235" s="1160"/>
      <c r="HO235" s="1160"/>
      <c r="HP235" s="1160"/>
      <c r="HQ235" s="1160"/>
      <c r="HR235" s="1160"/>
      <c r="HS235" s="1160"/>
      <c r="HT235" s="1162"/>
      <c r="HU235" s="1188">
        <f t="shared" si="2606"/>
        <v>188228.20775995203</v>
      </c>
      <c r="HV235" s="1190"/>
      <c r="HW235" s="1191">
        <f t="shared" si="2809"/>
        <v>78342.878999999943</v>
      </c>
      <c r="HX235" s="1192">
        <f>DATI!CQ228</f>
        <v>78342.878999999943</v>
      </c>
      <c r="HY235" s="1192">
        <f>DATI!CT228</f>
        <v>0</v>
      </c>
      <c r="HZ235" s="1193"/>
      <c r="IA235" s="1193">
        <f t="shared" si="2705"/>
        <v>0.1847497314199843</v>
      </c>
      <c r="IB235" s="1163">
        <f t="shared" si="2706"/>
        <v>0.41621221352705456</v>
      </c>
      <c r="IC235" s="1192">
        <f>DATI!CV228</f>
        <v>5300.103500890732</v>
      </c>
      <c r="ID235" s="1220">
        <f t="shared" si="2777"/>
        <v>83642.982500890677</v>
      </c>
      <c r="IE235" s="1194">
        <f t="shared" si="2707"/>
        <v>0.19724854063897768</v>
      </c>
      <c r="IF235" s="1194">
        <f t="shared" si="2708"/>
        <v>0.44437007341408047</v>
      </c>
      <c r="IG235" s="1191"/>
      <c r="IH235" s="1171"/>
      <c r="II235" s="1192"/>
      <c r="IJ235" s="1192"/>
      <c r="IK235" s="1195">
        <f>DATI!CS228</f>
        <v>36472.328759952085</v>
      </c>
      <c r="IL235" s="1175">
        <f t="shared" si="2791"/>
        <v>36472.328759952085</v>
      </c>
      <c r="IM235" s="1175">
        <f t="shared" si="2792"/>
        <v>27534.899321004646</v>
      </c>
      <c r="IN235" s="1163">
        <f t="shared" si="2709"/>
        <v>8.6009769217984977E-2</v>
      </c>
      <c r="IO235" s="1163">
        <f t="shared" si="2710"/>
        <v>0.19376654112578784</v>
      </c>
      <c r="IP235" s="1192"/>
      <c r="IQ235" s="1171"/>
      <c r="IR235" s="1192"/>
      <c r="IS235" s="1175">
        <f t="shared" si="2793"/>
        <v>73413</v>
      </c>
      <c r="IT235" s="1195">
        <f>DATI!CR228</f>
        <v>73413</v>
      </c>
      <c r="IU235" s="1196">
        <v>0</v>
      </c>
      <c r="IV235" s="1163"/>
      <c r="IW235" s="1171">
        <f t="shared" si="2711"/>
        <v>0.17312399296348707</v>
      </c>
      <c r="IX235" s="1163">
        <f t="shared" si="2712"/>
        <v>0.3900212453471576</v>
      </c>
      <c r="IY235" s="1195">
        <f>DATI!CW228</f>
        <v>3637.3259380567079</v>
      </c>
      <c r="IZ235" s="1221">
        <f t="shared" si="2778"/>
        <v>77050.325938056703</v>
      </c>
      <c r="JA235" s="1197">
        <f t="shared" si="2713"/>
        <v>0.18170160714770561</v>
      </c>
      <c r="JB235" s="1197">
        <f t="shared" si="2714"/>
        <v>0.40934526687051714</v>
      </c>
      <c r="JC235" s="1198"/>
      <c r="JD235" s="1171"/>
      <c r="JE235" s="1192"/>
      <c r="JF235" s="1192"/>
      <c r="JG235" s="1167">
        <f t="shared" si="2715"/>
        <v>228052.30275423473</v>
      </c>
      <c r="JH235" s="1155">
        <f t="shared" si="2622"/>
        <v>267.18784006410419</v>
      </c>
      <c r="JI235" s="1170">
        <f t="shared" si="2716"/>
        <v>0.53779746444541365</v>
      </c>
      <c r="JJ235" s="1184"/>
      <c r="JK235" s="1183"/>
      <c r="JL235" s="1199"/>
      <c r="JM235" s="1200">
        <f t="shared" si="2643"/>
        <v>3.215000417217348E-2</v>
      </c>
      <c r="JN235" s="1201">
        <f t="shared" si="2717"/>
        <v>301465.30275423476</v>
      </c>
      <c r="JO235" s="1175">
        <f t="shared" si="2718"/>
        <v>305102.62869229144</v>
      </c>
      <c r="JP235" s="1170">
        <f t="shared" si="2719"/>
        <v>0.71092145740890078</v>
      </c>
      <c r="JQ235" s="1171">
        <f t="shared" si="2644"/>
        <v>1.1553942808816386E-2</v>
      </c>
      <c r="JR235" s="1202">
        <f t="shared" si="2720"/>
        <v>0.71949907159311932</v>
      </c>
      <c r="JS235" s="1166">
        <f t="shared" si="2645"/>
        <v>1.5050351675742202E-2</v>
      </c>
      <c r="JT235" s="1159">
        <f>DATI!BW228</f>
        <v>42748.690335952342</v>
      </c>
      <c r="JU235" s="1160">
        <f>DATI!BX228</f>
        <v>39079.129046513379</v>
      </c>
      <c r="JV235" s="1160">
        <f>DATI!BY228</f>
        <v>13016.235694301722</v>
      </c>
      <c r="JW235" s="1160">
        <f>DATI!BZ228</f>
        <v>50577.466999999997</v>
      </c>
      <c r="JX235" s="1160">
        <f>DATI!CA228</f>
        <v>47480.752999999997</v>
      </c>
      <c r="JY235" s="1160">
        <f>DATI!CB228</f>
        <v>16723.481540147961</v>
      </c>
      <c r="JZ235" s="1160">
        <f>DATI!CC228</f>
        <v>7091.6633173905011</v>
      </c>
      <c r="KA235" s="1160">
        <f>DATI!CD228</f>
        <v>49.596998735338452</v>
      </c>
      <c r="KB235" s="1160">
        <f>DATI!CE228</f>
        <v>2604.2948310097454</v>
      </c>
      <c r="KC235" s="1160">
        <f>DATI!CF228</f>
        <v>0</v>
      </c>
      <c r="KD235" s="1160">
        <f>DATI!CG228</f>
        <v>510.02686053514481</v>
      </c>
      <c r="KE235" s="1160">
        <f>DATI!CH228</f>
        <v>509.60980991840358</v>
      </c>
      <c r="KF235" s="1160">
        <f>DATI!CI228</f>
        <v>106.99346208238603</v>
      </c>
      <c r="KG235" s="1160">
        <f>DATI!CJ228</f>
        <v>118.42320230484009</v>
      </c>
      <c r="KH235" s="1160">
        <f>DATI!CK228</f>
        <v>671.96198342934247</v>
      </c>
      <c r="KI235" s="1160">
        <f>DATI!CL228</f>
        <v>2696.2524924764634</v>
      </c>
      <c r="KJ235" s="1203">
        <f t="shared" si="2623"/>
        <v>50.084695916188267</v>
      </c>
      <c r="KK235" s="1204">
        <f t="shared" si="2794"/>
        <v>5.5861351430178424E-2</v>
      </c>
      <c r="KL235" s="1205">
        <f t="shared" si="2624"/>
        <v>45.785409554828171</v>
      </c>
      <c r="KM235" s="1204">
        <f t="shared" si="2795"/>
        <v>1.7329718934226617E-2</v>
      </c>
      <c r="KN235" s="1205">
        <f t="shared" si="2625"/>
        <v>15.249922315731554</v>
      </c>
      <c r="KO235" s="1204">
        <f t="shared" si="2796"/>
        <v>-9.3784512320284211E-4</v>
      </c>
      <c r="KP235" s="1205">
        <f t="shared" si="2626"/>
        <v>59.256951148644212</v>
      </c>
      <c r="KQ235" s="1204">
        <f t="shared" si="2797"/>
        <v>4.7043617057371881E-2</v>
      </c>
      <c r="KR235" s="1205">
        <f t="shared" si="2627"/>
        <v>55.628817097974526</v>
      </c>
      <c r="KS235" s="1204">
        <f t="shared" si="2798"/>
        <v>-1.6718076695230604E-2</v>
      </c>
      <c r="KT235" s="1205">
        <f t="shared" si="2628"/>
        <v>19.593360194566504</v>
      </c>
      <c r="KU235" s="1204">
        <f t="shared" si="2799"/>
        <v>0.14650039116748972</v>
      </c>
      <c r="KV235" s="1205">
        <f t="shared" si="2629"/>
        <v>8.3086475398469659</v>
      </c>
      <c r="KW235" s="1204">
        <f t="shared" si="2800"/>
        <v>-3.519155445716908E-2</v>
      </c>
      <c r="KX235" s="1205">
        <f t="shared" si="2630"/>
        <v>5.810822695370093E-2</v>
      </c>
      <c r="KY235" s="1204">
        <f t="shared" si="2801"/>
        <v>-0.81876972381841162</v>
      </c>
      <c r="KZ235" s="1205">
        <f t="shared" si="2631"/>
        <v>3.0512119473640533</v>
      </c>
      <c r="LA235" s="1204">
        <f t="shared" si="2802"/>
        <v>0.11842687319828422</v>
      </c>
      <c r="LB235" s="1206" t="s">
        <v>177</v>
      </c>
      <c r="LC235" s="1207" t="s">
        <v>177</v>
      </c>
      <c r="LD235" s="1205">
        <f t="shared" si="2632"/>
        <v>0.59755141077403995</v>
      </c>
      <c r="LE235" s="1204">
        <f t="shared" si="2803"/>
        <v>0.11601102492262906</v>
      </c>
      <c r="LF235" s="1205">
        <f t="shared" si="2633"/>
        <v>0.59706279104892113</v>
      </c>
      <c r="LG235" s="1204">
        <f t="shared" si="2804"/>
        <v>3.4767374946539177E-2</v>
      </c>
      <c r="LH235" s="1205">
        <f t="shared" si="2634"/>
        <v>0.12535436691284413</v>
      </c>
      <c r="LI235" s="1204">
        <f t="shared" si="2805"/>
        <v>-1.2491834162039226E-2</v>
      </c>
      <c r="LJ235" s="1205">
        <f t="shared" si="2635"/>
        <v>0.13874553887492863</v>
      </c>
      <c r="LK235" s="1204">
        <f t="shared" si="2806"/>
        <v>0.15385747581289255</v>
      </c>
      <c r="LL235" s="1205">
        <f t="shared" si="2636"/>
        <v>0.78727585202751693</v>
      </c>
      <c r="LM235" s="1204">
        <f t="shared" si="2807"/>
        <v>0.12598675068491783</v>
      </c>
      <c r="LN235" s="1205">
        <f t="shared" si="2637"/>
        <v>3.1589502540941403</v>
      </c>
      <c r="LO235" s="1208">
        <f t="shared" si="2808"/>
        <v>9.296289737720824E-2</v>
      </c>
      <c r="LP235" s="1209">
        <f t="shared" si="2721"/>
        <v>0.10081080959666136</v>
      </c>
      <c r="LQ235" s="1210">
        <f t="shared" si="2722"/>
        <v>9.2157177367329826E-2</v>
      </c>
      <c r="LR235" s="1210">
        <f t="shared" si="2723"/>
        <v>3.069514522974651E-2</v>
      </c>
      <c r="LS235" s="1210">
        <f t="shared" si="2724"/>
        <v>0.11927278603270536</v>
      </c>
      <c r="LT235" s="1210">
        <f t="shared" si="2725"/>
        <v>0.11197005364544517</v>
      </c>
      <c r="LU235" s="1210">
        <f t="shared" si="2726"/>
        <v>3.9437645927582053E-2</v>
      </c>
      <c r="LV235" s="1210">
        <f t="shared" si="2727"/>
        <v>1.6723701119138741E-2</v>
      </c>
      <c r="LW235" s="1210">
        <f t="shared" si="2728"/>
        <v>1.1696062632049924E-4</v>
      </c>
      <c r="LX235" s="1211">
        <f t="shared" si="2729"/>
        <v>6.1414997343600848E-3</v>
      </c>
      <c r="LY235" s="1212" t="s">
        <v>177</v>
      </c>
      <c r="LZ235" s="1211">
        <f t="shared" si="2730"/>
        <v>1.202755460401779E-3</v>
      </c>
      <c r="MA235" s="1211">
        <f t="shared" si="2731"/>
        <v>1.2017719633639502E-3</v>
      </c>
      <c r="MB235" s="1211">
        <f t="shared" si="2732"/>
        <v>2.5231410481372672E-4</v>
      </c>
      <c r="MC235" s="1211">
        <f t="shared" si="2733"/>
        <v>2.7926794494894281E-4</v>
      </c>
      <c r="MD235" s="1211">
        <f t="shared" si="2734"/>
        <v>1.5846340796718877E-3</v>
      </c>
      <c r="ME235" s="1211">
        <f t="shared" si="2735"/>
        <v>6.3583561158824693E-3</v>
      </c>
      <c r="MF235" s="1209">
        <f t="shared" si="2736"/>
        <v>0.18486361819434749</v>
      </c>
      <c r="MG235" s="1210">
        <f t="shared" si="2737"/>
        <v>0.16899486591631377</v>
      </c>
      <c r="MH235" s="1210">
        <f t="shared" si="2738"/>
        <v>5.628776944530986E-2</v>
      </c>
      <c r="MI235" s="1210">
        <f t="shared" si="2739"/>
        <v>0.218718596411871</v>
      </c>
      <c r="MJ235" s="1210">
        <f t="shared" si="2740"/>
        <v>0.20532708078755174</v>
      </c>
      <c r="MK235" s="1210">
        <f t="shared" si="2741"/>
        <v>7.2319485860788499E-2</v>
      </c>
      <c r="ML235" s="1210">
        <f t="shared" si="2742"/>
        <v>3.0667384885154553E-2</v>
      </c>
      <c r="MM235" s="1210">
        <f t="shared" si="2743"/>
        <v>2.144786323450039E-4</v>
      </c>
      <c r="MN235" s="1211">
        <f t="shared" si="2744"/>
        <v>1.1262084557954282E-2</v>
      </c>
      <c r="MO235" s="1212" t="s">
        <v>177</v>
      </c>
      <c r="MP235" s="1211">
        <f t="shared" si="2745"/>
        <v>2.2055742544125419E-3</v>
      </c>
      <c r="MQ235" s="1211">
        <f t="shared" si="2746"/>
        <v>2.2037707491969418E-3</v>
      </c>
      <c r="MR235" s="1211">
        <f t="shared" si="2747"/>
        <v>4.6268548505812307E-4</v>
      </c>
      <c r="MS235" s="1211">
        <f t="shared" si="2748"/>
        <v>5.1211256962935042E-4</v>
      </c>
      <c r="MT235" s="1211">
        <f t="shared" si="2749"/>
        <v>2.9058509762421021E-3</v>
      </c>
      <c r="MU235" s="1211">
        <f t="shared" si="2750"/>
        <v>1.1659748811194141E-2</v>
      </c>
      <c r="MV235" s="1213"/>
      <c r="MW235" s="1155"/>
      <c r="MX235" s="1202"/>
      <c r="MY235" s="1214"/>
      <c r="MZ235" s="1215"/>
      <c r="NA235" s="1216"/>
      <c r="NB235" s="1217"/>
      <c r="NC235" s="1195"/>
      <c r="ND235" s="1170"/>
      <c r="NE235" s="1218"/>
    </row>
    <row r="236" spans="1:369" s="398" customFormat="1" ht="9" thickBot="1" x14ac:dyDescent="0.25">
      <c r="A236" s="321">
        <v>2006</v>
      </c>
      <c r="B236" s="322">
        <f>SUM(B237:B247)</f>
        <v>1546</v>
      </c>
      <c r="C236" s="1522"/>
      <c r="D236" s="323">
        <f>SUM(D237:D247)</f>
        <v>9393968</v>
      </c>
      <c r="E236" s="324">
        <f t="shared" ref="E236:E247" si="2810">D236/$D$236</f>
        <v>1</v>
      </c>
      <c r="F236" s="348">
        <f t="shared" si="2607"/>
        <v>5.6456156581504088E-3</v>
      </c>
      <c r="G236" s="326"/>
      <c r="H236" s="327"/>
      <c r="I236" s="328"/>
      <c r="J236" s="329"/>
      <c r="K236" s="329"/>
      <c r="L236" s="329"/>
      <c r="M236" s="327"/>
      <c r="N236" s="327"/>
      <c r="O236" s="327"/>
      <c r="P236" s="327"/>
      <c r="Q236" s="327"/>
      <c r="R236" s="327"/>
      <c r="S236" s="327"/>
      <c r="T236" s="327"/>
      <c r="U236" s="327"/>
      <c r="V236" s="327"/>
      <c r="W236" s="331"/>
      <c r="X236" s="332"/>
      <c r="Y236" s="327"/>
      <c r="Z236" s="327"/>
      <c r="AA236" s="327"/>
      <c r="AB236" s="327"/>
      <c r="AC236" s="327"/>
      <c r="AD236" s="328"/>
      <c r="AE236" s="329"/>
      <c r="AF236" s="329"/>
      <c r="AG236" s="331"/>
      <c r="AH236" s="334"/>
      <c r="AI236" s="327"/>
      <c r="AJ236" s="328"/>
      <c r="AK236" s="329"/>
      <c r="AL236" s="329"/>
      <c r="AM236" s="329"/>
      <c r="AN236" s="339"/>
      <c r="AO236" s="340"/>
      <c r="AP236" s="340"/>
      <c r="AQ236" s="340"/>
      <c r="AR236" s="340"/>
      <c r="AS236" s="340"/>
      <c r="AT236" s="340"/>
      <c r="AU236" s="1053"/>
      <c r="AV236" s="1053"/>
      <c r="AW236" s="340"/>
      <c r="AX236" s="1053"/>
      <c r="AY236" s="1053"/>
      <c r="AZ236" s="1053"/>
      <c r="BA236" s="1053"/>
      <c r="BB236" s="339"/>
      <c r="BC236" s="340"/>
      <c r="BD236" s="340"/>
      <c r="BE236" s="340"/>
      <c r="BF236" s="340"/>
      <c r="BG236" s="340"/>
      <c r="BH236" s="340"/>
      <c r="BI236" s="340"/>
      <c r="BJ236" s="340"/>
      <c r="BK236" s="340"/>
      <c r="BL236" s="340"/>
      <c r="BM236" s="340"/>
      <c r="BN236" s="340"/>
      <c r="BO236" s="340"/>
      <c r="BP236" s="340"/>
      <c r="BQ236" s="340"/>
      <c r="BR236" s="340"/>
      <c r="BS236" s="340"/>
      <c r="BT236" s="340"/>
      <c r="BU236" s="340"/>
      <c r="BV236" s="341"/>
      <c r="BW236" s="339"/>
      <c r="BX236" s="340"/>
      <c r="BY236" s="340"/>
      <c r="BZ236" s="340"/>
      <c r="CA236" s="340"/>
      <c r="CB236" s="340"/>
      <c r="CC236" s="340"/>
      <c r="CD236" s="341"/>
      <c r="CE236" s="339"/>
      <c r="CF236" s="340"/>
      <c r="CG236" s="340"/>
      <c r="CH236" s="340"/>
      <c r="CI236" s="340"/>
      <c r="CJ236" s="340"/>
      <c r="CK236" s="340"/>
      <c r="CL236" s="340"/>
      <c r="CM236" s="340"/>
      <c r="CN236" s="340"/>
      <c r="CO236" s="340"/>
      <c r="CP236" s="340"/>
      <c r="CQ236" s="340"/>
      <c r="CR236" s="340"/>
      <c r="CS236" s="340"/>
      <c r="CT236" s="340"/>
      <c r="CU236" s="340"/>
      <c r="CV236" s="340"/>
      <c r="CW236" s="340"/>
      <c r="CX236" s="340"/>
      <c r="CY236" s="341"/>
      <c r="CZ236" s="326">
        <f>SUM(CZ237:CZ247)</f>
        <v>4944926.3600000003</v>
      </c>
      <c r="DA236" s="327">
        <f t="shared" ref="DA236:DA247" si="2811">+CZ236/365</f>
        <v>13547.743452054796</v>
      </c>
      <c r="DB236" s="328">
        <f t="shared" si="2608"/>
        <v>526.39378375570368</v>
      </c>
      <c r="DC236" s="329">
        <f t="shared" ref="DC236:DC247" si="2812">+DB236/365</f>
        <v>1.4421747500156266</v>
      </c>
      <c r="DD236" s="345">
        <f>+(CZ236-CZ248)/CZ248</f>
        <v>3.5919125925593515E-2</v>
      </c>
      <c r="DE236" s="346">
        <f t="shared" si="2638"/>
        <v>3.0103557153809458E-2</v>
      </c>
      <c r="DF236" s="327">
        <f>+CZ236-CZ248</f>
        <v>171458.78300000075</v>
      </c>
      <c r="DG236" s="347">
        <f t="shared" ref="DG236:DG247" si="2813">+DB236-DB248</f>
        <v>15.383235253049179</v>
      </c>
      <c r="DH236" s="348">
        <f>+CZ236/$CZ$236</f>
        <v>1</v>
      </c>
      <c r="DI236" s="326">
        <f>SUM(DI237:DI247)</f>
        <v>2169709.5241615186</v>
      </c>
      <c r="DJ236" s="327">
        <f>DI236/365</f>
        <v>5944.4096552370374</v>
      </c>
      <c r="DK236" s="349">
        <f t="shared" si="2609"/>
        <v>230.96837504252926</v>
      </c>
      <c r="DL236" s="350">
        <f t="shared" si="2610"/>
        <v>0.63279006860966913</v>
      </c>
      <c r="DM236" s="345">
        <f t="shared" si="2783"/>
        <v>0.43877489090889482</v>
      </c>
      <c r="DN236" s="351">
        <f t="shared" ref="DN236:DN247" si="2814">(DM236-DM248)/DM248</f>
        <v>2.6478499240295807E-2</v>
      </c>
      <c r="DO236" s="351">
        <f>+ROUND(DM236,3)-ROUND(DM248,3)</f>
        <v>1.2000000000000011E-2</v>
      </c>
      <c r="DP236" s="351">
        <f t="shared" ref="DP236:DP247" si="2815">(DI236-DI248)/DI248</f>
        <v>6.334870971442233E-2</v>
      </c>
      <c r="DQ236" s="351">
        <f t="shared" ref="DQ236:DQ247" si="2816">(DK236-DK248)/DK248</f>
        <v>5.7379153409332667E-2</v>
      </c>
      <c r="DR236" s="352">
        <f t="shared" ref="DR236:DR247" si="2817">DI236-DI248</f>
        <v>129259.85385136656</v>
      </c>
      <c r="DS236" s="352">
        <f t="shared" ref="DS236:DS247" si="2818">DK236-DK248</f>
        <v>12.533602333220159</v>
      </c>
      <c r="DT236" s="353">
        <f>DI236/$DI$236</f>
        <v>1</v>
      </c>
      <c r="DU236" s="354"/>
      <c r="DV236" s="353"/>
      <c r="DW236" s="356">
        <f>SUM(DW237:DW247)</f>
        <v>2114475.9839999997</v>
      </c>
      <c r="DX236" s="327">
        <f t="shared" ref="DX236:DX247" si="2819">+DW236/365</f>
        <v>5793.0848876712316</v>
      </c>
      <c r="DY236" s="357">
        <f t="shared" si="2611"/>
        <v>225.0886935105591</v>
      </c>
      <c r="DZ236" s="329">
        <f t="shared" si="2612"/>
        <v>0.61668135208372343</v>
      </c>
      <c r="EA236" s="345">
        <f t="shared" ref="EA236:EA267" si="2820">+DW236/CZ236</f>
        <v>0.4276051512322217</v>
      </c>
      <c r="EB236" s="358">
        <f t="shared" ref="EB236:EB247" si="2821">+(EA236-EA248)/EA248</f>
        <v>2.6653154252298538E-2</v>
      </c>
      <c r="EC236" s="326">
        <f>CZ236-DI236</f>
        <v>2775216.8358384818</v>
      </c>
      <c r="ED236" s="327">
        <f t="shared" ref="ED236:ED247" si="2822">EC236/365</f>
        <v>7603.3337968177584</v>
      </c>
      <c r="EE236" s="359">
        <f t="shared" si="2613"/>
        <v>295.42540871317442</v>
      </c>
      <c r="EF236" s="360">
        <f t="shared" si="2614"/>
        <v>0.80938468140595732</v>
      </c>
      <c r="EG236" s="361">
        <f t="shared" si="2639"/>
        <v>1.5440414439049206E-2</v>
      </c>
      <c r="EH236" s="361">
        <f t="shared" si="2640"/>
        <v>9.7398115483141295E-3</v>
      </c>
      <c r="EI236" s="345">
        <f t="shared" si="2615"/>
        <v>0.56122510909110512</v>
      </c>
      <c r="EJ236" s="362">
        <f t="shared" si="2641"/>
        <v>42198.929148633964</v>
      </c>
      <c r="EK236" s="362">
        <f t="shared" si="2642"/>
        <v>2.8496329198289914</v>
      </c>
      <c r="EL236" s="326">
        <f>SUM(EL237:EL247)</f>
        <v>2339118.9419999998</v>
      </c>
      <c r="EM236" s="327">
        <f t="shared" ref="EM236:EM247" si="2823">+EL236/365</f>
        <v>6408.545046575342</v>
      </c>
      <c r="EN236" s="357">
        <f t="shared" si="2616"/>
        <v>249.00222589644758</v>
      </c>
      <c r="EO236" s="329">
        <f t="shared" ref="EO236:EO247" si="2824">+EN236/365</f>
        <v>0.68219787916834951</v>
      </c>
      <c r="EP236" s="345">
        <f>+(EL236-EL248)/EL248</f>
        <v>4.7196873843121587E-3</v>
      </c>
      <c r="EQ236" s="346">
        <f>(EN236-EN248)/EN248</f>
        <v>-9.2073018508838996E-4</v>
      </c>
      <c r="ER236" s="345">
        <f>+EL236/$EL$236</f>
        <v>1</v>
      </c>
      <c r="ES236" s="327">
        <f>+EL236-EL248</f>
        <v>10988.049999999814</v>
      </c>
      <c r="ET236" s="345">
        <f t="shared" si="2617"/>
        <v>0.47303413068420286</v>
      </c>
      <c r="EU236" s="347">
        <f t="shared" ref="EU236:EU247" si="2825">+EN236-EN248</f>
        <v>-0.22947515023460596</v>
      </c>
      <c r="EV236" s="326">
        <f>SUM(EV237:EV247)</f>
        <v>321161.46899999998</v>
      </c>
      <c r="EW236" s="327">
        <f t="shared" ref="EW236:EW247" si="2826">+EV236/365</f>
        <v>879.89443561643827</v>
      </c>
      <c r="EX236" s="357">
        <f t="shared" si="2618"/>
        <v>34.18805226928599</v>
      </c>
      <c r="EY236" s="329">
        <f t="shared" si="2619"/>
        <v>9.3665896628180798E-2</v>
      </c>
      <c r="EZ236" s="345">
        <f>(EV236-EV248)/EV248</f>
        <v>3.8168563305797834E-2</v>
      </c>
      <c r="FA236" s="346">
        <f>(EX236-EX248)/EX248</f>
        <v>3.2340366368884814E-2</v>
      </c>
      <c r="FB236" s="327">
        <f>+EV236-EV248</f>
        <v>11807.592999999935</v>
      </c>
      <c r="FC236" s="347">
        <f t="shared" ref="FC236:FC247" si="2827">+EX236-EX248</f>
        <v>1.0710170519789699</v>
      </c>
      <c r="FD236" s="327">
        <f>SUM(FD237:FD247)</f>
        <v>55233.540161518402</v>
      </c>
      <c r="FE236" s="363">
        <f t="shared" si="2620"/>
        <v>1.1169739676673042E-2</v>
      </c>
      <c r="FF236" s="327">
        <f t="shared" ref="FF236:FF247" si="2828">+EV236-FD236</f>
        <v>265927.9288384816</v>
      </c>
      <c r="FG236" s="363">
        <f>+FF236/CZ236</f>
        <v>5.377793509517128E-2</v>
      </c>
      <c r="FH236" s="326">
        <f>SUM(FH237:FH247)</f>
        <v>168209.22099999999</v>
      </c>
      <c r="FI236" s="327">
        <f>+FH236/365</f>
        <v>460.84718082191779</v>
      </c>
      <c r="FJ236" s="351">
        <f t="shared" si="2621"/>
        <v>3.4016526992325116E-2</v>
      </c>
      <c r="FK236" s="351"/>
      <c r="FL236" s="364">
        <f>SUM(FL237:FL247)</f>
        <v>16165.734560517936</v>
      </c>
      <c r="FM236" s="365"/>
      <c r="FN236" s="364"/>
      <c r="FO236" s="1119">
        <f t="shared" si="2790"/>
        <v>9.6104924952467002E-2</v>
      </c>
      <c r="FP236" s="1120">
        <f t="shared" si="2665"/>
        <v>3.2691557737409734E-3</v>
      </c>
      <c r="FQ236" s="367"/>
      <c r="FR236" s="369"/>
      <c r="FS236" s="1109"/>
      <c r="FT236" s="1109"/>
      <c r="FU236" s="339"/>
      <c r="FV236" s="340"/>
      <c r="FW236" s="340"/>
      <c r="FX236" s="340"/>
      <c r="FY236" s="340"/>
      <c r="FZ236" s="340"/>
      <c r="GA236" s="340"/>
      <c r="GB236" s="340"/>
      <c r="GC236" s="340"/>
      <c r="GD236" s="340"/>
      <c r="GE236" s="340"/>
      <c r="GF236" s="340"/>
      <c r="GG236" s="340"/>
      <c r="GH236" s="340"/>
      <c r="GI236" s="340"/>
      <c r="GJ236" s="340"/>
      <c r="GK236" s="340"/>
      <c r="GL236" s="340"/>
      <c r="GM236" s="340"/>
      <c r="GN236" s="340"/>
      <c r="GO236" s="340"/>
      <c r="GP236" s="341"/>
      <c r="GQ236" s="339"/>
      <c r="GR236" s="340"/>
      <c r="GS236" s="340"/>
      <c r="GT236" s="340"/>
      <c r="GU236" s="340"/>
      <c r="GV236" s="340"/>
      <c r="GW236" s="340"/>
      <c r="GX236" s="341"/>
      <c r="GY236" s="339"/>
      <c r="GZ236" s="340"/>
      <c r="HA236" s="340"/>
      <c r="HB236" s="340"/>
      <c r="HC236" s="340"/>
      <c r="HD236" s="340"/>
      <c r="HE236" s="340"/>
      <c r="HF236" s="340"/>
      <c r="HG236" s="340"/>
      <c r="HH236" s="340"/>
      <c r="HI236" s="340"/>
      <c r="HJ236" s="340"/>
      <c r="HK236" s="340"/>
      <c r="HL236" s="340"/>
      <c r="HM236" s="340"/>
      <c r="HN236" s="340"/>
      <c r="HO236" s="340"/>
      <c r="HP236" s="340"/>
      <c r="HQ236" s="340"/>
      <c r="HR236" s="340"/>
      <c r="HS236" s="340"/>
      <c r="HT236" s="341"/>
      <c r="HU236" s="369">
        <f t="shared" si="2606"/>
        <v>2770648.3096185722</v>
      </c>
      <c r="HV236" s="371"/>
      <c r="HW236" s="322">
        <f>SUM(HW237:HW247)</f>
        <v>281670.48709417798</v>
      </c>
      <c r="HX236" s="372">
        <f>SUM(HX237:HX247)</f>
        <v>252174.9875040286</v>
      </c>
      <c r="HY236" s="372">
        <f>SUM(HY237:HY247)</f>
        <v>29495.499590149364</v>
      </c>
      <c r="HZ236" s="373"/>
      <c r="IA236" s="373">
        <f t="shared" si="2705"/>
        <v>5.6961512990898806E-2</v>
      </c>
      <c r="IB236" s="345">
        <f t="shared" si="2706"/>
        <v>0.10166230268790585</v>
      </c>
      <c r="IC236" s="372">
        <f>SUM(IC237:IC247)</f>
        <v>212048.74316535104</v>
      </c>
      <c r="ID236" s="322">
        <f t="shared" si="2777"/>
        <v>493719.23025952902</v>
      </c>
      <c r="IE236" s="375">
        <f t="shared" si="2707"/>
        <v>9.9843596105550297E-2</v>
      </c>
      <c r="IF236" s="375">
        <f t="shared" si="2708"/>
        <v>0.17819628299468221</v>
      </c>
      <c r="IG236" s="322"/>
      <c r="IH236" s="373"/>
      <c r="II236" s="372"/>
      <c r="IJ236" s="372"/>
      <c r="IK236" s="372">
        <f>SUM(IK237:IK247)</f>
        <v>967192.82011454413</v>
      </c>
      <c r="IL236" s="356">
        <f>SUM(IL237:IL247)</f>
        <v>829197.08118301292</v>
      </c>
      <c r="IM236" s="322">
        <f>SUM(IM237:IM247)</f>
        <v>417738.97836093936</v>
      </c>
      <c r="IN236" s="373">
        <f t="shared" si="2709"/>
        <v>0.16768643672643344</v>
      </c>
      <c r="IO236" s="345">
        <f t="shared" si="2710"/>
        <v>0.29927908147142873</v>
      </c>
      <c r="IP236" s="372"/>
      <c r="IQ236" s="373"/>
      <c r="IR236" s="372"/>
      <c r="IS236" s="356">
        <f>SUM(IS237:IS247)</f>
        <v>1659780.7413413813</v>
      </c>
      <c r="IT236" s="378">
        <f>SUM(IT237:IT247)</f>
        <v>1551280.5019999994</v>
      </c>
      <c r="IU236" s="378">
        <f>SUM(IU237:IU247)</f>
        <v>108500.23934138182</v>
      </c>
      <c r="IV236" s="373"/>
      <c r="IW236" s="373">
        <f t="shared" si="2711"/>
        <v>0.33565327782583626</v>
      </c>
      <c r="IX236" s="345">
        <f t="shared" si="2712"/>
        <v>0.59905861584066544</v>
      </c>
      <c r="IY236" s="322">
        <f>SUM(IY237:IY247)</f>
        <v>199409.3596567226</v>
      </c>
      <c r="IZ236" s="1121">
        <f>SUM(IZ237:IZ247)</f>
        <v>1859190.1009981041</v>
      </c>
      <c r="JA236" s="1144">
        <f t="shared" si="2713"/>
        <v>0.37597933025601288</v>
      </c>
      <c r="JB236" s="380">
        <f t="shared" si="2714"/>
        <v>0.67103070950713828</v>
      </c>
      <c r="JC236" s="356"/>
      <c r="JD236" s="373"/>
      <c r="JE236" s="372"/>
      <c r="JF236" s="372"/>
      <c r="JG236" s="326">
        <f t="shared" si="2715"/>
        <v>2094223.6647946772</v>
      </c>
      <c r="JH236" s="329">
        <f t="shared" si="2622"/>
        <v>222.93280803114055</v>
      </c>
      <c r="JI236" s="345">
        <f t="shared" si="2716"/>
        <v>0.42350957574111925</v>
      </c>
      <c r="JJ236" s="365"/>
      <c r="JK236" s="364"/>
      <c r="JL236" s="1122"/>
      <c r="JM236" s="382">
        <f t="shared" si="2643"/>
        <v>2.8313082428093057E-2</v>
      </c>
      <c r="JN236" s="1145">
        <f t="shared" si="2717"/>
        <v>3754004.4061360583</v>
      </c>
      <c r="JO236" s="356">
        <f t="shared" si="2718"/>
        <v>3953413.765792781</v>
      </c>
      <c r="JP236" s="345">
        <f t="shared" si="2719"/>
        <v>0.75916285356695545</v>
      </c>
      <c r="JQ236" s="351"/>
      <c r="JR236" s="324">
        <f t="shared" si="2720"/>
        <v>0.79948890599713218</v>
      </c>
      <c r="JS236" s="358"/>
      <c r="JT236" s="339">
        <f t="shared" ref="JT236:KI236" si="2829">SUM(JT237:JT247)</f>
        <v>519285.47970064421</v>
      </c>
      <c r="JU236" s="340">
        <f t="shared" si="2829"/>
        <v>358866.39347540564</v>
      </c>
      <c r="JV236" s="340">
        <f t="shared" si="2829"/>
        <v>124246.71124768394</v>
      </c>
      <c r="JW236" s="340">
        <f t="shared" si="2829"/>
        <v>365908.60800000001</v>
      </c>
      <c r="JX236" s="340">
        <f t="shared" si="2829"/>
        <v>386385.05677419569</v>
      </c>
      <c r="JY236" s="340">
        <f t="shared" si="2829"/>
        <v>137809.24642190218</v>
      </c>
      <c r="JZ236" s="340">
        <f t="shared" si="2829"/>
        <v>59960.635484744074</v>
      </c>
      <c r="KA236" s="340">
        <f t="shared" si="2829"/>
        <v>5509.387581247147</v>
      </c>
      <c r="KB236" s="340">
        <f t="shared" si="2829"/>
        <v>21716.232887171431</v>
      </c>
      <c r="KC236" s="340">
        <f t="shared" si="2829"/>
        <v>0</v>
      </c>
      <c r="KD236" s="340">
        <f t="shared" si="2829"/>
        <v>4811.150986825669</v>
      </c>
      <c r="KE236" s="340">
        <f t="shared" si="2829"/>
        <v>4653.4030760942915</v>
      </c>
      <c r="KF236" s="340">
        <f t="shared" si="2829"/>
        <v>779.31107546440307</v>
      </c>
      <c r="KG236" s="340">
        <f t="shared" si="2829"/>
        <v>1503.8042721725174</v>
      </c>
      <c r="KH236" s="340">
        <f t="shared" si="2829"/>
        <v>12739.8603873023</v>
      </c>
      <c r="KI236" s="340">
        <f t="shared" si="2829"/>
        <v>23460.25968861299</v>
      </c>
      <c r="KJ236" s="385">
        <f t="shared" si="2623"/>
        <v>55.27860853907999</v>
      </c>
      <c r="KK236" s="386">
        <f>+(KJ236-KJ248)/KJ248</f>
        <v>3.8286611037516759E-2</v>
      </c>
      <c r="KL236" s="387">
        <f t="shared" si="2624"/>
        <v>38.201790071608251</v>
      </c>
      <c r="KM236" s="386">
        <f>+(KL236-KL248)/KL248</f>
        <v>5.6498534740121682E-2</v>
      </c>
      <c r="KN236" s="387">
        <f t="shared" si="2625"/>
        <v>13.226222534256445</v>
      </c>
      <c r="KO236" s="386">
        <f>+(KN236-KN248)/KN248</f>
        <v>6.4617231896732324E-2</v>
      </c>
      <c r="KP236" s="387">
        <f t="shared" si="2626"/>
        <v>38.951442883348122</v>
      </c>
      <c r="KQ236" s="386">
        <f>+(KP236-KP248)/KP248</f>
        <v>8.286213458556646E-2</v>
      </c>
      <c r="KR236" s="387">
        <f t="shared" si="2627"/>
        <v>41.131187244218381</v>
      </c>
      <c r="KS236" s="386">
        <f>+(KR236-KR248)/KR248</f>
        <v>4.9854078796200296E-2</v>
      </c>
      <c r="KT236" s="387">
        <f t="shared" si="2628"/>
        <v>14.66997188215908</v>
      </c>
      <c r="KU236" s="386">
        <f>+(KT236-KT248)/KT248</f>
        <v>0.10642623285908075</v>
      </c>
      <c r="KV236" s="387">
        <f t="shared" si="2629"/>
        <v>6.3828869211332284</v>
      </c>
      <c r="KW236" s="386">
        <f>+(KV236-KV248)/KV248</f>
        <v>1.7771851506144777E-2</v>
      </c>
      <c r="KX236" s="387">
        <f t="shared" si="2630"/>
        <v>0.58648140820227912</v>
      </c>
      <c r="KY236" s="386">
        <f>+(KX236-KX248)/KX248</f>
        <v>-3.7044292704187354E-2</v>
      </c>
      <c r="KZ236" s="387">
        <f t="shared" si="2631"/>
        <v>2.3117209774582403</v>
      </c>
      <c r="LA236" s="386">
        <f>+(KZ236-KZ248)/KZ248</f>
        <v>0.17877250258088576</v>
      </c>
      <c r="LB236" s="388" t="s">
        <v>177</v>
      </c>
      <c r="LC236" s="389" t="s">
        <v>177</v>
      </c>
      <c r="LD236" s="387">
        <f t="shared" si="2632"/>
        <v>0.51215322287936993</v>
      </c>
      <c r="LE236" s="386">
        <f>+(LD236-LD248)/LD248</f>
        <v>-0.17477942403376451</v>
      </c>
      <c r="LF236" s="387">
        <f t="shared" si="2633"/>
        <v>0.4953607544856754</v>
      </c>
      <c r="LG236" s="386">
        <f>+(LF236-LF248)/LF248</f>
        <v>9.1804911202717998E-2</v>
      </c>
      <c r="LH236" s="387">
        <f t="shared" si="2634"/>
        <v>8.2958668314007777E-2</v>
      </c>
      <c r="LI236" s="386">
        <f>+(LH236-LH248)/LH248</f>
        <v>-6.4703513599974241E-2</v>
      </c>
      <c r="LJ236" s="387">
        <f t="shared" si="2635"/>
        <v>0.16008190278831239</v>
      </c>
      <c r="LK236" s="386">
        <f>+(LJ236-LJ248)/LJ248</f>
        <v>6.7726637385712898E-2</v>
      </c>
      <c r="LL236" s="387">
        <f t="shared" si="2636"/>
        <v>1.3561745566199821</v>
      </c>
      <c r="LM236" s="386">
        <f>+(LL236-LL248)/LL248</f>
        <v>1.9639927611416884E-2</v>
      </c>
      <c r="LN236" s="387">
        <f t="shared" si="2637"/>
        <v>2.4973748780720766</v>
      </c>
      <c r="LO236" s="390">
        <f>+(LN236-LN248)/LN248</f>
        <v>-6.6647783272403241E-2</v>
      </c>
      <c r="LP236" s="391">
        <f t="shared" si="2721"/>
        <v>0.10501379432082061</v>
      </c>
      <c r="LQ236" s="392">
        <f t="shared" si="2722"/>
        <v>7.2572646658261991E-2</v>
      </c>
      <c r="LR236" s="392">
        <f t="shared" si="2723"/>
        <v>2.5126099400130185E-2</v>
      </c>
      <c r="LS236" s="392">
        <f t="shared" si="2724"/>
        <v>7.3996775960077185E-2</v>
      </c>
      <c r="LT236" s="392">
        <f t="shared" si="2725"/>
        <v>7.8137676609241896E-2</v>
      </c>
      <c r="LU236" s="392">
        <f t="shared" si="2726"/>
        <v>2.7868816720235681E-2</v>
      </c>
      <c r="LV236" s="392">
        <f t="shared" si="2727"/>
        <v>1.2125688254889213E-2</v>
      </c>
      <c r="LW236" s="392">
        <f t="shared" si="2728"/>
        <v>1.1141495707222516E-3</v>
      </c>
      <c r="LX236" s="393">
        <f t="shared" si="2729"/>
        <v>4.3916190669362016E-3</v>
      </c>
      <c r="LY236" s="394" t="s">
        <v>177</v>
      </c>
      <c r="LZ236" s="393">
        <f t="shared" si="2730"/>
        <v>9.7294694330405935E-4</v>
      </c>
      <c r="MA236" s="393">
        <f t="shared" si="2731"/>
        <v>9.4104598073211569E-4</v>
      </c>
      <c r="MB236" s="393">
        <f t="shared" si="2732"/>
        <v>1.5759811546807404E-4</v>
      </c>
      <c r="MC236" s="393">
        <f t="shared" si="2733"/>
        <v>3.041105494182763E-4</v>
      </c>
      <c r="MD236" s="393">
        <f t="shared" si="2734"/>
        <v>2.5763498705170403E-3</v>
      </c>
      <c r="ME236" s="393">
        <f t="shared" si="2735"/>
        <v>4.74430921325449E-3</v>
      </c>
      <c r="MF236" s="395">
        <f t="shared" si="2736"/>
        <v>0.24558589628353247</v>
      </c>
      <c r="MG236" s="392">
        <f t="shared" si="2737"/>
        <v>0.16971883161166501</v>
      </c>
      <c r="MH236" s="392">
        <f t="shared" si="2738"/>
        <v>5.8760048441242524E-2</v>
      </c>
      <c r="MI236" s="392">
        <f t="shared" si="2739"/>
        <v>0.17304930903391147</v>
      </c>
      <c r="MJ236" s="392">
        <f t="shared" si="2740"/>
        <v>0.18273324440567199</v>
      </c>
      <c r="MK236" s="392">
        <f t="shared" si="2741"/>
        <v>6.517418380000016E-2</v>
      </c>
      <c r="ML236" s="392">
        <f t="shared" si="2742"/>
        <v>2.8357208092434916E-2</v>
      </c>
      <c r="MM236" s="392">
        <f t="shared" si="2743"/>
        <v>2.6055569431556844E-3</v>
      </c>
      <c r="MN236" s="393">
        <f t="shared" si="2744"/>
        <v>1.0270266984111291E-2</v>
      </c>
      <c r="MO236" s="394" t="s">
        <v>177</v>
      </c>
      <c r="MP236" s="393">
        <f t="shared" si="2745"/>
        <v>2.2753396223135678E-3</v>
      </c>
      <c r="MQ236" s="393">
        <f t="shared" si="2746"/>
        <v>2.2007358377707127E-3</v>
      </c>
      <c r="MR236" s="393">
        <f t="shared" si="2747"/>
        <v>3.6855990863048896E-4</v>
      </c>
      <c r="MS236" s="393">
        <f t="shared" si="2748"/>
        <v>7.1119477523113716E-4</v>
      </c>
      <c r="MT236" s="393">
        <f t="shared" si="2749"/>
        <v>6.0250674321691905E-3</v>
      </c>
      <c r="MU236" s="393">
        <f t="shared" si="2750"/>
        <v>1.1095070299277039E-2</v>
      </c>
      <c r="MV236" s="326"/>
      <c r="MW236" s="329"/>
      <c r="MX236" s="324"/>
      <c r="MY236" s="396"/>
      <c r="MZ236" s="346"/>
      <c r="NA236" s="397"/>
      <c r="NB236" s="1145"/>
      <c r="NC236" s="356"/>
      <c r="ND236" s="345"/>
      <c r="NE236" s="348"/>
    </row>
    <row r="237" spans="1:369" outlineLevel="1" x14ac:dyDescent="0.2">
      <c r="A237" s="1222" t="s">
        <v>178</v>
      </c>
      <c r="B237" s="610">
        <v>244</v>
      </c>
      <c r="C237" s="1531"/>
      <c r="D237" s="1223">
        <f>DATI!G229</f>
        <v>1036595</v>
      </c>
      <c r="E237" s="561">
        <f t="shared" si="2810"/>
        <v>0.1103468736533912</v>
      </c>
      <c r="F237" s="1035">
        <f t="shared" si="2607"/>
        <v>9.1845387431960523E-3</v>
      </c>
      <c r="G237" s="563"/>
      <c r="H237" s="1224"/>
      <c r="I237" s="1225"/>
      <c r="J237" s="1226"/>
      <c r="K237" s="1226"/>
      <c r="L237" s="1226"/>
      <c r="M237" s="1224"/>
      <c r="N237" s="1224"/>
      <c r="O237" s="1224"/>
      <c r="P237" s="1224"/>
      <c r="Q237" s="1224"/>
      <c r="R237" s="1224"/>
      <c r="S237" s="1224"/>
      <c r="T237" s="1224"/>
      <c r="U237" s="1224"/>
      <c r="V237" s="1224"/>
      <c r="W237" s="1227"/>
      <c r="X237" s="1228"/>
      <c r="Y237" s="1224"/>
      <c r="Z237" s="1224"/>
      <c r="AA237" s="1224"/>
      <c r="AB237" s="1224"/>
      <c r="AC237" s="1224"/>
      <c r="AD237" s="1225"/>
      <c r="AE237" s="1226"/>
      <c r="AF237" s="1226"/>
      <c r="AG237" s="1227"/>
      <c r="AH237" s="572"/>
      <c r="AI237" s="1224"/>
      <c r="AJ237" s="1225"/>
      <c r="AK237" s="1226"/>
      <c r="AL237" s="1226"/>
      <c r="AM237" s="1226"/>
      <c r="AN237" s="417"/>
      <c r="AO237" s="418"/>
      <c r="AP237" s="418"/>
      <c r="AQ237" s="418"/>
      <c r="AR237" s="418"/>
      <c r="AS237" s="418"/>
      <c r="AT237" s="418"/>
      <c r="AU237" s="1058"/>
      <c r="AV237" s="1058"/>
      <c r="AW237" s="418"/>
      <c r="AX237" s="1058"/>
      <c r="AY237" s="1058"/>
      <c r="AZ237" s="1058"/>
      <c r="BA237" s="1058"/>
      <c r="BB237" s="417"/>
      <c r="BC237" s="418"/>
      <c r="BD237" s="418"/>
      <c r="BE237" s="418"/>
      <c r="BF237" s="418"/>
      <c r="BG237" s="418"/>
      <c r="BH237" s="418"/>
      <c r="BI237" s="418"/>
      <c r="BJ237" s="418"/>
      <c r="BK237" s="418"/>
      <c r="BL237" s="418"/>
      <c r="BM237" s="418"/>
      <c r="BN237" s="418"/>
      <c r="BO237" s="418"/>
      <c r="BP237" s="418"/>
      <c r="BQ237" s="418"/>
      <c r="BR237" s="418"/>
      <c r="BS237" s="418"/>
      <c r="BT237" s="418"/>
      <c r="BU237" s="418"/>
      <c r="BV237" s="419"/>
      <c r="BW237" s="417"/>
      <c r="BX237" s="418"/>
      <c r="BY237" s="418"/>
      <c r="BZ237" s="418"/>
      <c r="CA237" s="418"/>
      <c r="CB237" s="418"/>
      <c r="CC237" s="418"/>
      <c r="CD237" s="419"/>
      <c r="CE237" s="417"/>
      <c r="CF237" s="418"/>
      <c r="CG237" s="418"/>
      <c r="CH237" s="418"/>
      <c r="CI237" s="418"/>
      <c r="CJ237" s="418"/>
      <c r="CK237" s="418"/>
      <c r="CL237" s="418"/>
      <c r="CM237" s="418"/>
      <c r="CN237" s="418"/>
      <c r="CO237" s="418"/>
      <c r="CP237" s="418"/>
      <c r="CQ237" s="418"/>
      <c r="CR237" s="418"/>
      <c r="CS237" s="418"/>
      <c r="CT237" s="418"/>
      <c r="CU237" s="418"/>
      <c r="CV237" s="418"/>
      <c r="CW237" s="418"/>
      <c r="CX237" s="418"/>
      <c r="CY237" s="419"/>
      <c r="CZ237" s="563">
        <f>DATI!AA229</f>
        <v>479187.39799999999</v>
      </c>
      <c r="DA237" s="1224">
        <f t="shared" si="2811"/>
        <v>1312.8421863013698</v>
      </c>
      <c r="DB237" s="1225">
        <f t="shared" si="2608"/>
        <v>462.27060520261045</v>
      </c>
      <c r="DC237" s="1226">
        <f t="shared" si="2812"/>
        <v>1.2664948087742751</v>
      </c>
      <c r="DD237" s="1229">
        <f t="shared" ref="DD237:DD247" si="2830">+(CZ237-CZ249)/CZ249</f>
        <v>3.7316062865517606E-2</v>
      </c>
      <c r="DE237" s="1230">
        <f t="shared" si="2638"/>
        <v>2.7875500507920585E-2</v>
      </c>
      <c r="DF237" s="1224">
        <f t="shared" ref="DF237:DF247" si="2831">+CZ237-CZ249</f>
        <v>17238.127999999968</v>
      </c>
      <c r="DG237" s="1231">
        <f t="shared" si="2813"/>
        <v>12.536561561934832</v>
      </c>
      <c r="DH237" s="1035">
        <f t="shared" ref="DH237:DH247" si="2832">+CZ237/$CZ$236</f>
        <v>9.6904860277838387E-2</v>
      </c>
      <c r="DI237" s="404">
        <f>DATI!AB229+DATI!AG229</f>
        <v>240083.82688509877</v>
      </c>
      <c r="DJ237" s="405">
        <f t="shared" ref="DJ237:DJ247" si="2833">DI237/365</f>
        <v>657.76390927424325</v>
      </c>
      <c r="DK237" s="427">
        <f t="shared" si="2609"/>
        <v>231.60812746067535</v>
      </c>
      <c r="DL237" s="428">
        <f t="shared" si="2610"/>
        <v>0.63454281496075438</v>
      </c>
      <c r="DM237" s="429">
        <f t="shared" si="2783"/>
        <v>0.50102283133309522</v>
      </c>
      <c r="DN237" s="402">
        <f t="shared" si="2814"/>
        <v>1.09547048276992E-2</v>
      </c>
      <c r="DO237" s="402">
        <f t="shared" ref="DO237:DO300" si="2834">+ROUND(DM237,3)-ROUND(DM249,3)</f>
        <v>5.0000000000000044E-3</v>
      </c>
      <c r="DP237" s="402">
        <f t="shared" si="2815"/>
        <v>4.8679554147240456E-2</v>
      </c>
      <c r="DQ237" s="402">
        <f t="shared" si="2816"/>
        <v>3.9135573215608524E-2</v>
      </c>
      <c r="DR237" s="430">
        <f t="shared" si="2817"/>
        <v>11144.656729989918</v>
      </c>
      <c r="DS237" s="430">
        <f t="shared" si="2818"/>
        <v>8.7227471209731675</v>
      </c>
      <c r="DT237" s="431">
        <f t="shared" ref="DT237:DT247" si="2835">DI237/$DI$236</f>
        <v>0.11065252016989641</v>
      </c>
      <c r="DU237" s="432"/>
      <c r="DV237" s="431"/>
      <c r="DW237" s="433">
        <f>DATI!AB229</f>
        <v>237707.54699999999</v>
      </c>
      <c r="DX237" s="405">
        <f t="shared" si="2819"/>
        <v>651.25355342465753</v>
      </c>
      <c r="DY237" s="434">
        <f t="shared" si="2611"/>
        <v>229.31573758314482</v>
      </c>
      <c r="DZ237" s="407">
        <f t="shared" si="2612"/>
        <v>0.62826229474834194</v>
      </c>
      <c r="EA237" s="429">
        <f t="shared" si="2820"/>
        <v>0.49606385308154533</v>
      </c>
      <c r="EB237" s="426">
        <f t="shared" si="2821"/>
        <v>1.3140199109139186E-2</v>
      </c>
      <c r="EC237" s="596">
        <f t="shared" ref="EC237:EC300" si="2836">CZ237-DI237</f>
        <v>239103.57111490122</v>
      </c>
      <c r="ED237" s="1232">
        <f t="shared" si="2822"/>
        <v>655.07827702712666</v>
      </c>
      <c r="EE237" s="598">
        <f t="shared" si="2613"/>
        <v>230.66247774193511</v>
      </c>
      <c r="EF237" s="599">
        <f t="shared" si="2614"/>
        <v>0.63195199381352085</v>
      </c>
      <c r="EG237" s="600">
        <f t="shared" si="2639"/>
        <v>2.615110363913975E-2</v>
      </c>
      <c r="EH237" s="600">
        <f t="shared" si="2640"/>
        <v>1.6812153025127955E-2</v>
      </c>
      <c r="EI237" s="423">
        <f t="shared" si="2615"/>
        <v>0.49897716866690478</v>
      </c>
      <c r="EJ237" s="601">
        <f t="shared" si="2641"/>
        <v>6093.4712700100499</v>
      </c>
      <c r="EK237" s="601">
        <f t="shared" si="2642"/>
        <v>3.8138144409616928</v>
      </c>
      <c r="EL237" s="563">
        <f>DATI!AD229</f>
        <v>184899.17</v>
      </c>
      <c r="EM237" s="1224">
        <f t="shared" si="2823"/>
        <v>506.57306849315074</v>
      </c>
      <c r="EN237" s="1233">
        <f t="shared" si="2616"/>
        <v>178.37165913399159</v>
      </c>
      <c r="EO237" s="1226">
        <f t="shared" si="2824"/>
        <v>0.488689477079429</v>
      </c>
      <c r="EP237" s="1229">
        <f t="shared" ref="EP237:EP247" si="2837">+(EL237-EL249)/EL249</f>
        <v>3.3729434625116919E-2</v>
      </c>
      <c r="EQ237" s="1230">
        <f t="shared" ref="EQ237:EQ247" si="2838">(EN237-EN249)/EN249</f>
        <v>2.4321513994346646E-2</v>
      </c>
      <c r="ER237" s="423">
        <f t="shared" ref="ER237:ER247" si="2839">+EL237/$EL$236</f>
        <v>7.9046501945688588E-2</v>
      </c>
      <c r="ES237" s="1224">
        <f t="shared" ref="ES237:ES247" si="2840">+EL237-EL249</f>
        <v>6033.0530000000144</v>
      </c>
      <c r="ET237" s="423">
        <f t="shared" si="2617"/>
        <v>0.38585983431893178</v>
      </c>
      <c r="EU237" s="1231">
        <f t="shared" si="2825"/>
        <v>4.2352608478417153</v>
      </c>
      <c r="EV237" s="563">
        <f>DATI!AE229</f>
        <v>33532.650999999998</v>
      </c>
      <c r="EW237" s="1224">
        <f t="shared" si="2826"/>
        <v>91.87027671232876</v>
      </c>
      <c r="EX237" s="1233">
        <f t="shared" si="2618"/>
        <v>32.348845016616899</v>
      </c>
      <c r="EY237" s="1226">
        <f t="shared" si="2619"/>
        <v>8.8626972648265481E-2</v>
      </c>
      <c r="EZ237" s="1229">
        <f t="shared" ref="EZ237:EZ247" si="2841">(EV237-EV249)/EV249</f>
        <v>-1.5882743114607301E-2</v>
      </c>
      <c r="FA237" s="1230">
        <f t="shared" ref="FA237:FA247" si="2842">(EX237-EX249)/EX249</f>
        <v>-2.4839145761211736E-2</v>
      </c>
      <c r="FB237" s="1224">
        <f t="shared" ref="FB237:FB247" si="2843">+EV237-EV249</f>
        <v>-541.18600000000151</v>
      </c>
      <c r="FC237" s="1231">
        <f t="shared" si="2827"/>
        <v>-0.82398475398381521</v>
      </c>
      <c r="FD237" s="1224">
        <f>DATI!AG229</f>
        <v>2376.2798850987851</v>
      </c>
      <c r="FE237" s="423">
        <f t="shared" si="2620"/>
        <v>4.9589782515498983E-3</v>
      </c>
      <c r="FF237" s="1224">
        <f t="shared" si="2828"/>
        <v>31156.371114901212</v>
      </c>
      <c r="FG237" s="423">
        <f t="shared" ref="FG237:FG247" si="2844">+FF237/D237</f>
        <v>3.0056455139086346E-2</v>
      </c>
      <c r="FH237" s="563">
        <f>DATI!AF229</f>
        <v>23048.03</v>
      </c>
      <c r="FI237" s="1224">
        <f t="shared" ref="FI237:FI247" si="2845">+FH237/365</f>
        <v>63.145287671232872</v>
      </c>
      <c r="FJ237" s="402">
        <f t="shared" si="2621"/>
        <v>4.8098155536218837E-2</v>
      </c>
      <c r="FK237" s="402"/>
      <c r="FL237" s="441">
        <f>DATI!AL229</f>
        <v>14113.417913463234</v>
      </c>
      <c r="FM237" s="442"/>
      <c r="FN237" s="441"/>
      <c r="FO237" s="1123">
        <f t="shared" si="2790"/>
        <v>0.6123481231785638</v>
      </c>
      <c r="FP237" s="1124">
        <f t="shared" si="2665"/>
        <v>2.9452815270954256E-2</v>
      </c>
      <c r="FQ237" s="408"/>
      <c r="FR237" s="607"/>
      <c r="FS237" s="1113"/>
      <c r="FT237" s="1113"/>
      <c r="FU237" s="417"/>
      <c r="FV237" s="418"/>
      <c r="FW237" s="418"/>
      <c r="FX237" s="418"/>
      <c r="FY237" s="418"/>
      <c r="FZ237" s="418"/>
      <c r="GA237" s="418"/>
      <c r="GB237" s="418"/>
      <c r="GC237" s="418"/>
      <c r="GD237" s="418"/>
      <c r="GE237" s="418"/>
      <c r="GF237" s="418"/>
      <c r="GG237" s="418"/>
      <c r="GH237" s="418"/>
      <c r="GI237" s="418"/>
      <c r="GJ237" s="418"/>
      <c r="GK237" s="418"/>
      <c r="GL237" s="418"/>
      <c r="GM237" s="418"/>
      <c r="GN237" s="418"/>
      <c r="GO237" s="418"/>
      <c r="GP237" s="419"/>
      <c r="GQ237" s="417"/>
      <c r="GR237" s="418"/>
      <c r="GS237" s="418"/>
      <c r="GT237" s="418"/>
      <c r="GU237" s="418"/>
      <c r="GV237" s="418"/>
      <c r="GW237" s="418"/>
      <c r="GX237" s="419"/>
      <c r="GY237" s="417"/>
      <c r="GZ237" s="418"/>
      <c r="HA237" s="418"/>
      <c r="HB237" s="418"/>
      <c r="HC237" s="418"/>
      <c r="HD237" s="418"/>
      <c r="HE237" s="418"/>
      <c r="HF237" s="418"/>
      <c r="HG237" s="418"/>
      <c r="HH237" s="418"/>
      <c r="HI237" s="418"/>
      <c r="HJ237" s="418"/>
      <c r="HK237" s="418"/>
      <c r="HL237" s="418"/>
      <c r="HM237" s="418"/>
      <c r="HN237" s="418"/>
      <c r="HO237" s="418"/>
      <c r="HP237" s="418"/>
      <c r="HQ237" s="418"/>
      <c r="HR237" s="418"/>
      <c r="HS237" s="418"/>
      <c r="HT237" s="419"/>
      <c r="HU237" s="607">
        <f t="shared" ref="HU237:HU271" si="2846">HW237+IL237+IS237</f>
        <v>237496.37611490116</v>
      </c>
      <c r="HV237" s="608"/>
      <c r="HW237" s="609">
        <f t="shared" ref="HW237:HW247" si="2847">HX237+HY237</f>
        <v>14966.315000000002</v>
      </c>
      <c r="HX237" s="610">
        <f>DATI!CQ229</f>
        <v>14966.315000000002</v>
      </c>
      <c r="HY237" s="610">
        <f>DATI!CT229</f>
        <v>0</v>
      </c>
      <c r="HZ237" s="611"/>
      <c r="IA237" s="611">
        <f t="shared" si="2705"/>
        <v>3.1232697400777644E-2</v>
      </c>
      <c r="IB237" s="1229">
        <f t="shared" si="2706"/>
        <v>6.3017024700870686E-2</v>
      </c>
      <c r="IC237" s="610">
        <f>DATI!CV229</f>
        <v>5975.4276808226114</v>
      </c>
      <c r="ID237" s="610">
        <v>20941.742680822616</v>
      </c>
      <c r="IE237" s="613">
        <f t="shared" si="2707"/>
        <v>4.3702615653558187E-2</v>
      </c>
      <c r="IF237" s="613">
        <f t="shared" si="2708"/>
        <v>8.8177104103226253E-2</v>
      </c>
      <c r="IG237" s="609"/>
      <c r="IH237" s="561"/>
      <c r="II237" s="610"/>
      <c r="IJ237" s="610"/>
      <c r="IK237" s="1234">
        <f>DATI!CS229</f>
        <v>88594.018114901177</v>
      </c>
      <c r="IL237" s="620">
        <f t="shared" ref="IL237:IL247" si="2848">IK237-HY237-IU237</f>
        <v>88594.018114901177</v>
      </c>
      <c r="IM237" s="620">
        <f t="shared" ref="IM237:IM247" si="2849">IK237-HY237-IU237-IC237-IY237</f>
        <v>44467.782301199426</v>
      </c>
      <c r="IN237" s="1229">
        <f t="shared" si="2709"/>
        <v>0.1848838648192104</v>
      </c>
      <c r="IO237" s="1229">
        <f t="shared" si="2710"/>
        <v>0.37303313660684756</v>
      </c>
      <c r="IP237" s="610"/>
      <c r="IQ237" s="561"/>
      <c r="IR237" s="610"/>
      <c r="IS237" s="620">
        <f t="shared" ref="IS237:IS247" si="2850">IT237+IU237</f>
        <v>133936.04299999998</v>
      </c>
      <c r="IT237" s="1234">
        <f>DATI!CR229</f>
        <v>133936.04299999998</v>
      </c>
      <c r="IU237" s="1235">
        <v>0</v>
      </c>
      <c r="IV237" s="1229"/>
      <c r="IW237" s="561">
        <f t="shared" si="2711"/>
        <v>0.27950660547212469</v>
      </c>
      <c r="IX237" s="1229">
        <f t="shared" si="2712"/>
        <v>0.56394983869228177</v>
      </c>
      <c r="IY237" s="433">
        <f>DATI!CW229</f>
        <v>38150.808132879138</v>
      </c>
      <c r="IZ237" s="433">
        <v>172086.85113287912</v>
      </c>
      <c r="JA237" s="457">
        <f t="shared" si="2713"/>
        <v>0.35912223871312893</v>
      </c>
      <c r="JB237" s="457">
        <f t="shared" si="2714"/>
        <v>0.72458727138481982</v>
      </c>
      <c r="JC237" s="620"/>
      <c r="JD237" s="561"/>
      <c r="JE237" s="610"/>
      <c r="JF237" s="610"/>
      <c r="JG237" s="404">
        <f t="shared" si="2715"/>
        <v>245098.77434450129</v>
      </c>
      <c r="JH237" s="407">
        <f t="shared" si="2622"/>
        <v>236.44603181039972</v>
      </c>
      <c r="JI237" s="429">
        <f t="shared" si="2716"/>
        <v>0.51148835584466124</v>
      </c>
      <c r="JJ237" s="442"/>
      <c r="JK237" s="441"/>
      <c r="JL237" s="1125"/>
      <c r="JM237" s="459">
        <f t="shared" si="2643"/>
        <v>2.9305430927167007E-2</v>
      </c>
      <c r="JN237" s="460">
        <f t="shared" si="2717"/>
        <v>379034.81734450127</v>
      </c>
      <c r="JO237" s="433">
        <f t="shared" si="2718"/>
        <v>417185.62547738041</v>
      </c>
      <c r="JP237" s="429">
        <f t="shared" si="2719"/>
        <v>0.79099496131678593</v>
      </c>
      <c r="JQ237" s="402"/>
      <c r="JR237" s="461">
        <f t="shared" si="2720"/>
        <v>0.87061059455779011</v>
      </c>
      <c r="JS237" s="426"/>
      <c r="JT237" s="417">
        <f>DATI!BW229</f>
        <v>60523.669594601692</v>
      </c>
      <c r="JU237" s="418">
        <f>DATI!BX229</f>
        <v>40371.09251385081</v>
      </c>
      <c r="JV237" s="418">
        <f>DATI!BY229</f>
        <v>10965.719445882938</v>
      </c>
      <c r="JW237" s="418">
        <f>DATI!BZ229</f>
        <v>44359.546999999999</v>
      </c>
      <c r="JX237" s="418">
        <f>DATI!CA229</f>
        <v>40567.108</v>
      </c>
      <c r="JY237" s="418">
        <f>DATI!CB229</f>
        <v>15546.300454919636</v>
      </c>
      <c r="JZ237" s="418">
        <f>DATI!CC229</f>
        <v>7557.5158114784135</v>
      </c>
      <c r="KA237" s="418">
        <f>DATI!CD229</f>
        <v>1105.1289190550881</v>
      </c>
      <c r="KB237" s="418">
        <f>DATI!CE229</f>
        <v>2251.4480403569937</v>
      </c>
      <c r="KC237" s="418">
        <f>DATI!CF229</f>
        <v>0</v>
      </c>
      <c r="KD237" s="418">
        <f>DATI!CG229</f>
        <v>352.4049404234886</v>
      </c>
      <c r="KE237" s="418">
        <f>DATI!CH229</f>
        <v>479.27488932800293</v>
      </c>
      <c r="KF237" s="418">
        <f>DATI!CI229</f>
        <v>111.38582216787339</v>
      </c>
      <c r="KG237" s="418">
        <f>DATI!CJ229</f>
        <v>247.37160481452941</v>
      </c>
      <c r="KH237" s="418">
        <f>DATI!CK229</f>
        <v>952.71189998571015</v>
      </c>
      <c r="KI237" s="418">
        <f>DATI!CL229</f>
        <v>3570.8025494976046</v>
      </c>
      <c r="KJ237" s="462">
        <f t="shared" si="2623"/>
        <v>58.386997423874988</v>
      </c>
      <c r="KK237" s="463">
        <f t="shared" ref="KK237:KK247" si="2851">+(KJ237-KJ249)/KJ249</f>
        <v>4.5286932456441366E-2</v>
      </c>
      <c r="KL237" s="464">
        <f t="shared" si="2624"/>
        <v>38.94586845764335</v>
      </c>
      <c r="KM237" s="463">
        <f t="shared" ref="KM237:KM247" si="2852">+(KL237-KL249)/KL249</f>
        <v>1.5510092523646754E-2</v>
      </c>
      <c r="KN237" s="464">
        <f t="shared" si="2625"/>
        <v>10.578595734962004</v>
      </c>
      <c r="KO237" s="463">
        <f t="shared" ref="KO237:KO247" si="2853">+(KN237-KN249)/KN249</f>
        <v>3.1819104425360255E-2</v>
      </c>
      <c r="KP237" s="464">
        <f t="shared" si="2626"/>
        <v>42.793518201419069</v>
      </c>
      <c r="KQ237" s="463">
        <f t="shared" ref="KQ237:KQ247" si="2854">+(KP237-KP249)/KP249</f>
        <v>3.4928180671887334E-2</v>
      </c>
      <c r="KR237" s="464">
        <f t="shared" si="2627"/>
        <v>39.134963992687595</v>
      </c>
      <c r="KS237" s="463">
        <f t="shared" ref="KS237:KS247" si="2855">+(KR237-KR249)/KR249</f>
        <v>4.3677576002126954E-2</v>
      </c>
      <c r="KT237" s="464">
        <f t="shared" si="2628"/>
        <v>14.997468109454161</v>
      </c>
      <c r="KU237" s="463">
        <f t="shared" ref="KU237:KU247" si="2856">+(KT237-KT249)/KT249</f>
        <v>8.785882319792146E-2</v>
      </c>
      <c r="KV237" s="464">
        <f t="shared" si="2629"/>
        <v>7.2907121985716827</v>
      </c>
      <c r="KW237" s="463">
        <f t="shared" ref="KW237:KW247" si="2857">+(KV237-KV249)/KV249</f>
        <v>-0.14099646126155641</v>
      </c>
      <c r="KX237" s="464">
        <f t="shared" si="2630"/>
        <v>1.066114460377571</v>
      </c>
      <c r="KY237" s="463">
        <f t="shared" ref="KY237:KY247" si="2858">+(KX237-KX249)/KX249</f>
        <v>-9.6088943561220816E-2</v>
      </c>
      <c r="KZ237" s="464">
        <f t="shared" si="2631"/>
        <v>2.1719649818463274</v>
      </c>
      <c r="LA237" s="463">
        <f t="shared" ref="LA237:LA247" si="2859">+(KZ237-KZ249)/KZ249</f>
        <v>0.27272175460847159</v>
      </c>
      <c r="LB237" s="465" t="s">
        <v>177</v>
      </c>
      <c r="LC237" s="466" t="s">
        <v>177</v>
      </c>
      <c r="LD237" s="464">
        <f t="shared" si="2632"/>
        <v>0.33996395933174345</v>
      </c>
      <c r="LE237" s="463">
        <f t="shared" ref="LE237:LE247" si="2860">+(LD237-LD249)/LD249</f>
        <v>-0.19666596761836661</v>
      </c>
      <c r="LF237" s="464">
        <f t="shared" si="2633"/>
        <v>0.46235500781694194</v>
      </c>
      <c r="LG237" s="463">
        <f t="shared" ref="LG237:LG247" si="2861">+(LF237-LF249)/LF249</f>
        <v>5.4362690511383822E-2</v>
      </c>
      <c r="LH237" s="464">
        <f t="shared" si="2634"/>
        <v>0.10745355917004557</v>
      </c>
      <c r="LI237" s="463">
        <f t="shared" ref="LI237:LI247" si="2862">+(LH237-LH249)/LH249</f>
        <v>5.6188938165363848E-2</v>
      </c>
      <c r="LJ237" s="464">
        <f t="shared" si="2635"/>
        <v>0.23863862435621377</v>
      </c>
      <c r="LK237" s="463">
        <f t="shared" ref="LK237:LK247" si="2863">+(LJ237-LJ249)/LJ249</f>
        <v>7.0556750280698841E-2</v>
      </c>
      <c r="LL237" s="464">
        <f t="shared" si="2636"/>
        <v>0.91907823208264572</v>
      </c>
      <c r="LM237" s="463">
        <f t="shared" ref="LM237:LM247" si="2864">+(LL237-LL249)/LL249</f>
        <v>7.7452322047970701E-2</v>
      </c>
      <c r="LN237" s="464">
        <f t="shared" si="2637"/>
        <v>3.4447422083818697</v>
      </c>
      <c r="LO237" s="467">
        <f t="shared" ref="LO237:LO247" si="2865">+(LN237-LN249)/LN249</f>
        <v>0.47412155598390193</v>
      </c>
      <c r="LP237" s="468">
        <f t="shared" si="2721"/>
        <v>0.12630480235334088</v>
      </c>
      <c r="LQ237" s="469">
        <f t="shared" si="2722"/>
        <v>8.4249069742545299E-2</v>
      </c>
      <c r="LR237" s="469">
        <f t="shared" si="2723"/>
        <v>2.2883989628381125E-2</v>
      </c>
      <c r="LS237" s="469">
        <f t="shared" si="2724"/>
        <v>9.257244073017129E-2</v>
      </c>
      <c r="LT237" s="469">
        <f t="shared" si="2725"/>
        <v>8.4658127841667485E-2</v>
      </c>
      <c r="LU237" s="469">
        <f t="shared" si="2726"/>
        <v>3.2443049462080459E-2</v>
      </c>
      <c r="LV237" s="469">
        <f t="shared" si="2727"/>
        <v>1.577152454973036E-2</v>
      </c>
      <c r="LW237" s="469">
        <f t="shared" si="2728"/>
        <v>2.3062562239065565E-3</v>
      </c>
      <c r="LX237" s="470">
        <f t="shared" si="2729"/>
        <v>4.698470889998225E-3</v>
      </c>
      <c r="LY237" s="471" t="s">
        <v>177</v>
      </c>
      <c r="LZ237" s="470">
        <f t="shared" si="2730"/>
        <v>7.354219703905665E-4</v>
      </c>
      <c r="MA237" s="470">
        <f t="shared" si="2731"/>
        <v>1.0001825826980596E-3</v>
      </c>
      <c r="MB237" s="470">
        <f t="shared" si="2732"/>
        <v>2.3244731107864691E-4</v>
      </c>
      <c r="MC237" s="470">
        <f t="shared" si="2733"/>
        <v>5.162314490051122E-4</v>
      </c>
      <c r="MD237" s="470">
        <f t="shared" si="2734"/>
        <v>1.9881822935287419E-3</v>
      </c>
      <c r="ME237" s="470">
        <f t="shared" si="2735"/>
        <v>7.451787264024845E-3</v>
      </c>
      <c r="MF237" s="468">
        <f t="shared" si="2736"/>
        <v>0.25461400093704933</v>
      </c>
      <c r="MG237" s="469">
        <f t="shared" si="2737"/>
        <v>0.16983513154443855</v>
      </c>
      <c r="MH237" s="469">
        <f t="shared" si="2738"/>
        <v>4.6131137123227049E-2</v>
      </c>
      <c r="MI237" s="469">
        <f t="shared" si="2739"/>
        <v>0.18661396139854156</v>
      </c>
      <c r="MJ237" s="469">
        <f t="shared" si="2740"/>
        <v>0.17065973929721298</v>
      </c>
      <c r="MK237" s="469">
        <f t="shared" si="2741"/>
        <v>6.5400954454843771E-2</v>
      </c>
      <c r="ML237" s="469">
        <f t="shared" si="2742"/>
        <v>3.1793335579195614E-2</v>
      </c>
      <c r="MM237" s="469">
        <f t="shared" si="2743"/>
        <v>4.6491116205708361E-3</v>
      </c>
      <c r="MN237" s="470">
        <f t="shared" si="2744"/>
        <v>9.4715042444865824E-3</v>
      </c>
      <c r="MO237" s="471" t="s">
        <v>177</v>
      </c>
      <c r="MP237" s="470">
        <f t="shared" si="2745"/>
        <v>1.4825147323719117E-3</v>
      </c>
      <c r="MQ237" s="470">
        <f t="shared" si="2746"/>
        <v>2.0162375800714606E-3</v>
      </c>
      <c r="MR237" s="470">
        <f t="shared" si="2747"/>
        <v>4.6858344875298969E-4</v>
      </c>
      <c r="MS237" s="470">
        <f t="shared" si="2748"/>
        <v>1.040655241857043E-3</v>
      </c>
      <c r="MT237" s="470">
        <f t="shared" si="2749"/>
        <v>4.0079160801138143E-3</v>
      </c>
      <c r="MU237" s="470">
        <f t="shared" si="2750"/>
        <v>1.5021830794028617E-2</v>
      </c>
      <c r="MV237" s="1063"/>
      <c r="MW237" s="407"/>
      <c r="MX237" s="461"/>
      <c r="MY237" s="472"/>
      <c r="MZ237" s="473"/>
      <c r="NA237" s="474"/>
      <c r="NB237" s="1064"/>
      <c r="NC237" s="453"/>
      <c r="ND237" s="429"/>
      <c r="NE237" s="475"/>
    </row>
    <row r="238" spans="1:369" outlineLevel="1" x14ac:dyDescent="0.2">
      <c r="A238" s="477" t="s">
        <v>179</v>
      </c>
      <c r="B238" s="478">
        <v>206</v>
      </c>
      <c r="C238" s="1524"/>
      <c r="D238" s="479">
        <f>DATI!G230</f>
        <v>1186624</v>
      </c>
      <c r="E238" s="480">
        <f t="shared" si="2810"/>
        <v>0.12631765405204701</v>
      </c>
      <c r="F238" s="1039">
        <f t="shared" si="2607"/>
        <v>9.5860236506865575E-3</v>
      </c>
      <c r="G238" s="482"/>
      <c r="H238" s="483"/>
      <c r="I238" s="484"/>
      <c r="J238" s="485"/>
      <c r="K238" s="485"/>
      <c r="L238" s="485"/>
      <c r="M238" s="483"/>
      <c r="N238" s="483"/>
      <c r="O238" s="483"/>
      <c r="P238" s="483"/>
      <c r="Q238" s="483"/>
      <c r="R238" s="483"/>
      <c r="S238" s="483"/>
      <c r="T238" s="483"/>
      <c r="U238" s="483"/>
      <c r="V238" s="483"/>
      <c r="W238" s="488"/>
      <c r="X238" s="1111"/>
      <c r="Y238" s="483"/>
      <c r="Z238" s="483"/>
      <c r="AA238" s="483"/>
      <c r="AB238" s="483"/>
      <c r="AC238" s="483"/>
      <c r="AD238" s="484"/>
      <c r="AE238" s="485"/>
      <c r="AF238" s="485"/>
      <c r="AG238" s="488"/>
      <c r="AH238" s="491"/>
      <c r="AI238" s="483"/>
      <c r="AJ238" s="484"/>
      <c r="AK238" s="485"/>
      <c r="AL238" s="485"/>
      <c r="AM238" s="485"/>
      <c r="AN238" s="495"/>
      <c r="AO238" s="496"/>
      <c r="AP238" s="496"/>
      <c r="AQ238" s="496"/>
      <c r="AR238" s="496"/>
      <c r="AS238" s="496"/>
      <c r="AT238" s="496"/>
      <c r="AU238" s="1065"/>
      <c r="AV238" s="1065"/>
      <c r="AW238" s="496"/>
      <c r="AX238" s="1065"/>
      <c r="AY238" s="1065"/>
      <c r="AZ238" s="1065"/>
      <c r="BA238" s="1065"/>
      <c r="BB238" s="495"/>
      <c r="BC238" s="496"/>
      <c r="BD238" s="496"/>
      <c r="BE238" s="496"/>
      <c r="BF238" s="496"/>
      <c r="BG238" s="496"/>
      <c r="BH238" s="496"/>
      <c r="BI238" s="496"/>
      <c r="BJ238" s="496"/>
      <c r="BK238" s="496"/>
      <c r="BL238" s="496"/>
      <c r="BM238" s="496"/>
      <c r="BN238" s="496"/>
      <c r="BO238" s="496"/>
      <c r="BP238" s="496"/>
      <c r="BQ238" s="496"/>
      <c r="BR238" s="496"/>
      <c r="BS238" s="496"/>
      <c r="BT238" s="496"/>
      <c r="BU238" s="496"/>
      <c r="BV238" s="497"/>
      <c r="BW238" s="495"/>
      <c r="BX238" s="496"/>
      <c r="BY238" s="496"/>
      <c r="BZ238" s="496"/>
      <c r="CA238" s="496"/>
      <c r="CB238" s="496"/>
      <c r="CC238" s="496"/>
      <c r="CD238" s="497"/>
      <c r="CE238" s="495"/>
      <c r="CF238" s="496"/>
      <c r="CG238" s="496"/>
      <c r="CH238" s="496"/>
      <c r="CI238" s="496"/>
      <c r="CJ238" s="496"/>
      <c r="CK238" s="496"/>
      <c r="CL238" s="496"/>
      <c r="CM238" s="496"/>
      <c r="CN238" s="496"/>
      <c r="CO238" s="496"/>
      <c r="CP238" s="496"/>
      <c r="CQ238" s="496"/>
      <c r="CR238" s="496"/>
      <c r="CS238" s="496"/>
      <c r="CT238" s="496"/>
      <c r="CU238" s="496"/>
      <c r="CV238" s="496"/>
      <c r="CW238" s="496"/>
      <c r="CX238" s="496"/>
      <c r="CY238" s="497"/>
      <c r="CZ238" s="482">
        <f>DATI!AA230</f>
        <v>738106.02099999995</v>
      </c>
      <c r="DA238" s="483">
        <f t="shared" si="2811"/>
        <v>2022.2082767123286</v>
      </c>
      <c r="DB238" s="484">
        <f t="shared" si="2608"/>
        <v>622.02182072838571</v>
      </c>
      <c r="DC238" s="485">
        <f t="shared" si="2812"/>
        <v>1.7041693718585911</v>
      </c>
      <c r="DD238" s="501">
        <f t="shared" si="2830"/>
        <v>5.3827718694462824E-2</v>
      </c>
      <c r="DE238" s="502">
        <f t="shared" si="2638"/>
        <v>4.3821619958443289E-2</v>
      </c>
      <c r="DF238" s="483">
        <f t="shared" si="2831"/>
        <v>37701.193999999901</v>
      </c>
      <c r="DG238" s="503">
        <f t="shared" si="2813"/>
        <v>26.113660909709324</v>
      </c>
      <c r="DH238" s="504">
        <f t="shared" si="2832"/>
        <v>0.14926532111187998</v>
      </c>
      <c r="DI238" s="505">
        <f>DATI!AB230+DATI!AG230</f>
        <v>252519.67818357423</v>
      </c>
      <c r="DJ238" s="483">
        <f t="shared" si="2833"/>
        <v>691.83473474951847</v>
      </c>
      <c r="DK238" s="506">
        <f t="shared" si="2609"/>
        <v>212.80513303588521</v>
      </c>
      <c r="DL238" s="507">
        <f t="shared" si="2610"/>
        <v>0.58302776174215121</v>
      </c>
      <c r="DM238" s="508">
        <f t="shared" si="2783"/>
        <v>0.34211843691703775</v>
      </c>
      <c r="DN238" s="509">
        <f t="shared" si="2814"/>
        <v>2.6457228162342635E-2</v>
      </c>
      <c r="DO238" s="509">
        <f t="shared" si="2834"/>
        <v>9.000000000000008E-3</v>
      </c>
      <c r="DP238" s="509">
        <f t="shared" si="2815"/>
        <v>8.1709079091763379E-2</v>
      </c>
      <c r="DQ238" s="509">
        <f t="shared" si="2816"/>
        <v>7.14382467184701E-2</v>
      </c>
      <c r="DR238" s="510">
        <f t="shared" si="2817"/>
        <v>19074.583689592895</v>
      </c>
      <c r="DS238" s="510">
        <f t="shared" si="2818"/>
        <v>14.188802428264438</v>
      </c>
      <c r="DT238" s="511">
        <f t="shared" si="2835"/>
        <v>0.11638409444746302</v>
      </c>
      <c r="DU238" s="512"/>
      <c r="DV238" s="511"/>
      <c r="DW238" s="513">
        <f>DATI!AB230</f>
        <v>244944.38</v>
      </c>
      <c r="DX238" s="483">
        <f t="shared" si="2819"/>
        <v>671.0804931506849</v>
      </c>
      <c r="DY238" s="514">
        <f t="shared" si="2611"/>
        <v>206.42122525753734</v>
      </c>
      <c r="DZ238" s="485">
        <f t="shared" si="2612"/>
        <v>0.56553760344530779</v>
      </c>
      <c r="EA238" s="508">
        <f t="shared" si="2820"/>
        <v>0.33185527963604028</v>
      </c>
      <c r="EB238" s="504">
        <f t="shared" si="2821"/>
        <v>2.2200686496294777E-2</v>
      </c>
      <c r="EC238" s="515">
        <f t="shared" si="2836"/>
        <v>485586.34281642572</v>
      </c>
      <c r="ED238" s="516">
        <f t="shared" si="2822"/>
        <v>1330.3735419628101</v>
      </c>
      <c r="EE238" s="517">
        <f t="shared" si="2613"/>
        <v>409.2166876925005</v>
      </c>
      <c r="EF238" s="518">
        <f t="shared" si="2614"/>
        <v>1.1211416101164398</v>
      </c>
      <c r="EG238" s="519">
        <f t="shared" si="2639"/>
        <v>3.9889114657583297E-2</v>
      </c>
      <c r="EH238" s="519">
        <f t="shared" si="2640"/>
        <v>3.0015363027035589E-2</v>
      </c>
      <c r="EI238" s="501">
        <f t="shared" si="2615"/>
        <v>0.6578815630829622</v>
      </c>
      <c r="EJ238" s="520">
        <f t="shared" si="2641"/>
        <v>18626.610310407006</v>
      </c>
      <c r="EK238" s="520">
        <f t="shared" si="2642"/>
        <v>11.924858481444858</v>
      </c>
      <c r="EL238" s="482">
        <f>DATI!AD230</f>
        <v>411124.58100000001</v>
      </c>
      <c r="EM238" s="483">
        <f t="shared" si="2823"/>
        <v>1126.3687150684932</v>
      </c>
      <c r="EN238" s="514">
        <f t="shared" si="2616"/>
        <v>346.46575579121946</v>
      </c>
      <c r="EO238" s="485">
        <f t="shared" si="2824"/>
        <v>0.94922124874306701</v>
      </c>
      <c r="EP238" s="501">
        <f t="shared" si="2837"/>
        <v>1.8552681307826734E-2</v>
      </c>
      <c r="EQ238" s="502">
        <f t="shared" si="2838"/>
        <v>8.8815192039966729E-3</v>
      </c>
      <c r="ER238" s="501">
        <f t="shared" si="2839"/>
        <v>0.17576044279667077</v>
      </c>
      <c r="ES238" s="483">
        <f t="shared" si="2840"/>
        <v>7488.5310000000172</v>
      </c>
      <c r="ET238" s="501">
        <f t="shared" si="2617"/>
        <v>0.55699935958116242</v>
      </c>
      <c r="EU238" s="503">
        <f t="shared" si="2825"/>
        <v>3.0500531578919094</v>
      </c>
      <c r="EV238" s="482">
        <f>DATI!AE230</f>
        <v>63101.04</v>
      </c>
      <c r="EW238" s="483">
        <f t="shared" si="2826"/>
        <v>172.87956164383561</v>
      </c>
      <c r="EX238" s="514">
        <f t="shared" si="2618"/>
        <v>53.176945687934847</v>
      </c>
      <c r="EY238" s="485">
        <f t="shared" si="2619"/>
        <v>0.1456902621587256</v>
      </c>
      <c r="EZ238" s="501">
        <f t="shared" si="2841"/>
        <v>5.2712517674977082E-2</v>
      </c>
      <c r="FA238" s="502">
        <f t="shared" si="2842"/>
        <v>4.2717007777449287E-2</v>
      </c>
      <c r="FB238" s="483">
        <f t="shared" si="2843"/>
        <v>3159.6610000000001</v>
      </c>
      <c r="FC238" s="503">
        <f t="shared" si="2827"/>
        <v>2.1785009600776917</v>
      </c>
      <c r="FD238" s="483">
        <f>DATI!AG230</f>
        <v>7575.2981835742148</v>
      </c>
      <c r="FE238" s="501">
        <f t="shared" si="2620"/>
        <v>1.0263157280997462E-2</v>
      </c>
      <c r="FF238" s="483">
        <f t="shared" si="2828"/>
        <v>55525.741816425783</v>
      </c>
      <c r="FG238" s="501">
        <f t="shared" si="2844"/>
        <v>4.6793037909587019E-2</v>
      </c>
      <c r="FH238" s="482">
        <f>DATI!AF230</f>
        <v>18936.02</v>
      </c>
      <c r="FI238" s="483">
        <f t="shared" si="2845"/>
        <v>51.879506849315071</v>
      </c>
      <c r="FJ238" s="509">
        <f t="shared" si="2621"/>
        <v>2.5654878108628789E-2</v>
      </c>
      <c r="FK238" s="509"/>
      <c r="FL238" s="521">
        <f>DATI!AL230</f>
        <v>1778.8126462405919</v>
      </c>
      <c r="FM238" s="522"/>
      <c r="FN238" s="521"/>
      <c r="FO238" s="1126">
        <f t="shared" si="2790"/>
        <v>9.393804222009651E-2</v>
      </c>
      <c r="FP238" s="1127">
        <f t="shared" si="2665"/>
        <v>2.4099690229198007E-3</v>
      </c>
      <c r="FQ238" s="486"/>
      <c r="FR238" s="526"/>
      <c r="FS238" s="1112"/>
      <c r="FT238" s="1112"/>
      <c r="FU238" s="495"/>
      <c r="FV238" s="496"/>
      <c r="FW238" s="496"/>
      <c r="FX238" s="496"/>
      <c r="FY238" s="496"/>
      <c r="FZ238" s="496"/>
      <c r="GA238" s="496"/>
      <c r="GB238" s="496"/>
      <c r="GC238" s="496"/>
      <c r="GD238" s="496"/>
      <c r="GE238" s="496"/>
      <c r="GF238" s="496"/>
      <c r="GG238" s="496"/>
      <c r="GH238" s="496"/>
      <c r="GI238" s="496"/>
      <c r="GJ238" s="496"/>
      <c r="GK238" s="496"/>
      <c r="GL238" s="496"/>
      <c r="GM238" s="496"/>
      <c r="GN238" s="496"/>
      <c r="GO238" s="496"/>
      <c r="GP238" s="497"/>
      <c r="GQ238" s="495"/>
      <c r="GR238" s="496"/>
      <c r="GS238" s="496"/>
      <c r="GT238" s="496"/>
      <c r="GU238" s="496"/>
      <c r="GV238" s="496"/>
      <c r="GW238" s="496"/>
      <c r="GX238" s="497"/>
      <c r="GY238" s="495"/>
      <c r="GZ238" s="496"/>
      <c r="HA238" s="496"/>
      <c r="HB238" s="496"/>
      <c r="HC238" s="496"/>
      <c r="HD238" s="496"/>
      <c r="HE238" s="496"/>
      <c r="HF238" s="496"/>
      <c r="HG238" s="496"/>
      <c r="HH238" s="496"/>
      <c r="HI238" s="496"/>
      <c r="HJ238" s="496"/>
      <c r="HK238" s="496"/>
      <c r="HL238" s="496"/>
      <c r="HM238" s="496"/>
      <c r="HN238" s="496"/>
      <c r="HO238" s="496"/>
      <c r="HP238" s="496"/>
      <c r="HQ238" s="496"/>
      <c r="HR238" s="496"/>
      <c r="HS238" s="496"/>
      <c r="HT238" s="497"/>
      <c r="HU238" s="526">
        <f t="shared" si="2846"/>
        <v>485577.02281642583</v>
      </c>
      <c r="HV238" s="527"/>
      <c r="HW238" s="528">
        <f t="shared" si="2847"/>
        <v>41905.018999999978</v>
      </c>
      <c r="HX238" s="529">
        <v>41905.018999999978</v>
      </c>
      <c r="HY238" s="529">
        <f>DATI!CT230</f>
        <v>0</v>
      </c>
      <c r="HZ238" s="530"/>
      <c r="IA238" s="530">
        <f t="shared" si="2705"/>
        <v>5.677371245830818E-2</v>
      </c>
      <c r="IB238" s="501">
        <f t="shared" si="2706"/>
        <v>8.6299427343048574E-2</v>
      </c>
      <c r="IC238" s="529">
        <f>DATI!CV230</f>
        <v>22.344399180412292</v>
      </c>
      <c r="ID238" s="529">
        <v>41927.363399180387</v>
      </c>
      <c r="IE238" s="532">
        <f t="shared" si="2707"/>
        <v>5.6803985073006727E-2</v>
      </c>
      <c r="IF238" s="532">
        <f t="shared" si="2708"/>
        <v>8.6345443522007792E-2</v>
      </c>
      <c r="IG238" s="528"/>
      <c r="IH238" s="509"/>
      <c r="II238" s="529"/>
      <c r="IJ238" s="529"/>
      <c r="IK238" s="534">
        <f>DATI!CS230</f>
        <v>46012.121816425766</v>
      </c>
      <c r="IL238" s="513">
        <f t="shared" si="2848"/>
        <v>46012.121816425766</v>
      </c>
      <c r="IM238" s="513">
        <f t="shared" si="2849"/>
        <v>45847.117020113918</v>
      </c>
      <c r="IN238" s="501">
        <f t="shared" si="2709"/>
        <v>6.2338093048052469E-2</v>
      </c>
      <c r="IO238" s="501">
        <f t="shared" si="2710"/>
        <v>9.4757617544479283E-2</v>
      </c>
      <c r="IP238" s="529"/>
      <c r="IQ238" s="509"/>
      <c r="IR238" s="529"/>
      <c r="IS238" s="513">
        <f t="shared" si="2850"/>
        <v>397659.8820000001</v>
      </c>
      <c r="IT238" s="534">
        <f>DATI!CR230</f>
        <v>397659.8820000001</v>
      </c>
      <c r="IU238" s="536">
        <v>0</v>
      </c>
      <c r="IV238" s="501"/>
      <c r="IW238" s="509">
        <f t="shared" si="2711"/>
        <v>0.53875713066429531</v>
      </c>
      <c r="IX238" s="501">
        <f t="shared" si="2712"/>
        <v>0.81894295511247217</v>
      </c>
      <c r="IY238" s="513">
        <f>DATI!CW230</f>
        <v>142.66039713144303</v>
      </c>
      <c r="IZ238" s="513">
        <v>397802.54239713156</v>
      </c>
      <c r="JA238" s="538">
        <f t="shared" si="2713"/>
        <v>0.53895040966903529</v>
      </c>
      <c r="JB238" s="538">
        <f t="shared" si="2714"/>
        <v>0.8192367507214654</v>
      </c>
      <c r="JC238" s="539"/>
      <c r="JD238" s="509"/>
      <c r="JE238" s="529"/>
      <c r="JF238" s="529"/>
      <c r="JG238" s="505">
        <f t="shared" si="2715"/>
        <v>245435.95206261234</v>
      </c>
      <c r="JH238" s="485">
        <f t="shared" si="2622"/>
        <v>206.83548627249436</v>
      </c>
      <c r="JI238" s="508">
        <f t="shared" si="2716"/>
        <v>0.33252127076553456</v>
      </c>
      <c r="JJ238" s="522"/>
      <c r="JK238" s="521"/>
      <c r="JL238" s="1128"/>
      <c r="JM238" s="541">
        <f t="shared" si="2643"/>
        <v>2.9022544771035916E-2</v>
      </c>
      <c r="JN238" s="542">
        <f t="shared" si="2717"/>
        <v>643095.83406261238</v>
      </c>
      <c r="JO238" s="513">
        <f t="shared" si="2718"/>
        <v>643238.49445974384</v>
      </c>
      <c r="JP238" s="508">
        <f t="shared" si="2719"/>
        <v>0.87127840142982982</v>
      </c>
      <c r="JQ238" s="509"/>
      <c r="JR238" s="543">
        <f t="shared" si="2720"/>
        <v>0.8714716804345698</v>
      </c>
      <c r="JS238" s="504"/>
      <c r="JT238" s="495">
        <f>DATI!BW230</f>
        <v>63781.284209879639</v>
      </c>
      <c r="JU238" s="496">
        <f>DATI!BX230</f>
        <v>32712.818231607795</v>
      </c>
      <c r="JV238" s="496">
        <f>DATI!BY230</f>
        <v>9330.7803124114125</v>
      </c>
      <c r="JW238" s="496">
        <f>DATI!BZ230</f>
        <v>21093.65</v>
      </c>
      <c r="JX238" s="496">
        <f>DATI!CA230</f>
        <v>64487.451000000001</v>
      </c>
      <c r="JY238" s="496">
        <f>DATI!CB230</f>
        <v>21849.20077582866</v>
      </c>
      <c r="JZ238" s="496">
        <f>DATI!CC230</f>
        <v>10647.172726848341</v>
      </c>
      <c r="KA238" s="496">
        <f>DATI!CD230</f>
        <v>891.6069964585123</v>
      </c>
      <c r="KB238" s="496">
        <f>DATI!CE230</f>
        <v>2652.0182297455071</v>
      </c>
      <c r="KC238" s="496">
        <f>DATI!CF230</f>
        <v>0</v>
      </c>
      <c r="KD238" s="496">
        <f>DATI!CG230</f>
        <v>580.51992268848414</v>
      </c>
      <c r="KE238" s="496">
        <f>DATI!CH230</f>
        <v>570.47761110305782</v>
      </c>
      <c r="KF238" s="496">
        <f>DATI!CI230</f>
        <v>92.679581803798669</v>
      </c>
      <c r="KG238" s="496">
        <f>DATI!CJ230</f>
        <v>127.2049824757576</v>
      </c>
      <c r="KH238" s="496">
        <f>DATI!CK230</f>
        <v>1631.9646573300734</v>
      </c>
      <c r="KI238" s="496">
        <f>DATI!CL230</f>
        <v>6213.5319173049929</v>
      </c>
      <c r="KJ238" s="544">
        <f t="shared" si="2623"/>
        <v>53.750205802242021</v>
      </c>
      <c r="KK238" s="545">
        <f t="shared" si="2851"/>
        <v>0.10364887639068658</v>
      </c>
      <c r="KL238" s="546">
        <f t="shared" si="2624"/>
        <v>27.567972863862348</v>
      </c>
      <c r="KM238" s="545">
        <f t="shared" si="2852"/>
        <v>5.5071662116612734E-2</v>
      </c>
      <c r="KN238" s="546">
        <f t="shared" si="2625"/>
        <v>7.8632998425882272</v>
      </c>
      <c r="KO238" s="545">
        <f t="shared" si="2853"/>
        <v>1.0274568769660181E-2</v>
      </c>
      <c r="KP238" s="546">
        <f t="shared" si="2626"/>
        <v>17.77618689660752</v>
      </c>
      <c r="KQ238" s="545">
        <f t="shared" si="2854"/>
        <v>6.8700145278677974E-2</v>
      </c>
      <c r="KR238" s="546">
        <f t="shared" si="2627"/>
        <v>54.34531157300038</v>
      </c>
      <c r="KS238" s="545">
        <f t="shared" si="2855"/>
        <v>5.9003100795732004E-2</v>
      </c>
      <c r="KT238" s="546">
        <f t="shared" si="2628"/>
        <v>18.412909882008673</v>
      </c>
      <c r="KU238" s="545">
        <f t="shared" si="2856"/>
        <v>0.12812141725709547</v>
      </c>
      <c r="KV238" s="546">
        <f t="shared" si="2629"/>
        <v>8.9726591800337268</v>
      </c>
      <c r="KW238" s="545">
        <f t="shared" si="2857"/>
        <v>-1.0155429628115976E-2</v>
      </c>
      <c r="KX238" s="546">
        <f t="shared" si="2630"/>
        <v>0.7513812264529558</v>
      </c>
      <c r="KY238" s="545">
        <f t="shared" si="2858"/>
        <v>-0.10598643425314462</v>
      </c>
      <c r="KZ238" s="546">
        <f t="shared" si="2631"/>
        <v>2.2349271797515535</v>
      </c>
      <c r="LA238" s="545">
        <f t="shared" si="2859"/>
        <v>0.10905767570888455</v>
      </c>
      <c r="LB238" s="547" t="s">
        <v>177</v>
      </c>
      <c r="LC238" s="548" t="s">
        <v>177</v>
      </c>
      <c r="LD238" s="546">
        <f t="shared" si="2632"/>
        <v>0.48921977196524274</v>
      </c>
      <c r="LE238" s="545">
        <f t="shared" si="2860"/>
        <v>-7.3463594220829015E-2</v>
      </c>
      <c r="LF238" s="546">
        <f t="shared" si="2633"/>
        <v>0.48075684555769804</v>
      </c>
      <c r="LG238" s="545">
        <f t="shared" si="2861"/>
        <v>0.30041603931584282</v>
      </c>
      <c r="LH238" s="546">
        <f t="shared" si="2634"/>
        <v>7.8103579401561637E-2</v>
      </c>
      <c r="LI238" s="545">
        <f t="shared" si="2862"/>
        <v>-0.33917653403868264</v>
      </c>
      <c r="LJ238" s="546">
        <f t="shared" si="2635"/>
        <v>0.10719906429986044</v>
      </c>
      <c r="LK238" s="545">
        <f t="shared" si="2863"/>
        <v>1.9155771965086419E-2</v>
      </c>
      <c r="LL238" s="546">
        <f t="shared" si="2636"/>
        <v>1.3753005647366592</v>
      </c>
      <c r="LM238" s="545">
        <f t="shared" si="2864"/>
        <v>4.258962190826019E-2</v>
      </c>
      <c r="LN238" s="546">
        <f t="shared" si="2637"/>
        <v>5.2363106740677692</v>
      </c>
      <c r="LO238" s="549">
        <f t="shared" si="2865"/>
        <v>-7.9178751059802585E-2</v>
      </c>
      <c r="LP238" s="550">
        <f t="shared" si="2721"/>
        <v>8.6412090397891009E-2</v>
      </c>
      <c r="LQ238" s="551">
        <f t="shared" si="2722"/>
        <v>4.4319944968458397E-2</v>
      </c>
      <c r="LR238" s="551">
        <f t="shared" si="2723"/>
        <v>1.2641517677595823E-2</v>
      </c>
      <c r="LS238" s="551">
        <f t="shared" si="2724"/>
        <v>2.8578076048508486E-2</v>
      </c>
      <c r="LT238" s="551">
        <f t="shared" si="2725"/>
        <v>8.7368818523700958E-2</v>
      </c>
      <c r="LU238" s="551">
        <f t="shared" si="2726"/>
        <v>2.9601710532352724E-2</v>
      </c>
      <c r="LV238" s="551">
        <f t="shared" si="2727"/>
        <v>1.4424991022865997E-2</v>
      </c>
      <c r="LW238" s="551">
        <f t="shared" si="2728"/>
        <v>1.2079660253286463E-3</v>
      </c>
      <c r="LX238" s="552">
        <f t="shared" si="2729"/>
        <v>3.5930044658794447E-3</v>
      </c>
      <c r="LY238" s="553" t="s">
        <v>177</v>
      </c>
      <c r="LZ238" s="552">
        <f t="shared" si="2730"/>
        <v>7.8649937295184884E-4</v>
      </c>
      <c r="MA238" s="552">
        <f t="shared" si="2731"/>
        <v>7.7289385924553765E-4</v>
      </c>
      <c r="MB238" s="552">
        <f t="shared" si="2732"/>
        <v>1.2556405064713416E-4</v>
      </c>
      <c r="MC238" s="552">
        <f t="shared" si="2733"/>
        <v>1.7233971659439643E-4</v>
      </c>
      <c r="MD238" s="552">
        <f t="shared" si="2734"/>
        <v>2.2110165896209013E-3</v>
      </c>
      <c r="ME238" s="552">
        <f t="shared" si="2735"/>
        <v>8.4182105829278871E-3</v>
      </c>
      <c r="MF238" s="550">
        <f t="shared" si="2736"/>
        <v>0.26039088633051977</v>
      </c>
      <c r="MG238" s="551">
        <f t="shared" si="2737"/>
        <v>0.13355202610326392</v>
      </c>
      <c r="MH238" s="551">
        <f t="shared" si="2738"/>
        <v>3.8093465595787142E-2</v>
      </c>
      <c r="MI238" s="551">
        <f t="shared" si="2739"/>
        <v>8.6116080720039387E-2</v>
      </c>
      <c r="MJ238" s="551">
        <f t="shared" si="2740"/>
        <v>0.26327385425213673</v>
      </c>
      <c r="MK238" s="551">
        <f t="shared" si="2741"/>
        <v>8.9200661700540584E-2</v>
      </c>
      <c r="ML238" s="551">
        <f t="shared" si="2742"/>
        <v>4.3467715923297935E-2</v>
      </c>
      <c r="MM238" s="551">
        <f t="shared" si="2743"/>
        <v>3.6400385934901316E-3</v>
      </c>
      <c r="MN238" s="552">
        <f t="shared" si="2744"/>
        <v>1.0827022158032395E-2</v>
      </c>
      <c r="MO238" s="553" t="s">
        <v>177</v>
      </c>
      <c r="MP238" s="552">
        <f t="shared" si="2745"/>
        <v>2.3700071121798513E-3</v>
      </c>
      <c r="MQ238" s="552">
        <f t="shared" si="2746"/>
        <v>2.3290087778419649E-3</v>
      </c>
      <c r="MR238" s="552">
        <f t="shared" si="2747"/>
        <v>3.7836990505272529E-4</v>
      </c>
      <c r="MS238" s="552">
        <f t="shared" si="2748"/>
        <v>5.1932190677637761E-4</v>
      </c>
      <c r="MT238" s="552">
        <f t="shared" si="2749"/>
        <v>6.6625927785323074E-3</v>
      </c>
      <c r="MU238" s="552">
        <f t="shared" si="2750"/>
        <v>2.5367113616997429E-2</v>
      </c>
      <c r="MV238" s="1070"/>
      <c r="MW238" s="485"/>
      <c r="MX238" s="543"/>
      <c r="MY238" s="554"/>
      <c r="MZ238" s="555"/>
      <c r="NA238" s="556"/>
      <c r="NB238" s="1071"/>
      <c r="NC238" s="534"/>
      <c r="ND238" s="508"/>
      <c r="NE238" s="557"/>
    </row>
    <row r="239" spans="1:369" outlineLevel="1" x14ac:dyDescent="0.2">
      <c r="A239" s="558" t="s">
        <v>180</v>
      </c>
      <c r="B239" s="559">
        <v>162</v>
      </c>
      <c r="C239" s="1525"/>
      <c r="D239" s="560">
        <f>DATI!G231</f>
        <v>566680</v>
      </c>
      <c r="E239" s="561">
        <f t="shared" si="2810"/>
        <v>6.0323816304249704E-2</v>
      </c>
      <c r="F239" s="1035">
        <f t="shared" si="2607"/>
        <v>7.9525585680769971E-3</v>
      </c>
      <c r="G239" s="563"/>
      <c r="H239" s="564"/>
      <c r="I239" s="565"/>
      <c r="J239" s="566"/>
      <c r="K239" s="566"/>
      <c r="L239" s="566"/>
      <c r="M239" s="564"/>
      <c r="N239" s="564"/>
      <c r="O239" s="564"/>
      <c r="P239" s="564"/>
      <c r="Q239" s="564"/>
      <c r="R239" s="564"/>
      <c r="S239" s="564"/>
      <c r="T239" s="564"/>
      <c r="U239" s="564"/>
      <c r="V239" s="564"/>
      <c r="W239" s="569"/>
      <c r="X239" s="1100"/>
      <c r="Y239" s="564"/>
      <c r="Z239" s="564"/>
      <c r="AA239" s="564"/>
      <c r="AB239" s="564"/>
      <c r="AC239" s="564"/>
      <c r="AD239" s="565"/>
      <c r="AE239" s="566"/>
      <c r="AF239" s="566"/>
      <c r="AG239" s="569"/>
      <c r="AH239" s="572"/>
      <c r="AI239" s="564"/>
      <c r="AJ239" s="565"/>
      <c r="AK239" s="566"/>
      <c r="AL239" s="566"/>
      <c r="AM239" s="566"/>
      <c r="AN239" s="576"/>
      <c r="AO239" s="577"/>
      <c r="AP239" s="577"/>
      <c r="AQ239" s="577"/>
      <c r="AR239" s="577"/>
      <c r="AS239" s="577"/>
      <c r="AT239" s="577"/>
      <c r="AU239" s="1072"/>
      <c r="AV239" s="1072"/>
      <c r="AW239" s="577"/>
      <c r="AX239" s="1072"/>
      <c r="AY239" s="1072"/>
      <c r="AZ239" s="1072"/>
      <c r="BA239" s="1072"/>
      <c r="BB239" s="576"/>
      <c r="BC239" s="577"/>
      <c r="BD239" s="577"/>
      <c r="BE239" s="577"/>
      <c r="BF239" s="577"/>
      <c r="BG239" s="577"/>
      <c r="BH239" s="577"/>
      <c r="BI239" s="577"/>
      <c r="BJ239" s="577"/>
      <c r="BK239" s="577"/>
      <c r="BL239" s="577"/>
      <c r="BM239" s="577"/>
      <c r="BN239" s="577"/>
      <c r="BO239" s="577"/>
      <c r="BP239" s="577"/>
      <c r="BQ239" s="577"/>
      <c r="BR239" s="577"/>
      <c r="BS239" s="577"/>
      <c r="BT239" s="577"/>
      <c r="BU239" s="577"/>
      <c r="BV239" s="578"/>
      <c r="BW239" s="576"/>
      <c r="BX239" s="577"/>
      <c r="BY239" s="577"/>
      <c r="BZ239" s="577"/>
      <c r="CA239" s="577"/>
      <c r="CB239" s="577"/>
      <c r="CC239" s="577"/>
      <c r="CD239" s="578"/>
      <c r="CE239" s="576"/>
      <c r="CF239" s="577"/>
      <c r="CG239" s="577"/>
      <c r="CH239" s="577"/>
      <c r="CI239" s="577"/>
      <c r="CJ239" s="577"/>
      <c r="CK239" s="577"/>
      <c r="CL239" s="577"/>
      <c r="CM239" s="577"/>
      <c r="CN239" s="577"/>
      <c r="CO239" s="577"/>
      <c r="CP239" s="577"/>
      <c r="CQ239" s="577"/>
      <c r="CR239" s="577"/>
      <c r="CS239" s="577"/>
      <c r="CT239" s="577"/>
      <c r="CU239" s="577"/>
      <c r="CV239" s="577"/>
      <c r="CW239" s="577"/>
      <c r="CX239" s="577"/>
      <c r="CY239" s="578"/>
      <c r="CZ239" s="563">
        <f>DATI!AA231</f>
        <v>277860.99099999998</v>
      </c>
      <c r="DA239" s="564">
        <f t="shared" si="2811"/>
        <v>761.26298904109581</v>
      </c>
      <c r="DB239" s="565">
        <f t="shared" si="2608"/>
        <v>490.33138808498626</v>
      </c>
      <c r="DC239" s="566">
        <f t="shared" si="2812"/>
        <v>1.3433736659862636</v>
      </c>
      <c r="DD239" s="582">
        <f t="shared" si="2830"/>
        <v>2.5702417694826649E-2</v>
      </c>
      <c r="DE239" s="583">
        <f t="shared" si="2638"/>
        <v>1.760981603337132E-2</v>
      </c>
      <c r="DF239" s="564">
        <f t="shared" si="2831"/>
        <v>6962.7399999999907</v>
      </c>
      <c r="DG239" s="584">
        <f t="shared" si="2813"/>
        <v>8.4852223352384044</v>
      </c>
      <c r="DH239" s="585">
        <f t="shared" si="2832"/>
        <v>5.6191128193059679E-2</v>
      </c>
      <c r="DI239" s="586">
        <f>DATI!AB231+DATI!AG231</f>
        <v>120404.78009576602</v>
      </c>
      <c r="DJ239" s="564">
        <f t="shared" si="2833"/>
        <v>329.87610985141379</v>
      </c>
      <c r="DK239" s="587">
        <f t="shared" si="2609"/>
        <v>212.47402430960335</v>
      </c>
      <c r="DL239" s="588">
        <f t="shared" si="2610"/>
        <v>0.58212061454685848</v>
      </c>
      <c r="DM239" s="589">
        <f t="shared" si="2783"/>
        <v>0.43332739749627552</v>
      </c>
      <c r="DN239" s="590">
        <f t="shared" si="2814"/>
        <v>8.2079660560348822E-2</v>
      </c>
      <c r="DO239" s="590">
        <f t="shared" si="2834"/>
        <v>3.2999999999999974E-2</v>
      </c>
      <c r="DP239" s="590">
        <f t="shared" si="2815"/>
        <v>0.10989172397514704</v>
      </c>
      <c r="DQ239" s="590">
        <f t="shared" si="2816"/>
        <v>0.10113488431626924</v>
      </c>
      <c r="DR239" s="591">
        <f t="shared" si="2817"/>
        <v>11921.423120611071</v>
      </c>
      <c r="DS239" s="591">
        <f t="shared" si="2818"/>
        <v>19.514898832859018</v>
      </c>
      <c r="DT239" s="592">
        <f t="shared" si="2835"/>
        <v>5.5493502127800402E-2</v>
      </c>
      <c r="DU239" s="593"/>
      <c r="DV239" s="592"/>
      <c r="DW239" s="594">
        <f>DATI!AB231</f>
        <v>115075.35799999999</v>
      </c>
      <c r="DX239" s="564">
        <f t="shared" si="2819"/>
        <v>315.2749534246575</v>
      </c>
      <c r="DY239" s="595">
        <f t="shared" si="2611"/>
        <v>203.06938307333945</v>
      </c>
      <c r="DZ239" s="566">
        <f t="shared" si="2612"/>
        <v>0.55635447417353268</v>
      </c>
      <c r="EA239" s="589">
        <f t="shared" si="2820"/>
        <v>0.41414722371014651</v>
      </c>
      <c r="EB239" s="585">
        <f t="shared" si="2821"/>
        <v>8.842226124387291E-2</v>
      </c>
      <c r="EC239" s="596">
        <f t="shared" si="2836"/>
        <v>157456.21090423397</v>
      </c>
      <c r="ED239" s="597">
        <f t="shared" si="2822"/>
        <v>431.38687918968213</v>
      </c>
      <c r="EE239" s="598">
        <f t="shared" si="2613"/>
        <v>277.85736377538285</v>
      </c>
      <c r="EF239" s="599">
        <f t="shared" si="2614"/>
        <v>0.76125305143940503</v>
      </c>
      <c r="EG239" s="600">
        <f t="shared" si="2639"/>
        <v>-3.0530963003014507E-2</v>
      </c>
      <c r="EH239" s="600">
        <f t="shared" si="2640"/>
        <v>-3.8179893730080093E-2</v>
      </c>
      <c r="EI239" s="582">
        <f t="shared" si="2615"/>
        <v>0.56667260250372453</v>
      </c>
      <c r="EJ239" s="601">
        <f t="shared" si="2641"/>
        <v>-4958.6831206110655</v>
      </c>
      <c r="EK239" s="601">
        <f t="shared" si="2642"/>
        <v>-11.029676497620642</v>
      </c>
      <c r="EL239" s="563">
        <f>DATI!AD231</f>
        <v>131218.27299999999</v>
      </c>
      <c r="EM239" s="564">
        <f t="shared" si="2823"/>
        <v>359.50211780821917</v>
      </c>
      <c r="EN239" s="595">
        <f t="shared" si="2616"/>
        <v>231.55620985388578</v>
      </c>
      <c r="EO239" s="566">
        <f t="shared" si="2824"/>
        <v>0.63440057494215285</v>
      </c>
      <c r="EP239" s="582">
        <f t="shared" si="2837"/>
        <v>-4.6469657864784658E-2</v>
      </c>
      <c r="EQ239" s="583">
        <f t="shared" si="2838"/>
        <v>-5.399283524829316E-2</v>
      </c>
      <c r="ER239" s="582">
        <f t="shared" si="2839"/>
        <v>5.6097306829470325E-2</v>
      </c>
      <c r="ES239" s="564">
        <f t="shared" si="2840"/>
        <v>-6394.8340000000026</v>
      </c>
      <c r="ET239" s="582">
        <f t="shared" si="2617"/>
        <v>0.47224431370432995</v>
      </c>
      <c r="EU239" s="584">
        <f t="shared" si="2825"/>
        <v>-13.215942495151694</v>
      </c>
      <c r="EV239" s="563">
        <f>DATI!AE231</f>
        <v>23569.694</v>
      </c>
      <c r="EW239" s="564">
        <f t="shared" si="2826"/>
        <v>64.574504109589043</v>
      </c>
      <c r="EX239" s="595">
        <f t="shared" si="2618"/>
        <v>41.592598997670642</v>
      </c>
      <c r="EY239" s="566">
        <f t="shared" si="2619"/>
        <v>0.11395232602101546</v>
      </c>
      <c r="EZ239" s="582">
        <f t="shared" si="2841"/>
        <v>-8.1402986718965929E-3</v>
      </c>
      <c r="FA239" s="583">
        <f t="shared" si="2842"/>
        <v>-1.5965887583871394E-2</v>
      </c>
      <c r="FB239" s="564">
        <f t="shared" si="2843"/>
        <v>-193.43900000000212</v>
      </c>
      <c r="FC239" s="584">
        <f t="shared" si="2827"/>
        <v>-0.67483713373244569</v>
      </c>
      <c r="FD239" s="564">
        <f>DATI!AG231</f>
        <v>5329.4220957660227</v>
      </c>
      <c r="FE239" s="582">
        <f t="shared" si="2620"/>
        <v>1.918017378612899E-2</v>
      </c>
      <c r="FF239" s="564">
        <f t="shared" si="2828"/>
        <v>18240.271904233978</v>
      </c>
      <c r="FG239" s="582">
        <f t="shared" si="2844"/>
        <v>3.2187957761406753E-2</v>
      </c>
      <c r="FH239" s="563">
        <f>DATI!AF231</f>
        <v>7997.6660000000002</v>
      </c>
      <c r="FI239" s="564">
        <f t="shared" si="2845"/>
        <v>21.911413698630138</v>
      </c>
      <c r="FJ239" s="590">
        <f t="shared" si="2621"/>
        <v>2.8782975153212494E-2</v>
      </c>
      <c r="FK239" s="590"/>
      <c r="FL239" s="602">
        <f>DATI!AL231</f>
        <v>0</v>
      </c>
      <c r="FM239" s="603"/>
      <c r="FN239" s="602"/>
      <c r="FO239" s="1129">
        <f t="shared" si="2790"/>
        <v>0</v>
      </c>
      <c r="FP239" s="1130">
        <f t="shared" si="2665"/>
        <v>0</v>
      </c>
      <c r="FQ239" s="567"/>
      <c r="FR239" s="607"/>
      <c r="FS239" s="1113"/>
      <c r="FT239" s="1113"/>
      <c r="FU239" s="576"/>
      <c r="FV239" s="577"/>
      <c r="FW239" s="577"/>
      <c r="FX239" s="577"/>
      <c r="FY239" s="577"/>
      <c r="FZ239" s="577"/>
      <c r="GA239" s="577"/>
      <c r="GB239" s="577"/>
      <c r="GC239" s="577"/>
      <c r="GD239" s="577"/>
      <c r="GE239" s="577"/>
      <c r="GF239" s="577"/>
      <c r="GG239" s="577"/>
      <c r="GH239" s="577"/>
      <c r="GI239" s="577"/>
      <c r="GJ239" s="577"/>
      <c r="GK239" s="577"/>
      <c r="GL239" s="577"/>
      <c r="GM239" s="577"/>
      <c r="GN239" s="577"/>
      <c r="GO239" s="577"/>
      <c r="GP239" s="578"/>
      <c r="GQ239" s="576"/>
      <c r="GR239" s="577"/>
      <c r="GS239" s="577"/>
      <c r="GT239" s="577"/>
      <c r="GU239" s="577"/>
      <c r="GV239" s="577"/>
      <c r="GW239" s="577"/>
      <c r="GX239" s="578"/>
      <c r="GY239" s="576"/>
      <c r="GZ239" s="577"/>
      <c r="HA239" s="577"/>
      <c r="HB239" s="577"/>
      <c r="HC239" s="577"/>
      <c r="HD239" s="577"/>
      <c r="HE239" s="577"/>
      <c r="HF239" s="577"/>
      <c r="HG239" s="577"/>
      <c r="HH239" s="577"/>
      <c r="HI239" s="577"/>
      <c r="HJ239" s="577"/>
      <c r="HK239" s="577"/>
      <c r="HL239" s="577"/>
      <c r="HM239" s="577"/>
      <c r="HN239" s="577"/>
      <c r="HO239" s="577"/>
      <c r="HP239" s="577"/>
      <c r="HQ239" s="577"/>
      <c r="HR239" s="577"/>
      <c r="HS239" s="577"/>
      <c r="HT239" s="578"/>
      <c r="HU239" s="607">
        <f t="shared" si="2846"/>
        <v>157632.09891501011</v>
      </c>
      <c r="HV239" s="608"/>
      <c r="HW239" s="609">
        <f t="shared" si="2847"/>
        <v>63460.472905189228</v>
      </c>
      <c r="HX239" s="610">
        <v>63460.472905189228</v>
      </c>
      <c r="HY239" s="610">
        <f>DATI!CT231</f>
        <v>0</v>
      </c>
      <c r="HZ239" s="611"/>
      <c r="IA239" s="611">
        <f t="shared" si="2705"/>
        <v>0.22838928442887915</v>
      </c>
      <c r="IB239" s="582">
        <f t="shared" si="2706"/>
        <v>0.40258597926431827</v>
      </c>
      <c r="IC239" s="610">
        <f>DATI!CV231</f>
        <v>1594.2849588498177</v>
      </c>
      <c r="ID239" s="610">
        <v>65054.757864039049</v>
      </c>
      <c r="IE239" s="613">
        <f t="shared" si="2707"/>
        <v>0.23412699144961682</v>
      </c>
      <c r="IF239" s="613">
        <f t="shared" si="2708"/>
        <v>0.41269994063274112</v>
      </c>
      <c r="IG239" s="609"/>
      <c r="IH239" s="590"/>
      <c r="II239" s="610"/>
      <c r="IJ239" s="610"/>
      <c r="IK239" s="615">
        <f>DATI!CS231</f>
        <v>19541.813009820879</v>
      </c>
      <c r="IL239" s="594">
        <f t="shared" si="2848"/>
        <v>19541.813009820879</v>
      </c>
      <c r="IM239" s="594">
        <f t="shared" si="2849"/>
        <v>17491.848477179123</v>
      </c>
      <c r="IN239" s="582">
        <f t="shared" si="2709"/>
        <v>7.0329458408290496E-2</v>
      </c>
      <c r="IO239" s="582">
        <f t="shared" si="2710"/>
        <v>0.12397102585278118</v>
      </c>
      <c r="IP239" s="610"/>
      <c r="IQ239" s="590"/>
      <c r="IR239" s="610"/>
      <c r="IS239" s="594">
        <f t="shared" si="2850"/>
        <v>74629.81299999998</v>
      </c>
      <c r="IT239" s="615">
        <f>DATI!CR231</f>
        <v>74629.81299999998</v>
      </c>
      <c r="IU239" s="617">
        <v>0</v>
      </c>
      <c r="IV239" s="582"/>
      <c r="IW239" s="590">
        <f t="shared" si="2711"/>
        <v>0.26858686687689809</v>
      </c>
      <c r="IX239" s="582">
        <f t="shared" si="2712"/>
        <v>0.47344299488290037</v>
      </c>
      <c r="IY239" s="594">
        <f>DATI!CW231</f>
        <v>455.67957379193786</v>
      </c>
      <c r="IZ239" s="594">
        <v>75085.492573791911</v>
      </c>
      <c r="JA239" s="619">
        <f t="shared" si="2713"/>
        <v>0.27022682206510923</v>
      </c>
      <c r="JB239" s="619">
        <f t="shared" si="2714"/>
        <v>0.47633377396234167</v>
      </c>
      <c r="JC239" s="620"/>
      <c r="JD239" s="590"/>
      <c r="JE239" s="610"/>
      <c r="JF239" s="610"/>
      <c r="JG239" s="586">
        <f t="shared" si="2715"/>
        <v>114188.86636110544</v>
      </c>
      <c r="JH239" s="566">
        <f t="shared" si="2622"/>
        <v>201.50502287200086</v>
      </c>
      <c r="JI239" s="589">
        <f t="shared" si="2716"/>
        <v>0.4109568095548376</v>
      </c>
      <c r="JJ239" s="603"/>
      <c r="JK239" s="602"/>
      <c r="JL239" s="1131"/>
      <c r="JM239" s="622">
        <f t="shared" si="2643"/>
        <v>8.2007063496913848E-2</v>
      </c>
      <c r="JN239" s="623">
        <f t="shared" si="2717"/>
        <v>188818.67936110543</v>
      </c>
      <c r="JO239" s="594">
        <f t="shared" si="2718"/>
        <v>189274.35893489738</v>
      </c>
      <c r="JP239" s="589">
        <f t="shared" si="2719"/>
        <v>0.67954367643173574</v>
      </c>
      <c r="JQ239" s="590"/>
      <c r="JR239" s="624">
        <f t="shared" si="2720"/>
        <v>0.68118363161994688</v>
      </c>
      <c r="JS239" s="585"/>
      <c r="JT239" s="576">
        <f>DATI!BW231</f>
        <v>26202.219309803597</v>
      </c>
      <c r="JU239" s="577">
        <f>DATI!BX231</f>
        <v>22293.839117102252</v>
      </c>
      <c r="JV239" s="577">
        <f>DATI!BY231</f>
        <v>8189.9934421815087</v>
      </c>
      <c r="JW239" s="577">
        <f>DATI!BZ231</f>
        <v>9965.1610000000001</v>
      </c>
      <c r="JX239" s="577">
        <f>DATI!CA231</f>
        <v>26082.739328478867</v>
      </c>
      <c r="JY239" s="577">
        <f>DATI!CB231</f>
        <v>7344.0988590240377</v>
      </c>
      <c r="JZ239" s="577">
        <f>DATI!CC231</f>
        <v>4131.4979571850417</v>
      </c>
      <c r="KA239" s="577">
        <f>DATI!CD231</f>
        <v>393.11204609550975</v>
      </c>
      <c r="KB239" s="577">
        <f>DATI!CE231</f>
        <v>1171.4663314218958</v>
      </c>
      <c r="KC239" s="577">
        <f>DATI!CF231</f>
        <v>0</v>
      </c>
      <c r="KD239" s="577">
        <f>DATI!CG231</f>
        <v>572.00815186037687</v>
      </c>
      <c r="KE239" s="577">
        <f>DATI!CH231</f>
        <v>338.09353210654115</v>
      </c>
      <c r="KF239" s="577">
        <f>DATI!CI231</f>
        <v>49.592281262075261</v>
      </c>
      <c r="KG239" s="577">
        <f>DATI!CJ231</f>
        <v>160.47022602755507</v>
      </c>
      <c r="KH239" s="577">
        <f>DATI!CK231</f>
        <v>1005.3699888829919</v>
      </c>
      <c r="KI239" s="577">
        <f>DATI!CL231</f>
        <v>1531.7908457675483</v>
      </c>
      <c r="KJ239" s="625">
        <f t="shared" si="2623"/>
        <v>46.238122590886562</v>
      </c>
      <c r="KK239" s="626">
        <f t="shared" si="2851"/>
        <v>9.0739120303782783E-2</v>
      </c>
      <c r="KL239" s="627">
        <f t="shared" si="2624"/>
        <v>39.341143356219121</v>
      </c>
      <c r="KM239" s="626">
        <f t="shared" si="2852"/>
        <v>3.2924583710432408E-2</v>
      </c>
      <c r="KN239" s="627">
        <f t="shared" si="2625"/>
        <v>14.4525895429193</v>
      </c>
      <c r="KO239" s="626">
        <f t="shared" si="2853"/>
        <v>0.17598444562927254</v>
      </c>
      <c r="KP239" s="627">
        <f t="shared" si="2626"/>
        <v>17.585164466718432</v>
      </c>
      <c r="KQ239" s="626">
        <f t="shared" si="2854"/>
        <v>0.87196815397346561</v>
      </c>
      <c r="KR239" s="627">
        <f t="shared" si="2627"/>
        <v>46.02728052600915</v>
      </c>
      <c r="KS239" s="626">
        <f t="shared" si="2855"/>
        <v>6.2652221705679675E-2</v>
      </c>
      <c r="KT239" s="627">
        <f t="shared" si="2628"/>
        <v>12.959869518994914</v>
      </c>
      <c r="KU239" s="626">
        <f t="shared" si="2856"/>
        <v>3.2810067831297855E-2</v>
      </c>
      <c r="KV239" s="627">
        <f t="shared" si="2629"/>
        <v>7.2907072019217933</v>
      </c>
      <c r="KW239" s="626">
        <f t="shared" si="2857"/>
        <v>-7.8309046577386202E-2</v>
      </c>
      <c r="KX239" s="627">
        <f t="shared" si="2630"/>
        <v>0.69371081756107467</v>
      </c>
      <c r="KY239" s="626">
        <f t="shared" si="2858"/>
        <v>0.7029351900936609</v>
      </c>
      <c r="KZ239" s="627">
        <f t="shared" si="2631"/>
        <v>2.0672448849825225</v>
      </c>
      <c r="LA239" s="626">
        <f t="shared" si="2859"/>
        <v>0.1970900349793582</v>
      </c>
      <c r="LB239" s="628" t="s">
        <v>177</v>
      </c>
      <c r="LC239" s="629" t="s">
        <v>177</v>
      </c>
      <c r="LD239" s="627">
        <f t="shared" si="2632"/>
        <v>1.0094023996971426</v>
      </c>
      <c r="LE239" s="626">
        <f t="shared" si="2860"/>
        <v>0.31068539381434351</v>
      </c>
      <c r="LF239" s="627">
        <f t="shared" si="2633"/>
        <v>0.59662160673844344</v>
      </c>
      <c r="LG239" s="626">
        <f t="shared" si="2861"/>
        <v>0.21354783885314929</v>
      </c>
      <c r="LH239" s="627">
        <f t="shared" si="2634"/>
        <v>8.7513731315866553E-2</v>
      </c>
      <c r="LI239" s="626">
        <f t="shared" si="2862"/>
        <v>-1.0307747527116004E-2</v>
      </c>
      <c r="LJ239" s="627">
        <f t="shared" si="2635"/>
        <v>0.28317608884653606</v>
      </c>
      <c r="LK239" s="626">
        <f t="shared" si="2863"/>
        <v>0.16101860860042388</v>
      </c>
      <c r="LL239" s="627">
        <f t="shared" si="2636"/>
        <v>1.7741405888384838</v>
      </c>
      <c r="LM239" s="626">
        <f t="shared" si="2864"/>
        <v>0.15334010700781511</v>
      </c>
      <c r="LN239" s="627">
        <f t="shared" si="2637"/>
        <v>2.703096713784761</v>
      </c>
      <c r="LO239" s="630">
        <f t="shared" si="2865"/>
        <v>-8.7883869419826871E-2</v>
      </c>
      <c r="LP239" s="631">
        <f t="shared" si="2721"/>
        <v>9.4299740368390172E-2</v>
      </c>
      <c r="LQ239" s="632">
        <f t="shared" si="2722"/>
        <v>8.0233785379043202E-2</v>
      </c>
      <c r="LR239" s="632">
        <f t="shared" si="2723"/>
        <v>2.9475146592928943E-2</v>
      </c>
      <c r="LS239" s="632">
        <f t="shared" si="2724"/>
        <v>3.5863835956735653E-2</v>
      </c>
      <c r="LT239" s="632">
        <f t="shared" si="2725"/>
        <v>9.3869741249425209E-2</v>
      </c>
      <c r="LU239" s="632">
        <f t="shared" si="2726"/>
        <v>2.6430838069759991E-2</v>
      </c>
      <c r="LV239" s="632">
        <f t="shared" si="2727"/>
        <v>1.4868938393677009E-2</v>
      </c>
      <c r="LW239" s="632">
        <f t="shared" si="2728"/>
        <v>1.4147795438313605E-3</v>
      </c>
      <c r="LX239" s="633">
        <f t="shared" si="2729"/>
        <v>4.2160158113806476E-3</v>
      </c>
      <c r="LY239" s="634" t="s">
        <v>177</v>
      </c>
      <c r="LZ239" s="633">
        <f t="shared" si="2730"/>
        <v>2.0586126530455543E-3</v>
      </c>
      <c r="MA239" s="633">
        <f t="shared" si="2731"/>
        <v>1.2167722100528361E-3</v>
      </c>
      <c r="MB239" s="633">
        <f t="shared" si="2732"/>
        <v>1.7847874609385261E-4</v>
      </c>
      <c r="MC239" s="633">
        <f t="shared" si="2733"/>
        <v>5.7751980747652008E-4</v>
      </c>
      <c r="MD239" s="633">
        <f t="shared" si="2734"/>
        <v>3.6182480500941997E-3</v>
      </c>
      <c r="ME239" s="633">
        <f t="shared" si="2735"/>
        <v>5.5127955898190417E-3</v>
      </c>
      <c r="MF239" s="631">
        <f t="shared" si="2736"/>
        <v>0.2276961789665134</v>
      </c>
      <c r="MG239" s="632">
        <f t="shared" si="2737"/>
        <v>0.19373252018996329</v>
      </c>
      <c r="MH239" s="632">
        <f t="shared" si="2738"/>
        <v>7.1170697050375542E-2</v>
      </c>
      <c r="MI239" s="632">
        <f t="shared" si="2739"/>
        <v>8.6596828141086477E-2</v>
      </c>
      <c r="MJ239" s="632">
        <f t="shared" si="2740"/>
        <v>0.22665790297588184</v>
      </c>
      <c r="MK239" s="632">
        <f t="shared" si="2741"/>
        <v>6.3819908855065555E-2</v>
      </c>
      <c r="ML239" s="632">
        <f t="shared" si="2742"/>
        <v>3.5902542724959775E-2</v>
      </c>
      <c r="MM239" s="632">
        <f t="shared" si="2743"/>
        <v>3.4161270747079474E-3</v>
      </c>
      <c r="MN239" s="633">
        <f t="shared" si="2744"/>
        <v>1.0179992934907019E-2</v>
      </c>
      <c r="MO239" s="634" t="s">
        <v>177</v>
      </c>
      <c r="MP239" s="633">
        <f t="shared" si="2745"/>
        <v>4.9707266768648844E-3</v>
      </c>
      <c r="MQ239" s="633">
        <f t="shared" si="2746"/>
        <v>2.9380185122390946E-3</v>
      </c>
      <c r="MR239" s="633">
        <f t="shared" si="2747"/>
        <v>4.3095482928738978E-4</v>
      </c>
      <c r="MS239" s="633">
        <f t="shared" si="2748"/>
        <v>1.3944794855867847E-3</v>
      </c>
      <c r="MT239" s="633">
        <f t="shared" si="2749"/>
        <v>8.7366227344953563E-3</v>
      </c>
      <c r="MU239" s="633">
        <f t="shared" si="2750"/>
        <v>1.331119774372154E-2</v>
      </c>
      <c r="MV239" s="1077"/>
      <c r="MW239" s="566"/>
      <c r="MX239" s="624"/>
      <c r="MY239" s="635"/>
      <c r="MZ239" s="636"/>
      <c r="NA239" s="637"/>
      <c r="NB239" s="1078"/>
      <c r="NC239" s="615"/>
      <c r="ND239" s="589"/>
      <c r="NE239" s="638"/>
    </row>
    <row r="240" spans="1:369" outlineLevel="1" x14ac:dyDescent="0.2">
      <c r="A240" s="477" t="s">
        <v>181</v>
      </c>
      <c r="B240" s="478">
        <v>115</v>
      </c>
      <c r="C240" s="1524"/>
      <c r="D240" s="479">
        <f>DATI!G232</f>
        <v>348173</v>
      </c>
      <c r="E240" s="480">
        <f t="shared" si="2810"/>
        <v>3.7063464555127289E-2</v>
      </c>
      <c r="F240" s="1039">
        <f t="shared" si="2607"/>
        <v>4.674609655665944E-3</v>
      </c>
      <c r="G240" s="482"/>
      <c r="H240" s="483"/>
      <c r="I240" s="484"/>
      <c r="J240" s="485"/>
      <c r="K240" s="485"/>
      <c r="L240" s="485"/>
      <c r="M240" s="483"/>
      <c r="N240" s="483"/>
      <c r="O240" s="483"/>
      <c r="P240" s="483"/>
      <c r="Q240" s="483"/>
      <c r="R240" s="483"/>
      <c r="S240" s="483"/>
      <c r="T240" s="483"/>
      <c r="U240" s="483"/>
      <c r="V240" s="483"/>
      <c r="W240" s="488"/>
      <c r="X240" s="1111"/>
      <c r="Y240" s="483"/>
      <c r="Z240" s="483"/>
      <c r="AA240" s="483"/>
      <c r="AB240" s="483"/>
      <c r="AC240" s="483"/>
      <c r="AD240" s="484"/>
      <c r="AE240" s="485"/>
      <c r="AF240" s="485"/>
      <c r="AG240" s="488"/>
      <c r="AH240" s="491"/>
      <c r="AI240" s="483"/>
      <c r="AJ240" s="484"/>
      <c r="AK240" s="485"/>
      <c r="AL240" s="485"/>
      <c r="AM240" s="485"/>
      <c r="AN240" s="495"/>
      <c r="AO240" s="496"/>
      <c r="AP240" s="496"/>
      <c r="AQ240" s="496"/>
      <c r="AR240" s="496"/>
      <c r="AS240" s="496"/>
      <c r="AT240" s="496"/>
      <c r="AU240" s="1065"/>
      <c r="AV240" s="1065"/>
      <c r="AW240" s="496"/>
      <c r="AX240" s="1065"/>
      <c r="AY240" s="1065"/>
      <c r="AZ240" s="1065"/>
      <c r="BA240" s="1065"/>
      <c r="BB240" s="495"/>
      <c r="BC240" s="496"/>
      <c r="BD240" s="496"/>
      <c r="BE240" s="496"/>
      <c r="BF240" s="496"/>
      <c r="BG240" s="496"/>
      <c r="BH240" s="496"/>
      <c r="BI240" s="496"/>
      <c r="BJ240" s="496"/>
      <c r="BK240" s="496"/>
      <c r="BL240" s="496"/>
      <c r="BM240" s="496"/>
      <c r="BN240" s="496"/>
      <c r="BO240" s="496"/>
      <c r="BP240" s="496"/>
      <c r="BQ240" s="496"/>
      <c r="BR240" s="496"/>
      <c r="BS240" s="496"/>
      <c r="BT240" s="496"/>
      <c r="BU240" s="496"/>
      <c r="BV240" s="497"/>
      <c r="BW240" s="495"/>
      <c r="BX240" s="496"/>
      <c r="BY240" s="496"/>
      <c r="BZ240" s="496"/>
      <c r="CA240" s="496"/>
      <c r="CB240" s="496"/>
      <c r="CC240" s="496"/>
      <c r="CD240" s="497"/>
      <c r="CE240" s="495"/>
      <c r="CF240" s="496"/>
      <c r="CG240" s="496"/>
      <c r="CH240" s="496"/>
      <c r="CI240" s="496"/>
      <c r="CJ240" s="496"/>
      <c r="CK240" s="496"/>
      <c r="CL240" s="496"/>
      <c r="CM240" s="496"/>
      <c r="CN240" s="496"/>
      <c r="CO240" s="496"/>
      <c r="CP240" s="496"/>
      <c r="CQ240" s="496"/>
      <c r="CR240" s="496"/>
      <c r="CS240" s="496"/>
      <c r="CT240" s="496"/>
      <c r="CU240" s="496"/>
      <c r="CV240" s="496"/>
      <c r="CW240" s="496"/>
      <c r="CX240" s="496"/>
      <c r="CY240" s="497"/>
      <c r="CZ240" s="482">
        <f>DATI!AA232</f>
        <v>179763.99600000001</v>
      </c>
      <c r="DA240" s="483">
        <f t="shared" si="2811"/>
        <v>492.50409863013704</v>
      </c>
      <c r="DB240" s="484">
        <f t="shared" si="2608"/>
        <v>516.30653726739297</v>
      </c>
      <c r="DC240" s="485">
        <f t="shared" si="2812"/>
        <v>1.4145384582668301</v>
      </c>
      <c r="DD240" s="501">
        <f t="shared" si="2830"/>
        <v>1.6892554045596971E-2</v>
      </c>
      <c r="DE240" s="502">
        <f t="shared" si="2638"/>
        <v>1.2161096013084814E-2</v>
      </c>
      <c r="DF240" s="483">
        <f t="shared" si="2831"/>
        <v>2986.2280000000028</v>
      </c>
      <c r="DG240" s="503">
        <f t="shared" si="2813"/>
        <v>6.2034130699397565</v>
      </c>
      <c r="DH240" s="504">
        <f t="shared" si="2832"/>
        <v>3.6353220030560782E-2</v>
      </c>
      <c r="DI240" s="505">
        <f>DATI!AB232+DATI!AG232</f>
        <v>101873.96864967897</v>
      </c>
      <c r="DJ240" s="483">
        <f t="shared" si="2833"/>
        <v>279.10676342377798</v>
      </c>
      <c r="DK240" s="506">
        <f t="shared" si="2609"/>
        <v>292.59583209978649</v>
      </c>
      <c r="DL240" s="507">
        <f t="shared" si="2610"/>
        <v>0.8016324167117439</v>
      </c>
      <c r="DM240" s="508">
        <f t="shared" si="2783"/>
        <v>0.56670952424577259</v>
      </c>
      <c r="DN240" s="509">
        <f t="shared" si="2814"/>
        <v>4.4960587965821128E-2</v>
      </c>
      <c r="DO240" s="509">
        <f t="shared" si="2834"/>
        <v>2.4999999999999911E-2</v>
      </c>
      <c r="DP240" s="509">
        <f t="shared" si="2815"/>
        <v>6.2612641173552488E-2</v>
      </c>
      <c r="DQ240" s="509">
        <f t="shared" si="2816"/>
        <v>5.7668454005963009E-2</v>
      </c>
      <c r="DR240" s="510">
        <f t="shared" si="2817"/>
        <v>6002.7501996809879</v>
      </c>
      <c r="DS240" s="510">
        <f t="shared" si="2818"/>
        <v>15.95353366347814</v>
      </c>
      <c r="DT240" s="511">
        <f t="shared" si="2835"/>
        <v>4.6952814427566304E-2</v>
      </c>
      <c r="DU240" s="512"/>
      <c r="DV240" s="511"/>
      <c r="DW240" s="513">
        <f>DATI!AB232</f>
        <v>98920.785999999993</v>
      </c>
      <c r="DX240" s="483">
        <f t="shared" si="2819"/>
        <v>271.01585205479449</v>
      </c>
      <c r="DY240" s="514">
        <f t="shared" si="2611"/>
        <v>284.11389165730827</v>
      </c>
      <c r="DZ240" s="485">
        <f t="shared" si="2612"/>
        <v>0.77839422371865274</v>
      </c>
      <c r="EA240" s="508">
        <f t="shared" si="2820"/>
        <v>0.55028141452752299</v>
      </c>
      <c r="EB240" s="504">
        <f t="shared" si="2821"/>
        <v>4.7327311823583497E-2</v>
      </c>
      <c r="EC240" s="515">
        <f t="shared" si="2836"/>
        <v>77890.027350321048</v>
      </c>
      <c r="ED240" s="516">
        <f t="shared" si="2822"/>
        <v>213.39733520635903</v>
      </c>
      <c r="EE240" s="517">
        <f t="shared" si="2613"/>
        <v>223.71070516760648</v>
      </c>
      <c r="EF240" s="518">
        <f t="shared" si="2614"/>
        <v>0.61290604155508621</v>
      </c>
      <c r="EG240" s="519">
        <f t="shared" si="2639"/>
        <v>-3.7284029741210353E-2</v>
      </c>
      <c r="EH240" s="519">
        <f t="shared" si="2640"/>
        <v>-4.1763411749060585E-2</v>
      </c>
      <c r="EI240" s="501">
        <f t="shared" si="2615"/>
        <v>0.43329047575422747</v>
      </c>
      <c r="EJ240" s="520">
        <f t="shared" si="2641"/>
        <v>-3016.5221996809851</v>
      </c>
      <c r="EK240" s="520">
        <f t="shared" si="2642"/>
        <v>-9.7501205935383837</v>
      </c>
      <c r="EL240" s="482">
        <f>DATI!AD232</f>
        <v>57354.023000000001</v>
      </c>
      <c r="EM240" s="483">
        <f t="shared" si="2823"/>
        <v>157.1343095890411</v>
      </c>
      <c r="EN240" s="514">
        <f t="shared" si="2616"/>
        <v>164.72852001734771</v>
      </c>
      <c r="EO240" s="485">
        <f t="shared" si="2824"/>
        <v>0.45131101374615812</v>
      </c>
      <c r="EP240" s="501">
        <f t="shared" si="2837"/>
        <v>-6.802459040035165E-2</v>
      </c>
      <c r="EQ240" s="502">
        <f t="shared" si="2838"/>
        <v>-7.236094090297937E-2</v>
      </c>
      <c r="ER240" s="501">
        <f t="shared" si="2839"/>
        <v>2.4519498333402837E-2</v>
      </c>
      <c r="ES240" s="483">
        <f t="shared" si="2840"/>
        <v>-4186.2520000000004</v>
      </c>
      <c r="ET240" s="501">
        <f t="shared" si="2617"/>
        <v>0.31905178053563071</v>
      </c>
      <c r="EU240" s="503">
        <f t="shared" si="2825"/>
        <v>-12.849729197058167</v>
      </c>
      <c r="EV240" s="482">
        <f>DATI!AE232</f>
        <v>17856.510999999999</v>
      </c>
      <c r="EW240" s="483">
        <f t="shared" si="2826"/>
        <v>48.921947945205474</v>
      </c>
      <c r="EX240" s="514">
        <f t="shared" si="2618"/>
        <v>51.286317434149119</v>
      </c>
      <c r="EY240" s="485">
        <f t="shared" si="2619"/>
        <v>0.14051045872369622</v>
      </c>
      <c r="EZ240" s="501">
        <f t="shared" si="2841"/>
        <v>7.2852442910514431E-2</v>
      </c>
      <c r="FA240" s="502">
        <f t="shared" si="2842"/>
        <v>6.7860611385626102E-2</v>
      </c>
      <c r="FB240" s="483">
        <f t="shared" si="2843"/>
        <v>1212.5529999999999</v>
      </c>
      <c r="FC240" s="503">
        <f t="shared" si="2827"/>
        <v>3.2591527580389794</v>
      </c>
      <c r="FD240" s="483">
        <f>DATI!AG232</f>
        <v>2953.1826496789754</v>
      </c>
      <c r="FE240" s="501">
        <f t="shared" si="2620"/>
        <v>1.642810971824956E-2</v>
      </c>
      <c r="FF240" s="483">
        <f t="shared" si="2828"/>
        <v>14903.328350321022</v>
      </c>
      <c r="FG240" s="501">
        <f t="shared" si="2844"/>
        <v>4.2804376991670869E-2</v>
      </c>
      <c r="FH240" s="482">
        <f>DATI!AF232</f>
        <v>5632.6760000000004</v>
      </c>
      <c r="FI240" s="483">
        <f t="shared" si="2845"/>
        <v>15.431989041095891</v>
      </c>
      <c r="FJ240" s="509">
        <f t="shared" si="2621"/>
        <v>3.1333727138553376E-2</v>
      </c>
      <c r="FK240" s="509"/>
      <c r="FL240" s="521">
        <f>DATI!AL232</f>
        <v>201.22600299850106</v>
      </c>
      <c r="FM240" s="522"/>
      <c r="FN240" s="521"/>
      <c r="FO240" s="1126">
        <f t="shared" si="2790"/>
        <v>3.5724760841649876E-2</v>
      </c>
      <c r="FP240" s="1127">
        <f t="shared" si="2665"/>
        <v>1.1193899083023335E-3</v>
      </c>
      <c r="FQ240" s="486"/>
      <c r="FR240" s="526"/>
      <c r="FS240" s="1112"/>
      <c r="FT240" s="1112"/>
      <c r="FU240" s="495"/>
      <c r="FV240" s="496"/>
      <c r="FW240" s="496"/>
      <c r="FX240" s="496"/>
      <c r="FY240" s="496"/>
      <c r="FZ240" s="496"/>
      <c r="GA240" s="496"/>
      <c r="GB240" s="496"/>
      <c r="GC240" s="496"/>
      <c r="GD240" s="496"/>
      <c r="GE240" s="496"/>
      <c r="GF240" s="496"/>
      <c r="GG240" s="496"/>
      <c r="GH240" s="496"/>
      <c r="GI240" s="496"/>
      <c r="GJ240" s="496"/>
      <c r="GK240" s="496"/>
      <c r="GL240" s="496"/>
      <c r="GM240" s="496"/>
      <c r="GN240" s="496"/>
      <c r="GO240" s="496"/>
      <c r="GP240" s="497"/>
      <c r="GQ240" s="495"/>
      <c r="GR240" s="496"/>
      <c r="GS240" s="496"/>
      <c r="GT240" s="496"/>
      <c r="GU240" s="496"/>
      <c r="GV240" s="496"/>
      <c r="GW240" s="496"/>
      <c r="GX240" s="497"/>
      <c r="GY240" s="495"/>
      <c r="GZ240" s="496"/>
      <c r="HA240" s="496"/>
      <c r="HB240" s="496"/>
      <c r="HC240" s="496"/>
      <c r="HD240" s="496"/>
      <c r="HE240" s="496"/>
      <c r="HF240" s="496"/>
      <c r="HG240" s="496"/>
      <c r="HH240" s="496"/>
      <c r="HI240" s="496"/>
      <c r="HJ240" s="496"/>
      <c r="HK240" s="496"/>
      <c r="HL240" s="496"/>
      <c r="HM240" s="496"/>
      <c r="HN240" s="496"/>
      <c r="HO240" s="496"/>
      <c r="HP240" s="496"/>
      <c r="HQ240" s="496"/>
      <c r="HR240" s="496"/>
      <c r="HS240" s="496"/>
      <c r="HT240" s="497"/>
      <c r="HU240" s="526">
        <f t="shared" si="2846"/>
        <v>77881.996330421069</v>
      </c>
      <c r="HV240" s="527"/>
      <c r="HW240" s="528">
        <f t="shared" si="2847"/>
        <v>20921.236000000001</v>
      </c>
      <c r="HX240" s="529">
        <v>20921.236000000001</v>
      </c>
      <c r="HY240" s="529">
        <f>DATI!CT232</f>
        <v>0</v>
      </c>
      <c r="HZ240" s="530"/>
      <c r="IA240" s="530">
        <f t="shared" si="2705"/>
        <v>0.11638168078996196</v>
      </c>
      <c r="IB240" s="501">
        <f t="shared" si="2706"/>
        <v>0.26862737199544628</v>
      </c>
      <c r="IC240" s="529">
        <f>DATI!CV232</f>
        <v>0</v>
      </c>
      <c r="ID240" s="529">
        <v>20921.236000000001</v>
      </c>
      <c r="IE240" s="532">
        <f t="shared" si="2707"/>
        <v>0.11638168078996196</v>
      </c>
      <c r="IF240" s="532">
        <f t="shared" si="2708"/>
        <v>0.26862737199544628</v>
      </c>
      <c r="IG240" s="528"/>
      <c r="IH240" s="509"/>
      <c r="II240" s="529"/>
      <c r="IJ240" s="529"/>
      <c r="IK240" s="534">
        <f>DATI!CS232</f>
        <v>12050.670330421068</v>
      </c>
      <c r="IL240" s="513">
        <f t="shared" si="2848"/>
        <v>12050.670330421068</v>
      </c>
      <c r="IM240" s="513">
        <f t="shared" si="2849"/>
        <v>12050.670330421068</v>
      </c>
      <c r="IN240" s="501">
        <f t="shared" si="2709"/>
        <v>6.703606171739232E-2</v>
      </c>
      <c r="IO240" s="501">
        <f t="shared" si="2710"/>
        <v>0.15472985925136101</v>
      </c>
      <c r="IP240" s="529"/>
      <c r="IQ240" s="509"/>
      <c r="IR240" s="529"/>
      <c r="IS240" s="513">
        <f t="shared" si="2850"/>
        <v>44910.09</v>
      </c>
      <c r="IT240" s="534">
        <f>DATI!CR232</f>
        <v>44910.09</v>
      </c>
      <c r="IU240" s="536">
        <v>0</v>
      </c>
      <c r="IV240" s="501"/>
      <c r="IW240" s="509">
        <f t="shared" si="2711"/>
        <v>0.24982805789430712</v>
      </c>
      <c r="IX240" s="501">
        <f t="shared" si="2712"/>
        <v>0.57664276875319265</v>
      </c>
      <c r="IY240" s="513">
        <f>DATI!CW232</f>
        <v>0</v>
      </c>
      <c r="IZ240" s="513">
        <v>44910.09</v>
      </c>
      <c r="JA240" s="538">
        <f t="shared" si="2713"/>
        <v>0.24982805789430712</v>
      </c>
      <c r="JB240" s="538">
        <f t="shared" si="2714"/>
        <v>0.57664276875319265</v>
      </c>
      <c r="JC240" s="539"/>
      <c r="JD240" s="509"/>
      <c r="JE240" s="529"/>
      <c r="JF240" s="529"/>
      <c r="JG240" s="505">
        <f t="shared" si="2715"/>
        <v>97030.943542972556</v>
      </c>
      <c r="JH240" s="485">
        <f t="shared" si="2622"/>
        <v>278.68600822858912</v>
      </c>
      <c r="JI240" s="508">
        <f t="shared" si="2716"/>
        <v>0.53976850594138193</v>
      </c>
      <c r="JJ240" s="522"/>
      <c r="JK240" s="521"/>
      <c r="JL240" s="1128"/>
      <c r="JM240" s="541">
        <f t="shared" si="2643"/>
        <v>2.6888030081096258E-2</v>
      </c>
      <c r="JN240" s="542">
        <f t="shared" si="2717"/>
        <v>141941.03354297255</v>
      </c>
      <c r="JO240" s="513">
        <f t="shared" si="2718"/>
        <v>141941.03354297255</v>
      </c>
      <c r="JP240" s="508">
        <f t="shared" si="2719"/>
        <v>0.78959656383568899</v>
      </c>
      <c r="JQ240" s="509"/>
      <c r="JR240" s="543">
        <f t="shared" si="2720"/>
        <v>0.78959656383568899</v>
      </c>
      <c r="JS240" s="504"/>
      <c r="JT240" s="495">
        <f>DATI!BW232</f>
        <v>22732.163408484757</v>
      </c>
      <c r="JU240" s="496">
        <f>DATI!BX232</f>
        <v>13542.911747809649</v>
      </c>
      <c r="JV240" s="496">
        <f>DATI!BY232</f>
        <v>5114.1167000544929</v>
      </c>
      <c r="JW240" s="496">
        <f>DATI!BZ232</f>
        <v>16533.465</v>
      </c>
      <c r="JX240" s="496">
        <f>DATI!CA232</f>
        <v>22623.39</v>
      </c>
      <c r="JY240" s="496">
        <f>DATI!CB232</f>
        <v>6212.0499220490456</v>
      </c>
      <c r="JZ240" s="496">
        <f>DATI!CC232</f>
        <v>3668.2451142233217</v>
      </c>
      <c r="KA240" s="496">
        <f>DATI!CD232</f>
        <v>215.89542598301045</v>
      </c>
      <c r="KB240" s="496">
        <f>DATI!CE232</f>
        <v>1228.4045674583913</v>
      </c>
      <c r="KC240" s="496">
        <f>DATI!CF232</f>
        <v>0</v>
      </c>
      <c r="KD240" s="496">
        <f>DATI!CG232</f>
        <v>116.96788025093079</v>
      </c>
      <c r="KE240" s="496">
        <f>DATI!CH232</f>
        <v>272.25968529891969</v>
      </c>
      <c r="KF240" s="496">
        <f>DATI!CI232</f>
        <v>46.695040908813475</v>
      </c>
      <c r="KG240" s="496">
        <f>DATI!CJ232</f>
        <v>240.74778468561172</v>
      </c>
      <c r="KH240" s="496">
        <f>DATI!CK232</f>
        <v>591.801436727073</v>
      </c>
      <c r="KI240" s="496">
        <f>DATI!CL232</f>
        <v>854.38905661201477</v>
      </c>
      <c r="KJ240" s="544">
        <f t="shared" si="2623"/>
        <v>65.289851333919515</v>
      </c>
      <c r="KK240" s="545">
        <f t="shared" si="2851"/>
        <v>3.8571602009239904E-2</v>
      </c>
      <c r="KL240" s="546">
        <f t="shared" si="2624"/>
        <v>38.897076303474563</v>
      </c>
      <c r="KM240" s="545">
        <f t="shared" si="2852"/>
        <v>-6.237559094867319E-2</v>
      </c>
      <c r="KN240" s="546">
        <f t="shared" si="2625"/>
        <v>14.688435634166041</v>
      </c>
      <c r="KO240" s="545">
        <f t="shared" si="2853"/>
        <v>0.2430758819592557</v>
      </c>
      <c r="KP240" s="546">
        <f t="shared" si="2626"/>
        <v>47.486350176492721</v>
      </c>
      <c r="KQ240" s="545">
        <f t="shared" si="2854"/>
        <v>9.6451328285447738E-2</v>
      </c>
      <c r="KR240" s="546">
        <f t="shared" si="2627"/>
        <v>64.977439376401961</v>
      </c>
      <c r="KS240" s="545">
        <f t="shared" si="2855"/>
        <v>2.2366191378639683E-2</v>
      </c>
      <c r="KT240" s="546">
        <f t="shared" si="2628"/>
        <v>17.84184851223112</v>
      </c>
      <c r="KU240" s="545">
        <f t="shared" si="2856"/>
        <v>9.439499203515779E-2</v>
      </c>
      <c r="KV240" s="546">
        <f t="shared" si="2629"/>
        <v>10.535696662932859</v>
      </c>
      <c r="KW240" s="545">
        <f t="shared" si="2857"/>
        <v>-2.2489469661996095E-2</v>
      </c>
      <c r="KX240" s="546">
        <f t="shared" si="2630"/>
        <v>0.62008089651699139</v>
      </c>
      <c r="KY240" s="545">
        <f t="shared" si="2858"/>
        <v>8.1476251854993974E-3</v>
      </c>
      <c r="KZ240" s="546">
        <f t="shared" si="2631"/>
        <v>3.5281442485729544</v>
      </c>
      <c r="LA240" s="545">
        <f t="shared" si="2859"/>
        <v>0.39665239750258946</v>
      </c>
      <c r="LB240" s="547" t="s">
        <v>177</v>
      </c>
      <c r="LC240" s="548" t="s">
        <v>177</v>
      </c>
      <c r="LD240" s="546">
        <f t="shared" si="2632"/>
        <v>0.33594758999385588</v>
      </c>
      <c r="LE240" s="545">
        <f t="shared" si="2860"/>
        <v>0.23221895529108316</v>
      </c>
      <c r="LF240" s="546">
        <f t="shared" si="2633"/>
        <v>0.78196668121571655</v>
      </c>
      <c r="LG240" s="545">
        <f t="shared" si="2861"/>
        <v>1.0647860917355444E-2</v>
      </c>
      <c r="LH240" s="546">
        <f t="shared" si="2634"/>
        <v>0.13411448018316605</v>
      </c>
      <c r="LI240" s="545">
        <f t="shared" si="2862"/>
        <v>-0.2338115226824104</v>
      </c>
      <c r="LJ240" s="546">
        <f t="shared" si="2635"/>
        <v>0.6914602358184343</v>
      </c>
      <c r="LK240" s="545">
        <f t="shared" si="2863"/>
        <v>1.0801653203275731E-2</v>
      </c>
      <c r="LL240" s="546">
        <f t="shared" si="2636"/>
        <v>1.6997338585331805</v>
      </c>
      <c r="LM240" s="545">
        <f t="shared" si="2864"/>
        <v>1.9169876755617505E-2</v>
      </c>
      <c r="LN240" s="546">
        <f t="shared" si="2637"/>
        <v>2.4539210582440765</v>
      </c>
      <c r="LO240" s="549">
        <f t="shared" si="2865"/>
        <v>0.1857392883847746</v>
      </c>
      <c r="LP240" s="550">
        <f t="shared" si="2721"/>
        <v>0.12645559686203658</v>
      </c>
      <c r="LQ240" s="551">
        <f t="shared" si="2722"/>
        <v>7.5337175681217325E-2</v>
      </c>
      <c r="LR240" s="551">
        <f t="shared" si="2723"/>
        <v>2.844905995555691E-2</v>
      </c>
      <c r="LS240" s="551">
        <f t="shared" si="2724"/>
        <v>9.1973172425472774E-2</v>
      </c>
      <c r="LT240" s="551">
        <f t="shared" si="2725"/>
        <v>0.12585050679447513</v>
      </c>
      <c r="LU240" s="551">
        <f t="shared" si="2726"/>
        <v>3.4556696893014355E-2</v>
      </c>
      <c r="LV240" s="551">
        <f t="shared" si="2727"/>
        <v>2.0405894371770202E-2</v>
      </c>
      <c r="LW240" s="551">
        <f t="shared" si="2728"/>
        <v>1.200993696107036E-3</v>
      </c>
      <c r="LX240" s="552">
        <f t="shared" si="2729"/>
        <v>6.8334293562232074E-3</v>
      </c>
      <c r="LY240" s="553" t="s">
        <v>177</v>
      </c>
      <c r="LZ240" s="552">
        <f t="shared" si="2730"/>
        <v>6.5067467820937165E-4</v>
      </c>
      <c r="MA240" s="552">
        <f t="shared" si="2731"/>
        <v>1.514539570531797E-3</v>
      </c>
      <c r="MB240" s="552">
        <f t="shared" si="2732"/>
        <v>2.5975747061615981E-4</v>
      </c>
      <c r="MC240" s="552">
        <f t="shared" si="2733"/>
        <v>1.3392436196490187E-3</v>
      </c>
      <c r="MD240" s="552">
        <f t="shared" si="2734"/>
        <v>3.2921021444531806E-3</v>
      </c>
      <c r="ME240" s="552">
        <f t="shared" si="2735"/>
        <v>4.7528374737064406E-3</v>
      </c>
      <c r="MF240" s="550">
        <f t="shared" si="2736"/>
        <v>0.22980168605296725</v>
      </c>
      <c r="MG240" s="551">
        <f t="shared" si="2737"/>
        <v>0.13690663302867054</v>
      </c>
      <c r="MH240" s="551">
        <f t="shared" si="2738"/>
        <v>5.1699111044816136E-2</v>
      </c>
      <c r="MI240" s="551">
        <f t="shared" si="2739"/>
        <v>0.16713843135051515</v>
      </c>
      <c r="MJ240" s="551">
        <f t="shared" si="2740"/>
        <v>0.22870208491873489</v>
      </c>
      <c r="MK240" s="551">
        <f t="shared" si="2741"/>
        <v>6.2798226472331575E-2</v>
      </c>
      <c r="ML240" s="551">
        <f t="shared" si="2742"/>
        <v>3.708265231761626E-2</v>
      </c>
      <c r="MM240" s="551">
        <f t="shared" si="2743"/>
        <v>2.1825081938088367E-3</v>
      </c>
      <c r="MN240" s="552">
        <f t="shared" si="2744"/>
        <v>1.2418063150634401E-2</v>
      </c>
      <c r="MO240" s="553" t="s">
        <v>177</v>
      </c>
      <c r="MP240" s="552">
        <f t="shared" si="2745"/>
        <v>1.1824398590093168E-3</v>
      </c>
      <c r="MQ240" s="552">
        <f t="shared" si="2746"/>
        <v>2.752300060564821E-3</v>
      </c>
      <c r="MR240" s="552">
        <f t="shared" si="2747"/>
        <v>4.7204478246678589E-4</v>
      </c>
      <c r="MS240" s="552">
        <f t="shared" si="2748"/>
        <v>2.4337431435857348E-3</v>
      </c>
      <c r="MT240" s="552">
        <f t="shared" si="2749"/>
        <v>5.982579199553399E-3</v>
      </c>
      <c r="MU240" s="552">
        <f t="shared" si="2750"/>
        <v>8.6371033951551379E-3</v>
      </c>
      <c r="MV240" s="1070"/>
      <c r="MW240" s="485"/>
      <c r="MX240" s="543"/>
      <c r="MY240" s="554"/>
      <c r="MZ240" s="555"/>
      <c r="NA240" s="556"/>
      <c r="NB240" s="1071"/>
      <c r="NC240" s="534"/>
      <c r="ND240" s="508"/>
      <c r="NE240" s="557"/>
    </row>
    <row r="241" spans="1:369" outlineLevel="1" x14ac:dyDescent="0.2">
      <c r="A241" s="558" t="s">
        <v>182</v>
      </c>
      <c r="B241" s="559">
        <v>90</v>
      </c>
      <c r="C241" s="1525"/>
      <c r="D241" s="560">
        <f>DATI!G233</f>
        <v>325736</v>
      </c>
      <c r="E241" s="561">
        <f t="shared" si="2810"/>
        <v>3.4675016989625683E-2</v>
      </c>
      <c r="F241" s="1035">
        <f t="shared" ref="F241:F272" si="2866">+(D241-D253)/D253</f>
        <v>6.1934136675202561E-3</v>
      </c>
      <c r="G241" s="563"/>
      <c r="H241" s="564"/>
      <c r="I241" s="565"/>
      <c r="J241" s="566"/>
      <c r="K241" s="566"/>
      <c r="L241" s="566"/>
      <c r="M241" s="564"/>
      <c r="N241" s="564"/>
      <c r="O241" s="564"/>
      <c r="P241" s="564"/>
      <c r="Q241" s="564"/>
      <c r="R241" s="564"/>
      <c r="S241" s="564"/>
      <c r="T241" s="564"/>
      <c r="U241" s="564"/>
      <c r="V241" s="564"/>
      <c r="W241" s="569"/>
      <c r="X241" s="1100"/>
      <c r="Y241" s="564"/>
      <c r="Z241" s="564"/>
      <c r="AA241" s="564"/>
      <c r="AB241" s="564"/>
      <c r="AC241" s="564"/>
      <c r="AD241" s="565"/>
      <c r="AE241" s="566"/>
      <c r="AF241" s="566"/>
      <c r="AG241" s="569"/>
      <c r="AH241" s="572"/>
      <c r="AI241" s="564"/>
      <c r="AJ241" s="565"/>
      <c r="AK241" s="566"/>
      <c r="AL241" s="566"/>
      <c r="AM241" s="566"/>
      <c r="AN241" s="576"/>
      <c r="AO241" s="577"/>
      <c r="AP241" s="577"/>
      <c r="AQ241" s="577"/>
      <c r="AR241" s="577"/>
      <c r="AS241" s="577"/>
      <c r="AT241" s="577"/>
      <c r="AU241" s="1072"/>
      <c r="AV241" s="1072"/>
      <c r="AW241" s="577"/>
      <c r="AX241" s="1072"/>
      <c r="AY241" s="1072"/>
      <c r="AZ241" s="1072"/>
      <c r="BA241" s="1072"/>
      <c r="BB241" s="576"/>
      <c r="BC241" s="577"/>
      <c r="BD241" s="577"/>
      <c r="BE241" s="577"/>
      <c r="BF241" s="577"/>
      <c r="BG241" s="577"/>
      <c r="BH241" s="577"/>
      <c r="BI241" s="577"/>
      <c r="BJ241" s="577"/>
      <c r="BK241" s="577"/>
      <c r="BL241" s="577"/>
      <c r="BM241" s="577"/>
      <c r="BN241" s="577"/>
      <c r="BO241" s="577"/>
      <c r="BP241" s="577"/>
      <c r="BQ241" s="577"/>
      <c r="BR241" s="577"/>
      <c r="BS241" s="577"/>
      <c r="BT241" s="577"/>
      <c r="BU241" s="577"/>
      <c r="BV241" s="578"/>
      <c r="BW241" s="576"/>
      <c r="BX241" s="577"/>
      <c r="BY241" s="577"/>
      <c r="BZ241" s="577"/>
      <c r="CA241" s="577"/>
      <c r="CB241" s="577"/>
      <c r="CC241" s="577"/>
      <c r="CD241" s="578"/>
      <c r="CE241" s="576"/>
      <c r="CF241" s="577"/>
      <c r="CG241" s="577"/>
      <c r="CH241" s="577"/>
      <c r="CI241" s="577"/>
      <c r="CJ241" s="577"/>
      <c r="CK241" s="577"/>
      <c r="CL241" s="577"/>
      <c r="CM241" s="577"/>
      <c r="CN241" s="577"/>
      <c r="CO241" s="577"/>
      <c r="CP241" s="577"/>
      <c r="CQ241" s="577"/>
      <c r="CR241" s="577"/>
      <c r="CS241" s="577"/>
      <c r="CT241" s="577"/>
      <c r="CU241" s="577"/>
      <c r="CV241" s="577"/>
      <c r="CW241" s="577"/>
      <c r="CX241" s="577"/>
      <c r="CY241" s="578"/>
      <c r="CZ241" s="563">
        <f>DATI!AA233</f>
        <v>157171.21100000001</v>
      </c>
      <c r="DA241" s="564">
        <f t="shared" si="2811"/>
        <v>430.60605753424659</v>
      </c>
      <c r="DB241" s="565">
        <f t="shared" si="2608"/>
        <v>482.511024265049</v>
      </c>
      <c r="DC241" s="566">
        <f t="shared" si="2812"/>
        <v>1.3219480116850657</v>
      </c>
      <c r="DD241" s="582">
        <f t="shared" si="2830"/>
        <v>3.8861632430148292E-2</v>
      </c>
      <c r="DE241" s="583">
        <f t="shared" si="2638"/>
        <v>3.2467136356571939E-2</v>
      </c>
      <c r="DF241" s="564">
        <f t="shared" si="2831"/>
        <v>5879.445000000007</v>
      </c>
      <c r="DG241" s="584">
        <f t="shared" si="2813"/>
        <v>15.1731233534897</v>
      </c>
      <c r="DH241" s="585">
        <f t="shared" si="2832"/>
        <v>3.1784338038150277E-2</v>
      </c>
      <c r="DI241" s="586">
        <f>DATI!AB233+DATI!AG233</f>
        <v>87468.756594530627</v>
      </c>
      <c r="DJ241" s="564">
        <f t="shared" si="2833"/>
        <v>239.64042902611132</v>
      </c>
      <c r="DK241" s="587">
        <f t="shared" si="2609"/>
        <v>268.52652637267795</v>
      </c>
      <c r="DL241" s="588">
        <f t="shared" si="2610"/>
        <v>0.73568911334980269</v>
      </c>
      <c r="DM241" s="589">
        <f t="shared" si="2783"/>
        <v>0.55651894540998748</v>
      </c>
      <c r="DN241" s="590">
        <f t="shared" si="2814"/>
        <v>-4.8953585834380225E-3</v>
      </c>
      <c r="DO241" s="590">
        <f t="shared" si="2834"/>
        <v>-2.0000000000000018E-3</v>
      </c>
      <c r="DP241" s="590">
        <f t="shared" si="2815"/>
        <v>3.3776032220826903E-2</v>
      </c>
      <c r="DQ241" s="590">
        <f t="shared" si="2816"/>
        <v>2.7412839498491048E-2</v>
      </c>
      <c r="DR241" s="591">
        <f t="shared" si="2817"/>
        <v>2857.821664433257</v>
      </c>
      <c r="DS241" s="591">
        <f t="shared" si="2818"/>
        <v>7.1646706032354928</v>
      </c>
      <c r="DT241" s="592">
        <f t="shared" si="2835"/>
        <v>4.0313579131442866E-2</v>
      </c>
      <c r="DU241" s="593"/>
      <c r="DV241" s="592"/>
      <c r="DW241" s="594">
        <f>DATI!AB233</f>
        <v>87216.710999999996</v>
      </c>
      <c r="DX241" s="564">
        <f t="shared" si="2819"/>
        <v>238.94989315068491</v>
      </c>
      <c r="DY241" s="595">
        <f t="shared" ref="DY241:DY272" si="2867">+(DW241*1000)/D241</f>
        <v>267.75275376378414</v>
      </c>
      <c r="DZ241" s="566">
        <f t="shared" ref="DZ241:DZ272" si="2868">+DX241*1000/D241</f>
        <v>0.73356918839392915</v>
      </c>
      <c r="EA241" s="589">
        <f t="shared" si="2820"/>
        <v>0.55491530824942226</v>
      </c>
      <c r="EB241" s="585">
        <f t="shared" si="2821"/>
        <v>-5.571123070198288E-3</v>
      </c>
      <c r="EC241" s="596">
        <f t="shared" si="2836"/>
        <v>69702.454405469383</v>
      </c>
      <c r="ED241" s="597">
        <f t="shared" si="2822"/>
        <v>190.9656285081353</v>
      </c>
      <c r="EE241" s="598">
        <f t="shared" si="2613"/>
        <v>213.98449789237108</v>
      </c>
      <c r="EF241" s="599">
        <f t="shared" si="2614"/>
        <v>0.58625889833526323</v>
      </c>
      <c r="EG241" s="600">
        <f t="shared" si="2639"/>
        <v>4.5314722193536126E-2</v>
      </c>
      <c r="EH241" s="600">
        <f t="shared" si="2640"/>
        <v>3.888050547202531E-2</v>
      </c>
      <c r="EI241" s="582">
        <f t="shared" ref="EI241:EI272" si="2869">EC241/CZ241</f>
        <v>0.44348105459001252</v>
      </c>
      <c r="EJ241" s="601">
        <f t="shared" si="2641"/>
        <v>3021.62333556675</v>
      </c>
      <c r="EK241" s="601">
        <f t="shared" si="2642"/>
        <v>8.0084527502542073</v>
      </c>
      <c r="EL241" s="563">
        <f>DATI!AD233</f>
        <v>55588.88</v>
      </c>
      <c r="EM241" s="564">
        <f t="shared" si="2823"/>
        <v>152.298301369863</v>
      </c>
      <c r="EN241" s="595">
        <f t="shared" si="2616"/>
        <v>170.6562369526242</v>
      </c>
      <c r="EO241" s="566">
        <f t="shared" si="2824"/>
        <v>0.46755133411677863</v>
      </c>
      <c r="EP241" s="582">
        <f t="shared" si="2837"/>
        <v>3.4773482608791109E-2</v>
      </c>
      <c r="EQ241" s="583">
        <f t="shared" si="2838"/>
        <v>2.8404150288658662E-2</v>
      </c>
      <c r="ER241" s="582">
        <f t="shared" si="2839"/>
        <v>2.3764879588581436E-2</v>
      </c>
      <c r="ES241" s="564">
        <f t="shared" si="2840"/>
        <v>1868.0599999999977</v>
      </c>
      <c r="ET241" s="582">
        <f t="shared" ref="ET241:ET272" si="2870">+EL241/CZ241</f>
        <v>0.35368360176342978</v>
      </c>
      <c r="EU241" s="584">
        <f t="shared" si="2825"/>
        <v>4.713463477115198</v>
      </c>
      <c r="EV241" s="563">
        <f>DATI!AE233</f>
        <v>8733.66</v>
      </c>
      <c r="EW241" s="564">
        <f t="shared" si="2826"/>
        <v>23.927835616438355</v>
      </c>
      <c r="EX241" s="595">
        <f t="shared" si="2618"/>
        <v>26.812080948989365</v>
      </c>
      <c r="EY241" s="566">
        <f t="shared" ref="EY241:EY272" si="2871">+(EV241*1000)/D241/365</f>
        <v>7.3457756024628396E-2</v>
      </c>
      <c r="EZ241" s="582">
        <f t="shared" si="2841"/>
        <v>3.9089315904253394E-2</v>
      </c>
      <c r="FA241" s="583">
        <f t="shared" si="2842"/>
        <v>3.2693418372546787E-2</v>
      </c>
      <c r="FB241" s="564">
        <f t="shared" si="2843"/>
        <v>328.54999999999927</v>
      </c>
      <c r="FC241" s="584">
        <f t="shared" si="2827"/>
        <v>0.84882750708852939</v>
      </c>
      <c r="FD241" s="564">
        <f>DATI!AG233</f>
        <v>252.04559453062714</v>
      </c>
      <c r="FE241" s="582">
        <f t="shared" ref="FE241:FE272" si="2872">+FD241/CZ241</f>
        <v>1.6036371605651566E-3</v>
      </c>
      <c r="FF241" s="564">
        <f t="shared" si="2828"/>
        <v>8481.6144054693723</v>
      </c>
      <c r="FG241" s="582">
        <f t="shared" si="2844"/>
        <v>2.6038308340095576E-2</v>
      </c>
      <c r="FH241" s="563">
        <f>DATI!AF233</f>
        <v>5631.96</v>
      </c>
      <c r="FI241" s="564">
        <f t="shared" si="2845"/>
        <v>15.430027397260274</v>
      </c>
      <c r="FJ241" s="590">
        <f t="shared" ref="FJ241:FJ272" si="2873">FH241/CZ241</f>
        <v>3.583327992554565E-2</v>
      </c>
      <c r="FK241" s="590"/>
      <c r="FL241" s="602">
        <f>DATI!AL233</f>
        <v>35.223098935484884</v>
      </c>
      <c r="FM241" s="603"/>
      <c r="FN241" s="602"/>
      <c r="FO241" s="1129">
        <f t="shared" si="2790"/>
        <v>6.2541457921371753E-3</v>
      </c>
      <c r="FP241" s="1130">
        <f t="shared" si="2665"/>
        <v>2.2410655686482483E-4</v>
      </c>
      <c r="FQ241" s="567"/>
      <c r="FR241" s="607"/>
      <c r="FS241" s="1113"/>
      <c r="FT241" s="1113"/>
      <c r="FU241" s="576"/>
      <c r="FV241" s="577"/>
      <c r="FW241" s="577"/>
      <c r="FX241" s="577"/>
      <c r="FY241" s="577"/>
      <c r="FZ241" s="577"/>
      <c r="GA241" s="577"/>
      <c r="GB241" s="577"/>
      <c r="GC241" s="577"/>
      <c r="GD241" s="577"/>
      <c r="GE241" s="577"/>
      <c r="GF241" s="577"/>
      <c r="GG241" s="577"/>
      <c r="GH241" s="577"/>
      <c r="GI241" s="577"/>
      <c r="GJ241" s="577"/>
      <c r="GK241" s="577"/>
      <c r="GL241" s="577"/>
      <c r="GM241" s="577"/>
      <c r="GN241" s="577"/>
      <c r="GO241" s="577"/>
      <c r="GP241" s="578"/>
      <c r="GQ241" s="576"/>
      <c r="GR241" s="577"/>
      <c r="GS241" s="577"/>
      <c r="GT241" s="577"/>
      <c r="GU241" s="577"/>
      <c r="GV241" s="577"/>
      <c r="GW241" s="577"/>
      <c r="GX241" s="578"/>
      <c r="GY241" s="576"/>
      <c r="GZ241" s="577"/>
      <c r="HA241" s="577"/>
      <c r="HB241" s="577"/>
      <c r="HC241" s="577"/>
      <c r="HD241" s="577"/>
      <c r="HE241" s="577"/>
      <c r="HF241" s="577"/>
      <c r="HG241" s="577"/>
      <c r="HH241" s="577"/>
      <c r="HI241" s="577"/>
      <c r="HJ241" s="577"/>
      <c r="HK241" s="577"/>
      <c r="HL241" s="577"/>
      <c r="HM241" s="577"/>
      <c r="HN241" s="577"/>
      <c r="HO241" s="577"/>
      <c r="HP241" s="577"/>
      <c r="HQ241" s="577"/>
      <c r="HR241" s="577"/>
      <c r="HS241" s="577"/>
      <c r="HT241" s="578"/>
      <c r="HU241" s="607">
        <f t="shared" si="2846"/>
        <v>69702.454405469383</v>
      </c>
      <c r="HV241" s="608"/>
      <c r="HW241" s="609">
        <f t="shared" si="2847"/>
        <v>0</v>
      </c>
      <c r="HX241" s="610">
        <v>0</v>
      </c>
      <c r="HY241" s="610">
        <f>DATI!CT233</f>
        <v>0</v>
      </c>
      <c r="HZ241" s="611"/>
      <c r="IA241" s="611">
        <f t="shared" si="2705"/>
        <v>0</v>
      </c>
      <c r="IB241" s="582">
        <f t="shared" si="2706"/>
        <v>0</v>
      </c>
      <c r="IC241" s="610">
        <f>DATI!CV233</f>
        <v>0</v>
      </c>
      <c r="ID241" s="610">
        <v>0</v>
      </c>
      <c r="IE241" s="613">
        <f t="shared" si="2707"/>
        <v>0</v>
      </c>
      <c r="IF241" s="613">
        <f t="shared" si="2708"/>
        <v>0</v>
      </c>
      <c r="IG241" s="609"/>
      <c r="IH241" s="590"/>
      <c r="II241" s="610"/>
      <c r="IJ241" s="610"/>
      <c r="IK241" s="615">
        <f>DATI!CS233</f>
        <v>13899.114405469383</v>
      </c>
      <c r="IL241" s="594">
        <f t="shared" si="2848"/>
        <v>13899.114405469383</v>
      </c>
      <c r="IM241" s="594">
        <f t="shared" si="2849"/>
        <v>13899.114405469383</v>
      </c>
      <c r="IN241" s="582">
        <f t="shared" si="2709"/>
        <v>8.8432953573599316E-2</v>
      </c>
      <c r="IO241" s="582">
        <f t="shared" si="2710"/>
        <v>0.19940638423743587</v>
      </c>
      <c r="IP241" s="610"/>
      <c r="IQ241" s="590"/>
      <c r="IR241" s="610"/>
      <c r="IS241" s="594">
        <f t="shared" si="2850"/>
        <v>55803.34</v>
      </c>
      <c r="IT241" s="615">
        <f>DATI!CR233</f>
        <v>55803.34</v>
      </c>
      <c r="IU241" s="617">
        <v>0</v>
      </c>
      <c r="IV241" s="639"/>
      <c r="IW241" s="590">
        <f t="shared" si="2711"/>
        <v>0.35504810101641321</v>
      </c>
      <c r="IX241" s="639">
        <f t="shared" si="2712"/>
        <v>0.80059361576256405</v>
      </c>
      <c r="IY241" s="594">
        <f>DATI!CW233</f>
        <v>0</v>
      </c>
      <c r="IZ241" s="594">
        <v>55803.34</v>
      </c>
      <c r="JA241" s="619">
        <f t="shared" si="2713"/>
        <v>0.35504810101641321</v>
      </c>
      <c r="JB241" s="619">
        <f t="shared" si="2714"/>
        <v>0.80059361576256405</v>
      </c>
      <c r="JC241" s="620"/>
      <c r="JD241" s="590"/>
      <c r="JE241" s="610"/>
      <c r="JF241" s="610"/>
      <c r="JG241" s="586">
        <f t="shared" si="2715"/>
        <v>82444.341792499123</v>
      </c>
      <c r="JH241" s="566">
        <f t="shared" si="2622"/>
        <v>253.10171977460007</v>
      </c>
      <c r="JI241" s="589">
        <f t="shared" si="2716"/>
        <v>0.52455116473270103</v>
      </c>
      <c r="JJ241" s="603"/>
      <c r="JK241" s="602"/>
      <c r="JL241" s="1131"/>
      <c r="JM241" s="622">
        <f t="shared" si="2643"/>
        <v>-4.5206094754703732E-3</v>
      </c>
      <c r="JN241" s="623">
        <f t="shared" si="2717"/>
        <v>138247.68179249912</v>
      </c>
      <c r="JO241" s="594">
        <f t="shared" si="2718"/>
        <v>138247.68179249912</v>
      </c>
      <c r="JP241" s="589">
        <f t="shared" si="2719"/>
        <v>0.87959926574911429</v>
      </c>
      <c r="JQ241" s="590"/>
      <c r="JR241" s="624">
        <f t="shared" si="2720"/>
        <v>0.87959926574911429</v>
      </c>
      <c r="JS241" s="585"/>
      <c r="JT241" s="576">
        <f>DATI!BW233</f>
        <v>18069.134780376255</v>
      </c>
      <c r="JU241" s="577">
        <f>DATI!BX233</f>
        <v>13294.394823425353</v>
      </c>
      <c r="JV241" s="577">
        <f>DATI!BY233</f>
        <v>4498.8782528842239</v>
      </c>
      <c r="JW241" s="577">
        <f>DATI!BZ233</f>
        <v>16169.62</v>
      </c>
      <c r="JX241" s="577">
        <f>DATI!CA233</f>
        <v>19894.003000000001</v>
      </c>
      <c r="JY241" s="577">
        <f>DATI!CB233</f>
        <v>4492.6449436247349</v>
      </c>
      <c r="JZ241" s="577">
        <f>DATI!CC233</f>
        <v>3231.3188927756473</v>
      </c>
      <c r="KA241" s="577">
        <f>DATI!CD233</f>
        <v>200.8982154748193</v>
      </c>
      <c r="KB241" s="577">
        <f>DATI!CE233</f>
        <v>922.44327556359769</v>
      </c>
      <c r="KC241" s="577">
        <f>DATI!CF233</f>
        <v>0</v>
      </c>
      <c r="KD241" s="577">
        <f>DATI!CG233</f>
        <v>93.496620107173925</v>
      </c>
      <c r="KE241" s="577">
        <f>DATI!CH233</f>
        <v>146.01020284175874</v>
      </c>
      <c r="KF241" s="577">
        <f>DATI!CI233</f>
        <v>7.8302001523971558</v>
      </c>
      <c r="KG241" s="577">
        <f>DATI!CJ233</f>
        <v>80.91076157474518</v>
      </c>
      <c r="KH241" s="577">
        <f>DATI!CK233</f>
        <v>1124.0868898548708</v>
      </c>
      <c r="KI241" s="577">
        <f>DATI!CL233</f>
        <v>24.898860484600068</v>
      </c>
      <c r="KJ241" s="625">
        <f t="shared" si="2623"/>
        <v>55.471715685021785</v>
      </c>
      <c r="KK241" s="626">
        <f t="shared" si="2851"/>
        <v>-1.2131432461107009E-2</v>
      </c>
      <c r="KL241" s="627">
        <f t="shared" si="2624"/>
        <v>40.813403564313901</v>
      </c>
      <c r="KM241" s="626">
        <f t="shared" si="2852"/>
        <v>3.0225449347709484E-2</v>
      </c>
      <c r="KN241" s="627">
        <f t="shared" si="2625"/>
        <v>13.811424751590932</v>
      </c>
      <c r="KO241" s="626">
        <f t="shared" si="2853"/>
        <v>-7.0978903982774746E-2</v>
      </c>
      <c r="KP241" s="627">
        <f t="shared" si="2626"/>
        <v>49.640260824716947</v>
      </c>
      <c r="KQ241" s="626">
        <f t="shared" si="2854"/>
        <v>2.1214792409020099E-2</v>
      </c>
      <c r="KR241" s="627">
        <f t="shared" si="2627"/>
        <v>61.074007785445886</v>
      </c>
      <c r="KS241" s="626">
        <f t="shared" si="2855"/>
        <v>5.1719288726989165E-2</v>
      </c>
      <c r="KT241" s="627">
        <f t="shared" si="2628"/>
        <v>13.792288674339757</v>
      </c>
      <c r="KU241" s="626">
        <f t="shared" si="2856"/>
        <v>0.11106695998084493</v>
      </c>
      <c r="KV241" s="627">
        <f t="shared" si="2629"/>
        <v>9.9200545619018072</v>
      </c>
      <c r="KW241" s="626">
        <f t="shared" si="2857"/>
        <v>0.10156418362522934</v>
      </c>
      <c r="KX241" s="627">
        <f t="shared" si="2630"/>
        <v>0.61675165003198695</v>
      </c>
      <c r="KY241" s="626">
        <f t="shared" si="2858"/>
        <v>8.5505107185979715E-2</v>
      </c>
      <c r="KZ241" s="627">
        <f t="shared" si="2631"/>
        <v>2.8318738965407499</v>
      </c>
      <c r="LA241" s="626">
        <f t="shared" si="2859"/>
        <v>0.1099855770127241</v>
      </c>
      <c r="LB241" s="628" t="s">
        <v>177</v>
      </c>
      <c r="LC241" s="629" t="s">
        <v>177</v>
      </c>
      <c r="LD241" s="627">
        <f t="shared" si="2632"/>
        <v>0.28703189118541983</v>
      </c>
      <c r="LE241" s="626">
        <f t="shared" si="2860"/>
        <v>9.0785686301946365E-3</v>
      </c>
      <c r="LF241" s="627">
        <f t="shared" si="2633"/>
        <v>0.44824705541223175</v>
      </c>
      <c r="LG241" s="626">
        <f t="shared" si="2861"/>
        <v>2.9635585136545656E-2</v>
      </c>
      <c r="LH241" s="627">
        <f t="shared" si="2634"/>
        <v>2.403848562147615E-2</v>
      </c>
      <c r="LI241" s="626">
        <f t="shared" si="2862"/>
        <v>2.1763276886804035</v>
      </c>
      <c r="LJ241" s="627">
        <f t="shared" si="2635"/>
        <v>0.24839367332669762</v>
      </c>
      <c r="LK241" s="626">
        <f t="shared" si="2863"/>
        <v>0.10423920481373428</v>
      </c>
      <c r="LL241" s="627">
        <f t="shared" si="2636"/>
        <v>3.4509138991541333</v>
      </c>
      <c r="LM241" s="626">
        <f t="shared" si="2864"/>
        <v>0.13476302574952853</v>
      </c>
      <c r="LN241" s="627">
        <f t="shared" si="2637"/>
        <v>7.6438773990593817E-2</v>
      </c>
      <c r="LO241" s="630">
        <f t="shared" si="2865"/>
        <v>-0.22420386778422968</v>
      </c>
      <c r="LP241" s="631">
        <f t="shared" si="2721"/>
        <v>0.1149646596562538</v>
      </c>
      <c r="LQ241" s="632">
        <f t="shared" si="2722"/>
        <v>8.4585432273760058E-2</v>
      </c>
      <c r="LR241" s="632">
        <f t="shared" si="2723"/>
        <v>2.8624060502302956E-2</v>
      </c>
      <c r="LS241" s="632">
        <f t="shared" si="2724"/>
        <v>0.10287901898268124</v>
      </c>
      <c r="LT241" s="632">
        <f t="shared" si="2725"/>
        <v>0.12657536245616891</v>
      </c>
      <c r="LU241" s="632">
        <f t="shared" si="2726"/>
        <v>2.8584401144715586E-2</v>
      </c>
      <c r="LV241" s="632">
        <f t="shared" si="2727"/>
        <v>2.0559228832153283E-2</v>
      </c>
      <c r="LW241" s="632">
        <f t="shared" si="2728"/>
        <v>1.2782125568455364E-3</v>
      </c>
      <c r="LX241" s="633">
        <f t="shared" si="2729"/>
        <v>5.8690346005134337E-3</v>
      </c>
      <c r="LY241" s="634" t="s">
        <v>177</v>
      </c>
      <c r="LZ241" s="633">
        <f t="shared" si="2730"/>
        <v>5.9487115682511297E-4</v>
      </c>
      <c r="MA241" s="633">
        <f t="shared" si="2731"/>
        <v>9.2898821554386786E-4</v>
      </c>
      <c r="MB241" s="633">
        <f t="shared" si="2732"/>
        <v>4.9819557300459787E-5</v>
      </c>
      <c r="MC241" s="633">
        <f t="shared" si="2733"/>
        <v>5.1479377845313652E-4</v>
      </c>
      <c r="MD241" s="633">
        <f t="shared" si="2734"/>
        <v>7.1519897486497751E-3</v>
      </c>
      <c r="ME241" s="633">
        <f t="shared" si="2735"/>
        <v>1.5841870992900899E-4</v>
      </c>
      <c r="MF241" s="631">
        <f t="shared" si="2736"/>
        <v>0.20717514537295789</v>
      </c>
      <c r="MG241" s="632">
        <f t="shared" si="2737"/>
        <v>0.15242944466715047</v>
      </c>
      <c r="MH241" s="632">
        <f t="shared" si="2738"/>
        <v>5.1582755200253128E-2</v>
      </c>
      <c r="MI241" s="632">
        <f t="shared" si="2739"/>
        <v>0.18539589276646767</v>
      </c>
      <c r="MJ241" s="632">
        <f t="shared" si="2740"/>
        <v>0.22809852345842302</v>
      </c>
      <c r="MK241" s="632">
        <f t="shared" si="2741"/>
        <v>5.1511285992253651E-2</v>
      </c>
      <c r="ML241" s="632">
        <f t="shared" si="2742"/>
        <v>3.7049309194606611E-2</v>
      </c>
      <c r="MM241" s="632">
        <f t="shared" si="2743"/>
        <v>2.3034371873392394E-3</v>
      </c>
      <c r="MN241" s="633">
        <f t="shared" si="2744"/>
        <v>1.0576451060664254E-2</v>
      </c>
      <c r="MO241" s="634" t="s">
        <v>177</v>
      </c>
      <c r="MP241" s="633">
        <f t="shared" si="2745"/>
        <v>1.0720035075293534E-3</v>
      </c>
      <c r="MQ241" s="633">
        <f t="shared" si="2746"/>
        <v>1.6741081057477477E-3</v>
      </c>
      <c r="MR241" s="633">
        <f t="shared" si="2747"/>
        <v>8.9778668131582673E-5</v>
      </c>
      <c r="MS241" s="633">
        <f t="shared" si="2748"/>
        <v>9.2769792218770077E-4</v>
      </c>
      <c r="MT241" s="633">
        <f t="shared" si="2749"/>
        <v>1.2888434761715228E-2</v>
      </c>
      <c r="MU241" s="633">
        <f t="shared" si="2750"/>
        <v>2.8548268100364469E-4</v>
      </c>
      <c r="MV241" s="1077"/>
      <c r="MW241" s="566"/>
      <c r="MX241" s="624"/>
      <c r="MY241" s="635"/>
      <c r="MZ241" s="636"/>
      <c r="NA241" s="637"/>
      <c r="NB241" s="1078"/>
      <c r="NC241" s="615"/>
      <c r="ND241" s="589"/>
      <c r="NE241" s="638"/>
    </row>
    <row r="242" spans="1:369" outlineLevel="1" x14ac:dyDescent="0.2">
      <c r="A242" s="477" t="s">
        <v>183</v>
      </c>
      <c r="B242" s="478">
        <v>61</v>
      </c>
      <c r="C242" s="1524"/>
      <c r="D242" s="479">
        <f>DATI!G234</f>
        <v>212795</v>
      </c>
      <c r="E242" s="480">
        <f t="shared" si="2810"/>
        <v>2.2652301987828784E-2</v>
      </c>
      <c r="F242" s="1039">
        <f t="shared" si="2866"/>
        <v>1.2942934937832024E-2</v>
      </c>
      <c r="G242" s="482"/>
      <c r="H242" s="483"/>
      <c r="I242" s="484"/>
      <c r="J242" s="485"/>
      <c r="K242" s="485"/>
      <c r="L242" s="485"/>
      <c r="M242" s="483"/>
      <c r="N242" s="483"/>
      <c r="O242" s="483"/>
      <c r="P242" s="483"/>
      <c r="Q242" s="483"/>
      <c r="R242" s="483"/>
      <c r="S242" s="483"/>
      <c r="T242" s="483"/>
      <c r="U242" s="483"/>
      <c r="V242" s="483"/>
      <c r="W242" s="488"/>
      <c r="X242" s="1111"/>
      <c r="Y242" s="483"/>
      <c r="Z242" s="483"/>
      <c r="AA242" s="483"/>
      <c r="AB242" s="483"/>
      <c r="AC242" s="483"/>
      <c r="AD242" s="484"/>
      <c r="AE242" s="485"/>
      <c r="AF242" s="485"/>
      <c r="AG242" s="488"/>
      <c r="AH242" s="491"/>
      <c r="AI242" s="483"/>
      <c r="AJ242" s="484"/>
      <c r="AK242" s="485"/>
      <c r="AL242" s="485"/>
      <c r="AM242" s="485"/>
      <c r="AN242" s="495"/>
      <c r="AO242" s="496"/>
      <c r="AP242" s="496"/>
      <c r="AQ242" s="496"/>
      <c r="AR242" s="496"/>
      <c r="AS242" s="496"/>
      <c r="AT242" s="496"/>
      <c r="AU242" s="1065"/>
      <c r="AV242" s="1065"/>
      <c r="AW242" s="496"/>
      <c r="AX242" s="1065"/>
      <c r="AY242" s="1065"/>
      <c r="AZ242" s="1065"/>
      <c r="BA242" s="1065"/>
      <c r="BB242" s="495"/>
      <c r="BC242" s="496"/>
      <c r="BD242" s="496"/>
      <c r="BE242" s="496"/>
      <c r="BF242" s="496"/>
      <c r="BG242" s="496"/>
      <c r="BH242" s="496"/>
      <c r="BI242" s="496"/>
      <c r="BJ242" s="496"/>
      <c r="BK242" s="496"/>
      <c r="BL242" s="496"/>
      <c r="BM242" s="496"/>
      <c r="BN242" s="496"/>
      <c r="BO242" s="496"/>
      <c r="BP242" s="496"/>
      <c r="BQ242" s="496"/>
      <c r="BR242" s="496"/>
      <c r="BS242" s="496"/>
      <c r="BT242" s="496"/>
      <c r="BU242" s="496"/>
      <c r="BV242" s="497"/>
      <c r="BW242" s="495"/>
      <c r="BX242" s="496"/>
      <c r="BY242" s="496"/>
      <c r="BZ242" s="496"/>
      <c r="CA242" s="496"/>
      <c r="CB242" s="496"/>
      <c r="CC242" s="496"/>
      <c r="CD242" s="497"/>
      <c r="CE242" s="495"/>
      <c r="CF242" s="496"/>
      <c r="CG242" s="496"/>
      <c r="CH242" s="496"/>
      <c r="CI242" s="496"/>
      <c r="CJ242" s="496"/>
      <c r="CK242" s="496"/>
      <c r="CL242" s="496"/>
      <c r="CM242" s="496"/>
      <c r="CN242" s="496"/>
      <c r="CO242" s="496"/>
      <c r="CP242" s="496"/>
      <c r="CQ242" s="496"/>
      <c r="CR242" s="496"/>
      <c r="CS242" s="496"/>
      <c r="CT242" s="496"/>
      <c r="CU242" s="496"/>
      <c r="CV242" s="496"/>
      <c r="CW242" s="496"/>
      <c r="CX242" s="496"/>
      <c r="CY242" s="497"/>
      <c r="CZ242" s="482">
        <f>DATI!AA234</f>
        <v>99661.547000000006</v>
      </c>
      <c r="DA242" s="483">
        <f t="shared" si="2811"/>
        <v>273.04533424657535</v>
      </c>
      <c r="DB242" s="484">
        <f t="shared" si="2608"/>
        <v>468.34534176084964</v>
      </c>
      <c r="DC242" s="485">
        <f t="shared" si="2812"/>
        <v>1.2831379226324648</v>
      </c>
      <c r="DD242" s="501">
        <f t="shared" si="2830"/>
        <v>2.7308118371724817E-2</v>
      </c>
      <c r="DE242" s="502">
        <f t="shared" si="2638"/>
        <v>1.4181631500075006E-2</v>
      </c>
      <c r="DF242" s="483">
        <f t="shared" si="2831"/>
        <v>2649.224000000002</v>
      </c>
      <c r="DG242" s="503">
        <f t="shared" si="2813"/>
        <v>6.5490251897039684</v>
      </c>
      <c r="DH242" s="504">
        <f t="shared" si="2832"/>
        <v>2.0154303571873616E-2</v>
      </c>
      <c r="DI242" s="505">
        <f>DATI!AB234+DATI!AG234</f>
        <v>50259.971394416905</v>
      </c>
      <c r="DJ242" s="483">
        <f t="shared" si="2833"/>
        <v>137.69855176552576</v>
      </c>
      <c r="DK242" s="506">
        <f t="shared" si="2609"/>
        <v>236.18962566985553</v>
      </c>
      <c r="DL242" s="507">
        <f t="shared" si="2610"/>
        <v>0.6470948648489192</v>
      </c>
      <c r="DM242" s="508">
        <f t="shared" si="2783"/>
        <v>0.50430655460743457</v>
      </c>
      <c r="DN242" s="509">
        <f t="shared" si="2814"/>
        <v>-1.2362553002874693E-3</v>
      </c>
      <c r="DO242" s="509">
        <f t="shared" si="2834"/>
        <v>-1.0000000000000009E-3</v>
      </c>
      <c r="DP242" s="509">
        <f t="shared" si="2815"/>
        <v>2.6038103265359373E-2</v>
      </c>
      <c r="DQ242" s="509">
        <f t="shared" si="2816"/>
        <v>1.2927844082678868E-2</v>
      </c>
      <c r="DR242" s="510">
        <f t="shared" si="2817"/>
        <v>1275.4636705176817</v>
      </c>
      <c r="DS242" s="510">
        <f t="shared" si="2818"/>
        <v>3.014452285465012</v>
      </c>
      <c r="DT242" s="511">
        <f t="shared" si="2835"/>
        <v>2.3164377920053519E-2</v>
      </c>
      <c r="DU242" s="512"/>
      <c r="DV242" s="511"/>
      <c r="DW242" s="513">
        <f>DATI!AB234</f>
        <v>49834.178</v>
      </c>
      <c r="DX242" s="483">
        <f t="shared" si="2819"/>
        <v>136.53199452054795</v>
      </c>
      <c r="DY242" s="514">
        <f t="shared" si="2867"/>
        <v>234.18866984656594</v>
      </c>
      <c r="DZ242" s="485">
        <f t="shared" si="2868"/>
        <v>0.64161279410018068</v>
      </c>
      <c r="EA242" s="508">
        <f t="shared" si="2820"/>
        <v>0.50003416061763517</v>
      </c>
      <c r="EB242" s="504">
        <f t="shared" si="2821"/>
        <v>8.4045115909442084E-3</v>
      </c>
      <c r="EC242" s="515">
        <f t="shared" si="2836"/>
        <v>49401.575605583101</v>
      </c>
      <c r="ED242" s="516">
        <f t="shared" si="2822"/>
        <v>135.34678248104959</v>
      </c>
      <c r="EE242" s="517">
        <f t="shared" si="2613"/>
        <v>232.15571609099416</v>
      </c>
      <c r="EF242" s="518">
        <f t="shared" si="2614"/>
        <v>0.63604305778354564</v>
      </c>
      <c r="EG242" s="519">
        <f t="shared" si="2639"/>
        <v>2.86034316069738E-2</v>
      </c>
      <c r="EH242" s="519">
        <f t="shared" si="2640"/>
        <v>1.5460393798099877E-2</v>
      </c>
      <c r="EI242" s="501">
        <f t="shared" si="2869"/>
        <v>0.49569344539256549</v>
      </c>
      <c r="EJ242" s="520">
        <f t="shared" si="2641"/>
        <v>1373.7603294823202</v>
      </c>
      <c r="EK242" s="520">
        <f t="shared" si="2642"/>
        <v>3.5345729042390133</v>
      </c>
      <c r="EL242" s="482">
        <f>DATI!AD234</f>
        <v>38328.718999999997</v>
      </c>
      <c r="EM242" s="483">
        <f t="shared" si="2823"/>
        <v>105.01018904109588</v>
      </c>
      <c r="EN242" s="514">
        <f t="shared" si="2616"/>
        <v>180.12039286637375</v>
      </c>
      <c r="EO242" s="485">
        <f t="shared" si="2824"/>
        <v>0.49348052840102397</v>
      </c>
      <c r="EP242" s="501">
        <f t="shared" si="2837"/>
        <v>2.0449093543086206E-2</v>
      </c>
      <c r="EQ242" s="502">
        <f t="shared" si="2838"/>
        <v>7.4102482443544103E-3</v>
      </c>
      <c r="ER242" s="501">
        <f t="shared" si="2839"/>
        <v>1.6385964096048946E-2</v>
      </c>
      <c r="ES242" s="483">
        <f t="shared" si="2840"/>
        <v>768.08099999999831</v>
      </c>
      <c r="ET242" s="501">
        <f t="shared" si="2870"/>
        <v>0.38458884247502195</v>
      </c>
      <c r="EU242" s="503">
        <f t="shared" si="2825"/>
        <v>1.3249188474472646</v>
      </c>
      <c r="EV242" s="482">
        <f>DATI!AE234</f>
        <v>6555.92</v>
      </c>
      <c r="EW242" s="483">
        <f t="shared" si="2826"/>
        <v>17.961424657534248</v>
      </c>
      <c r="EX242" s="514">
        <f t="shared" si="2618"/>
        <v>30.808618623557884</v>
      </c>
      <c r="EY242" s="485">
        <f t="shared" si="2871"/>
        <v>8.4407174311117494E-2</v>
      </c>
      <c r="EZ242" s="501">
        <f t="shared" si="2841"/>
        <v>-4.359040194201954E-2</v>
      </c>
      <c r="FA242" s="502">
        <f t="shared" si="2842"/>
        <v>-5.5810979009712228E-2</v>
      </c>
      <c r="FB242" s="483">
        <f t="shared" si="2843"/>
        <v>-298.80000000000018</v>
      </c>
      <c r="FC242" s="503">
        <f t="shared" si="2827"/>
        <v>-1.8210963367422011</v>
      </c>
      <c r="FD242" s="483">
        <f>DATI!AG234</f>
        <v>425.79339441690593</v>
      </c>
      <c r="FE242" s="501">
        <f t="shared" si="2872"/>
        <v>4.2723939897993547E-3</v>
      </c>
      <c r="FF242" s="483">
        <f t="shared" si="2828"/>
        <v>6130.1266055830938</v>
      </c>
      <c r="FG242" s="501">
        <f t="shared" si="2844"/>
        <v>2.8807662800268304E-2</v>
      </c>
      <c r="FH242" s="482">
        <f>DATI!AF234</f>
        <v>4942.7299999999996</v>
      </c>
      <c r="FI242" s="483">
        <f t="shared" si="2845"/>
        <v>13.541726027397258</v>
      </c>
      <c r="FJ242" s="509">
        <f t="shared" si="2873"/>
        <v>4.9595156294332851E-2</v>
      </c>
      <c r="FK242" s="509"/>
      <c r="FL242" s="521">
        <f>DATI!AL234</f>
        <v>0</v>
      </c>
      <c r="FM242" s="522"/>
      <c r="FN242" s="521"/>
      <c r="FO242" s="1126">
        <f t="shared" si="2790"/>
        <v>0</v>
      </c>
      <c r="FP242" s="1127">
        <f t="shared" si="2665"/>
        <v>0</v>
      </c>
      <c r="FQ242" s="486"/>
      <c r="FR242" s="526"/>
      <c r="FS242" s="1112"/>
      <c r="FT242" s="1112"/>
      <c r="FU242" s="495"/>
      <c r="FV242" s="496"/>
      <c r="FW242" s="496"/>
      <c r="FX242" s="496"/>
      <c r="FY242" s="496"/>
      <c r="FZ242" s="496"/>
      <c r="GA242" s="496"/>
      <c r="GB242" s="496"/>
      <c r="GC242" s="496"/>
      <c r="GD242" s="496"/>
      <c r="GE242" s="496"/>
      <c r="GF242" s="496"/>
      <c r="GG242" s="496"/>
      <c r="GH242" s="496"/>
      <c r="GI242" s="496"/>
      <c r="GJ242" s="496"/>
      <c r="GK242" s="496"/>
      <c r="GL242" s="496"/>
      <c r="GM242" s="496"/>
      <c r="GN242" s="496"/>
      <c r="GO242" s="496"/>
      <c r="GP242" s="497"/>
      <c r="GQ242" s="495"/>
      <c r="GR242" s="496"/>
      <c r="GS242" s="496"/>
      <c r="GT242" s="496"/>
      <c r="GU242" s="496"/>
      <c r="GV242" s="496"/>
      <c r="GW242" s="496"/>
      <c r="GX242" s="497"/>
      <c r="GY242" s="495"/>
      <c r="GZ242" s="496"/>
      <c r="HA242" s="496"/>
      <c r="HB242" s="496"/>
      <c r="HC242" s="496"/>
      <c r="HD242" s="496"/>
      <c r="HE242" s="496"/>
      <c r="HF242" s="496"/>
      <c r="HG242" s="496"/>
      <c r="HH242" s="496"/>
      <c r="HI242" s="496"/>
      <c r="HJ242" s="496"/>
      <c r="HK242" s="496"/>
      <c r="HL242" s="496"/>
      <c r="HM242" s="496"/>
      <c r="HN242" s="496"/>
      <c r="HO242" s="496"/>
      <c r="HP242" s="496"/>
      <c r="HQ242" s="496"/>
      <c r="HR242" s="496"/>
      <c r="HS242" s="496"/>
      <c r="HT242" s="497"/>
      <c r="HU242" s="526">
        <f t="shared" si="2846"/>
        <v>49367.29730604522</v>
      </c>
      <c r="HV242" s="527"/>
      <c r="HW242" s="528">
        <f t="shared" si="2847"/>
        <v>74.67299969583749</v>
      </c>
      <c r="HX242" s="529">
        <v>74.67299969583749</v>
      </c>
      <c r="HY242" s="529">
        <f>DATI!CT234</f>
        <v>0</v>
      </c>
      <c r="HZ242" s="530"/>
      <c r="IA242" s="530">
        <f t="shared" si="2705"/>
        <v>7.4926590990843727E-4</v>
      </c>
      <c r="IB242" s="501">
        <f t="shared" si="2706"/>
        <v>1.5126005224250648E-3</v>
      </c>
      <c r="IC242" s="529">
        <f>DATI!CV234</f>
        <v>20757.114849898331</v>
      </c>
      <c r="ID242" s="529">
        <v>20831.78784959417</v>
      </c>
      <c r="IE242" s="532">
        <f t="shared" si="2707"/>
        <v>0.20902533099946932</v>
      </c>
      <c r="IF242" s="532">
        <f t="shared" si="2708"/>
        <v>0.42197545716247331</v>
      </c>
      <c r="IG242" s="528"/>
      <c r="IH242" s="509"/>
      <c r="II242" s="529"/>
      <c r="IJ242" s="529"/>
      <c r="IK242" s="534">
        <f>DATI!CS234</f>
        <v>48754.024306349384</v>
      </c>
      <c r="IL242" s="513">
        <f t="shared" si="2848"/>
        <v>48754.024306349384</v>
      </c>
      <c r="IM242" s="513">
        <f t="shared" si="2849"/>
        <v>12900.826031501887</v>
      </c>
      <c r="IN242" s="501">
        <f t="shared" si="2709"/>
        <v>0.48919594140305067</v>
      </c>
      <c r="IO242" s="501">
        <f t="shared" si="2710"/>
        <v>0.98757734303553335</v>
      </c>
      <c r="IP242" s="529"/>
      <c r="IQ242" s="509"/>
      <c r="IR242" s="529"/>
      <c r="IS242" s="513">
        <f t="shared" si="2850"/>
        <v>538.6</v>
      </c>
      <c r="IT242" s="534">
        <f>DATI!CR234</f>
        <v>538.6</v>
      </c>
      <c r="IU242" s="536">
        <v>0</v>
      </c>
      <c r="IV242" s="501"/>
      <c r="IW242" s="509">
        <f t="shared" si="2711"/>
        <v>5.4042909849673516E-3</v>
      </c>
      <c r="IX242" s="501">
        <f t="shared" si="2712"/>
        <v>1.0910056442041568E-2</v>
      </c>
      <c r="IY242" s="513">
        <f>DATI!CW234</f>
        <v>15096.083424949165</v>
      </c>
      <c r="IZ242" s="513">
        <v>15634.683424949166</v>
      </c>
      <c r="JA242" s="538">
        <f t="shared" si="2713"/>
        <v>0.15687779184231573</v>
      </c>
      <c r="JB242" s="538">
        <f t="shared" si="2714"/>
        <v>0.31670122283632968</v>
      </c>
      <c r="JC242" s="539"/>
      <c r="JD242" s="509"/>
      <c r="JE242" s="529"/>
      <c r="JF242" s="529"/>
      <c r="JG242" s="505">
        <f t="shared" si="2715"/>
        <v>47744.002169751817</v>
      </c>
      <c r="JH242" s="485">
        <f t="shared" si="2622"/>
        <v>224.36618421368837</v>
      </c>
      <c r="JI242" s="508">
        <f t="shared" si="2716"/>
        <v>0.47906141944346714</v>
      </c>
      <c r="JJ242" s="522"/>
      <c r="JK242" s="521"/>
      <c r="JL242" s="1128"/>
      <c r="JM242" s="541">
        <f t="shared" si="2643"/>
        <v>-1.4738994132352329E-5</v>
      </c>
      <c r="JN242" s="542">
        <f t="shared" si="2717"/>
        <v>48282.602169751815</v>
      </c>
      <c r="JO242" s="513">
        <f t="shared" si="2718"/>
        <v>63378.685594700983</v>
      </c>
      <c r="JP242" s="508">
        <f t="shared" si="2719"/>
        <v>0.48446571042843445</v>
      </c>
      <c r="JQ242" s="509"/>
      <c r="JR242" s="543">
        <f t="shared" si="2720"/>
        <v>0.6359392112857829</v>
      </c>
      <c r="JS242" s="504"/>
      <c r="JT242" s="495">
        <f>DATI!BW234</f>
        <v>10035.425574072004</v>
      </c>
      <c r="JU242" s="496">
        <f>DATI!BX234</f>
        <v>7569.5514487031105</v>
      </c>
      <c r="JV242" s="496">
        <f>DATI!BY234</f>
        <v>2717.0365901581199</v>
      </c>
      <c r="JW242" s="496">
        <f>DATI!BZ234</f>
        <v>10286.48</v>
      </c>
      <c r="JX242" s="496">
        <f>DATI!CA234</f>
        <v>10785.324000000001</v>
      </c>
      <c r="JY242" s="496">
        <f>DATI!CB234</f>
        <v>2978.8199626207352</v>
      </c>
      <c r="JZ242" s="496">
        <f>DATI!CC234</f>
        <v>1786.2778342180327</v>
      </c>
      <c r="KA242" s="496">
        <f>DATI!CD234</f>
        <v>5.1908602179191075</v>
      </c>
      <c r="KB242" s="496">
        <f>DATI!CE234</f>
        <v>563.34058507657051</v>
      </c>
      <c r="KC242" s="496">
        <f>DATI!CF234</f>
        <v>0</v>
      </c>
      <c r="KD242" s="496">
        <f>DATI!CG234</f>
        <v>111.0176400642395</v>
      </c>
      <c r="KE242" s="496">
        <f>DATI!CH234</f>
        <v>152.06758295965196</v>
      </c>
      <c r="KF242" s="496">
        <f>DATI!CI234</f>
        <v>39.751740773677824</v>
      </c>
      <c r="KG242" s="496">
        <f>DATI!CJ234</f>
        <v>11.715900228023528</v>
      </c>
      <c r="KH242" s="496">
        <f>DATI!CK234</f>
        <v>244.08449353396892</v>
      </c>
      <c r="KI242" s="496">
        <f>DATI!CL234</f>
        <v>143.14220277309417</v>
      </c>
      <c r="KJ242" s="544">
        <f t="shared" si="2623"/>
        <v>47.160062849559452</v>
      </c>
      <c r="KK242" s="545">
        <f t="shared" si="2851"/>
        <v>4.7272644344911172E-2</v>
      </c>
      <c r="KL242" s="546">
        <f t="shared" si="2624"/>
        <v>35.572036225959778</v>
      </c>
      <c r="KM242" s="545">
        <f t="shared" si="2852"/>
        <v>1.0796441267658545E-2</v>
      </c>
      <c r="KN242" s="546">
        <f t="shared" si="2625"/>
        <v>12.768329096821446</v>
      </c>
      <c r="KO242" s="545">
        <f t="shared" si="2853"/>
        <v>8.601036365759232E-2</v>
      </c>
      <c r="KP242" s="546">
        <f t="shared" si="2626"/>
        <v>48.339857609436315</v>
      </c>
      <c r="KQ242" s="545">
        <f t="shared" si="2854"/>
        <v>3.273233017473634E-2</v>
      </c>
      <c r="KR242" s="546">
        <f t="shared" si="2627"/>
        <v>50.684104419746703</v>
      </c>
      <c r="KS242" s="545">
        <f t="shared" si="2855"/>
        <v>6.8550463079782367E-4</v>
      </c>
      <c r="KT242" s="546">
        <f t="shared" si="2628"/>
        <v>13.99854302319479</v>
      </c>
      <c r="KU242" s="545">
        <f t="shared" si="2856"/>
        <v>-2.5436377707089307E-2</v>
      </c>
      <c r="KV242" s="546">
        <f t="shared" si="2629"/>
        <v>8.3943599906860253</v>
      </c>
      <c r="KW242" s="545">
        <f t="shared" si="2857"/>
        <v>0.92081568921673185</v>
      </c>
      <c r="KX242" s="546">
        <f t="shared" si="2630"/>
        <v>2.4393713282356764E-2</v>
      </c>
      <c r="KY242" s="545">
        <f t="shared" si="2858"/>
        <v>-0.96863290348564779</v>
      </c>
      <c r="KZ242" s="546">
        <f t="shared" si="2631"/>
        <v>2.6473393880334148</v>
      </c>
      <c r="LA242" s="545">
        <f t="shared" si="2859"/>
        <v>8.7595888793361831E-2</v>
      </c>
      <c r="LB242" s="547" t="s">
        <v>177</v>
      </c>
      <c r="LC242" s="548" t="s">
        <v>177</v>
      </c>
      <c r="LD242" s="546">
        <f t="shared" si="2632"/>
        <v>0.52171169465560518</v>
      </c>
      <c r="LE242" s="545">
        <f t="shared" si="2860"/>
        <v>-0.21443072642631414</v>
      </c>
      <c r="LF242" s="546">
        <f t="shared" si="2633"/>
        <v>0.71462009426749662</v>
      </c>
      <c r="LG242" s="545">
        <f t="shared" si="2861"/>
        <v>0.24296755930581196</v>
      </c>
      <c r="LH242" s="546">
        <f t="shared" si="2634"/>
        <v>0.18680768238763987</v>
      </c>
      <c r="LI242" s="545">
        <f t="shared" si="2862"/>
        <v>-0.11340793053548397</v>
      </c>
      <c r="LJ242" s="546">
        <f t="shared" si="2635"/>
        <v>5.5057215761759107E-2</v>
      </c>
      <c r="LK242" s="545">
        <f t="shared" si="2863"/>
        <v>5.5185008462259141E-2</v>
      </c>
      <c r="LL242" s="546">
        <f t="shared" si="2636"/>
        <v>1.1470405485747734</v>
      </c>
      <c r="LM242" s="545">
        <f t="shared" si="2864"/>
        <v>-0.10435791285758259</v>
      </c>
      <c r="LN242" s="546">
        <f t="shared" si="2637"/>
        <v>0.67267653268683092</v>
      </c>
      <c r="LO242" s="549">
        <f t="shared" si="2865"/>
        <v>-0.81020574364752029</v>
      </c>
      <c r="LP242" s="550">
        <f t="shared" si="2721"/>
        <v>0.10069506119619037</v>
      </c>
      <c r="LQ242" s="551">
        <f t="shared" si="2722"/>
        <v>7.5952578266752266E-2</v>
      </c>
      <c r="LR242" s="551">
        <f t="shared" si="2723"/>
        <v>2.7262637114775268E-2</v>
      </c>
      <c r="LS242" s="551">
        <f t="shared" si="2724"/>
        <v>0.10321413132388964</v>
      </c>
      <c r="LT242" s="551">
        <f t="shared" si="2725"/>
        <v>0.10821951218557745</v>
      </c>
      <c r="LU242" s="551">
        <f t="shared" si="2726"/>
        <v>2.9889361065414077E-2</v>
      </c>
      <c r="LV242" s="551">
        <f t="shared" si="2727"/>
        <v>1.792344076515321E-2</v>
      </c>
      <c r="LW242" s="551">
        <f t="shared" si="2728"/>
        <v>5.2084885035139052E-5</v>
      </c>
      <c r="LX242" s="552">
        <f t="shared" si="2729"/>
        <v>5.6525370319263704E-3</v>
      </c>
      <c r="LY242" s="553" t="s">
        <v>177</v>
      </c>
      <c r="LZ242" s="552">
        <f t="shared" si="2730"/>
        <v>1.1139465862820641E-3</v>
      </c>
      <c r="MA242" s="552">
        <f t="shared" si="2731"/>
        <v>1.5258400811262939E-3</v>
      </c>
      <c r="MB242" s="552">
        <f t="shared" si="2732"/>
        <v>3.9886738637197577E-4</v>
      </c>
      <c r="MC242" s="552">
        <f t="shared" si="2733"/>
        <v>1.1755687705734217E-4</v>
      </c>
      <c r="MD242" s="552">
        <f t="shared" si="2734"/>
        <v>2.449134103185945E-3</v>
      </c>
      <c r="ME242" s="552">
        <f t="shared" si="2735"/>
        <v>1.4362831712124052E-3</v>
      </c>
      <c r="MF242" s="550">
        <f t="shared" si="2736"/>
        <v>0.20137636411043047</v>
      </c>
      <c r="MG242" s="551">
        <f t="shared" si="2737"/>
        <v>0.15189477889457936</v>
      </c>
      <c r="MH242" s="551">
        <f t="shared" si="2738"/>
        <v>5.4521549249956926E-2</v>
      </c>
      <c r="MI242" s="551">
        <f t="shared" si="2739"/>
        <v>0.20641416017737865</v>
      </c>
      <c r="MJ242" s="551">
        <f t="shared" si="2740"/>
        <v>0.21642423799987232</v>
      </c>
      <c r="MK242" s="551">
        <f t="shared" si="2741"/>
        <v>5.9774638253704819E-2</v>
      </c>
      <c r="ML242" s="551">
        <f t="shared" si="2742"/>
        <v>3.5844432594394009E-2</v>
      </c>
      <c r="MM242" s="551">
        <f t="shared" si="2743"/>
        <v>1.0416265354911859E-4</v>
      </c>
      <c r="MN242" s="552">
        <f t="shared" si="2744"/>
        <v>1.1304301739993996E-2</v>
      </c>
      <c r="MO242" s="553" t="s">
        <v>177</v>
      </c>
      <c r="MP242" s="552">
        <f t="shared" si="2745"/>
        <v>2.2277409705491582E-3</v>
      </c>
      <c r="MQ242" s="552">
        <f t="shared" si="2746"/>
        <v>3.0514716819378851E-3</v>
      </c>
      <c r="MR242" s="552">
        <f t="shared" si="2747"/>
        <v>7.9768027424226447E-4</v>
      </c>
      <c r="MS242" s="552">
        <f t="shared" si="2748"/>
        <v>2.3509769194996109E-4</v>
      </c>
      <c r="MT242" s="552">
        <f t="shared" si="2749"/>
        <v>4.8979335734998762E-3</v>
      </c>
      <c r="MU242" s="552">
        <f t="shared" si="2750"/>
        <v>2.8723700985515237E-3</v>
      </c>
      <c r="MV242" s="1070"/>
      <c r="MW242" s="485"/>
      <c r="MX242" s="543"/>
      <c r="MY242" s="554"/>
      <c r="MZ242" s="555"/>
      <c r="NA242" s="556"/>
      <c r="NB242" s="1071"/>
      <c r="NC242" s="534"/>
      <c r="ND242" s="508"/>
      <c r="NE242" s="557"/>
    </row>
    <row r="243" spans="1:369" outlineLevel="1" x14ac:dyDescent="0.2">
      <c r="A243" s="558" t="s">
        <v>184</v>
      </c>
      <c r="B243" s="559">
        <v>70</v>
      </c>
      <c r="C243" s="1525"/>
      <c r="D243" s="560">
        <f>DATI!G235</f>
        <v>393921</v>
      </c>
      <c r="E243" s="561">
        <f t="shared" si="2810"/>
        <v>4.1933398112490909E-2</v>
      </c>
      <c r="F243" s="1035">
        <f t="shared" si="2866"/>
        <v>7.3984471700236304E-3</v>
      </c>
      <c r="G243" s="563"/>
      <c r="H243" s="564"/>
      <c r="I243" s="565"/>
      <c r="J243" s="566"/>
      <c r="K243" s="566"/>
      <c r="L243" s="566"/>
      <c r="M243" s="564"/>
      <c r="N243" s="564"/>
      <c r="O243" s="564"/>
      <c r="P243" s="564"/>
      <c r="Q243" s="564"/>
      <c r="R243" s="564"/>
      <c r="S243" s="564"/>
      <c r="T243" s="564"/>
      <c r="U243" s="564"/>
      <c r="V243" s="564"/>
      <c r="W243" s="569"/>
      <c r="X243" s="1100"/>
      <c r="Y243" s="564"/>
      <c r="Z243" s="564"/>
      <c r="AA243" s="564"/>
      <c r="AB243" s="564"/>
      <c r="AC243" s="564"/>
      <c r="AD243" s="565"/>
      <c r="AE243" s="566"/>
      <c r="AF243" s="566"/>
      <c r="AG243" s="569"/>
      <c r="AH243" s="572"/>
      <c r="AI243" s="564"/>
      <c r="AJ243" s="565"/>
      <c r="AK243" s="566"/>
      <c r="AL243" s="566"/>
      <c r="AM243" s="566"/>
      <c r="AN243" s="576"/>
      <c r="AO243" s="577"/>
      <c r="AP243" s="577"/>
      <c r="AQ243" s="577"/>
      <c r="AR243" s="577"/>
      <c r="AS243" s="577"/>
      <c r="AT243" s="577"/>
      <c r="AU243" s="1072"/>
      <c r="AV243" s="1072"/>
      <c r="AW243" s="577"/>
      <c r="AX243" s="1072"/>
      <c r="AY243" s="1072"/>
      <c r="AZ243" s="1072"/>
      <c r="BA243" s="1072"/>
      <c r="BB243" s="576"/>
      <c r="BC243" s="577"/>
      <c r="BD243" s="577"/>
      <c r="BE243" s="577"/>
      <c r="BF243" s="577"/>
      <c r="BG243" s="577"/>
      <c r="BH243" s="577"/>
      <c r="BI243" s="577"/>
      <c r="BJ243" s="577"/>
      <c r="BK243" s="577"/>
      <c r="BL243" s="577"/>
      <c r="BM243" s="577"/>
      <c r="BN243" s="577"/>
      <c r="BO243" s="577"/>
      <c r="BP243" s="577"/>
      <c r="BQ243" s="577"/>
      <c r="BR243" s="577"/>
      <c r="BS243" s="577"/>
      <c r="BT243" s="577"/>
      <c r="BU243" s="577"/>
      <c r="BV243" s="578"/>
      <c r="BW243" s="576"/>
      <c r="BX243" s="577"/>
      <c r="BY243" s="577"/>
      <c r="BZ243" s="577"/>
      <c r="CA243" s="577"/>
      <c r="CB243" s="577"/>
      <c r="CC243" s="577"/>
      <c r="CD243" s="578"/>
      <c r="CE243" s="576"/>
      <c r="CF243" s="577"/>
      <c r="CG243" s="577"/>
      <c r="CH243" s="577"/>
      <c r="CI243" s="577"/>
      <c r="CJ243" s="577"/>
      <c r="CK243" s="577"/>
      <c r="CL243" s="577"/>
      <c r="CM243" s="577"/>
      <c r="CN243" s="577"/>
      <c r="CO243" s="577"/>
      <c r="CP243" s="577"/>
      <c r="CQ243" s="577"/>
      <c r="CR243" s="577"/>
      <c r="CS243" s="577"/>
      <c r="CT243" s="577"/>
      <c r="CU243" s="577"/>
      <c r="CV243" s="577"/>
      <c r="CW243" s="577"/>
      <c r="CX243" s="577"/>
      <c r="CY243" s="578"/>
      <c r="CZ243" s="563">
        <f>DATI!AA235</f>
        <v>224794.68799999999</v>
      </c>
      <c r="DA243" s="564">
        <f t="shared" si="2811"/>
        <v>615.87585753424651</v>
      </c>
      <c r="DB243" s="565">
        <f t="shared" si="2608"/>
        <v>570.65931493878213</v>
      </c>
      <c r="DC243" s="566">
        <f t="shared" si="2812"/>
        <v>1.5634501779144716</v>
      </c>
      <c r="DD243" s="582">
        <f t="shared" si="2830"/>
        <v>3.384048669282938E-2</v>
      </c>
      <c r="DE243" s="583">
        <f t="shared" si="2638"/>
        <v>2.6247846219225955E-2</v>
      </c>
      <c r="DF243" s="564">
        <f t="shared" si="2831"/>
        <v>7358.1579999999958</v>
      </c>
      <c r="DG243" s="584">
        <f t="shared" si="2813"/>
        <v>14.595478077994699</v>
      </c>
      <c r="DH243" s="585">
        <f t="shared" si="2832"/>
        <v>4.5459663427626855E-2</v>
      </c>
      <c r="DI243" s="586">
        <f>DATI!AB235+DATI!AG235</f>
        <v>96188.227583093365</v>
      </c>
      <c r="DJ243" s="564">
        <f t="shared" si="2833"/>
        <v>263.52939063861197</v>
      </c>
      <c r="DK243" s="587">
        <f t="shared" si="2609"/>
        <v>244.18151757101896</v>
      </c>
      <c r="DL243" s="588">
        <f t="shared" si="2610"/>
        <v>0.66899045909868204</v>
      </c>
      <c r="DM243" s="589">
        <f t="shared" si="2783"/>
        <v>0.42789368574000008</v>
      </c>
      <c r="DN243" s="590">
        <f t="shared" si="2814"/>
        <v>3.6762502042999974E-2</v>
      </c>
      <c r="DO243" s="590">
        <f t="shared" si="2834"/>
        <v>1.5000000000000013E-2</v>
      </c>
      <c r="DP243" s="590">
        <f t="shared" si="2815"/>
        <v>7.1847049697010598E-2</v>
      </c>
      <c r="DQ243" s="590">
        <f t="shared" si="2816"/>
        <v>6.3975284762484388E-2</v>
      </c>
      <c r="DR243" s="591">
        <f t="shared" si="2817"/>
        <v>6447.5993747274188</v>
      </c>
      <c r="DS243" s="591">
        <f t="shared" si="2818"/>
        <v>14.682279131914981</v>
      </c>
      <c r="DT243" s="592">
        <f t="shared" si="2835"/>
        <v>4.4332306473266359E-2</v>
      </c>
      <c r="DU243" s="593"/>
      <c r="DV243" s="592"/>
      <c r="DW243" s="594">
        <f>DATI!AB235</f>
        <v>95265.673999999999</v>
      </c>
      <c r="DX243" s="564">
        <f t="shared" si="2819"/>
        <v>261.00184657534248</v>
      </c>
      <c r="DY243" s="595">
        <f t="shared" si="2867"/>
        <v>241.83954143089605</v>
      </c>
      <c r="DZ243" s="566">
        <f t="shared" si="2868"/>
        <v>0.66257408611204405</v>
      </c>
      <c r="EA243" s="589">
        <f t="shared" si="2820"/>
        <v>0.42378970271753041</v>
      </c>
      <c r="EB243" s="585">
        <f t="shared" si="2821"/>
        <v>3.4216873603109391E-2</v>
      </c>
      <c r="EC243" s="596">
        <f t="shared" si="2836"/>
        <v>128606.46041690663</v>
      </c>
      <c r="ED243" s="597">
        <f t="shared" si="2822"/>
        <v>352.34646689563459</v>
      </c>
      <c r="EE243" s="598">
        <f t="shared" si="2613"/>
        <v>326.47779736776312</v>
      </c>
      <c r="EF243" s="599">
        <f t="shared" si="2614"/>
        <v>0.89445971881578934</v>
      </c>
      <c r="EG243" s="600">
        <f t="shared" si="2639"/>
        <v>7.1306800962051857E-3</v>
      </c>
      <c r="EH243" s="600">
        <f t="shared" si="2640"/>
        <v>-2.6580056239994753E-4</v>
      </c>
      <c r="EI243" s="582">
        <f t="shared" si="2869"/>
        <v>0.57210631425999992</v>
      </c>
      <c r="EJ243" s="601">
        <f t="shared" si="2641"/>
        <v>910.55862527257705</v>
      </c>
      <c r="EK243" s="601">
        <f t="shared" si="2642"/>
        <v>-8.6801053920396498E-2</v>
      </c>
      <c r="EL243" s="563">
        <f>DATI!AD235</f>
        <v>115063.488</v>
      </c>
      <c r="EM243" s="564">
        <f t="shared" si="2823"/>
        <v>315.24243287671231</v>
      </c>
      <c r="EN243" s="595">
        <f t="shared" si="2616"/>
        <v>292.09787749320293</v>
      </c>
      <c r="EO243" s="566">
        <f t="shared" si="2824"/>
        <v>0.80026815751562441</v>
      </c>
      <c r="EP243" s="582">
        <f t="shared" si="2837"/>
        <v>-2.8486500820679348E-3</v>
      </c>
      <c r="EQ243" s="583">
        <f t="shared" si="2838"/>
        <v>-1.0171841420718593E-2</v>
      </c>
      <c r="ER243" s="582">
        <f t="shared" si="2839"/>
        <v>4.9190952171768616E-2</v>
      </c>
      <c r="ES243" s="564">
        <f t="shared" si="2840"/>
        <v>-328.71199999999953</v>
      </c>
      <c r="ET243" s="582">
        <f t="shared" si="2870"/>
        <v>0.5118603514332154</v>
      </c>
      <c r="EU243" s="584">
        <f t="shared" si="2825"/>
        <v>-3.0017061683251427</v>
      </c>
      <c r="EV243" s="563">
        <f>DATI!AE235</f>
        <v>12033.606</v>
      </c>
      <c r="EW243" s="564">
        <f t="shared" si="2826"/>
        <v>32.968783561643832</v>
      </c>
      <c r="EX243" s="595">
        <f t="shared" si="2618"/>
        <v>30.548272369332938</v>
      </c>
      <c r="EY243" s="566">
        <f t="shared" si="2871"/>
        <v>8.3693896902282017E-2</v>
      </c>
      <c r="EZ243" s="582">
        <f t="shared" si="2841"/>
        <v>0.11540365976349395</v>
      </c>
      <c r="FA243" s="583">
        <f t="shared" si="2842"/>
        <v>0.10721201020001368</v>
      </c>
      <c r="FB243" s="564">
        <f t="shared" si="2843"/>
        <v>1245.0399999999991</v>
      </c>
      <c r="FC243" s="584">
        <f t="shared" si="2827"/>
        <v>2.9580077335523818</v>
      </c>
      <c r="FD243" s="564">
        <f>DATI!AG235</f>
        <v>922.55358309336384</v>
      </c>
      <c r="FE243" s="582">
        <f t="shared" si="2872"/>
        <v>4.1039830224696584E-3</v>
      </c>
      <c r="FF243" s="564">
        <f t="shared" si="2828"/>
        <v>11111.052416906636</v>
      </c>
      <c r="FG243" s="582">
        <f t="shared" si="2844"/>
        <v>2.8206296229210007E-2</v>
      </c>
      <c r="FH243" s="563">
        <f>DATI!AF235</f>
        <v>2431.92</v>
      </c>
      <c r="FI243" s="564">
        <f t="shared" si="2845"/>
        <v>6.6627945205479451</v>
      </c>
      <c r="FJ243" s="590">
        <f t="shared" si="2873"/>
        <v>1.0818405103949788E-2</v>
      </c>
      <c r="FK243" s="590"/>
      <c r="FL243" s="602">
        <f>DATI!AL235</f>
        <v>0</v>
      </c>
      <c r="FM243" s="603"/>
      <c r="FN243" s="602"/>
      <c r="FO243" s="1129">
        <f t="shared" si="2790"/>
        <v>0</v>
      </c>
      <c r="FP243" s="1130">
        <f t="shared" si="2665"/>
        <v>0</v>
      </c>
      <c r="FQ243" s="567"/>
      <c r="FR243" s="607"/>
      <c r="FS243" s="1113"/>
      <c r="FT243" s="1113"/>
      <c r="FU243" s="576"/>
      <c r="FV243" s="577"/>
      <c r="FW243" s="577"/>
      <c r="FX243" s="577"/>
      <c r="FY243" s="577"/>
      <c r="FZ243" s="577"/>
      <c r="GA243" s="577"/>
      <c r="GB243" s="577"/>
      <c r="GC243" s="577"/>
      <c r="GD243" s="577"/>
      <c r="GE243" s="577"/>
      <c r="GF243" s="577"/>
      <c r="GG243" s="577"/>
      <c r="GH243" s="577"/>
      <c r="GI243" s="577"/>
      <c r="GJ243" s="577"/>
      <c r="GK243" s="577"/>
      <c r="GL243" s="577"/>
      <c r="GM243" s="577"/>
      <c r="GN243" s="577"/>
      <c r="GO243" s="577"/>
      <c r="GP243" s="578"/>
      <c r="GQ243" s="576"/>
      <c r="GR243" s="577"/>
      <c r="GS243" s="577"/>
      <c r="GT243" s="577"/>
      <c r="GU243" s="577"/>
      <c r="GV243" s="577"/>
      <c r="GW243" s="577"/>
      <c r="GX243" s="578"/>
      <c r="GY243" s="576"/>
      <c r="GZ243" s="577"/>
      <c r="HA243" s="577"/>
      <c r="HB243" s="577"/>
      <c r="HC243" s="577"/>
      <c r="HD243" s="577"/>
      <c r="HE243" s="577"/>
      <c r="HF243" s="577"/>
      <c r="HG243" s="577"/>
      <c r="HH243" s="577"/>
      <c r="HI243" s="577"/>
      <c r="HJ243" s="577"/>
      <c r="HK243" s="577"/>
      <c r="HL243" s="577"/>
      <c r="HM243" s="577"/>
      <c r="HN243" s="577"/>
      <c r="HO243" s="577"/>
      <c r="HP243" s="577"/>
      <c r="HQ243" s="577"/>
      <c r="HR243" s="577"/>
      <c r="HS243" s="577"/>
      <c r="HT243" s="578"/>
      <c r="HU243" s="607">
        <f t="shared" si="2846"/>
        <v>128606.46041690675</v>
      </c>
      <c r="HV243" s="608"/>
      <c r="HW243" s="609">
        <f t="shared" si="2847"/>
        <v>4228.3</v>
      </c>
      <c r="HX243" s="610">
        <v>4228.3</v>
      </c>
      <c r="HY243" s="610">
        <f>DATI!CT235</f>
        <v>0</v>
      </c>
      <c r="HZ243" s="611"/>
      <c r="IA243" s="611">
        <f t="shared" si="2705"/>
        <v>1.8809608170100533E-2</v>
      </c>
      <c r="IB243" s="582">
        <f t="shared" si="2706"/>
        <v>3.2877819561264773E-2</v>
      </c>
      <c r="IC243" s="610">
        <f>DATI!CV235</f>
        <v>65505.108922939071</v>
      </c>
      <c r="ID243" s="610">
        <v>69733.408922939067</v>
      </c>
      <c r="IE243" s="613">
        <f t="shared" si="2707"/>
        <v>0.31020932720144645</v>
      </c>
      <c r="IF243" s="613">
        <f t="shared" si="2708"/>
        <v>0.54222321877829893</v>
      </c>
      <c r="IG243" s="609"/>
      <c r="IH243" s="590"/>
      <c r="II243" s="610"/>
      <c r="IJ243" s="610"/>
      <c r="IK243" s="615">
        <f>DATI!CS235</f>
        <v>124378.16041690674</v>
      </c>
      <c r="IL243" s="594">
        <f t="shared" si="2848"/>
        <v>124378.16041690674</v>
      </c>
      <c r="IM243" s="594">
        <f t="shared" si="2849"/>
        <v>36439.333854637822</v>
      </c>
      <c r="IN243" s="582">
        <f t="shared" si="2709"/>
        <v>0.55329670608989989</v>
      </c>
      <c r="IO243" s="582">
        <f t="shared" si="2710"/>
        <v>0.96712218043873521</v>
      </c>
      <c r="IP243" s="610"/>
      <c r="IQ243" s="590"/>
      <c r="IR243" s="610"/>
      <c r="IS243" s="594">
        <f t="shared" si="2850"/>
        <v>0</v>
      </c>
      <c r="IT243" s="615">
        <f>DATI!CR235</f>
        <v>0</v>
      </c>
      <c r="IU243" s="617">
        <v>0</v>
      </c>
      <c r="IV243" s="582"/>
      <c r="IW243" s="590">
        <f t="shared" si="2711"/>
        <v>0</v>
      </c>
      <c r="IX243" s="582">
        <f t="shared" si="2712"/>
        <v>0</v>
      </c>
      <c r="IY243" s="594">
        <f>DATI!CW235</f>
        <v>22433.717639329847</v>
      </c>
      <c r="IZ243" s="594">
        <v>22433.717639329847</v>
      </c>
      <c r="JA243" s="619">
        <f t="shared" si="2713"/>
        <v>9.9796475792745809E-2</v>
      </c>
      <c r="JB243" s="619">
        <f t="shared" si="2714"/>
        <v>0.17443694171043903</v>
      </c>
      <c r="JC243" s="620"/>
      <c r="JD243" s="590"/>
      <c r="JE243" s="610"/>
      <c r="JF243" s="610"/>
      <c r="JG243" s="586">
        <f t="shared" si="2715"/>
        <v>91879.547622193044</v>
      </c>
      <c r="JH243" s="566">
        <f t="shared" si="2622"/>
        <v>233.24358849158344</v>
      </c>
      <c r="JI243" s="589">
        <f t="shared" si="2716"/>
        <v>0.40872650701689645</v>
      </c>
      <c r="JJ243" s="603"/>
      <c r="JK243" s="602"/>
      <c r="JL243" s="1131"/>
      <c r="JM243" s="622">
        <f t="shared" si="2643"/>
        <v>3.2789549774646064E-2</v>
      </c>
      <c r="JN243" s="623">
        <f t="shared" si="2717"/>
        <v>91879.547622193044</v>
      </c>
      <c r="JO243" s="594">
        <f t="shared" si="2718"/>
        <v>114313.26526152289</v>
      </c>
      <c r="JP243" s="589">
        <f t="shared" si="2719"/>
        <v>0.40872650701689645</v>
      </c>
      <c r="JQ243" s="590"/>
      <c r="JR243" s="624">
        <f t="shared" si="2720"/>
        <v>0.50852298280964225</v>
      </c>
      <c r="JS243" s="585"/>
      <c r="JT243" s="576">
        <f>DATI!BW235</f>
        <v>20434.321496026219</v>
      </c>
      <c r="JU243" s="577">
        <f>DATI!BX235</f>
        <v>10545.904033171117</v>
      </c>
      <c r="JV243" s="577">
        <f>DATI!BY235</f>
        <v>5071.5143409261855</v>
      </c>
      <c r="JW243" s="577">
        <f>DATI!BZ235</f>
        <v>7459.21</v>
      </c>
      <c r="JX243" s="577">
        <f>DATI!CA235</f>
        <v>37349.980000000003</v>
      </c>
      <c r="JY243" s="577">
        <f>DATI!CB235</f>
        <v>4733.0357906082272</v>
      </c>
      <c r="JZ243" s="577">
        <f>DATI!CC235</f>
        <v>2833.737634198822</v>
      </c>
      <c r="KA243" s="577">
        <f>DATI!CD235</f>
        <v>338.8177116035647</v>
      </c>
      <c r="KB243" s="577">
        <f>DATI!CE235</f>
        <v>987.10197385072706</v>
      </c>
      <c r="KC243" s="577">
        <f>DATI!CF235</f>
        <v>0</v>
      </c>
      <c r="KD243" s="577">
        <f>DATI!CG235</f>
        <v>105.26632036972046</v>
      </c>
      <c r="KE243" s="577">
        <f>DATI!CH235</f>
        <v>379.15514737939833</v>
      </c>
      <c r="KF243" s="577">
        <f>DATI!CI235</f>
        <v>19.101180371761323</v>
      </c>
      <c r="KG243" s="577">
        <f>DATI!CJ235</f>
        <v>106.84744207954407</v>
      </c>
      <c r="KH243" s="577">
        <f>DATI!CK235</f>
        <v>540.20118582387272</v>
      </c>
      <c r="KI243" s="577">
        <f>DATI!CL235</f>
        <v>158.06610306024552</v>
      </c>
      <c r="KJ243" s="625">
        <f t="shared" si="2623"/>
        <v>51.874161306521401</v>
      </c>
      <c r="KK243" s="626">
        <f t="shared" si="2851"/>
        <v>-0.13611506782403696</v>
      </c>
      <c r="KL243" s="627">
        <f t="shared" si="2624"/>
        <v>26.771621805314055</v>
      </c>
      <c r="KM243" s="626">
        <f t="shared" si="2852"/>
        <v>0.90617490806410239</v>
      </c>
      <c r="KN243" s="627">
        <f t="shared" si="2625"/>
        <v>12.874445233755461</v>
      </c>
      <c r="KO243" s="626">
        <f t="shared" si="2853"/>
        <v>-3.6181314601469866E-2</v>
      </c>
      <c r="KP243" s="627">
        <f t="shared" si="2626"/>
        <v>18.935801848594007</v>
      </c>
      <c r="KQ243" s="626">
        <f t="shared" si="2854"/>
        <v>0.19832346795382694</v>
      </c>
      <c r="KR243" s="627">
        <f t="shared" si="2627"/>
        <v>94.815914866178758</v>
      </c>
      <c r="KS243" s="626">
        <f t="shared" si="2855"/>
        <v>5.2232447601829275E-2</v>
      </c>
      <c r="KT243" s="627">
        <f t="shared" si="2628"/>
        <v>12.015190331584829</v>
      </c>
      <c r="KU243" s="626">
        <f t="shared" si="2856"/>
        <v>0.10592294270238418</v>
      </c>
      <c r="KV243" s="627">
        <f t="shared" si="2629"/>
        <v>7.1936698835523423</v>
      </c>
      <c r="KW243" s="626">
        <f t="shared" si="2857"/>
        <v>-4.2698795669003149E-2</v>
      </c>
      <c r="KX243" s="627">
        <f t="shared" si="2630"/>
        <v>0.86011589025100132</v>
      </c>
      <c r="KY243" s="626">
        <f t="shared" si="2858"/>
        <v>-8.4253048148830098E-2</v>
      </c>
      <c r="KZ243" s="627">
        <f t="shared" si="2631"/>
        <v>2.505837398490375</v>
      </c>
      <c r="LA243" s="626">
        <f t="shared" si="2859"/>
        <v>0.22444506452437027</v>
      </c>
      <c r="LB243" s="628" t="s">
        <v>177</v>
      </c>
      <c r="LC243" s="629" t="s">
        <v>177</v>
      </c>
      <c r="LD243" s="627">
        <f t="shared" si="2632"/>
        <v>0.26722698299841963</v>
      </c>
      <c r="LE243" s="626">
        <f t="shared" si="2860"/>
        <v>-0.28316219321370356</v>
      </c>
      <c r="LF243" s="627">
        <f t="shared" si="2633"/>
        <v>0.96251570081157989</v>
      </c>
      <c r="LG243" s="626">
        <f t="shared" si="2861"/>
        <v>6.5017260999956292E-2</v>
      </c>
      <c r="LH243" s="627">
        <f t="shared" si="2634"/>
        <v>4.8489875817134202E-2</v>
      </c>
      <c r="LI243" s="626">
        <f t="shared" si="2862"/>
        <v>-1.6127337391548889E-2</v>
      </c>
      <c r="LJ243" s="627">
        <f t="shared" si="2635"/>
        <v>0.27124078706020766</v>
      </c>
      <c r="LK243" s="626">
        <f t="shared" si="2863"/>
        <v>0.1328904046929805</v>
      </c>
      <c r="LL243" s="627">
        <f t="shared" si="2636"/>
        <v>1.3713439644595558</v>
      </c>
      <c r="LM243" s="626">
        <f t="shared" si="2864"/>
        <v>-0.30800091519264633</v>
      </c>
      <c r="LN243" s="627">
        <f t="shared" si="2637"/>
        <v>0.40126345906982747</v>
      </c>
      <c r="LO243" s="630">
        <f t="shared" si="2865"/>
        <v>-0.22918563841854847</v>
      </c>
      <c r="LP243" s="631">
        <f t="shared" si="2721"/>
        <v>9.0902154663130744E-2</v>
      </c>
      <c r="LQ243" s="632">
        <f t="shared" si="2722"/>
        <v>4.6913493050027573E-2</v>
      </c>
      <c r="LR243" s="632">
        <f t="shared" si="2723"/>
        <v>2.2560650280696072E-2</v>
      </c>
      <c r="LS243" s="632">
        <f t="shared" si="2724"/>
        <v>3.3182323240663052E-2</v>
      </c>
      <c r="LT243" s="632">
        <f t="shared" si="2725"/>
        <v>0.16615152400754241</v>
      </c>
      <c r="LU243" s="632">
        <f t="shared" si="2726"/>
        <v>2.1054927199206003E-2</v>
      </c>
      <c r="LV243" s="632">
        <f t="shared" si="2727"/>
        <v>1.2605892334069843E-2</v>
      </c>
      <c r="LW243" s="632">
        <f t="shared" si="2728"/>
        <v>1.5072318417220104E-3</v>
      </c>
      <c r="LX243" s="633">
        <f t="shared" si="2729"/>
        <v>4.3911267772071515E-3</v>
      </c>
      <c r="LY243" s="634" t="s">
        <v>177</v>
      </c>
      <c r="LZ243" s="633">
        <f t="shared" si="2730"/>
        <v>4.6827761503741788E-4</v>
      </c>
      <c r="MA243" s="633">
        <f t="shared" si="2731"/>
        <v>1.6866730737845476E-3</v>
      </c>
      <c r="MB243" s="633">
        <f t="shared" si="2732"/>
        <v>8.4971671446975314E-5</v>
      </c>
      <c r="MC243" s="633">
        <f t="shared" si="2733"/>
        <v>4.753112408045161E-4</v>
      </c>
      <c r="MD243" s="633">
        <f t="shared" si="2734"/>
        <v>2.403086970737817E-3</v>
      </c>
      <c r="ME243" s="633">
        <f t="shared" si="2735"/>
        <v>7.031576433881103E-4</v>
      </c>
      <c r="MF243" s="631">
        <f t="shared" si="2736"/>
        <v>0.21449826194507604</v>
      </c>
      <c r="MG243" s="632">
        <f t="shared" si="2737"/>
        <v>0.1106999361928738</v>
      </c>
      <c r="MH243" s="632">
        <f t="shared" si="2738"/>
        <v>5.3235484807740777E-2</v>
      </c>
      <c r="MI243" s="632">
        <f t="shared" si="2739"/>
        <v>7.829903140138389E-2</v>
      </c>
      <c r="MJ243" s="632">
        <f t="shared" si="2740"/>
        <v>0.39206125807706987</v>
      </c>
      <c r="MK243" s="632">
        <f t="shared" si="2741"/>
        <v>4.9682488895299554E-2</v>
      </c>
      <c r="ML243" s="632">
        <f t="shared" si="2742"/>
        <v>2.9745631508352337E-2</v>
      </c>
      <c r="MM243" s="632">
        <f t="shared" si="2743"/>
        <v>3.5565560749988997E-3</v>
      </c>
      <c r="MN243" s="633">
        <f t="shared" si="2744"/>
        <v>1.036157025300348E-2</v>
      </c>
      <c r="MO243" s="634" t="s">
        <v>177</v>
      </c>
      <c r="MP243" s="633">
        <f t="shared" si="2745"/>
        <v>1.1049763881345179E-3</v>
      </c>
      <c r="MQ243" s="633">
        <f t="shared" si="2746"/>
        <v>3.9799765378177908E-3</v>
      </c>
      <c r="MR243" s="633">
        <f t="shared" si="2747"/>
        <v>2.0050433246041302E-4</v>
      </c>
      <c r="MS243" s="633">
        <f t="shared" si="2748"/>
        <v>1.1215733599863479E-3</v>
      </c>
      <c r="MT243" s="633">
        <f t="shared" si="2749"/>
        <v>5.6704704133397803E-3</v>
      </c>
      <c r="MU243" s="633">
        <f t="shared" si="2750"/>
        <v>1.6592136120324465E-3</v>
      </c>
      <c r="MV243" s="1077"/>
      <c r="MW243" s="566"/>
      <c r="MX243" s="624"/>
      <c r="MY243" s="635"/>
      <c r="MZ243" s="636"/>
      <c r="NA243" s="637"/>
      <c r="NB243" s="1078"/>
      <c r="NC243" s="615"/>
      <c r="ND243" s="589"/>
      <c r="NE243" s="638"/>
    </row>
    <row r="244" spans="1:369" outlineLevel="1" x14ac:dyDescent="0.2">
      <c r="A244" s="477" t="s">
        <v>185</v>
      </c>
      <c r="B244" s="478">
        <v>189</v>
      </c>
      <c r="C244" s="1524"/>
      <c r="D244" s="479">
        <f>DATI!G236</f>
        <v>3781643</v>
      </c>
      <c r="E244" s="480">
        <f t="shared" si="2810"/>
        <v>0.40256077091171699</v>
      </c>
      <c r="F244" s="1039">
        <f t="shared" si="2866"/>
        <v>1.3642293864860263E-3</v>
      </c>
      <c r="G244" s="482"/>
      <c r="H244" s="483"/>
      <c r="I244" s="484"/>
      <c r="J244" s="485"/>
      <c r="K244" s="485"/>
      <c r="L244" s="485"/>
      <c r="M244" s="483"/>
      <c r="N244" s="483"/>
      <c r="O244" s="483"/>
      <c r="P244" s="483"/>
      <c r="Q244" s="483"/>
      <c r="R244" s="483"/>
      <c r="S244" s="483"/>
      <c r="T244" s="483"/>
      <c r="U244" s="483"/>
      <c r="V244" s="483"/>
      <c r="W244" s="488"/>
      <c r="X244" s="1111"/>
      <c r="Y244" s="483"/>
      <c r="Z244" s="483"/>
      <c r="AA244" s="483"/>
      <c r="AB244" s="483"/>
      <c r="AC244" s="483"/>
      <c r="AD244" s="484"/>
      <c r="AE244" s="485"/>
      <c r="AF244" s="485"/>
      <c r="AG244" s="488"/>
      <c r="AH244" s="491"/>
      <c r="AI244" s="483"/>
      <c r="AJ244" s="484"/>
      <c r="AK244" s="485"/>
      <c r="AL244" s="485"/>
      <c r="AM244" s="485"/>
      <c r="AN244" s="495"/>
      <c r="AO244" s="496"/>
      <c r="AP244" s="496"/>
      <c r="AQ244" s="496"/>
      <c r="AR244" s="496"/>
      <c r="AS244" s="496"/>
      <c r="AT244" s="496"/>
      <c r="AU244" s="1065"/>
      <c r="AV244" s="1065"/>
      <c r="AW244" s="496"/>
      <c r="AX244" s="1065"/>
      <c r="AY244" s="1065"/>
      <c r="AZ244" s="1065"/>
      <c r="BA244" s="1065"/>
      <c r="BB244" s="495"/>
      <c r="BC244" s="496"/>
      <c r="BD244" s="496"/>
      <c r="BE244" s="496"/>
      <c r="BF244" s="496"/>
      <c r="BG244" s="496"/>
      <c r="BH244" s="496"/>
      <c r="BI244" s="496"/>
      <c r="BJ244" s="496"/>
      <c r="BK244" s="496"/>
      <c r="BL244" s="496"/>
      <c r="BM244" s="496"/>
      <c r="BN244" s="496"/>
      <c r="BO244" s="496"/>
      <c r="BP244" s="496"/>
      <c r="BQ244" s="496"/>
      <c r="BR244" s="496"/>
      <c r="BS244" s="496"/>
      <c r="BT244" s="496"/>
      <c r="BU244" s="496"/>
      <c r="BV244" s="497"/>
      <c r="BW244" s="495"/>
      <c r="BX244" s="496"/>
      <c r="BY244" s="496"/>
      <c r="BZ244" s="496"/>
      <c r="CA244" s="496"/>
      <c r="CB244" s="496"/>
      <c r="CC244" s="496"/>
      <c r="CD244" s="497"/>
      <c r="CE244" s="495"/>
      <c r="CF244" s="496"/>
      <c r="CG244" s="496"/>
      <c r="CH244" s="496"/>
      <c r="CI244" s="496"/>
      <c r="CJ244" s="496"/>
      <c r="CK244" s="496"/>
      <c r="CL244" s="496"/>
      <c r="CM244" s="496"/>
      <c r="CN244" s="496"/>
      <c r="CO244" s="496"/>
      <c r="CP244" s="496"/>
      <c r="CQ244" s="496"/>
      <c r="CR244" s="496"/>
      <c r="CS244" s="496"/>
      <c r="CT244" s="496"/>
      <c r="CU244" s="496"/>
      <c r="CV244" s="496"/>
      <c r="CW244" s="496"/>
      <c r="CX244" s="496"/>
      <c r="CY244" s="497"/>
      <c r="CZ244" s="482">
        <f>DATI!AA236</f>
        <v>1986193.0759999999</v>
      </c>
      <c r="DA244" s="483">
        <f t="shared" si="2811"/>
        <v>5441.6248657534243</v>
      </c>
      <c r="DB244" s="484">
        <f t="shared" si="2608"/>
        <v>525.21961380278356</v>
      </c>
      <c r="DC244" s="485">
        <f t="shared" si="2812"/>
        <v>1.4389578460350234</v>
      </c>
      <c r="DD244" s="501">
        <f t="shared" si="2830"/>
        <v>3.2872007796167099E-2</v>
      </c>
      <c r="DE244" s="502">
        <f t="shared" si="2638"/>
        <v>3.1464853132396352E-2</v>
      </c>
      <c r="DF244" s="483">
        <f t="shared" si="2831"/>
        <v>63212.240999999922</v>
      </c>
      <c r="DG244" s="503">
        <f t="shared" si="2813"/>
        <v>16.021833376456584</v>
      </c>
      <c r="DH244" s="504">
        <f t="shared" si="2832"/>
        <v>0.4016628219312855</v>
      </c>
      <c r="DI244" s="505">
        <f>DATI!AB236+DATI!AG236</f>
        <v>886337.14963133761</v>
      </c>
      <c r="DJ244" s="483">
        <f t="shared" si="2833"/>
        <v>2428.3209578940755</v>
      </c>
      <c r="DK244" s="506">
        <f t="shared" si="2609"/>
        <v>234.37885322103054</v>
      </c>
      <c r="DL244" s="507">
        <f t="shared" si="2610"/>
        <v>0.6421338444411796</v>
      </c>
      <c r="DM244" s="508">
        <f t="shared" si="2783"/>
        <v>0.44624923948296841</v>
      </c>
      <c r="DN244" s="509">
        <f t="shared" si="2814"/>
        <v>2.4293534652748514E-2</v>
      </c>
      <c r="DO244" s="509">
        <f t="shared" si="2834"/>
        <v>1.0000000000000009E-2</v>
      </c>
      <c r="DP244" s="509">
        <f t="shared" si="2815"/>
        <v>5.7964119709417151E-2</v>
      </c>
      <c r="DQ244" s="509">
        <f t="shared" si="2816"/>
        <v>5.6522780285060345E-2</v>
      </c>
      <c r="DR244" s="510">
        <f t="shared" si="2817"/>
        <v>48560.959381349734</v>
      </c>
      <c r="DS244" s="510">
        <f t="shared" si="2818"/>
        <v>12.539004999496882</v>
      </c>
      <c r="DT244" s="511">
        <f t="shared" si="2835"/>
        <v>0.40850498177808453</v>
      </c>
      <c r="DU244" s="512"/>
      <c r="DV244" s="511"/>
      <c r="DW244" s="513">
        <f>DATI!AB236</f>
        <v>860339.08700000006</v>
      </c>
      <c r="DX244" s="483">
        <f t="shared" si="2819"/>
        <v>2357.0933890410961</v>
      </c>
      <c r="DY244" s="514">
        <f t="shared" si="2867"/>
        <v>227.50404705044872</v>
      </c>
      <c r="DZ244" s="485">
        <f t="shared" si="2868"/>
        <v>0.62329875904232523</v>
      </c>
      <c r="EA244" s="508">
        <f t="shared" si="2820"/>
        <v>0.43315984603704261</v>
      </c>
      <c r="EB244" s="504">
        <f t="shared" si="2821"/>
        <v>2.3484907117331064E-2</v>
      </c>
      <c r="EC244" s="515">
        <f t="shared" si="2836"/>
        <v>1099855.9263686622</v>
      </c>
      <c r="ED244" s="516">
        <f t="shared" si="2822"/>
        <v>3013.3039078593483</v>
      </c>
      <c r="EE244" s="517">
        <f t="shared" si="2613"/>
        <v>290.84076058175299</v>
      </c>
      <c r="EF244" s="518">
        <f t="shared" si="2614"/>
        <v>0.79682400159384381</v>
      </c>
      <c r="EG244" s="519">
        <f t="shared" si="2639"/>
        <v>1.3500938914636827E-2</v>
      </c>
      <c r="EH244" s="519">
        <f t="shared" si="2640"/>
        <v>1.2120174829479018E-2</v>
      </c>
      <c r="EI244" s="501">
        <f t="shared" si="2869"/>
        <v>0.55375076051703154</v>
      </c>
      <c r="EJ244" s="520">
        <f t="shared" si="2641"/>
        <v>14651.281618650071</v>
      </c>
      <c r="EK244" s="520">
        <f t="shared" si="2642"/>
        <v>3.4828283769596737</v>
      </c>
      <c r="EL244" s="482">
        <f>DATI!AD236</f>
        <v>949991.72400000005</v>
      </c>
      <c r="EM244" s="483">
        <f t="shared" si="2823"/>
        <v>2602.7170520547947</v>
      </c>
      <c r="EN244" s="514">
        <f t="shared" si="2616"/>
        <v>251.21137135366823</v>
      </c>
      <c r="EO244" s="485">
        <f t="shared" si="2824"/>
        <v>0.68825033247580336</v>
      </c>
      <c r="EP244" s="501">
        <f t="shared" si="2837"/>
        <v>7.4128650640726875E-3</v>
      </c>
      <c r="EQ244" s="502">
        <f t="shared" si="2838"/>
        <v>6.0403951929583494E-3</v>
      </c>
      <c r="ER244" s="501">
        <f t="shared" si="2839"/>
        <v>0.40613228636750537</v>
      </c>
      <c r="ES244" s="483">
        <f t="shared" si="2840"/>
        <v>6990.3420000000624</v>
      </c>
      <c r="ET244" s="501">
        <f t="shared" si="2870"/>
        <v>0.47829777249711858</v>
      </c>
      <c r="EU244" s="503">
        <f t="shared" si="2825"/>
        <v>1.5083052004588069</v>
      </c>
      <c r="EV244" s="482">
        <f>DATI!AE236</f>
        <v>99940.94</v>
      </c>
      <c r="EW244" s="483">
        <f t="shared" si="2826"/>
        <v>273.81079452054797</v>
      </c>
      <c r="EX244" s="514">
        <f t="shared" si="2618"/>
        <v>26.427915062315506</v>
      </c>
      <c r="EY244" s="485">
        <f t="shared" si="2871"/>
        <v>7.2405246746069879E-2</v>
      </c>
      <c r="EZ244" s="501">
        <f t="shared" si="2841"/>
        <v>3.8644702174083001E-2</v>
      </c>
      <c r="FA244" s="502">
        <f t="shared" si="2842"/>
        <v>3.7229682960053245E-2</v>
      </c>
      <c r="FB244" s="483">
        <f t="shared" si="2843"/>
        <v>3718.4879999999976</v>
      </c>
      <c r="FC244" s="503">
        <f t="shared" si="2827"/>
        <v>0.94858729481916981</v>
      </c>
      <c r="FD244" s="483">
        <f>DATI!AG236</f>
        <v>25998.062631337518</v>
      </c>
      <c r="FE244" s="501">
        <f t="shared" si="2872"/>
        <v>1.3089393445925758E-2</v>
      </c>
      <c r="FF244" s="483">
        <f t="shared" si="2828"/>
        <v>73942.877368662477</v>
      </c>
      <c r="FG244" s="501">
        <f t="shared" si="2844"/>
        <v>1.9553108891733693E-2</v>
      </c>
      <c r="FH244" s="482">
        <f>DATI!AF236</f>
        <v>73960.581000000006</v>
      </c>
      <c r="FI244" s="483">
        <f t="shared" si="2845"/>
        <v>202.63172876712329</v>
      </c>
      <c r="FJ244" s="509">
        <f t="shared" si="2873"/>
        <v>3.7237357180274454E-2</v>
      </c>
      <c r="FK244" s="509"/>
      <c r="FL244" s="521">
        <f>DATI!AL236</f>
        <v>37.054898880124092</v>
      </c>
      <c r="FM244" s="522"/>
      <c r="FN244" s="521"/>
      <c r="FO244" s="1126">
        <f t="shared" si="2790"/>
        <v>5.0100875870788639E-4</v>
      </c>
      <c r="FP244" s="1127">
        <f t="shared" si="2665"/>
        <v>1.8656242098451508E-5</v>
      </c>
      <c r="FQ244" s="486"/>
      <c r="FR244" s="526"/>
      <c r="FS244" s="1112"/>
      <c r="FT244" s="1112"/>
      <c r="FU244" s="495"/>
      <c r="FV244" s="496"/>
      <c r="FW244" s="496"/>
      <c r="FX244" s="496"/>
      <c r="FY244" s="496"/>
      <c r="FZ244" s="496"/>
      <c r="GA244" s="496"/>
      <c r="GB244" s="496"/>
      <c r="GC244" s="496"/>
      <c r="GD244" s="496"/>
      <c r="GE244" s="496"/>
      <c r="GF244" s="496"/>
      <c r="GG244" s="496"/>
      <c r="GH244" s="496"/>
      <c r="GI244" s="496"/>
      <c r="GJ244" s="496"/>
      <c r="GK244" s="496"/>
      <c r="GL244" s="496"/>
      <c r="GM244" s="496"/>
      <c r="GN244" s="496"/>
      <c r="GO244" s="496"/>
      <c r="GP244" s="497"/>
      <c r="GQ244" s="495"/>
      <c r="GR244" s="496"/>
      <c r="GS244" s="496"/>
      <c r="GT244" s="496"/>
      <c r="GU244" s="496"/>
      <c r="GV244" s="496"/>
      <c r="GW244" s="496"/>
      <c r="GX244" s="497"/>
      <c r="GY244" s="495"/>
      <c r="GZ244" s="496"/>
      <c r="HA244" s="496"/>
      <c r="HB244" s="496"/>
      <c r="HC244" s="496"/>
      <c r="HD244" s="496"/>
      <c r="HE244" s="496"/>
      <c r="HF244" s="496"/>
      <c r="HG244" s="496"/>
      <c r="HH244" s="496"/>
      <c r="HI244" s="496"/>
      <c r="HJ244" s="496"/>
      <c r="HK244" s="496"/>
      <c r="HL244" s="496"/>
      <c r="HM244" s="496"/>
      <c r="HN244" s="496"/>
      <c r="HO244" s="496"/>
      <c r="HP244" s="496"/>
      <c r="HQ244" s="496"/>
      <c r="HR244" s="496"/>
      <c r="HS244" s="496"/>
      <c r="HT244" s="497"/>
      <c r="HU244" s="526">
        <f t="shared" si="2846"/>
        <v>1097008.0586473863</v>
      </c>
      <c r="HV244" s="527"/>
      <c r="HW244" s="528">
        <f t="shared" si="2847"/>
        <v>14117.193099143509</v>
      </c>
      <c r="HX244" s="529">
        <v>1890.8455991435053</v>
      </c>
      <c r="HY244" s="529">
        <f>DATI!CT236</f>
        <v>12226.347500000003</v>
      </c>
      <c r="HZ244" s="530"/>
      <c r="IA244" s="530">
        <f t="shared" si="2705"/>
        <v>7.1076640381680144E-3</v>
      </c>
      <c r="IB244" s="501">
        <f t="shared" si="2706"/>
        <v>1.2868814397361898E-2</v>
      </c>
      <c r="IC244" s="529">
        <f>DATI!CV236</f>
        <v>65266.159625349981</v>
      </c>
      <c r="ID244" s="529">
        <v>79383.352724493496</v>
      </c>
      <c r="IE244" s="1146">
        <f t="shared" si="2707"/>
        <v>3.996759110869718E-2</v>
      </c>
      <c r="IF244" s="1146">
        <f t="shared" si="2708"/>
        <v>7.236350918184993E-2</v>
      </c>
      <c r="IG244" s="528"/>
      <c r="IH244" s="509"/>
      <c r="II244" s="529"/>
      <c r="IJ244" s="529"/>
      <c r="IK244" s="534">
        <f>DATI!CS236</f>
        <v>395719.92404824303</v>
      </c>
      <c r="IL244" s="479">
        <f t="shared" si="2848"/>
        <v>346931.75099844445</v>
      </c>
      <c r="IM244" s="479">
        <f t="shared" si="2849"/>
        <v>188988.04306122931</v>
      </c>
      <c r="IN244" s="501">
        <f t="shared" si="2709"/>
        <v>0.17467171504652071</v>
      </c>
      <c r="IO244" s="501">
        <f t="shared" si="2710"/>
        <v>0.3162526913669278</v>
      </c>
      <c r="IP244" s="529"/>
      <c r="IQ244" s="509"/>
      <c r="IR244" s="529"/>
      <c r="IS244" s="513">
        <f t="shared" si="2850"/>
        <v>735959.11454979831</v>
      </c>
      <c r="IT244" s="534">
        <f>DATI!CR236</f>
        <v>699397.28899999976</v>
      </c>
      <c r="IU244" s="536">
        <v>36561.825549798596</v>
      </c>
      <c r="IV244" s="501"/>
      <c r="IW244" s="509">
        <f t="shared" si="2711"/>
        <v>0.37053754916513382</v>
      </c>
      <c r="IX244" s="501">
        <f t="shared" si="2712"/>
        <v>0.67087849423571033</v>
      </c>
      <c r="IY244" s="513">
        <f>DATI!CW236</f>
        <v>92677.548311865161</v>
      </c>
      <c r="IZ244" s="513">
        <v>828636.6628616635</v>
      </c>
      <c r="JA244" s="538">
        <f t="shared" si="2713"/>
        <v>0.41719844504264275</v>
      </c>
      <c r="JB244" s="538">
        <f t="shared" si="2714"/>
        <v>0.75536059770005215</v>
      </c>
      <c r="JC244" s="539"/>
      <c r="JD244" s="509"/>
      <c r="JE244" s="529"/>
      <c r="JF244" s="529"/>
      <c r="JG244" s="505">
        <f t="shared" si="2715"/>
        <v>847575.13145098125</v>
      </c>
      <c r="JH244" s="485">
        <f t="shared" si="2622"/>
        <v>224.1288063021764</v>
      </c>
      <c r="JI244" s="508">
        <f t="shared" si="2716"/>
        <v>0.42673350425625051</v>
      </c>
      <c r="JJ244" s="522"/>
      <c r="JK244" s="521"/>
      <c r="JL244" s="1128"/>
      <c r="JM244" s="541">
        <f t="shared" si="2643"/>
        <v>2.4756861890603766E-2</v>
      </c>
      <c r="JN244" s="542">
        <f t="shared" si="2717"/>
        <v>1583534.2460007796</v>
      </c>
      <c r="JO244" s="513">
        <f t="shared" si="2718"/>
        <v>1676211.7943126447</v>
      </c>
      <c r="JP244" s="508">
        <f t="shared" si="2719"/>
        <v>0.79727105342138427</v>
      </c>
      <c r="JQ244" s="509"/>
      <c r="JR244" s="543">
        <f t="shared" si="2720"/>
        <v>0.84393194929889326</v>
      </c>
      <c r="JS244" s="504"/>
      <c r="JT244" s="495">
        <f>DATI!BW236</f>
        <v>228397.90051116227</v>
      </c>
      <c r="JU244" s="496">
        <f>DATI!BX236</f>
        <v>159869.3030055071</v>
      </c>
      <c r="JV244" s="496">
        <f>DATI!BY236</f>
        <v>59931.195245019495</v>
      </c>
      <c r="JW244" s="496">
        <f>DATI!BZ236</f>
        <v>188796.58799999999</v>
      </c>
      <c r="JX244" s="496">
        <f>DATI!CA236</f>
        <v>90767.375</v>
      </c>
      <c r="JY244" s="496">
        <f>DATI!CB236</f>
        <v>54378.956917634008</v>
      </c>
      <c r="JZ244" s="496">
        <f>DATI!CC236</f>
        <v>14552.277086330681</v>
      </c>
      <c r="KA244" s="496">
        <f>DATI!CD236</f>
        <v>1979.817569196673</v>
      </c>
      <c r="KB244" s="496">
        <f>DATI!CE236</f>
        <v>7635.867997718573</v>
      </c>
      <c r="KC244" s="496">
        <f>DATI!CF236</f>
        <v>0</v>
      </c>
      <c r="KD244" s="496">
        <f>DATI!CG236</f>
        <v>2284.3879051795006</v>
      </c>
      <c r="KE244" s="496">
        <f>DATI!CH236</f>
        <v>1561.2703703866005</v>
      </c>
      <c r="KF244" s="496">
        <f>DATI!CI236</f>
        <v>292.79852569866182</v>
      </c>
      <c r="KG244" s="496">
        <f>DATI!CJ236</f>
        <v>382.50576744461057</v>
      </c>
      <c r="KH244" s="496">
        <f>DATI!CK236</f>
        <v>5656.0142818982304</v>
      </c>
      <c r="KI244" s="496">
        <f>DATI!CL236</f>
        <v>7338.1436427664758</v>
      </c>
      <c r="KJ244" s="544">
        <f t="shared" si="2623"/>
        <v>60.396473308337747</v>
      </c>
      <c r="KK244" s="545">
        <f t="shared" si="2851"/>
        <v>3.4569316885328591E-2</v>
      </c>
      <c r="KL244" s="546">
        <f t="shared" si="2624"/>
        <v>42.275091277919969</v>
      </c>
      <c r="KM244" s="545">
        <f t="shared" si="2852"/>
        <v>6.1575215351122432E-2</v>
      </c>
      <c r="KN244" s="546">
        <f t="shared" si="2625"/>
        <v>15.847925159783591</v>
      </c>
      <c r="KO244" s="545">
        <f t="shared" si="2853"/>
        <v>7.6391613661853056E-2</v>
      </c>
      <c r="KP244" s="546">
        <f t="shared" si="2626"/>
        <v>49.92448731940059</v>
      </c>
      <c r="KQ244" s="545">
        <f t="shared" si="2854"/>
        <v>4.7632688704616719E-2</v>
      </c>
      <c r="KR244" s="546">
        <f t="shared" si="2627"/>
        <v>24.002100409795425</v>
      </c>
      <c r="KS244" s="545">
        <f t="shared" si="2855"/>
        <v>6.2130208833361331E-2</v>
      </c>
      <c r="KT244" s="546">
        <f t="shared" si="2628"/>
        <v>14.379717206947882</v>
      </c>
      <c r="KU244" s="545">
        <f t="shared" si="2856"/>
        <v>0.14435790678798147</v>
      </c>
      <c r="KV244" s="546">
        <f t="shared" si="2629"/>
        <v>3.8481361372109113</v>
      </c>
      <c r="KW244" s="545">
        <f t="shared" si="2857"/>
        <v>7.1705102904566428E-2</v>
      </c>
      <c r="KX244" s="546">
        <f t="shared" si="2630"/>
        <v>0.52353370458202242</v>
      </c>
      <c r="KY244" s="545">
        <f t="shared" si="2858"/>
        <v>-0.11652334436574428</v>
      </c>
      <c r="KZ244" s="546">
        <f t="shared" si="2631"/>
        <v>2.019193244237643</v>
      </c>
      <c r="LA244" s="545">
        <f t="shared" si="2859"/>
        <v>0.15898773062241076</v>
      </c>
      <c r="LB244" s="547" t="s">
        <v>177</v>
      </c>
      <c r="LC244" s="548" t="s">
        <v>177</v>
      </c>
      <c r="LD244" s="546">
        <f t="shared" si="2632"/>
        <v>0.60407286070617994</v>
      </c>
      <c r="LE244" s="545">
        <f t="shared" si="2860"/>
        <v>-0.2533045615714799</v>
      </c>
      <c r="LF244" s="546">
        <f t="shared" si="2633"/>
        <v>0.41285503956523673</v>
      </c>
      <c r="LG244" s="545">
        <f t="shared" si="2861"/>
        <v>7.7656466815702041E-2</v>
      </c>
      <c r="LH244" s="546">
        <f t="shared" si="2634"/>
        <v>7.7426273632561771E-2</v>
      </c>
      <c r="LI244" s="545">
        <f t="shared" si="2862"/>
        <v>4.8911103470295661E-2</v>
      </c>
      <c r="LJ244" s="546">
        <f t="shared" si="2635"/>
        <v>0.10114803735958434</v>
      </c>
      <c r="LK244" s="545">
        <f t="shared" si="2863"/>
        <v>8.6962069650052903E-2</v>
      </c>
      <c r="LL244" s="546">
        <f t="shared" si="2636"/>
        <v>1.4956499812114021</v>
      </c>
      <c r="LM244" s="545">
        <f t="shared" si="2864"/>
        <v>3.5947362671252689E-2</v>
      </c>
      <c r="LN244" s="546">
        <f t="shared" si="2637"/>
        <v>1.9404644073400041</v>
      </c>
      <c r="LO244" s="549">
        <f t="shared" si="2865"/>
        <v>-3.6995977686311243E-2</v>
      </c>
      <c r="LP244" s="550">
        <f t="shared" si="2721"/>
        <v>0.11499279867148338</v>
      </c>
      <c r="LQ244" s="551">
        <f t="shared" si="2722"/>
        <v>8.0490313322141044E-2</v>
      </c>
      <c r="LR244" s="551">
        <f t="shared" si="2723"/>
        <v>3.0173902008416575E-2</v>
      </c>
      <c r="LS244" s="551">
        <f t="shared" si="2724"/>
        <v>9.5054499122622052E-2</v>
      </c>
      <c r="LT244" s="551">
        <f t="shared" si="2725"/>
        <v>4.569916998341203E-2</v>
      </c>
      <c r="LU244" s="551">
        <f t="shared" si="2726"/>
        <v>2.7378484788169715E-2</v>
      </c>
      <c r="LV244" s="551">
        <f t="shared" si="2727"/>
        <v>7.3267182642875565E-3</v>
      </c>
      <c r="LW244" s="551">
        <f t="shared" si="2728"/>
        <v>9.9679008708651509E-4</v>
      </c>
      <c r="LX244" s="552">
        <f t="shared" si="2729"/>
        <v>3.8444741802727811E-3</v>
      </c>
      <c r="LY244" s="553" t="s">
        <v>177</v>
      </c>
      <c r="LZ244" s="552">
        <f t="shared" si="2730"/>
        <v>1.1501338579731817E-3</v>
      </c>
      <c r="MA244" s="552">
        <f t="shared" si="2731"/>
        <v>7.8606173249322136E-4</v>
      </c>
      <c r="MB244" s="552">
        <f t="shared" si="2732"/>
        <v>1.4741695016293665E-4</v>
      </c>
      <c r="MC244" s="552">
        <f t="shared" si="2733"/>
        <v>1.92582368787097E-4</v>
      </c>
      <c r="MD244" s="552">
        <f t="shared" si="2734"/>
        <v>2.847665894238688E-3</v>
      </c>
      <c r="ME244" s="552">
        <f t="shared" si="2735"/>
        <v>3.6945771946525889E-3</v>
      </c>
      <c r="MF244" s="550">
        <f t="shared" si="2736"/>
        <v>0.26547428096936188</v>
      </c>
      <c r="MG244" s="551">
        <f t="shared" si="2737"/>
        <v>0.18582127142795626</v>
      </c>
      <c r="MH244" s="551">
        <f t="shared" si="2738"/>
        <v>6.9659970296129872E-2</v>
      </c>
      <c r="MI244" s="551">
        <f t="shared" si="2739"/>
        <v>0.21944439216208711</v>
      </c>
      <c r="MJ244" s="551">
        <f t="shared" si="2740"/>
        <v>0.10550186126787006</v>
      </c>
      <c r="MK244" s="551">
        <f t="shared" si="2741"/>
        <v>6.3206423768625078E-2</v>
      </c>
      <c r="ML244" s="551">
        <f t="shared" si="2742"/>
        <v>1.6914583222150732E-2</v>
      </c>
      <c r="MM244" s="551">
        <f t="shared" si="2743"/>
        <v>2.3012061164165995E-3</v>
      </c>
      <c r="MN244" s="552">
        <f t="shared" si="2744"/>
        <v>8.8754168130903161E-3</v>
      </c>
      <c r="MO244" s="553" t="s">
        <v>177</v>
      </c>
      <c r="MP244" s="552">
        <f t="shared" si="2745"/>
        <v>2.6552180874928684E-3</v>
      </c>
      <c r="MQ244" s="552">
        <f t="shared" si="2746"/>
        <v>1.81471514427032E-3</v>
      </c>
      <c r="MR244" s="552">
        <f t="shared" si="2747"/>
        <v>3.4032921451895143E-4</v>
      </c>
      <c r="MS244" s="552">
        <f t="shared" si="2748"/>
        <v>4.4459884855215296E-4</v>
      </c>
      <c r="MT244" s="552">
        <f t="shared" si="2749"/>
        <v>6.574168682281699E-3</v>
      </c>
      <c r="MU244" s="552">
        <f t="shared" si="2750"/>
        <v>8.5293621476092204E-3</v>
      </c>
      <c r="MV244" s="1070"/>
      <c r="MW244" s="485"/>
      <c r="MX244" s="543"/>
      <c r="MY244" s="554"/>
      <c r="MZ244" s="555"/>
      <c r="NA244" s="556"/>
      <c r="NB244" s="1071"/>
      <c r="NC244" s="534"/>
      <c r="ND244" s="508"/>
      <c r="NE244" s="557"/>
    </row>
    <row r="245" spans="1:369" outlineLevel="1" x14ac:dyDescent="0.2">
      <c r="A245" s="558" t="s">
        <v>187</v>
      </c>
      <c r="B245" s="559">
        <v>190</v>
      </c>
      <c r="C245" s="1525"/>
      <c r="D245" s="560">
        <f>DATI!G237</f>
        <v>515418</v>
      </c>
      <c r="E245" s="561">
        <f t="shared" si="2810"/>
        <v>5.4866910340763346E-2</v>
      </c>
      <c r="F245" s="1035">
        <f t="shared" si="2866"/>
        <v>9.8493116061999526E-3</v>
      </c>
      <c r="G245" s="563"/>
      <c r="H245" s="564"/>
      <c r="I245" s="565"/>
      <c r="J245" s="566"/>
      <c r="K245" s="566"/>
      <c r="L245" s="566"/>
      <c r="M245" s="564"/>
      <c r="N245" s="564"/>
      <c r="O245" s="564"/>
      <c r="P245" s="564"/>
      <c r="Q245" s="564"/>
      <c r="R245" s="564"/>
      <c r="S245" s="564"/>
      <c r="T245" s="564"/>
      <c r="U245" s="564"/>
      <c r="V245" s="564"/>
      <c r="W245" s="569"/>
      <c r="X245" s="1100"/>
      <c r="Y245" s="564"/>
      <c r="Z245" s="564"/>
      <c r="AA245" s="564"/>
      <c r="AB245" s="564"/>
      <c r="AC245" s="564"/>
      <c r="AD245" s="565"/>
      <c r="AE245" s="566"/>
      <c r="AF245" s="566"/>
      <c r="AG245" s="569"/>
      <c r="AH245" s="572"/>
      <c r="AI245" s="564"/>
      <c r="AJ245" s="565"/>
      <c r="AK245" s="566"/>
      <c r="AL245" s="566"/>
      <c r="AM245" s="566"/>
      <c r="AN245" s="576"/>
      <c r="AO245" s="577"/>
      <c r="AP245" s="577"/>
      <c r="AQ245" s="577"/>
      <c r="AR245" s="577"/>
      <c r="AS245" s="577"/>
      <c r="AT245" s="577"/>
      <c r="AU245" s="1072"/>
      <c r="AV245" s="1072"/>
      <c r="AW245" s="577"/>
      <c r="AX245" s="1072"/>
      <c r="AY245" s="1072"/>
      <c r="AZ245" s="1072"/>
      <c r="BA245" s="1072"/>
      <c r="BB245" s="576"/>
      <c r="BC245" s="577"/>
      <c r="BD245" s="577"/>
      <c r="BE245" s="577"/>
      <c r="BF245" s="577"/>
      <c r="BG245" s="577"/>
      <c r="BH245" s="577"/>
      <c r="BI245" s="577"/>
      <c r="BJ245" s="577"/>
      <c r="BK245" s="577"/>
      <c r="BL245" s="577"/>
      <c r="BM245" s="577"/>
      <c r="BN245" s="577"/>
      <c r="BO245" s="577"/>
      <c r="BP245" s="577"/>
      <c r="BQ245" s="577"/>
      <c r="BR245" s="577"/>
      <c r="BS245" s="577"/>
      <c r="BT245" s="577"/>
      <c r="BU245" s="577"/>
      <c r="BV245" s="578"/>
      <c r="BW245" s="576"/>
      <c r="BX245" s="577"/>
      <c r="BY245" s="577"/>
      <c r="BZ245" s="577"/>
      <c r="CA245" s="577"/>
      <c r="CB245" s="577"/>
      <c r="CC245" s="577"/>
      <c r="CD245" s="578"/>
      <c r="CE245" s="576"/>
      <c r="CF245" s="577"/>
      <c r="CG245" s="577"/>
      <c r="CH245" s="577"/>
      <c r="CI245" s="577"/>
      <c r="CJ245" s="577"/>
      <c r="CK245" s="577"/>
      <c r="CL245" s="577"/>
      <c r="CM245" s="577"/>
      <c r="CN245" s="577"/>
      <c r="CO245" s="577"/>
      <c r="CP245" s="577"/>
      <c r="CQ245" s="577"/>
      <c r="CR245" s="577"/>
      <c r="CS245" s="577"/>
      <c r="CT245" s="577"/>
      <c r="CU245" s="577"/>
      <c r="CV245" s="577"/>
      <c r="CW245" s="577"/>
      <c r="CX245" s="577"/>
      <c r="CY245" s="578"/>
      <c r="CZ245" s="563">
        <f>DATI!AA237</f>
        <v>299689.73200000002</v>
      </c>
      <c r="DA245" s="564">
        <f t="shared" si="2811"/>
        <v>821.06775890410961</v>
      </c>
      <c r="DB245" s="565">
        <f t="shared" si="2608"/>
        <v>581.44987563492157</v>
      </c>
      <c r="DC245" s="566">
        <f t="shared" si="2812"/>
        <v>1.5930133579038948</v>
      </c>
      <c r="DD245" s="582">
        <f t="shared" si="2830"/>
        <v>4.5363624528016427E-2</v>
      </c>
      <c r="DE245" s="583">
        <f t="shared" si="2638"/>
        <v>3.5167932991239693E-2</v>
      </c>
      <c r="DF245" s="564">
        <f t="shared" si="2831"/>
        <v>13005.056000000041</v>
      </c>
      <c r="DG245" s="584">
        <f t="shared" si="2813"/>
        <v>19.753693688139606</v>
      </c>
      <c r="DH245" s="585">
        <f t="shared" si="2832"/>
        <v>6.0605499492210842E-2</v>
      </c>
      <c r="DI245" s="586">
        <f>DATI!AB237+DATI!AG237</f>
        <v>75468.063951040866</v>
      </c>
      <c r="DJ245" s="564">
        <f t="shared" si="2833"/>
        <v>206.76181904394758</v>
      </c>
      <c r="DK245" s="587">
        <f t="shared" si="2609"/>
        <v>146.421087255472</v>
      </c>
      <c r="DL245" s="588">
        <f t="shared" si="2610"/>
        <v>0.40115366371362188</v>
      </c>
      <c r="DM245" s="589">
        <f t="shared" si="2783"/>
        <v>0.25182065280448401</v>
      </c>
      <c r="DN245" s="590">
        <f t="shared" si="2814"/>
        <v>-1.0060461252610368E-2</v>
      </c>
      <c r="DO245" s="590">
        <f t="shared" si="2834"/>
        <v>-2.0000000000000018E-3</v>
      </c>
      <c r="DP245" s="590">
        <f t="shared" si="2815"/>
        <v>3.4846784288563928E-2</v>
      </c>
      <c r="DQ245" s="590">
        <f t="shared" si="2816"/>
        <v>2.4753666111436569E-2</v>
      </c>
      <c r="DR245" s="591">
        <f t="shared" si="2817"/>
        <v>2541.2644510321552</v>
      </c>
      <c r="DS245" s="591">
        <f t="shared" si="2818"/>
        <v>3.5369072836294038</v>
      </c>
      <c r="DT245" s="592">
        <f t="shared" si="2835"/>
        <v>3.4782565643299831E-2</v>
      </c>
      <c r="DU245" s="593"/>
      <c r="DV245" s="592"/>
      <c r="DW245" s="594">
        <f>DATI!AB237</f>
        <v>73442.542000000001</v>
      </c>
      <c r="DX245" s="564">
        <f t="shared" si="2819"/>
        <v>201.21244383561645</v>
      </c>
      <c r="DY245" s="595">
        <f t="shared" si="2867"/>
        <v>142.4912245982872</v>
      </c>
      <c r="DZ245" s="566">
        <f t="shared" si="2868"/>
        <v>0.39038691670763626</v>
      </c>
      <c r="EA245" s="589">
        <f t="shared" si="2820"/>
        <v>0.2450619229089904</v>
      </c>
      <c r="EB245" s="585">
        <f t="shared" si="2821"/>
        <v>-6.9825926702721608E-3</v>
      </c>
      <c r="EC245" s="596">
        <f t="shared" si="2836"/>
        <v>224221.66804895917</v>
      </c>
      <c r="ED245" s="597">
        <f t="shared" si="2822"/>
        <v>614.30593986016208</v>
      </c>
      <c r="EE245" s="598">
        <f t="shared" si="2613"/>
        <v>435.02878837944962</v>
      </c>
      <c r="EF245" s="599">
        <f t="shared" si="2614"/>
        <v>1.191859694190273</v>
      </c>
      <c r="EG245" s="600">
        <f t="shared" si="2639"/>
        <v>4.8951606931631884E-2</v>
      </c>
      <c r="EH245" s="600">
        <f t="shared" si="2640"/>
        <v>3.8720920909713234E-2</v>
      </c>
      <c r="EI245" s="582">
        <f t="shared" si="2869"/>
        <v>0.74817934719551604</v>
      </c>
      <c r="EJ245" s="601">
        <f t="shared" si="2641"/>
        <v>10463.791548967885</v>
      </c>
      <c r="EK245" s="601">
        <f t="shared" si="2642"/>
        <v>16.216786404510287</v>
      </c>
      <c r="EL245" s="563">
        <f>DATI!AD237</f>
        <v>207848.679</v>
      </c>
      <c r="EM245" s="564">
        <f t="shared" si="2823"/>
        <v>569.44843561643836</v>
      </c>
      <c r="EN245" s="595">
        <f t="shared" si="2616"/>
        <v>403.26235987101734</v>
      </c>
      <c r="EO245" s="566">
        <f t="shared" si="2824"/>
        <v>1.1048283832082666</v>
      </c>
      <c r="EP245" s="582">
        <f t="shared" si="2837"/>
        <v>4.5380389433502491E-2</v>
      </c>
      <c r="EQ245" s="583">
        <f t="shared" si="2838"/>
        <v>3.5184534384431317E-2</v>
      </c>
      <c r="ER245" s="582">
        <f t="shared" si="2839"/>
        <v>8.8857678533561302E-2</v>
      </c>
      <c r="ES245" s="564">
        <f t="shared" si="2840"/>
        <v>9022.7960000000021</v>
      </c>
      <c r="ET245" s="582">
        <f t="shared" si="2870"/>
        <v>0.69354621398907312</v>
      </c>
      <c r="EU245" s="584">
        <f t="shared" si="2825"/>
        <v>13.706346931917722</v>
      </c>
      <c r="EV245" s="563">
        <f>DATI!AE237</f>
        <v>11398.826999999999</v>
      </c>
      <c r="EW245" s="564">
        <f t="shared" si="2826"/>
        <v>31.229663013698627</v>
      </c>
      <c r="EX245" s="595">
        <f t="shared" si="2618"/>
        <v>22.115694446061255</v>
      </c>
      <c r="EY245" s="566">
        <f t="shared" si="2871"/>
        <v>6.0590943687839058E-2</v>
      </c>
      <c r="EZ245" s="582">
        <f t="shared" si="2841"/>
        <v>-1.432463393956886E-2</v>
      </c>
      <c r="FA245" s="583">
        <f t="shared" si="2842"/>
        <v>-2.3938171039914129E-2</v>
      </c>
      <c r="FB245" s="564">
        <f t="shared" si="2843"/>
        <v>-165.65700000000106</v>
      </c>
      <c r="FC245" s="584">
        <f t="shared" si="2827"/>
        <v>-0.54239317695717659</v>
      </c>
      <c r="FD245" s="564">
        <f>DATI!AG237</f>
        <v>2025.521951040864</v>
      </c>
      <c r="FE245" s="582">
        <f t="shared" si="2872"/>
        <v>6.7587298954935966E-3</v>
      </c>
      <c r="FF245" s="564">
        <f t="shared" si="2828"/>
        <v>9373.3050489591351</v>
      </c>
      <c r="FG245" s="582">
        <f t="shared" si="2844"/>
        <v>1.8185831788876474E-2</v>
      </c>
      <c r="FH245" s="563">
        <f>DATI!AF237</f>
        <v>6999.6840000000002</v>
      </c>
      <c r="FI245" s="564">
        <f t="shared" si="2845"/>
        <v>19.177216438356165</v>
      </c>
      <c r="FJ245" s="590">
        <f t="shared" si="2873"/>
        <v>2.335643584879311E-2</v>
      </c>
      <c r="FK245" s="590"/>
      <c r="FL245" s="602">
        <f>DATI!AL237</f>
        <v>0</v>
      </c>
      <c r="FM245" s="603"/>
      <c r="FN245" s="602"/>
      <c r="FO245" s="1129">
        <f t="shared" si="2790"/>
        <v>0</v>
      </c>
      <c r="FP245" s="1130">
        <f t="shared" si="2665"/>
        <v>0</v>
      </c>
      <c r="FQ245" s="567"/>
      <c r="FR245" s="607"/>
      <c r="FS245" s="1113"/>
      <c r="FT245" s="1113"/>
      <c r="FU245" s="576"/>
      <c r="FV245" s="577"/>
      <c r="FW245" s="577"/>
      <c r="FX245" s="577"/>
      <c r="FY245" s="577"/>
      <c r="FZ245" s="577"/>
      <c r="GA245" s="577"/>
      <c r="GB245" s="577"/>
      <c r="GC245" s="577"/>
      <c r="GD245" s="577"/>
      <c r="GE245" s="577"/>
      <c r="GF245" s="577"/>
      <c r="GG245" s="577"/>
      <c r="GH245" s="577"/>
      <c r="GI245" s="577"/>
      <c r="GJ245" s="577"/>
      <c r="GK245" s="577"/>
      <c r="GL245" s="577"/>
      <c r="GM245" s="577"/>
      <c r="GN245" s="577"/>
      <c r="GO245" s="577"/>
      <c r="GP245" s="578"/>
      <c r="GQ245" s="576"/>
      <c r="GR245" s="577"/>
      <c r="GS245" s="577"/>
      <c r="GT245" s="577"/>
      <c r="GU245" s="577"/>
      <c r="GV245" s="577"/>
      <c r="GW245" s="577"/>
      <c r="GX245" s="578"/>
      <c r="GY245" s="576"/>
      <c r="GZ245" s="577"/>
      <c r="HA245" s="577"/>
      <c r="HB245" s="577"/>
      <c r="HC245" s="577"/>
      <c r="HD245" s="577"/>
      <c r="HE245" s="577"/>
      <c r="HF245" s="577"/>
      <c r="HG245" s="577"/>
      <c r="HH245" s="577"/>
      <c r="HI245" s="577"/>
      <c r="HJ245" s="577"/>
      <c r="HK245" s="577"/>
      <c r="HL245" s="577"/>
      <c r="HM245" s="577"/>
      <c r="HN245" s="577"/>
      <c r="HO245" s="577"/>
      <c r="HP245" s="577"/>
      <c r="HQ245" s="577"/>
      <c r="HR245" s="577"/>
      <c r="HS245" s="577"/>
      <c r="HT245" s="578"/>
      <c r="HU245" s="607">
        <f t="shared" si="2846"/>
        <v>224027.82085898778</v>
      </c>
      <c r="HV245" s="608"/>
      <c r="HW245" s="609">
        <f t="shared" si="2847"/>
        <v>17458.636809107666</v>
      </c>
      <c r="HX245" s="610">
        <v>2129.94</v>
      </c>
      <c r="HY245" s="610">
        <f>DATI!CT237</f>
        <v>15328.696809107665</v>
      </c>
      <c r="HZ245" s="611"/>
      <c r="IA245" s="611">
        <f t="shared" si="2705"/>
        <v>5.8255705634611681E-2</v>
      </c>
      <c r="IB245" s="582">
        <f t="shared" si="2706"/>
        <v>7.7930663888824955E-2</v>
      </c>
      <c r="IC245" s="610">
        <f>DATI!CV237</f>
        <v>43455.828210468884</v>
      </c>
      <c r="ID245" s="610">
        <v>60914.46501957655</v>
      </c>
      <c r="IE245" s="613">
        <f t="shared" si="2707"/>
        <v>0.2032584320225444</v>
      </c>
      <c r="IF245" s="613">
        <f t="shared" si="2708"/>
        <v>0.27190580520764246</v>
      </c>
      <c r="IG245" s="609"/>
      <c r="IH245" s="590"/>
      <c r="II245" s="610"/>
      <c r="IJ245" s="610"/>
      <c r="IK245" s="615">
        <f>DATI!CS237</f>
        <v>152312.06585898777</v>
      </c>
      <c r="IL245" s="594">
        <f t="shared" si="2848"/>
        <v>87093.69109760318</v>
      </c>
      <c r="IM245" s="594">
        <f t="shared" si="2849"/>
        <v>15316.956343795573</v>
      </c>
      <c r="IN245" s="582">
        <f t="shared" si="2709"/>
        <v>0.29061286323150765</v>
      </c>
      <c r="IO245" s="582">
        <f t="shared" si="2710"/>
        <v>0.38876283652477023</v>
      </c>
      <c r="IP245" s="610"/>
      <c r="IQ245" s="590"/>
      <c r="IR245" s="610"/>
      <c r="IS245" s="594">
        <f t="shared" si="2850"/>
        <v>119475.49295227692</v>
      </c>
      <c r="IT245" s="615">
        <f>DATI!CR237</f>
        <v>69585.815000000002</v>
      </c>
      <c r="IU245" s="617">
        <v>49889.677952276928</v>
      </c>
      <c r="IV245" s="582"/>
      <c r="IW245" s="590">
        <f t="shared" si="2711"/>
        <v>0.39866395206452021</v>
      </c>
      <c r="IX245" s="582">
        <f t="shared" si="2712"/>
        <v>0.53330649958640475</v>
      </c>
      <c r="IY245" s="594">
        <f>DATI!CW237</f>
        <v>28320.906543338722</v>
      </c>
      <c r="IZ245" s="594">
        <v>147796.39949561565</v>
      </c>
      <c r="JA245" s="619">
        <f t="shared" si="2713"/>
        <v>0.49316470907857346</v>
      </c>
      <c r="JB245" s="619">
        <f t="shared" si="2714"/>
        <v>0.65972341706901094</v>
      </c>
      <c r="JC245" s="620"/>
      <c r="JD245" s="590"/>
      <c r="JE245" s="610"/>
      <c r="JF245" s="610"/>
      <c r="JG245" s="586">
        <f t="shared" si="2715"/>
        <v>72354.573277550109</v>
      </c>
      <c r="JH245" s="566">
        <f t="shared" si="2622"/>
        <v>140.38037724245197</v>
      </c>
      <c r="JI245" s="589">
        <f t="shared" si="2716"/>
        <v>0.24143160593019619</v>
      </c>
      <c r="JJ245" s="603"/>
      <c r="JK245" s="602"/>
      <c r="JL245" s="1131"/>
      <c r="JM245" s="622">
        <f t="shared" si="2643"/>
        <v>-9.3816393977081084E-3</v>
      </c>
      <c r="JN245" s="623">
        <f t="shared" si="2717"/>
        <v>191830.06622982703</v>
      </c>
      <c r="JO245" s="594">
        <f t="shared" si="2718"/>
        <v>220150.97277316576</v>
      </c>
      <c r="JP245" s="589">
        <f t="shared" si="2719"/>
        <v>0.6400955579947164</v>
      </c>
      <c r="JQ245" s="590"/>
      <c r="JR245" s="624">
        <f t="shared" si="2720"/>
        <v>0.73459631500876965</v>
      </c>
      <c r="JS245" s="585"/>
      <c r="JT245" s="576">
        <f>DATI!BW237</f>
        <v>18320.956948709249</v>
      </c>
      <c r="JU245" s="577">
        <f>DATI!BX237</f>
        <v>13198.89186498177</v>
      </c>
      <c r="JV245" s="577">
        <f>DATI!BY237</f>
        <v>3633.6217972827999</v>
      </c>
      <c r="JW245" s="577">
        <f>DATI!BZ237</f>
        <v>1980.25</v>
      </c>
      <c r="JX245" s="577">
        <f>DATI!CA237</f>
        <v>22709.216</v>
      </c>
      <c r="JY245" s="577">
        <f>DATI!CB237</f>
        <v>5020.7309369981285</v>
      </c>
      <c r="JZ245" s="577">
        <f>DATI!CC237</f>
        <v>3090.6825829306358</v>
      </c>
      <c r="KA245" s="577">
        <f>DATI!CD237</f>
        <v>48.755188881291076</v>
      </c>
      <c r="KB245" s="577">
        <f>DATI!CE237</f>
        <v>1322.0351649780273</v>
      </c>
      <c r="KC245" s="577">
        <f>DATI!CF237</f>
        <v>0</v>
      </c>
      <c r="KD245" s="577">
        <f>DATI!CG237</f>
        <v>72.069360179901125</v>
      </c>
      <c r="KE245" s="577">
        <f>DATI!CH237</f>
        <v>185.62572361278535</v>
      </c>
      <c r="KF245" s="577">
        <f>DATI!CI237</f>
        <v>7.7184801502227787</v>
      </c>
      <c r="KG245" s="577">
        <f>DATI!CJ237</f>
        <v>37.345840726852416</v>
      </c>
      <c r="KH245" s="577">
        <f>DATI!CK237</f>
        <v>371.80536947208458</v>
      </c>
      <c r="KI245" s="577">
        <f>DATI!CL237</f>
        <v>401.41542778539656</v>
      </c>
      <c r="KJ245" s="625">
        <f t="shared" si="2623"/>
        <v>35.54582290240009</v>
      </c>
      <c r="KK245" s="626">
        <f t="shared" si="2851"/>
        <v>7.8928952724025461E-2</v>
      </c>
      <c r="KL245" s="627">
        <f t="shared" si="2624"/>
        <v>25.608131390408893</v>
      </c>
      <c r="KM245" s="626">
        <f t="shared" si="2852"/>
        <v>2.8370407766534999E-2</v>
      </c>
      <c r="KN245" s="627">
        <f t="shared" si="2625"/>
        <v>7.0498542877485848</v>
      </c>
      <c r="KO245" s="626">
        <f t="shared" si="2853"/>
        <v>-6.8270823360116945E-2</v>
      </c>
      <c r="KP245" s="627">
        <f t="shared" si="2626"/>
        <v>3.8420272477872328</v>
      </c>
      <c r="KQ245" s="626">
        <f t="shared" si="2854"/>
        <v>-1.9825987691005929E-2</v>
      </c>
      <c r="KR245" s="627">
        <f t="shared" si="2627"/>
        <v>44.059803887330283</v>
      </c>
      <c r="KS245" s="626">
        <f t="shared" si="2855"/>
        <v>2.1222195715119473E-2</v>
      </c>
      <c r="KT245" s="627">
        <f t="shared" si="2628"/>
        <v>9.7410857536953088</v>
      </c>
      <c r="KU245" s="626">
        <f t="shared" si="2856"/>
        <v>5.3212771988680643E-2</v>
      </c>
      <c r="KV245" s="627">
        <f t="shared" si="2629"/>
        <v>5.9964583753975136</v>
      </c>
      <c r="KW245" s="626">
        <f t="shared" si="2857"/>
        <v>0.2327855709488108</v>
      </c>
      <c r="KX245" s="627">
        <f t="shared" si="2630"/>
        <v>9.4593492818044925E-2</v>
      </c>
      <c r="KY245" s="626">
        <f t="shared" si="2858"/>
        <v>-0.13103438899738246</v>
      </c>
      <c r="KZ245" s="627">
        <f t="shared" si="2631"/>
        <v>2.5649767081825381</v>
      </c>
      <c r="LA245" s="626">
        <f t="shared" si="2859"/>
        <v>9.2713157934115331E-2</v>
      </c>
      <c r="LB245" s="628" t="s">
        <v>177</v>
      </c>
      <c r="LC245" s="629" t="s">
        <v>177</v>
      </c>
      <c r="LD245" s="627">
        <f t="shared" si="2632"/>
        <v>0.13982701453946336</v>
      </c>
      <c r="LE245" s="626">
        <f t="shared" si="2860"/>
        <v>-0.18564154620980744</v>
      </c>
      <c r="LF245" s="627">
        <f t="shared" si="2633"/>
        <v>0.36014598561320199</v>
      </c>
      <c r="LG245" s="626">
        <f t="shared" si="2861"/>
        <v>-5.3196041855979093E-2</v>
      </c>
      <c r="LH245" s="627">
        <f t="shared" si="2634"/>
        <v>1.4975185480954833E-2</v>
      </c>
      <c r="LI245" s="626">
        <f t="shared" si="2862"/>
        <v>1.3191149010699872</v>
      </c>
      <c r="LJ245" s="627">
        <f t="shared" si="2635"/>
        <v>7.2457385513995276E-2</v>
      </c>
      <c r="LK245" s="626">
        <f t="shared" si="2863"/>
        <v>5.1385355900761265E-2</v>
      </c>
      <c r="LL245" s="627">
        <f t="shared" si="2636"/>
        <v>0.72136667611935279</v>
      </c>
      <c r="LM245" s="626">
        <f t="shared" si="2864"/>
        <v>-0.30220525080597166</v>
      </c>
      <c r="LN245" s="627">
        <f t="shared" si="2637"/>
        <v>0.77881530677119648</v>
      </c>
      <c r="LO245" s="630">
        <f t="shared" si="2865"/>
        <v>-0.62794810826117731</v>
      </c>
      <c r="LP245" s="631">
        <f t="shared" si="2721"/>
        <v>6.113308195927529E-2</v>
      </c>
      <c r="LQ245" s="632">
        <f t="shared" si="2722"/>
        <v>4.4041855477990714E-2</v>
      </c>
      <c r="LR245" s="632">
        <f t="shared" si="2723"/>
        <v>1.212461225492637E-2</v>
      </c>
      <c r="LS245" s="632">
        <f t="shared" si="2724"/>
        <v>6.6076671589135388E-3</v>
      </c>
      <c r="LT245" s="632">
        <f t="shared" si="2725"/>
        <v>7.5775755974181985E-2</v>
      </c>
      <c r="LU245" s="632">
        <f t="shared" si="2726"/>
        <v>1.6753096288925001E-2</v>
      </c>
      <c r="LV245" s="632">
        <f t="shared" si="2727"/>
        <v>1.0312941195231325E-2</v>
      </c>
      <c r="LW245" s="632">
        <f t="shared" si="2728"/>
        <v>1.626855500050668E-4</v>
      </c>
      <c r="LX245" s="633">
        <f t="shared" si="2729"/>
        <v>4.4113462151516994E-3</v>
      </c>
      <c r="LY245" s="634" t="s">
        <v>177</v>
      </c>
      <c r="LZ245" s="633">
        <f t="shared" si="2730"/>
        <v>2.4047991133677253E-4</v>
      </c>
      <c r="MA245" s="633">
        <f t="shared" si="2731"/>
        <v>6.1939300480533428E-4</v>
      </c>
      <c r="MB245" s="633">
        <f t="shared" si="2732"/>
        <v>2.5754903575484455E-5</v>
      </c>
      <c r="MC245" s="633">
        <f t="shared" si="2733"/>
        <v>1.2461501592871528E-4</v>
      </c>
      <c r="MD245" s="633">
        <f t="shared" si="2734"/>
        <v>1.2406343286799181E-3</v>
      </c>
      <c r="ME245" s="633">
        <f t="shared" si="2735"/>
        <v>1.3394367071121293E-3</v>
      </c>
      <c r="MF245" s="631">
        <f t="shared" si="2736"/>
        <v>0.24945973341594369</v>
      </c>
      <c r="MG245" s="632">
        <f t="shared" si="2737"/>
        <v>0.17971725250171447</v>
      </c>
      <c r="MH245" s="632">
        <f t="shared" si="2738"/>
        <v>4.9475708469932864E-2</v>
      </c>
      <c r="MI245" s="632">
        <f t="shared" si="2739"/>
        <v>2.6963255166195091E-2</v>
      </c>
      <c r="MJ245" s="632">
        <f t="shared" si="2740"/>
        <v>0.30921064796477227</v>
      </c>
      <c r="MK245" s="632">
        <f t="shared" si="2741"/>
        <v>6.8362706413377258E-2</v>
      </c>
      <c r="ML245" s="632">
        <f t="shared" si="2742"/>
        <v>4.2083001197461764E-2</v>
      </c>
      <c r="MM245" s="632">
        <f t="shared" si="2743"/>
        <v>6.6385486604332231E-4</v>
      </c>
      <c r="MN245" s="633">
        <f t="shared" si="2744"/>
        <v>1.80009450786443E-2</v>
      </c>
      <c r="MO245" s="634" t="s">
        <v>177</v>
      </c>
      <c r="MP245" s="633">
        <f t="shared" si="2745"/>
        <v>9.8130263764428425E-4</v>
      </c>
      <c r="MQ245" s="633">
        <f t="shared" si="2746"/>
        <v>2.5274958975791627E-3</v>
      </c>
      <c r="MR245" s="633">
        <f t="shared" si="2747"/>
        <v>1.0509549288507441E-4</v>
      </c>
      <c r="MS245" s="633">
        <f t="shared" si="2748"/>
        <v>5.0850419538654333E-4</v>
      </c>
      <c r="MT245" s="633">
        <f t="shared" si="2749"/>
        <v>5.0625340483460464E-3</v>
      </c>
      <c r="MU245" s="633">
        <f t="shared" si="2750"/>
        <v>5.4657071617346328E-3</v>
      </c>
      <c r="MV245" s="1077"/>
      <c r="MW245" s="566"/>
      <c r="MX245" s="624"/>
      <c r="MY245" s="635"/>
      <c r="MZ245" s="636"/>
      <c r="NA245" s="637"/>
      <c r="NB245" s="1078"/>
      <c r="NC245" s="615"/>
      <c r="ND245" s="589"/>
      <c r="NE245" s="638"/>
    </row>
    <row r="246" spans="1:369" outlineLevel="1" x14ac:dyDescent="0.2">
      <c r="A246" s="477" t="s">
        <v>188</v>
      </c>
      <c r="B246" s="478">
        <v>78</v>
      </c>
      <c r="C246" s="1524"/>
      <c r="D246" s="479">
        <f>DATI!G238</f>
        <v>179603</v>
      </c>
      <c r="E246" s="480">
        <f t="shared" si="2810"/>
        <v>1.9118970811908238E-2</v>
      </c>
      <c r="F246" s="1039">
        <f t="shared" si="2866"/>
        <v>2.3831316694200117E-3</v>
      </c>
      <c r="G246" s="482"/>
      <c r="H246" s="483"/>
      <c r="I246" s="484"/>
      <c r="J246" s="485"/>
      <c r="K246" s="485"/>
      <c r="L246" s="485"/>
      <c r="M246" s="483"/>
      <c r="N246" s="483"/>
      <c r="O246" s="483"/>
      <c r="P246" s="483"/>
      <c r="Q246" s="483"/>
      <c r="R246" s="483"/>
      <c r="S246" s="483"/>
      <c r="T246" s="483"/>
      <c r="U246" s="483"/>
      <c r="V246" s="483"/>
      <c r="W246" s="488"/>
      <c r="X246" s="1111"/>
      <c r="Y246" s="483"/>
      <c r="Z246" s="483"/>
      <c r="AA246" s="483"/>
      <c r="AB246" s="483"/>
      <c r="AC246" s="483"/>
      <c r="AD246" s="484"/>
      <c r="AE246" s="485"/>
      <c r="AF246" s="485"/>
      <c r="AG246" s="488"/>
      <c r="AH246" s="491"/>
      <c r="AI246" s="483"/>
      <c r="AJ246" s="484"/>
      <c r="AK246" s="485"/>
      <c r="AL246" s="485"/>
      <c r="AM246" s="485"/>
      <c r="AN246" s="495"/>
      <c r="AO246" s="496"/>
      <c r="AP246" s="496"/>
      <c r="AQ246" s="496"/>
      <c r="AR246" s="496"/>
      <c r="AS246" s="496"/>
      <c r="AT246" s="496"/>
      <c r="AU246" s="1065"/>
      <c r="AV246" s="1065"/>
      <c r="AW246" s="496"/>
      <c r="AX246" s="1065"/>
      <c r="AY246" s="1065"/>
      <c r="AZ246" s="1065"/>
      <c r="BA246" s="1065"/>
      <c r="BB246" s="495"/>
      <c r="BC246" s="496"/>
      <c r="BD246" s="496"/>
      <c r="BE246" s="496"/>
      <c r="BF246" s="496"/>
      <c r="BG246" s="496"/>
      <c r="BH246" s="496"/>
      <c r="BI246" s="496"/>
      <c r="BJ246" s="496"/>
      <c r="BK246" s="496"/>
      <c r="BL246" s="496"/>
      <c r="BM246" s="496"/>
      <c r="BN246" s="496"/>
      <c r="BO246" s="496"/>
      <c r="BP246" s="496"/>
      <c r="BQ246" s="496"/>
      <c r="BR246" s="496"/>
      <c r="BS246" s="496"/>
      <c r="BT246" s="496"/>
      <c r="BU246" s="496"/>
      <c r="BV246" s="497"/>
      <c r="BW246" s="495"/>
      <c r="BX246" s="496"/>
      <c r="BY246" s="496"/>
      <c r="BZ246" s="496"/>
      <c r="CA246" s="496"/>
      <c r="CB246" s="496"/>
      <c r="CC246" s="496"/>
      <c r="CD246" s="497"/>
      <c r="CE246" s="495"/>
      <c r="CF246" s="496"/>
      <c r="CG246" s="496"/>
      <c r="CH246" s="496"/>
      <c r="CI246" s="496"/>
      <c r="CJ246" s="496"/>
      <c r="CK246" s="496"/>
      <c r="CL246" s="496"/>
      <c r="CM246" s="496"/>
      <c r="CN246" s="496"/>
      <c r="CO246" s="496"/>
      <c r="CP246" s="496"/>
      <c r="CQ246" s="496"/>
      <c r="CR246" s="496"/>
      <c r="CS246" s="496"/>
      <c r="CT246" s="496"/>
      <c r="CU246" s="496"/>
      <c r="CV246" s="496"/>
      <c r="CW246" s="496"/>
      <c r="CX246" s="496"/>
      <c r="CY246" s="497"/>
      <c r="CZ246" s="482">
        <f>DATI!AA238</f>
        <v>82920.945999999996</v>
      </c>
      <c r="DA246" s="483">
        <f t="shared" si="2811"/>
        <v>227.18067397260273</v>
      </c>
      <c r="DB246" s="484">
        <f t="shared" si="2608"/>
        <v>461.6902056201734</v>
      </c>
      <c r="DC246" s="485">
        <f t="shared" si="2812"/>
        <v>1.2649046729319819</v>
      </c>
      <c r="DD246" s="501">
        <f t="shared" si="2830"/>
        <v>4.5493977408106269E-2</v>
      </c>
      <c r="DE246" s="502">
        <f t="shared" si="2638"/>
        <v>4.3008351174951678E-2</v>
      </c>
      <c r="DF246" s="483">
        <f t="shared" si="2831"/>
        <v>3608.25</v>
      </c>
      <c r="DG246" s="503">
        <f t="shared" si="2813"/>
        <v>19.037752166585847</v>
      </c>
      <c r="DH246" s="504">
        <f t="shared" si="2832"/>
        <v>1.6768894006340671E-2</v>
      </c>
      <c r="DI246" s="505">
        <f>DATI!AB238+DATI!AG238</f>
        <v>33240.608353805306</v>
      </c>
      <c r="DJ246" s="483">
        <f t="shared" si="2833"/>
        <v>91.070159873439195</v>
      </c>
      <c r="DK246" s="506">
        <f t="shared" si="2609"/>
        <v>185.07824676539539</v>
      </c>
      <c r="DL246" s="507">
        <f t="shared" si="2610"/>
        <v>0.50706368976820659</v>
      </c>
      <c r="DM246" s="508">
        <f t="shared" si="2783"/>
        <v>0.40087107006479772</v>
      </c>
      <c r="DN246" s="509">
        <f t="shared" si="2814"/>
        <v>3.2550213638599779E-2</v>
      </c>
      <c r="DO246" s="509">
        <f t="shared" si="2834"/>
        <v>1.3000000000000012E-2</v>
      </c>
      <c r="DP246" s="509">
        <f t="shared" si="2815"/>
        <v>7.9525029730609487E-2</v>
      </c>
      <c r="DQ246" s="509">
        <f t="shared" si="2816"/>
        <v>7.695849583254008E-2</v>
      </c>
      <c r="DR246" s="510">
        <f t="shared" si="2817"/>
        <v>2448.7254068204202</v>
      </c>
      <c r="DS246" s="510">
        <f t="shared" si="2818"/>
        <v>13.225526830890288</v>
      </c>
      <c r="DT246" s="511">
        <f t="shared" si="2835"/>
        <v>1.5320303470876406E-2</v>
      </c>
      <c r="DU246" s="512"/>
      <c r="DV246" s="511"/>
      <c r="DW246" s="513">
        <f>DATI!AB238</f>
        <v>29369.971000000001</v>
      </c>
      <c r="DX246" s="483">
        <f t="shared" si="2819"/>
        <v>80.465673972602744</v>
      </c>
      <c r="DY246" s="514">
        <f t="shared" si="2867"/>
        <v>163.52717382226353</v>
      </c>
      <c r="DZ246" s="485">
        <f t="shared" si="2868"/>
        <v>0.4480196543075714</v>
      </c>
      <c r="EA246" s="508">
        <f t="shared" si="2820"/>
        <v>0.35419242563875242</v>
      </c>
      <c r="EB246" s="504">
        <f t="shared" si="2821"/>
        <v>3.6875700259960335E-2</v>
      </c>
      <c r="EC246" s="515">
        <f t="shared" si="2836"/>
        <v>49680.33764619469</v>
      </c>
      <c r="ED246" s="516">
        <f t="shared" si="2822"/>
        <v>136.11051409916354</v>
      </c>
      <c r="EE246" s="517">
        <f t="shared" si="2613"/>
        <v>276.61195885477798</v>
      </c>
      <c r="EF246" s="518">
        <f t="shared" si="2614"/>
        <v>0.75784098316377524</v>
      </c>
      <c r="EG246" s="519">
        <f t="shared" si="2639"/>
        <v>2.3897468327924616E-2</v>
      </c>
      <c r="EH246" s="519">
        <f t="shared" si="2640"/>
        <v>2.1463187057700554E-2</v>
      </c>
      <c r="EI246" s="501">
        <f t="shared" si="2869"/>
        <v>0.59912892993520228</v>
      </c>
      <c r="EJ246" s="520">
        <f t="shared" si="2641"/>
        <v>1159.5245931795798</v>
      </c>
      <c r="EK246" s="520">
        <f t="shared" si="2642"/>
        <v>5.8122253356955298</v>
      </c>
      <c r="EL246" s="482">
        <f>DATI!AD238</f>
        <v>43971.762999999999</v>
      </c>
      <c r="EM246" s="483">
        <f t="shared" si="2823"/>
        <v>120.47058356164383</v>
      </c>
      <c r="EN246" s="514">
        <f t="shared" si="2616"/>
        <v>244.82755299187653</v>
      </c>
      <c r="EO246" s="485">
        <f t="shared" si="2824"/>
        <v>0.67076041915582607</v>
      </c>
      <c r="EP246" s="501">
        <f t="shared" si="2837"/>
        <v>-3.2782150378319655E-3</v>
      </c>
      <c r="EQ246" s="502">
        <f t="shared" si="2838"/>
        <v>-5.6478870487607332E-3</v>
      </c>
      <c r="ER246" s="501">
        <f t="shared" si="2839"/>
        <v>1.8798429703794004E-2</v>
      </c>
      <c r="ES246" s="483">
        <f t="shared" si="2840"/>
        <v>-144.62299999999959</v>
      </c>
      <c r="ET246" s="501">
        <f t="shared" si="2870"/>
        <v>0.5302853515443493</v>
      </c>
      <c r="EU246" s="503">
        <f t="shared" si="2825"/>
        <v>-1.3906123874153309</v>
      </c>
      <c r="EV246" s="482">
        <f>DATI!AE238</f>
        <v>6626.5619999999999</v>
      </c>
      <c r="EW246" s="483">
        <f t="shared" si="2826"/>
        <v>18.154964383561644</v>
      </c>
      <c r="EX246" s="514">
        <f t="shared" si="2618"/>
        <v>36.895608647962447</v>
      </c>
      <c r="EY246" s="485">
        <f t="shared" si="2871"/>
        <v>0.10108385930948616</v>
      </c>
      <c r="EZ246" s="501">
        <f t="shared" si="2841"/>
        <v>7.4869346972494449E-2</v>
      </c>
      <c r="FA246" s="502">
        <f t="shared" si="2842"/>
        <v>7.2313881801215327E-2</v>
      </c>
      <c r="FB246" s="483">
        <f t="shared" si="2843"/>
        <v>461.56899999999951</v>
      </c>
      <c r="FC246" s="503">
        <f t="shared" si="2827"/>
        <v>2.4881377813285255</v>
      </c>
      <c r="FD246" s="483">
        <f>DATI!AG238</f>
        <v>3870.6373538053035</v>
      </c>
      <c r="FE246" s="501">
        <f t="shared" si="2872"/>
        <v>4.6678644426045302E-2</v>
      </c>
      <c r="FF246" s="483">
        <f t="shared" si="2828"/>
        <v>2755.9246461946964</v>
      </c>
      <c r="FG246" s="501">
        <f t="shared" si="2844"/>
        <v>1.5344535704830634E-2</v>
      </c>
      <c r="FH246" s="482">
        <f>DATI!AF238</f>
        <v>2952.65</v>
      </c>
      <c r="FI246" s="483">
        <f t="shared" si="2845"/>
        <v>8.0894520547945206</v>
      </c>
      <c r="FJ246" s="509">
        <f t="shared" si="2873"/>
        <v>3.5608011514967522E-2</v>
      </c>
      <c r="FK246" s="509"/>
      <c r="FL246" s="521">
        <f>DATI!AL238</f>
        <v>0</v>
      </c>
      <c r="FM246" s="522"/>
      <c r="FN246" s="521"/>
      <c r="FO246" s="1126">
        <f t="shared" si="2790"/>
        <v>0</v>
      </c>
      <c r="FP246" s="1127">
        <f t="shared" si="2665"/>
        <v>0</v>
      </c>
      <c r="FQ246" s="486"/>
      <c r="FR246" s="526"/>
      <c r="FS246" s="1112"/>
      <c r="FT246" s="1112"/>
      <c r="FU246" s="495"/>
      <c r="FV246" s="496"/>
      <c r="FW246" s="496"/>
      <c r="FX246" s="496"/>
      <c r="FY246" s="496"/>
      <c r="FZ246" s="496"/>
      <c r="GA246" s="496"/>
      <c r="GB246" s="496"/>
      <c r="GC246" s="496"/>
      <c r="GD246" s="496"/>
      <c r="GE246" s="496"/>
      <c r="GF246" s="496"/>
      <c r="GG246" s="496"/>
      <c r="GH246" s="496"/>
      <c r="GI246" s="496"/>
      <c r="GJ246" s="496"/>
      <c r="GK246" s="496"/>
      <c r="GL246" s="496"/>
      <c r="GM246" s="496"/>
      <c r="GN246" s="496"/>
      <c r="GO246" s="496"/>
      <c r="GP246" s="497"/>
      <c r="GQ246" s="495"/>
      <c r="GR246" s="496"/>
      <c r="GS246" s="496"/>
      <c r="GT246" s="496"/>
      <c r="GU246" s="496"/>
      <c r="GV246" s="496"/>
      <c r="GW246" s="496"/>
      <c r="GX246" s="497"/>
      <c r="GY246" s="495"/>
      <c r="GZ246" s="496"/>
      <c r="HA246" s="496"/>
      <c r="HB246" s="496"/>
      <c r="HC246" s="496"/>
      <c r="HD246" s="496"/>
      <c r="HE246" s="496"/>
      <c r="HF246" s="496"/>
      <c r="HG246" s="496"/>
      <c r="HH246" s="496"/>
      <c r="HI246" s="496"/>
      <c r="HJ246" s="496"/>
      <c r="HK246" s="496"/>
      <c r="HL246" s="496"/>
      <c r="HM246" s="496"/>
      <c r="HN246" s="496"/>
      <c r="HO246" s="496"/>
      <c r="HP246" s="496"/>
      <c r="HQ246" s="496"/>
      <c r="HR246" s="496"/>
      <c r="HS246" s="496"/>
      <c r="HT246" s="497"/>
      <c r="HU246" s="526">
        <f t="shared" si="2846"/>
        <v>49636.462646194705</v>
      </c>
      <c r="HV246" s="527"/>
      <c r="HW246" s="528">
        <f t="shared" si="2847"/>
        <v>24021.2372810417</v>
      </c>
      <c r="HX246" s="529">
        <v>22080.782000000003</v>
      </c>
      <c r="HY246" s="529">
        <f>DATI!CT238</f>
        <v>1940.4552810416965</v>
      </c>
      <c r="HZ246" s="530"/>
      <c r="IA246" s="530">
        <f t="shared" si="2705"/>
        <v>0.28968841335989703</v>
      </c>
      <c r="IB246" s="501">
        <f t="shared" si="2706"/>
        <v>0.48394337550327526</v>
      </c>
      <c r="IC246" s="529">
        <f>DATI!CV238</f>
        <v>0</v>
      </c>
      <c r="ID246" s="529">
        <v>24021.2372810417</v>
      </c>
      <c r="IE246" s="532">
        <f t="shared" si="2707"/>
        <v>0.28968841335989703</v>
      </c>
      <c r="IF246" s="532">
        <f t="shared" si="2708"/>
        <v>0.48394337550327526</v>
      </c>
      <c r="IG246" s="528"/>
      <c r="IH246" s="509"/>
      <c r="II246" s="529"/>
      <c r="IJ246" s="529"/>
      <c r="IK246" s="534">
        <f>DATI!CS238</f>
        <v>27555.680646194698</v>
      </c>
      <c r="IL246" s="513">
        <f t="shared" si="2848"/>
        <v>3566.4895258467041</v>
      </c>
      <c r="IM246" s="513">
        <f t="shared" si="2849"/>
        <v>3566.4895258467041</v>
      </c>
      <c r="IN246" s="501">
        <f t="shared" si="2709"/>
        <v>4.3010719219806107E-2</v>
      </c>
      <c r="IO246" s="501">
        <f t="shared" si="2710"/>
        <v>7.1852209760965374E-2</v>
      </c>
      <c r="IP246" s="529"/>
      <c r="IQ246" s="509"/>
      <c r="IR246" s="529"/>
      <c r="IS246" s="513">
        <f t="shared" si="2850"/>
        <v>22048.735839306297</v>
      </c>
      <c r="IT246" s="534">
        <f>DATI!CR238</f>
        <v>0</v>
      </c>
      <c r="IU246" s="536">
        <v>22048.735839306297</v>
      </c>
      <c r="IV246" s="501"/>
      <c r="IW246" s="509">
        <f t="shared" si="2711"/>
        <v>0.26590067893468433</v>
      </c>
      <c r="IX246" s="501">
        <f t="shared" si="2712"/>
        <v>0.44420441473575928</v>
      </c>
      <c r="IY246" s="513">
        <f>DATI!CW238</f>
        <v>0</v>
      </c>
      <c r="IZ246" s="513">
        <v>22048.735839306297</v>
      </c>
      <c r="JA246" s="538">
        <f t="shared" si="2713"/>
        <v>0.26590067893468433</v>
      </c>
      <c r="JB246" s="538">
        <f t="shared" si="2714"/>
        <v>0.44420441473575928</v>
      </c>
      <c r="JC246" s="539"/>
      <c r="JD246" s="509"/>
      <c r="JE246" s="529"/>
      <c r="JF246" s="529"/>
      <c r="JG246" s="505">
        <f t="shared" si="2715"/>
        <v>31852.810541559284</v>
      </c>
      <c r="JH246" s="485">
        <f t="shared" si="2622"/>
        <v>177.35121652510972</v>
      </c>
      <c r="JI246" s="508">
        <f t="shared" si="2716"/>
        <v>0.38413467378386257</v>
      </c>
      <c r="JJ246" s="522"/>
      <c r="JK246" s="521"/>
      <c r="JL246" s="1128"/>
      <c r="JM246" s="541">
        <f t="shared" si="2643"/>
        <v>3.5980867129117355E-2</v>
      </c>
      <c r="JN246" s="542">
        <f t="shared" si="2717"/>
        <v>53901.546380865577</v>
      </c>
      <c r="JO246" s="513">
        <f t="shared" si="2718"/>
        <v>53901.546380865577</v>
      </c>
      <c r="JP246" s="508">
        <f t="shared" si="2719"/>
        <v>0.65003535271854684</v>
      </c>
      <c r="JQ246" s="509"/>
      <c r="JR246" s="543">
        <f t="shared" si="2720"/>
        <v>0.65003535271854684</v>
      </c>
      <c r="JS246" s="504"/>
      <c r="JT246" s="495">
        <f>DATI!BW238</f>
        <v>10621.464571508288</v>
      </c>
      <c r="JU246" s="496">
        <f>DATI!BX238</f>
        <v>7357.9486355370282</v>
      </c>
      <c r="JV246" s="496">
        <f>DATI!BY238</f>
        <v>1868.4038309100865</v>
      </c>
      <c r="JW246" s="496">
        <f>DATI!BZ238</f>
        <v>1341.5129999999999</v>
      </c>
      <c r="JX246" s="496">
        <f>DATI!CA238</f>
        <v>3212.2</v>
      </c>
      <c r="JY246" s="496">
        <f>DATI!CB238</f>
        <v>782.18249018490314</v>
      </c>
      <c r="JZ246" s="496">
        <f>DATI!CC238</f>
        <v>1169.688682629913</v>
      </c>
      <c r="KA246" s="496">
        <f>DATI!CD238</f>
        <v>58.659878456577658</v>
      </c>
      <c r="KB246" s="496">
        <f>DATI!CE238</f>
        <v>671.98228219854832</v>
      </c>
      <c r="KC246" s="496">
        <f>DATI!CF238</f>
        <v>0</v>
      </c>
      <c r="KD246" s="496">
        <f>DATI!CG238</f>
        <v>69.616560251235967</v>
      </c>
      <c r="KE246" s="496">
        <f>DATI!CH238</f>
        <v>80.574621568202971</v>
      </c>
      <c r="KF246" s="496">
        <f>DATI!CI238</f>
        <v>4.2679000830650331</v>
      </c>
      <c r="KG246" s="496">
        <f>DATI!CJ238</f>
        <v>6.8629401335716249</v>
      </c>
      <c r="KH246" s="496">
        <f>DATI!CK238</f>
        <v>29.762199474915864</v>
      </c>
      <c r="KI246" s="496">
        <f>DATI!CL238</f>
        <v>776.66215506887431</v>
      </c>
      <c r="KJ246" s="544">
        <f t="shared" si="2623"/>
        <v>59.138569909791528</v>
      </c>
      <c r="KK246" s="545">
        <f t="shared" si="2851"/>
        <v>8.912620474260298E-2</v>
      </c>
      <c r="KL246" s="546">
        <f t="shared" si="2624"/>
        <v>40.967849287244803</v>
      </c>
      <c r="KM246" s="545">
        <f t="shared" si="2852"/>
        <v>2.3857468285394378E-2</v>
      </c>
      <c r="KN246" s="546">
        <f t="shared" si="2625"/>
        <v>10.402965601410259</v>
      </c>
      <c r="KO246" s="545">
        <f t="shared" si="2853"/>
        <v>0.22543812259821619</v>
      </c>
      <c r="KP246" s="546">
        <f t="shared" si="2626"/>
        <v>7.4693240090644366</v>
      </c>
      <c r="KQ246" s="545">
        <f t="shared" si="2854"/>
        <v>7.903477848300007E-2</v>
      </c>
      <c r="KR246" s="546">
        <f t="shared" si="2627"/>
        <v>17.885001920903324</v>
      </c>
      <c r="KS246" s="545">
        <f t="shared" si="2855"/>
        <v>0.16789051462696172</v>
      </c>
      <c r="KT246" s="546">
        <f t="shared" si="2628"/>
        <v>4.3550636135526863</v>
      </c>
      <c r="KU246" s="545">
        <f t="shared" si="2856"/>
        <v>0.14266389389583506</v>
      </c>
      <c r="KV246" s="546">
        <f t="shared" si="2629"/>
        <v>6.5126344361169526</v>
      </c>
      <c r="KW246" s="545">
        <f t="shared" si="2857"/>
        <v>-2.6665854079895617E-2</v>
      </c>
      <c r="KX246" s="546">
        <f t="shared" si="2630"/>
        <v>0.32660856698706403</v>
      </c>
      <c r="KY246" s="545">
        <f t="shared" si="2858"/>
        <v>12.96375415798855</v>
      </c>
      <c r="KZ246" s="546">
        <f t="shared" si="2631"/>
        <v>3.7414869584502948</v>
      </c>
      <c r="LA246" s="545">
        <f t="shared" si="2859"/>
        <v>0.49046512962589311</v>
      </c>
      <c r="LB246" s="547" t="s">
        <v>177</v>
      </c>
      <c r="LC246" s="548" t="s">
        <v>177</v>
      </c>
      <c r="LD246" s="546">
        <f t="shared" si="2632"/>
        <v>0.38761357132807339</v>
      </c>
      <c r="LE246" s="545">
        <f t="shared" si="2860"/>
        <v>-0.65721883633630063</v>
      </c>
      <c r="LF246" s="546">
        <f t="shared" si="2633"/>
        <v>0.44862625662267874</v>
      </c>
      <c r="LG246" s="545">
        <f t="shared" si="2861"/>
        <v>3.3949934534706523E-3</v>
      </c>
      <c r="LH246" s="546">
        <f t="shared" si="2634"/>
        <v>2.3762966559940719E-2</v>
      </c>
      <c r="LI246" s="545">
        <f t="shared" si="2862"/>
        <v>3.2552851480904965</v>
      </c>
      <c r="LJ246" s="546">
        <f t="shared" si="2635"/>
        <v>3.8211723265043594E-2</v>
      </c>
      <c r="LK246" s="545">
        <f t="shared" si="2863"/>
        <v>-0.3470090095695203</v>
      </c>
      <c r="LL246" s="546">
        <f t="shared" si="2636"/>
        <v>0.16571103753788</v>
      </c>
      <c r="LM246" s="545">
        <f t="shared" si="2864"/>
        <v>-0.5798263976803798</v>
      </c>
      <c r="LN246" s="546">
        <f t="shared" si="2637"/>
        <v>4.3243272944709963</v>
      </c>
      <c r="LO246" s="549">
        <f t="shared" si="2865"/>
        <v>-4.0895484186856366E-2</v>
      </c>
      <c r="LP246" s="550">
        <f t="shared" si="2721"/>
        <v>0.12809145437762237</v>
      </c>
      <c r="LQ246" s="551">
        <f t="shared" si="2722"/>
        <v>8.8734499429577521E-2</v>
      </c>
      <c r="LR246" s="551">
        <f t="shared" si="2723"/>
        <v>2.2532350642865153E-2</v>
      </c>
      <c r="LS246" s="551">
        <f t="shared" si="2724"/>
        <v>1.6178216297725305E-2</v>
      </c>
      <c r="LT246" s="551">
        <f t="shared" si="2725"/>
        <v>3.8738101227161592E-2</v>
      </c>
      <c r="LU246" s="551">
        <f t="shared" si="2726"/>
        <v>9.4328698346603911E-3</v>
      </c>
      <c r="LV246" s="551">
        <f t="shared" si="2727"/>
        <v>1.4106070167481123E-2</v>
      </c>
      <c r="LW246" s="551">
        <f t="shared" si="2728"/>
        <v>7.0741931063567054E-4</v>
      </c>
      <c r="LX246" s="552">
        <f t="shared" si="2729"/>
        <v>8.1038906888320876E-3</v>
      </c>
      <c r="LY246" s="553" t="s">
        <v>177</v>
      </c>
      <c r="LZ246" s="552">
        <f t="shared" si="2730"/>
        <v>8.3955337715558589E-4</v>
      </c>
      <c r="MA246" s="552">
        <f t="shared" si="2731"/>
        <v>9.7170408027186489E-4</v>
      </c>
      <c r="MB246" s="552">
        <f t="shared" si="2732"/>
        <v>5.1469505462046145E-5</v>
      </c>
      <c r="MC246" s="552">
        <f t="shared" si="2733"/>
        <v>8.2764855740690964E-5</v>
      </c>
      <c r="MD246" s="552">
        <f t="shared" si="2734"/>
        <v>3.589225751828237E-4</v>
      </c>
      <c r="ME246" s="552">
        <f t="shared" si="2735"/>
        <v>9.3662963645985697E-3</v>
      </c>
      <c r="MF246" s="550">
        <f t="shared" si="2736"/>
        <v>0.36164368604614172</v>
      </c>
      <c r="MG246" s="551">
        <f t="shared" si="2737"/>
        <v>0.25052624789915617</v>
      </c>
      <c r="MH246" s="551">
        <f t="shared" si="2738"/>
        <v>6.3616127878031836E-2</v>
      </c>
      <c r="MI246" s="551">
        <f t="shared" si="2739"/>
        <v>4.5676347450257948E-2</v>
      </c>
      <c r="MJ246" s="551">
        <f t="shared" si="2740"/>
        <v>0.10937021354226055</v>
      </c>
      <c r="MK246" s="551">
        <f t="shared" si="2741"/>
        <v>2.6632048434263117E-2</v>
      </c>
      <c r="ML246" s="551">
        <f t="shared" si="2742"/>
        <v>3.9826007408380243E-2</v>
      </c>
      <c r="MM246" s="551">
        <f t="shared" si="2743"/>
        <v>1.9972739658673023E-3</v>
      </c>
      <c r="MN246" s="552">
        <f t="shared" si="2744"/>
        <v>2.287990962601047E-2</v>
      </c>
      <c r="MO246" s="553" t="s">
        <v>177</v>
      </c>
      <c r="MP246" s="552">
        <f t="shared" si="2745"/>
        <v>2.3703312560722639E-3</v>
      </c>
      <c r="MQ246" s="552">
        <f t="shared" si="2746"/>
        <v>2.7434355167801484E-3</v>
      </c>
      <c r="MR246" s="552">
        <f t="shared" si="2747"/>
        <v>1.4531509353771691E-4</v>
      </c>
      <c r="MS246" s="552">
        <f t="shared" si="2748"/>
        <v>2.3367200919509334E-4</v>
      </c>
      <c r="MT246" s="552">
        <f t="shared" si="2749"/>
        <v>1.013354745052893E-3</v>
      </c>
      <c r="MU246" s="552">
        <f t="shared" si="2750"/>
        <v>2.6444089953949028E-2</v>
      </c>
      <c r="MV246" s="1070"/>
      <c r="MW246" s="485"/>
      <c r="MX246" s="543"/>
      <c r="MY246" s="554"/>
      <c r="MZ246" s="555"/>
      <c r="NA246" s="556"/>
      <c r="NB246" s="1071"/>
      <c r="NC246" s="534"/>
      <c r="ND246" s="508"/>
      <c r="NE246" s="557"/>
    </row>
    <row r="247" spans="1:369" ht="9" outlineLevel="1" thickBot="1" x14ac:dyDescent="0.25">
      <c r="A247" s="558" t="s">
        <v>189</v>
      </c>
      <c r="B247" s="1236">
        <v>141</v>
      </c>
      <c r="C247" s="1532"/>
      <c r="D247" s="1237">
        <f>DATI!G239</f>
        <v>846780</v>
      </c>
      <c r="E247" s="1238">
        <f t="shared" si="2810"/>
        <v>9.0140822280850866E-2</v>
      </c>
      <c r="F247" s="1239">
        <f t="shared" si="2866"/>
        <v>9.2031778494454496E-3</v>
      </c>
      <c r="G247" s="563"/>
      <c r="H247" s="1240"/>
      <c r="I247" s="1241"/>
      <c r="J247" s="1242"/>
      <c r="K247" s="1242"/>
      <c r="L247" s="1242"/>
      <c r="M247" s="1240"/>
      <c r="N247" s="1240"/>
      <c r="O247" s="1240"/>
      <c r="P247" s="1240"/>
      <c r="Q247" s="1240"/>
      <c r="R247" s="1240"/>
      <c r="S247" s="1240"/>
      <c r="T247" s="1240"/>
      <c r="U247" s="1240"/>
      <c r="V247" s="1240"/>
      <c r="W247" s="1243"/>
      <c r="X247" s="1244"/>
      <c r="Y247" s="1240"/>
      <c r="Z247" s="1240"/>
      <c r="AA247" s="1240"/>
      <c r="AB247" s="1240"/>
      <c r="AC247" s="1240"/>
      <c r="AD247" s="1241"/>
      <c r="AE247" s="1242"/>
      <c r="AF247" s="1242"/>
      <c r="AG247" s="1243"/>
      <c r="AH247" s="572"/>
      <c r="AI247" s="1240"/>
      <c r="AJ247" s="1241"/>
      <c r="AK247" s="1242"/>
      <c r="AL247" s="1242"/>
      <c r="AM247" s="1242"/>
      <c r="AN247" s="1159"/>
      <c r="AO247" s="1160"/>
      <c r="AP247" s="1160"/>
      <c r="AQ247" s="1160"/>
      <c r="AR247" s="1160"/>
      <c r="AS247" s="1160"/>
      <c r="AT247" s="1160"/>
      <c r="AU247" s="1161"/>
      <c r="AV247" s="1161"/>
      <c r="AW247" s="1160"/>
      <c r="AX247" s="1161"/>
      <c r="AY247" s="1161"/>
      <c r="AZ247" s="1161"/>
      <c r="BA247" s="1161"/>
      <c r="BB247" s="1159"/>
      <c r="BC247" s="1160"/>
      <c r="BD247" s="1160"/>
      <c r="BE247" s="1160"/>
      <c r="BF247" s="1160"/>
      <c r="BG247" s="1160"/>
      <c r="BH247" s="1160"/>
      <c r="BI247" s="1160"/>
      <c r="BJ247" s="1160"/>
      <c r="BK247" s="1160"/>
      <c r="BL247" s="1160"/>
      <c r="BM247" s="1160"/>
      <c r="BN247" s="1160"/>
      <c r="BO247" s="1160"/>
      <c r="BP247" s="1160"/>
      <c r="BQ247" s="1160"/>
      <c r="BR247" s="1160"/>
      <c r="BS247" s="1160"/>
      <c r="BT247" s="1160"/>
      <c r="BU247" s="1160"/>
      <c r="BV247" s="1162"/>
      <c r="BW247" s="1159"/>
      <c r="BX247" s="1160"/>
      <c r="BY247" s="1160"/>
      <c r="BZ247" s="1160"/>
      <c r="CA247" s="1160"/>
      <c r="CB247" s="1160"/>
      <c r="CC247" s="1160"/>
      <c r="CD247" s="1162"/>
      <c r="CE247" s="1159"/>
      <c r="CF247" s="1160"/>
      <c r="CG247" s="1160"/>
      <c r="CH247" s="1160"/>
      <c r="CI247" s="1160"/>
      <c r="CJ247" s="1160"/>
      <c r="CK247" s="1160"/>
      <c r="CL247" s="1160"/>
      <c r="CM247" s="1160"/>
      <c r="CN247" s="1160"/>
      <c r="CO247" s="1160"/>
      <c r="CP247" s="1160"/>
      <c r="CQ247" s="1160"/>
      <c r="CR247" s="1160"/>
      <c r="CS247" s="1160"/>
      <c r="CT247" s="1160"/>
      <c r="CU247" s="1160"/>
      <c r="CV247" s="1160"/>
      <c r="CW247" s="1160"/>
      <c r="CX247" s="1160"/>
      <c r="CY247" s="1162"/>
      <c r="CZ247" s="563">
        <f>DATI!AA239</f>
        <v>419576.75400000002</v>
      </c>
      <c r="DA247" s="1240">
        <f t="shared" si="2811"/>
        <v>1149.5253534246576</v>
      </c>
      <c r="DB247" s="1241">
        <f t="shared" si="2608"/>
        <v>495.49676893644158</v>
      </c>
      <c r="DC247" s="1242">
        <f t="shared" si="2812"/>
        <v>1.3575253943464154</v>
      </c>
      <c r="DD247" s="1245">
        <f t="shared" si="2830"/>
        <v>2.6566244037294767E-2</v>
      </c>
      <c r="DE247" s="1246">
        <f t="shared" si="2638"/>
        <v>1.7204728016066147E-2</v>
      </c>
      <c r="DF247" s="1240">
        <f t="shared" si="2831"/>
        <v>10858.119000000006</v>
      </c>
      <c r="DG247" s="1247">
        <f t="shared" si="2813"/>
        <v>8.3806994871305847</v>
      </c>
      <c r="DH247" s="1248">
        <f t="shared" si="2832"/>
        <v>8.4849949919173315E-2</v>
      </c>
      <c r="DI247" s="1167">
        <f>DATI!AB239+DATI!AG239</f>
        <v>225864.49283917583</v>
      </c>
      <c r="DJ247" s="1153">
        <f t="shared" si="2833"/>
        <v>618.80682969637212</v>
      </c>
      <c r="DK247" s="1168">
        <f t="shared" si="2609"/>
        <v>266.73338156212452</v>
      </c>
      <c r="DL247" s="1169">
        <f t="shared" si="2610"/>
        <v>0.73077638784143717</v>
      </c>
      <c r="DM247" s="1170">
        <f t="shared" si="2783"/>
        <v>0.5383150774820471</v>
      </c>
      <c r="DN247" s="1171">
        <f t="shared" si="2814"/>
        <v>5.3329773244589103E-2</v>
      </c>
      <c r="DO247" s="1171">
        <f t="shared" si="2834"/>
        <v>2.7000000000000024E-2</v>
      </c>
      <c r="DP247" s="1171">
        <f t="shared" si="2815"/>
        <v>8.1312789052353188E-2</v>
      </c>
      <c r="DQ247" s="1171">
        <f t="shared" si="2816"/>
        <v>7.1452025504486677E-2</v>
      </c>
      <c r="DR247" s="1172">
        <f t="shared" si="2817"/>
        <v>16984.606162610959</v>
      </c>
      <c r="DS247" s="1172">
        <f t="shared" si="2818"/>
        <v>17.787674976209274</v>
      </c>
      <c r="DT247" s="1173">
        <f t="shared" si="2835"/>
        <v>0.10409895441025031</v>
      </c>
      <c r="DU247" s="1174"/>
      <c r="DV247" s="1173"/>
      <c r="DW247" s="1175">
        <f>DATI!AB239</f>
        <v>222359.75</v>
      </c>
      <c r="DX247" s="1153">
        <f t="shared" si="2819"/>
        <v>609.20479452054792</v>
      </c>
      <c r="DY247" s="1176">
        <f t="shared" si="2867"/>
        <v>262.59447554264392</v>
      </c>
      <c r="DZ247" s="1155">
        <f t="shared" si="2868"/>
        <v>0.71943691929491482</v>
      </c>
      <c r="EA247" s="1170">
        <f t="shared" si="2820"/>
        <v>0.5299620340739849</v>
      </c>
      <c r="EB247" s="1166">
        <f t="shared" si="2821"/>
        <v>5.4942244722079862E-2</v>
      </c>
      <c r="EC247" s="1249">
        <f t="shared" si="2836"/>
        <v>193712.26116082419</v>
      </c>
      <c r="ED247" s="1250">
        <f t="shared" si="2822"/>
        <v>530.71852372828539</v>
      </c>
      <c r="EE247" s="1251">
        <f t="shared" si="2613"/>
        <v>228.76338737431703</v>
      </c>
      <c r="EF247" s="1252">
        <f t="shared" si="2614"/>
        <v>0.62674900650497822</v>
      </c>
      <c r="EG247" s="1253">
        <f t="shared" si="2639"/>
        <v>-3.0657153399977023E-2</v>
      </c>
      <c r="EH247" s="1253">
        <f t="shared" si="2640"/>
        <v>-3.9496834853773054E-2</v>
      </c>
      <c r="EI247" s="1163">
        <f t="shared" si="2869"/>
        <v>0.4616849225179529</v>
      </c>
      <c r="EJ247" s="1254">
        <f t="shared" si="2641"/>
        <v>-6126.4871626109525</v>
      </c>
      <c r="EK247" s="1254">
        <f t="shared" si="2642"/>
        <v>-9.4069754890787465</v>
      </c>
      <c r="EL247" s="563">
        <f>DATI!AD239</f>
        <v>143729.64199999999</v>
      </c>
      <c r="EM247" s="1240">
        <f t="shared" si="2823"/>
        <v>393.77984109589039</v>
      </c>
      <c r="EN247" s="1255">
        <f t="shared" si="2616"/>
        <v>169.73669902454003</v>
      </c>
      <c r="EO247" s="1242">
        <f t="shared" si="2824"/>
        <v>0.46503205212202747</v>
      </c>
      <c r="EP247" s="1245">
        <f t="shared" si="2837"/>
        <v>-6.5829464582915581E-2</v>
      </c>
      <c r="EQ247" s="1246">
        <f t="shared" si="2838"/>
        <v>-7.4348400876274603E-2</v>
      </c>
      <c r="ER247" s="1163">
        <f t="shared" si="2839"/>
        <v>6.1446059633507945E-2</v>
      </c>
      <c r="ES247" s="1240">
        <f t="shared" si="2840"/>
        <v>-10128.392000000022</v>
      </c>
      <c r="ET247" s="1163">
        <f t="shared" si="2870"/>
        <v>0.34255863946170856</v>
      </c>
      <c r="EU247" s="1247">
        <f t="shared" si="2825"/>
        <v>-13.63326348103169</v>
      </c>
      <c r="EV247" s="563">
        <f>DATI!AE239</f>
        <v>37812.057999999997</v>
      </c>
      <c r="EW247" s="1240">
        <f t="shared" si="2826"/>
        <v>103.59467945205479</v>
      </c>
      <c r="EX247" s="1255">
        <f t="shared" si="2618"/>
        <v>44.653933725406837</v>
      </c>
      <c r="EY247" s="1242">
        <f t="shared" si="2871"/>
        <v>0.12233954445316941</v>
      </c>
      <c r="EZ247" s="1245">
        <f t="shared" si="2841"/>
        <v>8.2470982138511825E-2</v>
      </c>
      <c r="FA247" s="1246">
        <f t="shared" si="2842"/>
        <v>7.2599656736313536E-2</v>
      </c>
      <c r="FB247" s="1240">
        <f t="shared" si="2843"/>
        <v>2880.8139999999985</v>
      </c>
      <c r="FC247" s="1247">
        <f t="shared" si="2827"/>
        <v>3.0224326849543317</v>
      </c>
      <c r="FD247" s="1240">
        <f>DATI!AG239</f>
        <v>3504.7428391758203</v>
      </c>
      <c r="FE247" s="1163">
        <f t="shared" si="2872"/>
        <v>8.3530434080621632E-3</v>
      </c>
      <c r="FF247" s="1240">
        <f t="shared" si="2828"/>
        <v>34307.315160824175</v>
      </c>
      <c r="FG247" s="1163">
        <f t="shared" si="2844"/>
        <v>4.0515027705926188E-2</v>
      </c>
      <c r="FH247" s="563">
        <f>DATI!AF239</f>
        <v>15675.304</v>
      </c>
      <c r="FI247" s="1240">
        <f t="shared" si="2845"/>
        <v>42.946038356164387</v>
      </c>
      <c r="FJ247" s="1171">
        <f t="shared" si="2873"/>
        <v>3.7359800919762105E-2</v>
      </c>
      <c r="FK247" s="1171"/>
      <c r="FL247" s="1183">
        <f>DATI!AL239</f>
        <v>0</v>
      </c>
      <c r="FM247" s="1184"/>
      <c r="FN247" s="1183"/>
      <c r="FO247" s="1185">
        <f t="shared" si="2790"/>
        <v>0</v>
      </c>
      <c r="FP247" s="1186">
        <f t="shared" si="2665"/>
        <v>0</v>
      </c>
      <c r="FQ247" s="1187"/>
      <c r="FR247" s="1256"/>
      <c r="FS247" s="1257"/>
      <c r="FT247" s="1257"/>
      <c r="FU247" s="1159"/>
      <c r="FV247" s="1160"/>
      <c r="FW247" s="1160"/>
      <c r="FX247" s="1160"/>
      <c r="FY247" s="1160"/>
      <c r="FZ247" s="1160"/>
      <c r="GA247" s="1160"/>
      <c r="GB247" s="1160"/>
      <c r="GC247" s="1160"/>
      <c r="GD247" s="1160"/>
      <c r="GE247" s="1160"/>
      <c r="GF247" s="1160"/>
      <c r="GG247" s="1160"/>
      <c r="GH247" s="1160"/>
      <c r="GI247" s="1160"/>
      <c r="GJ247" s="1160"/>
      <c r="GK247" s="1160"/>
      <c r="GL247" s="1160"/>
      <c r="GM247" s="1160"/>
      <c r="GN247" s="1160"/>
      <c r="GO247" s="1160"/>
      <c r="GP247" s="1162"/>
      <c r="GQ247" s="1159"/>
      <c r="GR247" s="1160"/>
      <c r="GS247" s="1160"/>
      <c r="GT247" s="1160"/>
      <c r="GU247" s="1160"/>
      <c r="GV247" s="1160"/>
      <c r="GW247" s="1160"/>
      <c r="GX247" s="1162"/>
      <c r="GY247" s="1159"/>
      <c r="GZ247" s="1160"/>
      <c r="HA247" s="1160"/>
      <c r="HB247" s="1160"/>
      <c r="HC247" s="1160"/>
      <c r="HD247" s="1160"/>
      <c r="HE247" s="1160"/>
      <c r="HF247" s="1160"/>
      <c r="HG247" s="1160"/>
      <c r="HH247" s="1160"/>
      <c r="HI247" s="1160"/>
      <c r="HJ247" s="1160"/>
      <c r="HK247" s="1160"/>
      <c r="HL247" s="1160"/>
      <c r="HM247" s="1160"/>
      <c r="HN247" s="1160"/>
      <c r="HO247" s="1160"/>
      <c r="HP247" s="1160"/>
      <c r="HQ247" s="1160"/>
      <c r="HR247" s="1160"/>
      <c r="HS247" s="1160"/>
      <c r="HT247" s="1162"/>
      <c r="HU247" s="1256">
        <f t="shared" si="2846"/>
        <v>193712.26116082424</v>
      </c>
      <c r="HV247" s="1258"/>
      <c r="HW247" s="609">
        <f t="shared" si="2847"/>
        <v>80517.404000000039</v>
      </c>
      <c r="HX247" s="610">
        <v>80517.404000000039</v>
      </c>
      <c r="HY247" s="1259">
        <f>DATI!CT239</f>
        <v>0</v>
      </c>
      <c r="HZ247" s="1260"/>
      <c r="IA247" s="1260">
        <f t="shared" si="2705"/>
        <v>0.19190148937564838</v>
      </c>
      <c r="IB247" s="1245">
        <f t="shared" si="2706"/>
        <v>0.41565465973861454</v>
      </c>
      <c r="IC247" s="1259">
        <f>DATI!CV239</f>
        <v>9472.4745178419344</v>
      </c>
      <c r="ID247" s="610">
        <v>89989.878517841978</v>
      </c>
      <c r="IE247" s="1261">
        <f t="shared" si="2707"/>
        <v>0.21447775087616502</v>
      </c>
      <c r="IF247" s="1261">
        <f t="shared" si="2708"/>
        <v>0.46455437553914242</v>
      </c>
      <c r="IG247" s="609"/>
      <c r="IH247" s="1262"/>
      <c r="II247" s="610"/>
      <c r="IJ247" s="1259"/>
      <c r="IK247" s="1263">
        <f>DATI!CS239</f>
        <v>38375.227160824194</v>
      </c>
      <c r="IL247" s="1264">
        <f t="shared" si="2848"/>
        <v>38375.227160824194</v>
      </c>
      <c r="IM247" s="1264">
        <f t="shared" si="2849"/>
        <v>26770.797009545073</v>
      </c>
      <c r="IN247" s="1245">
        <f t="shared" si="2709"/>
        <v>9.146175710397958E-2</v>
      </c>
      <c r="IO247" s="1245">
        <f t="shared" si="2710"/>
        <v>0.19810427554177493</v>
      </c>
      <c r="IP247" s="610"/>
      <c r="IQ247" s="1262"/>
      <c r="IR247" s="610"/>
      <c r="IS247" s="1264">
        <f t="shared" si="2850"/>
        <v>74819.63</v>
      </c>
      <c r="IT247" s="1263">
        <f>DATI!CR239</f>
        <v>74819.63</v>
      </c>
      <c r="IU247" s="1265">
        <v>0</v>
      </c>
      <c r="IV247" s="1245"/>
      <c r="IW247" s="1262">
        <f t="shared" si="2711"/>
        <v>0.17832167603832505</v>
      </c>
      <c r="IX247" s="1245">
        <f t="shared" si="2712"/>
        <v>0.38624106471961051</v>
      </c>
      <c r="IY247" s="1175">
        <f>DATI!CW239</f>
        <v>2131.9556334371864</v>
      </c>
      <c r="IZ247" s="1175">
        <v>76951.585633437178</v>
      </c>
      <c r="JA247" s="1197">
        <f t="shared" si="2713"/>
        <v>0.18340288135561769</v>
      </c>
      <c r="JB247" s="1197">
        <f t="shared" si="2714"/>
        <v>0.39724685041774549</v>
      </c>
      <c r="JC247" s="620"/>
      <c r="JD247" s="1262"/>
      <c r="JE247" s="610"/>
      <c r="JF247" s="1259"/>
      <c r="JG247" s="1167">
        <f t="shared" si="2715"/>
        <v>218618.72162895105</v>
      </c>
      <c r="JH247" s="1155">
        <f t="shared" si="2622"/>
        <v>258.17652947513056</v>
      </c>
      <c r="JI247" s="1170">
        <f t="shared" si="2716"/>
        <v>0.52104583856175946</v>
      </c>
      <c r="JJ247" s="1184"/>
      <c r="JK247" s="1183"/>
      <c r="JL247" s="1199"/>
      <c r="JM247" s="1200">
        <f t="shared" si="2643"/>
        <v>5.452265057141837E-2</v>
      </c>
      <c r="JN247" s="1201">
        <f t="shared" si="2717"/>
        <v>293438.35162895103</v>
      </c>
      <c r="JO247" s="1175">
        <f t="shared" si="2718"/>
        <v>295570.30726238823</v>
      </c>
      <c r="JP247" s="1170">
        <f t="shared" si="2719"/>
        <v>0.69936751460008439</v>
      </c>
      <c r="JQ247" s="1171"/>
      <c r="JR247" s="1202">
        <f t="shared" si="2720"/>
        <v>0.70444871991737712</v>
      </c>
      <c r="JS247" s="1166"/>
      <c r="JT247" s="1159">
        <f>DATI!BW239</f>
        <v>40166.939296020268</v>
      </c>
      <c r="JU247" s="1160">
        <f>DATI!BX239</f>
        <v>38109.738053709611</v>
      </c>
      <c r="JV247" s="1160">
        <f>DATI!BY239</f>
        <v>12925.451289972663</v>
      </c>
      <c r="JW247" s="1160">
        <f>DATI!BZ239</f>
        <v>47923.124000000003</v>
      </c>
      <c r="JX247" s="1160">
        <f>DATI!CA239</f>
        <v>47906.270445716822</v>
      </c>
      <c r="JY247" s="1160">
        <f>DATI!CB239</f>
        <v>14471.225368410051</v>
      </c>
      <c r="JZ247" s="1160">
        <f>DATI!CC239</f>
        <v>7292.2211619252257</v>
      </c>
      <c r="KA247" s="1160">
        <f>DATI!CD239</f>
        <v>271.50476982418081</v>
      </c>
      <c r="KB247" s="1160">
        <f>DATI!CE239</f>
        <v>2310.1244388025998</v>
      </c>
      <c r="KC247" s="1160">
        <f>DATI!CF239</f>
        <v>0</v>
      </c>
      <c r="KD247" s="1160">
        <f>DATI!CG239</f>
        <v>453.39568545061752</v>
      </c>
      <c r="KE247" s="1160">
        <f>DATI!CH239</f>
        <v>488.59370950937267</v>
      </c>
      <c r="KF247" s="1160">
        <f>DATI!CI239</f>
        <v>107.49032209205629</v>
      </c>
      <c r="KG247" s="1160">
        <f>DATI!CJ239</f>
        <v>101.82102198171617</v>
      </c>
      <c r="KH247" s="1160">
        <f>DATI!CK239</f>
        <v>592.05798431850974</v>
      </c>
      <c r="KI247" s="1160">
        <f>DATI!CL239</f>
        <v>2447.4169274921419</v>
      </c>
      <c r="KJ247" s="1203">
        <f t="shared" si="2623"/>
        <v>47.434917329200346</v>
      </c>
      <c r="KK247" s="1204">
        <f t="shared" si="2851"/>
        <v>2.1449791452947464E-2</v>
      </c>
      <c r="KL247" s="1205">
        <f t="shared" si="2624"/>
        <v>45.005477283012837</v>
      </c>
      <c r="KM247" s="1204">
        <f t="shared" si="2852"/>
        <v>5.2012324761516231E-2</v>
      </c>
      <c r="KN247" s="1205">
        <f t="shared" si="2625"/>
        <v>15.264237806717993</v>
      </c>
      <c r="KO247" s="1204">
        <f t="shared" si="2853"/>
        <v>7.8431928554841449E-2</v>
      </c>
      <c r="KP247" s="1205">
        <f t="shared" si="2626"/>
        <v>56.594539313635181</v>
      </c>
      <c r="KQ247" s="1204">
        <f t="shared" si="2854"/>
        <v>0.22568455334158502</v>
      </c>
      <c r="KR247" s="1205">
        <f t="shared" si="2627"/>
        <v>56.574636205055413</v>
      </c>
      <c r="KS247" s="1204">
        <f t="shared" si="2855"/>
        <v>3.2356602019886188E-2</v>
      </c>
      <c r="KT247" s="1205">
        <f t="shared" si="2628"/>
        <v>17.08971086753354</v>
      </c>
      <c r="KU247" s="1204">
        <f t="shared" si="2856"/>
        <v>4.9509514738324718E-2</v>
      </c>
      <c r="KV247" s="1205">
        <f t="shared" si="2629"/>
        <v>8.6117068919025321</v>
      </c>
      <c r="KW247" s="1204">
        <f t="shared" si="2857"/>
        <v>3.0048920782081521E-2</v>
      </c>
      <c r="KX247" s="1205">
        <f t="shared" si="2630"/>
        <v>0.32063200574432654</v>
      </c>
      <c r="KY247" s="1204">
        <f t="shared" si="2858"/>
        <v>6.5789245238942273</v>
      </c>
      <c r="KZ247" s="1205">
        <f t="shared" si="2631"/>
        <v>2.7281282491350765</v>
      </c>
      <c r="LA247" s="1204">
        <f t="shared" si="2859"/>
        <v>0.15213644589648445</v>
      </c>
      <c r="LB247" s="1206" t="s">
        <v>177</v>
      </c>
      <c r="LC247" s="1207" t="s">
        <v>177</v>
      </c>
      <c r="LD247" s="1205">
        <f t="shared" si="2632"/>
        <v>0.53543504269186504</v>
      </c>
      <c r="LE247" s="1204">
        <f t="shared" si="2860"/>
        <v>-8.6658967263470832E-2</v>
      </c>
      <c r="LF247" s="1205">
        <f t="shared" si="2633"/>
        <v>0.57700194797866344</v>
      </c>
      <c r="LG247" s="1204">
        <f t="shared" si="2861"/>
        <v>2.4520080567851932E-2</v>
      </c>
      <c r="LH247" s="1205">
        <f t="shared" si="2634"/>
        <v>0.12694008135768003</v>
      </c>
      <c r="LI247" s="1204">
        <f t="shared" si="2862"/>
        <v>-0.15271519344954163</v>
      </c>
      <c r="LJ247" s="1205">
        <f t="shared" si="2635"/>
        <v>0.12024495380348635</v>
      </c>
      <c r="LK247" s="1204">
        <f t="shared" si="2863"/>
        <v>1.6684628607395641E-2</v>
      </c>
      <c r="LL247" s="1205">
        <f t="shared" si="2636"/>
        <v>0.69918749181429618</v>
      </c>
      <c r="LM247" s="1204">
        <f t="shared" si="2864"/>
        <v>0.23282439275343816</v>
      </c>
      <c r="LN247" s="1205">
        <f t="shared" si="2637"/>
        <v>2.8902630287585227</v>
      </c>
      <c r="LO247" s="1208">
        <f t="shared" si="2865"/>
        <v>-0.20776269441117934</v>
      </c>
      <c r="LP247" s="1209">
        <f t="shared" si="2721"/>
        <v>9.5732041666017245E-2</v>
      </c>
      <c r="LQ247" s="1210">
        <f t="shared" si="2722"/>
        <v>9.0829002537422765E-2</v>
      </c>
      <c r="LR247" s="1210">
        <f t="shared" si="2723"/>
        <v>3.0805928037597293E-2</v>
      </c>
      <c r="LS247" s="1210">
        <f t="shared" si="2724"/>
        <v>0.11421777670742932</v>
      </c>
      <c r="LT247" s="1210">
        <f t="shared" si="2725"/>
        <v>0.11417760871880148</v>
      </c>
      <c r="LU247" s="1210">
        <f t="shared" si="2726"/>
        <v>3.449005511017908E-2</v>
      </c>
      <c r="LV247" s="1210">
        <f t="shared" si="2727"/>
        <v>1.7379945605673915E-2</v>
      </c>
      <c r="LW247" s="1210">
        <f t="shared" si="2728"/>
        <v>6.4709202127098968E-4</v>
      </c>
      <c r="LX247" s="1211">
        <f t="shared" si="2729"/>
        <v>5.5058446798570727E-3</v>
      </c>
      <c r="LY247" s="1212" t="s">
        <v>177</v>
      </c>
      <c r="LZ247" s="1211">
        <f t="shared" si="2730"/>
        <v>1.080602490791512E-3</v>
      </c>
      <c r="MA247" s="1211">
        <f t="shared" si="2731"/>
        <v>1.1644918476808005E-3</v>
      </c>
      <c r="MB247" s="1211">
        <f t="shared" si="2732"/>
        <v>2.5618750578364094E-4</v>
      </c>
      <c r="MC247" s="1211">
        <f t="shared" si="2733"/>
        <v>2.4267555580954843E-4</v>
      </c>
      <c r="MD247" s="1211">
        <f t="shared" si="2734"/>
        <v>1.4110838569443476E-3</v>
      </c>
      <c r="ME247" s="1211">
        <f t="shared" si="2735"/>
        <v>5.8330613032297344E-3</v>
      </c>
      <c r="MF247" s="1209">
        <f t="shared" si="2736"/>
        <v>0.18063943360262039</v>
      </c>
      <c r="MG247" s="1210">
        <f t="shared" si="2737"/>
        <v>0.17138775364565578</v>
      </c>
      <c r="MH247" s="1210">
        <f t="shared" si="2738"/>
        <v>5.8128556494476465E-2</v>
      </c>
      <c r="MI247" s="1210">
        <f t="shared" si="2739"/>
        <v>0.21552067764062519</v>
      </c>
      <c r="MJ247" s="1210">
        <f t="shared" si="2740"/>
        <v>0.21544488355341657</v>
      </c>
      <c r="MK247" s="1210">
        <f t="shared" si="2741"/>
        <v>6.5080237625784576E-2</v>
      </c>
      <c r="ML247" s="1210">
        <f t="shared" si="2742"/>
        <v>3.2794699409066728E-2</v>
      </c>
      <c r="MM247" s="1210">
        <f t="shared" si="2743"/>
        <v>1.2210158080506062E-3</v>
      </c>
      <c r="MN247" s="1211">
        <f t="shared" si="2744"/>
        <v>1.038913040153445E-2</v>
      </c>
      <c r="MO247" s="1212" t="s">
        <v>177</v>
      </c>
      <c r="MP247" s="1211">
        <f t="shared" si="2745"/>
        <v>2.039018686837962E-3</v>
      </c>
      <c r="MQ247" s="1211">
        <f t="shared" si="2746"/>
        <v>2.1973118314324992E-3</v>
      </c>
      <c r="MR247" s="1211">
        <f t="shared" si="2747"/>
        <v>4.8340728073338943E-4</v>
      </c>
      <c r="MS247" s="1211">
        <f t="shared" si="2748"/>
        <v>4.5791120911817978E-4</v>
      </c>
      <c r="MT247" s="1211">
        <f t="shared" si="2749"/>
        <v>2.6626131047480929E-3</v>
      </c>
      <c r="MU247" s="1211">
        <f t="shared" si="2750"/>
        <v>1.1006564486118291E-2</v>
      </c>
      <c r="MV247" s="1213"/>
      <c r="MW247" s="1155"/>
      <c r="MX247" s="1202"/>
      <c r="MY247" s="1214"/>
      <c r="MZ247" s="1215"/>
      <c r="NA247" s="1216"/>
      <c r="NB247" s="1217"/>
      <c r="NC247" s="1195"/>
      <c r="ND247" s="1170"/>
      <c r="NE247" s="1218"/>
    </row>
    <row r="248" spans="1:369" s="398" customFormat="1" ht="9" thickBot="1" x14ac:dyDescent="0.25">
      <c r="A248" s="957">
        <v>2005</v>
      </c>
      <c r="B248" s="958">
        <f>SUM(B249:B259)</f>
        <v>1545</v>
      </c>
      <c r="C248" s="1527"/>
      <c r="D248" s="959">
        <f>SUM(D249:D259)</f>
        <v>9341231</v>
      </c>
      <c r="E248" s="960">
        <f t="shared" ref="E248:E259" si="2874">D248/$D$248</f>
        <v>1</v>
      </c>
      <c r="F248" s="961">
        <f t="shared" si="2866"/>
        <v>6.9649290366534363E-3</v>
      </c>
      <c r="G248" s="962"/>
      <c r="H248" s="963"/>
      <c r="I248" s="964"/>
      <c r="J248" s="965"/>
      <c r="K248" s="965"/>
      <c r="L248" s="965"/>
      <c r="M248" s="963"/>
      <c r="N248" s="963"/>
      <c r="O248" s="963"/>
      <c r="P248" s="963"/>
      <c r="Q248" s="963"/>
      <c r="R248" s="963"/>
      <c r="S248" s="963"/>
      <c r="T248" s="963"/>
      <c r="U248" s="963"/>
      <c r="V248" s="963"/>
      <c r="W248" s="968"/>
      <c r="X248" s="969"/>
      <c r="Y248" s="963"/>
      <c r="Z248" s="963"/>
      <c r="AA248" s="963"/>
      <c r="AB248" s="963"/>
      <c r="AC248" s="963"/>
      <c r="AD248" s="964"/>
      <c r="AE248" s="965"/>
      <c r="AF248" s="965"/>
      <c r="AG248" s="968"/>
      <c r="AH248" s="971"/>
      <c r="AI248" s="963"/>
      <c r="AJ248" s="964"/>
      <c r="AK248" s="965"/>
      <c r="AL248" s="965"/>
      <c r="AM248" s="965"/>
      <c r="AN248" s="975"/>
      <c r="AO248" s="976"/>
      <c r="AP248" s="976"/>
      <c r="AQ248" s="976"/>
      <c r="AR248" s="976"/>
      <c r="AS248" s="976"/>
      <c r="AT248" s="976"/>
      <c r="AU248" s="1086"/>
      <c r="AV248" s="1086"/>
      <c r="AW248" s="976"/>
      <c r="AX248" s="1086"/>
      <c r="AY248" s="1086"/>
      <c r="AZ248" s="1086"/>
      <c r="BA248" s="1086"/>
      <c r="BB248" s="975"/>
      <c r="BC248" s="976"/>
      <c r="BD248" s="976"/>
      <c r="BE248" s="976"/>
      <c r="BF248" s="976"/>
      <c r="BG248" s="976"/>
      <c r="BH248" s="976"/>
      <c r="BI248" s="976"/>
      <c r="BJ248" s="976"/>
      <c r="BK248" s="976"/>
      <c r="BL248" s="976"/>
      <c r="BM248" s="976"/>
      <c r="BN248" s="976"/>
      <c r="BO248" s="976"/>
      <c r="BP248" s="976"/>
      <c r="BQ248" s="976"/>
      <c r="BR248" s="976"/>
      <c r="BS248" s="976"/>
      <c r="BT248" s="976"/>
      <c r="BU248" s="976"/>
      <c r="BV248" s="978"/>
      <c r="BW248" s="975"/>
      <c r="BX248" s="976"/>
      <c r="BY248" s="976"/>
      <c r="BZ248" s="976"/>
      <c r="CA248" s="976"/>
      <c r="CB248" s="976"/>
      <c r="CC248" s="976"/>
      <c r="CD248" s="978"/>
      <c r="CE248" s="975"/>
      <c r="CF248" s="976"/>
      <c r="CG248" s="976"/>
      <c r="CH248" s="976"/>
      <c r="CI248" s="976"/>
      <c r="CJ248" s="976"/>
      <c r="CK248" s="976"/>
      <c r="CL248" s="976"/>
      <c r="CM248" s="976"/>
      <c r="CN248" s="976"/>
      <c r="CO248" s="976"/>
      <c r="CP248" s="976"/>
      <c r="CQ248" s="976"/>
      <c r="CR248" s="976"/>
      <c r="CS248" s="976"/>
      <c r="CT248" s="976"/>
      <c r="CU248" s="976"/>
      <c r="CV248" s="976"/>
      <c r="CW248" s="976"/>
      <c r="CX248" s="976"/>
      <c r="CY248" s="978"/>
      <c r="CZ248" s="962">
        <f>SUM(CZ249:CZ259)</f>
        <v>4773467.5769999996</v>
      </c>
      <c r="DA248" s="963">
        <f t="shared" ref="DA248:DA259" si="2875">+CZ248/365</f>
        <v>13077.993361643834</v>
      </c>
      <c r="DB248" s="964">
        <f t="shared" si="2608"/>
        <v>511.0105485026545</v>
      </c>
      <c r="DC248" s="965">
        <f t="shared" ref="DC248:DC259" si="2876">+DB248/365</f>
        <v>1.4000289000072725</v>
      </c>
      <c r="DD248" s="967">
        <f t="shared" ref="DD248:DD259" si="2877">+(CZ248/CZ260)-1</f>
        <v>8.1022106186057208E-3</v>
      </c>
      <c r="DE248" s="980">
        <f t="shared" si="2638"/>
        <v>1.129415284641876E-3</v>
      </c>
      <c r="DF248" s="963">
        <f>+CZ248-CZ260</f>
        <v>38364.799999998882</v>
      </c>
      <c r="DG248" s="981">
        <f t="shared" ref="DG248:DG259" si="2878">+DB248-DB260</f>
        <v>0.57649202518740594</v>
      </c>
      <c r="DH248" s="961">
        <f>+CZ248/$CZ$248</f>
        <v>1</v>
      </c>
      <c r="DI248" s="962">
        <f>SUM(DI249:DI259)</f>
        <v>2040449.670310152</v>
      </c>
      <c r="DJ248" s="963">
        <f>DI248/365</f>
        <v>5590.2730693428821</v>
      </c>
      <c r="DK248" s="982">
        <f t="shared" si="2609"/>
        <v>218.4347727093091</v>
      </c>
      <c r="DL248" s="983">
        <f t="shared" si="2610"/>
        <v>0.59845143208029883</v>
      </c>
      <c r="DM248" s="967">
        <f t="shared" si="2783"/>
        <v>0.42745648470341591</v>
      </c>
      <c r="DN248" s="984">
        <f t="shared" ref="DN248:DN259" si="2879">(DM248-DM260)/DM260</f>
        <v>2.4348679343388392E-2</v>
      </c>
      <c r="DO248" s="984">
        <f t="shared" si="2834"/>
        <v>1.0000000000000009E-2</v>
      </c>
      <c r="DP248" s="984">
        <f t="shared" ref="DP248:DP259" si="2880">(DI248-DI260)/DI260</f>
        <v>3.2648168090319063E-2</v>
      </c>
      <c r="DQ248" s="984">
        <f t="shared" ref="DQ248:DQ259" si="2881">(DK248-DK260)/DK260</f>
        <v>2.5505594398641494E-2</v>
      </c>
      <c r="DR248" s="985">
        <f t="shared" ref="DR248:DR259" si="2882">DI248-DI260</f>
        <v>64510.784868109506</v>
      </c>
      <c r="DS248" s="985">
        <f t="shared" ref="DS248:DS259" si="2883">DK248-DK260</f>
        <v>5.4327433665050933</v>
      </c>
      <c r="DT248" s="986">
        <f>DI248/$DI$248</f>
        <v>1</v>
      </c>
      <c r="DU248" s="987"/>
      <c r="DV248" s="986"/>
      <c r="DW248" s="989">
        <f>SUM(DW249:DW259)</f>
        <v>1988168.3670000003</v>
      </c>
      <c r="DX248" s="963">
        <f t="shared" ref="DX248:DX259" si="2884">+DW248/365</f>
        <v>5447.0366219178095</v>
      </c>
      <c r="DY248" s="990">
        <f t="shared" si="2867"/>
        <v>212.83794041706068</v>
      </c>
      <c r="DZ248" s="965">
        <f t="shared" si="2868"/>
        <v>0.58311764497824847</v>
      </c>
      <c r="EA248" s="967">
        <f t="shared" si="2820"/>
        <v>0.41650400572103863</v>
      </c>
      <c r="EB248" s="991">
        <f t="shared" ref="EB248:EB259" si="2885">+(EA248-EA260)/EA260</f>
        <v>2.5743874650991972E-2</v>
      </c>
      <c r="EC248" s="962">
        <f t="shared" si="2836"/>
        <v>2733017.9066898478</v>
      </c>
      <c r="ED248" s="963">
        <f t="shared" ref="ED248:ED259" si="2886">EC248/365</f>
        <v>7487.7202923009527</v>
      </c>
      <c r="EE248" s="992">
        <f t="shared" si="2613"/>
        <v>292.57577579334543</v>
      </c>
      <c r="EF248" s="993">
        <f t="shared" si="2614"/>
        <v>0.80157746792697382</v>
      </c>
      <c r="EG248" s="994">
        <f t="shared" si="2639"/>
        <v>-9.4760535784436002E-3</v>
      </c>
      <c r="EH248" s="994">
        <f t="shared" si="2640"/>
        <v>-1.6327264377346221E-2</v>
      </c>
      <c r="EI248" s="967">
        <f t="shared" si="2869"/>
        <v>0.5725435152965842</v>
      </c>
      <c r="EJ248" s="995">
        <f t="shared" si="2641"/>
        <v>-26145.984868110158</v>
      </c>
      <c r="EK248" s="995">
        <f t="shared" si="2642"/>
        <v>-4.8562513413176589</v>
      </c>
      <c r="EL248" s="962">
        <f>SUM(EL249:EL259)</f>
        <v>2328130.892</v>
      </c>
      <c r="EM248" s="963">
        <f t="shared" ref="EM248:EM259" si="2887">+EL248/365</f>
        <v>6378.4408000000003</v>
      </c>
      <c r="EN248" s="990">
        <f t="shared" si="2616"/>
        <v>249.23170104668219</v>
      </c>
      <c r="EO248" s="965">
        <f t="shared" ref="EO248:EO259" si="2888">+EN248/365</f>
        <v>0.68282657821008819</v>
      </c>
      <c r="EP248" s="967">
        <f t="shared" ref="EP248:EP259" si="2889">+EL248/EL260-1</f>
        <v>-1.1604294702149409E-2</v>
      </c>
      <c r="EQ248" s="980">
        <f t="shared" ref="EQ248:EQ259" si="2890">+EN248/EN260-1</f>
        <v>-1.8440784980036651E-2</v>
      </c>
      <c r="ER248" s="967">
        <f>+EL248/$EL$248</f>
        <v>1</v>
      </c>
      <c r="ES248" s="963">
        <f>+EL248-EL260</f>
        <v>-27333.503000000026</v>
      </c>
      <c r="ET248" s="967">
        <f t="shared" si="2870"/>
        <v>0.48772320214714221</v>
      </c>
      <c r="EU248" s="981">
        <f t="shared" ref="EU248:EU259" si="2891">+EN248-EN260</f>
        <v>-4.6823748775229603</v>
      </c>
      <c r="EV248" s="962">
        <f>SUM(EV249:EV259)</f>
        <v>309353.87600000005</v>
      </c>
      <c r="EW248" s="963">
        <f t="shared" ref="EW248:EW259" si="2892">+EV248/365</f>
        <v>847.5448657534248</v>
      </c>
      <c r="EX248" s="990">
        <f t="shared" si="2618"/>
        <v>33.11703521730702</v>
      </c>
      <c r="EY248" s="965">
        <f t="shared" si="2871"/>
        <v>9.0731603335087729E-2</v>
      </c>
      <c r="EZ248" s="967">
        <f t="shared" ref="EZ248:EZ259" si="2893">+EV248/EV260-1</f>
        <v>-7.9647900827042317E-3</v>
      </c>
      <c r="FA248" s="980">
        <f t="shared" ref="FA248:FA259" si="2894">+EX248/EX260-1</f>
        <v>-1.4826453919939864E-2</v>
      </c>
      <c r="FB248" s="963">
        <f>+EV248-EV260</f>
        <v>-2483.7209999999031</v>
      </c>
      <c r="FC248" s="981">
        <f t="shared" ref="FC248:FC259" si="2895">+EX248-EX260</f>
        <v>-0.49839766665286334</v>
      </c>
      <c r="FD248" s="963">
        <f>SUM(FD249:FD259)</f>
        <v>52281.30331015202</v>
      </c>
      <c r="FE248" s="996">
        <f t="shared" si="2872"/>
        <v>1.0952478982377306E-2</v>
      </c>
      <c r="FF248" s="963">
        <f t="shared" ref="FF248:FF259" si="2896">+EV248-FD248</f>
        <v>257072.57268984802</v>
      </c>
      <c r="FG248" s="996">
        <f>+FF248/CZ248</f>
        <v>5.3854471313160457E-2</v>
      </c>
      <c r="FH248" s="962">
        <f>SUM(FH249:FH259)</f>
        <v>147814.44200000001</v>
      </c>
      <c r="FI248" s="963">
        <f>+FH248/365</f>
        <v>404.97107397260277</v>
      </c>
      <c r="FJ248" s="984">
        <f t="shared" si="2873"/>
        <v>3.0965841836281531E-2</v>
      </c>
      <c r="FK248" s="984"/>
      <c r="FL248" s="997">
        <f>SUM(FL249:FL259)</f>
        <v>10203.823621619285</v>
      </c>
      <c r="FM248" s="998"/>
      <c r="FN248" s="997"/>
      <c r="FO248" s="1135">
        <f t="shared" si="2790"/>
        <v>6.9031303596297347E-2</v>
      </c>
      <c r="FP248" s="1136">
        <f t="shared" si="2665"/>
        <v>2.1376124289152758E-3</v>
      </c>
      <c r="FQ248" s="1000"/>
      <c r="FR248" s="1041"/>
      <c r="FS248" s="1116"/>
      <c r="FT248" s="1116"/>
      <c r="FU248" s="975"/>
      <c r="FV248" s="976"/>
      <c r="FW248" s="976"/>
      <c r="FX248" s="976"/>
      <c r="FY248" s="976"/>
      <c r="FZ248" s="976"/>
      <c r="GA248" s="976"/>
      <c r="GB248" s="976"/>
      <c r="GC248" s="976"/>
      <c r="GD248" s="976"/>
      <c r="GE248" s="976"/>
      <c r="GF248" s="976"/>
      <c r="GG248" s="976"/>
      <c r="GH248" s="976"/>
      <c r="GI248" s="976"/>
      <c r="GJ248" s="976"/>
      <c r="GK248" s="976"/>
      <c r="GL248" s="976"/>
      <c r="GM248" s="976"/>
      <c r="GN248" s="976"/>
      <c r="GO248" s="976"/>
      <c r="GP248" s="978"/>
      <c r="GQ248" s="975"/>
      <c r="GR248" s="976"/>
      <c r="GS248" s="976"/>
      <c r="GT248" s="976"/>
      <c r="GU248" s="976"/>
      <c r="GV248" s="976"/>
      <c r="GW248" s="976"/>
      <c r="GX248" s="978"/>
      <c r="GY248" s="975"/>
      <c r="GZ248" s="976"/>
      <c r="HA248" s="976"/>
      <c r="HB248" s="976"/>
      <c r="HC248" s="976"/>
      <c r="HD248" s="976"/>
      <c r="HE248" s="976"/>
      <c r="HF248" s="976"/>
      <c r="HG248" s="976"/>
      <c r="HH248" s="976"/>
      <c r="HI248" s="976"/>
      <c r="HJ248" s="976"/>
      <c r="HK248" s="976"/>
      <c r="HL248" s="976"/>
      <c r="HM248" s="976"/>
      <c r="HN248" s="976"/>
      <c r="HO248" s="976"/>
      <c r="HP248" s="976"/>
      <c r="HQ248" s="976"/>
      <c r="HR248" s="976"/>
      <c r="HS248" s="976"/>
      <c r="HT248" s="978"/>
      <c r="HU248" s="1041">
        <f t="shared" si="2846"/>
        <v>2786157</v>
      </c>
      <c r="HV248" s="1042"/>
      <c r="HW248" s="958">
        <f>SUM(HW249:HW259)</f>
        <v>309040</v>
      </c>
      <c r="HX248" s="1043">
        <f>SUM(HX249:HX259)</f>
        <v>285069</v>
      </c>
      <c r="HY248" s="1043">
        <f>SUM(HY249:HY259)</f>
        <v>23971</v>
      </c>
      <c r="HZ248" s="1044"/>
      <c r="IA248" s="1044">
        <f t="shared" si="2705"/>
        <v>6.4741195999538689E-2</v>
      </c>
      <c r="IB248" s="967">
        <f t="shared" si="2706"/>
        <v>0.11091980818022817</v>
      </c>
      <c r="IC248" s="958"/>
      <c r="ID248" s="1044"/>
      <c r="IE248" s="958"/>
      <c r="IF248" s="958"/>
      <c r="IG248" s="958"/>
      <c r="IH248" s="1044"/>
      <c r="II248" s="1043"/>
      <c r="IJ248" s="1043"/>
      <c r="IK248" s="1043">
        <f>SUM(IK249:IK259)</f>
        <v>1092424.3100000005</v>
      </c>
      <c r="IL248" s="989">
        <f>SUM(IL249:IL259)</f>
        <v>927714</v>
      </c>
      <c r="IM248" s="958"/>
      <c r="IN248" s="1044">
        <f t="shared" si="2709"/>
        <v>0.194348025839749</v>
      </c>
      <c r="IO248" s="967">
        <f t="shared" si="2710"/>
        <v>0.33297262142800998</v>
      </c>
      <c r="IP248" s="1043"/>
      <c r="IQ248" s="1044"/>
      <c r="IR248" s="1043"/>
      <c r="IS248" s="989">
        <f>SUM(IS249:IS259)</f>
        <v>1549403</v>
      </c>
      <c r="IT248" s="1047">
        <f>SUM(IT249:IT259)</f>
        <v>1506741</v>
      </c>
      <c r="IU248" s="1043">
        <f>SUM(IU249:IU259)</f>
        <v>42662</v>
      </c>
      <c r="IV248" s="1044"/>
      <c r="IW248" s="1044">
        <f t="shared" si="2711"/>
        <v>0.32458647199480078</v>
      </c>
      <c r="IX248" s="967">
        <f t="shared" si="2712"/>
        <v>0.55610757039176184</v>
      </c>
      <c r="IY248" s="958"/>
      <c r="IZ248" s="958"/>
      <c r="JA248" s="958"/>
      <c r="JB248" s="989"/>
      <c r="JC248" s="989"/>
      <c r="JD248" s="1044"/>
      <c r="JE248" s="1043"/>
      <c r="JF248" s="1043"/>
      <c r="JG248" s="962">
        <f t="shared" si="2715"/>
        <v>1965947.2031375461</v>
      </c>
      <c r="JH248" s="965">
        <f t="shared" si="2622"/>
        <v>210.4591143434464</v>
      </c>
      <c r="JI248" s="967">
        <f t="shared" si="2716"/>
        <v>0.41184886488180417</v>
      </c>
      <c r="JJ248" s="998"/>
      <c r="JK248" s="997"/>
      <c r="JL248" s="1137"/>
      <c r="JM248" s="1016">
        <f t="shared" si="2643"/>
        <v>2.8721203251146424E-2</v>
      </c>
      <c r="JN248" s="962"/>
      <c r="JO248" s="965"/>
      <c r="JP248" s="967"/>
      <c r="JQ248" s="984"/>
      <c r="JR248" s="960"/>
      <c r="JS248" s="991"/>
      <c r="JT248" s="975">
        <f t="shared" ref="JT248:KI248" si="2897">SUM(JT249:JT259)</f>
        <v>497329.20200726786</v>
      </c>
      <c r="JU248" s="976">
        <f t="shared" si="2897"/>
        <v>337768.32994868077</v>
      </c>
      <c r="JV248" s="976">
        <f t="shared" si="2897"/>
        <v>116050.34771960099</v>
      </c>
      <c r="JW248" s="976">
        <f t="shared" si="2897"/>
        <v>336011.77300000004</v>
      </c>
      <c r="JX248" s="976">
        <f t="shared" si="2897"/>
        <v>365970.78500000003</v>
      </c>
      <c r="JY248" s="976">
        <f t="shared" si="2897"/>
        <v>123854.25439583391</v>
      </c>
      <c r="JZ248" s="976">
        <f t="shared" si="2897"/>
        <v>58582.894672268594</v>
      </c>
      <c r="KA248" s="976">
        <f t="shared" si="2897"/>
        <v>5689.2111129466966</v>
      </c>
      <c r="KB248" s="976">
        <f t="shared" si="2897"/>
        <v>18319.327614703536</v>
      </c>
      <c r="KC248" s="976">
        <f t="shared" si="2897"/>
        <v>0</v>
      </c>
      <c r="KD248" s="976">
        <f t="shared" si="2897"/>
        <v>5797.4094462065696</v>
      </c>
      <c r="KE248" s="976">
        <f t="shared" si="2897"/>
        <v>4238.1923624868386</v>
      </c>
      <c r="KF248" s="976">
        <f t="shared" si="2897"/>
        <v>828.5459161257744</v>
      </c>
      <c r="KG248" s="976">
        <f t="shared" si="2897"/>
        <v>1400.5101872577666</v>
      </c>
      <c r="KH248" s="976">
        <f t="shared" si="2897"/>
        <v>12424.326928219034</v>
      </c>
      <c r="KI248" s="976">
        <f t="shared" si="2897"/>
        <v>24994.375340383052</v>
      </c>
      <c r="KJ248" s="1019">
        <f t="shared" si="2623"/>
        <v>53.240220909564044</v>
      </c>
      <c r="KK248" s="1020">
        <f>+(KJ248-KJ260)/KJ260</f>
        <v>2.5046448942905055E-2</v>
      </c>
      <c r="KL248" s="1021">
        <f t="shared" si="2624"/>
        <v>36.158867064595746</v>
      </c>
      <c r="KM248" s="1020">
        <f>+(KL248-KL260)/KL260</f>
        <v>-9.3740950340200965E-3</v>
      </c>
      <c r="KN248" s="1021">
        <f t="shared" si="2625"/>
        <v>12.423453367077743</v>
      </c>
      <c r="KO248" s="1020">
        <f>+(KN248-KN260)/KN260</f>
        <v>8.6102740977628406E-2</v>
      </c>
      <c r="KP248" s="1021">
        <f t="shared" si="2626"/>
        <v>35.97082365268561</v>
      </c>
      <c r="KQ248" s="1020">
        <f>+(KP248-KP260)/KP260</f>
        <v>3.607945913875206E-2</v>
      </c>
      <c r="KR248" s="1021">
        <f t="shared" si="2627"/>
        <v>39.178003948301892</v>
      </c>
      <c r="KS248" s="1020">
        <f>+(KR248-KR260)/KR260</f>
        <v>3.9500506406588719E-2</v>
      </c>
      <c r="KT248" s="1021">
        <f t="shared" si="2628"/>
        <v>13.258879305718262</v>
      </c>
      <c r="KU248" s="1020">
        <f>+(KT248-KT260)/KT260</f>
        <v>6.7038551951312988E-2</v>
      </c>
      <c r="KV248" s="1021">
        <f t="shared" si="2629"/>
        <v>6.2714319635461955</v>
      </c>
      <c r="KW248" s="1020">
        <f>+(KV248-KV260)/KV260</f>
        <v>-5.2277748254991145E-2</v>
      </c>
      <c r="KX248" s="1021">
        <f t="shared" si="2630"/>
        <v>0.60904297441597333</v>
      </c>
      <c r="KY248" s="1020">
        <f>+(KX248-KX260)/KX260</f>
        <v>-0.28633653458173952</v>
      </c>
      <c r="KZ248" s="1021">
        <f t="shared" si="2631"/>
        <v>1.9611256390837071</v>
      </c>
      <c r="LA248" s="1020">
        <f>+(KZ248-KZ260)/KZ260</f>
        <v>9.5986493508156578E-2</v>
      </c>
      <c r="LB248" s="1022" t="s">
        <v>177</v>
      </c>
      <c r="LC248" s="1023" t="s">
        <v>177</v>
      </c>
      <c r="LD248" s="1021">
        <f t="shared" si="2632"/>
        <v>0.62062585179689589</v>
      </c>
      <c r="LE248" s="1020">
        <f>+(LD248-LD260)/LD260</f>
        <v>0.29642263610434</v>
      </c>
      <c r="LF248" s="1021">
        <f t="shared" si="2633"/>
        <v>0.4537081207484151</v>
      </c>
      <c r="LG248" s="1020">
        <f>+(LF248-LF260)/LF260</f>
        <v>-0.13921325962814662</v>
      </c>
      <c r="LH248" s="1021">
        <f t="shared" si="2634"/>
        <v>8.8697722615549743E-2</v>
      </c>
      <c r="LI248" s="1020">
        <f>+(LH248-LH260)/LH260</f>
        <v>1.2888027690021101E-2</v>
      </c>
      <c r="LJ248" s="1021">
        <f t="shared" si="2635"/>
        <v>0.14992779723119645</v>
      </c>
      <c r="LK248" s="1020">
        <f>+(LJ248-LJ260)/LJ260</f>
        <v>7.6901315703730252E-2</v>
      </c>
      <c r="LL248" s="1021">
        <f t="shared" si="2636"/>
        <v>1.330052423306846</v>
      </c>
      <c r="LM248" s="1020">
        <f>+(LL248-LL260)/LL260</f>
        <v>3.4004582783871237E-2</v>
      </c>
      <c r="LN248" s="1021">
        <f t="shared" si="2637"/>
        <v>2.6757046625207161</v>
      </c>
      <c r="LO248" s="1024">
        <f>+(LN248-LN260)/LN260</f>
        <v>2.9148846613273549E-2</v>
      </c>
      <c r="LP248" s="1025">
        <f t="shared" si="2721"/>
        <v>0.10418614853561577</v>
      </c>
      <c r="LQ248" s="1026">
        <f t="shared" si="2722"/>
        <v>7.0759531619351529E-2</v>
      </c>
      <c r="LR248" s="1026">
        <f t="shared" si="2723"/>
        <v>2.4311539954469667E-2</v>
      </c>
      <c r="LS248" s="1026">
        <f t="shared" si="2724"/>
        <v>7.0391548194232156E-2</v>
      </c>
      <c r="LT248" s="1026">
        <f t="shared" si="2725"/>
        <v>7.6667701015370293E-2</v>
      </c>
      <c r="LU248" s="1026">
        <f t="shared" si="2726"/>
        <v>2.5946390626512456E-2</v>
      </c>
      <c r="LV248" s="1026">
        <f t="shared" si="2727"/>
        <v>1.2272607643663188E-2</v>
      </c>
      <c r="LW248" s="1026">
        <f t="shared" si="2728"/>
        <v>1.1918403175835998E-3</v>
      </c>
      <c r="LX248" s="1027">
        <f t="shared" si="2729"/>
        <v>3.8377400326277608E-3</v>
      </c>
      <c r="LY248" s="1028" t="s">
        <v>177</v>
      </c>
      <c r="LZ248" s="1027">
        <f t="shared" si="2730"/>
        <v>1.2145069287031987E-3</v>
      </c>
      <c r="MA248" s="1027">
        <f t="shared" si="2731"/>
        <v>8.8786449140405236E-4</v>
      </c>
      <c r="MB248" s="1027">
        <f t="shared" si="2732"/>
        <v>1.7357317353907618E-4</v>
      </c>
      <c r="MC248" s="1027">
        <f t="shared" si="2733"/>
        <v>2.933947208536296E-4</v>
      </c>
      <c r="MD248" s="1027">
        <f t="shared" si="2734"/>
        <v>2.6027885866624868E-3</v>
      </c>
      <c r="ME248" s="1027">
        <f t="shared" si="2735"/>
        <v>5.2361045586259893E-3</v>
      </c>
      <c r="MF248" s="1029">
        <f t="shared" si="2736"/>
        <v>0.25014440942831268</v>
      </c>
      <c r="MG248" s="1026">
        <f t="shared" si="2737"/>
        <v>0.16988919829679633</v>
      </c>
      <c r="MH248" s="1026">
        <f t="shared" si="2738"/>
        <v>5.837048292580594E-2</v>
      </c>
      <c r="MI248" s="1026">
        <f t="shared" si="2739"/>
        <v>0.1690056931682386</v>
      </c>
      <c r="MJ248" s="1026">
        <f t="shared" si="2740"/>
        <v>0.18407434253278207</v>
      </c>
      <c r="MK248" s="1026">
        <f t="shared" si="2741"/>
        <v>6.229565687272294E-2</v>
      </c>
      <c r="ML248" s="1026">
        <f t="shared" si="2742"/>
        <v>2.9465761373452425E-2</v>
      </c>
      <c r="MM248" s="1026">
        <f t="shared" si="2743"/>
        <v>2.8615338657315514E-3</v>
      </c>
      <c r="MN248" s="1027">
        <f t="shared" si="2744"/>
        <v>9.2141731649951018E-3</v>
      </c>
      <c r="MO248" s="1028" t="s">
        <v>177</v>
      </c>
      <c r="MP248" s="1027">
        <f t="shared" si="2745"/>
        <v>2.9159549776734623E-3</v>
      </c>
      <c r="MQ248" s="1027">
        <f t="shared" si="2746"/>
        <v>2.1317069685008413E-3</v>
      </c>
      <c r="MR248" s="1027">
        <f t="shared" si="2747"/>
        <v>4.1673830540619111E-4</v>
      </c>
      <c r="MS248" s="1027">
        <f t="shared" si="2748"/>
        <v>7.0442232685304887E-4</v>
      </c>
      <c r="MT248" s="1027">
        <f t="shared" si="2749"/>
        <v>6.2491321833906995E-3</v>
      </c>
      <c r="MU248" s="1027">
        <f t="shared" si="2750"/>
        <v>1.2571558704606956E-2</v>
      </c>
      <c r="MV248" s="962"/>
      <c r="MW248" s="965"/>
      <c r="MX248" s="960"/>
      <c r="MY248" s="1266"/>
      <c r="MZ248" s="980"/>
      <c r="NA248" s="1031"/>
      <c r="NB248" s="962"/>
      <c r="NC248" s="965"/>
      <c r="ND248" s="967"/>
      <c r="NE248" s="961"/>
    </row>
    <row r="249" spans="1:369" outlineLevel="1" x14ac:dyDescent="0.2">
      <c r="A249" s="1267" t="s">
        <v>178</v>
      </c>
      <c r="B249" s="610">
        <v>244</v>
      </c>
      <c r="C249" s="1531"/>
      <c r="D249" s="1223">
        <f>DATI!G240</f>
        <v>1027161</v>
      </c>
      <c r="E249" s="561">
        <f t="shared" si="2874"/>
        <v>0.1099599185589137</v>
      </c>
      <c r="F249" s="1035">
        <f t="shared" si="2866"/>
        <v>1.0491925201869954E-2</v>
      </c>
      <c r="G249" s="563"/>
      <c r="H249" s="1224"/>
      <c r="I249" s="1225"/>
      <c r="J249" s="1226"/>
      <c r="K249" s="1226"/>
      <c r="L249" s="1226"/>
      <c r="M249" s="1224"/>
      <c r="N249" s="1224"/>
      <c r="O249" s="1224"/>
      <c r="P249" s="1224"/>
      <c r="Q249" s="1224"/>
      <c r="R249" s="1224"/>
      <c r="S249" s="1224"/>
      <c r="T249" s="1224"/>
      <c r="U249" s="1224"/>
      <c r="V249" s="1224"/>
      <c r="W249" s="1227"/>
      <c r="X249" s="1228"/>
      <c r="Y249" s="1224"/>
      <c r="Z249" s="1224"/>
      <c r="AA249" s="1224"/>
      <c r="AB249" s="1224"/>
      <c r="AC249" s="1224"/>
      <c r="AD249" s="1225"/>
      <c r="AE249" s="1226"/>
      <c r="AF249" s="1226"/>
      <c r="AG249" s="1227"/>
      <c r="AH249" s="572"/>
      <c r="AI249" s="1224"/>
      <c r="AJ249" s="1225"/>
      <c r="AK249" s="1226"/>
      <c r="AL249" s="1226"/>
      <c r="AM249" s="1226"/>
      <c r="AN249" s="417"/>
      <c r="AO249" s="418"/>
      <c r="AP249" s="418"/>
      <c r="AQ249" s="418"/>
      <c r="AR249" s="418"/>
      <c r="AS249" s="418"/>
      <c r="AT249" s="418"/>
      <c r="AU249" s="1058"/>
      <c r="AV249" s="1058"/>
      <c r="AW249" s="418"/>
      <c r="AX249" s="1058"/>
      <c r="AY249" s="1058"/>
      <c r="AZ249" s="1058"/>
      <c r="BA249" s="1058"/>
      <c r="BB249" s="417"/>
      <c r="BC249" s="418"/>
      <c r="BD249" s="418"/>
      <c r="BE249" s="418"/>
      <c r="BF249" s="418"/>
      <c r="BG249" s="418"/>
      <c r="BH249" s="418"/>
      <c r="BI249" s="418"/>
      <c r="BJ249" s="418"/>
      <c r="BK249" s="418"/>
      <c r="BL249" s="418"/>
      <c r="BM249" s="418"/>
      <c r="BN249" s="418"/>
      <c r="BO249" s="418"/>
      <c r="BP249" s="418"/>
      <c r="BQ249" s="418"/>
      <c r="BR249" s="418"/>
      <c r="BS249" s="418"/>
      <c r="BT249" s="418"/>
      <c r="BU249" s="418"/>
      <c r="BV249" s="419"/>
      <c r="BW249" s="417"/>
      <c r="BX249" s="418"/>
      <c r="BY249" s="418"/>
      <c r="BZ249" s="418"/>
      <c r="CA249" s="418"/>
      <c r="CB249" s="418"/>
      <c r="CC249" s="418"/>
      <c r="CD249" s="419"/>
      <c r="CE249" s="417"/>
      <c r="CF249" s="418"/>
      <c r="CG249" s="418"/>
      <c r="CH249" s="418"/>
      <c r="CI249" s="418"/>
      <c r="CJ249" s="418"/>
      <c r="CK249" s="418"/>
      <c r="CL249" s="418"/>
      <c r="CM249" s="418"/>
      <c r="CN249" s="418"/>
      <c r="CO249" s="418"/>
      <c r="CP249" s="418"/>
      <c r="CQ249" s="418"/>
      <c r="CR249" s="418"/>
      <c r="CS249" s="418"/>
      <c r="CT249" s="418"/>
      <c r="CU249" s="418"/>
      <c r="CV249" s="418"/>
      <c r="CW249" s="418"/>
      <c r="CX249" s="418"/>
      <c r="CY249" s="419"/>
      <c r="CZ249" s="563">
        <f>DATI!AA240</f>
        <v>461949.27</v>
      </c>
      <c r="DA249" s="1224">
        <f t="shared" si="2875"/>
        <v>1265.6144383561643</v>
      </c>
      <c r="DB249" s="1225">
        <f t="shared" si="2608"/>
        <v>449.73404364067562</v>
      </c>
      <c r="DC249" s="1226">
        <f t="shared" si="2876"/>
        <v>1.2321480647689742</v>
      </c>
      <c r="DD249" s="1229">
        <f t="shared" si="2877"/>
        <v>1.5337125053672018E-2</v>
      </c>
      <c r="DE249" s="1230">
        <f t="shared" si="2638"/>
        <v>4.7948922014732958E-3</v>
      </c>
      <c r="DF249" s="1224">
        <f t="shared" ref="DF249:DF259" si="2898">+CZ249-CZ261</f>
        <v>6977.9519999999902</v>
      </c>
      <c r="DG249" s="1231">
        <f t="shared" si="2878"/>
        <v>2.1461357689279907</v>
      </c>
      <c r="DH249" s="1035">
        <f t="shared" ref="DH249:DH259" si="2899">+CZ249/$CZ$248</f>
        <v>9.6774360053435857E-2</v>
      </c>
      <c r="DI249" s="404">
        <f>DATI!AB240+DATI!AG240</f>
        <v>228939.17015510885</v>
      </c>
      <c r="DJ249" s="405">
        <f t="shared" ref="DJ249:DJ259" si="2900">DI249/365</f>
        <v>627.23060316468172</v>
      </c>
      <c r="DK249" s="427">
        <f t="shared" si="2609"/>
        <v>222.88538033970218</v>
      </c>
      <c r="DL249" s="428">
        <f t="shared" si="2610"/>
        <v>0.61064487764301967</v>
      </c>
      <c r="DM249" s="429">
        <f t="shared" si="2783"/>
        <v>0.49559374810811768</v>
      </c>
      <c r="DN249" s="402">
        <f t="shared" si="2879"/>
        <v>-3.8321099633098462E-3</v>
      </c>
      <c r="DO249" s="402">
        <f t="shared" si="2834"/>
        <v>-2.0000000000000018E-3</v>
      </c>
      <c r="DP249" s="402">
        <f t="shared" si="2880"/>
        <v>1.1446241540635487E-2</v>
      </c>
      <c r="DQ249" s="402">
        <f t="shared" si="2881"/>
        <v>9.4440768398493919E-4</v>
      </c>
      <c r="DR249" s="430">
        <f t="shared" si="2882"/>
        <v>2590.8376857641852</v>
      </c>
      <c r="DS249" s="430">
        <f t="shared" si="2883"/>
        <v>0.21029606062515427</v>
      </c>
      <c r="DT249" s="431">
        <f t="shared" ref="DT249:DT259" si="2901">DI249/$DI$248</f>
        <v>0.11220035146483652</v>
      </c>
      <c r="DU249" s="432"/>
      <c r="DV249" s="431"/>
      <c r="DW249" s="433">
        <f>DATI!AB240</f>
        <v>226184.22899999999</v>
      </c>
      <c r="DX249" s="405">
        <f t="shared" si="2884"/>
        <v>619.68281917808213</v>
      </c>
      <c r="DY249" s="434">
        <f t="shared" si="2867"/>
        <v>220.20328750799533</v>
      </c>
      <c r="DZ249" s="407">
        <f t="shared" si="2868"/>
        <v>0.60329667810409682</v>
      </c>
      <c r="EA249" s="429">
        <f t="shared" si="2820"/>
        <v>0.48963001716617061</v>
      </c>
      <c r="EB249" s="426">
        <f t="shared" si="2885"/>
        <v>5.1358685876934321E-3</v>
      </c>
      <c r="EC249" s="596">
        <f t="shared" si="2836"/>
        <v>233010.09984489117</v>
      </c>
      <c r="ED249" s="1232">
        <f t="shared" si="2886"/>
        <v>638.3838351914826</v>
      </c>
      <c r="EE249" s="598">
        <f t="shared" si="2613"/>
        <v>226.84866330097341</v>
      </c>
      <c r="EF249" s="599">
        <f t="shared" si="2614"/>
        <v>0.62150318712595454</v>
      </c>
      <c r="EG249" s="600">
        <f t="shared" si="2639"/>
        <v>1.9189296754448821E-2</v>
      </c>
      <c r="EH249" s="600">
        <f t="shared" si="2640"/>
        <v>8.607066850970943E-3</v>
      </c>
      <c r="EI249" s="423">
        <f t="shared" si="2869"/>
        <v>0.50440625189188237</v>
      </c>
      <c r="EJ249" s="601">
        <f t="shared" si="2641"/>
        <v>4387.1143142358051</v>
      </c>
      <c r="EK249" s="601">
        <f t="shared" si="2642"/>
        <v>1.9358397083027512</v>
      </c>
      <c r="EL249" s="563">
        <f>DATI!AD240</f>
        <v>178866.117</v>
      </c>
      <c r="EM249" s="1224">
        <f t="shared" si="2887"/>
        <v>490.04415616438354</v>
      </c>
      <c r="EN249" s="1233">
        <f t="shared" si="2616"/>
        <v>174.13639828614987</v>
      </c>
      <c r="EO249" s="1226">
        <f t="shared" si="2888"/>
        <v>0.47708602270178047</v>
      </c>
      <c r="EP249" s="1229">
        <f t="shared" si="2889"/>
        <v>2.6261730159686802E-3</v>
      </c>
      <c r="EQ249" s="1230">
        <f t="shared" si="2890"/>
        <v>-7.7840821779253666E-3</v>
      </c>
      <c r="ER249" s="423">
        <f t="shared" ref="ER249:ER259" si="2902">+EL249/$EL$248</f>
        <v>7.682820481212016E-2</v>
      </c>
      <c r="ES249" s="1224">
        <f t="shared" ref="ES249:ES259" si="2903">+EL249-EL261</f>
        <v>468.50299999999697</v>
      </c>
      <c r="ET249" s="423">
        <f t="shared" si="2870"/>
        <v>0.38719861382181636</v>
      </c>
      <c r="EU249" s="1231">
        <f t="shared" si="2891"/>
        <v>-1.3661260720374742</v>
      </c>
      <c r="EV249" s="563">
        <f>DATI!AE240</f>
        <v>34073.837</v>
      </c>
      <c r="EW249" s="1224">
        <f t="shared" si="2892"/>
        <v>93.352978082191783</v>
      </c>
      <c r="EX249" s="1233">
        <f t="shared" si="2618"/>
        <v>33.172829770600714</v>
      </c>
      <c r="EY249" s="1226">
        <f t="shared" si="2871"/>
        <v>9.0884465124933464E-2</v>
      </c>
      <c r="EZ249" s="1229">
        <f t="shared" si="2893"/>
        <v>-5.6514482450141235E-2</v>
      </c>
      <c r="FA249" s="1230">
        <f t="shared" si="2894"/>
        <v>-6.6310680947425649E-2</v>
      </c>
      <c r="FB249" s="1224">
        <f t="shared" ref="FB249:FB259" si="2904">+EV249-EV261</f>
        <v>-2041.0120000000024</v>
      </c>
      <c r="FC249" s="1231">
        <f t="shared" si="2895"/>
        <v>-2.355936697737576</v>
      </c>
      <c r="FD249" s="1224">
        <f>DATI!AG240</f>
        <v>2754.9411551088692</v>
      </c>
      <c r="FE249" s="423">
        <f t="shared" si="2872"/>
        <v>5.9637309419470867E-3</v>
      </c>
      <c r="FF249" s="1224">
        <f t="shared" si="2896"/>
        <v>31318.895844891129</v>
      </c>
      <c r="FG249" s="423">
        <f t="shared" ref="FG249:FG259" si="2905">+FF249/D249</f>
        <v>3.0490736938893835E-2</v>
      </c>
      <c r="FH249" s="563">
        <f>DATI!AF240</f>
        <v>22825.087</v>
      </c>
      <c r="FI249" s="1224">
        <f t="shared" ref="FI249:FI259" si="2906">+FH249/365</f>
        <v>62.534484931506846</v>
      </c>
      <c r="FJ249" s="402">
        <f t="shared" si="2873"/>
        <v>4.9410375732382904E-2</v>
      </c>
      <c r="FK249" s="402"/>
      <c r="FL249" s="441">
        <f>DATI!AL240</f>
        <v>8610.1434697836048</v>
      </c>
      <c r="FM249" s="442"/>
      <c r="FN249" s="441"/>
      <c r="FO249" s="1123">
        <f t="shared" si="2790"/>
        <v>0.37722281057608259</v>
      </c>
      <c r="FP249" s="1124">
        <f t="shared" si="2665"/>
        <v>1.8638720805389745E-2</v>
      </c>
      <c r="FQ249" s="408"/>
      <c r="FR249" s="607"/>
      <c r="FS249" s="1113"/>
      <c r="FT249" s="1113"/>
      <c r="FU249" s="417"/>
      <c r="FV249" s="418"/>
      <c r="FW249" s="418"/>
      <c r="FX249" s="418"/>
      <c r="FY249" s="418"/>
      <c r="FZ249" s="418"/>
      <c r="GA249" s="418"/>
      <c r="GB249" s="418"/>
      <c r="GC249" s="418"/>
      <c r="GD249" s="418"/>
      <c r="GE249" s="418"/>
      <c r="GF249" s="418"/>
      <c r="GG249" s="418"/>
      <c r="GH249" s="418"/>
      <c r="GI249" s="418"/>
      <c r="GJ249" s="418"/>
      <c r="GK249" s="418"/>
      <c r="GL249" s="418"/>
      <c r="GM249" s="418"/>
      <c r="GN249" s="418"/>
      <c r="GO249" s="418"/>
      <c r="GP249" s="419"/>
      <c r="GQ249" s="417"/>
      <c r="GR249" s="418"/>
      <c r="GS249" s="418"/>
      <c r="GT249" s="418"/>
      <c r="GU249" s="418"/>
      <c r="GV249" s="418"/>
      <c r="GW249" s="418"/>
      <c r="GX249" s="419"/>
      <c r="GY249" s="417"/>
      <c r="GZ249" s="418"/>
      <c r="HA249" s="418"/>
      <c r="HB249" s="418"/>
      <c r="HC249" s="418"/>
      <c r="HD249" s="418"/>
      <c r="HE249" s="418"/>
      <c r="HF249" s="418"/>
      <c r="HG249" s="418"/>
      <c r="HH249" s="418"/>
      <c r="HI249" s="418"/>
      <c r="HJ249" s="418"/>
      <c r="HK249" s="418"/>
      <c r="HL249" s="418"/>
      <c r="HM249" s="418"/>
      <c r="HN249" s="418"/>
      <c r="HO249" s="418"/>
      <c r="HP249" s="418"/>
      <c r="HQ249" s="418"/>
      <c r="HR249" s="418"/>
      <c r="HS249" s="418"/>
      <c r="HT249" s="419"/>
      <c r="HU249" s="607">
        <f t="shared" si="2846"/>
        <v>227472</v>
      </c>
      <c r="HV249" s="608"/>
      <c r="HW249" s="609">
        <f>HX249+HY249</f>
        <v>15218</v>
      </c>
      <c r="HX249" s="610">
        <v>15218</v>
      </c>
      <c r="HY249" s="610">
        <v>0</v>
      </c>
      <c r="HZ249" s="611"/>
      <c r="IA249" s="611">
        <f t="shared" si="2705"/>
        <v>3.2943011253162062E-2</v>
      </c>
      <c r="IB249" s="1229">
        <f t="shared" si="2706"/>
        <v>6.6900541605120628E-2</v>
      </c>
      <c r="IC249" s="609"/>
      <c r="ID249" s="611"/>
      <c r="IE249" s="609"/>
      <c r="IF249" s="609"/>
      <c r="IG249" s="609"/>
      <c r="IH249" s="561"/>
      <c r="II249" s="610"/>
      <c r="IJ249" s="610"/>
      <c r="IK249" s="1234">
        <v>101886.18</v>
      </c>
      <c r="IL249" s="620">
        <v>84464</v>
      </c>
      <c r="IM249" s="620"/>
      <c r="IN249" s="1229">
        <f t="shared" si="2709"/>
        <v>0.18284258788849259</v>
      </c>
      <c r="IO249" s="1229">
        <f t="shared" si="2710"/>
        <v>0.37131603010480413</v>
      </c>
      <c r="IP249" s="610"/>
      <c r="IQ249" s="561"/>
      <c r="IR249" s="610"/>
      <c r="IS249" s="620">
        <f t="shared" ref="IS249:IS259" si="2907">IT249+IU249</f>
        <v>127790</v>
      </c>
      <c r="IT249" s="1234">
        <v>127790</v>
      </c>
      <c r="IU249" s="1235">
        <v>0</v>
      </c>
      <c r="IV249" s="1229"/>
      <c r="IW249" s="561">
        <f t="shared" si="2711"/>
        <v>0.27663210724415693</v>
      </c>
      <c r="IX249" s="1229">
        <f t="shared" si="2712"/>
        <v>0.56178342829007522</v>
      </c>
      <c r="IY249" s="433"/>
      <c r="IZ249" s="433"/>
      <c r="JA249" s="433"/>
      <c r="JB249" s="433"/>
      <c r="JC249" s="620"/>
      <c r="JD249" s="561"/>
      <c r="JE249" s="610"/>
      <c r="JF249" s="610"/>
      <c r="JG249" s="404">
        <f t="shared" si="2715"/>
        <v>229554.47964857833</v>
      </c>
      <c r="JH249" s="407">
        <f t="shared" si="2622"/>
        <v>223.48441933501985</v>
      </c>
      <c r="JI249" s="429">
        <f t="shared" si="2716"/>
        <v>0.49692573309744231</v>
      </c>
      <c r="JJ249" s="442"/>
      <c r="JK249" s="441"/>
      <c r="JL249" s="1125"/>
      <c r="JM249" s="459">
        <f t="shared" si="2643"/>
        <v>3.4858530725160798E-2</v>
      </c>
      <c r="JN249" s="1063"/>
      <c r="JO249" s="407"/>
      <c r="JP249" s="429"/>
      <c r="JQ249" s="402"/>
      <c r="JR249" s="461"/>
      <c r="JS249" s="426"/>
      <c r="JT249" s="417">
        <f>DATI!BW240</f>
        <v>57374.530187579869</v>
      </c>
      <c r="JU249" s="418">
        <f>DATI!BX240</f>
        <v>39392.692879504684</v>
      </c>
      <c r="JV249" s="418">
        <f>DATI!BY240</f>
        <v>10530.839104564502</v>
      </c>
      <c r="JW249" s="418">
        <f>DATI!BZ240</f>
        <v>42472.351000000002</v>
      </c>
      <c r="JX249" s="418">
        <f>DATI!CA240</f>
        <v>38515.639000000003</v>
      </c>
      <c r="JY249" s="418">
        <f>DATI!CB240</f>
        <v>14160.674172306955</v>
      </c>
      <c r="JZ249" s="418">
        <f>DATI!CC240</f>
        <v>8717.9329244618148</v>
      </c>
      <c r="KA249" s="418">
        <f>DATI!CD240</f>
        <v>1211.4811379232797</v>
      </c>
      <c r="KB249" s="418">
        <f>DATI!CE240</f>
        <v>1752.9029535639286</v>
      </c>
      <c r="KC249" s="418">
        <f>DATI!CF240</f>
        <v>0</v>
      </c>
      <c r="KD249" s="418">
        <f>DATI!CG240</f>
        <v>434.68558078622817</v>
      </c>
      <c r="KE249" s="418">
        <f>DATI!CH240</f>
        <v>450.42662876653674</v>
      </c>
      <c r="KF249" s="418">
        <f>DATI!CI240</f>
        <v>104.50034203386306</v>
      </c>
      <c r="KG249" s="418">
        <f>DATI!CJ240</f>
        <v>228.9652444562912</v>
      </c>
      <c r="KH249" s="418">
        <f>DATI!CK240</f>
        <v>876.17920220344695</v>
      </c>
      <c r="KI249" s="418">
        <f>DATI!CL240</f>
        <v>2400.2802463207245</v>
      </c>
      <c r="KJ249" s="462">
        <f t="shared" si="2623"/>
        <v>55.857387680782146</v>
      </c>
      <c r="KK249" s="463">
        <f t="shared" ref="KK249:KK259" si="2908">+(KJ249-KJ261)/KJ261</f>
        <v>3.9856818732561337E-3</v>
      </c>
      <c r="KL249" s="464">
        <f t="shared" si="2624"/>
        <v>38.351040274606106</v>
      </c>
      <c r="KM249" s="463">
        <f t="shared" ref="KM249:KM259" si="2909">+(KL249-KL261)/KL261</f>
        <v>-2.7922479565577465E-3</v>
      </c>
      <c r="KN249" s="464">
        <f t="shared" si="2625"/>
        <v>10.252374364451631</v>
      </c>
      <c r="KO249" s="463">
        <f t="shared" ref="KO249:KO259" si="2910">+(KN249-KN261)/KN261</f>
        <v>7.645954244887633E-2</v>
      </c>
      <c r="KP249" s="464">
        <f t="shared" si="2626"/>
        <v>41.349263650002285</v>
      </c>
      <c r="KQ249" s="463">
        <f t="shared" ref="KQ249:KQ259" si="2911">+(KP249-KP261)/KP261</f>
        <v>4.2011208789569559E-3</v>
      </c>
      <c r="KR249" s="464">
        <f t="shared" si="2627"/>
        <v>37.497178144419422</v>
      </c>
      <c r="KS249" s="463">
        <f t="shared" ref="KS249:KS259" si="2912">+(KR249-KR261)/KR261</f>
        <v>3.8246071856192908E-2</v>
      </c>
      <c r="KT249" s="464">
        <f t="shared" si="2628"/>
        <v>13.786226475018966</v>
      </c>
      <c r="KU249" s="463">
        <f t="shared" ref="KU249:KU259" si="2913">+(KT249-KT261)/KT261</f>
        <v>4.00921344927554E-2</v>
      </c>
      <c r="KV249" s="464">
        <f t="shared" si="2629"/>
        <v>8.4874064771363162</v>
      </c>
      <c r="KW249" s="463">
        <f t="shared" ref="KW249:KW259" si="2914">+(KV249-KV261)/KV261</f>
        <v>-0.135511223466693</v>
      </c>
      <c r="KX249" s="464">
        <f t="shared" si="2630"/>
        <v>1.1794461996934071</v>
      </c>
      <c r="KY249" s="463">
        <f t="shared" ref="KY249:KY259" si="2915">+(KX249-KX261)/KX261</f>
        <v>7.0225570344407573E-2</v>
      </c>
      <c r="KZ249" s="464">
        <f t="shared" si="2631"/>
        <v>1.7065513133422401</v>
      </c>
      <c r="LA249" s="463">
        <f t="shared" ref="LA249:LA259" si="2916">+(KZ249-KZ261)/KZ261</f>
        <v>0.1354081875334241</v>
      </c>
      <c r="LB249" s="465" t="s">
        <v>177</v>
      </c>
      <c r="LC249" s="466" t="s">
        <v>177</v>
      </c>
      <c r="LD249" s="464">
        <f t="shared" si="2632"/>
        <v>0.42319128236588827</v>
      </c>
      <c r="LE249" s="463">
        <f t="shared" ref="LE249:LE259" si="2917">+(LD249-LD261)/LD261</f>
        <v>-0.11090954879936206</v>
      </c>
      <c r="LF249" s="464">
        <f t="shared" si="2633"/>
        <v>0.43851609316021217</v>
      </c>
      <c r="LG249" s="463">
        <f t="shared" ref="LG249:LG259" si="2918">+(LF249-LF261)/LF261</f>
        <v>-0.17209666326428608</v>
      </c>
      <c r="LH249" s="464">
        <f t="shared" si="2634"/>
        <v>0.10173706170100215</v>
      </c>
      <c r="LI249" s="463">
        <f t="shared" ref="LI249:LI259" si="2919">+(LH249-LH261)/LH261</f>
        <v>-6.4180352814414796E-2</v>
      </c>
      <c r="LJ249" s="464">
        <f t="shared" si="2635"/>
        <v>0.22291076516368047</v>
      </c>
      <c r="LK249" s="463">
        <f t="shared" ref="LK249:LK259" si="2920">+(LJ249-LJ261)/LJ261</f>
        <v>-7.9642785103393565E-2</v>
      </c>
      <c r="LL249" s="464">
        <f t="shared" si="2636"/>
        <v>0.85301058179141054</v>
      </c>
      <c r="LM249" s="463">
        <f t="shared" ref="LM249:LM259" si="2921">+(LL249-LL261)/LL261</f>
        <v>0.1250970182779039</v>
      </c>
      <c r="LN249" s="464">
        <f t="shared" si="2637"/>
        <v>2.336810145946667</v>
      </c>
      <c r="LO249" s="467">
        <f t="shared" ref="LO249:LO259" si="2922">+(LN249-LN261)/LN261</f>
        <v>0.1362068338345378</v>
      </c>
      <c r="LP249" s="468">
        <f t="shared" si="2721"/>
        <v>0.12420093268591996</v>
      </c>
      <c r="LQ249" s="469">
        <f t="shared" si="2722"/>
        <v>8.5274932633846751E-2</v>
      </c>
      <c r="LR249" s="469">
        <f t="shared" si="2723"/>
        <v>2.2796527212965403E-2</v>
      </c>
      <c r="LS249" s="469">
        <f t="shared" si="2724"/>
        <v>9.1941591335342951E-2</v>
      </c>
      <c r="LT249" s="469">
        <f t="shared" si="2725"/>
        <v>8.337633913784516E-2</v>
      </c>
      <c r="LU249" s="469">
        <f t="shared" si="2726"/>
        <v>3.0654175884522895E-2</v>
      </c>
      <c r="LV249" s="469">
        <f t="shared" si="2727"/>
        <v>1.8872056934870391E-2</v>
      </c>
      <c r="LW249" s="469">
        <f t="shared" si="2728"/>
        <v>2.6225415139703103E-3</v>
      </c>
      <c r="LX249" s="470">
        <f t="shared" si="2729"/>
        <v>3.7945789016268572E-3</v>
      </c>
      <c r="LY249" s="471" t="s">
        <v>177</v>
      </c>
      <c r="LZ249" s="470">
        <f t="shared" si="2730"/>
        <v>9.4098120511420689E-4</v>
      </c>
      <c r="MA249" s="470">
        <f t="shared" si="2731"/>
        <v>9.7505647918122418E-4</v>
      </c>
      <c r="MB249" s="470">
        <f t="shared" si="2732"/>
        <v>2.2621605622163458E-4</v>
      </c>
      <c r="MC249" s="470">
        <f t="shared" si="2733"/>
        <v>4.9565019218731786E-4</v>
      </c>
      <c r="MD249" s="470">
        <f t="shared" si="2734"/>
        <v>1.8967000471793081E-3</v>
      </c>
      <c r="ME249" s="470">
        <f t="shared" si="2735"/>
        <v>5.1959823344254327E-3</v>
      </c>
      <c r="MF249" s="468">
        <f t="shared" si="2736"/>
        <v>0.25366282362498349</v>
      </c>
      <c r="MG249" s="469">
        <f t="shared" si="2737"/>
        <v>0.17416197872710518</v>
      </c>
      <c r="MH249" s="469">
        <f t="shared" si="2738"/>
        <v>4.6558679847499458E-2</v>
      </c>
      <c r="MI249" s="469">
        <f t="shared" si="2739"/>
        <v>0.18777768541943746</v>
      </c>
      <c r="MJ249" s="469">
        <f t="shared" si="2740"/>
        <v>0.17028437026880422</v>
      </c>
      <c r="MK249" s="469">
        <f t="shared" si="2741"/>
        <v>6.2606814961917417E-2</v>
      </c>
      <c r="ML249" s="469">
        <f t="shared" si="2742"/>
        <v>3.8543504836766558E-2</v>
      </c>
      <c r="MM249" s="469">
        <f t="shared" si="2743"/>
        <v>5.3561698058235511E-3</v>
      </c>
      <c r="MN249" s="470">
        <f t="shared" si="2744"/>
        <v>7.7498902611991072E-3</v>
      </c>
      <c r="MO249" s="471" t="s">
        <v>177</v>
      </c>
      <c r="MP249" s="470">
        <f t="shared" si="2745"/>
        <v>1.9218209099195337E-3</v>
      </c>
      <c r="MQ249" s="470">
        <f t="shared" si="2746"/>
        <v>1.991414833642255E-3</v>
      </c>
      <c r="MR249" s="470">
        <f t="shared" si="2747"/>
        <v>4.620142725948548E-4</v>
      </c>
      <c r="MS249" s="470">
        <f t="shared" si="2748"/>
        <v>1.012295355288857E-3</v>
      </c>
      <c r="MT249" s="470">
        <f t="shared" si="2749"/>
        <v>3.8737413571104775E-3</v>
      </c>
      <c r="MU249" s="470">
        <f t="shared" si="2750"/>
        <v>1.0612058395639621E-2</v>
      </c>
      <c r="MV249" s="1063"/>
      <c r="MW249" s="407"/>
      <c r="MX249" s="461"/>
      <c r="MY249" s="1268"/>
      <c r="MZ249" s="473"/>
      <c r="NA249" s="474"/>
      <c r="NB249" s="1063"/>
      <c r="NC249" s="407"/>
      <c r="ND249" s="429"/>
      <c r="NE249" s="475"/>
    </row>
    <row r="250" spans="1:369" outlineLevel="1" x14ac:dyDescent="0.2">
      <c r="A250" s="800" t="s">
        <v>179</v>
      </c>
      <c r="B250" s="801">
        <v>206</v>
      </c>
      <c r="C250" s="1528"/>
      <c r="D250" s="802">
        <f>DATI!G241</f>
        <v>1175357</v>
      </c>
      <c r="E250" s="803">
        <f t="shared" si="2874"/>
        <v>0.12582463703124352</v>
      </c>
      <c r="F250" s="1033">
        <f t="shared" si="2866"/>
        <v>1.1277263927726393E-2</v>
      </c>
      <c r="G250" s="805"/>
      <c r="H250" s="806"/>
      <c r="I250" s="813"/>
      <c r="J250" s="808"/>
      <c r="K250" s="808"/>
      <c r="L250" s="808"/>
      <c r="M250" s="806"/>
      <c r="N250" s="806"/>
      <c r="O250" s="806"/>
      <c r="P250" s="806"/>
      <c r="Q250" s="806"/>
      <c r="R250" s="806"/>
      <c r="S250" s="806"/>
      <c r="T250" s="806"/>
      <c r="U250" s="806"/>
      <c r="V250" s="806"/>
      <c r="W250" s="811"/>
      <c r="X250" s="1092"/>
      <c r="Y250" s="806"/>
      <c r="Z250" s="806"/>
      <c r="AA250" s="806"/>
      <c r="AB250" s="806"/>
      <c r="AC250" s="806"/>
      <c r="AD250" s="813"/>
      <c r="AE250" s="808"/>
      <c r="AF250" s="808"/>
      <c r="AG250" s="811"/>
      <c r="AH250" s="815"/>
      <c r="AI250" s="806"/>
      <c r="AJ250" s="813"/>
      <c r="AK250" s="808"/>
      <c r="AL250" s="808"/>
      <c r="AM250" s="808"/>
      <c r="AN250" s="818"/>
      <c r="AO250" s="819"/>
      <c r="AP250" s="819"/>
      <c r="AQ250" s="819"/>
      <c r="AR250" s="819"/>
      <c r="AS250" s="819"/>
      <c r="AT250" s="819"/>
      <c r="AU250" s="1093"/>
      <c r="AV250" s="1093"/>
      <c r="AW250" s="819"/>
      <c r="AX250" s="1093"/>
      <c r="AY250" s="1093"/>
      <c r="AZ250" s="1093"/>
      <c r="BA250" s="1093"/>
      <c r="BB250" s="818"/>
      <c r="BC250" s="819"/>
      <c r="BD250" s="819"/>
      <c r="BE250" s="819"/>
      <c r="BF250" s="819"/>
      <c r="BG250" s="819"/>
      <c r="BH250" s="819"/>
      <c r="BI250" s="819"/>
      <c r="BJ250" s="819"/>
      <c r="BK250" s="819"/>
      <c r="BL250" s="819"/>
      <c r="BM250" s="819"/>
      <c r="BN250" s="819"/>
      <c r="BO250" s="819"/>
      <c r="BP250" s="819"/>
      <c r="BQ250" s="819"/>
      <c r="BR250" s="819"/>
      <c r="BS250" s="819"/>
      <c r="BT250" s="819"/>
      <c r="BU250" s="819"/>
      <c r="BV250" s="820"/>
      <c r="BW250" s="818"/>
      <c r="BX250" s="819"/>
      <c r="BY250" s="819"/>
      <c r="BZ250" s="819"/>
      <c r="CA250" s="819"/>
      <c r="CB250" s="819"/>
      <c r="CC250" s="819"/>
      <c r="CD250" s="820"/>
      <c r="CE250" s="818"/>
      <c r="CF250" s="819"/>
      <c r="CG250" s="819"/>
      <c r="CH250" s="819"/>
      <c r="CI250" s="819"/>
      <c r="CJ250" s="819"/>
      <c r="CK250" s="819"/>
      <c r="CL250" s="819"/>
      <c r="CM250" s="819"/>
      <c r="CN250" s="819"/>
      <c r="CO250" s="819"/>
      <c r="CP250" s="819"/>
      <c r="CQ250" s="819"/>
      <c r="CR250" s="819"/>
      <c r="CS250" s="819"/>
      <c r="CT250" s="819"/>
      <c r="CU250" s="819"/>
      <c r="CV250" s="819"/>
      <c r="CW250" s="819"/>
      <c r="CX250" s="819"/>
      <c r="CY250" s="820"/>
      <c r="CZ250" s="805">
        <f>DATI!AA241</f>
        <v>700404.82700000005</v>
      </c>
      <c r="DA250" s="806">
        <f t="shared" si="2875"/>
        <v>1918.9173342465754</v>
      </c>
      <c r="DB250" s="813">
        <f t="shared" si="2608"/>
        <v>595.90815981867638</v>
      </c>
      <c r="DC250" s="808">
        <f t="shared" si="2876"/>
        <v>1.6326250953936339</v>
      </c>
      <c r="DD250" s="822">
        <f t="shared" si="2877"/>
        <v>2.5100872289554488E-2</v>
      </c>
      <c r="DE250" s="823">
        <f t="shared" si="2638"/>
        <v>1.3669454317738961E-2</v>
      </c>
      <c r="DF250" s="806">
        <f t="shared" si="2898"/>
        <v>17150.285000000033</v>
      </c>
      <c r="DG250" s="824">
        <f t="shared" si="2878"/>
        <v>8.0358930946497367</v>
      </c>
      <c r="DH250" s="825">
        <f t="shared" si="2899"/>
        <v>0.14672872826763522</v>
      </c>
      <c r="DI250" s="826">
        <f>DATI!AB241+DATI!AG241</f>
        <v>233445.09449398133</v>
      </c>
      <c r="DJ250" s="806">
        <f t="shared" si="2900"/>
        <v>639.57560135337349</v>
      </c>
      <c r="DK250" s="827">
        <f t="shared" si="2609"/>
        <v>198.61633060762077</v>
      </c>
      <c r="DL250" s="828">
        <f t="shared" si="2610"/>
        <v>0.5441543304318377</v>
      </c>
      <c r="DM250" s="829">
        <f t="shared" si="2783"/>
        <v>0.33330023651304924</v>
      </c>
      <c r="DN250" s="830">
        <f t="shared" si="2879"/>
        <v>4.8347023567164978E-2</v>
      </c>
      <c r="DO250" s="830">
        <f t="shared" si="2834"/>
        <v>1.5000000000000013E-2</v>
      </c>
      <c r="DP250" s="830">
        <f t="shared" si="2880"/>
        <v>7.4661448320858789E-2</v>
      </c>
      <c r="DQ250" s="830">
        <f t="shared" si="2881"/>
        <v>6.2677355314953651E-2</v>
      </c>
      <c r="DR250" s="831">
        <f t="shared" si="2882"/>
        <v>16218.455482471676</v>
      </c>
      <c r="DS250" s="831">
        <f t="shared" si="2883"/>
        <v>11.714511711935955</v>
      </c>
      <c r="DT250" s="832">
        <f t="shared" si="2901"/>
        <v>0.11440865113742171</v>
      </c>
      <c r="DU250" s="833"/>
      <c r="DV250" s="832"/>
      <c r="DW250" s="834">
        <f>DATI!AB241</f>
        <v>227384.93799999999</v>
      </c>
      <c r="DX250" s="806">
        <f t="shared" si="2884"/>
        <v>622.97243287671233</v>
      </c>
      <c r="DY250" s="835">
        <f t="shared" si="2867"/>
        <v>193.46031716321085</v>
      </c>
      <c r="DZ250" s="808">
        <f t="shared" si="2868"/>
        <v>0.53002826620057764</v>
      </c>
      <c r="EA250" s="829">
        <f t="shared" si="2820"/>
        <v>0.32464787396446654</v>
      </c>
      <c r="EB250" s="825">
        <f t="shared" si="2885"/>
        <v>3.4603225478861792E-2</v>
      </c>
      <c r="EC250" s="836">
        <f t="shared" si="2836"/>
        <v>466959.73250601871</v>
      </c>
      <c r="ED250" s="837">
        <f t="shared" si="2886"/>
        <v>1279.3417328932019</v>
      </c>
      <c r="EE250" s="838">
        <f t="shared" si="2613"/>
        <v>397.29182921105564</v>
      </c>
      <c r="EF250" s="839">
        <f t="shared" si="2614"/>
        <v>1.0884707649617962</v>
      </c>
      <c r="EG250" s="840">
        <f t="shared" si="2639"/>
        <v>1.9995144315454651E-3</v>
      </c>
      <c r="EH250" s="840">
        <f t="shared" si="2640"/>
        <v>-9.1742886220410151E-3</v>
      </c>
      <c r="EI250" s="822">
        <f t="shared" si="2869"/>
        <v>0.66669976348695081</v>
      </c>
      <c r="EJ250" s="841">
        <f t="shared" si="2641"/>
        <v>931.82951752835652</v>
      </c>
      <c r="EK250" s="841">
        <f t="shared" si="2642"/>
        <v>-3.6786186172862472</v>
      </c>
      <c r="EL250" s="805">
        <f>DATI!AD241</f>
        <v>403636.05</v>
      </c>
      <c r="EM250" s="806">
        <f t="shared" si="2887"/>
        <v>1105.8521917808218</v>
      </c>
      <c r="EN250" s="835">
        <f t="shared" si="2616"/>
        <v>343.41570263332756</v>
      </c>
      <c r="EO250" s="808">
        <f t="shared" si="2888"/>
        <v>0.94086493872144539</v>
      </c>
      <c r="EP250" s="822">
        <f t="shared" si="2889"/>
        <v>6.2276036819075564E-3</v>
      </c>
      <c r="EQ250" s="823">
        <f t="shared" si="2890"/>
        <v>-4.9933489320289626E-3</v>
      </c>
      <c r="ER250" s="822">
        <f t="shared" si="2902"/>
        <v>0.17337343505341021</v>
      </c>
      <c r="ES250" s="806">
        <f t="shared" si="2903"/>
        <v>2498.1279999999679</v>
      </c>
      <c r="ET250" s="822">
        <f t="shared" si="2870"/>
        <v>0.57628964627338297</v>
      </c>
      <c r="EU250" s="824">
        <f t="shared" si="2891"/>
        <v>-1.7233999693826831</v>
      </c>
      <c r="EV250" s="805">
        <f>DATI!AE241</f>
        <v>59941.379000000001</v>
      </c>
      <c r="EW250" s="806">
        <f t="shared" si="2892"/>
        <v>164.22295616438356</v>
      </c>
      <c r="EX250" s="835">
        <f t="shared" si="2618"/>
        <v>50.998444727857155</v>
      </c>
      <c r="EY250" s="808">
        <f t="shared" si="2871"/>
        <v>0.13972176637769085</v>
      </c>
      <c r="EZ250" s="822">
        <f t="shared" si="2893"/>
        <v>2.4153928468577446E-2</v>
      </c>
      <c r="FA250" s="823">
        <f t="shared" si="2894"/>
        <v>1.2733070345949393E-2</v>
      </c>
      <c r="FB250" s="806">
        <f t="shared" si="2904"/>
        <v>1413.6739999999991</v>
      </c>
      <c r="FC250" s="824">
        <f t="shared" si="2895"/>
        <v>0.64120231013291118</v>
      </c>
      <c r="FD250" s="806">
        <f>DATI!AG241</f>
        <v>6060.1564939813461</v>
      </c>
      <c r="FE250" s="822">
        <f t="shared" si="2872"/>
        <v>8.6523625485827003E-3</v>
      </c>
      <c r="FF250" s="806">
        <f t="shared" si="2896"/>
        <v>53881.222506018654</v>
      </c>
      <c r="FG250" s="822">
        <f t="shared" si="2905"/>
        <v>4.5842431283447206E-2</v>
      </c>
      <c r="FH250" s="805">
        <f>DATI!AF241</f>
        <v>9442.4599999999991</v>
      </c>
      <c r="FI250" s="806">
        <f t="shared" si="2906"/>
        <v>25.869753424657532</v>
      </c>
      <c r="FJ250" s="830">
        <f t="shared" si="2873"/>
        <v>1.3481431931936126E-2</v>
      </c>
      <c r="FK250" s="830"/>
      <c r="FL250" s="842">
        <f>DATI!AL241</f>
        <v>1176.6687644386291</v>
      </c>
      <c r="FM250" s="843"/>
      <c r="FN250" s="842"/>
      <c r="FO250" s="1138">
        <f t="shared" si="2790"/>
        <v>0.12461464114633572</v>
      </c>
      <c r="FP250" s="1139">
        <f t="shared" si="2665"/>
        <v>1.6799838023369719E-3</v>
      </c>
      <c r="FQ250" s="809"/>
      <c r="FR250" s="846"/>
      <c r="FS250" s="1117"/>
      <c r="FT250" s="1117"/>
      <c r="FU250" s="818"/>
      <c r="FV250" s="819"/>
      <c r="FW250" s="819"/>
      <c r="FX250" s="819"/>
      <c r="FY250" s="819"/>
      <c r="FZ250" s="819"/>
      <c r="GA250" s="819"/>
      <c r="GB250" s="819"/>
      <c r="GC250" s="819"/>
      <c r="GD250" s="819"/>
      <c r="GE250" s="819"/>
      <c r="GF250" s="819"/>
      <c r="GG250" s="819"/>
      <c r="GH250" s="819"/>
      <c r="GI250" s="819"/>
      <c r="GJ250" s="819"/>
      <c r="GK250" s="819"/>
      <c r="GL250" s="819"/>
      <c r="GM250" s="819"/>
      <c r="GN250" s="819"/>
      <c r="GO250" s="819"/>
      <c r="GP250" s="820"/>
      <c r="GQ250" s="818"/>
      <c r="GR250" s="819"/>
      <c r="GS250" s="819"/>
      <c r="GT250" s="819"/>
      <c r="GU250" s="819"/>
      <c r="GV250" s="819"/>
      <c r="GW250" s="819"/>
      <c r="GX250" s="820"/>
      <c r="GY250" s="818"/>
      <c r="GZ250" s="819"/>
      <c r="HA250" s="819"/>
      <c r="HB250" s="819"/>
      <c r="HC250" s="819"/>
      <c r="HD250" s="819"/>
      <c r="HE250" s="819"/>
      <c r="HF250" s="819"/>
      <c r="HG250" s="819"/>
      <c r="HH250" s="819"/>
      <c r="HI250" s="819"/>
      <c r="HJ250" s="819"/>
      <c r="HK250" s="819"/>
      <c r="HL250" s="819"/>
      <c r="HM250" s="819"/>
      <c r="HN250" s="819"/>
      <c r="HO250" s="819"/>
      <c r="HP250" s="819"/>
      <c r="HQ250" s="819"/>
      <c r="HR250" s="819"/>
      <c r="HS250" s="819"/>
      <c r="HT250" s="820"/>
      <c r="HU250" s="846">
        <f t="shared" si="2846"/>
        <v>466915</v>
      </c>
      <c r="HV250" s="847"/>
      <c r="HW250" s="848">
        <f t="shared" ref="HW250:HW259" si="2923">HX250+HY250</f>
        <v>40444</v>
      </c>
      <c r="HX250" s="849">
        <v>40444</v>
      </c>
      <c r="HY250" s="849">
        <v>0</v>
      </c>
      <c r="HZ250" s="850"/>
      <c r="IA250" s="850">
        <f t="shared" si="2705"/>
        <v>5.7743748245184488E-2</v>
      </c>
      <c r="IB250" s="822">
        <f t="shared" si="2706"/>
        <v>8.6619620273497316E-2</v>
      </c>
      <c r="IC250" s="848"/>
      <c r="ID250" s="850"/>
      <c r="IE250" s="848"/>
      <c r="IF250" s="848"/>
      <c r="IG250" s="848"/>
      <c r="IH250" s="830"/>
      <c r="II250" s="849"/>
      <c r="IJ250" s="849"/>
      <c r="IK250" s="854">
        <v>12667.13</v>
      </c>
      <c r="IL250" s="834">
        <v>39674</v>
      </c>
      <c r="IM250" s="834"/>
      <c r="IN250" s="822">
        <f t="shared" si="2709"/>
        <v>5.6644384034206546E-2</v>
      </c>
      <c r="IO250" s="822">
        <f t="shared" si="2710"/>
        <v>8.4970497842219675E-2</v>
      </c>
      <c r="IP250" s="849"/>
      <c r="IQ250" s="830"/>
      <c r="IR250" s="849"/>
      <c r="IS250" s="834">
        <f t="shared" si="2907"/>
        <v>386797</v>
      </c>
      <c r="IT250" s="854">
        <v>386797</v>
      </c>
      <c r="IU250" s="855">
        <v>0</v>
      </c>
      <c r="IV250" s="822"/>
      <c r="IW250" s="830">
        <f t="shared" si="2711"/>
        <v>0.55224776456316449</v>
      </c>
      <c r="IX250" s="822">
        <f t="shared" si="2712"/>
        <v>0.82840988188428299</v>
      </c>
      <c r="IY250" s="834"/>
      <c r="IZ250" s="834"/>
      <c r="JA250" s="834"/>
      <c r="JB250" s="834"/>
      <c r="JC250" s="858"/>
      <c r="JD250" s="830"/>
      <c r="JE250" s="849"/>
      <c r="JF250" s="849"/>
      <c r="JG250" s="826">
        <f t="shared" si="2715"/>
        <v>226330.80714103891</v>
      </c>
      <c r="JH250" s="808">
        <f t="shared" si="2622"/>
        <v>192.563457010116</v>
      </c>
      <c r="JI250" s="829">
        <f t="shared" si="2716"/>
        <v>0.32314284313325969</v>
      </c>
      <c r="JJ250" s="843"/>
      <c r="JK250" s="842"/>
      <c r="JL250" s="1140"/>
      <c r="JM250" s="860">
        <f t="shared" si="2643"/>
        <v>5.422667859561725E-2</v>
      </c>
      <c r="JN250" s="1098"/>
      <c r="JO250" s="808"/>
      <c r="JP250" s="829"/>
      <c r="JQ250" s="830"/>
      <c r="JR250" s="862"/>
      <c r="JS250" s="825"/>
      <c r="JT250" s="818">
        <f>DATI!BW241</f>
        <v>57242.554214989184</v>
      </c>
      <c r="JU250" s="819">
        <f>DATI!BX241</f>
        <v>30710.909073557676</v>
      </c>
      <c r="JV250" s="819">
        <f>DATI!BY241</f>
        <v>9148.1907976168841</v>
      </c>
      <c r="JW250" s="819">
        <f>DATI!BZ241</f>
        <v>19550.259999999998</v>
      </c>
      <c r="JX250" s="819">
        <f>DATI!CA241</f>
        <v>60316.294000000002</v>
      </c>
      <c r="JY250" s="819">
        <f>DATI!CB241</f>
        <v>19183.877009274067</v>
      </c>
      <c r="JZ250" s="819">
        <f>DATI!CC241</f>
        <v>10654.276531420228</v>
      </c>
      <c r="KA250" s="819">
        <f>DATI!CD241</f>
        <v>987.83868390441501</v>
      </c>
      <c r="KB250" s="819">
        <f>DATI!CE241</f>
        <v>2368.5308372553586</v>
      </c>
      <c r="KC250" s="819">
        <f>DATI!CF241</f>
        <v>0</v>
      </c>
      <c r="KD250" s="819">
        <f>DATI!CG241</f>
        <v>620.59934173250201</v>
      </c>
      <c r="KE250" s="819">
        <f>DATI!CH241</f>
        <v>434.52318845701217</v>
      </c>
      <c r="KF250" s="819">
        <f>DATI!CI241</f>
        <v>138.91696270370483</v>
      </c>
      <c r="KG250" s="819">
        <f>DATI!CJ241</f>
        <v>123.62896240615845</v>
      </c>
      <c r="KH250" s="819">
        <f>DATI!CK241</f>
        <v>1550.4366357575561</v>
      </c>
      <c r="KI250" s="819">
        <f>DATI!CL241</f>
        <v>6683.7449852766995</v>
      </c>
      <c r="KJ250" s="863">
        <f t="shared" si="2623"/>
        <v>48.702270216614345</v>
      </c>
      <c r="KK250" s="864">
        <f t="shared" si="2908"/>
        <v>2.1769423000316816E-2</v>
      </c>
      <c r="KL250" s="865">
        <f t="shared" si="2624"/>
        <v>26.129005122322557</v>
      </c>
      <c r="KM250" s="864">
        <f t="shared" si="2909"/>
        <v>-3.5598414301550594E-3</v>
      </c>
      <c r="KN250" s="865">
        <f t="shared" si="2625"/>
        <v>7.7833294885016926</v>
      </c>
      <c r="KO250" s="864">
        <f t="shared" si="2910"/>
        <v>4.4721052681801647E-2</v>
      </c>
      <c r="KP250" s="865">
        <f t="shared" si="2626"/>
        <v>16.633465406680692</v>
      </c>
      <c r="KQ250" s="864">
        <f t="shared" si="2911"/>
        <v>6.9722251396737517E-2</v>
      </c>
      <c r="KR250" s="865">
        <f t="shared" si="2627"/>
        <v>51.317424408073464</v>
      </c>
      <c r="KS250" s="864">
        <f t="shared" si="2912"/>
        <v>8.900070129373272E-2</v>
      </c>
      <c r="KT250" s="865">
        <f t="shared" si="2628"/>
        <v>16.321744805428533</v>
      </c>
      <c r="KU250" s="864">
        <f t="shared" si="2913"/>
        <v>0.10646391589229698</v>
      </c>
      <c r="KV250" s="865">
        <f t="shared" si="2629"/>
        <v>9.0647152579345907</v>
      </c>
      <c r="KW250" s="864">
        <f t="shared" si="2914"/>
        <v>0.2663457881424382</v>
      </c>
      <c r="KX250" s="865">
        <f t="shared" si="2630"/>
        <v>0.84045841723358516</v>
      </c>
      <c r="KY250" s="864">
        <f t="shared" si="2915"/>
        <v>-0.48352787370806954</v>
      </c>
      <c r="KZ250" s="865">
        <f t="shared" si="2631"/>
        <v>2.0151586600967697</v>
      </c>
      <c r="LA250" s="864">
        <f t="shared" si="2916"/>
        <v>0.13589745834307043</v>
      </c>
      <c r="LB250" s="866" t="s">
        <v>177</v>
      </c>
      <c r="LC250" s="867" t="s">
        <v>177</v>
      </c>
      <c r="LD250" s="865">
        <f t="shared" si="2632"/>
        <v>0.52800922760701807</v>
      </c>
      <c r="LE250" s="864">
        <f t="shared" si="2917"/>
        <v>0.65892157397478957</v>
      </c>
      <c r="LF250" s="865">
        <f t="shared" si="2633"/>
        <v>0.36969464465435792</v>
      </c>
      <c r="LG250" s="864">
        <f t="shared" si="2918"/>
        <v>-0.42139436177530509</v>
      </c>
      <c r="LH250" s="865">
        <f t="shared" si="2634"/>
        <v>0.11819129226584334</v>
      </c>
      <c r="LI250" s="864">
        <f t="shared" si="2919"/>
        <v>0.52093891991612251</v>
      </c>
      <c r="LJ250" s="865">
        <f t="shared" si="2635"/>
        <v>0.10518418013093762</v>
      </c>
      <c r="LK250" s="864">
        <f t="shared" si="2920"/>
        <v>0.13229749735433091</v>
      </c>
      <c r="LL250" s="865">
        <f t="shared" si="2636"/>
        <v>1.3191197531963108</v>
      </c>
      <c r="LM250" s="864">
        <f t="shared" si="2921"/>
        <v>0.20762581695168975</v>
      </c>
      <c r="LN250" s="865">
        <f t="shared" si="2637"/>
        <v>5.686565856396566</v>
      </c>
      <c r="LO250" s="868">
        <f t="shared" si="2922"/>
        <v>-0.13039185778941426</v>
      </c>
      <c r="LP250" s="869">
        <f t="shared" si="2721"/>
        <v>8.1727812271329733E-2</v>
      </c>
      <c r="LQ250" s="870">
        <f t="shared" si="2722"/>
        <v>4.3847369249437905E-2</v>
      </c>
      <c r="LR250" s="870">
        <f t="shared" si="2723"/>
        <v>1.3061290335191942E-2</v>
      </c>
      <c r="LS250" s="870">
        <f t="shared" si="2724"/>
        <v>2.7912800206900911E-2</v>
      </c>
      <c r="LT250" s="870">
        <f t="shared" si="2725"/>
        <v>8.6116331120030962E-2</v>
      </c>
      <c r="LU250" s="870">
        <f t="shared" si="2726"/>
        <v>2.7389698456881231E-2</v>
      </c>
      <c r="LV250" s="870">
        <f t="shared" si="2727"/>
        <v>1.5211597808448895E-2</v>
      </c>
      <c r="LW250" s="870">
        <f t="shared" si="2728"/>
        <v>1.4103824614338572E-3</v>
      </c>
      <c r="LX250" s="871">
        <f t="shared" si="2729"/>
        <v>3.38165978581321E-3</v>
      </c>
      <c r="LY250" s="872" t="s">
        <v>177</v>
      </c>
      <c r="LZ250" s="871">
        <f t="shared" si="2730"/>
        <v>8.8605805929504533E-4</v>
      </c>
      <c r="MA250" s="871">
        <f t="shared" si="2731"/>
        <v>6.2038862627229177E-4</v>
      </c>
      <c r="MB250" s="871">
        <f t="shared" si="2732"/>
        <v>1.9833810012235227E-4</v>
      </c>
      <c r="MC250" s="871">
        <f t="shared" si="2733"/>
        <v>1.7651072299956956E-4</v>
      </c>
      <c r="MD250" s="871">
        <f t="shared" si="2734"/>
        <v>2.2136292840791E-3</v>
      </c>
      <c r="ME250" s="871">
        <f t="shared" si="2735"/>
        <v>9.5426883533980822E-3</v>
      </c>
      <c r="MF250" s="869">
        <f t="shared" si="2736"/>
        <v>0.2517429462060024</v>
      </c>
      <c r="MG250" s="870">
        <f t="shared" si="2737"/>
        <v>0.13506131647804076</v>
      </c>
      <c r="MH250" s="870">
        <f t="shared" si="2738"/>
        <v>4.0232175790011579E-2</v>
      </c>
      <c r="MI250" s="870">
        <f t="shared" si="2739"/>
        <v>8.5978693980161516E-2</v>
      </c>
      <c r="MJ250" s="870">
        <f t="shared" si="2740"/>
        <v>0.26526072716390742</v>
      </c>
      <c r="MK250" s="870">
        <f t="shared" si="2741"/>
        <v>8.436740435848071E-2</v>
      </c>
      <c r="ML250" s="870">
        <f t="shared" si="2742"/>
        <v>4.6855682813169569E-2</v>
      </c>
      <c r="MM250" s="870">
        <f t="shared" si="2743"/>
        <v>4.3443452877446748E-3</v>
      </c>
      <c r="MN250" s="871">
        <f t="shared" si="2744"/>
        <v>1.0416392827458777E-2</v>
      </c>
      <c r="MO250" s="872" t="s">
        <v>177</v>
      </c>
      <c r="MP250" s="871">
        <f t="shared" si="2745"/>
        <v>2.7292895791211202E-3</v>
      </c>
      <c r="MQ250" s="871">
        <f t="shared" si="2746"/>
        <v>1.910958537003063E-3</v>
      </c>
      <c r="MR250" s="871">
        <f t="shared" si="2747"/>
        <v>6.1093300165600598E-4</v>
      </c>
      <c r="MS250" s="871">
        <f t="shared" si="2748"/>
        <v>5.4369899560435461E-4</v>
      </c>
      <c r="MT250" s="871">
        <f t="shared" si="2749"/>
        <v>6.8185546914174069E-3</v>
      </c>
      <c r="MU250" s="871">
        <f t="shared" si="2750"/>
        <v>2.9393965335015725E-2</v>
      </c>
      <c r="MV250" s="1098"/>
      <c r="MW250" s="808"/>
      <c r="MX250" s="862"/>
      <c r="MY250" s="1269"/>
      <c r="MZ250" s="956"/>
      <c r="NA250" s="874"/>
      <c r="NB250" s="1098"/>
      <c r="NC250" s="808"/>
      <c r="ND250" s="829"/>
      <c r="NE250" s="875"/>
    </row>
    <row r="251" spans="1:369" outlineLevel="1" x14ac:dyDescent="0.2">
      <c r="A251" s="876" t="s">
        <v>180</v>
      </c>
      <c r="B251" s="559">
        <v>162</v>
      </c>
      <c r="C251" s="1525"/>
      <c r="D251" s="560">
        <f>DATI!G242</f>
        <v>562209</v>
      </c>
      <c r="E251" s="561">
        <f t="shared" si="2874"/>
        <v>6.0185750678898746E-2</v>
      </c>
      <c r="F251" s="1035">
        <f t="shared" si="2866"/>
        <v>9.9193981537201333E-3</v>
      </c>
      <c r="G251" s="563"/>
      <c r="H251" s="564"/>
      <c r="I251" s="565"/>
      <c r="J251" s="566"/>
      <c r="K251" s="566"/>
      <c r="L251" s="566"/>
      <c r="M251" s="564"/>
      <c r="N251" s="564"/>
      <c r="O251" s="564"/>
      <c r="P251" s="564"/>
      <c r="Q251" s="564"/>
      <c r="R251" s="564"/>
      <c r="S251" s="564"/>
      <c r="T251" s="564"/>
      <c r="U251" s="564"/>
      <c r="V251" s="564"/>
      <c r="W251" s="569"/>
      <c r="X251" s="1100"/>
      <c r="Y251" s="564"/>
      <c r="Z251" s="564"/>
      <c r="AA251" s="564"/>
      <c r="AB251" s="564"/>
      <c r="AC251" s="564"/>
      <c r="AD251" s="565"/>
      <c r="AE251" s="566"/>
      <c r="AF251" s="566"/>
      <c r="AG251" s="569"/>
      <c r="AH251" s="572"/>
      <c r="AI251" s="564"/>
      <c r="AJ251" s="565"/>
      <c r="AK251" s="566"/>
      <c r="AL251" s="566"/>
      <c r="AM251" s="566"/>
      <c r="AN251" s="576"/>
      <c r="AO251" s="577"/>
      <c r="AP251" s="577"/>
      <c r="AQ251" s="577"/>
      <c r="AR251" s="577"/>
      <c r="AS251" s="577"/>
      <c r="AT251" s="577"/>
      <c r="AU251" s="1072"/>
      <c r="AV251" s="1072"/>
      <c r="AW251" s="577"/>
      <c r="AX251" s="1072"/>
      <c r="AY251" s="1072"/>
      <c r="AZ251" s="1072"/>
      <c r="BA251" s="1072"/>
      <c r="BB251" s="576"/>
      <c r="BC251" s="577"/>
      <c r="BD251" s="577"/>
      <c r="BE251" s="577"/>
      <c r="BF251" s="577"/>
      <c r="BG251" s="577"/>
      <c r="BH251" s="577"/>
      <c r="BI251" s="577"/>
      <c r="BJ251" s="577"/>
      <c r="BK251" s="577"/>
      <c r="BL251" s="577"/>
      <c r="BM251" s="577"/>
      <c r="BN251" s="577"/>
      <c r="BO251" s="577"/>
      <c r="BP251" s="577"/>
      <c r="BQ251" s="577"/>
      <c r="BR251" s="577"/>
      <c r="BS251" s="577"/>
      <c r="BT251" s="577"/>
      <c r="BU251" s="577"/>
      <c r="BV251" s="578"/>
      <c r="BW251" s="576"/>
      <c r="BX251" s="577"/>
      <c r="BY251" s="577"/>
      <c r="BZ251" s="577"/>
      <c r="CA251" s="577"/>
      <c r="CB251" s="577"/>
      <c r="CC251" s="577"/>
      <c r="CD251" s="578"/>
      <c r="CE251" s="576"/>
      <c r="CF251" s="577"/>
      <c r="CG251" s="577"/>
      <c r="CH251" s="577"/>
      <c r="CI251" s="577"/>
      <c r="CJ251" s="577"/>
      <c r="CK251" s="577"/>
      <c r="CL251" s="577"/>
      <c r="CM251" s="577"/>
      <c r="CN251" s="577"/>
      <c r="CO251" s="577"/>
      <c r="CP251" s="577"/>
      <c r="CQ251" s="577"/>
      <c r="CR251" s="577"/>
      <c r="CS251" s="577"/>
      <c r="CT251" s="577"/>
      <c r="CU251" s="577"/>
      <c r="CV251" s="577"/>
      <c r="CW251" s="577"/>
      <c r="CX251" s="577"/>
      <c r="CY251" s="578"/>
      <c r="CZ251" s="563">
        <f>DATI!AA242</f>
        <v>270898.25099999999</v>
      </c>
      <c r="DA251" s="564">
        <f t="shared" si="2875"/>
        <v>742.1869890410959</v>
      </c>
      <c r="DB251" s="565">
        <f t="shared" si="2608"/>
        <v>481.84616574974785</v>
      </c>
      <c r="DC251" s="566">
        <f t="shared" si="2876"/>
        <v>1.3201264815061584</v>
      </c>
      <c r="DD251" s="582">
        <f t="shared" si="2877"/>
        <v>2.2406049748635581E-4</v>
      </c>
      <c r="DE251" s="583">
        <f t="shared" si="2638"/>
        <v>-9.6001103394570894E-3</v>
      </c>
      <c r="DF251" s="564">
        <f t="shared" si="2898"/>
        <v>60.684000000008382</v>
      </c>
      <c r="DG251" s="584">
        <f t="shared" si="2878"/>
        <v>-4.6706147750353466</v>
      </c>
      <c r="DH251" s="585">
        <f t="shared" si="2899"/>
        <v>5.6750830843655273E-2</v>
      </c>
      <c r="DI251" s="586">
        <f>DATI!AB242+DATI!AG242</f>
        <v>108483.35697515495</v>
      </c>
      <c r="DJ251" s="564">
        <f t="shared" si="2900"/>
        <v>297.21467664426012</v>
      </c>
      <c r="DK251" s="587">
        <f t="shared" si="2609"/>
        <v>192.95912547674433</v>
      </c>
      <c r="DL251" s="588">
        <f t="shared" si="2610"/>
        <v>0.52865513829245014</v>
      </c>
      <c r="DM251" s="589">
        <f t="shared" si="2783"/>
        <v>0.40045794527907436</v>
      </c>
      <c r="DN251" s="590">
        <f t="shared" si="2879"/>
        <v>2.0777479882144845E-2</v>
      </c>
      <c r="DO251" s="590">
        <f t="shared" si="2834"/>
        <v>8.0000000000000071E-3</v>
      </c>
      <c r="DP251" s="590">
        <f t="shared" si="2880"/>
        <v>2.1006195792110178E-2</v>
      </c>
      <c r="DQ251" s="590">
        <f t="shared" si="2881"/>
        <v>1.0977903443243429E-2</v>
      </c>
      <c r="DR251" s="591">
        <f t="shared" si="2882"/>
        <v>2231.938107914757</v>
      </c>
      <c r="DS251" s="591">
        <f t="shared" si="2883"/>
        <v>2.0952848136065256</v>
      </c>
      <c r="DT251" s="592">
        <f t="shared" si="2901"/>
        <v>5.3166396874991424E-2</v>
      </c>
      <c r="DU251" s="593"/>
      <c r="DV251" s="592"/>
      <c r="DW251" s="594">
        <f>DATI!AB242</f>
        <v>103077.42</v>
      </c>
      <c r="DX251" s="564">
        <f t="shared" si="2884"/>
        <v>282.40389041095892</v>
      </c>
      <c r="DY251" s="595">
        <f t="shared" si="2867"/>
        <v>183.34359642054824</v>
      </c>
      <c r="DZ251" s="566">
        <f t="shared" si="2868"/>
        <v>0.50231122306999521</v>
      </c>
      <c r="EA251" s="589">
        <f t="shared" si="2820"/>
        <v>0.380502345878933</v>
      </c>
      <c r="EB251" s="585">
        <f t="shared" si="2885"/>
        <v>2.4309176177649688E-2</v>
      </c>
      <c r="EC251" s="596">
        <f t="shared" si="2836"/>
        <v>162414.89402484504</v>
      </c>
      <c r="ED251" s="597">
        <f t="shared" si="2886"/>
        <v>444.97231239683572</v>
      </c>
      <c r="EE251" s="598">
        <f t="shared" si="2613"/>
        <v>288.88704027300349</v>
      </c>
      <c r="EF251" s="599">
        <f t="shared" si="2614"/>
        <v>0.79147134321370816</v>
      </c>
      <c r="EG251" s="600">
        <f t="shared" si="2639"/>
        <v>-1.3192204402057909E-2</v>
      </c>
      <c r="EH251" s="600">
        <f t="shared" si="2640"/>
        <v>-2.2884601086016903E-2</v>
      </c>
      <c r="EI251" s="582">
        <f t="shared" si="2869"/>
        <v>0.59954205472092559</v>
      </c>
      <c r="EJ251" s="601">
        <f t="shared" si="2641"/>
        <v>-2171.2541079147486</v>
      </c>
      <c r="EK251" s="601">
        <f t="shared" si="2642"/>
        <v>-6.7658995886419007</v>
      </c>
      <c r="EL251" s="563">
        <f>DATI!AD242</f>
        <v>137613.10699999999</v>
      </c>
      <c r="EM251" s="564">
        <f t="shared" si="2887"/>
        <v>377.02221095890405</v>
      </c>
      <c r="EN251" s="595">
        <f t="shared" si="2616"/>
        <v>244.77215234903747</v>
      </c>
      <c r="EO251" s="566">
        <f t="shared" si="2888"/>
        <v>0.67060863657270542</v>
      </c>
      <c r="EP251" s="582">
        <f t="shared" si="2889"/>
        <v>-7.4589138126888166E-3</v>
      </c>
      <c r="EQ251" s="583">
        <f t="shared" si="2890"/>
        <v>-1.7207622705513681E-2</v>
      </c>
      <c r="ER251" s="582">
        <f t="shared" si="2902"/>
        <v>5.9108835964880958E-2</v>
      </c>
      <c r="ES251" s="564">
        <f t="shared" si="2903"/>
        <v>-1034.1580000000249</v>
      </c>
      <c r="ET251" s="582">
        <f t="shared" si="2870"/>
        <v>0.507988170805872</v>
      </c>
      <c r="EU251" s="584">
        <f t="shared" si="2891"/>
        <v>-4.2856934422240442</v>
      </c>
      <c r="EV251" s="563">
        <f>DATI!AE242</f>
        <v>23763.133000000002</v>
      </c>
      <c r="EW251" s="564">
        <f t="shared" si="2892"/>
        <v>65.104473972602747</v>
      </c>
      <c r="EX251" s="595">
        <f t="shared" si="2618"/>
        <v>42.267436131403088</v>
      </c>
      <c r="EY251" s="566">
        <f t="shared" si="2871"/>
        <v>0.1158011948805564</v>
      </c>
      <c r="EZ251" s="582">
        <f t="shared" si="2893"/>
        <v>-1.8475181662444884E-2</v>
      </c>
      <c r="FA251" s="583">
        <f t="shared" si="2894"/>
        <v>-2.8115689101600227E-2</v>
      </c>
      <c r="FB251" s="564">
        <f t="shared" si="2904"/>
        <v>-447.29199999999764</v>
      </c>
      <c r="FC251" s="584">
        <f t="shared" si="2895"/>
        <v>-1.2227567417913647</v>
      </c>
      <c r="FD251" s="564">
        <f>DATI!AG242</f>
        <v>5405.9369751549511</v>
      </c>
      <c r="FE251" s="582">
        <f t="shared" si="2872"/>
        <v>1.995559940014139E-2</v>
      </c>
      <c r="FF251" s="564">
        <f t="shared" si="2896"/>
        <v>18357.196024845049</v>
      </c>
      <c r="FG251" s="582">
        <f t="shared" si="2905"/>
        <v>3.2651907075206994E-2</v>
      </c>
      <c r="FH251" s="563">
        <f>DATI!AF242</f>
        <v>6444.5910000000003</v>
      </c>
      <c r="FI251" s="564">
        <f t="shared" si="2906"/>
        <v>17.656413698630139</v>
      </c>
      <c r="FJ251" s="590">
        <f t="shared" si="2873"/>
        <v>2.3789710624599052E-2</v>
      </c>
      <c r="FK251" s="590"/>
      <c r="FL251" s="602">
        <f>DATI!AL242</f>
        <v>0</v>
      </c>
      <c r="FM251" s="603"/>
      <c r="FN251" s="602"/>
      <c r="FO251" s="1129">
        <f t="shared" si="2790"/>
        <v>0</v>
      </c>
      <c r="FP251" s="1130">
        <f t="shared" si="2665"/>
        <v>0</v>
      </c>
      <c r="FQ251" s="567"/>
      <c r="FR251" s="607"/>
      <c r="FS251" s="1113"/>
      <c r="FT251" s="1113"/>
      <c r="FU251" s="576"/>
      <c r="FV251" s="577"/>
      <c r="FW251" s="577"/>
      <c r="FX251" s="577"/>
      <c r="FY251" s="577"/>
      <c r="FZ251" s="577"/>
      <c r="GA251" s="577"/>
      <c r="GB251" s="577"/>
      <c r="GC251" s="577"/>
      <c r="GD251" s="577"/>
      <c r="GE251" s="577"/>
      <c r="GF251" s="577"/>
      <c r="GG251" s="577"/>
      <c r="GH251" s="577"/>
      <c r="GI251" s="577"/>
      <c r="GJ251" s="577"/>
      <c r="GK251" s="577"/>
      <c r="GL251" s="577"/>
      <c r="GM251" s="577"/>
      <c r="GN251" s="577"/>
      <c r="GO251" s="577"/>
      <c r="GP251" s="578"/>
      <c r="GQ251" s="576"/>
      <c r="GR251" s="577"/>
      <c r="GS251" s="577"/>
      <c r="GT251" s="577"/>
      <c r="GU251" s="577"/>
      <c r="GV251" s="577"/>
      <c r="GW251" s="577"/>
      <c r="GX251" s="578"/>
      <c r="GY251" s="576"/>
      <c r="GZ251" s="577"/>
      <c r="HA251" s="577"/>
      <c r="HB251" s="577"/>
      <c r="HC251" s="577"/>
      <c r="HD251" s="577"/>
      <c r="HE251" s="577"/>
      <c r="HF251" s="577"/>
      <c r="HG251" s="577"/>
      <c r="HH251" s="577"/>
      <c r="HI251" s="577"/>
      <c r="HJ251" s="577"/>
      <c r="HK251" s="577"/>
      <c r="HL251" s="577"/>
      <c r="HM251" s="577"/>
      <c r="HN251" s="577"/>
      <c r="HO251" s="577"/>
      <c r="HP251" s="577"/>
      <c r="HQ251" s="577"/>
      <c r="HR251" s="577"/>
      <c r="HS251" s="577"/>
      <c r="HT251" s="578"/>
      <c r="HU251" s="607">
        <f t="shared" si="2846"/>
        <v>162219</v>
      </c>
      <c r="HV251" s="608"/>
      <c r="HW251" s="609">
        <f t="shared" si="2923"/>
        <v>66852</v>
      </c>
      <c r="HX251" s="610">
        <v>66852</v>
      </c>
      <c r="HY251" s="610">
        <v>0</v>
      </c>
      <c r="HZ251" s="611"/>
      <c r="IA251" s="611">
        <f t="shared" si="2705"/>
        <v>0.24677900190651286</v>
      </c>
      <c r="IB251" s="582">
        <f t="shared" si="2706"/>
        <v>0.41210955560076196</v>
      </c>
      <c r="IC251" s="609"/>
      <c r="ID251" s="611"/>
      <c r="IE251" s="609"/>
      <c r="IF251" s="609"/>
      <c r="IG251" s="609"/>
      <c r="IH251" s="590"/>
      <c r="II251" s="610"/>
      <c r="IJ251" s="610"/>
      <c r="IK251" s="615">
        <v>20731.21</v>
      </c>
      <c r="IL251" s="594">
        <v>18267</v>
      </c>
      <c r="IM251" s="594"/>
      <c r="IN251" s="582">
        <f t="shared" si="2709"/>
        <v>6.7431221621286883E-2</v>
      </c>
      <c r="IO251" s="582">
        <f t="shared" si="2710"/>
        <v>0.11260703123555194</v>
      </c>
      <c r="IP251" s="610"/>
      <c r="IQ251" s="590"/>
      <c r="IR251" s="610"/>
      <c r="IS251" s="594">
        <f t="shared" si="2907"/>
        <v>77100</v>
      </c>
      <c r="IT251" s="615">
        <v>77100</v>
      </c>
      <c r="IU251" s="617">
        <v>0</v>
      </c>
      <c r="IV251" s="582"/>
      <c r="IW251" s="590">
        <f t="shared" si="2711"/>
        <v>0.28460870350912676</v>
      </c>
      <c r="IX251" s="582">
        <f t="shared" si="2712"/>
        <v>0.47528341316368611</v>
      </c>
      <c r="IY251" s="594"/>
      <c r="IZ251" s="594"/>
      <c r="JA251" s="594"/>
      <c r="JB251" s="594"/>
      <c r="JC251" s="620"/>
      <c r="JD251" s="590"/>
      <c r="JE251" s="610"/>
      <c r="JF251" s="610"/>
      <c r="JG251" s="586">
        <f t="shared" si="2715"/>
        <v>102889.79129687828</v>
      </c>
      <c r="JH251" s="566">
        <f t="shared" si="2622"/>
        <v>183.00986162953328</v>
      </c>
      <c r="JI251" s="589">
        <f t="shared" si="2716"/>
        <v>0.37980972899259613</v>
      </c>
      <c r="JJ251" s="603"/>
      <c r="JK251" s="602"/>
      <c r="JL251" s="1131"/>
      <c r="JM251" s="622">
        <f t="shared" si="2643"/>
        <v>1.7352137703782359E-2</v>
      </c>
      <c r="JN251" s="1077"/>
      <c r="JO251" s="566"/>
      <c r="JP251" s="589"/>
      <c r="JQ251" s="590"/>
      <c r="JR251" s="624"/>
      <c r="JS251" s="585"/>
      <c r="JT251" s="576">
        <f>DATI!BW242</f>
        <v>23832.911261548699</v>
      </c>
      <c r="JU251" s="577">
        <f>DATI!BX242</f>
        <v>21412.932961383642</v>
      </c>
      <c r="JV251" s="577">
        <f>DATI!BY242</f>
        <v>6909.4246480336787</v>
      </c>
      <c r="JW251" s="577">
        <f>DATI!BZ242</f>
        <v>5281.36</v>
      </c>
      <c r="JX251" s="577">
        <f>DATI!CA242</f>
        <v>24351.289000000001</v>
      </c>
      <c r="JY251" s="577">
        <f>DATI!CB242</f>
        <v>7054.6904114753006</v>
      </c>
      <c r="JZ251" s="577">
        <f>DATI!CC242</f>
        <v>4447.1535605989848</v>
      </c>
      <c r="KA251" s="577">
        <f>DATI!CD242</f>
        <v>229.02249439612777</v>
      </c>
      <c r="KB251" s="577">
        <f>DATI!CE242</f>
        <v>970.87407428061965</v>
      </c>
      <c r="KC251" s="577">
        <f>DATI!CF242</f>
        <v>0</v>
      </c>
      <c r="KD251" s="577">
        <f>DATI!CG242</f>
        <v>432.97584333324431</v>
      </c>
      <c r="KE251" s="577">
        <f>DATI!CH242</f>
        <v>276.40116537952423</v>
      </c>
      <c r="KF251" s="577">
        <f>DATI!CI242</f>
        <v>49.713440967559812</v>
      </c>
      <c r="KG251" s="577">
        <f>DATI!CJ242</f>
        <v>137.12454266881943</v>
      </c>
      <c r="KH251" s="577">
        <f>DATI!CK242</f>
        <v>864.82538866875325</v>
      </c>
      <c r="KI251" s="577">
        <f>DATI!CL242</f>
        <v>1666.1313723216058</v>
      </c>
      <c r="KJ251" s="625">
        <f t="shared" si="2623"/>
        <v>42.391550582699132</v>
      </c>
      <c r="KK251" s="626">
        <f t="shared" si="2908"/>
        <v>5.0351937254947361E-2</v>
      </c>
      <c r="KL251" s="627">
        <f t="shared" si="2624"/>
        <v>38.087140122950082</v>
      </c>
      <c r="KM251" s="626">
        <f t="shared" si="2909"/>
        <v>9.8934448270977821E-3</v>
      </c>
      <c r="KN251" s="627">
        <f t="shared" si="2625"/>
        <v>12.289779509103694</v>
      </c>
      <c r="KO251" s="626">
        <f t="shared" si="2910"/>
        <v>8.4886338202701042E-2</v>
      </c>
      <c r="KP251" s="627">
        <f t="shared" si="2626"/>
        <v>9.3939442449338237</v>
      </c>
      <c r="KQ251" s="626">
        <f t="shared" si="2911"/>
        <v>0.13051941979409021</v>
      </c>
      <c r="KR251" s="627">
        <f t="shared" si="2627"/>
        <v>43.31358800730689</v>
      </c>
      <c r="KS251" s="626">
        <f t="shared" si="2912"/>
        <v>-7.9555255039789524E-2</v>
      </c>
      <c r="KT251" s="627">
        <f t="shared" si="2628"/>
        <v>12.548163425835055</v>
      </c>
      <c r="KU251" s="626">
        <f t="shared" si="2913"/>
        <v>0.1337415701365906</v>
      </c>
      <c r="KV251" s="627">
        <f t="shared" si="2629"/>
        <v>7.910142955020258</v>
      </c>
      <c r="KW251" s="626">
        <f t="shared" si="2914"/>
        <v>-6.9825443325926717E-2</v>
      </c>
      <c r="KX251" s="627">
        <f t="shared" si="2630"/>
        <v>0.40736184300878814</v>
      </c>
      <c r="KY251" s="626">
        <f t="shared" si="2915"/>
        <v>-0.30912751623016926</v>
      </c>
      <c r="KZ251" s="627">
        <f t="shared" si="2631"/>
        <v>1.7268917329331612</v>
      </c>
      <c r="LA251" s="626">
        <f t="shared" si="2916"/>
        <v>9.5062531130956696E-2</v>
      </c>
      <c r="LB251" s="628" t="s">
        <v>177</v>
      </c>
      <c r="LC251" s="629" t="s">
        <v>177</v>
      </c>
      <c r="LD251" s="627">
        <f t="shared" si="2632"/>
        <v>0.7701332481928328</v>
      </c>
      <c r="LE251" s="626">
        <f t="shared" si="2917"/>
        <v>0.29623076230596568</v>
      </c>
      <c r="LF251" s="627">
        <f t="shared" si="2633"/>
        <v>0.49163418831702133</v>
      </c>
      <c r="LG251" s="626">
        <f t="shared" si="2918"/>
        <v>-0.11605787223796003</v>
      </c>
      <c r="LH251" s="627">
        <f t="shared" si="2634"/>
        <v>8.8425195910346172E-2</v>
      </c>
      <c r="LI251" s="626">
        <f t="shared" si="2919"/>
        <v>-0.34918695128686184</v>
      </c>
      <c r="LJ251" s="627">
        <f t="shared" si="2635"/>
        <v>0.2439031439710489</v>
      </c>
      <c r="LK251" s="626">
        <f t="shared" si="2920"/>
        <v>0.17002643647087712</v>
      </c>
      <c r="LL251" s="627">
        <f t="shared" si="2636"/>
        <v>1.5382631524375334</v>
      </c>
      <c r="LM251" s="626">
        <f t="shared" si="2921"/>
        <v>0.13333096915641043</v>
      </c>
      <c r="LN251" s="627">
        <f t="shared" si="2637"/>
        <v>2.9635444689103263</v>
      </c>
      <c r="LO251" s="630">
        <f t="shared" si="2922"/>
        <v>8.5065264170721702E-2</v>
      </c>
      <c r="LP251" s="631">
        <f t="shared" si="2721"/>
        <v>8.7977353761315727E-2</v>
      </c>
      <c r="LQ251" s="632">
        <f t="shared" si="2722"/>
        <v>7.9044190511896817E-2</v>
      </c>
      <c r="LR251" s="632">
        <f t="shared" si="2723"/>
        <v>2.5505608185095587E-2</v>
      </c>
      <c r="LS251" s="632">
        <f t="shared" si="2724"/>
        <v>1.9495733104603914E-2</v>
      </c>
      <c r="LT251" s="632">
        <f t="shared" si="2725"/>
        <v>8.9890905201894425E-2</v>
      </c>
      <c r="LU251" s="632">
        <f t="shared" si="2726"/>
        <v>2.6041845546929357E-2</v>
      </c>
      <c r="LV251" s="632">
        <f t="shared" si="2727"/>
        <v>1.6416324373386172E-2</v>
      </c>
      <c r="LW251" s="632">
        <f t="shared" si="2728"/>
        <v>8.4541887424783625E-4</v>
      </c>
      <c r="LX251" s="633">
        <f t="shared" si="2729"/>
        <v>3.5839067646125915E-3</v>
      </c>
      <c r="LY251" s="634" t="s">
        <v>177</v>
      </c>
      <c r="LZ251" s="633">
        <f t="shared" si="2730"/>
        <v>1.5982969315414455E-3</v>
      </c>
      <c r="MA251" s="633">
        <f t="shared" si="2731"/>
        <v>1.0203135840087954E-3</v>
      </c>
      <c r="MB251" s="633">
        <f t="shared" si="2732"/>
        <v>1.8351333308371862E-4</v>
      </c>
      <c r="MC251" s="633">
        <f t="shared" si="2733"/>
        <v>5.0618467325881493E-4</v>
      </c>
      <c r="MD251" s="633">
        <f t="shared" si="2734"/>
        <v>3.1924362208922245E-3</v>
      </c>
      <c r="ME251" s="633">
        <f t="shared" si="2735"/>
        <v>6.1503954572287214E-3</v>
      </c>
      <c r="MF251" s="631">
        <f t="shared" si="2736"/>
        <v>0.23121369608929579</v>
      </c>
      <c r="MG251" s="632">
        <f t="shared" si="2737"/>
        <v>0.20773640785133779</v>
      </c>
      <c r="MH251" s="632">
        <f t="shared" si="2738"/>
        <v>6.7031408508611084E-2</v>
      </c>
      <c r="MI251" s="632">
        <f t="shared" si="2739"/>
        <v>5.1236827619472819E-2</v>
      </c>
      <c r="MJ251" s="632">
        <f t="shared" si="2740"/>
        <v>0.23624270960604177</v>
      </c>
      <c r="MK251" s="632">
        <f t="shared" si="2741"/>
        <v>6.8440696434537276E-2</v>
      </c>
      <c r="ML251" s="632">
        <f t="shared" si="2742"/>
        <v>4.3143819088593653E-2</v>
      </c>
      <c r="MM251" s="632">
        <f t="shared" si="2743"/>
        <v>2.2218493089575563E-3</v>
      </c>
      <c r="MN251" s="633">
        <f t="shared" si="2744"/>
        <v>9.4188821788575971E-3</v>
      </c>
      <c r="MO251" s="634" t="s">
        <v>177</v>
      </c>
      <c r="MP251" s="633">
        <f t="shared" si="2745"/>
        <v>4.200491662803011E-3</v>
      </c>
      <c r="MQ251" s="633">
        <f t="shared" si="2746"/>
        <v>2.6814909160466399E-3</v>
      </c>
      <c r="MR251" s="633">
        <f t="shared" si="2747"/>
        <v>4.8229225147039783E-4</v>
      </c>
      <c r="MS251" s="633">
        <f t="shared" si="2748"/>
        <v>1.3303063141163159E-3</v>
      </c>
      <c r="MT251" s="633">
        <f t="shared" si="2749"/>
        <v>8.390056606662772E-3</v>
      </c>
      <c r="MU251" s="633">
        <f t="shared" si="2750"/>
        <v>1.6163883150369943E-2</v>
      </c>
      <c r="MV251" s="1077"/>
      <c r="MW251" s="566"/>
      <c r="MX251" s="624"/>
      <c r="MY251" s="1270"/>
      <c r="MZ251" s="636"/>
      <c r="NA251" s="637"/>
      <c r="NB251" s="1077"/>
      <c r="NC251" s="566"/>
      <c r="ND251" s="589"/>
      <c r="NE251" s="638"/>
    </row>
    <row r="252" spans="1:369" outlineLevel="1" x14ac:dyDescent="0.2">
      <c r="A252" s="800" t="s">
        <v>181</v>
      </c>
      <c r="B252" s="801">
        <v>115</v>
      </c>
      <c r="C252" s="1528"/>
      <c r="D252" s="802">
        <f>DATI!G243</f>
        <v>346553</v>
      </c>
      <c r="E252" s="803">
        <f t="shared" si="2874"/>
        <v>3.7099285950641839E-2</v>
      </c>
      <c r="F252" s="1033">
        <f t="shared" si="2866"/>
        <v>5.930161678906273E-3</v>
      </c>
      <c r="G252" s="805"/>
      <c r="H252" s="806"/>
      <c r="I252" s="813"/>
      <c r="J252" s="808"/>
      <c r="K252" s="808"/>
      <c r="L252" s="808"/>
      <c r="M252" s="806"/>
      <c r="N252" s="806"/>
      <c r="O252" s="806"/>
      <c r="P252" s="806"/>
      <c r="Q252" s="806"/>
      <c r="R252" s="806"/>
      <c r="S252" s="806"/>
      <c r="T252" s="806"/>
      <c r="U252" s="806"/>
      <c r="V252" s="806"/>
      <c r="W252" s="811"/>
      <c r="X252" s="1092"/>
      <c r="Y252" s="806"/>
      <c r="Z252" s="806"/>
      <c r="AA252" s="806"/>
      <c r="AB252" s="806"/>
      <c r="AC252" s="806"/>
      <c r="AD252" s="813"/>
      <c r="AE252" s="808"/>
      <c r="AF252" s="808"/>
      <c r="AG252" s="811"/>
      <c r="AH252" s="815"/>
      <c r="AI252" s="806"/>
      <c r="AJ252" s="813"/>
      <c r="AK252" s="808"/>
      <c r="AL252" s="808"/>
      <c r="AM252" s="808"/>
      <c r="AN252" s="818"/>
      <c r="AO252" s="819"/>
      <c r="AP252" s="819"/>
      <c r="AQ252" s="819"/>
      <c r="AR252" s="819"/>
      <c r="AS252" s="819"/>
      <c r="AT252" s="819"/>
      <c r="AU252" s="1093"/>
      <c r="AV252" s="1093"/>
      <c r="AW252" s="819"/>
      <c r="AX252" s="1093"/>
      <c r="AY252" s="1093"/>
      <c r="AZ252" s="1093"/>
      <c r="BA252" s="1093"/>
      <c r="BB252" s="818"/>
      <c r="BC252" s="819"/>
      <c r="BD252" s="819"/>
      <c r="BE252" s="819"/>
      <c r="BF252" s="819"/>
      <c r="BG252" s="819"/>
      <c r="BH252" s="819"/>
      <c r="BI252" s="819"/>
      <c r="BJ252" s="819"/>
      <c r="BK252" s="819"/>
      <c r="BL252" s="819"/>
      <c r="BM252" s="819"/>
      <c r="BN252" s="819"/>
      <c r="BO252" s="819"/>
      <c r="BP252" s="819"/>
      <c r="BQ252" s="819"/>
      <c r="BR252" s="819"/>
      <c r="BS252" s="819"/>
      <c r="BT252" s="819"/>
      <c r="BU252" s="819"/>
      <c r="BV252" s="820"/>
      <c r="BW252" s="818"/>
      <c r="BX252" s="819"/>
      <c r="BY252" s="819"/>
      <c r="BZ252" s="819"/>
      <c r="CA252" s="819"/>
      <c r="CB252" s="819"/>
      <c r="CC252" s="819"/>
      <c r="CD252" s="820"/>
      <c r="CE252" s="818"/>
      <c r="CF252" s="819"/>
      <c r="CG252" s="819"/>
      <c r="CH252" s="819"/>
      <c r="CI252" s="819"/>
      <c r="CJ252" s="819"/>
      <c r="CK252" s="819"/>
      <c r="CL252" s="819"/>
      <c r="CM252" s="819"/>
      <c r="CN252" s="819"/>
      <c r="CO252" s="819"/>
      <c r="CP252" s="819"/>
      <c r="CQ252" s="819"/>
      <c r="CR252" s="819"/>
      <c r="CS252" s="819"/>
      <c r="CT252" s="819"/>
      <c r="CU252" s="819"/>
      <c r="CV252" s="819"/>
      <c r="CW252" s="819"/>
      <c r="CX252" s="819"/>
      <c r="CY252" s="820"/>
      <c r="CZ252" s="805">
        <f>DATI!AA243</f>
        <v>176777.76800000001</v>
      </c>
      <c r="DA252" s="806">
        <f t="shared" si="2875"/>
        <v>484.32265205479456</v>
      </c>
      <c r="DB252" s="813">
        <f t="shared" si="2608"/>
        <v>510.10312419745321</v>
      </c>
      <c r="DC252" s="808">
        <f t="shared" si="2876"/>
        <v>1.3975428060204198</v>
      </c>
      <c r="DD252" s="822">
        <f t="shared" si="2877"/>
        <v>1.2237665845981072E-2</v>
      </c>
      <c r="DE252" s="823">
        <f t="shared" si="2638"/>
        <v>6.270320154778449E-3</v>
      </c>
      <c r="DF252" s="806">
        <f t="shared" si="2898"/>
        <v>2137.1929999999993</v>
      </c>
      <c r="DG252" s="824">
        <f t="shared" si="2878"/>
        <v>3.1785791915027062</v>
      </c>
      <c r="DH252" s="825">
        <f t="shared" si="2899"/>
        <v>3.7033407087914118E-2</v>
      </c>
      <c r="DI252" s="826">
        <f>DATI!AB243+DATI!AG243</f>
        <v>95871.218449997978</v>
      </c>
      <c r="DJ252" s="806">
        <f t="shared" si="2900"/>
        <v>262.6608724657479</v>
      </c>
      <c r="DK252" s="827">
        <f t="shared" si="2609"/>
        <v>276.64229843630835</v>
      </c>
      <c r="DL252" s="828">
        <f t="shared" si="2610"/>
        <v>0.75792410530495447</v>
      </c>
      <c r="DM252" s="829">
        <f t="shared" si="2783"/>
        <v>0.5423262185887423</v>
      </c>
      <c r="DN252" s="830">
        <f t="shared" si="2879"/>
        <v>1.9730762630350462E-2</v>
      </c>
      <c r="DO252" s="830">
        <f t="shared" si="2834"/>
        <v>1.0000000000000009E-2</v>
      </c>
      <c r="DP252" s="830">
        <f t="shared" si="2880"/>
        <v>3.2209886956288167E-2</v>
      </c>
      <c r="DQ252" s="830">
        <f t="shared" si="2881"/>
        <v>2.612480098371921E-2</v>
      </c>
      <c r="DR252" s="831">
        <f t="shared" si="2882"/>
        <v>2991.6406998791063</v>
      </c>
      <c r="DS252" s="831">
        <f t="shared" si="2883"/>
        <v>7.0432222117608489</v>
      </c>
      <c r="DT252" s="832">
        <f t="shared" si="2901"/>
        <v>4.6985338499148266E-2</v>
      </c>
      <c r="DU252" s="833"/>
      <c r="DV252" s="832"/>
      <c r="DW252" s="834">
        <f>DATI!AB243</f>
        <v>92881.68</v>
      </c>
      <c r="DX252" s="806">
        <f t="shared" si="2884"/>
        <v>254.47035616438353</v>
      </c>
      <c r="DY252" s="835">
        <f t="shared" si="2867"/>
        <v>268.01580133486078</v>
      </c>
      <c r="DZ252" s="808">
        <f t="shared" si="2868"/>
        <v>0.73428986667085128</v>
      </c>
      <c r="EA252" s="829">
        <f t="shared" si="2820"/>
        <v>0.52541493792364202</v>
      </c>
      <c r="EB252" s="825">
        <f t="shared" si="2885"/>
        <v>1.7965862013607021E-2</v>
      </c>
      <c r="EC252" s="836">
        <f t="shared" si="2836"/>
        <v>80906.549550002033</v>
      </c>
      <c r="ED252" s="837">
        <f t="shared" si="2886"/>
        <v>221.66177958904666</v>
      </c>
      <c r="EE252" s="838">
        <f t="shared" si="2613"/>
        <v>233.46082576114486</v>
      </c>
      <c r="EF252" s="839">
        <f t="shared" si="2614"/>
        <v>0.63961870071546534</v>
      </c>
      <c r="EG252" s="840">
        <f t="shared" si="2639"/>
        <v>-1.0450553792387227E-2</v>
      </c>
      <c r="EH252" s="840">
        <f t="shared" si="2640"/>
        <v>-1.6284147841788329E-2</v>
      </c>
      <c r="EI252" s="822">
        <f t="shared" si="2869"/>
        <v>0.4576737814112577</v>
      </c>
      <c r="EJ252" s="841">
        <f t="shared" si="2641"/>
        <v>-854.44769987910695</v>
      </c>
      <c r="EK252" s="841">
        <f t="shared" si="2642"/>
        <v>-3.8646430202580859</v>
      </c>
      <c r="EL252" s="805">
        <f>DATI!AD243</f>
        <v>61540.275000000001</v>
      </c>
      <c r="EM252" s="806">
        <f t="shared" si="2887"/>
        <v>168.60349315068493</v>
      </c>
      <c r="EN252" s="835">
        <f t="shared" si="2616"/>
        <v>177.57824921440587</v>
      </c>
      <c r="EO252" s="808">
        <f t="shared" si="2888"/>
        <v>0.48651575127234487</v>
      </c>
      <c r="EP252" s="822">
        <f t="shared" si="2889"/>
        <v>-3.3585532252745187E-2</v>
      </c>
      <c r="EQ252" s="823">
        <f t="shared" si="2890"/>
        <v>-3.9282740926765203E-2</v>
      </c>
      <c r="ER252" s="822">
        <f t="shared" si="2902"/>
        <v>2.6433339814125881E-2</v>
      </c>
      <c r="ES252" s="806">
        <f t="shared" si="2903"/>
        <v>-2138.6919999999955</v>
      </c>
      <c r="ET252" s="822">
        <f t="shared" si="2870"/>
        <v>0.34812225369877958</v>
      </c>
      <c r="EU252" s="824">
        <f t="shared" si="2891"/>
        <v>-7.2609920267772452</v>
      </c>
      <c r="EV252" s="805">
        <f>DATI!AE243</f>
        <v>16643.957999999999</v>
      </c>
      <c r="EW252" s="806">
        <f t="shared" si="2892"/>
        <v>45.599884931506843</v>
      </c>
      <c r="EX252" s="835">
        <f t="shared" si="2618"/>
        <v>48.027164676110139</v>
      </c>
      <c r="EY252" s="808">
        <f t="shared" si="2871"/>
        <v>0.13158127308523326</v>
      </c>
      <c r="EZ252" s="822">
        <f t="shared" si="2893"/>
        <v>3.3151945724748666E-2</v>
      </c>
      <c r="FA252" s="823">
        <f t="shared" si="2894"/>
        <v>2.7061306125277129E-2</v>
      </c>
      <c r="FB252" s="806">
        <f t="shared" si="2904"/>
        <v>534.0739999999987</v>
      </c>
      <c r="FC252" s="824">
        <f t="shared" si="2895"/>
        <v>1.2654335217169432</v>
      </c>
      <c r="FD252" s="806">
        <f>DATI!AG243</f>
        <v>2989.5384499979837</v>
      </c>
      <c r="FE252" s="822">
        <f t="shared" si="2872"/>
        <v>1.6911280665100281E-2</v>
      </c>
      <c r="FF252" s="806">
        <f t="shared" si="2896"/>
        <v>13654.419550002014</v>
      </c>
      <c r="FG252" s="822">
        <f t="shared" si="2905"/>
        <v>3.9400667574662505E-2</v>
      </c>
      <c r="FH252" s="805">
        <f>DATI!AF243</f>
        <v>5711.8549999999996</v>
      </c>
      <c r="FI252" s="806">
        <f t="shared" si="2906"/>
        <v>15.648917808219178</v>
      </c>
      <c r="FJ252" s="830">
        <f t="shared" si="2873"/>
        <v>3.2310935162389871E-2</v>
      </c>
      <c r="FK252" s="830"/>
      <c r="FL252" s="842">
        <f>DATI!AL243</f>
        <v>304.36989080131053</v>
      </c>
      <c r="FM252" s="843"/>
      <c r="FN252" s="842"/>
      <c r="FO252" s="1138">
        <f t="shared" si="2790"/>
        <v>5.3287398017160897E-2</v>
      </c>
      <c r="FP252" s="1139">
        <f t="shared" si="2665"/>
        <v>1.7217656623049484E-3</v>
      </c>
      <c r="FQ252" s="809"/>
      <c r="FR252" s="846"/>
      <c r="FS252" s="1117"/>
      <c r="FT252" s="1117"/>
      <c r="FU252" s="818"/>
      <c r="FV252" s="819"/>
      <c r="FW252" s="819"/>
      <c r="FX252" s="819"/>
      <c r="FY252" s="819"/>
      <c r="FZ252" s="819"/>
      <c r="GA252" s="819"/>
      <c r="GB252" s="819"/>
      <c r="GC252" s="819"/>
      <c r="GD252" s="819"/>
      <c r="GE252" s="819"/>
      <c r="GF252" s="819"/>
      <c r="GG252" s="819"/>
      <c r="GH252" s="819"/>
      <c r="GI252" s="819"/>
      <c r="GJ252" s="819"/>
      <c r="GK252" s="819"/>
      <c r="GL252" s="819"/>
      <c r="GM252" s="819"/>
      <c r="GN252" s="819"/>
      <c r="GO252" s="819"/>
      <c r="GP252" s="820"/>
      <c r="GQ252" s="818"/>
      <c r="GR252" s="819"/>
      <c r="GS252" s="819"/>
      <c r="GT252" s="819"/>
      <c r="GU252" s="819"/>
      <c r="GV252" s="819"/>
      <c r="GW252" s="819"/>
      <c r="GX252" s="820"/>
      <c r="GY252" s="818"/>
      <c r="GZ252" s="819"/>
      <c r="HA252" s="819"/>
      <c r="HB252" s="819"/>
      <c r="HC252" s="819"/>
      <c r="HD252" s="819"/>
      <c r="HE252" s="819"/>
      <c r="HF252" s="819"/>
      <c r="HG252" s="819"/>
      <c r="HH252" s="819"/>
      <c r="HI252" s="819"/>
      <c r="HJ252" s="819"/>
      <c r="HK252" s="819"/>
      <c r="HL252" s="819"/>
      <c r="HM252" s="819"/>
      <c r="HN252" s="819"/>
      <c r="HO252" s="819"/>
      <c r="HP252" s="819"/>
      <c r="HQ252" s="819"/>
      <c r="HR252" s="819"/>
      <c r="HS252" s="819"/>
      <c r="HT252" s="820"/>
      <c r="HU252" s="846">
        <f t="shared" si="2846"/>
        <v>80268</v>
      </c>
      <c r="HV252" s="847"/>
      <c r="HW252" s="848">
        <f t="shared" si="2923"/>
        <v>18267</v>
      </c>
      <c r="HX252" s="849">
        <v>18267</v>
      </c>
      <c r="HY252" s="849">
        <v>0</v>
      </c>
      <c r="HZ252" s="850"/>
      <c r="IA252" s="850">
        <f t="shared" si="2705"/>
        <v>0.10333312953696756</v>
      </c>
      <c r="IB252" s="822">
        <f t="shared" si="2706"/>
        <v>0.22757512333682164</v>
      </c>
      <c r="IC252" s="848"/>
      <c r="ID252" s="850"/>
      <c r="IE252" s="848"/>
      <c r="IF252" s="848"/>
      <c r="IG252" s="848"/>
      <c r="IH252" s="830"/>
      <c r="II252" s="849"/>
      <c r="IJ252" s="849"/>
      <c r="IK252" s="854">
        <v>11202.97</v>
      </c>
      <c r="IL252" s="834">
        <v>12777</v>
      </c>
      <c r="IM252" s="834"/>
      <c r="IN252" s="822">
        <f t="shared" si="2709"/>
        <v>7.2277188158637679E-2</v>
      </c>
      <c r="IO252" s="822">
        <f t="shared" si="2710"/>
        <v>0.15917924951412768</v>
      </c>
      <c r="IP252" s="849"/>
      <c r="IQ252" s="830"/>
      <c r="IR252" s="849"/>
      <c r="IS252" s="834">
        <f t="shared" si="2907"/>
        <v>49224</v>
      </c>
      <c r="IT252" s="854">
        <v>49224</v>
      </c>
      <c r="IU252" s="855">
        <v>0</v>
      </c>
      <c r="IV252" s="822"/>
      <c r="IW252" s="830">
        <f t="shared" si="2711"/>
        <v>0.27845130389925499</v>
      </c>
      <c r="IX252" s="822">
        <f t="shared" si="2712"/>
        <v>0.61324562714905073</v>
      </c>
      <c r="IY252" s="834"/>
      <c r="IZ252" s="834"/>
      <c r="JA252" s="834"/>
      <c r="JB252" s="834"/>
      <c r="JC252" s="858"/>
      <c r="JD252" s="830"/>
      <c r="JE252" s="849"/>
      <c r="JF252" s="849"/>
      <c r="JG252" s="826">
        <f t="shared" si="2715"/>
        <v>92920.619309854766</v>
      </c>
      <c r="JH252" s="808">
        <f t="shared" si="2622"/>
        <v>268.12816310883113</v>
      </c>
      <c r="JI252" s="829">
        <f t="shared" si="2716"/>
        <v>0.52563521058742391</v>
      </c>
      <c r="JJ252" s="843"/>
      <c r="JK252" s="842"/>
      <c r="JL252" s="1140"/>
      <c r="JM252" s="860">
        <f t="shared" si="2643"/>
        <v>2.343619680040028E-2</v>
      </c>
      <c r="JN252" s="1098"/>
      <c r="JO252" s="808"/>
      <c r="JP252" s="829"/>
      <c r="JQ252" s="830"/>
      <c r="JR252" s="862"/>
      <c r="JS252" s="825"/>
      <c r="JT252" s="818">
        <f>DATI!BW243</f>
        <v>21786.070219472946</v>
      </c>
      <c r="JU252" s="819">
        <f>DATI!BX243</f>
        <v>14376.650558656811</v>
      </c>
      <c r="JV252" s="819">
        <f>DATI!BY243</f>
        <v>4094.9402270632982</v>
      </c>
      <c r="JW252" s="819">
        <f>DATI!BZ243</f>
        <v>15008.907999999999</v>
      </c>
      <c r="JX252" s="819">
        <f>DATI!CA243</f>
        <v>22025.5</v>
      </c>
      <c r="JY252" s="819">
        <f>DATI!CB243</f>
        <v>5649.8304291039703</v>
      </c>
      <c r="JZ252" s="819">
        <f>DATI!CC243</f>
        <v>3735.179491485238</v>
      </c>
      <c r="KA252" s="819">
        <f>DATI!CD243</f>
        <v>213.154194447577</v>
      </c>
      <c r="KB252" s="819">
        <f>DATI!CE243</f>
        <v>875.442576808691</v>
      </c>
      <c r="KC252" s="819">
        <f>DATI!CF243</f>
        <v>0</v>
      </c>
      <c r="KD252" s="819">
        <f>DATI!CG243</f>
        <v>94.482920145988459</v>
      </c>
      <c r="KE252" s="819">
        <f>DATI!CH243</f>
        <v>268.1378052186966</v>
      </c>
      <c r="KF252" s="819">
        <f>DATI!CI243</f>
        <v>60.661021180629731</v>
      </c>
      <c r="KG252" s="819">
        <f>DATI!CJ243</f>
        <v>237.0669046139717</v>
      </c>
      <c r="KH252" s="819">
        <f>DATI!CK243</f>
        <v>577.96828704494237</v>
      </c>
      <c r="KI252" s="819">
        <f>DATI!CL243</f>
        <v>717.20125395870207</v>
      </c>
      <c r="KJ252" s="863">
        <f t="shared" si="2623"/>
        <v>62.865045806768215</v>
      </c>
      <c r="KK252" s="864">
        <f t="shared" si="2908"/>
        <v>3.6048911768355382E-2</v>
      </c>
      <c r="KL252" s="865">
        <f t="shared" si="2624"/>
        <v>41.484709578785385</v>
      </c>
      <c r="KM252" s="864">
        <f t="shared" si="2909"/>
        <v>-4.2716566727933336E-3</v>
      </c>
      <c r="KN252" s="865">
        <f t="shared" si="2625"/>
        <v>11.816201928891967</v>
      </c>
      <c r="KO252" s="864">
        <f t="shared" si="2910"/>
        <v>8.4656496230025996E-2</v>
      </c>
      <c r="KP252" s="865">
        <f t="shared" si="2626"/>
        <v>43.309127319630761</v>
      </c>
      <c r="KQ252" s="864">
        <f t="shared" si="2911"/>
        <v>4.1619642323227908E-2</v>
      </c>
      <c r="KR252" s="865">
        <f t="shared" si="2627"/>
        <v>63.555935167203863</v>
      </c>
      <c r="KS252" s="864">
        <f t="shared" si="2912"/>
        <v>5.9924699647938492E-2</v>
      </c>
      <c r="KT252" s="865">
        <f t="shared" si="2628"/>
        <v>16.302933257262151</v>
      </c>
      <c r="KU252" s="864">
        <f t="shared" si="2913"/>
        <v>-3.0997226050365648E-2</v>
      </c>
      <c r="KV252" s="865">
        <f t="shared" si="2629"/>
        <v>10.778090195396485</v>
      </c>
      <c r="KW252" s="864">
        <f t="shared" si="2914"/>
        <v>-3.1677847083797957E-2</v>
      </c>
      <c r="KX252" s="865">
        <f t="shared" si="2630"/>
        <v>0.61506954043848128</v>
      </c>
      <c r="KY252" s="864">
        <f t="shared" si="2915"/>
        <v>-0.60936413395832034</v>
      </c>
      <c r="KZ252" s="865">
        <f t="shared" si="2631"/>
        <v>2.5261434089697419</v>
      </c>
      <c r="LA252" s="864">
        <f t="shared" si="2916"/>
        <v>0.11061811656076742</v>
      </c>
      <c r="LB252" s="866" t="s">
        <v>177</v>
      </c>
      <c r="LC252" s="867" t="s">
        <v>177</v>
      </c>
      <c r="LD252" s="865">
        <f t="shared" si="2632"/>
        <v>0.27263627827774817</v>
      </c>
      <c r="LE252" s="864">
        <f t="shared" si="2917"/>
        <v>-9.0159011415954823E-2</v>
      </c>
      <c r="LF252" s="865">
        <f t="shared" si="2633"/>
        <v>0.77372813168172427</v>
      </c>
      <c r="LG252" s="864">
        <f t="shared" si="2918"/>
        <v>5.647960712660513E-2</v>
      </c>
      <c r="LH252" s="865">
        <f t="shared" si="2634"/>
        <v>0.17504110823057289</v>
      </c>
      <c r="LI252" s="864">
        <f t="shared" si="2919"/>
        <v>6.6518453666071617E-5</v>
      </c>
      <c r="LJ252" s="865">
        <f t="shared" si="2635"/>
        <v>0.68407113663414165</v>
      </c>
      <c r="LK252" s="864">
        <f t="shared" si="2920"/>
        <v>-1.7888167813293287E-2</v>
      </c>
      <c r="LL252" s="865">
        <f t="shared" si="2636"/>
        <v>1.6677630464746875</v>
      </c>
      <c r="LM252" s="864">
        <f t="shared" si="2921"/>
        <v>2.8995442972377671E-2</v>
      </c>
      <c r="LN252" s="865">
        <f t="shared" si="2637"/>
        <v>2.0695283375376987</v>
      </c>
      <c r="LO252" s="868">
        <f t="shared" si="2922"/>
        <v>-0.20313121780668802</v>
      </c>
      <c r="LP252" s="869">
        <f t="shared" si="2721"/>
        <v>0.12323987606559748</v>
      </c>
      <c r="LQ252" s="870">
        <f t="shared" si="2722"/>
        <v>8.1326123308994427E-2</v>
      </c>
      <c r="LR252" s="870">
        <f t="shared" si="2723"/>
        <v>2.3164339460736365E-2</v>
      </c>
      <c r="LS252" s="870">
        <f t="shared" si="2724"/>
        <v>8.4902689799771641E-2</v>
      </c>
      <c r="LT252" s="870">
        <f t="shared" si="2725"/>
        <v>0.12459428721828866</v>
      </c>
      <c r="LU252" s="870">
        <f t="shared" si="2726"/>
        <v>3.1960073334017715E-2</v>
      </c>
      <c r="LV252" s="870">
        <f t="shared" si="2727"/>
        <v>2.1129237764135802E-2</v>
      </c>
      <c r="LW252" s="870">
        <f t="shared" si="2728"/>
        <v>1.2057748938632204E-3</v>
      </c>
      <c r="LX252" s="871">
        <f t="shared" si="2729"/>
        <v>4.9522210101028705E-3</v>
      </c>
      <c r="LY252" s="872" t="s">
        <v>177</v>
      </c>
      <c r="LZ252" s="871">
        <f t="shared" si="2730"/>
        <v>5.3447286508328607E-4</v>
      </c>
      <c r="MA252" s="871">
        <f t="shared" si="2731"/>
        <v>1.516807278722382E-3</v>
      </c>
      <c r="MB252" s="871">
        <f t="shared" si="2732"/>
        <v>3.4314847317582224E-4</v>
      </c>
      <c r="MC252" s="871">
        <f t="shared" si="2733"/>
        <v>1.3410447891500231E-3</v>
      </c>
      <c r="MD252" s="871">
        <f t="shared" si="2734"/>
        <v>3.2694625211295934E-3</v>
      </c>
      <c r="ME252" s="871">
        <f t="shared" si="2735"/>
        <v>4.0570783423326288E-3</v>
      </c>
      <c r="MF252" s="869">
        <f t="shared" si="2736"/>
        <v>0.23455723690046248</v>
      </c>
      <c r="MG252" s="870">
        <f t="shared" si="2737"/>
        <v>0.15478456632843862</v>
      </c>
      <c r="MH252" s="870">
        <f t="shared" si="2738"/>
        <v>4.4087706284633293E-2</v>
      </c>
      <c r="MI252" s="870">
        <f t="shared" si="2739"/>
        <v>0.16159169386255717</v>
      </c>
      <c r="MJ252" s="870">
        <f t="shared" si="2740"/>
        <v>0.23713503028799654</v>
      </c>
      <c r="MK252" s="870">
        <f t="shared" si="2741"/>
        <v>6.0828254065860683E-2</v>
      </c>
      <c r="ML252" s="870">
        <f t="shared" si="2742"/>
        <v>4.0214383412156607E-2</v>
      </c>
      <c r="MM252" s="870">
        <f t="shared" si="2743"/>
        <v>2.2949002908601245E-3</v>
      </c>
      <c r="MN252" s="871">
        <f t="shared" si="2744"/>
        <v>9.4253525217103205E-3</v>
      </c>
      <c r="MO252" s="872" t="s">
        <v>177</v>
      </c>
      <c r="MP252" s="871">
        <f t="shared" si="2745"/>
        <v>1.0172395691592623E-3</v>
      </c>
      <c r="MQ252" s="871">
        <f t="shared" si="2746"/>
        <v>2.8868750567248203E-3</v>
      </c>
      <c r="MR252" s="871">
        <f t="shared" si="2747"/>
        <v>6.53099956639778E-4</v>
      </c>
      <c r="MS252" s="871">
        <f t="shared" si="2748"/>
        <v>2.5523537538723645E-3</v>
      </c>
      <c r="MT252" s="871">
        <f t="shared" si="2749"/>
        <v>6.2226295545573943E-3</v>
      </c>
      <c r="MU252" s="871">
        <f t="shared" si="2750"/>
        <v>7.7216653914819596E-3</v>
      </c>
      <c r="MV252" s="1098"/>
      <c r="MW252" s="808"/>
      <c r="MX252" s="862"/>
      <c r="MY252" s="1269"/>
      <c r="MZ252" s="956"/>
      <c r="NA252" s="874"/>
      <c r="NB252" s="1098"/>
      <c r="NC252" s="808"/>
      <c r="ND252" s="829"/>
      <c r="NE252" s="875"/>
    </row>
    <row r="253" spans="1:369" outlineLevel="1" x14ac:dyDescent="0.2">
      <c r="A253" s="876" t="s">
        <v>182</v>
      </c>
      <c r="B253" s="559">
        <v>90</v>
      </c>
      <c r="C253" s="1525"/>
      <c r="D253" s="560">
        <f>DATI!G244</f>
        <v>323731</v>
      </c>
      <c r="E253" s="561">
        <f t="shared" si="2874"/>
        <v>3.4656139003521054E-2</v>
      </c>
      <c r="F253" s="1035">
        <f t="shared" si="2866"/>
        <v>8.2251082251082255E-3</v>
      </c>
      <c r="G253" s="563"/>
      <c r="H253" s="564"/>
      <c r="I253" s="565"/>
      <c r="J253" s="566"/>
      <c r="K253" s="566"/>
      <c r="L253" s="566"/>
      <c r="M253" s="564"/>
      <c r="N253" s="564"/>
      <c r="O253" s="564"/>
      <c r="P253" s="564"/>
      <c r="Q253" s="564"/>
      <c r="R253" s="564"/>
      <c r="S253" s="564"/>
      <c r="T253" s="564"/>
      <c r="U253" s="564"/>
      <c r="V253" s="564"/>
      <c r="W253" s="569"/>
      <c r="X253" s="1100"/>
      <c r="Y253" s="564"/>
      <c r="Z253" s="564"/>
      <c r="AA253" s="564"/>
      <c r="AB253" s="564"/>
      <c r="AC253" s="564"/>
      <c r="AD253" s="565"/>
      <c r="AE253" s="566"/>
      <c r="AF253" s="566"/>
      <c r="AG253" s="569"/>
      <c r="AH253" s="572"/>
      <c r="AI253" s="564"/>
      <c r="AJ253" s="565"/>
      <c r="AK253" s="566"/>
      <c r="AL253" s="566"/>
      <c r="AM253" s="566"/>
      <c r="AN253" s="576"/>
      <c r="AO253" s="577"/>
      <c r="AP253" s="577"/>
      <c r="AQ253" s="577"/>
      <c r="AR253" s="577"/>
      <c r="AS253" s="577"/>
      <c r="AT253" s="577"/>
      <c r="AU253" s="1072"/>
      <c r="AV253" s="1072"/>
      <c r="AW253" s="577"/>
      <c r="AX253" s="1072"/>
      <c r="AY253" s="1072"/>
      <c r="AZ253" s="1072"/>
      <c r="BA253" s="1072"/>
      <c r="BB253" s="576"/>
      <c r="BC253" s="577"/>
      <c r="BD253" s="577"/>
      <c r="BE253" s="577"/>
      <c r="BF253" s="577"/>
      <c r="BG253" s="577"/>
      <c r="BH253" s="577"/>
      <c r="BI253" s="577"/>
      <c r="BJ253" s="577"/>
      <c r="BK253" s="577"/>
      <c r="BL253" s="577"/>
      <c r="BM253" s="577"/>
      <c r="BN253" s="577"/>
      <c r="BO253" s="577"/>
      <c r="BP253" s="577"/>
      <c r="BQ253" s="577"/>
      <c r="BR253" s="577"/>
      <c r="BS253" s="577"/>
      <c r="BT253" s="577"/>
      <c r="BU253" s="577"/>
      <c r="BV253" s="578"/>
      <c r="BW253" s="576"/>
      <c r="BX253" s="577"/>
      <c r="BY253" s="577"/>
      <c r="BZ253" s="577"/>
      <c r="CA253" s="577"/>
      <c r="CB253" s="577"/>
      <c r="CC253" s="577"/>
      <c r="CD253" s="578"/>
      <c r="CE253" s="576"/>
      <c r="CF253" s="577"/>
      <c r="CG253" s="577"/>
      <c r="CH253" s="577"/>
      <c r="CI253" s="577"/>
      <c r="CJ253" s="577"/>
      <c r="CK253" s="577"/>
      <c r="CL253" s="577"/>
      <c r="CM253" s="577"/>
      <c r="CN253" s="577"/>
      <c r="CO253" s="577"/>
      <c r="CP253" s="577"/>
      <c r="CQ253" s="577"/>
      <c r="CR253" s="577"/>
      <c r="CS253" s="577"/>
      <c r="CT253" s="577"/>
      <c r="CU253" s="577"/>
      <c r="CV253" s="577"/>
      <c r="CW253" s="577"/>
      <c r="CX253" s="577"/>
      <c r="CY253" s="578"/>
      <c r="CZ253" s="563">
        <f>DATI!AA244</f>
        <v>151291.766</v>
      </c>
      <c r="DA253" s="564">
        <f t="shared" si="2875"/>
        <v>414.49798904109588</v>
      </c>
      <c r="DB253" s="565">
        <f t="shared" si="2608"/>
        <v>467.3379009115593</v>
      </c>
      <c r="DC253" s="566">
        <f t="shared" si="2876"/>
        <v>1.2803778107166008</v>
      </c>
      <c r="DD253" s="582">
        <f t="shared" si="2877"/>
        <v>-8.7235920584294302E-4</v>
      </c>
      <c r="DE253" s="583">
        <f t="shared" si="2638"/>
        <v>-9.0232502213384354E-3</v>
      </c>
      <c r="DF253" s="564">
        <f t="shared" si="2898"/>
        <v>-132.09599999999045</v>
      </c>
      <c r="DG253" s="584">
        <f t="shared" si="2878"/>
        <v>-4.2553034859616332</v>
      </c>
      <c r="DH253" s="585">
        <f t="shared" si="2899"/>
        <v>3.1694311013856925E-2</v>
      </c>
      <c r="DI253" s="586">
        <f>DATI!AB244+DATI!AG244</f>
        <v>84610.93493009737</v>
      </c>
      <c r="DJ253" s="564">
        <f t="shared" si="2900"/>
        <v>231.81078063040374</v>
      </c>
      <c r="DK253" s="587">
        <f t="shared" si="2609"/>
        <v>261.36185576944246</v>
      </c>
      <c r="DL253" s="588">
        <f t="shared" si="2610"/>
        <v>0.71605987882039024</v>
      </c>
      <c r="DM253" s="589">
        <f t="shared" si="2783"/>
        <v>0.55925670753355716</v>
      </c>
      <c r="DN253" s="590">
        <f t="shared" si="2879"/>
        <v>-1.1248349274243173E-2</v>
      </c>
      <c r="DO253" s="590">
        <f t="shared" si="2834"/>
        <v>-6.9999999999998952E-3</v>
      </c>
      <c r="DP253" s="590">
        <f t="shared" si="2880"/>
        <v>-1.2110895879046237E-2</v>
      </c>
      <c r="DQ253" s="590">
        <f t="shared" si="2881"/>
        <v>-2.0170102825503102E-2</v>
      </c>
      <c r="DR253" s="591">
        <f t="shared" si="2882"/>
        <v>-1037.2765717251023</v>
      </c>
      <c r="DS253" s="591">
        <f t="shared" si="2883"/>
        <v>-5.3802149952106788</v>
      </c>
      <c r="DT253" s="592">
        <f t="shared" si="2901"/>
        <v>4.1466808106683836E-2</v>
      </c>
      <c r="DU253" s="593"/>
      <c r="DV253" s="592"/>
      <c r="DW253" s="594">
        <f>DATI!AB244</f>
        <v>84424.456000000006</v>
      </c>
      <c r="DX253" s="564">
        <f t="shared" si="2884"/>
        <v>231.2998794520548</v>
      </c>
      <c r="DY253" s="595">
        <f t="shared" si="2867"/>
        <v>260.78582526850994</v>
      </c>
      <c r="DZ253" s="566">
        <f t="shared" si="2868"/>
        <v>0.71448171306441088</v>
      </c>
      <c r="EA253" s="589">
        <f t="shared" si="2820"/>
        <v>0.55802412935017232</v>
      </c>
      <c r="EB253" s="585">
        <f t="shared" si="2885"/>
        <v>6.8108567278726733E-3</v>
      </c>
      <c r="EC253" s="596">
        <f t="shared" si="2836"/>
        <v>66680.831069902633</v>
      </c>
      <c r="ED253" s="597">
        <f t="shared" si="2886"/>
        <v>182.68720841069214</v>
      </c>
      <c r="EE253" s="598">
        <f t="shared" si="2613"/>
        <v>205.97604514211687</v>
      </c>
      <c r="EF253" s="599">
        <f t="shared" si="2614"/>
        <v>0.5643179318962106</v>
      </c>
      <c r="EG253" s="600">
        <f t="shared" si="2639"/>
        <v>1.3761636181008839E-2</v>
      </c>
      <c r="EH253" s="600">
        <f t="shared" si="2640"/>
        <v>5.4913609180466116E-3</v>
      </c>
      <c r="EI253" s="582">
        <f t="shared" si="2869"/>
        <v>0.44074329246644284</v>
      </c>
      <c r="EJ253" s="601">
        <f t="shared" si="2641"/>
        <v>905.1805717251118</v>
      </c>
      <c r="EK253" s="601">
        <f t="shared" si="2642"/>
        <v>1.124911509249074</v>
      </c>
      <c r="EL253" s="563">
        <f>DATI!AD244</f>
        <v>53720.82</v>
      </c>
      <c r="EM253" s="564">
        <f t="shared" si="2887"/>
        <v>147.18032876712329</v>
      </c>
      <c r="EN253" s="595">
        <f t="shared" si="2616"/>
        <v>165.942773475509</v>
      </c>
      <c r="EO253" s="566">
        <f t="shared" si="2888"/>
        <v>0.45463773554933973</v>
      </c>
      <c r="EP253" s="582">
        <f t="shared" si="2889"/>
        <v>-2.1883208410802046E-2</v>
      </c>
      <c r="EQ253" s="583">
        <f t="shared" si="2890"/>
        <v>-2.9862692756098097E-2</v>
      </c>
      <c r="ER253" s="582">
        <f t="shared" si="2902"/>
        <v>2.3074656233718321E-2</v>
      </c>
      <c r="ES253" s="564">
        <f t="shared" si="2903"/>
        <v>-1201.885000000002</v>
      </c>
      <c r="ET253" s="582">
        <f t="shared" si="2870"/>
        <v>0.35508092357121401</v>
      </c>
      <c r="EU253" s="584">
        <f t="shared" si="2891"/>
        <v>-5.1080378235037358</v>
      </c>
      <c r="EV253" s="563">
        <f>DATI!AE244</f>
        <v>8405.11</v>
      </c>
      <c r="EW253" s="564">
        <f t="shared" si="2892"/>
        <v>23.027698630136989</v>
      </c>
      <c r="EX253" s="595">
        <f t="shared" si="2618"/>
        <v>25.963253441900836</v>
      </c>
      <c r="EY253" s="566">
        <f t="shared" si="2871"/>
        <v>7.1132201210687224E-2</v>
      </c>
      <c r="EZ253" s="582">
        <f t="shared" si="2893"/>
        <v>-2.1733412167824318E-2</v>
      </c>
      <c r="FA253" s="583">
        <f t="shared" si="2894"/>
        <v>-2.9714118552028546E-2</v>
      </c>
      <c r="FB253" s="564">
        <f t="shared" si="2904"/>
        <v>-186.72999999999956</v>
      </c>
      <c r="FC253" s="584">
        <f t="shared" si="2895"/>
        <v>-0.79510091357582269</v>
      </c>
      <c r="FD253" s="564">
        <f>DATI!AG244</f>
        <v>186.47893009737135</v>
      </c>
      <c r="FE253" s="582">
        <f t="shared" si="2872"/>
        <v>1.2325781833848865E-3</v>
      </c>
      <c r="FF253" s="564">
        <f t="shared" si="2896"/>
        <v>8218.631069902629</v>
      </c>
      <c r="FG253" s="582">
        <f t="shared" si="2905"/>
        <v>2.5387222940968363E-2</v>
      </c>
      <c r="FH253" s="563">
        <f>DATI!AF244</f>
        <v>4741.38</v>
      </c>
      <c r="FI253" s="564">
        <f t="shared" si="2906"/>
        <v>12.990082191780822</v>
      </c>
      <c r="FJ253" s="590">
        <f t="shared" si="2873"/>
        <v>3.1339312940533721E-2</v>
      </c>
      <c r="FK253" s="590"/>
      <c r="FL253" s="602">
        <f>DATI!AL244</f>
        <v>6.0562998169660567</v>
      </c>
      <c r="FM253" s="603"/>
      <c r="FN253" s="602"/>
      <c r="FO253" s="1129">
        <f t="shared" si="2790"/>
        <v>1.277328502875968E-3</v>
      </c>
      <c r="FP253" s="1130">
        <f t="shared" si="2665"/>
        <v>4.0030597679493389E-5</v>
      </c>
      <c r="FQ253" s="567"/>
      <c r="FR253" s="607"/>
      <c r="FS253" s="1113"/>
      <c r="FT253" s="1113"/>
      <c r="FU253" s="576"/>
      <c r="FV253" s="577"/>
      <c r="FW253" s="577"/>
      <c r="FX253" s="577"/>
      <c r="FY253" s="577"/>
      <c r="FZ253" s="577"/>
      <c r="GA253" s="577"/>
      <c r="GB253" s="577"/>
      <c r="GC253" s="577"/>
      <c r="GD253" s="577"/>
      <c r="GE253" s="577"/>
      <c r="GF253" s="577"/>
      <c r="GG253" s="577"/>
      <c r="GH253" s="577"/>
      <c r="GI253" s="577"/>
      <c r="GJ253" s="577"/>
      <c r="GK253" s="577"/>
      <c r="GL253" s="577"/>
      <c r="GM253" s="577"/>
      <c r="GN253" s="577"/>
      <c r="GO253" s="577"/>
      <c r="GP253" s="578"/>
      <c r="GQ253" s="576"/>
      <c r="GR253" s="577"/>
      <c r="GS253" s="577"/>
      <c r="GT253" s="577"/>
      <c r="GU253" s="577"/>
      <c r="GV253" s="577"/>
      <c r="GW253" s="577"/>
      <c r="GX253" s="578"/>
      <c r="GY253" s="576"/>
      <c r="GZ253" s="577"/>
      <c r="HA253" s="577"/>
      <c r="HB253" s="577"/>
      <c r="HC253" s="577"/>
      <c r="HD253" s="577"/>
      <c r="HE253" s="577"/>
      <c r="HF253" s="577"/>
      <c r="HG253" s="577"/>
      <c r="HH253" s="577"/>
      <c r="HI253" s="577"/>
      <c r="HJ253" s="577"/>
      <c r="HK253" s="577"/>
      <c r="HL253" s="577"/>
      <c r="HM253" s="577"/>
      <c r="HN253" s="577"/>
      <c r="HO253" s="577"/>
      <c r="HP253" s="577"/>
      <c r="HQ253" s="577"/>
      <c r="HR253" s="577"/>
      <c r="HS253" s="577"/>
      <c r="HT253" s="578"/>
      <c r="HU253" s="607">
        <f t="shared" si="2846"/>
        <v>66681</v>
      </c>
      <c r="HV253" s="608"/>
      <c r="HW253" s="609">
        <f t="shared" si="2923"/>
        <v>0</v>
      </c>
      <c r="HX253" s="610">
        <v>0</v>
      </c>
      <c r="HY253" s="610">
        <v>0</v>
      </c>
      <c r="HZ253" s="611"/>
      <c r="IA253" s="611">
        <f t="shared" si="2705"/>
        <v>0</v>
      </c>
      <c r="IB253" s="582">
        <f t="shared" si="2706"/>
        <v>0</v>
      </c>
      <c r="IC253" s="609"/>
      <c r="ID253" s="611"/>
      <c r="IE253" s="609"/>
      <c r="IF253" s="609"/>
      <c r="IG253" s="609"/>
      <c r="IH253" s="590"/>
      <c r="II253" s="610"/>
      <c r="IJ253" s="610"/>
      <c r="IK253" s="615">
        <v>10236.379999999999</v>
      </c>
      <c r="IL253" s="594">
        <v>12769</v>
      </c>
      <c r="IM253" s="594"/>
      <c r="IN253" s="582">
        <f t="shared" si="2709"/>
        <v>8.4399834423242837E-2</v>
      </c>
      <c r="IO253" s="582">
        <f t="shared" si="2710"/>
        <v>0.19149382882680224</v>
      </c>
      <c r="IP253" s="610"/>
      <c r="IQ253" s="590"/>
      <c r="IR253" s="610"/>
      <c r="IS253" s="594">
        <f t="shared" si="2907"/>
        <v>53912</v>
      </c>
      <c r="IT253" s="615">
        <v>53912</v>
      </c>
      <c r="IU253" s="617">
        <v>0</v>
      </c>
      <c r="IV253" s="639"/>
      <c r="IW253" s="590">
        <f t="shared" si="2711"/>
        <v>0.35634457462807329</v>
      </c>
      <c r="IX253" s="639">
        <f t="shared" si="2712"/>
        <v>0.80850617117319779</v>
      </c>
      <c r="IY253" s="594"/>
      <c r="IZ253" s="594"/>
      <c r="JA253" s="594"/>
      <c r="JB253" s="594"/>
      <c r="JC253" s="620"/>
      <c r="JD253" s="590"/>
      <c r="JE253" s="610"/>
      <c r="JF253" s="610"/>
      <c r="JG253" s="586">
        <f t="shared" si="2715"/>
        <v>79720.658031856801</v>
      </c>
      <c r="JH253" s="566">
        <f t="shared" si="2622"/>
        <v>246.25586685197527</v>
      </c>
      <c r="JI253" s="589">
        <f t="shared" si="2716"/>
        <v>0.52693322405831922</v>
      </c>
      <c r="JJ253" s="603"/>
      <c r="JK253" s="602"/>
      <c r="JL253" s="1131"/>
      <c r="JM253" s="622">
        <f t="shared" si="2643"/>
        <v>-1.3375594680809674E-2</v>
      </c>
      <c r="JN253" s="1077"/>
      <c r="JO253" s="566"/>
      <c r="JP253" s="589"/>
      <c r="JQ253" s="590"/>
      <c r="JR253" s="624"/>
      <c r="JS253" s="585"/>
      <c r="JT253" s="576">
        <f>DATI!BW244</f>
        <v>18178.444562890469</v>
      </c>
      <c r="JU253" s="577">
        <f>DATI!BX244</f>
        <v>12824.924833340585</v>
      </c>
      <c r="JV253" s="577">
        <f>DATI!BY244</f>
        <v>4812.7931275463552</v>
      </c>
      <c r="JW253" s="577">
        <f>DATI!BZ244</f>
        <v>15736.25</v>
      </c>
      <c r="JX253" s="577">
        <f>DATI!CA244</f>
        <v>18799.264999999999</v>
      </c>
      <c r="JY253" s="577">
        <f>DATI!CB244</f>
        <v>4018.6519495725634</v>
      </c>
      <c r="JZ253" s="577">
        <f>DATI!CC244</f>
        <v>2915.3355120990536</v>
      </c>
      <c r="KA253" s="577">
        <f>DATI!CD244</f>
        <v>183.93430587728881</v>
      </c>
      <c r="KB253" s="577">
        <f>DATI!CE244</f>
        <v>825.9254781204462</v>
      </c>
      <c r="KC253" s="577">
        <f>DATI!CF244</f>
        <v>0</v>
      </c>
      <c r="KD253" s="577">
        <f>DATI!CG244</f>
        <v>92.085120082855227</v>
      </c>
      <c r="KE253" s="577">
        <f>DATI!CH244</f>
        <v>140.93478274297715</v>
      </c>
      <c r="KF253" s="577">
        <f>DATI!CI244</f>
        <v>2.4500000476837158</v>
      </c>
      <c r="KG253" s="577">
        <f>DATI!CJ244</f>
        <v>72.821841417312626</v>
      </c>
      <c r="KH253" s="577">
        <f>DATI!CK244</f>
        <v>984.49436766690576</v>
      </c>
      <c r="KI253" s="577">
        <f>DATI!CL244</f>
        <v>31.897040620803832</v>
      </c>
      <c r="KJ253" s="625">
        <f t="shared" si="2623"/>
        <v>56.15293117708984</v>
      </c>
      <c r="KK253" s="626">
        <f t="shared" si="2908"/>
        <v>-1.0670685998607427E-2</v>
      </c>
      <c r="KL253" s="627">
        <f t="shared" si="2624"/>
        <v>39.615992392883555</v>
      </c>
      <c r="KM253" s="626">
        <f t="shared" si="2909"/>
        <v>-8.0415058739915311E-3</v>
      </c>
      <c r="KN253" s="627">
        <f t="shared" si="2625"/>
        <v>14.866642760644964</v>
      </c>
      <c r="KO253" s="626">
        <f t="shared" si="2910"/>
        <v>3.3123948215060595E-2</v>
      </c>
      <c r="KP253" s="627">
        <f t="shared" si="2626"/>
        <v>48.609030336915524</v>
      </c>
      <c r="KQ253" s="626">
        <f t="shared" si="2911"/>
        <v>1.1698903760143913E-2</v>
      </c>
      <c r="KR253" s="627">
        <f t="shared" si="2627"/>
        <v>58.07063580565346</v>
      </c>
      <c r="KS253" s="626">
        <f t="shared" si="2912"/>
        <v>-2.4901059256310819E-2</v>
      </c>
      <c r="KT253" s="627">
        <f t="shared" si="2628"/>
        <v>12.413553072064657</v>
      </c>
      <c r="KU253" s="626">
        <f t="shared" si="2913"/>
        <v>9.0996970391790763E-2</v>
      </c>
      <c r="KV253" s="627">
        <f t="shared" si="2629"/>
        <v>9.0054258384246602</v>
      </c>
      <c r="KW253" s="626">
        <f t="shared" si="2914"/>
        <v>-8.1937283844886036E-2</v>
      </c>
      <c r="KX253" s="627">
        <f t="shared" si="2630"/>
        <v>0.56817019648192113</v>
      </c>
      <c r="KY253" s="626">
        <f t="shared" si="2915"/>
        <v>-0.16182774921808266</v>
      </c>
      <c r="KZ253" s="627">
        <f t="shared" si="2631"/>
        <v>2.5512708950346004</v>
      </c>
      <c r="LA253" s="626">
        <f t="shared" si="2916"/>
        <v>0.12204075538883587</v>
      </c>
      <c r="LB253" s="628" t="s">
        <v>177</v>
      </c>
      <c r="LC253" s="629" t="s">
        <v>177</v>
      </c>
      <c r="LD253" s="627">
        <f t="shared" si="2632"/>
        <v>0.28444949690593496</v>
      </c>
      <c r="LE253" s="626">
        <f t="shared" si="2917"/>
        <v>9.0991335933557918E-2</v>
      </c>
      <c r="LF253" s="627">
        <f t="shared" si="2633"/>
        <v>0.43534534148097381</v>
      </c>
      <c r="LG253" s="626">
        <f t="shared" si="2918"/>
        <v>1.3959855769628323E-2</v>
      </c>
      <c r="LH253" s="627">
        <f t="shared" si="2634"/>
        <v>7.568011860722995E-3</v>
      </c>
      <c r="LI253" s="626">
        <f t="shared" si="2919"/>
        <v>-0.79566502013362972</v>
      </c>
      <c r="LJ253" s="627">
        <f t="shared" si="2635"/>
        <v>0.22494553013864171</v>
      </c>
      <c r="LK253" s="626">
        <f t="shared" si="2920"/>
        <v>6.0533775979571172E-2</v>
      </c>
      <c r="LL253" s="627">
        <f t="shared" si="2636"/>
        <v>3.0410877168603121</v>
      </c>
      <c r="LM253" s="626">
        <f t="shared" si="2921"/>
        <v>6.8943994106870771E-2</v>
      </c>
      <c r="LN253" s="627">
        <f t="shared" si="2637"/>
        <v>9.8529460017124815E-2</v>
      </c>
      <c r="LO253" s="630">
        <f t="shared" si="2922"/>
        <v>-0.37014724383563702</v>
      </c>
      <c r="LP253" s="631">
        <f t="shared" si="2721"/>
        <v>0.1201548837951331</v>
      </c>
      <c r="LQ253" s="632">
        <f t="shared" si="2722"/>
        <v>8.4769483313061361E-2</v>
      </c>
      <c r="LR253" s="632">
        <f t="shared" si="2723"/>
        <v>3.181133550616598E-2</v>
      </c>
      <c r="LS253" s="632">
        <f t="shared" si="2724"/>
        <v>0.10401260039492169</v>
      </c>
      <c r="LT253" s="632">
        <f t="shared" si="2725"/>
        <v>0.12425834860041225</v>
      </c>
      <c r="LU253" s="632">
        <f t="shared" si="2726"/>
        <v>2.6562264793528575E-2</v>
      </c>
      <c r="LV253" s="632">
        <f t="shared" si="2727"/>
        <v>1.9269624442741013E-2</v>
      </c>
      <c r="LW253" s="632">
        <f t="shared" si="2728"/>
        <v>1.2157588660660409E-3</v>
      </c>
      <c r="LX253" s="633">
        <f t="shared" si="2729"/>
        <v>5.4591568329002528E-3</v>
      </c>
      <c r="LY253" s="634" t="s">
        <v>177</v>
      </c>
      <c r="LZ253" s="633">
        <f t="shared" si="2730"/>
        <v>6.0865916577942003E-4</v>
      </c>
      <c r="MA253" s="633">
        <f t="shared" si="2731"/>
        <v>9.3154298128146076E-4</v>
      </c>
      <c r="MB253" s="633">
        <f t="shared" si="2732"/>
        <v>1.6193875664612943E-5</v>
      </c>
      <c r="MC253" s="633">
        <f t="shared" si="2733"/>
        <v>4.8133380515442346E-4</v>
      </c>
      <c r="MD253" s="633">
        <f t="shared" si="2734"/>
        <v>6.5072567641711954E-3</v>
      </c>
      <c r="ME253" s="633">
        <f t="shared" si="2735"/>
        <v>2.1083130605272882E-4</v>
      </c>
      <c r="MF253" s="631">
        <f t="shared" si="2736"/>
        <v>0.2153220218900844</v>
      </c>
      <c r="MG253" s="632">
        <f t="shared" si="2737"/>
        <v>0.15191006778107738</v>
      </c>
      <c r="MH253" s="632">
        <f t="shared" si="2738"/>
        <v>5.7007096706034502E-2</v>
      </c>
      <c r="MI253" s="632">
        <f t="shared" si="2739"/>
        <v>0.18639444949458719</v>
      </c>
      <c r="MJ253" s="632">
        <f t="shared" si="2740"/>
        <v>0.22267558348258706</v>
      </c>
      <c r="MK253" s="632">
        <f t="shared" si="2741"/>
        <v>4.760056670750195E-2</v>
      </c>
      <c r="ML253" s="632">
        <f t="shared" si="2742"/>
        <v>3.4531883890362922E-2</v>
      </c>
      <c r="MM253" s="632">
        <f t="shared" si="2743"/>
        <v>2.1786851179389157E-3</v>
      </c>
      <c r="MN253" s="633">
        <f t="shared" si="2744"/>
        <v>9.7830121418898582E-3</v>
      </c>
      <c r="MO253" s="634" t="s">
        <v>177</v>
      </c>
      <c r="MP253" s="633">
        <f t="shared" si="2745"/>
        <v>1.090739869059449E-3</v>
      </c>
      <c r="MQ253" s="633">
        <f t="shared" si="2746"/>
        <v>1.6693596787046769E-3</v>
      </c>
      <c r="MR253" s="633">
        <f t="shared" si="2747"/>
        <v>2.9020027652694804E-5</v>
      </c>
      <c r="MS253" s="633">
        <f t="shared" si="2748"/>
        <v>8.6256808592657822E-4</v>
      </c>
      <c r="MT253" s="633">
        <f t="shared" si="2749"/>
        <v>1.1661246211250751E-2</v>
      </c>
      <c r="MU253" s="633">
        <f t="shared" si="2750"/>
        <v>3.7781754401596419E-4</v>
      </c>
      <c r="MV253" s="1077"/>
      <c r="MW253" s="566"/>
      <c r="MX253" s="624"/>
      <c r="MY253" s="1270"/>
      <c r="MZ253" s="636"/>
      <c r="NA253" s="637"/>
      <c r="NB253" s="1077"/>
      <c r="NC253" s="566"/>
      <c r="ND253" s="589"/>
      <c r="NE253" s="638"/>
    </row>
    <row r="254" spans="1:369" outlineLevel="1" x14ac:dyDescent="0.2">
      <c r="A254" s="800" t="s">
        <v>183</v>
      </c>
      <c r="B254" s="801">
        <v>61</v>
      </c>
      <c r="C254" s="1528"/>
      <c r="D254" s="802">
        <f>DATI!G245</f>
        <v>210076</v>
      </c>
      <c r="E254" s="803">
        <f t="shared" si="2874"/>
        <v>2.2489113051588169E-2</v>
      </c>
      <c r="F254" s="1033">
        <f t="shared" si="2866"/>
        <v>1.2736581274043791E-2</v>
      </c>
      <c r="G254" s="805"/>
      <c r="H254" s="806"/>
      <c r="I254" s="813"/>
      <c r="J254" s="808"/>
      <c r="K254" s="808"/>
      <c r="L254" s="808"/>
      <c r="M254" s="806"/>
      <c r="N254" s="806"/>
      <c r="O254" s="806"/>
      <c r="P254" s="806"/>
      <c r="Q254" s="806"/>
      <c r="R254" s="806"/>
      <c r="S254" s="806"/>
      <c r="T254" s="806"/>
      <c r="U254" s="806"/>
      <c r="V254" s="806"/>
      <c r="W254" s="811"/>
      <c r="X254" s="1092"/>
      <c r="Y254" s="806"/>
      <c r="Z254" s="806"/>
      <c r="AA254" s="806"/>
      <c r="AB254" s="806"/>
      <c r="AC254" s="806"/>
      <c r="AD254" s="813"/>
      <c r="AE254" s="808"/>
      <c r="AF254" s="808"/>
      <c r="AG254" s="811"/>
      <c r="AH254" s="815"/>
      <c r="AI254" s="806"/>
      <c r="AJ254" s="813"/>
      <c r="AK254" s="808"/>
      <c r="AL254" s="808"/>
      <c r="AM254" s="808"/>
      <c r="AN254" s="818"/>
      <c r="AO254" s="819"/>
      <c r="AP254" s="819"/>
      <c r="AQ254" s="819"/>
      <c r="AR254" s="819"/>
      <c r="AS254" s="819"/>
      <c r="AT254" s="819"/>
      <c r="AU254" s="1093"/>
      <c r="AV254" s="1093"/>
      <c r="AW254" s="819"/>
      <c r="AX254" s="1093"/>
      <c r="AY254" s="1093"/>
      <c r="AZ254" s="1093"/>
      <c r="BA254" s="1093"/>
      <c r="BB254" s="818"/>
      <c r="BC254" s="819"/>
      <c r="BD254" s="819"/>
      <c r="BE254" s="819"/>
      <c r="BF254" s="819"/>
      <c r="BG254" s="819"/>
      <c r="BH254" s="819"/>
      <c r="BI254" s="819"/>
      <c r="BJ254" s="819"/>
      <c r="BK254" s="819"/>
      <c r="BL254" s="819"/>
      <c r="BM254" s="819"/>
      <c r="BN254" s="819"/>
      <c r="BO254" s="819"/>
      <c r="BP254" s="819"/>
      <c r="BQ254" s="819"/>
      <c r="BR254" s="819"/>
      <c r="BS254" s="819"/>
      <c r="BT254" s="819"/>
      <c r="BU254" s="819"/>
      <c r="BV254" s="820"/>
      <c r="BW254" s="818"/>
      <c r="BX254" s="819"/>
      <c r="BY254" s="819"/>
      <c r="BZ254" s="819"/>
      <c r="CA254" s="819"/>
      <c r="CB254" s="819"/>
      <c r="CC254" s="819"/>
      <c r="CD254" s="820"/>
      <c r="CE254" s="818"/>
      <c r="CF254" s="819"/>
      <c r="CG254" s="819"/>
      <c r="CH254" s="819"/>
      <c r="CI254" s="819"/>
      <c r="CJ254" s="819"/>
      <c r="CK254" s="819"/>
      <c r="CL254" s="819"/>
      <c r="CM254" s="819"/>
      <c r="CN254" s="819"/>
      <c r="CO254" s="819"/>
      <c r="CP254" s="819"/>
      <c r="CQ254" s="819"/>
      <c r="CR254" s="819"/>
      <c r="CS254" s="819"/>
      <c r="CT254" s="819"/>
      <c r="CU254" s="819"/>
      <c r="CV254" s="819"/>
      <c r="CW254" s="819"/>
      <c r="CX254" s="819"/>
      <c r="CY254" s="820"/>
      <c r="CZ254" s="805">
        <f>DATI!AA245</f>
        <v>97012.323000000004</v>
      </c>
      <c r="DA254" s="806">
        <f t="shared" si="2875"/>
        <v>265.7871863013699</v>
      </c>
      <c r="DB254" s="813">
        <f t="shared" si="2608"/>
        <v>461.79631657114567</v>
      </c>
      <c r="DC254" s="808">
        <f t="shared" si="2876"/>
        <v>1.2651953878661526</v>
      </c>
      <c r="DD254" s="822">
        <f t="shared" si="2877"/>
        <v>1.49411855614352E-2</v>
      </c>
      <c r="DE254" s="823">
        <f t="shared" si="2638"/>
        <v>2.1768782999997899E-3</v>
      </c>
      <c r="DF254" s="806">
        <f t="shared" si="2898"/>
        <v>1428.1410000000033</v>
      </c>
      <c r="DG254" s="824">
        <f t="shared" si="2878"/>
        <v>1.0030907740246562</v>
      </c>
      <c r="DH254" s="825">
        <f t="shared" si="2899"/>
        <v>2.0323239120222481E-2</v>
      </c>
      <c r="DI254" s="826">
        <f>DATI!AB245+DATI!AG245</f>
        <v>48984.507723899223</v>
      </c>
      <c r="DJ254" s="806">
        <f t="shared" si="2900"/>
        <v>134.20413075040884</v>
      </c>
      <c r="DK254" s="827">
        <f t="shared" si="2609"/>
        <v>233.17517338439052</v>
      </c>
      <c r="DL254" s="828">
        <f t="shared" si="2610"/>
        <v>0.6388360914640836</v>
      </c>
      <c r="DM254" s="829">
        <f t="shared" si="2783"/>
        <v>0.50493077795796337</v>
      </c>
      <c r="DN254" s="830">
        <f t="shared" si="2879"/>
        <v>9.3991669907854073E-3</v>
      </c>
      <c r="DO254" s="830">
        <f t="shared" si="2834"/>
        <v>5.0000000000000044E-3</v>
      </c>
      <c r="DP254" s="830">
        <f t="shared" si="2880"/>
        <v>2.448078725035286E-2</v>
      </c>
      <c r="DQ254" s="830">
        <f t="shared" si="2881"/>
        <v>1.1596506133445379E-2</v>
      </c>
      <c r="DR254" s="831">
        <f t="shared" si="2882"/>
        <v>1170.5239640174914</v>
      </c>
      <c r="DS254" s="831">
        <f t="shared" si="2883"/>
        <v>2.6730196396729866</v>
      </c>
      <c r="DT254" s="832">
        <f t="shared" si="2901"/>
        <v>2.4006721869524718E-2</v>
      </c>
      <c r="DU254" s="833"/>
      <c r="DV254" s="832"/>
      <c r="DW254" s="834">
        <f>DATI!AB245</f>
        <v>48105.175000000003</v>
      </c>
      <c r="DX254" s="806">
        <f t="shared" si="2884"/>
        <v>131.79500000000002</v>
      </c>
      <c r="DY254" s="835">
        <f t="shared" si="2867"/>
        <v>228.98938955425655</v>
      </c>
      <c r="DZ254" s="808">
        <f t="shared" si="2868"/>
        <v>0.62736819055960713</v>
      </c>
      <c r="EA254" s="829">
        <f t="shared" si="2820"/>
        <v>0.49586664366340349</v>
      </c>
      <c r="EB254" s="825">
        <f t="shared" si="2885"/>
        <v>9.487836291200355E-3</v>
      </c>
      <c r="EC254" s="836">
        <f t="shared" si="2836"/>
        <v>48027.81527610078</v>
      </c>
      <c r="ED254" s="837">
        <f t="shared" si="2886"/>
        <v>131.58305555096103</v>
      </c>
      <c r="EE254" s="838">
        <f t="shared" si="2613"/>
        <v>228.62114318675515</v>
      </c>
      <c r="EF254" s="839">
        <f t="shared" si="2614"/>
        <v>0.62635929640206889</v>
      </c>
      <c r="EG254" s="840">
        <f t="shared" si="2639"/>
        <v>5.3928400022037271E-3</v>
      </c>
      <c r="EH254" s="840">
        <f t="shared" si="2640"/>
        <v>-7.2513834373411261E-3</v>
      </c>
      <c r="EI254" s="822">
        <f t="shared" si="2869"/>
        <v>0.49506922204203663</v>
      </c>
      <c r="EJ254" s="841">
        <f t="shared" si="2641"/>
        <v>257.61703598251188</v>
      </c>
      <c r="EK254" s="841">
        <f t="shared" si="2642"/>
        <v>-1.6699288656483304</v>
      </c>
      <c r="EL254" s="805">
        <f>DATI!AD245</f>
        <v>37560.637999999999</v>
      </c>
      <c r="EM254" s="806">
        <f t="shared" si="2887"/>
        <v>102.90585753424658</v>
      </c>
      <c r="EN254" s="835">
        <f t="shared" si="2616"/>
        <v>178.79547401892648</v>
      </c>
      <c r="EO254" s="808">
        <f t="shared" si="2888"/>
        <v>0.4898506137504835</v>
      </c>
      <c r="EP254" s="822">
        <f t="shared" si="2889"/>
        <v>-2.5166375194550783E-3</v>
      </c>
      <c r="EQ254" s="823">
        <f t="shared" si="2890"/>
        <v>-1.5061388198607362E-2</v>
      </c>
      <c r="ER254" s="822">
        <f t="shared" si="2902"/>
        <v>1.6133387572437229E-2</v>
      </c>
      <c r="ES254" s="806">
        <f t="shared" si="2903"/>
        <v>-94.764999999999418</v>
      </c>
      <c r="ET254" s="822">
        <f t="shared" si="2870"/>
        <v>0.38717388511560535</v>
      </c>
      <c r="EU254" s="824">
        <f t="shared" si="2891"/>
        <v>-2.7340871909041198</v>
      </c>
      <c r="EV254" s="805">
        <f>DATI!AE245</f>
        <v>6854.72</v>
      </c>
      <c r="EW254" s="806">
        <f t="shared" si="2892"/>
        <v>18.780054794520549</v>
      </c>
      <c r="EX254" s="835">
        <f t="shared" si="2618"/>
        <v>32.629714960300085</v>
      </c>
      <c r="EY254" s="808">
        <f t="shared" si="2871"/>
        <v>8.9396479343287899E-2</v>
      </c>
      <c r="EZ254" s="822">
        <f t="shared" si="2893"/>
        <v>-5.6861663265909801E-2</v>
      </c>
      <c r="FA254" s="823">
        <f t="shared" si="2894"/>
        <v>-6.8722949113181442E-2</v>
      </c>
      <c r="FB254" s="806">
        <f t="shared" si="2904"/>
        <v>-413.26999999999953</v>
      </c>
      <c r="FC254" s="824">
        <f t="shared" si="2895"/>
        <v>-2.4078873614022385</v>
      </c>
      <c r="FD254" s="806">
        <f>DATI!AG245</f>
        <v>879.33272389922286</v>
      </c>
      <c r="FE254" s="822">
        <f t="shared" si="2872"/>
        <v>9.0641342945599074E-3</v>
      </c>
      <c r="FF254" s="806">
        <f t="shared" si="2896"/>
        <v>5975.3872761007769</v>
      </c>
      <c r="FG254" s="822">
        <f t="shared" si="2905"/>
        <v>2.8443931130166116E-2</v>
      </c>
      <c r="FH254" s="805">
        <f>DATI!AF245</f>
        <v>4491.79</v>
      </c>
      <c r="FI254" s="806">
        <f t="shared" si="2906"/>
        <v>12.306273972602739</v>
      </c>
      <c r="FJ254" s="830">
        <f t="shared" si="2873"/>
        <v>4.630123123636571E-2</v>
      </c>
      <c r="FK254" s="830"/>
      <c r="FL254" s="842">
        <f>DATI!AL245</f>
        <v>0</v>
      </c>
      <c r="FM254" s="843"/>
      <c r="FN254" s="842"/>
      <c r="FO254" s="1138">
        <f t="shared" si="2790"/>
        <v>0</v>
      </c>
      <c r="FP254" s="1139">
        <f t="shared" si="2665"/>
        <v>0</v>
      </c>
      <c r="FQ254" s="809"/>
      <c r="FR254" s="846"/>
      <c r="FS254" s="1117"/>
      <c r="FT254" s="1117"/>
      <c r="FU254" s="818"/>
      <c r="FV254" s="819"/>
      <c r="FW254" s="819"/>
      <c r="FX254" s="819"/>
      <c r="FY254" s="819"/>
      <c r="FZ254" s="819"/>
      <c r="GA254" s="819"/>
      <c r="GB254" s="819"/>
      <c r="GC254" s="819"/>
      <c r="GD254" s="819"/>
      <c r="GE254" s="819"/>
      <c r="GF254" s="819"/>
      <c r="GG254" s="819"/>
      <c r="GH254" s="819"/>
      <c r="GI254" s="819"/>
      <c r="GJ254" s="819"/>
      <c r="GK254" s="819"/>
      <c r="GL254" s="819"/>
      <c r="GM254" s="819"/>
      <c r="GN254" s="819"/>
      <c r="GO254" s="819"/>
      <c r="GP254" s="820"/>
      <c r="GQ254" s="818"/>
      <c r="GR254" s="819"/>
      <c r="GS254" s="819"/>
      <c r="GT254" s="819"/>
      <c r="GU254" s="819"/>
      <c r="GV254" s="819"/>
      <c r="GW254" s="819"/>
      <c r="GX254" s="820"/>
      <c r="GY254" s="818"/>
      <c r="GZ254" s="819"/>
      <c r="HA254" s="819"/>
      <c r="HB254" s="819"/>
      <c r="HC254" s="819"/>
      <c r="HD254" s="819"/>
      <c r="HE254" s="819"/>
      <c r="HF254" s="819"/>
      <c r="HG254" s="819"/>
      <c r="HH254" s="819"/>
      <c r="HI254" s="819"/>
      <c r="HJ254" s="819"/>
      <c r="HK254" s="819"/>
      <c r="HL254" s="819"/>
      <c r="HM254" s="819"/>
      <c r="HN254" s="819"/>
      <c r="HO254" s="819"/>
      <c r="HP254" s="819"/>
      <c r="HQ254" s="819"/>
      <c r="HR254" s="819"/>
      <c r="HS254" s="819"/>
      <c r="HT254" s="820"/>
      <c r="HU254" s="846">
        <f t="shared" si="2846"/>
        <v>48028</v>
      </c>
      <c r="HV254" s="847"/>
      <c r="HW254" s="848">
        <f t="shared" si="2923"/>
        <v>800</v>
      </c>
      <c r="HX254" s="849">
        <v>800</v>
      </c>
      <c r="HY254" s="849">
        <v>0</v>
      </c>
      <c r="HZ254" s="850"/>
      <c r="IA254" s="850">
        <f t="shared" si="2705"/>
        <v>8.2463750507242254E-3</v>
      </c>
      <c r="IB254" s="822">
        <f t="shared" si="2706"/>
        <v>1.6656950112434413E-2</v>
      </c>
      <c r="IC254" s="848"/>
      <c r="ID254" s="850"/>
      <c r="IE254" s="848"/>
      <c r="IF254" s="848"/>
      <c r="IG254" s="848"/>
      <c r="IH254" s="830"/>
      <c r="II254" s="849"/>
      <c r="IJ254" s="849"/>
      <c r="IK254" s="854">
        <v>49282.93</v>
      </c>
      <c r="IL254" s="834">
        <v>47228</v>
      </c>
      <c r="IM254" s="834"/>
      <c r="IN254" s="822">
        <f t="shared" si="2709"/>
        <v>0.48682475111950468</v>
      </c>
      <c r="IO254" s="822">
        <f t="shared" si="2710"/>
        <v>0.9833430498875656</v>
      </c>
      <c r="IP254" s="849"/>
      <c r="IQ254" s="830"/>
      <c r="IR254" s="849"/>
      <c r="IS254" s="834">
        <f t="shared" si="2907"/>
        <v>0</v>
      </c>
      <c r="IT254" s="854">
        <v>0</v>
      </c>
      <c r="IU254" s="855">
        <v>0</v>
      </c>
      <c r="IV254" s="822"/>
      <c r="IW254" s="830">
        <f t="shared" si="2711"/>
        <v>0</v>
      </c>
      <c r="IX254" s="822">
        <f t="shared" si="2712"/>
        <v>0</v>
      </c>
      <c r="IY254" s="834"/>
      <c r="IZ254" s="834"/>
      <c r="JA254" s="834"/>
      <c r="JB254" s="834"/>
      <c r="JC254" s="858"/>
      <c r="JD254" s="830"/>
      <c r="JE254" s="849"/>
      <c r="JF254" s="849"/>
      <c r="JG254" s="826">
        <f t="shared" si="2715"/>
        <v>46475.546162690305</v>
      </c>
      <c r="JH254" s="808">
        <f t="shared" si="2622"/>
        <v>221.2320596483668</v>
      </c>
      <c r="JI254" s="829">
        <f t="shared" si="2716"/>
        <v>0.47906848043098921</v>
      </c>
      <c r="JJ254" s="843"/>
      <c r="JK254" s="842"/>
      <c r="JL254" s="1140"/>
      <c r="JM254" s="860">
        <f t="shared" si="2643"/>
        <v>8.7671616619163558E-3</v>
      </c>
      <c r="JN254" s="1098"/>
      <c r="JO254" s="808"/>
      <c r="JP254" s="829"/>
      <c r="JQ254" s="830"/>
      <c r="JR254" s="862"/>
      <c r="JS254" s="825"/>
      <c r="JT254" s="818">
        <f>DATI!BW245</f>
        <v>9459.9982312926659</v>
      </c>
      <c r="JU254" s="819">
        <f>DATI!BX245</f>
        <v>7393.0128531447053</v>
      </c>
      <c r="JV254" s="819">
        <f>DATI!BY245</f>
        <v>2469.8838916325199</v>
      </c>
      <c r="JW254" s="819">
        <f>DATI!BZ245</f>
        <v>9833.1810000000005</v>
      </c>
      <c r="JX254" s="819">
        <f>DATI!CA245</f>
        <v>10640.22</v>
      </c>
      <c r="JY254" s="819">
        <f>DATI!CB245</f>
        <v>3017.5125121352075</v>
      </c>
      <c r="JZ254" s="819">
        <f>DATI!CC245</f>
        <v>918.0753673052601</v>
      </c>
      <c r="KA254" s="819">
        <f>DATI!CD245</f>
        <v>163.37290603736997</v>
      </c>
      <c r="KB254" s="819">
        <f>DATI!CE245</f>
        <v>511.35028645384313</v>
      </c>
      <c r="KC254" s="819">
        <f>DATI!CF245</f>
        <v>0</v>
      </c>
      <c r="KD254" s="819">
        <f>DATI!CG245</f>
        <v>139.51552034091949</v>
      </c>
      <c r="KE254" s="819">
        <f>DATI!CH245</f>
        <v>120.77912235069275</v>
      </c>
      <c r="KF254" s="819">
        <f>DATI!CI245</f>
        <v>44.263660861492156</v>
      </c>
      <c r="KG254" s="819">
        <f>DATI!CJ245</f>
        <v>10.961300213336944</v>
      </c>
      <c r="KH254" s="819">
        <f>DATI!CK245</f>
        <v>269.04239287281035</v>
      </c>
      <c r="KI254" s="819">
        <f>DATI!CL245</f>
        <v>744.55991449117664</v>
      </c>
      <c r="KJ254" s="863">
        <f t="shared" si="2623"/>
        <v>45.031313578384321</v>
      </c>
      <c r="KK254" s="864">
        <f t="shared" si="2908"/>
        <v>-5.2079878210999977E-3</v>
      </c>
      <c r="KL254" s="865">
        <f t="shared" si="2624"/>
        <v>35.192086926372859</v>
      </c>
      <c r="KM254" s="864">
        <f t="shared" si="2909"/>
        <v>-1.0114263615838793E-2</v>
      </c>
      <c r="KN254" s="865">
        <f t="shared" si="2625"/>
        <v>11.757096915556845</v>
      </c>
      <c r="KO254" s="864">
        <f t="shared" si="2910"/>
        <v>4.7192787215528095E-2</v>
      </c>
      <c r="KP254" s="865">
        <f t="shared" si="2626"/>
        <v>46.807731487652084</v>
      </c>
      <c r="KQ254" s="864">
        <f t="shared" si="2911"/>
        <v>2.0511623841185593E-2</v>
      </c>
      <c r="KR254" s="865">
        <f t="shared" si="2627"/>
        <v>50.649384032445404</v>
      </c>
      <c r="KS254" s="864">
        <f t="shared" si="2912"/>
        <v>4.2750047404919722E-2</v>
      </c>
      <c r="KT254" s="865">
        <f t="shared" si="2628"/>
        <v>14.363908833637387</v>
      </c>
      <c r="KU254" s="864">
        <f t="shared" si="2913"/>
        <v>5.1768544228314145E-2</v>
      </c>
      <c r="KV254" s="865">
        <f t="shared" si="2629"/>
        <v>4.3702058650453175</v>
      </c>
      <c r="KW254" s="864">
        <f t="shared" si="2914"/>
        <v>-0.49335100350609085</v>
      </c>
      <c r="KX254" s="865">
        <f t="shared" si="2630"/>
        <v>0.77768477140353953</v>
      </c>
      <c r="KY254" s="864">
        <f t="shared" si="2915"/>
        <v>29.02700008912516</v>
      </c>
      <c r="KZ254" s="865">
        <f t="shared" si="2631"/>
        <v>2.4341204442860827</v>
      </c>
      <c r="LA254" s="864">
        <f t="shared" si="2916"/>
        <v>0.14184720597562853</v>
      </c>
      <c r="LB254" s="866" t="s">
        <v>177</v>
      </c>
      <c r="LC254" s="867" t="s">
        <v>177</v>
      </c>
      <c r="LD254" s="865">
        <f t="shared" si="2632"/>
        <v>0.66411927274376648</v>
      </c>
      <c r="LE254" s="864">
        <f t="shared" si="2917"/>
        <v>0.1578390470874288</v>
      </c>
      <c r="LF254" s="865">
        <f t="shared" si="2633"/>
        <v>0.57493060773573734</v>
      </c>
      <c r="LG254" s="864">
        <f t="shared" si="2918"/>
        <v>-0.19279091765783885</v>
      </c>
      <c r="LH254" s="865">
        <f t="shared" si="2634"/>
        <v>0.21070308298659607</v>
      </c>
      <c r="LI254" s="864">
        <f t="shared" si="2919"/>
        <v>0.19786639717381266</v>
      </c>
      <c r="LJ254" s="865">
        <f t="shared" si="2635"/>
        <v>5.2177784293955254E-2</v>
      </c>
      <c r="LK254" s="864">
        <f t="shared" si="2920"/>
        <v>0.79349349718938378</v>
      </c>
      <c r="LL254" s="865">
        <f t="shared" si="2636"/>
        <v>1.2806907636893807</v>
      </c>
      <c r="LM254" s="864">
        <f t="shared" si="2921"/>
        <v>0.12295881020067702</v>
      </c>
      <c r="LN254" s="865">
        <f t="shared" si="2637"/>
        <v>3.544240724743315</v>
      </c>
      <c r="LO254" s="868">
        <f t="shared" si="2922"/>
        <v>1.095284956842582</v>
      </c>
      <c r="LP254" s="869">
        <f t="shared" si="2721"/>
        <v>9.751336674303393E-2</v>
      </c>
      <c r="LQ254" s="870">
        <f t="shared" si="2722"/>
        <v>7.6206945927320024E-2</v>
      </c>
      <c r="LR254" s="870">
        <f t="shared" si="2723"/>
        <v>2.5459486127680085E-2</v>
      </c>
      <c r="LS254" s="870">
        <f t="shared" si="2724"/>
        <v>0.10136012308456938</v>
      </c>
      <c r="LT254" s="870">
        <f t="shared" si="2725"/>
        <v>0.10967905592777115</v>
      </c>
      <c r="LU254" s="870">
        <f t="shared" si="2726"/>
        <v>3.1104424869149949E-2</v>
      </c>
      <c r="LV254" s="870">
        <f t="shared" si="2727"/>
        <v>9.4634922545382208E-3</v>
      </c>
      <c r="LW254" s="870">
        <f t="shared" si="2728"/>
        <v>1.6840428203886012E-3</v>
      </c>
      <c r="LX254" s="871">
        <f t="shared" si="2729"/>
        <v>5.2709828054920728E-3</v>
      </c>
      <c r="LY254" s="872" t="s">
        <v>177</v>
      </c>
      <c r="LZ254" s="871">
        <f t="shared" si="2730"/>
        <v>1.4381216326602084E-3</v>
      </c>
      <c r="MA254" s="871">
        <f t="shared" si="2731"/>
        <v>1.2449874265014016E-3</v>
      </c>
      <c r="MB254" s="871">
        <f t="shared" si="2732"/>
        <v>4.5626843572740914E-4</v>
      </c>
      <c r="MC254" s="871">
        <f t="shared" si="2733"/>
        <v>1.1298874075344988E-4</v>
      </c>
      <c r="MD254" s="871">
        <f t="shared" si="2734"/>
        <v>2.7732805952168605E-3</v>
      </c>
      <c r="ME254" s="871">
        <f t="shared" si="2735"/>
        <v>7.6749003782867527E-3</v>
      </c>
      <c r="MF254" s="869">
        <f t="shared" si="2736"/>
        <v>0.19665240239314513</v>
      </c>
      <c r="MG254" s="870">
        <f t="shared" si="2737"/>
        <v>0.1536843562702912</v>
      </c>
      <c r="MH254" s="870">
        <f t="shared" si="2738"/>
        <v>5.1343413502445832E-2</v>
      </c>
      <c r="MI254" s="870">
        <f t="shared" si="2739"/>
        <v>0.20441004528099108</v>
      </c>
      <c r="MJ254" s="870">
        <f t="shared" si="2740"/>
        <v>0.22118659790760556</v>
      </c>
      <c r="MK254" s="870">
        <f t="shared" si="2741"/>
        <v>6.2727399123591321E-2</v>
      </c>
      <c r="ML254" s="870">
        <f t="shared" si="2742"/>
        <v>1.9084752675886951E-2</v>
      </c>
      <c r="MM254" s="870">
        <f t="shared" si="2743"/>
        <v>3.3961607256884517E-3</v>
      </c>
      <c r="MN254" s="871">
        <f t="shared" si="2744"/>
        <v>1.0629839439391772E-2</v>
      </c>
      <c r="MO254" s="872" t="s">
        <v>177</v>
      </c>
      <c r="MP254" s="871">
        <f t="shared" si="2745"/>
        <v>2.900218538669062E-3</v>
      </c>
      <c r="MQ254" s="871">
        <f t="shared" si="2746"/>
        <v>2.5107303393178122E-3</v>
      </c>
      <c r="MR254" s="871">
        <f t="shared" si="2747"/>
        <v>9.2014343283216725E-4</v>
      </c>
      <c r="MS254" s="871">
        <f t="shared" si="2748"/>
        <v>2.2786114411468087E-4</v>
      </c>
      <c r="MT254" s="871">
        <f t="shared" si="2749"/>
        <v>5.5927952215704515E-3</v>
      </c>
      <c r="MU254" s="871">
        <f t="shared" si="2750"/>
        <v>1.5477750875891764E-2</v>
      </c>
      <c r="MV254" s="1098"/>
      <c r="MW254" s="808"/>
      <c r="MX254" s="862"/>
      <c r="MY254" s="1269"/>
      <c r="MZ254" s="956"/>
      <c r="NA254" s="874"/>
      <c r="NB254" s="1098"/>
      <c r="NC254" s="808"/>
      <c r="ND254" s="829"/>
      <c r="NE254" s="875"/>
    </row>
    <row r="255" spans="1:369" outlineLevel="1" x14ac:dyDescent="0.2">
      <c r="A255" s="876" t="s">
        <v>184</v>
      </c>
      <c r="B255" s="559">
        <v>70</v>
      </c>
      <c r="C255" s="1525"/>
      <c r="D255" s="560">
        <f>DATI!G246</f>
        <v>391028</v>
      </c>
      <c r="E255" s="561">
        <f t="shared" si="2874"/>
        <v>4.1860435739144018E-2</v>
      </c>
      <c r="F255" s="1035">
        <f t="shared" si="2866"/>
        <v>6.2403017990082426E-3</v>
      </c>
      <c r="G255" s="563"/>
      <c r="H255" s="564"/>
      <c r="I255" s="565"/>
      <c r="J255" s="566"/>
      <c r="K255" s="566"/>
      <c r="L255" s="566"/>
      <c r="M255" s="564"/>
      <c r="N255" s="564"/>
      <c r="O255" s="564"/>
      <c r="P255" s="564"/>
      <c r="Q255" s="564"/>
      <c r="R255" s="564"/>
      <c r="S255" s="564"/>
      <c r="T255" s="564"/>
      <c r="U255" s="564"/>
      <c r="V255" s="564"/>
      <c r="W255" s="569"/>
      <c r="X255" s="1100"/>
      <c r="Y255" s="564"/>
      <c r="Z255" s="564"/>
      <c r="AA255" s="564"/>
      <c r="AB255" s="564"/>
      <c r="AC255" s="564"/>
      <c r="AD255" s="565"/>
      <c r="AE255" s="566"/>
      <c r="AF255" s="566"/>
      <c r="AG255" s="569"/>
      <c r="AH255" s="572"/>
      <c r="AI255" s="564"/>
      <c r="AJ255" s="565"/>
      <c r="AK255" s="566"/>
      <c r="AL255" s="566"/>
      <c r="AM255" s="566"/>
      <c r="AN255" s="576"/>
      <c r="AO255" s="577"/>
      <c r="AP255" s="577"/>
      <c r="AQ255" s="577"/>
      <c r="AR255" s="577"/>
      <c r="AS255" s="577"/>
      <c r="AT255" s="577"/>
      <c r="AU255" s="1072"/>
      <c r="AV255" s="1072"/>
      <c r="AW255" s="577"/>
      <c r="AX255" s="1072"/>
      <c r="AY255" s="1072"/>
      <c r="AZ255" s="1072"/>
      <c r="BA255" s="1072"/>
      <c r="BB255" s="576"/>
      <c r="BC255" s="577"/>
      <c r="BD255" s="577"/>
      <c r="BE255" s="577"/>
      <c r="BF255" s="577"/>
      <c r="BG255" s="577"/>
      <c r="BH255" s="577"/>
      <c r="BI255" s="577"/>
      <c r="BJ255" s="577"/>
      <c r="BK255" s="577"/>
      <c r="BL255" s="577"/>
      <c r="BM255" s="577"/>
      <c r="BN255" s="577"/>
      <c r="BO255" s="577"/>
      <c r="BP255" s="577"/>
      <c r="BQ255" s="577"/>
      <c r="BR255" s="577"/>
      <c r="BS255" s="577"/>
      <c r="BT255" s="577"/>
      <c r="BU255" s="577"/>
      <c r="BV255" s="578"/>
      <c r="BW255" s="576"/>
      <c r="BX255" s="577"/>
      <c r="BY255" s="577"/>
      <c r="BZ255" s="577"/>
      <c r="CA255" s="577"/>
      <c r="CB255" s="577"/>
      <c r="CC255" s="577"/>
      <c r="CD255" s="578"/>
      <c r="CE255" s="576"/>
      <c r="CF255" s="577"/>
      <c r="CG255" s="577"/>
      <c r="CH255" s="577"/>
      <c r="CI255" s="577"/>
      <c r="CJ255" s="577"/>
      <c r="CK255" s="577"/>
      <c r="CL255" s="577"/>
      <c r="CM255" s="577"/>
      <c r="CN255" s="577"/>
      <c r="CO255" s="577"/>
      <c r="CP255" s="577"/>
      <c r="CQ255" s="577"/>
      <c r="CR255" s="577"/>
      <c r="CS255" s="577"/>
      <c r="CT255" s="577"/>
      <c r="CU255" s="577"/>
      <c r="CV255" s="577"/>
      <c r="CW255" s="577"/>
      <c r="CX255" s="577"/>
      <c r="CY255" s="578"/>
      <c r="CZ255" s="563">
        <f>DATI!AA246</f>
        <v>217436.53</v>
      </c>
      <c r="DA255" s="564">
        <f t="shared" si="2875"/>
        <v>595.71652054794515</v>
      </c>
      <c r="DB255" s="565">
        <f t="shared" si="2608"/>
        <v>556.06383686078743</v>
      </c>
      <c r="DC255" s="566">
        <f t="shared" si="2876"/>
        <v>1.5234625667418833</v>
      </c>
      <c r="DD255" s="582">
        <f t="shared" si="2877"/>
        <v>8.5550105197018667E-3</v>
      </c>
      <c r="DE255" s="583">
        <f t="shared" si="2638"/>
        <v>2.3003538186207833E-3</v>
      </c>
      <c r="DF255" s="564">
        <f t="shared" si="2898"/>
        <v>1844.3930000000109</v>
      </c>
      <c r="DG255" s="584">
        <f t="shared" si="2878"/>
        <v>1.276207840939378</v>
      </c>
      <c r="DH255" s="585">
        <f t="shared" si="2899"/>
        <v>4.5551064607136857E-2</v>
      </c>
      <c r="DI255" s="586">
        <f>DATI!AB246+DATI!AG246</f>
        <v>89740.628208365946</v>
      </c>
      <c r="DJ255" s="564">
        <f t="shared" si="2900"/>
        <v>245.86473481744096</v>
      </c>
      <c r="DK255" s="587">
        <f t="shared" si="2609"/>
        <v>229.49923843910398</v>
      </c>
      <c r="DL255" s="588">
        <f t="shared" si="2610"/>
        <v>0.62876503681946294</v>
      </c>
      <c r="DM255" s="589">
        <f t="shared" si="2783"/>
        <v>0.41272102810123923</v>
      </c>
      <c r="DN255" s="590">
        <f t="shared" si="2879"/>
        <v>8.9124793016035611E-2</v>
      </c>
      <c r="DO255" s="590">
        <f t="shared" si="2834"/>
        <v>3.3999999999999975E-2</v>
      </c>
      <c r="DP255" s="590">
        <f t="shared" si="2880"/>
        <v>9.8442267077555864E-2</v>
      </c>
      <c r="DQ255" s="590">
        <f t="shared" si="2881"/>
        <v>9.1630165392604698E-2</v>
      </c>
      <c r="DR255" s="591">
        <f t="shared" si="2882"/>
        <v>8042.544569319507</v>
      </c>
      <c r="DS255" s="591">
        <f t="shared" si="2883"/>
        <v>19.263898930540108</v>
      </c>
      <c r="DT255" s="592">
        <f t="shared" si="2901"/>
        <v>4.398080948241434E-2</v>
      </c>
      <c r="DU255" s="593"/>
      <c r="DV255" s="592"/>
      <c r="DW255" s="594">
        <f>DATI!AB246</f>
        <v>89098.683999999994</v>
      </c>
      <c r="DX255" s="564">
        <f t="shared" si="2884"/>
        <v>244.10598356164382</v>
      </c>
      <c r="DY255" s="595">
        <f t="shared" si="2867"/>
        <v>227.85755495770124</v>
      </c>
      <c r="DZ255" s="566">
        <f t="shared" si="2868"/>
        <v>0.62426727385671577</v>
      </c>
      <c r="EA255" s="589">
        <f t="shared" si="2820"/>
        <v>0.40976869893941004</v>
      </c>
      <c r="EB255" s="585">
        <f t="shared" si="2885"/>
        <v>9.6360136959055542E-2</v>
      </c>
      <c r="EC255" s="596">
        <f t="shared" si="2836"/>
        <v>127695.90179163405</v>
      </c>
      <c r="ED255" s="597">
        <f t="shared" si="2886"/>
        <v>349.85178573050428</v>
      </c>
      <c r="EE255" s="598">
        <f t="shared" si="2613"/>
        <v>326.56459842168351</v>
      </c>
      <c r="EF255" s="599">
        <f t="shared" si="2614"/>
        <v>0.89469752992242058</v>
      </c>
      <c r="EG255" s="600">
        <f t="shared" si="2639"/>
        <v>-4.6291462643306705E-2</v>
      </c>
      <c r="EH255" s="600">
        <f t="shared" si="2640"/>
        <v>-5.2205983350493791E-2</v>
      </c>
      <c r="EI255" s="582">
        <f t="shared" si="2869"/>
        <v>0.58727897189876077</v>
      </c>
      <c r="EJ255" s="601">
        <f t="shared" si="2641"/>
        <v>-6198.151569319496</v>
      </c>
      <c r="EK255" s="601">
        <f t="shared" si="2642"/>
        <v>-17.987691089600617</v>
      </c>
      <c r="EL255" s="563">
        <f>DATI!AD246</f>
        <v>115392.2</v>
      </c>
      <c r="EM255" s="564">
        <f t="shared" si="2887"/>
        <v>316.14301369863011</v>
      </c>
      <c r="EN255" s="595">
        <f t="shared" si="2616"/>
        <v>295.09958366152807</v>
      </c>
      <c r="EO255" s="566">
        <f t="shared" si="2888"/>
        <v>0.80849201003158377</v>
      </c>
      <c r="EP255" s="582">
        <f t="shared" si="2889"/>
        <v>-5.0670786737780693E-2</v>
      </c>
      <c r="EQ255" s="583">
        <f t="shared" si="2890"/>
        <v>-5.6558148620205806E-2</v>
      </c>
      <c r="ER255" s="582">
        <f t="shared" si="2902"/>
        <v>4.9564309462373647E-2</v>
      </c>
      <c r="ES255" s="564">
        <f t="shared" si="2903"/>
        <v>-6159.1000000000058</v>
      </c>
      <c r="ET255" s="582">
        <f t="shared" si="2870"/>
        <v>0.53069371554080635</v>
      </c>
      <c r="EU255" s="584">
        <f t="shared" si="2891"/>
        <v>-17.690847704158784</v>
      </c>
      <c r="EV255" s="563">
        <f>DATI!AE246</f>
        <v>10788.566000000001</v>
      </c>
      <c r="EW255" s="564">
        <f t="shared" si="2892"/>
        <v>29.557715068493152</v>
      </c>
      <c r="EX255" s="595">
        <f t="shared" si="2618"/>
        <v>27.590264635780557</v>
      </c>
      <c r="EY255" s="566">
        <f t="shared" si="2871"/>
        <v>7.5589766125426186E-2</v>
      </c>
      <c r="EZ255" s="582">
        <f t="shared" si="2893"/>
        <v>-5.7019365575495584E-2</v>
      </c>
      <c r="FA255" s="583">
        <f t="shared" si="2894"/>
        <v>-6.2867356099139626E-2</v>
      </c>
      <c r="FB255" s="564">
        <f t="shared" si="2904"/>
        <v>-652.35399999999936</v>
      </c>
      <c r="FC255" s="584">
        <f t="shared" si="2895"/>
        <v>-1.8508873882645496</v>
      </c>
      <c r="FD255" s="564">
        <f>DATI!AG246</f>
        <v>641.94420836594702</v>
      </c>
      <c r="FE255" s="582">
        <f t="shared" si="2872"/>
        <v>2.9523291618291877E-3</v>
      </c>
      <c r="FF255" s="564">
        <f t="shared" si="2896"/>
        <v>10146.621791634054</v>
      </c>
      <c r="FG255" s="582">
        <f t="shared" si="2905"/>
        <v>2.5948581154377828E-2</v>
      </c>
      <c r="FH255" s="563">
        <f>DATI!AF246</f>
        <v>2157.08</v>
      </c>
      <c r="FI255" s="564">
        <f t="shared" si="2906"/>
        <v>5.9098082191780819</v>
      </c>
      <c r="FJ255" s="590">
        <f t="shared" si="2873"/>
        <v>9.9205041581559451E-3</v>
      </c>
      <c r="FK255" s="590"/>
      <c r="FL255" s="602">
        <f>DATI!AL246</f>
        <v>0</v>
      </c>
      <c r="FM255" s="603"/>
      <c r="FN255" s="602"/>
      <c r="FO255" s="1129">
        <f t="shared" si="2790"/>
        <v>0</v>
      </c>
      <c r="FP255" s="1130">
        <f t="shared" si="2665"/>
        <v>0</v>
      </c>
      <c r="FQ255" s="567"/>
      <c r="FR255" s="607"/>
      <c r="FS255" s="1113"/>
      <c r="FT255" s="1113"/>
      <c r="FU255" s="576"/>
      <c r="FV255" s="577"/>
      <c r="FW255" s="577"/>
      <c r="FX255" s="577"/>
      <c r="FY255" s="577"/>
      <c r="FZ255" s="577"/>
      <c r="GA255" s="577"/>
      <c r="GB255" s="577"/>
      <c r="GC255" s="577"/>
      <c r="GD255" s="577"/>
      <c r="GE255" s="577"/>
      <c r="GF255" s="577"/>
      <c r="GG255" s="577"/>
      <c r="GH255" s="577"/>
      <c r="GI255" s="577"/>
      <c r="GJ255" s="577"/>
      <c r="GK255" s="577"/>
      <c r="GL255" s="577"/>
      <c r="GM255" s="577"/>
      <c r="GN255" s="577"/>
      <c r="GO255" s="577"/>
      <c r="GP255" s="578"/>
      <c r="GQ255" s="576"/>
      <c r="GR255" s="577"/>
      <c r="GS255" s="577"/>
      <c r="GT255" s="577"/>
      <c r="GU255" s="577"/>
      <c r="GV255" s="577"/>
      <c r="GW255" s="577"/>
      <c r="GX255" s="578"/>
      <c r="GY255" s="576"/>
      <c r="GZ255" s="577"/>
      <c r="HA255" s="577"/>
      <c r="HB255" s="577"/>
      <c r="HC255" s="577"/>
      <c r="HD255" s="577"/>
      <c r="HE255" s="577"/>
      <c r="HF255" s="577"/>
      <c r="HG255" s="577"/>
      <c r="HH255" s="577"/>
      <c r="HI255" s="577"/>
      <c r="HJ255" s="577"/>
      <c r="HK255" s="577"/>
      <c r="HL255" s="577"/>
      <c r="HM255" s="577"/>
      <c r="HN255" s="577"/>
      <c r="HO255" s="577"/>
      <c r="HP255" s="577"/>
      <c r="HQ255" s="577"/>
      <c r="HR255" s="577"/>
      <c r="HS255" s="577"/>
      <c r="HT255" s="578"/>
      <c r="HU255" s="607">
        <f t="shared" si="2846"/>
        <v>127679</v>
      </c>
      <c r="HV255" s="608"/>
      <c r="HW255" s="609">
        <f t="shared" si="2923"/>
        <v>5953</v>
      </c>
      <c r="HX255" s="610">
        <v>5953</v>
      </c>
      <c r="HY255" s="610">
        <v>0</v>
      </c>
      <c r="HZ255" s="611"/>
      <c r="IA255" s="611">
        <f t="shared" ref="IA255:IA271" si="2924">+HW255/CZ255</f>
        <v>2.7378104313934736E-2</v>
      </c>
      <c r="IB255" s="582">
        <f t="shared" ref="IB255:IB271" si="2925">HW255/HU255</f>
        <v>4.662473860227602E-2</v>
      </c>
      <c r="IC255" s="609"/>
      <c r="ID255" s="611"/>
      <c r="IE255" s="609"/>
      <c r="IF255" s="609"/>
      <c r="IG255" s="609"/>
      <c r="IH255" s="590"/>
      <c r="II255" s="610"/>
      <c r="IJ255" s="610"/>
      <c r="IK255" s="615">
        <v>128908.65</v>
      </c>
      <c r="IL255" s="594">
        <v>121726</v>
      </c>
      <c r="IM255" s="594"/>
      <c r="IN255" s="582">
        <f t="shared" si="2709"/>
        <v>0.55982313551453378</v>
      </c>
      <c r="IO255" s="582">
        <f t="shared" si="2710"/>
        <v>0.95337526139772399</v>
      </c>
      <c r="IP255" s="610"/>
      <c r="IQ255" s="590"/>
      <c r="IR255" s="610"/>
      <c r="IS255" s="594">
        <f t="shared" si="2907"/>
        <v>0</v>
      </c>
      <c r="IT255" s="615">
        <v>0</v>
      </c>
      <c r="IU255" s="617">
        <v>0</v>
      </c>
      <c r="IV255" s="582"/>
      <c r="IW255" s="590">
        <f t="shared" ref="IW255:IW271" si="2926">+IS255/CZ255</f>
        <v>0</v>
      </c>
      <c r="IX255" s="582">
        <f t="shared" ref="IX255:IX271" si="2927">IS255/HU255</f>
        <v>0</v>
      </c>
      <c r="IY255" s="594"/>
      <c r="IZ255" s="594"/>
      <c r="JA255" s="594"/>
      <c r="JB255" s="594"/>
      <c r="JC255" s="620"/>
      <c r="JD255" s="590"/>
      <c r="JE255" s="610"/>
      <c r="JF255" s="610"/>
      <c r="JG255" s="586">
        <f t="shared" si="2715"/>
        <v>86050.515735917768</v>
      </c>
      <c r="JH255" s="566">
        <f t="shared" si="2622"/>
        <v>220.06228642429124</v>
      </c>
      <c r="JI255" s="589">
        <f t="shared" si="2716"/>
        <v>0.39575004133812186</v>
      </c>
      <c r="JJ255" s="603"/>
      <c r="JK255" s="602"/>
      <c r="JL255" s="1131"/>
      <c r="JM255" s="622">
        <f t="shared" si="2643"/>
        <v>8.9234574458386298E-2</v>
      </c>
      <c r="JN255" s="1077"/>
      <c r="JO255" s="566"/>
      <c r="JP255" s="589"/>
      <c r="JQ255" s="590"/>
      <c r="JR255" s="624"/>
      <c r="JS255" s="585"/>
      <c r="JT255" s="576">
        <f>DATI!BW246</f>
        <v>23480.267790149152</v>
      </c>
      <c r="JU255" s="577">
        <f>DATI!BX246</f>
        <v>5491.8641972472669</v>
      </c>
      <c r="JV255" s="577">
        <f>DATI!BY246</f>
        <v>5223.2527207991479</v>
      </c>
      <c r="JW255" s="577">
        <f>DATI!BZ246</f>
        <v>6178.99</v>
      </c>
      <c r="JX255" s="577">
        <f>DATI!CA246</f>
        <v>35235.254000000001</v>
      </c>
      <c r="JY255" s="577">
        <f>DATI!CB246</f>
        <v>4248.284996691048</v>
      </c>
      <c r="JZ255" s="577">
        <f>DATI!CC246</f>
        <v>2938.3921533782036</v>
      </c>
      <c r="KA255" s="577">
        <f>DATI!CD246</f>
        <v>367.27329056698829</v>
      </c>
      <c r="KB255" s="577">
        <f>DATI!CE246</f>
        <v>800.24217880082131</v>
      </c>
      <c r="KC255" s="577">
        <f>DATI!CF246</f>
        <v>0</v>
      </c>
      <c r="KD255" s="577">
        <f>DATI!CG246</f>
        <v>145.76970092630387</v>
      </c>
      <c r="KE255" s="577">
        <f>DATI!CH246</f>
        <v>353.39388687801363</v>
      </c>
      <c r="KF255" s="577">
        <f>DATI!CI246</f>
        <v>19.271700375080108</v>
      </c>
      <c r="KG255" s="577">
        <f>DATI!CJ246</f>
        <v>93.621361822128293</v>
      </c>
      <c r="KH255" s="577">
        <f>DATI!CK246</f>
        <v>774.90548688221725</v>
      </c>
      <c r="KI255" s="577">
        <f>DATI!CL246</f>
        <v>203.55776396179201</v>
      </c>
      <c r="KJ255" s="625">
        <f t="shared" si="2623"/>
        <v>60.04753570114967</v>
      </c>
      <c r="KK255" s="626">
        <f t="shared" si="2908"/>
        <v>7.3198486590584727E-2</v>
      </c>
      <c r="KL255" s="627">
        <f t="shared" si="2624"/>
        <v>14.044682726677545</v>
      </c>
      <c r="KM255" s="626">
        <f t="shared" si="2909"/>
        <v>5.1191082213411662E-2</v>
      </c>
      <c r="KN255" s="627">
        <f t="shared" si="2625"/>
        <v>13.357746045805282</v>
      </c>
      <c r="KO255" s="626">
        <f t="shared" si="2910"/>
        <v>0.19273741881549303</v>
      </c>
      <c r="KP255" s="627">
        <f t="shared" si="2626"/>
        <v>15.801911883547982</v>
      </c>
      <c r="KQ255" s="626">
        <f t="shared" si="2911"/>
        <v>0.73985747297208193</v>
      </c>
      <c r="KR255" s="627">
        <f t="shared" si="2627"/>
        <v>90.109286291518771</v>
      </c>
      <c r="KS255" s="626">
        <f t="shared" si="2912"/>
        <v>7.5951819194471706E-2</v>
      </c>
      <c r="KT255" s="627">
        <f t="shared" si="2628"/>
        <v>10.864401006298905</v>
      </c>
      <c r="KU255" s="626">
        <f t="shared" si="2913"/>
        <v>-1.157669052667652E-3</v>
      </c>
      <c r="KV255" s="627">
        <f t="shared" si="2629"/>
        <v>7.5145313209749771</v>
      </c>
      <c r="KW255" s="626">
        <f t="shared" si="2914"/>
        <v>0.13793362161742145</v>
      </c>
      <c r="KX255" s="627">
        <f t="shared" si="2630"/>
        <v>0.93925061777414476</v>
      </c>
      <c r="KY255" s="626">
        <f t="shared" si="2915"/>
        <v>-0.43814021541518899</v>
      </c>
      <c r="KZ255" s="627">
        <f t="shared" si="2631"/>
        <v>2.0465086357008229</v>
      </c>
      <c r="LA255" s="626">
        <f t="shared" si="2916"/>
        <v>0.26316934011386239</v>
      </c>
      <c r="LB255" s="628" t="s">
        <v>177</v>
      </c>
      <c r="LC255" s="629" t="s">
        <v>177</v>
      </c>
      <c r="LD255" s="627">
        <f t="shared" si="2632"/>
        <v>0.37278583867729131</v>
      </c>
      <c r="LE255" s="626">
        <f t="shared" si="2917"/>
        <v>0.38882736940387508</v>
      </c>
      <c r="LF255" s="627">
        <f t="shared" si="2633"/>
        <v>0.90375596345533726</v>
      </c>
      <c r="LG255" s="626">
        <f t="shared" si="2918"/>
        <v>-1.0094178468956163E-2</v>
      </c>
      <c r="LH255" s="627">
        <f t="shared" si="2634"/>
        <v>4.9284706913776274E-2</v>
      </c>
      <c r="LI255" s="626">
        <f t="shared" si="2919"/>
        <v>0.17559224603107562</v>
      </c>
      <c r="LJ255" s="627">
        <f t="shared" si="2635"/>
        <v>0.23942367764489575</v>
      </c>
      <c r="LK255" s="626">
        <f t="shared" si="2920"/>
        <v>0.32430671731478844</v>
      </c>
      <c r="LL255" s="627">
        <f t="shared" si="2636"/>
        <v>1.9817135521809621</v>
      </c>
      <c r="LM255" s="626">
        <f t="shared" si="2921"/>
        <v>-8.5838412391641403E-2</v>
      </c>
      <c r="LN255" s="627">
        <f t="shared" si="2637"/>
        <v>0.5205708132455783</v>
      </c>
      <c r="LO255" s="630">
        <f t="shared" si="2922"/>
        <v>-0.59016702564010781</v>
      </c>
      <c r="LP255" s="631">
        <f t="shared" si="2721"/>
        <v>0.10798676648376035</v>
      </c>
      <c r="LQ255" s="632">
        <f t="shared" si="2722"/>
        <v>2.5257320824827671E-2</v>
      </c>
      <c r="LR255" s="632">
        <f t="shared" si="2723"/>
        <v>2.4021965034114315E-2</v>
      </c>
      <c r="LS255" s="632">
        <f t="shared" si="2724"/>
        <v>2.8417442092182027E-2</v>
      </c>
      <c r="LT255" s="632">
        <f t="shared" si="2725"/>
        <v>0.16204845616327671</v>
      </c>
      <c r="LU255" s="632">
        <f t="shared" si="2726"/>
        <v>1.9538046328696691E-2</v>
      </c>
      <c r="LV255" s="632">
        <f t="shared" si="2727"/>
        <v>1.3513792523170802E-2</v>
      </c>
      <c r="LW255" s="632">
        <f t="shared" si="2728"/>
        <v>1.6891057384285349E-3</v>
      </c>
      <c r="LX255" s="633">
        <f t="shared" si="2729"/>
        <v>3.6803483701695447E-3</v>
      </c>
      <c r="LY255" s="634" t="s">
        <v>177</v>
      </c>
      <c r="LZ255" s="633">
        <f t="shared" si="2730"/>
        <v>6.7040115534544207E-4</v>
      </c>
      <c r="MA255" s="633">
        <f t="shared" si="2731"/>
        <v>1.6252737609361852E-3</v>
      </c>
      <c r="MB255" s="633">
        <f t="shared" si="2732"/>
        <v>8.8631383029705771E-5</v>
      </c>
      <c r="MC255" s="633">
        <f t="shared" si="2733"/>
        <v>4.3056868973271554E-4</v>
      </c>
      <c r="MD255" s="633">
        <f t="shared" si="2734"/>
        <v>3.5638238288764877E-3</v>
      </c>
      <c r="ME255" s="633">
        <f t="shared" si="2735"/>
        <v>9.3617095509108798E-4</v>
      </c>
      <c r="MF255" s="631">
        <f t="shared" si="2736"/>
        <v>0.26353102802448969</v>
      </c>
      <c r="MG255" s="632">
        <f t="shared" si="2737"/>
        <v>6.1637994532526059E-2</v>
      </c>
      <c r="MH255" s="632">
        <f t="shared" si="2738"/>
        <v>5.8623230852648152E-2</v>
      </c>
      <c r="MI255" s="632">
        <f t="shared" si="2739"/>
        <v>6.9349958075699533E-2</v>
      </c>
      <c r="MJ255" s="632">
        <f t="shared" si="2740"/>
        <v>0.39546323714500659</v>
      </c>
      <c r="MK255" s="632">
        <f t="shared" si="2741"/>
        <v>4.7680670532586636E-2</v>
      </c>
      <c r="ML255" s="632">
        <f t="shared" si="2742"/>
        <v>3.2979074678344336E-2</v>
      </c>
      <c r="MM255" s="632">
        <f t="shared" si="2743"/>
        <v>4.1220955695259014E-3</v>
      </c>
      <c r="MN255" s="633">
        <f t="shared" si="2744"/>
        <v>8.9815263579069403E-3</v>
      </c>
      <c r="MO255" s="634" t="s">
        <v>177</v>
      </c>
      <c r="MP255" s="633">
        <f t="shared" si="2745"/>
        <v>1.6360477437164379E-3</v>
      </c>
      <c r="MQ255" s="633">
        <f t="shared" si="2746"/>
        <v>3.9663199388894864E-3</v>
      </c>
      <c r="MR255" s="633">
        <f t="shared" si="2747"/>
        <v>2.1629612817940285E-4</v>
      </c>
      <c r="MS255" s="633">
        <f t="shared" si="2748"/>
        <v>1.0507603212425484E-3</v>
      </c>
      <c r="MT255" s="633">
        <f t="shared" si="2749"/>
        <v>8.697159734505364E-3</v>
      </c>
      <c r="MU255" s="633">
        <f t="shared" si="2750"/>
        <v>2.2846326659750893E-3</v>
      </c>
      <c r="MV255" s="1077"/>
      <c r="MW255" s="566"/>
      <c r="MX255" s="624"/>
      <c r="MY255" s="1270"/>
      <c r="MZ255" s="636"/>
      <c r="NA255" s="637"/>
      <c r="NB255" s="1077"/>
      <c r="NC255" s="566"/>
      <c r="ND255" s="589"/>
      <c r="NE255" s="638"/>
    </row>
    <row r="256" spans="1:369" outlineLevel="1" x14ac:dyDescent="0.2">
      <c r="A256" s="800" t="s">
        <v>185</v>
      </c>
      <c r="B256" s="801">
        <v>188</v>
      </c>
      <c r="C256" s="1528"/>
      <c r="D256" s="802">
        <f>DATI!G247</f>
        <v>3776491</v>
      </c>
      <c r="E256" s="803">
        <f t="shared" si="2874"/>
        <v>0.40428194099899684</v>
      </c>
      <c r="F256" s="1033">
        <f t="shared" si="2866"/>
        <v>4.1936118615584252E-3</v>
      </c>
      <c r="G256" s="805"/>
      <c r="H256" s="806"/>
      <c r="I256" s="813"/>
      <c r="J256" s="808"/>
      <c r="K256" s="808"/>
      <c r="L256" s="808"/>
      <c r="M256" s="806"/>
      <c r="N256" s="806"/>
      <c r="O256" s="806"/>
      <c r="P256" s="806"/>
      <c r="Q256" s="806"/>
      <c r="R256" s="806"/>
      <c r="S256" s="806"/>
      <c r="T256" s="806"/>
      <c r="U256" s="806"/>
      <c r="V256" s="806"/>
      <c r="W256" s="811"/>
      <c r="X256" s="1092"/>
      <c r="Y256" s="806"/>
      <c r="Z256" s="806"/>
      <c r="AA256" s="806"/>
      <c r="AB256" s="806"/>
      <c r="AC256" s="806"/>
      <c r="AD256" s="813"/>
      <c r="AE256" s="808"/>
      <c r="AF256" s="808"/>
      <c r="AG256" s="811"/>
      <c r="AH256" s="815"/>
      <c r="AI256" s="806"/>
      <c r="AJ256" s="813"/>
      <c r="AK256" s="808"/>
      <c r="AL256" s="808"/>
      <c r="AM256" s="808"/>
      <c r="AN256" s="818"/>
      <c r="AO256" s="819"/>
      <c r="AP256" s="819"/>
      <c r="AQ256" s="819"/>
      <c r="AR256" s="819"/>
      <c r="AS256" s="819"/>
      <c r="AT256" s="819"/>
      <c r="AU256" s="1093"/>
      <c r="AV256" s="1093"/>
      <c r="AW256" s="819"/>
      <c r="AX256" s="1093"/>
      <c r="AY256" s="1093"/>
      <c r="AZ256" s="1093"/>
      <c r="BA256" s="1093"/>
      <c r="BB256" s="818"/>
      <c r="BC256" s="819"/>
      <c r="BD256" s="819"/>
      <c r="BE256" s="819"/>
      <c r="BF256" s="819"/>
      <c r="BG256" s="819"/>
      <c r="BH256" s="819"/>
      <c r="BI256" s="819"/>
      <c r="BJ256" s="819"/>
      <c r="BK256" s="819"/>
      <c r="BL256" s="819"/>
      <c r="BM256" s="819"/>
      <c r="BN256" s="819"/>
      <c r="BO256" s="819"/>
      <c r="BP256" s="819"/>
      <c r="BQ256" s="819"/>
      <c r="BR256" s="819"/>
      <c r="BS256" s="819"/>
      <c r="BT256" s="819"/>
      <c r="BU256" s="819"/>
      <c r="BV256" s="820"/>
      <c r="BW256" s="818"/>
      <c r="BX256" s="819"/>
      <c r="BY256" s="819"/>
      <c r="BZ256" s="819"/>
      <c r="CA256" s="819"/>
      <c r="CB256" s="819"/>
      <c r="CC256" s="819"/>
      <c r="CD256" s="820"/>
      <c r="CE256" s="818"/>
      <c r="CF256" s="819"/>
      <c r="CG256" s="819"/>
      <c r="CH256" s="819"/>
      <c r="CI256" s="819"/>
      <c r="CJ256" s="819"/>
      <c r="CK256" s="819"/>
      <c r="CL256" s="819"/>
      <c r="CM256" s="819"/>
      <c r="CN256" s="819"/>
      <c r="CO256" s="819"/>
      <c r="CP256" s="819"/>
      <c r="CQ256" s="819"/>
      <c r="CR256" s="819"/>
      <c r="CS256" s="819"/>
      <c r="CT256" s="819"/>
      <c r="CU256" s="819"/>
      <c r="CV256" s="819"/>
      <c r="CW256" s="819"/>
      <c r="CX256" s="819"/>
      <c r="CY256" s="820"/>
      <c r="CZ256" s="805">
        <f>DATI!AA247</f>
        <v>1922980.835</v>
      </c>
      <c r="DA256" s="806">
        <f t="shared" si="2875"/>
        <v>5268.4406438356164</v>
      </c>
      <c r="DB256" s="813">
        <f t="shared" si="2608"/>
        <v>509.19778042632697</v>
      </c>
      <c r="DC256" s="808">
        <f t="shared" si="2876"/>
        <v>1.3950624121269233</v>
      </c>
      <c r="DD256" s="822">
        <f t="shared" si="2877"/>
        <v>2.7893445049538279E-3</v>
      </c>
      <c r="DE256" s="823">
        <f t="shared" si="2638"/>
        <v>-1.3984029972081624E-3</v>
      </c>
      <c r="DF256" s="806">
        <f t="shared" si="2898"/>
        <v>5348.935999999987</v>
      </c>
      <c r="DG256" s="824">
        <f t="shared" si="2878"/>
        <v>-0.71306084874800035</v>
      </c>
      <c r="DH256" s="825">
        <f t="shared" si="2899"/>
        <v>0.40284778391823572</v>
      </c>
      <c r="DI256" s="826">
        <f>DATI!AB247+DATI!AG247</f>
        <v>837776.19024998788</v>
      </c>
      <c r="DJ256" s="806">
        <f t="shared" si="2900"/>
        <v>2295.2772335616105</v>
      </c>
      <c r="DK256" s="827">
        <f t="shared" si="2609"/>
        <v>221.83984822153366</v>
      </c>
      <c r="DL256" s="828">
        <f t="shared" si="2610"/>
        <v>0.6077804060863935</v>
      </c>
      <c r="DM256" s="829">
        <f t="shared" si="2783"/>
        <v>0.43566538729960241</v>
      </c>
      <c r="DN256" s="830">
        <f t="shared" si="2879"/>
        <v>1.6966501792215875E-2</v>
      </c>
      <c r="DO256" s="830">
        <f t="shared" si="2834"/>
        <v>8.0000000000000071E-3</v>
      </c>
      <c r="DP256" s="830">
        <f t="shared" si="2880"/>
        <v>1.9803171715712192E-2</v>
      </c>
      <c r="DQ256" s="830">
        <f t="shared" si="2881"/>
        <v>1.5544372788049279E-2</v>
      </c>
      <c r="DR256" s="831">
        <f t="shared" si="2882"/>
        <v>16268.458674180903</v>
      </c>
      <c r="DS256" s="831">
        <f t="shared" si="2883"/>
        <v>3.3955791518323792</v>
      </c>
      <c r="DT256" s="832">
        <f t="shared" si="2901"/>
        <v>0.41058409939738644</v>
      </c>
      <c r="DU256" s="833"/>
      <c r="DV256" s="832"/>
      <c r="DW256" s="834">
        <f>DATI!AB247</f>
        <v>813845.00800000003</v>
      </c>
      <c r="DX256" s="806">
        <f t="shared" si="2884"/>
        <v>2229.7123506849316</v>
      </c>
      <c r="DY256" s="835">
        <f t="shared" si="2867"/>
        <v>215.50296505406737</v>
      </c>
      <c r="DZ256" s="808">
        <f t="shared" si="2868"/>
        <v>0.59041908233991069</v>
      </c>
      <c r="EA256" s="829">
        <f t="shared" si="2820"/>
        <v>0.42322055071339287</v>
      </c>
      <c r="EB256" s="825">
        <f t="shared" si="2885"/>
        <v>1.7855072529350105E-2</v>
      </c>
      <c r="EC256" s="836">
        <f t="shared" si="2836"/>
        <v>1085204.6447500121</v>
      </c>
      <c r="ED256" s="837">
        <f t="shared" si="2886"/>
        <v>2973.1634102740059</v>
      </c>
      <c r="EE256" s="838">
        <f t="shared" si="2613"/>
        <v>287.35793220479331</v>
      </c>
      <c r="EF256" s="839">
        <f t="shared" si="2614"/>
        <v>0.78728200604052967</v>
      </c>
      <c r="EG256" s="840">
        <f t="shared" si="2639"/>
        <v>-9.9619395308481028E-3</v>
      </c>
      <c r="EH256" s="840">
        <f t="shared" si="2640"/>
        <v>-1.4096436409473985E-2</v>
      </c>
      <c r="EI256" s="822">
        <f t="shared" si="2869"/>
        <v>0.56433461270039753</v>
      </c>
      <c r="EJ256" s="841">
        <f t="shared" si="2641"/>
        <v>-10919.522674181033</v>
      </c>
      <c r="EK256" s="841">
        <f t="shared" si="2642"/>
        <v>-4.108640000580408</v>
      </c>
      <c r="EL256" s="805">
        <f>DATI!AD247</f>
        <v>943001.38199999998</v>
      </c>
      <c r="EM256" s="806">
        <f t="shared" si="2887"/>
        <v>2583.5654301369864</v>
      </c>
      <c r="EN256" s="835">
        <f t="shared" si="2616"/>
        <v>249.70306615320942</v>
      </c>
      <c r="EO256" s="808">
        <f t="shared" si="2888"/>
        <v>0.68411798946084768</v>
      </c>
      <c r="EP256" s="822">
        <f t="shared" si="2889"/>
        <v>-1.2611982895562091E-2</v>
      </c>
      <c r="EQ256" s="823">
        <f t="shared" si="2890"/>
        <v>-1.673541293094527E-2</v>
      </c>
      <c r="ER256" s="822">
        <f t="shared" si="2902"/>
        <v>0.4050465483879675</v>
      </c>
      <c r="ES256" s="806">
        <f t="shared" si="2903"/>
        <v>-12045.02899999998</v>
      </c>
      <c r="ET256" s="822">
        <f t="shared" si="2870"/>
        <v>0.49038522112988192</v>
      </c>
      <c r="EU256" s="824">
        <f t="shared" si="2891"/>
        <v>-4.2500095876061721</v>
      </c>
      <c r="EV256" s="805">
        <f>DATI!AE247</f>
        <v>96222.452000000005</v>
      </c>
      <c r="EW256" s="806">
        <f t="shared" si="2892"/>
        <v>263.6231561643836</v>
      </c>
      <c r="EX256" s="835">
        <f t="shared" si="2618"/>
        <v>25.479327767496336</v>
      </c>
      <c r="EY256" s="808">
        <f t="shared" si="2871"/>
        <v>6.9806377445195439E-2</v>
      </c>
      <c r="EZ256" s="822">
        <f t="shared" si="2893"/>
        <v>4.6909090556971789E-2</v>
      </c>
      <c r="FA256" s="823">
        <f t="shared" si="2894"/>
        <v>4.2537094630813232E-2</v>
      </c>
      <c r="FB256" s="806">
        <f t="shared" si="2904"/>
        <v>4311.4610000000102</v>
      </c>
      <c r="FC256" s="824">
        <f t="shared" si="2895"/>
        <v>1.0395952162827378</v>
      </c>
      <c r="FD256" s="806">
        <f>DATI!AG247</f>
        <v>23931.182249987858</v>
      </c>
      <c r="FE256" s="822">
        <f t="shared" si="2872"/>
        <v>1.2444836586209585E-2</v>
      </c>
      <c r="FF256" s="806">
        <f t="shared" si="2896"/>
        <v>72291.269750012143</v>
      </c>
      <c r="FG256" s="822">
        <f t="shared" si="2905"/>
        <v>1.9142444600030065E-2</v>
      </c>
      <c r="FH256" s="805">
        <f>DATI!AF247</f>
        <v>69911.993000000002</v>
      </c>
      <c r="FI256" s="806">
        <f t="shared" si="2906"/>
        <v>191.53970684931508</v>
      </c>
      <c r="FJ256" s="830">
        <f t="shared" si="2873"/>
        <v>3.6356052919268952E-2</v>
      </c>
      <c r="FK256" s="830"/>
      <c r="FL256" s="842">
        <f>DATI!AL247</f>
        <v>106.58519677877426</v>
      </c>
      <c r="FM256" s="843"/>
      <c r="FN256" s="842"/>
      <c r="FO256" s="1138">
        <f t="shared" si="2790"/>
        <v>1.5245624134728108E-3</v>
      </c>
      <c r="FP256" s="1139">
        <f t="shared" si="2665"/>
        <v>5.542707178294591E-5</v>
      </c>
      <c r="FQ256" s="809"/>
      <c r="FR256" s="846"/>
      <c r="FS256" s="1117"/>
      <c r="FT256" s="1117"/>
      <c r="FU256" s="818"/>
      <c r="FV256" s="819"/>
      <c r="FW256" s="819"/>
      <c r="FX256" s="819"/>
      <c r="FY256" s="819"/>
      <c r="FZ256" s="819"/>
      <c r="GA256" s="819"/>
      <c r="GB256" s="819"/>
      <c r="GC256" s="819"/>
      <c r="GD256" s="819"/>
      <c r="GE256" s="819"/>
      <c r="GF256" s="819"/>
      <c r="GG256" s="819"/>
      <c r="GH256" s="819"/>
      <c r="GI256" s="819"/>
      <c r="GJ256" s="819"/>
      <c r="GK256" s="819"/>
      <c r="GL256" s="819"/>
      <c r="GM256" s="819"/>
      <c r="GN256" s="819"/>
      <c r="GO256" s="819"/>
      <c r="GP256" s="820"/>
      <c r="GQ256" s="818"/>
      <c r="GR256" s="819"/>
      <c r="GS256" s="819"/>
      <c r="GT256" s="819"/>
      <c r="GU256" s="819"/>
      <c r="GV256" s="819"/>
      <c r="GW256" s="819"/>
      <c r="GX256" s="820"/>
      <c r="GY256" s="818"/>
      <c r="GZ256" s="819"/>
      <c r="HA256" s="819"/>
      <c r="HB256" s="819"/>
      <c r="HC256" s="819"/>
      <c r="HD256" s="819"/>
      <c r="HE256" s="819"/>
      <c r="HF256" s="819"/>
      <c r="HG256" s="819"/>
      <c r="HH256" s="819"/>
      <c r="HI256" s="819"/>
      <c r="HJ256" s="819"/>
      <c r="HK256" s="819"/>
      <c r="HL256" s="819"/>
      <c r="HM256" s="819"/>
      <c r="HN256" s="819"/>
      <c r="HO256" s="819"/>
      <c r="HP256" s="819"/>
      <c r="HQ256" s="819"/>
      <c r="HR256" s="819"/>
      <c r="HS256" s="819"/>
      <c r="HT256" s="820"/>
      <c r="HU256" s="846">
        <f t="shared" si="2846"/>
        <v>1146289</v>
      </c>
      <c r="HV256" s="847"/>
      <c r="HW256" s="848">
        <f t="shared" si="2923"/>
        <v>29062</v>
      </c>
      <c r="HX256" s="849">
        <v>5091</v>
      </c>
      <c r="HY256" s="849">
        <v>23971</v>
      </c>
      <c r="HZ256" s="850"/>
      <c r="IA256" s="850">
        <f t="shared" si="2924"/>
        <v>1.5112995132892212E-2</v>
      </c>
      <c r="IB256" s="822">
        <f t="shared" si="2925"/>
        <v>2.5353117756516899E-2</v>
      </c>
      <c r="IC256" s="848"/>
      <c r="ID256" s="850"/>
      <c r="IE256" s="848"/>
      <c r="IF256" s="848"/>
      <c r="IG256" s="848"/>
      <c r="IH256" s="830"/>
      <c r="II256" s="849"/>
      <c r="IJ256" s="849"/>
      <c r="IK256" s="854">
        <v>618370.21000000066</v>
      </c>
      <c r="IL256" s="834">
        <v>433264</v>
      </c>
      <c r="IM256" s="834"/>
      <c r="IN256" s="822">
        <f t="shared" si="2709"/>
        <v>0.22530853772133408</v>
      </c>
      <c r="IO256" s="822">
        <f t="shared" si="2710"/>
        <v>0.37797100033237691</v>
      </c>
      <c r="IP256" s="849"/>
      <c r="IQ256" s="830"/>
      <c r="IR256" s="849"/>
      <c r="IS256" s="834">
        <f t="shared" si="2907"/>
        <v>683963</v>
      </c>
      <c r="IT256" s="854">
        <v>641301</v>
      </c>
      <c r="IU256" s="855">
        <v>42662</v>
      </c>
      <c r="IV256" s="822"/>
      <c r="IW256" s="830">
        <f t="shared" si="2926"/>
        <v>0.35567853176238234</v>
      </c>
      <c r="IX256" s="822">
        <f t="shared" si="2927"/>
        <v>0.59667588191110621</v>
      </c>
      <c r="IY256" s="834"/>
      <c r="IZ256" s="834"/>
      <c r="JA256" s="834"/>
      <c r="JB256" s="834"/>
      <c r="JC256" s="858"/>
      <c r="JD256" s="830"/>
      <c r="JE256" s="849"/>
      <c r="JF256" s="849"/>
      <c r="JG256" s="826">
        <f t="shared" si="2715"/>
        <v>800775.65796750179</v>
      </c>
      <c r="JH256" s="808">
        <f t="shared" si="2622"/>
        <v>212.04225244214848</v>
      </c>
      <c r="JI256" s="829">
        <f t="shared" si="2716"/>
        <v>0.41642414910885051</v>
      </c>
      <c r="JJ256" s="843"/>
      <c r="JK256" s="842"/>
      <c r="JL256" s="1140"/>
      <c r="JM256" s="860">
        <f t="shared" si="2643"/>
        <v>1.5276359953915502E-2</v>
      </c>
      <c r="JN256" s="1098"/>
      <c r="JO256" s="808"/>
      <c r="JP256" s="829"/>
      <c r="JQ256" s="830"/>
      <c r="JR256" s="862"/>
      <c r="JS256" s="825"/>
      <c r="JT256" s="818">
        <f>DATI!BW247</f>
        <v>220465.399618998</v>
      </c>
      <c r="JU256" s="819">
        <f>DATI!BX247</f>
        <v>150391.13519849611</v>
      </c>
      <c r="JV256" s="819">
        <f>DATI!BY247</f>
        <v>55602.018795919328</v>
      </c>
      <c r="JW256" s="819">
        <f>DATI!BZ247</f>
        <v>179967.06200000001</v>
      </c>
      <c r="JX256" s="819">
        <f>DATI!CA247</f>
        <v>85341.434999999998</v>
      </c>
      <c r="JY256" s="819">
        <f>DATI!CB247</f>
        <v>47454.447854525148</v>
      </c>
      <c r="JZ256" s="819">
        <f>DATI!CC247</f>
        <v>13560.121575949855</v>
      </c>
      <c r="KA256" s="819">
        <f>DATI!CD247</f>
        <v>2237.8863221137112</v>
      </c>
      <c r="KB256" s="819">
        <f>DATI!CE247</f>
        <v>6579.4183257049326</v>
      </c>
      <c r="KC256" s="819">
        <f>DATI!CF247</f>
        <v>0</v>
      </c>
      <c r="KD256" s="819">
        <f>DATI!CG247</f>
        <v>3055.162258125305</v>
      </c>
      <c r="KE256" s="819">
        <f>DATI!CH247</f>
        <v>1446.790688158512</v>
      </c>
      <c r="KF256" s="819">
        <f>DATI!CI247</f>
        <v>278.7649254255295</v>
      </c>
      <c r="KG256" s="819">
        <f>DATI!CJ247</f>
        <v>351.42408683967591</v>
      </c>
      <c r="KH256" s="819">
        <f>DATI!CK247</f>
        <v>5452.3124404994142</v>
      </c>
      <c r="KI256" s="819">
        <f>DATI!CL247</f>
        <v>7609.6736881051065</v>
      </c>
      <c r="KJ256" s="863">
        <f t="shared" si="2623"/>
        <v>58.378372838435993</v>
      </c>
      <c r="KK256" s="864">
        <f t="shared" si="2908"/>
        <v>2.9211689994037157E-2</v>
      </c>
      <c r="KL256" s="865">
        <f t="shared" si="2624"/>
        <v>39.822982551393899</v>
      </c>
      <c r="KM256" s="864">
        <f t="shared" si="2909"/>
        <v>-2.475209959882518E-2</v>
      </c>
      <c r="KN256" s="865">
        <f t="shared" si="2625"/>
        <v>14.723196426502627</v>
      </c>
      <c r="KO256" s="864">
        <f t="shared" si="2910"/>
        <v>8.3307913028073693E-2</v>
      </c>
      <c r="KP256" s="865">
        <f t="shared" si="2626"/>
        <v>47.654571929338637</v>
      </c>
      <c r="KQ256" s="864">
        <f t="shared" si="2911"/>
        <v>-1.1993056990438947E-3</v>
      </c>
      <c r="KR256" s="865">
        <f t="shared" si="2627"/>
        <v>22.598077156810383</v>
      </c>
      <c r="KS256" s="864">
        <f t="shared" si="2912"/>
        <v>2.8769017905135291E-2</v>
      </c>
      <c r="KT256" s="865">
        <f t="shared" si="2628"/>
        <v>12.565751607649839</v>
      </c>
      <c r="KU256" s="864">
        <f t="shared" si="2913"/>
        <v>6.139742245072162E-2</v>
      </c>
      <c r="KV256" s="865">
        <f t="shared" si="2629"/>
        <v>3.5906669911168478</v>
      </c>
      <c r="KW256" s="864">
        <f t="shared" si="2914"/>
        <v>-9.5473598825494471E-2</v>
      </c>
      <c r="KX256" s="865">
        <f t="shared" si="2630"/>
        <v>0.59258351790424268</v>
      </c>
      <c r="KY256" s="864">
        <f t="shared" si="2915"/>
        <v>-0.20128342770959792</v>
      </c>
      <c r="KZ256" s="865">
        <f t="shared" si="2631"/>
        <v>1.7422041587560866</v>
      </c>
      <c r="LA256" s="864">
        <f t="shared" si="2916"/>
        <v>4.3601686833966799E-2</v>
      </c>
      <c r="LB256" s="866" t="s">
        <v>177</v>
      </c>
      <c r="LC256" s="867" t="s">
        <v>177</v>
      </c>
      <c r="LD256" s="865">
        <f t="shared" si="2632"/>
        <v>0.80899497923477248</v>
      </c>
      <c r="LE256" s="864">
        <f t="shared" si="2917"/>
        <v>0.39304293359567954</v>
      </c>
      <c r="LF256" s="865">
        <f t="shared" si="2633"/>
        <v>0.3831044978416504</v>
      </c>
      <c r="LG256" s="864">
        <f t="shared" si="2918"/>
        <v>-0.10337847844674776</v>
      </c>
      <c r="LH256" s="865">
        <f t="shared" si="2634"/>
        <v>7.3815858537867429E-2</v>
      </c>
      <c r="LI256" s="864">
        <f t="shared" si="2919"/>
        <v>-4.305228891999352E-2</v>
      </c>
      <c r="LJ256" s="865">
        <f t="shared" si="2635"/>
        <v>9.3055719407162868E-2</v>
      </c>
      <c r="LK256" s="864">
        <f t="shared" si="2920"/>
        <v>0.11576186031014249</v>
      </c>
      <c r="LL256" s="865">
        <f t="shared" si="2636"/>
        <v>1.4437509424752804</v>
      </c>
      <c r="LM256" s="864">
        <f t="shared" si="2921"/>
        <v>2.264065080062461E-2</v>
      </c>
      <c r="LN256" s="865">
        <f t="shared" si="2637"/>
        <v>2.0150117365843334</v>
      </c>
      <c r="LO256" s="868">
        <f t="shared" si="2922"/>
        <v>0.20257750604910271</v>
      </c>
      <c r="LP256" s="869">
        <f t="shared" si="2721"/>
        <v>0.11464773626773976</v>
      </c>
      <c r="LQ256" s="870">
        <f t="shared" si="2722"/>
        <v>7.8207297993428057E-2</v>
      </c>
      <c r="LR256" s="870">
        <f t="shared" si="2723"/>
        <v>2.8914494509727825E-2</v>
      </c>
      <c r="LS256" s="870">
        <f t="shared" si="2724"/>
        <v>9.3587548416726687E-2</v>
      </c>
      <c r="LT256" s="870">
        <f t="shared" si="2725"/>
        <v>4.4379763670395603E-2</v>
      </c>
      <c r="LU256" s="870">
        <f t="shared" si="2726"/>
        <v>2.4677545917676891E-2</v>
      </c>
      <c r="LV256" s="870">
        <f t="shared" si="2727"/>
        <v>7.051615559106628E-3</v>
      </c>
      <c r="LW256" s="870">
        <f t="shared" si="2728"/>
        <v>1.1637590356503534E-3</v>
      </c>
      <c r="LX256" s="871">
        <f t="shared" si="2729"/>
        <v>3.4214684857766316E-3</v>
      </c>
      <c r="LY256" s="872" t="s">
        <v>177</v>
      </c>
      <c r="LZ256" s="871">
        <f t="shared" si="2730"/>
        <v>1.588763758077342E-3</v>
      </c>
      <c r="MA256" s="871">
        <f t="shared" si="2731"/>
        <v>7.5236875054894244E-4</v>
      </c>
      <c r="MB256" s="871">
        <f t="shared" si="2732"/>
        <v>1.4496500451369787E-4</v>
      </c>
      <c r="MC256" s="871">
        <f t="shared" si="2733"/>
        <v>1.8274965638941269E-4</v>
      </c>
      <c r="MD256" s="871">
        <f t="shared" si="2734"/>
        <v>2.8353441392978906E-3</v>
      </c>
      <c r="ME256" s="871">
        <f t="shared" si="2735"/>
        <v>3.95722804387965E-3</v>
      </c>
      <c r="MF256" s="869">
        <f t="shared" si="2736"/>
        <v>0.27089359454423045</v>
      </c>
      <c r="MG256" s="870">
        <f t="shared" si="2737"/>
        <v>0.18479087998349694</v>
      </c>
      <c r="MH256" s="870">
        <f t="shared" si="2738"/>
        <v>6.8320157093006734E-2</v>
      </c>
      <c r="MI256" s="870">
        <f t="shared" si="2739"/>
        <v>0.22113186200191082</v>
      </c>
      <c r="MJ256" s="870">
        <f t="shared" si="2740"/>
        <v>0.10486202429345121</v>
      </c>
      <c r="MK256" s="870">
        <f t="shared" si="2741"/>
        <v>5.8308949969654598E-2</v>
      </c>
      <c r="ML256" s="870">
        <f t="shared" si="2742"/>
        <v>1.6661798552126593E-2</v>
      </c>
      <c r="MM256" s="870">
        <f t="shared" si="2743"/>
        <v>2.7497696737284788E-3</v>
      </c>
      <c r="MN256" s="871">
        <f t="shared" si="2744"/>
        <v>8.0843628221959098E-3</v>
      </c>
      <c r="MO256" s="872" t="s">
        <v>177</v>
      </c>
      <c r="MP256" s="871">
        <f t="shared" si="2745"/>
        <v>3.7539853757084236E-3</v>
      </c>
      <c r="MQ256" s="871">
        <f t="shared" si="2746"/>
        <v>1.7777226301528312E-3</v>
      </c>
      <c r="MR256" s="871">
        <f t="shared" si="2747"/>
        <v>3.4252827342467335E-4</v>
      </c>
      <c r="MS256" s="871">
        <f t="shared" si="2748"/>
        <v>4.3180714188232249E-4</v>
      </c>
      <c r="MT256" s="871">
        <f t="shared" si="2749"/>
        <v>6.6994481589293152E-3</v>
      </c>
      <c r="MU256" s="871">
        <f t="shared" si="2750"/>
        <v>9.3502738399853964E-3</v>
      </c>
      <c r="MV256" s="1098"/>
      <c r="MW256" s="808"/>
      <c r="MX256" s="862"/>
      <c r="MY256" s="1269"/>
      <c r="MZ256" s="956"/>
      <c r="NA256" s="874"/>
      <c r="NB256" s="1098"/>
      <c r="NC256" s="808"/>
      <c r="ND256" s="829"/>
      <c r="NE256" s="875"/>
    </row>
    <row r="257" spans="1:369" outlineLevel="1" x14ac:dyDescent="0.2">
      <c r="A257" s="876" t="s">
        <v>187</v>
      </c>
      <c r="B257" s="559">
        <v>190</v>
      </c>
      <c r="C257" s="1525"/>
      <c r="D257" s="560">
        <f>DATI!G248</f>
        <v>510391</v>
      </c>
      <c r="E257" s="561">
        <f t="shared" si="2874"/>
        <v>5.4638516058536611E-2</v>
      </c>
      <c r="F257" s="1035">
        <f t="shared" si="2866"/>
        <v>9.0727201553176939E-3</v>
      </c>
      <c r="G257" s="563"/>
      <c r="H257" s="564"/>
      <c r="I257" s="565"/>
      <c r="J257" s="566"/>
      <c r="K257" s="566"/>
      <c r="L257" s="566"/>
      <c r="M257" s="564"/>
      <c r="N257" s="564"/>
      <c r="O257" s="564"/>
      <c r="P257" s="564"/>
      <c r="Q257" s="564"/>
      <c r="R257" s="564"/>
      <c r="S257" s="564"/>
      <c r="T257" s="564"/>
      <c r="U257" s="564"/>
      <c r="V257" s="564"/>
      <c r="W257" s="569"/>
      <c r="X257" s="1100"/>
      <c r="Y257" s="564"/>
      <c r="Z257" s="564"/>
      <c r="AA257" s="564"/>
      <c r="AB257" s="564"/>
      <c r="AC257" s="564"/>
      <c r="AD257" s="565"/>
      <c r="AE257" s="566"/>
      <c r="AF257" s="566"/>
      <c r="AG257" s="569"/>
      <c r="AH257" s="572"/>
      <c r="AI257" s="564"/>
      <c r="AJ257" s="565"/>
      <c r="AK257" s="566"/>
      <c r="AL257" s="566"/>
      <c r="AM257" s="566"/>
      <c r="AN257" s="576"/>
      <c r="AO257" s="577"/>
      <c r="AP257" s="577"/>
      <c r="AQ257" s="577"/>
      <c r="AR257" s="577"/>
      <c r="AS257" s="577"/>
      <c r="AT257" s="577"/>
      <c r="AU257" s="1072"/>
      <c r="AV257" s="1072"/>
      <c r="AW257" s="577"/>
      <c r="AX257" s="1072"/>
      <c r="AY257" s="1072"/>
      <c r="AZ257" s="1072"/>
      <c r="BA257" s="1072"/>
      <c r="BB257" s="576"/>
      <c r="BC257" s="577"/>
      <c r="BD257" s="577"/>
      <c r="BE257" s="577"/>
      <c r="BF257" s="577"/>
      <c r="BG257" s="577"/>
      <c r="BH257" s="577"/>
      <c r="BI257" s="577"/>
      <c r="BJ257" s="577"/>
      <c r="BK257" s="577"/>
      <c r="BL257" s="577"/>
      <c r="BM257" s="577"/>
      <c r="BN257" s="577"/>
      <c r="BO257" s="577"/>
      <c r="BP257" s="577"/>
      <c r="BQ257" s="577"/>
      <c r="BR257" s="577"/>
      <c r="BS257" s="577"/>
      <c r="BT257" s="577"/>
      <c r="BU257" s="577"/>
      <c r="BV257" s="578"/>
      <c r="BW257" s="576"/>
      <c r="BX257" s="577"/>
      <c r="BY257" s="577"/>
      <c r="BZ257" s="577"/>
      <c r="CA257" s="577"/>
      <c r="CB257" s="577"/>
      <c r="CC257" s="577"/>
      <c r="CD257" s="578"/>
      <c r="CE257" s="576"/>
      <c r="CF257" s="577"/>
      <c r="CG257" s="577"/>
      <c r="CH257" s="577"/>
      <c r="CI257" s="577"/>
      <c r="CJ257" s="577"/>
      <c r="CK257" s="577"/>
      <c r="CL257" s="577"/>
      <c r="CM257" s="577"/>
      <c r="CN257" s="577"/>
      <c r="CO257" s="577"/>
      <c r="CP257" s="577"/>
      <c r="CQ257" s="577"/>
      <c r="CR257" s="577"/>
      <c r="CS257" s="577"/>
      <c r="CT257" s="577"/>
      <c r="CU257" s="577"/>
      <c r="CV257" s="577"/>
      <c r="CW257" s="577"/>
      <c r="CX257" s="577"/>
      <c r="CY257" s="578"/>
      <c r="CZ257" s="563">
        <f>DATI!AA248</f>
        <v>286684.67599999998</v>
      </c>
      <c r="DA257" s="564">
        <f t="shared" si="2875"/>
        <v>785.43746849315062</v>
      </c>
      <c r="DB257" s="565">
        <f t="shared" si="2608"/>
        <v>561.69618194678196</v>
      </c>
      <c r="DC257" s="566">
        <f t="shared" si="2876"/>
        <v>1.5388936491692657</v>
      </c>
      <c r="DD257" s="582">
        <f t="shared" si="2877"/>
        <v>1.9982340660760656E-2</v>
      </c>
      <c r="DE257" s="583">
        <f t="shared" si="2638"/>
        <v>1.0811530514632925E-2</v>
      </c>
      <c r="DF257" s="564">
        <f t="shared" si="2898"/>
        <v>5616.4020000000019</v>
      </c>
      <c r="DG257" s="584">
        <f t="shared" si="2878"/>
        <v>6.0078414499076871</v>
      </c>
      <c r="DH257" s="585">
        <f t="shared" si="2899"/>
        <v>6.0057949776664003E-2</v>
      </c>
      <c r="DI257" s="586">
        <f>DATI!AB248+DATI!AG248</f>
        <v>72926.79950000871</v>
      </c>
      <c r="DJ257" s="564">
        <f t="shared" si="2900"/>
        <v>199.79945068495536</v>
      </c>
      <c r="DK257" s="587">
        <f t="shared" si="2609"/>
        <v>142.8841799718426</v>
      </c>
      <c r="DL257" s="588">
        <f t="shared" si="2610"/>
        <v>0.39146350677217151</v>
      </c>
      <c r="DM257" s="589">
        <f t="shared" si="2783"/>
        <v>0.25437983124012081</v>
      </c>
      <c r="DN257" s="590">
        <f t="shared" si="2879"/>
        <v>5.4869453803907647E-2</v>
      </c>
      <c r="DO257" s="590">
        <f t="shared" si="2834"/>
        <v>1.3000000000000012E-2</v>
      </c>
      <c r="DP257" s="590">
        <f t="shared" si="2880"/>
        <v>7.5948214582447826E-2</v>
      </c>
      <c r="DQ257" s="590">
        <f t="shared" si="2881"/>
        <v>6.6274207092662976E-2</v>
      </c>
      <c r="DR257" s="591">
        <f t="shared" si="2882"/>
        <v>5147.7014805840299</v>
      </c>
      <c r="DS257" s="591">
        <f t="shared" si="2883"/>
        <v>8.8809573285460601</v>
      </c>
      <c r="DT257" s="592">
        <f t="shared" si="2901"/>
        <v>3.5740552958076002E-2</v>
      </c>
      <c r="DU257" s="593"/>
      <c r="DV257" s="592"/>
      <c r="DW257" s="594">
        <f>DATI!AB248</f>
        <v>70749.513000000006</v>
      </c>
      <c r="DX257" s="564">
        <f t="shared" si="2884"/>
        <v>193.83428219178083</v>
      </c>
      <c r="DY257" s="595">
        <f t="shared" si="2867"/>
        <v>138.61826129379241</v>
      </c>
      <c r="DZ257" s="566">
        <f t="shared" si="2868"/>
        <v>0.37977605833915729</v>
      </c>
      <c r="EA257" s="589">
        <f t="shared" si="2820"/>
        <v>0.24678512289927912</v>
      </c>
      <c r="EB257" s="585">
        <f t="shared" si="2885"/>
        <v>4.5278182026910155E-2</v>
      </c>
      <c r="EC257" s="596">
        <f t="shared" si="2836"/>
        <v>213757.87649999128</v>
      </c>
      <c r="ED257" s="597">
        <f t="shared" si="2886"/>
        <v>585.63801780819529</v>
      </c>
      <c r="EE257" s="598">
        <f t="shared" si="2613"/>
        <v>418.81200197493934</v>
      </c>
      <c r="EF257" s="599">
        <f t="shared" si="2614"/>
        <v>1.1474301423970941</v>
      </c>
      <c r="EG257" s="600">
        <f t="shared" si="2639"/>
        <v>2.1974885376212063E-3</v>
      </c>
      <c r="EH257" s="600">
        <f t="shared" si="2640"/>
        <v>-6.8134154064122144E-3</v>
      </c>
      <c r="EI257" s="582">
        <f t="shared" si="2869"/>
        <v>0.74562016875987924</v>
      </c>
      <c r="EJ257" s="601">
        <f t="shared" si="2641"/>
        <v>468.70051941598649</v>
      </c>
      <c r="EK257" s="601">
        <f t="shared" si="2642"/>
        <v>-2.8731158786383162</v>
      </c>
      <c r="EL257" s="563">
        <f>DATI!AD248</f>
        <v>198825.883</v>
      </c>
      <c r="EM257" s="564">
        <f t="shared" si="2887"/>
        <v>544.72844657534245</v>
      </c>
      <c r="EN257" s="595">
        <f t="shared" si="2616"/>
        <v>389.55601293909962</v>
      </c>
      <c r="EO257" s="566">
        <f t="shared" si="2888"/>
        <v>1.0672767477783551</v>
      </c>
      <c r="EP257" s="582">
        <f t="shared" si="2889"/>
        <v>1.6626989032160866E-2</v>
      </c>
      <c r="EQ257" s="583">
        <f t="shared" si="2890"/>
        <v>7.486347342419819E-3</v>
      </c>
      <c r="ER257" s="582">
        <f t="shared" si="2902"/>
        <v>8.5401505423604848E-2</v>
      </c>
      <c r="ES257" s="564">
        <f t="shared" si="2903"/>
        <v>3251.80799999999</v>
      </c>
      <c r="ET257" s="582">
        <f t="shared" si="2870"/>
        <v>0.69353509149543802</v>
      </c>
      <c r="EU257" s="584">
        <f t="shared" si="2891"/>
        <v>2.8946810345203744</v>
      </c>
      <c r="EV257" s="563">
        <f>DATI!AE248</f>
        <v>11564.484</v>
      </c>
      <c r="EW257" s="564">
        <f t="shared" si="2892"/>
        <v>31.683517808219179</v>
      </c>
      <c r="EX257" s="595">
        <f t="shared" si="2618"/>
        <v>22.658087623018432</v>
      </c>
      <c r="EY257" s="566">
        <f t="shared" si="2871"/>
        <v>6.2076952391831322E-2</v>
      </c>
      <c r="EZ257" s="582">
        <f t="shared" si="2893"/>
        <v>-0.10698254974537635</v>
      </c>
      <c r="FA257" s="583">
        <f t="shared" si="2894"/>
        <v>-0.11501180002451217</v>
      </c>
      <c r="FB257" s="564">
        <f t="shared" si="2904"/>
        <v>-1385.4130000000005</v>
      </c>
      <c r="FC257" s="584">
        <f t="shared" si="2895"/>
        <v>-2.9446126430936026</v>
      </c>
      <c r="FD257" s="564">
        <f>DATI!AG248</f>
        <v>2177.2865000087022</v>
      </c>
      <c r="FE257" s="582">
        <f t="shared" si="2872"/>
        <v>7.5947083408417068E-3</v>
      </c>
      <c r="FF257" s="564">
        <f t="shared" si="2896"/>
        <v>9387.1974999912982</v>
      </c>
      <c r="FG257" s="582">
        <f t="shared" si="2905"/>
        <v>1.8392168944968267E-2</v>
      </c>
      <c r="FH257" s="563">
        <f>DATI!AF248</f>
        <v>5544.7960000000003</v>
      </c>
      <c r="FI257" s="564">
        <f t="shared" si="2906"/>
        <v>15.191221917808219</v>
      </c>
      <c r="FJ257" s="590">
        <f t="shared" si="2873"/>
        <v>1.9341096557250241E-2</v>
      </c>
      <c r="FK257" s="590"/>
      <c r="FL257" s="602">
        <f>DATI!AL248</f>
        <v>0</v>
      </c>
      <c r="FM257" s="603"/>
      <c r="FN257" s="602"/>
      <c r="FO257" s="1129">
        <f t="shared" si="2790"/>
        <v>0</v>
      </c>
      <c r="FP257" s="1130">
        <f t="shared" si="2665"/>
        <v>0</v>
      </c>
      <c r="FQ257" s="567"/>
      <c r="FR257" s="607"/>
      <c r="FS257" s="1113"/>
      <c r="FT257" s="1113"/>
      <c r="FU257" s="576"/>
      <c r="FV257" s="577"/>
      <c r="FW257" s="577"/>
      <c r="FX257" s="577"/>
      <c r="FY257" s="577"/>
      <c r="FZ257" s="577"/>
      <c r="GA257" s="577"/>
      <c r="GB257" s="577"/>
      <c r="GC257" s="577"/>
      <c r="GD257" s="577"/>
      <c r="GE257" s="577"/>
      <c r="GF257" s="577"/>
      <c r="GG257" s="577"/>
      <c r="GH257" s="577"/>
      <c r="GI257" s="577"/>
      <c r="GJ257" s="577"/>
      <c r="GK257" s="577"/>
      <c r="GL257" s="577"/>
      <c r="GM257" s="577"/>
      <c r="GN257" s="577"/>
      <c r="GO257" s="577"/>
      <c r="GP257" s="578"/>
      <c r="GQ257" s="576"/>
      <c r="GR257" s="577"/>
      <c r="GS257" s="577"/>
      <c r="GT257" s="577"/>
      <c r="GU257" s="577"/>
      <c r="GV257" s="577"/>
      <c r="GW257" s="577"/>
      <c r="GX257" s="578"/>
      <c r="GY257" s="576"/>
      <c r="GZ257" s="577"/>
      <c r="HA257" s="577"/>
      <c r="HB257" s="577"/>
      <c r="HC257" s="577"/>
      <c r="HD257" s="577"/>
      <c r="HE257" s="577"/>
      <c r="HF257" s="577"/>
      <c r="HG257" s="577"/>
      <c r="HH257" s="577"/>
      <c r="HI257" s="577"/>
      <c r="HJ257" s="577"/>
      <c r="HK257" s="577"/>
      <c r="HL257" s="577"/>
      <c r="HM257" s="577"/>
      <c r="HN257" s="577"/>
      <c r="HO257" s="577"/>
      <c r="HP257" s="577"/>
      <c r="HQ257" s="577"/>
      <c r="HR257" s="577"/>
      <c r="HS257" s="577"/>
      <c r="HT257" s="578"/>
      <c r="HU257" s="607">
        <f t="shared" si="2846"/>
        <v>213758</v>
      </c>
      <c r="HV257" s="608"/>
      <c r="HW257" s="609">
        <f t="shared" si="2923"/>
        <v>602</v>
      </c>
      <c r="HX257" s="610">
        <v>602</v>
      </c>
      <c r="HY257" s="610">
        <v>0</v>
      </c>
      <c r="HZ257" s="611"/>
      <c r="IA257" s="611">
        <f t="shared" si="2924"/>
        <v>2.0998680794504692E-3</v>
      </c>
      <c r="IB257" s="582">
        <f t="shared" si="2925"/>
        <v>2.8162688647910255E-3</v>
      </c>
      <c r="IC257" s="609"/>
      <c r="ID257" s="611"/>
      <c r="IE257" s="609"/>
      <c r="IF257" s="609"/>
      <c r="IG257" s="609"/>
      <c r="IH257" s="590"/>
      <c r="II257" s="610"/>
      <c r="IJ257" s="610"/>
      <c r="IK257" s="615">
        <v>107881.08</v>
      </c>
      <c r="IL257" s="594">
        <v>110837</v>
      </c>
      <c r="IM257" s="594"/>
      <c r="IN257" s="582">
        <f t="shared" si="2709"/>
        <v>0.38661640917284329</v>
      </c>
      <c r="IO257" s="582">
        <f t="shared" si="2710"/>
        <v>0.51851626605787848</v>
      </c>
      <c r="IP257" s="610"/>
      <c r="IQ257" s="590"/>
      <c r="IR257" s="610"/>
      <c r="IS257" s="594">
        <f t="shared" si="2907"/>
        <v>102319</v>
      </c>
      <c r="IT257" s="615">
        <v>102319</v>
      </c>
      <c r="IU257" s="617">
        <v>0</v>
      </c>
      <c r="IV257" s="582"/>
      <c r="IW257" s="590">
        <f t="shared" si="2926"/>
        <v>0.35690432229450592</v>
      </c>
      <c r="IX257" s="582">
        <f t="shared" si="2927"/>
        <v>0.47866746507733043</v>
      </c>
      <c r="IY257" s="594"/>
      <c r="IZ257" s="594"/>
      <c r="JA257" s="594"/>
      <c r="JB257" s="594"/>
      <c r="JC257" s="620"/>
      <c r="JD257" s="590"/>
      <c r="JE257" s="610"/>
      <c r="JF257" s="610"/>
      <c r="JG257" s="586">
        <f t="shared" si="2715"/>
        <v>69870.239110221708</v>
      </c>
      <c r="JH257" s="566">
        <f t="shared" si="2622"/>
        <v>136.89551561493388</v>
      </c>
      <c r="JI257" s="589">
        <f t="shared" si="2716"/>
        <v>0.2437180810816052</v>
      </c>
      <c r="JJ257" s="603"/>
      <c r="JK257" s="602"/>
      <c r="JL257" s="1131"/>
      <c r="JM257" s="622">
        <f t="shared" si="2643"/>
        <v>5.2764370291450403E-2</v>
      </c>
      <c r="JN257" s="1077"/>
      <c r="JO257" s="566"/>
      <c r="JP257" s="589"/>
      <c r="JQ257" s="590"/>
      <c r="JR257" s="624"/>
      <c r="JS257" s="585"/>
      <c r="JT257" s="576">
        <f>DATI!BW248</f>
        <v>16815.072068623424</v>
      </c>
      <c r="JU257" s="577">
        <f>DATI!BX248</f>
        <v>12709.583715918659</v>
      </c>
      <c r="JV257" s="577">
        <f>DATI!BY248</f>
        <v>3861.8326762659699</v>
      </c>
      <c r="JW257" s="577">
        <f>DATI!BZ248</f>
        <v>2000.6</v>
      </c>
      <c r="JX257" s="577">
        <f>DATI!CA248</f>
        <v>22020.405999999999</v>
      </c>
      <c r="JY257" s="577">
        <f>DATI!CB248</f>
        <v>4720.5679907646772</v>
      </c>
      <c r="JZ257" s="577">
        <f>DATI!CC248</f>
        <v>2482.6202210672982</v>
      </c>
      <c r="KA257" s="577">
        <f>DATI!CD248</f>
        <v>55.559928703265264</v>
      </c>
      <c r="KB257" s="577">
        <f>DATI!CE248</f>
        <v>1198.0646682621241</v>
      </c>
      <c r="KC257" s="577">
        <f>DATI!CF248</f>
        <v>0</v>
      </c>
      <c r="KD257" s="577">
        <f>DATI!CG248</f>
        <v>87.635180117130275</v>
      </c>
      <c r="KE257" s="577">
        <f>DATI!CH248</f>
        <v>194.14290377855301</v>
      </c>
      <c r="KF257" s="577">
        <f>DATI!CI248</f>
        <v>3.2957400641441343</v>
      </c>
      <c r="KG257" s="577">
        <f>DATI!CJ248</f>
        <v>35.174160684585573</v>
      </c>
      <c r="KH257" s="577">
        <f>DATI!CK248</f>
        <v>527.63231540003608</v>
      </c>
      <c r="KI257" s="577">
        <f>DATI!CL248</f>
        <v>1068.4002206802368</v>
      </c>
      <c r="KJ257" s="625">
        <f t="shared" si="2623"/>
        <v>32.945471351617535</v>
      </c>
      <c r="KK257" s="626">
        <f t="shared" si="2908"/>
        <v>8.4312281378296928E-3</v>
      </c>
      <c r="KL257" s="627">
        <f t="shared" si="2624"/>
        <v>24.901661110636081</v>
      </c>
      <c r="KM257" s="626">
        <f t="shared" si="2909"/>
        <v>-7.7780693205810594E-3</v>
      </c>
      <c r="KN257" s="627">
        <f t="shared" si="2625"/>
        <v>7.5664200118457607</v>
      </c>
      <c r="KO257" s="626">
        <f t="shared" si="2910"/>
        <v>0.20904584571532694</v>
      </c>
      <c r="KP257" s="627">
        <f t="shared" si="2626"/>
        <v>3.9197399640667645</v>
      </c>
      <c r="KQ257" s="626">
        <f t="shared" si="2911"/>
        <v>0.18760546375681225</v>
      </c>
      <c r="KR257" s="627">
        <f t="shared" si="2627"/>
        <v>43.144189454751356</v>
      </c>
      <c r="KS257" s="626">
        <f t="shared" si="2912"/>
        <v>0.12659480118047783</v>
      </c>
      <c r="KT257" s="627">
        <f t="shared" si="2628"/>
        <v>9.2489248257995875</v>
      </c>
      <c r="KU257" s="626">
        <f t="shared" si="2913"/>
        <v>0.10780877287550483</v>
      </c>
      <c r="KV257" s="627">
        <f t="shared" si="2629"/>
        <v>4.8641536019782841</v>
      </c>
      <c r="KW257" s="626">
        <f t="shared" si="2914"/>
        <v>-0.24636342509471554</v>
      </c>
      <c r="KX257" s="627">
        <f t="shared" si="2630"/>
        <v>0.10885757919568578</v>
      </c>
      <c r="KY257" s="626">
        <f t="shared" si="2915"/>
        <v>-0.70581866074507771</v>
      </c>
      <c r="KZ257" s="627">
        <f t="shared" si="2631"/>
        <v>2.3473467758289703</v>
      </c>
      <c r="LA257" s="626">
        <f t="shared" si="2916"/>
        <v>0.20846663175533567</v>
      </c>
      <c r="LB257" s="628" t="s">
        <v>177</v>
      </c>
      <c r="LC257" s="629" t="s">
        <v>177</v>
      </c>
      <c r="LD257" s="627">
        <f t="shared" si="2632"/>
        <v>0.1717020482671722</v>
      </c>
      <c r="LE257" s="626">
        <f t="shared" si="2917"/>
        <v>0.28915059296241091</v>
      </c>
      <c r="LF257" s="627">
        <f t="shared" si="2633"/>
        <v>0.38038073511984538</v>
      </c>
      <c r="LG257" s="626">
        <f t="shared" si="2918"/>
        <v>0.14713315193099971</v>
      </c>
      <c r="LH257" s="627">
        <f t="shared" si="2634"/>
        <v>6.4572848348504082E-3</v>
      </c>
      <c r="LI257" s="626">
        <f t="shared" si="2919"/>
        <v>-0.62050070872359497</v>
      </c>
      <c r="LJ257" s="627">
        <f t="shared" si="2635"/>
        <v>6.8916106836886953E-2</v>
      </c>
      <c r="LK257" s="626">
        <f t="shared" si="2920"/>
        <v>-2.1073626320809048E-2</v>
      </c>
      <c r="LL257" s="627">
        <f t="shared" si="2636"/>
        <v>1.0337806023226037</v>
      </c>
      <c r="LM257" s="626">
        <f t="shared" si="2921"/>
        <v>-0.1963447423848865</v>
      </c>
      <c r="LN257" s="627">
        <f t="shared" si="2637"/>
        <v>2.0932975320494225</v>
      </c>
      <c r="LO257" s="630">
        <f t="shared" si="2922"/>
        <v>0.50272071994213452</v>
      </c>
      <c r="LP257" s="631">
        <f t="shared" si="2721"/>
        <v>5.8653543339803153E-2</v>
      </c>
      <c r="LQ257" s="632">
        <f t="shared" si="2722"/>
        <v>4.433297200691208E-2</v>
      </c>
      <c r="LR257" s="632">
        <f t="shared" si="2723"/>
        <v>1.3470663064899814E-2</v>
      </c>
      <c r="LS257" s="632">
        <f t="shared" si="2724"/>
        <v>6.9783988035691177E-3</v>
      </c>
      <c r="LT257" s="632">
        <f t="shared" si="2725"/>
        <v>7.6810544278969412E-2</v>
      </c>
      <c r="LU257" s="632">
        <f t="shared" si="2726"/>
        <v>1.6466063190502297E-2</v>
      </c>
      <c r="LV257" s="632">
        <f t="shared" si="2727"/>
        <v>8.6597590624875199E-3</v>
      </c>
      <c r="LW257" s="632">
        <f t="shared" si="2728"/>
        <v>1.9380152953576518E-4</v>
      </c>
      <c r="LX257" s="633">
        <f t="shared" si="2729"/>
        <v>4.1790328139552331E-3</v>
      </c>
      <c r="LY257" s="634" t="s">
        <v>177</v>
      </c>
      <c r="LZ257" s="633">
        <f t="shared" si="2730"/>
        <v>3.0568491256620318E-4</v>
      </c>
      <c r="MA257" s="633">
        <f t="shared" si="2731"/>
        <v>6.7720014368173977E-4</v>
      </c>
      <c r="MB257" s="633">
        <f t="shared" si="2732"/>
        <v>1.1496045446615133E-5</v>
      </c>
      <c r="MC257" s="633">
        <f t="shared" si="2733"/>
        <v>1.2269285256316098E-4</v>
      </c>
      <c r="MD257" s="633">
        <f t="shared" si="2734"/>
        <v>1.8404622205898306E-3</v>
      </c>
      <c r="ME257" s="633">
        <f t="shared" si="2735"/>
        <v>3.7267433878476184E-3</v>
      </c>
      <c r="MF257" s="631">
        <f t="shared" si="2736"/>
        <v>0.23767049914002125</v>
      </c>
      <c r="MG257" s="632">
        <f t="shared" si="2737"/>
        <v>0.17964199578191667</v>
      </c>
      <c r="MH257" s="632">
        <f t="shared" si="2738"/>
        <v>5.4584583165483688E-2</v>
      </c>
      <c r="MI257" s="632">
        <f t="shared" si="2739"/>
        <v>2.8277226445360827E-2</v>
      </c>
      <c r="MJ257" s="632">
        <f t="shared" si="2740"/>
        <v>0.3112446300513757</v>
      </c>
      <c r="MK257" s="632">
        <f t="shared" si="2741"/>
        <v>6.6722268332287699E-2</v>
      </c>
      <c r="ML257" s="632">
        <f t="shared" si="2742"/>
        <v>3.5090280000475732E-2</v>
      </c>
      <c r="MM257" s="632">
        <f t="shared" si="2743"/>
        <v>7.8530475118981046E-4</v>
      </c>
      <c r="MN257" s="633">
        <f t="shared" si="2744"/>
        <v>1.6933892792479349E-2</v>
      </c>
      <c r="MO257" s="634" t="s">
        <v>177</v>
      </c>
      <c r="MP257" s="633">
        <f t="shared" si="2745"/>
        <v>1.2386683158812735E-3</v>
      </c>
      <c r="MQ257" s="633">
        <f t="shared" si="2746"/>
        <v>2.744088199993023E-3</v>
      </c>
      <c r="MR257" s="633">
        <f t="shared" si="2747"/>
        <v>4.6583219083700743E-5</v>
      </c>
      <c r="MS257" s="633">
        <f t="shared" si="2748"/>
        <v>4.9716470394058499E-4</v>
      </c>
      <c r="MT257" s="633">
        <f t="shared" si="2749"/>
        <v>7.4577519056567365E-3</v>
      </c>
      <c r="MU257" s="633">
        <f t="shared" si="2750"/>
        <v>1.5101167137083144E-2</v>
      </c>
      <c r="MV257" s="1077"/>
      <c r="MW257" s="566"/>
      <c r="MX257" s="624"/>
      <c r="MY257" s="1270"/>
      <c r="MZ257" s="636"/>
      <c r="NA257" s="637"/>
      <c r="NB257" s="1077"/>
      <c r="NC257" s="566"/>
      <c r="ND257" s="589"/>
      <c r="NE257" s="638"/>
    </row>
    <row r="258" spans="1:369" outlineLevel="1" x14ac:dyDescent="0.2">
      <c r="A258" s="800" t="s">
        <v>188</v>
      </c>
      <c r="B258" s="801">
        <v>78</v>
      </c>
      <c r="C258" s="1528"/>
      <c r="D258" s="802">
        <f>DATI!G249</f>
        <v>179176</v>
      </c>
      <c r="E258" s="803">
        <f t="shared" si="2874"/>
        <v>1.9181197852831174E-2</v>
      </c>
      <c r="F258" s="1033">
        <f t="shared" si="2866"/>
        <v>4.0683664892126646E-3</v>
      </c>
      <c r="G258" s="805"/>
      <c r="H258" s="806"/>
      <c r="I258" s="813"/>
      <c r="J258" s="808"/>
      <c r="K258" s="808"/>
      <c r="L258" s="808"/>
      <c r="M258" s="806"/>
      <c r="N258" s="806"/>
      <c r="O258" s="806"/>
      <c r="P258" s="806"/>
      <c r="Q258" s="806"/>
      <c r="R258" s="806"/>
      <c r="S258" s="806"/>
      <c r="T258" s="806"/>
      <c r="U258" s="806"/>
      <c r="V258" s="806"/>
      <c r="W258" s="811"/>
      <c r="X258" s="1092"/>
      <c r="Y258" s="806"/>
      <c r="Z258" s="806"/>
      <c r="AA258" s="806"/>
      <c r="AB258" s="806"/>
      <c r="AC258" s="806"/>
      <c r="AD258" s="813"/>
      <c r="AE258" s="808"/>
      <c r="AF258" s="808"/>
      <c r="AG258" s="811"/>
      <c r="AH258" s="815"/>
      <c r="AI258" s="806"/>
      <c r="AJ258" s="813"/>
      <c r="AK258" s="808"/>
      <c r="AL258" s="808"/>
      <c r="AM258" s="808"/>
      <c r="AN258" s="818"/>
      <c r="AO258" s="819"/>
      <c r="AP258" s="819"/>
      <c r="AQ258" s="819"/>
      <c r="AR258" s="819"/>
      <c r="AS258" s="819"/>
      <c r="AT258" s="819"/>
      <c r="AU258" s="1093"/>
      <c r="AV258" s="1093"/>
      <c r="AW258" s="819"/>
      <c r="AX258" s="1093"/>
      <c r="AY258" s="1093"/>
      <c r="AZ258" s="1093"/>
      <c r="BA258" s="1093"/>
      <c r="BB258" s="818"/>
      <c r="BC258" s="819"/>
      <c r="BD258" s="819"/>
      <c r="BE258" s="819"/>
      <c r="BF258" s="819"/>
      <c r="BG258" s="819"/>
      <c r="BH258" s="819"/>
      <c r="BI258" s="819"/>
      <c r="BJ258" s="819"/>
      <c r="BK258" s="819"/>
      <c r="BL258" s="819"/>
      <c r="BM258" s="819"/>
      <c r="BN258" s="819"/>
      <c r="BO258" s="819"/>
      <c r="BP258" s="819"/>
      <c r="BQ258" s="819"/>
      <c r="BR258" s="819"/>
      <c r="BS258" s="819"/>
      <c r="BT258" s="819"/>
      <c r="BU258" s="819"/>
      <c r="BV258" s="820"/>
      <c r="BW258" s="818"/>
      <c r="BX258" s="819"/>
      <c r="BY258" s="819"/>
      <c r="BZ258" s="819"/>
      <c r="CA258" s="819"/>
      <c r="CB258" s="819"/>
      <c r="CC258" s="819"/>
      <c r="CD258" s="820"/>
      <c r="CE258" s="818"/>
      <c r="CF258" s="819"/>
      <c r="CG258" s="819"/>
      <c r="CH258" s="819"/>
      <c r="CI258" s="819"/>
      <c r="CJ258" s="819"/>
      <c r="CK258" s="819"/>
      <c r="CL258" s="819"/>
      <c r="CM258" s="819"/>
      <c r="CN258" s="819"/>
      <c r="CO258" s="819"/>
      <c r="CP258" s="819"/>
      <c r="CQ258" s="819"/>
      <c r="CR258" s="819"/>
      <c r="CS258" s="819"/>
      <c r="CT258" s="819"/>
      <c r="CU258" s="819"/>
      <c r="CV258" s="819"/>
      <c r="CW258" s="819"/>
      <c r="CX258" s="819"/>
      <c r="CY258" s="820"/>
      <c r="CZ258" s="805">
        <f>DATI!AA249</f>
        <v>79312.695999999996</v>
      </c>
      <c r="DA258" s="806">
        <f t="shared" si="2875"/>
        <v>217.29505753424655</v>
      </c>
      <c r="DB258" s="813">
        <f t="shared" si="2608"/>
        <v>442.65245345358755</v>
      </c>
      <c r="DC258" s="808">
        <f t="shared" si="2876"/>
        <v>1.2127464478180481</v>
      </c>
      <c r="DD258" s="822">
        <f t="shared" si="2877"/>
        <v>2.5090296903414799E-2</v>
      </c>
      <c r="DE258" s="823">
        <f t="shared" si="2638"/>
        <v>2.0936752033834868E-2</v>
      </c>
      <c r="DF258" s="806">
        <f t="shared" si="2898"/>
        <v>1941.2719999999972</v>
      </c>
      <c r="DG258" s="824">
        <f t="shared" si="2878"/>
        <v>9.0776481860056037</v>
      </c>
      <c r="DH258" s="825">
        <f t="shared" si="2899"/>
        <v>1.6615320984299211E-2</v>
      </c>
      <c r="DI258" s="826">
        <f>DATI!AB249+DATI!AG249</f>
        <v>30791.882946984886</v>
      </c>
      <c r="DJ258" s="806">
        <f t="shared" si="2900"/>
        <v>84.361323142424339</v>
      </c>
      <c r="DK258" s="827">
        <f t="shared" si="2609"/>
        <v>171.8527199345051</v>
      </c>
      <c r="DL258" s="828">
        <f t="shared" si="2610"/>
        <v>0.47082936968357558</v>
      </c>
      <c r="DM258" s="829">
        <f t="shared" si="2783"/>
        <v>0.38823397135541687</v>
      </c>
      <c r="DN258" s="830">
        <f t="shared" si="2879"/>
        <v>2.729884924247172E-2</v>
      </c>
      <c r="DO258" s="830">
        <f t="shared" si="2834"/>
        <v>1.0000000000000009E-2</v>
      </c>
      <c r="DP258" s="830">
        <f t="shared" si="2880"/>
        <v>5.3074082378501773E-2</v>
      </c>
      <c r="DQ258" s="830">
        <f t="shared" si="2881"/>
        <v>4.8807150513705148E-2</v>
      </c>
      <c r="DR258" s="831">
        <f t="shared" si="2882"/>
        <v>1551.8860063731663</v>
      </c>
      <c r="DS258" s="831">
        <f t="shared" si="2883"/>
        <v>7.9973153919905542</v>
      </c>
      <c r="DT258" s="832">
        <f t="shared" si="2901"/>
        <v>1.5090733868630274E-2</v>
      </c>
      <c r="DU258" s="833"/>
      <c r="DV258" s="832"/>
      <c r="DW258" s="834">
        <f>DATI!AB249</f>
        <v>27092.886999999999</v>
      </c>
      <c r="DX258" s="806">
        <f t="shared" si="2884"/>
        <v>74.22708767123288</v>
      </c>
      <c r="DY258" s="835">
        <f t="shared" si="2867"/>
        <v>151.20823659418673</v>
      </c>
      <c r="DZ258" s="808">
        <f t="shared" si="2868"/>
        <v>0.41426914135393622</v>
      </c>
      <c r="EA258" s="829">
        <f t="shared" si="2820"/>
        <v>0.34159583983880715</v>
      </c>
      <c r="EB258" s="825">
        <f t="shared" si="2885"/>
        <v>2.8339698585311372E-2</v>
      </c>
      <c r="EC258" s="836">
        <f t="shared" si="2836"/>
        <v>48520.81305301511</v>
      </c>
      <c r="ED258" s="837">
        <f t="shared" si="2886"/>
        <v>132.93373439182221</v>
      </c>
      <c r="EE258" s="838">
        <f t="shared" si="2613"/>
        <v>270.79973351908245</v>
      </c>
      <c r="EF258" s="839">
        <f t="shared" si="2614"/>
        <v>0.7419170781344725</v>
      </c>
      <c r="EG258" s="840">
        <f t="shared" si="2639"/>
        <v>8.0900571085576311E-3</v>
      </c>
      <c r="EH258" s="840">
        <f t="shared" si="2640"/>
        <v>4.0053952037222371E-3</v>
      </c>
      <c r="EI258" s="822">
        <f t="shared" si="2869"/>
        <v>0.61176602864458307</v>
      </c>
      <c r="EJ258" s="841">
        <f t="shared" si="2641"/>
        <v>389.38599362682726</v>
      </c>
      <c r="EK258" s="841">
        <f t="shared" si="2642"/>
        <v>1.0803327940150211</v>
      </c>
      <c r="EL258" s="805">
        <f>DATI!AD249</f>
        <v>44116.385999999999</v>
      </c>
      <c r="EM258" s="806">
        <f t="shared" si="2887"/>
        <v>120.86681095890411</v>
      </c>
      <c r="EN258" s="835">
        <f t="shared" si="2616"/>
        <v>246.21816537929186</v>
      </c>
      <c r="EO258" s="808">
        <f t="shared" si="2888"/>
        <v>0.67457031610764895</v>
      </c>
      <c r="EP258" s="822">
        <f t="shared" si="2889"/>
        <v>1.6826511726719673E-4</v>
      </c>
      <c r="EQ258" s="823">
        <f t="shared" si="2890"/>
        <v>-3.8842986215991138E-3</v>
      </c>
      <c r="ER258" s="822">
        <f t="shared" si="2902"/>
        <v>1.8949272204408341E-2</v>
      </c>
      <c r="ES258" s="806">
        <f t="shared" si="2903"/>
        <v>7.4219999999986612</v>
      </c>
      <c r="ET258" s="822">
        <f t="shared" si="2870"/>
        <v>0.55623359468199141</v>
      </c>
      <c r="EU258" s="824">
        <f t="shared" si="2891"/>
        <v>-0.96011425085663404</v>
      </c>
      <c r="EV258" s="805">
        <f>DATI!AE249</f>
        <v>6164.9930000000004</v>
      </c>
      <c r="EW258" s="806">
        <f t="shared" si="2892"/>
        <v>16.890391780821918</v>
      </c>
      <c r="EX258" s="835">
        <f t="shared" si="2618"/>
        <v>34.407470866633922</v>
      </c>
      <c r="EY258" s="808">
        <f t="shared" si="2871"/>
        <v>9.4267043470229919E-2</v>
      </c>
      <c r="EZ258" s="822">
        <f t="shared" si="2893"/>
        <v>2.9736278644113989E-2</v>
      </c>
      <c r="FA258" s="823">
        <f t="shared" si="2894"/>
        <v>2.5563908804985713E-2</v>
      </c>
      <c r="FB258" s="806">
        <f t="shared" si="2904"/>
        <v>178.03000000000065</v>
      </c>
      <c r="FC258" s="824">
        <f t="shared" si="2895"/>
        <v>0.8576641980993216</v>
      </c>
      <c r="FD258" s="806">
        <f>DATI!AG249</f>
        <v>3698.9959469848873</v>
      </c>
      <c r="FE258" s="822">
        <f t="shared" si="2872"/>
        <v>4.663813151660974E-2</v>
      </c>
      <c r="FF258" s="806">
        <f t="shared" si="2896"/>
        <v>2465.9970530151131</v>
      </c>
      <c r="FG258" s="822">
        <f t="shared" si="2905"/>
        <v>1.3762987526315539E-2</v>
      </c>
      <c r="FH258" s="805">
        <f>DATI!AF249</f>
        <v>1938.43</v>
      </c>
      <c r="FI258" s="806">
        <f t="shared" si="2906"/>
        <v>5.310767123287671</v>
      </c>
      <c r="FJ258" s="830">
        <f t="shared" si="2873"/>
        <v>2.4440349373573183E-2</v>
      </c>
      <c r="FK258" s="830"/>
      <c r="FL258" s="842">
        <f>DATI!AL249</f>
        <v>0</v>
      </c>
      <c r="FM258" s="843"/>
      <c r="FN258" s="842"/>
      <c r="FO258" s="1138">
        <f t="shared" si="2790"/>
        <v>0</v>
      </c>
      <c r="FP258" s="1139">
        <f t="shared" si="2665"/>
        <v>0</v>
      </c>
      <c r="FQ258" s="809"/>
      <c r="FR258" s="846"/>
      <c r="FS258" s="1117"/>
      <c r="FT258" s="1117"/>
      <c r="FU258" s="818"/>
      <c r="FV258" s="819"/>
      <c r="FW258" s="819"/>
      <c r="FX258" s="819"/>
      <c r="FY258" s="819"/>
      <c r="FZ258" s="819"/>
      <c r="GA258" s="819"/>
      <c r="GB258" s="819"/>
      <c r="GC258" s="819"/>
      <c r="GD258" s="819"/>
      <c r="GE258" s="819"/>
      <c r="GF258" s="819"/>
      <c r="GG258" s="819"/>
      <c r="GH258" s="819"/>
      <c r="GI258" s="819"/>
      <c r="GJ258" s="819"/>
      <c r="GK258" s="819"/>
      <c r="GL258" s="819"/>
      <c r="GM258" s="819"/>
      <c r="GN258" s="819"/>
      <c r="GO258" s="819"/>
      <c r="GP258" s="820"/>
      <c r="GQ258" s="818"/>
      <c r="GR258" s="819"/>
      <c r="GS258" s="819"/>
      <c r="GT258" s="819"/>
      <c r="GU258" s="819"/>
      <c r="GV258" s="819"/>
      <c r="GW258" s="819"/>
      <c r="GX258" s="820"/>
      <c r="GY258" s="818"/>
      <c r="GZ258" s="819"/>
      <c r="HA258" s="819"/>
      <c r="HB258" s="819"/>
      <c r="HC258" s="819"/>
      <c r="HD258" s="819"/>
      <c r="HE258" s="819"/>
      <c r="HF258" s="819"/>
      <c r="HG258" s="819"/>
      <c r="HH258" s="819"/>
      <c r="HI258" s="819"/>
      <c r="HJ258" s="819"/>
      <c r="HK258" s="819"/>
      <c r="HL258" s="819"/>
      <c r="HM258" s="819"/>
      <c r="HN258" s="819"/>
      <c r="HO258" s="819"/>
      <c r="HP258" s="819"/>
      <c r="HQ258" s="819"/>
      <c r="HR258" s="819"/>
      <c r="HS258" s="819"/>
      <c r="HT258" s="820"/>
      <c r="HU258" s="846">
        <f t="shared" si="2846"/>
        <v>48521</v>
      </c>
      <c r="HV258" s="847"/>
      <c r="HW258" s="848">
        <f t="shared" si="2923"/>
        <v>31637</v>
      </c>
      <c r="HX258" s="849">
        <v>31637</v>
      </c>
      <c r="HY258" s="849">
        <v>0</v>
      </c>
      <c r="HZ258" s="850"/>
      <c r="IA258" s="850">
        <f t="shared" si="2924"/>
        <v>0.39888947918250062</v>
      </c>
      <c r="IB258" s="822">
        <f t="shared" si="2925"/>
        <v>0.6520269573998887</v>
      </c>
      <c r="IC258" s="848"/>
      <c r="ID258" s="850"/>
      <c r="IE258" s="848"/>
      <c r="IF258" s="848"/>
      <c r="IG258" s="848"/>
      <c r="IH258" s="830"/>
      <c r="II258" s="849"/>
      <c r="IJ258" s="849"/>
      <c r="IK258" s="854">
        <v>11267.13</v>
      </c>
      <c r="IL258" s="834">
        <v>16883</v>
      </c>
      <c r="IM258" s="834"/>
      <c r="IN258" s="822">
        <f t="shared" si="2709"/>
        <v>0.21286629822796593</v>
      </c>
      <c r="IO258" s="822">
        <f t="shared" si="2710"/>
        <v>0.34795243296716888</v>
      </c>
      <c r="IP258" s="849"/>
      <c r="IQ258" s="830"/>
      <c r="IR258" s="849"/>
      <c r="IS258" s="834">
        <f t="shared" si="2907"/>
        <v>1</v>
      </c>
      <c r="IT258" s="854">
        <v>1</v>
      </c>
      <c r="IU258" s="855">
        <v>0</v>
      </c>
      <c r="IV258" s="822"/>
      <c r="IW258" s="830">
        <f t="shared" si="2926"/>
        <v>1.2608321875730967E-5</v>
      </c>
      <c r="IX258" s="822">
        <f t="shared" si="2927"/>
        <v>2.0609632942437295E-5</v>
      </c>
      <c r="IY258" s="834"/>
      <c r="IZ258" s="834"/>
      <c r="JA258" s="834"/>
      <c r="JB258" s="834"/>
      <c r="JC258" s="858"/>
      <c r="JD258" s="830"/>
      <c r="JE258" s="849"/>
      <c r="JF258" s="849"/>
      <c r="JG258" s="826">
        <f t="shared" si="2715"/>
        <v>29408.609339772196</v>
      </c>
      <c r="JH258" s="808">
        <f t="shared" si="2622"/>
        <v>164.13252522532144</v>
      </c>
      <c r="JI258" s="829">
        <f t="shared" si="2716"/>
        <v>0.37079321247347585</v>
      </c>
      <c r="JJ258" s="843"/>
      <c r="JK258" s="842"/>
      <c r="JL258" s="1140"/>
      <c r="JM258" s="860">
        <f t="shared" si="2643"/>
        <v>2.2772460333751309E-2</v>
      </c>
      <c r="JN258" s="1098"/>
      <c r="JO258" s="808"/>
      <c r="JP258" s="829"/>
      <c r="JQ258" s="830"/>
      <c r="JR258" s="862"/>
      <c r="JS258" s="825"/>
      <c r="JT258" s="818">
        <f>DATI!BW249</f>
        <v>9729.0950819249156</v>
      </c>
      <c r="JU258" s="819">
        <f>DATI!BX249</f>
        <v>7169.411359751165</v>
      </c>
      <c r="JV258" s="819">
        <f>DATI!BY249</f>
        <v>1521.0574326235651</v>
      </c>
      <c r="JW258" s="819">
        <f>DATI!BZ249</f>
        <v>1240.297</v>
      </c>
      <c r="JX258" s="819">
        <f>DATI!CA249</f>
        <v>2743.89</v>
      </c>
      <c r="JY258" s="819">
        <f>DATI!CB249</f>
        <v>682.89799143075948</v>
      </c>
      <c r="JZ258" s="819">
        <f>DATI!CC249</f>
        <v>1198.8768632200806</v>
      </c>
      <c r="KA258" s="819">
        <f>DATI!CD249</f>
        <v>4.1908798977956172</v>
      </c>
      <c r="KB258" s="819">
        <f>DATI!CE249</f>
        <v>449.78218808484075</v>
      </c>
      <c r="KC258" s="819">
        <f>DATI!CF249</f>
        <v>0</v>
      </c>
      <c r="KD258" s="819">
        <f>DATI!CG249</f>
        <v>202.61046002054215</v>
      </c>
      <c r="KE258" s="819">
        <f>DATI!CH249</f>
        <v>80.111081559181216</v>
      </c>
      <c r="KF258" s="819">
        <f>DATI!CI249</f>
        <v>1.0005800194740295</v>
      </c>
      <c r="KG258" s="819">
        <f>DATI!CJ249</f>
        <v>10.485020204067229</v>
      </c>
      <c r="KH258" s="819">
        <f>DATI!CK249</f>
        <v>70.664698348425333</v>
      </c>
      <c r="KI258" s="819">
        <f>DATI!CL249</f>
        <v>807.85321572303769</v>
      </c>
      <c r="KJ258" s="863">
        <f t="shared" si="2623"/>
        <v>54.299097434505263</v>
      </c>
      <c r="KK258" s="864">
        <f t="shared" si="2908"/>
        <v>2.8262196128273544E-2</v>
      </c>
      <c r="KL258" s="865">
        <f t="shared" si="2624"/>
        <v>40.013234806844473</v>
      </c>
      <c r="KM258" s="864">
        <f t="shared" si="2909"/>
        <v>1.4052174856265604E-2</v>
      </c>
      <c r="KN258" s="865">
        <f t="shared" si="2625"/>
        <v>8.4891806526742712</v>
      </c>
      <c r="KO258" s="864">
        <f t="shared" si="2910"/>
        <v>0.11702243157551101</v>
      </c>
      <c r="KP258" s="865">
        <f t="shared" si="2626"/>
        <v>6.9222273072286464</v>
      </c>
      <c r="KQ258" s="864">
        <f t="shared" si="2911"/>
        <v>-7.4499205836377508E-2</v>
      </c>
      <c r="KR258" s="865">
        <f t="shared" si="2627"/>
        <v>15.313937134437648</v>
      </c>
      <c r="KS258" s="864">
        <f t="shared" si="2912"/>
        <v>0.1533895859776977</v>
      </c>
      <c r="KT258" s="865">
        <f t="shared" si="2628"/>
        <v>3.8113251296532984</v>
      </c>
      <c r="KU258" s="864">
        <f t="shared" si="2913"/>
        <v>0.69277976303444533</v>
      </c>
      <c r="KV258" s="865">
        <f t="shared" si="2629"/>
        <v>6.6910571908072551</v>
      </c>
      <c r="KW258" s="864">
        <f t="shared" si="2914"/>
        <v>-5.6718800859785604E-2</v>
      </c>
      <c r="KX258" s="865">
        <f t="shared" si="2630"/>
        <v>2.3389739126867537E-2</v>
      </c>
      <c r="KY258" s="864">
        <f t="shared" si="2915"/>
        <v>-0.78380749106445824</v>
      </c>
      <c r="KZ258" s="865">
        <f t="shared" si="2631"/>
        <v>2.5102814444168904</v>
      </c>
      <c r="LA258" s="864">
        <f t="shared" si="2916"/>
        <v>4.707377621752694E-3</v>
      </c>
      <c r="LB258" s="866" t="s">
        <v>177</v>
      </c>
      <c r="LC258" s="867" t="s">
        <v>177</v>
      </c>
      <c r="LD258" s="865">
        <f t="shared" si="2632"/>
        <v>1.1307901729056467</v>
      </c>
      <c r="LE258" s="864">
        <f t="shared" si="2917"/>
        <v>2.8114223623133441</v>
      </c>
      <c r="LF258" s="865">
        <f t="shared" si="2633"/>
        <v>0.44710832678026752</v>
      </c>
      <c r="LG258" s="864">
        <f t="shared" si="2918"/>
        <v>-8.9666403624572996E-2</v>
      </c>
      <c r="LH258" s="865">
        <f t="shared" si="2634"/>
        <v>5.5843417615865382E-3</v>
      </c>
      <c r="LI258" s="864">
        <f t="shared" si="2919"/>
        <v>-0.38033940979243946</v>
      </c>
      <c r="LJ258" s="865">
        <f t="shared" si="2635"/>
        <v>5.8517994620190375E-2</v>
      </c>
      <c r="LK258" s="864">
        <f t="shared" si="2920"/>
        <v>4.5354020337835133</v>
      </c>
      <c r="LL258" s="865">
        <f t="shared" si="2636"/>
        <v>0.39438707387387445</v>
      </c>
      <c r="LM258" s="864">
        <f t="shared" si="2921"/>
        <v>0.89438708206782158</v>
      </c>
      <c r="LN258" s="865">
        <f t="shared" si="2637"/>
        <v>4.5087133082725241</v>
      </c>
      <c r="LO258" s="868">
        <f t="shared" si="2922"/>
        <v>0.10920746591935064</v>
      </c>
      <c r="LP258" s="869">
        <f t="shared" si="2721"/>
        <v>0.12266756235250048</v>
      </c>
      <c r="LQ258" s="870">
        <f t="shared" si="2722"/>
        <v>9.0394246083264726E-2</v>
      </c>
      <c r="LR258" s="870">
        <f t="shared" si="2723"/>
        <v>1.9177981701990879E-2</v>
      </c>
      <c r="LS258" s="870">
        <f t="shared" si="2724"/>
        <v>1.5638063797503494E-2</v>
      </c>
      <c r="LT258" s="870">
        <f t="shared" si="2725"/>
        <v>3.4595848311599446E-2</v>
      </c>
      <c r="LU258" s="870">
        <f t="shared" si="2726"/>
        <v>8.6101976842491833E-3</v>
      </c>
      <c r="LV258" s="870">
        <f t="shared" si="2727"/>
        <v>1.5115825380845466E-2</v>
      </c>
      <c r="LW258" s="870">
        <f t="shared" si="2728"/>
        <v>5.2839962693937642E-5</v>
      </c>
      <c r="LX258" s="871">
        <f t="shared" si="2729"/>
        <v>5.6709986013442383E-3</v>
      </c>
      <c r="LY258" s="872" t="s">
        <v>177</v>
      </c>
      <c r="LZ258" s="871">
        <f t="shared" si="2730"/>
        <v>2.5545778953289162E-3</v>
      </c>
      <c r="MA258" s="871">
        <f t="shared" si="2731"/>
        <v>1.0100663021110922E-3</v>
      </c>
      <c r="MB258" s="871">
        <f t="shared" si="2732"/>
        <v>1.2615634947953724E-5</v>
      </c>
      <c r="MC258" s="871">
        <f t="shared" si="2733"/>
        <v>1.3219850960642201E-4</v>
      </c>
      <c r="MD258" s="871">
        <f t="shared" si="2734"/>
        <v>8.9096326202838113E-4</v>
      </c>
      <c r="ME258" s="871">
        <f t="shared" si="2735"/>
        <v>1.0185673372180385E-2</v>
      </c>
      <c r="MF258" s="869">
        <f t="shared" si="2736"/>
        <v>0.35910145278814015</v>
      </c>
      <c r="MG258" s="870">
        <f t="shared" si="2737"/>
        <v>0.26462338102805971</v>
      </c>
      <c r="MH258" s="870">
        <f t="shared" si="2738"/>
        <v>5.6142316343901079E-2</v>
      </c>
      <c r="MI258" s="870">
        <f t="shared" si="2739"/>
        <v>4.5779432808323459E-2</v>
      </c>
      <c r="MJ258" s="870">
        <f t="shared" si="2740"/>
        <v>0.10127713595084939</v>
      </c>
      <c r="MK258" s="870">
        <f t="shared" si="2741"/>
        <v>2.5205803701567851E-2</v>
      </c>
      <c r="ML258" s="870">
        <f t="shared" si="2742"/>
        <v>4.4250613204125523E-2</v>
      </c>
      <c r="MM258" s="870">
        <f t="shared" si="2743"/>
        <v>1.5468561537187298E-4</v>
      </c>
      <c r="MN258" s="871">
        <f t="shared" si="2744"/>
        <v>1.6601486142279364E-2</v>
      </c>
      <c r="MO258" s="872" t="s">
        <v>177</v>
      </c>
      <c r="MP258" s="871">
        <f t="shared" si="2745"/>
        <v>7.4783636022451999E-3</v>
      </c>
      <c r="MQ258" s="871">
        <f t="shared" si="2746"/>
        <v>2.9569045764366573E-3</v>
      </c>
      <c r="MR258" s="871">
        <f t="shared" si="2747"/>
        <v>3.6931465423896298E-5</v>
      </c>
      <c r="MS258" s="871">
        <f t="shared" si="2748"/>
        <v>3.8700269203747941E-4</v>
      </c>
      <c r="MT258" s="871">
        <f t="shared" si="2749"/>
        <v>2.6082380348917905E-3</v>
      </c>
      <c r="MU258" s="871">
        <f t="shared" si="2750"/>
        <v>2.9817908136664718E-2</v>
      </c>
      <c r="MV258" s="1098"/>
      <c r="MW258" s="808"/>
      <c r="MX258" s="862"/>
      <c r="MY258" s="1269"/>
      <c r="MZ258" s="956"/>
      <c r="NA258" s="874"/>
      <c r="NB258" s="1098"/>
      <c r="NC258" s="808"/>
      <c r="ND258" s="829"/>
      <c r="NE258" s="875"/>
    </row>
    <row r="259" spans="1:369" ht="9" outlineLevel="1" thickBot="1" x14ac:dyDescent="0.25">
      <c r="A259" s="876" t="s">
        <v>189</v>
      </c>
      <c r="B259" s="1236">
        <v>141</v>
      </c>
      <c r="C259" s="1532"/>
      <c r="D259" s="1237">
        <f>DATI!G250</f>
        <v>839058</v>
      </c>
      <c r="E259" s="1238">
        <f t="shared" si="2874"/>
        <v>8.9823065075684355E-2</v>
      </c>
      <c r="F259" s="1239">
        <f t="shared" si="2866"/>
        <v>5.3679823815149692E-3</v>
      </c>
      <c r="G259" s="563"/>
      <c r="H259" s="1240"/>
      <c r="I259" s="1241"/>
      <c r="J259" s="1242"/>
      <c r="K259" s="1242"/>
      <c r="L259" s="1242"/>
      <c r="M259" s="1240"/>
      <c r="N259" s="1240"/>
      <c r="O259" s="1240"/>
      <c r="P259" s="1240"/>
      <c r="Q259" s="1240"/>
      <c r="R259" s="1240"/>
      <c r="S259" s="1240"/>
      <c r="T259" s="1240"/>
      <c r="U259" s="1240"/>
      <c r="V259" s="1240"/>
      <c r="W259" s="1243"/>
      <c r="X259" s="1244"/>
      <c r="Y259" s="1240"/>
      <c r="Z259" s="1240"/>
      <c r="AA259" s="1240"/>
      <c r="AB259" s="1240"/>
      <c r="AC259" s="1240"/>
      <c r="AD259" s="1241"/>
      <c r="AE259" s="1242"/>
      <c r="AF259" s="1242"/>
      <c r="AG259" s="1243"/>
      <c r="AH259" s="572"/>
      <c r="AI259" s="1240"/>
      <c r="AJ259" s="1241"/>
      <c r="AK259" s="1242"/>
      <c r="AL259" s="1242"/>
      <c r="AM259" s="1242"/>
      <c r="AN259" s="1159"/>
      <c r="AO259" s="1160"/>
      <c r="AP259" s="1160"/>
      <c r="AQ259" s="1160"/>
      <c r="AR259" s="1160"/>
      <c r="AS259" s="1160"/>
      <c r="AT259" s="1160"/>
      <c r="AU259" s="1161"/>
      <c r="AV259" s="1161"/>
      <c r="AW259" s="1160"/>
      <c r="AX259" s="1161"/>
      <c r="AY259" s="1161"/>
      <c r="AZ259" s="1161"/>
      <c r="BA259" s="1161"/>
      <c r="BB259" s="1159"/>
      <c r="BC259" s="1160"/>
      <c r="BD259" s="1160"/>
      <c r="BE259" s="1160"/>
      <c r="BF259" s="1160"/>
      <c r="BG259" s="1160"/>
      <c r="BH259" s="1160"/>
      <c r="BI259" s="1160"/>
      <c r="BJ259" s="1160"/>
      <c r="BK259" s="1160"/>
      <c r="BL259" s="1160"/>
      <c r="BM259" s="1160"/>
      <c r="BN259" s="1160"/>
      <c r="BO259" s="1160"/>
      <c r="BP259" s="1160"/>
      <c r="BQ259" s="1160"/>
      <c r="BR259" s="1160"/>
      <c r="BS259" s="1160"/>
      <c r="BT259" s="1160"/>
      <c r="BU259" s="1160"/>
      <c r="BV259" s="1162"/>
      <c r="BW259" s="1159"/>
      <c r="BX259" s="1160"/>
      <c r="BY259" s="1160"/>
      <c r="BZ259" s="1160"/>
      <c r="CA259" s="1160"/>
      <c r="CB259" s="1160"/>
      <c r="CC259" s="1160"/>
      <c r="CD259" s="1162"/>
      <c r="CE259" s="1159"/>
      <c r="CF259" s="1160"/>
      <c r="CG259" s="1160"/>
      <c r="CH259" s="1160"/>
      <c r="CI259" s="1160"/>
      <c r="CJ259" s="1160"/>
      <c r="CK259" s="1160"/>
      <c r="CL259" s="1160"/>
      <c r="CM259" s="1160"/>
      <c r="CN259" s="1160"/>
      <c r="CO259" s="1160"/>
      <c r="CP259" s="1160"/>
      <c r="CQ259" s="1160"/>
      <c r="CR259" s="1160"/>
      <c r="CS259" s="1160"/>
      <c r="CT259" s="1160"/>
      <c r="CU259" s="1160"/>
      <c r="CV259" s="1160"/>
      <c r="CW259" s="1160"/>
      <c r="CX259" s="1160"/>
      <c r="CY259" s="1162"/>
      <c r="CZ259" s="563">
        <f>DATI!AA250</f>
        <v>408718.63500000001</v>
      </c>
      <c r="DA259" s="1240">
        <f t="shared" si="2875"/>
        <v>1119.7770821917809</v>
      </c>
      <c r="DB259" s="1241">
        <f t="shared" si="2608"/>
        <v>487.116069449311</v>
      </c>
      <c r="DC259" s="1242">
        <f t="shared" si="2876"/>
        <v>1.3345645738337288</v>
      </c>
      <c r="DD259" s="1245">
        <f t="shared" si="2877"/>
        <v>-9.7118967965159619E-3</v>
      </c>
      <c r="DE259" s="1246">
        <f t="shared" si="2638"/>
        <v>-1.4999362862451536E-2</v>
      </c>
      <c r="DF259" s="1240">
        <f t="shared" si="2898"/>
        <v>-4008.3619999999646</v>
      </c>
      <c r="DG259" s="1247">
        <f t="shared" si="2878"/>
        <v>-7.4176913255956265</v>
      </c>
      <c r="DH259" s="1248">
        <f t="shared" si="2899"/>
        <v>8.5623004326944446E-2</v>
      </c>
      <c r="DI259" s="1167">
        <f>DATI!AB250+DATI!AG250</f>
        <v>208879.88667656487</v>
      </c>
      <c r="DJ259" s="1153">
        <f t="shared" si="2900"/>
        <v>572.27366212757499</v>
      </c>
      <c r="DK259" s="1168">
        <f t="shared" si="2609"/>
        <v>248.94570658591525</v>
      </c>
      <c r="DL259" s="1169">
        <f t="shared" si="2610"/>
        <v>0.68204303174223357</v>
      </c>
      <c r="DM259" s="1170">
        <f t="shared" si="2783"/>
        <v>0.51106034516034449</v>
      </c>
      <c r="DN259" s="1171">
        <f t="shared" si="2879"/>
        <v>5.7042488277672186E-2</v>
      </c>
      <c r="DO259" s="1171">
        <f t="shared" si="2834"/>
        <v>2.8000000000000025E-2</v>
      </c>
      <c r="DP259" s="1171">
        <f t="shared" si="2880"/>
        <v>4.6776600721987076E-2</v>
      </c>
      <c r="DQ259" s="1171">
        <f t="shared" si="2881"/>
        <v>4.1187524434967024E-2</v>
      </c>
      <c r="DR259" s="1172">
        <f t="shared" si="2882"/>
        <v>9334.0747693294834</v>
      </c>
      <c r="DS259" s="1172">
        <f t="shared" si="2883"/>
        <v>9.8478488575358938</v>
      </c>
      <c r="DT259" s="1173">
        <f t="shared" si="2901"/>
        <v>0.10236953634088644</v>
      </c>
      <c r="DU259" s="1174"/>
      <c r="DV259" s="1173"/>
      <c r="DW259" s="1175">
        <f>DATI!AB250</f>
        <v>205324.37700000001</v>
      </c>
      <c r="DX259" s="1153">
        <f t="shared" si="2884"/>
        <v>562.53253972602738</v>
      </c>
      <c r="DY259" s="1176">
        <f t="shared" si="2867"/>
        <v>244.7082049155124</v>
      </c>
      <c r="DZ259" s="1155">
        <f t="shared" si="2868"/>
        <v>0.67043343812469147</v>
      </c>
      <c r="EA259" s="1170">
        <f t="shared" si="2820"/>
        <v>0.50236118301775012</v>
      </c>
      <c r="EB259" s="1166">
        <f t="shared" si="2885"/>
        <v>6.2972778692577641E-2</v>
      </c>
      <c r="EC259" s="1249">
        <f t="shared" si="2836"/>
        <v>199838.74832343514</v>
      </c>
      <c r="ED259" s="1250">
        <f t="shared" si="2886"/>
        <v>547.5034200642059</v>
      </c>
      <c r="EE259" s="1251">
        <f t="shared" si="2613"/>
        <v>238.17036286339578</v>
      </c>
      <c r="EF259" s="1252">
        <f t="shared" si="2614"/>
        <v>0.65252154209149527</v>
      </c>
      <c r="EG259" s="1253">
        <f t="shared" si="2639"/>
        <v>-6.2587309304634756E-2</v>
      </c>
      <c r="EH259" s="1253">
        <f t="shared" si="2640"/>
        <v>-6.7592456570157819E-2</v>
      </c>
      <c r="EI259" s="1163">
        <f t="shared" si="2869"/>
        <v>0.48893965483965551</v>
      </c>
      <c r="EJ259" s="1254">
        <f t="shared" si="2641"/>
        <v>-13342.436769329448</v>
      </c>
      <c r="EK259" s="1254">
        <f t="shared" si="2642"/>
        <v>-17.265540183131435</v>
      </c>
      <c r="EL259" s="563">
        <f>DATI!AD250</f>
        <v>153858.03400000001</v>
      </c>
      <c r="EM259" s="1240">
        <f t="shared" si="2887"/>
        <v>421.52886027397267</v>
      </c>
      <c r="EN259" s="1255">
        <f t="shared" si="2616"/>
        <v>183.36996250557172</v>
      </c>
      <c r="EO259" s="1242">
        <f t="shared" si="2888"/>
        <v>0.50238345891937453</v>
      </c>
      <c r="EP259" s="1245">
        <f t="shared" si="2889"/>
        <v>-6.6076763121766247E-2</v>
      </c>
      <c r="EQ259" s="1246">
        <f t="shared" si="2890"/>
        <v>-7.1063279073243502E-2</v>
      </c>
      <c r="ER259" s="1163">
        <f t="shared" si="2902"/>
        <v>6.6086505070952858E-2</v>
      </c>
      <c r="ES259" s="1240">
        <f t="shared" si="2903"/>
        <v>-10885.734999999986</v>
      </c>
      <c r="ET259" s="1163">
        <f t="shared" si="2870"/>
        <v>0.37643997807929658</v>
      </c>
      <c r="EU259" s="1247">
        <f t="shared" si="2891"/>
        <v>-14.02772710522558</v>
      </c>
      <c r="EV259" s="563">
        <f>DATI!AE250</f>
        <v>34931.243999999999</v>
      </c>
      <c r="EW259" s="1240">
        <f t="shared" si="2892"/>
        <v>95.70203835616438</v>
      </c>
      <c r="EX259" s="1255">
        <f t="shared" si="2618"/>
        <v>41.631501040452505</v>
      </c>
      <c r="EY259" s="1242">
        <f t="shared" si="2871"/>
        <v>0.11405890696014385</v>
      </c>
      <c r="EZ259" s="1245">
        <f t="shared" si="2893"/>
        <v>-9.7992975441157593E-2</v>
      </c>
      <c r="FA259" s="1246">
        <f t="shared" si="2894"/>
        <v>-0.10280908048994275</v>
      </c>
      <c r="FB259" s="1240">
        <f t="shared" si="2904"/>
        <v>-3794.8890000000029</v>
      </c>
      <c r="FC259" s="1247">
        <f t="shared" si="2895"/>
        <v>-4.7705524524504952</v>
      </c>
      <c r="FD259" s="1240">
        <f>DATI!AG250</f>
        <v>3555.5096765648686</v>
      </c>
      <c r="FE259" s="1163">
        <f t="shared" si="2872"/>
        <v>8.699162142594424E-3</v>
      </c>
      <c r="FF259" s="1240">
        <f t="shared" si="2896"/>
        <v>31375.734323435128</v>
      </c>
      <c r="FG259" s="1163">
        <f t="shared" si="2905"/>
        <v>3.7393999370049662E-2</v>
      </c>
      <c r="FH259" s="563">
        <f>DATI!AF250</f>
        <v>14604.98</v>
      </c>
      <c r="FI259" s="1240">
        <f t="shared" si="2906"/>
        <v>40.013643835616435</v>
      </c>
      <c r="FJ259" s="1171">
        <f t="shared" si="2873"/>
        <v>3.573357989904228E-2</v>
      </c>
      <c r="FK259" s="1171"/>
      <c r="FL259" s="1183">
        <f>DATI!AL250</f>
        <v>0</v>
      </c>
      <c r="FM259" s="1184"/>
      <c r="FN259" s="1183"/>
      <c r="FO259" s="1185">
        <f t="shared" si="2790"/>
        <v>0</v>
      </c>
      <c r="FP259" s="1186">
        <f t="shared" si="2665"/>
        <v>0</v>
      </c>
      <c r="FQ259" s="1187"/>
      <c r="FR259" s="1256"/>
      <c r="FS259" s="1257"/>
      <c r="FT259" s="1257"/>
      <c r="FU259" s="1159"/>
      <c r="FV259" s="1160"/>
      <c r="FW259" s="1160"/>
      <c r="FX259" s="1160"/>
      <c r="FY259" s="1160"/>
      <c r="FZ259" s="1160"/>
      <c r="GA259" s="1160"/>
      <c r="GB259" s="1160"/>
      <c r="GC259" s="1160"/>
      <c r="GD259" s="1160"/>
      <c r="GE259" s="1160"/>
      <c r="GF259" s="1160"/>
      <c r="GG259" s="1160"/>
      <c r="GH259" s="1160"/>
      <c r="GI259" s="1160"/>
      <c r="GJ259" s="1160"/>
      <c r="GK259" s="1160"/>
      <c r="GL259" s="1160"/>
      <c r="GM259" s="1160"/>
      <c r="GN259" s="1160"/>
      <c r="GO259" s="1160"/>
      <c r="GP259" s="1162"/>
      <c r="GQ259" s="1159"/>
      <c r="GR259" s="1160"/>
      <c r="GS259" s="1160"/>
      <c r="GT259" s="1160"/>
      <c r="GU259" s="1160"/>
      <c r="GV259" s="1160"/>
      <c r="GW259" s="1160"/>
      <c r="GX259" s="1162"/>
      <c r="GY259" s="1159"/>
      <c r="GZ259" s="1160"/>
      <c r="HA259" s="1160"/>
      <c r="HB259" s="1160"/>
      <c r="HC259" s="1160"/>
      <c r="HD259" s="1160"/>
      <c r="HE259" s="1160"/>
      <c r="HF259" s="1160"/>
      <c r="HG259" s="1160"/>
      <c r="HH259" s="1160"/>
      <c r="HI259" s="1160"/>
      <c r="HJ259" s="1160"/>
      <c r="HK259" s="1160"/>
      <c r="HL259" s="1160"/>
      <c r="HM259" s="1160"/>
      <c r="HN259" s="1160"/>
      <c r="HO259" s="1160"/>
      <c r="HP259" s="1160"/>
      <c r="HQ259" s="1160"/>
      <c r="HR259" s="1160"/>
      <c r="HS259" s="1160"/>
      <c r="HT259" s="1162"/>
      <c r="HU259" s="1256">
        <f t="shared" si="2846"/>
        <v>198327</v>
      </c>
      <c r="HV259" s="1258"/>
      <c r="HW259" s="609">
        <f t="shared" si="2923"/>
        <v>100205</v>
      </c>
      <c r="HX259" s="610">
        <v>100205</v>
      </c>
      <c r="HY259" s="1259">
        <v>0</v>
      </c>
      <c r="HZ259" s="1260"/>
      <c r="IA259" s="1260">
        <f t="shared" si="2924"/>
        <v>0.24516865985325087</v>
      </c>
      <c r="IB259" s="1245">
        <f t="shared" si="2925"/>
        <v>0.50525142819686675</v>
      </c>
      <c r="IC259" s="1271"/>
      <c r="ID259" s="1260"/>
      <c r="IE259" s="1271"/>
      <c r="IF259" s="1271"/>
      <c r="IG259" s="609"/>
      <c r="IH259" s="1262"/>
      <c r="II259" s="610"/>
      <c r="IJ259" s="1259"/>
      <c r="IK259" s="1263">
        <v>19990.439999999999</v>
      </c>
      <c r="IL259" s="1264">
        <v>29825</v>
      </c>
      <c r="IM259" s="1264"/>
      <c r="IN259" s="1245">
        <f t="shared" si="2709"/>
        <v>7.297196028265264E-2</v>
      </c>
      <c r="IO259" s="1245">
        <f t="shared" si="2710"/>
        <v>0.15038295340523478</v>
      </c>
      <c r="IP259" s="610"/>
      <c r="IQ259" s="1262"/>
      <c r="IR259" s="610"/>
      <c r="IS259" s="1264">
        <f t="shared" si="2907"/>
        <v>68297</v>
      </c>
      <c r="IT259" s="1263">
        <v>68297</v>
      </c>
      <c r="IU259" s="1265">
        <v>0</v>
      </c>
      <c r="IV259" s="1245"/>
      <c r="IW259" s="1262">
        <f t="shared" si="2926"/>
        <v>0.16710028403769747</v>
      </c>
      <c r="IX259" s="1245">
        <f t="shared" si="2927"/>
        <v>0.34436561839789842</v>
      </c>
      <c r="IY259" s="1175"/>
      <c r="IZ259" s="1175"/>
      <c r="JA259" s="1175"/>
      <c r="JB259" s="1175"/>
      <c r="JC259" s="620"/>
      <c r="JD259" s="1262"/>
      <c r="JE259" s="610"/>
      <c r="JF259" s="1259"/>
      <c r="JG259" s="1167">
        <f t="shared" si="2715"/>
        <v>201950.27939323502</v>
      </c>
      <c r="JH259" s="1155">
        <f t="shared" si="2622"/>
        <v>240.68691245806014</v>
      </c>
      <c r="JI259" s="1170">
        <f t="shared" si="2716"/>
        <v>0.49410587651144172</v>
      </c>
      <c r="JJ259" s="1184"/>
      <c r="JK259" s="1183"/>
      <c r="JL259" s="1199"/>
      <c r="JM259" s="1200">
        <f t="shared" si="2643"/>
        <v>5.8050884436513468E-2</v>
      </c>
      <c r="JN259" s="1213"/>
      <c r="JO259" s="1155"/>
      <c r="JP259" s="1170"/>
      <c r="JQ259" s="1171"/>
      <c r="JR259" s="1202"/>
      <c r="JS259" s="1166"/>
      <c r="JT259" s="1159">
        <f>DATI!BW250</f>
        <v>38964.858769798455</v>
      </c>
      <c r="JU259" s="1160">
        <f>DATI!BX250</f>
        <v>35895.212317679463</v>
      </c>
      <c r="JV259" s="1160">
        <f>DATI!BY250</f>
        <v>11876.114297535732</v>
      </c>
      <c r="JW259" s="1160">
        <f>DATI!BZ250</f>
        <v>38742.514000000003</v>
      </c>
      <c r="JX259" s="1160">
        <f>DATI!CA250</f>
        <v>45981.593000000001</v>
      </c>
      <c r="JY259" s="1160">
        <f>DATI!CB250</f>
        <v>13662.819078554214</v>
      </c>
      <c r="JZ259" s="1160">
        <f>DATI!CC250</f>
        <v>7014.9304712825751</v>
      </c>
      <c r="KA259" s="1160">
        <f>DATI!CD250</f>
        <v>35.496969078877939</v>
      </c>
      <c r="KB259" s="1160">
        <f>DATI!CE250</f>
        <v>1986.7940473679305</v>
      </c>
      <c r="KC259" s="1160">
        <f>DATI!CF250</f>
        <v>0</v>
      </c>
      <c r="KD259" s="1160">
        <f>DATI!CG250</f>
        <v>491.88752059555054</v>
      </c>
      <c r="KE259" s="1160">
        <f>DATI!CH250</f>
        <v>472.55110919713974</v>
      </c>
      <c r="KF259" s="1160">
        <f>DATI!CI250</f>
        <v>125.70754244661332</v>
      </c>
      <c r="KG259" s="1160">
        <f>DATI!CJ250</f>
        <v>99.236761931419366</v>
      </c>
      <c r="KH259" s="1160">
        <f>DATI!CK250</f>
        <v>475.86571287452614</v>
      </c>
      <c r="KI259" s="1160">
        <f>DATI!CL250</f>
        <v>3061.0756389231683</v>
      </c>
      <c r="KJ259" s="1203">
        <f t="shared" si="2623"/>
        <v>46.438814444053278</v>
      </c>
      <c r="KK259" s="1204">
        <f t="shared" si="2908"/>
        <v>2.3170666150359131E-2</v>
      </c>
      <c r="KL259" s="1205">
        <f t="shared" si="2624"/>
        <v>42.780370746336324</v>
      </c>
      <c r="KM259" s="1204">
        <f t="shared" si="2909"/>
        <v>2.0140281211333499E-2</v>
      </c>
      <c r="KN259" s="1205">
        <f t="shared" si="2625"/>
        <v>14.154104123357065</v>
      </c>
      <c r="KO259" s="1204">
        <f t="shared" si="2910"/>
        <v>9.6121699152288756E-2</v>
      </c>
      <c r="KP259" s="1205">
        <f t="shared" si="2626"/>
        <v>46.173821118444735</v>
      </c>
      <c r="KQ259" s="1204">
        <f t="shared" si="2911"/>
        <v>0.19364821077822225</v>
      </c>
      <c r="KR259" s="1205">
        <f t="shared" si="2627"/>
        <v>54.801447575733739</v>
      </c>
      <c r="KS259" s="1204">
        <f t="shared" si="2912"/>
        <v>1.1781550944892541E-2</v>
      </c>
      <c r="KT259" s="1205">
        <f t="shared" si="2628"/>
        <v>16.283521614184256</v>
      </c>
      <c r="KU259" s="1204">
        <f t="shared" si="2913"/>
        <v>5.8906778025751498E-2</v>
      </c>
      <c r="KV259" s="1205">
        <f t="shared" si="2629"/>
        <v>8.3604833888510388</v>
      </c>
      <c r="KW259" s="1204">
        <f t="shared" si="2914"/>
        <v>-7.6387923092093135E-2</v>
      </c>
      <c r="KX259" s="1205">
        <f t="shared" si="2630"/>
        <v>4.2305739387358134E-2</v>
      </c>
      <c r="KY259" s="1204">
        <f t="shared" si="2915"/>
        <v>-0.78624046614503018</v>
      </c>
      <c r="KZ259" s="1205">
        <f t="shared" si="2631"/>
        <v>2.3678864242614104</v>
      </c>
      <c r="LA259" s="1204">
        <f t="shared" si="2916"/>
        <v>7.4203500083541513E-2</v>
      </c>
      <c r="LB259" s="1206" t="s">
        <v>177</v>
      </c>
      <c r="LC259" s="1207" t="s">
        <v>177</v>
      </c>
      <c r="LD259" s="1205">
        <f t="shared" si="2632"/>
        <v>0.58623780548609339</v>
      </c>
      <c r="LE259" s="1204">
        <f t="shared" si="2917"/>
        <v>-9.7080908318434314E-2</v>
      </c>
      <c r="LF259" s="1205">
        <f t="shared" si="2633"/>
        <v>0.56319242435819661</v>
      </c>
      <c r="LG259" s="1204">
        <f t="shared" si="2918"/>
        <v>-0.13599344616908754</v>
      </c>
      <c r="LH259" s="1205">
        <f t="shared" si="2634"/>
        <v>0.14981984850464844</v>
      </c>
      <c r="LI259" s="1204">
        <f t="shared" si="2919"/>
        <v>0.13043883257410213</v>
      </c>
      <c r="LJ259" s="1205">
        <f t="shared" si="2635"/>
        <v>0.11827163549053746</v>
      </c>
      <c r="LK259" s="1204">
        <f t="shared" si="2920"/>
        <v>0.15049607836853665</v>
      </c>
      <c r="LL259" s="1205">
        <f t="shared" si="2636"/>
        <v>0.5671428111936555</v>
      </c>
      <c r="LM259" s="1204">
        <f t="shared" si="2921"/>
        <v>-0.19618870406854438</v>
      </c>
      <c r="LN259" s="1205">
        <f t="shared" si="2637"/>
        <v>3.6482288935010074</v>
      </c>
      <c r="LO259" s="1208">
        <f t="shared" si="2922"/>
        <v>-0.10090960647502138</v>
      </c>
      <c r="LP259" s="1209">
        <f t="shared" si="2721"/>
        <v>9.53341869763253E-2</v>
      </c>
      <c r="LQ259" s="1210">
        <f t="shared" si="2722"/>
        <v>8.7823772257605681E-2</v>
      </c>
      <c r="LR259" s="1210">
        <f t="shared" si="2723"/>
        <v>2.9056943531668752E-2</v>
      </c>
      <c r="LS259" s="1210">
        <f t="shared" si="2724"/>
        <v>9.4790182493147149E-2</v>
      </c>
      <c r="LT259" s="1210">
        <f t="shared" si="2725"/>
        <v>0.11250182659276106</v>
      </c>
      <c r="LU259" s="1210">
        <f t="shared" si="2726"/>
        <v>3.342842216762202E-2</v>
      </c>
      <c r="LV259" s="1210">
        <f t="shared" si="2727"/>
        <v>1.7163226411936357E-2</v>
      </c>
      <c r="LW259" s="1210">
        <f t="shared" si="2728"/>
        <v>8.6849402104892861E-5</v>
      </c>
      <c r="LX259" s="1211">
        <f t="shared" si="2729"/>
        <v>4.8610312259628934E-3</v>
      </c>
      <c r="LY259" s="1212" t="s">
        <v>177</v>
      </c>
      <c r="LZ259" s="1211">
        <f t="shared" si="2730"/>
        <v>1.2034868940965966E-3</v>
      </c>
      <c r="MA259" s="1211">
        <f t="shared" si="2731"/>
        <v>1.1561770585702307E-3</v>
      </c>
      <c r="MB259" s="1211">
        <f t="shared" si="2732"/>
        <v>3.0756498892352513E-4</v>
      </c>
      <c r="MC259" s="1211">
        <f t="shared" si="2733"/>
        <v>2.4279969992417732E-4</v>
      </c>
      <c r="MD259" s="1211">
        <f t="shared" si="2734"/>
        <v>1.1642868030094251E-3</v>
      </c>
      <c r="ME259" s="1211">
        <f t="shared" si="2735"/>
        <v>7.4894447592857329E-3</v>
      </c>
      <c r="MF259" s="1209">
        <f t="shared" si="2736"/>
        <v>0.18977220016013224</v>
      </c>
      <c r="MG259" s="1210">
        <f t="shared" si="2737"/>
        <v>0.17482197117626935</v>
      </c>
      <c r="MH259" s="1210">
        <f t="shared" si="2738"/>
        <v>5.7840741908281701E-2</v>
      </c>
      <c r="MI259" s="1210">
        <f t="shared" si="2739"/>
        <v>0.18868930502100101</v>
      </c>
      <c r="MJ259" s="1210">
        <f t="shared" si="2740"/>
        <v>0.223946097739773</v>
      </c>
      <c r="MK259" s="1210">
        <f t="shared" si="2741"/>
        <v>6.6542605793730045E-2</v>
      </c>
      <c r="ML259" s="1210">
        <f t="shared" si="2742"/>
        <v>3.4165112656265727E-2</v>
      </c>
      <c r="MM259" s="1210">
        <f t="shared" si="2743"/>
        <v>1.7288239028178295E-4</v>
      </c>
      <c r="MN259" s="1211">
        <f t="shared" si="2744"/>
        <v>9.6763671045641628E-3</v>
      </c>
      <c r="MO259" s="1212" t="s">
        <v>177</v>
      </c>
      <c r="MP259" s="1211">
        <f t="shared" si="2745"/>
        <v>2.3956606019340338E-3</v>
      </c>
      <c r="MQ259" s="1211">
        <f t="shared" si="2746"/>
        <v>2.3014856594311727E-3</v>
      </c>
      <c r="MR259" s="1211">
        <f t="shared" si="2747"/>
        <v>6.1223876231029939E-4</v>
      </c>
      <c r="MS259" s="1211">
        <f t="shared" si="2748"/>
        <v>4.8331700006287791E-4</v>
      </c>
      <c r="MT259" s="1211">
        <f t="shared" si="2749"/>
        <v>2.3176289139527069E-3</v>
      </c>
      <c r="MU259" s="1211">
        <f t="shared" si="2750"/>
        <v>1.4908486189748275E-2</v>
      </c>
      <c r="MV259" s="1213"/>
      <c r="MW259" s="1155"/>
      <c r="MX259" s="1202"/>
      <c r="MY259" s="1272"/>
      <c r="MZ259" s="1215"/>
      <c r="NA259" s="1216"/>
      <c r="NB259" s="1213"/>
      <c r="NC259" s="1155"/>
      <c r="ND259" s="1170"/>
      <c r="NE259" s="1218"/>
    </row>
    <row r="260" spans="1:369" s="398" customFormat="1" ht="9" thickBot="1" x14ac:dyDescent="0.25">
      <c r="A260" s="321">
        <v>2004</v>
      </c>
      <c r="B260" s="322">
        <f>SUM(B261:B271)</f>
        <v>1545</v>
      </c>
      <c r="C260" s="1522"/>
      <c r="D260" s="323">
        <f>SUM(D261:D271)</f>
        <v>9276620</v>
      </c>
      <c r="E260" s="324">
        <f t="shared" ref="E260:E271" si="2928">D260/$D$260</f>
        <v>1</v>
      </c>
      <c r="F260" s="348">
        <f t="shared" si="2866"/>
        <v>1.3039887363084677E-2</v>
      </c>
      <c r="G260" s="326"/>
      <c r="H260" s="327"/>
      <c r="I260" s="328"/>
      <c r="J260" s="329"/>
      <c r="K260" s="329"/>
      <c r="L260" s="329"/>
      <c r="M260" s="327"/>
      <c r="N260" s="327"/>
      <c r="O260" s="327"/>
      <c r="P260" s="327"/>
      <c r="Q260" s="327"/>
      <c r="R260" s="327"/>
      <c r="S260" s="327"/>
      <c r="T260" s="327"/>
      <c r="U260" s="327"/>
      <c r="V260" s="327"/>
      <c r="W260" s="331"/>
      <c r="X260" s="332"/>
      <c r="Y260" s="327"/>
      <c r="Z260" s="327"/>
      <c r="AA260" s="327"/>
      <c r="AB260" s="327"/>
      <c r="AC260" s="327"/>
      <c r="AD260" s="328"/>
      <c r="AE260" s="329"/>
      <c r="AF260" s="329"/>
      <c r="AG260" s="331"/>
      <c r="AH260" s="334"/>
      <c r="AI260" s="327"/>
      <c r="AJ260" s="328"/>
      <c r="AK260" s="329"/>
      <c r="AL260" s="329"/>
      <c r="AM260" s="329"/>
      <c r="AN260" s="339"/>
      <c r="AO260" s="340"/>
      <c r="AP260" s="340"/>
      <c r="AQ260" s="340"/>
      <c r="AR260" s="340"/>
      <c r="AS260" s="340"/>
      <c r="AT260" s="340"/>
      <c r="AU260" s="1053"/>
      <c r="AV260" s="1053"/>
      <c r="AW260" s="340"/>
      <c r="AX260" s="1053"/>
      <c r="AY260" s="1053"/>
      <c r="AZ260" s="1053"/>
      <c r="BA260" s="1053"/>
      <c r="BB260" s="339"/>
      <c r="BC260" s="340"/>
      <c r="BD260" s="340"/>
      <c r="BE260" s="340"/>
      <c r="BF260" s="340"/>
      <c r="BG260" s="340"/>
      <c r="BH260" s="340"/>
      <c r="BI260" s="340"/>
      <c r="BJ260" s="340"/>
      <c r="BK260" s="340"/>
      <c r="BL260" s="340"/>
      <c r="BM260" s="340"/>
      <c r="BN260" s="340"/>
      <c r="BO260" s="340"/>
      <c r="BP260" s="340"/>
      <c r="BQ260" s="340"/>
      <c r="BR260" s="340"/>
      <c r="BS260" s="340"/>
      <c r="BT260" s="340"/>
      <c r="BU260" s="340"/>
      <c r="BV260" s="341"/>
      <c r="BW260" s="339"/>
      <c r="BX260" s="340"/>
      <c r="BY260" s="340"/>
      <c r="BZ260" s="340"/>
      <c r="CA260" s="340"/>
      <c r="CB260" s="340"/>
      <c r="CC260" s="340"/>
      <c r="CD260" s="341"/>
      <c r="CE260" s="339"/>
      <c r="CF260" s="340"/>
      <c r="CG260" s="340"/>
      <c r="CH260" s="340"/>
      <c r="CI260" s="340"/>
      <c r="CJ260" s="340"/>
      <c r="CK260" s="340"/>
      <c r="CL260" s="340"/>
      <c r="CM260" s="340"/>
      <c r="CN260" s="340"/>
      <c r="CO260" s="340"/>
      <c r="CP260" s="340"/>
      <c r="CQ260" s="340"/>
      <c r="CR260" s="340"/>
      <c r="CS260" s="340"/>
      <c r="CT260" s="340"/>
      <c r="CU260" s="340"/>
      <c r="CV260" s="340"/>
      <c r="CW260" s="340"/>
      <c r="CX260" s="340"/>
      <c r="CY260" s="341"/>
      <c r="CZ260" s="326">
        <f>SUM(CZ261:CZ271)</f>
        <v>4735102.7770000007</v>
      </c>
      <c r="DA260" s="327">
        <f t="shared" ref="DA260:DA271" si="2929">+CZ260/365</f>
        <v>12972.884320547948</v>
      </c>
      <c r="DB260" s="328">
        <f t="shared" si="2608"/>
        <v>510.4340564774671</v>
      </c>
      <c r="DC260" s="329">
        <f t="shared" ref="DC260:DC271" si="2930">+DB260/365</f>
        <v>1.3984494698012797</v>
      </c>
      <c r="DD260" s="345">
        <f t="shared" ref="DD260:DD271" si="2931">+(CZ260/CZ272)-1</f>
        <v>2.5905718754258178E-2</v>
      </c>
      <c r="DE260" s="346">
        <f t="shared" si="2638"/>
        <v>1.2700221927749399E-2</v>
      </c>
      <c r="DF260" s="327">
        <f>+CZ260-CZ272</f>
        <v>119568.72700000182</v>
      </c>
      <c r="DG260" s="347">
        <f t="shared" ref="DG260:DG271" si="2932">+DB260-DB272</f>
        <v>6.40132751665152</v>
      </c>
      <c r="DH260" s="348">
        <f>+CZ260/$CZ$260</f>
        <v>1</v>
      </c>
      <c r="DI260" s="326">
        <f>SUM(DI261:DI271)</f>
        <v>1975938.8854420425</v>
      </c>
      <c r="DJ260" s="327">
        <f>DI260/365</f>
        <v>5413.5311929918971</v>
      </c>
      <c r="DK260" s="349">
        <f t="shared" si="2609"/>
        <v>213.00202934280401</v>
      </c>
      <c r="DL260" s="350">
        <f t="shared" si="2610"/>
        <v>0.58356720367891513</v>
      </c>
      <c r="DM260" s="345">
        <f t="shared" si="2783"/>
        <v>0.41729588110311933</v>
      </c>
      <c r="DN260" s="351">
        <f t="shared" ref="DN260:DN271" si="2933">(DM260-DM272)/DM272</f>
        <v>2.3726434508954491E-2</v>
      </c>
      <c r="DO260" s="351">
        <f t="shared" si="2834"/>
        <v>9.000000000000008E-3</v>
      </c>
      <c r="DP260" s="351">
        <f t="shared" ref="DP260:DP271" si="2934">(DI260-DI272)/DI272</f>
        <v>5.02468036026429E-2</v>
      </c>
      <c r="DQ260" s="351">
        <f t="shared" ref="DQ260:DQ271" si="2935">(DK260-DK272)/DK272</f>
        <v>3.6727987420521871E-2</v>
      </c>
      <c r="DR260" s="352">
        <f t="shared" ref="DR260:DR271" si="2936">DI260-DI272</f>
        <v>94534.55394204217</v>
      </c>
      <c r="DS260" s="352">
        <f t="shared" ref="DS260:DS271" si="2937">DK260-DK272</f>
        <v>7.5459869408106215</v>
      </c>
      <c r="DT260" s="353">
        <f>DI260/$DI$260</f>
        <v>1</v>
      </c>
      <c r="DU260" s="354"/>
      <c r="DV260" s="353"/>
      <c r="DW260" s="356">
        <f>SUM(DW261:DW271)</f>
        <v>1922691.7390000003</v>
      </c>
      <c r="DX260" s="327">
        <f t="shared" ref="DX260:DX271" si="2938">+DW260/365</f>
        <v>5267.6486000000004</v>
      </c>
      <c r="DY260" s="357">
        <f t="shared" si="2867"/>
        <v>207.262099665611</v>
      </c>
      <c r="DZ260" s="329">
        <f t="shared" si="2868"/>
        <v>0.56784136894687942</v>
      </c>
      <c r="EA260" s="345">
        <f t="shared" si="2820"/>
        <v>0.40605068771456576</v>
      </c>
      <c r="EB260" s="358">
        <f t="shared" ref="EB260:EB271" si="2939">+(EA260-EA272)/EA272</f>
        <v>2.8261332559777978E-2</v>
      </c>
      <c r="EC260" s="326">
        <f t="shared" si="2836"/>
        <v>2759163.891557958</v>
      </c>
      <c r="ED260" s="327">
        <f t="shared" ref="ED260:ED271" si="2940">EC260/365</f>
        <v>7559.353127556049</v>
      </c>
      <c r="EE260" s="359">
        <f t="shared" si="2613"/>
        <v>297.43202713466309</v>
      </c>
      <c r="EF260" s="360">
        <f t="shared" si="2614"/>
        <v>0.81488226612236458</v>
      </c>
      <c r="EG260" s="361">
        <f t="shared" si="2639"/>
        <v>9.1561760543291612E-3</v>
      </c>
      <c r="EH260" s="361">
        <f t="shared" si="2640"/>
        <v>-3.8337200313648522E-3</v>
      </c>
      <c r="EI260" s="345">
        <f t="shared" si="2869"/>
        <v>0.58270411889688056</v>
      </c>
      <c r="EJ260" s="362">
        <f t="shared" si="2641"/>
        <v>25034.173057959415</v>
      </c>
      <c r="EK260" s="362">
        <f t="shared" si="2642"/>
        <v>-1.1446594241591015</v>
      </c>
      <c r="EL260" s="326">
        <f>SUM(EL261:EL271)</f>
        <v>2355464.395</v>
      </c>
      <c r="EM260" s="327">
        <f t="shared" ref="EM260:EM271" si="2941">+EL260/365</f>
        <v>6453.3271095890414</v>
      </c>
      <c r="EN260" s="357">
        <f t="shared" si="2616"/>
        <v>253.91407592420515</v>
      </c>
      <c r="EO260" s="329">
        <f t="shared" ref="EO260:EO271" si="2942">+EN260/365</f>
        <v>0.69565500253206891</v>
      </c>
      <c r="EP260" s="345">
        <f t="shared" ref="EP260:EP271" si="2943">+EL260/EL272-1</f>
        <v>1.147818359304309E-2</v>
      </c>
      <c r="EQ260" s="346">
        <f t="shared" ref="EQ260:EQ271" si="2944">+EN260/EN272-1</f>
        <v>-1.5416014606359774E-3</v>
      </c>
      <c r="ER260" s="345">
        <f>+EL260/$EL$260</f>
        <v>1</v>
      </c>
      <c r="ES260" s="327">
        <f>+EL260-EL272</f>
        <v>26729.644999999553</v>
      </c>
      <c r="ET260" s="345">
        <f t="shared" si="2870"/>
        <v>0.49744736406594786</v>
      </c>
      <c r="EU260" s="347">
        <f t="shared" ref="EU260:EU271" si="2945">+EN260-EN272</f>
        <v>-0.39203867771900036</v>
      </c>
      <c r="EV260" s="326">
        <f>SUM(EV261:EV271)</f>
        <v>311837.59699999995</v>
      </c>
      <c r="EW260" s="327">
        <f t="shared" ref="EW260:EW271" si="2946">+EV260/365</f>
        <v>854.3495808219177</v>
      </c>
      <c r="EX260" s="357">
        <f t="shared" si="2618"/>
        <v>33.615432883959883</v>
      </c>
      <c r="EY260" s="329">
        <f t="shared" si="2871"/>
        <v>9.2097076394410643E-2</v>
      </c>
      <c r="EZ260" s="345">
        <f t="shared" ref="EZ260:EZ271" si="2947">+EV260/EV272-1</f>
        <v>-3.1485242987454032E-2</v>
      </c>
      <c r="FA260" s="346">
        <f t="shared" ref="FA260:FA271" si="2948">+EX260/EX272-1</f>
        <v>-4.3952001205437741E-2</v>
      </c>
      <c r="FB260" s="327">
        <f>+EV260-EV272</f>
        <v>-10137.463000000105</v>
      </c>
      <c r="FC260" s="347">
        <f t="shared" ref="FC260:FC271" si="2949">+EX260-EX272</f>
        <v>-1.5453884621901679</v>
      </c>
      <c r="FD260" s="327">
        <f>SUM(FD261:FD271)</f>
        <v>53247.14644204278</v>
      </c>
      <c r="FE260" s="363">
        <f t="shared" si="2872"/>
        <v>1.1245193388553723E-2</v>
      </c>
      <c r="FF260" s="327">
        <f t="shared" ref="FF260:FF271" si="2950">+EV260-FD260</f>
        <v>258590.45055795717</v>
      </c>
      <c r="FG260" s="363">
        <f>+FF260/CZ260</f>
        <v>5.4611370172157329E-2</v>
      </c>
      <c r="FH260" s="326">
        <f>SUM(FH261:FH271)</f>
        <v>145109.046</v>
      </c>
      <c r="FI260" s="327">
        <f>+FH260/365</f>
        <v>397.55903013698628</v>
      </c>
      <c r="FJ260" s="351">
        <f t="shared" si="2873"/>
        <v>3.0645384658775272E-2</v>
      </c>
      <c r="FK260" s="351"/>
      <c r="FL260" s="327"/>
      <c r="FM260" s="1273"/>
      <c r="FN260" s="327"/>
      <c r="FO260" s="327"/>
      <c r="FP260" s="327"/>
      <c r="FQ260" s="364"/>
      <c r="FR260" s="369"/>
      <c r="FS260" s="1274"/>
      <c r="FT260" s="1274"/>
      <c r="FU260" s="339"/>
      <c r="FV260" s="340"/>
      <c r="FW260" s="340"/>
      <c r="FX260" s="340"/>
      <c r="FY260" s="340"/>
      <c r="FZ260" s="340"/>
      <c r="GA260" s="340"/>
      <c r="GB260" s="340"/>
      <c r="GC260" s="340"/>
      <c r="GD260" s="340"/>
      <c r="GE260" s="340"/>
      <c r="GF260" s="340"/>
      <c r="GG260" s="340"/>
      <c r="GH260" s="340"/>
      <c r="GI260" s="340"/>
      <c r="GJ260" s="340"/>
      <c r="GK260" s="340"/>
      <c r="GL260" s="340"/>
      <c r="GM260" s="340"/>
      <c r="GN260" s="340"/>
      <c r="GO260" s="340"/>
      <c r="GP260" s="341"/>
      <c r="GQ260" s="339"/>
      <c r="GR260" s="340"/>
      <c r="GS260" s="340"/>
      <c r="GT260" s="340"/>
      <c r="GU260" s="340"/>
      <c r="GV260" s="340"/>
      <c r="GW260" s="340"/>
      <c r="GX260" s="341"/>
      <c r="GY260" s="339"/>
      <c r="GZ260" s="340"/>
      <c r="HA260" s="340"/>
      <c r="HB260" s="340"/>
      <c r="HC260" s="340"/>
      <c r="HD260" s="340"/>
      <c r="HE260" s="340"/>
      <c r="HF260" s="340"/>
      <c r="HG260" s="340"/>
      <c r="HH260" s="340"/>
      <c r="HI260" s="340"/>
      <c r="HJ260" s="340"/>
      <c r="HK260" s="340"/>
      <c r="HL260" s="340"/>
      <c r="HM260" s="340"/>
      <c r="HN260" s="340"/>
      <c r="HO260" s="340"/>
      <c r="HP260" s="340"/>
      <c r="HQ260" s="340"/>
      <c r="HR260" s="340"/>
      <c r="HS260" s="340"/>
      <c r="HT260" s="341"/>
      <c r="HU260" s="369">
        <f t="shared" si="2846"/>
        <v>2848238</v>
      </c>
      <c r="HV260" s="371"/>
      <c r="HW260" s="322">
        <f>SUM(HW261:HW271)</f>
        <v>457029</v>
      </c>
      <c r="HX260" s="372">
        <f>SUM(HX261:HX271)</f>
        <v>388212</v>
      </c>
      <c r="HY260" s="372">
        <f>SUM(HY261:HY271)</f>
        <v>68817</v>
      </c>
      <c r="HZ260" s="373"/>
      <c r="IA260" s="373">
        <f t="shared" si="2924"/>
        <v>9.6519341083776425E-2</v>
      </c>
      <c r="IB260" s="345">
        <f t="shared" si="2925"/>
        <v>0.16046025648137549</v>
      </c>
      <c r="IC260" s="322"/>
      <c r="ID260" s="373"/>
      <c r="IE260" s="322"/>
      <c r="IF260" s="322"/>
      <c r="IG260" s="322"/>
      <c r="IH260" s="373"/>
      <c r="II260" s="372"/>
      <c r="IJ260" s="372"/>
      <c r="IK260" s="372">
        <f>SUM(IK261:IK271)</f>
        <v>1092424.3100000005</v>
      </c>
      <c r="IL260" s="356">
        <f>SUM(IL261:IL271)</f>
        <v>879947</v>
      </c>
      <c r="IM260" s="322"/>
      <c r="IN260" s="373">
        <f t="shared" si="2709"/>
        <v>0.18583482586147884</v>
      </c>
      <c r="IO260" s="345">
        <f t="shared" si="2710"/>
        <v>0.30894433681454991</v>
      </c>
      <c r="IP260" s="372"/>
      <c r="IQ260" s="373"/>
      <c r="IR260" s="372"/>
      <c r="IS260" s="356">
        <f>SUM(IS261:IS271)</f>
        <v>1511262</v>
      </c>
      <c r="IT260" s="378">
        <f>SUM(IT261:IT271)</f>
        <v>1488044</v>
      </c>
      <c r="IU260" s="372">
        <f>SUM(IU261:IU271)</f>
        <v>23218</v>
      </c>
      <c r="IV260" s="373"/>
      <c r="IW260" s="373">
        <f t="shared" si="2926"/>
        <v>0.31916139335786159</v>
      </c>
      <c r="IX260" s="345">
        <f t="shared" si="2927"/>
        <v>0.53059540670407457</v>
      </c>
      <c r="IY260" s="322"/>
      <c r="IZ260" s="322"/>
      <c r="JA260" s="322"/>
      <c r="JB260" s="356"/>
      <c r="JC260" s="356"/>
      <c r="JD260" s="373"/>
      <c r="JE260" s="372"/>
      <c r="JF260" s="372"/>
      <c r="JG260" s="326">
        <f t="shared" ref="JG260:JG295" si="2951">+JT260+JU260+JV260+JW260+JX260+JY260+JZ260+KA260+KB260+KC260+KE260+KF260+KG260+KH260+KI260+FD260</f>
        <v>1895699.9210698982</v>
      </c>
      <c r="JH260" s="329">
        <f t="shared" si="2622"/>
        <v>204.35243882684622</v>
      </c>
      <c r="JI260" s="345">
        <f t="shared" si="2716"/>
        <v>0.4003503219144377</v>
      </c>
      <c r="JJ260" s="1273"/>
      <c r="JK260" s="327"/>
      <c r="JL260" s="1275"/>
      <c r="JM260" s="382">
        <f t="shared" si="2643"/>
        <v>6.6460302990032513E-2</v>
      </c>
      <c r="JN260" s="326"/>
      <c r="JO260" s="329"/>
      <c r="JP260" s="345"/>
      <c r="JQ260" s="351"/>
      <c r="JR260" s="324"/>
      <c r="JS260" s="358"/>
      <c r="JT260" s="339">
        <f t="shared" ref="JT260:KI260" si="2952">SUM(JT261:JT271)</f>
        <v>481821.38341478183</v>
      </c>
      <c r="JU260" s="340">
        <f t="shared" si="2952"/>
        <v>338606.19604964764</v>
      </c>
      <c r="JV260" s="340">
        <f t="shared" si="2952"/>
        <v>106111.19153457196</v>
      </c>
      <c r="JW260" s="340">
        <f t="shared" si="2952"/>
        <v>322067.63599999994</v>
      </c>
      <c r="JX260" s="340">
        <f t="shared" si="2952"/>
        <v>349628.935</v>
      </c>
      <c r="JY260" s="340">
        <f t="shared" si="2952"/>
        <v>115270.0478535515</v>
      </c>
      <c r="JZ260" s="340">
        <f t="shared" si="2952"/>
        <v>61386.857884312936</v>
      </c>
      <c r="KA260" s="340">
        <f t="shared" si="2952"/>
        <v>7916.7009537407985</v>
      </c>
      <c r="KB260" s="340">
        <f t="shared" si="2952"/>
        <v>16599.307960268496</v>
      </c>
      <c r="KC260" s="340">
        <f t="shared" si="2952"/>
        <v>0</v>
      </c>
      <c r="KD260" s="340">
        <f t="shared" si="2952"/>
        <v>4440.920752970218</v>
      </c>
      <c r="KE260" s="340">
        <f t="shared" si="2952"/>
        <v>4889.5709351644509</v>
      </c>
      <c r="KF260" s="340">
        <f t="shared" si="2952"/>
        <v>812.34553581047066</v>
      </c>
      <c r="KG260" s="340">
        <f t="shared" si="2952"/>
        <v>1291.5047851362226</v>
      </c>
      <c r="KH260" s="340">
        <f t="shared" si="2952"/>
        <v>11932.626911457064</v>
      </c>
      <c r="KI260" s="340">
        <f t="shared" si="2952"/>
        <v>24118.469809411523</v>
      </c>
      <c r="KJ260" s="385">
        <f t="shared" si="2623"/>
        <v>51.939325251522838</v>
      </c>
      <c r="KK260" s="386">
        <f>+(KJ260-KJ272)/KJ272</f>
        <v>6.0893663526196448E-2</v>
      </c>
      <c r="KL260" s="387">
        <f t="shared" si="2624"/>
        <v>36.501031199903373</v>
      </c>
      <c r="KM260" s="386">
        <f>+(KL260-KL272)/KL272</f>
        <v>-2.0534683665182008E-2</v>
      </c>
      <c r="KN260" s="387">
        <f t="shared" si="2625"/>
        <v>11.438561839826571</v>
      </c>
      <c r="KO260" s="386">
        <f>+(KN260-KN272)/KN272</f>
        <v>0.21797088000318954</v>
      </c>
      <c r="KP260" s="387">
        <f t="shared" si="2626"/>
        <v>34.718209434039544</v>
      </c>
      <c r="KQ260" s="386">
        <f>+(KP260-KP272)/KP272</f>
        <v>0.16163958189491048</v>
      </c>
      <c r="KR260" s="387">
        <f t="shared" si="2627"/>
        <v>37.689259126707789</v>
      </c>
      <c r="KS260" s="386">
        <f>+(KR260-KR272)/KR272</f>
        <v>0.20394045061215865</v>
      </c>
      <c r="KT260" s="387">
        <f t="shared" si="2628"/>
        <v>12.425867164285213</v>
      </c>
      <c r="KU260" s="386">
        <f>+(KT260-KT272)/KT272</f>
        <v>3.0086123916989525E-2</v>
      </c>
      <c r="KV260" s="387">
        <f t="shared" si="2629"/>
        <v>6.6173733411860072</v>
      </c>
      <c r="KW260" s="386">
        <f>+(KV260-KV272)/KV272</f>
        <v>-0.24589774181468046</v>
      </c>
      <c r="KX260" s="387">
        <f t="shared" si="2630"/>
        <v>0.85340360538006288</v>
      </c>
      <c r="KY260" s="386">
        <f>+(KX260-KX272)/KX272</f>
        <v>0.58555325866678676</v>
      </c>
      <c r="KZ260" s="387">
        <f t="shared" si="2631"/>
        <v>1.7893702620424783</v>
      </c>
      <c r="LA260" s="386">
        <f>+(KZ260-KZ272)/KZ272</f>
        <v>0.19274186795132159</v>
      </c>
      <c r="LB260" s="388" t="s">
        <v>177</v>
      </c>
      <c r="LC260" s="389" t="s">
        <v>177</v>
      </c>
      <c r="LD260" s="387">
        <f t="shared" si="2632"/>
        <v>0.47872185698780567</v>
      </c>
      <c r="LE260" s="386">
        <f>+(LD260-LD272)/LD272</f>
        <v>0.35199170812713504</v>
      </c>
      <c r="LF260" s="387">
        <f t="shared" si="2633"/>
        <v>0.52708539696187307</v>
      </c>
      <c r="LG260" s="386">
        <f>+(LF260-LF272)/LF272</f>
        <v>0.13456319829421332</v>
      </c>
      <c r="LH260" s="387">
        <f t="shared" si="2634"/>
        <v>8.7569129252946729E-2</v>
      </c>
      <c r="LI260" s="386">
        <f>+(LH260-LH272)/LH272</f>
        <v>0.14339580824472253</v>
      </c>
      <c r="LJ260" s="387">
        <f t="shared" si="2635"/>
        <v>0.13922148208466259</v>
      </c>
      <c r="LK260" s="386">
        <f>+(LJ260-LJ272)/LJ272</f>
        <v>-1.152157680489111E-3</v>
      </c>
      <c r="LL260" s="387">
        <f t="shared" si="2636"/>
        <v>1.2863119230341507</v>
      </c>
      <c r="LM260" s="386">
        <f>+(LL260-LL272)/LL272</f>
        <v>0.18710471744559345</v>
      </c>
      <c r="LN260" s="387">
        <f t="shared" si="2637"/>
        <v>2.599919993425571</v>
      </c>
      <c r="LO260" s="390">
        <f>+(LN260-LN272)/LN272</f>
        <v>1.2548156467930989</v>
      </c>
      <c r="LP260" s="391">
        <f t="shared" si="2721"/>
        <v>0.10175521126070412</v>
      </c>
      <c r="LQ260" s="392">
        <f t="shared" si="2722"/>
        <v>7.1509788065081237E-2</v>
      </c>
      <c r="LR260" s="392">
        <f t="shared" si="2723"/>
        <v>2.2409480117303891E-2</v>
      </c>
      <c r="LS260" s="392">
        <f t="shared" si="2724"/>
        <v>6.801703176632018E-2</v>
      </c>
      <c r="LT260" s="392">
        <f t="shared" si="2725"/>
        <v>7.3837665509240105E-2</v>
      </c>
      <c r="LU260" s="392">
        <f t="shared" si="2726"/>
        <v>2.4343726690254159E-2</v>
      </c>
      <c r="LV260" s="392">
        <f t="shared" si="2727"/>
        <v>1.2964208122892224E-2</v>
      </c>
      <c r="LW260" s="392">
        <f t="shared" si="2728"/>
        <v>1.6719174485915909E-3</v>
      </c>
      <c r="LX260" s="393">
        <f t="shared" si="2729"/>
        <v>3.5055855684689593E-3</v>
      </c>
      <c r="LY260" s="394" t="s">
        <v>177</v>
      </c>
      <c r="LZ260" s="393">
        <f t="shared" si="2730"/>
        <v>9.3787209319748572E-4</v>
      </c>
      <c r="MA260" s="393">
        <f t="shared" si="2731"/>
        <v>1.0326219229949462E-3</v>
      </c>
      <c r="MB260" s="393">
        <f t="shared" si="2732"/>
        <v>1.7155816337425839E-4</v>
      </c>
      <c r="MC260" s="393">
        <f t="shared" si="2733"/>
        <v>2.7275116210982774E-4</v>
      </c>
      <c r="MD260" s="393">
        <f t="shared" si="2734"/>
        <v>2.5200354614091755E-3</v>
      </c>
      <c r="ME260" s="393">
        <f t="shared" si="2735"/>
        <v>5.0935472671391861E-3</v>
      </c>
      <c r="MF260" s="395">
        <f t="shared" si="2736"/>
        <v>0.25059731294491289</v>
      </c>
      <c r="MG260" s="392">
        <f t="shared" si="2737"/>
        <v>0.17611049612443755</v>
      </c>
      <c r="MH260" s="392">
        <f t="shared" si="2738"/>
        <v>5.5188873693169771E-2</v>
      </c>
      <c r="MI260" s="392">
        <f t="shared" si="2739"/>
        <v>0.16750872200007924</v>
      </c>
      <c r="MJ260" s="392">
        <f t="shared" si="2740"/>
        <v>0.18184346866848422</v>
      </c>
      <c r="MK260" s="392">
        <f t="shared" si="2741"/>
        <v>5.9952433099600209E-2</v>
      </c>
      <c r="ML260" s="392">
        <f t="shared" si="2742"/>
        <v>3.192756105367181E-2</v>
      </c>
      <c r="MM260" s="392">
        <f t="shared" si="2743"/>
        <v>4.1175092154181235E-3</v>
      </c>
      <c r="MN260" s="393">
        <f t="shared" si="2744"/>
        <v>8.6333693662728594E-3</v>
      </c>
      <c r="MO260" s="394" t="s">
        <v>177</v>
      </c>
      <c r="MP260" s="393">
        <f t="shared" si="2745"/>
        <v>2.3097414228658198E-3</v>
      </c>
      <c r="MQ260" s="393">
        <f t="shared" si="2746"/>
        <v>2.5430862555780973E-3</v>
      </c>
      <c r="MR260" s="393">
        <f t="shared" si="2747"/>
        <v>4.2250430442530265E-4</v>
      </c>
      <c r="MS260" s="393">
        <f t="shared" si="2748"/>
        <v>6.7171703031705925E-4</v>
      </c>
      <c r="MT260" s="393">
        <f t="shared" si="2749"/>
        <v>6.2062090710720335E-3</v>
      </c>
      <c r="MU260" s="393">
        <f t="shared" si="2750"/>
        <v>1.2544116833806981E-2</v>
      </c>
      <c r="MV260" s="326"/>
      <c r="MW260" s="329"/>
      <c r="MX260" s="324"/>
      <c r="MY260" s="1276"/>
      <c r="MZ260" s="346"/>
      <c r="NA260" s="397"/>
      <c r="NB260" s="326"/>
      <c r="NC260" s="329"/>
      <c r="ND260" s="345"/>
      <c r="NE260" s="348"/>
    </row>
    <row r="261" spans="1:369" outlineLevel="1" x14ac:dyDescent="0.2">
      <c r="A261" s="1222" t="s">
        <v>178</v>
      </c>
      <c r="B261" s="610">
        <v>244</v>
      </c>
      <c r="C261" s="1531"/>
      <c r="D261" s="1223">
        <f>DATI!G251</f>
        <v>1016496</v>
      </c>
      <c r="E261" s="561">
        <f t="shared" si="2928"/>
        <v>0.10957611716336338</v>
      </c>
      <c r="F261" s="1035">
        <f t="shared" si="2866"/>
        <v>1.7597039997277054E-2</v>
      </c>
      <c r="G261" s="563"/>
      <c r="H261" s="1224"/>
      <c r="I261" s="1225"/>
      <c r="J261" s="1226"/>
      <c r="K261" s="1226"/>
      <c r="L261" s="1226"/>
      <c r="M261" s="1224"/>
      <c r="N261" s="1224"/>
      <c r="O261" s="1224"/>
      <c r="P261" s="1224"/>
      <c r="Q261" s="1224"/>
      <c r="R261" s="1224"/>
      <c r="S261" s="1224"/>
      <c r="T261" s="1224"/>
      <c r="U261" s="1224"/>
      <c r="V261" s="1224"/>
      <c r="W261" s="1227"/>
      <c r="X261" s="1228"/>
      <c r="Y261" s="1224"/>
      <c r="Z261" s="1224"/>
      <c r="AA261" s="1224"/>
      <c r="AB261" s="1224"/>
      <c r="AC261" s="1224"/>
      <c r="AD261" s="1225"/>
      <c r="AE261" s="1226"/>
      <c r="AF261" s="1226"/>
      <c r="AG261" s="1227"/>
      <c r="AH261" s="572"/>
      <c r="AI261" s="1224"/>
      <c r="AJ261" s="1225"/>
      <c r="AK261" s="1226"/>
      <c r="AL261" s="1226"/>
      <c r="AM261" s="1226"/>
      <c r="AN261" s="417"/>
      <c r="AO261" s="418"/>
      <c r="AP261" s="418"/>
      <c r="AQ261" s="418"/>
      <c r="AR261" s="418"/>
      <c r="AS261" s="418"/>
      <c r="AT261" s="418"/>
      <c r="AU261" s="1058"/>
      <c r="AV261" s="1058"/>
      <c r="AW261" s="418"/>
      <c r="AX261" s="1058"/>
      <c r="AY261" s="1058"/>
      <c r="AZ261" s="1058"/>
      <c r="BA261" s="1058"/>
      <c r="BB261" s="417"/>
      <c r="BC261" s="418"/>
      <c r="BD261" s="418"/>
      <c r="BE261" s="418"/>
      <c r="BF261" s="418"/>
      <c r="BG261" s="418"/>
      <c r="BH261" s="418"/>
      <c r="BI261" s="418"/>
      <c r="BJ261" s="418"/>
      <c r="BK261" s="418"/>
      <c r="BL261" s="418"/>
      <c r="BM261" s="418"/>
      <c r="BN261" s="418"/>
      <c r="BO261" s="418"/>
      <c r="BP261" s="418"/>
      <c r="BQ261" s="418"/>
      <c r="BR261" s="418"/>
      <c r="BS261" s="418"/>
      <c r="BT261" s="418"/>
      <c r="BU261" s="418"/>
      <c r="BV261" s="419"/>
      <c r="BW261" s="417"/>
      <c r="BX261" s="418"/>
      <c r="BY261" s="418"/>
      <c r="BZ261" s="418"/>
      <c r="CA261" s="418"/>
      <c r="CB261" s="418"/>
      <c r="CC261" s="418"/>
      <c r="CD261" s="419"/>
      <c r="CE261" s="417"/>
      <c r="CF261" s="418"/>
      <c r="CG261" s="418"/>
      <c r="CH261" s="418"/>
      <c r="CI261" s="418"/>
      <c r="CJ261" s="418"/>
      <c r="CK261" s="418"/>
      <c r="CL261" s="418"/>
      <c r="CM261" s="418"/>
      <c r="CN261" s="418"/>
      <c r="CO261" s="418"/>
      <c r="CP261" s="418"/>
      <c r="CQ261" s="418"/>
      <c r="CR261" s="418"/>
      <c r="CS261" s="418"/>
      <c r="CT261" s="418"/>
      <c r="CU261" s="418"/>
      <c r="CV261" s="418"/>
      <c r="CW261" s="418"/>
      <c r="CX261" s="418"/>
      <c r="CY261" s="419"/>
      <c r="CZ261" s="563">
        <f>DATI!AA251</f>
        <v>454971.31800000003</v>
      </c>
      <c r="DA261" s="1224">
        <f t="shared" si="2929"/>
        <v>1246.4967616438357</v>
      </c>
      <c r="DB261" s="1225">
        <f t="shared" si="2608"/>
        <v>447.58790787174763</v>
      </c>
      <c r="DC261" s="1226">
        <f t="shared" si="2930"/>
        <v>1.226268240744514</v>
      </c>
      <c r="DD261" s="1229">
        <f t="shared" si="2931"/>
        <v>3.5014309588160097E-2</v>
      </c>
      <c r="DE261" s="1230">
        <f t="shared" si="2638"/>
        <v>1.7116077294141527E-2</v>
      </c>
      <c r="DF261" s="1224">
        <f t="shared" ref="DF261:DF271" si="2953">+CZ261-CZ273</f>
        <v>15391.581000000006</v>
      </c>
      <c r="DG261" s="1231">
        <f t="shared" si="2932"/>
        <v>7.5320304123365531</v>
      </c>
      <c r="DH261" s="1035">
        <f t="shared" ref="DH261:DH271" si="2954">+CZ261/$CZ$260</f>
        <v>9.6084781984025758E-2</v>
      </c>
      <c r="DI261" s="404">
        <f>DATI!AB251+DATI!AG251</f>
        <v>226348.33246934466</v>
      </c>
      <c r="DJ261" s="405">
        <f t="shared" ref="DJ261:DJ271" si="2955">DI261/365</f>
        <v>620.13241772423191</v>
      </c>
      <c r="DK261" s="427">
        <f t="shared" si="2609"/>
        <v>222.67508427907703</v>
      </c>
      <c r="DL261" s="428">
        <f t="shared" si="2610"/>
        <v>0.61006872405226575</v>
      </c>
      <c r="DM261" s="429">
        <f t="shared" si="2783"/>
        <v>0.49750022367200003</v>
      </c>
      <c r="DN261" s="402">
        <f t="shared" si="2933"/>
        <v>-5.2879690818294659E-3</v>
      </c>
      <c r="DO261" s="402">
        <f t="shared" si="2834"/>
        <v>-2.0000000000000018E-3</v>
      </c>
      <c r="DP261" s="402">
        <f t="shared" si="2934"/>
        <v>2.9541185919806767E-2</v>
      </c>
      <c r="DQ261" s="402">
        <f t="shared" si="2935"/>
        <v>1.1737598924778348E-2</v>
      </c>
      <c r="DR261" s="430">
        <f t="shared" si="2936"/>
        <v>6494.7359693446779</v>
      </c>
      <c r="DS261" s="430">
        <f t="shared" si="2937"/>
        <v>2.5833485209867604</v>
      </c>
      <c r="DT261" s="431">
        <f t="shared" ref="DT261:DT271" si="2956">DI261/$DI$260</f>
        <v>0.11455229417113662</v>
      </c>
      <c r="DU261" s="432"/>
      <c r="DV261" s="431"/>
      <c r="DW261" s="433">
        <f>DATI!AB251</f>
        <v>221629.35500000001</v>
      </c>
      <c r="DX261" s="405">
        <f t="shared" si="2938"/>
        <v>607.2037123287671</v>
      </c>
      <c r="DY261" s="434">
        <f t="shared" si="2867"/>
        <v>218.03268778234249</v>
      </c>
      <c r="DZ261" s="407">
        <f t="shared" si="2868"/>
        <v>0.59734982954066429</v>
      </c>
      <c r="EA261" s="429">
        <f t="shared" si="2820"/>
        <v>0.48712819079289743</v>
      </c>
      <c r="EB261" s="426">
        <f t="shared" si="2939"/>
        <v>1.4575290307556428E-2</v>
      </c>
      <c r="EC261" s="596">
        <f t="shared" si="2836"/>
        <v>228622.98553065537</v>
      </c>
      <c r="ED261" s="1232">
        <f t="shared" si="2940"/>
        <v>626.3643439196037</v>
      </c>
      <c r="EE261" s="598">
        <f t="shared" si="2613"/>
        <v>224.91282359267066</v>
      </c>
      <c r="EF261" s="599">
        <f t="shared" si="2614"/>
        <v>0.61619951669224837</v>
      </c>
      <c r="EG261" s="600">
        <f t="shared" si="2639"/>
        <v>4.049060803785122E-2</v>
      </c>
      <c r="EH261" s="600">
        <f t="shared" si="2640"/>
        <v>2.2497675544177465E-2</v>
      </c>
      <c r="EI261" s="423">
        <f t="shared" si="2869"/>
        <v>0.50249977632800003</v>
      </c>
      <c r="EJ261" s="601">
        <f t="shared" si="2641"/>
        <v>8896.8450306553277</v>
      </c>
      <c r="EK261" s="601">
        <f t="shared" si="2642"/>
        <v>4.9486818913497927</v>
      </c>
      <c r="EL261" s="563">
        <f>DATI!AD251</f>
        <v>178397.614</v>
      </c>
      <c r="EM261" s="1224">
        <f t="shared" si="2941"/>
        <v>488.76058630136987</v>
      </c>
      <c r="EN261" s="1233">
        <f t="shared" si="2616"/>
        <v>175.50252435818734</v>
      </c>
      <c r="EO261" s="1226">
        <f t="shared" si="2942"/>
        <v>0.48082883385804753</v>
      </c>
      <c r="EP261" s="1229">
        <f t="shared" si="2943"/>
        <v>3.9087112485654885E-2</v>
      </c>
      <c r="EQ261" s="1230">
        <f t="shared" si="2944"/>
        <v>2.1118450274221656E-2</v>
      </c>
      <c r="ER261" s="423">
        <f t="shared" ref="ER261:ER271" si="2957">+EL261/$EL$260</f>
        <v>7.5737767201528847E-2</v>
      </c>
      <c r="ES261" s="1224">
        <f t="shared" ref="ES261:ES271" si="2958">+EL261-EL273</f>
        <v>6710.7440000000061</v>
      </c>
      <c r="ET261" s="423">
        <f t="shared" si="2870"/>
        <v>0.39210738554732366</v>
      </c>
      <c r="EU261" s="1231">
        <f t="shared" si="2945"/>
        <v>3.6296879491927996</v>
      </c>
      <c r="EV261" s="563">
        <f>DATI!AE251</f>
        <v>36114.849000000002</v>
      </c>
      <c r="EW261" s="1224">
        <f t="shared" si="2946"/>
        <v>98.94479178082193</v>
      </c>
      <c r="EX261" s="1233">
        <f t="shared" si="2618"/>
        <v>35.52876646833829</v>
      </c>
      <c r="EY261" s="1226">
        <f t="shared" si="2871"/>
        <v>9.7339086214625448E-2</v>
      </c>
      <c r="EZ261" s="1229">
        <f t="shared" si="2947"/>
        <v>-8.4957798680245888E-2</v>
      </c>
      <c r="FA261" s="1230">
        <f t="shared" si="2948"/>
        <v>-0.10078138462135999</v>
      </c>
      <c r="FB261" s="1224">
        <f t="shared" ref="FB261:FB271" si="2959">+EV261-EV273</f>
        <v>-3353.1109999999971</v>
      </c>
      <c r="FC261" s="1231">
        <f t="shared" si="2949"/>
        <v>-3.9819441205188539</v>
      </c>
      <c r="FD261" s="1224">
        <f>DATI!AG251</f>
        <v>4718.9774693446379</v>
      </c>
      <c r="FE261" s="423">
        <f t="shared" si="2872"/>
        <v>1.0372032879102584E-2</v>
      </c>
      <c r="FF261" s="1224">
        <f t="shared" si="2950"/>
        <v>31395.871530655364</v>
      </c>
      <c r="FG261" s="423">
        <f t="shared" ref="FG261:FG271" si="2960">+FF261/D261</f>
        <v>3.0886369971603787E-2</v>
      </c>
      <c r="FH261" s="563">
        <f>DATI!AF251</f>
        <v>18829.5</v>
      </c>
      <c r="FI261" s="1224">
        <f t="shared" ref="FI261:FI271" si="2961">+FH261/365</f>
        <v>51.587671232876716</v>
      </c>
      <c r="FJ261" s="402">
        <f t="shared" si="2873"/>
        <v>4.1386125355708688E-2</v>
      </c>
      <c r="FK261" s="561"/>
      <c r="FL261" s="1224"/>
      <c r="FM261" s="1277"/>
      <c r="FN261" s="1224"/>
      <c r="FO261" s="1224"/>
      <c r="FP261" s="1224"/>
      <c r="FQ261" s="441"/>
      <c r="FR261" s="607"/>
      <c r="FS261" s="612"/>
      <c r="FT261" s="612"/>
      <c r="FU261" s="417"/>
      <c r="FV261" s="418"/>
      <c r="FW261" s="418"/>
      <c r="FX261" s="418"/>
      <c r="FY261" s="418"/>
      <c r="FZ261" s="418"/>
      <c r="GA261" s="418"/>
      <c r="GB261" s="418"/>
      <c r="GC261" s="418"/>
      <c r="GD261" s="418"/>
      <c r="GE261" s="418"/>
      <c r="GF261" s="418"/>
      <c r="GG261" s="418"/>
      <c r="GH261" s="418"/>
      <c r="GI261" s="418"/>
      <c r="GJ261" s="418"/>
      <c r="GK261" s="418"/>
      <c r="GL261" s="418"/>
      <c r="GM261" s="418"/>
      <c r="GN261" s="418"/>
      <c r="GO261" s="418"/>
      <c r="GP261" s="419"/>
      <c r="GQ261" s="417"/>
      <c r="GR261" s="418"/>
      <c r="GS261" s="418"/>
      <c r="GT261" s="418"/>
      <c r="GU261" s="418"/>
      <c r="GV261" s="418"/>
      <c r="GW261" s="418"/>
      <c r="GX261" s="419"/>
      <c r="GY261" s="417"/>
      <c r="GZ261" s="418"/>
      <c r="HA261" s="418"/>
      <c r="HB261" s="418"/>
      <c r="HC261" s="418"/>
      <c r="HD261" s="418"/>
      <c r="HE261" s="418"/>
      <c r="HF261" s="418"/>
      <c r="HG261" s="418"/>
      <c r="HH261" s="418"/>
      <c r="HI261" s="418"/>
      <c r="HJ261" s="418"/>
      <c r="HK261" s="418"/>
      <c r="HL261" s="418"/>
      <c r="HM261" s="418"/>
      <c r="HN261" s="418"/>
      <c r="HO261" s="418"/>
      <c r="HP261" s="418"/>
      <c r="HQ261" s="418"/>
      <c r="HR261" s="418"/>
      <c r="HS261" s="418"/>
      <c r="HT261" s="419"/>
      <c r="HU261" s="607">
        <f t="shared" si="2846"/>
        <v>227032</v>
      </c>
      <c r="HV261" s="608"/>
      <c r="HW261" s="609">
        <f t="shared" ref="HW261:HW271" si="2962">HX261+HY261</f>
        <v>20549</v>
      </c>
      <c r="HX261" s="610">
        <v>20549</v>
      </c>
      <c r="HY261" s="610">
        <v>0</v>
      </c>
      <c r="HZ261" s="611"/>
      <c r="IA261" s="611">
        <f t="shared" si="2924"/>
        <v>4.5165484475660947E-2</v>
      </c>
      <c r="IB261" s="1229">
        <f t="shared" si="2925"/>
        <v>9.0511469748757886E-2</v>
      </c>
      <c r="IC261" s="609"/>
      <c r="ID261" s="611"/>
      <c r="IE261" s="609"/>
      <c r="IF261" s="609"/>
      <c r="IG261" s="609"/>
      <c r="IH261" s="561"/>
      <c r="II261" s="610"/>
      <c r="IJ261" s="610"/>
      <c r="IK261" s="1234">
        <v>101886.18</v>
      </c>
      <c r="IL261" s="620">
        <v>80691</v>
      </c>
      <c r="IM261" s="620"/>
      <c r="IN261" s="1229">
        <f t="shared" si="2709"/>
        <v>0.17735403707360733</v>
      </c>
      <c r="IO261" s="1229">
        <f t="shared" si="2710"/>
        <v>0.35541685753550162</v>
      </c>
      <c r="IP261" s="610"/>
      <c r="IQ261" s="561"/>
      <c r="IR261" s="610"/>
      <c r="IS261" s="620">
        <f t="shared" ref="IS261:IS270" si="2963">IT261+IU261</f>
        <v>125792</v>
      </c>
      <c r="IT261" s="1234">
        <v>125792</v>
      </c>
      <c r="IU261" s="1235">
        <v>0</v>
      </c>
      <c r="IV261" s="1229"/>
      <c r="IW261" s="561">
        <f t="shared" si="2926"/>
        <v>0.27648336284794112</v>
      </c>
      <c r="IX261" s="1229">
        <f t="shared" si="2927"/>
        <v>0.55407167271574054</v>
      </c>
      <c r="IY261" s="433"/>
      <c r="IZ261" s="433"/>
      <c r="JA261" s="433"/>
      <c r="JB261" s="433"/>
      <c r="JC261" s="620"/>
      <c r="JD261" s="561"/>
      <c r="JE261" s="610"/>
      <c r="JF261" s="610"/>
      <c r="JG261" s="404">
        <f t="shared" si="2951"/>
        <v>218471.36494785687</v>
      </c>
      <c r="JH261" s="407">
        <f t="shared" si="2622"/>
        <v>214.92594653383475</v>
      </c>
      <c r="JI261" s="429">
        <f t="shared" si="2716"/>
        <v>0.48018711576859635</v>
      </c>
      <c r="JJ261" s="1277"/>
      <c r="JK261" s="1224"/>
      <c r="JL261" s="1278"/>
      <c r="JM261" s="459">
        <f t="shared" si="2643"/>
        <v>3.3472710275462919E-2</v>
      </c>
      <c r="JN261" s="1063"/>
      <c r="JO261" s="407"/>
      <c r="JP261" s="429"/>
      <c r="JQ261" s="402"/>
      <c r="JR261" s="461"/>
      <c r="JS261" s="426"/>
      <c r="JT261" s="417">
        <f>DATI!BW251</f>
        <v>56553.407257786093</v>
      </c>
      <c r="JU261" s="418">
        <f>DATI!BX251</f>
        <v>39092.835926207008</v>
      </c>
      <c r="JV261" s="418">
        <f>DATI!BY251</f>
        <v>9681.2719113060084</v>
      </c>
      <c r="JW261" s="418">
        <f>DATI!BZ251</f>
        <v>41855.521000000001</v>
      </c>
      <c r="JX261" s="418">
        <f>DATI!CA251</f>
        <v>36711.654999999999</v>
      </c>
      <c r="JY261" s="418">
        <f>DATI!CB251</f>
        <v>13473.464130930304</v>
      </c>
      <c r="JZ261" s="418">
        <f>DATI!CC251</f>
        <v>9979.7880187409937</v>
      </c>
      <c r="KA261" s="418">
        <f>DATI!CD251</f>
        <v>1120.2333203622977</v>
      </c>
      <c r="KB261" s="418">
        <f>DATI!CE251</f>
        <v>1527.822859526515</v>
      </c>
      <c r="KC261" s="418">
        <f>DATI!CF251</f>
        <v>0</v>
      </c>
      <c r="KD261" s="418">
        <f>DATI!CG251</f>
        <v>483.83406342840192</v>
      </c>
      <c r="KE261" s="418">
        <f>DATI!CH251</f>
        <v>538.40809047889707</v>
      </c>
      <c r="KF261" s="418">
        <f>DATI!CI251</f>
        <v>110.50774215078354</v>
      </c>
      <c r="KG261" s="418">
        <f>DATI!CJ251</f>
        <v>246.19560479164124</v>
      </c>
      <c r="KH261" s="418">
        <f>DATI!CK251</f>
        <v>770.67295554281588</v>
      </c>
      <c r="KI261" s="418">
        <f>DATI!CL251</f>
        <v>2090.603660688877</v>
      </c>
      <c r="KJ261" s="462">
        <f t="shared" si="2623"/>
        <v>55.635641712103244</v>
      </c>
      <c r="KK261" s="463">
        <f t="shared" ref="KK261:KK271" si="2964">+(KJ261-KJ273)/KJ273</f>
        <v>3.2038250776290855E-2</v>
      </c>
      <c r="KL261" s="464">
        <f t="shared" si="2624"/>
        <v>38.458425735277864</v>
      </c>
      <c r="KM261" s="463">
        <f t="shared" ref="KM261:KM271" si="2965">+(KL261-KL273)/KL273</f>
        <v>-1.0895174894391856E-2</v>
      </c>
      <c r="KN261" s="464">
        <f t="shared" si="2625"/>
        <v>9.5241613457465739</v>
      </c>
      <c r="KO261" s="463">
        <f t="shared" ref="KO261:KO271" si="2966">+(KN261-KN273)/KN273</f>
        <v>2.1271166424875983E-2</v>
      </c>
      <c r="KP261" s="464">
        <f t="shared" si="2626"/>
        <v>41.176277132423543</v>
      </c>
      <c r="KQ261" s="463">
        <f t="shared" ref="KQ261:KQ271" si="2967">+(KP261-KP273)/KP273</f>
        <v>0.11867986067650872</v>
      </c>
      <c r="KR261" s="464">
        <f t="shared" si="2627"/>
        <v>36.11588732272434</v>
      </c>
      <c r="KS261" s="463">
        <f t="shared" ref="KS261:KS271" si="2968">+(KR261-KR273)/KR273</f>
        <v>0.27427192704749725</v>
      </c>
      <c r="KT261" s="464">
        <f t="shared" si="2628"/>
        <v>13.254812739971731</v>
      </c>
      <c r="KU261" s="463">
        <f t="shared" ref="KU261:KU271" si="2969">+(KT261-KT273)/KT273</f>
        <v>9.0879740562857275E-2</v>
      </c>
      <c r="KV261" s="464">
        <f t="shared" si="2629"/>
        <v>9.8178330448334208</v>
      </c>
      <c r="KW261" s="463">
        <f t="shared" ref="KW261:KW271" si="2970">+(KV261-KV273)/KV273</f>
        <v>-0.1213235007478934</v>
      </c>
      <c r="KX261" s="464">
        <f t="shared" si="2630"/>
        <v>1.1020538402141256</v>
      </c>
      <c r="KY261" s="463">
        <f t="shared" ref="KY261:KY271" si="2971">+(KX261-KX273)/KX273</f>
        <v>5.7292449880995758E-2</v>
      </c>
      <c r="KZ261" s="464">
        <f t="shared" si="2631"/>
        <v>1.5030288948766302</v>
      </c>
      <c r="LA261" s="463">
        <f t="shared" ref="LA261:LA271" si="2972">+(KZ261-KZ273)/KZ273</f>
        <v>0.1636087753228895</v>
      </c>
      <c r="LB261" s="465" t="s">
        <v>177</v>
      </c>
      <c r="LC261" s="466" t="s">
        <v>177</v>
      </c>
      <c r="LD261" s="464">
        <f t="shared" si="2632"/>
        <v>0.47598226006634747</v>
      </c>
      <c r="LE261" s="463">
        <f t="shared" ref="LE261:LE271" si="2973">+(LD261-LD273)/LD273</f>
        <v>0.71639143672497552</v>
      </c>
      <c r="LF261" s="464">
        <f t="shared" si="2633"/>
        <v>0.52967064354301152</v>
      </c>
      <c r="LG261" s="463">
        <f t="shared" ref="LG261:LG271" si="2974">+(LF261-LF273)/LF273</f>
        <v>6.6839494905311866E-2</v>
      </c>
      <c r="LH261" s="464">
        <f t="shared" si="2634"/>
        <v>0.10871438958026745</v>
      </c>
      <c r="LI261" s="463">
        <f t="shared" ref="LI261:LI271" si="2975">+(LH261-LH273)/LH273</f>
        <v>0.10693469927122588</v>
      </c>
      <c r="LJ261" s="464">
        <f t="shared" si="2635"/>
        <v>0.24220026915171455</v>
      </c>
      <c r="LK261" s="463">
        <f t="shared" ref="LK261:LK271" si="2976">+(LJ261-LJ273)/LJ273</f>
        <v>2.6301161567878515E-2</v>
      </c>
      <c r="LL261" s="464">
        <f t="shared" si="2636"/>
        <v>0.75816624516261333</v>
      </c>
      <c r="LM261" s="463">
        <f t="shared" ref="LM261:LM271" si="2977">+(LL261-LL273)/LL273</f>
        <v>-0.18135256358134297</v>
      </c>
      <c r="LN261" s="464">
        <f t="shared" si="2637"/>
        <v>2.0566767214911588</v>
      </c>
      <c r="LO261" s="467">
        <f t="shared" ref="LO261:LO271" si="2978">+(LN261-LN273)/LN273</f>
        <v>1.5186872226322743</v>
      </c>
      <c r="LP261" s="468">
        <f t="shared" si="2721"/>
        <v>0.12430103837399721</v>
      </c>
      <c r="LQ261" s="469">
        <f t="shared" si="2722"/>
        <v>8.592373712271463E-2</v>
      </c>
      <c r="LR261" s="469">
        <f t="shared" si="2723"/>
        <v>2.1278862047532428E-2</v>
      </c>
      <c r="LS261" s="469">
        <f t="shared" si="2724"/>
        <v>9.1995955226346807E-2</v>
      </c>
      <c r="LT261" s="469">
        <f t="shared" si="2725"/>
        <v>8.0690042531428308E-2</v>
      </c>
      <c r="LU261" s="469">
        <f t="shared" si="2726"/>
        <v>2.9613875859599358E-2</v>
      </c>
      <c r="LV261" s="469">
        <f t="shared" si="2727"/>
        <v>2.1934982764651976E-2</v>
      </c>
      <c r="LW261" s="469">
        <f t="shared" si="2728"/>
        <v>2.4622064645453048E-3</v>
      </c>
      <c r="LX261" s="470">
        <f t="shared" si="2729"/>
        <v>3.3580641220256327E-3</v>
      </c>
      <c r="LY261" s="471" t="s">
        <v>177</v>
      </c>
      <c r="LZ261" s="470">
        <f t="shared" si="2730"/>
        <v>1.063438604339454E-3</v>
      </c>
      <c r="MA261" s="470">
        <f t="shared" si="2731"/>
        <v>1.1833890822957262E-3</v>
      </c>
      <c r="MB261" s="470">
        <f t="shared" si="2732"/>
        <v>2.4288946968473193E-4</v>
      </c>
      <c r="MC261" s="470">
        <f t="shared" si="2733"/>
        <v>5.4112335228930018E-4</v>
      </c>
      <c r="MD261" s="470">
        <f t="shared" si="2734"/>
        <v>1.6938934940571701E-3</v>
      </c>
      <c r="ME261" s="470">
        <f t="shared" si="2735"/>
        <v>4.5950229783251455E-3</v>
      </c>
      <c r="MF261" s="468">
        <f t="shared" si="2736"/>
        <v>0.25517110428709272</v>
      </c>
      <c r="MG261" s="469">
        <f t="shared" si="2737"/>
        <v>0.17638834858408989</v>
      </c>
      <c r="MH261" s="469">
        <f t="shared" si="2738"/>
        <v>4.3682263621197689E-2</v>
      </c>
      <c r="MI261" s="469">
        <f t="shared" si="2739"/>
        <v>0.18885368772561739</v>
      </c>
      <c r="MJ261" s="469">
        <f t="shared" si="2740"/>
        <v>0.16564437053024855</v>
      </c>
      <c r="MK261" s="469">
        <f t="shared" si="2741"/>
        <v>6.0792777793042367E-2</v>
      </c>
      <c r="ML261" s="469">
        <f t="shared" si="2742"/>
        <v>4.5029179545015563E-2</v>
      </c>
      <c r="MM261" s="469">
        <f t="shared" si="2743"/>
        <v>5.0545349480545917E-3</v>
      </c>
      <c r="MN261" s="470">
        <f t="shared" si="2744"/>
        <v>6.8935943053505481E-3</v>
      </c>
      <c r="MO261" s="471" t="s">
        <v>177</v>
      </c>
      <c r="MP261" s="470">
        <f t="shared" si="2745"/>
        <v>2.1830775234102083E-3</v>
      </c>
      <c r="MQ261" s="470">
        <f t="shared" si="2746"/>
        <v>2.4293175896256932E-3</v>
      </c>
      <c r="MR261" s="470">
        <f t="shared" si="2747"/>
        <v>4.9861509614005576E-4</v>
      </c>
      <c r="MS261" s="470">
        <f t="shared" si="2748"/>
        <v>1.1108438446325905E-3</v>
      </c>
      <c r="MT261" s="470">
        <f t="shared" si="2749"/>
        <v>3.4773054117439263E-3</v>
      </c>
      <c r="MU261" s="470">
        <f t="shared" si="2750"/>
        <v>9.4328824838608438E-3</v>
      </c>
      <c r="MV261" s="1063"/>
      <c r="MW261" s="407"/>
      <c r="MX261" s="461"/>
      <c r="MY261" s="1268"/>
      <c r="MZ261" s="473"/>
      <c r="NA261" s="474"/>
      <c r="NB261" s="1063"/>
      <c r="NC261" s="407"/>
      <c r="ND261" s="429"/>
      <c r="NE261" s="475"/>
    </row>
    <row r="262" spans="1:369" outlineLevel="1" x14ac:dyDescent="0.2">
      <c r="A262" s="477" t="s">
        <v>179</v>
      </c>
      <c r="B262" s="478">
        <v>206</v>
      </c>
      <c r="C262" s="1524"/>
      <c r="D262" s="479">
        <f>DATI!G252</f>
        <v>1162250</v>
      </c>
      <c r="E262" s="480">
        <f t="shared" si="2928"/>
        <v>0.12528808984306783</v>
      </c>
      <c r="F262" s="1039">
        <f t="shared" si="2866"/>
        <v>1.5550660446518993E-2</v>
      </c>
      <c r="G262" s="482"/>
      <c r="H262" s="483"/>
      <c r="I262" s="484"/>
      <c r="J262" s="485"/>
      <c r="K262" s="485"/>
      <c r="L262" s="485"/>
      <c r="M262" s="483"/>
      <c r="N262" s="483"/>
      <c r="O262" s="483"/>
      <c r="P262" s="483"/>
      <c r="Q262" s="483"/>
      <c r="R262" s="483"/>
      <c r="S262" s="483"/>
      <c r="T262" s="483"/>
      <c r="U262" s="483"/>
      <c r="V262" s="483"/>
      <c r="W262" s="488"/>
      <c r="X262" s="1111"/>
      <c r="Y262" s="483"/>
      <c r="Z262" s="483"/>
      <c r="AA262" s="483"/>
      <c r="AB262" s="483"/>
      <c r="AC262" s="483"/>
      <c r="AD262" s="484"/>
      <c r="AE262" s="485"/>
      <c r="AF262" s="485"/>
      <c r="AG262" s="488"/>
      <c r="AH262" s="491"/>
      <c r="AI262" s="483"/>
      <c r="AJ262" s="484"/>
      <c r="AK262" s="485"/>
      <c r="AL262" s="485"/>
      <c r="AM262" s="485"/>
      <c r="AN262" s="495"/>
      <c r="AO262" s="496"/>
      <c r="AP262" s="496"/>
      <c r="AQ262" s="496"/>
      <c r="AR262" s="496"/>
      <c r="AS262" s="496"/>
      <c r="AT262" s="496"/>
      <c r="AU262" s="1065"/>
      <c r="AV262" s="1065"/>
      <c r="AW262" s="496"/>
      <c r="AX262" s="1065"/>
      <c r="AY262" s="1065"/>
      <c r="AZ262" s="1065"/>
      <c r="BA262" s="1065"/>
      <c r="BB262" s="495"/>
      <c r="BC262" s="496"/>
      <c r="BD262" s="496"/>
      <c r="BE262" s="496"/>
      <c r="BF262" s="496"/>
      <c r="BG262" s="496"/>
      <c r="BH262" s="496"/>
      <c r="BI262" s="496"/>
      <c r="BJ262" s="496"/>
      <c r="BK262" s="496"/>
      <c r="BL262" s="496"/>
      <c r="BM262" s="496"/>
      <c r="BN262" s="496"/>
      <c r="BO262" s="496"/>
      <c r="BP262" s="496"/>
      <c r="BQ262" s="496"/>
      <c r="BR262" s="496"/>
      <c r="BS262" s="496"/>
      <c r="BT262" s="496"/>
      <c r="BU262" s="496"/>
      <c r="BV262" s="497"/>
      <c r="BW262" s="495"/>
      <c r="BX262" s="496"/>
      <c r="BY262" s="496"/>
      <c r="BZ262" s="496"/>
      <c r="CA262" s="496"/>
      <c r="CB262" s="496"/>
      <c r="CC262" s="496"/>
      <c r="CD262" s="497"/>
      <c r="CE262" s="495"/>
      <c r="CF262" s="496"/>
      <c r="CG262" s="496"/>
      <c r="CH262" s="496"/>
      <c r="CI262" s="496"/>
      <c r="CJ262" s="496"/>
      <c r="CK262" s="496"/>
      <c r="CL262" s="496"/>
      <c r="CM262" s="496"/>
      <c r="CN262" s="496"/>
      <c r="CO262" s="496"/>
      <c r="CP262" s="496"/>
      <c r="CQ262" s="496"/>
      <c r="CR262" s="496"/>
      <c r="CS262" s="496"/>
      <c r="CT262" s="496"/>
      <c r="CU262" s="496"/>
      <c r="CV262" s="496"/>
      <c r="CW262" s="496"/>
      <c r="CX262" s="496"/>
      <c r="CY262" s="497"/>
      <c r="CZ262" s="482">
        <f>DATI!AA252</f>
        <v>683254.54200000002</v>
      </c>
      <c r="DA262" s="483">
        <f t="shared" si="2929"/>
        <v>1871.9302520547947</v>
      </c>
      <c r="DB262" s="484">
        <f t="shared" si="2608"/>
        <v>587.87226672402664</v>
      </c>
      <c r="DC262" s="485">
        <f t="shared" si="2930"/>
        <v>1.6106089499288401</v>
      </c>
      <c r="DD262" s="501">
        <f t="shared" si="2931"/>
        <v>1.8314561863135292E-2</v>
      </c>
      <c r="DE262" s="502">
        <f t="shared" si="2638"/>
        <v>2.7215790647024903E-3</v>
      </c>
      <c r="DF262" s="483">
        <f t="shared" si="2953"/>
        <v>12288.45000000007</v>
      </c>
      <c r="DG262" s="503">
        <f t="shared" si="2932"/>
        <v>1.5955983068876094</v>
      </c>
      <c r="DH262" s="504">
        <f t="shared" si="2954"/>
        <v>0.14429560965789359</v>
      </c>
      <c r="DI262" s="505">
        <f>DATI!AB252+DATI!AG252</f>
        <v>217226.63901150966</v>
      </c>
      <c r="DJ262" s="483">
        <f t="shared" si="2955"/>
        <v>595.14147674386209</v>
      </c>
      <c r="DK262" s="506">
        <f t="shared" si="2609"/>
        <v>186.90181889568481</v>
      </c>
      <c r="DL262" s="507">
        <f t="shared" si="2610"/>
        <v>0.51205977779639666</v>
      </c>
      <c r="DM262" s="508">
        <f t="shared" si="2783"/>
        <v>0.31792930110007178</v>
      </c>
      <c r="DN262" s="509">
        <f t="shared" si="2933"/>
        <v>-3.4010313424911932E-2</v>
      </c>
      <c r="DO262" s="509">
        <f t="shared" si="2834"/>
        <v>-1.100000000000001E-2</v>
      </c>
      <c r="DP262" s="509">
        <f t="shared" si="2934"/>
        <v>-1.6318635550981765E-2</v>
      </c>
      <c r="DQ262" s="509">
        <f t="shared" si="2935"/>
        <v>-3.1381296117210321E-2</v>
      </c>
      <c r="DR262" s="510">
        <f t="shared" si="2936"/>
        <v>-3603.6489884903422</v>
      </c>
      <c r="DS262" s="510">
        <f t="shared" si="2937"/>
        <v>-6.0552426874470484</v>
      </c>
      <c r="DT262" s="511">
        <f t="shared" si="2956"/>
        <v>0.10993590976520173</v>
      </c>
      <c r="DU262" s="512"/>
      <c r="DV262" s="511"/>
      <c r="DW262" s="513">
        <f>DATI!AB252</f>
        <v>214398.26300000001</v>
      </c>
      <c r="DX262" s="483">
        <f t="shared" si="2938"/>
        <v>587.392501369863</v>
      </c>
      <c r="DY262" s="514">
        <f t="shared" si="2867"/>
        <v>184.46828393202838</v>
      </c>
      <c r="DZ262" s="485">
        <f t="shared" si="2868"/>
        <v>0.50539255871788602</v>
      </c>
      <c r="EA262" s="508">
        <f t="shared" si="2820"/>
        <v>0.31378973694403922</v>
      </c>
      <c r="EB262" s="504">
        <f t="shared" si="2939"/>
        <v>-1.9867776465109122E-2</v>
      </c>
      <c r="EC262" s="515">
        <f t="shared" si="2836"/>
        <v>466027.90298849036</v>
      </c>
      <c r="ED262" s="516">
        <f t="shared" si="2940"/>
        <v>1276.7887753109326</v>
      </c>
      <c r="EE262" s="517">
        <f t="shared" si="2613"/>
        <v>400.97044782834189</v>
      </c>
      <c r="EF262" s="518">
        <f t="shared" si="2614"/>
        <v>1.0985491721324436</v>
      </c>
      <c r="EG262" s="519">
        <f t="shared" si="2639"/>
        <v>3.5305120915221429E-2</v>
      </c>
      <c r="EH262" s="519">
        <f t="shared" si="2640"/>
        <v>1.9451969496053271E-2</v>
      </c>
      <c r="EI262" s="501">
        <f t="shared" si="2869"/>
        <v>0.68207069889992822</v>
      </c>
      <c r="EJ262" s="520">
        <f t="shared" si="2641"/>
        <v>15892.098988490412</v>
      </c>
      <c r="EK262" s="520">
        <f t="shared" si="2642"/>
        <v>7.6508409943347715</v>
      </c>
      <c r="EL262" s="482">
        <f>DATI!AD252</f>
        <v>401137.92200000002</v>
      </c>
      <c r="EM262" s="483">
        <f t="shared" si="2941"/>
        <v>1099.0080054794521</v>
      </c>
      <c r="EN262" s="514">
        <f t="shared" si="2616"/>
        <v>345.13910260271024</v>
      </c>
      <c r="EO262" s="485">
        <f t="shared" si="2942"/>
        <v>0.94558658247317873</v>
      </c>
      <c r="EP262" s="501">
        <f t="shared" si="2943"/>
        <v>3.9278667330781891E-2</v>
      </c>
      <c r="EQ262" s="502">
        <f t="shared" si="2944"/>
        <v>2.3364670821867106E-2</v>
      </c>
      <c r="ER262" s="501">
        <f t="shared" si="2957"/>
        <v>0.17030099153759445</v>
      </c>
      <c r="ES262" s="483">
        <f t="shared" si="2958"/>
        <v>15160.67200000002</v>
      </c>
      <c r="ET262" s="501">
        <f t="shared" si="2870"/>
        <v>0.5870988004350508</v>
      </c>
      <c r="EU262" s="503">
        <f t="shared" si="2945"/>
        <v>7.8799491031781486</v>
      </c>
      <c r="EV262" s="482">
        <f>DATI!AE252</f>
        <v>58527.705000000002</v>
      </c>
      <c r="EW262" s="483">
        <f t="shared" si="2946"/>
        <v>160.34987671232878</v>
      </c>
      <c r="EX262" s="514">
        <f t="shared" si="2618"/>
        <v>50.357242417724244</v>
      </c>
      <c r="EY262" s="485">
        <f t="shared" si="2871"/>
        <v>0.13796504771979246</v>
      </c>
      <c r="EZ262" s="501">
        <f t="shared" si="2947"/>
        <v>-5.8543956123500496E-2</v>
      </c>
      <c r="FA262" s="502">
        <f t="shared" si="2948"/>
        <v>-7.296003976546217E-2</v>
      </c>
      <c r="FB262" s="483">
        <f t="shared" si="2959"/>
        <v>-3639.5149999999994</v>
      </c>
      <c r="FC262" s="503">
        <f t="shared" si="2949"/>
        <v>-3.9632233419006582</v>
      </c>
      <c r="FD262" s="483">
        <f>DATI!AG252</f>
        <v>2828.3760115096493</v>
      </c>
      <c r="FE262" s="501">
        <f t="shared" si="2872"/>
        <v>4.1395641560325689E-3</v>
      </c>
      <c r="FF262" s="483">
        <f t="shared" si="2950"/>
        <v>55699.32898849035</v>
      </c>
      <c r="FG262" s="501">
        <f t="shared" si="2960"/>
        <v>4.7923707454067842E-2</v>
      </c>
      <c r="FH262" s="482">
        <f>DATI!AF252</f>
        <v>9190.652</v>
      </c>
      <c r="FI262" s="483">
        <f t="shared" si="2961"/>
        <v>25.179868493150686</v>
      </c>
      <c r="FJ262" s="509">
        <f t="shared" si="2873"/>
        <v>1.3451285626433494E-2</v>
      </c>
      <c r="FK262" s="509"/>
      <c r="FL262" s="483"/>
      <c r="FM262" s="1279"/>
      <c r="FN262" s="483"/>
      <c r="FO262" s="483"/>
      <c r="FP262" s="483"/>
      <c r="FQ262" s="521"/>
      <c r="FR262" s="526"/>
      <c r="FS262" s="531"/>
      <c r="FT262" s="531"/>
      <c r="FU262" s="495"/>
      <c r="FV262" s="496"/>
      <c r="FW262" s="496"/>
      <c r="FX262" s="496"/>
      <c r="FY262" s="496"/>
      <c r="FZ262" s="496"/>
      <c r="GA262" s="496"/>
      <c r="GB262" s="496"/>
      <c r="GC262" s="496"/>
      <c r="GD262" s="496"/>
      <c r="GE262" s="496"/>
      <c r="GF262" s="496"/>
      <c r="GG262" s="496"/>
      <c r="GH262" s="496"/>
      <c r="GI262" s="496"/>
      <c r="GJ262" s="496"/>
      <c r="GK262" s="496"/>
      <c r="GL262" s="496"/>
      <c r="GM262" s="496"/>
      <c r="GN262" s="496"/>
      <c r="GO262" s="496"/>
      <c r="GP262" s="497"/>
      <c r="GQ262" s="495"/>
      <c r="GR262" s="496"/>
      <c r="GS262" s="496"/>
      <c r="GT262" s="496"/>
      <c r="GU262" s="496"/>
      <c r="GV262" s="496"/>
      <c r="GW262" s="496"/>
      <c r="GX262" s="497"/>
      <c r="GY262" s="495"/>
      <c r="GZ262" s="496"/>
      <c r="HA262" s="496"/>
      <c r="HB262" s="496"/>
      <c r="HC262" s="496"/>
      <c r="HD262" s="496"/>
      <c r="HE262" s="496"/>
      <c r="HF262" s="496"/>
      <c r="HG262" s="496"/>
      <c r="HH262" s="496"/>
      <c r="HI262" s="496"/>
      <c r="HJ262" s="496"/>
      <c r="HK262" s="496"/>
      <c r="HL262" s="496"/>
      <c r="HM262" s="496"/>
      <c r="HN262" s="496"/>
      <c r="HO262" s="496"/>
      <c r="HP262" s="496"/>
      <c r="HQ262" s="496"/>
      <c r="HR262" s="496"/>
      <c r="HS262" s="496"/>
      <c r="HT262" s="497"/>
      <c r="HU262" s="526">
        <f t="shared" si="2846"/>
        <v>465604</v>
      </c>
      <c r="HV262" s="527"/>
      <c r="HW262" s="528">
        <f t="shared" si="2962"/>
        <v>38975</v>
      </c>
      <c r="HX262" s="529">
        <v>38975</v>
      </c>
      <c r="HY262" s="529">
        <v>0</v>
      </c>
      <c r="HZ262" s="530"/>
      <c r="IA262" s="530">
        <f t="shared" si="2924"/>
        <v>5.704316269294555E-2</v>
      </c>
      <c r="IB262" s="501">
        <f t="shared" si="2925"/>
        <v>8.3708473294902969E-2</v>
      </c>
      <c r="IC262" s="528"/>
      <c r="ID262" s="530"/>
      <c r="IE262" s="528"/>
      <c r="IF262" s="528"/>
      <c r="IG262" s="528"/>
      <c r="IH262" s="509"/>
      <c r="II262" s="529"/>
      <c r="IJ262" s="529"/>
      <c r="IK262" s="534">
        <v>12667.13</v>
      </c>
      <c r="IL262" s="513">
        <v>27412</v>
      </c>
      <c r="IM262" s="513"/>
      <c r="IN262" s="501">
        <f t="shared" si="2709"/>
        <v>4.0119747934291815E-2</v>
      </c>
      <c r="IO262" s="501">
        <f t="shared" si="2710"/>
        <v>5.8874064655801923E-2</v>
      </c>
      <c r="IP262" s="529"/>
      <c r="IQ262" s="509"/>
      <c r="IR262" s="529"/>
      <c r="IS262" s="513">
        <f t="shared" si="2963"/>
        <v>399217</v>
      </c>
      <c r="IT262" s="534">
        <v>399217</v>
      </c>
      <c r="IU262" s="536">
        <v>0</v>
      </c>
      <c r="IV262" s="501"/>
      <c r="IW262" s="509">
        <f t="shared" si="2926"/>
        <v>0.58428737089902871</v>
      </c>
      <c r="IX262" s="501">
        <f t="shared" si="2927"/>
        <v>0.85741746204929514</v>
      </c>
      <c r="IY262" s="513"/>
      <c r="IZ262" s="513"/>
      <c r="JA262" s="513"/>
      <c r="JB262" s="513"/>
      <c r="JC262" s="539"/>
      <c r="JD262" s="509"/>
      <c r="JE262" s="529"/>
      <c r="JF262" s="529"/>
      <c r="JG262" s="505">
        <f t="shared" si="2951"/>
        <v>209432.01283780439</v>
      </c>
      <c r="JH262" s="485">
        <f t="shared" si="2622"/>
        <v>180.19532186517907</v>
      </c>
      <c r="JI262" s="508">
        <f t="shared" si="2716"/>
        <v>0.30652121568743906</v>
      </c>
      <c r="JJ262" s="1279"/>
      <c r="JK262" s="483"/>
      <c r="JL262" s="510"/>
      <c r="JM262" s="541">
        <f t="shared" si="2643"/>
        <v>2.8604698591989746E-3</v>
      </c>
      <c r="JN262" s="1070"/>
      <c r="JO262" s="485"/>
      <c r="JP262" s="508"/>
      <c r="JQ262" s="509"/>
      <c r="JR262" s="543"/>
      <c r="JS262" s="504"/>
      <c r="JT262" s="495">
        <f>DATI!BW252</f>
        <v>55398.226140930892</v>
      </c>
      <c r="JU262" s="496">
        <f>DATI!BX252</f>
        <v>30476.929238787532</v>
      </c>
      <c r="JV262" s="496">
        <f>DATI!BY252</f>
        <v>8658.9378808721594</v>
      </c>
      <c r="JW262" s="496">
        <f>DATI!BZ252</f>
        <v>18072.21</v>
      </c>
      <c r="JX262" s="496">
        <f>DATI!CA252</f>
        <v>54769.180999999997</v>
      </c>
      <c r="JY262" s="496">
        <f>DATI!CB252</f>
        <v>17144.660234862866</v>
      </c>
      <c r="JZ262" s="496">
        <f>DATI!CC252</f>
        <v>8319.5801709015141</v>
      </c>
      <c r="KA262" s="496">
        <f>DATI!CD252</f>
        <v>1891.3369099760391</v>
      </c>
      <c r="KB262" s="496">
        <f>DATI!CE252</f>
        <v>2061.9098453780412</v>
      </c>
      <c r="KC262" s="496">
        <f>DATI!CF252</f>
        <v>0</v>
      </c>
      <c r="KD262" s="496">
        <f>DATI!CG252</f>
        <v>369.92630297517775</v>
      </c>
      <c r="KE262" s="496">
        <f>DATI!CH252</f>
        <v>742.60873445320135</v>
      </c>
      <c r="KF262" s="496">
        <f>DATI!CI252</f>
        <v>90.317781757831568</v>
      </c>
      <c r="KG262" s="496">
        <f>DATI!CJ252</f>
        <v>107.96660210132599</v>
      </c>
      <c r="KH262" s="496">
        <f>DATI!CK252</f>
        <v>1269.5546183522381</v>
      </c>
      <c r="KI262" s="496">
        <f>DATI!CL252</f>
        <v>7600.2176679210661</v>
      </c>
      <c r="KJ262" s="544">
        <f t="shared" si="2623"/>
        <v>47.664638538120791</v>
      </c>
      <c r="KK262" s="545">
        <f t="shared" si="2964"/>
        <v>-2.8237814126621415E-2</v>
      </c>
      <c r="KL262" s="546">
        <f t="shared" si="2624"/>
        <v>26.222352539288046</v>
      </c>
      <c r="KM262" s="545">
        <f t="shared" si="2965"/>
        <v>-2.4586337339709895E-2</v>
      </c>
      <c r="KN262" s="546">
        <f t="shared" si="2625"/>
        <v>7.4501508977174966</v>
      </c>
      <c r="KO262" s="545">
        <f t="shared" si="2966"/>
        <v>0.11203046925797072</v>
      </c>
      <c r="KP262" s="546">
        <f t="shared" si="2626"/>
        <v>15.549331038933104</v>
      </c>
      <c r="KQ262" s="545">
        <f t="shared" si="2967"/>
        <v>0.10227297353741528</v>
      </c>
      <c r="KR262" s="546">
        <f t="shared" si="2627"/>
        <v>47.123408044740806</v>
      </c>
      <c r="KS262" s="545">
        <f t="shared" si="2968"/>
        <v>0.29694134501696579</v>
      </c>
      <c r="KT262" s="546">
        <f t="shared" si="2628"/>
        <v>14.751267141202723</v>
      </c>
      <c r="KU262" s="545">
        <f t="shared" si="2969"/>
        <v>-5.0101784640431482E-2</v>
      </c>
      <c r="KV262" s="546">
        <f t="shared" si="2629"/>
        <v>7.1581674948604119</v>
      </c>
      <c r="KW262" s="545">
        <f t="shared" si="2970"/>
        <v>-0.6028764796880075</v>
      </c>
      <c r="KX262" s="546">
        <f t="shared" si="2630"/>
        <v>1.627306440074028</v>
      </c>
      <c r="KY262" s="545">
        <f t="shared" si="2971"/>
        <v>1.0447769213367342</v>
      </c>
      <c r="KZ262" s="546">
        <f t="shared" si="2631"/>
        <v>1.7740674083700076</v>
      </c>
      <c r="LA262" s="545">
        <f t="shared" si="2972"/>
        <v>0.23261381360679359</v>
      </c>
      <c r="LB262" s="547" t="s">
        <v>177</v>
      </c>
      <c r="LC262" s="548" t="s">
        <v>177</v>
      </c>
      <c r="LD262" s="546">
        <f t="shared" si="2632"/>
        <v>0.31828462290830523</v>
      </c>
      <c r="LE262" s="545">
        <f t="shared" si="2973"/>
        <v>0.8153636064476133</v>
      </c>
      <c r="LF262" s="546">
        <f t="shared" si="2633"/>
        <v>0.63894061901759625</v>
      </c>
      <c r="LG262" s="545">
        <f t="shared" si="2974"/>
        <v>6.0861371202812084E-2</v>
      </c>
      <c r="LH262" s="546">
        <f t="shared" si="2634"/>
        <v>7.7709427195381001E-2</v>
      </c>
      <c r="LI262" s="545">
        <f t="shared" si="2975"/>
        <v>-4.9033512134348096E-2</v>
      </c>
      <c r="LJ262" s="546">
        <f t="shared" si="2635"/>
        <v>9.2894473737428249E-2</v>
      </c>
      <c r="LK262" s="545">
        <f t="shared" si="2976"/>
        <v>3.9796898901996421E-3</v>
      </c>
      <c r="LL262" s="546">
        <f t="shared" si="2636"/>
        <v>1.092324902862756</v>
      </c>
      <c r="LM262" s="545">
        <f t="shared" si="2977"/>
        <v>0.22401937020267954</v>
      </c>
      <c r="LN262" s="546">
        <f t="shared" si="2637"/>
        <v>6.5392279354020788</v>
      </c>
      <c r="LO262" s="549">
        <f t="shared" si="2978"/>
        <v>1.1119225075431589</v>
      </c>
      <c r="LP262" s="550">
        <f t="shared" si="2721"/>
        <v>8.1079923711551247E-2</v>
      </c>
      <c r="LQ262" s="551">
        <f t="shared" si="2722"/>
        <v>4.4605527465030055E-2</v>
      </c>
      <c r="LR262" s="551">
        <f t="shared" si="2723"/>
        <v>1.2673077672525972E-2</v>
      </c>
      <c r="LS262" s="551">
        <f t="shared" si="2724"/>
        <v>2.6450186407981462E-2</v>
      </c>
      <c r="LT262" s="551">
        <f t="shared" si="2725"/>
        <v>8.0159263690632004E-2</v>
      </c>
      <c r="LU262" s="551">
        <f t="shared" si="2726"/>
        <v>2.5092639976717294E-2</v>
      </c>
      <c r="LV262" s="551">
        <f t="shared" si="2727"/>
        <v>1.217639936435507E-2</v>
      </c>
      <c r="LW262" s="551">
        <f t="shared" si="2728"/>
        <v>2.7681292896199129E-3</v>
      </c>
      <c r="LX262" s="552">
        <f t="shared" si="2729"/>
        <v>3.0177770049540937E-3</v>
      </c>
      <c r="LY262" s="553" t="s">
        <v>177</v>
      </c>
      <c r="LZ262" s="552">
        <f t="shared" si="2730"/>
        <v>5.4141799320110153E-4</v>
      </c>
      <c r="MA262" s="552">
        <f t="shared" si="2731"/>
        <v>1.086869810304461E-3</v>
      </c>
      <c r="MB262" s="552">
        <f t="shared" si="2732"/>
        <v>1.3218760535927996E-4</v>
      </c>
      <c r="MC262" s="552">
        <f t="shared" si="2733"/>
        <v>1.5801812569776665E-4</v>
      </c>
      <c r="MD262" s="552">
        <f t="shared" si="2734"/>
        <v>1.8580990543232102E-3</v>
      </c>
      <c r="ME262" s="552">
        <f t="shared" si="2735"/>
        <v>1.1123552352354602E-2</v>
      </c>
      <c r="MF262" s="550">
        <f t="shared" si="2736"/>
        <v>0.25838934217918963</v>
      </c>
      <c r="MG262" s="551">
        <f t="shared" si="2737"/>
        <v>0.14215100818604828</v>
      </c>
      <c r="MH262" s="551">
        <f t="shared" si="2738"/>
        <v>4.0387164334778958E-2</v>
      </c>
      <c r="MI262" s="551">
        <f t="shared" si="2739"/>
        <v>8.4292707166195649E-2</v>
      </c>
      <c r="MJ262" s="551">
        <f t="shared" si="2740"/>
        <v>0.25545533920673602</v>
      </c>
      <c r="MK262" s="551">
        <f t="shared" si="2741"/>
        <v>7.9966413883040016E-2</v>
      </c>
      <c r="ML262" s="551">
        <f t="shared" si="2742"/>
        <v>3.8804326371345246E-2</v>
      </c>
      <c r="MM262" s="551">
        <f t="shared" si="2743"/>
        <v>8.8216055648549681E-3</v>
      </c>
      <c r="MN262" s="552">
        <f t="shared" si="2744"/>
        <v>9.6171947315545226E-3</v>
      </c>
      <c r="MO262" s="553" t="s">
        <v>177</v>
      </c>
      <c r="MP262" s="552">
        <f t="shared" si="2745"/>
        <v>1.7254165113043745E-3</v>
      </c>
      <c r="MQ262" s="552">
        <f t="shared" si="2746"/>
        <v>3.4636882037295297E-3</v>
      </c>
      <c r="MR262" s="552">
        <f t="shared" si="2747"/>
        <v>4.2126172336494892E-4</v>
      </c>
      <c r="MS262" s="552">
        <f t="shared" si="2748"/>
        <v>5.0357964934317578E-4</v>
      </c>
      <c r="MT262" s="552">
        <f t="shared" si="2749"/>
        <v>5.9214780968269232E-3</v>
      </c>
      <c r="MU262" s="552">
        <f t="shared" si="2750"/>
        <v>3.5449063633137108E-2</v>
      </c>
      <c r="MV262" s="1070"/>
      <c r="MW262" s="485"/>
      <c r="MX262" s="543"/>
      <c r="MY262" s="1280"/>
      <c r="MZ262" s="555"/>
      <c r="NA262" s="556"/>
      <c r="NB262" s="1070"/>
      <c r="NC262" s="485"/>
      <c r="ND262" s="508"/>
      <c r="NE262" s="557"/>
    </row>
    <row r="263" spans="1:369" outlineLevel="1" x14ac:dyDescent="0.2">
      <c r="A263" s="558" t="s">
        <v>180</v>
      </c>
      <c r="B263" s="559">
        <v>162</v>
      </c>
      <c r="C263" s="1525"/>
      <c r="D263" s="560">
        <f>DATI!G253</f>
        <v>556687</v>
      </c>
      <c r="E263" s="561">
        <f t="shared" si="2928"/>
        <v>6.0009680249918609E-2</v>
      </c>
      <c r="F263" s="1035">
        <f t="shared" si="2866"/>
        <v>1.3603026860106043E-2</v>
      </c>
      <c r="G263" s="563"/>
      <c r="H263" s="564"/>
      <c r="I263" s="565"/>
      <c r="J263" s="566"/>
      <c r="K263" s="566"/>
      <c r="L263" s="566"/>
      <c r="M263" s="564"/>
      <c r="N263" s="564"/>
      <c r="O263" s="564"/>
      <c r="P263" s="564"/>
      <c r="Q263" s="564"/>
      <c r="R263" s="564"/>
      <c r="S263" s="564"/>
      <c r="T263" s="564"/>
      <c r="U263" s="564"/>
      <c r="V263" s="564"/>
      <c r="W263" s="569"/>
      <c r="X263" s="1100"/>
      <c r="Y263" s="564"/>
      <c r="Z263" s="564"/>
      <c r="AA263" s="564"/>
      <c r="AB263" s="564"/>
      <c r="AC263" s="564"/>
      <c r="AD263" s="565"/>
      <c r="AE263" s="566"/>
      <c r="AF263" s="566"/>
      <c r="AG263" s="569"/>
      <c r="AH263" s="572"/>
      <c r="AI263" s="564"/>
      <c r="AJ263" s="565"/>
      <c r="AK263" s="566"/>
      <c r="AL263" s="566"/>
      <c r="AM263" s="566"/>
      <c r="AN263" s="576"/>
      <c r="AO263" s="577"/>
      <c r="AP263" s="577"/>
      <c r="AQ263" s="577"/>
      <c r="AR263" s="577"/>
      <c r="AS263" s="577"/>
      <c r="AT263" s="577"/>
      <c r="AU263" s="1072"/>
      <c r="AV263" s="1072"/>
      <c r="AW263" s="577"/>
      <c r="AX263" s="1072"/>
      <c r="AY263" s="1072"/>
      <c r="AZ263" s="1072"/>
      <c r="BA263" s="1072"/>
      <c r="BB263" s="576"/>
      <c r="BC263" s="577"/>
      <c r="BD263" s="577"/>
      <c r="BE263" s="577"/>
      <c r="BF263" s="577"/>
      <c r="BG263" s="577"/>
      <c r="BH263" s="577"/>
      <c r="BI263" s="577"/>
      <c r="BJ263" s="577"/>
      <c r="BK263" s="577"/>
      <c r="BL263" s="577"/>
      <c r="BM263" s="577"/>
      <c r="BN263" s="577"/>
      <c r="BO263" s="577"/>
      <c r="BP263" s="577"/>
      <c r="BQ263" s="577"/>
      <c r="BR263" s="577"/>
      <c r="BS263" s="577"/>
      <c r="BT263" s="577"/>
      <c r="BU263" s="577"/>
      <c r="BV263" s="578"/>
      <c r="BW263" s="576"/>
      <c r="BX263" s="577"/>
      <c r="BY263" s="577"/>
      <c r="BZ263" s="577"/>
      <c r="CA263" s="577"/>
      <c r="CB263" s="577"/>
      <c r="CC263" s="577"/>
      <c r="CD263" s="578"/>
      <c r="CE263" s="576"/>
      <c r="CF263" s="577"/>
      <c r="CG263" s="577"/>
      <c r="CH263" s="577"/>
      <c r="CI263" s="577"/>
      <c r="CJ263" s="577"/>
      <c r="CK263" s="577"/>
      <c r="CL263" s="577"/>
      <c r="CM263" s="577"/>
      <c r="CN263" s="577"/>
      <c r="CO263" s="577"/>
      <c r="CP263" s="577"/>
      <c r="CQ263" s="577"/>
      <c r="CR263" s="577"/>
      <c r="CS263" s="577"/>
      <c r="CT263" s="577"/>
      <c r="CU263" s="577"/>
      <c r="CV263" s="577"/>
      <c r="CW263" s="577"/>
      <c r="CX263" s="577"/>
      <c r="CY263" s="578"/>
      <c r="CZ263" s="563">
        <f>DATI!AA253</f>
        <v>270837.56699999998</v>
      </c>
      <c r="DA263" s="564">
        <f t="shared" si="2929"/>
        <v>742.0207315068493</v>
      </c>
      <c r="DB263" s="565">
        <f t="shared" si="2608"/>
        <v>486.5167805247832</v>
      </c>
      <c r="DC263" s="566">
        <f t="shared" si="2930"/>
        <v>1.3329226863692691</v>
      </c>
      <c r="DD263" s="582">
        <f t="shared" si="2931"/>
        <v>3.6705848827018217E-2</v>
      </c>
      <c r="DE263" s="583">
        <f t="shared" si="2638"/>
        <v>2.2792771286880519E-2</v>
      </c>
      <c r="DF263" s="564">
        <f t="shared" si="2953"/>
        <v>9589.3380000002217</v>
      </c>
      <c r="DG263" s="584">
        <f t="shared" si="2932"/>
        <v>10.841947672135518</v>
      </c>
      <c r="DH263" s="585">
        <f t="shared" si="2954"/>
        <v>5.7197822255421749E-2</v>
      </c>
      <c r="DI263" s="586">
        <f>DATI!AB253+DATI!AG253</f>
        <v>106251.41886724019</v>
      </c>
      <c r="DJ263" s="564">
        <f t="shared" si="2955"/>
        <v>291.09977771846627</v>
      </c>
      <c r="DK263" s="587">
        <f t="shared" si="2609"/>
        <v>190.86384066313781</v>
      </c>
      <c r="DL263" s="588">
        <f t="shared" si="2610"/>
        <v>0.52291463195380228</v>
      </c>
      <c r="DM263" s="589">
        <f t="shared" si="2783"/>
        <v>0.392306798662241</v>
      </c>
      <c r="DN263" s="590">
        <f t="shared" si="2933"/>
        <v>8.3378286707800328E-2</v>
      </c>
      <c r="DO263" s="590">
        <f t="shared" si="2834"/>
        <v>3.0000000000000027E-2</v>
      </c>
      <c r="DP263" s="590">
        <f t="shared" si="2934"/>
        <v>0.12314460632217081</v>
      </c>
      <c r="DQ263" s="590">
        <f t="shared" si="2935"/>
        <v>0.10807148021390367</v>
      </c>
      <c r="DR263" s="591">
        <f t="shared" si="2936"/>
        <v>11649.692367240175</v>
      </c>
      <c r="DS263" s="591">
        <f t="shared" si="2937"/>
        <v>18.615168920144129</v>
      </c>
      <c r="DT263" s="592">
        <f t="shared" si="2956"/>
        <v>5.3772624067505208E-2</v>
      </c>
      <c r="DU263" s="593"/>
      <c r="DV263" s="592"/>
      <c r="DW263" s="594">
        <f>DATI!AB253</f>
        <v>100608.617</v>
      </c>
      <c r="DX263" s="564">
        <f t="shared" si="2938"/>
        <v>275.64004657534247</v>
      </c>
      <c r="DY263" s="595">
        <f t="shared" si="2867"/>
        <v>180.72744109346905</v>
      </c>
      <c r="DZ263" s="566">
        <f t="shared" si="2868"/>
        <v>0.49514367422868233</v>
      </c>
      <c r="EA263" s="589">
        <f t="shared" si="2820"/>
        <v>0.37147216360867696</v>
      </c>
      <c r="EB263" s="585">
        <f t="shared" si="2939"/>
        <v>7.8877756443990393E-2</v>
      </c>
      <c r="EC263" s="596">
        <f t="shared" si="2836"/>
        <v>164586.14813275979</v>
      </c>
      <c r="ED263" s="597">
        <f t="shared" si="2940"/>
        <v>450.92095378838297</v>
      </c>
      <c r="EE263" s="598">
        <f t="shared" si="2613"/>
        <v>295.65293986164539</v>
      </c>
      <c r="EF263" s="599">
        <f t="shared" si="2614"/>
        <v>0.81000805441546686</v>
      </c>
      <c r="EG263" s="600">
        <f t="shared" si="2639"/>
        <v>-1.2363622016249378E-2</v>
      </c>
      <c r="EH263" s="600">
        <f t="shared" si="2640"/>
        <v>-2.5618164299285571E-2</v>
      </c>
      <c r="EI263" s="582">
        <f t="shared" si="2869"/>
        <v>0.60769320133775906</v>
      </c>
      <c r="EJ263" s="601">
        <f t="shared" si="2641"/>
        <v>-2060.3543672399537</v>
      </c>
      <c r="EK263" s="601">
        <f t="shared" si="2642"/>
        <v>-7.7732212480086105</v>
      </c>
      <c r="EL263" s="563">
        <f>DATI!AD253</f>
        <v>138647.26500000001</v>
      </c>
      <c r="EM263" s="564">
        <f t="shared" si="2941"/>
        <v>379.85552054794522</v>
      </c>
      <c r="EN263" s="595">
        <f t="shared" si="2616"/>
        <v>249.05784579126151</v>
      </c>
      <c r="EO263" s="566">
        <f t="shared" si="2942"/>
        <v>0.68235026244181241</v>
      </c>
      <c r="EP263" s="582">
        <f t="shared" si="2943"/>
        <v>-2.8412913246248173E-2</v>
      </c>
      <c r="EQ263" s="583">
        <f t="shared" si="2944"/>
        <v>-4.1452066531913689E-2</v>
      </c>
      <c r="ER263" s="582">
        <f t="shared" si="2957"/>
        <v>5.8861965943662678E-2</v>
      </c>
      <c r="ES263" s="564">
        <f t="shared" si="2958"/>
        <v>-4054.5749999999825</v>
      </c>
      <c r="ET263" s="582">
        <f t="shared" si="2870"/>
        <v>0.51192036073784408</v>
      </c>
      <c r="EU263" s="584">
        <f t="shared" si="2945"/>
        <v>-10.770418498198353</v>
      </c>
      <c r="EV263" s="563">
        <f>DATI!AE253</f>
        <v>24210.424999999999</v>
      </c>
      <c r="EW263" s="564">
        <f t="shared" si="2946"/>
        <v>66.32993150684932</v>
      </c>
      <c r="EX263" s="595">
        <f t="shared" si="2618"/>
        <v>43.490192873194452</v>
      </c>
      <c r="EY263" s="566">
        <f t="shared" si="2871"/>
        <v>0.11915121335121767</v>
      </c>
      <c r="EZ263" s="582">
        <f t="shared" si="2947"/>
        <v>8.6815068262549255E-2</v>
      </c>
      <c r="FA263" s="583">
        <f t="shared" si="2948"/>
        <v>7.2229501552729669E-2</v>
      </c>
      <c r="FB263" s="564">
        <f t="shared" si="2959"/>
        <v>1933.9349999999977</v>
      </c>
      <c r="FC263" s="584">
        <f t="shared" si="2949"/>
        <v>2.9296665957371317</v>
      </c>
      <c r="FD263" s="564">
        <f>DATI!AG253</f>
        <v>5642.8018672401904</v>
      </c>
      <c r="FE263" s="582">
        <f t="shared" si="2872"/>
        <v>2.0834635053564008E-2</v>
      </c>
      <c r="FF263" s="564">
        <f t="shared" si="2950"/>
        <v>18567.623132759807</v>
      </c>
      <c r="FG263" s="582">
        <f t="shared" si="2960"/>
        <v>3.335379330352569E-2</v>
      </c>
      <c r="FH263" s="563">
        <f>DATI!AF253</f>
        <v>7371.26</v>
      </c>
      <c r="FI263" s="564">
        <f t="shared" si="2961"/>
        <v>20.195232876712328</v>
      </c>
      <c r="FJ263" s="590">
        <f t="shared" si="2873"/>
        <v>2.7216534551131901E-2</v>
      </c>
      <c r="FK263" s="590"/>
      <c r="FL263" s="564"/>
      <c r="FM263" s="1281"/>
      <c r="FN263" s="564"/>
      <c r="FO263" s="564"/>
      <c r="FP263" s="564"/>
      <c r="FQ263" s="602"/>
      <c r="FR263" s="607"/>
      <c r="FS263" s="612"/>
      <c r="FT263" s="612"/>
      <c r="FU263" s="576"/>
      <c r="FV263" s="577"/>
      <c r="FW263" s="577"/>
      <c r="FX263" s="577"/>
      <c r="FY263" s="577"/>
      <c r="FZ263" s="577"/>
      <c r="GA263" s="577"/>
      <c r="GB263" s="577"/>
      <c r="GC263" s="577"/>
      <c r="GD263" s="577"/>
      <c r="GE263" s="577"/>
      <c r="GF263" s="577"/>
      <c r="GG263" s="577"/>
      <c r="GH263" s="577"/>
      <c r="GI263" s="577"/>
      <c r="GJ263" s="577"/>
      <c r="GK263" s="577"/>
      <c r="GL263" s="577"/>
      <c r="GM263" s="577"/>
      <c r="GN263" s="577"/>
      <c r="GO263" s="577"/>
      <c r="GP263" s="578"/>
      <c r="GQ263" s="576"/>
      <c r="GR263" s="577"/>
      <c r="GS263" s="577"/>
      <c r="GT263" s="577"/>
      <c r="GU263" s="577"/>
      <c r="GV263" s="577"/>
      <c r="GW263" s="577"/>
      <c r="GX263" s="578"/>
      <c r="GY263" s="576"/>
      <c r="GZ263" s="577"/>
      <c r="HA263" s="577"/>
      <c r="HB263" s="577"/>
      <c r="HC263" s="577"/>
      <c r="HD263" s="577"/>
      <c r="HE263" s="577"/>
      <c r="HF263" s="577"/>
      <c r="HG263" s="577"/>
      <c r="HH263" s="577"/>
      <c r="HI263" s="577"/>
      <c r="HJ263" s="577"/>
      <c r="HK263" s="577"/>
      <c r="HL263" s="577"/>
      <c r="HM263" s="577"/>
      <c r="HN263" s="577"/>
      <c r="HO263" s="577"/>
      <c r="HP263" s="577"/>
      <c r="HQ263" s="577"/>
      <c r="HR263" s="577"/>
      <c r="HS263" s="577"/>
      <c r="HT263" s="578"/>
      <c r="HU263" s="607">
        <f t="shared" si="2846"/>
        <v>163867</v>
      </c>
      <c r="HV263" s="608"/>
      <c r="HW263" s="609">
        <f t="shared" si="2962"/>
        <v>68856</v>
      </c>
      <c r="HX263" s="610">
        <v>68856</v>
      </c>
      <c r="HY263" s="610">
        <v>0</v>
      </c>
      <c r="HZ263" s="611"/>
      <c r="IA263" s="611">
        <f t="shared" si="2924"/>
        <v>0.25423356428246163</v>
      </c>
      <c r="IB263" s="582">
        <f t="shared" si="2925"/>
        <v>0.42019442596740036</v>
      </c>
      <c r="IC263" s="609"/>
      <c r="ID263" s="611"/>
      <c r="IE263" s="609"/>
      <c r="IF263" s="609"/>
      <c r="IG263" s="609"/>
      <c r="IH263" s="590"/>
      <c r="II263" s="610"/>
      <c r="IJ263" s="610"/>
      <c r="IK263" s="615">
        <v>20731.21</v>
      </c>
      <c r="IL263" s="594">
        <v>19697</v>
      </c>
      <c r="IM263" s="594"/>
      <c r="IN263" s="582">
        <f t="shared" si="2709"/>
        <v>7.2726247758679655E-2</v>
      </c>
      <c r="IO263" s="582">
        <f t="shared" si="2710"/>
        <v>0.12020113872835897</v>
      </c>
      <c r="IP263" s="610"/>
      <c r="IQ263" s="590"/>
      <c r="IR263" s="610"/>
      <c r="IS263" s="594">
        <f t="shared" si="2963"/>
        <v>75314</v>
      </c>
      <c r="IT263" s="615">
        <v>75314</v>
      </c>
      <c r="IU263" s="617">
        <v>0</v>
      </c>
      <c r="IV263" s="582"/>
      <c r="IW263" s="590">
        <f t="shared" si="2926"/>
        <v>0.27807811462137377</v>
      </c>
      <c r="IX263" s="582">
        <f t="shared" si="2927"/>
        <v>0.45960443530424061</v>
      </c>
      <c r="IY263" s="594"/>
      <c r="IZ263" s="594"/>
      <c r="JA263" s="594"/>
      <c r="JB263" s="594"/>
      <c r="JC263" s="620"/>
      <c r="JD263" s="590"/>
      <c r="JE263" s="610"/>
      <c r="JF263" s="610"/>
      <c r="JG263" s="586">
        <f t="shared" si="2951"/>
        <v>101112.22959186952</v>
      </c>
      <c r="JH263" s="566">
        <f t="shared" si="2622"/>
        <v>181.63210132780094</v>
      </c>
      <c r="JI263" s="589">
        <f t="shared" si="2716"/>
        <v>0.37333162718844509</v>
      </c>
      <c r="JJ263" s="1281"/>
      <c r="JK263" s="564"/>
      <c r="JL263" s="591"/>
      <c r="JM263" s="622">
        <f t="shared" si="2643"/>
        <v>0.13614035219794157</v>
      </c>
      <c r="JN263" s="1077"/>
      <c r="JO263" s="566"/>
      <c r="JP263" s="589"/>
      <c r="JQ263" s="590"/>
      <c r="JR263" s="624"/>
      <c r="JS263" s="585"/>
      <c r="JT263" s="576">
        <f>DATI!BW253</f>
        <v>22467.540909102918</v>
      </c>
      <c r="JU263" s="577">
        <f>DATI!BX253</f>
        <v>20994.903850727318</v>
      </c>
      <c r="JV263" s="577">
        <f>DATI!BY253</f>
        <v>6306.2463270747958</v>
      </c>
      <c r="JW263" s="577">
        <f>DATI!BZ253</f>
        <v>4625.7380000000003</v>
      </c>
      <c r="JX263" s="577">
        <f>DATI!CA253</f>
        <v>26196.152999999998</v>
      </c>
      <c r="JY263" s="577">
        <f>DATI!CB253</f>
        <v>6161.3683726850149</v>
      </c>
      <c r="JZ263" s="577">
        <f>DATI!CC253</f>
        <v>4734.029456735946</v>
      </c>
      <c r="KA263" s="577">
        <f>DATI!CD253</f>
        <v>328.24153172466532</v>
      </c>
      <c r="KB263" s="577">
        <f>DATI!CE253</f>
        <v>877.88427674400805</v>
      </c>
      <c r="KC263" s="577">
        <f>DATI!CF253</f>
        <v>0</v>
      </c>
      <c r="KD263" s="577">
        <f>DATI!CG253</f>
        <v>330.74602146768569</v>
      </c>
      <c r="KE263" s="577">
        <f>DATI!CH253</f>
        <v>309.62022602605822</v>
      </c>
      <c r="KF263" s="577">
        <f>DATI!CI253</f>
        <v>75.636401472091677</v>
      </c>
      <c r="KG263" s="577">
        <f>DATI!CJ253</f>
        <v>116.04670225858689</v>
      </c>
      <c r="KH263" s="577">
        <f>DATI!CK253</f>
        <v>755.58784048617258</v>
      </c>
      <c r="KI263" s="577">
        <f>DATI!CL253</f>
        <v>1520.430829591751</v>
      </c>
      <c r="KJ263" s="625">
        <f t="shared" si="2623"/>
        <v>40.359377727705009</v>
      </c>
      <c r="KK263" s="626">
        <f t="shared" si="2964"/>
        <v>3.9871572178246023E-2</v>
      </c>
      <c r="KL263" s="627">
        <f t="shared" si="2624"/>
        <v>37.714018561107622</v>
      </c>
      <c r="KM263" s="626">
        <f t="shared" si="2965"/>
        <v>3.2578908207820556E-2</v>
      </c>
      <c r="KN263" s="627">
        <f t="shared" si="2625"/>
        <v>11.328172432758077</v>
      </c>
      <c r="KO263" s="626">
        <f t="shared" si="2966"/>
        <v>0.35559044280401891</v>
      </c>
      <c r="KP263" s="627">
        <f t="shared" si="2626"/>
        <v>8.309405464830327</v>
      </c>
      <c r="KQ263" s="626">
        <f t="shared" si="2967"/>
        <v>0.65768476928049724</v>
      </c>
      <c r="KR263" s="627">
        <f t="shared" si="2627"/>
        <v>47.057238627810598</v>
      </c>
      <c r="KS263" s="626">
        <f t="shared" si="2968"/>
        <v>0.32744867723475535</v>
      </c>
      <c r="KT263" s="627">
        <f t="shared" si="2628"/>
        <v>11.067922140601478</v>
      </c>
      <c r="KU263" s="626">
        <f t="shared" si="2969"/>
        <v>0.10214912854559555</v>
      </c>
      <c r="KV263" s="627">
        <f t="shared" si="2629"/>
        <v>8.5039339103229388</v>
      </c>
      <c r="KW263" s="626">
        <f t="shared" si="2970"/>
        <v>-0.12829184813519809</v>
      </c>
      <c r="KX263" s="627">
        <f t="shared" si="2630"/>
        <v>0.58963390868596777</v>
      </c>
      <c r="KY263" s="626">
        <f t="shared" si="2971"/>
        <v>1.127961717190703</v>
      </c>
      <c r="KZ263" s="627">
        <f t="shared" si="2631"/>
        <v>1.5769800206292011</v>
      </c>
      <c r="LA263" s="626">
        <f t="shared" si="2972"/>
        <v>0.3052539313909251</v>
      </c>
      <c r="LB263" s="628" t="s">
        <v>177</v>
      </c>
      <c r="LC263" s="629" t="s">
        <v>177</v>
      </c>
      <c r="LD263" s="627">
        <f t="shared" si="2632"/>
        <v>0.59413282772488973</v>
      </c>
      <c r="LE263" s="626">
        <f t="shared" si="2973"/>
        <v>0.50795983971579239</v>
      </c>
      <c r="LF263" s="627">
        <f t="shared" si="2633"/>
        <v>0.55618368315778566</v>
      </c>
      <c r="LG263" s="626">
        <f t="shared" si="2974"/>
        <v>0.22971685018417698</v>
      </c>
      <c r="LH263" s="627">
        <f t="shared" si="2634"/>
        <v>0.13586881222678396</v>
      </c>
      <c r="LI263" s="626">
        <f t="shared" si="2975"/>
        <v>0.54978849404457009</v>
      </c>
      <c r="LJ263" s="627">
        <f t="shared" si="2635"/>
        <v>0.20845951541635943</v>
      </c>
      <c r="LK263" s="626">
        <f t="shared" si="2976"/>
        <v>5.7323745579471952E-2</v>
      </c>
      <c r="LL263" s="627">
        <f t="shared" si="2636"/>
        <v>1.3572938482238179</v>
      </c>
      <c r="LM263" s="626">
        <f t="shared" si="2977"/>
        <v>0.18369306670070501</v>
      </c>
      <c r="LN263" s="627">
        <f t="shared" si="2637"/>
        <v>2.7312131046562089</v>
      </c>
      <c r="LO263" s="630">
        <f t="shared" si="2978"/>
        <v>8.6045497842102936</v>
      </c>
      <c r="LP263" s="631">
        <f t="shared" si="2721"/>
        <v>8.2955777361206767E-2</v>
      </c>
      <c r="LQ263" s="632">
        <f t="shared" si="2722"/>
        <v>7.7518433219152791E-2</v>
      </c>
      <c r="LR263" s="632">
        <f t="shared" si="2723"/>
        <v>2.3284237843839428E-2</v>
      </c>
      <c r="LS263" s="632">
        <f t="shared" si="2724"/>
        <v>1.7079381015115976E-2</v>
      </c>
      <c r="LT263" s="632">
        <f t="shared" si="2725"/>
        <v>9.6722745260815313E-2</v>
      </c>
      <c r="LU263" s="632">
        <f t="shared" si="2726"/>
        <v>2.2749312220357584E-2</v>
      </c>
      <c r="LV263" s="632">
        <f t="shared" si="2727"/>
        <v>1.7479220143548056E-2</v>
      </c>
      <c r="LW263" s="632">
        <f t="shared" si="2728"/>
        <v>1.2119497873227659E-3</v>
      </c>
      <c r="LX263" s="633">
        <f t="shared" si="2729"/>
        <v>3.2413681989101909E-3</v>
      </c>
      <c r="LY263" s="634" t="s">
        <v>177</v>
      </c>
      <c r="LZ263" s="633">
        <f t="shared" si="2730"/>
        <v>1.2211969895139611E-3</v>
      </c>
      <c r="MA263" s="633">
        <f t="shared" si="2731"/>
        <v>1.143195271821572E-3</v>
      </c>
      <c r="MB263" s="633">
        <f t="shared" si="2732"/>
        <v>2.7926850144866232E-4</v>
      </c>
      <c r="MC263" s="633">
        <f t="shared" si="2733"/>
        <v>4.2847343351960809E-4</v>
      </c>
      <c r="MD263" s="633">
        <f t="shared" si="2734"/>
        <v>2.7898191851877499E-3</v>
      </c>
      <c r="ME263" s="633">
        <f t="shared" si="2735"/>
        <v>5.6138106926346418E-3</v>
      </c>
      <c r="MF263" s="631">
        <f t="shared" si="2736"/>
        <v>0.22331626831827853</v>
      </c>
      <c r="MG263" s="632">
        <f t="shared" si="2737"/>
        <v>0.208678982742873</v>
      </c>
      <c r="MH263" s="632">
        <f t="shared" si="2738"/>
        <v>6.2680976193866131E-2</v>
      </c>
      <c r="MI263" s="632">
        <f t="shared" si="2739"/>
        <v>4.5977552797490502E-2</v>
      </c>
      <c r="MJ263" s="632">
        <f t="shared" si="2740"/>
        <v>0.2603768323343516</v>
      </c>
      <c r="MK263" s="632">
        <f t="shared" si="2741"/>
        <v>6.1240960828285861E-2</v>
      </c>
      <c r="ML263" s="632">
        <f t="shared" si="2742"/>
        <v>4.7053916432783748E-2</v>
      </c>
      <c r="MM263" s="632">
        <f t="shared" si="2743"/>
        <v>3.2625588295748598E-3</v>
      </c>
      <c r="MN263" s="633">
        <f t="shared" si="2744"/>
        <v>8.7257364520179036E-3</v>
      </c>
      <c r="MO263" s="634" t="s">
        <v>177</v>
      </c>
      <c r="MP263" s="633">
        <f t="shared" si="2745"/>
        <v>3.2874522215893863E-3</v>
      </c>
      <c r="MQ263" s="633">
        <f t="shared" si="2746"/>
        <v>3.0774722410313845E-3</v>
      </c>
      <c r="MR263" s="633">
        <f t="shared" si="2747"/>
        <v>7.5178850209313267E-4</v>
      </c>
      <c r="MS263" s="633">
        <f t="shared" si="2748"/>
        <v>1.1534469483720951E-3</v>
      </c>
      <c r="MT263" s="633">
        <f t="shared" si="2749"/>
        <v>7.5101702321002245E-3</v>
      </c>
      <c r="MU263" s="633">
        <f t="shared" si="2750"/>
        <v>1.5112332073819791E-2</v>
      </c>
      <c r="MV263" s="1077"/>
      <c r="MW263" s="566"/>
      <c r="MX263" s="624"/>
      <c r="MY263" s="1270"/>
      <c r="MZ263" s="636"/>
      <c r="NA263" s="637"/>
      <c r="NB263" s="1077"/>
      <c r="NC263" s="566"/>
      <c r="ND263" s="589"/>
      <c r="NE263" s="638"/>
    </row>
    <row r="264" spans="1:369" outlineLevel="1" x14ac:dyDescent="0.2">
      <c r="A264" s="477" t="s">
        <v>181</v>
      </c>
      <c r="B264" s="478">
        <v>115</v>
      </c>
      <c r="C264" s="1524"/>
      <c r="D264" s="479">
        <f>DATI!G254</f>
        <v>344510</v>
      </c>
      <c r="E264" s="480">
        <f t="shared" si="2928"/>
        <v>3.7137448769055968E-2</v>
      </c>
      <c r="F264" s="1039">
        <f t="shared" si="2866"/>
        <v>8.8258720453533862E-3</v>
      </c>
      <c r="G264" s="482"/>
      <c r="H264" s="483"/>
      <c r="I264" s="484"/>
      <c r="J264" s="485"/>
      <c r="K264" s="485"/>
      <c r="L264" s="485"/>
      <c r="M264" s="483"/>
      <c r="N264" s="483"/>
      <c r="O264" s="483"/>
      <c r="P264" s="483"/>
      <c r="Q264" s="483"/>
      <c r="R264" s="483"/>
      <c r="S264" s="483"/>
      <c r="T264" s="483"/>
      <c r="U264" s="483"/>
      <c r="V264" s="483"/>
      <c r="W264" s="488"/>
      <c r="X264" s="1111"/>
      <c r="Y264" s="483"/>
      <c r="Z264" s="483"/>
      <c r="AA264" s="483"/>
      <c r="AB264" s="483"/>
      <c r="AC264" s="483"/>
      <c r="AD264" s="484"/>
      <c r="AE264" s="485"/>
      <c r="AF264" s="485"/>
      <c r="AG264" s="488"/>
      <c r="AH264" s="491"/>
      <c r="AI264" s="483"/>
      <c r="AJ264" s="484"/>
      <c r="AK264" s="485"/>
      <c r="AL264" s="485"/>
      <c r="AM264" s="485"/>
      <c r="AN264" s="495"/>
      <c r="AO264" s="496"/>
      <c r="AP264" s="496"/>
      <c r="AQ264" s="496"/>
      <c r="AR264" s="496"/>
      <c r="AS264" s="496"/>
      <c r="AT264" s="496"/>
      <c r="AU264" s="1065"/>
      <c r="AV264" s="1065"/>
      <c r="AW264" s="496"/>
      <c r="AX264" s="1065"/>
      <c r="AY264" s="1065"/>
      <c r="AZ264" s="1065"/>
      <c r="BA264" s="1065"/>
      <c r="BB264" s="495"/>
      <c r="BC264" s="496"/>
      <c r="BD264" s="496"/>
      <c r="BE264" s="496"/>
      <c r="BF264" s="496"/>
      <c r="BG264" s="496"/>
      <c r="BH264" s="496"/>
      <c r="BI264" s="496"/>
      <c r="BJ264" s="496"/>
      <c r="BK264" s="496"/>
      <c r="BL264" s="496"/>
      <c r="BM264" s="496"/>
      <c r="BN264" s="496"/>
      <c r="BO264" s="496"/>
      <c r="BP264" s="496"/>
      <c r="BQ264" s="496"/>
      <c r="BR264" s="496"/>
      <c r="BS264" s="496"/>
      <c r="BT264" s="496"/>
      <c r="BU264" s="496"/>
      <c r="BV264" s="497"/>
      <c r="BW264" s="495"/>
      <c r="BX264" s="496"/>
      <c r="BY264" s="496"/>
      <c r="BZ264" s="496"/>
      <c r="CA264" s="496"/>
      <c r="CB264" s="496"/>
      <c r="CC264" s="496"/>
      <c r="CD264" s="497"/>
      <c r="CE264" s="495"/>
      <c r="CF264" s="496"/>
      <c r="CG264" s="496"/>
      <c r="CH264" s="496"/>
      <c r="CI264" s="496"/>
      <c r="CJ264" s="496"/>
      <c r="CK264" s="496"/>
      <c r="CL264" s="496"/>
      <c r="CM264" s="496"/>
      <c r="CN264" s="496"/>
      <c r="CO264" s="496"/>
      <c r="CP264" s="496"/>
      <c r="CQ264" s="496"/>
      <c r="CR264" s="496"/>
      <c r="CS264" s="496"/>
      <c r="CT264" s="496"/>
      <c r="CU264" s="496"/>
      <c r="CV264" s="496"/>
      <c r="CW264" s="496"/>
      <c r="CX264" s="496"/>
      <c r="CY264" s="497"/>
      <c r="CZ264" s="482">
        <f>DATI!AA254</f>
        <v>174640.57500000001</v>
      </c>
      <c r="DA264" s="483">
        <f t="shared" si="2929"/>
        <v>478.46732876712332</v>
      </c>
      <c r="DB264" s="484">
        <f t="shared" si="2608"/>
        <v>506.92454500595051</v>
      </c>
      <c r="DC264" s="485">
        <f t="shared" si="2930"/>
        <v>1.3888343698793164</v>
      </c>
      <c r="DD264" s="501">
        <f t="shared" si="2931"/>
        <v>4.2150567047927634E-2</v>
      </c>
      <c r="DE264" s="502">
        <f t="shared" si="2638"/>
        <v>3.303314865925247E-2</v>
      </c>
      <c r="DF264" s="483">
        <f t="shared" si="2953"/>
        <v>7063.4700000000885</v>
      </c>
      <c r="DG264" s="503">
        <f t="shared" si="2932"/>
        <v>16.209851422424151</v>
      </c>
      <c r="DH264" s="504">
        <f t="shared" si="2954"/>
        <v>3.6882108630944294E-2</v>
      </c>
      <c r="DI264" s="505">
        <f>DATI!AB254+DATI!AG254</f>
        <v>92879.577750118871</v>
      </c>
      <c r="DJ264" s="483">
        <f t="shared" si="2955"/>
        <v>254.46459657566814</v>
      </c>
      <c r="DK264" s="506">
        <f t="shared" si="2609"/>
        <v>269.5990762245475</v>
      </c>
      <c r="DL264" s="507">
        <f t="shared" si="2610"/>
        <v>0.73862760609465072</v>
      </c>
      <c r="DM264" s="508">
        <f t="shared" si="2783"/>
        <v>0.53183275278450537</v>
      </c>
      <c r="DN264" s="509">
        <f t="shared" si="2933"/>
        <v>4.4984663363675348E-2</v>
      </c>
      <c r="DO264" s="509">
        <f t="shared" si="2834"/>
        <v>2.300000000000002E-2</v>
      </c>
      <c r="DP264" s="509">
        <f t="shared" si="2934"/>
        <v>8.9031359480841857E-2</v>
      </c>
      <c r="DQ264" s="509">
        <f t="shared" si="2935"/>
        <v>7.9503797095206413E-2</v>
      </c>
      <c r="DR264" s="510">
        <f t="shared" si="2936"/>
        <v>7593.1652501188655</v>
      </c>
      <c r="DS264" s="510">
        <f t="shared" si="2937"/>
        <v>19.855557998858188</v>
      </c>
      <c r="DT264" s="511">
        <f t="shared" si="2956"/>
        <v>4.700528869309667E-2</v>
      </c>
      <c r="DU264" s="512"/>
      <c r="DV264" s="511"/>
      <c r="DW264" s="513">
        <f>DATI!AB254</f>
        <v>90139.335999999996</v>
      </c>
      <c r="DX264" s="483">
        <f t="shared" si="2938"/>
        <v>246.95708493150684</v>
      </c>
      <c r="DY264" s="514">
        <f t="shared" si="2867"/>
        <v>261.64504949058085</v>
      </c>
      <c r="DZ264" s="485">
        <f t="shared" si="2868"/>
        <v>0.71683575202898853</v>
      </c>
      <c r="EA264" s="508">
        <f t="shared" si="2820"/>
        <v>0.51614200193740767</v>
      </c>
      <c r="EB264" s="504">
        <f t="shared" si="2939"/>
        <v>3.5403211479380935E-2</v>
      </c>
      <c r="EC264" s="515">
        <f t="shared" si="2836"/>
        <v>81760.99724988114</v>
      </c>
      <c r="ED264" s="516">
        <f t="shared" si="2940"/>
        <v>224.00273219145518</v>
      </c>
      <c r="EE264" s="517">
        <f t="shared" si="2613"/>
        <v>237.32546878140295</v>
      </c>
      <c r="EF264" s="518">
        <f t="shared" si="2614"/>
        <v>0.65020676378466558</v>
      </c>
      <c r="EG264" s="519">
        <f t="shared" si="2639"/>
        <v>-6.4368792390315293E-3</v>
      </c>
      <c r="EH264" s="519">
        <f t="shared" si="2640"/>
        <v>-1.5129222700683058E-2</v>
      </c>
      <c r="EI264" s="501">
        <f t="shared" si="2869"/>
        <v>0.46816724721549463</v>
      </c>
      <c r="EJ264" s="520">
        <f t="shared" si="2641"/>
        <v>-529.69525011877704</v>
      </c>
      <c r="EK264" s="520">
        <f t="shared" si="2642"/>
        <v>-3.6457065764340655</v>
      </c>
      <c r="EL264" s="482">
        <f>DATI!AD254</f>
        <v>63678.966999999997</v>
      </c>
      <c r="EM264" s="483">
        <f t="shared" si="2941"/>
        <v>174.46292328767123</v>
      </c>
      <c r="EN264" s="514">
        <f t="shared" si="2616"/>
        <v>184.83924124118312</v>
      </c>
      <c r="EO264" s="485">
        <f t="shared" si="2942"/>
        <v>0.50640888011283047</v>
      </c>
      <c r="EP264" s="501">
        <f t="shared" si="2943"/>
        <v>1.1408501305894436E-2</v>
      </c>
      <c r="EQ264" s="502">
        <f t="shared" si="2944"/>
        <v>2.5600347216558905E-3</v>
      </c>
      <c r="ER264" s="501">
        <f t="shared" si="2957"/>
        <v>2.7034569970649035E-2</v>
      </c>
      <c r="ES264" s="483">
        <f t="shared" si="2958"/>
        <v>718.28699999999662</v>
      </c>
      <c r="ET264" s="501">
        <f t="shared" si="2870"/>
        <v>0.36462870670232272</v>
      </c>
      <c r="EU264" s="503">
        <f t="shared" si="2945"/>
        <v>0.47198657348567963</v>
      </c>
      <c r="EV264" s="482">
        <f>DATI!AE254</f>
        <v>16109.884</v>
      </c>
      <c r="EW264" s="483">
        <f t="shared" si="2946"/>
        <v>44.136668493150687</v>
      </c>
      <c r="EX264" s="514">
        <f t="shared" si="2618"/>
        <v>46.761731154393196</v>
      </c>
      <c r="EY264" s="485">
        <f t="shared" si="2871"/>
        <v>0.12811433192984437</v>
      </c>
      <c r="EZ264" s="501">
        <f t="shared" si="2947"/>
        <v>-1.0940877659688764E-2</v>
      </c>
      <c r="FA264" s="502">
        <f t="shared" si="2948"/>
        <v>-1.9593817181716267E-2</v>
      </c>
      <c r="FB264" s="483">
        <f t="shared" si="2959"/>
        <v>-178.20600000000013</v>
      </c>
      <c r="FC264" s="503">
        <f t="shared" si="2949"/>
        <v>-0.93455225741836045</v>
      </c>
      <c r="FD264" s="483">
        <f>DATI!AG254</f>
        <v>2740.2417501188738</v>
      </c>
      <c r="FE264" s="501">
        <f t="shared" si="2872"/>
        <v>1.5690750847097666E-2</v>
      </c>
      <c r="FF264" s="483">
        <f t="shared" si="2950"/>
        <v>13369.642249881126</v>
      </c>
      <c r="FG264" s="501">
        <f t="shared" si="2960"/>
        <v>3.8807704420426477E-2</v>
      </c>
      <c r="FH264" s="482">
        <f>DATI!AF254</f>
        <v>4712.3879999999999</v>
      </c>
      <c r="FI264" s="483">
        <f t="shared" si="2961"/>
        <v>12.91065205479452</v>
      </c>
      <c r="FJ264" s="509">
        <f t="shared" si="2873"/>
        <v>2.6983351377536404E-2</v>
      </c>
      <c r="FK264" s="509"/>
      <c r="FL264" s="483"/>
      <c r="FM264" s="1279"/>
      <c r="FN264" s="483"/>
      <c r="FO264" s="483"/>
      <c r="FP264" s="483"/>
      <c r="FQ264" s="521"/>
      <c r="FR264" s="526"/>
      <c r="FS264" s="531"/>
      <c r="FT264" s="531"/>
      <c r="FU264" s="495"/>
      <c r="FV264" s="496"/>
      <c r="FW264" s="496"/>
      <c r="FX264" s="496"/>
      <c r="FY264" s="496"/>
      <c r="FZ264" s="496"/>
      <c r="GA264" s="496"/>
      <c r="GB264" s="496"/>
      <c r="GC264" s="496"/>
      <c r="GD264" s="496"/>
      <c r="GE264" s="496"/>
      <c r="GF264" s="496"/>
      <c r="GG264" s="496"/>
      <c r="GH264" s="496"/>
      <c r="GI264" s="496"/>
      <c r="GJ264" s="496"/>
      <c r="GK264" s="496"/>
      <c r="GL264" s="496"/>
      <c r="GM264" s="496"/>
      <c r="GN264" s="496"/>
      <c r="GO264" s="496"/>
      <c r="GP264" s="497"/>
      <c r="GQ264" s="495"/>
      <c r="GR264" s="496"/>
      <c r="GS264" s="496"/>
      <c r="GT264" s="496"/>
      <c r="GU264" s="496"/>
      <c r="GV264" s="496"/>
      <c r="GW264" s="496"/>
      <c r="GX264" s="497"/>
      <c r="GY264" s="495"/>
      <c r="GZ264" s="496"/>
      <c r="HA264" s="496"/>
      <c r="HB264" s="496"/>
      <c r="HC264" s="496"/>
      <c r="HD264" s="496"/>
      <c r="HE264" s="496"/>
      <c r="HF264" s="496"/>
      <c r="HG264" s="496"/>
      <c r="HH264" s="496"/>
      <c r="HI264" s="496"/>
      <c r="HJ264" s="496"/>
      <c r="HK264" s="496"/>
      <c r="HL264" s="496"/>
      <c r="HM264" s="496"/>
      <c r="HN264" s="496"/>
      <c r="HO264" s="496"/>
      <c r="HP264" s="496"/>
      <c r="HQ264" s="496"/>
      <c r="HR264" s="496"/>
      <c r="HS264" s="496"/>
      <c r="HT264" s="497"/>
      <c r="HU264" s="526">
        <f t="shared" si="2846"/>
        <v>81760</v>
      </c>
      <c r="HV264" s="527"/>
      <c r="HW264" s="528">
        <f t="shared" si="2962"/>
        <v>17225</v>
      </c>
      <c r="HX264" s="529">
        <v>17225</v>
      </c>
      <c r="HY264" s="529">
        <v>0</v>
      </c>
      <c r="HZ264" s="530"/>
      <c r="IA264" s="530">
        <f t="shared" si="2924"/>
        <v>9.8631145711699578E-2</v>
      </c>
      <c r="IB264" s="501">
        <f t="shared" si="2925"/>
        <v>0.21067759295499022</v>
      </c>
      <c r="IC264" s="528"/>
      <c r="ID264" s="530"/>
      <c r="IE264" s="528"/>
      <c r="IF264" s="528"/>
      <c r="IG264" s="528"/>
      <c r="IH264" s="509"/>
      <c r="II264" s="529"/>
      <c r="IJ264" s="529"/>
      <c r="IK264" s="534">
        <v>11202.97</v>
      </c>
      <c r="IL264" s="513">
        <v>13021</v>
      </c>
      <c r="IM264" s="513"/>
      <c r="IN264" s="501">
        <f t="shared" si="2709"/>
        <v>7.45588475072302E-2</v>
      </c>
      <c r="IO264" s="501">
        <f t="shared" si="2710"/>
        <v>0.15925880626223091</v>
      </c>
      <c r="IP264" s="529"/>
      <c r="IQ264" s="509"/>
      <c r="IR264" s="529"/>
      <c r="IS264" s="513">
        <f t="shared" si="2963"/>
        <v>51514</v>
      </c>
      <c r="IT264" s="534">
        <v>51514</v>
      </c>
      <c r="IU264" s="536">
        <v>0</v>
      </c>
      <c r="IV264" s="501"/>
      <c r="IW264" s="509">
        <f t="shared" si="2926"/>
        <v>0.29497154369767736</v>
      </c>
      <c r="IX264" s="501">
        <f t="shared" si="2927"/>
        <v>0.6300636007827789</v>
      </c>
      <c r="IY264" s="513"/>
      <c r="IZ264" s="513"/>
      <c r="JA264" s="513"/>
      <c r="JB264" s="513"/>
      <c r="JC264" s="539"/>
      <c r="JD264" s="509"/>
      <c r="JE264" s="529"/>
      <c r="JF264" s="529"/>
      <c r="JG264" s="505">
        <f t="shared" si="2951"/>
        <v>89695.122865716781</v>
      </c>
      <c r="JH264" s="485">
        <f t="shared" si="2622"/>
        <v>260.35564385857242</v>
      </c>
      <c r="JI264" s="508">
        <f t="shared" si="2716"/>
        <v>0.51359841701000342</v>
      </c>
      <c r="JJ264" s="1279"/>
      <c r="JK264" s="483"/>
      <c r="JL264" s="510"/>
      <c r="JM264" s="541">
        <f t="shared" si="2643"/>
        <v>9.0795283172455318E-2</v>
      </c>
      <c r="JN264" s="1070"/>
      <c r="JO264" s="485"/>
      <c r="JP264" s="508"/>
      <c r="JQ264" s="509"/>
      <c r="JR264" s="543"/>
      <c r="JS264" s="504"/>
      <c r="JT264" s="495">
        <f>DATI!BW254</f>
        <v>20904.068026985227</v>
      </c>
      <c r="JU264" s="496">
        <f>DATI!BX254</f>
        <v>14353.209279180764</v>
      </c>
      <c r="JV264" s="496">
        <f>DATI!BY254</f>
        <v>3753.0773481480778</v>
      </c>
      <c r="JW264" s="496">
        <f>DATI!BZ254</f>
        <v>14324.257</v>
      </c>
      <c r="JX264" s="496">
        <f>DATI!CA254</f>
        <v>20657.745999999999</v>
      </c>
      <c r="JY264" s="496">
        <f>DATI!CB254</f>
        <v>5796.1893272674088</v>
      </c>
      <c r="JZ264" s="496">
        <f>DATI!CC254</f>
        <v>3834.6327635213956</v>
      </c>
      <c r="KA264" s="496">
        <f>DATI!CD254</f>
        <v>542.44278571658958</v>
      </c>
      <c r="KB264" s="496">
        <f>DATI!CE254</f>
        <v>783.60117924165729</v>
      </c>
      <c r="KC264" s="496">
        <f>DATI!CF254</f>
        <v>0</v>
      </c>
      <c r="KD264" s="496">
        <f>DATI!CG254</f>
        <v>103.23334011983872</v>
      </c>
      <c r="KE264" s="496">
        <f>DATI!CH254</f>
        <v>252.30688491058351</v>
      </c>
      <c r="KF264" s="496">
        <f>DATI!CI254</f>
        <v>60.299401173591612</v>
      </c>
      <c r="KG264" s="496">
        <f>DATI!CJ254</f>
        <v>239.9618246703148</v>
      </c>
      <c r="KH264" s="496">
        <f>DATI!CK254</f>
        <v>558.3708373686336</v>
      </c>
      <c r="KI264" s="496">
        <f>DATI!CL254</f>
        <v>894.71845741367338</v>
      </c>
      <c r="KJ264" s="544">
        <f t="shared" si="2623"/>
        <v>60.677681422847606</v>
      </c>
      <c r="KK264" s="545">
        <f t="shared" si="2964"/>
        <v>9.3722771770886448E-2</v>
      </c>
      <c r="KL264" s="546">
        <f t="shared" si="2624"/>
        <v>41.662678236279831</v>
      </c>
      <c r="KM264" s="545">
        <f t="shared" si="2965"/>
        <v>-4.7758228252269875E-4</v>
      </c>
      <c r="KN264" s="546">
        <f t="shared" si="2625"/>
        <v>10.893957644620121</v>
      </c>
      <c r="KO264" s="545">
        <f t="shared" si="2966"/>
        <v>0.20458155695054075</v>
      </c>
      <c r="KP264" s="546">
        <f t="shared" si="2626"/>
        <v>41.578639226727816</v>
      </c>
      <c r="KQ264" s="545">
        <f t="shared" si="2967"/>
        <v>0.12521774847508374</v>
      </c>
      <c r="KR264" s="546">
        <f t="shared" si="2627"/>
        <v>59.962689036602711</v>
      </c>
      <c r="KS264" s="545">
        <f t="shared" si="2968"/>
        <v>0.20607117878929532</v>
      </c>
      <c r="KT264" s="546">
        <f t="shared" si="2628"/>
        <v>16.824444362333193</v>
      </c>
      <c r="KU264" s="545">
        <f t="shared" si="2969"/>
        <v>0.14468278035147794</v>
      </c>
      <c r="KV264" s="546">
        <f t="shared" si="2629"/>
        <v>11.130686376364679</v>
      </c>
      <c r="KW264" s="545">
        <f t="shared" si="2970"/>
        <v>4.6892744016577122E-2</v>
      </c>
      <c r="KX264" s="546">
        <f t="shared" si="2630"/>
        <v>1.5745342245989653</v>
      </c>
      <c r="KY264" s="545">
        <f t="shared" si="2971"/>
        <v>-2.3546025864301409E-3</v>
      </c>
      <c r="KZ264" s="546">
        <f t="shared" si="2631"/>
        <v>2.2745382695470591</v>
      </c>
      <c r="LA264" s="545">
        <f t="shared" si="2972"/>
        <v>-3.3981236095437573E-2</v>
      </c>
      <c r="LB264" s="547" t="s">
        <v>177</v>
      </c>
      <c r="LC264" s="548" t="s">
        <v>177</v>
      </c>
      <c r="LD264" s="546">
        <f t="shared" si="2632"/>
        <v>0.29965266645333577</v>
      </c>
      <c r="LE264" s="545">
        <f t="shared" si="2973"/>
        <v>-1.3476724325207358E-2</v>
      </c>
      <c r="LF264" s="546">
        <f t="shared" si="2633"/>
        <v>0.73236447392117354</v>
      </c>
      <c r="LG264" s="545">
        <f t="shared" si="2974"/>
        <v>2.004339989347002E-2</v>
      </c>
      <c r="LH264" s="546">
        <f t="shared" si="2634"/>
        <v>0.1750294655411791</v>
      </c>
      <c r="LI264" s="545">
        <f t="shared" si="2975"/>
        <v>0.26415518277177941</v>
      </c>
      <c r="LJ264" s="546">
        <f t="shared" si="2635"/>
        <v>0.69653079640740412</v>
      </c>
      <c r="LK264" s="545">
        <f t="shared" si="2976"/>
        <v>9.8524596148798729E-2</v>
      </c>
      <c r="LL264" s="546">
        <f t="shared" si="2636"/>
        <v>1.6207681558405667</v>
      </c>
      <c r="LM264" s="545">
        <f t="shared" si="2977"/>
        <v>1.7251566537231171</v>
      </c>
      <c r="LN264" s="546">
        <f t="shared" si="2637"/>
        <v>2.5970754329734214</v>
      </c>
      <c r="LO264" s="549">
        <f t="shared" si="2978"/>
        <v>0.55968335199327146</v>
      </c>
      <c r="LP264" s="550">
        <f t="shared" si="2721"/>
        <v>0.1196976591893678</v>
      </c>
      <c r="LQ264" s="551">
        <f t="shared" si="2722"/>
        <v>8.2187139381445368E-2</v>
      </c>
      <c r="LR264" s="551">
        <f t="shared" si="2723"/>
        <v>2.1490294269519428E-2</v>
      </c>
      <c r="LS264" s="551">
        <f t="shared" si="2724"/>
        <v>8.2021357293401029E-2</v>
      </c>
      <c r="LT264" s="551">
        <f t="shared" si="2725"/>
        <v>0.11828720788396395</v>
      </c>
      <c r="LU264" s="551">
        <f t="shared" si="2726"/>
        <v>3.318924784384962E-2</v>
      </c>
      <c r="LV264" s="551">
        <f t="shared" si="2727"/>
        <v>2.1957284345412831E-2</v>
      </c>
      <c r="LW264" s="551">
        <f t="shared" si="2728"/>
        <v>3.1060524492466288E-3</v>
      </c>
      <c r="LX264" s="552">
        <f t="shared" si="2729"/>
        <v>4.4869365509227011E-3</v>
      </c>
      <c r="LY264" s="553" t="s">
        <v>177</v>
      </c>
      <c r="LZ264" s="552">
        <f t="shared" si="2730"/>
        <v>5.911188744072717E-4</v>
      </c>
      <c r="MA264" s="552">
        <f t="shared" si="2731"/>
        <v>1.4447208783559232E-3</v>
      </c>
      <c r="MB264" s="552">
        <f t="shared" si="2732"/>
        <v>3.4527715666071078E-4</v>
      </c>
      <c r="MC264" s="552">
        <f t="shared" si="2733"/>
        <v>1.3740324931380624E-3</v>
      </c>
      <c r="MD264" s="552">
        <f t="shared" si="2734"/>
        <v>3.1972572088051908E-3</v>
      </c>
      <c r="ME264" s="552">
        <f t="shared" si="2735"/>
        <v>5.123199218816551E-3</v>
      </c>
      <c r="MF264" s="550">
        <f t="shared" si="2736"/>
        <v>0.23190838711065309</v>
      </c>
      <c r="MG264" s="551">
        <f t="shared" si="2737"/>
        <v>0.15923358121010306</v>
      </c>
      <c r="MH264" s="551">
        <f t="shared" si="2738"/>
        <v>4.1636398876380432E-2</v>
      </c>
      <c r="MI264" s="551">
        <f t="shared" si="2739"/>
        <v>0.15891238648574027</v>
      </c>
      <c r="MJ264" s="551">
        <f t="shared" si="2740"/>
        <v>0.22917570637529436</v>
      </c>
      <c r="MK264" s="551">
        <f t="shared" si="2741"/>
        <v>6.4302551854469051E-2</v>
      </c>
      <c r="ML264" s="551">
        <f t="shared" si="2742"/>
        <v>4.2541169412667917E-2</v>
      </c>
      <c r="MM264" s="551">
        <f t="shared" si="2743"/>
        <v>6.0178253999628928E-3</v>
      </c>
      <c r="MN264" s="552">
        <f t="shared" si="2744"/>
        <v>8.6932211176001702E-3</v>
      </c>
      <c r="MO264" s="553" t="s">
        <v>177</v>
      </c>
      <c r="MP264" s="552">
        <f t="shared" si="2745"/>
        <v>1.1452640401060723E-3</v>
      </c>
      <c r="MQ264" s="552">
        <f t="shared" si="2746"/>
        <v>2.7990763645139734E-3</v>
      </c>
      <c r="MR264" s="552">
        <f t="shared" si="2747"/>
        <v>6.6895768095730831E-4</v>
      </c>
      <c r="MS264" s="552">
        <f t="shared" si="2748"/>
        <v>2.662121059670495E-3</v>
      </c>
      <c r="MT264" s="552">
        <f t="shared" si="2749"/>
        <v>6.194530181236676E-3</v>
      </c>
      <c r="MU264" s="552">
        <f t="shared" si="2750"/>
        <v>9.9259490597276359E-3</v>
      </c>
      <c r="MV264" s="1070"/>
      <c r="MW264" s="485"/>
      <c r="MX264" s="543"/>
      <c r="MY264" s="1280"/>
      <c r="MZ264" s="555"/>
      <c r="NA264" s="556"/>
      <c r="NB264" s="1070"/>
      <c r="NC264" s="485"/>
      <c r="ND264" s="508"/>
      <c r="NE264" s="557"/>
    </row>
    <row r="265" spans="1:369" outlineLevel="1" x14ac:dyDescent="0.2">
      <c r="A265" s="558" t="s">
        <v>182</v>
      </c>
      <c r="B265" s="559">
        <v>90</v>
      </c>
      <c r="C265" s="1525"/>
      <c r="D265" s="560">
        <f>DATI!G255</f>
        <v>321090</v>
      </c>
      <c r="E265" s="561">
        <f t="shared" si="2928"/>
        <v>3.4612822342620482E-2</v>
      </c>
      <c r="F265" s="1035">
        <f t="shared" si="2866"/>
        <v>1.0485967308454861E-2</v>
      </c>
      <c r="G265" s="563"/>
      <c r="H265" s="564"/>
      <c r="I265" s="565"/>
      <c r="J265" s="566"/>
      <c r="K265" s="566"/>
      <c r="L265" s="566"/>
      <c r="M265" s="564"/>
      <c r="N265" s="564"/>
      <c r="O265" s="564"/>
      <c r="P265" s="564"/>
      <c r="Q265" s="564"/>
      <c r="R265" s="564"/>
      <c r="S265" s="564"/>
      <c r="T265" s="564"/>
      <c r="U265" s="564"/>
      <c r="V265" s="564"/>
      <c r="W265" s="569"/>
      <c r="X265" s="1100"/>
      <c r="Y265" s="564"/>
      <c r="Z265" s="564"/>
      <c r="AA265" s="564"/>
      <c r="AB265" s="564"/>
      <c r="AC265" s="564"/>
      <c r="AD265" s="565"/>
      <c r="AE265" s="566"/>
      <c r="AF265" s="566"/>
      <c r="AG265" s="569"/>
      <c r="AH265" s="572"/>
      <c r="AI265" s="564"/>
      <c r="AJ265" s="565"/>
      <c r="AK265" s="566"/>
      <c r="AL265" s="566"/>
      <c r="AM265" s="566"/>
      <c r="AN265" s="576"/>
      <c r="AO265" s="577"/>
      <c r="AP265" s="577"/>
      <c r="AQ265" s="577"/>
      <c r="AR265" s="577"/>
      <c r="AS265" s="577"/>
      <c r="AT265" s="577"/>
      <c r="AU265" s="1072"/>
      <c r="AV265" s="1072"/>
      <c r="AW265" s="577"/>
      <c r="AX265" s="1072"/>
      <c r="AY265" s="1072"/>
      <c r="AZ265" s="1072"/>
      <c r="BA265" s="1072"/>
      <c r="BB265" s="576"/>
      <c r="BC265" s="577"/>
      <c r="BD265" s="577"/>
      <c r="BE265" s="577"/>
      <c r="BF265" s="577"/>
      <c r="BG265" s="577"/>
      <c r="BH265" s="577"/>
      <c r="BI265" s="577"/>
      <c r="BJ265" s="577"/>
      <c r="BK265" s="577"/>
      <c r="BL265" s="577"/>
      <c r="BM265" s="577"/>
      <c r="BN265" s="577"/>
      <c r="BO265" s="577"/>
      <c r="BP265" s="577"/>
      <c r="BQ265" s="577"/>
      <c r="BR265" s="577"/>
      <c r="BS265" s="577"/>
      <c r="BT265" s="577"/>
      <c r="BU265" s="577"/>
      <c r="BV265" s="578"/>
      <c r="BW265" s="576"/>
      <c r="BX265" s="577"/>
      <c r="BY265" s="577"/>
      <c r="BZ265" s="577"/>
      <c r="CA265" s="577"/>
      <c r="CB265" s="577"/>
      <c r="CC265" s="577"/>
      <c r="CD265" s="578"/>
      <c r="CE265" s="576"/>
      <c r="CF265" s="577"/>
      <c r="CG265" s="577"/>
      <c r="CH265" s="577"/>
      <c r="CI265" s="577"/>
      <c r="CJ265" s="577"/>
      <c r="CK265" s="577"/>
      <c r="CL265" s="577"/>
      <c r="CM265" s="577"/>
      <c r="CN265" s="577"/>
      <c r="CO265" s="577"/>
      <c r="CP265" s="577"/>
      <c r="CQ265" s="577"/>
      <c r="CR265" s="577"/>
      <c r="CS265" s="577"/>
      <c r="CT265" s="577"/>
      <c r="CU265" s="577"/>
      <c r="CV265" s="577"/>
      <c r="CW265" s="577"/>
      <c r="CX265" s="577"/>
      <c r="CY265" s="578"/>
      <c r="CZ265" s="563">
        <f>DATI!AA255</f>
        <v>151423.86199999999</v>
      </c>
      <c r="DA265" s="564">
        <f t="shared" si="2929"/>
        <v>414.85989589041094</v>
      </c>
      <c r="DB265" s="565">
        <f t="shared" si="2608"/>
        <v>471.59320439752094</v>
      </c>
      <c r="DC265" s="566">
        <f t="shared" si="2930"/>
        <v>1.2920361764315642</v>
      </c>
      <c r="DD265" s="582">
        <f t="shared" si="2931"/>
        <v>2.5902559167973349E-2</v>
      </c>
      <c r="DE265" s="583">
        <f t="shared" si="2638"/>
        <v>1.5256611529779411E-2</v>
      </c>
      <c r="DF265" s="564">
        <f t="shared" si="2953"/>
        <v>3823.2340000000258</v>
      </c>
      <c r="DG265" s="584">
        <f t="shared" si="2932"/>
        <v>7.0867938586832793</v>
      </c>
      <c r="DH265" s="585">
        <f t="shared" si="2954"/>
        <v>3.1979002174042981E-2</v>
      </c>
      <c r="DI265" s="586">
        <f>DATI!AB255+DATI!AG255</f>
        <v>85648.211501822472</v>
      </c>
      <c r="DJ265" s="564">
        <f t="shared" si="2955"/>
        <v>234.65263425156843</v>
      </c>
      <c r="DK265" s="587">
        <f t="shared" si="2609"/>
        <v>266.74207076465314</v>
      </c>
      <c r="DL265" s="588">
        <f t="shared" si="2610"/>
        <v>0.73080019387576201</v>
      </c>
      <c r="DM265" s="589">
        <f t="shared" si="2783"/>
        <v>0.56561898746065842</v>
      </c>
      <c r="DN265" s="590">
        <f t="shared" si="2933"/>
        <v>-2.4729787873789075E-3</v>
      </c>
      <c r="DO265" s="590">
        <f t="shared" si="2834"/>
        <v>-1.0000000000000009E-3</v>
      </c>
      <c r="DP265" s="590">
        <f t="shared" si="2934"/>
        <v>2.3365523901233316E-2</v>
      </c>
      <c r="DQ265" s="590">
        <f t="shared" si="2935"/>
        <v>1.2745903465720167E-2</v>
      </c>
      <c r="DR265" s="591">
        <f t="shared" si="2936"/>
        <v>1955.523501822463</v>
      </c>
      <c r="DS265" s="591">
        <f t="shared" si="2937"/>
        <v>3.3570796708017951</v>
      </c>
      <c r="DT265" s="592">
        <f t="shared" si="2956"/>
        <v>4.3345577200208742E-2</v>
      </c>
      <c r="DU265" s="593"/>
      <c r="DV265" s="592"/>
      <c r="DW265" s="594">
        <f>DATI!AB255</f>
        <v>83926.557000000001</v>
      </c>
      <c r="DX265" s="564">
        <f t="shared" si="2938"/>
        <v>229.93577260273972</v>
      </c>
      <c r="DY265" s="595">
        <f t="shared" si="2867"/>
        <v>261.38016443987669</v>
      </c>
      <c r="DZ265" s="566">
        <f t="shared" si="2868"/>
        <v>0.71611003956130592</v>
      </c>
      <c r="EA265" s="589">
        <f t="shared" si="2820"/>
        <v>0.55424921733933852</v>
      </c>
      <c r="EB265" s="585">
        <f t="shared" si="2939"/>
        <v>4.3299398348177432E-3</v>
      </c>
      <c r="EC265" s="596">
        <f t="shared" si="2836"/>
        <v>65775.650498177522</v>
      </c>
      <c r="ED265" s="597">
        <f t="shared" si="2940"/>
        <v>180.20726163884254</v>
      </c>
      <c r="EE265" s="598">
        <f t="shared" si="2613"/>
        <v>204.8511336328678</v>
      </c>
      <c r="EF265" s="599">
        <f t="shared" si="2614"/>
        <v>0.5612359825558022</v>
      </c>
      <c r="EG265" s="600">
        <f t="shared" si="2639"/>
        <v>2.922501489138226E-2</v>
      </c>
      <c r="EH265" s="600">
        <f t="shared" si="2640"/>
        <v>1.8544589622398321E-2</v>
      </c>
      <c r="EI265" s="582">
        <f t="shared" si="2869"/>
        <v>0.43438101253934153</v>
      </c>
      <c r="EJ265" s="601">
        <f t="shared" si="2641"/>
        <v>1867.7104981775628</v>
      </c>
      <c r="EK265" s="601">
        <f t="shared" si="2642"/>
        <v>3.7297141878815125</v>
      </c>
      <c r="EL265" s="563">
        <f>DATI!AD255</f>
        <v>54922.705000000002</v>
      </c>
      <c r="EM265" s="564">
        <f t="shared" si="2941"/>
        <v>150.47316438356165</v>
      </c>
      <c r="EN265" s="595">
        <f t="shared" si="2616"/>
        <v>171.05081129901274</v>
      </c>
      <c r="EO265" s="566">
        <f t="shared" si="2942"/>
        <v>0.46863235972332257</v>
      </c>
      <c r="EP265" s="582">
        <f t="shared" si="2943"/>
        <v>3.0765579755499761E-2</v>
      </c>
      <c r="EQ265" s="583">
        <f t="shared" si="2944"/>
        <v>2.0069167809486865E-2</v>
      </c>
      <c r="ER265" s="582">
        <f t="shared" si="2957"/>
        <v>2.3317145067692693E-2</v>
      </c>
      <c r="ES265" s="564">
        <f t="shared" si="2958"/>
        <v>1639.2949999999983</v>
      </c>
      <c r="ET265" s="582">
        <f t="shared" si="2870"/>
        <v>0.36270838872145528</v>
      </c>
      <c r="EU265" s="584">
        <f t="shared" si="2945"/>
        <v>3.365308494992064</v>
      </c>
      <c r="EV265" s="563">
        <f>DATI!AE255</f>
        <v>8591.84</v>
      </c>
      <c r="EW265" s="564">
        <f t="shared" si="2946"/>
        <v>23.539287671232877</v>
      </c>
      <c r="EX265" s="595">
        <f t="shared" si="2618"/>
        <v>26.758354355476659</v>
      </c>
      <c r="EY265" s="566">
        <f t="shared" si="2871"/>
        <v>7.3310559878018239E-2</v>
      </c>
      <c r="EZ265" s="582">
        <f t="shared" si="2947"/>
        <v>-5.5813743924270187E-2</v>
      </c>
      <c r="FA265" s="583">
        <f t="shared" si="2948"/>
        <v>-6.5611708997129425E-2</v>
      </c>
      <c r="FB265" s="564">
        <f t="shared" si="2959"/>
        <v>-507.88999999999942</v>
      </c>
      <c r="FC265" s="584">
        <f t="shared" si="2949"/>
        <v>-1.8789419517760315</v>
      </c>
      <c r="FD265" s="564">
        <f>DATI!AG255</f>
        <v>1721.6545018224717</v>
      </c>
      <c r="FE265" s="582">
        <f t="shared" si="2872"/>
        <v>1.1369770121319926E-2</v>
      </c>
      <c r="FF265" s="564">
        <f t="shared" si="2950"/>
        <v>6870.1854981775286</v>
      </c>
      <c r="FG265" s="582">
        <f t="shared" si="2960"/>
        <v>2.1396448030700205E-2</v>
      </c>
      <c r="FH265" s="563">
        <f>DATI!AF255</f>
        <v>3982.76</v>
      </c>
      <c r="FI265" s="564">
        <f t="shared" si="2961"/>
        <v>10.911671232876714</v>
      </c>
      <c r="FJ265" s="590">
        <f t="shared" si="2873"/>
        <v>2.6302063277186791E-2</v>
      </c>
      <c r="FK265" s="590"/>
      <c r="FL265" s="564"/>
      <c r="FM265" s="1281"/>
      <c r="FN265" s="564"/>
      <c r="FO265" s="564"/>
      <c r="FP265" s="564"/>
      <c r="FQ265" s="602"/>
      <c r="FR265" s="607"/>
      <c r="FS265" s="612"/>
      <c r="FT265" s="612"/>
      <c r="FU265" s="576"/>
      <c r="FV265" s="577"/>
      <c r="FW265" s="577"/>
      <c r="FX265" s="577"/>
      <c r="FY265" s="577"/>
      <c r="FZ265" s="577"/>
      <c r="GA265" s="577"/>
      <c r="GB265" s="577"/>
      <c r="GC265" s="577"/>
      <c r="GD265" s="577"/>
      <c r="GE265" s="577"/>
      <c r="GF265" s="577"/>
      <c r="GG265" s="577"/>
      <c r="GH265" s="577"/>
      <c r="GI265" s="577"/>
      <c r="GJ265" s="577"/>
      <c r="GK265" s="577"/>
      <c r="GL265" s="577"/>
      <c r="GM265" s="577"/>
      <c r="GN265" s="577"/>
      <c r="GO265" s="577"/>
      <c r="GP265" s="578"/>
      <c r="GQ265" s="576"/>
      <c r="GR265" s="577"/>
      <c r="GS265" s="577"/>
      <c r="GT265" s="577"/>
      <c r="GU265" s="577"/>
      <c r="GV265" s="577"/>
      <c r="GW265" s="577"/>
      <c r="GX265" s="578"/>
      <c r="GY265" s="576"/>
      <c r="GZ265" s="577"/>
      <c r="HA265" s="577"/>
      <c r="HB265" s="577"/>
      <c r="HC265" s="577"/>
      <c r="HD265" s="577"/>
      <c r="HE265" s="577"/>
      <c r="HF265" s="577"/>
      <c r="HG265" s="577"/>
      <c r="HH265" s="577"/>
      <c r="HI265" s="577"/>
      <c r="HJ265" s="577"/>
      <c r="HK265" s="577"/>
      <c r="HL265" s="577"/>
      <c r="HM265" s="577"/>
      <c r="HN265" s="577"/>
      <c r="HO265" s="577"/>
      <c r="HP265" s="577"/>
      <c r="HQ265" s="577"/>
      <c r="HR265" s="577"/>
      <c r="HS265" s="577"/>
      <c r="HT265" s="578"/>
      <c r="HU265" s="607">
        <f t="shared" si="2846"/>
        <v>65722</v>
      </c>
      <c r="HV265" s="608"/>
      <c r="HW265" s="609">
        <f t="shared" si="2962"/>
        <v>0</v>
      </c>
      <c r="HX265" s="610">
        <v>0</v>
      </c>
      <c r="HY265" s="610">
        <v>0</v>
      </c>
      <c r="HZ265" s="611"/>
      <c r="IA265" s="611">
        <f t="shared" si="2924"/>
        <v>0</v>
      </c>
      <c r="IB265" s="582">
        <f t="shared" si="2925"/>
        <v>0</v>
      </c>
      <c r="IC265" s="609"/>
      <c r="ID265" s="611"/>
      <c r="IE265" s="609"/>
      <c r="IF265" s="609"/>
      <c r="IG265" s="609"/>
      <c r="IH265" s="590"/>
      <c r="II265" s="610"/>
      <c r="IJ265" s="610"/>
      <c r="IK265" s="615">
        <v>10236.379999999999</v>
      </c>
      <c r="IL265" s="594">
        <v>10291</v>
      </c>
      <c r="IM265" s="594"/>
      <c r="IN265" s="582">
        <f t="shared" si="2709"/>
        <v>6.7961547566393471E-2</v>
      </c>
      <c r="IO265" s="582">
        <f t="shared" si="2710"/>
        <v>0.15658379233742126</v>
      </c>
      <c r="IP265" s="610"/>
      <c r="IQ265" s="590"/>
      <c r="IR265" s="610"/>
      <c r="IS265" s="594">
        <f t="shared" si="2963"/>
        <v>55431</v>
      </c>
      <c r="IT265" s="615">
        <v>55431</v>
      </c>
      <c r="IU265" s="617">
        <v>0</v>
      </c>
      <c r="IV265" s="639"/>
      <c r="IW265" s="590">
        <f t="shared" si="2926"/>
        <v>0.36606515821132607</v>
      </c>
      <c r="IX265" s="639">
        <f t="shared" si="2927"/>
        <v>0.84341620766257874</v>
      </c>
      <c r="IY265" s="594"/>
      <c r="IZ265" s="594"/>
      <c r="JA265" s="594"/>
      <c r="JB265" s="594"/>
      <c r="JC265" s="620"/>
      <c r="JD265" s="590"/>
      <c r="JE265" s="610"/>
      <c r="JF265" s="610"/>
      <c r="JG265" s="586">
        <f t="shared" si="2951"/>
        <v>80871.97455571602</v>
      </c>
      <c r="JH265" s="566">
        <f t="shared" si="2622"/>
        <v>251.86699852289397</v>
      </c>
      <c r="JI265" s="589">
        <f t="shared" si="2716"/>
        <v>0.53407681911927474</v>
      </c>
      <c r="JJ265" s="1281"/>
      <c r="JK265" s="564"/>
      <c r="JL265" s="591"/>
      <c r="JM265" s="622">
        <f t="shared" si="2643"/>
        <v>7.1307155993005938E-2</v>
      </c>
      <c r="JN265" s="1077"/>
      <c r="JO265" s="566"/>
      <c r="JP265" s="589"/>
      <c r="JQ265" s="590"/>
      <c r="JR265" s="624"/>
      <c r="JS265" s="585"/>
      <c r="JT265" s="576">
        <f>DATI!BW255</f>
        <v>18224.613802989363</v>
      </c>
      <c r="JU265" s="577">
        <f>DATI!BX255</f>
        <v>12823.418593374252</v>
      </c>
      <c r="JV265" s="577">
        <f>DATI!BY255</f>
        <v>4620.481726575762</v>
      </c>
      <c r="JW265" s="577">
        <f>DATI!BZ255</f>
        <v>15427.39</v>
      </c>
      <c r="JX265" s="577">
        <f>DATI!CA255</f>
        <v>19122.060000000001</v>
      </c>
      <c r="JY265" s="577">
        <f>DATI!CB255</f>
        <v>3653.4178041556479</v>
      </c>
      <c r="JZ265" s="577">
        <f>DATI!CC255</f>
        <v>3149.6238019225075</v>
      </c>
      <c r="KA265" s="577">
        <f>DATI!CD255</f>
        <v>217.65665496345238</v>
      </c>
      <c r="KB265" s="577">
        <f>DATI!CE255</f>
        <v>730.08718065929418</v>
      </c>
      <c r="KC265" s="577">
        <f>DATI!CF255</f>
        <v>0</v>
      </c>
      <c r="KD265" s="577">
        <f>DATI!CG255</f>
        <v>83.716420060634618</v>
      </c>
      <c r="KE265" s="577">
        <f>DATI!CH255</f>
        <v>137.86052268314361</v>
      </c>
      <c r="KF265" s="577">
        <f>DATI!CI255</f>
        <v>11.892300231456757</v>
      </c>
      <c r="KG265" s="577">
        <f>DATI!CJ255</f>
        <v>68.105101325511939</v>
      </c>
      <c r="KH265" s="577">
        <f>DATI!CK255</f>
        <v>913.48364403556661</v>
      </c>
      <c r="KI265" s="577">
        <f>DATI!CL255</f>
        <v>50.228920977592466</v>
      </c>
      <c r="KJ265" s="625">
        <f t="shared" si="2623"/>
        <v>56.758584206887051</v>
      </c>
      <c r="KK265" s="626">
        <f t="shared" si="2964"/>
        <v>-1.0581367271225666E-2</v>
      </c>
      <c r="KL265" s="627">
        <f t="shared" si="2624"/>
        <v>39.937147196655928</v>
      </c>
      <c r="KM265" s="626">
        <f t="shared" si="2965"/>
        <v>-1.3530183698431321E-2</v>
      </c>
      <c r="KN265" s="627">
        <f t="shared" si="2625"/>
        <v>14.389989493835879</v>
      </c>
      <c r="KO265" s="626">
        <f t="shared" si="2966"/>
        <v>0.73587368821667587</v>
      </c>
      <c r="KP265" s="627">
        <f t="shared" si="2626"/>
        <v>48.046933881466252</v>
      </c>
      <c r="KQ265" s="626">
        <f t="shared" si="2967"/>
        <v>0.12963748650704304</v>
      </c>
      <c r="KR265" s="627">
        <f t="shared" si="2627"/>
        <v>59.553583107539943</v>
      </c>
      <c r="KS265" s="626">
        <f t="shared" si="2968"/>
        <v>0.16496502108309385</v>
      </c>
      <c r="KT265" s="627">
        <f t="shared" si="2628"/>
        <v>11.378173733705964</v>
      </c>
      <c r="KU265" s="626">
        <f t="shared" si="2969"/>
        <v>8.404153083556766E-2</v>
      </c>
      <c r="KV265" s="627">
        <f t="shared" si="2629"/>
        <v>9.8091619232069132</v>
      </c>
      <c r="KW265" s="626">
        <f t="shared" si="2970"/>
        <v>0.11210897960487753</v>
      </c>
      <c r="KX265" s="627">
        <f t="shared" si="2630"/>
        <v>0.67786805868588984</v>
      </c>
      <c r="KY265" s="626">
        <f t="shared" si="2971"/>
        <v>0.85394100521984673</v>
      </c>
      <c r="KZ265" s="627">
        <f t="shared" si="2631"/>
        <v>2.2737773853414747</v>
      </c>
      <c r="LA265" s="626">
        <f t="shared" si="2972"/>
        <v>0.12169442612708897</v>
      </c>
      <c r="LB265" s="628" t="s">
        <v>177</v>
      </c>
      <c r="LC265" s="629" t="s">
        <v>177</v>
      </c>
      <c r="LD265" s="627">
        <f t="shared" si="2632"/>
        <v>0.26072571572031084</v>
      </c>
      <c r="LE265" s="626">
        <f t="shared" si="2973"/>
        <v>-3.5840725465950803E-2</v>
      </c>
      <c r="LF265" s="627">
        <f t="shared" si="2633"/>
        <v>0.42935165431232247</v>
      </c>
      <c r="LG265" s="626">
        <f t="shared" si="2974"/>
        <v>8.3333820030817001E-3</v>
      </c>
      <c r="LH265" s="627">
        <f t="shared" si="2634"/>
        <v>3.7037279988342074E-2</v>
      </c>
      <c r="LI265" s="626">
        <f t="shared" si="2975"/>
        <v>0.24446354927362862</v>
      </c>
      <c r="LJ265" s="627">
        <f t="shared" si="2635"/>
        <v>0.21210595573051771</v>
      </c>
      <c r="LK265" s="626">
        <f t="shared" si="2976"/>
        <v>0.11595118719659893</v>
      </c>
      <c r="LL265" s="627">
        <f t="shared" si="2636"/>
        <v>2.8449457910105163</v>
      </c>
      <c r="LM265" s="626">
        <f t="shared" si="2977"/>
        <v>0.28015572975614172</v>
      </c>
      <c r="LN265" s="627">
        <f t="shared" si="2637"/>
        <v>0.15643252975051378</v>
      </c>
      <c r="LO265" s="630">
        <f t="shared" si="2978"/>
        <v>0.25255289317693336</v>
      </c>
      <c r="LP265" s="631">
        <f t="shared" si="2721"/>
        <v>0.12035496626673914</v>
      </c>
      <c r="LQ265" s="632">
        <f t="shared" si="2722"/>
        <v>8.4685586696859258E-2</v>
      </c>
      <c r="LR265" s="632">
        <f t="shared" si="2723"/>
        <v>3.0513564147345299E-2</v>
      </c>
      <c r="LS265" s="632">
        <f t="shared" si="2724"/>
        <v>0.10188215910118578</v>
      </c>
      <c r="LT265" s="632">
        <f t="shared" si="2725"/>
        <v>0.12628168207729376</v>
      </c>
      <c r="LU265" s="632">
        <f t="shared" si="2726"/>
        <v>2.4127094342341157E-2</v>
      </c>
      <c r="LV265" s="632">
        <f t="shared" si="2727"/>
        <v>2.0800049347060687E-2</v>
      </c>
      <c r="LW265" s="632">
        <f t="shared" si="2728"/>
        <v>1.4373999717656944E-3</v>
      </c>
      <c r="LX265" s="633">
        <f t="shared" si="2729"/>
        <v>4.8214803863561098E-3</v>
      </c>
      <c r="LY265" s="634" t="s">
        <v>177</v>
      </c>
      <c r="LZ265" s="633">
        <f t="shared" si="2730"/>
        <v>5.528614774112327E-4</v>
      </c>
      <c r="MA265" s="633">
        <f t="shared" si="2731"/>
        <v>9.1042799240679531E-4</v>
      </c>
      <c r="MB265" s="633">
        <f t="shared" si="2732"/>
        <v>7.8536500617430805E-5</v>
      </c>
      <c r="MC265" s="633">
        <f t="shared" si="2733"/>
        <v>4.4976465681156609E-4</v>
      </c>
      <c r="MD265" s="633">
        <f t="shared" si="2734"/>
        <v>6.0326267734180936E-3</v>
      </c>
      <c r="ME265" s="633">
        <f t="shared" si="2735"/>
        <v>3.3171073775408312E-4</v>
      </c>
      <c r="MF265" s="631">
        <f t="shared" si="2736"/>
        <v>0.21714954663265124</v>
      </c>
      <c r="MG265" s="632">
        <f t="shared" si="2737"/>
        <v>0.15279333564671613</v>
      </c>
      <c r="MH265" s="632">
        <f t="shared" si="2738"/>
        <v>5.5053869618120539E-2</v>
      </c>
      <c r="MI265" s="632">
        <f t="shared" si="2739"/>
        <v>0.18382012263412639</v>
      </c>
      <c r="MJ265" s="632">
        <f t="shared" si="2740"/>
        <v>0.22784277925281746</v>
      </c>
      <c r="MK265" s="632">
        <f t="shared" si="2741"/>
        <v>4.3531129296244669E-2</v>
      </c>
      <c r="ML265" s="632">
        <f t="shared" si="2742"/>
        <v>3.7528333277421444E-2</v>
      </c>
      <c r="MM265" s="632">
        <f t="shared" si="2743"/>
        <v>2.5934181353758187E-3</v>
      </c>
      <c r="MN265" s="633">
        <f t="shared" si="2744"/>
        <v>8.6991198823906744E-3</v>
      </c>
      <c r="MO265" s="634" t="s">
        <v>177</v>
      </c>
      <c r="MP265" s="633">
        <f t="shared" si="2745"/>
        <v>9.9749618062652833E-4</v>
      </c>
      <c r="MQ265" s="633">
        <f t="shared" si="2746"/>
        <v>1.6426328877418815E-3</v>
      </c>
      <c r="MR265" s="633">
        <f t="shared" si="2747"/>
        <v>1.4169889313410958E-4</v>
      </c>
      <c r="MS265" s="633">
        <f t="shared" si="2748"/>
        <v>8.1148451407951757E-4</v>
      </c>
      <c r="MT265" s="633">
        <f t="shared" si="2749"/>
        <v>1.0884321681819577E-2</v>
      </c>
      <c r="MU265" s="633">
        <f t="shared" si="2750"/>
        <v>5.984866146432346E-4</v>
      </c>
      <c r="MV265" s="1077"/>
      <c r="MW265" s="566"/>
      <c r="MX265" s="624"/>
      <c r="MY265" s="1270"/>
      <c r="MZ265" s="636"/>
      <c r="NA265" s="637"/>
      <c r="NB265" s="1077"/>
      <c r="NC265" s="566"/>
      <c r="ND265" s="589"/>
      <c r="NE265" s="638"/>
    </row>
    <row r="266" spans="1:369" outlineLevel="1" x14ac:dyDescent="0.2">
      <c r="A266" s="477" t="s">
        <v>183</v>
      </c>
      <c r="B266" s="478">
        <v>61</v>
      </c>
      <c r="C266" s="1524"/>
      <c r="D266" s="479">
        <f>DATI!G256</f>
        <v>207434</v>
      </c>
      <c r="E266" s="480">
        <f t="shared" si="2928"/>
        <v>2.236094612046198E-2</v>
      </c>
      <c r="F266" s="1039">
        <f t="shared" si="2866"/>
        <v>1.6599116870132862E-2</v>
      </c>
      <c r="G266" s="482"/>
      <c r="H266" s="483"/>
      <c r="I266" s="484"/>
      <c r="J266" s="485"/>
      <c r="K266" s="485"/>
      <c r="L266" s="485"/>
      <c r="M266" s="483"/>
      <c r="N266" s="483"/>
      <c r="O266" s="483"/>
      <c r="P266" s="483"/>
      <c r="Q266" s="483"/>
      <c r="R266" s="483"/>
      <c r="S266" s="483"/>
      <c r="T266" s="483"/>
      <c r="U266" s="483"/>
      <c r="V266" s="483"/>
      <c r="W266" s="488"/>
      <c r="X266" s="1111"/>
      <c r="Y266" s="483"/>
      <c r="Z266" s="483"/>
      <c r="AA266" s="483"/>
      <c r="AB266" s="483"/>
      <c r="AC266" s="483"/>
      <c r="AD266" s="484"/>
      <c r="AE266" s="485"/>
      <c r="AF266" s="485"/>
      <c r="AG266" s="488"/>
      <c r="AH266" s="491"/>
      <c r="AI266" s="483"/>
      <c r="AJ266" s="484"/>
      <c r="AK266" s="485"/>
      <c r="AL266" s="485"/>
      <c r="AM266" s="485"/>
      <c r="AN266" s="495"/>
      <c r="AO266" s="496"/>
      <c r="AP266" s="496"/>
      <c r="AQ266" s="496"/>
      <c r="AR266" s="496"/>
      <c r="AS266" s="496"/>
      <c r="AT266" s="496"/>
      <c r="AU266" s="1065"/>
      <c r="AV266" s="1065"/>
      <c r="AW266" s="496"/>
      <c r="AX266" s="1065"/>
      <c r="AY266" s="1065"/>
      <c r="AZ266" s="1065"/>
      <c r="BA266" s="1065"/>
      <c r="BB266" s="495"/>
      <c r="BC266" s="496"/>
      <c r="BD266" s="496"/>
      <c r="BE266" s="496"/>
      <c r="BF266" s="496"/>
      <c r="BG266" s="496"/>
      <c r="BH266" s="496"/>
      <c r="BI266" s="496"/>
      <c r="BJ266" s="496"/>
      <c r="BK266" s="496"/>
      <c r="BL266" s="496"/>
      <c r="BM266" s="496"/>
      <c r="BN266" s="496"/>
      <c r="BO266" s="496"/>
      <c r="BP266" s="496"/>
      <c r="BQ266" s="496"/>
      <c r="BR266" s="496"/>
      <c r="BS266" s="496"/>
      <c r="BT266" s="496"/>
      <c r="BU266" s="496"/>
      <c r="BV266" s="497"/>
      <c r="BW266" s="495"/>
      <c r="BX266" s="496"/>
      <c r="BY266" s="496"/>
      <c r="BZ266" s="496"/>
      <c r="CA266" s="496"/>
      <c r="CB266" s="496"/>
      <c r="CC266" s="496"/>
      <c r="CD266" s="497"/>
      <c r="CE266" s="495"/>
      <c r="CF266" s="496"/>
      <c r="CG266" s="496"/>
      <c r="CH266" s="496"/>
      <c r="CI266" s="496"/>
      <c r="CJ266" s="496"/>
      <c r="CK266" s="496"/>
      <c r="CL266" s="496"/>
      <c r="CM266" s="496"/>
      <c r="CN266" s="496"/>
      <c r="CO266" s="496"/>
      <c r="CP266" s="496"/>
      <c r="CQ266" s="496"/>
      <c r="CR266" s="496"/>
      <c r="CS266" s="496"/>
      <c r="CT266" s="496"/>
      <c r="CU266" s="496"/>
      <c r="CV266" s="496"/>
      <c r="CW266" s="496"/>
      <c r="CX266" s="496"/>
      <c r="CY266" s="497"/>
      <c r="CZ266" s="482">
        <f>DATI!AA256</f>
        <v>95584.182000000001</v>
      </c>
      <c r="DA266" s="483">
        <f t="shared" si="2929"/>
        <v>261.87447123287672</v>
      </c>
      <c r="DB266" s="484">
        <f t="shared" si="2608"/>
        <v>460.79322579712101</v>
      </c>
      <c r="DC266" s="485">
        <f t="shared" si="2930"/>
        <v>1.2624471939647151</v>
      </c>
      <c r="DD266" s="501">
        <f t="shared" si="2931"/>
        <v>2.9885499801347359E-2</v>
      </c>
      <c r="DE266" s="502">
        <f t="shared" si="2638"/>
        <v>1.3069441740339223E-2</v>
      </c>
      <c r="DF266" s="483">
        <f t="shared" si="2953"/>
        <v>2773.687999999951</v>
      </c>
      <c r="DG266" s="503">
        <f t="shared" si="2932"/>
        <v>5.944617388273798</v>
      </c>
      <c r="DH266" s="504">
        <f t="shared" si="2954"/>
        <v>2.0186295103093596E-2</v>
      </c>
      <c r="DI266" s="505">
        <f>DATI!AB256+DATI!AG256</f>
        <v>47813.983759881732</v>
      </c>
      <c r="DJ266" s="483">
        <f t="shared" si="2955"/>
        <v>130.9972157804979</v>
      </c>
      <c r="DK266" s="506">
        <f t="shared" si="2609"/>
        <v>230.50215374471753</v>
      </c>
      <c r="DL266" s="507">
        <f t="shared" si="2610"/>
        <v>0.63151274998552753</v>
      </c>
      <c r="DM266" s="508">
        <f t="shared" si="2783"/>
        <v>0.50022904166174409</v>
      </c>
      <c r="DN266" s="509">
        <f t="shared" si="2933"/>
        <v>8.6745726518774768E-2</v>
      </c>
      <c r="DO266" s="509">
        <f t="shared" si="2834"/>
        <v>3.999999999999998E-2</v>
      </c>
      <c r="DP266" s="509">
        <f t="shared" si="2934"/>
        <v>0.11922366571276669</v>
      </c>
      <c r="DQ266" s="509">
        <f t="shared" si="2935"/>
        <v>0.10094888647807472</v>
      </c>
      <c r="DR266" s="510">
        <f t="shared" si="2936"/>
        <v>5093.3147598817523</v>
      </c>
      <c r="DS266" s="510">
        <f t="shared" si="2937"/>
        <v>21.135346097459916</v>
      </c>
      <c r="DT266" s="511">
        <f t="shared" si="2956"/>
        <v>2.4198108611636102E-2</v>
      </c>
      <c r="DU266" s="512"/>
      <c r="DV266" s="511"/>
      <c r="DW266" s="513">
        <f>DATI!AB256</f>
        <v>46951.538999999997</v>
      </c>
      <c r="DX266" s="483">
        <f t="shared" si="2938"/>
        <v>128.63435342465752</v>
      </c>
      <c r="DY266" s="514">
        <f t="shared" si="2867"/>
        <v>226.34447101246661</v>
      </c>
      <c r="DZ266" s="485">
        <f t="shared" si="2868"/>
        <v>0.62012183839031942</v>
      </c>
      <c r="EA266" s="508">
        <f t="shared" si="2820"/>
        <v>0.49120616003179268</v>
      </c>
      <c r="EB266" s="504">
        <f t="shared" si="2939"/>
        <v>8.7126437804051687E-2</v>
      </c>
      <c r="EC266" s="515">
        <f t="shared" si="2836"/>
        <v>47770.198240118269</v>
      </c>
      <c r="ED266" s="516">
        <f t="shared" si="2940"/>
        <v>130.87725545237882</v>
      </c>
      <c r="EE266" s="517">
        <f t="shared" si="2613"/>
        <v>230.29107205240348</v>
      </c>
      <c r="EF266" s="518">
        <f t="shared" si="2614"/>
        <v>0.63093444397918763</v>
      </c>
      <c r="EG266" s="519">
        <f t="shared" si="2639"/>
        <v>-4.6309340467486124E-2</v>
      </c>
      <c r="EH266" s="519">
        <f t="shared" si="2640"/>
        <v>-6.1881282694105838E-2</v>
      </c>
      <c r="EI266" s="501">
        <f t="shared" si="2869"/>
        <v>0.49977095833825591</v>
      </c>
      <c r="EJ266" s="520">
        <f t="shared" si="2641"/>
        <v>-2319.6267598818013</v>
      </c>
      <c r="EK266" s="520">
        <f t="shared" si="2642"/>
        <v>-15.190728709186089</v>
      </c>
      <c r="EL266" s="482">
        <f>DATI!AD256</f>
        <v>37655.402999999998</v>
      </c>
      <c r="EM266" s="483">
        <f t="shared" si="2941"/>
        <v>103.16548767123287</v>
      </c>
      <c r="EN266" s="514">
        <f t="shared" si="2616"/>
        <v>181.5295612098306</v>
      </c>
      <c r="EO266" s="485">
        <f t="shared" si="2942"/>
        <v>0.497341263588577</v>
      </c>
      <c r="EP266" s="501">
        <f t="shared" si="2943"/>
        <v>-6.7929570833871744E-2</v>
      </c>
      <c r="EQ266" s="502">
        <f t="shared" si="2944"/>
        <v>-8.3148496099670344E-2</v>
      </c>
      <c r="ER266" s="501">
        <f t="shared" si="2957"/>
        <v>1.5986402970018146E-2</v>
      </c>
      <c r="ES266" s="483">
        <f t="shared" si="2958"/>
        <v>-2744.3369999999995</v>
      </c>
      <c r="ET266" s="501">
        <f t="shared" si="2870"/>
        <v>0.39395015171024844</v>
      </c>
      <c r="EU266" s="503">
        <f t="shared" si="2945"/>
        <v>-16.462764087772399</v>
      </c>
      <c r="EV266" s="482">
        <f>DATI!AE256</f>
        <v>7267.99</v>
      </c>
      <c r="EW266" s="483">
        <f t="shared" si="2946"/>
        <v>19.912301369863012</v>
      </c>
      <c r="EX266" s="514">
        <f t="shared" si="2618"/>
        <v>35.037602321702323</v>
      </c>
      <c r="EY266" s="485">
        <f t="shared" si="2871"/>
        <v>9.5993431018362524E-2</v>
      </c>
      <c r="EZ266" s="501">
        <f t="shared" si="2947"/>
        <v>6.9953377173805675E-2</v>
      </c>
      <c r="FA266" s="502">
        <f t="shared" si="2948"/>
        <v>5.2483087402178885E-2</v>
      </c>
      <c r="FB266" s="483">
        <f t="shared" si="2959"/>
        <v>475.17999999999938</v>
      </c>
      <c r="FC266" s="503">
        <f t="shared" si="2949"/>
        <v>1.7471839377025589</v>
      </c>
      <c r="FD266" s="483">
        <f>DATI!AG256</f>
        <v>862.44475988173861</v>
      </c>
      <c r="FE266" s="501">
        <f t="shared" si="2872"/>
        <v>9.0228816299514764E-3</v>
      </c>
      <c r="FF266" s="483">
        <f t="shared" si="2950"/>
        <v>6405.5452401182611</v>
      </c>
      <c r="FG266" s="501">
        <f t="shared" si="2960"/>
        <v>3.0879919589451396E-2</v>
      </c>
      <c r="FH266" s="482">
        <f>DATI!AF256</f>
        <v>3709.25</v>
      </c>
      <c r="FI266" s="483">
        <f t="shared" si="2961"/>
        <v>10.162328767123288</v>
      </c>
      <c r="FJ266" s="509">
        <f t="shared" si="2873"/>
        <v>3.8806107060684998E-2</v>
      </c>
      <c r="FK266" s="509"/>
      <c r="FL266" s="483"/>
      <c r="FM266" s="1279"/>
      <c r="FN266" s="483"/>
      <c r="FO266" s="483"/>
      <c r="FP266" s="483"/>
      <c r="FQ266" s="521"/>
      <c r="FR266" s="526"/>
      <c r="FS266" s="531"/>
      <c r="FT266" s="531"/>
      <c r="FU266" s="495"/>
      <c r="FV266" s="496"/>
      <c r="FW266" s="496"/>
      <c r="FX266" s="496"/>
      <c r="FY266" s="496"/>
      <c r="FZ266" s="496"/>
      <c r="GA266" s="496"/>
      <c r="GB266" s="496"/>
      <c r="GC266" s="496"/>
      <c r="GD266" s="496"/>
      <c r="GE266" s="496"/>
      <c r="GF266" s="496"/>
      <c r="GG266" s="496"/>
      <c r="GH266" s="496"/>
      <c r="GI266" s="496"/>
      <c r="GJ266" s="496"/>
      <c r="GK266" s="496"/>
      <c r="GL266" s="496"/>
      <c r="GM266" s="496"/>
      <c r="GN266" s="496"/>
      <c r="GO266" s="496"/>
      <c r="GP266" s="497"/>
      <c r="GQ266" s="495"/>
      <c r="GR266" s="496"/>
      <c r="GS266" s="496"/>
      <c r="GT266" s="496"/>
      <c r="GU266" s="496"/>
      <c r="GV266" s="496"/>
      <c r="GW266" s="496"/>
      <c r="GX266" s="497"/>
      <c r="GY266" s="495"/>
      <c r="GZ266" s="496"/>
      <c r="HA266" s="496"/>
      <c r="HB266" s="496"/>
      <c r="HC266" s="496"/>
      <c r="HD266" s="496"/>
      <c r="HE266" s="496"/>
      <c r="HF266" s="496"/>
      <c r="HG266" s="496"/>
      <c r="HH266" s="496"/>
      <c r="HI266" s="496"/>
      <c r="HJ266" s="496"/>
      <c r="HK266" s="496"/>
      <c r="HL266" s="496"/>
      <c r="HM266" s="496"/>
      <c r="HN266" s="496"/>
      <c r="HO266" s="496"/>
      <c r="HP266" s="496"/>
      <c r="HQ266" s="496"/>
      <c r="HR266" s="496"/>
      <c r="HS266" s="496"/>
      <c r="HT266" s="497"/>
      <c r="HU266" s="526">
        <f t="shared" si="2846"/>
        <v>47789</v>
      </c>
      <c r="HV266" s="527"/>
      <c r="HW266" s="528">
        <f t="shared" si="2962"/>
        <v>1927</v>
      </c>
      <c r="HX266" s="529">
        <v>1927</v>
      </c>
      <c r="HY266" s="529">
        <v>0</v>
      </c>
      <c r="HZ266" s="530"/>
      <c r="IA266" s="530">
        <f t="shared" si="2924"/>
        <v>2.0160239483976543E-2</v>
      </c>
      <c r="IB266" s="501">
        <f t="shared" si="2925"/>
        <v>4.0323086902843752E-2</v>
      </c>
      <c r="IC266" s="528"/>
      <c r="ID266" s="530"/>
      <c r="IE266" s="528"/>
      <c r="IF266" s="528"/>
      <c r="IG266" s="528"/>
      <c r="IH266" s="509"/>
      <c r="II266" s="529"/>
      <c r="IJ266" s="529"/>
      <c r="IK266" s="534">
        <v>49282.93</v>
      </c>
      <c r="IL266" s="513">
        <v>45862</v>
      </c>
      <c r="IM266" s="513"/>
      <c r="IN266" s="501">
        <f t="shared" si="2709"/>
        <v>0.47980742252938879</v>
      </c>
      <c r="IO266" s="501">
        <f t="shared" si="2710"/>
        <v>0.9596769130971563</v>
      </c>
      <c r="IP266" s="529"/>
      <c r="IQ266" s="509"/>
      <c r="IR266" s="529"/>
      <c r="IS266" s="513">
        <f t="shared" si="2963"/>
        <v>0</v>
      </c>
      <c r="IT266" s="534">
        <v>0</v>
      </c>
      <c r="IU266" s="536">
        <v>0</v>
      </c>
      <c r="IV266" s="501"/>
      <c r="IW266" s="509">
        <f t="shared" si="2926"/>
        <v>0</v>
      </c>
      <c r="IX266" s="501">
        <f t="shared" si="2927"/>
        <v>0</v>
      </c>
      <c r="IY266" s="513"/>
      <c r="IZ266" s="513"/>
      <c r="JA266" s="513"/>
      <c r="JB266" s="513"/>
      <c r="JC266" s="539"/>
      <c r="JD266" s="509"/>
      <c r="JE266" s="529"/>
      <c r="JF266" s="529"/>
      <c r="JG266" s="505">
        <f t="shared" si="2951"/>
        <v>45393.39756910711</v>
      </c>
      <c r="JH266" s="485">
        <f t="shared" si="2622"/>
        <v>218.83296648142112</v>
      </c>
      <c r="JI266" s="508">
        <f t="shared" si="2716"/>
        <v>0.47490491229089671</v>
      </c>
      <c r="JJ266" s="1279"/>
      <c r="JK266" s="483"/>
      <c r="JL266" s="510"/>
      <c r="JM266" s="541">
        <f t="shared" si="2643"/>
        <v>0.13466232338285811</v>
      </c>
      <c r="JN266" s="1070"/>
      <c r="JO266" s="485"/>
      <c r="JP266" s="508"/>
      <c r="JQ266" s="509"/>
      <c r="JR266" s="543"/>
      <c r="JS266" s="504"/>
      <c r="JT266" s="495">
        <f>DATI!BW256</f>
        <v>9389.9281321719282</v>
      </c>
      <c r="JU266" s="496">
        <f>DATI!BX256</f>
        <v>7374.6242532503602</v>
      </c>
      <c r="JV266" s="496">
        <f>DATI!BY256</f>
        <v>2328.9137123131009</v>
      </c>
      <c r="JW266" s="496">
        <f>DATI!BZ256</f>
        <v>9514.36</v>
      </c>
      <c r="JX266" s="496">
        <f>DATI!CA256</f>
        <v>10075.669</v>
      </c>
      <c r="JY266" s="496">
        <f>DATI!CB256</f>
        <v>2832.9075644516943</v>
      </c>
      <c r="JZ266" s="496">
        <f>DATI!CC256</f>
        <v>1789.2649342703446</v>
      </c>
      <c r="KA266" s="496">
        <f>DATI!CD256</f>
        <v>5.3724402168882079</v>
      </c>
      <c r="KB266" s="496">
        <f>DATI!CE256</f>
        <v>442.19518828582761</v>
      </c>
      <c r="KC266" s="496">
        <f>DATI!CF256</f>
        <v>0</v>
      </c>
      <c r="KD266" s="496">
        <f>DATI!CG256</f>
        <v>118.98106007814407</v>
      </c>
      <c r="KE266" s="496">
        <f>DATI!CH256</f>
        <v>147.74382287549972</v>
      </c>
      <c r="KF266" s="496">
        <f>DATI!CI256</f>
        <v>36.487360710144046</v>
      </c>
      <c r="KG266" s="496">
        <f>DATI!CJ256</f>
        <v>6.0348401174545288</v>
      </c>
      <c r="KH266" s="496">
        <f>DATI!CK256</f>
        <v>236.57039373302459</v>
      </c>
      <c r="KI266" s="496">
        <f>DATI!CL256</f>
        <v>350.88116682910919</v>
      </c>
      <c r="KJ266" s="544">
        <f t="shared" si="2623"/>
        <v>45.267063895850868</v>
      </c>
      <c r="KK266" s="545">
        <f t="shared" si="2964"/>
        <v>5.6085090669499772E-2</v>
      </c>
      <c r="KL266" s="546">
        <f t="shared" si="2624"/>
        <v>35.551665846728888</v>
      </c>
      <c r="KM266" s="545">
        <f t="shared" si="2965"/>
        <v>7.432349903177467E-4</v>
      </c>
      <c r="KN266" s="546">
        <f t="shared" si="2625"/>
        <v>11.227251618891314</v>
      </c>
      <c r="KO266" s="545">
        <f t="shared" si="2966"/>
        <v>7.2732639230777912E-2</v>
      </c>
      <c r="KP266" s="546">
        <f t="shared" si="2626"/>
        <v>45.866926347657568</v>
      </c>
      <c r="KQ266" s="545">
        <f t="shared" si="2967"/>
        <v>0.47004007608915638</v>
      </c>
      <c r="KR266" s="546">
        <f t="shared" si="2627"/>
        <v>48.572890654376813</v>
      </c>
      <c r="KS266" s="545">
        <f t="shared" si="2968"/>
        <v>0.22623607377582527</v>
      </c>
      <c r="KT266" s="546">
        <f t="shared" si="2628"/>
        <v>13.656910460443777</v>
      </c>
      <c r="KU266" s="545">
        <f t="shared" si="2969"/>
        <v>3.963383887232938E-2</v>
      </c>
      <c r="KV266" s="546">
        <f t="shared" si="2629"/>
        <v>8.6257071370669447</v>
      </c>
      <c r="KW266" s="545">
        <f t="shared" si="2970"/>
        <v>3.7112536845511988E-2</v>
      </c>
      <c r="KX266" s="546">
        <f t="shared" si="2630"/>
        <v>2.5899516072043195E-2</v>
      </c>
      <c r="KY266" s="545">
        <f t="shared" si="2971"/>
        <v>-0.84338831853954843</v>
      </c>
      <c r="KZ266" s="546">
        <f t="shared" si="2631"/>
        <v>2.1317391955312419</v>
      </c>
      <c r="LA266" s="545">
        <f t="shared" si="2972"/>
        <v>0.52702694340606149</v>
      </c>
      <c r="LB266" s="547" t="s">
        <v>177</v>
      </c>
      <c r="LC266" s="548" t="s">
        <v>177</v>
      </c>
      <c r="LD266" s="546">
        <f t="shared" si="2632"/>
        <v>0.5735851407105107</v>
      </c>
      <c r="LE266" s="545">
        <f t="shared" si="2973"/>
        <v>0.26710162301185347</v>
      </c>
      <c r="LF266" s="546">
        <f t="shared" si="2633"/>
        <v>0.71224496888407751</v>
      </c>
      <c r="LG266" s="545">
        <f t="shared" si="2974"/>
        <v>0.36972307060565884</v>
      </c>
      <c r="LH266" s="546">
        <f t="shared" si="2634"/>
        <v>0.17589865070405064</v>
      </c>
      <c r="LI266" s="545">
        <f t="shared" si="2975"/>
        <v>0.54655938247491409</v>
      </c>
      <c r="LJ266" s="546">
        <f t="shared" si="2635"/>
        <v>2.9092820451105068E-2</v>
      </c>
      <c r="LK266" s="545">
        <f t="shared" si="2976"/>
        <v>1.9305523232180697</v>
      </c>
      <c r="LL266" s="546">
        <f t="shared" si="2636"/>
        <v>1.1404610321018955</v>
      </c>
      <c r="LM266" s="545">
        <f t="shared" si="2977"/>
        <v>8.7332739077466512E-2</v>
      </c>
      <c r="LN266" s="546">
        <f t="shared" si="2637"/>
        <v>1.6915316044096396</v>
      </c>
      <c r="LO266" s="549">
        <f t="shared" si="2978"/>
        <v>0.27653446815013866</v>
      </c>
      <c r="LP266" s="550">
        <f t="shared" si="2721"/>
        <v>9.8237259928341786E-2</v>
      </c>
      <c r="LQ266" s="551">
        <f t="shared" si="2722"/>
        <v>7.7153186844768518E-2</v>
      </c>
      <c r="LR266" s="551">
        <f t="shared" si="2723"/>
        <v>2.4365053543201332E-2</v>
      </c>
      <c r="LS266" s="551">
        <f t="shared" si="2724"/>
        <v>9.9539063900761324E-2</v>
      </c>
      <c r="LT266" s="551">
        <f t="shared" si="2725"/>
        <v>0.10541146860471118</v>
      </c>
      <c r="LU266" s="551">
        <f t="shared" si="2726"/>
        <v>2.9637828196842176E-2</v>
      </c>
      <c r="LV266" s="551">
        <f t="shared" si="2727"/>
        <v>1.8719257693394758E-2</v>
      </c>
      <c r="LW266" s="551">
        <f t="shared" si="2728"/>
        <v>5.6206373319051972E-5</v>
      </c>
      <c r="LX266" s="552">
        <f t="shared" si="2729"/>
        <v>4.6262381393380302E-3</v>
      </c>
      <c r="LY266" s="553" t="s">
        <v>177</v>
      </c>
      <c r="LZ266" s="552">
        <f t="shared" si="2730"/>
        <v>1.2447777193735263E-3</v>
      </c>
      <c r="MA266" s="552">
        <f t="shared" si="2731"/>
        <v>1.5456932285668325E-3</v>
      </c>
      <c r="MB266" s="552">
        <f t="shared" si="2732"/>
        <v>3.8173011419550618E-4</v>
      </c>
      <c r="MC266" s="552">
        <f t="shared" si="2733"/>
        <v>6.3136389214007486E-5</v>
      </c>
      <c r="MD266" s="552">
        <f t="shared" si="2734"/>
        <v>2.4749952218351837E-3</v>
      </c>
      <c r="ME266" s="552">
        <f t="shared" si="2735"/>
        <v>3.6709124824556138E-3</v>
      </c>
      <c r="MF266" s="550">
        <f t="shared" si="2736"/>
        <v>0.19999191362336236</v>
      </c>
      <c r="MG266" s="551">
        <f t="shared" si="2737"/>
        <v>0.15706885035760726</v>
      </c>
      <c r="MH266" s="551">
        <f t="shared" si="2738"/>
        <v>4.9602499980098649E-2</v>
      </c>
      <c r="MI266" s="551">
        <f t="shared" si="2739"/>
        <v>0.20264213277439108</v>
      </c>
      <c r="MJ266" s="551">
        <f t="shared" si="2740"/>
        <v>0.21459720415128458</v>
      </c>
      <c r="MK266" s="551">
        <f t="shared" si="2741"/>
        <v>6.0336841449471858E-2</v>
      </c>
      <c r="ML266" s="551">
        <f t="shared" si="2742"/>
        <v>3.8108760061525242E-2</v>
      </c>
      <c r="MM266" s="551">
        <f t="shared" si="2743"/>
        <v>1.1442522079815548E-4</v>
      </c>
      <c r="MN266" s="552">
        <f t="shared" si="2744"/>
        <v>9.4181191437798795E-3</v>
      </c>
      <c r="MO266" s="553" t="s">
        <v>177</v>
      </c>
      <c r="MP266" s="552">
        <f t="shared" si="2745"/>
        <v>2.5341248149106268E-3</v>
      </c>
      <c r="MQ266" s="552">
        <f t="shared" si="2746"/>
        <v>3.1467301396765658E-3</v>
      </c>
      <c r="MR266" s="552">
        <f t="shared" si="2747"/>
        <v>7.771281088388614E-4</v>
      </c>
      <c r="MS266" s="552">
        <f t="shared" si="2748"/>
        <v>1.2853338241914774E-4</v>
      </c>
      <c r="MT266" s="552">
        <f t="shared" si="2749"/>
        <v>5.0386078661452316E-3</v>
      </c>
      <c r="MU266" s="552">
        <f t="shared" si="2750"/>
        <v>7.4732623105093366E-3</v>
      </c>
      <c r="MV266" s="1070"/>
      <c r="MW266" s="485"/>
      <c r="MX266" s="543"/>
      <c r="MY266" s="1280"/>
      <c r="MZ266" s="555"/>
      <c r="NA266" s="556"/>
      <c r="NB266" s="1070"/>
      <c r="NC266" s="485"/>
      <c r="ND266" s="508"/>
      <c r="NE266" s="557"/>
    </row>
    <row r="267" spans="1:369" outlineLevel="1" x14ac:dyDescent="0.2">
      <c r="A267" s="558" t="s">
        <v>184</v>
      </c>
      <c r="B267" s="559">
        <v>70</v>
      </c>
      <c r="C267" s="1525"/>
      <c r="D267" s="560">
        <f>DATI!G257</f>
        <v>388603</v>
      </c>
      <c r="E267" s="561">
        <f t="shared" si="2928"/>
        <v>4.189058083655469E-2</v>
      </c>
      <c r="F267" s="1035">
        <f t="shared" si="2866"/>
        <v>1.1807804867887978E-2</v>
      </c>
      <c r="G267" s="563"/>
      <c r="H267" s="564"/>
      <c r="I267" s="565"/>
      <c r="J267" s="566"/>
      <c r="K267" s="566"/>
      <c r="L267" s="566"/>
      <c r="M267" s="564"/>
      <c r="N267" s="564"/>
      <c r="O267" s="564"/>
      <c r="P267" s="564"/>
      <c r="Q267" s="564"/>
      <c r="R267" s="564"/>
      <c r="S267" s="564"/>
      <c r="T267" s="564"/>
      <c r="U267" s="564"/>
      <c r="V267" s="564"/>
      <c r="W267" s="569"/>
      <c r="X267" s="1100"/>
      <c r="Y267" s="564"/>
      <c r="Z267" s="564"/>
      <c r="AA267" s="564"/>
      <c r="AB267" s="564"/>
      <c r="AC267" s="564"/>
      <c r="AD267" s="565"/>
      <c r="AE267" s="566"/>
      <c r="AF267" s="566"/>
      <c r="AG267" s="569"/>
      <c r="AH267" s="572"/>
      <c r="AI267" s="564"/>
      <c r="AJ267" s="565"/>
      <c r="AK267" s="566"/>
      <c r="AL267" s="566"/>
      <c r="AM267" s="566"/>
      <c r="AN267" s="576"/>
      <c r="AO267" s="577"/>
      <c r="AP267" s="577"/>
      <c r="AQ267" s="577"/>
      <c r="AR267" s="577"/>
      <c r="AS267" s="577"/>
      <c r="AT267" s="577"/>
      <c r="AU267" s="1072"/>
      <c r="AV267" s="1072"/>
      <c r="AW267" s="577"/>
      <c r="AX267" s="1072"/>
      <c r="AY267" s="1072"/>
      <c r="AZ267" s="1072"/>
      <c r="BA267" s="1072"/>
      <c r="BB267" s="576"/>
      <c r="BC267" s="577"/>
      <c r="BD267" s="577"/>
      <c r="BE267" s="577"/>
      <c r="BF267" s="577"/>
      <c r="BG267" s="577"/>
      <c r="BH267" s="577"/>
      <c r="BI267" s="577"/>
      <c r="BJ267" s="577"/>
      <c r="BK267" s="577"/>
      <c r="BL267" s="577"/>
      <c r="BM267" s="577"/>
      <c r="BN267" s="577"/>
      <c r="BO267" s="577"/>
      <c r="BP267" s="577"/>
      <c r="BQ267" s="577"/>
      <c r="BR267" s="577"/>
      <c r="BS267" s="577"/>
      <c r="BT267" s="577"/>
      <c r="BU267" s="577"/>
      <c r="BV267" s="578"/>
      <c r="BW267" s="576"/>
      <c r="BX267" s="577"/>
      <c r="BY267" s="577"/>
      <c r="BZ267" s="577"/>
      <c r="CA267" s="577"/>
      <c r="CB267" s="577"/>
      <c r="CC267" s="577"/>
      <c r="CD267" s="578"/>
      <c r="CE267" s="576"/>
      <c r="CF267" s="577"/>
      <c r="CG267" s="577"/>
      <c r="CH267" s="577"/>
      <c r="CI267" s="577"/>
      <c r="CJ267" s="577"/>
      <c r="CK267" s="577"/>
      <c r="CL267" s="577"/>
      <c r="CM267" s="577"/>
      <c r="CN267" s="577"/>
      <c r="CO267" s="577"/>
      <c r="CP267" s="577"/>
      <c r="CQ267" s="577"/>
      <c r="CR267" s="577"/>
      <c r="CS267" s="577"/>
      <c r="CT267" s="577"/>
      <c r="CU267" s="577"/>
      <c r="CV267" s="577"/>
      <c r="CW267" s="577"/>
      <c r="CX267" s="577"/>
      <c r="CY267" s="578"/>
      <c r="CZ267" s="563">
        <f>DATI!AA257</f>
        <v>215592.13699999999</v>
      </c>
      <c r="DA267" s="564">
        <f t="shared" si="2929"/>
        <v>590.66338904109591</v>
      </c>
      <c r="DB267" s="565">
        <f t="shared" si="2608"/>
        <v>554.78762901984805</v>
      </c>
      <c r="DC267" s="566">
        <f t="shared" si="2930"/>
        <v>1.5199661069036934</v>
      </c>
      <c r="DD267" s="582">
        <f t="shared" si="2931"/>
        <v>6.7756218897710996E-2</v>
      </c>
      <c r="DE267" s="583">
        <f t="shared" si="2638"/>
        <v>5.5295495607615472E-2</v>
      </c>
      <c r="DF267" s="564">
        <f t="shared" si="2953"/>
        <v>13680.752000000008</v>
      </c>
      <c r="DG267" s="584">
        <f t="shared" si="2932"/>
        <v>29.069826443221132</v>
      </c>
      <c r="DH267" s="585">
        <f t="shared" si="2954"/>
        <v>4.5530614044367541E-2</v>
      </c>
      <c r="DI267" s="586">
        <f>DATI!AB257+DATI!AG257</f>
        <v>81698.083639046439</v>
      </c>
      <c r="DJ267" s="564">
        <f t="shared" si="2955"/>
        <v>223.8303661343738</v>
      </c>
      <c r="DK267" s="587">
        <f t="shared" si="2609"/>
        <v>210.23533950856387</v>
      </c>
      <c r="DL267" s="588">
        <f t="shared" si="2610"/>
        <v>0.57598723153031195</v>
      </c>
      <c r="DM267" s="589">
        <f t="shared" si="2783"/>
        <v>0.37894741791555431</v>
      </c>
      <c r="DN267" s="590">
        <f t="shared" si="2933"/>
        <v>8.2619536905537888E-2</v>
      </c>
      <c r="DO267" s="590">
        <f t="shared" si="2834"/>
        <v>2.9000000000000026E-2</v>
      </c>
      <c r="DP267" s="590">
        <f t="shared" si="2934"/>
        <v>0.15597374323104823</v>
      </c>
      <c r="DQ267" s="590">
        <f t="shared" si="2935"/>
        <v>0.14248352075321655</v>
      </c>
      <c r="DR267" s="591">
        <f t="shared" si="2936"/>
        <v>11023.395639046445</v>
      </c>
      <c r="DS267" s="591">
        <f t="shared" si="2937"/>
        <v>26.219259022816544</v>
      </c>
      <c r="DT267" s="592">
        <f t="shared" si="2956"/>
        <v>4.1346462808625556E-2</v>
      </c>
      <c r="DU267" s="593"/>
      <c r="DV267" s="592"/>
      <c r="DW267" s="594">
        <f>DATI!AB257</f>
        <v>80578.366999999998</v>
      </c>
      <c r="DX267" s="564">
        <f t="shared" si="2938"/>
        <v>220.7626493150685</v>
      </c>
      <c r="DY267" s="595">
        <f t="shared" si="2867"/>
        <v>207.35394991803975</v>
      </c>
      <c r="DZ267" s="566">
        <f t="shared" si="2868"/>
        <v>0.56809301347408148</v>
      </c>
      <c r="EA267" s="589">
        <f t="shared" si="2820"/>
        <v>0.37375373759572689</v>
      </c>
      <c r="EB267" s="585">
        <f t="shared" si="2939"/>
        <v>8.1600996032557063E-2</v>
      </c>
      <c r="EC267" s="596">
        <f t="shared" si="2836"/>
        <v>133894.05336095355</v>
      </c>
      <c r="ED267" s="597">
        <f t="shared" si="2940"/>
        <v>366.83302290672208</v>
      </c>
      <c r="EE267" s="598">
        <f t="shared" si="2613"/>
        <v>344.55228951128413</v>
      </c>
      <c r="EF267" s="599">
        <f t="shared" si="2614"/>
        <v>0.94397887537338121</v>
      </c>
      <c r="EG267" s="600">
        <f t="shared" si="2639"/>
        <v>2.0248576973508892E-2</v>
      </c>
      <c r="EH267" s="600">
        <f t="shared" si="2640"/>
        <v>8.3422682302031325E-3</v>
      </c>
      <c r="EI267" s="582">
        <f t="shared" si="2869"/>
        <v>0.62105258208444569</v>
      </c>
      <c r="EJ267" s="601">
        <f t="shared" si="2641"/>
        <v>2657.3563609535631</v>
      </c>
      <c r="EK267" s="601">
        <f t="shared" si="2642"/>
        <v>2.8505674204044453</v>
      </c>
      <c r="EL267" s="563">
        <f>DATI!AD257</f>
        <v>121551.3</v>
      </c>
      <c r="EM267" s="564">
        <f t="shared" si="2941"/>
        <v>333.01726027397262</v>
      </c>
      <c r="EN267" s="595">
        <f t="shared" si="2616"/>
        <v>312.79043136568686</v>
      </c>
      <c r="EO267" s="566">
        <f t="shared" si="2942"/>
        <v>0.85696008593338868</v>
      </c>
      <c r="EP267" s="582">
        <f t="shared" si="2943"/>
        <v>2.2867212133911297E-2</v>
      </c>
      <c r="EQ267" s="583">
        <f t="shared" si="2944"/>
        <v>1.0930343898135186E-2</v>
      </c>
      <c r="ER267" s="582">
        <f t="shared" si="2957"/>
        <v>5.1603964066712207E-2</v>
      </c>
      <c r="ES267" s="564">
        <f t="shared" si="2958"/>
        <v>2717.4000000000087</v>
      </c>
      <c r="ET267" s="582">
        <f t="shared" si="2870"/>
        <v>0.56380210192916269</v>
      </c>
      <c r="EU267" s="584">
        <f t="shared" si="2945"/>
        <v>3.3819412024865869</v>
      </c>
      <c r="EV267" s="563">
        <f>DATI!AE257</f>
        <v>11440.92</v>
      </c>
      <c r="EW267" s="564">
        <f t="shared" si="2946"/>
        <v>31.344986301369865</v>
      </c>
      <c r="EX267" s="595">
        <f t="shared" si="2618"/>
        <v>29.441152024045106</v>
      </c>
      <c r="EY267" s="566">
        <f t="shared" si="2871"/>
        <v>8.0660690476835911E-2</v>
      </c>
      <c r="EZ267" s="582">
        <f t="shared" si="2947"/>
        <v>2.7472808735690357E-2</v>
      </c>
      <c r="FA267" s="583">
        <f t="shared" si="2948"/>
        <v>1.5482193152134949E-2</v>
      </c>
      <c r="FB267" s="564">
        <f t="shared" si="2959"/>
        <v>305.90999999999985</v>
      </c>
      <c r="FC267" s="584">
        <f t="shared" si="2949"/>
        <v>0.44886420001394356</v>
      </c>
      <c r="FD267" s="564">
        <f>DATI!AG257</f>
        <v>1119.7166390464454</v>
      </c>
      <c r="FE267" s="582">
        <f t="shared" si="2872"/>
        <v>5.1936803198274597E-3</v>
      </c>
      <c r="FF267" s="564">
        <f t="shared" si="2950"/>
        <v>10321.203360953554</v>
      </c>
      <c r="FG267" s="582">
        <f t="shared" si="2960"/>
        <v>2.655976243352098E-2</v>
      </c>
      <c r="FH267" s="563">
        <f>DATI!AF257</f>
        <v>2021.55</v>
      </c>
      <c r="FI267" s="564">
        <f t="shared" si="2961"/>
        <v>5.5384931506849311</v>
      </c>
      <c r="FJ267" s="590">
        <f t="shared" si="2873"/>
        <v>9.3767334381030798E-3</v>
      </c>
      <c r="FK267" s="590"/>
      <c r="FL267" s="564"/>
      <c r="FM267" s="1281"/>
      <c r="FN267" s="564"/>
      <c r="FO267" s="564"/>
      <c r="FP267" s="564"/>
      <c r="FQ267" s="602"/>
      <c r="FR267" s="607"/>
      <c r="FS267" s="612"/>
      <c r="FT267" s="612"/>
      <c r="FU267" s="576"/>
      <c r="FV267" s="577"/>
      <c r="FW267" s="577"/>
      <c r="FX267" s="577"/>
      <c r="FY267" s="577"/>
      <c r="FZ267" s="577"/>
      <c r="GA267" s="577"/>
      <c r="GB267" s="577"/>
      <c r="GC267" s="577"/>
      <c r="GD267" s="577"/>
      <c r="GE267" s="577"/>
      <c r="GF267" s="577"/>
      <c r="GG267" s="577"/>
      <c r="GH267" s="577"/>
      <c r="GI267" s="577"/>
      <c r="GJ267" s="577"/>
      <c r="GK267" s="577"/>
      <c r="GL267" s="577"/>
      <c r="GM267" s="577"/>
      <c r="GN267" s="577"/>
      <c r="GO267" s="577"/>
      <c r="GP267" s="578"/>
      <c r="GQ267" s="576"/>
      <c r="GR267" s="577"/>
      <c r="GS267" s="577"/>
      <c r="GT267" s="577"/>
      <c r="GU267" s="577"/>
      <c r="GV267" s="577"/>
      <c r="GW267" s="577"/>
      <c r="GX267" s="578"/>
      <c r="GY267" s="576"/>
      <c r="GZ267" s="577"/>
      <c r="HA267" s="577"/>
      <c r="HB267" s="577"/>
      <c r="HC267" s="577"/>
      <c r="HD267" s="577"/>
      <c r="HE267" s="577"/>
      <c r="HF267" s="577"/>
      <c r="HG267" s="577"/>
      <c r="HH267" s="577"/>
      <c r="HI267" s="577"/>
      <c r="HJ267" s="577"/>
      <c r="HK267" s="577"/>
      <c r="HL267" s="577"/>
      <c r="HM267" s="577"/>
      <c r="HN267" s="577"/>
      <c r="HO267" s="577"/>
      <c r="HP267" s="577"/>
      <c r="HQ267" s="577"/>
      <c r="HR267" s="577"/>
      <c r="HS267" s="577"/>
      <c r="HT267" s="578"/>
      <c r="HU267" s="607">
        <f t="shared" si="2846"/>
        <v>134505</v>
      </c>
      <c r="HV267" s="608"/>
      <c r="HW267" s="609">
        <f t="shared" si="2962"/>
        <v>7125</v>
      </c>
      <c r="HX267" s="610">
        <v>7125</v>
      </c>
      <c r="HY267" s="610">
        <v>0</v>
      </c>
      <c r="HZ267" s="611"/>
      <c r="IA267" s="611">
        <f t="shared" si="2924"/>
        <v>3.3048515122794116E-2</v>
      </c>
      <c r="IB267" s="582">
        <f t="shared" si="2925"/>
        <v>5.2972008475521359E-2</v>
      </c>
      <c r="IC267" s="609"/>
      <c r="ID267" s="611"/>
      <c r="IE267" s="609"/>
      <c r="IF267" s="609"/>
      <c r="IG267" s="609"/>
      <c r="IH267" s="590"/>
      <c r="II267" s="610"/>
      <c r="IJ267" s="610"/>
      <c r="IK267" s="615">
        <v>128908.65</v>
      </c>
      <c r="IL267" s="594">
        <v>127380</v>
      </c>
      <c r="IM267" s="594"/>
      <c r="IN267" s="582">
        <f t="shared" si="2709"/>
        <v>0.59083787457424763</v>
      </c>
      <c r="IO267" s="582">
        <f t="shared" si="2710"/>
        <v>0.9470279915244787</v>
      </c>
      <c r="IP267" s="610"/>
      <c r="IQ267" s="590"/>
      <c r="IR267" s="610"/>
      <c r="IS267" s="594">
        <f t="shared" si="2963"/>
        <v>0</v>
      </c>
      <c r="IT267" s="615">
        <v>0</v>
      </c>
      <c r="IU267" s="617">
        <v>0</v>
      </c>
      <c r="IV267" s="582"/>
      <c r="IW267" s="590">
        <f t="shared" si="2926"/>
        <v>0</v>
      </c>
      <c r="IX267" s="582">
        <f t="shared" si="2927"/>
        <v>0</v>
      </c>
      <c r="IY267" s="594"/>
      <c r="IZ267" s="594"/>
      <c r="JA267" s="594"/>
      <c r="JB267" s="594"/>
      <c r="JC267" s="620"/>
      <c r="JD267" s="590"/>
      <c r="JE267" s="610"/>
      <c r="JF267" s="610"/>
      <c r="JG267" s="586">
        <f t="shared" si="2951"/>
        <v>78330.783038492009</v>
      </c>
      <c r="JH267" s="566">
        <f t="shared" si="2622"/>
        <v>201.57019641766021</v>
      </c>
      <c r="JI267" s="589">
        <f t="shared" si="2716"/>
        <v>0.36332857092321513</v>
      </c>
      <c r="JJ267" s="1281"/>
      <c r="JK267" s="564"/>
      <c r="JL267" s="591"/>
      <c r="JM267" s="622">
        <f t="shared" si="2643"/>
        <v>0.12281698182295689</v>
      </c>
      <c r="JN267" s="1077"/>
      <c r="JO267" s="566"/>
      <c r="JP267" s="589"/>
      <c r="JQ267" s="590"/>
      <c r="JR267" s="624"/>
      <c r="JS267" s="585"/>
      <c r="JT267" s="576">
        <f>DATI!BW257</f>
        <v>21743.091150086402</v>
      </c>
      <c r="JU267" s="577">
        <f>DATI!BX257</f>
        <v>5192.0206839492921</v>
      </c>
      <c r="JV267" s="577">
        <f>DATI!BY257</f>
        <v>4352.0561229588238</v>
      </c>
      <c r="JW267" s="577">
        <f>DATI!BZ257</f>
        <v>3529.41</v>
      </c>
      <c r="JX267" s="577">
        <f>DATI!CA257</f>
        <v>32544.895</v>
      </c>
      <c r="JY267" s="577">
        <f>DATI!CB257</f>
        <v>4226.8320969602464</v>
      </c>
      <c r="JZ267" s="577">
        <f>DATI!CC257</f>
        <v>2566.2036514697634</v>
      </c>
      <c r="KA267" s="577">
        <f>DATI!CD257</f>
        <v>649.62045306125844</v>
      </c>
      <c r="KB267" s="577">
        <f>DATI!CE257</f>
        <v>629.59048332154748</v>
      </c>
      <c r="KC267" s="577">
        <f>DATI!CF257</f>
        <v>0</v>
      </c>
      <c r="KD267" s="577">
        <f>DATI!CG257</f>
        <v>104.30792081069946</v>
      </c>
      <c r="KE267" s="577">
        <f>DATI!CH257</f>
        <v>354.78352690505983</v>
      </c>
      <c r="KF267" s="577">
        <f>DATI!CI257</f>
        <v>16.291520317077637</v>
      </c>
      <c r="KG267" s="577">
        <f>DATI!CJ257</f>
        <v>70.256201367378239</v>
      </c>
      <c r="KH267" s="577">
        <f>DATI!CK257</f>
        <v>842.41105944182539</v>
      </c>
      <c r="KI267" s="577">
        <f>DATI!CL257</f>
        <v>493.60444960689546</v>
      </c>
      <c r="KJ267" s="625">
        <f t="shared" si="2623"/>
        <v>55.951938482426549</v>
      </c>
      <c r="KK267" s="626">
        <f t="shared" si="2964"/>
        <v>0.30071754320176897</v>
      </c>
      <c r="KL267" s="627">
        <f t="shared" si="2624"/>
        <v>13.360732377128565</v>
      </c>
      <c r="KM267" s="626">
        <f t="shared" si="2965"/>
        <v>-0.5242148245357986</v>
      </c>
      <c r="KN267" s="627">
        <f t="shared" si="2625"/>
        <v>11.199234496282386</v>
      </c>
      <c r="KO267" s="626">
        <f t="shared" si="2966"/>
        <v>0.60320578934147839</v>
      </c>
      <c r="KP267" s="627">
        <f t="shared" si="2626"/>
        <v>9.0823025040980134</v>
      </c>
      <c r="KQ267" s="626">
        <f t="shared" si="2967"/>
        <v>0.6499416599903326</v>
      </c>
      <c r="KR267" s="627">
        <f t="shared" si="2627"/>
        <v>83.748439924550254</v>
      </c>
      <c r="KS267" s="626">
        <f t="shared" si="2968"/>
        <v>0.36303086118994082</v>
      </c>
      <c r="KT267" s="627">
        <f t="shared" si="2628"/>
        <v>10.876992964439921</v>
      </c>
      <c r="KU267" s="626">
        <f t="shared" si="2969"/>
        <v>9.9585326215791428E-2</v>
      </c>
      <c r="KV267" s="627">
        <f t="shared" si="2629"/>
        <v>6.6036640259333135</v>
      </c>
      <c r="KW267" s="626">
        <f t="shared" si="2970"/>
        <v>-0.13830500090390779</v>
      </c>
      <c r="KX267" s="627">
        <f t="shared" si="2630"/>
        <v>1.671681518313699</v>
      </c>
      <c r="KY267" s="626">
        <f t="shared" si="2971"/>
        <v>2.9354420778954977</v>
      </c>
      <c r="KZ267" s="627">
        <f t="shared" si="2631"/>
        <v>1.6201379899834729</v>
      </c>
      <c r="LA267" s="626">
        <f t="shared" si="2972"/>
        <v>5.2188218745925503E-2</v>
      </c>
      <c r="LB267" s="628" t="s">
        <v>177</v>
      </c>
      <c r="LC267" s="629" t="s">
        <v>177</v>
      </c>
      <c r="LD267" s="627">
        <f t="shared" si="2632"/>
        <v>0.26841769314879055</v>
      </c>
      <c r="LE267" s="626">
        <f t="shared" si="2973"/>
        <v>0.45204062710527182</v>
      </c>
      <c r="LF267" s="627">
        <f t="shared" si="2633"/>
        <v>0.91297166235222016</v>
      </c>
      <c r="LG267" s="626">
        <f t="shared" si="2974"/>
        <v>0.20144926988285555</v>
      </c>
      <c r="LH267" s="627">
        <f t="shared" si="2634"/>
        <v>4.1923300430201614E-2</v>
      </c>
      <c r="LI267" s="626">
        <f t="shared" si="2975"/>
        <v>0.49200851726218287</v>
      </c>
      <c r="LJ267" s="627">
        <f t="shared" si="2635"/>
        <v>0.18079171125127247</v>
      </c>
      <c r="LK267" s="626">
        <f t="shared" si="2976"/>
        <v>-0.31430003727474298</v>
      </c>
      <c r="LL267" s="627">
        <f t="shared" si="2636"/>
        <v>2.1677935050471184</v>
      </c>
      <c r="LM267" s="626">
        <f t="shared" si="2977"/>
        <v>0.22356240912676212</v>
      </c>
      <c r="LN267" s="627">
        <f t="shared" si="2637"/>
        <v>1.270202364899127</v>
      </c>
      <c r="LO267" s="630">
        <f t="shared" si="2978"/>
        <v>2.8438676025218079</v>
      </c>
      <c r="LP267" s="631">
        <f t="shared" si="2721"/>
        <v>0.10085289497402404</v>
      </c>
      <c r="LQ267" s="632">
        <f t="shared" si="2722"/>
        <v>2.4082606890015162E-2</v>
      </c>
      <c r="LR267" s="632">
        <f t="shared" si="2723"/>
        <v>2.0186525276470652E-2</v>
      </c>
      <c r="LS267" s="632">
        <f t="shared" si="2724"/>
        <v>1.6370773299584668E-2</v>
      </c>
      <c r="LT267" s="632">
        <f t="shared" si="2725"/>
        <v>0.15095585327399952</v>
      </c>
      <c r="LU267" s="632">
        <f t="shared" si="2726"/>
        <v>1.9605687646021368E-2</v>
      </c>
      <c r="LV267" s="632">
        <f t="shared" si="2727"/>
        <v>1.1903048446844625E-2</v>
      </c>
      <c r="LW267" s="632">
        <f t="shared" si="2728"/>
        <v>3.0131917708170336E-3</v>
      </c>
      <c r="LX267" s="633">
        <f t="shared" si="2729"/>
        <v>2.9202849977851813E-3</v>
      </c>
      <c r="LY267" s="634" t="s">
        <v>177</v>
      </c>
      <c r="LZ267" s="633">
        <f t="shared" si="2730"/>
        <v>4.8382061731082272E-4</v>
      </c>
      <c r="MA267" s="633">
        <f t="shared" si="2731"/>
        <v>1.6456236848056284E-3</v>
      </c>
      <c r="MB267" s="633">
        <f t="shared" si="2732"/>
        <v>7.5566393764526019E-5</v>
      </c>
      <c r="MC267" s="633">
        <f t="shared" si="2733"/>
        <v>3.2587552748910431E-4</v>
      </c>
      <c r="MD267" s="633">
        <f t="shared" si="2734"/>
        <v>3.9074294228171481E-3</v>
      </c>
      <c r="ME267" s="633">
        <f t="shared" si="2735"/>
        <v>2.2895289989490458E-3</v>
      </c>
      <c r="MF267" s="631">
        <f t="shared" si="2736"/>
        <v>0.269837823222285</v>
      </c>
      <c r="MG267" s="632">
        <f t="shared" si="2737"/>
        <v>6.4434424241301538E-2</v>
      </c>
      <c r="MH267" s="632">
        <f t="shared" si="2738"/>
        <v>5.4010229854358105E-2</v>
      </c>
      <c r="MI267" s="632">
        <f t="shared" si="2739"/>
        <v>4.3800962111828351E-2</v>
      </c>
      <c r="MJ267" s="632">
        <f t="shared" si="2740"/>
        <v>0.40389122058033272</v>
      </c>
      <c r="MK267" s="632">
        <f t="shared" si="2741"/>
        <v>5.2456164778820182E-2</v>
      </c>
      <c r="ML267" s="632">
        <f t="shared" si="2742"/>
        <v>3.1847302781275816E-2</v>
      </c>
      <c r="MM267" s="632">
        <f t="shared" si="2743"/>
        <v>8.061970938940205E-3</v>
      </c>
      <c r="MN267" s="633">
        <f t="shared" si="2744"/>
        <v>7.8133934300449095E-3</v>
      </c>
      <c r="MO267" s="634" t="s">
        <v>177</v>
      </c>
      <c r="MP267" s="633">
        <f t="shared" si="2745"/>
        <v>1.2944903786732171E-3</v>
      </c>
      <c r="MQ267" s="633">
        <f t="shared" si="2746"/>
        <v>4.4029624837775604E-3</v>
      </c>
      <c r="MR267" s="633">
        <f t="shared" si="2747"/>
        <v>2.0218230926766781E-4</v>
      </c>
      <c r="MS267" s="633">
        <f t="shared" si="2748"/>
        <v>8.7189904664335333E-4</v>
      </c>
      <c r="MT267" s="633">
        <f t="shared" si="2749"/>
        <v>1.0454556114817087E-2</v>
      </c>
      <c r="MU267" s="633">
        <f t="shared" si="2750"/>
        <v>6.1257688382651823E-3</v>
      </c>
      <c r="MV267" s="1077"/>
      <c r="MW267" s="566"/>
      <c r="MX267" s="624"/>
      <c r="MY267" s="1270"/>
      <c r="MZ267" s="636"/>
      <c r="NA267" s="637"/>
      <c r="NB267" s="1077"/>
      <c r="NC267" s="566"/>
      <c r="ND267" s="589"/>
      <c r="NE267" s="638"/>
    </row>
    <row r="268" spans="1:369" outlineLevel="1" x14ac:dyDescent="0.2">
      <c r="A268" s="477" t="s">
        <v>185</v>
      </c>
      <c r="B268" s="478">
        <v>188</v>
      </c>
      <c r="C268" s="1524"/>
      <c r="D268" s="479">
        <f>DATI!G258</f>
        <v>3760720</v>
      </c>
      <c r="E268" s="480">
        <f t="shared" si="2928"/>
        <v>0.40539765561163443</v>
      </c>
      <c r="F268" s="1039">
        <f t="shared" si="2866"/>
        <v>1.282268116090348E-2</v>
      </c>
      <c r="G268" s="482"/>
      <c r="H268" s="483"/>
      <c r="I268" s="484"/>
      <c r="J268" s="485"/>
      <c r="K268" s="485"/>
      <c r="L268" s="485"/>
      <c r="M268" s="483"/>
      <c r="N268" s="483"/>
      <c r="O268" s="483"/>
      <c r="P268" s="483"/>
      <c r="Q268" s="483"/>
      <c r="R268" s="483"/>
      <c r="S268" s="483"/>
      <c r="T268" s="483"/>
      <c r="U268" s="483"/>
      <c r="V268" s="483"/>
      <c r="W268" s="488"/>
      <c r="X268" s="1111"/>
      <c r="Y268" s="483"/>
      <c r="Z268" s="483"/>
      <c r="AA268" s="483"/>
      <c r="AB268" s="483"/>
      <c r="AC268" s="483"/>
      <c r="AD268" s="484"/>
      <c r="AE268" s="485"/>
      <c r="AF268" s="485"/>
      <c r="AG268" s="488"/>
      <c r="AH268" s="491"/>
      <c r="AI268" s="483"/>
      <c r="AJ268" s="484"/>
      <c r="AK268" s="485"/>
      <c r="AL268" s="485"/>
      <c r="AM268" s="485"/>
      <c r="AN268" s="495"/>
      <c r="AO268" s="496"/>
      <c r="AP268" s="496"/>
      <c r="AQ268" s="496"/>
      <c r="AR268" s="496"/>
      <c r="AS268" s="496"/>
      <c r="AT268" s="496"/>
      <c r="AU268" s="1065"/>
      <c r="AV268" s="1065"/>
      <c r="AW268" s="496"/>
      <c r="AX268" s="1065"/>
      <c r="AY268" s="1065"/>
      <c r="AZ268" s="1065"/>
      <c r="BA268" s="1065"/>
      <c r="BB268" s="495"/>
      <c r="BC268" s="496"/>
      <c r="BD268" s="496"/>
      <c r="BE268" s="496"/>
      <c r="BF268" s="496"/>
      <c r="BG268" s="496"/>
      <c r="BH268" s="496"/>
      <c r="BI268" s="496"/>
      <c r="BJ268" s="496"/>
      <c r="BK268" s="496"/>
      <c r="BL268" s="496"/>
      <c r="BM268" s="496"/>
      <c r="BN268" s="496"/>
      <c r="BO268" s="496"/>
      <c r="BP268" s="496"/>
      <c r="BQ268" s="496"/>
      <c r="BR268" s="496"/>
      <c r="BS268" s="496"/>
      <c r="BT268" s="496"/>
      <c r="BU268" s="496"/>
      <c r="BV268" s="497"/>
      <c r="BW268" s="495"/>
      <c r="BX268" s="496"/>
      <c r="BY268" s="496"/>
      <c r="BZ268" s="496"/>
      <c r="CA268" s="496"/>
      <c r="CB268" s="496"/>
      <c r="CC268" s="496"/>
      <c r="CD268" s="497"/>
      <c r="CE268" s="495"/>
      <c r="CF268" s="496"/>
      <c r="CG268" s="496"/>
      <c r="CH268" s="496"/>
      <c r="CI268" s="496"/>
      <c r="CJ268" s="496"/>
      <c r="CK268" s="496"/>
      <c r="CL268" s="496"/>
      <c r="CM268" s="496"/>
      <c r="CN268" s="496"/>
      <c r="CO268" s="496"/>
      <c r="CP268" s="496"/>
      <c r="CQ268" s="496"/>
      <c r="CR268" s="496"/>
      <c r="CS268" s="496"/>
      <c r="CT268" s="496"/>
      <c r="CU268" s="496"/>
      <c r="CV268" s="496"/>
      <c r="CW268" s="496"/>
      <c r="CX268" s="496"/>
      <c r="CY268" s="497"/>
      <c r="CZ268" s="482">
        <f>DATI!AA258</f>
        <v>1917631.899</v>
      </c>
      <c r="DA268" s="483">
        <f t="shared" si="2929"/>
        <v>5253.7860246575337</v>
      </c>
      <c r="DB268" s="484">
        <f t="shared" si="2608"/>
        <v>509.91084127507497</v>
      </c>
      <c r="DC268" s="485">
        <f t="shared" si="2930"/>
        <v>1.3970160034933561</v>
      </c>
      <c r="DD268" s="501">
        <f t="shared" si="2931"/>
        <v>1.362279825012358E-2</v>
      </c>
      <c r="DE268" s="502">
        <f t="shared" si="2638"/>
        <v>7.8998733352118411E-4</v>
      </c>
      <c r="DF268" s="483">
        <f t="shared" si="2953"/>
        <v>25772.420000000857</v>
      </c>
      <c r="DG268" s="503">
        <f t="shared" si="2932"/>
        <v>0.40250513187658044</v>
      </c>
      <c r="DH268" s="504">
        <f t="shared" si="2954"/>
        <v>0.40498210689630393</v>
      </c>
      <c r="DI268" s="505">
        <f>DATI!AB258+DATI!AG258</f>
        <v>821507.73157580697</v>
      </c>
      <c r="DJ268" s="483">
        <f t="shared" si="2955"/>
        <v>2250.7061139063203</v>
      </c>
      <c r="DK268" s="506">
        <f t="shared" si="2609"/>
        <v>218.44426906970128</v>
      </c>
      <c r="DL268" s="507">
        <f t="shared" si="2610"/>
        <v>0.59847744950603088</v>
      </c>
      <c r="DM268" s="508">
        <f t="shared" si="2783"/>
        <v>0.42839698901765449</v>
      </c>
      <c r="DN268" s="509">
        <f t="shared" si="2933"/>
        <v>2.395092346600261E-2</v>
      </c>
      <c r="DO268" s="509">
        <f t="shared" si="2834"/>
        <v>1.0000000000000009E-2</v>
      </c>
      <c r="DP268" s="509">
        <f t="shared" si="2934"/>
        <v>3.7900000314407781E-2</v>
      </c>
      <c r="DQ268" s="509">
        <f t="shared" si="2935"/>
        <v>2.4759831725688172E-2</v>
      </c>
      <c r="DR268" s="510">
        <f t="shared" si="2936"/>
        <v>29998.211075806757</v>
      </c>
      <c r="DS268" s="510">
        <f t="shared" si="2937"/>
        <v>5.2779618952263547</v>
      </c>
      <c r="DT268" s="511">
        <f t="shared" si="2956"/>
        <v>0.41575563780254537</v>
      </c>
      <c r="DU268" s="512"/>
      <c r="DV268" s="511"/>
      <c r="DW268" s="513">
        <f>DATI!AB258</f>
        <v>797344.58299999998</v>
      </c>
      <c r="DX268" s="483">
        <f t="shared" si="2938"/>
        <v>2184.5057068493152</v>
      </c>
      <c r="DY268" s="514">
        <f t="shared" si="2867"/>
        <v>212.01913011338254</v>
      </c>
      <c r="DZ268" s="485">
        <f t="shared" si="2868"/>
        <v>0.58087432907776038</v>
      </c>
      <c r="EA268" s="508">
        <f t="shared" ref="EA268:EA299" si="2979">+DW268/CZ268</f>
        <v>0.41579647450368157</v>
      </c>
      <c r="EB268" s="504">
        <f t="shared" si="2939"/>
        <v>2.6150593780265272E-2</v>
      </c>
      <c r="EC268" s="515">
        <f t="shared" si="2836"/>
        <v>1096124.1674241931</v>
      </c>
      <c r="ED268" s="516">
        <f t="shared" si="2940"/>
        <v>3003.0799107512139</v>
      </c>
      <c r="EE268" s="517">
        <f t="shared" si="2613"/>
        <v>291.46657220537372</v>
      </c>
      <c r="EF268" s="518">
        <f t="shared" si="2614"/>
        <v>0.79853855398732532</v>
      </c>
      <c r="EG268" s="519">
        <f t="shared" si="2639"/>
        <v>-3.8404064481142729E-3</v>
      </c>
      <c r="EH268" s="519">
        <f t="shared" si="2640"/>
        <v>-1.6452127227165308E-2</v>
      </c>
      <c r="EI268" s="501">
        <f t="shared" si="2869"/>
        <v>0.57160301098234556</v>
      </c>
      <c r="EJ268" s="520">
        <f t="shared" si="2641"/>
        <v>-4225.7910758056678</v>
      </c>
      <c r="EK268" s="520">
        <f t="shared" si="2642"/>
        <v>-4.8754567633497459</v>
      </c>
      <c r="EL268" s="482">
        <f>DATI!AD258</f>
        <v>955046.41099999996</v>
      </c>
      <c r="EM268" s="483">
        <f t="shared" si="2941"/>
        <v>2616.5655095890411</v>
      </c>
      <c r="EN268" s="514">
        <f t="shared" si="2616"/>
        <v>253.95307574081559</v>
      </c>
      <c r="EO268" s="485">
        <f t="shared" si="2942"/>
        <v>0.69576185134470026</v>
      </c>
      <c r="EP268" s="501">
        <f t="shared" si="2943"/>
        <v>4.9564474093650723E-3</v>
      </c>
      <c r="EQ268" s="502">
        <f t="shared" si="2944"/>
        <v>-7.7666445448497656E-3</v>
      </c>
      <c r="ER268" s="501">
        <f t="shared" si="2957"/>
        <v>0.40545992247953294</v>
      </c>
      <c r="ES268" s="483">
        <f t="shared" si="2958"/>
        <v>4710.2909999999683</v>
      </c>
      <c r="ET268" s="501">
        <f t="shared" si="2870"/>
        <v>0.49803427419935714</v>
      </c>
      <c r="EU268" s="503">
        <f t="shared" si="2945"/>
        <v>-1.9878018205157844</v>
      </c>
      <c r="EV268" s="482">
        <f>DATI!AE258</f>
        <v>91910.990999999995</v>
      </c>
      <c r="EW268" s="483">
        <f t="shared" si="2946"/>
        <v>251.81093424657533</v>
      </c>
      <c r="EX268" s="514">
        <f t="shared" si="2618"/>
        <v>24.439732551213599</v>
      </c>
      <c r="EY268" s="485">
        <f t="shared" si="2871"/>
        <v>6.6958171373187936E-2</v>
      </c>
      <c r="EZ268" s="501">
        <f t="shared" si="2947"/>
        <v>-8.0636529554851233E-2</v>
      </c>
      <c r="FA268" s="502">
        <f t="shared" si="2948"/>
        <v>-9.2275985178996156E-2</v>
      </c>
      <c r="FB268" s="483">
        <f t="shared" si="2959"/>
        <v>-8061.4290000000037</v>
      </c>
      <c r="FC268" s="503">
        <f t="shared" si="2949"/>
        <v>-2.4844560261183837</v>
      </c>
      <c r="FD268" s="483">
        <f>DATI!AG258</f>
        <v>24163.14857580699</v>
      </c>
      <c r="FE268" s="501">
        <f t="shared" si="2872"/>
        <v>1.2600514513972939E-2</v>
      </c>
      <c r="FF268" s="483">
        <f t="shared" si="2950"/>
        <v>67747.842424193004</v>
      </c>
      <c r="FG268" s="501">
        <f t="shared" si="2960"/>
        <v>1.8014593594894861E-2</v>
      </c>
      <c r="FH268" s="482">
        <f>DATI!AF258</f>
        <v>73329.914000000004</v>
      </c>
      <c r="FI268" s="483">
        <f t="shared" si="2961"/>
        <v>200.90387397260275</v>
      </c>
      <c r="FJ268" s="509">
        <f t="shared" si="2873"/>
        <v>3.8239828007783888E-2</v>
      </c>
      <c r="FK268" s="509"/>
      <c r="FL268" s="483"/>
      <c r="FM268" s="1279"/>
      <c r="FN268" s="483"/>
      <c r="FO268" s="483"/>
      <c r="FP268" s="483"/>
      <c r="FQ268" s="521"/>
      <c r="FR268" s="526"/>
      <c r="FS268" s="531"/>
      <c r="FT268" s="531"/>
      <c r="FU268" s="495"/>
      <c r="FV268" s="496"/>
      <c r="FW268" s="496"/>
      <c r="FX268" s="496"/>
      <c r="FY268" s="496"/>
      <c r="FZ268" s="496"/>
      <c r="GA268" s="496"/>
      <c r="GB268" s="496"/>
      <c r="GC268" s="496"/>
      <c r="GD268" s="496"/>
      <c r="GE268" s="496"/>
      <c r="GF268" s="496"/>
      <c r="GG268" s="496"/>
      <c r="GH268" s="496"/>
      <c r="GI268" s="496"/>
      <c r="GJ268" s="496"/>
      <c r="GK268" s="496"/>
      <c r="GL268" s="496"/>
      <c r="GM268" s="496"/>
      <c r="GN268" s="496"/>
      <c r="GO268" s="496"/>
      <c r="GP268" s="497"/>
      <c r="GQ268" s="495"/>
      <c r="GR268" s="496"/>
      <c r="GS268" s="496"/>
      <c r="GT268" s="496"/>
      <c r="GU268" s="496"/>
      <c r="GV268" s="496"/>
      <c r="GW268" s="496"/>
      <c r="GX268" s="497"/>
      <c r="GY268" s="495"/>
      <c r="GZ268" s="496"/>
      <c r="HA268" s="496"/>
      <c r="HB268" s="496"/>
      <c r="HC268" s="496"/>
      <c r="HD268" s="496"/>
      <c r="HE268" s="496"/>
      <c r="HF268" s="496"/>
      <c r="HG268" s="496"/>
      <c r="HH268" s="496"/>
      <c r="HI268" s="496"/>
      <c r="HJ268" s="496"/>
      <c r="HK268" s="496"/>
      <c r="HL268" s="496"/>
      <c r="HM268" s="496"/>
      <c r="HN268" s="496"/>
      <c r="HO268" s="496"/>
      <c r="HP268" s="496"/>
      <c r="HQ268" s="496"/>
      <c r="HR268" s="496"/>
      <c r="HS268" s="496"/>
      <c r="HT268" s="497"/>
      <c r="HU268" s="526">
        <f t="shared" si="2846"/>
        <v>1168458</v>
      </c>
      <c r="HV268" s="527"/>
      <c r="HW268" s="528">
        <f t="shared" si="2962"/>
        <v>132085</v>
      </c>
      <c r="HX268" s="529">
        <v>77285</v>
      </c>
      <c r="HY268" s="529">
        <v>54800</v>
      </c>
      <c r="HZ268" s="530"/>
      <c r="IA268" s="530">
        <f t="shared" si="2924"/>
        <v>6.8879225501452715E-2</v>
      </c>
      <c r="IB268" s="501">
        <f t="shared" si="2925"/>
        <v>0.11304214614474803</v>
      </c>
      <c r="IC268" s="528"/>
      <c r="ID268" s="530"/>
      <c r="IE268" s="528"/>
      <c r="IF268" s="528"/>
      <c r="IG268" s="528"/>
      <c r="IH268" s="509"/>
      <c r="II268" s="529"/>
      <c r="IJ268" s="529"/>
      <c r="IK268" s="534">
        <v>618370.21000000066</v>
      </c>
      <c r="IL268" s="513">
        <v>393628</v>
      </c>
      <c r="IM268" s="513"/>
      <c r="IN268" s="501">
        <f t="shared" si="2709"/>
        <v>0.20526775769910158</v>
      </c>
      <c r="IO268" s="501">
        <f t="shared" si="2710"/>
        <v>0.33687817619460864</v>
      </c>
      <c r="IP268" s="529"/>
      <c r="IQ268" s="509"/>
      <c r="IR268" s="529"/>
      <c r="IS268" s="513">
        <f t="shared" si="2963"/>
        <v>642745</v>
      </c>
      <c r="IT268" s="534">
        <v>623915</v>
      </c>
      <c r="IU268" s="536">
        <v>18830</v>
      </c>
      <c r="IV268" s="501"/>
      <c r="IW268" s="509">
        <f t="shared" si="2926"/>
        <v>0.33517642271969739</v>
      </c>
      <c r="IX268" s="501">
        <f t="shared" si="2927"/>
        <v>0.55007967766064336</v>
      </c>
      <c r="IY268" s="513"/>
      <c r="IZ268" s="513"/>
      <c r="JA268" s="513"/>
      <c r="JB268" s="513"/>
      <c r="JC268" s="539"/>
      <c r="JD268" s="509"/>
      <c r="JE268" s="529"/>
      <c r="JF268" s="529"/>
      <c r="JG268" s="505">
        <f t="shared" si="2951"/>
        <v>786532.8725681263</v>
      </c>
      <c r="JH268" s="485">
        <f t="shared" si="2622"/>
        <v>209.1442257248948</v>
      </c>
      <c r="JI268" s="508">
        <f t="shared" si="2716"/>
        <v>0.41015842142503195</v>
      </c>
      <c r="JJ268" s="1279"/>
      <c r="JK268" s="483"/>
      <c r="JL268" s="510"/>
      <c r="JM268" s="541">
        <f t="shared" si="2643"/>
        <v>6.4503559975434069E-2</v>
      </c>
      <c r="JN268" s="1070"/>
      <c r="JO268" s="485"/>
      <c r="JP268" s="508"/>
      <c r="JQ268" s="509"/>
      <c r="JR268" s="543"/>
      <c r="JS268" s="504"/>
      <c r="JT268" s="495">
        <f>DATI!BW258</f>
        <v>213313.46741916132</v>
      </c>
      <c r="JU268" s="496">
        <f>DATI!BX258</f>
        <v>153564.12136757432</v>
      </c>
      <c r="JV268" s="496">
        <f>DATI!BY258</f>
        <v>51111.801731704014</v>
      </c>
      <c r="JW268" s="496">
        <f>DATI!BZ258</f>
        <v>179430.69399999999</v>
      </c>
      <c r="JX268" s="496">
        <f>DATI!CA258</f>
        <v>82608.475999999995</v>
      </c>
      <c r="JY268" s="496">
        <f>DATI!CB258</f>
        <v>44522.694691313802</v>
      </c>
      <c r="JZ268" s="496">
        <f>DATI!CC258</f>
        <v>14928.799368707199</v>
      </c>
      <c r="KA268" s="496">
        <f>DATI!CD258</f>
        <v>2790.1520573966222</v>
      </c>
      <c r="KB268" s="496">
        <f>DATI!CE258</f>
        <v>6278.2018336844449</v>
      </c>
      <c r="KC268" s="496">
        <f>DATI!CF258</f>
        <v>0</v>
      </c>
      <c r="KD268" s="496">
        <f>DATI!CG258</f>
        <v>2183.9984432172773</v>
      </c>
      <c r="KE268" s="496">
        <f>DATI!CH258</f>
        <v>1606.8638912739755</v>
      </c>
      <c r="KF268" s="496">
        <f>DATI!CI258</f>
        <v>290.0898056459427</v>
      </c>
      <c r="KG268" s="496">
        <f>DATI!CJ258</f>
        <v>313.64802610445025</v>
      </c>
      <c r="KH268" s="496">
        <f>DATI!CK258</f>
        <v>5309.3362171109193</v>
      </c>
      <c r="KI268" s="496">
        <f>DATI!CL258</f>
        <v>6301.3775826420788</v>
      </c>
      <c r="KJ268" s="544">
        <f t="shared" si="2623"/>
        <v>56.721443611638549</v>
      </c>
      <c r="KK268" s="545">
        <f t="shared" si="2964"/>
        <v>8.056598396054053E-2</v>
      </c>
      <c r="KL268" s="546">
        <f t="shared" si="2624"/>
        <v>40.833702420699851</v>
      </c>
      <c r="KM268" s="545">
        <f t="shared" si="2965"/>
        <v>-1.3533957043800808E-2</v>
      </c>
      <c r="KN268" s="546">
        <f t="shared" si="2625"/>
        <v>13.59096176575337</v>
      </c>
      <c r="KO268" s="545">
        <f t="shared" si="2966"/>
        <v>0.2530742545421874</v>
      </c>
      <c r="KP268" s="546">
        <f t="shared" si="2626"/>
        <v>47.71179295454062</v>
      </c>
      <c r="KQ268" s="545">
        <f t="shared" si="2967"/>
        <v>0.12575650188037041</v>
      </c>
      <c r="KR268" s="546">
        <f t="shared" si="2627"/>
        <v>21.966133080899404</v>
      </c>
      <c r="KS268" s="545">
        <f t="shared" si="2968"/>
        <v>3.7506095691666387E-2</v>
      </c>
      <c r="KT268" s="546">
        <f t="shared" si="2628"/>
        <v>11.83887518648392</v>
      </c>
      <c r="KU268" s="545">
        <f t="shared" si="2969"/>
        <v>2.1169558732776345E-2</v>
      </c>
      <c r="KV268" s="546">
        <f t="shared" si="2629"/>
        <v>3.9696652153596115</v>
      </c>
      <c r="KW268" s="545">
        <f t="shared" si="2970"/>
        <v>-0.21476159269505365</v>
      </c>
      <c r="KX268" s="546">
        <f t="shared" si="2630"/>
        <v>0.7419196476729516</v>
      </c>
      <c r="KY268" s="545">
        <f t="shared" si="2971"/>
        <v>0.55743416907423449</v>
      </c>
      <c r="KZ268" s="546">
        <f t="shared" si="2631"/>
        <v>1.669414855050215</v>
      </c>
      <c r="LA268" s="545">
        <f t="shared" si="2972"/>
        <v>0.25637365394346256</v>
      </c>
      <c r="LB268" s="547" t="s">
        <v>177</v>
      </c>
      <c r="LC268" s="548" t="s">
        <v>177</v>
      </c>
      <c r="LD268" s="546">
        <f t="shared" si="2632"/>
        <v>0.5807394443663122</v>
      </c>
      <c r="LE268" s="545">
        <f t="shared" si="2973"/>
        <v>0.17128335510865736</v>
      </c>
      <c r="LF268" s="546">
        <f t="shared" si="2633"/>
        <v>0.42727559916026064</v>
      </c>
      <c r="LG268" s="545">
        <f t="shared" si="2974"/>
        <v>0.13748220935209599</v>
      </c>
      <c r="LH268" s="546">
        <f t="shared" si="2634"/>
        <v>7.7136773183311358E-2</v>
      </c>
      <c r="LI268" s="545">
        <f t="shared" si="2975"/>
        <v>8.2240938897616786E-2</v>
      </c>
      <c r="LJ268" s="546">
        <f t="shared" si="2635"/>
        <v>8.3401057803944523E-2</v>
      </c>
      <c r="LK268" s="545">
        <f t="shared" si="2976"/>
        <v>-1.8910762526038558E-2</v>
      </c>
      <c r="LL268" s="546">
        <f t="shared" si="2636"/>
        <v>1.4117871623282028</v>
      </c>
      <c r="LM268" s="545">
        <f t="shared" si="2977"/>
        <v>0.11945864745093371</v>
      </c>
      <c r="LN268" s="546">
        <f t="shared" si="2637"/>
        <v>1.6755774380017865</v>
      </c>
      <c r="LO268" s="549">
        <f t="shared" si="2978"/>
        <v>0.8614825352071861</v>
      </c>
      <c r="LP268" s="550">
        <f t="shared" si="2721"/>
        <v>0.11123796362085929</v>
      </c>
      <c r="LQ268" s="551">
        <f t="shared" si="2722"/>
        <v>8.0080082860352092E-2</v>
      </c>
      <c r="LR268" s="551">
        <f t="shared" si="2723"/>
        <v>2.6653604249260568E-2</v>
      </c>
      <c r="LS268" s="551">
        <f t="shared" si="2724"/>
        <v>9.3568893015165674E-2</v>
      </c>
      <c r="LT268" s="551">
        <f t="shared" si="2725"/>
        <v>4.3078380184997121E-2</v>
      </c>
      <c r="LU268" s="551">
        <f t="shared" si="2726"/>
        <v>2.3217539671994056E-2</v>
      </c>
      <c r="LV268" s="551">
        <f t="shared" si="2727"/>
        <v>7.7850182699256403E-3</v>
      </c>
      <c r="LW268" s="551">
        <f t="shared" si="2728"/>
        <v>1.4549987715846932E-3</v>
      </c>
      <c r="LX268" s="552">
        <f t="shared" si="2729"/>
        <v>3.2739348135366227E-3</v>
      </c>
      <c r="LY268" s="553" t="s">
        <v>177</v>
      </c>
      <c r="LZ268" s="552">
        <f t="shared" si="2730"/>
        <v>1.1389038972266685E-3</v>
      </c>
      <c r="MA268" s="552">
        <f t="shared" si="2731"/>
        <v>8.3794178231594773E-4</v>
      </c>
      <c r="MB268" s="552">
        <f t="shared" si="2732"/>
        <v>1.5127502092409796E-4</v>
      </c>
      <c r="MC268" s="552">
        <f t="shared" si="2733"/>
        <v>1.6356007963155511E-4</v>
      </c>
      <c r="MD268" s="552">
        <f t="shared" si="2734"/>
        <v>2.7686941481728654E-3</v>
      </c>
      <c r="ME268" s="552">
        <f t="shared" si="2735"/>
        <v>3.2860204223386664E-3</v>
      </c>
      <c r="MF268" s="550">
        <f t="shared" si="2736"/>
        <v>0.26752983837498689</v>
      </c>
      <c r="MG268" s="551">
        <f t="shared" si="2737"/>
        <v>0.19259442484677208</v>
      </c>
      <c r="MH268" s="551">
        <f t="shared" si="2738"/>
        <v>6.4102525835688803E-2</v>
      </c>
      <c r="MI268" s="551">
        <f t="shared" si="2739"/>
        <v>0.22503532077046792</v>
      </c>
      <c r="MJ268" s="551">
        <f t="shared" si="2740"/>
        <v>0.10360448639305549</v>
      </c>
      <c r="MK268" s="551">
        <f t="shared" si="2741"/>
        <v>5.5838712196172029E-2</v>
      </c>
      <c r="ML268" s="551">
        <f t="shared" si="2742"/>
        <v>1.8723146412480487E-2</v>
      </c>
      <c r="MM268" s="551">
        <f t="shared" si="2743"/>
        <v>3.4993052149407057E-3</v>
      </c>
      <c r="MN268" s="552">
        <f t="shared" si="2744"/>
        <v>7.8738878617106572E-3</v>
      </c>
      <c r="MO268" s="553" t="s">
        <v>177</v>
      </c>
      <c r="MP268" s="552">
        <f t="shared" si="2745"/>
        <v>2.7390898361659495E-3</v>
      </c>
      <c r="MQ268" s="552">
        <f t="shared" si="2746"/>
        <v>2.0152690888400699E-3</v>
      </c>
      <c r="MR268" s="552">
        <f t="shared" si="2747"/>
        <v>3.6381987390506006E-4</v>
      </c>
      <c r="MS268" s="552">
        <f t="shared" si="2748"/>
        <v>3.9336572015621289E-4</v>
      </c>
      <c r="MT268" s="552">
        <f t="shared" si="2749"/>
        <v>6.6587725436530864E-3</v>
      </c>
      <c r="MU268" s="552">
        <f t="shared" si="2750"/>
        <v>7.9029540263924752E-3</v>
      </c>
      <c r="MV268" s="1070"/>
      <c r="MW268" s="485"/>
      <c r="MX268" s="543"/>
      <c r="MY268" s="1280"/>
      <c r="MZ268" s="555"/>
      <c r="NA268" s="556"/>
      <c r="NB268" s="1070"/>
      <c r="NC268" s="485"/>
      <c r="ND268" s="508"/>
      <c r="NE268" s="557"/>
    </row>
    <row r="269" spans="1:369" outlineLevel="1" x14ac:dyDescent="0.2">
      <c r="A269" s="558" t="s">
        <v>187</v>
      </c>
      <c r="B269" s="559">
        <v>190</v>
      </c>
      <c r="C269" s="1525"/>
      <c r="D269" s="560">
        <f>DATI!G259</f>
        <v>505802</v>
      </c>
      <c r="E269" s="561">
        <f t="shared" si="2928"/>
        <v>5.4524384959176941E-2</v>
      </c>
      <c r="F269" s="1035">
        <f t="shared" si="2866"/>
        <v>9.6614114443810111E-3</v>
      </c>
      <c r="G269" s="563"/>
      <c r="H269" s="564"/>
      <c r="I269" s="565"/>
      <c r="J269" s="566"/>
      <c r="K269" s="566"/>
      <c r="L269" s="566"/>
      <c r="M269" s="564"/>
      <c r="N269" s="564"/>
      <c r="O269" s="564"/>
      <c r="P269" s="564"/>
      <c r="Q269" s="564"/>
      <c r="R269" s="564"/>
      <c r="S269" s="564"/>
      <c r="T269" s="564"/>
      <c r="U269" s="564"/>
      <c r="V269" s="564"/>
      <c r="W269" s="569"/>
      <c r="X269" s="1100"/>
      <c r="Y269" s="564"/>
      <c r="Z269" s="564"/>
      <c r="AA269" s="564"/>
      <c r="AB269" s="564"/>
      <c r="AC269" s="564"/>
      <c r="AD269" s="565"/>
      <c r="AE269" s="566"/>
      <c r="AF269" s="566"/>
      <c r="AG269" s="569"/>
      <c r="AH269" s="572"/>
      <c r="AI269" s="564"/>
      <c r="AJ269" s="565"/>
      <c r="AK269" s="566"/>
      <c r="AL269" s="566"/>
      <c r="AM269" s="566"/>
      <c r="AN269" s="576"/>
      <c r="AO269" s="577"/>
      <c r="AP269" s="577"/>
      <c r="AQ269" s="577"/>
      <c r="AR269" s="577"/>
      <c r="AS269" s="577"/>
      <c r="AT269" s="577"/>
      <c r="AU269" s="1072"/>
      <c r="AV269" s="1072"/>
      <c r="AW269" s="577"/>
      <c r="AX269" s="1072"/>
      <c r="AY269" s="1072"/>
      <c r="AZ269" s="1072"/>
      <c r="BA269" s="1072"/>
      <c r="BB269" s="576"/>
      <c r="BC269" s="577"/>
      <c r="BD269" s="577"/>
      <c r="BE269" s="577"/>
      <c r="BF269" s="577"/>
      <c r="BG269" s="577"/>
      <c r="BH269" s="577"/>
      <c r="BI269" s="577"/>
      <c r="BJ269" s="577"/>
      <c r="BK269" s="577"/>
      <c r="BL269" s="577"/>
      <c r="BM269" s="577"/>
      <c r="BN269" s="577"/>
      <c r="BO269" s="577"/>
      <c r="BP269" s="577"/>
      <c r="BQ269" s="577"/>
      <c r="BR269" s="577"/>
      <c r="BS269" s="577"/>
      <c r="BT269" s="577"/>
      <c r="BU269" s="577"/>
      <c r="BV269" s="578"/>
      <c r="BW269" s="576"/>
      <c r="BX269" s="577"/>
      <c r="BY269" s="577"/>
      <c r="BZ269" s="577"/>
      <c r="CA269" s="577"/>
      <c r="CB269" s="577"/>
      <c r="CC269" s="577"/>
      <c r="CD269" s="578"/>
      <c r="CE269" s="576"/>
      <c r="CF269" s="577"/>
      <c r="CG269" s="577"/>
      <c r="CH269" s="577"/>
      <c r="CI269" s="577"/>
      <c r="CJ269" s="577"/>
      <c r="CK269" s="577"/>
      <c r="CL269" s="577"/>
      <c r="CM269" s="577"/>
      <c r="CN269" s="577"/>
      <c r="CO269" s="577"/>
      <c r="CP269" s="577"/>
      <c r="CQ269" s="577"/>
      <c r="CR269" s="577"/>
      <c r="CS269" s="577"/>
      <c r="CT269" s="577"/>
      <c r="CU269" s="577"/>
      <c r="CV269" s="577"/>
      <c r="CW269" s="577"/>
      <c r="CX269" s="577"/>
      <c r="CY269" s="578"/>
      <c r="CZ269" s="563">
        <f>DATI!AA259</f>
        <v>281068.27399999998</v>
      </c>
      <c r="DA269" s="564">
        <f t="shared" si="2929"/>
        <v>770.05006575342463</v>
      </c>
      <c r="DB269" s="565">
        <f t="shared" si="2608"/>
        <v>555.68834049687428</v>
      </c>
      <c r="DC269" s="566">
        <f t="shared" si="2930"/>
        <v>1.5224338095804775</v>
      </c>
      <c r="DD269" s="582">
        <f t="shared" si="2931"/>
        <v>4.5740455722700801E-2</v>
      </c>
      <c r="DE269" s="583">
        <f t="shared" si="2638"/>
        <v>3.5733805283007077E-2</v>
      </c>
      <c r="DF269" s="564">
        <f t="shared" si="2953"/>
        <v>12293.864000000001</v>
      </c>
      <c r="DG269" s="584">
        <f t="shared" si="2932"/>
        <v>19.171778362420923</v>
      </c>
      <c r="DH269" s="585">
        <f t="shared" si="2954"/>
        <v>5.9358431535054289E-2</v>
      </c>
      <c r="DI269" s="586">
        <f>DATI!AB259+DATI!AG259</f>
        <v>67779.09801942468</v>
      </c>
      <c r="DJ269" s="564">
        <f t="shared" si="2955"/>
        <v>185.6961589573279</v>
      </c>
      <c r="DK269" s="587">
        <f t="shared" si="2609"/>
        <v>134.00322264329654</v>
      </c>
      <c r="DL269" s="588">
        <f t="shared" si="2610"/>
        <v>0.36713211683094943</v>
      </c>
      <c r="DM269" s="589">
        <f t="shared" si="2783"/>
        <v>0.24114816323746552</v>
      </c>
      <c r="DN269" s="590">
        <f t="shared" si="2933"/>
        <v>3.7125015958177944E-2</v>
      </c>
      <c r="DO269" s="590">
        <f t="shared" si="2834"/>
        <v>7.9999999999999793E-3</v>
      </c>
      <c r="DP269" s="590">
        <f t="shared" si="2934"/>
        <v>8.4563586829518242E-2</v>
      </c>
      <c r="DQ269" s="590">
        <f t="shared" si="2935"/>
        <v>7.4185439332563038E-2</v>
      </c>
      <c r="DR269" s="591">
        <f t="shared" si="2936"/>
        <v>5284.7465194246834</v>
      </c>
      <c r="DS269" s="591">
        <f t="shared" si="2937"/>
        <v>9.2545361161747195</v>
      </c>
      <c r="DT269" s="592">
        <f t="shared" si="2956"/>
        <v>3.4302223878883605E-2</v>
      </c>
      <c r="DU269" s="593"/>
      <c r="DV269" s="592"/>
      <c r="DW269" s="594">
        <f>DATI!AB259</f>
        <v>66358.86</v>
      </c>
      <c r="DX269" s="564">
        <f t="shared" si="2938"/>
        <v>181.80509589041097</v>
      </c>
      <c r="DY269" s="595">
        <f t="shared" si="2867"/>
        <v>131.19532939766944</v>
      </c>
      <c r="DZ269" s="566">
        <f t="shared" si="2868"/>
        <v>0.35943925862375192</v>
      </c>
      <c r="EA269" s="589">
        <f t="shared" si="2979"/>
        <v>0.2360951631275183</v>
      </c>
      <c r="EB269" s="585">
        <f t="shared" si="2939"/>
        <v>4.4456967460843433E-2</v>
      </c>
      <c r="EC269" s="596">
        <f t="shared" si="2836"/>
        <v>213289.1759805753</v>
      </c>
      <c r="ED269" s="597">
        <f t="shared" si="2940"/>
        <v>584.35390679609668</v>
      </c>
      <c r="EE269" s="598">
        <f t="shared" si="2613"/>
        <v>421.68511785357765</v>
      </c>
      <c r="EF269" s="599">
        <f t="shared" si="2614"/>
        <v>1.1553016927495279</v>
      </c>
      <c r="EG269" s="600">
        <f t="shared" si="2639"/>
        <v>3.3978647919451273E-2</v>
      </c>
      <c r="EH269" s="600">
        <f t="shared" si="2640"/>
        <v>2.4084545768945396E-2</v>
      </c>
      <c r="EI269" s="582">
        <f t="shared" si="2869"/>
        <v>0.75885183676253443</v>
      </c>
      <c r="EJ269" s="601">
        <f t="shared" si="2641"/>
        <v>7009.1174805753108</v>
      </c>
      <c r="EK269" s="601">
        <f t="shared" si="2642"/>
        <v>9.9172422462461896</v>
      </c>
      <c r="EL269" s="563">
        <f>DATI!AD259</f>
        <v>195574.07500000001</v>
      </c>
      <c r="EM269" s="564">
        <f t="shared" si="2941"/>
        <v>535.81938356164392</v>
      </c>
      <c r="EN269" s="595">
        <f t="shared" si="2616"/>
        <v>386.66133190457924</v>
      </c>
      <c r="EO269" s="566">
        <f t="shared" si="2942"/>
        <v>1.0593461148070664</v>
      </c>
      <c r="EP269" s="582">
        <f t="shared" si="2943"/>
        <v>2.8958634220429769E-2</v>
      </c>
      <c r="EQ269" s="583">
        <f t="shared" si="2944"/>
        <v>1.9112568389082929E-2</v>
      </c>
      <c r="ER269" s="582">
        <f t="shared" si="2957"/>
        <v>8.3029943231215778E-2</v>
      </c>
      <c r="ES269" s="564">
        <f t="shared" si="2958"/>
        <v>5504.1650000000081</v>
      </c>
      <c r="ET269" s="582">
        <f t="shared" si="2870"/>
        <v>0.69582408649935368</v>
      </c>
      <c r="EU269" s="584">
        <f t="shared" si="2945"/>
        <v>7.2514964280360914</v>
      </c>
      <c r="EV269" s="563">
        <f>DATI!AE259</f>
        <v>12949.897000000001</v>
      </c>
      <c r="EW269" s="564">
        <f t="shared" si="2946"/>
        <v>35.479169863013702</v>
      </c>
      <c r="EX269" s="595">
        <f t="shared" si="2618"/>
        <v>25.602700266112034</v>
      </c>
      <c r="EY269" s="566">
        <f t="shared" si="2871"/>
        <v>7.0144384290717898E-2</v>
      </c>
      <c r="EZ269" s="582">
        <f t="shared" si="2947"/>
        <v>4.3678241513095628E-2</v>
      </c>
      <c r="FA269" s="583">
        <f t="shared" si="2948"/>
        <v>3.3691324322330463E-2</v>
      </c>
      <c r="FB269" s="564">
        <f t="shared" si="2959"/>
        <v>541.95700000000033</v>
      </c>
      <c r="FC269" s="584">
        <f t="shared" si="2949"/>
        <v>0.83447433280771222</v>
      </c>
      <c r="FD269" s="564">
        <f>DATI!AG259</f>
        <v>1420.2380194246768</v>
      </c>
      <c r="FE269" s="582">
        <f t="shared" si="2872"/>
        <v>5.053000109947226E-3</v>
      </c>
      <c r="FF269" s="564">
        <f t="shared" si="2950"/>
        <v>11529.658980575325</v>
      </c>
      <c r="FG269" s="582">
        <f t="shared" si="2960"/>
        <v>2.279480702048494E-2</v>
      </c>
      <c r="FH269" s="563">
        <f>DATI!AF259</f>
        <v>6185.442</v>
      </c>
      <c r="FI269" s="564">
        <f t="shared" si="2961"/>
        <v>16.946416438356163</v>
      </c>
      <c r="FJ269" s="590">
        <f t="shared" si="2873"/>
        <v>2.2006902137948165E-2</v>
      </c>
      <c r="FK269" s="590"/>
      <c r="FL269" s="564"/>
      <c r="FM269" s="1281"/>
      <c r="FN269" s="564"/>
      <c r="FO269" s="564"/>
      <c r="FP269" s="564"/>
      <c r="FQ269" s="602"/>
      <c r="FR269" s="607"/>
      <c r="FS269" s="612"/>
      <c r="FT269" s="612"/>
      <c r="FU269" s="576"/>
      <c r="FV269" s="577"/>
      <c r="FW269" s="577"/>
      <c r="FX269" s="577"/>
      <c r="FY269" s="577"/>
      <c r="FZ269" s="577"/>
      <c r="GA269" s="577"/>
      <c r="GB269" s="577"/>
      <c r="GC269" s="577"/>
      <c r="GD269" s="577"/>
      <c r="GE269" s="577"/>
      <c r="GF269" s="577"/>
      <c r="GG269" s="577"/>
      <c r="GH269" s="577"/>
      <c r="GI269" s="577"/>
      <c r="GJ269" s="577"/>
      <c r="GK269" s="577"/>
      <c r="GL269" s="577"/>
      <c r="GM269" s="577"/>
      <c r="GN269" s="577"/>
      <c r="GO269" s="577"/>
      <c r="GP269" s="578"/>
      <c r="GQ269" s="576"/>
      <c r="GR269" s="577"/>
      <c r="GS269" s="577"/>
      <c r="GT269" s="577"/>
      <c r="GU269" s="577"/>
      <c r="GV269" s="577"/>
      <c r="GW269" s="577"/>
      <c r="GX269" s="578"/>
      <c r="GY269" s="576"/>
      <c r="GZ269" s="577"/>
      <c r="HA269" s="577"/>
      <c r="HB269" s="577"/>
      <c r="HC269" s="577"/>
      <c r="HD269" s="577"/>
      <c r="HE269" s="577"/>
      <c r="HF269" s="577"/>
      <c r="HG269" s="577"/>
      <c r="HH269" s="577"/>
      <c r="HI269" s="577"/>
      <c r="HJ269" s="577"/>
      <c r="HK269" s="577"/>
      <c r="HL269" s="577"/>
      <c r="HM269" s="577"/>
      <c r="HN269" s="577"/>
      <c r="HO269" s="577"/>
      <c r="HP269" s="577"/>
      <c r="HQ269" s="577"/>
      <c r="HR269" s="577"/>
      <c r="HS269" s="577"/>
      <c r="HT269" s="578"/>
      <c r="HU269" s="607">
        <f t="shared" si="2846"/>
        <v>213017</v>
      </c>
      <c r="HV269" s="608"/>
      <c r="HW269" s="609">
        <f t="shared" si="2962"/>
        <v>1439</v>
      </c>
      <c r="HX269" s="610">
        <v>1439</v>
      </c>
      <c r="HY269" s="610">
        <v>0</v>
      </c>
      <c r="HZ269" s="611"/>
      <c r="IA269" s="611">
        <f t="shared" si="2924"/>
        <v>5.1197525054001653E-3</v>
      </c>
      <c r="IB269" s="582">
        <f t="shared" si="2925"/>
        <v>6.7553293868564479E-3</v>
      </c>
      <c r="IC269" s="609"/>
      <c r="ID269" s="611"/>
      <c r="IE269" s="609"/>
      <c r="IF269" s="609"/>
      <c r="IG269" s="609"/>
      <c r="IH269" s="590"/>
      <c r="II269" s="610"/>
      <c r="IJ269" s="610"/>
      <c r="IK269" s="615">
        <v>107881.08</v>
      </c>
      <c r="IL269" s="594">
        <v>104560</v>
      </c>
      <c r="IM269" s="594"/>
      <c r="IN269" s="582">
        <f t="shared" si="2709"/>
        <v>0.37200925779335736</v>
      </c>
      <c r="IO269" s="582">
        <f t="shared" si="2710"/>
        <v>0.49085284273086188</v>
      </c>
      <c r="IP269" s="610"/>
      <c r="IQ269" s="590"/>
      <c r="IR269" s="610"/>
      <c r="IS269" s="594">
        <f t="shared" si="2963"/>
        <v>107018</v>
      </c>
      <c r="IT269" s="615">
        <v>107018</v>
      </c>
      <c r="IU269" s="617">
        <v>0</v>
      </c>
      <c r="IV269" s="582"/>
      <c r="IW269" s="590">
        <f t="shared" si="2926"/>
        <v>0.3807544639492112</v>
      </c>
      <c r="IX269" s="582">
        <f t="shared" si="2927"/>
        <v>0.50239182788228165</v>
      </c>
      <c r="IY269" s="594"/>
      <c r="IZ269" s="594"/>
      <c r="JA269" s="594"/>
      <c r="JB269" s="594"/>
      <c r="JC269" s="620"/>
      <c r="JD269" s="590"/>
      <c r="JE269" s="610"/>
      <c r="JF269" s="610"/>
      <c r="JG269" s="586">
        <f t="shared" si="2951"/>
        <v>65068.140910994814</v>
      </c>
      <c r="JH269" s="566">
        <f t="shared" si="2622"/>
        <v>128.64350261761481</v>
      </c>
      <c r="JI269" s="589">
        <f t="shared" si="2716"/>
        <v>0.23150297251618951</v>
      </c>
      <c r="JJ269" s="1281"/>
      <c r="JK269" s="564"/>
      <c r="JL269" s="591"/>
      <c r="JM269" s="622">
        <f t="shared" si="2643"/>
        <v>7.8718412759251163E-2</v>
      </c>
      <c r="JN269" s="1077"/>
      <c r="JO269" s="566"/>
      <c r="JP269" s="589"/>
      <c r="JQ269" s="590"/>
      <c r="JR269" s="624"/>
      <c r="JS269" s="585"/>
      <c r="JT269" s="576">
        <f>DATI!BW259</f>
        <v>16524.562940561056</v>
      </c>
      <c r="JU269" s="577">
        <f>DATI!BX259</f>
        <v>12694.045156265975</v>
      </c>
      <c r="JV269" s="577">
        <f>DATI!BY259</f>
        <v>3165.3972331936807</v>
      </c>
      <c r="JW269" s="577">
        <f>DATI!BZ259</f>
        <v>1669.42</v>
      </c>
      <c r="JX269" s="577">
        <f>DATI!CA259</f>
        <v>19370.244999999999</v>
      </c>
      <c r="JY269" s="577">
        <f>DATI!CB259</f>
        <v>4222.8629970100519</v>
      </c>
      <c r="JZ269" s="577">
        <f>DATI!CC259</f>
        <v>3264.5690271826647</v>
      </c>
      <c r="KA269" s="577">
        <f>DATI!CD259</f>
        <v>187.16476514719986</v>
      </c>
      <c r="KB269" s="577">
        <f>DATI!CE259</f>
        <v>982.47867397320272</v>
      </c>
      <c r="KC269" s="577">
        <f>DATI!CF259</f>
        <v>0</v>
      </c>
      <c r="KD269" s="577">
        <f>DATI!CG259</f>
        <v>67.367800078392023</v>
      </c>
      <c r="KE269" s="577">
        <f>DATI!CH259</f>
        <v>167.72014326429368</v>
      </c>
      <c r="KF269" s="577">
        <f>DATI!CI259</f>
        <v>8.6063601675033574</v>
      </c>
      <c r="KG269" s="577">
        <f>DATI!CJ259</f>
        <v>35.608300693035126</v>
      </c>
      <c r="KH269" s="577">
        <f>DATI!CK259</f>
        <v>650.63756039831605</v>
      </c>
      <c r="KI269" s="577">
        <f>DATI!CL259</f>
        <v>704.58473371315006</v>
      </c>
      <c r="KJ269" s="625">
        <f t="shared" si="2623"/>
        <v>32.670022934984551</v>
      </c>
      <c r="KK269" s="626">
        <f t="shared" si="2964"/>
        <v>0.10780567004949189</v>
      </c>
      <c r="KL269" s="627">
        <f t="shared" si="2624"/>
        <v>25.096866276262201</v>
      </c>
      <c r="KM269" s="626">
        <f t="shared" si="2965"/>
        <v>2.3435754019836691E-2</v>
      </c>
      <c r="KN269" s="627">
        <f t="shared" si="2625"/>
        <v>6.2581746082334204</v>
      </c>
      <c r="KO269" s="626">
        <f t="shared" si="2966"/>
        <v>0.13549306358042848</v>
      </c>
      <c r="KP269" s="627">
        <f t="shared" si="2626"/>
        <v>3.3005405277163793</v>
      </c>
      <c r="KQ269" s="626">
        <f t="shared" si="2967"/>
        <v>0.64489035292165275</v>
      </c>
      <c r="KR269" s="627">
        <f t="shared" si="2627"/>
        <v>38.296102032020436</v>
      </c>
      <c r="KS269" s="626">
        <f t="shared" si="2968"/>
        <v>0.24116398366014183</v>
      </c>
      <c r="KT269" s="627">
        <f t="shared" si="2628"/>
        <v>8.3488459852077543</v>
      </c>
      <c r="KU269" s="626">
        <f t="shared" si="2969"/>
        <v>8.6262133894792915E-3</v>
      </c>
      <c r="KV269" s="627">
        <f t="shared" si="2629"/>
        <v>6.4542430183800477</v>
      </c>
      <c r="KW269" s="626">
        <f t="shared" si="2970"/>
        <v>-6.1366172807951785E-2</v>
      </c>
      <c r="KX269" s="627">
        <f t="shared" si="2630"/>
        <v>0.37003563676537432</v>
      </c>
      <c r="KY269" s="626">
        <f t="shared" si="2971"/>
        <v>1.5101538803761514</v>
      </c>
      <c r="KZ269" s="627">
        <f t="shared" si="2631"/>
        <v>1.9424175348717536</v>
      </c>
      <c r="LA269" s="626">
        <f t="shared" si="2972"/>
        <v>2.4683751600792309E-2</v>
      </c>
      <c r="LB269" s="628" t="s">
        <v>177</v>
      </c>
      <c r="LC269" s="629" t="s">
        <v>177</v>
      </c>
      <c r="LD269" s="627">
        <f t="shared" si="2632"/>
        <v>0.1331900626695664</v>
      </c>
      <c r="LE269" s="626">
        <f t="shared" si="2973"/>
        <v>0.30666057644769174</v>
      </c>
      <c r="LF269" s="627">
        <f t="shared" si="2633"/>
        <v>0.3315924873058898</v>
      </c>
      <c r="LG269" s="626">
        <f t="shared" si="2974"/>
        <v>0.32711492053447405</v>
      </c>
      <c r="LH269" s="627">
        <f t="shared" si="2634"/>
        <v>1.7015275082944228E-2</v>
      </c>
      <c r="LI269" s="626">
        <f t="shared" si="2975"/>
        <v>-0.58303138169911251</v>
      </c>
      <c r="LJ269" s="627">
        <f t="shared" si="2635"/>
        <v>7.0399683459209578E-2</v>
      </c>
      <c r="LK269" s="626">
        <f t="shared" si="2976"/>
        <v>-0.39929038235006176</v>
      </c>
      <c r="LL269" s="627">
        <f t="shared" si="2636"/>
        <v>1.2863483347205349</v>
      </c>
      <c r="LM269" s="626">
        <f t="shared" si="2977"/>
        <v>0.32502177127394172</v>
      </c>
      <c r="LN269" s="627">
        <f t="shared" si="2637"/>
        <v>1.3930050369772164</v>
      </c>
      <c r="LO269" s="630">
        <f t="shared" si="2978"/>
        <v>1.3316446004311873</v>
      </c>
      <c r="LP269" s="631">
        <f t="shared" si="2721"/>
        <v>5.8791989239458088E-2</v>
      </c>
      <c r="LQ269" s="632">
        <f t="shared" si="2722"/>
        <v>4.5163564622971199E-2</v>
      </c>
      <c r="LR269" s="632">
        <f t="shared" si="2723"/>
        <v>1.1262022526219665E-2</v>
      </c>
      <c r="LS269" s="632">
        <f t="shared" si="2724"/>
        <v>5.9395533200591686E-3</v>
      </c>
      <c r="LT269" s="632">
        <f t="shared" si="2725"/>
        <v>6.8916511722699803E-2</v>
      </c>
      <c r="LU269" s="632">
        <f t="shared" si="2726"/>
        <v>1.5024331764352928E-2</v>
      </c>
      <c r="LV269" s="632">
        <f t="shared" si="2727"/>
        <v>1.1614861331459505E-2</v>
      </c>
      <c r="LW269" s="632">
        <f t="shared" si="2728"/>
        <v>6.659049862995205E-4</v>
      </c>
      <c r="LX269" s="633">
        <f t="shared" si="2729"/>
        <v>3.4955160893513112E-3</v>
      </c>
      <c r="LY269" s="634" t="s">
        <v>177</v>
      </c>
      <c r="LZ269" s="633">
        <f t="shared" si="2730"/>
        <v>2.3968482504144891E-4</v>
      </c>
      <c r="MA269" s="633">
        <f t="shared" si="2731"/>
        <v>5.9672385245548452E-4</v>
      </c>
      <c r="MB269" s="633">
        <f t="shared" si="2732"/>
        <v>3.0620176532280406E-5</v>
      </c>
      <c r="MC269" s="633">
        <f t="shared" si="2733"/>
        <v>1.2668914988617723E-4</v>
      </c>
      <c r="MD269" s="633">
        <f t="shared" si="2734"/>
        <v>2.3148737178295552E-3</v>
      </c>
      <c r="ME269" s="633">
        <f t="shared" si="2735"/>
        <v>2.5068099066675527E-3</v>
      </c>
      <c r="MF269" s="631">
        <f t="shared" si="2736"/>
        <v>0.24901818597488046</v>
      </c>
      <c r="MG269" s="632">
        <f t="shared" si="2737"/>
        <v>0.19129390041157993</v>
      </c>
      <c r="MH269" s="632">
        <f t="shared" si="2738"/>
        <v>4.7701199707072733E-2</v>
      </c>
      <c r="MI269" s="632">
        <f t="shared" si="2739"/>
        <v>2.5157454483093894E-2</v>
      </c>
      <c r="MJ269" s="632">
        <f t="shared" si="2740"/>
        <v>0.29190141301402706</v>
      </c>
      <c r="MK269" s="632">
        <f t="shared" si="2741"/>
        <v>6.3636762250135884E-2</v>
      </c>
      <c r="ML269" s="632">
        <f t="shared" si="2742"/>
        <v>4.9195676766940609E-2</v>
      </c>
      <c r="MM269" s="632">
        <f t="shared" si="2743"/>
        <v>2.8204939799628846E-3</v>
      </c>
      <c r="MN269" s="633">
        <f t="shared" si="2744"/>
        <v>1.4805538762618928E-2</v>
      </c>
      <c r="MO269" s="634" t="s">
        <v>177</v>
      </c>
      <c r="MP269" s="633">
        <f t="shared" si="2745"/>
        <v>1.0152043009538142E-3</v>
      </c>
      <c r="MQ269" s="633">
        <f t="shared" si="2746"/>
        <v>2.527471738729292E-3</v>
      </c>
      <c r="MR269" s="633">
        <f t="shared" si="2747"/>
        <v>1.2969421366646982E-4</v>
      </c>
      <c r="MS269" s="633">
        <f t="shared" si="2748"/>
        <v>5.3660205574711695E-4</v>
      </c>
      <c r="MT269" s="633">
        <f t="shared" si="2749"/>
        <v>9.8048333018125391E-3</v>
      </c>
      <c r="MU269" s="633">
        <f t="shared" si="2750"/>
        <v>1.0617794424333842E-2</v>
      </c>
      <c r="MV269" s="1077"/>
      <c r="MW269" s="566"/>
      <c r="MX269" s="624"/>
      <c r="MY269" s="1270"/>
      <c r="MZ269" s="636"/>
      <c r="NA269" s="637"/>
      <c r="NB269" s="1077"/>
      <c r="NC269" s="566"/>
      <c r="ND269" s="589"/>
      <c r="NE269" s="638"/>
    </row>
    <row r="270" spans="1:369" outlineLevel="1" x14ac:dyDescent="0.2">
      <c r="A270" s="477" t="s">
        <v>188</v>
      </c>
      <c r="B270" s="478">
        <v>78</v>
      </c>
      <c r="C270" s="1524"/>
      <c r="D270" s="479">
        <f>DATI!G260</f>
        <v>178450</v>
      </c>
      <c r="E270" s="480">
        <f t="shared" si="2928"/>
        <v>1.9236532271452316E-2</v>
      </c>
      <c r="F270" s="1039">
        <f t="shared" si="2866"/>
        <v>3.6445034364067895E-3</v>
      </c>
      <c r="G270" s="482"/>
      <c r="H270" s="483"/>
      <c r="I270" s="484"/>
      <c r="J270" s="485"/>
      <c r="K270" s="485"/>
      <c r="L270" s="485"/>
      <c r="M270" s="483"/>
      <c r="N270" s="483"/>
      <c r="O270" s="483"/>
      <c r="P270" s="483"/>
      <c r="Q270" s="483"/>
      <c r="R270" s="483"/>
      <c r="S270" s="483"/>
      <c r="T270" s="483"/>
      <c r="U270" s="483"/>
      <c r="V270" s="483"/>
      <c r="W270" s="488"/>
      <c r="X270" s="1111"/>
      <c r="Y270" s="483"/>
      <c r="Z270" s="483"/>
      <c r="AA270" s="483"/>
      <c r="AB270" s="483"/>
      <c r="AC270" s="483"/>
      <c r="AD270" s="484"/>
      <c r="AE270" s="485"/>
      <c r="AF270" s="485"/>
      <c r="AG270" s="488"/>
      <c r="AH270" s="491"/>
      <c r="AI270" s="483"/>
      <c r="AJ270" s="484"/>
      <c r="AK270" s="485"/>
      <c r="AL270" s="485"/>
      <c r="AM270" s="485"/>
      <c r="AN270" s="495"/>
      <c r="AO270" s="496"/>
      <c r="AP270" s="496"/>
      <c r="AQ270" s="496"/>
      <c r="AR270" s="496"/>
      <c r="AS270" s="496"/>
      <c r="AT270" s="496"/>
      <c r="AU270" s="1065"/>
      <c r="AV270" s="1065"/>
      <c r="AW270" s="496"/>
      <c r="AX270" s="1065"/>
      <c r="AY270" s="1065"/>
      <c r="AZ270" s="1065"/>
      <c r="BA270" s="1065"/>
      <c r="BB270" s="495"/>
      <c r="BC270" s="496"/>
      <c r="BD270" s="496"/>
      <c r="BE270" s="496"/>
      <c r="BF270" s="496"/>
      <c r="BG270" s="496"/>
      <c r="BH270" s="496"/>
      <c r="BI270" s="496"/>
      <c r="BJ270" s="496"/>
      <c r="BK270" s="496"/>
      <c r="BL270" s="496"/>
      <c r="BM270" s="496"/>
      <c r="BN270" s="496"/>
      <c r="BO270" s="496"/>
      <c r="BP270" s="496"/>
      <c r="BQ270" s="496"/>
      <c r="BR270" s="496"/>
      <c r="BS270" s="496"/>
      <c r="BT270" s="496"/>
      <c r="BU270" s="496"/>
      <c r="BV270" s="497"/>
      <c r="BW270" s="495"/>
      <c r="BX270" s="496"/>
      <c r="BY270" s="496"/>
      <c r="BZ270" s="496"/>
      <c r="CA270" s="496"/>
      <c r="CB270" s="496"/>
      <c r="CC270" s="496"/>
      <c r="CD270" s="497"/>
      <c r="CE270" s="495"/>
      <c r="CF270" s="496"/>
      <c r="CG270" s="496"/>
      <c r="CH270" s="496"/>
      <c r="CI270" s="496"/>
      <c r="CJ270" s="496"/>
      <c r="CK270" s="496"/>
      <c r="CL270" s="496"/>
      <c r="CM270" s="496"/>
      <c r="CN270" s="496"/>
      <c r="CO270" s="496"/>
      <c r="CP270" s="496"/>
      <c r="CQ270" s="496"/>
      <c r="CR270" s="496"/>
      <c r="CS270" s="496"/>
      <c r="CT270" s="496"/>
      <c r="CU270" s="496"/>
      <c r="CV270" s="496"/>
      <c r="CW270" s="496"/>
      <c r="CX270" s="496"/>
      <c r="CY270" s="497"/>
      <c r="CZ270" s="482">
        <f>DATI!AA260</f>
        <v>77371.423999999999</v>
      </c>
      <c r="DA270" s="483">
        <f t="shared" si="2929"/>
        <v>211.97650410958903</v>
      </c>
      <c r="DB270" s="484">
        <f t="shared" si="2608"/>
        <v>433.57480526758195</v>
      </c>
      <c r="DC270" s="485">
        <f t="shared" si="2930"/>
        <v>1.1878761788152929</v>
      </c>
      <c r="DD270" s="501">
        <f t="shared" si="2931"/>
        <v>3.5059275283483071E-2</v>
      </c>
      <c r="DE270" s="502">
        <f t="shared" si="2638"/>
        <v>3.1300696351660481E-2</v>
      </c>
      <c r="DF270" s="483">
        <f t="shared" si="2953"/>
        <v>2620.7060000000056</v>
      </c>
      <c r="DG270" s="503">
        <f t="shared" si="2932"/>
        <v>13.159298130429363</v>
      </c>
      <c r="DH270" s="504">
        <f t="shared" si="2954"/>
        <v>1.633996718631309E-2</v>
      </c>
      <c r="DI270" s="505">
        <f>DATI!AB260+DATI!AG260</f>
        <v>29239.99694061172</v>
      </c>
      <c r="DJ270" s="483">
        <f t="shared" si="2955"/>
        <v>80.109580659210195</v>
      </c>
      <c r="DK270" s="506">
        <f t="shared" si="2609"/>
        <v>163.85540454251455</v>
      </c>
      <c r="DL270" s="507">
        <f t="shared" si="2610"/>
        <v>0.44891891655483435</v>
      </c>
      <c r="DM270" s="508">
        <f t="shared" si="2783"/>
        <v>0.37791726491439165</v>
      </c>
      <c r="DN270" s="509">
        <f t="shared" si="2933"/>
        <v>1.6863218592540655E-2</v>
      </c>
      <c r="DO270" s="509">
        <f t="shared" si="2834"/>
        <v>6.0000000000000053E-3</v>
      </c>
      <c r="DP270" s="509">
        <f t="shared" si="2934"/>
        <v>5.2513706098825129E-2</v>
      </c>
      <c r="DQ270" s="509">
        <f t="shared" si="2935"/>
        <v>4.8691745428878219E-2</v>
      </c>
      <c r="DR270" s="510">
        <f t="shared" si="2936"/>
        <v>1458.8889406117196</v>
      </c>
      <c r="DS270" s="510">
        <f t="shared" si="2937"/>
        <v>7.607960756730364</v>
      </c>
      <c r="DT270" s="511">
        <f t="shared" si="2956"/>
        <v>1.4798026981522945E-2</v>
      </c>
      <c r="DU270" s="512"/>
      <c r="DV270" s="511"/>
      <c r="DW270" s="513">
        <f>DATI!AB260</f>
        <v>25701.386999999999</v>
      </c>
      <c r="DX270" s="483">
        <f t="shared" si="2938"/>
        <v>70.41475890410959</v>
      </c>
      <c r="DY270" s="514">
        <f t="shared" si="2867"/>
        <v>144.02570467918184</v>
      </c>
      <c r="DZ270" s="485">
        <f t="shared" si="2868"/>
        <v>0.39459097172378588</v>
      </c>
      <c r="EA270" s="508">
        <f t="shared" si="2979"/>
        <v>0.33218190478179643</v>
      </c>
      <c r="EB270" s="504">
        <f t="shared" si="2939"/>
        <v>1.4789264383343017E-2</v>
      </c>
      <c r="EC270" s="515">
        <f t="shared" si="2836"/>
        <v>48131.427059388283</v>
      </c>
      <c r="ED270" s="516">
        <f t="shared" si="2940"/>
        <v>131.86692345037886</v>
      </c>
      <c r="EE270" s="517">
        <f t="shared" si="2613"/>
        <v>269.71940072506743</v>
      </c>
      <c r="EF270" s="518">
        <f t="shared" si="2614"/>
        <v>0.73895726226045866</v>
      </c>
      <c r="EG270" s="519">
        <f t="shared" si="2639"/>
        <v>2.4735505774654928E-2</v>
      </c>
      <c r="EH270" s="519">
        <f t="shared" si="2640"/>
        <v>2.1014415229729279E-2</v>
      </c>
      <c r="EI270" s="501">
        <f t="shared" si="2869"/>
        <v>0.62208273508560841</v>
      </c>
      <c r="EJ270" s="520">
        <f t="shared" si="2641"/>
        <v>1161.8170593882896</v>
      </c>
      <c r="EK270" s="520">
        <f t="shared" si="2642"/>
        <v>5.5513373736990843</v>
      </c>
      <c r="EL270" s="482">
        <f>DATI!AD260</f>
        <v>44108.964</v>
      </c>
      <c r="EM270" s="483">
        <f t="shared" si="2941"/>
        <v>120.84647671232877</v>
      </c>
      <c r="EN270" s="514">
        <f t="shared" si="2616"/>
        <v>247.1782796301485</v>
      </c>
      <c r="EO270" s="485">
        <f t="shared" si="2942"/>
        <v>0.67720076610999591</v>
      </c>
      <c r="EP270" s="501">
        <f t="shared" si="2943"/>
        <v>1.6045979521504883E-2</v>
      </c>
      <c r="EQ270" s="502">
        <f t="shared" si="2944"/>
        <v>1.2356442986173333E-2</v>
      </c>
      <c r="ER270" s="501">
        <f t="shared" si="2957"/>
        <v>1.8726228294357217E-2</v>
      </c>
      <c r="ES270" s="483">
        <f t="shared" si="2958"/>
        <v>696.59399999999732</v>
      </c>
      <c r="ET270" s="501">
        <f t="shared" si="2870"/>
        <v>0.57009373383123985</v>
      </c>
      <c r="EU270" s="503">
        <f t="shared" si="2945"/>
        <v>3.0169653592179202</v>
      </c>
      <c r="EV270" s="482">
        <f>DATI!AE260</f>
        <v>5986.9629999999997</v>
      </c>
      <c r="EW270" s="483">
        <f t="shared" si="2946"/>
        <v>16.402638356164381</v>
      </c>
      <c r="EX270" s="514">
        <f t="shared" si="2618"/>
        <v>33.5498066685346</v>
      </c>
      <c r="EY270" s="485">
        <f t="shared" si="2871"/>
        <v>9.1917278543930406E-2</v>
      </c>
      <c r="EZ270" s="501">
        <f t="shared" si="2947"/>
        <v>7.4278172836582002E-2</v>
      </c>
      <c r="FA270" s="502">
        <f t="shared" si="2948"/>
        <v>7.03771795275423E-2</v>
      </c>
      <c r="FB270" s="483">
        <f t="shared" si="2959"/>
        <v>413.95299999999952</v>
      </c>
      <c r="FC270" s="503">
        <f t="shared" si="2949"/>
        <v>2.2058960263595964</v>
      </c>
      <c r="FD270" s="483">
        <f>DATI!AG260</f>
        <v>3538.60994061172</v>
      </c>
      <c r="FE270" s="501">
        <f t="shared" si="2872"/>
        <v>4.5735360132595208E-2</v>
      </c>
      <c r="FF270" s="483">
        <f t="shared" si="2950"/>
        <v>2448.3530593882797</v>
      </c>
      <c r="FG270" s="501">
        <f t="shared" si="2960"/>
        <v>1.3720106805201903E-2</v>
      </c>
      <c r="FH270" s="482">
        <f>DATI!AF260</f>
        <v>1574.11</v>
      </c>
      <c r="FI270" s="483">
        <f t="shared" si="2961"/>
        <v>4.3126301369863009</v>
      </c>
      <c r="FJ270" s="509">
        <f t="shared" si="2873"/>
        <v>2.034484979880944E-2</v>
      </c>
      <c r="FK270" s="509"/>
      <c r="FL270" s="483"/>
      <c r="FM270" s="1279"/>
      <c r="FN270" s="483"/>
      <c r="FO270" s="483"/>
      <c r="FP270" s="483"/>
      <c r="FQ270" s="521"/>
      <c r="FR270" s="526"/>
      <c r="FS270" s="531"/>
      <c r="FT270" s="531"/>
      <c r="FU270" s="495"/>
      <c r="FV270" s="496"/>
      <c r="FW270" s="496"/>
      <c r="FX270" s="496"/>
      <c r="FY270" s="496"/>
      <c r="FZ270" s="496"/>
      <c r="GA270" s="496"/>
      <c r="GB270" s="496"/>
      <c r="GC270" s="496"/>
      <c r="GD270" s="496"/>
      <c r="GE270" s="496"/>
      <c r="GF270" s="496"/>
      <c r="GG270" s="496"/>
      <c r="GH270" s="496"/>
      <c r="GI270" s="496"/>
      <c r="GJ270" s="496"/>
      <c r="GK270" s="496"/>
      <c r="GL270" s="496"/>
      <c r="GM270" s="496"/>
      <c r="GN270" s="496"/>
      <c r="GO270" s="496"/>
      <c r="GP270" s="497"/>
      <c r="GQ270" s="495"/>
      <c r="GR270" s="496"/>
      <c r="GS270" s="496"/>
      <c r="GT270" s="496"/>
      <c r="GU270" s="496"/>
      <c r="GV270" s="496"/>
      <c r="GW270" s="496"/>
      <c r="GX270" s="497"/>
      <c r="GY270" s="495"/>
      <c r="GZ270" s="496"/>
      <c r="HA270" s="496"/>
      <c r="HB270" s="496"/>
      <c r="HC270" s="496"/>
      <c r="HD270" s="496"/>
      <c r="HE270" s="496"/>
      <c r="HF270" s="496"/>
      <c r="HG270" s="496"/>
      <c r="HH270" s="496"/>
      <c r="HI270" s="496"/>
      <c r="HJ270" s="496"/>
      <c r="HK270" s="496"/>
      <c r="HL270" s="496"/>
      <c r="HM270" s="496"/>
      <c r="HN270" s="496"/>
      <c r="HO270" s="496"/>
      <c r="HP270" s="496"/>
      <c r="HQ270" s="496"/>
      <c r="HR270" s="496"/>
      <c r="HS270" s="496"/>
      <c r="HT270" s="497"/>
      <c r="HU270" s="526">
        <f t="shared" si="2846"/>
        <v>66307</v>
      </c>
      <c r="HV270" s="527"/>
      <c r="HW270" s="528">
        <f t="shared" si="2962"/>
        <v>32099</v>
      </c>
      <c r="HX270" s="529">
        <v>18082</v>
      </c>
      <c r="HY270" s="529">
        <v>14017</v>
      </c>
      <c r="HZ270" s="530"/>
      <c r="IA270" s="530">
        <f t="shared" si="2924"/>
        <v>0.41486893145458975</v>
      </c>
      <c r="IB270" s="501">
        <f t="shared" si="2925"/>
        <v>0.48409670170570224</v>
      </c>
      <c r="IC270" s="528"/>
      <c r="ID270" s="530"/>
      <c r="IE270" s="528"/>
      <c r="IF270" s="528"/>
      <c r="IG270" s="528"/>
      <c r="IH270" s="509"/>
      <c r="II270" s="529"/>
      <c r="IJ270" s="529"/>
      <c r="IK270" s="534">
        <v>11267.13</v>
      </c>
      <c r="IL270" s="513">
        <v>29820</v>
      </c>
      <c r="IM270" s="513"/>
      <c r="IN270" s="501">
        <f t="shared" si="2709"/>
        <v>0.38541361213669789</v>
      </c>
      <c r="IO270" s="501">
        <f t="shared" si="2710"/>
        <v>0.44972627324415221</v>
      </c>
      <c r="IP270" s="529"/>
      <c r="IQ270" s="509"/>
      <c r="IR270" s="529"/>
      <c r="IS270" s="513">
        <f t="shared" si="2963"/>
        <v>4388</v>
      </c>
      <c r="IT270" s="534">
        <v>0</v>
      </c>
      <c r="IU270" s="536">
        <v>4388</v>
      </c>
      <c r="IV270" s="501"/>
      <c r="IW270" s="509">
        <f t="shared" si="2926"/>
        <v>5.6713445005225703E-2</v>
      </c>
      <c r="IX270" s="501">
        <f t="shared" si="2927"/>
        <v>6.6177025050145541E-2</v>
      </c>
      <c r="IY270" s="513"/>
      <c r="IZ270" s="513"/>
      <c r="JA270" s="513"/>
      <c r="JB270" s="513"/>
      <c r="JC270" s="539"/>
      <c r="JD270" s="509"/>
      <c r="JE270" s="529"/>
      <c r="JF270" s="529"/>
      <c r="JG270" s="505">
        <f t="shared" si="2951"/>
        <v>28050.030648308279</v>
      </c>
      <c r="JH270" s="485">
        <f t="shared" si="2622"/>
        <v>157.1870588305311</v>
      </c>
      <c r="JI270" s="508">
        <f t="shared" si="2716"/>
        <v>0.36253734516128694</v>
      </c>
      <c r="JJ270" s="1279"/>
      <c r="JK270" s="483"/>
      <c r="JL270" s="510"/>
      <c r="JM270" s="541">
        <f t="shared" si="2643"/>
        <v>3.7361680870140974E-2</v>
      </c>
      <c r="JN270" s="1070"/>
      <c r="JO270" s="485"/>
      <c r="JP270" s="508"/>
      <c r="JQ270" s="509"/>
      <c r="JR270" s="543"/>
      <c r="JS270" s="504"/>
      <c r="JT270" s="495">
        <f>DATI!BW260</f>
        <v>9423.3493885821099</v>
      </c>
      <c r="JU270" s="496">
        <f>DATI!BX260</f>
        <v>7041.4145626121162</v>
      </c>
      <c r="JV270" s="496">
        <f>DATI!BY260</f>
        <v>1356.1896741259097</v>
      </c>
      <c r="JW270" s="496">
        <f>DATI!BZ260</f>
        <v>1334.7059999999999</v>
      </c>
      <c r="JX270" s="496">
        <f>DATI!CA260</f>
        <v>2369.34</v>
      </c>
      <c r="JY270" s="496">
        <f>DATI!CB260</f>
        <v>401.78349495828149</v>
      </c>
      <c r="JZ270" s="496">
        <f>DATI!CC260</f>
        <v>1265.8146444431245</v>
      </c>
      <c r="KA270" s="496">
        <f>DATI!CD260</f>
        <v>19.306399503573775</v>
      </c>
      <c r="KB270" s="496">
        <f>DATI!CE260</f>
        <v>445.86088818871974</v>
      </c>
      <c r="KC270" s="496">
        <f>DATI!CF260</f>
        <v>0</v>
      </c>
      <c r="KD270" s="496">
        <f>DATI!CG260</f>
        <v>52.943360030174254</v>
      </c>
      <c r="KE270" s="496">
        <f>DATI!CH260</f>
        <v>87.645321705818176</v>
      </c>
      <c r="KF270" s="496">
        <f>DATI!CI260</f>
        <v>1.6081800312995911</v>
      </c>
      <c r="KG270" s="496">
        <f>DATI!CJ260</f>
        <v>1.8865000367164613</v>
      </c>
      <c r="KH270" s="496">
        <f>DATI!CK260</f>
        <v>37.150999391302463</v>
      </c>
      <c r="KI270" s="496">
        <f>DATI!CL260</f>
        <v>725.36465411758422</v>
      </c>
      <c r="KJ270" s="544">
        <f t="shared" si="2623"/>
        <v>52.806665108333483</v>
      </c>
      <c r="KK270" s="545">
        <f t="shared" si="2964"/>
        <v>8.9218101486946616E-2</v>
      </c>
      <c r="KL270" s="546">
        <f t="shared" si="2624"/>
        <v>39.458753503009895</v>
      </c>
      <c r="KM270" s="545">
        <f t="shared" si="2965"/>
        <v>-1.0201491192160765E-2</v>
      </c>
      <c r="KN270" s="546">
        <f t="shared" si="2625"/>
        <v>7.5998300595455861</v>
      </c>
      <c r="KO270" s="545">
        <f t="shared" si="2966"/>
        <v>0.10513628664009002</v>
      </c>
      <c r="KP270" s="546">
        <f t="shared" si="2626"/>
        <v>7.4794396189408801</v>
      </c>
      <c r="KQ270" s="545">
        <f t="shared" si="2967"/>
        <v>9.9319340540479625E-2</v>
      </c>
      <c r="KR270" s="546">
        <f t="shared" si="2627"/>
        <v>13.277332586158588</v>
      </c>
      <c r="KS270" s="545">
        <f t="shared" si="2968"/>
        <v>0.15400589181759772</v>
      </c>
      <c r="KT270" s="546">
        <f t="shared" si="2628"/>
        <v>2.2515186044173805</v>
      </c>
      <c r="KU270" s="545">
        <f t="shared" si="2969"/>
        <v>0.51968779000525656</v>
      </c>
      <c r="KV270" s="546">
        <f t="shared" si="2629"/>
        <v>7.0933855110289974</v>
      </c>
      <c r="KW270" s="545">
        <f t="shared" si="2970"/>
        <v>-9.1195500257900589E-2</v>
      </c>
      <c r="KX270" s="546">
        <f t="shared" si="2630"/>
        <v>0.10818940601610409</v>
      </c>
      <c r="KY270" s="545">
        <f t="shared" si="2971"/>
        <v>-0.41847415963484008</v>
      </c>
      <c r="KZ270" s="546">
        <f t="shared" si="2631"/>
        <v>2.4985199674346861</v>
      </c>
      <c r="LA270" s="545">
        <f t="shared" si="2972"/>
        <v>0.17454946977925292</v>
      </c>
      <c r="LB270" s="547" t="s">
        <v>177</v>
      </c>
      <c r="LC270" s="548" t="s">
        <v>177</v>
      </c>
      <c r="LD270" s="546">
        <f t="shared" si="2632"/>
        <v>0.29668456167091206</v>
      </c>
      <c r="LE270" s="545">
        <f t="shared" si="2973"/>
        <v>0.18048292951289402</v>
      </c>
      <c r="LF270" s="546">
        <f t="shared" si="2633"/>
        <v>0.49114778204437198</v>
      </c>
      <c r="LG270" s="545">
        <f t="shared" si="2974"/>
        <v>0.43308767116530705</v>
      </c>
      <c r="LH270" s="546">
        <f t="shared" si="2634"/>
        <v>9.0119362919562403E-3</v>
      </c>
      <c r="LI270" s="545">
        <f t="shared" si="2975"/>
        <v>0.66840927259107619</v>
      </c>
      <c r="LJ270" s="546">
        <f t="shared" si="2635"/>
        <v>1.05715888860547E-2</v>
      </c>
      <c r="LK270" s="545">
        <f t="shared" si="2976"/>
        <v>0.88594867912343611</v>
      </c>
      <c r="LL270" s="546">
        <f t="shared" si="2636"/>
        <v>0.20818716386272046</v>
      </c>
      <c r="LM270" s="545">
        <f t="shared" si="2977"/>
        <v>1.5073558917496384</v>
      </c>
      <c r="LN270" s="546">
        <f t="shared" si="2637"/>
        <v>4.0648061312277068</v>
      </c>
      <c r="LO270" s="549">
        <f t="shared" si="2978"/>
        <v>0.69164306107756701</v>
      </c>
      <c r="LP270" s="550">
        <f t="shared" si="2721"/>
        <v>0.12179366620655852</v>
      </c>
      <c r="LQ270" s="551">
        <f t="shared" si="2722"/>
        <v>9.1007948394643948E-2</v>
      </c>
      <c r="LR270" s="551">
        <f t="shared" si="2723"/>
        <v>1.7528301845987863E-2</v>
      </c>
      <c r="LS270" s="551">
        <f t="shared" si="2724"/>
        <v>1.7250632481573557E-2</v>
      </c>
      <c r="LT270" s="551">
        <f t="shared" si="2725"/>
        <v>3.0622933862507171E-2</v>
      </c>
      <c r="LU270" s="551">
        <f t="shared" si="2726"/>
        <v>5.1929184469744474E-3</v>
      </c>
      <c r="LV270" s="551">
        <f t="shared" si="2727"/>
        <v>1.6360234554337848E-2</v>
      </c>
      <c r="LW270" s="551">
        <f t="shared" si="2728"/>
        <v>2.4952881187211674E-4</v>
      </c>
      <c r="LX270" s="552">
        <f t="shared" si="2729"/>
        <v>5.7626041390774936E-3</v>
      </c>
      <c r="LY270" s="553" t="s">
        <v>177</v>
      </c>
      <c r="LZ270" s="552">
        <f t="shared" si="2730"/>
        <v>6.8427537316844854E-4</v>
      </c>
      <c r="MA270" s="552">
        <f t="shared" si="2731"/>
        <v>1.1327867211778108E-3</v>
      </c>
      <c r="MB270" s="552">
        <f t="shared" si="2732"/>
        <v>2.0785193656246924E-5</v>
      </c>
      <c r="MC270" s="552">
        <f t="shared" si="2733"/>
        <v>2.4382387439534022E-5</v>
      </c>
      <c r="MD270" s="552">
        <f t="shared" si="2734"/>
        <v>4.8016434842019275E-4</v>
      </c>
      <c r="ME270" s="552">
        <f t="shared" si="2735"/>
        <v>9.3750976344649448E-3</v>
      </c>
      <c r="MF270" s="550">
        <f t="shared" si="2736"/>
        <v>0.36664750383246281</v>
      </c>
      <c r="MG270" s="551">
        <f t="shared" si="2737"/>
        <v>0.27397021657282994</v>
      </c>
      <c r="MH270" s="551">
        <f t="shared" si="2738"/>
        <v>5.2767178445502175E-2</v>
      </c>
      <c r="MI270" s="551">
        <f t="shared" si="2739"/>
        <v>5.1931282930372587E-2</v>
      </c>
      <c r="MJ270" s="551">
        <f t="shared" si="2740"/>
        <v>9.2187242657370994E-2</v>
      </c>
      <c r="MK270" s="551">
        <f t="shared" si="2741"/>
        <v>1.5632755343448254E-2</v>
      </c>
      <c r="ML270" s="551">
        <f t="shared" si="2742"/>
        <v>4.925083009890184E-2</v>
      </c>
      <c r="MM270" s="551">
        <f t="shared" si="2743"/>
        <v>7.5118123016371747E-4</v>
      </c>
      <c r="MN270" s="552">
        <f t="shared" si="2744"/>
        <v>1.7347736454406907E-2</v>
      </c>
      <c r="MO270" s="553" t="s">
        <v>177</v>
      </c>
      <c r="MP270" s="552">
        <f t="shared" si="2745"/>
        <v>2.0599417467304102E-3</v>
      </c>
      <c r="MQ270" s="552">
        <f t="shared" si="2746"/>
        <v>3.4101397603879579E-3</v>
      </c>
      <c r="MR270" s="552">
        <f t="shared" si="2747"/>
        <v>6.257172156894066E-5</v>
      </c>
      <c r="MS270" s="552">
        <f t="shared" si="2748"/>
        <v>7.3400709335899312E-5</v>
      </c>
      <c r="MT270" s="552">
        <f t="shared" si="2749"/>
        <v>1.4454861673925405E-3</v>
      </c>
      <c r="MU270" s="552">
        <f t="shared" si="2750"/>
        <v>2.8222782455965673E-2</v>
      </c>
      <c r="MV270" s="1070"/>
      <c r="MW270" s="485"/>
      <c r="MX270" s="543"/>
      <c r="MY270" s="1280"/>
      <c r="MZ270" s="555"/>
      <c r="NA270" s="556"/>
      <c r="NB270" s="1070"/>
      <c r="NC270" s="485"/>
      <c r="ND270" s="508"/>
      <c r="NE270" s="557"/>
    </row>
    <row r="271" spans="1:369" ht="9" outlineLevel="1" thickBot="1" x14ac:dyDescent="0.25">
      <c r="A271" s="558" t="s">
        <v>189</v>
      </c>
      <c r="B271" s="1236">
        <v>141</v>
      </c>
      <c r="C271" s="1532"/>
      <c r="D271" s="1237">
        <f>DATI!G261</f>
        <v>834578</v>
      </c>
      <c r="E271" s="1238">
        <f t="shared" si="2928"/>
        <v>8.9965741832693374E-2</v>
      </c>
      <c r="F271" s="1239">
        <f t="shared" si="2866"/>
        <v>1.1140282753582276E-2</v>
      </c>
      <c r="G271" s="563"/>
      <c r="H271" s="1240"/>
      <c r="I271" s="1241"/>
      <c r="J271" s="1242"/>
      <c r="K271" s="1242"/>
      <c r="L271" s="1242"/>
      <c r="M271" s="1240"/>
      <c r="N271" s="1240"/>
      <c r="O271" s="1240"/>
      <c r="P271" s="1240"/>
      <c r="Q271" s="1240"/>
      <c r="R271" s="1240"/>
      <c r="S271" s="1240"/>
      <c r="T271" s="1240"/>
      <c r="U271" s="1240"/>
      <c r="V271" s="1240"/>
      <c r="W271" s="1243"/>
      <c r="X271" s="1244"/>
      <c r="Y271" s="1240"/>
      <c r="Z271" s="1240"/>
      <c r="AA271" s="1240"/>
      <c r="AB271" s="1240"/>
      <c r="AC271" s="1240"/>
      <c r="AD271" s="1241"/>
      <c r="AE271" s="1242"/>
      <c r="AF271" s="1242"/>
      <c r="AG271" s="1243"/>
      <c r="AH271" s="572"/>
      <c r="AI271" s="1240"/>
      <c r="AJ271" s="1241"/>
      <c r="AK271" s="1242"/>
      <c r="AL271" s="1242"/>
      <c r="AM271" s="1242"/>
      <c r="AN271" s="1159"/>
      <c r="AO271" s="1160"/>
      <c r="AP271" s="1160"/>
      <c r="AQ271" s="1160"/>
      <c r="AR271" s="1160"/>
      <c r="AS271" s="1160"/>
      <c r="AT271" s="1160"/>
      <c r="AU271" s="1161"/>
      <c r="AV271" s="1161"/>
      <c r="AW271" s="1160"/>
      <c r="AX271" s="1161"/>
      <c r="AY271" s="1161"/>
      <c r="AZ271" s="1161"/>
      <c r="BA271" s="1161"/>
      <c r="BB271" s="1159"/>
      <c r="BC271" s="1160"/>
      <c r="BD271" s="1160"/>
      <c r="BE271" s="1160"/>
      <c r="BF271" s="1160"/>
      <c r="BG271" s="1160"/>
      <c r="BH271" s="1160"/>
      <c r="BI271" s="1160"/>
      <c r="BJ271" s="1160"/>
      <c r="BK271" s="1160"/>
      <c r="BL271" s="1160"/>
      <c r="BM271" s="1160"/>
      <c r="BN271" s="1160"/>
      <c r="BO271" s="1160"/>
      <c r="BP271" s="1160"/>
      <c r="BQ271" s="1160"/>
      <c r="BR271" s="1160"/>
      <c r="BS271" s="1160"/>
      <c r="BT271" s="1160"/>
      <c r="BU271" s="1160"/>
      <c r="BV271" s="1162"/>
      <c r="BW271" s="1159"/>
      <c r="BX271" s="1160"/>
      <c r="BY271" s="1160"/>
      <c r="BZ271" s="1160"/>
      <c r="CA271" s="1160"/>
      <c r="CB271" s="1160"/>
      <c r="CC271" s="1160"/>
      <c r="CD271" s="1162"/>
      <c r="CE271" s="1159"/>
      <c r="CF271" s="1160"/>
      <c r="CG271" s="1160"/>
      <c r="CH271" s="1160"/>
      <c r="CI271" s="1160"/>
      <c r="CJ271" s="1160"/>
      <c r="CK271" s="1160"/>
      <c r="CL271" s="1160"/>
      <c r="CM271" s="1160"/>
      <c r="CN271" s="1160"/>
      <c r="CO271" s="1160"/>
      <c r="CP271" s="1160"/>
      <c r="CQ271" s="1160"/>
      <c r="CR271" s="1160"/>
      <c r="CS271" s="1160"/>
      <c r="CT271" s="1160"/>
      <c r="CU271" s="1160"/>
      <c r="CV271" s="1160"/>
      <c r="CW271" s="1160"/>
      <c r="CX271" s="1160"/>
      <c r="CY271" s="1162"/>
      <c r="CZ271" s="563">
        <f>DATI!AA261</f>
        <v>412726.99699999997</v>
      </c>
      <c r="DA271" s="1240">
        <f t="shared" si="2929"/>
        <v>1130.7588958904109</v>
      </c>
      <c r="DB271" s="1241">
        <f t="shared" si="2608"/>
        <v>494.53376077490663</v>
      </c>
      <c r="DC271" s="1242">
        <f t="shared" si="2930"/>
        <v>1.3548870158216619</v>
      </c>
      <c r="DD271" s="1245">
        <f t="shared" si="2931"/>
        <v>3.5816331364836307E-2</v>
      </c>
      <c r="DE271" s="1246">
        <f t="shared" si="2638"/>
        <v>2.4404179155097232E-2</v>
      </c>
      <c r="DF271" s="1240">
        <f t="shared" si="2953"/>
        <v>14271.223999999987</v>
      </c>
      <c r="DG271" s="1247">
        <f t="shared" si="2932"/>
        <v>11.781180457647849</v>
      </c>
      <c r="DH271" s="1248">
        <f t="shared" si="2954"/>
        <v>8.7163260532539005E-2</v>
      </c>
      <c r="DI271" s="1167">
        <f>DATI!AB261+DATI!AG261</f>
        <v>199545.81190723539</v>
      </c>
      <c r="DJ271" s="1153">
        <f t="shared" si="2955"/>
        <v>546.70085454037087</v>
      </c>
      <c r="DK271" s="1168">
        <f t="shared" si="2609"/>
        <v>239.09785772837935</v>
      </c>
      <c r="DL271" s="1169">
        <f t="shared" si="2610"/>
        <v>0.655062623913368</v>
      </c>
      <c r="DM271" s="1170">
        <f t="shared" si="2783"/>
        <v>0.48348136506135897</v>
      </c>
      <c r="DN271" s="1171">
        <f t="shared" si="2933"/>
        <v>5.8731040650555753E-2</v>
      </c>
      <c r="DO271" s="1171">
        <f t="shared" si="2834"/>
        <v>2.5999999999999968E-2</v>
      </c>
      <c r="DP271" s="1171">
        <f t="shared" si="2934"/>
        <v>9.6650902428733976E-2</v>
      </c>
      <c r="DQ271" s="1171">
        <f t="shared" si="2935"/>
        <v>8.4568502643654342E-2</v>
      </c>
      <c r="DR271" s="1172">
        <f t="shared" si="2936"/>
        <v>17586.528907235392</v>
      </c>
      <c r="DS271" s="1172">
        <f t="shared" si="2937"/>
        <v>18.643495329347644</v>
      </c>
      <c r="DT271" s="1173">
        <f t="shared" si="2956"/>
        <v>0.10098784601963763</v>
      </c>
      <c r="DU271" s="1174"/>
      <c r="DV271" s="1173"/>
      <c r="DW271" s="1175">
        <f>DATI!AB261</f>
        <v>195054.875</v>
      </c>
      <c r="DX271" s="1153">
        <f t="shared" si="2938"/>
        <v>534.3969178082192</v>
      </c>
      <c r="DY271" s="1176">
        <f t="shared" si="2867"/>
        <v>233.71677063138497</v>
      </c>
      <c r="DZ271" s="1155">
        <f t="shared" si="2868"/>
        <v>0.64031991953804102</v>
      </c>
      <c r="EA271" s="1170">
        <f t="shared" si="2979"/>
        <v>0.47260023312698396</v>
      </c>
      <c r="EB271" s="1166">
        <f t="shared" si="2939"/>
        <v>5.6085792565546591E-2</v>
      </c>
      <c r="EC271" s="1249">
        <f t="shared" si="2836"/>
        <v>213181.18509276459</v>
      </c>
      <c r="ED271" s="1250">
        <f t="shared" si="2940"/>
        <v>584.05804135003996</v>
      </c>
      <c r="EE271" s="1251">
        <f t="shared" si="2613"/>
        <v>255.43590304652722</v>
      </c>
      <c r="EF271" s="1252">
        <f t="shared" si="2614"/>
        <v>0.69982439190829371</v>
      </c>
      <c r="EG271" s="1253">
        <f t="shared" si="2639"/>
        <v>-1.5313434907122071E-2</v>
      </c>
      <c r="EH271" s="1253">
        <f t="shared" si="2640"/>
        <v>-2.6162262657229401E-2</v>
      </c>
      <c r="EI271" s="1163">
        <f t="shared" si="2869"/>
        <v>0.51651863493864103</v>
      </c>
      <c r="EJ271" s="1254">
        <f t="shared" si="2641"/>
        <v>-3315.3049072354042</v>
      </c>
      <c r="EK271" s="1254">
        <f t="shared" si="2642"/>
        <v>-6.8623148716998514</v>
      </c>
      <c r="EL271" s="563">
        <f>DATI!AD261</f>
        <v>164743.769</v>
      </c>
      <c r="EM271" s="1240">
        <f t="shared" si="2941"/>
        <v>451.35279178082192</v>
      </c>
      <c r="EN271" s="1255">
        <f t="shared" si="2616"/>
        <v>197.3976896107973</v>
      </c>
      <c r="EO271" s="1242">
        <f t="shared" si="2942"/>
        <v>0.54081558797478713</v>
      </c>
      <c r="EP271" s="1245">
        <f t="shared" si="2943"/>
        <v>-2.5603731555415288E-2</v>
      </c>
      <c r="EQ271" s="1246">
        <f t="shared" si="2944"/>
        <v>-3.6339185507410221E-2</v>
      </c>
      <c r="ER271" s="1163">
        <f t="shared" si="2957"/>
        <v>6.9941099237036009E-2</v>
      </c>
      <c r="ES271" s="1240">
        <f t="shared" si="2958"/>
        <v>-4328.8910000000033</v>
      </c>
      <c r="ET271" s="1163">
        <f t="shared" si="2870"/>
        <v>0.39915917833695769</v>
      </c>
      <c r="EU271" s="1247">
        <f t="shared" si="2945"/>
        <v>-7.4437718682978584</v>
      </c>
      <c r="EV271" s="563">
        <f>DATI!AE261</f>
        <v>38726.133000000002</v>
      </c>
      <c r="EW271" s="1240">
        <f t="shared" si="2946"/>
        <v>106.09899452054795</v>
      </c>
      <c r="EX271" s="1255">
        <f t="shared" si="2618"/>
        <v>46.402053492903001</v>
      </c>
      <c r="EY271" s="1242">
        <f t="shared" si="2871"/>
        <v>0.1271289136791863</v>
      </c>
      <c r="EZ271" s="1245">
        <f t="shared" si="2947"/>
        <v>5.2501305905956475E-2</v>
      </c>
      <c r="FA271" s="1246">
        <f t="shared" si="2948"/>
        <v>4.0905326251801544E-2</v>
      </c>
      <c r="FB271" s="1240">
        <f t="shared" si="2959"/>
        <v>1931.7530000000042</v>
      </c>
      <c r="FC271" s="1247">
        <f t="shared" si="2949"/>
        <v>1.8235002636748732</v>
      </c>
      <c r="FD271" s="1240">
        <f>DATI!AG261</f>
        <v>4490.9369072353838</v>
      </c>
      <c r="FE271" s="1163">
        <f t="shared" si="2872"/>
        <v>1.0881131934374974E-2</v>
      </c>
      <c r="FF271" s="1240">
        <f t="shared" si="2950"/>
        <v>34235.196092764614</v>
      </c>
      <c r="FG271" s="1163">
        <f t="shared" si="2960"/>
        <v>4.102096639590861E-2</v>
      </c>
      <c r="FH271" s="563">
        <f>DATI!AF261</f>
        <v>14202.22</v>
      </c>
      <c r="FI271" s="1240">
        <f t="shared" si="2961"/>
        <v>38.910191780821918</v>
      </c>
      <c r="FJ271" s="1171">
        <f t="shared" si="2873"/>
        <v>3.4410688186699838E-2</v>
      </c>
      <c r="FK271" s="1262"/>
      <c r="FL271" s="1240"/>
      <c r="FM271" s="1282"/>
      <c r="FN271" s="1240"/>
      <c r="FO271" s="1240"/>
      <c r="FP271" s="1240"/>
      <c r="FQ271" s="1183"/>
      <c r="FR271" s="1256"/>
      <c r="FS271" s="1283"/>
      <c r="FT271" s="1283"/>
      <c r="FU271" s="1159"/>
      <c r="FV271" s="1160"/>
      <c r="FW271" s="1160"/>
      <c r="FX271" s="1160"/>
      <c r="FY271" s="1160"/>
      <c r="FZ271" s="1160"/>
      <c r="GA271" s="1160"/>
      <c r="GB271" s="1160"/>
      <c r="GC271" s="1160"/>
      <c r="GD271" s="1160"/>
      <c r="GE271" s="1160"/>
      <c r="GF271" s="1160"/>
      <c r="GG271" s="1160"/>
      <c r="GH271" s="1160"/>
      <c r="GI271" s="1160"/>
      <c r="GJ271" s="1160"/>
      <c r="GK271" s="1160"/>
      <c r="GL271" s="1160"/>
      <c r="GM271" s="1160"/>
      <c r="GN271" s="1160"/>
      <c r="GO271" s="1160"/>
      <c r="GP271" s="1162"/>
      <c r="GQ271" s="1159"/>
      <c r="GR271" s="1160"/>
      <c r="GS271" s="1160"/>
      <c r="GT271" s="1160"/>
      <c r="GU271" s="1160"/>
      <c r="GV271" s="1160"/>
      <c r="GW271" s="1160"/>
      <c r="GX271" s="1162"/>
      <c r="GY271" s="1159"/>
      <c r="GZ271" s="1160"/>
      <c r="HA271" s="1160"/>
      <c r="HB271" s="1160"/>
      <c r="HC271" s="1160"/>
      <c r="HD271" s="1160"/>
      <c r="HE271" s="1160"/>
      <c r="HF271" s="1160"/>
      <c r="HG271" s="1160"/>
      <c r="HH271" s="1160"/>
      <c r="HI271" s="1160"/>
      <c r="HJ271" s="1160"/>
      <c r="HK271" s="1160"/>
      <c r="HL271" s="1160"/>
      <c r="HM271" s="1160"/>
      <c r="HN271" s="1160"/>
      <c r="HO271" s="1160"/>
      <c r="HP271" s="1160"/>
      <c r="HQ271" s="1160"/>
      <c r="HR271" s="1160"/>
      <c r="HS271" s="1160"/>
      <c r="HT271" s="1162"/>
      <c r="HU271" s="1256">
        <f t="shared" si="2846"/>
        <v>214177</v>
      </c>
      <c r="HV271" s="1258"/>
      <c r="HW271" s="609">
        <f t="shared" si="2962"/>
        <v>136749</v>
      </c>
      <c r="HX271" s="610">
        <v>136749</v>
      </c>
      <c r="HY271" s="1259">
        <v>0</v>
      </c>
      <c r="HZ271" s="1260"/>
      <c r="IA271" s="1260">
        <f t="shared" si="2924"/>
        <v>0.33133039756059379</v>
      </c>
      <c r="IB271" s="1245">
        <f t="shared" si="2925"/>
        <v>0.63848592519271441</v>
      </c>
      <c r="IC271" s="1271"/>
      <c r="ID271" s="1260"/>
      <c r="IE271" s="1271"/>
      <c r="IF271" s="1271"/>
      <c r="IG271" s="609"/>
      <c r="IH271" s="1262"/>
      <c r="II271" s="610"/>
      <c r="IJ271" s="1259"/>
      <c r="IK271" s="1263">
        <v>19990.439999999999</v>
      </c>
      <c r="IL271" s="1264">
        <v>27585</v>
      </c>
      <c r="IM271" s="1264"/>
      <c r="IN271" s="1245">
        <f t="shared" si="2709"/>
        <v>6.6835947734235568E-2</v>
      </c>
      <c r="IO271" s="1245">
        <f t="shared" si="2710"/>
        <v>0.12879534217026103</v>
      </c>
      <c r="IP271" s="610"/>
      <c r="IQ271" s="1262"/>
      <c r="IR271" s="610"/>
      <c r="IS271" s="1264">
        <f>IT271+IU271</f>
        <v>49843</v>
      </c>
      <c r="IT271" s="1263">
        <v>49843</v>
      </c>
      <c r="IU271" s="1265">
        <v>0</v>
      </c>
      <c r="IV271" s="1245"/>
      <c r="IW271" s="1262">
        <f t="shared" si="2926"/>
        <v>0.12076505865207554</v>
      </c>
      <c r="IX271" s="1245">
        <f t="shared" si="2927"/>
        <v>0.23271873263702453</v>
      </c>
      <c r="IY271" s="1175"/>
      <c r="IZ271" s="1175"/>
      <c r="JA271" s="1175"/>
      <c r="JB271" s="1175"/>
      <c r="JC271" s="620"/>
      <c r="JD271" s="1262"/>
      <c r="JE271" s="610"/>
      <c r="JF271" s="1259"/>
      <c r="JG271" s="1167">
        <f t="shared" si="2951"/>
        <v>192741.99153590584</v>
      </c>
      <c r="JH271" s="1155">
        <f t="shared" si="2622"/>
        <v>230.94544971938612</v>
      </c>
      <c r="JI271" s="1170">
        <f t="shared" si="2716"/>
        <v>0.46699632671692143</v>
      </c>
      <c r="JJ271" s="1282"/>
      <c r="JK271" s="1240"/>
      <c r="JL271" s="1284"/>
      <c r="JM271" s="1200">
        <f t="shared" si="2643"/>
        <v>0.10699045947250672</v>
      </c>
      <c r="JN271" s="1213"/>
      <c r="JO271" s="1155"/>
      <c r="JP271" s="1170"/>
      <c r="JQ271" s="1171"/>
      <c r="JR271" s="1202"/>
      <c r="JS271" s="1166"/>
      <c r="JT271" s="1159">
        <f>DATI!BW261</f>
        <v>37879.128246424552</v>
      </c>
      <c r="JU271" s="1160">
        <f>DATI!BX261</f>
        <v>34998.673137718681</v>
      </c>
      <c r="JV271" s="1160">
        <f>DATI!BY261</f>
        <v>10776.817866299629</v>
      </c>
      <c r="JW271" s="1160">
        <f>DATI!BZ261</f>
        <v>32283.93</v>
      </c>
      <c r="JX271" s="1160">
        <f>DATI!CA261</f>
        <v>45203.514999999999</v>
      </c>
      <c r="JY271" s="1160">
        <f>DATI!CB261</f>
        <v>12833.86713895619</v>
      </c>
      <c r="JZ271" s="1160">
        <f>DATI!CC261</f>
        <v>7554.5520464174751</v>
      </c>
      <c r="KA271" s="1160">
        <f>DATI!CD261</f>
        <v>165.17363567221165</v>
      </c>
      <c r="KB271" s="1160">
        <f>DATI!CE261</f>
        <v>1839.6755512652396</v>
      </c>
      <c r="KC271" s="1160">
        <f>DATI!CF261</f>
        <v>0</v>
      </c>
      <c r="KD271" s="1160">
        <f>DATI!CG261</f>
        <v>541.86602070379263</v>
      </c>
      <c r="KE271" s="1160">
        <f>DATI!CH261</f>
        <v>544.00977058792114</v>
      </c>
      <c r="KF271" s="1160">
        <f>DATI!CI261</f>
        <v>110.6086821527481</v>
      </c>
      <c r="KG271" s="1160">
        <f>DATI!CJ261</f>
        <v>85.795081669807431</v>
      </c>
      <c r="KH271" s="1160">
        <f>DATI!CK261</f>
        <v>588.85078559625151</v>
      </c>
      <c r="KI271" s="1160">
        <f>DATI!CL261</f>
        <v>3386.4576859097479</v>
      </c>
      <c r="KJ271" s="1203">
        <f t="shared" si="2623"/>
        <v>45.387163628114514</v>
      </c>
      <c r="KK271" s="1204">
        <f t="shared" si="2964"/>
        <v>3.2760470829122645E-2</v>
      </c>
      <c r="KL271" s="1205">
        <f t="shared" si="2624"/>
        <v>41.935772495463191</v>
      </c>
      <c r="KM271" s="1204">
        <f t="shared" si="2965"/>
        <v>3.6843512746724955E-2</v>
      </c>
      <c r="KN271" s="1205">
        <f t="shared" si="2625"/>
        <v>12.912894739975927</v>
      </c>
      <c r="KO271" s="1204">
        <f t="shared" si="2966"/>
        <v>0.10679060116927531</v>
      </c>
      <c r="KP271" s="1205">
        <f t="shared" si="2626"/>
        <v>38.682939162067534</v>
      </c>
      <c r="KQ271" s="1204">
        <f t="shared" si="2967"/>
        <v>0.34040408865390898</v>
      </c>
      <c r="KR271" s="1205">
        <f t="shared" si="2627"/>
        <v>54.163319665747238</v>
      </c>
      <c r="KS271" s="1204">
        <f t="shared" si="2968"/>
        <v>0.2321731608176299</v>
      </c>
      <c r="KT271" s="1205">
        <f t="shared" si="2628"/>
        <v>15.37767247513856</v>
      </c>
      <c r="KU271" s="1204">
        <f t="shared" si="2969"/>
        <v>-4.1761699530649928E-3</v>
      </c>
      <c r="KV271" s="1205">
        <f t="shared" si="2629"/>
        <v>9.0519424744211747</v>
      </c>
      <c r="KW271" s="1204">
        <f t="shared" si="2970"/>
        <v>-0.12416124582207248</v>
      </c>
      <c r="KX271" s="1205">
        <f t="shared" si="2630"/>
        <v>0.19791276030785815</v>
      </c>
      <c r="KY271" s="1204">
        <f t="shared" si="2971"/>
        <v>0.68798267747919339</v>
      </c>
      <c r="KZ271" s="1205">
        <f t="shared" si="2631"/>
        <v>2.2043182917177782</v>
      </c>
      <c r="LA271" s="1204">
        <f t="shared" si="2972"/>
        <v>0.17330963040868466</v>
      </c>
      <c r="LB271" s="1206" t="s">
        <v>177</v>
      </c>
      <c r="LC271" s="1207" t="s">
        <v>177</v>
      </c>
      <c r="LD271" s="1205">
        <f t="shared" si="2632"/>
        <v>0.6492694759552643</v>
      </c>
      <c r="LE271" s="1204">
        <f t="shared" si="2973"/>
        <v>1.0722933705850584</v>
      </c>
      <c r="LF271" s="1205">
        <f t="shared" si="2633"/>
        <v>0.65183813926070555</v>
      </c>
      <c r="LG271" s="1204">
        <f t="shared" si="2974"/>
        <v>0.16648981899565019</v>
      </c>
      <c r="LH271" s="1205">
        <f t="shared" si="2634"/>
        <v>0.13253246808896005</v>
      </c>
      <c r="LI271" s="1204">
        <f t="shared" si="2975"/>
        <v>0.29068711604333242</v>
      </c>
      <c r="LJ271" s="1205">
        <f t="shared" si="2635"/>
        <v>0.1028005550946795</v>
      </c>
      <c r="LK271" s="1204">
        <f t="shared" si="2976"/>
        <v>0.19721591941008526</v>
      </c>
      <c r="LL271" s="1205">
        <f t="shared" si="2636"/>
        <v>0.70556710768346576</v>
      </c>
      <c r="LM271" s="1204">
        <f t="shared" si="2977"/>
        <v>0.62348467855322631</v>
      </c>
      <c r="LN271" s="1205">
        <f t="shared" si="2637"/>
        <v>4.057688659310152</v>
      </c>
      <c r="LO271" s="1208">
        <f t="shared" si="2978"/>
        <v>2.4568708750874571</v>
      </c>
      <c r="LP271" s="1209">
        <f t="shared" si="2721"/>
        <v>9.1777684817706637E-2</v>
      </c>
      <c r="LQ271" s="1210">
        <f t="shared" si="2722"/>
        <v>8.4798603900676464E-2</v>
      </c>
      <c r="LR271" s="1210">
        <f t="shared" si="2723"/>
        <v>2.6111250159629441E-2</v>
      </c>
      <c r="LS271" s="1210">
        <f t="shared" si="2724"/>
        <v>7.8221028027396042E-2</v>
      </c>
      <c r="LT271" s="1210">
        <f t="shared" si="2725"/>
        <v>0.1095240081908187</v>
      </c>
      <c r="LU271" s="1210">
        <f t="shared" si="2726"/>
        <v>3.1095293577212229E-2</v>
      </c>
      <c r="LV271" s="1210">
        <f t="shared" si="2727"/>
        <v>1.8303992957401514E-2</v>
      </c>
      <c r="LW271" s="1210">
        <f t="shared" si="2728"/>
        <v>4.0020070621212998E-4</v>
      </c>
      <c r="LX271" s="1211">
        <f t="shared" si="2729"/>
        <v>4.457366648262265E-3</v>
      </c>
      <c r="LY271" s="1212" t="s">
        <v>177</v>
      </c>
      <c r="LZ271" s="1211">
        <f t="shared" si="2730"/>
        <v>1.3128921166835924E-3</v>
      </c>
      <c r="MA271" s="1211">
        <f t="shared" si="2731"/>
        <v>1.3180862278023484E-3</v>
      </c>
      <c r="MB271" s="1211">
        <f t="shared" si="2732"/>
        <v>2.6799478337189586E-4</v>
      </c>
      <c r="MC271" s="1211">
        <f t="shared" si="2733"/>
        <v>2.0787368476845103E-4</v>
      </c>
      <c r="MD271" s="1211">
        <f t="shared" si="2734"/>
        <v>1.4267319314618316E-3</v>
      </c>
      <c r="ME271" s="1211">
        <f t="shared" si="2735"/>
        <v>8.2050791698265093E-3</v>
      </c>
      <c r="MF271" s="1209">
        <f t="shared" si="2736"/>
        <v>0.19419729061590771</v>
      </c>
      <c r="MG271" s="1210">
        <f t="shared" si="2737"/>
        <v>0.17942988165621945</v>
      </c>
      <c r="MH271" s="1210">
        <f t="shared" si="2738"/>
        <v>5.5250184679053155E-2</v>
      </c>
      <c r="MI271" s="1210">
        <f t="shared" si="2739"/>
        <v>0.16551203859939415</v>
      </c>
      <c r="MJ271" s="1210">
        <f t="shared" si="2740"/>
        <v>0.23174768126149115</v>
      </c>
      <c r="MK271" s="1210">
        <f t="shared" si="2741"/>
        <v>6.5796187554687829E-2</v>
      </c>
      <c r="ML271" s="1210">
        <f t="shared" si="2742"/>
        <v>3.8730393415788635E-2</v>
      </c>
      <c r="MM271" s="1210">
        <f t="shared" si="2743"/>
        <v>8.4680598560898132E-4</v>
      </c>
      <c r="MN271" s="1211">
        <f t="shared" si="2744"/>
        <v>9.4315794530397644E-3</v>
      </c>
      <c r="MO271" s="1212" t="s">
        <v>177</v>
      </c>
      <c r="MP271" s="1211">
        <f t="shared" si="2745"/>
        <v>2.7780183433189897E-3</v>
      </c>
      <c r="MQ271" s="1211">
        <f t="shared" si="2746"/>
        <v>2.7890088396299818E-3</v>
      </c>
      <c r="MR271" s="1211">
        <f t="shared" si="2747"/>
        <v>5.6706443329216001E-4</v>
      </c>
      <c r="MS271" s="1211">
        <f t="shared" si="2748"/>
        <v>4.3985099921141384E-4</v>
      </c>
      <c r="MT271" s="1211">
        <f t="shared" si="2749"/>
        <v>3.0188980695624833E-3</v>
      </c>
      <c r="MU271" s="1211">
        <f t="shared" si="2750"/>
        <v>1.736156394916942E-2</v>
      </c>
      <c r="MV271" s="1213"/>
      <c r="MW271" s="1155"/>
      <c r="MX271" s="1202"/>
      <c r="MY271" s="1272"/>
      <c r="MZ271" s="1215"/>
      <c r="NA271" s="1216"/>
      <c r="NB271" s="1213"/>
      <c r="NC271" s="1155"/>
      <c r="ND271" s="1170"/>
      <c r="NE271" s="1218"/>
    </row>
    <row r="272" spans="1:369" s="1288" customFormat="1" ht="9" thickBot="1" x14ac:dyDescent="0.25">
      <c r="A272" s="957">
        <v>2003</v>
      </c>
      <c r="B272" s="958">
        <f>SUM(B273:B283)</f>
        <v>1545</v>
      </c>
      <c r="C272" s="1527"/>
      <c r="D272" s="959">
        <f>SUM(D273:D283)</f>
        <v>9157211</v>
      </c>
      <c r="E272" s="960">
        <f t="shared" ref="E272:E283" si="2980">D272/$D$272</f>
        <v>1</v>
      </c>
      <c r="F272" s="961">
        <f t="shared" si="2866"/>
        <v>9.2106395704390637E-3</v>
      </c>
      <c r="G272" s="962"/>
      <c r="H272" s="963"/>
      <c r="I272" s="964"/>
      <c r="J272" s="965"/>
      <c r="K272" s="965"/>
      <c r="L272" s="965"/>
      <c r="M272" s="963"/>
      <c r="N272" s="963"/>
      <c r="O272" s="963"/>
      <c r="P272" s="963"/>
      <c r="Q272" s="963"/>
      <c r="R272" s="963"/>
      <c r="S272" s="963"/>
      <c r="T272" s="963"/>
      <c r="U272" s="963"/>
      <c r="V272" s="963"/>
      <c r="W272" s="968"/>
      <c r="X272" s="969"/>
      <c r="Y272" s="963"/>
      <c r="Z272" s="963"/>
      <c r="AA272" s="963"/>
      <c r="AB272" s="963"/>
      <c r="AC272" s="963"/>
      <c r="AD272" s="964"/>
      <c r="AE272" s="965"/>
      <c r="AF272" s="965"/>
      <c r="AG272" s="968"/>
      <c r="AH272" s="971"/>
      <c r="AI272" s="963"/>
      <c r="AJ272" s="964"/>
      <c r="AK272" s="965"/>
      <c r="AL272" s="965"/>
      <c r="AM272" s="965"/>
      <c r="AN272" s="975"/>
      <c r="AO272" s="976"/>
      <c r="AP272" s="976"/>
      <c r="AQ272" s="976"/>
      <c r="AR272" s="976"/>
      <c r="AS272" s="976"/>
      <c r="AT272" s="976"/>
      <c r="AU272" s="1086"/>
      <c r="AV272" s="1086"/>
      <c r="AW272" s="976"/>
      <c r="AX272" s="1086"/>
      <c r="AY272" s="1086"/>
      <c r="AZ272" s="1086"/>
      <c r="BA272" s="1086"/>
      <c r="BB272" s="975"/>
      <c r="BC272" s="976"/>
      <c r="BD272" s="976"/>
      <c r="BE272" s="976"/>
      <c r="BF272" s="976"/>
      <c r="BG272" s="976"/>
      <c r="BH272" s="976"/>
      <c r="BI272" s="976"/>
      <c r="BJ272" s="976"/>
      <c r="BK272" s="976"/>
      <c r="BL272" s="976"/>
      <c r="BM272" s="976"/>
      <c r="BN272" s="976"/>
      <c r="BO272" s="976"/>
      <c r="BP272" s="976"/>
      <c r="BQ272" s="976"/>
      <c r="BR272" s="976"/>
      <c r="BS272" s="976"/>
      <c r="BT272" s="976"/>
      <c r="BU272" s="976"/>
      <c r="BV272" s="978"/>
      <c r="BW272" s="975"/>
      <c r="BX272" s="976"/>
      <c r="BY272" s="976"/>
      <c r="BZ272" s="976"/>
      <c r="CA272" s="976"/>
      <c r="CB272" s="976"/>
      <c r="CC272" s="976"/>
      <c r="CD272" s="978"/>
      <c r="CE272" s="975"/>
      <c r="CF272" s="976"/>
      <c r="CG272" s="976"/>
      <c r="CH272" s="976"/>
      <c r="CI272" s="976"/>
      <c r="CJ272" s="976"/>
      <c r="CK272" s="976"/>
      <c r="CL272" s="976"/>
      <c r="CM272" s="976"/>
      <c r="CN272" s="976"/>
      <c r="CO272" s="976"/>
      <c r="CP272" s="976"/>
      <c r="CQ272" s="976"/>
      <c r="CR272" s="976"/>
      <c r="CS272" s="976"/>
      <c r="CT272" s="976"/>
      <c r="CU272" s="976"/>
      <c r="CV272" s="976"/>
      <c r="CW272" s="976"/>
      <c r="CX272" s="976"/>
      <c r="CY272" s="978"/>
      <c r="CZ272" s="962">
        <f>SUM(CZ273:CZ283)</f>
        <v>4615534.0499999989</v>
      </c>
      <c r="DA272" s="963">
        <f t="shared" ref="DA272:DA283" si="2981">+CZ272/365</f>
        <v>12645.298767123284</v>
      </c>
      <c r="DB272" s="964">
        <f t="shared" si="2608"/>
        <v>504.03272896081558</v>
      </c>
      <c r="DC272" s="965">
        <f t="shared" ref="DC272:DC303" si="2982">+DB272/365</f>
        <v>1.3809115861940153</v>
      </c>
      <c r="DD272" s="967">
        <f t="shared" ref="DD272:DD303" si="2983">+(CZ272/CZ284)-1</f>
        <v>-1.4312489239844295E-2</v>
      </c>
      <c r="DE272" s="980">
        <f t="shared" si="2638"/>
        <v>-2.3308443141558315E-2</v>
      </c>
      <c r="DF272" s="963">
        <f>+CZ272-CZ284</f>
        <v>-67018.990000000224</v>
      </c>
      <c r="DG272" s="981">
        <f t="shared" ref="DG272:DG303" si="2984">+DB272-DB284</f>
        <v>-12.028585812962433</v>
      </c>
      <c r="DH272" s="961">
        <f>+CZ272/$CZ$272</f>
        <v>1</v>
      </c>
      <c r="DI272" s="962">
        <f>SUM(DI273:DI283)</f>
        <v>1881404.3315000003</v>
      </c>
      <c r="DJ272" s="963">
        <f>DI272/365</f>
        <v>5154.5324150684937</v>
      </c>
      <c r="DK272" s="982">
        <f t="shared" si="2609"/>
        <v>205.45604240199339</v>
      </c>
      <c r="DL272" s="983">
        <f t="shared" si="2610"/>
        <v>0.56289326685477648</v>
      </c>
      <c r="DM272" s="967">
        <f t="shared" si="2783"/>
        <v>0.40762440729908617</v>
      </c>
      <c r="DN272" s="984">
        <f t="shared" ref="DN272:DN284" si="2985">(DM272-DM284)/DM284</f>
        <v>4.6364539111368154E-2</v>
      </c>
      <c r="DO272" s="984">
        <f t="shared" si="2834"/>
        <v>1.799999999999996E-2</v>
      </c>
      <c r="DP272" s="984">
        <f>(DI272-DI284)/DI284</f>
        <v>3.1388457904382008E-2</v>
      </c>
      <c r="DQ272" s="984">
        <f>(DK272-DK284)/DK284</f>
        <v>2.1975410746147759E-2</v>
      </c>
      <c r="DR272" s="985">
        <f>DI272-DI284</f>
        <v>57257.166500000283</v>
      </c>
      <c r="DS272" s="985">
        <f>DK272-DK284</f>
        <v>4.4178958462076423</v>
      </c>
      <c r="DT272" s="986">
        <f>DI272/$DI$272</f>
        <v>1</v>
      </c>
      <c r="DU272" s="987"/>
      <c r="DV272" s="986"/>
      <c r="DW272" s="989">
        <f>SUM(DW273:DW283)</f>
        <v>1822630.8000000003</v>
      </c>
      <c r="DX272" s="963">
        <f t="shared" ref="DX272:DX283" si="2986">+DW272/365</f>
        <v>4993.509041095891</v>
      </c>
      <c r="DY272" s="990">
        <f t="shared" si="2867"/>
        <v>199.03776379074372</v>
      </c>
      <c r="DZ272" s="965">
        <f t="shared" si="2868"/>
        <v>0.54530894189244861</v>
      </c>
      <c r="EA272" s="967">
        <f t="shared" si="2979"/>
        <v>0.39489055443107407</v>
      </c>
      <c r="EB272" s="991">
        <f t="shared" ref="EB272:EB283" si="2987">+(EA272-EA284)/EA284</f>
        <v>4.6447661302376181E-2</v>
      </c>
      <c r="EC272" s="962">
        <f t="shared" si="2836"/>
        <v>2734129.7184999986</v>
      </c>
      <c r="ED272" s="963">
        <f>EC272/365</f>
        <v>7490.7663520547903</v>
      </c>
      <c r="EE272" s="992">
        <f t="shared" si="2613"/>
        <v>298.57668655882219</v>
      </c>
      <c r="EF272" s="993">
        <f t="shared" si="2614"/>
        <v>0.81801831933923885</v>
      </c>
      <c r="EG272" s="994">
        <f t="shared" si="2639"/>
        <v>-4.3477435302990537E-2</v>
      </c>
      <c r="EH272" s="994">
        <f t="shared" si="2640"/>
        <v>-5.2207213051039258E-2</v>
      </c>
      <c r="EI272" s="967">
        <f t="shared" si="2869"/>
        <v>0.59237559270091378</v>
      </c>
      <c r="EJ272" s="995">
        <f t="shared" si="2641"/>
        <v>-124276.15650000051</v>
      </c>
      <c r="EK272" s="995">
        <f t="shared" si="2642"/>
        <v>-16.446481659170104</v>
      </c>
      <c r="EL272" s="962">
        <f>SUM(EL273:EL283)</f>
        <v>2328734.7500000005</v>
      </c>
      <c r="EM272" s="963">
        <f t="shared" ref="EM272:EM283" si="2988">+EL272/365</f>
        <v>6380.0952054794534</v>
      </c>
      <c r="EN272" s="990">
        <f t="shared" si="2616"/>
        <v>254.30611460192415</v>
      </c>
      <c r="EO272" s="965">
        <f t="shared" ref="EO272:EO303" si="2989">+EN272/365</f>
        <v>0.69672908110116205</v>
      </c>
      <c r="EP272" s="967">
        <f t="shared" ref="EP272:EP303" si="2990">+EL272/EL284-1</f>
        <v>-3.9982557105725736E-2</v>
      </c>
      <c r="EQ272" s="980">
        <f t="shared" ref="EQ272:EQ303" si="2991">+EN272/EN284-1</f>
        <v>-4.8744231132069049E-2</v>
      </c>
      <c r="ER272" s="967">
        <f t="shared" ref="ER272:ER283" si="2992">+EL272/$EL$272</f>
        <v>1</v>
      </c>
      <c r="ES272" s="963">
        <f>+EL272-EL284</f>
        <v>-96986.539999999572</v>
      </c>
      <c r="ET272" s="967">
        <f t="shared" si="2870"/>
        <v>0.50454285999688397</v>
      </c>
      <c r="EU272" s="981">
        <f t="shared" ref="EU272:EU303" si="2993">+EN272-EN284</f>
        <v>-13.03114938604449</v>
      </c>
      <c r="EV272" s="962">
        <f>SUM(EV273:EV283)</f>
        <v>321975.06000000006</v>
      </c>
      <c r="EW272" s="963">
        <f t="shared" ref="EW272:EW283" si="2994">+EV272/365</f>
        <v>882.12345205479471</v>
      </c>
      <c r="EX272" s="990">
        <f t="shared" si="2618"/>
        <v>35.160821346150051</v>
      </c>
      <c r="EY272" s="965">
        <f t="shared" si="2871"/>
        <v>9.6331017386712472E-2</v>
      </c>
      <c r="EZ272" s="967">
        <f t="shared" ref="EZ272:EZ303" si="2995">+EV272/EV284-1</f>
        <v>-0.10533782073587983</v>
      </c>
      <c r="FA272" s="980">
        <f t="shared" ref="FA272:FA303" si="2996">+EX272/EX284-1</f>
        <v>-0.11350302485423203</v>
      </c>
      <c r="FB272" s="963">
        <f>+EV272-EV284</f>
        <v>-37909.449999999953</v>
      </c>
      <c r="FC272" s="981">
        <f t="shared" ref="FC272:FC303" si="2997">+EX272-EX284</f>
        <v>-4.5018310169541849</v>
      </c>
      <c r="FD272" s="963">
        <f>SUM(FD273:FD283)</f>
        <v>58773.531500000005</v>
      </c>
      <c r="FE272" s="996">
        <f t="shared" si="2872"/>
        <v>1.2733852868012104E-2</v>
      </c>
      <c r="FF272" s="963">
        <f t="shared" ref="FF272:FF295" si="2998">+EV272-FD272</f>
        <v>263201.52850000007</v>
      </c>
      <c r="FG272" s="996">
        <f>+FF272/CZ272</f>
        <v>5.7025151509823686E-2</v>
      </c>
      <c r="FH272" s="962">
        <f>SUM(FH273:FH283)</f>
        <v>142193.44</v>
      </c>
      <c r="FI272" s="963">
        <f>+FH272/365</f>
        <v>389.57106849315068</v>
      </c>
      <c r="FJ272" s="984">
        <f t="shared" si="2873"/>
        <v>3.0807581194206558E-2</v>
      </c>
      <c r="FK272" s="984"/>
      <c r="FL272" s="963"/>
      <c r="FM272" s="1285"/>
      <c r="FN272" s="963"/>
      <c r="FO272" s="963"/>
      <c r="FP272" s="963"/>
      <c r="FQ272" s="997"/>
      <c r="FR272" s="1041"/>
      <c r="FS272" s="1286"/>
      <c r="FT272" s="1286"/>
      <c r="FU272" s="975"/>
      <c r="FV272" s="976"/>
      <c r="FW272" s="976"/>
      <c r="FX272" s="976"/>
      <c r="FY272" s="976"/>
      <c r="FZ272" s="976"/>
      <c r="GA272" s="976"/>
      <c r="GB272" s="976"/>
      <c r="GC272" s="976"/>
      <c r="GD272" s="976"/>
      <c r="GE272" s="976"/>
      <c r="GF272" s="976"/>
      <c r="GG272" s="976"/>
      <c r="GH272" s="976"/>
      <c r="GI272" s="976"/>
      <c r="GJ272" s="976"/>
      <c r="GK272" s="976"/>
      <c r="GL272" s="976"/>
      <c r="GM272" s="976"/>
      <c r="GN272" s="976"/>
      <c r="GO272" s="976"/>
      <c r="GP272" s="978"/>
      <c r="GQ272" s="975"/>
      <c r="GR272" s="976"/>
      <c r="GS272" s="976"/>
      <c r="GT272" s="976"/>
      <c r="GU272" s="976"/>
      <c r="GV272" s="976"/>
      <c r="GW272" s="976"/>
      <c r="GX272" s="978"/>
      <c r="GY272" s="975"/>
      <c r="GZ272" s="976"/>
      <c r="HA272" s="976"/>
      <c r="HB272" s="976"/>
      <c r="HC272" s="976"/>
      <c r="HD272" s="976"/>
      <c r="HE272" s="976"/>
      <c r="HF272" s="976"/>
      <c r="HG272" s="976"/>
      <c r="HH272" s="976"/>
      <c r="HI272" s="976"/>
      <c r="HJ272" s="976"/>
      <c r="HK272" s="976"/>
      <c r="HL272" s="976"/>
      <c r="HM272" s="976"/>
      <c r="HN272" s="976"/>
      <c r="HO272" s="976"/>
      <c r="HP272" s="976"/>
      <c r="HQ272" s="976"/>
      <c r="HR272" s="976"/>
      <c r="HS272" s="976"/>
      <c r="HT272" s="978"/>
      <c r="HU272" s="1041">
        <f t="shared" ref="HU272:HU303" si="2999">+HX272+IL272+IT272</f>
        <v>2644051.1085000001</v>
      </c>
      <c r="HV272" s="1042"/>
      <c r="HW272" s="958">
        <f>SUM(HW273:HW283)+HY272</f>
        <v>413028.24999999994</v>
      </c>
      <c r="HX272" s="1043">
        <f>SUM(HX273:HX283)</f>
        <v>332524.24999999994</v>
      </c>
      <c r="HY272" s="1043">
        <v>80504</v>
      </c>
      <c r="HZ272" s="1044"/>
      <c r="IA272" s="1044">
        <f t="shared" ref="IA272:IA303" si="3000">+HX272/CZ272</f>
        <v>7.2044588209678573E-2</v>
      </c>
      <c r="IB272" s="967">
        <f t="shared" ref="IB272:IB312" si="3001">+(HX272)/(HX272+IL272+IT272)</f>
        <v>0.1257631703604416</v>
      </c>
      <c r="IC272" s="958"/>
      <c r="ID272" s="1044"/>
      <c r="IE272" s="958"/>
      <c r="IF272" s="958"/>
      <c r="IG272" s="958"/>
      <c r="IH272" s="1044"/>
      <c r="II272" s="1043"/>
      <c r="IJ272" s="1043"/>
      <c r="IK272" s="1043">
        <f>SUM(IK273:IK283)</f>
        <v>1084496.7</v>
      </c>
      <c r="IL272" s="989">
        <f>IK272-FD272-HY272-IU272</f>
        <v>941962.16849999991</v>
      </c>
      <c r="IM272" s="958"/>
      <c r="IN272" s="1044">
        <f t="shared" si="2709"/>
        <v>0.20408519540658576</v>
      </c>
      <c r="IO272" s="967">
        <f t="shared" si="2710"/>
        <v>0.35625717122933587</v>
      </c>
      <c r="IP272" s="1043"/>
      <c r="IQ272" s="1044"/>
      <c r="IR272" s="1043"/>
      <c r="IS272" s="989">
        <f>SUM(IS273:IS283)+IU272</f>
        <v>1369564.69</v>
      </c>
      <c r="IT272" s="1047">
        <f>SUM(IT273:IT283)+IU272</f>
        <v>1369564.69</v>
      </c>
      <c r="IU272" s="1043">
        <v>3257</v>
      </c>
      <c r="IV272" s="1044"/>
      <c r="IW272" s="1044">
        <f t="shared" ref="IW272:IW303" si="3002">+IT272/CZ272</f>
        <v>0.29672940881023296</v>
      </c>
      <c r="IX272" s="967">
        <f t="shared" ref="IX272:IX313" si="3003">+(IT272)/(HX272+IL272+IT272)</f>
        <v>0.51797965841022242</v>
      </c>
      <c r="IY272" s="958"/>
      <c r="IZ272" s="958"/>
      <c r="JA272" s="958"/>
      <c r="JB272" s="989"/>
      <c r="JC272" s="989"/>
      <c r="JD272" s="1044"/>
      <c r="JE272" s="1043"/>
      <c r="JF272" s="1043"/>
      <c r="JG272" s="962">
        <f t="shared" si="2951"/>
        <v>1732676.3476744418</v>
      </c>
      <c r="JH272" s="965">
        <f t="shared" si="2622"/>
        <v>189.21441776043403</v>
      </c>
      <c r="JI272" s="967">
        <f t="shared" si="2716"/>
        <v>0.37540105411516617</v>
      </c>
      <c r="JJ272" s="1285"/>
      <c r="JK272" s="963"/>
      <c r="JL272" s="1287"/>
      <c r="JM272" s="1016">
        <f t="shared" si="2643"/>
        <v>4.7458176413272025E-2</v>
      </c>
      <c r="JN272" s="962"/>
      <c r="JO272" s="965"/>
      <c r="JP272" s="967"/>
      <c r="JQ272" s="984"/>
      <c r="JR272" s="960"/>
      <c r="JS272" s="991"/>
      <c r="JT272" s="975">
        <f t="shared" ref="JT272:KI272" si="3004">SUM(JT273:JT283)</f>
        <v>448319.54122994753</v>
      </c>
      <c r="JU272" s="976">
        <f t="shared" si="3004"/>
        <v>341255.21224769944</v>
      </c>
      <c r="JV272" s="976">
        <f t="shared" si="3004"/>
        <v>85999.859293488043</v>
      </c>
      <c r="JW272" s="976">
        <f t="shared" si="3004"/>
        <v>273683.82954985427</v>
      </c>
      <c r="JX272" s="976">
        <f t="shared" si="3004"/>
        <v>286665.75500595069</v>
      </c>
      <c r="JY272" s="976">
        <f t="shared" si="3004"/>
        <v>110462.88736387341</v>
      </c>
      <c r="JZ272" s="976">
        <f t="shared" si="3004"/>
        <v>80356.056878593401</v>
      </c>
      <c r="KA272" s="976">
        <f t="shared" si="3004"/>
        <v>4928.750794026967</v>
      </c>
      <c r="KB272" s="976">
        <f t="shared" si="3004"/>
        <v>13737.793136072756</v>
      </c>
      <c r="KC272" s="976">
        <f t="shared" si="3004"/>
        <v>1780.0532528446913</v>
      </c>
      <c r="KD272" s="976">
        <f t="shared" si="3004"/>
        <v>3242.4437431068422</v>
      </c>
      <c r="KE272" s="976">
        <f t="shared" si="3004"/>
        <v>4254.1765873028044</v>
      </c>
      <c r="KF272" s="976">
        <f t="shared" si="3004"/>
        <v>701.32231364965446</v>
      </c>
      <c r="KG272" s="976">
        <f t="shared" si="3004"/>
        <v>1276.3510448412894</v>
      </c>
      <c r="KH272" s="976">
        <f t="shared" si="3004"/>
        <v>9922.4857907948845</v>
      </c>
      <c r="KI272" s="976">
        <f t="shared" si="3004"/>
        <v>10558.741685502053</v>
      </c>
      <c r="KJ272" s="1019">
        <f t="shared" si="2623"/>
        <v>48.958087918903203</v>
      </c>
      <c r="KK272" s="1020">
        <f>+(KJ272-KJ284)/KJ284</f>
        <v>1.763122593030535E-2</v>
      </c>
      <c r="KL272" s="1021">
        <f t="shared" si="2624"/>
        <v>37.266282522888183</v>
      </c>
      <c r="KM272" s="1020">
        <f>+(KL272-KL284)/KL284</f>
        <v>5.5452644058365204E-2</v>
      </c>
      <c r="KN272" s="1021">
        <f t="shared" si="2625"/>
        <v>9.3914904105068722</v>
      </c>
      <c r="KO272" s="1020">
        <f>+(KN272-KN284)/KN284</f>
        <v>0.18305810573742878</v>
      </c>
      <c r="KP272" s="1021">
        <f t="shared" si="2626"/>
        <v>29.88724727975082</v>
      </c>
      <c r="KQ272" s="1020">
        <f>+(KP272-KP284)/KP284</f>
        <v>6.3974797132279965E-2</v>
      </c>
      <c r="KR272" s="1021">
        <f t="shared" si="2627"/>
        <v>31.304919697269256</v>
      </c>
      <c r="KS272" s="1020">
        <f>+(KR272-KR284)/KR284</f>
        <v>-9.6632744651403507E-2</v>
      </c>
      <c r="KT272" s="1021">
        <f t="shared" si="2628"/>
        <v>12.062940054987639</v>
      </c>
      <c r="KU272" s="1020">
        <f>+(KT272-KT284)/KT284</f>
        <v>4.2176743152233201E-2</v>
      </c>
      <c r="KV272" s="1021">
        <f t="shared" si="2629"/>
        <v>8.7751671200536272</v>
      </c>
      <c r="KW272" s="1020">
        <f>+(KV272-KV284)/KV284</f>
        <v>3.8354221230667028E-2</v>
      </c>
      <c r="KX272" s="1021">
        <f t="shared" si="2630"/>
        <v>0.53823711106219652</v>
      </c>
      <c r="KY272" s="1020">
        <f>+(KX272-KX284)/KX284</f>
        <v>0.10545888545837259</v>
      </c>
      <c r="KZ272" s="1021">
        <f t="shared" si="2631"/>
        <v>1.5002158556871472</v>
      </c>
      <c r="LA272" s="1020">
        <f>+(KZ272-KZ284)/KZ284</f>
        <v>0.15695551892672108</v>
      </c>
      <c r="LB272" s="1021">
        <f t="shared" ref="LB272:LB303" si="3005">+(KC272*1000)/D272</f>
        <v>0.19438814425535147</v>
      </c>
      <c r="LC272" s="1020">
        <f>+(LB272-LB284)/LB284</f>
        <v>-4.9981692484165424E-2</v>
      </c>
      <c r="LD272" s="1021">
        <f t="shared" si="2632"/>
        <v>0.35408638537507131</v>
      </c>
      <c r="LE272" s="1020">
        <f>+(LD272-LD284)/LD284</f>
        <v>-3.2526995130210477E-2</v>
      </c>
      <c r="LF272" s="1021">
        <f t="shared" si="2633"/>
        <v>0.46457120921455275</v>
      </c>
      <c r="LG272" s="1020">
        <f>+(LF272-LF284)/LF284</f>
        <v>0.13005331068497109</v>
      </c>
      <c r="LH272" s="1021">
        <f t="shared" si="2634"/>
        <v>7.6586890227783824E-2</v>
      </c>
      <c r="LI272" s="1020">
        <f>+(LH272-LH284)/LH284</f>
        <v>-1.9648809941371637E-2</v>
      </c>
      <c r="LJ272" s="1021">
        <f t="shared" si="2635"/>
        <v>0.13938207220968146</v>
      </c>
      <c r="LK272" s="1020">
        <f>+(LJ272-LJ284)/LJ284</f>
        <v>9.1273326430833496E-2</v>
      </c>
      <c r="LL272" s="1021">
        <f t="shared" si="2636"/>
        <v>1.0835707281174241</v>
      </c>
      <c r="LM272" s="1020">
        <f>+(LL272-LL284)/LL284</f>
        <v>4.4234929626610235E-2</v>
      </c>
      <c r="LN272" s="1021">
        <f t="shared" si="2637"/>
        <v>1.1530521340506463</v>
      </c>
      <c r="LO272" s="1024">
        <f>+(LN272-LN284)/LN284</f>
        <v>0.29873961479209166</v>
      </c>
      <c r="LP272" s="1025">
        <f t="shared" si="2721"/>
        <v>9.7132755684024824E-2</v>
      </c>
      <c r="LQ272" s="1026">
        <f t="shared" si="2722"/>
        <v>7.3936235449871615E-2</v>
      </c>
      <c r="LR272" s="1026">
        <f t="shared" si="2723"/>
        <v>1.8632699566692192E-2</v>
      </c>
      <c r="LS272" s="1026">
        <f t="shared" si="2724"/>
        <v>5.9296243205020735E-2</v>
      </c>
      <c r="LT272" s="1026">
        <f t="shared" si="2725"/>
        <v>6.2108902653626993E-2</v>
      </c>
      <c r="LU272" s="1026">
        <f t="shared" si="2726"/>
        <v>2.393285070963206E-2</v>
      </c>
      <c r="LV272" s="1026">
        <f t="shared" si="2727"/>
        <v>1.7409915300829255E-2</v>
      </c>
      <c r="LW272" s="1026">
        <f t="shared" si="2728"/>
        <v>1.0678614306890376E-3</v>
      </c>
      <c r="LX272" s="1027">
        <f t="shared" si="2729"/>
        <v>2.9764254769332186E-3</v>
      </c>
      <c r="LY272" s="1027">
        <f t="shared" ref="LY272:LY307" si="3006">+KC272/CZ272</f>
        <v>3.8566571789123554E-4</v>
      </c>
      <c r="LZ272" s="1027">
        <f t="shared" si="2730"/>
        <v>7.0250673226142553E-4</v>
      </c>
      <c r="MA272" s="1027">
        <f t="shared" si="2731"/>
        <v>9.2170841796797179E-4</v>
      </c>
      <c r="MB272" s="1027">
        <f t="shared" si="2732"/>
        <v>1.5194824825301735E-4</v>
      </c>
      <c r="MC272" s="1027">
        <f t="shared" si="2733"/>
        <v>2.7653377291004703E-4</v>
      </c>
      <c r="MD272" s="1027">
        <f t="shared" si="2734"/>
        <v>2.1498023161144022E-3</v>
      </c>
      <c r="ME272" s="1027">
        <f t="shared" si="2735"/>
        <v>2.2876532966974983E-3</v>
      </c>
      <c r="MF272" s="1029">
        <f t="shared" si="2736"/>
        <v>0.24597386438874372</v>
      </c>
      <c r="MG272" s="1026">
        <f t="shared" si="2737"/>
        <v>0.18723222072605125</v>
      </c>
      <c r="MH272" s="1026">
        <f t="shared" si="2738"/>
        <v>4.7184465056493083E-2</v>
      </c>
      <c r="MI272" s="1026">
        <f t="shared" si="2739"/>
        <v>0.15015867697937194</v>
      </c>
      <c r="MJ272" s="1026">
        <f t="shared" si="2740"/>
        <v>0.15728130733111206</v>
      </c>
      <c r="MK272" s="1026">
        <f t="shared" si="2741"/>
        <v>6.0606288099528102E-2</v>
      </c>
      <c r="ML272" s="1026">
        <f t="shared" si="2742"/>
        <v>4.4087950713108427E-2</v>
      </c>
      <c r="MM272" s="1026">
        <f t="shared" si="2743"/>
        <v>2.7041959315221528E-3</v>
      </c>
      <c r="MN272" s="1027">
        <f t="shared" si="2744"/>
        <v>7.5373427992508155E-3</v>
      </c>
      <c r="MO272" s="1027">
        <f t="shared" ref="MO272:MO307" si="3007">+KC272/DW272</f>
        <v>9.7663951078007195E-4</v>
      </c>
      <c r="MP272" s="1027">
        <f t="shared" si="2745"/>
        <v>1.7789909745335379E-3</v>
      </c>
      <c r="MQ272" s="1027">
        <f t="shared" si="2746"/>
        <v>2.3340857552186672E-3</v>
      </c>
      <c r="MR272" s="1027">
        <f t="shared" si="2747"/>
        <v>3.8478572492556056E-4</v>
      </c>
      <c r="MS272" s="1027">
        <f t="shared" si="2748"/>
        <v>7.0027953266305456E-4</v>
      </c>
      <c r="MT272" s="1027">
        <f t="shared" si="2749"/>
        <v>5.4440459311863284E-3</v>
      </c>
      <c r="MU272" s="1027">
        <f t="shared" si="2750"/>
        <v>5.793132479436895E-3</v>
      </c>
      <c r="MV272" s="962"/>
      <c r="MW272" s="965"/>
      <c r="MX272" s="960"/>
      <c r="MY272" s="1266"/>
      <c r="MZ272" s="980"/>
      <c r="NA272" s="1031"/>
      <c r="NB272" s="962"/>
      <c r="NC272" s="965"/>
      <c r="ND272" s="967"/>
      <c r="NE272" s="961"/>
    </row>
    <row r="273" spans="1:369" outlineLevel="1" x14ac:dyDescent="0.2">
      <c r="A273" s="1267" t="s">
        <v>178</v>
      </c>
      <c r="B273" s="610">
        <v>244</v>
      </c>
      <c r="C273" s="1531"/>
      <c r="D273" s="1223">
        <f>DATI!G262</f>
        <v>998918</v>
      </c>
      <c r="E273" s="561">
        <f t="shared" si="2980"/>
        <v>0.10908539728963328</v>
      </c>
      <c r="F273" s="1035">
        <f t="shared" ref="F273:F304" si="3008">+(D273-D285)/D285</f>
        <v>1.6116792835534254E-2</v>
      </c>
      <c r="G273" s="563"/>
      <c r="H273" s="1224"/>
      <c r="I273" s="1225"/>
      <c r="J273" s="1226"/>
      <c r="K273" s="1226"/>
      <c r="L273" s="1226"/>
      <c r="M273" s="1224"/>
      <c r="N273" s="1224"/>
      <c r="O273" s="1224"/>
      <c r="P273" s="1224"/>
      <c r="Q273" s="1224"/>
      <c r="R273" s="1224"/>
      <c r="S273" s="1224"/>
      <c r="T273" s="1224"/>
      <c r="U273" s="1224"/>
      <c r="V273" s="1224"/>
      <c r="W273" s="1227"/>
      <c r="X273" s="1228"/>
      <c r="Y273" s="1224"/>
      <c r="Z273" s="1224"/>
      <c r="AA273" s="1224"/>
      <c r="AB273" s="1224"/>
      <c r="AC273" s="1224"/>
      <c r="AD273" s="1225"/>
      <c r="AE273" s="1226"/>
      <c r="AF273" s="1226"/>
      <c r="AG273" s="1227"/>
      <c r="AH273" s="572"/>
      <c r="AI273" s="1224"/>
      <c r="AJ273" s="1225"/>
      <c r="AK273" s="1226"/>
      <c r="AL273" s="1226"/>
      <c r="AM273" s="1226"/>
      <c r="AN273" s="417"/>
      <c r="AO273" s="418"/>
      <c r="AP273" s="418"/>
      <c r="AQ273" s="418"/>
      <c r="AR273" s="418"/>
      <c r="AS273" s="418"/>
      <c r="AT273" s="418"/>
      <c r="AU273" s="1058"/>
      <c r="AV273" s="1058"/>
      <c r="AW273" s="418"/>
      <c r="AX273" s="1058"/>
      <c r="AY273" s="1058"/>
      <c r="AZ273" s="1058"/>
      <c r="BA273" s="1058"/>
      <c r="BB273" s="417"/>
      <c r="BC273" s="418"/>
      <c r="BD273" s="418"/>
      <c r="BE273" s="418"/>
      <c r="BF273" s="418"/>
      <c r="BG273" s="418"/>
      <c r="BH273" s="418"/>
      <c r="BI273" s="418"/>
      <c r="BJ273" s="418"/>
      <c r="BK273" s="418"/>
      <c r="BL273" s="418"/>
      <c r="BM273" s="418"/>
      <c r="BN273" s="418"/>
      <c r="BO273" s="418"/>
      <c r="BP273" s="418"/>
      <c r="BQ273" s="418"/>
      <c r="BR273" s="418"/>
      <c r="BS273" s="418"/>
      <c r="BT273" s="418"/>
      <c r="BU273" s="418"/>
      <c r="BV273" s="419"/>
      <c r="BW273" s="417"/>
      <c r="BX273" s="418"/>
      <c r="BY273" s="418"/>
      <c r="BZ273" s="418"/>
      <c r="CA273" s="418"/>
      <c r="CB273" s="418"/>
      <c r="CC273" s="418"/>
      <c r="CD273" s="419"/>
      <c r="CE273" s="417"/>
      <c r="CF273" s="418"/>
      <c r="CG273" s="418"/>
      <c r="CH273" s="418"/>
      <c r="CI273" s="418"/>
      <c r="CJ273" s="418"/>
      <c r="CK273" s="418"/>
      <c r="CL273" s="418"/>
      <c r="CM273" s="418"/>
      <c r="CN273" s="418"/>
      <c r="CO273" s="418"/>
      <c r="CP273" s="418"/>
      <c r="CQ273" s="418"/>
      <c r="CR273" s="418"/>
      <c r="CS273" s="418"/>
      <c r="CT273" s="418"/>
      <c r="CU273" s="418"/>
      <c r="CV273" s="418"/>
      <c r="CW273" s="418"/>
      <c r="CX273" s="418"/>
      <c r="CY273" s="419"/>
      <c r="CZ273" s="563">
        <f>DATI!AA262</f>
        <v>439579.73700000002</v>
      </c>
      <c r="DA273" s="1224">
        <f t="shared" si="2981"/>
        <v>1204.3280465753426</v>
      </c>
      <c r="DB273" s="1225">
        <f t="shared" ref="DB273:DB336" si="3009">+(CZ273*1000)/D273</f>
        <v>440.05587745941108</v>
      </c>
      <c r="DC273" s="1226">
        <f t="shared" si="2982"/>
        <v>1.205632540984688</v>
      </c>
      <c r="DD273" s="1229">
        <f t="shared" si="2983"/>
        <v>-4.9654400146957878E-3</v>
      </c>
      <c r="DE273" s="1230">
        <f t="shared" si="2638"/>
        <v>-2.0747844144371287E-2</v>
      </c>
      <c r="DF273" s="1224">
        <f t="shared" ref="DF273:DF283" si="3010">+CZ273-CZ285</f>
        <v>-2193.5990000000456</v>
      </c>
      <c r="DG273" s="1231">
        <f t="shared" si="2984"/>
        <v>-9.3236565329435734</v>
      </c>
      <c r="DH273" s="1035">
        <f t="shared" ref="DH273:DH283" si="3011">+CZ273/$CZ$272</f>
        <v>9.5239192743036993E-2</v>
      </c>
      <c r="DI273" s="404">
        <f t="shared" ref="DI273:DI283" si="3012">DW273+FD273</f>
        <v>219853.59649999999</v>
      </c>
      <c r="DJ273" s="405">
        <f t="shared" ref="DJ273:DJ283" si="3013">DI273/365</f>
        <v>602.3386205479452</v>
      </c>
      <c r="DK273" s="427">
        <f t="shared" ref="DK273:DK336" si="3014">(DI273*1000)/D273</f>
        <v>220.09173575809027</v>
      </c>
      <c r="DL273" s="428">
        <f t="shared" ref="DL273:DL336" si="3015">+(DI273*1000)/365/D273</f>
        <v>0.60299105687148025</v>
      </c>
      <c r="DM273" s="429">
        <f t="shared" si="2783"/>
        <v>0.5001449748353618</v>
      </c>
      <c r="DN273" s="402">
        <f t="shared" si="2985"/>
        <v>-4.9078958688552055E-3</v>
      </c>
      <c r="DO273" s="402">
        <f t="shared" si="2834"/>
        <v>-3.0000000000000027E-3</v>
      </c>
      <c r="DP273" s="402">
        <f t="shared" ref="DP273:DP331" si="3016">(DI273-DI285)/DI285</f>
        <v>-9.8489660210156881E-3</v>
      </c>
      <c r="DQ273" s="402">
        <f t="shared" ref="DQ273:DQ331" si="3017">(DK273-DK285)/DK285</f>
        <v>-2.5553911754662401E-2</v>
      </c>
      <c r="DR273" s="430">
        <f t="shared" ref="DR273:DR331" si="3018">DI273-DI285</f>
        <v>-2186.8690000000061</v>
      </c>
      <c r="DS273" s="430">
        <f t="shared" ref="DS273:DS331" si="3019">DK273-DK285</f>
        <v>-5.7716941566465607</v>
      </c>
      <c r="DT273" s="431">
        <f t="shared" ref="DT273:DT283" si="3020">DI273/$DI$272</f>
        <v>0.11685611264895716</v>
      </c>
      <c r="DU273" s="432"/>
      <c r="DV273" s="431"/>
      <c r="DW273" s="433">
        <f>DATI!AB262</f>
        <v>211055.48699999999</v>
      </c>
      <c r="DX273" s="405">
        <f t="shared" si="2986"/>
        <v>578.2342109589041</v>
      </c>
      <c r="DY273" s="434">
        <f t="shared" ref="DY273:DY304" si="3021">+(DW273*1000)/D273</f>
        <v>211.28409639229648</v>
      </c>
      <c r="DZ273" s="407">
        <f t="shared" ref="DZ273:DZ304" si="3022">+DX273*1000/D273</f>
        <v>0.57886053806108617</v>
      </c>
      <c r="EA273" s="429">
        <f t="shared" si="2979"/>
        <v>0.48013015440700346</v>
      </c>
      <c r="EB273" s="426">
        <f t="shared" si="2987"/>
        <v>-6.5108387489758376E-3</v>
      </c>
      <c r="EC273" s="596">
        <f t="shared" si="2836"/>
        <v>219726.14050000004</v>
      </c>
      <c r="ED273" s="1232">
        <f t="shared" ref="ED273:ED336" si="3023">EC273/365</f>
        <v>601.98942602739737</v>
      </c>
      <c r="EE273" s="598">
        <f t="shared" ref="EE273:EE336" si="3024">+(EC273*1000)/D273</f>
        <v>219.96414170132087</v>
      </c>
      <c r="EF273" s="599">
        <f t="shared" ref="EF273:EF336" si="3025">(EC273*1000)/D273/365</f>
        <v>0.60264148411320784</v>
      </c>
      <c r="EG273" s="600">
        <f t="shared" si="2639"/>
        <v>-3.0628098493982852E-5</v>
      </c>
      <c r="EH273" s="600">
        <f t="shared" si="2640"/>
        <v>-1.5891304078311672E-2</v>
      </c>
      <c r="EI273" s="423">
        <f t="shared" ref="EI273:EI304" si="3026">EC273/CZ273</f>
        <v>0.49985502516463814</v>
      </c>
      <c r="EJ273" s="601">
        <f t="shared" si="2641"/>
        <v>-6.7300000000395812</v>
      </c>
      <c r="EK273" s="601">
        <f t="shared" si="2642"/>
        <v>-3.5519623762969843</v>
      </c>
      <c r="EL273" s="563">
        <f>DATI!AD262</f>
        <v>171686.87</v>
      </c>
      <c r="EM273" s="1224">
        <f t="shared" si="2988"/>
        <v>470.37498630136986</v>
      </c>
      <c r="EN273" s="1233">
        <f t="shared" ref="EN273:EN336" si="3027">+(EL273*1000)/D273</f>
        <v>171.87283640899454</v>
      </c>
      <c r="EO273" s="1226">
        <f t="shared" si="2989"/>
        <v>0.47088448331231381</v>
      </c>
      <c r="EP273" s="1229">
        <f t="shared" si="2990"/>
        <v>9.8511840778345849E-3</v>
      </c>
      <c r="EQ273" s="1230">
        <f t="shared" si="2991"/>
        <v>-6.1662289235621115E-3</v>
      </c>
      <c r="ER273" s="423">
        <f t="shared" si="2992"/>
        <v>7.3725386714824412E-2</v>
      </c>
      <c r="ES273" s="1224">
        <f t="shared" ref="ES273:ES283" si="3028">+EL273-EL285</f>
        <v>1674.820000000007</v>
      </c>
      <c r="ET273" s="423">
        <f t="shared" ref="ET273:ET304" si="3029">+EL273/CZ273</f>
        <v>0.39057048255161042</v>
      </c>
      <c r="EU273" s="1231">
        <f t="shared" si="2993"/>
        <v>-1.0663828156009458</v>
      </c>
      <c r="EV273" s="563">
        <f>DATI!AE262</f>
        <v>39467.96</v>
      </c>
      <c r="EW273" s="1224">
        <f t="shared" si="2994"/>
        <v>108.13139726027397</v>
      </c>
      <c r="EX273" s="1233">
        <f t="shared" ref="EX273:EX336" si="3030">+(EV273*1000)/D273</f>
        <v>39.510710588857144</v>
      </c>
      <c r="EY273" s="1226">
        <f t="shared" ref="EY273:EY304" si="3031">+(EV273*1000)/D273/365</f>
        <v>0.10824852216125246</v>
      </c>
      <c r="EZ273" s="1229">
        <f t="shared" si="2995"/>
        <v>-2.3375129693429919E-2</v>
      </c>
      <c r="FA273" s="1230">
        <f t="shared" si="2996"/>
        <v>-3.8865534756845732E-2</v>
      </c>
      <c r="FB273" s="1224">
        <f t="shared" ref="FB273:FB283" si="3032">+EV273-EV285</f>
        <v>-944.65000000000146</v>
      </c>
      <c r="FC273" s="1231">
        <f t="shared" si="2997"/>
        <v>-1.5977003751191177</v>
      </c>
      <c r="FD273" s="1224">
        <f>+DATI!AG262</f>
        <v>8798.1095000000005</v>
      </c>
      <c r="FE273" s="423">
        <f t="shared" ref="FE273:FE295" si="3033">+FD273/CZ273</f>
        <v>2.0014820428358372E-2</v>
      </c>
      <c r="FF273" s="1224">
        <f t="shared" si="2998"/>
        <v>30669.8505</v>
      </c>
      <c r="FG273" s="423">
        <f t="shared" ref="FG273:FG283" si="3034">+FF273/D273</f>
        <v>3.0703071223063354E-2</v>
      </c>
      <c r="FH273" s="563">
        <f>DATI!AF262</f>
        <v>17369.419999999998</v>
      </c>
      <c r="FI273" s="1224">
        <f t="shared" ref="FI273:FI283" si="3035">+FH273/365</f>
        <v>47.587452054794518</v>
      </c>
      <c r="FJ273" s="402">
        <f t="shared" ref="FJ273:FJ304" si="3036">FH273/CZ273</f>
        <v>3.9513695782569698E-2</v>
      </c>
      <c r="FK273" s="561"/>
      <c r="FL273" s="1224"/>
      <c r="FM273" s="1277"/>
      <c r="FN273" s="1224"/>
      <c r="FO273" s="1224"/>
      <c r="FP273" s="1224"/>
      <c r="FQ273" s="441"/>
      <c r="FR273" s="1289"/>
      <c r="FS273" s="612"/>
      <c r="FT273" s="612"/>
      <c r="FU273" s="417"/>
      <c r="FV273" s="418"/>
      <c r="FW273" s="418"/>
      <c r="FX273" s="418"/>
      <c r="FY273" s="418"/>
      <c r="FZ273" s="418"/>
      <c r="GA273" s="418"/>
      <c r="GB273" s="418"/>
      <c r="GC273" s="418"/>
      <c r="GD273" s="418"/>
      <c r="GE273" s="418"/>
      <c r="GF273" s="418"/>
      <c r="GG273" s="418"/>
      <c r="GH273" s="418"/>
      <c r="GI273" s="418"/>
      <c r="GJ273" s="418"/>
      <c r="GK273" s="418"/>
      <c r="GL273" s="418"/>
      <c r="GM273" s="418"/>
      <c r="GN273" s="418"/>
      <c r="GO273" s="418"/>
      <c r="GP273" s="419"/>
      <c r="GQ273" s="417"/>
      <c r="GR273" s="418"/>
      <c r="GS273" s="418"/>
      <c r="GT273" s="418"/>
      <c r="GU273" s="418"/>
      <c r="GV273" s="418"/>
      <c r="GW273" s="418"/>
      <c r="GX273" s="419"/>
      <c r="GY273" s="417"/>
      <c r="GZ273" s="418"/>
      <c r="HA273" s="418"/>
      <c r="HB273" s="418"/>
      <c r="HC273" s="418"/>
      <c r="HD273" s="418"/>
      <c r="HE273" s="418"/>
      <c r="HF273" s="418"/>
      <c r="HG273" s="418"/>
      <c r="HH273" s="418"/>
      <c r="HI273" s="418"/>
      <c r="HJ273" s="418"/>
      <c r="HK273" s="418"/>
      <c r="HL273" s="418"/>
      <c r="HM273" s="418"/>
      <c r="HN273" s="418"/>
      <c r="HO273" s="418"/>
      <c r="HP273" s="418"/>
      <c r="HQ273" s="418"/>
      <c r="HR273" s="418"/>
      <c r="HS273" s="418"/>
      <c r="HT273" s="419"/>
      <c r="HU273" s="1289">
        <f t="shared" si="2999"/>
        <v>217838.42050000001</v>
      </c>
      <c r="HV273" s="1290"/>
      <c r="HW273" s="1291">
        <f>HX273+HY273</f>
        <v>11494.16</v>
      </c>
      <c r="HX273" s="1292">
        <v>11494.16</v>
      </c>
      <c r="HY273" s="1292"/>
      <c r="HZ273" s="1293"/>
      <c r="IA273" s="1293">
        <f t="shared" si="3000"/>
        <v>2.6148066056102124E-2</v>
      </c>
      <c r="IB273" s="1294">
        <f t="shared" si="3001"/>
        <v>5.2764613210184379E-2</v>
      </c>
      <c r="IC273" s="1291"/>
      <c r="ID273" s="1293"/>
      <c r="IE273" s="1291"/>
      <c r="IF273" s="1291"/>
      <c r="IG273" s="1291"/>
      <c r="IH273" s="1295"/>
      <c r="II273" s="1292"/>
      <c r="IJ273" s="1292"/>
      <c r="IK273" s="1296">
        <v>88764.89</v>
      </c>
      <c r="IL273" s="1297">
        <f t="shared" ref="IL273:IL283" si="3037">IK273-FD273</f>
        <v>79966.780499999993</v>
      </c>
      <c r="IM273" s="1297"/>
      <c r="IN273" s="1294">
        <f t="shared" si="2709"/>
        <v>0.181916439201109</v>
      </c>
      <c r="IO273" s="1294">
        <f t="shared" si="2710"/>
        <v>0.36709217922372878</v>
      </c>
      <c r="IP273" s="1292"/>
      <c r="IQ273" s="1295"/>
      <c r="IR273" s="1292"/>
      <c r="IS273" s="1297">
        <v>126377.48</v>
      </c>
      <c r="IT273" s="1296">
        <v>126377.48</v>
      </c>
      <c r="IU273" s="1298"/>
      <c r="IV273" s="1294"/>
      <c r="IW273" s="1295">
        <f t="shared" si="3002"/>
        <v>0.28749614543765922</v>
      </c>
      <c r="IX273" s="1294">
        <f t="shared" si="3003"/>
        <v>0.58014320756608673</v>
      </c>
      <c r="IY273" s="1299"/>
      <c r="IZ273" s="1299"/>
      <c r="JA273" s="1299"/>
      <c r="JB273" s="1299"/>
      <c r="JC273" s="1297"/>
      <c r="JD273" s="1295"/>
      <c r="JE273" s="1292"/>
      <c r="JF273" s="1292"/>
      <c r="JG273" s="404">
        <f t="shared" si="2951"/>
        <v>204243.92822533892</v>
      </c>
      <c r="JH273" s="407">
        <f t="shared" ref="JH273:JH336" si="3038">+(JG273*1000)/D273</f>
        <v>204.46515952794817</v>
      </c>
      <c r="JI273" s="429">
        <f t="shared" si="2716"/>
        <v>0.46463453847814401</v>
      </c>
      <c r="JJ273" s="1277"/>
      <c r="JK273" s="1224"/>
      <c r="JL273" s="1278"/>
      <c r="JM273" s="459">
        <f t="shared" si="2643"/>
        <v>-3.6623018036282089E-3</v>
      </c>
      <c r="JN273" s="1063"/>
      <c r="JO273" s="407"/>
      <c r="JP273" s="429"/>
      <c r="JQ273" s="402"/>
      <c r="JR273" s="461"/>
      <c r="JS273" s="426"/>
      <c r="JT273" s="417">
        <f>DATI!BW262</f>
        <v>53850.178426979182</v>
      </c>
      <c r="JU273" s="418">
        <f>DATI!BX262</f>
        <v>38839.982116688669</v>
      </c>
      <c r="JV273" s="418">
        <f>DATI!BY262</f>
        <v>9315.7003898144521</v>
      </c>
      <c r="JW273" s="418">
        <f>DATI!BZ262</f>
        <v>36768.092325978163</v>
      </c>
      <c r="JX273" s="418">
        <f>DATI!CA262</f>
        <v>28311.704249995946</v>
      </c>
      <c r="JY273" s="418">
        <f>DATI!CB262</f>
        <v>12137.424997695387</v>
      </c>
      <c r="JZ273" s="418">
        <f>DATI!CC262</f>
        <v>11161.343404343244</v>
      </c>
      <c r="KA273" s="418">
        <f>DATI!CD262</f>
        <v>1041.2080575085181</v>
      </c>
      <c r="KB273" s="418">
        <f>DATI!CE262</f>
        <v>1290.2984658187627</v>
      </c>
      <c r="KC273" s="418">
        <f>DATI!CF262</f>
        <v>159.29189578020572</v>
      </c>
      <c r="KD273" s="418">
        <f>DATI!CG262</f>
        <v>277.0156253914833</v>
      </c>
      <c r="KE273" s="418">
        <f>DATI!CH262</f>
        <v>495.94858686184881</v>
      </c>
      <c r="KF273" s="418">
        <f>DATI!CI262</f>
        <v>98.105841909408568</v>
      </c>
      <c r="KG273" s="418">
        <f>DATI!CJ262</f>
        <v>235.73802458810806</v>
      </c>
      <c r="KH273" s="418">
        <f>DATI!CK262</f>
        <v>925.11852550166657</v>
      </c>
      <c r="KI273" s="418">
        <f>DATI!CL262</f>
        <v>815.68341587543489</v>
      </c>
      <c r="KJ273" s="462">
        <f t="shared" ref="KJ273:KJ336" si="3039">+(JT273*1000)/D273</f>
        <v>53.908507432020627</v>
      </c>
      <c r="KK273" s="463">
        <f t="shared" ref="KK273:KK283" si="3040">+(KJ273-KJ285)/KJ285</f>
        <v>-1.0662328132226657E-2</v>
      </c>
      <c r="KL273" s="464">
        <f t="shared" ref="KL273:KL336" si="3041">+(JU273*1000)/D273</f>
        <v>38.882052497490953</v>
      </c>
      <c r="KM273" s="463">
        <f t="shared" ref="KM273:KM283" si="3042">+(KL273-KL285)/KL285</f>
        <v>2.9726668546069951E-2</v>
      </c>
      <c r="KN273" s="464">
        <f t="shared" ref="KN273:KN336" si="3043">+(JV273*1000)/D273</f>
        <v>9.3257908955634505</v>
      </c>
      <c r="KO273" s="463">
        <f t="shared" ref="KO273:KO283" si="3044">+(KN273-KN285)/KN285</f>
        <v>0.14243340906234489</v>
      </c>
      <c r="KP273" s="464">
        <f t="shared" ref="KP273:KP336" si="3045">+(JW273*1000)/D273</f>
        <v>36.807918493788442</v>
      </c>
      <c r="KQ273" s="463">
        <f t="shared" ref="KQ273:KQ283" si="3046">+(KP273-KP285)/KP285</f>
        <v>-3.4203649388757251E-2</v>
      </c>
      <c r="KR273" s="464">
        <f t="shared" ref="KR273:KR336" si="3047">+(JX273*1000)/D273</f>
        <v>28.342370695088032</v>
      </c>
      <c r="KS273" s="463">
        <f t="shared" ref="KS273:KS283" si="3048">+(KR273-KR285)/KR285</f>
        <v>-0.16817339652790225</v>
      </c>
      <c r="KT273" s="464">
        <f t="shared" ref="KT273:KT336" si="3049">+(JY273*1000)/D273</f>
        <v>12.150571916509049</v>
      </c>
      <c r="KU273" s="463">
        <f t="shared" ref="KU273:KU283" si="3050">+(KT273-KT285)/KT285</f>
        <v>5.1432566021364062E-2</v>
      </c>
      <c r="KV273" s="464">
        <f t="shared" ref="KV273:KV336" si="3051">+(JZ273*1000)/D273</f>
        <v>11.173433058912988</v>
      </c>
      <c r="KW273" s="463">
        <f t="shared" ref="KW273:KW283" si="3052">+(KV273-KV285)/KV285</f>
        <v>-7.1426043387291666E-2</v>
      </c>
      <c r="KX273" s="464">
        <f t="shared" ref="KX273:KX336" si="3053">+(KA273*1000)/D273</f>
        <v>1.0423358649143555</v>
      </c>
      <c r="KY273" s="463">
        <f t="shared" ref="KY273:KY283" si="3054">+(KX273-KX285)/KX285</f>
        <v>0.19073419743377523</v>
      </c>
      <c r="KZ273" s="464">
        <f t="shared" ref="KZ273:KZ336" si="3055">+(KB273*1000)/D273</f>
        <v>1.2916960809783813</v>
      </c>
      <c r="LA273" s="463">
        <f t="shared" ref="LA273:LA283" si="3056">+(KZ273-KZ285)/KZ285</f>
        <v>0.36684466699047313</v>
      </c>
      <c r="LB273" s="464">
        <f t="shared" si="3005"/>
        <v>0.15946443630028262</v>
      </c>
      <c r="LC273" s="463">
        <f t="shared" ref="LC273:LC283" si="3057">+(LB273-LB285)/LB285</f>
        <v>-0.33372203009654888</v>
      </c>
      <c r="LD273" s="464">
        <f t="shared" ref="LD273:LD336" si="3058">+(KD273*1000)/D273</f>
        <v>0.27731568095828019</v>
      </c>
      <c r="LE273" s="463">
        <f t="shared" ref="LE273:LE283" si="3059">+(LD273-LD285)/LD285</f>
        <v>-0.12991701797604444</v>
      </c>
      <c r="LF273" s="464">
        <f t="shared" ref="LF273:LF336" si="3060">+(KE273*1000)/D273</f>
        <v>0.49648578448065689</v>
      </c>
      <c r="LG273" s="463">
        <f t="shared" ref="LG273:LG283" si="3061">+(LF273-LF285)/LF285</f>
        <v>5.4334157697269035E-2</v>
      </c>
      <c r="LH273" s="464">
        <f t="shared" ref="LH273:LH336" si="3062">+(KF273*1000)/D273</f>
        <v>9.8212107409625785E-2</v>
      </c>
      <c r="LI273" s="463">
        <f t="shared" ref="LI273:LI283" si="3063">+(LH273-LH285)/LH285</f>
        <v>-9.4375515302161012E-2</v>
      </c>
      <c r="LJ273" s="464">
        <f t="shared" ref="LJ273:LJ336" si="3064">+(KG273*1000)/D273</f>
        <v>0.2359933694138138</v>
      </c>
      <c r="LK273" s="463">
        <f t="shared" ref="LK273:LK283" si="3065">+(LJ273-LJ285)/LJ285</f>
        <v>2.6411985756390212E-3</v>
      </c>
      <c r="LL273" s="464">
        <f t="shared" ref="LL273:LL336" si="3066">+(KH273*1000)/D273</f>
        <v>0.92612058797785868</v>
      </c>
      <c r="LM273" s="463">
        <f t="shared" ref="LM273:LM283" si="3067">+(LL273-LL285)/LL285</f>
        <v>0.23312993115862821</v>
      </c>
      <c r="LN273" s="464">
        <f t="shared" ref="LN273:LN336" si="3068">+(KI273*1000)/D273</f>
        <v>0.81656694130592788</v>
      </c>
      <c r="LO273" s="467">
        <f t="shared" ref="LO273:LO283" si="3069">+(LN273-LN285)/LN285</f>
        <v>-0.23348098673810305</v>
      </c>
      <c r="LP273" s="468">
        <f t="shared" si="2721"/>
        <v>0.12250377780033837</v>
      </c>
      <c r="LQ273" s="469">
        <f t="shared" si="2722"/>
        <v>8.8357080291643797E-2</v>
      </c>
      <c r="LR273" s="469">
        <f t="shared" si="2723"/>
        <v>2.1192288009887161E-2</v>
      </c>
      <c r="LS273" s="469">
        <f t="shared" si="2724"/>
        <v>8.3643737941401425E-2</v>
      </c>
      <c r="LT273" s="469">
        <f t="shared" si="2725"/>
        <v>6.4406299624306718E-2</v>
      </c>
      <c r="LU273" s="469">
        <f t="shared" si="2726"/>
        <v>2.7611429681744831E-2</v>
      </c>
      <c r="LV273" s="469">
        <f t="shared" si="2727"/>
        <v>2.5390941540017444E-2</v>
      </c>
      <c r="LW273" s="469">
        <f t="shared" si="2728"/>
        <v>2.3686443433777252E-3</v>
      </c>
      <c r="LX273" s="470">
        <f t="shared" si="2729"/>
        <v>2.9353001451446854E-3</v>
      </c>
      <c r="LY273" s="470">
        <f t="shared" si="3006"/>
        <v>3.6237315411152745E-4</v>
      </c>
      <c r="LZ273" s="470">
        <f t="shared" si="2730"/>
        <v>6.3018288168156236E-4</v>
      </c>
      <c r="MA273" s="470">
        <f t="shared" si="2731"/>
        <v>1.1282335037700994E-3</v>
      </c>
      <c r="MB273" s="470">
        <f t="shared" si="2732"/>
        <v>2.2318099232451327E-4</v>
      </c>
      <c r="MC273" s="470">
        <f t="shared" si="2733"/>
        <v>5.3628046232737981E-4</v>
      </c>
      <c r="MD273" s="470">
        <f t="shared" si="2734"/>
        <v>2.104552252147297E-3</v>
      </c>
      <c r="ME273" s="470">
        <f t="shared" si="2735"/>
        <v>1.8555983072427991E-3</v>
      </c>
      <c r="MF273" s="468">
        <f t="shared" si="2736"/>
        <v>0.25514701935694845</v>
      </c>
      <c r="MG273" s="469">
        <f t="shared" si="2737"/>
        <v>0.18402735066863563</v>
      </c>
      <c r="MH273" s="469">
        <f t="shared" si="2738"/>
        <v>4.4138631609300226E-2</v>
      </c>
      <c r="MI273" s="469">
        <f t="shared" si="2739"/>
        <v>0.17421054931387861</v>
      </c>
      <c r="MJ273" s="469">
        <f t="shared" si="2740"/>
        <v>0.13414341722371778</v>
      </c>
      <c r="MK273" s="469">
        <f t="shared" si="2741"/>
        <v>5.7508218195224593E-2</v>
      </c>
      <c r="ML273" s="469">
        <f t="shared" si="2742"/>
        <v>5.2883455260953463E-2</v>
      </c>
      <c r="MM273" s="469">
        <f t="shared" si="2743"/>
        <v>4.9333380160285437E-3</v>
      </c>
      <c r="MN273" s="470">
        <f t="shared" si="2744"/>
        <v>6.1135509157303394E-3</v>
      </c>
      <c r="MO273" s="470">
        <f t="shared" si="3007"/>
        <v>7.5473941968732486E-4</v>
      </c>
      <c r="MP273" s="470">
        <f t="shared" si="2745"/>
        <v>1.3125251057390576E-3</v>
      </c>
      <c r="MQ273" s="470">
        <f t="shared" si="2746"/>
        <v>2.3498492927684408E-3</v>
      </c>
      <c r="MR273" s="470">
        <f t="shared" si="2747"/>
        <v>4.6483435850880567E-4</v>
      </c>
      <c r="MS273" s="470">
        <f t="shared" si="2748"/>
        <v>1.1169480971044742E-3</v>
      </c>
      <c r="MT273" s="470">
        <f t="shared" si="2749"/>
        <v>4.3832953061375118E-3</v>
      </c>
      <c r="MU273" s="470">
        <f t="shared" si="2750"/>
        <v>3.8647818517764236E-3</v>
      </c>
      <c r="MV273" s="1063"/>
      <c r="MW273" s="407"/>
      <c r="MX273" s="461"/>
      <c r="MY273" s="1268"/>
      <c r="MZ273" s="473"/>
      <c r="NA273" s="474"/>
      <c r="NB273" s="1063"/>
      <c r="NC273" s="407"/>
      <c r="ND273" s="429"/>
      <c r="NE273" s="475"/>
    </row>
    <row r="274" spans="1:369" outlineLevel="1" x14ac:dyDescent="0.2">
      <c r="A274" s="800" t="s">
        <v>179</v>
      </c>
      <c r="B274" s="801">
        <v>206</v>
      </c>
      <c r="C274" s="1528"/>
      <c r="D274" s="802">
        <f>DATI!G263</f>
        <v>1144453</v>
      </c>
      <c r="E274" s="803">
        <f t="shared" si="2980"/>
        <v>0.1249783367446704</v>
      </c>
      <c r="F274" s="1033">
        <f t="shared" si="3008"/>
        <v>1.9098757351926305E-2</v>
      </c>
      <c r="G274" s="805"/>
      <c r="H274" s="806"/>
      <c r="I274" s="813"/>
      <c r="J274" s="808"/>
      <c r="K274" s="808"/>
      <c r="L274" s="808"/>
      <c r="M274" s="806"/>
      <c r="N274" s="806"/>
      <c r="O274" s="806"/>
      <c r="P274" s="806"/>
      <c r="Q274" s="806"/>
      <c r="R274" s="806"/>
      <c r="S274" s="806"/>
      <c r="T274" s="806"/>
      <c r="U274" s="806"/>
      <c r="V274" s="806"/>
      <c r="W274" s="811"/>
      <c r="X274" s="1092"/>
      <c r="Y274" s="806"/>
      <c r="Z274" s="806"/>
      <c r="AA274" s="806"/>
      <c r="AB274" s="806"/>
      <c r="AC274" s="806"/>
      <c r="AD274" s="813"/>
      <c r="AE274" s="808"/>
      <c r="AF274" s="808"/>
      <c r="AG274" s="811"/>
      <c r="AH274" s="815"/>
      <c r="AI274" s="806"/>
      <c r="AJ274" s="813"/>
      <c r="AK274" s="808"/>
      <c r="AL274" s="808"/>
      <c r="AM274" s="808"/>
      <c r="AN274" s="818"/>
      <c r="AO274" s="819"/>
      <c r="AP274" s="819"/>
      <c r="AQ274" s="819"/>
      <c r="AR274" s="819"/>
      <c r="AS274" s="819"/>
      <c r="AT274" s="819"/>
      <c r="AU274" s="1093"/>
      <c r="AV274" s="1093"/>
      <c r="AW274" s="819"/>
      <c r="AX274" s="1093"/>
      <c r="AY274" s="1093"/>
      <c r="AZ274" s="1093"/>
      <c r="BA274" s="1093"/>
      <c r="BB274" s="818"/>
      <c r="BC274" s="819"/>
      <c r="BD274" s="819"/>
      <c r="BE274" s="819"/>
      <c r="BF274" s="819"/>
      <c r="BG274" s="819"/>
      <c r="BH274" s="819"/>
      <c r="BI274" s="819"/>
      <c r="BJ274" s="819"/>
      <c r="BK274" s="819"/>
      <c r="BL274" s="819"/>
      <c r="BM274" s="819"/>
      <c r="BN274" s="819"/>
      <c r="BO274" s="819"/>
      <c r="BP274" s="819"/>
      <c r="BQ274" s="819"/>
      <c r="BR274" s="819"/>
      <c r="BS274" s="819"/>
      <c r="BT274" s="819"/>
      <c r="BU274" s="819"/>
      <c r="BV274" s="820"/>
      <c r="BW274" s="818"/>
      <c r="BX274" s="819"/>
      <c r="BY274" s="819"/>
      <c r="BZ274" s="819"/>
      <c r="CA274" s="819"/>
      <c r="CB274" s="819"/>
      <c r="CC274" s="819"/>
      <c r="CD274" s="820"/>
      <c r="CE274" s="818"/>
      <c r="CF274" s="819"/>
      <c r="CG274" s="819"/>
      <c r="CH274" s="819"/>
      <c r="CI274" s="819"/>
      <c r="CJ274" s="819"/>
      <c r="CK274" s="819"/>
      <c r="CL274" s="819"/>
      <c r="CM274" s="819"/>
      <c r="CN274" s="819"/>
      <c r="CO274" s="819"/>
      <c r="CP274" s="819"/>
      <c r="CQ274" s="819"/>
      <c r="CR274" s="819"/>
      <c r="CS274" s="819"/>
      <c r="CT274" s="819"/>
      <c r="CU274" s="819"/>
      <c r="CV274" s="819"/>
      <c r="CW274" s="819"/>
      <c r="CX274" s="819"/>
      <c r="CY274" s="820"/>
      <c r="CZ274" s="805">
        <f>DATI!AA263</f>
        <v>670966.09199999995</v>
      </c>
      <c r="DA274" s="806">
        <f t="shared" si="2981"/>
        <v>1838.2632657534245</v>
      </c>
      <c r="DB274" s="813">
        <f t="shared" si="3009"/>
        <v>586.27666841713904</v>
      </c>
      <c r="DC274" s="808">
        <f t="shared" si="2982"/>
        <v>1.6062374477181891</v>
      </c>
      <c r="DD274" s="822">
        <f t="shared" si="2983"/>
        <v>7.080792518106005E-4</v>
      </c>
      <c r="DE274" s="823">
        <f t="shared" ref="DE274:DE331" si="3070">(DB274-DB286)/DB286</f>
        <v>-1.80460215140512E-2</v>
      </c>
      <c r="DF274" s="806">
        <f t="shared" si="3010"/>
        <v>474.7609999999404</v>
      </c>
      <c r="DG274" s="824">
        <f t="shared" si="2984"/>
        <v>-10.774396359954608</v>
      </c>
      <c r="DH274" s="825">
        <f t="shared" si="3011"/>
        <v>0.14537127984138695</v>
      </c>
      <c r="DI274" s="826">
        <f t="shared" si="3012"/>
        <v>220830.288</v>
      </c>
      <c r="DJ274" s="806">
        <f t="shared" si="3013"/>
        <v>605.01448767123293</v>
      </c>
      <c r="DK274" s="827">
        <f t="shared" si="3014"/>
        <v>192.95706158313186</v>
      </c>
      <c r="DL274" s="828">
        <f t="shared" si="3015"/>
        <v>0.52864948378940235</v>
      </c>
      <c r="DM274" s="829">
        <f t="shared" si="2783"/>
        <v>0.3291228731719576</v>
      </c>
      <c r="DN274" s="830">
        <f t="shared" si="2985"/>
        <v>7.3466202506668465E-2</v>
      </c>
      <c r="DO274" s="830">
        <f t="shared" si="2834"/>
        <v>2.200000000000002E-2</v>
      </c>
      <c r="DP274" s="830">
        <f t="shared" si="3016"/>
        <v>7.4226301652183205E-2</v>
      </c>
      <c r="DQ274" s="830">
        <f t="shared" si="3017"/>
        <v>5.4094408321626146E-2</v>
      </c>
      <c r="DR274" s="831">
        <f t="shared" si="3018"/>
        <v>15258.810499999992</v>
      </c>
      <c r="DS274" s="831">
        <f t="shared" si="3019"/>
        <v>9.9022421477775993</v>
      </c>
      <c r="DT274" s="832">
        <f t="shared" si="3020"/>
        <v>0.11737524162280263</v>
      </c>
      <c r="DU274" s="833"/>
      <c r="DV274" s="832"/>
      <c r="DW274" s="834">
        <f>DATI!AB263</f>
        <v>214810.07199999999</v>
      </c>
      <c r="DX274" s="806">
        <f t="shared" si="2986"/>
        <v>588.52074520547944</v>
      </c>
      <c r="DY274" s="835">
        <f t="shared" si="3021"/>
        <v>187.69671799540916</v>
      </c>
      <c r="DZ274" s="808">
        <f t="shared" si="3022"/>
        <v>0.51423758354906624</v>
      </c>
      <c r="EA274" s="829">
        <f t="shared" si="2979"/>
        <v>0.32015041380064257</v>
      </c>
      <c r="EB274" s="825">
        <f t="shared" si="2987"/>
        <v>5.8593346399595229E-2</v>
      </c>
      <c r="EC274" s="836">
        <f t="shared" si="2836"/>
        <v>450135.80399999995</v>
      </c>
      <c r="ED274" s="837">
        <f t="shared" si="3023"/>
        <v>1233.2487780821916</v>
      </c>
      <c r="EE274" s="838">
        <f t="shared" si="3024"/>
        <v>393.31960683400712</v>
      </c>
      <c r="EF274" s="839">
        <f t="shared" si="3025"/>
        <v>1.0775879639287866</v>
      </c>
      <c r="EG274" s="840">
        <f t="shared" ref="EG274:EG331" si="3071">(EC274-EC286)/EC286</f>
        <v>-3.179913567618816E-2</v>
      </c>
      <c r="EH274" s="840">
        <f t="shared" ref="EH274:EH331" si="3072">(EE274-EE286)/EE286</f>
        <v>-4.9944024228201322E-2</v>
      </c>
      <c r="EI274" s="822">
        <f t="shared" si="3026"/>
        <v>0.67087712682804246</v>
      </c>
      <c r="EJ274" s="841">
        <f t="shared" ref="EJ274:EJ331" si="3073">(EC274-EC286)</f>
        <v>-14784.049500000023</v>
      </c>
      <c r="EK274" s="841">
        <f t="shared" ref="EK274:EK331" si="3074">(EE274-EE286)</f>
        <v>-20.676638507732207</v>
      </c>
      <c r="EL274" s="805">
        <f>DATI!AD263</f>
        <v>385977.25</v>
      </c>
      <c r="EM274" s="806">
        <f t="shared" si="2988"/>
        <v>1057.4719178082191</v>
      </c>
      <c r="EN274" s="835">
        <f t="shared" si="3027"/>
        <v>337.25915349953209</v>
      </c>
      <c r="EO274" s="808">
        <f t="shared" si="2989"/>
        <v>0.92399768082063582</v>
      </c>
      <c r="EP274" s="822">
        <f t="shared" si="2990"/>
        <v>-1.6582993159702353E-2</v>
      </c>
      <c r="EQ274" s="823">
        <f t="shared" si="2991"/>
        <v>-3.5013044863625997E-2</v>
      </c>
      <c r="ER274" s="822">
        <f t="shared" si="2992"/>
        <v>0.16574547616468555</v>
      </c>
      <c r="ES274" s="806">
        <f t="shared" si="3028"/>
        <v>-6508.5900000000256</v>
      </c>
      <c r="ET274" s="822">
        <f t="shared" si="3029"/>
        <v>0.5752559698650167</v>
      </c>
      <c r="EU274" s="824">
        <f t="shared" si="2993"/>
        <v>-12.236921762822021</v>
      </c>
      <c r="EV274" s="805">
        <f>DATI!AE263</f>
        <v>62167.22</v>
      </c>
      <c r="EW274" s="806">
        <f t="shared" si="2994"/>
        <v>170.32115068493152</v>
      </c>
      <c r="EX274" s="835">
        <f t="shared" si="3030"/>
        <v>54.320465759624902</v>
      </c>
      <c r="EY274" s="808">
        <f t="shared" si="3031"/>
        <v>0.14882319386198603</v>
      </c>
      <c r="EZ274" s="822">
        <f t="shared" si="2995"/>
        <v>-9.1468526971818509E-2</v>
      </c>
      <c r="FA274" s="823">
        <f t="shared" si="2996"/>
        <v>-0.10849516155926631</v>
      </c>
      <c r="FB274" s="806">
        <f t="shared" si="3032"/>
        <v>-6258.8300000000017</v>
      </c>
      <c r="FC274" s="824">
        <f t="shared" si="2997"/>
        <v>-6.6107411361591772</v>
      </c>
      <c r="FD274" s="806">
        <f>+DATI!AG263</f>
        <v>6020.2160000000003</v>
      </c>
      <c r="FE274" s="822">
        <f t="shared" si="3033"/>
        <v>8.9724593713149982E-3</v>
      </c>
      <c r="FF274" s="806">
        <f t="shared" si="2998"/>
        <v>56147.004000000001</v>
      </c>
      <c r="FG274" s="822">
        <f t="shared" si="3034"/>
        <v>4.9060122171902212E-2</v>
      </c>
      <c r="FH274" s="805">
        <f>DATI!AF263</f>
        <v>8011.55</v>
      </c>
      <c r="FI274" s="806">
        <f t="shared" si="3035"/>
        <v>21.94945205479452</v>
      </c>
      <c r="FJ274" s="830">
        <f t="shared" si="3036"/>
        <v>1.1940320227091298E-2</v>
      </c>
      <c r="FK274" s="830"/>
      <c r="FL274" s="806"/>
      <c r="FM274" s="1300"/>
      <c r="FN274" s="806"/>
      <c r="FO274" s="806"/>
      <c r="FP274" s="806"/>
      <c r="FQ274" s="842"/>
      <c r="FR274" s="1301"/>
      <c r="FS274" s="851"/>
      <c r="FT274" s="851"/>
      <c r="FU274" s="818"/>
      <c r="FV274" s="819"/>
      <c r="FW274" s="819"/>
      <c r="FX274" s="819"/>
      <c r="FY274" s="819"/>
      <c r="FZ274" s="819"/>
      <c r="GA274" s="819"/>
      <c r="GB274" s="819"/>
      <c r="GC274" s="819"/>
      <c r="GD274" s="819"/>
      <c r="GE274" s="819"/>
      <c r="GF274" s="819"/>
      <c r="GG274" s="819"/>
      <c r="GH274" s="819"/>
      <c r="GI274" s="819"/>
      <c r="GJ274" s="819"/>
      <c r="GK274" s="819"/>
      <c r="GL274" s="819"/>
      <c r="GM274" s="819"/>
      <c r="GN274" s="819"/>
      <c r="GO274" s="819"/>
      <c r="GP274" s="820"/>
      <c r="GQ274" s="818"/>
      <c r="GR274" s="819"/>
      <c r="GS274" s="819"/>
      <c r="GT274" s="819"/>
      <c r="GU274" s="819"/>
      <c r="GV274" s="819"/>
      <c r="GW274" s="819"/>
      <c r="GX274" s="820"/>
      <c r="GY274" s="818"/>
      <c r="GZ274" s="819"/>
      <c r="HA274" s="819"/>
      <c r="HB274" s="819"/>
      <c r="HC274" s="819"/>
      <c r="HD274" s="819"/>
      <c r="HE274" s="819"/>
      <c r="HF274" s="819"/>
      <c r="HG274" s="819"/>
      <c r="HH274" s="819"/>
      <c r="HI274" s="819"/>
      <c r="HJ274" s="819"/>
      <c r="HK274" s="819"/>
      <c r="HL274" s="819"/>
      <c r="HM274" s="819"/>
      <c r="HN274" s="819"/>
      <c r="HO274" s="819"/>
      <c r="HP274" s="819"/>
      <c r="HQ274" s="819"/>
      <c r="HR274" s="819"/>
      <c r="HS274" s="819"/>
      <c r="HT274" s="820"/>
      <c r="HU274" s="1301">
        <f t="shared" si="2999"/>
        <v>441238.89399999997</v>
      </c>
      <c r="HV274" s="1302"/>
      <c r="HW274" s="1303">
        <f t="shared" ref="HW274:HW283" si="3075">HX274+HY274</f>
        <v>45321.319999999934</v>
      </c>
      <c r="HX274" s="1304">
        <v>45321.319999999934</v>
      </c>
      <c r="HY274" s="1304"/>
      <c r="HZ274" s="1305"/>
      <c r="IA274" s="1305">
        <f t="shared" si="3000"/>
        <v>6.7546364176030424E-2</v>
      </c>
      <c r="IB274" s="1306">
        <f t="shared" si="3001"/>
        <v>0.10271379204390793</v>
      </c>
      <c r="IC274" s="1303"/>
      <c r="ID274" s="1305"/>
      <c r="IE274" s="1303"/>
      <c r="IF274" s="1303"/>
      <c r="IG274" s="1303"/>
      <c r="IH274" s="1307"/>
      <c r="II274" s="1304"/>
      <c r="IJ274" s="1304"/>
      <c r="IK274" s="1308">
        <v>25802.91</v>
      </c>
      <c r="IL274" s="1309">
        <f t="shared" si="3037"/>
        <v>19782.694</v>
      </c>
      <c r="IM274" s="1309"/>
      <c r="IN274" s="1306">
        <f t="shared" si="2709"/>
        <v>2.9483895290494055E-2</v>
      </c>
      <c r="IO274" s="1306">
        <f t="shared" si="2710"/>
        <v>4.4834429305771945E-2</v>
      </c>
      <c r="IP274" s="1304"/>
      <c r="IQ274" s="1307"/>
      <c r="IR274" s="1304"/>
      <c r="IS274" s="1309">
        <v>376134.88</v>
      </c>
      <c r="IT274" s="1308">
        <v>376134.88</v>
      </c>
      <c r="IU274" s="1310"/>
      <c r="IV274" s="1306"/>
      <c r="IW274" s="1307">
        <f t="shared" si="3002"/>
        <v>0.56058701696657431</v>
      </c>
      <c r="IX274" s="1306">
        <f t="shared" si="3003"/>
        <v>0.85245177865032007</v>
      </c>
      <c r="IY274" s="1309"/>
      <c r="IZ274" s="1309"/>
      <c r="JA274" s="1309"/>
      <c r="JB274" s="1309"/>
      <c r="JC274" s="1311"/>
      <c r="JD274" s="1307"/>
      <c r="JE274" s="1304"/>
      <c r="JF274" s="1304"/>
      <c r="JG274" s="826">
        <f t="shared" si="2951"/>
        <v>205078.72070554877</v>
      </c>
      <c r="JH274" s="808">
        <f t="shared" si="3038"/>
        <v>179.19365907166898</v>
      </c>
      <c r="JI274" s="829">
        <f t="shared" si="2716"/>
        <v>0.30564692187984482</v>
      </c>
      <c r="JJ274" s="1300"/>
      <c r="JK274" s="806"/>
      <c r="JL274" s="831"/>
      <c r="JM274" s="860">
        <f t="shared" ref="JM274:JM331" si="3076">IF(JI286&gt;0,(JI274-JI286)/JI286,0)</f>
        <v>7.4386153549120329E-2</v>
      </c>
      <c r="JN274" s="1098"/>
      <c r="JO274" s="808"/>
      <c r="JP274" s="829"/>
      <c r="JQ274" s="830"/>
      <c r="JR274" s="862"/>
      <c r="JS274" s="825"/>
      <c r="JT274" s="818">
        <f>DATI!BW263</f>
        <v>56135.070248530807</v>
      </c>
      <c r="JU274" s="819">
        <f>DATI!BX263</f>
        <v>30766.690256108879</v>
      </c>
      <c r="JV274" s="819">
        <f>DATI!BY263</f>
        <v>7667.3686387702073</v>
      </c>
      <c r="JW274" s="819">
        <f>DATI!BZ263</f>
        <v>16144.348072320819</v>
      </c>
      <c r="JX274" s="819">
        <f>DATI!CA263</f>
        <v>41582.856398430464</v>
      </c>
      <c r="JY274" s="819">
        <f>DATI!CB263</f>
        <v>17772.569376983643</v>
      </c>
      <c r="JZ274" s="819">
        <f>DATI!CC263</f>
        <v>20628.811553542455</v>
      </c>
      <c r="KA274" s="819">
        <f>DATI!CD263</f>
        <v>910.79653620334716</v>
      </c>
      <c r="KB274" s="819">
        <f>DATI!CE263</f>
        <v>1647.1799563646316</v>
      </c>
      <c r="KC274" s="819">
        <f>DATI!CF263</f>
        <v>349.18109074985983</v>
      </c>
      <c r="KD274" s="819">
        <f>DATI!CG263</f>
        <v>200.65500390529633</v>
      </c>
      <c r="KE274" s="819">
        <f>DATI!CH263</f>
        <v>689.28658174014095</v>
      </c>
      <c r="KF274" s="819">
        <f>DATI!CI263</f>
        <v>93.520421820163733</v>
      </c>
      <c r="KG274" s="819">
        <f>DATI!CJ263</f>
        <v>105.89194206094741</v>
      </c>
      <c r="KH274" s="819">
        <f>DATI!CK263</f>
        <v>1021.3192229539547</v>
      </c>
      <c r="KI274" s="819">
        <f>DATI!CL263</f>
        <v>3543.6144089684485</v>
      </c>
      <c r="KJ274" s="863">
        <f t="shared" si="3039"/>
        <v>49.0496947000277</v>
      </c>
      <c r="KK274" s="864">
        <f t="shared" si="3040"/>
        <v>2.0817135332591531E-2</v>
      </c>
      <c r="KL274" s="865">
        <f t="shared" si="3041"/>
        <v>26.883314785411791</v>
      </c>
      <c r="KM274" s="864">
        <f t="shared" si="3042"/>
        <v>3.8411772314460697E-2</v>
      </c>
      <c r="KN274" s="865">
        <f t="shared" si="3043"/>
        <v>6.6995924155646476</v>
      </c>
      <c r="KO274" s="864">
        <f t="shared" si="3044"/>
        <v>0.28860951463410978</v>
      </c>
      <c r="KP274" s="865">
        <f t="shared" si="3045"/>
        <v>14.106606450698123</v>
      </c>
      <c r="KQ274" s="864">
        <f t="shared" si="3046"/>
        <v>0.1751941662319989</v>
      </c>
      <c r="KR274" s="865">
        <f t="shared" si="3047"/>
        <v>36.334263092001564</v>
      </c>
      <c r="KS274" s="864">
        <f t="shared" si="3048"/>
        <v>-0.10345010583093213</v>
      </c>
      <c r="KT274" s="865">
        <f t="shared" si="3049"/>
        <v>15.529313459778288</v>
      </c>
      <c r="KU274" s="864">
        <f t="shared" si="3050"/>
        <v>4.5966402430087872E-2</v>
      </c>
      <c r="KV274" s="865">
        <f t="shared" si="3051"/>
        <v>18.025040393570077</v>
      </c>
      <c r="KW274" s="864">
        <f t="shared" si="3052"/>
        <v>0.25498486723729819</v>
      </c>
      <c r="KX274" s="865">
        <f t="shared" si="3053"/>
        <v>0.79583568412450945</v>
      </c>
      <c r="KY274" s="864">
        <f t="shared" si="3054"/>
        <v>0.23913884861784429</v>
      </c>
      <c r="KZ274" s="865">
        <f t="shared" si="3055"/>
        <v>1.439272697406212</v>
      </c>
      <c r="LA274" s="864">
        <f t="shared" si="3056"/>
        <v>4.0819981790609805E-2</v>
      </c>
      <c r="LB274" s="865">
        <f t="shared" si="3005"/>
        <v>0.30510741004642378</v>
      </c>
      <c r="LC274" s="864">
        <f t="shared" si="3057"/>
        <v>-0.10095676035284801</v>
      </c>
      <c r="LD274" s="865">
        <f t="shared" si="3058"/>
        <v>0.17532830435613897</v>
      </c>
      <c r="LE274" s="864">
        <f t="shared" si="3059"/>
        <v>2.423971950848253E-2</v>
      </c>
      <c r="LF274" s="865">
        <f t="shared" si="3060"/>
        <v>0.60228474366368989</v>
      </c>
      <c r="LG274" s="864">
        <f t="shared" si="3061"/>
        <v>0.11139340306596411</v>
      </c>
      <c r="LH274" s="865">
        <f t="shared" si="3062"/>
        <v>8.1716262546529847E-2</v>
      </c>
      <c r="LI274" s="864">
        <f t="shared" si="3063"/>
        <v>0.15805814073976954</v>
      </c>
      <c r="LJ274" s="865">
        <f t="shared" si="3064"/>
        <v>9.2526247963828495E-2</v>
      </c>
      <c r="LK274" s="864">
        <f t="shared" si="3065"/>
        <v>0.19018911166354166</v>
      </c>
      <c r="LL274" s="865">
        <f t="shared" si="3066"/>
        <v>0.89240818360732566</v>
      </c>
      <c r="LM274" s="864">
        <f t="shared" si="3067"/>
        <v>-0.23584914543562846</v>
      </c>
      <c r="LN274" s="865">
        <f t="shared" si="3068"/>
        <v>3.096338957535564</v>
      </c>
      <c r="LO274" s="868">
        <f t="shared" si="3069"/>
        <v>0.3678869424475828</v>
      </c>
      <c r="LP274" s="869">
        <f t="shared" si="2721"/>
        <v>8.3663050812604722E-2</v>
      </c>
      <c r="LQ274" s="870">
        <f t="shared" si="2722"/>
        <v>4.5854314581531615E-2</v>
      </c>
      <c r="LR274" s="870">
        <f t="shared" si="2723"/>
        <v>1.1427356360014402E-2</v>
      </c>
      <c r="LS274" s="870">
        <f t="shared" si="2724"/>
        <v>2.4061347160179325E-2</v>
      </c>
      <c r="LT274" s="870">
        <f t="shared" si="2725"/>
        <v>6.197460183789804E-2</v>
      </c>
      <c r="LU274" s="870">
        <f t="shared" si="2726"/>
        <v>2.6488029110394516E-2</v>
      </c>
      <c r="LV274" s="870">
        <f t="shared" si="2727"/>
        <v>3.0744938976055524E-2</v>
      </c>
      <c r="LW274" s="870">
        <f t="shared" si="2728"/>
        <v>1.3574404833014233E-3</v>
      </c>
      <c r="LX274" s="871">
        <f t="shared" si="2729"/>
        <v>2.4549377025219806E-3</v>
      </c>
      <c r="LY274" s="871">
        <f t="shared" si="3006"/>
        <v>5.204154053583081E-4</v>
      </c>
      <c r="LZ274" s="871">
        <f t="shared" si="2730"/>
        <v>2.9905386620535264E-4</v>
      </c>
      <c r="MA274" s="871">
        <f t="shared" si="2731"/>
        <v>1.0273046431981856E-3</v>
      </c>
      <c r="MB274" s="871">
        <f t="shared" si="2732"/>
        <v>1.3938174065011283E-4</v>
      </c>
      <c r="MC274" s="871">
        <f t="shared" si="2733"/>
        <v>1.5782010942655419E-4</v>
      </c>
      <c r="MD274" s="871">
        <f t="shared" si="2734"/>
        <v>1.5221622003425395E-3</v>
      </c>
      <c r="ME274" s="871">
        <f t="shared" si="2735"/>
        <v>5.2813613850525975E-3</v>
      </c>
      <c r="MF274" s="869">
        <f t="shared" si="2736"/>
        <v>0.26132420014519064</v>
      </c>
      <c r="MG274" s="870">
        <f t="shared" si="2737"/>
        <v>0.14322741000761305</v>
      </c>
      <c r="MH274" s="870">
        <f t="shared" si="2738"/>
        <v>3.5693711041492542E-2</v>
      </c>
      <c r="MI274" s="870">
        <f t="shared" si="2739"/>
        <v>7.515638313421738E-2</v>
      </c>
      <c r="MJ274" s="870">
        <f t="shared" si="2740"/>
        <v>0.19357963996413757</v>
      </c>
      <c r="MK274" s="870">
        <f t="shared" si="2741"/>
        <v>8.2736201387166072E-2</v>
      </c>
      <c r="ML274" s="870">
        <f t="shared" si="2742"/>
        <v>9.6032794745036246E-2</v>
      </c>
      <c r="MM274" s="870">
        <f t="shared" si="2743"/>
        <v>4.2400085234520438E-3</v>
      </c>
      <c r="MN274" s="871">
        <f t="shared" si="2744"/>
        <v>7.668075993962852E-3</v>
      </c>
      <c r="MO274" s="871">
        <f t="shared" si="3007"/>
        <v>1.6255340706270974E-3</v>
      </c>
      <c r="MP274" s="871">
        <f t="shared" si="2745"/>
        <v>9.3410426260318155E-4</v>
      </c>
      <c r="MQ274" s="871">
        <f t="shared" si="2746"/>
        <v>3.2088187268059804E-3</v>
      </c>
      <c r="MR274" s="871">
        <f t="shared" si="2747"/>
        <v>4.3536330000468388E-4</v>
      </c>
      <c r="MS274" s="871">
        <f t="shared" si="2748"/>
        <v>4.9295613131654001E-4</v>
      </c>
      <c r="MT274" s="871">
        <f t="shared" si="2749"/>
        <v>4.7545220456606651E-3</v>
      </c>
      <c r="MU274" s="871">
        <f t="shared" si="2750"/>
        <v>1.6496500261721659E-2</v>
      </c>
      <c r="MV274" s="1098"/>
      <c r="MW274" s="808"/>
      <c r="MX274" s="862"/>
      <c r="MY274" s="1269"/>
      <c r="MZ274" s="956"/>
      <c r="NA274" s="874"/>
      <c r="NB274" s="1098"/>
      <c r="NC274" s="808"/>
      <c r="ND274" s="829"/>
      <c r="NE274" s="875"/>
    </row>
    <row r="275" spans="1:369" outlineLevel="1" x14ac:dyDescent="0.2">
      <c r="A275" s="876" t="s">
        <v>180</v>
      </c>
      <c r="B275" s="559">
        <v>162</v>
      </c>
      <c r="C275" s="1525"/>
      <c r="D275" s="560">
        <f>DATI!G264</f>
        <v>549216</v>
      </c>
      <c r="E275" s="561">
        <f t="shared" si="2980"/>
        <v>5.9976339957657415E-2</v>
      </c>
      <c r="F275" s="1035">
        <f t="shared" si="3008"/>
        <v>1.3104303169824685E-2</v>
      </c>
      <c r="G275" s="563"/>
      <c r="H275" s="564"/>
      <c r="I275" s="565"/>
      <c r="J275" s="566"/>
      <c r="K275" s="566"/>
      <c r="L275" s="566"/>
      <c r="M275" s="564"/>
      <c r="N275" s="564"/>
      <c r="O275" s="564"/>
      <c r="P275" s="564"/>
      <c r="Q275" s="564"/>
      <c r="R275" s="564"/>
      <c r="S275" s="564"/>
      <c r="T275" s="564"/>
      <c r="U275" s="564"/>
      <c r="V275" s="564"/>
      <c r="W275" s="569"/>
      <c r="X275" s="1100"/>
      <c r="Y275" s="564"/>
      <c r="Z275" s="564"/>
      <c r="AA275" s="564"/>
      <c r="AB275" s="564"/>
      <c r="AC275" s="564"/>
      <c r="AD275" s="565"/>
      <c r="AE275" s="566"/>
      <c r="AF275" s="566"/>
      <c r="AG275" s="569"/>
      <c r="AH275" s="572"/>
      <c r="AI275" s="564"/>
      <c r="AJ275" s="565"/>
      <c r="AK275" s="566"/>
      <c r="AL275" s="566"/>
      <c r="AM275" s="566"/>
      <c r="AN275" s="576"/>
      <c r="AO275" s="577"/>
      <c r="AP275" s="577"/>
      <c r="AQ275" s="577"/>
      <c r="AR275" s="577"/>
      <c r="AS275" s="577"/>
      <c r="AT275" s="577"/>
      <c r="AU275" s="1072"/>
      <c r="AV275" s="1072"/>
      <c r="AW275" s="577"/>
      <c r="AX275" s="1072"/>
      <c r="AY275" s="1072"/>
      <c r="AZ275" s="1072"/>
      <c r="BA275" s="1072"/>
      <c r="BB275" s="576"/>
      <c r="BC275" s="577"/>
      <c r="BD275" s="577"/>
      <c r="BE275" s="577"/>
      <c r="BF275" s="577"/>
      <c r="BG275" s="577"/>
      <c r="BH275" s="577"/>
      <c r="BI275" s="577"/>
      <c r="BJ275" s="577"/>
      <c r="BK275" s="577"/>
      <c r="BL275" s="577"/>
      <c r="BM275" s="577"/>
      <c r="BN275" s="577"/>
      <c r="BO275" s="577"/>
      <c r="BP275" s="577"/>
      <c r="BQ275" s="577"/>
      <c r="BR275" s="577"/>
      <c r="BS275" s="577"/>
      <c r="BT275" s="577"/>
      <c r="BU275" s="577"/>
      <c r="BV275" s="578"/>
      <c r="BW275" s="576"/>
      <c r="BX275" s="577"/>
      <c r="BY275" s="577"/>
      <c r="BZ275" s="577"/>
      <c r="CA275" s="577"/>
      <c r="CB275" s="577"/>
      <c r="CC275" s="577"/>
      <c r="CD275" s="578"/>
      <c r="CE275" s="576"/>
      <c r="CF275" s="577"/>
      <c r="CG275" s="577"/>
      <c r="CH275" s="577"/>
      <c r="CI275" s="577"/>
      <c r="CJ275" s="577"/>
      <c r="CK275" s="577"/>
      <c r="CL275" s="577"/>
      <c r="CM275" s="577"/>
      <c r="CN275" s="577"/>
      <c r="CO275" s="577"/>
      <c r="CP275" s="577"/>
      <c r="CQ275" s="577"/>
      <c r="CR275" s="577"/>
      <c r="CS275" s="577"/>
      <c r="CT275" s="577"/>
      <c r="CU275" s="577"/>
      <c r="CV275" s="577"/>
      <c r="CW275" s="577"/>
      <c r="CX275" s="577"/>
      <c r="CY275" s="578"/>
      <c r="CZ275" s="563">
        <f>DATI!AA264</f>
        <v>261248.22899999976</v>
      </c>
      <c r="DA275" s="564">
        <f t="shared" si="2981"/>
        <v>715.74857260273905</v>
      </c>
      <c r="DB275" s="565">
        <f t="shared" si="3009"/>
        <v>475.67483285264768</v>
      </c>
      <c r="DC275" s="566">
        <f t="shared" si="2982"/>
        <v>1.3032187201442402</v>
      </c>
      <c r="DD275" s="582">
        <f t="shared" si="2983"/>
        <v>6.3192617168124077E-3</v>
      </c>
      <c r="DE275" s="583">
        <f t="shared" si="3070"/>
        <v>-6.6972782879147008E-3</v>
      </c>
      <c r="DF275" s="564">
        <f t="shared" si="3010"/>
        <v>1640.5289999997476</v>
      </c>
      <c r="DG275" s="584">
        <f t="shared" si="2984"/>
        <v>-3.2072062831766743</v>
      </c>
      <c r="DH275" s="585">
        <f t="shared" si="3011"/>
        <v>5.6601950320353464E-2</v>
      </c>
      <c r="DI275" s="586">
        <f t="shared" si="3012"/>
        <v>94601.726500000019</v>
      </c>
      <c r="DJ275" s="564">
        <f t="shared" si="3013"/>
        <v>259.18281232876717</v>
      </c>
      <c r="DK275" s="587">
        <f t="shared" si="3014"/>
        <v>172.24867174299368</v>
      </c>
      <c r="DL275" s="588">
        <f t="shared" si="3015"/>
        <v>0.47191416915888679</v>
      </c>
      <c r="DM275" s="589">
        <f t="shared" si="2783"/>
        <v>0.3621143265242962</v>
      </c>
      <c r="DN275" s="590">
        <f t="shared" si="2985"/>
        <v>4.6003457160266902E-2</v>
      </c>
      <c r="DO275" s="590">
        <f t="shared" si="2834"/>
        <v>1.6000000000000014E-2</v>
      </c>
      <c r="DP275" s="590">
        <f t="shared" si="3016"/>
        <v>5.2613426762753344E-2</v>
      </c>
      <c r="DQ275" s="590">
        <f t="shared" si="3017"/>
        <v>3.8998080917543768E-2</v>
      </c>
      <c r="DR275" s="591">
        <f t="shared" si="3018"/>
        <v>4728.5365000000165</v>
      </c>
      <c r="DS275" s="591">
        <f t="shared" si="3019"/>
        <v>6.4652358478280973</v>
      </c>
      <c r="DT275" s="592">
        <f t="shared" si="3020"/>
        <v>5.0282507016753936E-2</v>
      </c>
      <c r="DU275" s="593"/>
      <c r="DV275" s="592"/>
      <c r="DW275" s="594">
        <f>DATI!AB264</f>
        <v>89951.289000000019</v>
      </c>
      <c r="DX275" s="564">
        <f t="shared" si="2986"/>
        <v>246.44188767123293</v>
      </c>
      <c r="DY275" s="595">
        <f t="shared" si="3021"/>
        <v>163.78126092466354</v>
      </c>
      <c r="DZ275" s="566">
        <f t="shared" si="3022"/>
        <v>0.44871578335524259</v>
      </c>
      <c r="EA275" s="589">
        <f t="shared" si="2979"/>
        <v>0.34431348815000046</v>
      </c>
      <c r="EB275" s="585">
        <f t="shared" si="2987"/>
        <v>5.877825140275509E-2</v>
      </c>
      <c r="EC275" s="596">
        <f t="shared" si="2836"/>
        <v>166646.50249999974</v>
      </c>
      <c r="ED275" s="597">
        <f t="shared" si="3023"/>
        <v>456.56576027397188</v>
      </c>
      <c r="EE275" s="598">
        <f t="shared" si="3024"/>
        <v>303.426161109654</v>
      </c>
      <c r="EF275" s="599">
        <f t="shared" si="3025"/>
        <v>0.83130455098535339</v>
      </c>
      <c r="EG275" s="600">
        <f t="shared" si="3071"/>
        <v>-1.8193162368691368E-2</v>
      </c>
      <c r="EH275" s="600">
        <f t="shared" si="3072"/>
        <v>-3.0892639030938633E-2</v>
      </c>
      <c r="EI275" s="582">
        <f t="shared" si="3026"/>
        <v>0.6378856734757038</v>
      </c>
      <c r="EJ275" s="601">
        <f t="shared" si="3073"/>
        <v>-3088.0075000002689</v>
      </c>
      <c r="EK275" s="601">
        <f t="shared" si="3074"/>
        <v>-9.6724421310047433</v>
      </c>
      <c r="EL275" s="563">
        <f>DATI!AD264</f>
        <v>142701.84</v>
      </c>
      <c r="EM275" s="564">
        <f t="shared" si="2988"/>
        <v>390.96394520547943</v>
      </c>
      <c r="EN275" s="595">
        <f t="shared" si="3027"/>
        <v>259.82826428945987</v>
      </c>
      <c r="EO275" s="566">
        <f t="shared" si="2989"/>
        <v>0.71185825832728733</v>
      </c>
      <c r="EP275" s="582">
        <f t="shared" si="2990"/>
        <v>-2.4371127445980023E-2</v>
      </c>
      <c r="EQ275" s="583">
        <f t="shared" si="2991"/>
        <v>-3.6990693355610893E-2</v>
      </c>
      <c r="ER275" s="582">
        <f t="shared" si="2992"/>
        <v>6.1278700805233385E-2</v>
      </c>
      <c r="ES275" s="564">
        <f t="shared" si="3028"/>
        <v>-3564.679999999993</v>
      </c>
      <c r="ET275" s="582">
        <f t="shared" si="3029"/>
        <v>0.54623084162610769</v>
      </c>
      <c r="EU275" s="584">
        <f t="shared" si="2993"/>
        <v>-9.9804099328410416</v>
      </c>
      <c r="EV275" s="563">
        <f>DATI!AE264</f>
        <v>22276.49</v>
      </c>
      <c r="EW275" s="564">
        <f t="shared" si="2994"/>
        <v>61.031479452054796</v>
      </c>
      <c r="EX275" s="595">
        <f t="shared" si="3030"/>
        <v>40.560526277457321</v>
      </c>
      <c r="EY275" s="566">
        <f t="shared" si="3031"/>
        <v>0.11112472952728034</v>
      </c>
      <c r="EZ275" s="582">
        <f t="shared" si="2995"/>
        <v>-2.1308779602056127E-2</v>
      </c>
      <c r="FA275" s="583">
        <f t="shared" si="2996"/>
        <v>-3.396795637350325E-2</v>
      </c>
      <c r="FB275" s="564">
        <f t="shared" si="3032"/>
        <v>-485.0199999999968</v>
      </c>
      <c r="FC275" s="584">
        <f t="shared" si="2997"/>
        <v>-1.4262034020185084</v>
      </c>
      <c r="FD275" s="564">
        <f>+DATI!AG264</f>
        <v>4650.4375000000018</v>
      </c>
      <c r="FE275" s="582">
        <f t="shared" si="3033"/>
        <v>1.780083837429576E-2</v>
      </c>
      <c r="FF275" s="564">
        <f t="shared" si="2998"/>
        <v>17626.052499999998</v>
      </c>
      <c r="FG275" s="582">
        <f t="shared" si="3034"/>
        <v>3.2093115459127186E-2</v>
      </c>
      <c r="FH275" s="563">
        <f>DATI!AF264</f>
        <v>6318.61</v>
      </c>
      <c r="FI275" s="564">
        <f t="shared" si="3035"/>
        <v>17.311260273972604</v>
      </c>
      <c r="FJ275" s="590">
        <f t="shared" si="3036"/>
        <v>2.4186230942832555E-2</v>
      </c>
      <c r="FK275" s="590"/>
      <c r="FL275" s="564"/>
      <c r="FM275" s="1281"/>
      <c r="FN275" s="564"/>
      <c r="FO275" s="564"/>
      <c r="FP275" s="564"/>
      <c r="FQ275" s="602"/>
      <c r="FR275" s="1289"/>
      <c r="FS275" s="612"/>
      <c r="FT275" s="612"/>
      <c r="FU275" s="576"/>
      <c r="FV275" s="577"/>
      <c r="FW275" s="577"/>
      <c r="FX275" s="577"/>
      <c r="FY275" s="577"/>
      <c r="FZ275" s="577"/>
      <c r="GA275" s="577"/>
      <c r="GB275" s="577"/>
      <c r="GC275" s="577"/>
      <c r="GD275" s="577"/>
      <c r="GE275" s="577"/>
      <c r="GF275" s="577"/>
      <c r="GG275" s="577"/>
      <c r="GH275" s="577"/>
      <c r="GI275" s="577"/>
      <c r="GJ275" s="577"/>
      <c r="GK275" s="577"/>
      <c r="GL275" s="577"/>
      <c r="GM275" s="577"/>
      <c r="GN275" s="577"/>
      <c r="GO275" s="577"/>
      <c r="GP275" s="578"/>
      <c r="GQ275" s="576"/>
      <c r="GR275" s="577"/>
      <c r="GS275" s="577"/>
      <c r="GT275" s="577"/>
      <c r="GU275" s="577"/>
      <c r="GV275" s="577"/>
      <c r="GW275" s="577"/>
      <c r="GX275" s="578"/>
      <c r="GY275" s="576"/>
      <c r="GZ275" s="577"/>
      <c r="HA275" s="577"/>
      <c r="HB275" s="577"/>
      <c r="HC275" s="577"/>
      <c r="HD275" s="577"/>
      <c r="HE275" s="577"/>
      <c r="HF275" s="577"/>
      <c r="HG275" s="577"/>
      <c r="HH275" s="577"/>
      <c r="HI275" s="577"/>
      <c r="HJ275" s="577"/>
      <c r="HK275" s="577"/>
      <c r="HL275" s="577"/>
      <c r="HM275" s="577"/>
      <c r="HN275" s="577"/>
      <c r="HO275" s="577"/>
      <c r="HP275" s="577"/>
      <c r="HQ275" s="577"/>
      <c r="HR275" s="577"/>
      <c r="HS275" s="577"/>
      <c r="HT275" s="578"/>
      <c r="HU275" s="1289">
        <f t="shared" si="2999"/>
        <v>166613.77250000002</v>
      </c>
      <c r="HV275" s="1290"/>
      <c r="HW275" s="1291">
        <f t="shared" si="3075"/>
        <v>73570.98</v>
      </c>
      <c r="HX275" s="1292">
        <v>73570.98</v>
      </c>
      <c r="HY275" s="1292"/>
      <c r="HZ275" s="1293"/>
      <c r="IA275" s="1293">
        <f t="shared" si="3000"/>
        <v>0.28161331574041049</v>
      </c>
      <c r="IB275" s="1312">
        <f t="shared" si="3001"/>
        <v>0.4415660175991753</v>
      </c>
      <c r="IC275" s="1291"/>
      <c r="ID275" s="1293"/>
      <c r="IE275" s="1291"/>
      <c r="IF275" s="1291"/>
      <c r="IG275" s="1291"/>
      <c r="IH275" s="1313"/>
      <c r="II275" s="1292"/>
      <c r="IJ275" s="1292"/>
      <c r="IK275" s="1314">
        <v>22373.52</v>
      </c>
      <c r="IL275" s="1315">
        <f t="shared" si="3037"/>
        <v>17723.082499999997</v>
      </c>
      <c r="IM275" s="1315"/>
      <c r="IN275" s="1312">
        <f t="shared" si="2709"/>
        <v>6.7840010123092598E-2</v>
      </c>
      <c r="IO275" s="1312">
        <f t="shared" si="2710"/>
        <v>0.10637225383033683</v>
      </c>
      <c r="IP275" s="1292"/>
      <c r="IQ275" s="1313"/>
      <c r="IR275" s="1292"/>
      <c r="IS275" s="1315">
        <v>75319.710000000006</v>
      </c>
      <c r="IT275" s="1314">
        <v>75319.710000000006</v>
      </c>
      <c r="IU275" s="1316"/>
      <c r="IV275" s="1312"/>
      <c r="IW275" s="1313">
        <f t="shared" si="3002"/>
        <v>0.28830706446626314</v>
      </c>
      <c r="IX275" s="1312">
        <f t="shared" si="3003"/>
        <v>0.45206172857048776</v>
      </c>
      <c r="IY275" s="1315"/>
      <c r="IZ275" s="1315"/>
      <c r="JA275" s="1315"/>
      <c r="JB275" s="1315"/>
      <c r="JC275" s="1297"/>
      <c r="JD275" s="1313"/>
      <c r="JE275" s="1292"/>
      <c r="JF275" s="1292"/>
      <c r="JG275" s="586">
        <f t="shared" si="2951"/>
        <v>85845.226995050965</v>
      </c>
      <c r="JH275" s="566">
        <f t="shared" si="3038"/>
        <v>156.30503662502724</v>
      </c>
      <c r="JI275" s="589">
        <f t="shared" si="2716"/>
        <v>0.32859639785367134</v>
      </c>
      <c r="JJ275" s="1281"/>
      <c r="JK275" s="564"/>
      <c r="JL275" s="591"/>
      <c r="JM275" s="622">
        <f t="shared" si="3076"/>
        <v>4.1993955598199711E-2</v>
      </c>
      <c r="JN275" s="1077"/>
      <c r="JO275" s="566"/>
      <c r="JP275" s="589"/>
      <c r="JQ275" s="590"/>
      <c r="JR275" s="624"/>
      <c r="JS275" s="585"/>
      <c r="JT275" s="576">
        <f>DATI!BW264</f>
        <v>21316.109211128354</v>
      </c>
      <c r="JU275" s="577">
        <f>DATI!BX264</f>
        <v>20059.621839465737</v>
      </c>
      <c r="JV275" s="577">
        <f>DATI!BY264</f>
        <v>4589.5967944125832</v>
      </c>
      <c r="JW275" s="577">
        <f>DATI!BZ264</f>
        <v>2753.0315270695687</v>
      </c>
      <c r="JX275" s="577">
        <f>DATI!CA264</f>
        <v>19469.369184237839</v>
      </c>
      <c r="JY275" s="577">
        <f>DATI!CB264</f>
        <v>5515.2971307921407</v>
      </c>
      <c r="JZ275" s="577">
        <f>DATI!CC264</f>
        <v>5357.8672592433168</v>
      </c>
      <c r="KA275" s="577">
        <f>DATI!CD264</f>
        <v>152.18148624421471</v>
      </c>
      <c r="KB275" s="577">
        <f>DATI!CE264</f>
        <v>663.55108242189885</v>
      </c>
      <c r="KC275" s="577">
        <f>DATI!CF264</f>
        <v>127.38689662539959</v>
      </c>
      <c r="KD275" s="577">
        <f>DATI!CG264</f>
        <v>216.38988421154022</v>
      </c>
      <c r="KE275" s="577">
        <f>DATI!CH264</f>
        <v>248.40269341957568</v>
      </c>
      <c r="KF275" s="577">
        <f>DATI!CI264</f>
        <v>48.14936093711853</v>
      </c>
      <c r="KG275" s="577">
        <f>DATI!CJ264</f>
        <v>108.28216210746766</v>
      </c>
      <c r="KH275" s="577">
        <f>DATI!CK264</f>
        <v>629.76418390611184</v>
      </c>
      <c r="KI275" s="577">
        <f>DATI!CL264</f>
        <v>156.17868303966523</v>
      </c>
      <c r="KJ275" s="625">
        <f t="shared" si="3039"/>
        <v>38.811886782483313</v>
      </c>
      <c r="KK275" s="626">
        <f t="shared" si="3040"/>
        <v>2.8138213598752012E-2</v>
      </c>
      <c r="KL275" s="627">
        <f t="shared" si="3041"/>
        <v>36.524103156983294</v>
      </c>
      <c r="KM275" s="626">
        <f t="shared" si="3042"/>
        <v>4.3876128100190745E-2</v>
      </c>
      <c r="KN275" s="627">
        <f t="shared" si="3043"/>
        <v>8.356633445516124</v>
      </c>
      <c r="KO275" s="626">
        <f t="shared" si="3044"/>
        <v>0.27947807230825145</v>
      </c>
      <c r="KP275" s="627">
        <f t="shared" si="3045"/>
        <v>5.0126571823646229</v>
      </c>
      <c r="KQ275" s="626">
        <f t="shared" si="3046"/>
        <v>0.28248463554848813</v>
      </c>
      <c r="KR275" s="627">
        <f t="shared" si="3047"/>
        <v>35.449384548588966</v>
      </c>
      <c r="KS275" s="626">
        <f t="shared" si="3048"/>
        <v>-4.0176193017696454E-2</v>
      </c>
      <c r="KT275" s="627">
        <f t="shared" si="3049"/>
        <v>10.04212756145513</v>
      </c>
      <c r="KU275" s="626">
        <f t="shared" si="3050"/>
        <v>0.21205575203619703</v>
      </c>
      <c r="KV275" s="627">
        <f t="shared" si="3051"/>
        <v>9.7554828323343035</v>
      </c>
      <c r="KW275" s="626">
        <f t="shared" si="3052"/>
        <v>7.9387522158574669E-2</v>
      </c>
      <c r="KX275" s="627">
        <f t="shared" si="3053"/>
        <v>0.27708858854114721</v>
      </c>
      <c r="KY275" s="626">
        <f t="shared" si="3054"/>
        <v>0.83006532929001198</v>
      </c>
      <c r="KZ275" s="627">
        <f t="shared" si="3055"/>
        <v>1.2081787173387135</v>
      </c>
      <c r="LA275" s="626">
        <f t="shared" si="3056"/>
        <v>-8.2571973741715765E-2</v>
      </c>
      <c r="LB275" s="627">
        <f t="shared" si="3005"/>
        <v>0.2319431637559714</v>
      </c>
      <c r="LC275" s="626">
        <f t="shared" si="3057"/>
        <v>0.23554242496715866</v>
      </c>
      <c r="LD275" s="627">
        <f t="shared" si="3058"/>
        <v>0.39399777903691846</v>
      </c>
      <c r="LE275" s="626">
        <f t="shared" si="3059"/>
        <v>8.1782264601805474E-2</v>
      </c>
      <c r="LF275" s="627">
        <f t="shared" si="3060"/>
        <v>0.45228597386014918</v>
      </c>
      <c r="LG275" s="626">
        <f t="shared" si="3061"/>
        <v>4.7730407241528425E-2</v>
      </c>
      <c r="LH275" s="627">
        <f t="shared" si="3062"/>
        <v>8.7669261159759607E-2</v>
      </c>
      <c r="LI275" s="626">
        <f t="shared" si="3063"/>
        <v>7.6694803236763948E-2</v>
      </c>
      <c r="LJ275" s="627">
        <f t="shared" si="3064"/>
        <v>0.1971576977135911</v>
      </c>
      <c r="LK275" s="626">
        <f t="shared" si="3065"/>
        <v>6.5035281199932113E-2</v>
      </c>
      <c r="LL275" s="627">
        <f t="shared" si="3066"/>
        <v>1.1466603010584395</v>
      </c>
      <c r="LM275" s="626">
        <f t="shared" si="3067"/>
        <v>0.25665910125405594</v>
      </c>
      <c r="LN275" s="627">
        <f t="shared" si="3068"/>
        <v>0.28436659354364263</v>
      </c>
      <c r="LO275" s="630">
        <f t="shared" si="3069"/>
        <v>7.7222398491535116E-2</v>
      </c>
      <c r="LP275" s="631">
        <f t="shared" si="2721"/>
        <v>8.159331564742732E-2</v>
      </c>
      <c r="LQ275" s="632">
        <f t="shared" si="2722"/>
        <v>7.678376200385939E-2</v>
      </c>
      <c r="LR275" s="632">
        <f t="shared" si="2723"/>
        <v>1.7567953711994686E-2</v>
      </c>
      <c r="LS275" s="632">
        <f t="shared" si="2724"/>
        <v>1.0537991157327889E-2</v>
      </c>
      <c r="LT275" s="632">
        <f t="shared" si="2725"/>
        <v>7.4524406380714101E-2</v>
      </c>
      <c r="LU275" s="632">
        <f t="shared" si="2726"/>
        <v>2.1111328302218447E-2</v>
      </c>
      <c r="LV275" s="632">
        <f t="shared" si="2727"/>
        <v>2.0508721838046688E-2</v>
      </c>
      <c r="LW275" s="632">
        <f t="shared" si="2728"/>
        <v>5.8251681485739319E-4</v>
      </c>
      <c r="LX275" s="633">
        <f t="shared" si="2729"/>
        <v>2.5399256674842356E-3</v>
      </c>
      <c r="LY275" s="633">
        <f t="shared" si="3006"/>
        <v>4.8760865140792863E-4</v>
      </c>
      <c r="LZ275" s="633">
        <f t="shared" si="2730"/>
        <v>8.2829225307988756E-4</v>
      </c>
      <c r="MA275" s="633">
        <f t="shared" si="2731"/>
        <v>9.508301524967502E-4</v>
      </c>
      <c r="MB275" s="633">
        <f t="shared" si="2732"/>
        <v>1.8430502331603777E-4</v>
      </c>
      <c r="MC275" s="633">
        <f t="shared" si="2733"/>
        <v>4.1447998526898244E-4</v>
      </c>
      <c r="MD275" s="633">
        <f t="shared" si="2734"/>
        <v>2.4105969495629093E-3</v>
      </c>
      <c r="ME275" s="633">
        <f t="shared" si="2735"/>
        <v>5.9781719339297562E-4</v>
      </c>
      <c r="MF275" s="631">
        <f t="shared" si="2736"/>
        <v>0.23697391608394128</v>
      </c>
      <c r="MG275" s="632">
        <f t="shared" si="2737"/>
        <v>0.22300538505307838</v>
      </c>
      <c r="MH275" s="632">
        <f t="shared" si="2738"/>
        <v>5.1023135359545342E-2</v>
      </c>
      <c r="MI275" s="632">
        <f t="shared" si="2739"/>
        <v>3.0605804071018573E-2</v>
      </c>
      <c r="MJ275" s="632">
        <f t="shared" si="2740"/>
        <v>0.2164434706904293</v>
      </c>
      <c r="MK275" s="632">
        <f t="shared" si="2741"/>
        <v>6.1314264554809657E-2</v>
      </c>
      <c r="ML275" s="632">
        <f t="shared" si="2742"/>
        <v>5.9564096510538227E-2</v>
      </c>
      <c r="MM275" s="632">
        <f t="shared" si="2743"/>
        <v>1.6918210726720622E-3</v>
      </c>
      <c r="MN275" s="633">
        <f t="shared" si="2744"/>
        <v>7.3767823651965537E-3</v>
      </c>
      <c r="MO275" s="633">
        <f t="shared" si="3007"/>
        <v>1.4161764444020313E-3</v>
      </c>
      <c r="MP275" s="633">
        <f t="shared" si="2745"/>
        <v>2.4056340561338725E-3</v>
      </c>
      <c r="MQ275" s="633">
        <f t="shared" si="2746"/>
        <v>2.7615245560247128E-3</v>
      </c>
      <c r="MR275" s="633">
        <f t="shared" si="2747"/>
        <v>5.3528261209373571E-4</v>
      </c>
      <c r="MS275" s="633">
        <f t="shared" si="2748"/>
        <v>1.2037866639961949E-3</v>
      </c>
      <c r="MT275" s="633">
        <f t="shared" si="2749"/>
        <v>7.0011690872613481E-3</v>
      </c>
      <c r="MU275" s="633">
        <f t="shared" si="2750"/>
        <v>1.7362584213736526E-3</v>
      </c>
      <c r="MV275" s="1077"/>
      <c r="MW275" s="566"/>
      <c r="MX275" s="624"/>
      <c r="MY275" s="1270"/>
      <c r="MZ275" s="636"/>
      <c r="NA275" s="637"/>
      <c r="NB275" s="1077"/>
      <c r="NC275" s="566"/>
      <c r="ND275" s="589"/>
      <c r="NE275" s="638"/>
    </row>
    <row r="276" spans="1:369" outlineLevel="1" x14ac:dyDescent="0.2">
      <c r="A276" s="800" t="s">
        <v>181</v>
      </c>
      <c r="B276" s="801">
        <v>115</v>
      </c>
      <c r="C276" s="1528"/>
      <c r="D276" s="802">
        <f>DATI!G265</f>
        <v>341496</v>
      </c>
      <c r="E276" s="803">
        <f t="shared" si="2980"/>
        <v>3.7292577401569105E-2</v>
      </c>
      <c r="F276" s="1033">
        <f t="shared" si="3008"/>
        <v>1.0746895949565655E-2</v>
      </c>
      <c r="G276" s="805"/>
      <c r="H276" s="806"/>
      <c r="I276" s="813"/>
      <c r="J276" s="808"/>
      <c r="K276" s="808"/>
      <c r="L276" s="808"/>
      <c r="M276" s="806"/>
      <c r="N276" s="806"/>
      <c r="O276" s="806"/>
      <c r="P276" s="806"/>
      <c r="Q276" s="806"/>
      <c r="R276" s="806"/>
      <c r="S276" s="806"/>
      <c r="T276" s="806"/>
      <c r="U276" s="806"/>
      <c r="V276" s="806"/>
      <c r="W276" s="811"/>
      <c r="X276" s="1092"/>
      <c r="Y276" s="806"/>
      <c r="Z276" s="806"/>
      <c r="AA276" s="806"/>
      <c r="AB276" s="806"/>
      <c r="AC276" s="806"/>
      <c r="AD276" s="813"/>
      <c r="AE276" s="808"/>
      <c r="AF276" s="808"/>
      <c r="AG276" s="811"/>
      <c r="AH276" s="815"/>
      <c r="AI276" s="806"/>
      <c r="AJ276" s="813"/>
      <c r="AK276" s="808"/>
      <c r="AL276" s="808"/>
      <c r="AM276" s="808"/>
      <c r="AN276" s="818"/>
      <c r="AO276" s="819"/>
      <c r="AP276" s="819"/>
      <c r="AQ276" s="819"/>
      <c r="AR276" s="819"/>
      <c r="AS276" s="819"/>
      <c r="AT276" s="819"/>
      <c r="AU276" s="1093"/>
      <c r="AV276" s="1093"/>
      <c r="AW276" s="819"/>
      <c r="AX276" s="1093"/>
      <c r="AY276" s="1093"/>
      <c r="AZ276" s="1093"/>
      <c r="BA276" s="1093"/>
      <c r="BB276" s="818"/>
      <c r="BC276" s="819"/>
      <c r="BD276" s="819"/>
      <c r="BE276" s="819"/>
      <c r="BF276" s="819"/>
      <c r="BG276" s="819"/>
      <c r="BH276" s="819"/>
      <c r="BI276" s="819"/>
      <c r="BJ276" s="819"/>
      <c r="BK276" s="819"/>
      <c r="BL276" s="819"/>
      <c r="BM276" s="819"/>
      <c r="BN276" s="819"/>
      <c r="BO276" s="819"/>
      <c r="BP276" s="819"/>
      <c r="BQ276" s="819"/>
      <c r="BR276" s="819"/>
      <c r="BS276" s="819"/>
      <c r="BT276" s="819"/>
      <c r="BU276" s="819"/>
      <c r="BV276" s="820"/>
      <c r="BW276" s="818"/>
      <c r="BX276" s="819"/>
      <c r="BY276" s="819"/>
      <c r="BZ276" s="819"/>
      <c r="CA276" s="819"/>
      <c r="CB276" s="819"/>
      <c r="CC276" s="819"/>
      <c r="CD276" s="820"/>
      <c r="CE276" s="818"/>
      <c r="CF276" s="819"/>
      <c r="CG276" s="819"/>
      <c r="CH276" s="819"/>
      <c r="CI276" s="819"/>
      <c r="CJ276" s="819"/>
      <c r="CK276" s="819"/>
      <c r="CL276" s="819"/>
      <c r="CM276" s="819"/>
      <c r="CN276" s="819"/>
      <c r="CO276" s="819"/>
      <c r="CP276" s="819"/>
      <c r="CQ276" s="819"/>
      <c r="CR276" s="819"/>
      <c r="CS276" s="819"/>
      <c r="CT276" s="819"/>
      <c r="CU276" s="819"/>
      <c r="CV276" s="819"/>
      <c r="CW276" s="819"/>
      <c r="CX276" s="819"/>
      <c r="CY276" s="820"/>
      <c r="CZ276" s="805">
        <f>DATI!AA265</f>
        <v>167577.10499999992</v>
      </c>
      <c r="DA276" s="806">
        <f t="shared" si="2981"/>
        <v>459.11535616438334</v>
      </c>
      <c r="DB276" s="813">
        <f t="shared" si="3009"/>
        <v>490.71469358352635</v>
      </c>
      <c r="DC276" s="808">
        <f t="shared" si="2982"/>
        <v>1.3444238180370585</v>
      </c>
      <c r="DD276" s="822">
        <f t="shared" si="2983"/>
        <v>-8.302324146796769E-3</v>
      </c>
      <c r="DE276" s="823">
        <f t="shared" si="3070"/>
        <v>-1.8846676821565912E-2</v>
      </c>
      <c r="DF276" s="806">
        <f t="shared" si="3010"/>
        <v>-1402.9270000000834</v>
      </c>
      <c r="DG276" s="824">
        <f t="shared" si="2984"/>
        <v>-9.4259898255275516</v>
      </c>
      <c r="DH276" s="825">
        <f t="shared" si="3011"/>
        <v>3.6307197213722206E-2</v>
      </c>
      <c r="DI276" s="826">
        <f t="shared" si="3012"/>
        <v>85286.412500000006</v>
      </c>
      <c r="DJ276" s="806">
        <f t="shared" si="3013"/>
        <v>233.66140410958906</v>
      </c>
      <c r="DK276" s="827">
        <f t="shared" si="3014"/>
        <v>249.74351822568931</v>
      </c>
      <c r="DL276" s="828">
        <f t="shared" si="3015"/>
        <v>0.68422881705668304</v>
      </c>
      <c r="DM276" s="829">
        <f t="shared" si="2783"/>
        <v>0.50893833319295045</v>
      </c>
      <c r="DN276" s="830">
        <f t="shared" si="2985"/>
        <v>3.7857902408224599E-2</v>
      </c>
      <c r="DO276" s="830">
        <f t="shared" si="2834"/>
        <v>1.9000000000000017E-2</v>
      </c>
      <c r="DP276" s="830">
        <f t="shared" si="3016"/>
        <v>2.924126968411702E-2</v>
      </c>
      <c r="DQ276" s="830">
        <f t="shared" si="3017"/>
        <v>1.8297729934828411E-2</v>
      </c>
      <c r="DR276" s="831">
        <f t="shared" si="3018"/>
        <v>2423.030500000008</v>
      </c>
      <c r="DS276" s="831">
        <f t="shared" si="3019"/>
        <v>4.4876260794178791</v>
      </c>
      <c r="DT276" s="832">
        <f t="shared" si="3020"/>
        <v>4.5331251274415382E-2</v>
      </c>
      <c r="DU276" s="833"/>
      <c r="DV276" s="832"/>
      <c r="DW276" s="834">
        <f>DATI!AB265</f>
        <v>83536.135000000009</v>
      </c>
      <c r="DX276" s="806">
        <f t="shared" si="2986"/>
        <v>228.86612328767126</v>
      </c>
      <c r="DY276" s="835">
        <f t="shared" si="3021"/>
        <v>244.61819464942494</v>
      </c>
      <c r="DZ276" s="808">
        <f t="shared" si="3022"/>
        <v>0.67018683465595863</v>
      </c>
      <c r="EA276" s="829">
        <f t="shared" si="2979"/>
        <v>0.49849372323265789</v>
      </c>
      <c r="EB276" s="825">
        <f t="shared" si="2987"/>
        <v>4.2086432485852261E-2</v>
      </c>
      <c r="EC276" s="836">
        <f t="shared" si="2836"/>
        <v>82290.692499999917</v>
      </c>
      <c r="ED276" s="837">
        <f t="shared" si="3023"/>
        <v>225.45395205479429</v>
      </c>
      <c r="EE276" s="838">
        <f t="shared" si="3024"/>
        <v>240.97117535783701</v>
      </c>
      <c r="EF276" s="839">
        <f t="shared" si="3025"/>
        <v>0.66019500098037542</v>
      </c>
      <c r="EG276" s="840">
        <f t="shared" si="3071"/>
        <v>-4.4427616494604596E-2</v>
      </c>
      <c r="EH276" s="840">
        <f t="shared" si="3072"/>
        <v>-5.4587862367200951E-2</v>
      </c>
      <c r="EI276" s="822">
        <f t="shared" si="3026"/>
        <v>0.49106166680704955</v>
      </c>
      <c r="EJ276" s="841">
        <f t="shared" si="3073"/>
        <v>-3825.9575000000914</v>
      </c>
      <c r="EK276" s="841">
        <f t="shared" si="3074"/>
        <v>-13.913615904945516</v>
      </c>
      <c r="EL276" s="805">
        <f>DATI!AD265</f>
        <v>62960.68</v>
      </c>
      <c r="EM276" s="806">
        <f t="shared" si="2988"/>
        <v>172.49501369863015</v>
      </c>
      <c r="EN276" s="835">
        <f t="shared" si="3027"/>
        <v>184.36725466769744</v>
      </c>
      <c r="EO276" s="808">
        <f t="shared" si="2989"/>
        <v>0.50511576621286969</v>
      </c>
      <c r="EP276" s="822">
        <f t="shared" si="2990"/>
        <v>-5.2708755774374394E-2</v>
      </c>
      <c r="EQ276" s="823">
        <f t="shared" si="2991"/>
        <v>-6.2780951371931071E-2</v>
      </c>
      <c r="ER276" s="822">
        <f t="shared" si="2992"/>
        <v>2.703643255205428E-2</v>
      </c>
      <c r="ES276" s="806">
        <f t="shared" si="3028"/>
        <v>-3503.2300000000032</v>
      </c>
      <c r="ET276" s="822">
        <f t="shared" si="3029"/>
        <v>0.37571170596365194</v>
      </c>
      <c r="EU276" s="824">
        <f t="shared" si="2993"/>
        <v>-12.350102856757587</v>
      </c>
      <c r="EV276" s="805">
        <f>DATI!AE265</f>
        <v>16288.09</v>
      </c>
      <c r="EW276" s="806">
        <f t="shared" si="2994"/>
        <v>44.624904109589039</v>
      </c>
      <c r="EX276" s="835">
        <f t="shared" si="3030"/>
        <v>47.696283411811557</v>
      </c>
      <c r="EY276" s="808">
        <f t="shared" si="3031"/>
        <v>0.13067474907345633</v>
      </c>
      <c r="EZ276" s="822">
        <f t="shared" si="2995"/>
        <v>-7.4973421534463514E-2</v>
      </c>
      <c r="FA276" s="823">
        <f t="shared" si="2996"/>
        <v>-8.4808885218982E-2</v>
      </c>
      <c r="FB276" s="806">
        <f t="shared" si="3032"/>
        <v>-1320.1500000000015</v>
      </c>
      <c r="FC276" s="824">
        <f t="shared" si="2997"/>
        <v>-4.4199168456877374</v>
      </c>
      <c r="FD276" s="806">
        <f>+DATI!AG265</f>
        <v>1750.2774999999999</v>
      </c>
      <c r="FE276" s="822">
        <f t="shared" si="3033"/>
        <v>1.0444609960292612E-2</v>
      </c>
      <c r="FF276" s="806">
        <f t="shared" si="2998"/>
        <v>14537.8125</v>
      </c>
      <c r="FG276" s="822">
        <f t="shared" si="3034"/>
        <v>4.2570959835547123E-2</v>
      </c>
      <c r="FH276" s="805">
        <f>DATI!AF265</f>
        <v>4792.2</v>
      </c>
      <c r="FI276" s="806">
        <f t="shared" si="3035"/>
        <v>13.129315068493151</v>
      </c>
      <c r="FJ276" s="830">
        <f t="shared" si="3036"/>
        <v>2.8596985250461286E-2</v>
      </c>
      <c r="FK276" s="830"/>
      <c r="FL276" s="806"/>
      <c r="FM276" s="1300"/>
      <c r="FN276" s="806"/>
      <c r="FO276" s="806"/>
      <c r="FP276" s="806"/>
      <c r="FQ276" s="842"/>
      <c r="FR276" s="1301"/>
      <c r="FS276" s="851"/>
      <c r="FT276" s="851"/>
      <c r="FU276" s="818"/>
      <c r="FV276" s="819"/>
      <c r="FW276" s="819"/>
      <c r="FX276" s="819"/>
      <c r="FY276" s="819"/>
      <c r="FZ276" s="819"/>
      <c r="GA276" s="819"/>
      <c r="GB276" s="819"/>
      <c r="GC276" s="819"/>
      <c r="GD276" s="819"/>
      <c r="GE276" s="819"/>
      <c r="GF276" s="819"/>
      <c r="GG276" s="819"/>
      <c r="GH276" s="819"/>
      <c r="GI276" s="819"/>
      <c r="GJ276" s="819"/>
      <c r="GK276" s="819"/>
      <c r="GL276" s="819"/>
      <c r="GM276" s="819"/>
      <c r="GN276" s="819"/>
      <c r="GO276" s="819"/>
      <c r="GP276" s="820"/>
      <c r="GQ276" s="818"/>
      <c r="GR276" s="819"/>
      <c r="GS276" s="819"/>
      <c r="GT276" s="819"/>
      <c r="GU276" s="819"/>
      <c r="GV276" s="819"/>
      <c r="GW276" s="819"/>
      <c r="GX276" s="820"/>
      <c r="GY276" s="818"/>
      <c r="GZ276" s="819"/>
      <c r="HA276" s="819"/>
      <c r="HB276" s="819"/>
      <c r="HC276" s="819"/>
      <c r="HD276" s="819"/>
      <c r="HE276" s="819"/>
      <c r="HF276" s="819"/>
      <c r="HG276" s="819"/>
      <c r="HH276" s="819"/>
      <c r="HI276" s="819"/>
      <c r="HJ276" s="819"/>
      <c r="HK276" s="819"/>
      <c r="HL276" s="819"/>
      <c r="HM276" s="819"/>
      <c r="HN276" s="819"/>
      <c r="HO276" s="819"/>
      <c r="HP276" s="819"/>
      <c r="HQ276" s="819"/>
      <c r="HR276" s="819"/>
      <c r="HS276" s="819"/>
      <c r="HT276" s="820"/>
      <c r="HU276" s="1301">
        <f t="shared" si="2999"/>
        <v>81837.092499999999</v>
      </c>
      <c r="HV276" s="1302"/>
      <c r="HW276" s="1303">
        <f t="shared" si="3075"/>
        <v>24664.42</v>
      </c>
      <c r="HX276" s="1304">
        <v>24664.42</v>
      </c>
      <c r="HY276" s="1304"/>
      <c r="HZ276" s="1305"/>
      <c r="IA276" s="1305">
        <f t="shared" si="3000"/>
        <v>0.14718251637059854</v>
      </c>
      <c r="IB276" s="1306">
        <f t="shared" si="3001"/>
        <v>0.30138436308694616</v>
      </c>
      <c r="IC276" s="1303"/>
      <c r="ID276" s="1305"/>
      <c r="IE276" s="1303"/>
      <c r="IF276" s="1303"/>
      <c r="IG276" s="1303"/>
      <c r="IH276" s="1307"/>
      <c r="II276" s="1304"/>
      <c r="IJ276" s="1304"/>
      <c r="IK276" s="1308">
        <v>11916.45</v>
      </c>
      <c r="IL276" s="1309">
        <f t="shared" si="3037"/>
        <v>10166.172500000001</v>
      </c>
      <c r="IM276" s="1309"/>
      <c r="IN276" s="1306">
        <f t="shared" si="2709"/>
        <v>6.0665641049235247E-2</v>
      </c>
      <c r="IO276" s="1306">
        <f t="shared" si="2710"/>
        <v>0.12422450736504355</v>
      </c>
      <c r="IP276" s="1304"/>
      <c r="IQ276" s="1307"/>
      <c r="IR276" s="1304"/>
      <c r="IS276" s="1309">
        <v>47006.5</v>
      </c>
      <c r="IT276" s="1308">
        <v>47006.5</v>
      </c>
      <c r="IU276" s="1310"/>
      <c r="IV276" s="1306"/>
      <c r="IW276" s="1307">
        <f t="shared" si="3002"/>
        <v>0.28050669570882025</v>
      </c>
      <c r="IX276" s="1306">
        <f t="shared" si="3003"/>
        <v>0.5743911295480103</v>
      </c>
      <c r="IY276" s="1309"/>
      <c r="IZ276" s="1309"/>
      <c r="JA276" s="1309"/>
      <c r="JB276" s="1309"/>
      <c r="JC276" s="1311"/>
      <c r="JD276" s="1307"/>
      <c r="JE276" s="1304"/>
      <c r="JF276" s="1304"/>
      <c r="JG276" s="826">
        <f t="shared" si="2951"/>
        <v>78903.289354902532</v>
      </c>
      <c r="JH276" s="808">
        <f t="shared" si="3038"/>
        <v>231.05186987520361</v>
      </c>
      <c r="JI276" s="829">
        <f t="shared" si="2716"/>
        <v>0.47084766952444113</v>
      </c>
      <c r="JJ276" s="1300"/>
      <c r="JK276" s="806"/>
      <c r="JL276" s="831"/>
      <c r="JM276" s="860">
        <f t="shared" si="3076"/>
        <v>3.810484677304099E-2</v>
      </c>
      <c r="JN276" s="1098"/>
      <c r="JO276" s="808"/>
      <c r="JP276" s="829"/>
      <c r="JQ276" s="830"/>
      <c r="JR276" s="862"/>
      <c r="JS276" s="825"/>
      <c r="JT276" s="818">
        <f>DATI!BW265</f>
        <v>18945.555519180001</v>
      </c>
      <c r="JU276" s="819">
        <f>DATI!BX265</f>
        <v>14234.43608145082</v>
      </c>
      <c r="JV276" s="819">
        <f>DATI!BY265</f>
        <v>3088.4110240116715</v>
      </c>
      <c r="JW276" s="819">
        <f>DATI!BZ265</f>
        <v>12618.83666571498</v>
      </c>
      <c r="JX276" s="819">
        <f>DATI!CA265</f>
        <v>16978.283550229073</v>
      </c>
      <c r="JY276" s="819">
        <f>DATI!CB265</f>
        <v>5019.2774370163679</v>
      </c>
      <c r="JZ276" s="819">
        <f>DATI!CC265</f>
        <v>3630.8255038615912</v>
      </c>
      <c r="KA276" s="819">
        <f>DATI!CD265</f>
        <v>538.96619075038745</v>
      </c>
      <c r="KB276" s="819">
        <f>DATI!CE265</f>
        <v>804.06897869944578</v>
      </c>
      <c r="KC276" s="819">
        <f>DATI!CF265</f>
        <v>13.61699963927269</v>
      </c>
      <c r="KD276" s="819">
        <f>DATI!CG265</f>
        <v>103.72810201883316</v>
      </c>
      <c r="KE276" s="819">
        <f>DATI!CH265</f>
        <v>245.18519350481034</v>
      </c>
      <c r="KF276" s="819">
        <f>DATI!CI265</f>
        <v>47.282060920238493</v>
      </c>
      <c r="KG276" s="819">
        <f>DATI!CJ265</f>
        <v>216.52904421424867</v>
      </c>
      <c r="KH276" s="819">
        <f>DATI!CK265</f>
        <v>203.102394642435</v>
      </c>
      <c r="KI276" s="819">
        <f>DATI!CL265</f>
        <v>568.63521106719975</v>
      </c>
      <c r="KJ276" s="863">
        <f t="shared" si="3039"/>
        <v>55.478118394300374</v>
      </c>
      <c r="KK276" s="864">
        <f t="shared" si="3040"/>
        <v>-3.2370958474477046E-3</v>
      </c>
      <c r="KL276" s="865">
        <f t="shared" si="3041"/>
        <v>41.682585100413533</v>
      </c>
      <c r="KM276" s="864">
        <f t="shared" si="3042"/>
        <v>9.6472799960991049E-2</v>
      </c>
      <c r="KN276" s="865">
        <f t="shared" si="3043"/>
        <v>9.0437692506256919</v>
      </c>
      <c r="KO276" s="864">
        <f t="shared" si="3044"/>
        <v>3.396058947245241E-2</v>
      </c>
      <c r="KP276" s="865">
        <f t="shared" si="3045"/>
        <v>36.951638278969533</v>
      </c>
      <c r="KQ276" s="864">
        <f t="shared" si="3046"/>
        <v>8.423292971559744E-2</v>
      </c>
      <c r="KR276" s="865">
        <f t="shared" si="3047"/>
        <v>49.717371653633052</v>
      </c>
      <c r="KS276" s="864">
        <f t="shared" si="3048"/>
        <v>-6.6438305994534652E-2</v>
      </c>
      <c r="KT276" s="865">
        <f t="shared" si="3049"/>
        <v>14.697909893575233</v>
      </c>
      <c r="KU276" s="864">
        <f t="shared" si="3050"/>
        <v>0.13950477414556148</v>
      </c>
      <c r="KV276" s="865">
        <f t="shared" si="3051"/>
        <v>10.632117224979476</v>
      </c>
      <c r="KW276" s="864">
        <f t="shared" si="3052"/>
        <v>-8.202463264817067E-2</v>
      </c>
      <c r="KX276" s="865">
        <f t="shared" si="3053"/>
        <v>1.5782503770187279</v>
      </c>
      <c r="KY276" s="864">
        <f t="shared" si="3054"/>
        <v>1.7258819263746727</v>
      </c>
      <c r="KZ276" s="865">
        <f t="shared" si="3055"/>
        <v>2.3545487463965777</v>
      </c>
      <c r="LA276" s="864">
        <f t="shared" si="3056"/>
        <v>0.1064941792267044</v>
      </c>
      <c r="LB276" s="865">
        <f t="shared" si="3005"/>
        <v>3.9874550915011277E-2</v>
      </c>
      <c r="LC276" s="864">
        <f t="shared" si="3057"/>
        <v>-0.63561031316152461</v>
      </c>
      <c r="LD276" s="865">
        <f t="shared" si="3058"/>
        <v>0.30374616984923147</v>
      </c>
      <c r="LE276" s="864">
        <f t="shared" si="3059"/>
        <v>0.12629563728777046</v>
      </c>
      <c r="LF276" s="865">
        <f t="shared" si="3060"/>
        <v>0.71797383718933849</v>
      </c>
      <c r="LG276" s="864">
        <f t="shared" si="3061"/>
        <v>3.8208458640435115E-2</v>
      </c>
      <c r="LH276" s="865">
        <f t="shared" si="3062"/>
        <v>0.13845568006722916</v>
      </c>
      <c r="LI276" s="864">
        <f t="shared" si="3063"/>
        <v>0.10700388653071731</v>
      </c>
      <c r="LJ276" s="865">
        <f t="shared" si="3064"/>
        <v>0.6340602648764514</v>
      </c>
      <c r="LK276" s="864">
        <f t="shared" si="3065"/>
        <v>7.3008919201515338E-2</v>
      </c>
      <c r="LL276" s="865">
        <f t="shared" si="3066"/>
        <v>0.59474311453848661</v>
      </c>
      <c r="LM276" s="864">
        <f t="shared" si="3067"/>
        <v>9.5286281308616678E-3</v>
      </c>
      <c r="LN276" s="865">
        <f t="shared" si="3068"/>
        <v>1.6651299314404846</v>
      </c>
      <c r="LO276" s="868">
        <f t="shared" si="3069"/>
        <v>-6.8626760204308329E-2</v>
      </c>
      <c r="LP276" s="869">
        <f t="shared" si="2721"/>
        <v>0.1130557513759413</v>
      </c>
      <c r="LQ276" s="870">
        <f t="shared" si="2722"/>
        <v>8.4942606458387179E-2</v>
      </c>
      <c r="LR276" s="870">
        <f t="shared" si="2723"/>
        <v>1.8429791014778974E-2</v>
      </c>
      <c r="LS276" s="870">
        <f t="shared" si="2724"/>
        <v>7.5301674806441996E-2</v>
      </c>
      <c r="LT276" s="870">
        <f t="shared" si="2725"/>
        <v>0.10131624812488008</v>
      </c>
      <c r="LU276" s="870">
        <f t="shared" si="2726"/>
        <v>2.9952047667945871E-2</v>
      </c>
      <c r="LV276" s="870">
        <f t="shared" si="2727"/>
        <v>2.1666596423548391E-2</v>
      </c>
      <c r="LW276" s="870">
        <f t="shared" si="2728"/>
        <v>3.2162280805029283E-3</v>
      </c>
      <c r="LX276" s="871">
        <f t="shared" si="2729"/>
        <v>4.7982030641921291E-3</v>
      </c>
      <c r="LY276" s="871">
        <f t="shared" si="3006"/>
        <v>8.1258114819877673E-5</v>
      </c>
      <c r="LZ276" s="871">
        <f t="shared" si="2730"/>
        <v>6.1898731344495542E-4</v>
      </c>
      <c r="MA276" s="871">
        <f t="shared" si="2731"/>
        <v>1.4631186850065851E-3</v>
      </c>
      <c r="MB276" s="871">
        <f t="shared" si="2732"/>
        <v>2.8215107857507452E-4</v>
      </c>
      <c r="MC276" s="871">
        <f t="shared" si="2733"/>
        <v>1.2921159141294914E-3</v>
      </c>
      <c r="MD276" s="871">
        <f t="shared" si="2734"/>
        <v>1.2119936947379243E-3</v>
      </c>
      <c r="ME276" s="871">
        <f t="shared" si="2735"/>
        <v>3.3932750602607676E-3</v>
      </c>
      <c r="MF276" s="869">
        <f t="shared" si="2736"/>
        <v>0.22679473402953104</v>
      </c>
      <c r="MG276" s="870">
        <f t="shared" si="2737"/>
        <v>0.17039854766384413</v>
      </c>
      <c r="MH276" s="870">
        <f t="shared" si="2738"/>
        <v>3.6970959022842885E-2</v>
      </c>
      <c r="MI276" s="870">
        <f t="shared" si="2739"/>
        <v>0.15105842119359458</v>
      </c>
      <c r="MJ276" s="870">
        <f t="shared" si="2740"/>
        <v>0.20324478203628971</v>
      </c>
      <c r="MK276" s="870">
        <f t="shared" si="2741"/>
        <v>6.0085104931133899E-2</v>
      </c>
      <c r="ML276" s="870">
        <f t="shared" si="2742"/>
        <v>4.3464130868175681E-2</v>
      </c>
      <c r="MM276" s="870">
        <f t="shared" si="2743"/>
        <v>6.4518928335670234E-3</v>
      </c>
      <c r="MN276" s="871">
        <f t="shared" si="2744"/>
        <v>9.625403170728998E-3</v>
      </c>
      <c r="MO276" s="871">
        <f t="shared" si="3007"/>
        <v>1.6300729785107592E-4</v>
      </c>
      <c r="MP276" s="871">
        <f t="shared" si="2745"/>
        <v>1.2417153608894299E-3</v>
      </c>
      <c r="MQ276" s="871">
        <f t="shared" si="2746"/>
        <v>2.935079453996888E-3</v>
      </c>
      <c r="MR276" s="871">
        <f t="shared" si="2747"/>
        <v>5.6600728439541151E-4</v>
      </c>
      <c r="MS276" s="871">
        <f t="shared" si="2748"/>
        <v>2.5920404889961529E-3</v>
      </c>
      <c r="MT276" s="871">
        <f t="shared" si="2749"/>
        <v>2.4313118465731625E-3</v>
      </c>
      <c r="MU276" s="871">
        <f t="shared" si="2750"/>
        <v>6.8070567433745847E-3</v>
      </c>
      <c r="MV276" s="1098"/>
      <c r="MW276" s="808"/>
      <c r="MX276" s="862"/>
      <c r="MY276" s="1269"/>
      <c r="MZ276" s="956"/>
      <c r="NA276" s="874"/>
      <c r="NB276" s="1098"/>
      <c r="NC276" s="808"/>
      <c r="ND276" s="829"/>
      <c r="NE276" s="875"/>
    </row>
    <row r="277" spans="1:369" outlineLevel="1" x14ac:dyDescent="0.2">
      <c r="A277" s="876" t="s">
        <v>182</v>
      </c>
      <c r="B277" s="559">
        <v>90</v>
      </c>
      <c r="C277" s="1525"/>
      <c r="D277" s="560">
        <f>DATI!G266</f>
        <v>317758</v>
      </c>
      <c r="E277" s="561">
        <f t="shared" si="2980"/>
        <v>3.4700303400238344E-2</v>
      </c>
      <c r="F277" s="1035">
        <f t="shared" si="3008"/>
        <v>1.1697507673106558E-2</v>
      </c>
      <c r="G277" s="563"/>
      <c r="H277" s="564"/>
      <c r="I277" s="565"/>
      <c r="J277" s="566"/>
      <c r="K277" s="566"/>
      <c r="L277" s="566"/>
      <c r="M277" s="564"/>
      <c r="N277" s="564"/>
      <c r="O277" s="564"/>
      <c r="P277" s="564"/>
      <c r="Q277" s="564"/>
      <c r="R277" s="564"/>
      <c r="S277" s="564"/>
      <c r="T277" s="564"/>
      <c r="U277" s="564"/>
      <c r="V277" s="564"/>
      <c r="W277" s="569"/>
      <c r="X277" s="1100"/>
      <c r="Y277" s="564"/>
      <c r="Z277" s="564"/>
      <c r="AA277" s="564"/>
      <c r="AB277" s="564"/>
      <c r="AC277" s="564"/>
      <c r="AD277" s="565"/>
      <c r="AE277" s="566"/>
      <c r="AF277" s="566"/>
      <c r="AG277" s="569"/>
      <c r="AH277" s="572"/>
      <c r="AI277" s="564"/>
      <c r="AJ277" s="565"/>
      <c r="AK277" s="566"/>
      <c r="AL277" s="566"/>
      <c r="AM277" s="566"/>
      <c r="AN277" s="576"/>
      <c r="AO277" s="577"/>
      <c r="AP277" s="577"/>
      <c r="AQ277" s="577"/>
      <c r="AR277" s="577"/>
      <c r="AS277" s="577"/>
      <c r="AT277" s="577"/>
      <c r="AU277" s="1072"/>
      <c r="AV277" s="1072"/>
      <c r="AW277" s="577"/>
      <c r="AX277" s="1072"/>
      <c r="AY277" s="1072"/>
      <c r="AZ277" s="1072"/>
      <c r="BA277" s="1072"/>
      <c r="BB277" s="576"/>
      <c r="BC277" s="577"/>
      <c r="BD277" s="577"/>
      <c r="BE277" s="577"/>
      <c r="BF277" s="577"/>
      <c r="BG277" s="577"/>
      <c r="BH277" s="577"/>
      <c r="BI277" s="577"/>
      <c r="BJ277" s="577"/>
      <c r="BK277" s="577"/>
      <c r="BL277" s="577"/>
      <c r="BM277" s="577"/>
      <c r="BN277" s="577"/>
      <c r="BO277" s="577"/>
      <c r="BP277" s="577"/>
      <c r="BQ277" s="577"/>
      <c r="BR277" s="577"/>
      <c r="BS277" s="577"/>
      <c r="BT277" s="577"/>
      <c r="BU277" s="577"/>
      <c r="BV277" s="578"/>
      <c r="BW277" s="576"/>
      <c r="BX277" s="577"/>
      <c r="BY277" s="577"/>
      <c r="BZ277" s="577"/>
      <c r="CA277" s="577"/>
      <c r="CB277" s="577"/>
      <c r="CC277" s="577"/>
      <c r="CD277" s="578"/>
      <c r="CE277" s="576"/>
      <c r="CF277" s="577"/>
      <c r="CG277" s="577"/>
      <c r="CH277" s="577"/>
      <c r="CI277" s="577"/>
      <c r="CJ277" s="577"/>
      <c r="CK277" s="577"/>
      <c r="CL277" s="577"/>
      <c r="CM277" s="577"/>
      <c r="CN277" s="577"/>
      <c r="CO277" s="577"/>
      <c r="CP277" s="577"/>
      <c r="CQ277" s="577"/>
      <c r="CR277" s="577"/>
      <c r="CS277" s="577"/>
      <c r="CT277" s="577"/>
      <c r="CU277" s="577"/>
      <c r="CV277" s="577"/>
      <c r="CW277" s="577"/>
      <c r="CX277" s="577"/>
      <c r="CY277" s="578"/>
      <c r="CZ277" s="563">
        <f>DATI!AA266</f>
        <v>147600.62799999997</v>
      </c>
      <c r="DA277" s="564">
        <f t="shared" si="2981"/>
        <v>404.38528219178073</v>
      </c>
      <c r="DB277" s="565">
        <f t="shared" si="3009"/>
        <v>464.50641053883766</v>
      </c>
      <c r="DC277" s="566">
        <f t="shared" si="2982"/>
        <v>1.2726203028461305</v>
      </c>
      <c r="DD277" s="582">
        <f t="shared" si="2983"/>
        <v>-3.3105843409144464E-2</v>
      </c>
      <c r="DE277" s="583">
        <f t="shared" si="3070"/>
        <v>-4.4285323174609932E-2</v>
      </c>
      <c r="DF277" s="564">
        <f t="shared" si="3010"/>
        <v>-5053.7520000000368</v>
      </c>
      <c r="DG277" s="584">
        <f t="shared" si="2984"/>
        <v>-21.524014443014323</v>
      </c>
      <c r="DH277" s="585">
        <f t="shared" si="3011"/>
        <v>3.1979100663334939E-2</v>
      </c>
      <c r="DI277" s="586">
        <f t="shared" si="3012"/>
        <v>83692.688000000009</v>
      </c>
      <c r="DJ277" s="564">
        <f t="shared" si="3013"/>
        <v>229.29503561643838</v>
      </c>
      <c r="DK277" s="587">
        <f t="shared" si="3014"/>
        <v>263.38499109385134</v>
      </c>
      <c r="DL277" s="588">
        <f t="shared" si="3015"/>
        <v>0.72160271532562015</v>
      </c>
      <c r="DM277" s="589">
        <f t="shared" si="2783"/>
        <v>0.56702121890700918</v>
      </c>
      <c r="DN277" s="590">
        <f t="shared" si="2985"/>
        <v>1.638687193551374E-2</v>
      </c>
      <c r="DO277" s="590">
        <f t="shared" si="2834"/>
        <v>8.999999999999897E-3</v>
      </c>
      <c r="DP277" s="590">
        <f t="shared" si="3016"/>
        <v>-1.7261472689893583E-2</v>
      </c>
      <c r="DQ277" s="590">
        <f t="shared" si="3017"/>
        <v>-2.8624149158581452E-2</v>
      </c>
      <c r="DR277" s="591">
        <f t="shared" si="3018"/>
        <v>-1470.0339999999997</v>
      </c>
      <c r="DS277" s="591">
        <f t="shared" si="3019"/>
        <v>-7.7613328194967153</v>
      </c>
      <c r="DT277" s="592">
        <f t="shared" si="3020"/>
        <v>4.4484158242196536E-2</v>
      </c>
      <c r="DU277" s="593"/>
      <c r="DV277" s="592"/>
      <c r="DW277" s="594">
        <f>DATI!AB266</f>
        <v>81454.838000000003</v>
      </c>
      <c r="DX277" s="564">
        <f t="shared" si="2986"/>
        <v>223.16393972602739</v>
      </c>
      <c r="DY277" s="595">
        <f t="shared" si="3021"/>
        <v>256.34236746203084</v>
      </c>
      <c r="DZ277" s="566">
        <f t="shared" si="3022"/>
        <v>0.7023078560603585</v>
      </c>
      <c r="EA277" s="589">
        <f t="shared" si="2979"/>
        <v>0.5518596980495234</v>
      </c>
      <c r="EB277" s="585">
        <f t="shared" si="2987"/>
        <v>1.003721230239373E-2</v>
      </c>
      <c r="EC277" s="596">
        <f t="shared" si="2836"/>
        <v>63907.939999999959</v>
      </c>
      <c r="ED277" s="597">
        <f t="shared" si="3023"/>
        <v>175.09024657534235</v>
      </c>
      <c r="EE277" s="598">
        <f t="shared" si="3024"/>
        <v>201.12141944498629</v>
      </c>
      <c r="EF277" s="599">
        <f t="shared" si="3025"/>
        <v>0.55101758752051033</v>
      </c>
      <c r="EG277" s="600">
        <f t="shared" si="3071"/>
        <v>-5.3098680728810028E-2</v>
      </c>
      <c r="EH277" s="600">
        <f t="shared" si="3072"/>
        <v>-6.4046998149622142E-2</v>
      </c>
      <c r="EI277" s="582">
        <f t="shared" si="3026"/>
        <v>0.43297878109299082</v>
      </c>
      <c r="EJ277" s="601">
        <f t="shared" si="3073"/>
        <v>-3583.7180000000371</v>
      </c>
      <c r="EK277" s="601">
        <f t="shared" si="3074"/>
        <v>-13.762681623517693</v>
      </c>
      <c r="EL277" s="563">
        <f>DATI!AD266</f>
        <v>53283.41</v>
      </c>
      <c r="EM277" s="564">
        <f t="shared" si="2988"/>
        <v>145.98194520547946</v>
      </c>
      <c r="EN277" s="595">
        <f t="shared" si="3027"/>
        <v>167.68550280402067</v>
      </c>
      <c r="EO277" s="566">
        <f t="shared" si="2989"/>
        <v>0.45941233644937168</v>
      </c>
      <c r="EP277" s="582">
        <f t="shared" si="2990"/>
        <v>-3.6623501917046997E-2</v>
      </c>
      <c r="EQ277" s="583">
        <f t="shared" si="2991"/>
        <v>-4.7762309607040088E-2</v>
      </c>
      <c r="ER277" s="582">
        <f t="shared" si="2992"/>
        <v>2.2880841194987962E-2</v>
      </c>
      <c r="ES277" s="564">
        <f t="shared" si="3028"/>
        <v>-2025.6099999999933</v>
      </c>
      <c r="ET277" s="582">
        <f t="shared" si="3029"/>
        <v>0.36099717678707988</v>
      </c>
      <c r="EU277" s="584">
        <f t="shared" si="2993"/>
        <v>-8.4107644365901137</v>
      </c>
      <c r="EV277" s="563">
        <f>DATI!AE266</f>
        <v>9099.73</v>
      </c>
      <c r="EW277" s="564">
        <f t="shared" si="2994"/>
        <v>24.930767123287669</v>
      </c>
      <c r="EX277" s="595">
        <f t="shared" si="3030"/>
        <v>28.63729630725269</v>
      </c>
      <c r="EY277" s="566">
        <f t="shared" si="3031"/>
        <v>7.8458346047267646E-2</v>
      </c>
      <c r="EZ277" s="582">
        <f t="shared" si="2995"/>
        <v>-9.1787116568091021E-2</v>
      </c>
      <c r="FA277" s="583">
        <f t="shared" si="2996"/>
        <v>-0.10228810830938095</v>
      </c>
      <c r="FB277" s="564">
        <f t="shared" si="3032"/>
        <v>-919.64999999999964</v>
      </c>
      <c r="FC277" s="584">
        <f t="shared" si="2997"/>
        <v>-3.2630233524561767</v>
      </c>
      <c r="FD277" s="564">
        <f>+DATI!AG266</f>
        <v>2237.85</v>
      </c>
      <c r="FE277" s="582">
        <f t="shared" si="3033"/>
        <v>1.5161520857485785E-2</v>
      </c>
      <c r="FF277" s="564">
        <f t="shared" si="2998"/>
        <v>6861.8799999999992</v>
      </c>
      <c r="FG277" s="582">
        <f t="shared" si="3034"/>
        <v>2.1594672675432244E-2</v>
      </c>
      <c r="FH277" s="563">
        <f>DATI!AF266</f>
        <v>3762.65</v>
      </c>
      <c r="FI277" s="564">
        <f t="shared" si="3035"/>
        <v>10.308630136986302</v>
      </c>
      <c r="FJ277" s="590">
        <f t="shared" si="3036"/>
        <v>2.5492100209763342E-2</v>
      </c>
      <c r="FK277" s="590"/>
      <c r="FL277" s="564"/>
      <c r="FM277" s="1281"/>
      <c r="FN277" s="564"/>
      <c r="FO277" s="564"/>
      <c r="FP277" s="564"/>
      <c r="FQ277" s="602"/>
      <c r="FR277" s="1289"/>
      <c r="FS277" s="612"/>
      <c r="FT277" s="612"/>
      <c r="FU277" s="576"/>
      <c r="FV277" s="577"/>
      <c r="FW277" s="577"/>
      <c r="FX277" s="577"/>
      <c r="FY277" s="577"/>
      <c r="FZ277" s="577"/>
      <c r="GA277" s="577"/>
      <c r="GB277" s="577"/>
      <c r="GC277" s="577"/>
      <c r="GD277" s="577"/>
      <c r="GE277" s="577"/>
      <c r="GF277" s="577"/>
      <c r="GG277" s="577"/>
      <c r="GH277" s="577"/>
      <c r="GI277" s="577"/>
      <c r="GJ277" s="577"/>
      <c r="GK277" s="577"/>
      <c r="GL277" s="577"/>
      <c r="GM277" s="577"/>
      <c r="GN277" s="577"/>
      <c r="GO277" s="577"/>
      <c r="GP277" s="578"/>
      <c r="GQ277" s="576"/>
      <c r="GR277" s="577"/>
      <c r="GS277" s="577"/>
      <c r="GT277" s="577"/>
      <c r="GU277" s="577"/>
      <c r="GV277" s="577"/>
      <c r="GW277" s="577"/>
      <c r="GX277" s="578"/>
      <c r="GY277" s="576"/>
      <c r="GZ277" s="577"/>
      <c r="HA277" s="577"/>
      <c r="HB277" s="577"/>
      <c r="HC277" s="577"/>
      <c r="HD277" s="577"/>
      <c r="HE277" s="577"/>
      <c r="HF277" s="577"/>
      <c r="HG277" s="577"/>
      <c r="HH277" s="577"/>
      <c r="HI277" s="577"/>
      <c r="HJ277" s="577"/>
      <c r="HK277" s="577"/>
      <c r="HL277" s="577"/>
      <c r="HM277" s="577"/>
      <c r="HN277" s="577"/>
      <c r="HO277" s="577"/>
      <c r="HP277" s="577"/>
      <c r="HQ277" s="577"/>
      <c r="HR277" s="577"/>
      <c r="HS277" s="577"/>
      <c r="HT277" s="578"/>
      <c r="HU277" s="1289">
        <f t="shared" si="2999"/>
        <v>63907.939999999995</v>
      </c>
      <c r="HV277" s="1290"/>
      <c r="HW277" s="1291">
        <f t="shared" si="3075"/>
        <v>0</v>
      </c>
      <c r="HX277" s="1292">
        <v>0</v>
      </c>
      <c r="HY277" s="1292"/>
      <c r="HZ277" s="1293"/>
      <c r="IA277" s="1293">
        <f t="shared" si="3000"/>
        <v>0</v>
      </c>
      <c r="IB277" s="1312">
        <f t="shared" si="3001"/>
        <v>0</v>
      </c>
      <c r="IC277" s="1291"/>
      <c r="ID277" s="1293"/>
      <c r="IE277" s="1291"/>
      <c r="IF277" s="1291"/>
      <c r="IG277" s="1291"/>
      <c r="IH277" s="1313"/>
      <c r="II277" s="1292"/>
      <c r="IJ277" s="1292"/>
      <c r="IK277" s="1314">
        <v>12714.05</v>
      </c>
      <c r="IL277" s="1315">
        <f t="shared" si="3037"/>
        <v>10476.199999999999</v>
      </c>
      <c r="IM277" s="1315"/>
      <c r="IN277" s="1312">
        <f t="shared" si="2709"/>
        <v>7.0976662782220687E-2</v>
      </c>
      <c r="IO277" s="1312">
        <f t="shared" si="2710"/>
        <v>0.16392642291396028</v>
      </c>
      <c r="IP277" s="1292"/>
      <c r="IQ277" s="1313"/>
      <c r="IR277" s="1292"/>
      <c r="IS277" s="1315">
        <v>53431.74</v>
      </c>
      <c r="IT277" s="1314">
        <v>53431.74</v>
      </c>
      <c r="IU277" s="1316"/>
      <c r="IV277" s="1317"/>
      <c r="IW277" s="1313">
        <f t="shared" si="3002"/>
        <v>0.36200211831077039</v>
      </c>
      <c r="IX277" s="1317">
        <f t="shared" si="3003"/>
        <v>0.83607357708603969</v>
      </c>
      <c r="IY277" s="1315"/>
      <c r="IZ277" s="1315"/>
      <c r="JA277" s="1315"/>
      <c r="JB277" s="1315"/>
      <c r="JC277" s="1297"/>
      <c r="JD277" s="1313"/>
      <c r="JE277" s="1292"/>
      <c r="JF277" s="1292"/>
      <c r="JG277" s="586">
        <f t="shared" si="2951"/>
        <v>73583.07415502971</v>
      </c>
      <c r="JH277" s="566">
        <f t="shared" si="3038"/>
        <v>231.5695408299074</v>
      </c>
      <c r="JI277" s="589">
        <f t="shared" si="2716"/>
        <v>0.49852819159434558</v>
      </c>
      <c r="JJ277" s="1281"/>
      <c r="JK277" s="564"/>
      <c r="JL277" s="591"/>
      <c r="JM277" s="622">
        <f t="shared" si="3076"/>
        <v>1.4459128799904266E-2</v>
      </c>
      <c r="JN277" s="1077"/>
      <c r="JO277" s="566"/>
      <c r="JP277" s="589"/>
      <c r="JQ277" s="590"/>
      <c r="JR277" s="624"/>
      <c r="JS277" s="585"/>
      <c r="JT277" s="576">
        <f>DATI!BW266</f>
        <v>18228.375334585013</v>
      </c>
      <c r="JU277" s="577">
        <f>DATI!BX266</f>
        <v>12864.405792458118</v>
      </c>
      <c r="JV277" s="577">
        <f>DATI!BY266</f>
        <v>2634.139979551062</v>
      </c>
      <c r="JW277" s="577">
        <f>DATI!BZ266</f>
        <v>13515.218641968966</v>
      </c>
      <c r="JX277" s="577">
        <f>DATI!CA266</f>
        <v>16243.944769682408</v>
      </c>
      <c r="JY277" s="577">
        <f>DATI!CB266</f>
        <v>3335.2096081486343</v>
      </c>
      <c r="JZ277" s="577">
        <f>DATI!CC266</f>
        <v>2802.7286278200932</v>
      </c>
      <c r="KA277" s="577">
        <f>DATI!CD266</f>
        <v>116.18384726668708</v>
      </c>
      <c r="KB277" s="577">
        <f>DATI!CE266</f>
        <v>644.12458293652537</v>
      </c>
      <c r="KC277" s="577">
        <f>DATI!CF266</f>
        <v>9.8855997381210319</v>
      </c>
      <c r="KD277" s="577">
        <f>DATI!CG266</f>
        <v>85.927381672382353</v>
      </c>
      <c r="KE277" s="577">
        <f>DATI!CH266</f>
        <v>135.30239641571046</v>
      </c>
      <c r="KF277" s="577">
        <f>DATI!CI266</f>
        <v>9.4570001840591438</v>
      </c>
      <c r="KG277" s="577">
        <f>DATI!CJ266</f>
        <v>60.395441175460817</v>
      </c>
      <c r="KH277" s="577">
        <f>DATI!CK266</f>
        <v>706.16743232647514</v>
      </c>
      <c r="KI277" s="577">
        <f>DATI!CL266</f>
        <v>39.685100772380828</v>
      </c>
      <c r="KJ277" s="625">
        <f t="shared" si="3039"/>
        <v>57.365590589646871</v>
      </c>
      <c r="KK277" s="626">
        <f t="shared" si="3040"/>
        <v>-3.4031958299767927E-2</v>
      </c>
      <c r="KL277" s="627">
        <f t="shared" si="3041"/>
        <v>40.484915540940328</v>
      </c>
      <c r="KM277" s="626">
        <f t="shared" si="3042"/>
        <v>2.5905141437966722E-2</v>
      </c>
      <c r="KN277" s="627">
        <f t="shared" si="3043"/>
        <v>8.2897676204881137</v>
      </c>
      <c r="KO277" s="626">
        <f t="shared" si="3044"/>
        <v>7.5054660010883026E-2</v>
      </c>
      <c r="KP277" s="627">
        <f t="shared" si="3045"/>
        <v>42.533055476082318</v>
      </c>
      <c r="KQ277" s="626">
        <f t="shared" si="3046"/>
        <v>4.9118172955761374E-2</v>
      </c>
      <c r="KR277" s="627">
        <f t="shared" si="3047"/>
        <v>51.1204903407071</v>
      </c>
      <c r="KS277" s="626">
        <f t="shared" si="3048"/>
        <v>-0.17328648694324442</v>
      </c>
      <c r="KT277" s="627">
        <f t="shared" si="3049"/>
        <v>10.496068102608383</v>
      </c>
      <c r="KU277" s="626">
        <f t="shared" si="3050"/>
        <v>-2.0337717950200247E-2</v>
      </c>
      <c r="KV277" s="627">
        <f t="shared" si="3051"/>
        <v>8.8203243594814076</v>
      </c>
      <c r="KW277" s="626">
        <f t="shared" si="3052"/>
        <v>7.9570349649414951E-2</v>
      </c>
      <c r="KX277" s="627">
        <f t="shared" si="3053"/>
        <v>0.36563626176740499</v>
      </c>
      <c r="KY277" s="626">
        <f t="shared" si="3054"/>
        <v>-0.4047878374580175</v>
      </c>
      <c r="KZ277" s="627">
        <f t="shared" si="3055"/>
        <v>2.0270916324263286</v>
      </c>
      <c r="LA277" s="626">
        <f t="shared" si="3056"/>
        <v>7.8933542696979123E-2</v>
      </c>
      <c r="LB277" s="627">
        <f t="shared" si="3005"/>
        <v>3.111046689027824E-2</v>
      </c>
      <c r="LC277" s="626">
        <f t="shared" si="3057"/>
        <v>4.0170980394419828</v>
      </c>
      <c r="LD277" s="627">
        <f t="shared" si="3058"/>
        <v>0.27041768160796065</v>
      </c>
      <c r="LE277" s="626">
        <f t="shared" si="3059"/>
        <v>4.5669863783585042E-2</v>
      </c>
      <c r="LF277" s="627">
        <f t="shared" si="3060"/>
        <v>0.4258032729804142</v>
      </c>
      <c r="LG277" s="626">
        <f t="shared" si="3061"/>
        <v>0.11048834097357658</v>
      </c>
      <c r="LH277" s="627">
        <f t="shared" si="3062"/>
        <v>2.9761643087063562E-2</v>
      </c>
      <c r="LI277" s="626">
        <f t="shared" si="3063"/>
        <v>0.52127977824858696</v>
      </c>
      <c r="LJ277" s="627">
        <f t="shared" si="3064"/>
        <v>0.19006741348907286</v>
      </c>
      <c r="LK277" s="626">
        <f t="shared" si="3065"/>
        <v>3.3323288148201381E-2</v>
      </c>
      <c r="LL277" s="627">
        <f t="shared" si="3066"/>
        <v>2.2223435203094026</v>
      </c>
      <c r="LM277" s="626">
        <f t="shared" si="3067"/>
        <v>0.11847366338891864</v>
      </c>
      <c r="LN277" s="627">
        <f t="shared" si="3068"/>
        <v>0.12489095718244962</v>
      </c>
      <c r="LO277" s="630">
        <f t="shared" si="3069"/>
        <v>-0.65312639103385162</v>
      </c>
      <c r="LP277" s="631">
        <f t="shared" si="2721"/>
        <v>0.12349795242459956</v>
      </c>
      <c r="LQ277" s="632">
        <f t="shared" si="2722"/>
        <v>8.7156849986153986E-2</v>
      </c>
      <c r="LR277" s="632">
        <f t="shared" si="2723"/>
        <v>1.7846400894385508E-2</v>
      </c>
      <c r="LS277" s="632">
        <f t="shared" si="2724"/>
        <v>9.1566132374240092E-2</v>
      </c>
      <c r="LT277" s="632">
        <f t="shared" si="2725"/>
        <v>0.11005335810415666</v>
      </c>
      <c r="LU277" s="632">
        <f t="shared" si="2726"/>
        <v>2.2596174917010752E-2</v>
      </c>
      <c r="LV277" s="632">
        <f t="shared" si="2727"/>
        <v>1.8988595548659139E-2</v>
      </c>
      <c r="LW277" s="632">
        <f t="shared" si="2728"/>
        <v>7.8715008764520373E-4</v>
      </c>
      <c r="LX277" s="633">
        <f t="shared" si="2729"/>
        <v>4.3639691217067554E-3</v>
      </c>
      <c r="LY277" s="633">
        <f t="shared" si="3006"/>
        <v>6.6975323019093341E-5</v>
      </c>
      <c r="LZ277" s="633">
        <f t="shared" si="2730"/>
        <v>5.8216135552202641E-4</v>
      </c>
      <c r="MA277" s="633">
        <f t="shared" si="2731"/>
        <v>9.166790023123106E-4</v>
      </c>
      <c r="MB277" s="633">
        <f t="shared" si="2732"/>
        <v>6.4071544357244506E-5</v>
      </c>
      <c r="MC277" s="633">
        <f t="shared" si="2733"/>
        <v>4.0918146483401703E-4</v>
      </c>
      <c r="MD277" s="633">
        <f t="shared" si="2734"/>
        <v>4.7843118413186921E-3</v>
      </c>
      <c r="ME277" s="633">
        <f t="shared" si="2735"/>
        <v>2.6886810246078922E-4</v>
      </c>
      <c r="MF277" s="631">
        <f t="shared" si="2736"/>
        <v>0.22378505417425312</v>
      </c>
      <c r="MG277" s="632">
        <f t="shared" si="2737"/>
        <v>0.15793298603648462</v>
      </c>
      <c r="MH277" s="632">
        <f t="shared" si="2738"/>
        <v>3.2338655925521105E-2</v>
      </c>
      <c r="MI277" s="632">
        <f t="shared" si="2739"/>
        <v>0.16592284723430381</v>
      </c>
      <c r="MJ277" s="632">
        <f t="shared" si="2740"/>
        <v>0.19942271286184876</v>
      </c>
      <c r="MK277" s="632">
        <f t="shared" si="2741"/>
        <v>4.0945506614949431E-2</v>
      </c>
      <c r="ML277" s="632">
        <f t="shared" si="2742"/>
        <v>3.4408375200747354E-2</v>
      </c>
      <c r="MM277" s="632">
        <f t="shared" si="2743"/>
        <v>1.4263590735603339E-3</v>
      </c>
      <c r="MN277" s="633">
        <f t="shared" si="2744"/>
        <v>7.9077510771861752E-3</v>
      </c>
      <c r="MO277" s="633">
        <f t="shared" si="3007"/>
        <v>1.2136295376489524E-4</v>
      </c>
      <c r="MP277" s="633">
        <f t="shared" si="2745"/>
        <v>1.0549082630596153E-3</v>
      </c>
      <c r="MQ277" s="633">
        <f t="shared" si="2746"/>
        <v>1.6610725616532495E-3</v>
      </c>
      <c r="MR277" s="633">
        <f t="shared" si="2747"/>
        <v>1.1610114778030917E-4</v>
      </c>
      <c r="MS277" s="633">
        <f t="shared" si="2748"/>
        <v>7.4145922646682834E-4</v>
      </c>
      <c r="MT277" s="633">
        <f t="shared" si="2749"/>
        <v>8.6694351086484892E-3</v>
      </c>
      <c r="MU277" s="633">
        <f t="shared" si="2750"/>
        <v>4.8720372843146317E-4</v>
      </c>
      <c r="MV277" s="1077"/>
      <c r="MW277" s="566"/>
      <c r="MX277" s="624"/>
      <c r="MY277" s="1270"/>
      <c r="MZ277" s="636"/>
      <c r="NA277" s="637"/>
      <c r="NB277" s="1077"/>
      <c r="NC277" s="566"/>
      <c r="ND277" s="589"/>
      <c r="NE277" s="638"/>
    </row>
    <row r="278" spans="1:369" outlineLevel="1" x14ac:dyDescent="0.2">
      <c r="A278" s="800" t="s">
        <v>183</v>
      </c>
      <c r="B278" s="801">
        <v>61</v>
      </c>
      <c r="C278" s="1528"/>
      <c r="D278" s="802">
        <f>DATI!G267</f>
        <v>204047</v>
      </c>
      <c r="E278" s="803">
        <f t="shared" si="2980"/>
        <v>2.2282657896601926E-2</v>
      </c>
      <c r="F278" s="1033">
        <f t="shared" si="3008"/>
        <v>1.9012185377546943E-2</v>
      </c>
      <c r="G278" s="805"/>
      <c r="H278" s="806"/>
      <c r="I278" s="813"/>
      <c r="J278" s="808"/>
      <c r="K278" s="808"/>
      <c r="L278" s="808"/>
      <c r="M278" s="806"/>
      <c r="N278" s="806"/>
      <c r="O278" s="806"/>
      <c r="P278" s="806"/>
      <c r="Q278" s="806"/>
      <c r="R278" s="806"/>
      <c r="S278" s="806"/>
      <c r="T278" s="806"/>
      <c r="U278" s="806"/>
      <c r="V278" s="806"/>
      <c r="W278" s="811"/>
      <c r="X278" s="1092"/>
      <c r="Y278" s="806"/>
      <c r="Z278" s="806"/>
      <c r="AA278" s="806"/>
      <c r="AB278" s="806"/>
      <c r="AC278" s="806"/>
      <c r="AD278" s="813"/>
      <c r="AE278" s="808"/>
      <c r="AF278" s="808"/>
      <c r="AG278" s="811"/>
      <c r="AH278" s="815"/>
      <c r="AI278" s="806"/>
      <c r="AJ278" s="813"/>
      <c r="AK278" s="808"/>
      <c r="AL278" s="808"/>
      <c r="AM278" s="808"/>
      <c r="AN278" s="818"/>
      <c r="AO278" s="819"/>
      <c r="AP278" s="819"/>
      <c r="AQ278" s="819"/>
      <c r="AR278" s="819"/>
      <c r="AS278" s="819"/>
      <c r="AT278" s="819"/>
      <c r="AU278" s="1093"/>
      <c r="AV278" s="1093"/>
      <c r="AW278" s="819"/>
      <c r="AX278" s="1093"/>
      <c r="AY278" s="1093"/>
      <c r="AZ278" s="1093"/>
      <c r="BA278" s="1093"/>
      <c r="BB278" s="818"/>
      <c r="BC278" s="819"/>
      <c r="BD278" s="819"/>
      <c r="BE278" s="819"/>
      <c r="BF278" s="819"/>
      <c r="BG278" s="819"/>
      <c r="BH278" s="819"/>
      <c r="BI278" s="819"/>
      <c r="BJ278" s="819"/>
      <c r="BK278" s="819"/>
      <c r="BL278" s="819"/>
      <c r="BM278" s="819"/>
      <c r="BN278" s="819"/>
      <c r="BO278" s="819"/>
      <c r="BP278" s="819"/>
      <c r="BQ278" s="819"/>
      <c r="BR278" s="819"/>
      <c r="BS278" s="819"/>
      <c r="BT278" s="819"/>
      <c r="BU278" s="819"/>
      <c r="BV278" s="820"/>
      <c r="BW278" s="818"/>
      <c r="BX278" s="819"/>
      <c r="BY278" s="819"/>
      <c r="BZ278" s="819"/>
      <c r="CA278" s="819"/>
      <c r="CB278" s="819"/>
      <c r="CC278" s="819"/>
      <c r="CD278" s="820"/>
      <c r="CE278" s="818"/>
      <c r="CF278" s="819"/>
      <c r="CG278" s="819"/>
      <c r="CH278" s="819"/>
      <c r="CI278" s="819"/>
      <c r="CJ278" s="819"/>
      <c r="CK278" s="819"/>
      <c r="CL278" s="819"/>
      <c r="CM278" s="819"/>
      <c r="CN278" s="819"/>
      <c r="CO278" s="819"/>
      <c r="CP278" s="819"/>
      <c r="CQ278" s="819"/>
      <c r="CR278" s="819"/>
      <c r="CS278" s="819"/>
      <c r="CT278" s="819"/>
      <c r="CU278" s="819"/>
      <c r="CV278" s="819"/>
      <c r="CW278" s="819"/>
      <c r="CX278" s="819"/>
      <c r="CY278" s="820"/>
      <c r="CZ278" s="805">
        <f>DATI!AA267</f>
        <v>92810.49400000005</v>
      </c>
      <c r="DA278" s="806">
        <f t="shared" si="2981"/>
        <v>254.2753260273974</v>
      </c>
      <c r="DB278" s="813">
        <f t="shared" si="3009"/>
        <v>454.84860840884721</v>
      </c>
      <c r="DC278" s="808">
        <f t="shared" si="2982"/>
        <v>1.2461605709831431</v>
      </c>
      <c r="DD278" s="822">
        <f t="shared" si="2983"/>
        <v>-3.1593254136008775E-2</v>
      </c>
      <c r="DE278" s="823">
        <f t="shared" si="3070"/>
        <v>-4.9661270237711774E-2</v>
      </c>
      <c r="DF278" s="806">
        <f t="shared" si="3010"/>
        <v>-3027.8449999999575</v>
      </c>
      <c r="DG278" s="824">
        <f t="shared" si="2984"/>
        <v>-23.768745766142786</v>
      </c>
      <c r="DH278" s="825">
        <f t="shared" si="3011"/>
        <v>2.0108289310529531E-2</v>
      </c>
      <c r="DI278" s="826">
        <f t="shared" si="3012"/>
        <v>42720.66899999998</v>
      </c>
      <c r="DJ278" s="806">
        <f t="shared" si="3013"/>
        <v>117.04292876712323</v>
      </c>
      <c r="DK278" s="827">
        <f t="shared" si="3014"/>
        <v>209.36680764725762</v>
      </c>
      <c r="DL278" s="828">
        <f t="shared" si="3015"/>
        <v>0.57360769218426755</v>
      </c>
      <c r="DM278" s="829">
        <f t="shared" si="2783"/>
        <v>0.46029998504263919</v>
      </c>
      <c r="DN278" s="830">
        <f t="shared" si="2985"/>
        <v>8.6441241519320589E-2</v>
      </c>
      <c r="DO278" s="830">
        <f t="shared" si="2834"/>
        <v>3.6000000000000032E-2</v>
      </c>
      <c r="DP278" s="830">
        <f t="shared" si="3016"/>
        <v>5.2117027272159971E-2</v>
      </c>
      <c r="DQ278" s="830">
        <f t="shared" si="3017"/>
        <v>3.2487189426834422E-2</v>
      </c>
      <c r="DR278" s="831">
        <f t="shared" si="3018"/>
        <v>2116.1849999999831</v>
      </c>
      <c r="DS278" s="831">
        <f t="shared" si="3019"/>
        <v>6.5877225493750871</v>
      </c>
      <c r="DT278" s="832">
        <f t="shared" si="3020"/>
        <v>2.270679847214967E-2</v>
      </c>
      <c r="DU278" s="833"/>
      <c r="DV278" s="832"/>
      <c r="DW278" s="834">
        <f>DATI!AB267</f>
        <v>41935.40399999998</v>
      </c>
      <c r="DX278" s="806">
        <f t="shared" si="2986"/>
        <v>114.89151780821912</v>
      </c>
      <c r="DY278" s="835">
        <f t="shared" si="3021"/>
        <v>205.51835606502414</v>
      </c>
      <c r="DZ278" s="808">
        <f t="shared" si="3022"/>
        <v>0.56306398921924428</v>
      </c>
      <c r="EA278" s="829">
        <f t="shared" si="2979"/>
        <v>0.45183903449538754</v>
      </c>
      <c r="EB278" s="825">
        <f t="shared" si="2987"/>
        <v>8.1552815417710631E-2</v>
      </c>
      <c r="EC278" s="836">
        <f t="shared" si="2836"/>
        <v>50089.82500000007</v>
      </c>
      <c r="ED278" s="837">
        <f t="shared" si="3023"/>
        <v>137.23239726027415</v>
      </c>
      <c r="EE278" s="838">
        <f t="shared" si="3024"/>
        <v>245.48180076158957</v>
      </c>
      <c r="EF278" s="839">
        <f t="shared" si="3025"/>
        <v>0.67255287879887549</v>
      </c>
      <c r="EG278" s="840">
        <f t="shared" si="3071"/>
        <v>-9.313183010673326E-2</v>
      </c>
      <c r="EH278" s="840">
        <f t="shared" si="3072"/>
        <v>-0.11005169230898892</v>
      </c>
      <c r="EI278" s="822">
        <f t="shared" si="3026"/>
        <v>0.53970001495736075</v>
      </c>
      <c r="EJ278" s="841">
        <f t="shared" si="3073"/>
        <v>-5144.0299999999406</v>
      </c>
      <c r="EK278" s="841">
        <f t="shared" si="3074"/>
        <v>-30.35646831551793</v>
      </c>
      <c r="EL278" s="805">
        <f>DATI!AD267</f>
        <v>40399.74</v>
      </c>
      <c r="EM278" s="806">
        <f t="shared" si="2988"/>
        <v>110.68421917808219</v>
      </c>
      <c r="EN278" s="835">
        <f t="shared" si="3027"/>
        <v>197.992325297603</v>
      </c>
      <c r="EO278" s="808">
        <f t="shared" si="2989"/>
        <v>0.54244472684274792</v>
      </c>
      <c r="EP278" s="822">
        <f t="shared" si="2990"/>
        <v>-9.6595978573981056E-2</v>
      </c>
      <c r="EQ278" s="823">
        <f t="shared" si="2991"/>
        <v>-0.11345120854339419</v>
      </c>
      <c r="ER278" s="822">
        <f t="shared" si="2992"/>
        <v>1.7348364814842046E-2</v>
      </c>
      <c r="ES278" s="806">
        <f t="shared" si="3028"/>
        <v>-4319.7200000000012</v>
      </c>
      <c r="ET278" s="822">
        <f t="shared" si="3029"/>
        <v>0.43529280212644894</v>
      </c>
      <c r="EU278" s="824">
        <f t="shared" si="2993"/>
        <v>-25.336979536595948</v>
      </c>
      <c r="EV278" s="805">
        <f>DATI!AE267</f>
        <v>6792.81</v>
      </c>
      <c r="EW278" s="806">
        <f t="shared" si="2994"/>
        <v>18.610438356164384</v>
      </c>
      <c r="EX278" s="835">
        <f t="shared" si="3030"/>
        <v>33.290418383999764</v>
      </c>
      <c r="EY278" s="808">
        <f t="shared" si="3031"/>
        <v>9.1206625709588401E-2</v>
      </c>
      <c r="EZ278" s="822">
        <f t="shared" si="2995"/>
        <v>-0.12148837714590188</v>
      </c>
      <c r="FA278" s="823">
        <f t="shared" si="2996"/>
        <v>-0.13787917803101923</v>
      </c>
      <c r="FB278" s="806">
        <f t="shared" si="3032"/>
        <v>-939.36999999999989</v>
      </c>
      <c r="FC278" s="824">
        <f t="shared" si="2997"/>
        <v>-5.3241441409702688</v>
      </c>
      <c r="FD278" s="806">
        <f>+DATI!AG267</f>
        <v>785.26499999999999</v>
      </c>
      <c r="FE278" s="822">
        <f t="shared" si="3033"/>
        <v>8.4609505472516885E-3</v>
      </c>
      <c r="FF278" s="806">
        <f t="shared" si="2998"/>
        <v>6007.5450000000001</v>
      </c>
      <c r="FG278" s="822">
        <f t="shared" si="3034"/>
        <v>2.9441966801766261E-2</v>
      </c>
      <c r="FH278" s="805">
        <f>DATI!AF267</f>
        <v>3682.54</v>
      </c>
      <c r="FI278" s="806">
        <f t="shared" si="3035"/>
        <v>10.089150684931507</v>
      </c>
      <c r="FJ278" s="830">
        <f t="shared" si="3036"/>
        <v>3.9678056233597873E-2</v>
      </c>
      <c r="FK278" s="830"/>
      <c r="FL278" s="806"/>
      <c r="FM278" s="1300"/>
      <c r="FN278" s="806"/>
      <c r="FO278" s="806"/>
      <c r="FP278" s="806"/>
      <c r="FQ278" s="842"/>
      <c r="FR278" s="1301"/>
      <c r="FS278" s="851"/>
      <c r="FT278" s="851"/>
      <c r="FU278" s="818"/>
      <c r="FV278" s="819"/>
      <c r="FW278" s="819"/>
      <c r="FX278" s="819"/>
      <c r="FY278" s="819"/>
      <c r="FZ278" s="819"/>
      <c r="GA278" s="819"/>
      <c r="GB278" s="819"/>
      <c r="GC278" s="819"/>
      <c r="GD278" s="819"/>
      <c r="GE278" s="819"/>
      <c r="GF278" s="819"/>
      <c r="GG278" s="819"/>
      <c r="GH278" s="819"/>
      <c r="GI278" s="819"/>
      <c r="GJ278" s="819"/>
      <c r="GK278" s="819"/>
      <c r="GL278" s="819"/>
      <c r="GM278" s="819"/>
      <c r="GN278" s="819"/>
      <c r="GO278" s="819"/>
      <c r="GP278" s="820"/>
      <c r="GQ278" s="818"/>
      <c r="GR278" s="819"/>
      <c r="GS278" s="819"/>
      <c r="GT278" s="819"/>
      <c r="GU278" s="819"/>
      <c r="GV278" s="819"/>
      <c r="GW278" s="819"/>
      <c r="GX278" s="820"/>
      <c r="GY278" s="818"/>
      <c r="GZ278" s="819"/>
      <c r="HA278" s="819"/>
      <c r="HB278" s="819"/>
      <c r="HC278" s="819"/>
      <c r="HD278" s="819"/>
      <c r="HE278" s="819"/>
      <c r="HF278" s="819"/>
      <c r="HG278" s="819"/>
      <c r="HH278" s="819"/>
      <c r="HI278" s="819"/>
      <c r="HJ278" s="819"/>
      <c r="HK278" s="819"/>
      <c r="HL278" s="819"/>
      <c r="HM278" s="819"/>
      <c r="HN278" s="819"/>
      <c r="HO278" s="819"/>
      <c r="HP278" s="819"/>
      <c r="HQ278" s="819"/>
      <c r="HR278" s="819"/>
      <c r="HS278" s="819"/>
      <c r="HT278" s="820"/>
      <c r="HU278" s="1301">
        <f t="shared" si="2999"/>
        <v>50089.824999999997</v>
      </c>
      <c r="HV278" s="1302"/>
      <c r="HW278" s="1303">
        <f t="shared" si="3075"/>
        <v>3651.75</v>
      </c>
      <c r="HX278" s="1304">
        <v>3651.75</v>
      </c>
      <c r="HY278" s="1304"/>
      <c r="HZ278" s="1305"/>
      <c r="IA278" s="1305">
        <f t="shared" si="3000"/>
        <v>3.9346304955558131E-2</v>
      </c>
      <c r="IB278" s="1306">
        <f t="shared" si="3001"/>
        <v>7.2904027913852767E-2</v>
      </c>
      <c r="IC278" s="1303"/>
      <c r="ID278" s="1305"/>
      <c r="IE278" s="1303"/>
      <c r="IF278" s="1303"/>
      <c r="IG278" s="1303"/>
      <c r="IH278" s="1307"/>
      <c r="II278" s="1304"/>
      <c r="IJ278" s="1304"/>
      <c r="IK278" s="1308">
        <v>47223.34</v>
      </c>
      <c r="IL278" s="1309">
        <f t="shared" si="3037"/>
        <v>46438.074999999997</v>
      </c>
      <c r="IM278" s="1309"/>
      <c r="IN278" s="1306">
        <f t="shared" si="2709"/>
        <v>0.50035371000180184</v>
      </c>
      <c r="IO278" s="1306">
        <f t="shared" si="2710"/>
        <v>0.92709597208614725</v>
      </c>
      <c r="IP278" s="1304"/>
      <c r="IQ278" s="1307"/>
      <c r="IR278" s="1304"/>
      <c r="IS278" s="1309">
        <v>0</v>
      </c>
      <c r="IT278" s="1308">
        <v>0</v>
      </c>
      <c r="IU278" s="1310"/>
      <c r="IV278" s="1306"/>
      <c r="IW278" s="1307">
        <f t="shared" si="3002"/>
        <v>0</v>
      </c>
      <c r="IX278" s="1306">
        <f t="shared" si="3003"/>
        <v>0</v>
      </c>
      <c r="IY278" s="1309"/>
      <c r="IZ278" s="1309"/>
      <c r="JA278" s="1309"/>
      <c r="JB278" s="1309"/>
      <c r="JC278" s="1311"/>
      <c r="JD278" s="1307"/>
      <c r="JE278" s="1304"/>
      <c r="JF278" s="1304"/>
      <c r="JG278" s="826">
        <f t="shared" si="2951"/>
        <v>38845.177639579233</v>
      </c>
      <c r="JH278" s="808">
        <f t="shared" si="3038"/>
        <v>190.37367684689917</v>
      </c>
      <c r="JI278" s="829">
        <f t="shared" si="2716"/>
        <v>0.41854294665837261</v>
      </c>
      <c r="JJ278" s="1300"/>
      <c r="JK278" s="806"/>
      <c r="JL278" s="831"/>
      <c r="JM278" s="860">
        <f t="shared" si="3076"/>
        <v>8.718713584156948E-2</v>
      </c>
      <c r="JN278" s="1098"/>
      <c r="JO278" s="808"/>
      <c r="JP278" s="829"/>
      <c r="JQ278" s="830"/>
      <c r="JR278" s="862"/>
      <c r="JS278" s="825"/>
      <c r="JT278" s="818">
        <f>DATI!BW267</f>
        <v>8746.0836899999995</v>
      </c>
      <c r="JU278" s="819">
        <f>DATI!BX267</f>
        <v>7248.8231820000001</v>
      </c>
      <c r="JV278" s="819">
        <f>DATI!BY267</f>
        <v>2135.5619539297668</v>
      </c>
      <c r="JW278" s="819">
        <f>DATI!BZ267</f>
        <v>6366.4990313453673</v>
      </c>
      <c r="JX278" s="819">
        <f>DATI!CA267</f>
        <v>8082.5811858847137</v>
      </c>
      <c r="JY278" s="819">
        <f>DATI!CB267</f>
        <v>2680.4164163652063</v>
      </c>
      <c r="JZ278" s="819">
        <f>DATI!CC267</f>
        <v>1697.0671953792757</v>
      </c>
      <c r="KA278" s="819">
        <f>DATI!CD267</f>
        <v>33.744089244624597</v>
      </c>
      <c r="KB278" s="819">
        <f>DATI!CE267</f>
        <v>284.85089245402816</v>
      </c>
      <c r="KC278" s="819">
        <f>DATI!CF267</f>
        <v>168.55019553494452</v>
      </c>
      <c r="KD278" s="819">
        <f>DATI!CG267</f>
        <v>92.366961797714239</v>
      </c>
      <c r="KE278" s="819">
        <f>DATI!CH267</f>
        <v>106.10279718923569</v>
      </c>
      <c r="KF278" s="819">
        <f>DATI!CI267</f>
        <v>23.207380451679231</v>
      </c>
      <c r="KG278" s="819">
        <f>DATI!CJ267</f>
        <v>2.025660039424896</v>
      </c>
      <c r="KH278" s="819">
        <f>DATI!CK267</f>
        <v>214.01696449858881</v>
      </c>
      <c r="KI278" s="819">
        <f>DATI!CL267</f>
        <v>270.38200526237489</v>
      </c>
      <c r="KJ278" s="863">
        <f t="shared" si="3039"/>
        <v>42.863083946345689</v>
      </c>
      <c r="KK278" s="864">
        <f t="shared" si="3040"/>
        <v>-3.2826265302235605E-2</v>
      </c>
      <c r="KL278" s="865">
        <f t="shared" si="3041"/>
        <v>35.52526222880023</v>
      </c>
      <c r="KM278" s="864">
        <f t="shared" si="3042"/>
        <v>6.1381470378560905E-2</v>
      </c>
      <c r="KN278" s="865">
        <f t="shared" si="3043"/>
        <v>10.466029659489074</v>
      </c>
      <c r="KO278" s="864">
        <f t="shared" si="3044"/>
        <v>0.30819808003825427</v>
      </c>
      <c r="KP278" s="865">
        <f t="shared" si="3045"/>
        <v>31.201140087065074</v>
      </c>
      <c r="KQ278" s="864">
        <f t="shared" si="3046"/>
        <v>0.17273355886238528</v>
      </c>
      <c r="KR278" s="865">
        <f t="shared" si="3047"/>
        <v>39.611369860300393</v>
      </c>
      <c r="KS278" s="864">
        <f t="shared" si="3048"/>
        <v>-6.0074130945150878E-2</v>
      </c>
      <c r="KT278" s="865">
        <f t="shared" si="3049"/>
        <v>13.136269665151687</v>
      </c>
      <c r="KU278" s="864">
        <f t="shared" si="3050"/>
        <v>4.516079885644772E-3</v>
      </c>
      <c r="KV278" s="865">
        <f t="shared" si="3051"/>
        <v>8.3170406591583106</v>
      </c>
      <c r="KW278" s="864">
        <f t="shared" si="3052"/>
        <v>-4.7793036812907697E-2</v>
      </c>
      <c r="KX278" s="865">
        <f t="shared" si="3053"/>
        <v>0.16537410128364838</v>
      </c>
      <c r="KY278" s="864">
        <f t="shared" si="3054"/>
        <v>-0.39187152917135665</v>
      </c>
      <c r="KZ278" s="865">
        <f t="shared" si="3055"/>
        <v>1.3960062752896545</v>
      </c>
      <c r="LA278" s="864">
        <f t="shared" si="3056"/>
        <v>-0.21345029603860161</v>
      </c>
      <c r="LB278" s="865">
        <f t="shared" si="3005"/>
        <v>0.82603613645358442</v>
      </c>
      <c r="LC278" s="864">
        <f t="shared" si="3057"/>
        <v>0.84733396709324371</v>
      </c>
      <c r="LD278" s="865">
        <f t="shared" si="3058"/>
        <v>0.45267493174471685</v>
      </c>
      <c r="LE278" s="864">
        <f t="shared" si="3059"/>
        <v>0.48129428577946831</v>
      </c>
      <c r="LF278" s="865">
        <f t="shared" si="3060"/>
        <v>0.51999194886097655</v>
      </c>
      <c r="LG278" s="864">
        <f t="shared" si="3061"/>
        <v>0.14083851689231297</v>
      </c>
      <c r="LH278" s="865">
        <f t="shared" si="3062"/>
        <v>0.11373546512165937</v>
      </c>
      <c r="LI278" s="864">
        <f t="shared" si="3063"/>
        <v>-0.24609334814012504</v>
      </c>
      <c r="LJ278" s="865">
        <f t="shared" si="3064"/>
        <v>9.9274188761652761E-3</v>
      </c>
      <c r="LK278" s="864">
        <f t="shared" si="3065"/>
        <v>-0.71146016821871172</v>
      </c>
      <c r="LL278" s="865">
        <f t="shared" si="3066"/>
        <v>1.0488611177747715</v>
      </c>
      <c r="LM278" s="864">
        <f t="shared" si="3067"/>
        <v>0.28488850159357104</v>
      </c>
      <c r="LN278" s="865">
        <f t="shared" si="3068"/>
        <v>1.3250966946947267</v>
      </c>
      <c r="LO278" s="868">
        <f t="shared" si="3069"/>
        <v>0.17386691993558484</v>
      </c>
      <c r="LP278" s="869">
        <f t="shared" si="2721"/>
        <v>9.4235935108803487E-2</v>
      </c>
      <c r="LQ278" s="870">
        <f t="shared" si="2722"/>
        <v>7.8103486681150483E-2</v>
      </c>
      <c r="LR278" s="870">
        <f t="shared" si="2723"/>
        <v>2.3009919049991973E-2</v>
      </c>
      <c r="LS278" s="870">
        <f t="shared" si="2724"/>
        <v>6.8596758372446151E-2</v>
      </c>
      <c r="LT278" s="870">
        <f t="shared" si="2725"/>
        <v>8.7086932064866604E-2</v>
      </c>
      <c r="LU278" s="870">
        <f t="shared" si="2726"/>
        <v>2.8880531724841427E-2</v>
      </c>
      <c r="LV278" s="870">
        <f t="shared" si="2727"/>
        <v>1.8285294283416645E-2</v>
      </c>
      <c r="LW278" s="870">
        <f t="shared" si="2728"/>
        <v>3.6358053696626785E-4</v>
      </c>
      <c r="LX278" s="871">
        <f t="shared" si="2729"/>
        <v>3.0691668600969627E-3</v>
      </c>
      <c r="LY278" s="871">
        <f t="shared" si="3006"/>
        <v>1.8160682943347379E-3</v>
      </c>
      <c r="LZ278" s="871">
        <f t="shared" si="2730"/>
        <v>9.9522109857226051E-4</v>
      </c>
      <c r="MA278" s="871">
        <f t="shared" si="2731"/>
        <v>1.1432198301760536E-3</v>
      </c>
      <c r="MB278" s="871">
        <f t="shared" si="2732"/>
        <v>2.5005125445921254E-4</v>
      </c>
      <c r="MC278" s="871">
        <f t="shared" si="2733"/>
        <v>2.1825765084548465E-5</v>
      </c>
      <c r="MD278" s="871">
        <f t="shared" si="2734"/>
        <v>2.3059565279179386E-3</v>
      </c>
      <c r="ME278" s="871">
        <f t="shared" si="2735"/>
        <v>2.9132697565684195E-3</v>
      </c>
      <c r="MF278" s="869">
        <f t="shared" si="2736"/>
        <v>0.20856085445128902</v>
      </c>
      <c r="MG278" s="870">
        <f t="shared" si="2737"/>
        <v>0.17285688202741539</v>
      </c>
      <c r="MH278" s="870">
        <f t="shared" si="2738"/>
        <v>5.0925035894008978E-2</v>
      </c>
      <c r="MI278" s="870">
        <f t="shared" si="2739"/>
        <v>0.15181680451547266</v>
      </c>
      <c r="MJ278" s="870">
        <f t="shared" si="2740"/>
        <v>0.19273884152599835</v>
      </c>
      <c r="MK278" s="870">
        <f t="shared" si="2741"/>
        <v>6.3917743975119623E-2</v>
      </c>
      <c r="ML278" s="870">
        <f t="shared" si="2742"/>
        <v>4.046860250539798E-2</v>
      </c>
      <c r="MM278" s="870">
        <f t="shared" si="2743"/>
        <v>8.0466827610924205E-4</v>
      </c>
      <c r="MN278" s="871">
        <f t="shared" si="2744"/>
        <v>6.792611141984665E-3</v>
      </c>
      <c r="MO278" s="871">
        <f t="shared" si="3007"/>
        <v>4.0192815487110744E-3</v>
      </c>
      <c r="MP278" s="871">
        <f t="shared" si="2745"/>
        <v>2.2026009764378159E-3</v>
      </c>
      <c r="MQ278" s="871">
        <f t="shared" si="2746"/>
        <v>2.5301484442414274E-3</v>
      </c>
      <c r="MR278" s="871">
        <f t="shared" si="2747"/>
        <v>5.5340781864601188E-4</v>
      </c>
      <c r="MS278" s="871">
        <f t="shared" si="2748"/>
        <v>4.830429294123164E-5</v>
      </c>
      <c r="MT278" s="871">
        <f t="shared" si="2749"/>
        <v>5.1034911813080163E-3</v>
      </c>
      <c r="MU278" s="871">
        <f t="shared" si="2750"/>
        <v>6.4475831748842822E-3</v>
      </c>
      <c r="MV278" s="1098"/>
      <c r="MW278" s="808"/>
      <c r="MX278" s="862"/>
      <c r="MY278" s="1269"/>
      <c r="MZ278" s="956"/>
      <c r="NA278" s="874"/>
      <c r="NB278" s="1098"/>
      <c r="NC278" s="808"/>
      <c r="ND278" s="829"/>
      <c r="NE278" s="875"/>
    </row>
    <row r="279" spans="1:369" outlineLevel="1" x14ac:dyDescent="0.2">
      <c r="A279" s="876" t="s">
        <v>184</v>
      </c>
      <c r="B279" s="559">
        <v>70</v>
      </c>
      <c r="C279" s="1525"/>
      <c r="D279" s="560">
        <f>DATI!G268</f>
        <v>384068</v>
      </c>
      <c r="E279" s="561">
        <f t="shared" si="2980"/>
        <v>4.1941591167878517E-2</v>
      </c>
      <c r="F279" s="1035">
        <f t="shared" si="3008"/>
        <v>1.0516456135827253E-2</v>
      </c>
      <c r="G279" s="563"/>
      <c r="H279" s="564"/>
      <c r="I279" s="565"/>
      <c r="J279" s="566"/>
      <c r="K279" s="566"/>
      <c r="L279" s="566"/>
      <c r="M279" s="564"/>
      <c r="N279" s="564"/>
      <c r="O279" s="564"/>
      <c r="P279" s="564"/>
      <c r="Q279" s="564"/>
      <c r="R279" s="564"/>
      <c r="S279" s="564"/>
      <c r="T279" s="564"/>
      <c r="U279" s="564"/>
      <c r="V279" s="564"/>
      <c r="W279" s="569"/>
      <c r="X279" s="1100"/>
      <c r="Y279" s="564"/>
      <c r="Z279" s="564"/>
      <c r="AA279" s="564"/>
      <c r="AB279" s="564"/>
      <c r="AC279" s="564"/>
      <c r="AD279" s="565"/>
      <c r="AE279" s="566"/>
      <c r="AF279" s="566"/>
      <c r="AG279" s="569"/>
      <c r="AH279" s="572"/>
      <c r="AI279" s="564"/>
      <c r="AJ279" s="565"/>
      <c r="AK279" s="566"/>
      <c r="AL279" s="566"/>
      <c r="AM279" s="566"/>
      <c r="AN279" s="576"/>
      <c r="AO279" s="577"/>
      <c r="AP279" s="577"/>
      <c r="AQ279" s="577"/>
      <c r="AR279" s="577"/>
      <c r="AS279" s="577"/>
      <c r="AT279" s="577"/>
      <c r="AU279" s="1072"/>
      <c r="AV279" s="1072"/>
      <c r="AW279" s="577"/>
      <c r="AX279" s="1072"/>
      <c r="AY279" s="1072"/>
      <c r="AZ279" s="1072"/>
      <c r="BA279" s="1072"/>
      <c r="BB279" s="576"/>
      <c r="BC279" s="577"/>
      <c r="BD279" s="577"/>
      <c r="BE279" s="577"/>
      <c r="BF279" s="577"/>
      <c r="BG279" s="577"/>
      <c r="BH279" s="577"/>
      <c r="BI279" s="577"/>
      <c r="BJ279" s="577"/>
      <c r="BK279" s="577"/>
      <c r="BL279" s="577"/>
      <c r="BM279" s="577"/>
      <c r="BN279" s="577"/>
      <c r="BO279" s="577"/>
      <c r="BP279" s="577"/>
      <c r="BQ279" s="577"/>
      <c r="BR279" s="577"/>
      <c r="BS279" s="577"/>
      <c r="BT279" s="577"/>
      <c r="BU279" s="577"/>
      <c r="BV279" s="578"/>
      <c r="BW279" s="576"/>
      <c r="BX279" s="577"/>
      <c r="BY279" s="577"/>
      <c r="BZ279" s="577"/>
      <c r="CA279" s="577"/>
      <c r="CB279" s="577"/>
      <c r="CC279" s="577"/>
      <c r="CD279" s="578"/>
      <c r="CE279" s="576"/>
      <c r="CF279" s="577"/>
      <c r="CG279" s="577"/>
      <c r="CH279" s="577"/>
      <c r="CI279" s="577"/>
      <c r="CJ279" s="577"/>
      <c r="CK279" s="577"/>
      <c r="CL279" s="577"/>
      <c r="CM279" s="577"/>
      <c r="CN279" s="577"/>
      <c r="CO279" s="577"/>
      <c r="CP279" s="577"/>
      <c r="CQ279" s="577"/>
      <c r="CR279" s="577"/>
      <c r="CS279" s="577"/>
      <c r="CT279" s="577"/>
      <c r="CU279" s="577"/>
      <c r="CV279" s="577"/>
      <c r="CW279" s="577"/>
      <c r="CX279" s="577"/>
      <c r="CY279" s="578"/>
      <c r="CZ279" s="563">
        <f>DATI!AA268</f>
        <v>201911.38499999998</v>
      </c>
      <c r="DA279" s="564">
        <f t="shared" si="2981"/>
        <v>553.18187671232874</v>
      </c>
      <c r="DB279" s="565">
        <f t="shared" si="3009"/>
        <v>525.71780257662692</v>
      </c>
      <c r="DC279" s="566">
        <f t="shared" si="2982"/>
        <v>1.4403227467852793</v>
      </c>
      <c r="DD279" s="582">
        <f t="shared" si="2983"/>
        <v>-3.0905712399429519E-2</v>
      </c>
      <c r="DE279" s="583">
        <f t="shared" si="3070"/>
        <v>-4.09910875609623E-2</v>
      </c>
      <c r="DF279" s="564">
        <f t="shared" si="3010"/>
        <v>-6439.2239999999874</v>
      </c>
      <c r="DG279" s="584">
        <f t="shared" si="2984"/>
        <v>-22.470849017417322</v>
      </c>
      <c r="DH279" s="585">
        <f t="shared" si="3011"/>
        <v>4.3746050362254402E-2</v>
      </c>
      <c r="DI279" s="586">
        <f t="shared" si="3012"/>
        <v>70674.687999999995</v>
      </c>
      <c r="DJ279" s="564">
        <f t="shared" si="3013"/>
        <v>193.62928219178082</v>
      </c>
      <c r="DK279" s="587">
        <f t="shared" si="3014"/>
        <v>184.01608048574732</v>
      </c>
      <c r="DL279" s="588">
        <f t="shared" si="3015"/>
        <v>0.50415364516643102</v>
      </c>
      <c r="DM279" s="589">
        <f t="shared" si="2783"/>
        <v>0.3500282463022083</v>
      </c>
      <c r="DN279" s="590">
        <f t="shared" si="2985"/>
        <v>5.4757994183245368E-2</v>
      </c>
      <c r="DO279" s="590">
        <f t="shared" si="2834"/>
        <v>1.799999999999996E-2</v>
      </c>
      <c r="DP279" s="590">
        <f t="shared" si="3016"/>
        <v>2.2159946964018806E-2</v>
      </c>
      <c r="DQ279" s="590">
        <f t="shared" si="3017"/>
        <v>1.1522316888055393E-2</v>
      </c>
      <c r="DR279" s="591">
        <f t="shared" si="3018"/>
        <v>1532.1939999999886</v>
      </c>
      <c r="DS279" s="591">
        <f t="shared" si="3019"/>
        <v>2.0961392116169577</v>
      </c>
      <c r="DT279" s="592">
        <f t="shared" si="3020"/>
        <v>3.7564858768903066E-2</v>
      </c>
      <c r="DU279" s="593"/>
      <c r="DV279" s="592"/>
      <c r="DW279" s="594">
        <f>DATI!AB268</f>
        <v>69771.694999999992</v>
      </c>
      <c r="DX279" s="564">
        <f t="shared" si="2986"/>
        <v>191.15532876712328</v>
      </c>
      <c r="DY279" s="595">
        <f t="shared" si="3021"/>
        <v>181.66495256048404</v>
      </c>
      <c r="DZ279" s="566">
        <f t="shared" si="3022"/>
        <v>0.49771219879584677</v>
      </c>
      <c r="EA279" s="589">
        <f t="shared" si="2979"/>
        <v>0.3455560220143109</v>
      </c>
      <c r="EB279" s="585">
        <f t="shared" si="2987"/>
        <v>5.8631814897828594E-2</v>
      </c>
      <c r="EC279" s="596">
        <f t="shared" si="2836"/>
        <v>131236.69699999999</v>
      </c>
      <c r="ED279" s="597">
        <f t="shared" si="3023"/>
        <v>359.55259452054793</v>
      </c>
      <c r="EE279" s="598">
        <f t="shared" si="3024"/>
        <v>341.70172209087968</v>
      </c>
      <c r="EF279" s="599">
        <f t="shared" si="3025"/>
        <v>0.93616910161884848</v>
      </c>
      <c r="EG279" s="600">
        <f t="shared" si="3071"/>
        <v>-5.7262595646812534E-2</v>
      </c>
      <c r="EH279" s="600">
        <f t="shared" si="3072"/>
        <v>-6.7073674427652774E-2</v>
      </c>
      <c r="EI279" s="582">
        <f t="shared" si="3026"/>
        <v>0.6499717536977917</v>
      </c>
      <c r="EJ279" s="601">
        <f t="shared" si="3073"/>
        <v>-7971.417999999976</v>
      </c>
      <c r="EK279" s="601">
        <f t="shared" si="3074"/>
        <v>-24.566988229034166</v>
      </c>
      <c r="EL279" s="563">
        <f>DATI!AD268</f>
        <v>118833.9</v>
      </c>
      <c r="EM279" s="564">
        <f t="shared" si="2988"/>
        <v>325.57232876712328</v>
      </c>
      <c r="EN279" s="595">
        <f t="shared" si="3027"/>
        <v>309.40849016320027</v>
      </c>
      <c r="EO279" s="566">
        <f t="shared" si="2989"/>
        <v>0.84769449359780891</v>
      </c>
      <c r="EP279" s="582">
        <f t="shared" si="2990"/>
        <v>-5.1736327672399107E-2</v>
      </c>
      <c r="EQ279" s="583">
        <f t="shared" si="2991"/>
        <v>-6.1604918386265917E-2</v>
      </c>
      <c r="ER279" s="582">
        <f t="shared" si="2992"/>
        <v>5.1029384089364395E-2</v>
      </c>
      <c r="ES279" s="564">
        <f t="shared" si="3028"/>
        <v>-6483.4600000000064</v>
      </c>
      <c r="ET279" s="582">
        <f t="shared" si="3029"/>
        <v>0.58854482128385188</v>
      </c>
      <c r="EU279" s="584">
        <f t="shared" si="2993"/>
        <v>-20.312430401641564</v>
      </c>
      <c r="EV279" s="563">
        <f>DATI!AE268</f>
        <v>11135.01</v>
      </c>
      <c r="EW279" s="564">
        <f t="shared" si="2994"/>
        <v>30.506876712328769</v>
      </c>
      <c r="EX279" s="595">
        <f t="shared" si="3030"/>
        <v>28.992287824031163</v>
      </c>
      <c r="EY279" s="566">
        <f t="shared" si="3031"/>
        <v>7.9430925545290854E-2</v>
      </c>
      <c r="EZ279" s="582">
        <f t="shared" si="2995"/>
        <v>-0.15075836790166952</v>
      </c>
      <c r="FA279" s="583">
        <f t="shared" si="2996"/>
        <v>-0.15959643512803834</v>
      </c>
      <c r="FB279" s="564">
        <f t="shared" si="3032"/>
        <v>-1976.6999999999989</v>
      </c>
      <c r="FC279" s="584">
        <f t="shared" si="2997"/>
        <v>-5.505766486873906</v>
      </c>
      <c r="FD279" s="564">
        <f>+DATI!AG268</f>
        <v>902.99299999999994</v>
      </c>
      <c r="FE279" s="582">
        <f t="shared" si="3033"/>
        <v>4.4722242878973868E-3</v>
      </c>
      <c r="FF279" s="564">
        <f t="shared" si="2998"/>
        <v>10232.017</v>
      </c>
      <c r="FG279" s="582">
        <f t="shared" si="3034"/>
        <v>2.6641159898767926E-2</v>
      </c>
      <c r="FH279" s="563">
        <f>DATI!AF268</f>
        <v>2170.7800000000002</v>
      </c>
      <c r="FI279" s="564">
        <f t="shared" si="3035"/>
        <v>5.9473424657534251</v>
      </c>
      <c r="FJ279" s="590">
        <f t="shared" si="3036"/>
        <v>1.075115204623058E-2</v>
      </c>
      <c r="FK279" s="590"/>
      <c r="FL279" s="564"/>
      <c r="FM279" s="1281"/>
      <c r="FN279" s="564"/>
      <c r="FO279" s="564"/>
      <c r="FP279" s="564"/>
      <c r="FQ279" s="602"/>
      <c r="FR279" s="1289"/>
      <c r="FS279" s="612"/>
      <c r="FT279" s="612"/>
      <c r="FU279" s="576"/>
      <c r="FV279" s="577"/>
      <c r="FW279" s="577"/>
      <c r="FX279" s="577"/>
      <c r="FY279" s="577"/>
      <c r="FZ279" s="577"/>
      <c r="GA279" s="577"/>
      <c r="GB279" s="577"/>
      <c r="GC279" s="577"/>
      <c r="GD279" s="577"/>
      <c r="GE279" s="577"/>
      <c r="GF279" s="577"/>
      <c r="GG279" s="577"/>
      <c r="GH279" s="577"/>
      <c r="GI279" s="577"/>
      <c r="GJ279" s="577"/>
      <c r="GK279" s="577"/>
      <c r="GL279" s="577"/>
      <c r="GM279" s="577"/>
      <c r="GN279" s="577"/>
      <c r="GO279" s="577"/>
      <c r="GP279" s="578"/>
      <c r="GQ279" s="576"/>
      <c r="GR279" s="577"/>
      <c r="GS279" s="577"/>
      <c r="GT279" s="577"/>
      <c r="GU279" s="577"/>
      <c r="GV279" s="577"/>
      <c r="GW279" s="577"/>
      <c r="GX279" s="578"/>
      <c r="GY279" s="576"/>
      <c r="GZ279" s="577"/>
      <c r="HA279" s="577"/>
      <c r="HB279" s="577"/>
      <c r="HC279" s="577"/>
      <c r="HD279" s="577"/>
      <c r="HE279" s="577"/>
      <c r="HF279" s="577"/>
      <c r="HG279" s="577"/>
      <c r="HH279" s="577"/>
      <c r="HI279" s="577"/>
      <c r="HJ279" s="577"/>
      <c r="HK279" s="577"/>
      <c r="HL279" s="577"/>
      <c r="HM279" s="577"/>
      <c r="HN279" s="577"/>
      <c r="HO279" s="577"/>
      <c r="HP279" s="577"/>
      <c r="HQ279" s="577"/>
      <c r="HR279" s="577"/>
      <c r="HS279" s="577"/>
      <c r="HT279" s="578"/>
      <c r="HU279" s="1289">
        <f t="shared" si="2999"/>
        <v>131236.747</v>
      </c>
      <c r="HV279" s="1290"/>
      <c r="HW279" s="1291">
        <f t="shared" si="3075"/>
        <v>7509.44</v>
      </c>
      <c r="HX279" s="1292">
        <v>7509.44</v>
      </c>
      <c r="HY279" s="1292"/>
      <c r="HZ279" s="1293"/>
      <c r="IA279" s="1293">
        <f t="shared" si="3000"/>
        <v>3.719176112827912E-2</v>
      </c>
      <c r="IB279" s="1312">
        <f t="shared" si="3001"/>
        <v>5.7220558811930923E-2</v>
      </c>
      <c r="IC279" s="1291"/>
      <c r="ID279" s="1293"/>
      <c r="IE279" s="1291"/>
      <c r="IF279" s="1291"/>
      <c r="IG279" s="1291"/>
      <c r="IH279" s="1313"/>
      <c r="II279" s="1292"/>
      <c r="IJ279" s="1292"/>
      <c r="IK279" s="1314">
        <v>124630.3</v>
      </c>
      <c r="IL279" s="1315">
        <f t="shared" si="3037"/>
        <v>123727.307</v>
      </c>
      <c r="IM279" s="1315"/>
      <c r="IN279" s="1312">
        <f t="shared" si="2709"/>
        <v>0.61278024020289901</v>
      </c>
      <c r="IO279" s="1312">
        <f t="shared" si="2710"/>
        <v>0.942779441188069</v>
      </c>
      <c r="IP279" s="1292"/>
      <c r="IQ279" s="1313"/>
      <c r="IR279" s="1292"/>
      <c r="IS279" s="1315">
        <v>0</v>
      </c>
      <c r="IT279" s="1314">
        <v>0</v>
      </c>
      <c r="IU279" s="1316"/>
      <c r="IV279" s="1312"/>
      <c r="IW279" s="1313">
        <f t="shared" si="3002"/>
        <v>0</v>
      </c>
      <c r="IX279" s="1312">
        <f t="shared" si="3003"/>
        <v>0</v>
      </c>
      <c r="IY279" s="1315"/>
      <c r="IZ279" s="1315"/>
      <c r="JA279" s="1315"/>
      <c r="JB279" s="1315"/>
      <c r="JC279" s="1297"/>
      <c r="JD279" s="1313"/>
      <c r="JE279" s="1292"/>
      <c r="JF279" s="1292"/>
      <c r="JG279" s="586">
        <f t="shared" si="2951"/>
        <v>65335.826009749777</v>
      </c>
      <c r="JH279" s="566">
        <f t="shared" si="3038"/>
        <v>170.11525565720075</v>
      </c>
      <c r="JI279" s="589">
        <f t="shared" si="2716"/>
        <v>0.32358663682956651</v>
      </c>
      <c r="JJ279" s="1281"/>
      <c r="JK279" s="564"/>
      <c r="JL279" s="591"/>
      <c r="JM279" s="622">
        <f t="shared" si="3076"/>
        <v>5.5755096138103762E-2</v>
      </c>
      <c r="JN279" s="1077"/>
      <c r="JO279" s="566"/>
      <c r="JP279" s="589"/>
      <c r="JQ279" s="590"/>
      <c r="JR279" s="624"/>
      <c r="JS279" s="585"/>
      <c r="JT279" s="576">
        <f>DATI!BW268</f>
        <v>16521.149592686892</v>
      </c>
      <c r="JU279" s="577">
        <f>DATI!BX268</f>
        <v>10785.182109998525</v>
      </c>
      <c r="JV279" s="577">
        <f>DATI!BY268</f>
        <v>2682.9167054623367</v>
      </c>
      <c r="JW279" s="577">
        <f>DATI!BZ268</f>
        <v>2114.1485439941885</v>
      </c>
      <c r="JX279" s="577">
        <f>DATI!CA268</f>
        <v>23598.215374860763</v>
      </c>
      <c r="JY279" s="577">
        <f>DATI!CB268</f>
        <v>3799.1639523267745</v>
      </c>
      <c r="JZ279" s="577">
        <f>DATI!CC268</f>
        <v>2943.3338220282794</v>
      </c>
      <c r="KA279" s="577">
        <f>DATI!CD268</f>
        <v>163.14288577181659</v>
      </c>
      <c r="KB279" s="577">
        <f>DATI!CE268</f>
        <v>591.3800843337774</v>
      </c>
      <c r="KC279" s="577">
        <f>DATI!CF268</f>
        <v>22.923899392724039</v>
      </c>
      <c r="KD279" s="577">
        <f>DATI!CG268</f>
        <v>70.997081381797784</v>
      </c>
      <c r="KE279" s="577">
        <f>DATI!CH268</f>
        <v>291.85019226860999</v>
      </c>
      <c r="KF279" s="577">
        <f>DATI!CI268</f>
        <v>10.791760210037232</v>
      </c>
      <c r="KG279" s="577">
        <f>DATI!CJ268</f>
        <v>101.26340197086334</v>
      </c>
      <c r="KH279" s="577">
        <f>DATI!CK268</f>
        <v>680.45578197407724</v>
      </c>
      <c r="KI279" s="577">
        <f>DATI!CL268</f>
        <v>126.91490247011184</v>
      </c>
      <c r="KJ279" s="625">
        <f t="shared" si="3039"/>
        <v>43.016209610503587</v>
      </c>
      <c r="KK279" s="626">
        <f t="shared" si="3040"/>
        <v>3.2586811158968068E-2</v>
      </c>
      <c r="KL279" s="627">
        <f t="shared" si="3041"/>
        <v>28.081438989966685</v>
      </c>
      <c r="KM279" s="626">
        <f t="shared" si="3042"/>
        <v>0.10289431213825591</v>
      </c>
      <c r="KN279" s="627">
        <f t="shared" si="3043"/>
        <v>6.9855252337146974</v>
      </c>
      <c r="KO279" s="626">
        <f t="shared" si="3044"/>
        <v>0.32218414123063105</v>
      </c>
      <c r="KP279" s="627">
        <f t="shared" si="3045"/>
        <v>5.5046203901241144</v>
      </c>
      <c r="KQ279" s="626">
        <f t="shared" si="3046"/>
        <v>0.69807035112190674</v>
      </c>
      <c r="KR279" s="627">
        <f t="shared" si="3047"/>
        <v>61.442805375248035</v>
      </c>
      <c r="KS279" s="626">
        <f t="shared" si="3048"/>
        <v>-0.10374799977791943</v>
      </c>
      <c r="KT279" s="627">
        <f t="shared" si="3049"/>
        <v>9.8919044344407094</v>
      </c>
      <c r="KU279" s="626">
        <f t="shared" si="3050"/>
        <v>0.19768287035134705</v>
      </c>
      <c r="KV279" s="627">
        <f t="shared" si="3051"/>
        <v>7.6635747368389957</v>
      </c>
      <c r="KW279" s="626">
        <f t="shared" si="3052"/>
        <v>-0.11472618388045017</v>
      </c>
      <c r="KX279" s="627">
        <f t="shared" si="3053"/>
        <v>0.42477604427293236</v>
      </c>
      <c r="KY279" s="626">
        <f t="shared" si="3054"/>
        <v>0.23567817194929491</v>
      </c>
      <c r="KZ279" s="627">
        <f t="shared" si="3055"/>
        <v>1.5397796336424212</v>
      </c>
      <c r="LA279" s="626">
        <f t="shared" si="3056"/>
        <v>0.64195177396063896</v>
      </c>
      <c r="LB279" s="627">
        <f t="shared" si="3005"/>
        <v>5.9687085080569163E-2</v>
      </c>
      <c r="LC279" s="626">
        <f t="shared" si="3057"/>
        <v>9.088215252474291E-2</v>
      </c>
      <c r="LD279" s="627">
        <f t="shared" si="3058"/>
        <v>0.18485549793733869</v>
      </c>
      <c r="LE279" s="626">
        <f t="shared" si="3059"/>
        <v>0.22068504984373322</v>
      </c>
      <c r="LF279" s="627">
        <f t="shared" si="3060"/>
        <v>0.75989197816170573</v>
      </c>
      <c r="LG279" s="626">
        <f t="shared" si="3061"/>
        <v>2.3174184013713767E-2</v>
      </c>
      <c r="LH279" s="627">
        <f t="shared" si="3062"/>
        <v>2.809856642583405E-2</v>
      </c>
      <c r="LI279" s="626">
        <f t="shared" si="3063"/>
        <v>1.6514350345552913</v>
      </c>
      <c r="LJ279" s="627">
        <f t="shared" si="3064"/>
        <v>0.26366008615886599</v>
      </c>
      <c r="LK279" s="626">
        <f t="shared" si="3065"/>
        <v>0.37965680186015383</v>
      </c>
      <c r="LL279" s="627">
        <f t="shared" si="3066"/>
        <v>1.7717065258602049</v>
      </c>
      <c r="LM279" s="626">
        <f t="shared" si="3067"/>
        <v>0.23332825775482602</v>
      </c>
      <c r="LN279" s="627">
        <f t="shared" si="3068"/>
        <v>0.33044904149815096</v>
      </c>
      <c r="LO279" s="630">
        <f t="shared" si="3069"/>
        <v>0.62429961986030325</v>
      </c>
      <c r="LP279" s="631">
        <f t="shared" si="2721"/>
        <v>8.1823764383998923E-2</v>
      </c>
      <c r="LQ279" s="632">
        <f t="shared" si="2722"/>
        <v>5.3415423355144265E-2</v>
      </c>
      <c r="LR279" s="632">
        <f t="shared" si="2723"/>
        <v>1.3287594978670157E-2</v>
      </c>
      <c r="LS279" s="632">
        <f t="shared" si="2724"/>
        <v>1.0470675261794616E-2</v>
      </c>
      <c r="LT279" s="632">
        <f t="shared" si="2725"/>
        <v>0.11687411967809921</v>
      </c>
      <c r="LU279" s="632">
        <f t="shared" si="2726"/>
        <v>1.881599669244394E-2</v>
      </c>
      <c r="LV279" s="632">
        <f t="shared" si="2727"/>
        <v>1.4577354427182398E-2</v>
      </c>
      <c r="LW279" s="632">
        <f t="shared" si="2728"/>
        <v>8.0799250508740061E-4</v>
      </c>
      <c r="LX279" s="633">
        <f t="shared" si="2729"/>
        <v>2.9289090574747801E-3</v>
      </c>
      <c r="LY279" s="633">
        <f t="shared" si="3006"/>
        <v>1.1353445667624954E-4</v>
      </c>
      <c r="LZ279" s="633">
        <f t="shared" si="2730"/>
        <v>3.5162495359931185E-4</v>
      </c>
      <c r="MA279" s="633">
        <f t="shared" si="2731"/>
        <v>1.4454370280735285E-3</v>
      </c>
      <c r="MB279" s="633">
        <f t="shared" si="2732"/>
        <v>5.3448002498904323E-5</v>
      </c>
      <c r="MC279" s="633">
        <f t="shared" si="2733"/>
        <v>5.0152398276532726E-4</v>
      </c>
      <c r="MD279" s="633">
        <f t="shared" si="2734"/>
        <v>3.3700713903481831E-3</v>
      </c>
      <c r="ME279" s="633">
        <f t="shared" si="2735"/>
        <v>6.2856734141124261E-4</v>
      </c>
      <c r="MF279" s="631">
        <f t="shared" si="2736"/>
        <v>0.23678870912748923</v>
      </c>
      <c r="MG279" s="632">
        <f t="shared" si="2737"/>
        <v>0.1545781868994085</v>
      </c>
      <c r="MH279" s="632">
        <f t="shared" si="2738"/>
        <v>3.8452795298470774E-2</v>
      </c>
      <c r="MI279" s="632">
        <f t="shared" si="2739"/>
        <v>3.0300948600921744E-2</v>
      </c>
      <c r="MJ279" s="632">
        <f t="shared" si="2740"/>
        <v>0.33822046855620702</v>
      </c>
      <c r="MK279" s="632">
        <f t="shared" si="2741"/>
        <v>5.4451363870789936E-2</v>
      </c>
      <c r="ML279" s="632">
        <f t="shared" si="2742"/>
        <v>4.2185213101505983E-2</v>
      </c>
      <c r="MM279" s="632">
        <f t="shared" si="2743"/>
        <v>2.338238819793852E-3</v>
      </c>
      <c r="MN279" s="633">
        <f t="shared" si="2744"/>
        <v>8.4759311685602239E-3</v>
      </c>
      <c r="MO279" s="633">
        <f t="shared" si="3007"/>
        <v>3.2855586198277169E-4</v>
      </c>
      <c r="MP279" s="633">
        <f t="shared" si="2745"/>
        <v>1.017562800814826E-3</v>
      </c>
      <c r="MQ279" s="633">
        <f t="shared" si="2746"/>
        <v>4.1829310907325673E-3</v>
      </c>
      <c r="MR279" s="633">
        <f t="shared" si="2747"/>
        <v>1.5467246725247585E-4</v>
      </c>
      <c r="MS279" s="633">
        <f t="shared" si="2748"/>
        <v>1.4513536179802332E-3</v>
      </c>
      <c r="MT279" s="633">
        <f t="shared" si="2749"/>
        <v>9.7526050065728995E-3</v>
      </c>
      <c r="MU279" s="633">
        <f t="shared" si="2750"/>
        <v>1.81900271263457E-3</v>
      </c>
      <c r="MV279" s="1077"/>
      <c r="MW279" s="566"/>
      <c r="MX279" s="624"/>
      <c r="MY279" s="1270"/>
      <c r="MZ279" s="636"/>
      <c r="NA279" s="637"/>
      <c r="NB279" s="1077"/>
      <c r="NC279" s="566"/>
      <c r="ND279" s="589"/>
      <c r="NE279" s="638"/>
    </row>
    <row r="280" spans="1:369" outlineLevel="1" x14ac:dyDescent="0.2">
      <c r="A280" s="800" t="s">
        <v>185</v>
      </c>
      <c r="B280" s="801">
        <v>188</v>
      </c>
      <c r="C280" s="1528"/>
      <c r="D280" s="802">
        <f>DATI!G269</f>
        <v>3713108</v>
      </c>
      <c r="E280" s="803">
        <f t="shared" si="2980"/>
        <v>0.40548459569185419</v>
      </c>
      <c r="F280" s="1033">
        <f t="shared" si="3008"/>
        <v>2.6657766342733759E-3</v>
      </c>
      <c r="G280" s="805"/>
      <c r="H280" s="806"/>
      <c r="I280" s="813"/>
      <c r="J280" s="808"/>
      <c r="K280" s="808"/>
      <c r="L280" s="808"/>
      <c r="M280" s="806"/>
      <c r="N280" s="806"/>
      <c r="O280" s="806"/>
      <c r="P280" s="806"/>
      <c r="Q280" s="806"/>
      <c r="R280" s="806"/>
      <c r="S280" s="806"/>
      <c r="T280" s="806"/>
      <c r="U280" s="806"/>
      <c r="V280" s="806"/>
      <c r="W280" s="811"/>
      <c r="X280" s="1092"/>
      <c r="Y280" s="806"/>
      <c r="Z280" s="806"/>
      <c r="AA280" s="806"/>
      <c r="AB280" s="806"/>
      <c r="AC280" s="806"/>
      <c r="AD280" s="813"/>
      <c r="AE280" s="808"/>
      <c r="AF280" s="808"/>
      <c r="AG280" s="811"/>
      <c r="AH280" s="815"/>
      <c r="AI280" s="806"/>
      <c r="AJ280" s="813"/>
      <c r="AK280" s="808"/>
      <c r="AL280" s="808"/>
      <c r="AM280" s="808"/>
      <c r="AN280" s="818"/>
      <c r="AO280" s="819"/>
      <c r="AP280" s="819"/>
      <c r="AQ280" s="819"/>
      <c r="AR280" s="819"/>
      <c r="AS280" s="819"/>
      <c r="AT280" s="819"/>
      <c r="AU280" s="1093"/>
      <c r="AV280" s="1093"/>
      <c r="AW280" s="819"/>
      <c r="AX280" s="1093"/>
      <c r="AY280" s="1093"/>
      <c r="AZ280" s="1093"/>
      <c r="BA280" s="1093"/>
      <c r="BB280" s="818"/>
      <c r="BC280" s="819"/>
      <c r="BD280" s="819"/>
      <c r="BE280" s="819"/>
      <c r="BF280" s="819"/>
      <c r="BG280" s="819"/>
      <c r="BH280" s="819"/>
      <c r="BI280" s="819"/>
      <c r="BJ280" s="819"/>
      <c r="BK280" s="819"/>
      <c r="BL280" s="819"/>
      <c r="BM280" s="819"/>
      <c r="BN280" s="819"/>
      <c r="BO280" s="819"/>
      <c r="BP280" s="819"/>
      <c r="BQ280" s="819"/>
      <c r="BR280" s="819"/>
      <c r="BS280" s="819"/>
      <c r="BT280" s="819"/>
      <c r="BU280" s="819"/>
      <c r="BV280" s="820"/>
      <c r="BW280" s="818"/>
      <c r="BX280" s="819"/>
      <c r="BY280" s="819"/>
      <c r="BZ280" s="819"/>
      <c r="CA280" s="819"/>
      <c r="CB280" s="819"/>
      <c r="CC280" s="819"/>
      <c r="CD280" s="820"/>
      <c r="CE280" s="818"/>
      <c r="CF280" s="819"/>
      <c r="CG280" s="819"/>
      <c r="CH280" s="819"/>
      <c r="CI280" s="819"/>
      <c r="CJ280" s="819"/>
      <c r="CK280" s="819"/>
      <c r="CL280" s="819"/>
      <c r="CM280" s="819"/>
      <c r="CN280" s="819"/>
      <c r="CO280" s="819"/>
      <c r="CP280" s="819"/>
      <c r="CQ280" s="819"/>
      <c r="CR280" s="819"/>
      <c r="CS280" s="819"/>
      <c r="CT280" s="819"/>
      <c r="CU280" s="819"/>
      <c r="CV280" s="819"/>
      <c r="CW280" s="819"/>
      <c r="CX280" s="819"/>
      <c r="CY280" s="820"/>
      <c r="CZ280" s="805">
        <f>DATI!AA269</f>
        <v>1891859.4789999991</v>
      </c>
      <c r="DA280" s="806">
        <f t="shared" si="2981"/>
        <v>5183.1766547945181</v>
      </c>
      <c r="DB280" s="813">
        <f t="shared" si="3009"/>
        <v>509.50833614319839</v>
      </c>
      <c r="DC280" s="808">
        <f t="shared" si="2982"/>
        <v>1.3959132497073929</v>
      </c>
      <c r="DD280" s="822">
        <f t="shared" si="2983"/>
        <v>-1.7488159369956291E-2</v>
      </c>
      <c r="DE280" s="823">
        <f t="shared" si="3070"/>
        <v>-2.0100352952986858E-2</v>
      </c>
      <c r="DF280" s="806">
        <f t="shared" si="3010"/>
        <v>-33674.037000000244</v>
      </c>
      <c r="DG280" s="824">
        <f t="shared" si="2984"/>
        <v>-10.451373688958995</v>
      </c>
      <c r="DH280" s="825">
        <f t="shared" si="3011"/>
        <v>0.40988961591562728</v>
      </c>
      <c r="DI280" s="826">
        <f t="shared" si="3012"/>
        <v>791509.52050000022</v>
      </c>
      <c r="DJ280" s="806">
        <f t="shared" si="3013"/>
        <v>2168.5192342465762</v>
      </c>
      <c r="DK280" s="827">
        <f t="shared" si="3014"/>
        <v>213.16630717447492</v>
      </c>
      <c r="DL280" s="828">
        <f t="shared" si="3015"/>
        <v>0.58401727993006836</v>
      </c>
      <c r="DM280" s="829">
        <f t="shared" si="2783"/>
        <v>0.41837648582566878</v>
      </c>
      <c r="DN280" s="830">
        <f t="shared" si="2985"/>
        <v>3.2898698210351761E-2</v>
      </c>
      <c r="DO280" s="830">
        <f t="shared" si="2834"/>
        <v>1.2999999999999956E-2</v>
      </c>
      <c r="DP280" s="830">
        <f t="shared" si="3016"/>
        <v>1.4835201163028661E-2</v>
      </c>
      <c r="DQ280" s="830">
        <f t="shared" si="3017"/>
        <v>1.213706981164287E-2</v>
      </c>
      <c r="DR280" s="831">
        <f t="shared" si="3018"/>
        <v>11570.551500000176</v>
      </c>
      <c r="DS280" s="831">
        <f t="shared" si="3019"/>
        <v>2.5561896988400861</v>
      </c>
      <c r="DT280" s="832">
        <f t="shared" si="3020"/>
        <v>0.42070144479201232</v>
      </c>
      <c r="DU280" s="833"/>
      <c r="DV280" s="832"/>
      <c r="DW280" s="834">
        <f>DATI!AB269</f>
        <v>766581.92900000024</v>
      </c>
      <c r="DX280" s="806">
        <f t="shared" si="2986"/>
        <v>2100.2244630136993</v>
      </c>
      <c r="DY280" s="835">
        <f t="shared" si="3021"/>
        <v>206.45290387459784</v>
      </c>
      <c r="DZ280" s="808">
        <f t="shared" si="3022"/>
        <v>0.56562439417698041</v>
      </c>
      <c r="EA280" s="829">
        <f t="shared" si="2979"/>
        <v>0.40520024743338806</v>
      </c>
      <c r="EB280" s="825">
        <f t="shared" si="2987"/>
        <v>3.4463564728643738E-2</v>
      </c>
      <c r="EC280" s="836">
        <f t="shared" si="2836"/>
        <v>1100349.9584999988</v>
      </c>
      <c r="ED280" s="837">
        <f t="shared" si="3023"/>
        <v>3014.6574205479419</v>
      </c>
      <c r="EE280" s="838">
        <f t="shared" si="3024"/>
        <v>296.34202896872347</v>
      </c>
      <c r="EF280" s="839">
        <f t="shared" si="3025"/>
        <v>0.81189596977732459</v>
      </c>
      <c r="EG280" s="840">
        <f t="shared" si="3071"/>
        <v>-3.9494416779901592E-2</v>
      </c>
      <c r="EH280" s="840">
        <f t="shared" si="3072"/>
        <v>-4.2048102564841955E-2</v>
      </c>
      <c r="EI280" s="822">
        <f t="shared" si="3026"/>
        <v>0.58162351417433122</v>
      </c>
      <c r="EJ280" s="841">
        <f t="shared" si="3073"/>
        <v>-45244.588500000536</v>
      </c>
      <c r="EK280" s="841">
        <f t="shared" si="3074"/>
        <v>-13.007563387799109</v>
      </c>
      <c r="EL280" s="805">
        <f>DATI!AD269</f>
        <v>950336.12</v>
      </c>
      <c r="EM280" s="806">
        <f t="shared" si="2988"/>
        <v>2603.6606027397261</v>
      </c>
      <c r="EN280" s="835">
        <f t="shared" si="3027"/>
        <v>255.94087756133138</v>
      </c>
      <c r="EO280" s="808">
        <f t="shared" si="2989"/>
        <v>0.70120788372967502</v>
      </c>
      <c r="EP280" s="822">
        <f t="shared" si="2990"/>
        <v>-4.2263082901551785E-2</v>
      </c>
      <c r="EQ280" s="823">
        <f t="shared" si="2991"/>
        <v>-4.4809407663879086E-2</v>
      </c>
      <c r="ER280" s="822">
        <f t="shared" si="2992"/>
        <v>0.40809118342052475</v>
      </c>
      <c r="ES280" s="806">
        <f t="shared" si="3028"/>
        <v>-41936.5</v>
      </c>
      <c r="ET280" s="822">
        <f t="shared" si="3029"/>
        <v>0.50232912673954488</v>
      </c>
      <c r="EU280" s="824">
        <f t="shared" si="2993"/>
        <v>-12.006566241872065</v>
      </c>
      <c r="EV280" s="805">
        <f>DATI!AE269</f>
        <v>99972.42</v>
      </c>
      <c r="EW280" s="806">
        <f t="shared" si="2994"/>
        <v>273.89704109589042</v>
      </c>
      <c r="EX280" s="835">
        <f t="shared" si="3030"/>
        <v>26.924188577331982</v>
      </c>
      <c r="EY280" s="808">
        <f t="shared" si="3031"/>
        <v>7.3764900211868448E-2</v>
      </c>
      <c r="EZ280" s="822">
        <f t="shared" si="2995"/>
        <v>-0.12654247100806293</v>
      </c>
      <c r="FA280" s="823">
        <f t="shared" si="2996"/>
        <v>-0.12886472307458186</v>
      </c>
      <c r="FB280" s="806">
        <f t="shared" si="3032"/>
        <v>-14483.540000000008</v>
      </c>
      <c r="FC280" s="824">
        <f t="shared" si="2997"/>
        <v>-3.9828235601607389</v>
      </c>
      <c r="FD280" s="806">
        <f>+DATI!AG269</f>
        <v>24927.591500000006</v>
      </c>
      <c r="FE280" s="822">
        <f t="shared" si="3033"/>
        <v>1.3176238392280729E-2</v>
      </c>
      <c r="FF280" s="806">
        <f t="shared" si="2998"/>
        <v>75044.828499999989</v>
      </c>
      <c r="FG280" s="822">
        <f t="shared" si="3034"/>
        <v>2.0210785277454894E-2</v>
      </c>
      <c r="FH280" s="805">
        <f>DATI!AF269</f>
        <v>74969.009999999995</v>
      </c>
      <c r="FI280" s="806">
        <f t="shared" si="3035"/>
        <v>205.39454794520546</v>
      </c>
      <c r="FJ280" s="830">
        <f t="shared" si="3036"/>
        <v>3.9627155627661725E-2</v>
      </c>
      <c r="FK280" s="830"/>
      <c r="FL280" s="806"/>
      <c r="FM280" s="1300"/>
      <c r="FN280" s="806"/>
      <c r="FO280" s="806"/>
      <c r="FP280" s="806"/>
      <c r="FQ280" s="842"/>
      <c r="FR280" s="1301"/>
      <c r="FS280" s="851"/>
      <c r="FT280" s="851"/>
      <c r="FU280" s="818"/>
      <c r="FV280" s="819"/>
      <c r="FW280" s="819"/>
      <c r="FX280" s="819"/>
      <c r="FY280" s="819"/>
      <c r="FZ280" s="819"/>
      <c r="GA280" s="819"/>
      <c r="GB280" s="819"/>
      <c r="GC280" s="819"/>
      <c r="GD280" s="819"/>
      <c r="GE280" s="819"/>
      <c r="GF280" s="819"/>
      <c r="GG280" s="819"/>
      <c r="GH280" s="819"/>
      <c r="GI280" s="819"/>
      <c r="GJ280" s="819"/>
      <c r="GK280" s="819"/>
      <c r="GL280" s="819"/>
      <c r="GM280" s="819"/>
      <c r="GN280" s="819"/>
      <c r="GO280" s="819"/>
      <c r="GP280" s="820"/>
      <c r="GQ280" s="818"/>
      <c r="GR280" s="819"/>
      <c r="GS280" s="819"/>
      <c r="GT280" s="819"/>
      <c r="GU280" s="819"/>
      <c r="GV280" s="819"/>
      <c r="GW280" s="819"/>
      <c r="GX280" s="820"/>
      <c r="GY280" s="818"/>
      <c r="GZ280" s="819"/>
      <c r="HA280" s="819"/>
      <c r="HB280" s="819"/>
      <c r="HC280" s="819"/>
      <c r="HD280" s="819"/>
      <c r="HE280" s="819"/>
      <c r="HF280" s="819"/>
      <c r="HG280" s="819"/>
      <c r="HH280" s="819"/>
      <c r="HI280" s="819"/>
      <c r="HJ280" s="819"/>
      <c r="HK280" s="819"/>
      <c r="HL280" s="819"/>
      <c r="HM280" s="819"/>
      <c r="HN280" s="819"/>
      <c r="HO280" s="819"/>
      <c r="HP280" s="819"/>
      <c r="HQ280" s="819"/>
      <c r="HR280" s="819"/>
      <c r="HS280" s="819"/>
      <c r="HT280" s="820"/>
      <c r="HU280" s="1301">
        <f t="shared" si="2999"/>
        <v>1103657.5185000002</v>
      </c>
      <c r="HV280" s="1302"/>
      <c r="HW280" s="1303">
        <f t="shared" si="3075"/>
        <v>20020.650000000001</v>
      </c>
      <c r="HX280" s="1304">
        <v>20020.650000000001</v>
      </c>
      <c r="HY280" s="1304"/>
      <c r="HZ280" s="1305"/>
      <c r="IA280" s="1305">
        <f t="shared" si="3000"/>
        <v>1.0582524876838388E-2</v>
      </c>
      <c r="IB280" s="1306">
        <f t="shared" si="3001"/>
        <v>1.814027419231503E-2</v>
      </c>
      <c r="IC280" s="1303"/>
      <c r="ID280" s="1305"/>
      <c r="IE280" s="1303"/>
      <c r="IF280" s="1303"/>
      <c r="IG280" s="1303"/>
      <c r="IH280" s="1307"/>
      <c r="II280" s="1304"/>
      <c r="IJ280" s="1304"/>
      <c r="IK280" s="1308">
        <v>578273.79</v>
      </c>
      <c r="IL280" s="1309">
        <f t="shared" si="3037"/>
        <v>553346.19850000006</v>
      </c>
      <c r="IM280" s="1309"/>
      <c r="IN280" s="1306">
        <f t="shared" si="2709"/>
        <v>0.2924880016947603</v>
      </c>
      <c r="IO280" s="1306">
        <f t="shared" si="2710"/>
        <v>0.50137491859980465</v>
      </c>
      <c r="IP280" s="1304"/>
      <c r="IQ280" s="1307"/>
      <c r="IR280" s="1304"/>
      <c r="IS280" s="1309">
        <v>530290.67000000004</v>
      </c>
      <c r="IT280" s="1308">
        <v>530290.67000000004</v>
      </c>
      <c r="IU280" s="1310"/>
      <c r="IV280" s="1306"/>
      <c r="IW280" s="1307">
        <f t="shared" si="3002"/>
        <v>0.28030129927001851</v>
      </c>
      <c r="IX280" s="1306">
        <f t="shared" si="3003"/>
        <v>0.48048480720788017</v>
      </c>
      <c r="IY280" s="1309"/>
      <c r="IZ280" s="1309"/>
      <c r="JA280" s="1309"/>
      <c r="JB280" s="1309"/>
      <c r="JC280" s="1311"/>
      <c r="JD280" s="1307"/>
      <c r="JE280" s="1304"/>
      <c r="JF280" s="1304"/>
      <c r="JG280" s="826">
        <f t="shared" si="2951"/>
        <v>728942.69839974062</v>
      </c>
      <c r="JH280" s="808">
        <f t="shared" si="3038"/>
        <v>196.3160507046228</v>
      </c>
      <c r="JI280" s="829">
        <f t="shared" si="2716"/>
        <v>0.38530488468680868</v>
      </c>
      <c r="JJ280" s="1300"/>
      <c r="JK280" s="806"/>
      <c r="JL280" s="831"/>
      <c r="JM280" s="860">
        <f t="shared" si="3076"/>
        <v>3.4991078694566038E-2</v>
      </c>
      <c r="JN280" s="1098"/>
      <c r="JO280" s="808"/>
      <c r="JP280" s="829"/>
      <c r="JQ280" s="830"/>
      <c r="JR280" s="862"/>
      <c r="JS280" s="825"/>
      <c r="JT280" s="818">
        <f>DATI!BW269</f>
        <v>194909.75023475755</v>
      </c>
      <c r="JU280" s="819">
        <f>DATI!BX269</f>
        <v>153700.11792149663</v>
      </c>
      <c r="JV280" s="819">
        <f>DATI!BY269</f>
        <v>40272.720213655914</v>
      </c>
      <c r="JW280" s="819">
        <f>DATI!BZ269</f>
        <v>157368.88023114824</v>
      </c>
      <c r="JX280" s="819">
        <f>DATI!CA269</f>
        <v>78614.11591743707</v>
      </c>
      <c r="JY280" s="819">
        <f>DATI!CB269</f>
        <v>43047.720909822288</v>
      </c>
      <c r="JZ280" s="819">
        <f>DATI!CC269</f>
        <v>18771.108915905734</v>
      </c>
      <c r="KA280" s="819">
        <f>DATI!CD269</f>
        <v>1768.8245409237006</v>
      </c>
      <c r="KB280" s="819">
        <f>DATI!CE269</f>
        <v>4933.816969298482</v>
      </c>
      <c r="KC280" s="819">
        <f>DATI!CF269</f>
        <v>627.97948336422439</v>
      </c>
      <c r="KD280" s="819">
        <f>DATI!CG269</f>
        <v>1841.0133358311653</v>
      </c>
      <c r="KE280" s="819">
        <f>DATI!CH269</f>
        <v>1394.7650630513431</v>
      </c>
      <c r="KF280" s="819">
        <f>DATI!CI269</f>
        <v>264.65194515085221</v>
      </c>
      <c r="KG280" s="819">
        <f>DATI!CJ269</f>
        <v>315.64624614334105</v>
      </c>
      <c r="KH280" s="819">
        <f>DATI!CK269</f>
        <v>4682.7260825352751</v>
      </c>
      <c r="KI280" s="819">
        <f>DATI!CL269</f>
        <v>3342.2822250499726</v>
      </c>
      <c r="KJ280" s="863">
        <f t="shared" si="3039"/>
        <v>52.49234609786668</v>
      </c>
      <c r="KK280" s="864">
        <f t="shared" si="3040"/>
        <v>2.331989200797633E-2</v>
      </c>
      <c r="KL280" s="865">
        <f t="shared" si="3041"/>
        <v>41.393926037566544</v>
      </c>
      <c r="KM280" s="864">
        <f t="shared" si="3042"/>
        <v>5.9154193776063638E-2</v>
      </c>
      <c r="KN280" s="865">
        <f t="shared" si="3043"/>
        <v>10.846094488405916</v>
      </c>
      <c r="KO280" s="864">
        <f t="shared" si="3044"/>
        <v>0.14015375376107805</v>
      </c>
      <c r="KP280" s="865">
        <f t="shared" si="3045"/>
        <v>42.381983026388738</v>
      </c>
      <c r="KQ280" s="864">
        <f t="shared" si="3046"/>
        <v>3.3067734437943926E-3</v>
      </c>
      <c r="KR280" s="865">
        <f t="shared" si="3047"/>
        <v>21.172052069974015</v>
      </c>
      <c r="KS280" s="864">
        <f t="shared" si="3048"/>
        <v>-0.10997602877246976</v>
      </c>
      <c r="KT280" s="865">
        <f t="shared" si="3049"/>
        <v>11.593447028694637</v>
      </c>
      <c r="KU280" s="864">
        <f t="shared" si="3050"/>
        <v>-5.9876464838046683E-3</v>
      </c>
      <c r="KV280" s="865">
        <f t="shared" si="3051"/>
        <v>5.0553630316989793</v>
      </c>
      <c r="KW280" s="864">
        <f t="shared" si="3052"/>
        <v>-1.9488703145954134E-2</v>
      </c>
      <c r="KX280" s="865">
        <f t="shared" si="3053"/>
        <v>0.47637303868449304</v>
      </c>
      <c r="KY280" s="864">
        <f t="shared" si="3054"/>
        <v>-0.10151360560539617</v>
      </c>
      <c r="KZ280" s="865">
        <f t="shared" si="3055"/>
        <v>1.3287566559600426</v>
      </c>
      <c r="LA280" s="864">
        <f t="shared" si="3056"/>
        <v>0.25187703693854646</v>
      </c>
      <c r="LB280" s="865">
        <f t="shared" si="3005"/>
        <v>0.16912502500983662</v>
      </c>
      <c r="LC280" s="864">
        <f t="shared" si="3057"/>
        <v>-0.17424521996811271</v>
      </c>
      <c r="LD280" s="865">
        <f t="shared" si="3058"/>
        <v>0.49581464795291852</v>
      </c>
      <c r="LE280" s="864">
        <f t="shared" si="3059"/>
        <v>-5.7701291181619228E-2</v>
      </c>
      <c r="LF280" s="865">
        <f t="shared" si="3060"/>
        <v>0.37563277530611633</v>
      </c>
      <c r="LG280" s="864">
        <f t="shared" si="3061"/>
        <v>0.24876988907403605</v>
      </c>
      <c r="LH280" s="865">
        <f t="shared" si="3062"/>
        <v>7.1275046443801851E-2</v>
      </c>
      <c r="LI280" s="864">
        <f t="shared" si="3063"/>
        <v>1.4762250612093996E-3</v>
      </c>
      <c r="LJ280" s="865">
        <f t="shared" si="3064"/>
        <v>8.5008635930692314E-2</v>
      </c>
      <c r="LK280" s="864">
        <f t="shared" si="3065"/>
        <v>9.2591274841667834E-2</v>
      </c>
      <c r="LL280" s="865">
        <f t="shared" si="3066"/>
        <v>1.261133821729741</v>
      </c>
      <c r="LM280" s="864">
        <f t="shared" si="3067"/>
        <v>7.2572154804696434E-2</v>
      </c>
      <c r="LN280" s="865">
        <f t="shared" si="3068"/>
        <v>0.90013062508550046</v>
      </c>
      <c r="LO280" s="868">
        <f t="shared" si="3069"/>
        <v>0.93279890824396794</v>
      </c>
      <c r="LP280" s="869">
        <f t="shared" si="2721"/>
        <v>0.10302549021124081</v>
      </c>
      <c r="LQ280" s="870">
        <f t="shared" si="2722"/>
        <v>8.1242882797373295E-2</v>
      </c>
      <c r="LR280" s="870">
        <f t="shared" si="2723"/>
        <v>2.1287373962332184E-2</v>
      </c>
      <c r="LS280" s="870">
        <f t="shared" si="2724"/>
        <v>8.3182118956493759E-2</v>
      </c>
      <c r="LT280" s="870">
        <f t="shared" si="2725"/>
        <v>4.1553887479524113E-2</v>
      </c>
      <c r="LU280" s="870">
        <f t="shared" si="2726"/>
        <v>2.2754185174776561E-2</v>
      </c>
      <c r="LV280" s="870">
        <f t="shared" si="2727"/>
        <v>9.9220418452155776E-3</v>
      </c>
      <c r="LW280" s="870">
        <f t="shared" si="2728"/>
        <v>9.3496613282222606E-4</v>
      </c>
      <c r="LX280" s="871">
        <f t="shared" si="2729"/>
        <v>2.607919364025072E-3</v>
      </c>
      <c r="LY280" s="871">
        <f t="shared" si="3006"/>
        <v>3.3193769956749766E-4</v>
      </c>
      <c r="LZ280" s="871">
        <f t="shared" si="2730"/>
        <v>9.7312372100928439E-4</v>
      </c>
      <c r="MA280" s="871">
        <f t="shared" si="2731"/>
        <v>7.3724559277974985E-4</v>
      </c>
      <c r="MB280" s="871">
        <f t="shared" si="2732"/>
        <v>1.3988985338950343E-4</v>
      </c>
      <c r="MC280" s="871">
        <f t="shared" si="2733"/>
        <v>1.6684444571442783E-4</v>
      </c>
      <c r="MD280" s="871">
        <f t="shared" si="2734"/>
        <v>2.47519762144833E-3</v>
      </c>
      <c r="ME280" s="871">
        <f t="shared" si="2735"/>
        <v>1.7666651578248504E-3</v>
      </c>
      <c r="MF280" s="869">
        <f t="shared" si="2736"/>
        <v>0.25425821149869227</v>
      </c>
      <c r="MG280" s="870">
        <f t="shared" si="2737"/>
        <v>0.20050057548577638</v>
      </c>
      <c r="MH280" s="870">
        <f t="shared" si="2738"/>
        <v>5.2535441666608736E-2</v>
      </c>
      <c r="MI280" s="870">
        <f t="shared" si="2739"/>
        <v>0.20528644659864947</v>
      </c>
      <c r="MJ280" s="870">
        <f t="shared" si="2740"/>
        <v>0.10255148594487289</v>
      </c>
      <c r="MK280" s="870">
        <f t="shared" si="2741"/>
        <v>5.6155407897467244E-2</v>
      </c>
      <c r="ML280" s="870">
        <f t="shared" si="2742"/>
        <v>2.448676156558046E-2</v>
      </c>
      <c r="MM280" s="870">
        <f t="shared" si="2743"/>
        <v>2.3074174775175272E-3</v>
      </c>
      <c r="MN280" s="871">
        <f t="shared" si="2744"/>
        <v>6.4361248063003586E-3</v>
      </c>
      <c r="MO280" s="871">
        <f t="shared" si="3007"/>
        <v>8.1919421735315151E-4</v>
      </c>
      <c r="MP280" s="871">
        <f t="shared" si="2745"/>
        <v>2.4015871835548637E-3</v>
      </c>
      <c r="MQ280" s="871">
        <f t="shared" si="2746"/>
        <v>1.819459878046959E-3</v>
      </c>
      <c r="MR280" s="871">
        <f t="shared" si="2747"/>
        <v>3.4523634740006001E-4</v>
      </c>
      <c r="MS280" s="871">
        <f t="shared" si="2748"/>
        <v>4.1175800550777259E-4</v>
      </c>
      <c r="MT280" s="871">
        <f t="shared" si="2749"/>
        <v>6.1085787511895202E-3</v>
      </c>
      <c r="MU280" s="871">
        <f t="shared" si="2750"/>
        <v>4.3599804516784683E-3</v>
      </c>
      <c r="MV280" s="1098"/>
      <c r="MW280" s="808"/>
      <c r="MX280" s="862"/>
      <c r="MY280" s="1269"/>
      <c r="MZ280" s="956"/>
      <c r="NA280" s="874"/>
      <c r="NB280" s="1098"/>
      <c r="NC280" s="808"/>
      <c r="ND280" s="829"/>
      <c r="NE280" s="875"/>
    </row>
    <row r="281" spans="1:369" outlineLevel="1" x14ac:dyDescent="0.2">
      <c r="A281" s="876" t="s">
        <v>187</v>
      </c>
      <c r="B281" s="559">
        <v>190</v>
      </c>
      <c r="C281" s="1525"/>
      <c r="D281" s="560">
        <f>DATI!G270</f>
        <v>500962</v>
      </c>
      <c r="E281" s="561">
        <f t="shared" si="2980"/>
        <v>5.4706831588788335E-2</v>
      </c>
      <c r="F281" s="1035">
        <f t="shared" si="3008"/>
        <v>1.1472298497819415E-2</v>
      </c>
      <c r="G281" s="563"/>
      <c r="H281" s="564"/>
      <c r="I281" s="565"/>
      <c r="J281" s="566"/>
      <c r="K281" s="566"/>
      <c r="L281" s="566"/>
      <c r="M281" s="564"/>
      <c r="N281" s="564"/>
      <c r="O281" s="564"/>
      <c r="P281" s="564"/>
      <c r="Q281" s="564"/>
      <c r="R281" s="564"/>
      <c r="S281" s="564"/>
      <c r="T281" s="564"/>
      <c r="U281" s="564"/>
      <c r="V281" s="564"/>
      <c r="W281" s="569"/>
      <c r="X281" s="1100"/>
      <c r="Y281" s="564"/>
      <c r="Z281" s="564"/>
      <c r="AA281" s="564"/>
      <c r="AB281" s="564"/>
      <c r="AC281" s="564"/>
      <c r="AD281" s="565"/>
      <c r="AE281" s="566"/>
      <c r="AF281" s="566"/>
      <c r="AG281" s="569"/>
      <c r="AH281" s="572"/>
      <c r="AI281" s="564"/>
      <c r="AJ281" s="565"/>
      <c r="AK281" s="566"/>
      <c r="AL281" s="566"/>
      <c r="AM281" s="566"/>
      <c r="AN281" s="576"/>
      <c r="AO281" s="577"/>
      <c r="AP281" s="577"/>
      <c r="AQ281" s="577"/>
      <c r="AR281" s="577"/>
      <c r="AS281" s="577"/>
      <c r="AT281" s="577"/>
      <c r="AU281" s="1072"/>
      <c r="AV281" s="1072"/>
      <c r="AW281" s="577"/>
      <c r="AX281" s="1072"/>
      <c r="AY281" s="1072"/>
      <c r="AZ281" s="1072"/>
      <c r="BA281" s="1072"/>
      <c r="BB281" s="576"/>
      <c r="BC281" s="577"/>
      <c r="BD281" s="577"/>
      <c r="BE281" s="577"/>
      <c r="BF281" s="577"/>
      <c r="BG281" s="577"/>
      <c r="BH281" s="577"/>
      <c r="BI281" s="577"/>
      <c r="BJ281" s="577"/>
      <c r="BK281" s="577"/>
      <c r="BL281" s="577"/>
      <c r="BM281" s="577"/>
      <c r="BN281" s="577"/>
      <c r="BO281" s="577"/>
      <c r="BP281" s="577"/>
      <c r="BQ281" s="577"/>
      <c r="BR281" s="577"/>
      <c r="BS281" s="577"/>
      <c r="BT281" s="577"/>
      <c r="BU281" s="577"/>
      <c r="BV281" s="578"/>
      <c r="BW281" s="576"/>
      <c r="BX281" s="577"/>
      <c r="BY281" s="577"/>
      <c r="BZ281" s="577"/>
      <c r="CA281" s="577"/>
      <c r="CB281" s="577"/>
      <c r="CC281" s="577"/>
      <c r="CD281" s="578"/>
      <c r="CE281" s="576"/>
      <c r="CF281" s="577"/>
      <c r="CG281" s="577"/>
      <c r="CH281" s="577"/>
      <c r="CI281" s="577"/>
      <c r="CJ281" s="577"/>
      <c r="CK281" s="577"/>
      <c r="CL281" s="577"/>
      <c r="CM281" s="577"/>
      <c r="CN281" s="577"/>
      <c r="CO281" s="577"/>
      <c r="CP281" s="577"/>
      <c r="CQ281" s="577"/>
      <c r="CR281" s="577"/>
      <c r="CS281" s="577"/>
      <c r="CT281" s="577"/>
      <c r="CU281" s="577"/>
      <c r="CV281" s="577"/>
      <c r="CW281" s="577"/>
      <c r="CX281" s="577"/>
      <c r="CY281" s="578"/>
      <c r="CZ281" s="563">
        <f>DATI!AA270</f>
        <v>268774.40999999997</v>
      </c>
      <c r="DA281" s="564">
        <f t="shared" si="2981"/>
        <v>736.36824657534237</v>
      </c>
      <c r="DB281" s="565">
        <f t="shared" si="3009"/>
        <v>536.51656213445335</v>
      </c>
      <c r="DC281" s="566">
        <f t="shared" si="2982"/>
        <v>1.4699083894094613</v>
      </c>
      <c r="DD281" s="582">
        <f t="shared" si="2983"/>
        <v>-2.3679128679685468E-2</v>
      </c>
      <c r="DE281" s="583">
        <f t="shared" si="3070"/>
        <v>-3.4752733445799475E-2</v>
      </c>
      <c r="DF281" s="564">
        <f t="shared" si="3010"/>
        <v>-6518.7009999999427</v>
      </c>
      <c r="DG281" s="584">
        <f t="shared" si="2984"/>
        <v>-19.316726106541523</v>
      </c>
      <c r="DH281" s="585">
        <f t="shared" si="3011"/>
        <v>5.8232570074962409E-2</v>
      </c>
      <c r="DI281" s="586">
        <f t="shared" si="3012"/>
        <v>62494.351499999997</v>
      </c>
      <c r="DJ281" s="564">
        <f t="shared" si="3013"/>
        <v>171.21740136986301</v>
      </c>
      <c r="DK281" s="587">
        <f t="shared" si="3014"/>
        <v>124.74868652712182</v>
      </c>
      <c r="DL281" s="588">
        <f t="shared" si="3015"/>
        <v>0.34177722336197758</v>
      </c>
      <c r="DM281" s="589">
        <f t="shared" si="2783"/>
        <v>0.23251600291858143</v>
      </c>
      <c r="DN281" s="590">
        <f t="shared" si="2985"/>
        <v>1.6816436364657111E-2</v>
      </c>
      <c r="DO281" s="590">
        <f t="shared" si="2834"/>
        <v>4.0000000000000036E-3</v>
      </c>
      <c r="DP281" s="590">
        <f t="shared" si="3016"/>
        <v>-7.2608908756408913E-3</v>
      </c>
      <c r="DQ281" s="590">
        <f t="shared" si="3017"/>
        <v>-1.852071421163165E-2</v>
      </c>
      <c r="DR281" s="591">
        <f t="shared" si="3018"/>
        <v>-457.08350000000064</v>
      </c>
      <c r="DS281" s="591">
        <f t="shared" si="3019"/>
        <v>-2.3540331465980984</v>
      </c>
      <c r="DT281" s="592">
        <f t="shared" si="3020"/>
        <v>3.3216863836055217E-2</v>
      </c>
      <c r="DU281" s="593"/>
      <c r="DV281" s="592"/>
      <c r="DW281" s="594">
        <f>DATI!AB270</f>
        <v>60755.34</v>
      </c>
      <c r="DX281" s="564">
        <f t="shared" si="2986"/>
        <v>166.45298630136986</v>
      </c>
      <c r="DY281" s="595">
        <f t="shared" si="3021"/>
        <v>121.27734239323541</v>
      </c>
      <c r="DZ281" s="566">
        <f t="shared" si="3022"/>
        <v>0.33226669148831617</v>
      </c>
      <c r="EA281" s="589">
        <f t="shared" si="2979"/>
        <v>0.22604585012390133</v>
      </c>
      <c r="EB281" s="585">
        <f t="shared" si="2987"/>
        <v>2.2640223026214008E-2</v>
      </c>
      <c r="EC281" s="596">
        <f t="shared" si="2836"/>
        <v>206280.05849999998</v>
      </c>
      <c r="ED281" s="597">
        <f t="shared" si="3023"/>
        <v>565.15084520547941</v>
      </c>
      <c r="EE281" s="598">
        <f t="shared" si="3024"/>
        <v>411.76787560733146</v>
      </c>
      <c r="EF281" s="599">
        <f t="shared" si="3025"/>
        <v>1.1281311660474835</v>
      </c>
      <c r="EG281" s="600">
        <f t="shared" si="3071"/>
        <v>-2.8546527531410917E-2</v>
      </c>
      <c r="EH281" s="600">
        <f t="shared" si="3072"/>
        <v>-3.9564925395054226E-2</v>
      </c>
      <c r="EI281" s="582">
        <f t="shared" si="3026"/>
        <v>0.76748399708141857</v>
      </c>
      <c r="EJ281" s="601">
        <f t="shared" si="3073"/>
        <v>-6061.6174999999348</v>
      </c>
      <c r="EK281" s="601">
        <f t="shared" si="3074"/>
        <v>-16.962692959943411</v>
      </c>
      <c r="EL281" s="563">
        <f>DATI!AD270</f>
        <v>190069.91</v>
      </c>
      <c r="EM281" s="564">
        <f t="shared" si="2988"/>
        <v>520.73947945205475</v>
      </c>
      <c r="EN281" s="595">
        <f t="shared" si="3027"/>
        <v>379.40983547654315</v>
      </c>
      <c r="EO281" s="566">
        <f t="shared" si="2989"/>
        <v>1.0394790013055977</v>
      </c>
      <c r="EP281" s="582">
        <f t="shared" si="2990"/>
        <v>-2.0624552970056498E-2</v>
      </c>
      <c r="EQ281" s="583">
        <f t="shared" si="2991"/>
        <v>-3.1732803276515176E-2</v>
      </c>
      <c r="ER281" s="582">
        <f t="shared" si="2992"/>
        <v>8.1619390100139133E-2</v>
      </c>
      <c r="ES281" s="564">
        <f t="shared" si="3028"/>
        <v>-4002.6600000000035</v>
      </c>
      <c r="ET281" s="582">
        <f t="shared" si="3029"/>
        <v>0.70717264340753283</v>
      </c>
      <c r="EU281" s="584">
        <f t="shared" si="2993"/>
        <v>-12.434313287792179</v>
      </c>
      <c r="EV281" s="563">
        <f>DATI!AE270</f>
        <v>12407.94</v>
      </c>
      <c r="EW281" s="564">
        <f t="shared" si="2994"/>
        <v>33.994356164383561</v>
      </c>
      <c r="EX281" s="595">
        <f t="shared" si="3030"/>
        <v>24.768225933304322</v>
      </c>
      <c r="EY281" s="566">
        <f t="shared" si="3031"/>
        <v>6.7858153241929647E-2</v>
      </c>
      <c r="EZ281" s="582">
        <f t="shared" si="2995"/>
        <v>-0.17395055662740111</v>
      </c>
      <c r="FA281" s="583">
        <f t="shared" si="2996"/>
        <v>-0.18331975616198282</v>
      </c>
      <c r="FB281" s="564">
        <f t="shared" si="3032"/>
        <v>-2612.8799999999992</v>
      </c>
      <c r="FC281" s="584">
        <f t="shared" si="2997"/>
        <v>-5.5597097798276423</v>
      </c>
      <c r="FD281" s="564">
        <f>+DATI!AG270</f>
        <v>1739.0115000000003</v>
      </c>
      <c r="FE281" s="582">
        <f t="shared" si="3033"/>
        <v>6.4701527946801202E-3</v>
      </c>
      <c r="FF281" s="564">
        <f t="shared" si="2998"/>
        <v>10668.9285</v>
      </c>
      <c r="FG281" s="582">
        <f t="shared" si="3034"/>
        <v>2.1296881799417921E-2</v>
      </c>
      <c r="FH281" s="563">
        <f>DATI!AF270</f>
        <v>5541.22</v>
      </c>
      <c r="FI281" s="564">
        <f t="shared" si="3035"/>
        <v>15.181424657534247</v>
      </c>
      <c r="FJ281" s="590">
        <f t="shared" si="3036"/>
        <v>2.0616620458770614E-2</v>
      </c>
      <c r="FK281" s="590"/>
      <c r="FL281" s="564"/>
      <c r="FM281" s="1281"/>
      <c r="FN281" s="564"/>
      <c r="FO281" s="564"/>
      <c r="FP281" s="564"/>
      <c r="FQ281" s="602"/>
      <c r="FR281" s="1289"/>
      <c r="FS281" s="612"/>
      <c r="FT281" s="612"/>
      <c r="FU281" s="576"/>
      <c r="FV281" s="577"/>
      <c r="FW281" s="577"/>
      <c r="FX281" s="577"/>
      <c r="FY281" s="577"/>
      <c r="FZ281" s="577"/>
      <c r="GA281" s="577"/>
      <c r="GB281" s="577"/>
      <c r="GC281" s="577"/>
      <c r="GD281" s="577"/>
      <c r="GE281" s="577"/>
      <c r="GF281" s="577"/>
      <c r="GG281" s="577"/>
      <c r="GH281" s="577"/>
      <c r="GI281" s="577"/>
      <c r="GJ281" s="577"/>
      <c r="GK281" s="577"/>
      <c r="GL281" s="577"/>
      <c r="GM281" s="577"/>
      <c r="GN281" s="577"/>
      <c r="GO281" s="577"/>
      <c r="GP281" s="578"/>
      <c r="GQ281" s="576"/>
      <c r="GR281" s="577"/>
      <c r="GS281" s="577"/>
      <c r="GT281" s="577"/>
      <c r="GU281" s="577"/>
      <c r="GV281" s="577"/>
      <c r="GW281" s="577"/>
      <c r="GX281" s="578"/>
      <c r="GY281" s="576"/>
      <c r="GZ281" s="577"/>
      <c r="HA281" s="577"/>
      <c r="HB281" s="577"/>
      <c r="HC281" s="577"/>
      <c r="HD281" s="577"/>
      <c r="HE281" s="577"/>
      <c r="HF281" s="577"/>
      <c r="HG281" s="577"/>
      <c r="HH281" s="577"/>
      <c r="HI281" s="577"/>
      <c r="HJ281" s="577"/>
      <c r="HK281" s="577"/>
      <c r="HL281" s="577"/>
      <c r="HM281" s="577"/>
      <c r="HN281" s="577"/>
      <c r="HO281" s="577"/>
      <c r="HP281" s="577"/>
      <c r="HQ281" s="577"/>
      <c r="HR281" s="577"/>
      <c r="HS281" s="577"/>
      <c r="HT281" s="578"/>
      <c r="HU281" s="1289">
        <f t="shared" si="2999"/>
        <v>206280.05850000001</v>
      </c>
      <c r="HV281" s="1290"/>
      <c r="HW281" s="1291">
        <f t="shared" si="3075"/>
        <v>0</v>
      </c>
      <c r="HX281" s="1292">
        <v>0</v>
      </c>
      <c r="HY281" s="1292"/>
      <c r="HZ281" s="1293"/>
      <c r="IA281" s="1293">
        <f t="shared" si="3000"/>
        <v>0</v>
      </c>
      <c r="IB281" s="1312">
        <f t="shared" si="3001"/>
        <v>0</v>
      </c>
      <c r="IC281" s="1291"/>
      <c r="ID281" s="1293"/>
      <c r="IE281" s="1291"/>
      <c r="IF281" s="1291"/>
      <c r="IG281" s="1291"/>
      <c r="IH281" s="1313"/>
      <c r="II281" s="1292"/>
      <c r="IJ281" s="1292"/>
      <c r="IK281" s="1314">
        <v>103303.74</v>
      </c>
      <c r="IL281" s="1315">
        <f t="shared" si="3037"/>
        <v>101564.72850000001</v>
      </c>
      <c r="IM281" s="1315"/>
      <c r="IN281" s="1312">
        <f t="shared" si="2709"/>
        <v>0.37788094670173406</v>
      </c>
      <c r="IO281" s="1312">
        <f t="shared" si="2710"/>
        <v>0.49236329114188226</v>
      </c>
      <c r="IP281" s="1292"/>
      <c r="IQ281" s="1313"/>
      <c r="IR281" s="1292"/>
      <c r="IS281" s="1315">
        <v>104715.33</v>
      </c>
      <c r="IT281" s="1314">
        <v>104715.33</v>
      </c>
      <c r="IU281" s="1316"/>
      <c r="IV281" s="1312"/>
      <c r="IW281" s="1313">
        <f t="shared" si="3002"/>
        <v>0.38960305037968462</v>
      </c>
      <c r="IX281" s="1312">
        <f t="shared" si="3003"/>
        <v>0.50763670885811774</v>
      </c>
      <c r="IY281" s="1315"/>
      <c r="IZ281" s="1315"/>
      <c r="JA281" s="1315"/>
      <c r="JB281" s="1315"/>
      <c r="JC281" s="1297"/>
      <c r="JD281" s="1313"/>
      <c r="JE281" s="1292"/>
      <c r="JF281" s="1292"/>
      <c r="JG281" s="586">
        <f t="shared" si="2951"/>
        <v>57681.480278182469</v>
      </c>
      <c r="JH281" s="566">
        <f t="shared" si="3038"/>
        <v>115.14142844803092</v>
      </c>
      <c r="JI281" s="589">
        <f t="shared" si="2716"/>
        <v>0.21460927131486393</v>
      </c>
      <c r="JJ281" s="1281"/>
      <c r="JK281" s="564"/>
      <c r="JL281" s="591"/>
      <c r="JM281" s="622">
        <f t="shared" si="3076"/>
        <v>2.1832360233501161E-2</v>
      </c>
      <c r="JN281" s="1077"/>
      <c r="JO281" s="566"/>
      <c r="JP281" s="589"/>
      <c r="JQ281" s="590"/>
      <c r="JR281" s="624"/>
      <c r="JS281" s="585"/>
      <c r="JT281" s="576">
        <f>DATI!BW270</f>
        <v>14773.746399785578</v>
      </c>
      <c r="JU281" s="577">
        <f>DATI!BX270</f>
        <v>12284.675685900629</v>
      </c>
      <c r="JV281" s="577">
        <f>DATI!BY270</f>
        <v>2761.0099688361211</v>
      </c>
      <c r="JW281" s="577">
        <f>DATI!BZ270</f>
        <v>1005.2009733712673</v>
      </c>
      <c r="JX281" s="577">
        <f>DATI!CA270</f>
        <v>15457.177390524626</v>
      </c>
      <c r="JY281" s="577">
        <f>DATI!CB270</f>
        <v>4146.6843979659679</v>
      </c>
      <c r="JZ281" s="577">
        <f>DATI!CC270</f>
        <v>3444.7197589781226</v>
      </c>
      <c r="KA281" s="577">
        <f>DATI!CD270</f>
        <v>73.849573173369279</v>
      </c>
      <c r="KB281" s="577">
        <f>DATI!CE270</f>
        <v>949.6367748432159</v>
      </c>
      <c r="KC281" s="577">
        <f>DATI!CF270</f>
        <v>55.812598521471024</v>
      </c>
      <c r="KD281" s="577">
        <f>DATI!CG270</f>
        <v>51.063880993843078</v>
      </c>
      <c r="KE281" s="577">
        <f>DATI!CH270</f>
        <v>125.17019668412209</v>
      </c>
      <c r="KF281" s="577">
        <f>DATI!CI270</f>
        <v>20.442800397872926</v>
      </c>
      <c r="KG281" s="577">
        <f>DATI!CJ270</f>
        <v>58.709841142654419</v>
      </c>
      <c r="KH281" s="577">
        <f>DATI!CK270</f>
        <v>486.3404122323962</v>
      </c>
      <c r="KI281" s="577">
        <f>DATI!CL270</f>
        <v>299.29200582504274</v>
      </c>
      <c r="KJ281" s="625">
        <f t="shared" si="3039"/>
        <v>29.490752591584947</v>
      </c>
      <c r="KK281" s="626">
        <f t="shared" si="3040"/>
        <v>-2.9407409367974782E-2</v>
      </c>
      <c r="KL281" s="627">
        <f t="shared" si="3041"/>
        <v>24.522170715344934</v>
      </c>
      <c r="KM281" s="626">
        <f t="shared" si="3042"/>
        <v>1.8597914000414526E-2</v>
      </c>
      <c r="KN281" s="627">
        <f t="shared" si="3043"/>
        <v>5.5114159733395374</v>
      </c>
      <c r="KO281" s="626">
        <f t="shared" si="3044"/>
        <v>0.40848900501936841</v>
      </c>
      <c r="KP281" s="627">
        <f t="shared" si="3045"/>
        <v>2.0065413611636558</v>
      </c>
      <c r="KQ281" s="626">
        <f t="shared" si="3046"/>
        <v>0.48424122027983463</v>
      </c>
      <c r="KR281" s="627">
        <f t="shared" si="3047"/>
        <v>30.854989780711165</v>
      </c>
      <c r="KS281" s="626">
        <f t="shared" si="3048"/>
        <v>-0.10448583094998173</v>
      </c>
      <c r="KT281" s="627">
        <f t="shared" si="3049"/>
        <v>8.2774429956083857</v>
      </c>
      <c r="KU281" s="626">
        <f t="shared" si="3050"/>
        <v>0.11717662841123053</v>
      </c>
      <c r="KV281" s="627">
        <f t="shared" si="3051"/>
        <v>6.8762096905117014</v>
      </c>
      <c r="KW281" s="626">
        <f t="shared" si="3052"/>
        <v>9.1158921967487755E-4</v>
      </c>
      <c r="KX281" s="627">
        <f t="shared" si="3053"/>
        <v>0.1474155188883973</v>
      </c>
      <c r="KY281" s="626">
        <f t="shared" si="3054"/>
        <v>-0.14407916702565654</v>
      </c>
      <c r="KZ281" s="627">
        <f t="shared" si="3055"/>
        <v>1.8956263645610165</v>
      </c>
      <c r="LA281" s="626">
        <f t="shared" si="3056"/>
        <v>0.10088728564512427</v>
      </c>
      <c r="LB281" s="627">
        <f t="shared" si="3005"/>
        <v>0.11141084258181463</v>
      </c>
      <c r="LC281" s="626">
        <f t="shared" si="3057"/>
        <v>-0.40245384005301521</v>
      </c>
      <c r="LD281" s="627">
        <f t="shared" si="3058"/>
        <v>0.1019316455017408</v>
      </c>
      <c r="LE281" s="626">
        <f t="shared" si="3059"/>
        <v>-0.20180039214492598</v>
      </c>
      <c r="LF281" s="627">
        <f t="shared" si="3060"/>
        <v>0.24985966337590892</v>
      </c>
      <c r="LG281" s="626">
        <f t="shared" si="3061"/>
        <v>-8.782363809786882E-2</v>
      </c>
      <c r="LH281" s="627">
        <f t="shared" si="3062"/>
        <v>4.080708795851367E-2</v>
      </c>
      <c r="LI281" s="626">
        <f t="shared" si="3063"/>
        <v>1.7222019765333696</v>
      </c>
      <c r="LJ281" s="627">
        <f t="shared" si="3064"/>
        <v>0.11719420064327118</v>
      </c>
      <c r="LK281" s="626">
        <f t="shared" si="3065"/>
        <v>0.59774785058893332</v>
      </c>
      <c r="LL281" s="627">
        <f t="shared" si="3066"/>
        <v>0.97081298029071306</v>
      </c>
      <c r="LM281" s="626">
        <f t="shared" si="3067"/>
        <v>-8.5819296313516411E-2</v>
      </c>
      <c r="LN281" s="627">
        <f t="shared" si="3068"/>
        <v>0.59743454758054049</v>
      </c>
      <c r="LO281" s="630">
        <f t="shared" si="3069"/>
        <v>0.11646242769423383</v>
      </c>
      <c r="LP281" s="631">
        <f t="shared" si="2721"/>
        <v>5.4967087081636896E-2</v>
      </c>
      <c r="LQ281" s="632">
        <f t="shared" si="2722"/>
        <v>4.5706269752022265E-2</v>
      </c>
      <c r="LR281" s="632">
        <f t="shared" si="2723"/>
        <v>1.0272592427367328E-2</v>
      </c>
      <c r="LS281" s="632">
        <f t="shared" si="2724"/>
        <v>3.7399430004190779E-3</v>
      </c>
      <c r="LT281" s="632">
        <f t="shared" si="2725"/>
        <v>5.7509855162642259E-2</v>
      </c>
      <c r="LU281" s="632">
        <f t="shared" si="2726"/>
        <v>1.5428122037235495E-2</v>
      </c>
      <c r="LV281" s="632">
        <f t="shared" si="2727"/>
        <v>1.2816397807284269E-2</v>
      </c>
      <c r="LW281" s="632">
        <f t="shared" si="2728"/>
        <v>2.7476415322935427E-4</v>
      </c>
      <c r="LX281" s="633">
        <f t="shared" si="2729"/>
        <v>3.5332112712784525E-3</v>
      </c>
      <c r="LY281" s="633">
        <f t="shared" si="3006"/>
        <v>2.0765592424320094E-4</v>
      </c>
      <c r="LZ281" s="633">
        <f t="shared" si="2730"/>
        <v>1.8998788238003419E-4</v>
      </c>
      <c r="MA281" s="633">
        <f t="shared" si="2731"/>
        <v>4.6570726984061501E-4</v>
      </c>
      <c r="MB281" s="633">
        <f t="shared" si="2732"/>
        <v>7.6059325729234897E-5</v>
      </c>
      <c r="MC281" s="633">
        <f t="shared" si="2733"/>
        <v>2.1843538282775664E-4</v>
      </c>
      <c r="MD281" s="633">
        <f t="shared" si="2734"/>
        <v>1.8094743924185201E-3</v>
      </c>
      <c r="ME281" s="633">
        <f t="shared" si="2735"/>
        <v>1.1135435320090285E-3</v>
      </c>
      <c r="MF281" s="631">
        <f t="shared" si="2736"/>
        <v>0.24316786639307061</v>
      </c>
      <c r="MG281" s="632">
        <f t="shared" si="2737"/>
        <v>0.20219911016711667</v>
      </c>
      <c r="MH281" s="632">
        <f t="shared" si="2738"/>
        <v>4.544472911905556E-2</v>
      </c>
      <c r="MI281" s="632">
        <f t="shared" si="2739"/>
        <v>1.6545063748655959E-2</v>
      </c>
      <c r="MJ281" s="632">
        <f t="shared" si="2740"/>
        <v>0.25441677045218786</v>
      </c>
      <c r="MK281" s="632">
        <f t="shared" si="2741"/>
        <v>6.8252179939507676E-2</v>
      </c>
      <c r="ML281" s="632">
        <f t="shared" si="2742"/>
        <v>5.6698222065387549E-2</v>
      </c>
      <c r="MM281" s="632">
        <f t="shared" si="2743"/>
        <v>1.2155239880703372E-3</v>
      </c>
      <c r="MN281" s="633">
        <f t="shared" si="2744"/>
        <v>1.5630507126504697E-2</v>
      </c>
      <c r="MO281" s="633">
        <f t="shared" si="3007"/>
        <v>9.1864515154504978E-4</v>
      </c>
      <c r="MP281" s="633">
        <f t="shared" si="2745"/>
        <v>8.4048383226631733E-4</v>
      </c>
      <c r="MQ281" s="633">
        <f t="shared" si="2746"/>
        <v>2.0602336631499732E-3</v>
      </c>
      <c r="MR281" s="633">
        <f t="shared" si="2747"/>
        <v>3.3647742565300314E-4</v>
      </c>
      <c r="MS281" s="633">
        <f t="shared" si="2748"/>
        <v>9.6633219635762751E-4</v>
      </c>
      <c r="MT281" s="633">
        <f t="shared" si="2749"/>
        <v>8.0048998529577194E-3</v>
      </c>
      <c r="MU281" s="633">
        <f t="shared" si="2750"/>
        <v>4.9261843621489524E-3</v>
      </c>
      <c r="MV281" s="1077"/>
      <c r="MW281" s="566"/>
      <c r="MX281" s="624"/>
      <c r="MY281" s="1270"/>
      <c r="MZ281" s="636"/>
      <c r="NA281" s="637"/>
      <c r="NB281" s="1077"/>
      <c r="NC281" s="566"/>
      <c r="ND281" s="589"/>
      <c r="NE281" s="638"/>
    </row>
    <row r="282" spans="1:369" outlineLevel="1" x14ac:dyDescent="0.2">
      <c r="A282" s="800" t="s">
        <v>188</v>
      </c>
      <c r="B282" s="801">
        <v>78</v>
      </c>
      <c r="C282" s="1528"/>
      <c r="D282" s="802">
        <f>DATI!G271</f>
        <v>177802</v>
      </c>
      <c r="E282" s="803">
        <f t="shared" si="2980"/>
        <v>1.9416610581540601E-2</v>
      </c>
      <c r="F282" s="1033">
        <f t="shared" si="3008"/>
        <v>4.5310734463276832E-3</v>
      </c>
      <c r="G282" s="805"/>
      <c r="H282" s="806"/>
      <c r="I282" s="813"/>
      <c r="J282" s="808"/>
      <c r="K282" s="808"/>
      <c r="L282" s="808"/>
      <c r="M282" s="806"/>
      <c r="N282" s="806"/>
      <c r="O282" s="806"/>
      <c r="P282" s="806"/>
      <c r="Q282" s="806"/>
      <c r="R282" s="806"/>
      <c r="S282" s="806"/>
      <c r="T282" s="806"/>
      <c r="U282" s="806"/>
      <c r="V282" s="806"/>
      <c r="W282" s="811"/>
      <c r="X282" s="1092"/>
      <c r="Y282" s="806"/>
      <c r="Z282" s="806"/>
      <c r="AA282" s="806"/>
      <c r="AB282" s="806"/>
      <c r="AC282" s="806"/>
      <c r="AD282" s="813"/>
      <c r="AE282" s="808"/>
      <c r="AF282" s="808"/>
      <c r="AG282" s="811"/>
      <c r="AH282" s="815"/>
      <c r="AI282" s="806"/>
      <c r="AJ282" s="813"/>
      <c r="AK282" s="808"/>
      <c r="AL282" s="808"/>
      <c r="AM282" s="808"/>
      <c r="AN282" s="818"/>
      <c r="AO282" s="819"/>
      <c r="AP282" s="819"/>
      <c r="AQ282" s="819"/>
      <c r="AR282" s="819"/>
      <c r="AS282" s="819"/>
      <c r="AT282" s="819"/>
      <c r="AU282" s="1093"/>
      <c r="AV282" s="1093"/>
      <c r="AW282" s="819"/>
      <c r="AX282" s="1093"/>
      <c r="AY282" s="1093"/>
      <c r="AZ282" s="1093"/>
      <c r="BA282" s="1093"/>
      <c r="BB282" s="818"/>
      <c r="BC282" s="819"/>
      <c r="BD282" s="819"/>
      <c r="BE282" s="819"/>
      <c r="BF282" s="819"/>
      <c r="BG282" s="819"/>
      <c r="BH282" s="819"/>
      <c r="BI282" s="819"/>
      <c r="BJ282" s="819"/>
      <c r="BK282" s="819"/>
      <c r="BL282" s="819"/>
      <c r="BM282" s="819"/>
      <c r="BN282" s="819"/>
      <c r="BO282" s="819"/>
      <c r="BP282" s="819"/>
      <c r="BQ282" s="819"/>
      <c r="BR282" s="819"/>
      <c r="BS282" s="819"/>
      <c r="BT282" s="819"/>
      <c r="BU282" s="819"/>
      <c r="BV282" s="820"/>
      <c r="BW282" s="818"/>
      <c r="BX282" s="819"/>
      <c r="BY282" s="819"/>
      <c r="BZ282" s="819"/>
      <c r="CA282" s="819"/>
      <c r="CB282" s="819"/>
      <c r="CC282" s="819"/>
      <c r="CD282" s="820"/>
      <c r="CE282" s="818"/>
      <c r="CF282" s="819"/>
      <c r="CG282" s="819"/>
      <c r="CH282" s="819"/>
      <c r="CI282" s="819"/>
      <c r="CJ282" s="819"/>
      <c r="CK282" s="819"/>
      <c r="CL282" s="819"/>
      <c r="CM282" s="819"/>
      <c r="CN282" s="819"/>
      <c r="CO282" s="819"/>
      <c r="CP282" s="819"/>
      <c r="CQ282" s="819"/>
      <c r="CR282" s="819"/>
      <c r="CS282" s="819"/>
      <c r="CT282" s="819"/>
      <c r="CU282" s="819"/>
      <c r="CV282" s="819"/>
      <c r="CW282" s="819"/>
      <c r="CX282" s="819"/>
      <c r="CY282" s="820"/>
      <c r="CZ282" s="805">
        <f>DATI!AA271</f>
        <v>74750.717999999993</v>
      </c>
      <c r="DA282" s="806">
        <f t="shared" si="2981"/>
        <v>204.79648767123285</v>
      </c>
      <c r="DB282" s="813">
        <f t="shared" si="3009"/>
        <v>420.41550713715259</v>
      </c>
      <c r="DC282" s="808">
        <f t="shared" si="2982"/>
        <v>1.1518233072250756</v>
      </c>
      <c r="DD282" s="822">
        <f t="shared" si="2983"/>
        <v>1.8635953132185357E-2</v>
      </c>
      <c r="DE282" s="823">
        <f t="shared" si="3070"/>
        <v>1.404125771586852E-2</v>
      </c>
      <c r="DF282" s="806">
        <f t="shared" si="3010"/>
        <v>1367.5649999999878</v>
      </c>
      <c r="DG282" s="824">
        <f t="shared" si="2984"/>
        <v>5.8214223913898877</v>
      </c>
      <c r="DH282" s="825">
        <f t="shared" si="3011"/>
        <v>1.619546453134714E-2</v>
      </c>
      <c r="DI282" s="826">
        <f t="shared" si="3012"/>
        <v>27781.108</v>
      </c>
      <c r="DJ282" s="806">
        <f t="shared" si="3013"/>
        <v>76.112624657534241</v>
      </c>
      <c r="DK282" s="827">
        <f t="shared" si="3014"/>
        <v>156.24744378578418</v>
      </c>
      <c r="DL282" s="828">
        <f t="shared" si="3015"/>
        <v>0.42807518845420328</v>
      </c>
      <c r="DM282" s="829">
        <f t="shared" si="2783"/>
        <v>0.3716500488998648</v>
      </c>
      <c r="DN282" s="830">
        <f t="shared" si="2985"/>
        <v>4.5362067608658831E-2</v>
      </c>
      <c r="DO282" s="830">
        <f t="shared" si="2834"/>
        <v>1.6000000000000014E-2</v>
      </c>
      <c r="DP282" s="830">
        <f t="shared" si="3016"/>
        <v>6.4843386106778075E-2</v>
      </c>
      <c r="DQ282" s="830">
        <f t="shared" si="3017"/>
        <v>6.0040265806344841E-2</v>
      </c>
      <c r="DR282" s="831">
        <f t="shared" si="3018"/>
        <v>1691.7239999999983</v>
      </c>
      <c r="DS282" s="831">
        <f t="shared" si="3019"/>
        <v>8.8497940682700573</v>
      </c>
      <c r="DT282" s="832">
        <f t="shared" si="3020"/>
        <v>1.4766155012437313E-2</v>
      </c>
      <c r="DU282" s="833"/>
      <c r="DV282" s="832"/>
      <c r="DW282" s="834">
        <f>DATI!AB271</f>
        <v>24468.957999999999</v>
      </c>
      <c r="DX282" s="806">
        <f t="shared" si="2986"/>
        <v>67.038241095890413</v>
      </c>
      <c r="DY282" s="835">
        <f t="shared" si="3021"/>
        <v>137.61913814242808</v>
      </c>
      <c r="DZ282" s="808">
        <f t="shared" si="3022"/>
        <v>0.37703873463678927</v>
      </c>
      <c r="EA282" s="829">
        <f t="shared" si="2979"/>
        <v>0.32734077550934026</v>
      </c>
      <c r="EB282" s="825">
        <f t="shared" si="2987"/>
        <v>3.8031523786406868E-2</v>
      </c>
      <c r="EC282" s="836">
        <f t="shared" si="2836"/>
        <v>46969.609999999993</v>
      </c>
      <c r="ED282" s="837">
        <f t="shared" si="3023"/>
        <v>128.68386301369861</v>
      </c>
      <c r="EE282" s="838">
        <f t="shared" si="3024"/>
        <v>264.16806335136835</v>
      </c>
      <c r="EF282" s="839">
        <f t="shared" si="3025"/>
        <v>0.7237481187708722</v>
      </c>
      <c r="EG282" s="840">
        <f t="shared" si="3071"/>
        <v>-6.8541587370633738E-3</v>
      </c>
      <c r="EH282" s="840">
        <f t="shared" si="3072"/>
        <v>-1.1333877551772203E-2</v>
      </c>
      <c r="EI282" s="822">
        <f t="shared" si="3026"/>
        <v>0.62834995110013525</v>
      </c>
      <c r="EJ282" s="841">
        <f t="shared" si="3073"/>
        <v>-324.15900000000693</v>
      </c>
      <c r="EK282" s="841">
        <f t="shared" si="3074"/>
        <v>-3.0283716768802265</v>
      </c>
      <c r="EL282" s="805">
        <f>DATI!AD271</f>
        <v>43412.37</v>
      </c>
      <c r="EM282" s="806">
        <f t="shared" si="2988"/>
        <v>118.938</v>
      </c>
      <c r="EN282" s="835">
        <f t="shared" si="3027"/>
        <v>244.16131427093057</v>
      </c>
      <c r="EO282" s="808">
        <f t="shared" si="2989"/>
        <v>0.66893510759159058</v>
      </c>
      <c r="EP282" s="822">
        <f t="shared" si="2990"/>
        <v>-1.0405561121387907E-2</v>
      </c>
      <c r="EQ282" s="823">
        <f t="shared" si="2991"/>
        <v>-1.4869260854690425E-2</v>
      </c>
      <c r="ER282" s="822">
        <f t="shared" si="2992"/>
        <v>1.8642041563557202E-2</v>
      </c>
      <c r="ES282" s="806">
        <f t="shared" si="3028"/>
        <v>-456.47999999999593</v>
      </c>
      <c r="ET282" s="822">
        <f t="shared" si="3029"/>
        <v>0.58076191321667314</v>
      </c>
      <c r="EU282" s="824">
        <f t="shared" si="2993"/>
        <v>-3.6852958985609519</v>
      </c>
      <c r="EV282" s="805">
        <f>DATI!AE271</f>
        <v>5573.01</v>
      </c>
      <c r="EW282" s="806">
        <f t="shared" si="2994"/>
        <v>15.268520547945206</v>
      </c>
      <c r="EX282" s="835">
        <f t="shared" si="3030"/>
        <v>31.343910642175004</v>
      </c>
      <c r="EY282" s="808">
        <f t="shared" si="3031"/>
        <v>8.5873727786780832E-2</v>
      </c>
      <c r="EZ282" s="822">
        <f t="shared" si="2995"/>
        <v>8.830421690276169E-2</v>
      </c>
      <c r="FA282" s="823">
        <f t="shared" si="2996"/>
        <v>8.3395273347818488E-2</v>
      </c>
      <c r="FB282" s="806">
        <f t="shared" si="3032"/>
        <v>452.19000000000051</v>
      </c>
      <c r="FC282" s="824">
        <f t="shared" si="2997"/>
        <v>2.4127242014970385</v>
      </c>
      <c r="FD282" s="806">
        <f>+DATI!AG271</f>
        <v>3312.15</v>
      </c>
      <c r="FE282" s="822">
        <f t="shared" si="3033"/>
        <v>4.4309273390524498E-2</v>
      </c>
      <c r="FF282" s="806">
        <f t="shared" si="2998"/>
        <v>2260.86</v>
      </c>
      <c r="FG282" s="822">
        <f t="shared" si="3034"/>
        <v>1.2715604998818911E-2</v>
      </c>
      <c r="FH282" s="805">
        <f>DATI!AF271</f>
        <v>1296.3800000000001</v>
      </c>
      <c r="FI282" s="806">
        <f t="shared" si="3035"/>
        <v>3.5517260273972604</v>
      </c>
      <c r="FJ282" s="830">
        <f t="shared" si="3036"/>
        <v>1.7342709671363962E-2</v>
      </c>
      <c r="FK282" s="830"/>
      <c r="FL282" s="806"/>
      <c r="FM282" s="1300"/>
      <c r="FN282" s="806"/>
      <c r="FO282" s="806"/>
      <c r="FP282" s="806"/>
      <c r="FQ282" s="842"/>
      <c r="FR282" s="1301"/>
      <c r="FS282" s="851"/>
      <c r="FT282" s="851"/>
      <c r="FU282" s="818"/>
      <c r="FV282" s="819"/>
      <c r="FW282" s="819"/>
      <c r="FX282" s="819"/>
      <c r="FY282" s="819"/>
      <c r="FZ282" s="819"/>
      <c r="GA282" s="819"/>
      <c r="GB282" s="819"/>
      <c r="GC282" s="819"/>
      <c r="GD282" s="819"/>
      <c r="GE282" s="819"/>
      <c r="GF282" s="819"/>
      <c r="GG282" s="819"/>
      <c r="GH282" s="819"/>
      <c r="GI282" s="819"/>
      <c r="GJ282" s="819"/>
      <c r="GK282" s="819"/>
      <c r="GL282" s="819"/>
      <c r="GM282" s="819"/>
      <c r="GN282" s="819"/>
      <c r="GO282" s="819"/>
      <c r="GP282" s="820"/>
      <c r="GQ282" s="818"/>
      <c r="GR282" s="819"/>
      <c r="GS282" s="819"/>
      <c r="GT282" s="819"/>
      <c r="GU282" s="819"/>
      <c r="GV282" s="819"/>
      <c r="GW282" s="819"/>
      <c r="GX282" s="820"/>
      <c r="GY282" s="818"/>
      <c r="GZ282" s="819"/>
      <c r="HA282" s="819"/>
      <c r="HB282" s="819"/>
      <c r="HC282" s="819"/>
      <c r="HD282" s="819"/>
      <c r="HE282" s="819"/>
      <c r="HF282" s="819"/>
      <c r="HG282" s="819"/>
      <c r="HH282" s="819"/>
      <c r="HI282" s="819"/>
      <c r="HJ282" s="819"/>
      <c r="HK282" s="819"/>
      <c r="HL282" s="819"/>
      <c r="HM282" s="819"/>
      <c r="HN282" s="819"/>
      <c r="HO282" s="819"/>
      <c r="HP282" s="819"/>
      <c r="HQ282" s="819"/>
      <c r="HR282" s="819"/>
      <c r="HS282" s="819"/>
      <c r="HT282" s="820"/>
      <c r="HU282" s="1301">
        <f t="shared" si="2999"/>
        <v>47128.27</v>
      </c>
      <c r="HV282" s="1302"/>
      <c r="HW282" s="1303">
        <f t="shared" si="3075"/>
        <v>3207.9</v>
      </c>
      <c r="HX282" s="1304">
        <v>3207.9</v>
      </c>
      <c r="HY282" s="1304"/>
      <c r="HZ282" s="1305"/>
      <c r="IA282" s="1305">
        <f t="shared" si="3000"/>
        <v>4.2914637957056148E-2</v>
      </c>
      <c r="IB282" s="1306">
        <f t="shared" si="3001"/>
        <v>6.8067425347885679E-2</v>
      </c>
      <c r="IC282" s="1303"/>
      <c r="ID282" s="1305"/>
      <c r="IE282" s="1303"/>
      <c r="IF282" s="1303"/>
      <c r="IG282" s="1303"/>
      <c r="IH282" s="1307"/>
      <c r="II282" s="1304"/>
      <c r="IJ282" s="1304"/>
      <c r="IK282" s="1308">
        <v>47232.52</v>
      </c>
      <c r="IL282" s="1309">
        <f t="shared" si="3037"/>
        <v>43920.369999999995</v>
      </c>
      <c r="IM282" s="1309"/>
      <c r="IN282" s="1306">
        <f t="shared" si="2709"/>
        <v>0.58755783456153554</v>
      </c>
      <c r="IO282" s="1306">
        <f t="shared" si="2710"/>
        <v>0.93193257465211432</v>
      </c>
      <c r="IP282" s="1304"/>
      <c r="IQ282" s="1307"/>
      <c r="IR282" s="1304"/>
      <c r="IS282" s="1309">
        <v>0</v>
      </c>
      <c r="IT282" s="1308">
        <v>0</v>
      </c>
      <c r="IU282" s="1310"/>
      <c r="IV282" s="1306"/>
      <c r="IW282" s="1307">
        <f t="shared" si="3002"/>
        <v>0</v>
      </c>
      <c r="IX282" s="1306">
        <f t="shared" si="3003"/>
        <v>0</v>
      </c>
      <c r="IY282" s="1309"/>
      <c r="IZ282" s="1309"/>
      <c r="JA282" s="1309"/>
      <c r="JB282" s="1309"/>
      <c r="JC282" s="1311"/>
      <c r="JD282" s="1307"/>
      <c r="JE282" s="1304"/>
      <c r="JF282" s="1304"/>
      <c r="JG282" s="826">
        <f t="shared" si="2951"/>
        <v>26123.894252473787</v>
      </c>
      <c r="JH282" s="808">
        <f t="shared" si="3038"/>
        <v>146.92688638189551</v>
      </c>
      <c r="JI282" s="829">
        <f t="shared" si="2716"/>
        <v>0.34948017827031158</v>
      </c>
      <c r="JJ282" s="1300"/>
      <c r="JK282" s="806"/>
      <c r="JL282" s="831"/>
      <c r="JM282" s="860">
        <f t="shared" si="3076"/>
        <v>4.6912631955015209E-2</v>
      </c>
      <c r="JN282" s="1098"/>
      <c r="JO282" s="808"/>
      <c r="JP282" s="829"/>
      <c r="JQ282" s="830"/>
      <c r="JR282" s="862"/>
      <c r="JS282" s="825"/>
      <c r="JT282" s="818">
        <f>DATI!BW271</f>
        <v>8620.0648490640524</v>
      </c>
      <c r="JU282" s="819">
        <f>DATI!BX271</f>
        <v>7088.1550415673855</v>
      </c>
      <c r="JV282" s="819">
        <f>DATI!BY271</f>
        <v>1222.7134341552853</v>
      </c>
      <c r="JW282" s="819">
        <f>DATI!BZ271</f>
        <v>1209.7115679535866</v>
      </c>
      <c r="JX282" s="819">
        <f>DATI!CA271</f>
        <v>2045.6882458077669</v>
      </c>
      <c r="JY282" s="819">
        <f>DATI!CB271</f>
        <v>263.4254966944456</v>
      </c>
      <c r="JZ282" s="819">
        <f>DATI!CC271</f>
        <v>1387.7771632841677</v>
      </c>
      <c r="KA282" s="819">
        <f>DATI!CD271</f>
        <v>33.078999131657184</v>
      </c>
      <c r="KB282" s="819">
        <f>DATI!CE271</f>
        <v>378.2231899805069</v>
      </c>
      <c r="KC282" s="819">
        <f>DATI!CF271</f>
        <v>58.01399846315384</v>
      </c>
      <c r="KD282" s="819">
        <f>DATI!CG271</f>
        <v>44.686040869712826</v>
      </c>
      <c r="KE282" s="819">
        <f>DATI!CH271</f>
        <v>60.936298385739327</v>
      </c>
      <c r="KF282" s="819">
        <f>DATI!CI271</f>
        <v>0.96040001869201663</v>
      </c>
      <c r="KG282" s="819">
        <f>DATI!CJ271</f>
        <v>0.99666001939773563</v>
      </c>
      <c r="KH282" s="819">
        <f>DATI!CK271</f>
        <v>14.762999632768333</v>
      </c>
      <c r="KI282" s="819">
        <f>DATI!CL271</f>
        <v>427.23590831518175</v>
      </c>
      <c r="KJ282" s="863">
        <f t="shared" si="3039"/>
        <v>48.481259204418691</v>
      </c>
      <c r="KK282" s="864">
        <f t="shared" si="3040"/>
        <v>3.2692745502316552E-2</v>
      </c>
      <c r="KL282" s="865">
        <f t="shared" si="3041"/>
        <v>39.865440442556242</v>
      </c>
      <c r="KM282" s="864">
        <f t="shared" si="3042"/>
        <v>6.3224741693142225E-2</v>
      </c>
      <c r="KN282" s="865">
        <f t="shared" si="3043"/>
        <v>6.8768260995674142</v>
      </c>
      <c r="KO282" s="864">
        <f t="shared" si="3044"/>
        <v>5.3491138997441637E-2</v>
      </c>
      <c r="KP282" s="865">
        <f t="shared" si="3045"/>
        <v>6.8037005655368699</v>
      </c>
      <c r="KQ282" s="864">
        <f t="shared" si="3046"/>
        <v>1.5120394275072791E-3</v>
      </c>
      <c r="KR282" s="865">
        <f t="shared" si="3047"/>
        <v>11.505428767999049</v>
      </c>
      <c r="KS282" s="864">
        <f t="shared" si="3048"/>
        <v>0.11004598392139828</v>
      </c>
      <c r="KT282" s="865">
        <f t="shared" si="3049"/>
        <v>1.4815665554630748</v>
      </c>
      <c r="KU282" s="864">
        <f t="shared" si="3050"/>
        <v>0.86160807865353239</v>
      </c>
      <c r="KV282" s="865">
        <f t="shared" si="3051"/>
        <v>7.8051830872778014</v>
      </c>
      <c r="KW282" s="864">
        <f t="shared" si="3052"/>
        <v>-8.2506957130506625E-2</v>
      </c>
      <c r="KX282" s="865">
        <f t="shared" si="3053"/>
        <v>0.18604402161762626</v>
      </c>
      <c r="KY282" s="864">
        <f t="shared" si="3054"/>
        <v>0.60510598957007322</v>
      </c>
      <c r="KZ282" s="865">
        <f t="shared" si="3055"/>
        <v>2.127215610513419</v>
      </c>
      <c r="LA282" s="864">
        <f t="shared" si="3056"/>
        <v>0.2614730956148773</v>
      </c>
      <c r="LB282" s="865">
        <f t="shared" si="3005"/>
        <v>0.32628428512139257</v>
      </c>
      <c r="LC282" s="864">
        <f t="shared" si="3057"/>
        <v>24.017249294520465</v>
      </c>
      <c r="LD282" s="865">
        <f t="shared" si="3058"/>
        <v>0.25132473689673246</v>
      </c>
      <c r="LE282" s="864">
        <f t="shared" si="3059"/>
        <v>0.50186355366095659</v>
      </c>
      <c r="LF282" s="865">
        <f t="shared" si="3060"/>
        <v>0.34271998282212418</v>
      </c>
      <c r="LG282" s="864">
        <f t="shared" si="3061"/>
        <v>8.6509202985685693E-2</v>
      </c>
      <c r="LH282" s="865">
        <f t="shared" si="3062"/>
        <v>5.4015141488398142E-3</v>
      </c>
      <c r="LI282" s="864">
        <f t="shared" si="3063"/>
        <v>-0.97582566217458133</v>
      </c>
      <c r="LJ282" s="865">
        <f t="shared" si="3064"/>
        <v>5.6054488667041744E-3</v>
      </c>
      <c r="LK282" s="864">
        <f t="shared" si="3065"/>
        <v>-0.94494166392365475</v>
      </c>
      <c r="LL282" s="865">
        <f t="shared" si="3066"/>
        <v>8.3030560020519076E-2</v>
      </c>
      <c r="LM282" s="864">
        <f t="shared" si="3067"/>
        <v>7.902868061258352</v>
      </c>
      <c r="LN282" s="865">
        <f t="shared" si="3068"/>
        <v>2.402874592609654</v>
      </c>
      <c r="LO282" s="868">
        <f t="shared" si="3069"/>
        <v>0.3002896244727295</v>
      </c>
      <c r="LP282" s="869">
        <f t="shared" si="2721"/>
        <v>0.11531748563357014</v>
      </c>
      <c r="LQ282" s="870">
        <f t="shared" si="2722"/>
        <v>9.4823905792682642E-2</v>
      </c>
      <c r="LR282" s="870">
        <f t="shared" si="2723"/>
        <v>1.6357213239815108E-2</v>
      </c>
      <c r="LS282" s="870">
        <f t="shared" si="2724"/>
        <v>1.6183276901147448E-2</v>
      </c>
      <c r="LT282" s="870">
        <f t="shared" si="2725"/>
        <v>2.7366803965786217E-2</v>
      </c>
      <c r="LU282" s="870">
        <f t="shared" si="2726"/>
        <v>3.5240530625330665E-3</v>
      </c>
      <c r="LV282" s="870">
        <f t="shared" si="2727"/>
        <v>1.8565402452511131E-2</v>
      </c>
      <c r="LW282" s="870">
        <f t="shared" si="2728"/>
        <v>4.4252416587700454E-4</v>
      </c>
      <c r="LX282" s="871">
        <f t="shared" si="2729"/>
        <v>5.0597934053356773E-3</v>
      </c>
      <c r="LY282" s="871">
        <f t="shared" si="3006"/>
        <v>7.7609954814285319E-4</v>
      </c>
      <c r="LZ282" s="871">
        <f t="shared" si="2730"/>
        <v>5.9780082473204915E-4</v>
      </c>
      <c r="MA282" s="871">
        <f t="shared" si="2731"/>
        <v>8.1519348597747698E-4</v>
      </c>
      <c r="MB282" s="871">
        <f t="shared" si="2732"/>
        <v>1.2848037375266639E-5</v>
      </c>
      <c r="MC282" s="871">
        <f t="shared" si="2733"/>
        <v>1.3333116337394053E-5</v>
      </c>
      <c r="MD282" s="871">
        <f t="shared" si="2734"/>
        <v>1.9749642582387415E-4</v>
      </c>
      <c r="ME282" s="871">
        <f t="shared" si="2735"/>
        <v>5.7154756468718038E-3</v>
      </c>
      <c r="MF282" s="869">
        <f t="shared" si="2736"/>
        <v>0.35228573480996017</v>
      </c>
      <c r="MG282" s="870">
        <f t="shared" si="2737"/>
        <v>0.28967948048982656</v>
      </c>
      <c r="MH282" s="870">
        <f t="shared" si="2738"/>
        <v>4.996998377108193E-2</v>
      </c>
      <c r="MI282" s="870">
        <f t="shared" si="2739"/>
        <v>4.9438622108615604E-2</v>
      </c>
      <c r="MJ282" s="870">
        <f t="shared" si="2740"/>
        <v>8.3603406643134009E-2</v>
      </c>
      <c r="MK282" s="870">
        <f t="shared" si="2741"/>
        <v>1.0765701453018375E-2</v>
      </c>
      <c r="ML282" s="870">
        <f t="shared" si="2742"/>
        <v>5.6715825957287101E-2</v>
      </c>
      <c r="MM282" s="870">
        <f t="shared" si="2743"/>
        <v>1.3518760844518671E-3</v>
      </c>
      <c r="MN282" s="871">
        <f t="shared" si="2744"/>
        <v>1.5457265895037578E-2</v>
      </c>
      <c r="MO282" s="871">
        <f t="shared" si="3007"/>
        <v>2.3709223115734573E-3</v>
      </c>
      <c r="MP282" s="871">
        <f t="shared" si="2745"/>
        <v>1.8262339111339693E-3</v>
      </c>
      <c r="MQ282" s="871">
        <f t="shared" si="2746"/>
        <v>2.490351178245487E-3</v>
      </c>
      <c r="MR282" s="871">
        <f t="shared" si="2747"/>
        <v>3.9249730973097288E-5</v>
      </c>
      <c r="MS282" s="871">
        <f t="shared" si="2748"/>
        <v>4.0731608571061166E-5</v>
      </c>
      <c r="MT282" s="871">
        <f t="shared" si="2749"/>
        <v>6.0333585242037418E-4</v>
      </c>
      <c r="MU282" s="871">
        <f t="shared" si="2750"/>
        <v>1.7460322924874112E-2</v>
      </c>
      <c r="MV282" s="1098"/>
      <c r="MW282" s="808"/>
      <c r="MX282" s="862"/>
      <c r="MY282" s="1269"/>
      <c r="MZ282" s="956"/>
      <c r="NA282" s="874"/>
      <c r="NB282" s="1098"/>
      <c r="NC282" s="808"/>
      <c r="ND282" s="829"/>
      <c r="NE282" s="875"/>
    </row>
    <row r="283" spans="1:369" ht="9" outlineLevel="1" thickBot="1" x14ac:dyDescent="0.25">
      <c r="A283" s="876" t="s">
        <v>189</v>
      </c>
      <c r="B283" s="1236">
        <v>141</v>
      </c>
      <c r="C283" s="1532"/>
      <c r="D283" s="1237">
        <f>DATI!G272</f>
        <v>825383</v>
      </c>
      <c r="E283" s="1238">
        <f t="shared" si="2980"/>
        <v>9.0134758279567878E-2</v>
      </c>
      <c r="F283" s="1239">
        <f t="shared" si="3008"/>
        <v>9.4329008035026352E-3</v>
      </c>
      <c r="G283" s="563"/>
      <c r="H283" s="1240"/>
      <c r="I283" s="1241"/>
      <c r="J283" s="1242"/>
      <c r="K283" s="1242"/>
      <c r="L283" s="1242"/>
      <c r="M283" s="1240"/>
      <c r="N283" s="1240"/>
      <c r="O283" s="1240"/>
      <c r="P283" s="1240"/>
      <c r="Q283" s="1240"/>
      <c r="R283" s="1240"/>
      <c r="S283" s="1240"/>
      <c r="T283" s="1240"/>
      <c r="U283" s="1240"/>
      <c r="V283" s="1240"/>
      <c r="W283" s="1243"/>
      <c r="X283" s="1244"/>
      <c r="Y283" s="1240"/>
      <c r="Z283" s="1240"/>
      <c r="AA283" s="1240"/>
      <c r="AB283" s="1240"/>
      <c r="AC283" s="1240"/>
      <c r="AD283" s="1241"/>
      <c r="AE283" s="1242"/>
      <c r="AF283" s="1242"/>
      <c r="AG283" s="1243"/>
      <c r="AH283" s="572"/>
      <c r="AI283" s="1240"/>
      <c r="AJ283" s="1241"/>
      <c r="AK283" s="1242"/>
      <c r="AL283" s="1242"/>
      <c r="AM283" s="1242"/>
      <c r="AN283" s="1159"/>
      <c r="AO283" s="1160"/>
      <c r="AP283" s="1160"/>
      <c r="AQ283" s="1160"/>
      <c r="AR283" s="1160"/>
      <c r="AS283" s="1160"/>
      <c r="AT283" s="1160"/>
      <c r="AU283" s="1161"/>
      <c r="AV283" s="1161"/>
      <c r="AW283" s="1160"/>
      <c r="AX283" s="1161"/>
      <c r="AY283" s="1161"/>
      <c r="AZ283" s="1161"/>
      <c r="BA283" s="1161"/>
      <c r="BB283" s="1159"/>
      <c r="BC283" s="1160"/>
      <c r="BD283" s="1160"/>
      <c r="BE283" s="1160"/>
      <c r="BF283" s="1160"/>
      <c r="BG283" s="1160"/>
      <c r="BH283" s="1160"/>
      <c r="BI283" s="1160"/>
      <c r="BJ283" s="1160"/>
      <c r="BK283" s="1160"/>
      <c r="BL283" s="1160"/>
      <c r="BM283" s="1160"/>
      <c r="BN283" s="1160"/>
      <c r="BO283" s="1160"/>
      <c r="BP283" s="1160"/>
      <c r="BQ283" s="1160"/>
      <c r="BR283" s="1160"/>
      <c r="BS283" s="1160"/>
      <c r="BT283" s="1160"/>
      <c r="BU283" s="1160"/>
      <c r="BV283" s="1162"/>
      <c r="BW283" s="1159"/>
      <c r="BX283" s="1160"/>
      <c r="BY283" s="1160"/>
      <c r="BZ283" s="1160"/>
      <c r="CA283" s="1160"/>
      <c r="CB283" s="1160"/>
      <c r="CC283" s="1160"/>
      <c r="CD283" s="1162"/>
      <c r="CE283" s="1159"/>
      <c r="CF283" s="1160"/>
      <c r="CG283" s="1160"/>
      <c r="CH283" s="1160"/>
      <c r="CI283" s="1160"/>
      <c r="CJ283" s="1160"/>
      <c r="CK283" s="1160"/>
      <c r="CL283" s="1160"/>
      <c r="CM283" s="1160"/>
      <c r="CN283" s="1160"/>
      <c r="CO283" s="1160"/>
      <c r="CP283" s="1160"/>
      <c r="CQ283" s="1160"/>
      <c r="CR283" s="1160"/>
      <c r="CS283" s="1160"/>
      <c r="CT283" s="1160"/>
      <c r="CU283" s="1160"/>
      <c r="CV283" s="1160"/>
      <c r="CW283" s="1160"/>
      <c r="CX283" s="1160"/>
      <c r="CY283" s="1162"/>
      <c r="CZ283" s="563">
        <f>DATI!AA272</f>
        <v>398455.77299999999</v>
      </c>
      <c r="DA283" s="1240">
        <f t="shared" si="2981"/>
        <v>1091.6596520547944</v>
      </c>
      <c r="DB283" s="1241">
        <f t="shared" si="3009"/>
        <v>482.75258031725878</v>
      </c>
      <c r="DC283" s="1242">
        <f t="shared" si="2982"/>
        <v>1.3226098090883802</v>
      </c>
      <c r="DD283" s="1245">
        <f t="shared" si="2983"/>
        <v>-2.9689110539475871E-2</v>
      </c>
      <c r="DE283" s="1246">
        <f t="shared" si="3070"/>
        <v>-3.8756425822694729E-2</v>
      </c>
      <c r="DF283" s="1240">
        <f t="shared" si="3010"/>
        <v>-12191.760000000068</v>
      </c>
      <c r="DG283" s="1247">
        <f t="shared" si="2984"/>
        <v>-19.46412446584452</v>
      </c>
      <c r="DH283" s="1248">
        <f t="shared" si="3011"/>
        <v>8.6329289023444666E-2</v>
      </c>
      <c r="DI283" s="1167">
        <f t="shared" si="3012"/>
        <v>181959.283</v>
      </c>
      <c r="DJ283" s="1153">
        <f t="shared" si="3013"/>
        <v>498.51858356164382</v>
      </c>
      <c r="DK283" s="1168">
        <f t="shared" si="3014"/>
        <v>220.45436239903171</v>
      </c>
      <c r="DL283" s="1169">
        <f t="shared" si="3015"/>
        <v>0.60398455451789512</v>
      </c>
      <c r="DM283" s="1170">
        <f t="shared" si="2783"/>
        <v>0.45666117880540785</v>
      </c>
      <c r="DN283" s="1171">
        <f t="shared" si="2985"/>
        <v>0.17270820600831266</v>
      </c>
      <c r="DO283" s="1171">
        <f t="shared" si="2834"/>
        <v>6.8000000000000005E-2</v>
      </c>
      <c r="DP283" s="1171">
        <f t="shared" si="3016"/>
        <v>0.13789154244958135</v>
      </c>
      <c r="DQ283" s="1171">
        <f t="shared" si="3017"/>
        <v>0.12725822741048606</v>
      </c>
      <c r="DR283" s="1172">
        <f t="shared" si="3018"/>
        <v>22050.120999999985</v>
      </c>
      <c r="DS283" s="1172">
        <f t="shared" si="3019"/>
        <v>24.88749312414086</v>
      </c>
      <c r="DT283" s="1173">
        <f t="shared" si="3020"/>
        <v>9.6714608313316713E-2</v>
      </c>
      <c r="DU283" s="1174"/>
      <c r="DV283" s="1173"/>
      <c r="DW283" s="1175">
        <f>DATI!AB272</f>
        <v>178309.65299999999</v>
      </c>
      <c r="DX283" s="1153">
        <f t="shared" si="2986"/>
        <v>488.51959726027394</v>
      </c>
      <c r="DY283" s="1176">
        <f t="shared" si="3021"/>
        <v>216.03262121948234</v>
      </c>
      <c r="DZ283" s="1155">
        <f t="shared" si="3022"/>
        <v>0.59187019512186945</v>
      </c>
      <c r="EA283" s="1170">
        <f t="shared" si="2979"/>
        <v>0.447501743185937</v>
      </c>
      <c r="EB283" s="1166">
        <f t="shared" si="2987"/>
        <v>0.17942669939446762</v>
      </c>
      <c r="EC283" s="1249">
        <f t="shared" si="2836"/>
        <v>216496.49</v>
      </c>
      <c r="ED283" s="1250">
        <f t="shared" si="3023"/>
        <v>593.14106849315067</v>
      </c>
      <c r="EE283" s="1251">
        <f t="shared" si="3024"/>
        <v>262.29821791822707</v>
      </c>
      <c r="EF283" s="1252">
        <f t="shared" si="3025"/>
        <v>0.71862525457048509</v>
      </c>
      <c r="EG283" s="1253">
        <f t="shared" si="3071"/>
        <v>-0.13656418386797306</v>
      </c>
      <c r="EH283" s="1253">
        <f t="shared" si="3072"/>
        <v>-0.14463277802344537</v>
      </c>
      <c r="EI283" s="1163">
        <f t="shared" si="3026"/>
        <v>0.5433388211945922</v>
      </c>
      <c r="EJ283" s="1254">
        <f t="shared" si="3073"/>
        <v>-34241.881000000052</v>
      </c>
      <c r="EK283" s="1254">
        <f t="shared" si="3074"/>
        <v>-44.351617589985324</v>
      </c>
      <c r="EL283" s="563">
        <f>DATI!AD272</f>
        <v>169072.66</v>
      </c>
      <c r="EM283" s="1240">
        <f t="shared" si="2988"/>
        <v>463.21276712328768</v>
      </c>
      <c r="EN283" s="1255">
        <f t="shared" si="3027"/>
        <v>204.84146147909516</v>
      </c>
      <c r="EO283" s="1242">
        <f t="shared" si="2989"/>
        <v>0.56120948350437028</v>
      </c>
      <c r="EP283" s="1245">
        <f t="shared" si="2990"/>
        <v>-0.13266311019847887</v>
      </c>
      <c r="EQ283" s="1246">
        <f t="shared" si="2991"/>
        <v>-0.14076815892257311</v>
      </c>
      <c r="ER283" s="1163">
        <f t="shared" si="2992"/>
        <v>7.2602798579786715E-2</v>
      </c>
      <c r="ES283" s="1240">
        <f t="shared" si="3028"/>
        <v>-25860.429999999993</v>
      </c>
      <c r="ET283" s="1163">
        <f t="shared" si="3029"/>
        <v>0.4243197650947324</v>
      </c>
      <c r="EU283" s="1247">
        <f t="shared" si="2993"/>
        <v>-33.559225839749843</v>
      </c>
      <c r="EV283" s="563">
        <f>DATI!AE272</f>
        <v>36794.379999999997</v>
      </c>
      <c r="EW283" s="1240">
        <f t="shared" si="2994"/>
        <v>100.8065205479452</v>
      </c>
      <c r="EX283" s="1255">
        <f t="shared" si="3030"/>
        <v>44.578553229228127</v>
      </c>
      <c r="EY283" s="1242">
        <f t="shared" si="3031"/>
        <v>0.12213302254583049</v>
      </c>
      <c r="EZ283" s="1245">
        <f t="shared" si="2995"/>
        <v>-0.18623923841590551</v>
      </c>
      <c r="FA283" s="1246">
        <f t="shared" si="2996"/>
        <v>-0.19384363147233874</v>
      </c>
      <c r="FB283" s="1240">
        <f t="shared" si="3032"/>
        <v>-8420.8500000000058</v>
      </c>
      <c r="FC283" s="1247">
        <f t="shared" si="2997"/>
        <v>-10.719097412228692</v>
      </c>
      <c r="FD283" s="1240">
        <f>+DATI!AG272</f>
        <v>3649.63</v>
      </c>
      <c r="FE283" s="1163">
        <f t="shared" si="3033"/>
        <v>9.1594356194708727E-3</v>
      </c>
      <c r="FF283" s="1240">
        <f t="shared" si="2998"/>
        <v>33144.75</v>
      </c>
      <c r="FG283" s="1163">
        <f t="shared" si="3034"/>
        <v>4.0156812049678754E-2</v>
      </c>
      <c r="FH283" s="563">
        <f>DATI!AF272</f>
        <v>14279.08</v>
      </c>
      <c r="FI283" s="1240">
        <f t="shared" si="3035"/>
        <v>39.120767123287671</v>
      </c>
      <c r="FJ283" s="1171">
        <f t="shared" si="3036"/>
        <v>3.5836047480230636E-2</v>
      </c>
      <c r="FK283" s="1262"/>
      <c r="FL283" s="1240"/>
      <c r="FM283" s="1282"/>
      <c r="FN283" s="1240"/>
      <c r="FO283" s="1240"/>
      <c r="FP283" s="1240"/>
      <c r="FQ283" s="1183"/>
      <c r="FR283" s="1318"/>
      <c r="FS283" s="1283"/>
      <c r="FT283" s="1283"/>
      <c r="FU283" s="1159"/>
      <c r="FV283" s="1160"/>
      <c r="FW283" s="1160"/>
      <c r="FX283" s="1160"/>
      <c r="FY283" s="1160"/>
      <c r="FZ283" s="1160"/>
      <c r="GA283" s="1160"/>
      <c r="GB283" s="1160"/>
      <c r="GC283" s="1160"/>
      <c r="GD283" s="1160"/>
      <c r="GE283" s="1160"/>
      <c r="GF283" s="1160"/>
      <c r="GG283" s="1160"/>
      <c r="GH283" s="1160"/>
      <c r="GI283" s="1160"/>
      <c r="GJ283" s="1160"/>
      <c r="GK283" s="1160"/>
      <c r="GL283" s="1160"/>
      <c r="GM283" s="1160"/>
      <c r="GN283" s="1160"/>
      <c r="GO283" s="1160"/>
      <c r="GP283" s="1162"/>
      <c r="GQ283" s="1159"/>
      <c r="GR283" s="1160"/>
      <c r="GS283" s="1160"/>
      <c r="GT283" s="1160"/>
      <c r="GU283" s="1160"/>
      <c r="GV283" s="1160"/>
      <c r="GW283" s="1160"/>
      <c r="GX283" s="1162"/>
      <c r="GY283" s="1159"/>
      <c r="GZ283" s="1160"/>
      <c r="HA283" s="1160"/>
      <c r="HB283" s="1160"/>
      <c r="HC283" s="1160"/>
      <c r="HD283" s="1160"/>
      <c r="HE283" s="1160"/>
      <c r="HF283" s="1160"/>
      <c r="HG283" s="1160"/>
      <c r="HH283" s="1160"/>
      <c r="HI283" s="1160"/>
      <c r="HJ283" s="1160"/>
      <c r="HK283" s="1160"/>
      <c r="HL283" s="1160"/>
      <c r="HM283" s="1160"/>
      <c r="HN283" s="1160"/>
      <c r="HO283" s="1160"/>
      <c r="HP283" s="1160"/>
      <c r="HQ283" s="1160"/>
      <c r="HR283" s="1160"/>
      <c r="HS283" s="1160"/>
      <c r="HT283" s="1162"/>
      <c r="HU283" s="1318">
        <f t="shared" si="2999"/>
        <v>214726.57</v>
      </c>
      <c r="HV283" s="1319"/>
      <c r="HW283" s="1291">
        <f t="shared" si="3075"/>
        <v>143083.63</v>
      </c>
      <c r="HX283" s="1292">
        <v>143083.63</v>
      </c>
      <c r="HY283" s="1320"/>
      <c r="HZ283" s="1321"/>
      <c r="IA283" s="1321">
        <f t="shared" si="3000"/>
        <v>0.35909538698037641</v>
      </c>
      <c r="IB283" s="1322">
        <f t="shared" si="3001"/>
        <v>0.66635270148449721</v>
      </c>
      <c r="IC283" s="1323"/>
      <c r="ID283" s="1321"/>
      <c r="IE283" s="1323"/>
      <c r="IF283" s="1323"/>
      <c r="IG283" s="1291"/>
      <c r="IH283" s="1324"/>
      <c r="II283" s="1292"/>
      <c r="IJ283" s="1320"/>
      <c r="IK283" s="1325">
        <v>22261.19</v>
      </c>
      <c r="IL283" s="1326">
        <f t="shared" si="3037"/>
        <v>18611.559999999998</v>
      </c>
      <c r="IM283" s="1326"/>
      <c r="IN283" s="1322">
        <f t="shared" si="2709"/>
        <v>4.6709224112559157E-2</v>
      </c>
      <c r="IO283" s="1322">
        <f t="shared" si="2710"/>
        <v>8.6675626588735608E-2</v>
      </c>
      <c r="IP283" s="1292"/>
      <c r="IQ283" s="1324"/>
      <c r="IR283" s="1292"/>
      <c r="IS283" s="1326">
        <v>53031.38</v>
      </c>
      <c r="IT283" s="1325">
        <v>53031.38</v>
      </c>
      <c r="IU283" s="1327"/>
      <c r="IV283" s="1322"/>
      <c r="IW283" s="1324">
        <f t="shared" si="3002"/>
        <v>0.13309226165986557</v>
      </c>
      <c r="IX283" s="1322">
        <f t="shared" si="3003"/>
        <v>0.24697167192676711</v>
      </c>
      <c r="IY283" s="1328"/>
      <c r="IZ283" s="1328"/>
      <c r="JA283" s="1328"/>
      <c r="JB283" s="1328"/>
      <c r="JC283" s="1297"/>
      <c r="JD283" s="1324"/>
      <c r="JE283" s="1292"/>
      <c r="JF283" s="1320"/>
      <c r="JG283" s="1167">
        <f t="shared" si="2951"/>
        <v>168093.03165884502</v>
      </c>
      <c r="JH283" s="1155">
        <f t="shared" si="3038"/>
        <v>203.6545841855781</v>
      </c>
      <c r="JI283" s="1170">
        <f t="shared" si="2716"/>
        <v>0.42186120279613826</v>
      </c>
      <c r="JJ283" s="1282"/>
      <c r="JK283" s="1240"/>
      <c r="JL283" s="1284"/>
      <c r="JM283" s="1200">
        <f t="shared" si="3076"/>
        <v>0.1705517713290905</v>
      </c>
      <c r="JN283" s="1213"/>
      <c r="JO283" s="1155"/>
      <c r="JP283" s="1170"/>
      <c r="JQ283" s="1171"/>
      <c r="JR283" s="1202"/>
      <c r="JS283" s="1166"/>
      <c r="JT283" s="1159">
        <f>DATI!BW272</f>
        <v>36273.457723250089</v>
      </c>
      <c r="JU283" s="1160">
        <f>DATI!BX272</f>
        <v>33383.122220564066</v>
      </c>
      <c r="JV283" s="1160">
        <f>DATI!BY272</f>
        <v>9629.7201908886436</v>
      </c>
      <c r="JW283" s="1160">
        <f>DATI!BZ272</f>
        <v>23819.861968989135</v>
      </c>
      <c r="JX283" s="1160">
        <f>DATI!CA272</f>
        <v>36281.818738860013</v>
      </c>
      <c r="JY283" s="1160">
        <f>DATI!CB272</f>
        <v>12745.69764006257</v>
      </c>
      <c r="JZ283" s="1160">
        <f>DATI!CC272</f>
        <v>8530.4736742071218</v>
      </c>
      <c r="KA283" s="1160">
        <f>DATI!CD272</f>
        <v>96.774587808644398</v>
      </c>
      <c r="KB283" s="1160">
        <f>DATI!CE272</f>
        <v>1550.6621589214801</v>
      </c>
      <c r="KC283" s="1160">
        <f>DATI!CF272</f>
        <v>187.41059503531457</v>
      </c>
      <c r="KD283" s="1160">
        <f>DATI!CG272</f>
        <v>258.60044503307341</v>
      </c>
      <c r="KE283" s="1160">
        <f>DATI!CH272</f>
        <v>461.22658778166772</v>
      </c>
      <c r="KF283" s="1160">
        <f>DATI!CI272</f>
        <v>84.753341649532317</v>
      </c>
      <c r="KG283" s="1160">
        <f>DATI!CJ272</f>
        <v>70.87262137937546</v>
      </c>
      <c r="KH283" s="1160">
        <f>DATI!CK272</f>
        <v>358.71179059113564</v>
      </c>
      <c r="KI283" s="1160">
        <f>DATI!CL272</f>
        <v>968.83781885623932</v>
      </c>
      <c r="KJ283" s="1203">
        <f t="shared" si="3039"/>
        <v>43.947425284080353</v>
      </c>
      <c r="KK283" s="1204">
        <f t="shared" si="3040"/>
        <v>8.7110190803605311E-2</v>
      </c>
      <c r="KL283" s="1205">
        <f t="shared" si="3041"/>
        <v>40.445614000487126</v>
      </c>
      <c r="KM283" s="1204">
        <f t="shared" si="3042"/>
        <v>9.1273056228274543E-2</v>
      </c>
      <c r="KN283" s="1205">
        <f t="shared" si="3043"/>
        <v>11.666971806892853</v>
      </c>
      <c r="KO283" s="1204">
        <f t="shared" si="3044"/>
        <v>0.30389203453178032</v>
      </c>
      <c r="KP283" s="1205">
        <f t="shared" si="3045"/>
        <v>28.859162314936381</v>
      </c>
      <c r="KQ283" s="1204">
        <f t="shared" si="3046"/>
        <v>0.85780290472473086</v>
      </c>
      <c r="KR283" s="1205">
        <f t="shared" si="3047"/>
        <v>43.957555145744472</v>
      </c>
      <c r="KS283" s="1204">
        <f t="shared" si="3048"/>
        <v>-1.5334211169370462E-2</v>
      </c>
      <c r="KT283" s="1205">
        <f t="shared" si="3049"/>
        <v>15.442161566282042</v>
      </c>
      <c r="KU283" s="1204">
        <f t="shared" si="3050"/>
        <v>5.0744837855437756E-2</v>
      </c>
      <c r="KV283" s="1205">
        <f t="shared" si="3051"/>
        <v>10.33517006554184</v>
      </c>
      <c r="KW283" s="1204">
        <f t="shared" si="3052"/>
        <v>1.7766025809348964E-2</v>
      </c>
      <c r="KX283" s="1205">
        <f t="shared" si="3053"/>
        <v>0.11724809913536431</v>
      </c>
      <c r="KY283" s="1204">
        <f t="shared" si="3054"/>
        <v>-0.13675751823849702</v>
      </c>
      <c r="KZ283" s="1205">
        <f t="shared" si="3055"/>
        <v>1.8787183149174143</v>
      </c>
      <c r="LA283" s="1204">
        <f t="shared" si="3056"/>
        <v>4.7131211911568015E-2</v>
      </c>
      <c r="LB283" s="1205">
        <f t="shared" si="3005"/>
        <v>0.22705894722245862</v>
      </c>
      <c r="LC283" s="1204">
        <f t="shared" si="3057"/>
        <v>0.36451078356906569</v>
      </c>
      <c r="LD283" s="1205">
        <f t="shared" si="3058"/>
        <v>0.31330963326488848</v>
      </c>
      <c r="LE283" s="1204">
        <f t="shared" si="3059"/>
        <v>-0.10221644937678347</v>
      </c>
      <c r="LF283" s="1205">
        <f t="shared" si="3060"/>
        <v>0.55880311053373732</v>
      </c>
      <c r="LG283" s="1204">
        <f t="shared" si="3061"/>
        <v>0.16668977873345328</v>
      </c>
      <c r="LH283" s="1205">
        <f t="shared" si="3062"/>
        <v>0.10268365310350748</v>
      </c>
      <c r="LI283" s="1204">
        <f t="shared" si="3063"/>
        <v>-2.0097472846219922E-2</v>
      </c>
      <c r="LJ283" s="1205">
        <f t="shared" si="3064"/>
        <v>8.5866344932444036E-2</v>
      </c>
      <c r="LK283" s="1204">
        <f t="shared" si="3065"/>
        <v>0.1613797956012015</v>
      </c>
      <c r="LL283" s="1205">
        <f t="shared" si="3066"/>
        <v>0.43460041046536652</v>
      </c>
      <c r="LM283" s="1204">
        <f t="shared" si="3067"/>
        <v>-0.22159291226718739</v>
      </c>
      <c r="LN283" s="1205">
        <f t="shared" si="3068"/>
        <v>1.1738039417533912</v>
      </c>
      <c r="LO283" s="1208">
        <f t="shared" si="3069"/>
        <v>-2.673071436636882E-2</v>
      </c>
      <c r="LP283" s="1209">
        <f t="shared" si="2721"/>
        <v>9.1035091423434064E-2</v>
      </c>
      <c r="LQ283" s="1210">
        <f t="shared" si="2722"/>
        <v>8.3781248717317666E-2</v>
      </c>
      <c r="LR283" s="1210">
        <f t="shared" si="2723"/>
        <v>2.4167601132707505E-2</v>
      </c>
      <c r="LS283" s="1210">
        <f t="shared" si="2724"/>
        <v>5.9780441351490056E-2</v>
      </c>
      <c r="LT283" s="1210">
        <f t="shared" si="2725"/>
        <v>9.1056074970860101E-2</v>
      </c>
      <c r="LU283" s="1210">
        <f t="shared" si="2726"/>
        <v>3.1987734909948391E-2</v>
      </c>
      <c r="LV283" s="1210">
        <f t="shared" si="2727"/>
        <v>2.1408834435954132E-2</v>
      </c>
      <c r="LW283" s="1210">
        <f t="shared" si="2728"/>
        <v>2.4287410138400581E-4</v>
      </c>
      <c r="LX283" s="1211">
        <f t="shared" si="2729"/>
        <v>3.8916794886580302E-3</v>
      </c>
      <c r="LY283" s="1211">
        <f t="shared" si="3006"/>
        <v>4.7034227569169783E-4</v>
      </c>
      <c r="LZ283" s="1211">
        <f t="shared" si="2730"/>
        <v>6.4900664654963711E-4</v>
      </c>
      <c r="MA283" s="1211">
        <f t="shared" si="2731"/>
        <v>1.1575352122747829E-3</v>
      </c>
      <c r="MB283" s="1211">
        <f t="shared" si="2732"/>
        <v>2.1270451425868116E-4</v>
      </c>
      <c r="MC283" s="1211">
        <f t="shared" si="2733"/>
        <v>1.7786822574001322E-4</v>
      </c>
      <c r="MD283" s="1211">
        <f t="shared" si="2734"/>
        <v>9.0025497156276781E-4</v>
      </c>
      <c r="ME283" s="1211">
        <f t="shared" si="2735"/>
        <v>2.4314814453855068E-3</v>
      </c>
      <c r="MF283" s="1209">
        <f t="shared" si="2736"/>
        <v>0.20342957945888712</v>
      </c>
      <c r="MG283" s="1210">
        <f t="shared" si="2737"/>
        <v>0.18721993823051222</v>
      </c>
      <c r="MH283" s="1210">
        <f t="shared" si="2738"/>
        <v>5.4005602214304373E-2</v>
      </c>
      <c r="MI283" s="1210">
        <f t="shared" si="2739"/>
        <v>0.13358705806571861</v>
      </c>
      <c r="MJ283" s="1210">
        <f t="shared" si="2740"/>
        <v>0.20347646988500401</v>
      </c>
      <c r="MK283" s="1210">
        <f t="shared" si="2741"/>
        <v>7.1480693420801905E-2</v>
      </c>
      <c r="ML283" s="1210">
        <f t="shared" si="2742"/>
        <v>4.7840784448204395E-2</v>
      </c>
      <c r="MM283" s="1210">
        <f t="shared" si="2743"/>
        <v>5.4273330793058305E-4</v>
      </c>
      <c r="MN283" s="1211">
        <f t="shared" si="2744"/>
        <v>8.6964566013791756E-3</v>
      </c>
      <c r="MO283" s="1211">
        <f t="shared" si="3007"/>
        <v>1.0510400972812985E-3</v>
      </c>
      <c r="MP283" s="1211">
        <f t="shared" si="2745"/>
        <v>1.4502885327979042E-3</v>
      </c>
      <c r="MQ283" s="1211">
        <f t="shared" si="2746"/>
        <v>2.5866607893722262E-3</v>
      </c>
      <c r="MR283" s="1211">
        <f t="shared" si="2747"/>
        <v>4.7531549876064376E-4</v>
      </c>
      <c r="MS283" s="1211">
        <f t="shared" si="2748"/>
        <v>3.9746934721125536E-4</v>
      </c>
      <c r="MT283" s="1211">
        <f t="shared" si="2749"/>
        <v>2.0117351167249237E-3</v>
      </c>
      <c r="MU283" s="1211">
        <f t="shared" si="2750"/>
        <v>5.4334569248263827E-3</v>
      </c>
      <c r="MV283" s="1213"/>
      <c r="MW283" s="1155"/>
      <c r="MX283" s="1202"/>
      <c r="MY283" s="1272"/>
      <c r="MZ283" s="1215"/>
      <c r="NA283" s="1216"/>
      <c r="NB283" s="1213"/>
      <c r="NC283" s="1155"/>
      <c r="ND283" s="1170"/>
      <c r="NE283" s="1218"/>
    </row>
    <row r="284" spans="1:369" s="398" customFormat="1" ht="9" thickBot="1" x14ac:dyDescent="0.25">
      <c r="A284" s="321">
        <v>2002</v>
      </c>
      <c r="B284" s="322">
        <f>SUM(B285:B295)</f>
        <v>1546</v>
      </c>
      <c r="C284" s="1522"/>
      <c r="D284" s="323">
        <f>SUM(D285:D295)</f>
        <v>9073637</v>
      </c>
      <c r="E284" s="324">
        <f t="shared" ref="E284:E295" si="3077">D284/$D$284</f>
        <v>1</v>
      </c>
      <c r="F284" s="348">
        <f t="shared" si="3008"/>
        <v>4.4960580199941902E-3</v>
      </c>
      <c r="G284" s="326"/>
      <c r="H284" s="327"/>
      <c r="I284" s="328"/>
      <c r="J284" s="329"/>
      <c r="K284" s="329"/>
      <c r="L284" s="329"/>
      <c r="M284" s="327"/>
      <c r="N284" s="327"/>
      <c r="O284" s="327"/>
      <c r="P284" s="327"/>
      <c r="Q284" s="327"/>
      <c r="R284" s="327"/>
      <c r="S284" s="327"/>
      <c r="T284" s="327"/>
      <c r="U284" s="327"/>
      <c r="V284" s="327"/>
      <c r="W284" s="331"/>
      <c r="X284" s="332"/>
      <c r="Y284" s="327"/>
      <c r="Z284" s="327"/>
      <c r="AA284" s="327"/>
      <c r="AB284" s="327"/>
      <c r="AC284" s="327"/>
      <c r="AD284" s="328"/>
      <c r="AE284" s="329"/>
      <c r="AF284" s="329"/>
      <c r="AG284" s="331"/>
      <c r="AH284" s="334"/>
      <c r="AI284" s="327"/>
      <c r="AJ284" s="328"/>
      <c r="AK284" s="329"/>
      <c r="AL284" s="329"/>
      <c r="AM284" s="329"/>
      <c r="AN284" s="339"/>
      <c r="AO284" s="340"/>
      <c r="AP284" s="340"/>
      <c r="AQ284" s="340"/>
      <c r="AR284" s="340"/>
      <c r="AS284" s="340"/>
      <c r="AT284" s="340"/>
      <c r="AU284" s="1053"/>
      <c r="AV284" s="1053"/>
      <c r="AW284" s="340"/>
      <c r="AX284" s="1053"/>
      <c r="AY284" s="1053"/>
      <c r="AZ284" s="1053"/>
      <c r="BA284" s="1053"/>
      <c r="BB284" s="339"/>
      <c r="BC284" s="340"/>
      <c r="BD284" s="340"/>
      <c r="BE284" s="340"/>
      <c r="BF284" s="340"/>
      <c r="BG284" s="340"/>
      <c r="BH284" s="340"/>
      <c r="BI284" s="340"/>
      <c r="BJ284" s="340"/>
      <c r="BK284" s="340"/>
      <c r="BL284" s="340"/>
      <c r="BM284" s="340"/>
      <c r="BN284" s="340"/>
      <c r="BO284" s="340"/>
      <c r="BP284" s="340"/>
      <c r="BQ284" s="340"/>
      <c r="BR284" s="340"/>
      <c r="BS284" s="340"/>
      <c r="BT284" s="340"/>
      <c r="BU284" s="340"/>
      <c r="BV284" s="341"/>
      <c r="BW284" s="339"/>
      <c r="BX284" s="340"/>
      <c r="BY284" s="340"/>
      <c r="BZ284" s="340"/>
      <c r="CA284" s="340"/>
      <c r="CB284" s="340"/>
      <c r="CC284" s="340"/>
      <c r="CD284" s="341"/>
      <c r="CE284" s="339"/>
      <c r="CF284" s="340"/>
      <c r="CG284" s="340"/>
      <c r="CH284" s="340"/>
      <c r="CI284" s="340"/>
      <c r="CJ284" s="340"/>
      <c r="CK284" s="340"/>
      <c r="CL284" s="340"/>
      <c r="CM284" s="340"/>
      <c r="CN284" s="340"/>
      <c r="CO284" s="340"/>
      <c r="CP284" s="340"/>
      <c r="CQ284" s="340"/>
      <c r="CR284" s="340"/>
      <c r="CS284" s="340"/>
      <c r="CT284" s="340"/>
      <c r="CU284" s="340"/>
      <c r="CV284" s="340"/>
      <c r="CW284" s="340"/>
      <c r="CX284" s="340"/>
      <c r="CY284" s="341"/>
      <c r="CZ284" s="326">
        <f>SUM(CZ285:CZ295)</f>
        <v>4682553.0399999991</v>
      </c>
      <c r="DA284" s="327">
        <f t="shared" ref="DA284:DA295" si="3078">+CZ284/365</f>
        <v>12828.912438356161</v>
      </c>
      <c r="DB284" s="328">
        <f t="shared" si="3009"/>
        <v>516.06131477377801</v>
      </c>
      <c r="DC284" s="329">
        <f t="shared" si="2982"/>
        <v>1.41386661581857</v>
      </c>
      <c r="DD284" s="345">
        <f t="shared" si="2983"/>
        <v>1.4631617072955239E-2</v>
      </c>
      <c r="DE284" s="346">
        <f t="shared" si="3070"/>
        <v>1.0090192959979897E-2</v>
      </c>
      <c r="DF284" s="327">
        <f>+CZ284-CZ296</f>
        <v>67525.318403473124</v>
      </c>
      <c r="DG284" s="347">
        <f t="shared" si="2984"/>
        <v>5.1551418690535229</v>
      </c>
      <c r="DH284" s="348">
        <f>+CZ284/$CZ$284</f>
        <v>1</v>
      </c>
      <c r="DI284" s="326">
        <f>SUM(DI285:DI295)</f>
        <v>1824147.165</v>
      </c>
      <c r="DJ284" s="327">
        <f>DI284/365</f>
        <v>4997.663465753425</v>
      </c>
      <c r="DK284" s="349">
        <f t="shared" si="3014"/>
        <v>201.03814655578574</v>
      </c>
      <c r="DL284" s="350">
        <f t="shared" si="3015"/>
        <v>0.55078944261859109</v>
      </c>
      <c r="DM284" s="345">
        <f t="shared" si="2783"/>
        <v>0.38956252057744983</v>
      </c>
      <c r="DN284" s="351">
        <f t="shared" si="2985"/>
        <v>7.7915682853091819E-2</v>
      </c>
      <c r="DO284" s="351">
        <f t="shared" si="2834"/>
        <v>2.9000000000000026E-2</v>
      </c>
      <c r="DP284" s="351">
        <f t="shared" si="3016"/>
        <v>9.3687332361531317E-2</v>
      </c>
      <c r="DQ284" s="351">
        <f t="shared" si="3017"/>
        <v>8.8792060087668101E-2</v>
      </c>
      <c r="DR284" s="352">
        <f t="shared" si="3018"/>
        <v>156259.90780627169</v>
      </c>
      <c r="DS284" s="352">
        <f t="shared" si="3019"/>
        <v>16.394857974494641</v>
      </c>
      <c r="DT284" s="353">
        <f>DI284/$DI$284</f>
        <v>1</v>
      </c>
      <c r="DU284" s="354"/>
      <c r="DV284" s="353"/>
      <c r="DW284" s="356">
        <f>SUM(DW285:DW295)</f>
        <v>1767021.93</v>
      </c>
      <c r="DX284" s="327">
        <f t="shared" ref="DX284:DX295" si="3079">+DW284/365</f>
        <v>4841.1559726027399</v>
      </c>
      <c r="DY284" s="357">
        <f t="shared" si="3021"/>
        <v>194.742409245598</v>
      </c>
      <c r="DZ284" s="329">
        <f t="shared" si="3022"/>
        <v>0.53354084724821371</v>
      </c>
      <c r="EA284" s="345">
        <f t="shared" si="2979"/>
        <v>0.37736292892050194</v>
      </c>
      <c r="EB284" s="358">
        <f t="shared" ref="EB284:EB331" si="3080">+(EA284-EA296)/EA296</f>
        <v>4.415953210241029E-2</v>
      </c>
      <c r="EC284" s="326">
        <f t="shared" si="2836"/>
        <v>2858405.8749999991</v>
      </c>
      <c r="ED284" s="327">
        <f t="shared" si="3023"/>
        <v>7831.248972602737</v>
      </c>
      <c r="EE284" s="359">
        <f t="shared" si="3024"/>
        <v>315.02316821799229</v>
      </c>
      <c r="EF284" s="360">
        <f t="shared" si="3025"/>
        <v>0.8630771731999789</v>
      </c>
      <c r="EG284" s="361">
        <f t="shared" si="3071"/>
        <v>-3.0108707228102733E-2</v>
      </c>
      <c r="EH284" s="361">
        <f t="shared" si="3072"/>
        <v>-3.4449876604103327E-2</v>
      </c>
      <c r="EI284" s="345">
        <f t="shared" si="3026"/>
        <v>0.61043747942255011</v>
      </c>
      <c r="EJ284" s="362">
        <f t="shared" si="3073"/>
        <v>-88734.589402798563</v>
      </c>
      <c r="EK284" s="362">
        <f t="shared" si="3074"/>
        <v>-11.239716105441119</v>
      </c>
      <c r="EL284" s="326">
        <f>SUM(EL285:EL295)</f>
        <v>2425721.29</v>
      </c>
      <c r="EM284" s="327">
        <f t="shared" ref="EM284:EM295" si="3081">+EL284/365</f>
        <v>6645.8117534246576</v>
      </c>
      <c r="EN284" s="357">
        <f t="shared" si="3027"/>
        <v>267.33726398796864</v>
      </c>
      <c r="EO284" s="329">
        <f t="shared" si="2989"/>
        <v>0.73243086024101001</v>
      </c>
      <c r="EP284" s="345">
        <f t="shared" si="2990"/>
        <v>-1.2745844650791538E-2</v>
      </c>
      <c r="EQ284" s="346">
        <f t="shared" si="2991"/>
        <v>-1.7164729053065764E-2</v>
      </c>
      <c r="ER284" s="345">
        <f t="shared" ref="ER284:ER295" si="3082">+EL284/$EL$284</f>
        <v>1</v>
      </c>
      <c r="ES284" s="327">
        <f>+EL284-EL296</f>
        <v>-31317.028711336665</v>
      </c>
      <c r="ET284" s="345">
        <f t="shared" si="3029"/>
        <v>0.51803391638677532</v>
      </c>
      <c r="EU284" s="347">
        <f t="shared" si="2993"/>
        <v>-4.6689123170358471</v>
      </c>
      <c r="EV284" s="326">
        <f>SUM(EV285:EV295)</f>
        <v>359884.51</v>
      </c>
      <c r="EW284" s="327">
        <f t="shared" ref="EW284:EW295" si="3083">+EV284/365</f>
        <v>985.98495890410959</v>
      </c>
      <c r="EX284" s="357">
        <f t="shared" si="3030"/>
        <v>39.662652363104236</v>
      </c>
      <c r="EY284" s="329">
        <f t="shared" si="3031"/>
        <v>0.10866480099480613</v>
      </c>
      <c r="EZ284" s="345">
        <f t="shared" si="2995"/>
        <v>-1.1004035159643877E-2</v>
      </c>
      <c r="FA284" s="346">
        <f t="shared" si="2996"/>
        <v>-1.5430715786173388E-2</v>
      </c>
      <c r="FB284" s="327">
        <f>+EV284-EV296</f>
        <v>-4004.2446503717219</v>
      </c>
      <c r="FC284" s="347">
        <f t="shared" si="2997"/>
        <v>-0.62161508159332612</v>
      </c>
      <c r="FD284" s="327">
        <f>SUM(FD285:FD295)</f>
        <v>57125.234999999993</v>
      </c>
      <c r="FE284" s="363">
        <f t="shared" si="3033"/>
        <v>1.2199591656947895E-2</v>
      </c>
      <c r="FF284" s="327">
        <f t="shared" si="2998"/>
        <v>302759.27500000002</v>
      </c>
      <c r="FG284" s="363">
        <f>+FF284/CZ284</f>
        <v>6.4656881067598135E-2</v>
      </c>
      <c r="FH284" s="326">
        <f>SUM(FH285:FH295)</f>
        <v>129925.31</v>
      </c>
      <c r="FI284" s="327">
        <f>+FH284/365</f>
        <v>355.95975342465755</v>
      </c>
      <c r="FJ284" s="351">
        <f t="shared" si="3036"/>
        <v>2.7746681968176919E-2</v>
      </c>
      <c r="FK284" s="351"/>
      <c r="FL284" s="327"/>
      <c r="FM284" s="1273"/>
      <c r="FN284" s="327"/>
      <c r="FO284" s="327"/>
      <c r="FP284" s="327"/>
      <c r="FQ284" s="364"/>
      <c r="FR284" s="369"/>
      <c r="FS284" s="1274"/>
      <c r="FT284" s="1274"/>
      <c r="FU284" s="339"/>
      <c r="FV284" s="340"/>
      <c r="FW284" s="340"/>
      <c r="FX284" s="340"/>
      <c r="FY284" s="340"/>
      <c r="FZ284" s="340"/>
      <c r="GA284" s="340"/>
      <c r="GB284" s="340"/>
      <c r="GC284" s="340"/>
      <c r="GD284" s="340"/>
      <c r="GE284" s="340"/>
      <c r="GF284" s="340"/>
      <c r="GG284" s="340"/>
      <c r="GH284" s="340"/>
      <c r="GI284" s="340"/>
      <c r="GJ284" s="340"/>
      <c r="GK284" s="340"/>
      <c r="GL284" s="340"/>
      <c r="GM284" s="340"/>
      <c r="GN284" s="340"/>
      <c r="GO284" s="340"/>
      <c r="GP284" s="341"/>
      <c r="GQ284" s="339"/>
      <c r="GR284" s="340"/>
      <c r="GS284" s="340"/>
      <c r="GT284" s="340"/>
      <c r="GU284" s="340"/>
      <c r="GV284" s="340"/>
      <c r="GW284" s="340"/>
      <c r="GX284" s="341"/>
      <c r="GY284" s="339"/>
      <c r="GZ284" s="340"/>
      <c r="HA284" s="340"/>
      <c r="HB284" s="340"/>
      <c r="HC284" s="340"/>
      <c r="HD284" s="340"/>
      <c r="HE284" s="340"/>
      <c r="HF284" s="340"/>
      <c r="HG284" s="340"/>
      <c r="HH284" s="340"/>
      <c r="HI284" s="340"/>
      <c r="HJ284" s="340"/>
      <c r="HK284" s="340"/>
      <c r="HL284" s="340"/>
      <c r="HM284" s="340"/>
      <c r="HN284" s="340"/>
      <c r="HO284" s="340"/>
      <c r="HP284" s="340"/>
      <c r="HQ284" s="340"/>
      <c r="HR284" s="340"/>
      <c r="HS284" s="340"/>
      <c r="HT284" s="341"/>
      <c r="HU284" s="369">
        <f t="shared" si="2999"/>
        <v>2779658.6350000002</v>
      </c>
      <c r="HV284" s="371"/>
      <c r="HW284" s="322">
        <f>SUM(HW285:HW295)+HY284</f>
        <v>556924.30000000005</v>
      </c>
      <c r="HX284" s="372">
        <f>SUM(HX285:HX295)</f>
        <v>469319.3</v>
      </c>
      <c r="HY284" s="372">
        <v>87605</v>
      </c>
      <c r="HZ284" s="373"/>
      <c r="IA284" s="373">
        <f t="shared" si="3000"/>
        <v>0.10022722561622069</v>
      </c>
      <c r="IB284" s="345">
        <f t="shared" si="3001"/>
        <v>0.16884062456108032</v>
      </c>
      <c r="IC284" s="322"/>
      <c r="ID284" s="373"/>
      <c r="IE284" s="322"/>
      <c r="IF284" s="322"/>
      <c r="IG284" s="322"/>
      <c r="IH284" s="373"/>
      <c r="II284" s="372"/>
      <c r="IJ284" s="372"/>
      <c r="IK284" s="372">
        <f>SUM(IK285:IK295)</f>
        <v>1092424.3100000005</v>
      </c>
      <c r="IL284" s="356">
        <f>IK284-FD284-HY284-IU284</f>
        <v>944149.07500000054</v>
      </c>
      <c r="IM284" s="322"/>
      <c r="IN284" s="373">
        <f t="shared" si="2709"/>
        <v>0.20163126118054622</v>
      </c>
      <c r="IO284" s="345">
        <f t="shared" si="2710"/>
        <v>0.33966367780265233</v>
      </c>
      <c r="IP284" s="372"/>
      <c r="IQ284" s="373"/>
      <c r="IR284" s="372"/>
      <c r="IS284" s="356">
        <f>SUM(IS285:IS295)+IU284</f>
        <v>1366190.2599999998</v>
      </c>
      <c r="IT284" s="378">
        <f>SUM(IT285:IT295)+IU284</f>
        <v>1366190.2599999998</v>
      </c>
      <c r="IU284" s="372">
        <v>3545</v>
      </c>
      <c r="IV284" s="373"/>
      <c r="IW284" s="373">
        <f t="shared" si="3002"/>
        <v>0.29176183341214218</v>
      </c>
      <c r="IX284" s="345">
        <f t="shared" si="3003"/>
        <v>0.49149569763626738</v>
      </c>
      <c r="IY284" s="322"/>
      <c r="IZ284" s="322"/>
      <c r="JA284" s="322"/>
      <c r="JB284" s="356"/>
      <c r="JC284" s="356"/>
      <c r="JD284" s="373"/>
      <c r="JE284" s="372"/>
      <c r="JF284" s="372"/>
      <c r="JG284" s="326">
        <f t="shared" si="2951"/>
        <v>1678191.4416720595</v>
      </c>
      <c r="JH284" s="329">
        <f t="shared" si="3038"/>
        <v>184.9524553023291</v>
      </c>
      <c r="JI284" s="345">
        <f t="shared" si="2716"/>
        <v>0.35839240417275869</v>
      </c>
      <c r="JJ284" s="1273"/>
      <c r="JK284" s="327"/>
      <c r="JL284" s="1275"/>
      <c r="JM284" s="382">
        <f t="shared" si="3076"/>
        <v>8.2794018678660444E-2</v>
      </c>
      <c r="JN284" s="326"/>
      <c r="JO284" s="329"/>
      <c r="JP284" s="345"/>
      <c r="JQ284" s="351"/>
      <c r="JR284" s="324"/>
      <c r="JS284" s="358"/>
      <c r="JT284" s="339">
        <f t="shared" ref="JT284:KI284" si="3084">SUM(JT285:JT295)</f>
        <v>436531.33539028902</v>
      </c>
      <c r="JU284" s="340">
        <f t="shared" si="3084"/>
        <v>320375.07495545462</v>
      </c>
      <c r="JV284" s="340">
        <f t="shared" si="3084"/>
        <v>72029.407905373999</v>
      </c>
      <c r="JW284" s="340">
        <f t="shared" si="3084"/>
        <v>254880.12824798224</v>
      </c>
      <c r="JX284" s="340">
        <f t="shared" si="3084"/>
        <v>314434.1085703405</v>
      </c>
      <c r="JY284" s="340">
        <f t="shared" si="3084"/>
        <v>105025.12163210839</v>
      </c>
      <c r="JZ284" s="340">
        <f t="shared" si="3084"/>
        <v>76681.617345699706</v>
      </c>
      <c r="KA284" s="340">
        <f t="shared" si="3084"/>
        <v>4417.8650422462588</v>
      </c>
      <c r="KB284" s="340">
        <f t="shared" si="3084"/>
        <v>11765.719488314866</v>
      </c>
      <c r="KC284" s="340">
        <f t="shared" si="3084"/>
        <v>1856.6036508167986</v>
      </c>
      <c r="KD284" s="340">
        <f t="shared" si="3084"/>
        <v>3320.8692246332166</v>
      </c>
      <c r="KE284" s="340">
        <f t="shared" si="3084"/>
        <v>3730.2227011828422</v>
      </c>
      <c r="KF284" s="340">
        <f t="shared" si="3084"/>
        <v>708.84969379615791</v>
      </c>
      <c r="KG284" s="340">
        <f t="shared" si="3084"/>
        <v>1158.9235225558282</v>
      </c>
      <c r="KH284" s="340">
        <f t="shared" si="3084"/>
        <v>9415.4362891105611</v>
      </c>
      <c r="KI284" s="340">
        <f t="shared" si="3084"/>
        <v>8055.7922367877964</v>
      </c>
      <c r="KJ284" s="385">
        <f t="shared" si="3039"/>
        <v>48.109852244506698</v>
      </c>
      <c r="KK284" s="386">
        <f>+(KJ284-KJ296)/KJ296</f>
        <v>3.8424205665415087E-2</v>
      </c>
      <c r="KL284" s="387">
        <f t="shared" si="3041"/>
        <v>35.308341622599038</v>
      </c>
      <c r="KM284" s="386">
        <f>+(KL284-KL296)/KL296</f>
        <v>3.8976732956523354E-2</v>
      </c>
      <c r="KN284" s="387">
        <f t="shared" si="3043"/>
        <v>7.9383171164301594</v>
      </c>
      <c r="KO284" s="386">
        <f>+(KN284-KN296)/KN296</f>
        <v>0.17985338121421768</v>
      </c>
      <c r="KP284" s="387">
        <f t="shared" si="3045"/>
        <v>28.090183489595432</v>
      </c>
      <c r="KQ284" s="386">
        <f>+(KP284-KP296)/KP296</f>
        <v>1.1936958666559073E-2</v>
      </c>
      <c r="KR284" s="387">
        <f t="shared" si="3047"/>
        <v>34.653591340533076</v>
      </c>
      <c r="KS284" s="386">
        <f>+(KR284-KR296)/KR296</f>
        <v>7.425454300037565E-2</v>
      </c>
      <c r="KT284" s="387">
        <f t="shared" si="3049"/>
        <v>11.574754603044886</v>
      </c>
      <c r="KU284" s="386">
        <f>+(KT284-KT296)/KT296</f>
        <v>0.18427974852430895</v>
      </c>
      <c r="KV284" s="387">
        <f t="shared" si="3051"/>
        <v>8.4510342815895889</v>
      </c>
      <c r="KW284" s="386">
        <f>+(KV284-KV296)/KV296</f>
        <v>8.5977697021330984E-2</v>
      </c>
      <c r="KX284" s="387">
        <f t="shared" si="3053"/>
        <v>0.48689021196751192</v>
      </c>
      <c r="KY284" s="386">
        <f>+(KX284-KX296)/KX296</f>
        <v>0.11527903660937999</v>
      </c>
      <c r="KZ284" s="387">
        <f t="shared" si="3055"/>
        <v>1.2966927692076358</v>
      </c>
      <c r="LA284" s="386">
        <f>+(KZ284-KZ296)/KZ296</f>
        <v>0.15821810681688994</v>
      </c>
      <c r="LB284" s="387">
        <f t="shared" si="3005"/>
        <v>0.20461515606330721</v>
      </c>
      <c r="LC284" s="386">
        <f>+(LB284-LB296)/LB296</f>
        <v>-0.26372117245503496</v>
      </c>
      <c r="LD284" s="387">
        <f t="shared" si="3058"/>
        <v>0.365990971936966</v>
      </c>
      <c r="LE284" s="386">
        <f>+(LD284-LD296)/LD296</f>
        <v>-4.8623435974001768E-2</v>
      </c>
      <c r="LF284" s="387">
        <f t="shared" si="3060"/>
        <v>0.41110556893369687</v>
      </c>
      <c r="LG284" s="386">
        <f>+(LF284-LF296)/LF296</f>
        <v>-5.1256149111555634E-2</v>
      </c>
      <c r="LH284" s="387">
        <f t="shared" si="3062"/>
        <v>7.8121892444689811E-2</v>
      </c>
      <c r="LI284" s="386">
        <f>+(LH284-LH296)/LH296</f>
        <v>0.10299462312650533</v>
      </c>
      <c r="LJ284" s="387">
        <f t="shared" si="3064"/>
        <v>0.12772425462422929</v>
      </c>
      <c r="LK284" s="386">
        <f>+(LJ284-LJ296)/LJ296</f>
        <v>0.14037429912643523</v>
      </c>
      <c r="LL284" s="387">
        <f t="shared" si="3066"/>
        <v>1.0376694911985747</v>
      </c>
      <c r="LM284" s="386">
        <f>+(LL284-LL296)/LL296</f>
        <v>0.16643506947260239</v>
      </c>
      <c r="LN284" s="387">
        <f t="shared" si="3068"/>
        <v>0.88782394940284648</v>
      </c>
      <c r="LO284" s="390">
        <f>+(LN284-LN296)/LN296</f>
        <v>-0.22792860558888736</v>
      </c>
      <c r="LP284" s="391">
        <f t="shared" si="2721"/>
        <v>9.3225070097719409E-2</v>
      </c>
      <c r="LQ284" s="392">
        <f t="shared" si="2722"/>
        <v>6.841888863162876E-2</v>
      </c>
      <c r="LR284" s="392">
        <f t="shared" si="2723"/>
        <v>1.5382507638477066E-2</v>
      </c>
      <c r="LS284" s="392">
        <f t="shared" si="2724"/>
        <v>5.4431872115640205E-2</v>
      </c>
      <c r="LT284" s="392">
        <f t="shared" si="2725"/>
        <v>6.7150143497432882E-2</v>
      </c>
      <c r="LU284" s="392">
        <f t="shared" si="2726"/>
        <v>2.2429029791002305E-2</v>
      </c>
      <c r="LV284" s="392">
        <f t="shared" si="2727"/>
        <v>1.6376027498387871E-2</v>
      </c>
      <c r="LW284" s="392">
        <f t="shared" si="2728"/>
        <v>9.4347357189706487E-4</v>
      </c>
      <c r="LX284" s="393">
        <f t="shared" si="2729"/>
        <v>2.5126719094921064E-3</v>
      </c>
      <c r="LY284" s="393">
        <f t="shared" si="3006"/>
        <v>3.9649388591160497E-4</v>
      </c>
      <c r="LZ284" s="393">
        <f t="shared" si="2730"/>
        <v>7.0920055710318607E-4</v>
      </c>
      <c r="MA284" s="393">
        <f t="shared" si="2731"/>
        <v>7.9662155864930527E-4</v>
      </c>
      <c r="MB284" s="393">
        <f t="shared" si="2732"/>
        <v>1.5138102819998341E-4</v>
      </c>
      <c r="MC284" s="393">
        <f t="shared" si="2733"/>
        <v>2.474982157502328E-4</v>
      </c>
      <c r="MD284" s="393">
        <f t="shared" si="2734"/>
        <v>2.0107484546743252E-3</v>
      </c>
      <c r="ME284" s="393">
        <f t="shared" si="2735"/>
        <v>1.7203846209476782E-3</v>
      </c>
      <c r="MF284" s="395">
        <f t="shared" si="2736"/>
        <v>0.24704353012205629</v>
      </c>
      <c r="MG284" s="392">
        <f t="shared" si="2737"/>
        <v>0.18130792239542529</v>
      </c>
      <c r="MH284" s="392">
        <f t="shared" si="2738"/>
        <v>4.0763165800310128E-2</v>
      </c>
      <c r="MI284" s="392">
        <f t="shared" si="2739"/>
        <v>0.14424276457507365</v>
      </c>
      <c r="MJ284" s="392">
        <f t="shared" si="2740"/>
        <v>0.17794578733402619</v>
      </c>
      <c r="MK284" s="392">
        <f t="shared" si="2741"/>
        <v>5.9436229878657133E-2</v>
      </c>
      <c r="ML284" s="392">
        <f t="shared" si="2742"/>
        <v>4.3395962463068982E-2</v>
      </c>
      <c r="MM284" s="392">
        <f t="shared" si="2743"/>
        <v>2.5001755593640307E-3</v>
      </c>
      <c r="MN284" s="393">
        <f t="shared" si="2744"/>
        <v>6.6585022452521946E-3</v>
      </c>
      <c r="MO284" s="393">
        <f t="shared" si="3007"/>
        <v>1.0506964397531834E-3</v>
      </c>
      <c r="MP284" s="393">
        <f t="shared" si="2745"/>
        <v>1.8793593719763381E-3</v>
      </c>
      <c r="MQ284" s="393">
        <f t="shared" si="2746"/>
        <v>2.1110223013377327E-3</v>
      </c>
      <c r="MR284" s="393">
        <f t="shared" si="2747"/>
        <v>4.011550064894542E-4</v>
      </c>
      <c r="MS284" s="393">
        <f t="shared" si="2748"/>
        <v>6.5586255771926281E-4</v>
      </c>
      <c r="MT284" s="393">
        <f t="shared" si="2749"/>
        <v>5.3284207339240894E-3</v>
      </c>
      <c r="MU284" s="393">
        <f t="shared" si="2750"/>
        <v>4.5589656246019516E-3</v>
      </c>
      <c r="MV284" s="326"/>
      <c r="MW284" s="329"/>
      <c r="MX284" s="324"/>
      <c r="MY284" s="1276"/>
      <c r="MZ284" s="346"/>
      <c r="NA284" s="397"/>
      <c r="NB284" s="326"/>
      <c r="NC284" s="329"/>
      <c r="ND284" s="345"/>
      <c r="NE284" s="348"/>
    </row>
    <row r="285" spans="1:369" outlineLevel="1" x14ac:dyDescent="0.2">
      <c r="A285" s="1222" t="s">
        <v>178</v>
      </c>
      <c r="B285" s="610">
        <v>244</v>
      </c>
      <c r="C285" s="1531"/>
      <c r="D285" s="1223">
        <f>DATI!G273</f>
        <v>983074</v>
      </c>
      <c r="E285" s="561">
        <f t="shared" si="3077"/>
        <v>0.10834398598930065</v>
      </c>
      <c r="F285" s="1035">
        <f t="shared" si="3008"/>
        <v>9.917610075815167E-3</v>
      </c>
      <c r="G285" s="563"/>
      <c r="H285" s="1224"/>
      <c r="I285" s="1225"/>
      <c r="J285" s="1226"/>
      <c r="K285" s="1226"/>
      <c r="L285" s="1226"/>
      <c r="M285" s="1224"/>
      <c r="N285" s="1224"/>
      <c r="O285" s="1224"/>
      <c r="P285" s="1224"/>
      <c r="Q285" s="1224"/>
      <c r="R285" s="1224"/>
      <c r="S285" s="1224"/>
      <c r="T285" s="1224"/>
      <c r="U285" s="1224"/>
      <c r="V285" s="1224"/>
      <c r="W285" s="1227"/>
      <c r="X285" s="1228"/>
      <c r="Y285" s="1224"/>
      <c r="Z285" s="1224"/>
      <c r="AA285" s="1224"/>
      <c r="AB285" s="1224"/>
      <c r="AC285" s="1224"/>
      <c r="AD285" s="1225"/>
      <c r="AE285" s="1226"/>
      <c r="AF285" s="1226"/>
      <c r="AG285" s="1227"/>
      <c r="AH285" s="572"/>
      <c r="AI285" s="1224"/>
      <c r="AJ285" s="1225"/>
      <c r="AK285" s="1226"/>
      <c r="AL285" s="1226"/>
      <c r="AM285" s="1226"/>
      <c r="AN285" s="417"/>
      <c r="AO285" s="418"/>
      <c r="AP285" s="418"/>
      <c r="AQ285" s="418"/>
      <c r="AR285" s="418"/>
      <c r="AS285" s="418"/>
      <c r="AT285" s="418"/>
      <c r="AU285" s="1058"/>
      <c r="AV285" s="1058"/>
      <c r="AW285" s="418"/>
      <c r="AX285" s="1058"/>
      <c r="AY285" s="1058"/>
      <c r="AZ285" s="1058"/>
      <c r="BA285" s="1058"/>
      <c r="BB285" s="417"/>
      <c r="BC285" s="418"/>
      <c r="BD285" s="418"/>
      <c r="BE285" s="418"/>
      <c r="BF285" s="418"/>
      <c r="BG285" s="418"/>
      <c r="BH285" s="418"/>
      <c r="BI285" s="418"/>
      <c r="BJ285" s="418"/>
      <c r="BK285" s="418"/>
      <c r="BL285" s="418"/>
      <c r="BM285" s="418"/>
      <c r="BN285" s="418"/>
      <c r="BO285" s="418"/>
      <c r="BP285" s="418"/>
      <c r="BQ285" s="418"/>
      <c r="BR285" s="418"/>
      <c r="BS285" s="418"/>
      <c r="BT285" s="418"/>
      <c r="BU285" s="418"/>
      <c r="BV285" s="419"/>
      <c r="BW285" s="417"/>
      <c r="BX285" s="418"/>
      <c r="BY285" s="418"/>
      <c r="BZ285" s="418"/>
      <c r="CA285" s="418"/>
      <c r="CB285" s="418"/>
      <c r="CC285" s="418"/>
      <c r="CD285" s="419"/>
      <c r="CE285" s="417"/>
      <c r="CF285" s="418"/>
      <c r="CG285" s="418"/>
      <c r="CH285" s="418"/>
      <c r="CI285" s="418"/>
      <c r="CJ285" s="418"/>
      <c r="CK285" s="418"/>
      <c r="CL285" s="418"/>
      <c r="CM285" s="418"/>
      <c r="CN285" s="418"/>
      <c r="CO285" s="418"/>
      <c r="CP285" s="418"/>
      <c r="CQ285" s="418"/>
      <c r="CR285" s="418"/>
      <c r="CS285" s="418"/>
      <c r="CT285" s="418"/>
      <c r="CU285" s="418"/>
      <c r="CV285" s="418"/>
      <c r="CW285" s="418"/>
      <c r="CX285" s="418"/>
      <c r="CY285" s="419"/>
      <c r="CZ285" s="563">
        <f>DATI!AA273</f>
        <v>441773.33600000007</v>
      </c>
      <c r="DA285" s="1224">
        <f t="shared" si="3078"/>
        <v>1210.3379068493152</v>
      </c>
      <c r="DB285" s="1225">
        <f t="shared" si="3009"/>
        <v>449.37953399235465</v>
      </c>
      <c r="DC285" s="1226">
        <f t="shared" si="2982"/>
        <v>1.2311768054585059</v>
      </c>
      <c r="DD285" s="1229">
        <f t="shared" si="2983"/>
        <v>2.6901837749269575E-2</v>
      </c>
      <c r="DE285" s="1230">
        <f t="shared" si="3070"/>
        <v>1.6817438872245665E-2</v>
      </c>
      <c r="DF285" s="1224">
        <f t="shared" ref="DF285:DF295" si="3085">+CZ285-CZ297</f>
        <v>11573.174932741036</v>
      </c>
      <c r="DG285" s="1231">
        <f t="shared" si="2984"/>
        <v>7.4324185979113508</v>
      </c>
      <c r="DH285" s="1035">
        <f t="shared" ref="DH285:DH295" si="3086">+CZ285/$CZ$284</f>
        <v>9.4344545000605087E-2</v>
      </c>
      <c r="DI285" s="404">
        <f t="shared" ref="DI285:DI295" si="3087">DW285+FD285</f>
        <v>222040.46549999999</v>
      </c>
      <c r="DJ285" s="405">
        <f t="shared" ref="DJ285:DJ343" si="3088">DI285/365</f>
        <v>608.33004246575342</v>
      </c>
      <c r="DK285" s="427">
        <f t="shared" si="3014"/>
        <v>225.86342991473683</v>
      </c>
      <c r="DL285" s="428">
        <f t="shared" si="3015"/>
        <v>0.61880391757462139</v>
      </c>
      <c r="DM285" s="429">
        <f t="shared" si="2783"/>
        <v>0.50261174092227234</v>
      </c>
      <c r="DN285" s="402">
        <f t="shared" ref="DN285:DN331" si="3089">(DM285-DM297)/DM297</f>
        <v>5.5767931941559372E-2</v>
      </c>
      <c r="DO285" s="402">
        <f t="shared" si="2834"/>
        <v>2.7000000000000024E-2</v>
      </c>
      <c r="DP285" s="402">
        <f t="shared" si="3016"/>
        <v>8.4170029547533068E-2</v>
      </c>
      <c r="DQ285" s="402">
        <f t="shared" si="3017"/>
        <v>7.352324460026359E-2</v>
      </c>
      <c r="DR285" s="430">
        <f t="shared" si="3018"/>
        <v>17238.211749574664</v>
      </c>
      <c r="DS285" s="430">
        <f t="shared" si="3019"/>
        <v>15.468889274082898</v>
      </c>
      <c r="DT285" s="431">
        <f t="shared" ref="DT285:DT295" si="3090">DI285/$DI$284</f>
        <v>0.12172289043356871</v>
      </c>
      <c r="DU285" s="432"/>
      <c r="DV285" s="431"/>
      <c r="DW285" s="433">
        <f>DATI!AB273</f>
        <v>213498.75599999999</v>
      </c>
      <c r="DX285" s="405">
        <f t="shared" si="3079"/>
        <v>584.92809863013701</v>
      </c>
      <c r="DY285" s="434">
        <f t="shared" si="3021"/>
        <v>217.17465419693735</v>
      </c>
      <c r="DZ285" s="407">
        <f t="shared" si="3022"/>
        <v>0.59499905259434904</v>
      </c>
      <c r="EA285" s="429">
        <f t="shared" si="2979"/>
        <v>0.48327669101332987</v>
      </c>
      <c r="EB285" s="426">
        <f t="shared" si="3080"/>
        <v>1.515342974371299E-2</v>
      </c>
      <c r="EC285" s="596">
        <f t="shared" si="2836"/>
        <v>219732.87050000008</v>
      </c>
      <c r="ED285" s="1232">
        <f t="shared" si="3023"/>
        <v>602.00786438356181</v>
      </c>
      <c r="EE285" s="598">
        <f t="shared" si="3024"/>
        <v>223.51610407761785</v>
      </c>
      <c r="EF285" s="599">
        <f t="shared" si="3025"/>
        <v>0.61237288788388455</v>
      </c>
      <c r="EG285" s="600">
        <f t="shared" si="3071"/>
        <v>-2.5133493404046962E-2</v>
      </c>
      <c r="EH285" s="600">
        <f t="shared" si="3072"/>
        <v>-3.4706894037852008E-2</v>
      </c>
      <c r="EI285" s="423">
        <f t="shared" si="3026"/>
        <v>0.49738825907772771</v>
      </c>
      <c r="EJ285" s="601">
        <f t="shared" si="3073"/>
        <v>-5665.0368168336281</v>
      </c>
      <c r="EK285" s="601">
        <f t="shared" si="3074"/>
        <v>-8.0364706761715752</v>
      </c>
      <c r="EL285" s="563">
        <f>DATI!AD273</f>
        <v>170012.05</v>
      </c>
      <c r="EM285" s="1224">
        <f t="shared" si="3081"/>
        <v>465.78643835616435</v>
      </c>
      <c r="EN285" s="1233">
        <f t="shared" si="3027"/>
        <v>172.93921922459549</v>
      </c>
      <c r="EO285" s="1226">
        <f t="shared" si="2989"/>
        <v>0.47380608006738489</v>
      </c>
      <c r="EP285" s="1229">
        <f t="shared" si="2990"/>
        <v>2.8050822981083856E-2</v>
      </c>
      <c r="EQ285" s="1230">
        <f t="shared" si="2991"/>
        <v>1.7955140819762017E-2</v>
      </c>
      <c r="ER285" s="423">
        <f t="shared" si="3082"/>
        <v>7.0087215172193171E-2</v>
      </c>
      <c r="ES285" s="1224">
        <f t="shared" ref="ES285:ES295" si="3091">+EL285-EL297</f>
        <v>4638.8542400777224</v>
      </c>
      <c r="ET285" s="423">
        <f t="shared" si="3029"/>
        <v>0.38483999858244039</v>
      </c>
      <c r="EU285" s="1231">
        <f t="shared" si="2993"/>
        <v>3.0503780666962541</v>
      </c>
      <c r="EV285" s="563">
        <f>DATI!AE273</f>
        <v>40412.61</v>
      </c>
      <c r="EW285" s="1224">
        <f t="shared" si="3083"/>
        <v>110.7194794520548</v>
      </c>
      <c r="EX285" s="1233">
        <f t="shared" si="3030"/>
        <v>41.108410963976262</v>
      </c>
      <c r="EY285" s="1226">
        <f t="shared" si="3031"/>
        <v>0.11262578346294866</v>
      </c>
      <c r="EZ285" s="1229">
        <f t="shared" si="2995"/>
        <v>-2.9502694277825703E-2</v>
      </c>
      <c r="FA285" s="1230">
        <f t="shared" si="2996"/>
        <v>-3.9033188410965036E-2</v>
      </c>
      <c r="FB285" s="1224">
        <f t="shared" ref="FB285:FB295" si="3092">+EV285-EV297</f>
        <v>-1228.5256958150858</v>
      </c>
      <c r="FC285" s="1231">
        <f t="shared" si="2997"/>
        <v>-1.6697687485990755</v>
      </c>
      <c r="FD285" s="1224">
        <f>+DATI!AG273</f>
        <v>8541.7095000000008</v>
      </c>
      <c r="FE285" s="423">
        <f t="shared" si="3033"/>
        <v>1.9335049908942442E-2</v>
      </c>
      <c r="FF285" s="1224">
        <f t="shared" si="2998"/>
        <v>31870.9005</v>
      </c>
      <c r="FG285" s="423">
        <f t="shared" ref="FG285:FG295" si="3093">+FF285/D285</f>
        <v>3.2419635246176789E-2</v>
      </c>
      <c r="FH285" s="563">
        <f>DATI!AF273</f>
        <v>17849.919999999998</v>
      </c>
      <c r="FI285" s="1224">
        <f t="shared" ref="FI285:FI295" si="3094">+FH285/365</f>
        <v>48.903890410958901</v>
      </c>
      <c r="FJ285" s="402">
        <f t="shared" si="3036"/>
        <v>4.0405154737541686E-2</v>
      </c>
      <c r="FK285" s="561"/>
      <c r="FL285" s="1224"/>
      <c r="FM285" s="1277"/>
      <c r="FN285" s="1224"/>
      <c r="FO285" s="1224"/>
      <c r="FP285" s="1224"/>
      <c r="FQ285" s="441"/>
      <c r="FR285" s="1289"/>
      <c r="FS285" s="612"/>
      <c r="FT285" s="612"/>
      <c r="FU285" s="417"/>
      <c r="FV285" s="418"/>
      <c r="FW285" s="418"/>
      <c r="FX285" s="418"/>
      <c r="FY285" s="418"/>
      <c r="FZ285" s="418"/>
      <c r="GA285" s="418"/>
      <c r="GB285" s="418"/>
      <c r="GC285" s="418"/>
      <c r="GD285" s="418"/>
      <c r="GE285" s="418"/>
      <c r="GF285" s="418"/>
      <c r="GG285" s="418"/>
      <c r="GH285" s="418"/>
      <c r="GI285" s="418"/>
      <c r="GJ285" s="418"/>
      <c r="GK285" s="418"/>
      <c r="GL285" s="418"/>
      <c r="GM285" s="418"/>
      <c r="GN285" s="418"/>
      <c r="GO285" s="418"/>
      <c r="GP285" s="419"/>
      <c r="GQ285" s="417"/>
      <c r="GR285" s="418"/>
      <c r="GS285" s="418"/>
      <c r="GT285" s="418"/>
      <c r="GU285" s="418"/>
      <c r="GV285" s="418"/>
      <c r="GW285" s="418"/>
      <c r="GX285" s="419"/>
      <c r="GY285" s="417"/>
      <c r="GZ285" s="418"/>
      <c r="HA285" s="418"/>
      <c r="HB285" s="418"/>
      <c r="HC285" s="418"/>
      <c r="HD285" s="418"/>
      <c r="HE285" s="418"/>
      <c r="HF285" s="418"/>
      <c r="HG285" s="418"/>
      <c r="HH285" s="418"/>
      <c r="HI285" s="418"/>
      <c r="HJ285" s="418"/>
      <c r="HK285" s="418"/>
      <c r="HL285" s="418"/>
      <c r="HM285" s="418"/>
      <c r="HN285" s="418"/>
      <c r="HO285" s="418"/>
      <c r="HP285" s="418"/>
      <c r="HQ285" s="418"/>
      <c r="HR285" s="418"/>
      <c r="HS285" s="418"/>
      <c r="HT285" s="419"/>
      <c r="HU285" s="1289">
        <f t="shared" si="2999"/>
        <v>219284.58049999998</v>
      </c>
      <c r="HV285" s="1290"/>
      <c r="HW285" s="1291">
        <f>HX285+HY285</f>
        <v>18670.23</v>
      </c>
      <c r="HX285" s="1292">
        <v>18670.23</v>
      </c>
      <c r="HY285" s="1292"/>
      <c r="HZ285" s="1293"/>
      <c r="IA285" s="1293">
        <f t="shared" si="3000"/>
        <v>4.2262011938176358E-2</v>
      </c>
      <c r="IB285" s="1294">
        <f t="shared" si="3001"/>
        <v>8.5141554218856719E-2</v>
      </c>
      <c r="IC285" s="1291"/>
      <c r="ID285" s="1293"/>
      <c r="IE285" s="1291"/>
      <c r="IF285" s="1291"/>
      <c r="IG285" s="1291"/>
      <c r="IH285" s="1295"/>
      <c r="II285" s="1292"/>
      <c r="IJ285" s="1292"/>
      <c r="IK285" s="1296">
        <v>101886.18</v>
      </c>
      <c r="IL285" s="1297">
        <f t="shared" ref="IL285:IL295" si="3095">IK285-FD285</f>
        <v>93344.470499999996</v>
      </c>
      <c r="IM285" s="1297"/>
      <c r="IN285" s="1294">
        <f t="shared" si="2709"/>
        <v>0.21129493994630763</v>
      </c>
      <c r="IO285" s="1294">
        <f t="shared" si="2710"/>
        <v>0.42567731067620601</v>
      </c>
      <c r="IP285" s="1292"/>
      <c r="IQ285" s="1295"/>
      <c r="IR285" s="1292"/>
      <c r="IS285" s="1297">
        <v>107269.88</v>
      </c>
      <c r="IT285" s="1296">
        <v>107269.88</v>
      </c>
      <c r="IU285" s="1298"/>
      <c r="IV285" s="1294"/>
      <c r="IW285" s="1295">
        <f t="shared" si="3002"/>
        <v>0.24281655604493066</v>
      </c>
      <c r="IX285" s="1294">
        <f t="shared" si="3003"/>
        <v>0.48918113510493738</v>
      </c>
      <c r="IY285" s="1299"/>
      <c r="IZ285" s="1299"/>
      <c r="JA285" s="1299"/>
      <c r="JB285" s="1299"/>
      <c r="JC285" s="1297"/>
      <c r="JD285" s="1295"/>
      <c r="JE285" s="1292"/>
      <c r="JF285" s="1292"/>
      <c r="JG285" s="404">
        <f t="shared" si="2951"/>
        <v>206017.64889142438</v>
      </c>
      <c r="JH285" s="407">
        <f t="shared" si="3038"/>
        <v>209.56474170960109</v>
      </c>
      <c r="JI285" s="429">
        <f t="shared" si="2716"/>
        <v>0.46634242518300006</v>
      </c>
      <c r="JJ285" s="1277"/>
      <c r="JK285" s="1224"/>
      <c r="JL285" s="1278"/>
      <c r="JM285" s="459">
        <f t="shared" si="3076"/>
        <v>6.0279029948918629E-2</v>
      </c>
      <c r="JN285" s="1063"/>
      <c r="JO285" s="407"/>
      <c r="JP285" s="429"/>
      <c r="JQ285" s="402"/>
      <c r="JR285" s="461"/>
      <c r="JS285" s="426"/>
      <c r="JT285" s="417">
        <f>DATI!BW273</f>
        <v>53567.203132146838</v>
      </c>
      <c r="JU285" s="418">
        <f>DATI!BX273</f>
        <v>37120.467056455847</v>
      </c>
      <c r="JV285" s="418">
        <f>DATI!BY273</f>
        <v>8024.9251169831905</v>
      </c>
      <c r="JW285" s="418">
        <f>DATI!BZ273</f>
        <v>37466.395107479453</v>
      </c>
      <c r="JX285" s="418">
        <f>DATI!CA273</f>
        <v>33495.740112665895</v>
      </c>
      <c r="JY285" s="418">
        <f>DATI!CB273</f>
        <v>11360.606207443177</v>
      </c>
      <c r="JZ285" s="418">
        <f>DATI!CC273</f>
        <v>11829.226366661052</v>
      </c>
      <c r="KA285" s="418">
        <f>DATI!CD273</f>
        <v>860.55585727964717</v>
      </c>
      <c r="KB285" s="418">
        <f>DATI!CE273</f>
        <v>929.02497538924217</v>
      </c>
      <c r="KC285" s="418">
        <f>DATI!CF273</f>
        <v>235.28519376707078</v>
      </c>
      <c r="KD285" s="418">
        <f>DATI!CG273</f>
        <v>313.32854609823227</v>
      </c>
      <c r="KE285" s="418">
        <f>DATI!CH273</f>
        <v>462.92938773655891</v>
      </c>
      <c r="KF285" s="418">
        <f>DATI!CI273</f>
        <v>106.61126207494736</v>
      </c>
      <c r="KG285" s="418">
        <f>DATI!CJ273</f>
        <v>231.38780450344086</v>
      </c>
      <c r="KH285" s="418">
        <f>DATI!CK273</f>
        <v>738.32047045545835</v>
      </c>
      <c r="KI285" s="418">
        <f>DATI!CL273</f>
        <v>1047.261340382576</v>
      </c>
      <c r="KJ285" s="462">
        <f t="shared" si="3039"/>
        <v>54.489492278451912</v>
      </c>
      <c r="KK285" s="463">
        <f t="shared" ref="KK285:KK295" si="3096">+(KJ285-KJ297)/KJ297</f>
        <v>1.5971771983156729E-2</v>
      </c>
      <c r="KL285" s="464">
        <f t="shared" si="3041"/>
        <v>37.759585805804903</v>
      </c>
      <c r="KM285" s="463">
        <f t="shared" ref="KM285:KM295" si="3097">+(KL285-KL297)/KL297</f>
        <v>2.2873059850029027E-2</v>
      </c>
      <c r="KN285" s="464">
        <f t="shared" si="3043"/>
        <v>8.1630936399326917</v>
      </c>
      <c r="KO285" s="463">
        <f t="shared" ref="KO285:KO295" si="3098">+(KN285-KN297)/KN297</f>
        <v>0.2194389096276089</v>
      </c>
      <c r="KP285" s="464">
        <f t="shared" si="3045"/>
        <v>38.111469846094451</v>
      </c>
      <c r="KQ285" s="463">
        <f t="shared" ref="KQ285:KQ295" si="3099">+(KP285-KP297)/KP297</f>
        <v>-2.6064512799362808E-3</v>
      </c>
      <c r="KR285" s="464">
        <f t="shared" si="3047"/>
        <v>34.072450408276381</v>
      </c>
      <c r="KS285" s="463">
        <f t="shared" ref="KS285:KS295" si="3100">+(KR285-KR297)/KR297</f>
        <v>5.1886438421692091E-2</v>
      </c>
      <c r="KT285" s="464">
        <f t="shared" si="3049"/>
        <v>11.556206559672189</v>
      </c>
      <c r="KU285" s="463">
        <f t="shared" ref="KU285:KU295" si="3101">+(KT285-KT297)/KT297</f>
        <v>0.15039636040405446</v>
      </c>
      <c r="KV285" s="464">
        <f t="shared" si="3051"/>
        <v>12.032895149969436</v>
      </c>
      <c r="KW285" s="463">
        <f t="shared" ref="KW285:KW295" si="3102">+(KV285-KV297)/KV297</f>
        <v>0.11267409897964786</v>
      </c>
      <c r="KX285" s="464">
        <f t="shared" si="3053"/>
        <v>0.8753724107032097</v>
      </c>
      <c r="KY285" s="463">
        <f t="shared" ref="KY285:KY295" si="3103">+(KX285-KX297)/KX297</f>
        <v>-0.29723478089272604</v>
      </c>
      <c r="KZ285" s="464">
        <f t="shared" si="3055"/>
        <v>0.94502039051916964</v>
      </c>
      <c r="LA285" s="463">
        <f t="shared" ref="LA285:LA295" si="3104">+(KZ285-KZ297)/KZ297</f>
        <v>3.7564849484265868E-2</v>
      </c>
      <c r="LB285" s="464">
        <f t="shared" si="3005"/>
        <v>0.2393361982587992</v>
      </c>
      <c r="LC285" s="463">
        <f t="shared" ref="LC285:LC295" si="3105">+(LB285-LB297)/LB297</f>
        <v>-0.22894093514554958</v>
      </c>
      <c r="LD285" s="464">
        <f t="shared" si="3058"/>
        <v>0.31872325592807077</v>
      </c>
      <c r="LE285" s="463">
        <f t="shared" ref="LE285:LE295" si="3106">+(LD285-LD297)/LD297</f>
        <v>-7.6577161287278678E-2</v>
      </c>
      <c r="LF285" s="464">
        <f t="shared" si="3060"/>
        <v>0.47089983840133998</v>
      </c>
      <c r="LG285" s="463">
        <f t="shared" ref="LG285:LG295" si="3107">+(LF285-LF297)/LF297</f>
        <v>9.3732719090900973E-3</v>
      </c>
      <c r="LH285" s="464">
        <f t="shared" si="3062"/>
        <v>0.10844683317323757</v>
      </c>
      <c r="LI285" s="463">
        <f t="shared" ref="LI285:LI295" si="3108">+(LH285-LH297)/LH297</f>
        <v>3.0713059404764664E-2</v>
      </c>
      <c r="LJ285" s="464">
        <f t="shared" si="3064"/>
        <v>0.23537170599918303</v>
      </c>
      <c r="LK285" s="463">
        <f t="shared" ref="LK285:LK295" si="3109">+(LJ285-LJ297)/LJ297</f>
        <v>0.37537267369767258</v>
      </c>
      <c r="LL285" s="464">
        <f t="shared" si="3066"/>
        <v>0.75103244563019511</v>
      </c>
      <c r="LM285" s="463">
        <f t="shared" ref="LM285:LM295" si="3110">+(LL285-LL297)/LL297</f>
        <v>0.16736777475943662</v>
      </c>
      <c r="LN285" s="464">
        <f t="shared" si="3068"/>
        <v>1.0652924809145354</v>
      </c>
      <c r="LO285" s="467">
        <f t="shared" ref="LO285:LO295" si="3111">+(LN285-LN297)/LN297</f>
        <v>-0.41584292874992868</v>
      </c>
      <c r="LP285" s="468">
        <f t="shared" si="2721"/>
        <v>0.12125494856065018</v>
      </c>
      <c r="LQ285" s="469">
        <f t="shared" si="2722"/>
        <v>8.4026046914827471E-2</v>
      </c>
      <c r="LR285" s="469">
        <f t="shared" si="2723"/>
        <v>1.8165254584272122E-2</v>
      </c>
      <c r="LS285" s="469">
        <f t="shared" si="2724"/>
        <v>8.4809091120609068E-2</v>
      </c>
      <c r="LT285" s="469">
        <f t="shared" si="2725"/>
        <v>7.5821099607210993E-2</v>
      </c>
      <c r="LU285" s="469">
        <f t="shared" si="2726"/>
        <v>2.5715916470438985E-2</v>
      </c>
      <c r="LV285" s="469">
        <f t="shared" si="2727"/>
        <v>2.6776687053518891E-2</v>
      </c>
      <c r="LW285" s="469">
        <f t="shared" si="2728"/>
        <v>1.9479578941352111E-3</v>
      </c>
      <c r="LX285" s="470">
        <f t="shared" si="2729"/>
        <v>2.1029448807413811E-3</v>
      </c>
      <c r="LY285" s="470">
        <f t="shared" si="3006"/>
        <v>5.3259256409053787E-4</v>
      </c>
      <c r="LZ285" s="470">
        <f t="shared" si="2730"/>
        <v>7.0925182795150005E-4</v>
      </c>
      <c r="MA285" s="470">
        <f t="shared" si="2731"/>
        <v>1.0478889285806937E-3</v>
      </c>
      <c r="MB285" s="470">
        <f t="shared" si="2732"/>
        <v>2.4132570571200646E-4</v>
      </c>
      <c r="MC285" s="470">
        <f t="shared" si="2733"/>
        <v>5.2377041719747623E-4</v>
      </c>
      <c r="MD285" s="470">
        <f t="shared" si="2734"/>
        <v>1.6712653532703437E-3</v>
      </c>
      <c r="ME285" s="470">
        <f t="shared" si="2735"/>
        <v>2.3705852188022859E-3</v>
      </c>
      <c r="MF285" s="468">
        <f t="shared" si="2736"/>
        <v>0.25090171079098389</v>
      </c>
      <c r="MG285" s="469">
        <f t="shared" si="2737"/>
        <v>0.17386736930896143</v>
      </c>
      <c r="MH285" s="469">
        <f t="shared" si="2738"/>
        <v>3.7587690286041718E-2</v>
      </c>
      <c r="MI285" s="469">
        <f t="shared" si="2739"/>
        <v>0.17548765065160124</v>
      </c>
      <c r="MJ285" s="469">
        <f t="shared" si="2740"/>
        <v>0.15688962661995978</v>
      </c>
      <c r="MK285" s="469">
        <f t="shared" si="2741"/>
        <v>5.3211580340276912E-2</v>
      </c>
      <c r="ML285" s="469">
        <f t="shared" si="2742"/>
        <v>5.5406535327358314E-2</v>
      </c>
      <c r="MM285" s="469">
        <f t="shared" si="2743"/>
        <v>4.0307300773202029E-3</v>
      </c>
      <c r="MN285" s="470">
        <f t="shared" si="2744"/>
        <v>4.3514303914222443E-3</v>
      </c>
      <c r="MO285" s="470">
        <f t="shared" si="3007"/>
        <v>1.1020447995822083E-3</v>
      </c>
      <c r="MP285" s="470">
        <f t="shared" si="2745"/>
        <v>1.4675895633707219E-3</v>
      </c>
      <c r="MQ285" s="470">
        <f t="shared" si="2746"/>
        <v>2.1683001644120068E-3</v>
      </c>
      <c r="MR285" s="470">
        <f t="shared" si="2747"/>
        <v>4.9935308323270687E-4</v>
      </c>
      <c r="MS285" s="470">
        <f t="shared" si="2748"/>
        <v>1.0837899425673509E-3</v>
      </c>
      <c r="MT285" s="470">
        <f t="shared" si="2749"/>
        <v>3.4581956555075118E-3</v>
      </c>
      <c r="MU285" s="470">
        <f t="shared" si="2750"/>
        <v>4.9052339226865376E-3</v>
      </c>
      <c r="MV285" s="1063"/>
      <c r="MW285" s="407"/>
      <c r="MX285" s="461"/>
      <c r="MY285" s="1268"/>
      <c r="MZ285" s="473"/>
      <c r="NA285" s="474"/>
      <c r="NB285" s="1063"/>
      <c r="NC285" s="407"/>
      <c r="ND285" s="429"/>
      <c r="NE285" s="475"/>
    </row>
    <row r="286" spans="1:369" outlineLevel="1" x14ac:dyDescent="0.2">
      <c r="A286" s="477" t="s">
        <v>179</v>
      </c>
      <c r="B286" s="478">
        <v>206</v>
      </c>
      <c r="C286" s="1524"/>
      <c r="D286" s="479">
        <f>DATI!G274</f>
        <v>1123005</v>
      </c>
      <c r="E286" s="480">
        <f t="shared" si="3077"/>
        <v>0.12376569615910357</v>
      </c>
      <c r="F286" s="1039">
        <f t="shared" si="3008"/>
        <v>1.1492047708345717E-2</v>
      </c>
      <c r="G286" s="482"/>
      <c r="H286" s="483"/>
      <c r="I286" s="484"/>
      <c r="J286" s="485"/>
      <c r="K286" s="485"/>
      <c r="L286" s="485"/>
      <c r="M286" s="483"/>
      <c r="N286" s="483"/>
      <c r="O286" s="483"/>
      <c r="P286" s="483"/>
      <c r="Q286" s="483"/>
      <c r="R286" s="483"/>
      <c r="S286" s="483"/>
      <c r="T286" s="483"/>
      <c r="U286" s="483"/>
      <c r="V286" s="483"/>
      <c r="W286" s="488"/>
      <c r="X286" s="1111"/>
      <c r="Y286" s="483"/>
      <c r="Z286" s="483"/>
      <c r="AA286" s="483"/>
      <c r="AB286" s="483"/>
      <c r="AC286" s="483"/>
      <c r="AD286" s="484"/>
      <c r="AE286" s="485"/>
      <c r="AF286" s="485"/>
      <c r="AG286" s="488"/>
      <c r="AH286" s="491"/>
      <c r="AI286" s="483"/>
      <c r="AJ286" s="484"/>
      <c r="AK286" s="485"/>
      <c r="AL286" s="485"/>
      <c r="AM286" s="485"/>
      <c r="AN286" s="495"/>
      <c r="AO286" s="496"/>
      <c r="AP286" s="496"/>
      <c r="AQ286" s="496"/>
      <c r="AR286" s="496"/>
      <c r="AS286" s="496"/>
      <c r="AT286" s="496"/>
      <c r="AU286" s="1065"/>
      <c r="AV286" s="1065"/>
      <c r="AW286" s="496"/>
      <c r="AX286" s="1065"/>
      <c r="AY286" s="1065"/>
      <c r="AZ286" s="1065"/>
      <c r="BA286" s="1065"/>
      <c r="BB286" s="495"/>
      <c r="BC286" s="496"/>
      <c r="BD286" s="496"/>
      <c r="BE286" s="496"/>
      <c r="BF286" s="496"/>
      <c r="BG286" s="496"/>
      <c r="BH286" s="496"/>
      <c r="BI286" s="496"/>
      <c r="BJ286" s="496"/>
      <c r="BK286" s="496"/>
      <c r="BL286" s="496"/>
      <c r="BM286" s="496"/>
      <c r="BN286" s="496"/>
      <c r="BO286" s="496"/>
      <c r="BP286" s="496"/>
      <c r="BQ286" s="496"/>
      <c r="BR286" s="496"/>
      <c r="BS286" s="496"/>
      <c r="BT286" s="496"/>
      <c r="BU286" s="496"/>
      <c r="BV286" s="497"/>
      <c r="BW286" s="495"/>
      <c r="BX286" s="496"/>
      <c r="BY286" s="496"/>
      <c r="BZ286" s="496"/>
      <c r="CA286" s="496"/>
      <c r="CB286" s="496"/>
      <c r="CC286" s="496"/>
      <c r="CD286" s="497"/>
      <c r="CE286" s="495"/>
      <c r="CF286" s="496"/>
      <c r="CG286" s="496"/>
      <c r="CH286" s="496"/>
      <c r="CI286" s="496"/>
      <c r="CJ286" s="496"/>
      <c r="CK286" s="496"/>
      <c r="CL286" s="496"/>
      <c r="CM286" s="496"/>
      <c r="CN286" s="496"/>
      <c r="CO286" s="496"/>
      <c r="CP286" s="496"/>
      <c r="CQ286" s="496"/>
      <c r="CR286" s="496"/>
      <c r="CS286" s="496"/>
      <c r="CT286" s="496"/>
      <c r="CU286" s="496"/>
      <c r="CV286" s="496"/>
      <c r="CW286" s="496"/>
      <c r="CX286" s="496"/>
      <c r="CY286" s="497"/>
      <c r="CZ286" s="482">
        <f>DATI!AA274</f>
        <v>670491.33100000001</v>
      </c>
      <c r="DA286" s="483">
        <f t="shared" si="3078"/>
        <v>1836.9625506849316</v>
      </c>
      <c r="DB286" s="484">
        <f t="shared" si="3009"/>
        <v>597.05106477709364</v>
      </c>
      <c r="DC286" s="485">
        <f t="shared" si="2982"/>
        <v>1.6357563418550511</v>
      </c>
      <c r="DD286" s="501">
        <f t="shared" si="2983"/>
        <v>4.4207713949512728E-2</v>
      </c>
      <c r="DE286" s="502">
        <f t="shared" si="3070"/>
        <v>3.2343967819903646E-2</v>
      </c>
      <c r="DF286" s="483">
        <f t="shared" si="3085"/>
        <v>28386.008425818989</v>
      </c>
      <c r="DG286" s="503">
        <f t="shared" si="2984"/>
        <v>18.705974973409639</v>
      </c>
      <c r="DH286" s="504">
        <f t="shared" si="3086"/>
        <v>0.14318926561481088</v>
      </c>
      <c r="DI286" s="505">
        <f t="shared" si="3087"/>
        <v>205571.47750000001</v>
      </c>
      <c r="DJ286" s="483">
        <f t="shared" si="3088"/>
        <v>563.20952739726033</v>
      </c>
      <c r="DK286" s="506">
        <f t="shared" si="3014"/>
        <v>183.05481943535426</v>
      </c>
      <c r="DL286" s="507">
        <f t="shared" si="3015"/>
        <v>0.50152005324754589</v>
      </c>
      <c r="DM286" s="508">
        <f t="shared" si="2783"/>
        <v>0.30659826308775945</v>
      </c>
      <c r="DN286" s="509">
        <f t="shared" si="3089"/>
        <v>0.15544815185696689</v>
      </c>
      <c r="DO286" s="509">
        <f t="shared" si="2834"/>
        <v>4.1999999999999982E-2</v>
      </c>
      <c r="DP286" s="509">
        <f t="shared" si="3016"/>
        <v>0.20652787323775282</v>
      </c>
      <c r="DQ286" s="509">
        <f t="shared" si="3017"/>
        <v>0.19281992969819559</v>
      </c>
      <c r="DR286" s="510">
        <f t="shared" si="3018"/>
        <v>35188.776810008538</v>
      </c>
      <c r="DS286" s="510">
        <f t="shared" si="3019"/>
        <v>29.590901808097357</v>
      </c>
      <c r="DT286" s="511">
        <f t="shared" si="3090"/>
        <v>0.11269456842315681</v>
      </c>
      <c r="DU286" s="512"/>
      <c r="DV286" s="511"/>
      <c r="DW286" s="513">
        <f>DATI!AB274</f>
        <v>202776.71100000001</v>
      </c>
      <c r="DX286" s="483">
        <f t="shared" si="3079"/>
        <v>555.55263287671232</v>
      </c>
      <c r="DY286" s="514">
        <f t="shared" si="3021"/>
        <v>180.5661693402968</v>
      </c>
      <c r="DZ286" s="485">
        <f t="shared" si="3022"/>
        <v>0.49470183380903232</v>
      </c>
      <c r="EA286" s="508">
        <f t="shared" si="2979"/>
        <v>0.3024300264964947</v>
      </c>
      <c r="EB286" s="504">
        <f t="shared" si="3080"/>
        <v>0.13973970909745628</v>
      </c>
      <c r="EC286" s="515">
        <f t="shared" si="2836"/>
        <v>464919.85349999997</v>
      </c>
      <c r="ED286" s="516">
        <f t="shared" si="3023"/>
        <v>1273.7530232876711</v>
      </c>
      <c r="EE286" s="517">
        <f t="shared" si="3024"/>
        <v>413.99624534173932</v>
      </c>
      <c r="EF286" s="518">
        <f t="shared" si="3025"/>
        <v>1.134236288607505</v>
      </c>
      <c r="EG286" s="519">
        <f t="shared" si="3071"/>
        <v>-1.4421119676256896E-2</v>
      </c>
      <c r="EH286" s="519">
        <f t="shared" si="3072"/>
        <v>-2.5618755425029789E-2</v>
      </c>
      <c r="EI286" s="501">
        <f t="shared" si="3026"/>
        <v>0.6934017369122405</v>
      </c>
      <c r="EJ286" s="520">
        <f t="shared" si="3073"/>
        <v>-6802.7683841895778</v>
      </c>
      <c r="EK286" s="520">
        <f t="shared" si="3074"/>
        <v>-10.88492683468786</v>
      </c>
      <c r="EL286" s="482">
        <f>DATI!AD274</f>
        <v>392485.84</v>
      </c>
      <c r="EM286" s="483">
        <f t="shared" si="3081"/>
        <v>1075.3036712328767</v>
      </c>
      <c r="EN286" s="514">
        <f t="shared" si="3027"/>
        <v>349.49607526235411</v>
      </c>
      <c r="EO286" s="485">
        <f t="shared" si="2989"/>
        <v>0.95752349386946334</v>
      </c>
      <c r="EP286" s="501">
        <f t="shared" si="2990"/>
        <v>7.7521092557415461E-3</v>
      </c>
      <c r="EQ286" s="502">
        <f t="shared" si="2991"/>
        <v>-3.6974472128352698E-3</v>
      </c>
      <c r="ER286" s="501">
        <f t="shared" si="3082"/>
        <v>0.16180170476221528</v>
      </c>
      <c r="ES286" s="483">
        <f t="shared" si="3091"/>
        <v>3019.1880374813336</v>
      </c>
      <c r="ET286" s="501">
        <f t="shared" si="3029"/>
        <v>0.58537049153883847</v>
      </c>
      <c r="EU286" s="503">
        <f t="shared" si="2993"/>
        <v>-1.2970390226950599</v>
      </c>
      <c r="EV286" s="482">
        <f>DATI!AE274</f>
        <v>68426.05</v>
      </c>
      <c r="EW286" s="483">
        <f t="shared" si="3083"/>
        <v>187.46863013698632</v>
      </c>
      <c r="EX286" s="514">
        <f t="shared" si="3030"/>
        <v>60.931206895784079</v>
      </c>
      <c r="EY286" s="485">
        <f t="shared" si="3031"/>
        <v>0.16693481341310706</v>
      </c>
      <c r="EZ286" s="501">
        <f t="shared" si="2995"/>
        <v>-3.1133791278615153E-2</v>
      </c>
      <c r="FA286" s="502">
        <f t="shared" si="2996"/>
        <v>-4.2141546326078139E-2</v>
      </c>
      <c r="FB286" s="483">
        <f t="shared" si="3092"/>
        <v>-2198.8199604272813</v>
      </c>
      <c r="FC286" s="503">
        <f t="shared" si="2997"/>
        <v>-2.6807043026595849</v>
      </c>
      <c r="FD286" s="483">
        <f>+DATI!AG274</f>
        <v>2794.7665000000002</v>
      </c>
      <c r="FE286" s="501">
        <f t="shared" si="3033"/>
        <v>4.1682365912647425E-3</v>
      </c>
      <c r="FF286" s="483">
        <f t="shared" si="2998"/>
        <v>65631.283500000005</v>
      </c>
      <c r="FG286" s="501">
        <f t="shared" si="3093"/>
        <v>5.8442556800726624E-2</v>
      </c>
      <c r="FH286" s="482">
        <f>DATI!AF274</f>
        <v>6802.73</v>
      </c>
      <c r="FI286" s="483">
        <f t="shared" si="3094"/>
        <v>18.637616438356162</v>
      </c>
      <c r="FJ286" s="509">
        <f t="shared" si="3036"/>
        <v>1.0145888075620771E-2</v>
      </c>
      <c r="FK286" s="509"/>
      <c r="FL286" s="483"/>
      <c r="FM286" s="1279"/>
      <c r="FN286" s="483"/>
      <c r="FO286" s="483"/>
      <c r="FP286" s="483"/>
      <c r="FQ286" s="521"/>
      <c r="FR286" s="1329"/>
      <c r="FS286" s="531"/>
      <c r="FT286" s="531"/>
      <c r="FU286" s="495"/>
      <c r="FV286" s="496"/>
      <c r="FW286" s="496"/>
      <c r="FX286" s="496"/>
      <c r="FY286" s="496"/>
      <c r="FZ286" s="496"/>
      <c r="GA286" s="496"/>
      <c r="GB286" s="496"/>
      <c r="GC286" s="496"/>
      <c r="GD286" s="496"/>
      <c r="GE286" s="496"/>
      <c r="GF286" s="496"/>
      <c r="GG286" s="496"/>
      <c r="GH286" s="496"/>
      <c r="GI286" s="496"/>
      <c r="GJ286" s="496"/>
      <c r="GK286" s="496"/>
      <c r="GL286" s="496"/>
      <c r="GM286" s="496"/>
      <c r="GN286" s="496"/>
      <c r="GO286" s="496"/>
      <c r="GP286" s="497"/>
      <c r="GQ286" s="495"/>
      <c r="GR286" s="496"/>
      <c r="GS286" s="496"/>
      <c r="GT286" s="496"/>
      <c r="GU286" s="496"/>
      <c r="GV286" s="496"/>
      <c r="GW286" s="496"/>
      <c r="GX286" s="497"/>
      <c r="GY286" s="495"/>
      <c r="GZ286" s="496"/>
      <c r="HA286" s="496"/>
      <c r="HB286" s="496"/>
      <c r="HC286" s="496"/>
      <c r="HD286" s="496"/>
      <c r="HE286" s="496"/>
      <c r="HF286" s="496"/>
      <c r="HG286" s="496"/>
      <c r="HH286" s="496"/>
      <c r="HI286" s="496"/>
      <c r="HJ286" s="496"/>
      <c r="HK286" s="496"/>
      <c r="HL286" s="496"/>
      <c r="HM286" s="496"/>
      <c r="HN286" s="496"/>
      <c r="HO286" s="496"/>
      <c r="HP286" s="496"/>
      <c r="HQ286" s="496"/>
      <c r="HR286" s="496"/>
      <c r="HS286" s="496"/>
      <c r="HT286" s="497"/>
      <c r="HU286" s="1329">
        <f t="shared" si="2999"/>
        <v>462325.92349999998</v>
      </c>
      <c r="HV286" s="1330"/>
      <c r="HW286" s="1331">
        <f t="shared" ref="HW286:HW295" si="3112">HX286+HY286</f>
        <v>114614.39</v>
      </c>
      <c r="HX286" s="1332">
        <v>114614.39</v>
      </c>
      <c r="HY286" s="1332"/>
      <c r="HZ286" s="1333"/>
      <c r="IA286" s="1333">
        <f t="shared" si="3000"/>
        <v>0.1709408976683697</v>
      </c>
      <c r="IB286" s="1334">
        <f t="shared" si="3001"/>
        <v>0.24790820538965516</v>
      </c>
      <c r="IC286" s="1331"/>
      <c r="ID286" s="1333"/>
      <c r="IE286" s="1331"/>
      <c r="IF286" s="1331"/>
      <c r="IG286" s="1331"/>
      <c r="IH286" s="1335"/>
      <c r="II286" s="1332"/>
      <c r="IJ286" s="1332"/>
      <c r="IK286" s="1336">
        <v>12667.13</v>
      </c>
      <c r="IL286" s="1337">
        <f t="shared" si="3095"/>
        <v>9872.3634999999995</v>
      </c>
      <c r="IM286" s="1337"/>
      <c r="IN286" s="1334">
        <f t="shared" si="2709"/>
        <v>1.4724073293052016E-2</v>
      </c>
      <c r="IO286" s="1334">
        <f t="shared" si="2710"/>
        <v>2.1353687946507719E-2</v>
      </c>
      <c r="IP286" s="1332"/>
      <c r="IQ286" s="1335"/>
      <c r="IR286" s="1332"/>
      <c r="IS286" s="1337">
        <v>337839.17</v>
      </c>
      <c r="IT286" s="1336">
        <v>337839.17</v>
      </c>
      <c r="IU286" s="1338"/>
      <c r="IV286" s="1334"/>
      <c r="IW286" s="1335">
        <f t="shared" si="3002"/>
        <v>0.5038680656707849</v>
      </c>
      <c r="IX286" s="1334">
        <f t="shared" si="3003"/>
        <v>0.73073810666383709</v>
      </c>
      <c r="IY286" s="1337"/>
      <c r="IZ286" s="1337"/>
      <c r="JA286" s="1337"/>
      <c r="JB286" s="1337"/>
      <c r="JC286" s="1339"/>
      <c r="JD286" s="1335"/>
      <c r="JE286" s="1332"/>
      <c r="JF286" s="1332"/>
      <c r="JG286" s="505">
        <f t="shared" si="2951"/>
        <v>190744.83675193859</v>
      </c>
      <c r="JH286" s="485">
        <f t="shared" si="3038"/>
        <v>169.85217051744078</v>
      </c>
      <c r="JI286" s="508">
        <f t="shared" si="2716"/>
        <v>0.28448516473352969</v>
      </c>
      <c r="JJ286" s="1279"/>
      <c r="JK286" s="483"/>
      <c r="JL286" s="510"/>
      <c r="JM286" s="541">
        <f t="shared" si="3076"/>
        <v>0.15716842549506463</v>
      </c>
      <c r="JN286" s="1070"/>
      <c r="JO286" s="485"/>
      <c r="JP286" s="508"/>
      <c r="JQ286" s="509"/>
      <c r="JR286" s="543"/>
      <c r="JS286" s="504"/>
      <c r="JT286" s="495">
        <f>DATI!BW274</f>
        <v>53959.764672894176</v>
      </c>
      <c r="JU286" s="496">
        <f>DATI!BX274</f>
        <v>29073.338463124572</v>
      </c>
      <c r="JV286" s="496">
        <f>DATI!BY274</f>
        <v>5838.6002083629373</v>
      </c>
      <c r="JW286" s="496">
        <f>DATI!BZ274</f>
        <v>13480.146542898059</v>
      </c>
      <c r="JX286" s="496">
        <f>DATI!CA274</f>
        <v>45511.754994350194</v>
      </c>
      <c r="JY286" s="496">
        <f>DATI!CB274</f>
        <v>16673.094490780233</v>
      </c>
      <c r="JZ286" s="496">
        <f>DATI!CC274</f>
        <v>16129.445872715592</v>
      </c>
      <c r="KA286" s="496">
        <f>DATI!CD274</f>
        <v>721.24883619549405</v>
      </c>
      <c r="KB286" s="496">
        <f>DATI!CE274</f>
        <v>1552.9202588616611</v>
      </c>
      <c r="KC286" s="496">
        <f>DATI!CF274</f>
        <v>381.11308990395071</v>
      </c>
      <c r="KD286" s="496">
        <f>DATI!CG274</f>
        <v>192.23484374141694</v>
      </c>
      <c r="KE286" s="496">
        <f>DATI!CH274</f>
        <v>608.57728387820725</v>
      </c>
      <c r="KF286" s="496">
        <f>DATI!CI274</f>
        <v>79.242801542282109</v>
      </c>
      <c r="KG286" s="496">
        <f>DATI!CJ274</f>
        <v>87.303301699161523</v>
      </c>
      <c r="KH286" s="496">
        <f>DATI!CK274</f>
        <v>1311.493465257287</v>
      </c>
      <c r="KI286" s="496">
        <f>DATI!CL274</f>
        <v>2542.0259694747924</v>
      </c>
      <c r="KJ286" s="544">
        <f t="shared" si="3039"/>
        <v>48.049442943614835</v>
      </c>
      <c r="KK286" s="545">
        <f t="shared" si="3096"/>
        <v>0.19758376737276806</v>
      </c>
      <c r="KL286" s="546">
        <f t="shared" si="3041"/>
        <v>25.888877131557361</v>
      </c>
      <c r="KM286" s="545">
        <f t="shared" si="3097"/>
        <v>0.13216675978806947</v>
      </c>
      <c r="KN286" s="546">
        <f t="shared" si="3043"/>
        <v>5.1990865653874536</v>
      </c>
      <c r="KO286" s="545">
        <f t="shared" si="3098"/>
        <v>0.37502745382370301</v>
      </c>
      <c r="KP286" s="546">
        <f t="shared" si="3045"/>
        <v>12.003638935621888</v>
      </c>
      <c r="KQ286" s="545">
        <f t="shared" si="3099"/>
        <v>0.35802530503446189</v>
      </c>
      <c r="KR286" s="546">
        <f t="shared" si="3047"/>
        <v>40.526760784101761</v>
      </c>
      <c r="KS286" s="545">
        <f t="shared" si="3100"/>
        <v>7.1454466166698857E-2</v>
      </c>
      <c r="KT286" s="546">
        <f t="shared" si="3049"/>
        <v>14.84685686241845</v>
      </c>
      <c r="KU286" s="545">
        <f t="shared" si="3101"/>
        <v>0.3361854756111286</v>
      </c>
      <c r="KV286" s="546">
        <f t="shared" si="3051"/>
        <v>14.362755172697888</v>
      </c>
      <c r="KW286" s="545">
        <f t="shared" si="3102"/>
        <v>0.18896498490577168</v>
      </c>
      <c r="KX286" s="546">
        <f t="shared" si="3053"/>
        <v>0.6422489981749806</v>
      </c>
      <c r="KY286" s="545">
        <f t="shared" si="3103"/>
        <v>1.4432282287166542</v>
      </c>
      <c r="KZ286" s="546">
        <f t="shared" si="3055"/>
        <v>1.3828257744726524</v>
      </c>
      <c r="LA286" s="545">
        <f t="shared" si="3104"/>
        <v>0.18284879983767552</v>
      </c>
      <c r="LB286" s="546">
        <f t="shared" si="3005"/>
        <v>0.33936900539530163</v>
      </c>
      <c r="LC286" s="545">
        <f t="shared" si="3105"/>
        <v>-5.4968795401205341E-2</v>
      </c>
      <c r="LD286" s="546">
        <f t="shared" si="3058"/>
        <v>0.17117897403966761</v>
      </c>
      <c r="LE286" s="545">
        <f t="shared" si="3106"/>
        <v>-9.9331215973006246E-2</v>
      </c>
      <c r="LF286" s="546">
        <f t="shared" si="3060"/>
        <v>0.54191858796550973</v>
      </c>
      <c r="LG286" s="545">
        <f t="shared" si="3107"/>
        <v>1.6680811098269927E-2</v>
      </c>
      <c r="LH286" s="546">
        <f t="shared" si="3062"/>
        <v>7.056317785075053E-2</v>
      </c>
      <c r="LI286" s="545">
        <f t="shared" si="3108"/>
        <v>8.1969420643013532E-2</v>
      </c>
      <c r="LJ286" s="546">
        <f t="shared" si="3064"/>
        <v>7.7740795187164369E-2</v>
      </c>
      <c r="LK286" s="545">
        <f t="shared" si="3109"/>
        <v>0.14536527033964888</v>
      </c>
      <c r="LL286" s="546">
        <f t="shared" si="3066"/>
        <v>1.1678429439381721</v>
      </c>
      <c r="LM286" s="545">
        <f t="shared" si="3110"/>
        <v>0.42649431393668469</v>
      </c>
      <c r="LN286" s="546">
        <f t="shared" si="3068"/>
        <v>2.2635927439991739</v>
      </c>
      <c r="LO286" s="549">
        <f t="shared" si="3111"/>
        <v>-8.8035339536344601E-3</v>
      </c>
      <c r="LP286" s="550">
        <f t="shared" si="2721"/>
        <v>8.0477945318720573E-2</v>
      </c>
      <c r="LQ286" s="551">
        <f t="shared" si="2722"/>
        <v>4.3361244387400695E-2</v>
      </c>
      <c r="LR286" s="551">
        <f t="shared" si="2723"/>
        <v>8.7079428747497672E-3</v>
      </c>
      <c r="LS286" s="551">
        <f t="shared" si="2724"/>
        <v>2.0104878198489429E-2</v>
      </c>
      <c r="LT286" s="551">
        <f t="shared" si="2725"/>
        <v>6.7878215407307319E-2</v>
      </c>
      <c r="LU286" s="551">
        <f t="shared" si="2726"/>
        <v>2.486697995917897E-2</v>
      </c>
      <c r="LV286" s="551">
        <f t="shared" si="2727"/>
        <v>2.4056158710746393E-2</v>
      </c>
      <c r="LW286" s="551">
        <f t="shared" si="2728"/>
        <v>1.0757019559369874E-3</v>
      </c>
      <c r="LX286" s="552">
        <f t="shared" si="2729"/>
        <v>2.316092971024052E-3</v>
      </c>
      <c r="LY286" s="552">
        <f t="shared" si="3006"/>
        <v>5.6840867626959779E-4</v>
      </c>
      <c r="LZ286" s="552">
        <f t="shared" si="2730"/>
        <v>2.8670742611199685E-4</v>
      </c>
      <c r="MA286" s="552">
        <f t="shared" si="2731"/>
        <v>9.0765869108337097E-4</v>
      </c>
      <c r="MB286" s="552">
        <f t="shared" si="2732"/>
        <v>1.1818616867737267E-4</v>
      </c>
      <c r="MC286" s="552">
        <f t="shared" si="2733"/>
        <v>1.3020794999534682E-4</v>
      </c>
      <c r="MD286" s="552">
        <f t="shared" si="2734"/>
        <v>1.9560185264457758E-3</v>
      </c>
      <c r="ME286" s="552">
        <f t="shared" si="2735"/>
        <v>3.7912883462393227E-3</v>
      </c>
      <c r="MF286" s="550">
        <f t="shared" si="2736"/>
        <v>0.2661043489993985</v>
      </c>
      <c r="MG286" s="551">
        <f t="shared" si="2737"/>
        <v>0.14337612203959937</v>
      </c>
      <c r="MH286" s="551">
        <f t="shared" si="2738"/>
        <v>2.8793248394106446E-2</v>
      </c>
      <c r="MI286" s="551">
        <f t="shared" si="2739"/>
        <v>6.6477784733859596E-2</v>
      </c>
      <c r="MJ286" s="551">
        <f t="shared" si="2740"/>
        <v>0.22444271223212706</v>
      </c>
      <c r="MK286" s="551">
        <f t="shared" si="2741"/>
        <v>8.2223912245919767E-2</v>
      </c>
      <c r="ML286" s="551">
        <f t="shared" si="2742"/>
        <v>7.9542891257939341E-2</v>
      </c>
      <c r="MM286" s="551">
        <f t="shared" si="2743"/>
        <v>3.5568622877776828E-3</v>
      </c>
      <c r="MN286" s="552">
        <f t="shared" si="2744"/>
        <v>7.6582771818488613E-3</v>
      </c>
      <c r="MO286" s="552">
        <f t="shared" si="3007"/>
        <v>1.8794717007908797E-3</v>
      </c>
      <c r="MP286" s="552">
        <f t="shared" si="2745"/>
        <v>9.4801243591241069E-4</v>
      </c>
      <c r="MQ286" s="552">
        <f t="shared" si="2746"/>
        <v>3.0012188326607545E-3</v>
      </c>
      <c r="MR286" s="552">
        <f t="shared" si="2747"/>
        <v>3.9078847443325038E-4</v>
      </c>
      <c r="MS286" s="552">
        <f t="shared" si="2748"/>
        <v>4.3053909528674385E-4</v>
      </c>
      <c r="MT286" s="552">
        <f t="shared" si="2749"/>
        <v>6.4676730320243079E-3</v>
      </c>
      <c r="MU286" s="552">
        <f t="shared" si="2750"/>
        <v>1.2536084429709446E-2</v>
      </c>
      <c r="MV286" s="1070"/>
      <c r="MW286" s="485"/>
      <c r="MX286" s="543"/>
      <c r="MY286" s="1280"/>
      <c r="MZ286" s="555"/>
      <c r="NA286" s="556"/>
      <c r="NB286" s="1070"/>
      <c r="NC286" s="485"/>
      <c r="ND286" s="508"/>
      <c r="NE286" s="557"/>
    </row>
    <row r="287" spans="1:369" outlineLevel="1" x14ac:dyDescent="0.2">
      <c r="A287" s="558" t="s">
        <v>180</v>
      </c>
      <c r="B287" s="559">
        <v>163</v>
      </c>
      <c r="C287" s="1525"/>
      <c r="D287" s="560">
        <f>DATI!G275</f>
        <v>542112</v>
      </c>
      <c r="E287" s="561">
        <f t="shared" si="3077"/>
        <v>5.9745832900302269E-2</v>
      </c>
      <c r="F287" s="1035">
        <f t="shared" si="3008"/>
        <v>8.3816028838963851E-3</v>
      </c>
      <c r="G287" s="563"/>
      <c r="H287" s="564"/>
      <c r="I287" s="565"/>
      <c r="J287" s="566"/>
      <c r="K287" s="566"/>
      <c r="L287" s="566"/>
      <c r="M287" s="564"/>
      <c r="N287" s="564"/>
      <c r="O287" s="564"/>
      <c r="P287" s="564"/>
      <c r="Q287" s="564"/>
      <c r="R287" s="564"/>
      <c r="S287" s="564"/>
      <c r="T287" s="564"/>
      <c r="U287" s="564"/>
      <c r="V287" s="564"/>
      <c r="W287" s="569"/>
      <c r="X287" s="1100"/>
      <c r="Y287" s="564"/>
      <c r="Z287" s="564"/>
      <c r="AA287" s="564"/>
      <c r="AB287" s="564"/>
      <c r="AC287" s="564"/>
      <c r="AD287" s="565"/>
      <c r="AE287" s="566"/>
      <c r="AF287" s="566"/>
      <c r="AG287" s="569"/>
      <c r="AH287" s="572"/>
      <c r="AI287" s="564"/>
      <c r="AJ287" s="565"/>
      <c r="AK287" s="566"/>
      <c r="AL287" s="566"/>
      <c r="AM287" s="566"/>
      <c r="AN287" s="576"/>
      <c r="AO287" s="577"/>
      <c r="AP287" s="577"/>
      <c r="AQ287" s="577"/>
      <c r="AR287" s="577"/>
      <c r="AS287" s="577"/>
      <c r="AT287" s="577"/>
      <c r="AU287" s="1072"/>
      <c r="AV287" s="1072"/>
      <c r="AW287" s="577"/>
      <c r="AX287" s="1072"/>
      <c r="AY287" s="1072"/>
      <c r="AZ287" s="1072"/>
      <c r="BA287" s="1072"/>
      <c r="BB287" s="576"/>
      <c r="BC287" s="577"/>
      <c r="BD287" s="577"/>
      <c r="BE287" s="577"/>
      <c r="BF287" s="577"/>
      <c r="BG287" s="577"/>
      <c r="BH287" s="577"/>
      <c r="BI287" s="577"/>
      <c r="BJ287" s="577"/>
      <c r="BK287" s="577"/>
      <c r="BL287" s="577"/>
      <c r="BM287" s="577"/>
      <c r="BN287" s="577"/>
      <c r="BO287" s="577"/>
      <c r="BP287" s="577"/>
      <c r="BQ287" s="577"/>
      <c r="BR287" s="577"/>
      <c r="BS287" s="577"/>
      <c r="BT287" s="577"/>
      <c r="BU287" s="577"/>
      <c r="BV287" s="578"/>
      <c r="BW287" s="576"/>
      <c r="BX287" s="577"/>
      <c r="BY287" s="577"/>
      <c r="BZ287" s="577"/>
      <c r="CA287" s="577"/>
      <c r="CB287" s="577"/>
      <c r="CC287" s="577"/>
      <c r="CD287" s="578"/>
      <c r="CE287" s="576"/>
      <c r="CF287" s="577"/>
      <c r="CG287" s="577"/>
      <c r="CH287" s="577"/>
      <c r="CI287" s="577"/>
      <c r="CJ287" s="577"/>
      <c r="CK287" s="577"/>
      <c r="CL287" s="577"/>
      <c r="CM287" s="577"/>
      <c r="CN287" s="577"/>
      <c r="CO287" s="577"/>
      <c r="CP287" s="577"/>
      <c r="CQ287" s="577"/>
      <c r="CR287" s="577"/>
      <c r="CS287" s="577"/>
      <c r="CT287" s="577"/>
      <c r="CU287" s="577"/>
      <c r="CV287" s="577"/>
      <c r="CW287" s="577"/>
      <c r="CX287" s="577"/>
      <c r="CY287" s="578"/>
      <c r="CZ287" s="563">
        <f>DATI!AA275</f>
        <v>259607.7</v>
      </c>
      <c r="DA287" s="564">
        <f t="shared" si="3078"/>
        <v>711.25397260273974</v>
      </c>
      <c r="DB287" s="565">
        <f t="shared" si="3009"/>
        <v>478.88203913582436</v>
      </c>
      <c r="DC287" s="566">
        <f t="shared" si="2982"/>
        <v>1.3120055866734914</v>
      </c>
      <c r="DD287" s="582">
        <f t="shared" si="2983"/>
        <v>1.697026450164385E-2</v>
      </c>
      <c r="DE287" s="583">
        <f t="shared" si="3070"/>
        <v>8.5172732159974045E-3</v>
      </c>
      <c r="DF287" s="564">
        <f t="shared" si="3085"/>
        <v>4332.0945453821623</v>
      </c>
      <c r="DG287" s="584">
        <f t="shared" si="2984"/>
        <v>4.0443225652915658</v>
      </c>
      <c r="DH287" s="585">
        <f t="shared" si="3086"/>
        <v>5.5441486253832176E-2</v>
      </c>
      <c r="DI287" s="586">
        <f t="shared" si="3087"/>
        <v>89873.19</v>
      </c>
      <c r="DJ287" s="564">
        <f t="shared" si="3088"/>
        <v>246.22791780821919</v>
      </c>
      <c r="DK287" s="587">
        <f t="shared" si="3014"/>
        <v>165.78343589516558</v>
      </c>
      <c r="DL287" s="588">
        <f t="shared" si="3015"/>
        <v>0.45420119423333033</v>
      </c>
      <c r="DM287" s="589">
        <f t="shared" si="2783"/>
        <v>0.3461884605117645</v>
      </c>
      <c r="DN287" s="590">
        <f t="shared" si="3089"/>
        <v>9.5335530011282393E-2</v>
      </c>
      <c r="DO287" s="590">
        <f t="shared" si="2834"/>
        <v>2.9999999999999971E-2</v>
      </c>
      <c r="DP287" s="590">
        <f t="shared" si="3016"/>
        <v>0.11392366367362219</v>
      </c>
      <c r="DQ287" s="590">
        <f t="shared" si="3017"/>
        <v>0.10466480198357783</v>
      </c>
      <c r="DR287" s="591">
        <f t="shared" si="3018"/>
        <v>9191.5482224960288</v>
      </c>
      <c r="DS287" s="591">
        <f t="shared" si="3019"/>
        <v>15.707652184596924</v>
      </c>
      <c r="DT287" s="592">
        <f t="shared" si="3090"/>
        <v>4.9268607119206852E-2</v>
      </c>
      <c r="DU287" s="593"/>
      <c r="DV287" s="592"/>
      <c r="DW287" s="594">
        <f>DATI!AB275</f>
        <v>84424.13</v>
      </c>
      <c r="DX287" s="564">
        <f t="shared" si="3079"/>
        <v>231.29898630136987</v>
      </c>
      <c r="DY287" s="595">
        <f t="shared" si="3021"/>
        <v>155.73189672982704</v>
      </c>
      <c r="DZ287" s="566">
        <f t="shared" si="3022"/>
        <v>0.42666273076664946</v>
      </c>
      <c r="EA287" s="589">
        <f t="shared" si="2979"/>
        <v>0.32519886736795556</v>
      </c>
      <c r="EB287" s="585">
        <f t="shared" si="3080"/>
        <v>2.8924745847915254E-2</v>
      </c>
      <c r="EC287" s="596">
        <f t="shared" si="2836"/>
        <v>169734.51</v>
      </c>
      <c r="ED287" s="597">
        <f t="shared" si="3023"/>
        <v>465.02605479452058</v>
      </c>
      <c r="EE287" s="598">
        <f t="shared" si="3024"/>
        <v>313.09860324065875</v>
      </c>
      <c r="EF287" s="599">
        <f t="shared" si="3025"/>
        <v>0.85780439244016093</v>
      </c>
      <c r="EG287" s="600">
        <f t="shared" si="3071"/>
        <v>-2.7832884796067284E-2</v>
      </c>
      <c r="EH287" s="600">
        <f t="shared" si="3072"/>
        <v>-3.5913475192717745E-2</v>
      </c>
      <c r="EI287" s="582">
        <f t="shared" si="3026"/>
        <v>0.65381153948823556</v>
      </c>
      <c r="EJ287" s="601">
        <f t="shared" si="3073"/>
        <v>-4859.4536771138664</v>
      </c>
      <c r="EK287" s="601">
        <f t="shared" si="3074"/>
        <v>-11.663329619305387</v>
      </c>
      <c r="EL287" s="563">
        <f>DATI!AD275</f>
        <v>146266.51999999999</v>
      </c>
      <c r="EM287" s="564">
        <f t="shared" si="3081"/>
        <v>400.73019178082188</v>
      </c>
      <c r="EN287" s="595">
        <f t="shared" si="3027"/>
        <v>269.80867422230091</v>
      </c>
      <c r="EO287" s="566">
        <f t="shared" si="2989"/>
        <v>0.73920184718438608</v>
      </c>
      <c r="EP287" s="582">
        <f t="shared" si="2990"/>
        <v>-9.0839945255398735E-3</v>
      </c>
      <c r="EQ287" s="583">
        <f t="shared" si="2991"/>
        <v>-1.7320424489584152E-2</v>
      </c>
      <c r="ER287" s="582">
        <f t="shared" si="3082"/>
        <v>6.029815568795209E-2</v>
      </c>
      <c r="ES287" s="564">
        <f t="shared" si="3091"/>
        <v>-1340.8646743106947</v>
      </c>
      <c r="ET287" s="582">
        <f t="shared" si="3029"/>
        <v>0.56341364296975771</v>
      </c>
      <c r="EU287" s="584">
        <f t="shared" si="2993"/>
        <v>-4.7555692465418815</v>
      </c>
      <c r="EV287" s="563">
        <f>DATI!AE275</f>
        <v>22761.51</v>
      </c>
      <c r="EW287" s="564">
        <f t="shared" si="3083"/>
        <v>62.360301369863009</v>
      </c>
      <c r="EX287" s="595">
        <f t="shared" si="3030"/>
        <v>41.986729679475829</v>
      </c>
      <c r="EY287" s="566">
        <f t="shared" si="3031"/>
        <v>0.11503213610815295</v>
      </c>
      <c r="EZ287" s="582">
        <f t="shared" si="2995"/>
        <v>0.10653348668079965</v>
      </c>
      <c r="FA287" s="583">
        <f t="shared" si="2996"/>
        <v>9.7336051665556145E-2</v>
      </c>
      <c r="FB287" s="564">
        <f t="shared" si="3092"/>
        <v>2191.4050063623472</v>
      </c>
      <c r="FC287" s="584">
        <f t="shared" si="2997"/>
        <v>3.7243126051915922</v>
      </c>
      <c r="FD287" s="564">
        <f>+DATI!AG275</f>
        <v>5449.06</v>
      </c>
      <c r="FE287" s="582">
        <f t="shared" si="3033"/>
        <v>2.098959314380891E-2</v>
      </c>
      <c r="FF287" s="564">
        <f t="shared" si="2998"/>
        <v>17312.449999999997</v>
      </c>
      <c r="FG287" s="582">
        <f t="shared" si="3093"/>
        <v>3.1935190514137297E-2</v>
      </c>
      <c r="FH287" s="563">
        <f>DATI!AF275</f>
        <v>6155.54</v>
      </c>
      <c r="FI287" s="564">
        <f t="shared" si="3094"/>
        <v>16.864493150684932</v>
      </c>
      <c r="FJ287" s="590">
        <f t="shared" si="3036"/>
        <v>2.37109299916759E-2</v>
      </c>
      <c r="FK287" s="590"/>
      <c r="FL287" s="564"/>
      <c r="FM287" s="1281"/>
      <c r="FN287" s="564"/>
      <c r="FO287" s="564"/>
      <c r="FP287" s="564"/>
      <c r="FQ287" s="602"/>
      <c r="FR287" s="1289"/>
      <c r="FS287" s="612"/>
      <c r="FT287" s="612"/>
      <c r="FU287" s="576"/>
      <c r="FV287" s="577"/>
      <c r="FW287" s="577"/>
      <c r="FX287" s="577"/>
      <c r="FY287" s="577"/>
      <c r="FZ287" s="577"/>
      <c r="GA287" s="577"/>
      <c r="GB287" s="577"/>
      <c r="GC287" s="577"/>
      <c r="GD287" s="577"/>
      <c r="GE287" s="577"/>
      <c r="GF287" s="577"/>
      <c r="GG287" s="577"/>
      <c r="GH287" s="577"/>
      <c r="GI287" s="577"/>
      <c r="GJ287" s="577"/>
      <c r="GK287" s="577"/>
      <c r="GL287" s="577"/>
      <c r="GM287" s="577"/>
      <c r="GN287" s="577"/>
      <c r="GO287" s="577"/>
      <c r="GP287" s="578"/>
      <c r="GQ287" s="576"/>
      <c r="GR287" s="577"/>
      <c r="GS287" s="577"/>
      <c r="GT287" s="577"/>
      <c r="GU287" s="577"/>
      <c r="GV287" s="577"/>
      <c r="GW287" s="577"/>
      <c r="GX287" s="578"/>
      <c r="GY287" s="576"/>
      <c r="GZ287" s="577"/>
      <c r="HA287" s="577"/>
      <c r="HB287" s="577"/>
      <c r="HC287" s="577"/>
      <c r="HD287" s="577"/>
      <c r="HE287" s="577"/>
      <c r="HF287" s="577"/>
      <c r="HG287" s="577"/>
      <c r="HH287" s="577"/>
      <c r="HI287" s="577"/>
      <c r="HJ287" s="577"/>
      <c r="HK287" s="577"/>
      <c r="HL287" s="577"/>
      <c r="HM287" s="577"/>
      <c r="HN287" s="577"/>
      <c r="HO287" s="577"/>
      <c r="HP287" s="577"/>
      <c r="HQ287" s="577"/>
      <c r="HR287" s="577"/>
      <c r="HS287" s="577"/>
      <c r="HT287" s="578"/>
      <c r="HU287" s="1289">
        <f t="shared" si="2999"/>
        <v>167445.52000000002</v>
      </c>
      <c r="HV287" s="1290"/>
      <c r="HW287" s="1291">
        <f t="shared" si="3112"/>
        <v>76943.91</v>
      </c>
      <c r="HX287" s="1292">
        <v>76943.91</v>
      </c>
      <c r="HY287" s="1292"/>
      <c r="HZ287" s="1293"/>
      <c r="IA287" s="1293">
        <f t="shared" si="3000"/>
        <v>0.29638531522755296</v>
      </c>
      <c r="IB287" s="1312">
        <f t="shared" si="3001"/>
        <v>0.45951608618731632</v>
      </c>
      <c r="IC287" s="1291"/>
      <c r="ID287" s="1293"/>
      <c r="IE287" s="1291"/>
      <c r="IF287" s="1291"/>
      <c r="IG287" s="1291"/>
      <c r="IH287" s="1313"/>
      <c r="II287" s="1292"/>
      <c r="IJ287" s="1292"/>
      <c r="IK287" s="1314">
        <v>20731.21</v>
      </c>
      <c r="IL287" s="1315">
        <f t="shared" si="3095"/>
        <v>15282.149999999998</v>
      </c>
      <c r="IM287" s="1315"/>
      <c r="IN287" s="1312">
        <f t="shared" ref="IN287:IN343" si="3113">+IL287/CZ287</f>
        <v>5.8866320220856305E-2</v>
      </c>
      <c r="IO287" s="1312">
        <f t="shared" ref="IO287:IO343" si="3114">+(IL287)/(HU287)</f>
        <v>9.1266401155432497E-2</v>
      </c>
      <c r="IP287" s="1292"/>
      <c r="IQ287" s="1313"/>
      <c r="IR287" s="1292"/>
      <c r="IS287" s="1315">
        <v>75219.460000000006</v>
      </c>
      <c r="IT287" s="1314">
        <v>75219.460000000006</v>
      </c>
      <c r="IU287" s="1316"/>
      <c r="IV287" s="1312"/>
      <c r="IW287" s="1313">
        <f t="shared" si="3002"/>
        <v>0.28974279268295972</v>
      </c>
      <c r="IX287" s="1312">
        <f t="shared" si="3003"/>
        <v>0.44921751265725113</v>
      </c>
      <c r="IY287" s="1315"/>
      <c r="IZ287" s="1315"/>
      <c r="JA287" s="1315"/>
      <c r="JB287" s="1315"/>
      <c r="JC287" s="1297"/>
      <c r="JD287" s="1313"/>
      <c r="JE287" s="1292"/>
      <c r="JF287" s="1292"/>
      <c r="JG287" s="586">
        <f t="shared" si="2951"/>
        <v>81868.186102963547</v>
      </c>
      <c r="JH287" s="566">
        <f t="shared" si="3038"/>
        <v>151.01710735597729</v>
      </c>
      <c r="JI287" s="589">
        <f t="shared" ref="JI287:JI343" si="3115">+JG287/CZ287</f>
        <v>0.31535345871083004</v>
      </c>
      <c r="JJ287" s="1281"/>
      <c r="JK287" s="564"/>
      <c r="JL287" s="591"/>
      <c r="JM287" s="622">
        <f t="shared" si="3076"/>
        <v>0.11055166343537737</v>
      </c>
      <c r="JN287" s="1077"/>
      <c r="JO287" s="566"/>
      <c r="JP287" s="589"/>
      <c r="JQ287" s="590"/>
      <c r="JR287" s="624"/>
      <c r="JS287" s="585"/>
      <c r="JT287" s="576">
        <f>DATI!BW275</f>
        <v>20464.553587380768</v>
      </c>
      <c r="JU287" s="577">
        <f>DATI!BX275</f>
        <v>18967.9159026981</v>
      </c>
      <c r="JV287" s="577">
        <f>DATI!BY275</f>
        <v>3540.6869163789897</v>
      </c>
      <c r="JW287" s="577">
        <f>DATI!BZ275</f>
        <v>2118.8726438690423</v>
      </c>
      <c r="JX287" s="577">
        <f>DATI!CA275</f>
        <v>20021.942169599653</v>
      </c>
      <c r="JY287" s="577">
        <f>DATI!CB275</f>
        <v>4491.5077936390044</v>
      </c>
      <c r="JZ287" s="577">
        <f>DATI!CC275</f>
        <v>4899.5974111561591</v>
      </c>
      <c r="KA287" s="577">
        <f>DATI!CD275</f>
        <v>82.080703080416654</v>
      </c>
      <c r="KB287" s="577">
        <f>DATI!CE275</f>
        <v>713.91778108763697</v>
      </c>
      <c r="KC287" s="577">
        <f>DATI!CF275</f>
        <v>101.76839730405807</v>
      </c>
      <c r="KD287" s="577">
        <f>DATI!CG275</f>
        <v>197.44354384279251</v>
      </c>
      <c r="KE287" s="577">
        <f>DATI!CH275</f>
        <v>234.01979380059242</v>
      </c>
      <c r="KF287" s="577">
        <f>DATI!CI275</f>
        <v>44.14116085910797</v>
      </c>
      <c r="KG287" s="577">
        <f>DATI!CJ275</f>
        <v>100.35494195318222</v>
      </c>
      <c r="KH287" s="577">
        <f>DATI!CK275</f>
        <v>494.65945737158319</v>
      </c>
      <c r="KI287" s="577">
        <f>DATI!CL275</f>
        <v>143.10744278526306</v>
      </c>
      <c r="KJ287" s="625">
        <f t="shared" si="3039"/>
        <v>37.749678271982113</v>
      </c>
      <c r="KK287" s="626">
        <f t="shared" si="3096"/>
        <v>2.0659840428724589E-2</v>
      </c>
      <c r="KL287" s="627">
        <f t="shared" si="3041"/>
        <v>34.988924618341045</v>
      </c>
      <c r="KM287" s="626">
        <f t="shared" si="3097"/>
        <v>3.4499081076869831E-2</v>
      </c>
      <c r="KN287" s="627">
        <f t="shared" si="3043"/>
        <v>6.5312830492204377</v>
      </c>
      <c r="KO287" s="626">
        <f t="shared" si="3098"/>
        <v>7.3791310718498877E-3</v>
      </c>
      <c r="KP287" s="627">
        <f t="shared" si="3045"/>
        <v>3.9085514503811805</v>
      </c>
      <c r="KQ287" s="626">
        <f t="shared" si="3099"/>
        <v>4.4329944201496017E-3</v>
      </c>
      <c r="KR287" s="627">
        <f t="shared" si="3047"/>
        <v>36.933220754382219</v>
      </c>
      <c r="KS287" s="626">
        <f t="shared" si="3100"/>
        <v>2.6422423248126707E-2</v>
      </c>
      <c r="KT287" s="627">
        <f t="shared" si="3049"/>
        <v>8.2852026770095559</v>
      </c>
      <c r="KU287" s="626">
        <f t="shared" si="3101"/>
        <v>0.41853902398756904</v>
      </c>
      <c r="KV287" s="627">
        <f t="shared" si="3051"/>
        <v>9.0379799951968582</v>
      </c>
      <c r="KW287" s="626">
        <f t="shared" si="3102"/>
        <v>4.167426921282482E-2</v>
      </c>
      <c r="KX287" s="627">
        <f t="shared" si="3053"/>
        <v>0.15140912409320703</v>
      </c>
      <c r="KY287" s="626">
        <f t="shared" si="3103"/>
        <v>-0.13001233880643387</v>
      </c>
      <c r="KZ287" s="627">
        <f t="shared" si="3055"/>
        <v>1.3169193470862792</v>
      </c>
      <c r="LA287" s="626">
        <f t="shared" si="3104"/>
        <v>0.22379401306350369</v>
      </c>
      <c r="LB287" s="627">
        <f t="shared" si="3005"/>
        <v>0.18772577862887757</v>
      </c>
      <c r="LC287" s="626">
        <f t="shared" si="3105"/>
        <v>-8.9508610126937116E-2</v>
      </c>
      <c r="LD287" s="627">
        <f t="shared" si="3058"/>
        <v>0.36421171979737121</v>
      </c>
      <c r="LE287" s="626">
        <f t="shared" si="3106"/>
        <v>-0.46255224349550805</v>
      </c>
      <c r="LF287" s="627">
        <f t="shared" si="3060"/>
        <v>0.43168163368564505</v>
      </c>
      <c r="LG287" s="626">
        <f t="shared" si="3107"/>
        <v>-3.1474352415886177E-2</v>
      </c>
      <c r="LH287" s="627">
        <f t="shared" si="3062"/>
        <v>8.1424430485043622E-2</v>
      </c>
      <c r="LI287" s="626">
        <f t="shared" si="3108"/>
        <v>-7.1657301764282665E-3</v>
      </c>
      <c r="LJ287" s="627">
        <f t="shared" si="3064"/>
        <v>0.18511846620842598</v>
      </c>
      <c r="LK287" s="626">
        <f t="shared" si="3109"/>
        <v>0.20141608173880202</v>
      </c>
      <c r="LL287" s="627">
        <f t="shared" si="3066"/>
        <v>0.91246727128634531</v>
      </c>
      <c r="LM287" s="626">
        <f t="shared" si="3110"/>
        <v>0.2854462196099708</v>
      </c>
      <c r="LN287" s="627">
        <f t="shared" si="3068"/>
        <v>0.26398132265152413</v>
      </c>
      <c r="LO287" s="630">
        <f t="shared" si="3111"/>
        <v>-0.13601929760625153</v>
      </c>
      <c r="LP287" s="631">
        <f t="shared" ref="LP287:LP307" si="3116">+JT287/CZ287</f>
        <v>7.8828761964228208E-2</v>
      </c>
      <c r="LQ287" s="632">
        <f t="shared" ref="LQ287:LQ307" si="3117">+JU287/CZ287</f>
        <v>7.3063764683012483E-2</v>
      </c>
      <c r="LR287" s="632">
        <f t="shared" ref="LR287:LR307" si="3118">+JV287/CZ287</f>
        <v>1.3638605158394723E-2</v>
      </c>
      <c r="LS287" s="632">
        <f t="shared" ref="LS287:LS307" si="3119">+JW287/CZ287</f>
        <v>8.1618251071483711E-3</v>
      </c>
      <c r="LT287" s="632">
        <f t="shared" ref="LT287:LT307" si="3120">+JX287/CZ287</f>
        <v>7.7123837889244623E-2</v>
      </c>
      <c r="LU287" s="632">
        <f t="shared" ref="LU287:LU307" si="3121">+JY287/CZ287</f>
        <v>1.7301134726123317E-2</v>
      </c>
      <c r="LV287" s="632">
        <f t="shared" ref="LV287:LV307" si="3122">+JZ287/CZ287</f>
        <v>1.8873082004717729E-2</v>
      </c>
      <c r="LW287" s="632">
        <f t="shared" ref="LW287:LW307" si="3123">+KA287/CZ287</f>
        <v>3.1617206685478379E-4</v>
      </c>
      <c r="LX287" s="633">
        <f t="shared" ref="LX287:LX307" si="3124">+KB287/CZ287</f>
        <v>2.7499869267654116E-3</v>
      </c>
      <c r="LY287" s="633">
        <f t="shared" si="3006"/>
        <v>3.9200839306406578E-4</v>
      </c>
      <c r="LZ287" s="633">
        <f t="shared" ref="LZ287:LZ307" si="3125">+KD287/CZ287</f>
        <v>7.6054579214249998E-4</v>
      </c>
      <c r="MA287" s="633">
        <f t="shared" ref="MA287:MA307" si="3126">+KE287/CZ287</f>
        <v>9.0143625863405594E-4</v>
      </c>
      <c r="MB287" s="633">
        <f t="shared" ref="MB287:MB307" si="3127">+KF287/CZ287</f>
        <v>1.7003024509330028E-4</v>
      </c>
      <c r="MC287" s="633">
        <f t="shared" ref="MC287:MC307" si="3128">+KG287/CZ287</f>
        <v>3.8656381129366428E-4</v>
      </c>
      <c r="MD287" s="633">
        <f t="shared" ref="MD287:MD307" si="3129">+KH287/CZ287</f>
        <v>1.9054113470886385E-3</v>
      </c>
      <c r="ME287" s="633">
        <f t="shared" ref="ME287:ME307" si="3130">+KI287/CZ287</f>
        <v>5.51244985357765E-4</v>
      </c>
      <c r="MF287" s="631">
        <f t="shared" ref="MF287:MF307" si="3131">+JT287/DW287</f>
        <v>0.24240171130434826</v>
      </c>
      <c r="MG287" s="632">
        <f t="shared" ref="MG287:MG307" si="3132">+JU287/DW287</f>
        <v>0.22467410564607654</v>
      </c>
      <c r="MH287" s="632">
        <f t="shared" ref="MH287:MH307" si="3133">+JV287/DW287</f>
        <v>4.1939276322764472E-2</v>
      </c>
      <c r="MI287" s="632">
        <f t="shared" ref="MI287:MI307" si="3134">+JW287/DW287</f>
        <v>2.5097950596222222E-2</v>
      </c>
      <c r="MJ287" s="632">
        <f t="shared" ref="MJ287:MJ307" si="3135">+JX287/DW287</f>
        <v>0.23715899908710522</v>
      </c>
      <c r="MK287" s="632">
        <f t="shared" ref="MK287:MK307" si="3136">+JY287/DW287</f>
        <v>5.3201706593115072E-2</v>
      </c>
      <c r="ML287" s="632">
        <f t="shared" ref="ML287:ML307" si="3137">+JZ287/DW287</f>
        <v>5.8035509648203171E-2</v>
      </c>
      <c r="MM287" s="632">
        <f t="shared" ref="MM287:MM307" si="3138">+KA287/DW287</f>
        <v>9.7224221416811348E-4</v>
      </c>
      <c r="MN287" s="633">
        <f t="shared" ref="MN287:MN307" si="3139">+KB287/DW287</f>
        <v>8.4563238150945335E-3</v>
      </c>
      <c r="MO287" s="633">
        <f t="shared" si="3007"/>
        <v>1.2054420614587094E-3</v>
      </c>
      <c r="MP287" s="633">
        <f t="shared" ref="MP287:MP307" si="3140">+KD287/DW287</f>
        <v>2.3387098432970824E-3</v>
      </c>
      <c r="MQ287" s="633">
        <f t="shared" ref="MQ287:MQ307" si="3141">+KE287/DW287</f>
        <v>2.77195386912003E-3</v>
      </c>
      <c r="MR287" s="633">
        <f t="shared" ref="MR287:MR307" si="3142">+KF287/DW287</f>
        <v>5.2285005316735826E-4</v>
      </c>
      <c r="MS287" s="633">
        <f t="shared" ref="MS287:MS307" si="3143">+KG287/DW287</f>
        <v>1.1886997467807155E-3</v>
      </c>
      <c r="MT287" s="633">
        <f t="shared" ref="MT287:MT307" si="3144">+KH287/DW287</f>
        <v>5.8592188912291211E-3</v>
      </c>
      <c r="MU287" s="633">
        <f t="shared" ref="MU287:MU307" si="3145">+KI287/DW287</f>
        <v>1.6951011847591803E-3</v>
      </c>
      <c r="MV287" s="1077"/>
      <c r="MW287" s="566"/>
      <c r="MX287" s="624"/>
      <c r="MY287" s="1270"/>
      <c r="MZ287" s="636"/>
      <c r="NA287" s="637"/>
      <c r="NB287" s="1077"/>
      <c r="NC287" s="566"/>
      <c r="ND287" s="589"/>
      <c r="NE287" s="638"/>
    </row>
    <row r="288" spans="1:369" outlineLevel="1" x14ac:dyDescent="0.2">
      <c r="A288" s="477" t="s">
        <v>181</v>
      </c>
      <c r="B288" s="478">
        <v>115</v>
      </c>
      <c r="C288" s="1524"/>
      <c r="D288" s="479">
        <f>DATI!G276</f>
        <v>337865</v>
      </c>
      <c r="E288" s="480">
        <f t="shared" si="3077"/>
        <v>3.7235895595118029E-2</v>
      </c>
      <c r="F288" s="1039">
        <f t="shared" si="3008"/>
        <v>6.1794573989695945E-3</v>
      </c>
      <c r="G288" s="482"/>
      <c r="H288" s="483"/>
      <c r="I288" s="484"/>
      <c r="J288" s="485"/>
      <c r="K288" s="485"/>
      <c r="L288" s="485"/>
      <c r="M288" s="483"/>
      <c r="N288" s="483"/>
      <c r="O288" s="483"/>
      <c r="P288" s="483"/>
      <c r="Q288" s="483"/>
      <c r="R288" s="483"/>
      <c r="S288" s="483"/>
      <c r="T288" s="483"/>
      <c r="U288" s="483"/>
      <c r="V288" s="483"/>
      <c r="W288" s="488"/>
      <c r="X288" s="1111"/>
      <c r="Y288" s="483"/>
      <c r="Z288" s="483"/>
      <c r="AA288" s="483"/>
      <c r="AB288" s="483"/>
      <c r="AC288" s="483"/>
      <c r="AD288" s="484"/>
      <c r="AE288" s="485"/>
      <c r="AF288" s="485"/>
      <c r="AG288" s="488"/>
      <c r="AH288" s="491"/>
      <c r="AI288" s="483"/>
      <c r="AJ288" s="484"/>
      <c r="AK288" s="485"/>
      <c r="AL288" s="485"/>
      <c r="AM288" s="485"/>
      <c r="AN288" s="495"/>
      <c r="AO288" s="496"/>
      <c r="AP288" s="496"/>
      <c r="AQ288" s="496"/>
      <c r="AR288" s="496"/>
      <c r="AS288" s="496"/>
      <c r="AT288" s="496"/>
      <c r="AU288" s="1065"/>
      <c r="AV288" s="1065"/>
      <c r="AW288" s="496"/>
      <c r="AX288" s="1065"/>
      <c r="AY288" s="1065"/>
      <c r="AZ288" s="1065"/>
      <c r="BA288" s="1065"/>
      <c r="BB288" s="495"/>
      <c r="BC288" s="496"/>
      <c r="BD288" s="496"/>
      <c r="BE288" s="496"/>
      <c r="BF288" s="496"/>
      <c r="BG288" s="496"/>
      <c r="BH288" s="496"/>
      <c r="BI288" s="496"/>
      <c r="BJ288" s="496"/>
      <c r="BK288" s="496"/>
      <c r="BL288" s="496"/>
      <c r="BM288" s="496"/>
      <c r="BN288" s="496"/>
      <c r="BO288" s="496"/>
      <c r="BP288" s="496"/>
      <c r="BQ288" s="496"/>
      <c r="BR288" s="496"/>
      <c r="BS288" s="496"/>
      <c r="BT288" s="496"/>
      <c r="BU288" s="496"/>
      <c r="BV288" s="497"/>
      <c r="BW288" s="495"/>
      <c r="BX288" s="496"/>
      <c r="BY288" s="496"/>
      <c r="BZ288" s="496"/>
      <c r="CA288" s="496"/>
      <c r="CB288" s="496"/>
      <c r="CC288" s="496"/>
      <c r="CD288" s="497"/>
      <c r="CE288" s="495"/>
      <c r="CF288" s="496"/>
      <c r="CG288" s="496"/>
      <c r="CH288" s="496"/>
      <c r="CI288" s="496"/>
      <c r="CJ288" s="496"/>
      <c r="CK288" s="496"/>
      <c r="CL288" s="496"/>
      <c r="CM288" s="496"/>
      <c r="CN288" s="496"/>
      <c r="CO288" s="496"/>
      <c r="CP288" s="496"/>
      <c r="CQ288" s="496"/>
      <c r="CR288" s="496"/>
      <c r="CS288" s="496"/>
      <c r="CT288" s="496"/>
      <c r="CU288" s="496"/>
      <c r="CV288" s="496"/>
      <c r="CW288" s="496"/>
      <c r="CX288" s="496"/>
      <c r="CY288" s="497"/>
      <c r="CZ288" s="482">
        <f>DATI!AA276</f>
        <v>168980.03200000001</v>
      </c>
      <c r="DA288" s="483">
        <f t="shared" si="3078"/>
        <v>462.95899178082192</v>
      </c>
      <c r="DB288" s="484">
        <f t="shared" si="3009"/>
        <v>500.14068340905391</v>
      </c>
      <c r="DC288" s="485">
        <f t="shared" si="2982"/>
        <v>1.3702484476960382</v>
      </c>
      <c r="DD288" s="501">
        <f t="shared" si="2983"/>
        <v>3.3103793410039328E-2</v>
      </c>
      <c r="DE288" s="502">
        <f t="shared" si="3070"/>
        <v>2.6758980033910213E-2</v>
      </c>
      <c r="DF288" s="483">
        <f t="shared" si="3085"/>
        <v>5414.6351077520521</v>
      </c>
      <c r="DG288" s="503">
        <f t="shared" si="2984"/>
        <v>13.034465557873261</v>
      </c>
      <c r="DH288" s="504">
        <f t="shared" si="3086"/>
        <v>3.6087158128592187E-2</v>
      </c>
      <c r="DI288" s="505">
        <f t="shared" si="3087"/>
        <v>82863.381999999998</v>
      </c>
      <c r="DJ288" s="483">
        <f t="shared" si="3088"/>
        <v>227.02296438356163</v>
      </c>
      <c r="DK288" s="506">
        <f t="shared" si="3014"/>
        <v>245.25589214627144</v>
      </c>
      <c r="DL288" s="507">
        <f t="shared" si="3015"/>
        <v>0.67193395108567511</v>
      </c>
      <c r="DM288" s="508">
        <f t="shared" si="2783"/>
        <v>0.49037380937411584</v>
      </c>
      <c r="DN288" s="509">
        <f t="shared" si="3089"/>
        <v>0.14181166453398394</v>
      </c>
      <c r="DO288" s="509">
        <f t="shared" si="2834"/>
        <v>6.0999999999999999E-2</v>
      </c>
      <c r="DP288" s="509">
        <f t="shared" si="3016"/>
        <v>0.1796099619898899</v>
      </c>
      <c r="DQ288" s="509">
        <f t="shared" si="3017"/>
        <v>0.17236538006773466</v>
      </c>
      <c r="DR288" s="510">
        <f t="shared" si="3018"/>
        <v>12616.957613911101</v>
      </c>
      <c r="DS288" s="510">
        <f t="shared" si="3019"/>
        <v>36.058404472162948</v>
      </c>
      <c r="DT288" s="511">
        <f t="shared" si="3090"/>
        <v>4.5425820673848975E-2</v>
      </c>
      <c r="DU288" s="512"/>
      <c r="DV288" s="511"/>
      <c r="DW288" s="513">
        <f>DATI!AB276</f>
        <v>80833.491999999998</v>
      </c>
      <c r="DX288" s="483">
        <f t="shared" si="3079"/>
        <v>221.4616219178082</v>
      </c>
      <c r="DY288" s="514">
        <f t="shared" si="3021"/>
        <v>239.24790078877658</v>
      </c>
      <c r="DZ288" s="485">
        <f t="shared" si="3022"/>
        <v>0.65547370079116862</v>
      </c>
      <c r="EA288" s="508">
        <f t="shared" si="2979"/>
        <v>0.47836120660694392</v>
      </c>
      <c r="EB288" s="504">
        <f t="shared" si="3080"/>
        <v>0.11384090080482684</v>
      </c>
      <c r="EC288" s="515">
        <f t="shared" si="2836"/>
        <v>86116.650000000009</v>
      </c>
      <c r="ED288" s="516">
        <f t="shared" si="3023"/>
        <v>235.93602739726029</v>
      </c>
      <c r="EE288" s="517">
        <f t="shared" si="3024"/>
        <v>254.88479126278253</v>
      </c>
      <c r="EF288" s="518">
        <f t="shared" si="3025"/>
        <v>0.69831449661036304</v>
      </c>
      <c r="EG288" s="519">
        <f t="shared" si="3071"/>
        <v>-7.7179616456703862E-2</v>
      </c>
      <c r="EH288" s="519">
        <f t="shared" si="3072"/>
        <v>-8.2847123584853508E-2</v>
      </c>
      <c r="EI288" s="501">
        <f t="shared" si="3026"/>
        <v>0.50962619062588421</v>
      </c>
      <c r="EJ288" s="520">
        <f t="shared" si="3073"/>
        <v>-7202.3225061590492</v>
      </c>
      <c r="EK288" s="520">
        <f t="shared" si="3074"/>
        <v>-23.023938914289602</v>
      </c>
      <c r="EL288" s="482">
        <f>DATI!AD276</f>
        <v>66463.91</v>
      </c>
      <c r="EM288" s="483">
        <f t="shared" si="3081"/>
        <v>182.09290410958906</v>
      </c>
      <c r="EN288" s="514">
        <f t="shared" si="3027"/>
        <v>196.71735752445502</v>
      </c>
      <c r="EO288" s="485">
        <f t="shared" si="2989"/>
        <v>0.53895166445056175</v>
      </c>
      <c r="EP288" s="501">
        <f t="shared" si="2990"/>
        <v>-9.8491612671585238E-2</v>
      </c>
      <c r="EQ288" s="502">
        <f t="shared" si="2991"/>
        <v>-0.104028232042359</v>
      </c>
      <c r="ER288" s="501">
        <f t="shared" si="3082"/>
        <v>2.7399648209378583E-2</v>
      </c>
      <c r="ES288" s="483">
        <f t="shared" si="3091"/>
        <v>-7261.3164473802899</v>
      </c>
      <c r="ET288" s="501">
        <f t="shared" si="3029"/>
        <v>0.39332404671340104</v>
      </c>
      <c r="EU288" s="503">
        <f t="shared" si="2993"/>
        <v>-22.840182745893372</v>
      </c>
      <c r="EV288" s="482">
        <f>DATI!AE276</f>
        <v>17608.240000000002</v>
      </c>
      <c r="EW288" s="483">
        <f t="shared" si="3083"/>
        <v>48.241753424657539</v>
      </c>
      <c r="EX288" s="514">
        <f t="shared" si="3030"/>
        <v>52.116200257499294</v>
      </c>
      <c r="EY288" s="485">
        <f t="shared" si="3031"/>
        <v>0.14278411029451862</v>
      </c>
      <c r="EZ288" s="501">
        <f t="shared" si="2995"/>
        <v>-2.1469245558300765E-2</v>
      </c>
      <c r="FA288" s="502">
        <f t="shared" si="2996"/>
        <v>-2.747889827600325E-2</v>
      </c>
      <c r="FB288" s="483">
        <f t="shared" si="3092"/>
        <v>-386.32983858047737</v>
      </c>
      <c r="FC288" s="503">
        <f t="shared" si="2997"/>
        <v>-1.4725600944482835</v>
      </c>
      <c r="FD288" s="483">
        <f>+DATI!AG276</f>
        <v>2029.89</v>
      </c>
      <c r="FE288" s="501">
        <f t="shared" si="3033"/>
        <v>1.2012602767171922E-2</v>
      </c>
      <c r="FF288" s="483">
        <f t="shared" si="2998"/>
        <v>15578.350000000002</v>
      </c>
      <c r="FG288" s="501">
        <f t="shared" si="3093"/>
        <v>4.6108208900004444E-2</v>
      </c>
      <c r="FH288" s="482">
        <f>DATI!AF276</f>
        <v>4074.39</v>
      </c>
      <c r="FI288" s="483">
        <f t="shared" si="3094"/>
        <v>11.162712328767123</v>
      </c>
      <c r="FJ288" s="509">
        <f t="shared" si="3036"/>
        <v>2.4111665454057907E-2</v>
      </c>
      <c r="FK288" s="509"/>
      <c r="FL288" s="483"/>
      <c r="FM288" s="1279"/>
      <c r="FN288" s="483"/>
      <c r="FO288" s="483"/>
      <c r="FP288" s="483"/>
      <c r="FQ288" s="521"/>
      <c r="FR288" s="1329"/>
      <c r="FS288" s="531"/>
      <c r="FT288" s="531"/>
      <c r="FU288" s="495"/>
      <c r="FV288" s="496"/>
      <c r="FW288" s="496"/>
      <c r="FX288" s="496"/>
      <c r="FY288" s="496"/>
      <c r="FZ288" s="496"/>
      <c r="GA288" s="496"/>
      <c r="GB288" s="496"/>
      <c r="GC288" s="496"/>
      <c r="GD288" s="496"/>
      <c r="GE288" s="496"/>
      <c r="GF288" s="496"/>
      <c r="GG288" s="496"/>
      <c r="GH288" s="496"/>
      <c r="GI288" s="496"/>
      <c r="GJ288" s="496"/>
      <c r="GK288" s="496"/>
      <c r="GL288" s="496"/>
      <c r="GM288" s="496"/>
      <c r="GN288" s="496"/>
      <c r="GO288" s="496"/>
      <c r="GP288" s="497"/>
      <c r="GQ288" s="495"/>
      <c r="GR288" s="496"/>
      <c r="GS288" s="496"/>
      <c r="GT288" s="496"/>
      <c r="GU288" s="496"/>
      <c r="GV288" s="496"/>
      <c r="GW288" s="496"/>
      <c r="GX288" s="497"/>
      <c r="GY288" s="495"/>
      <c r="GZ288" s="496"/>
      <c r="HA288" s="496"/>
      <c r="HB288" s="496"/>
      <c r="HC288" s="496"/>
      <c r="HD288" s="496"/>
      <c r="HE288" s="496"/>
      <c r="HF288" s="496"/>
      <c r="HG288" s="496"/>
      <c r="HH288" s="496"/>
      <c r="HI288" s="496"/>
      <c r="HJ288" s="496"/>
      <c r="HK288" s="496"/>
      <c r="HL288" s="496"/>
      <c r="HM288" s="496"/>
      <c r="HN288" s="496"/>
      <c r="HO288" s="496"/>
      <c r="HP288" s="496"/>
      <c r="HQ288" s="496"/>
      <c r="HR288" s="496"/>
      <c r="HS288" s="496"/>
      <c r="HT288" s="497"/>
      <c r="HU288" s="1329">
        <f t="shared" si="2999"/>
        <v>86255.01</v>
      </c>
      <c r="HV288" s="1330"/>
      <c r="HW288" s="1331">
        <f t="shared" si="3112"/>
        <v>26056.59</v>
      </c>
      <c r="HX288" s="1332">
        <v>26056.59</v>
      </c>
      <c r="HY288" s="1332"/>
      <c r="HZ288" s="1333"/>
      <c r="IA288" s="1333">
        <f t="shared" si="3000"/>
        <v>0.15419922514868503</v>
      </c>
      <c r="IB288" s="1334">
        <f t="shared" si="3001"/>
        <v>0.30208784394089111</v>
      </c>
      <c r="IC288" s="1331"/>
      <c r="ID288" s="1333"/>
      <c r="IE288" s="1331"/>
      <c r="IF288" s="1331"/>
      <c r="IG288" s="1331"/>
      <c r="IH288" s="1335"/>
      <c r="II288" s="1332"/>
      <c r="IJ288" s="1332"/>
      <c r="IK288" s="1336">
        <v>11202.97</v>
      </c>
      <c r="IL288" s="1337">
        <f t="shared" si="3095"/>
        <v>9173.08</v>
      </c>
      <c r="IM288" s="1337"/>
      <c r="IN288" s="1334">
        <f t="shared" si="3113"/>
        <v>5.4284993862470092E-2</v>
      </c>
      <c r="IO288" s="1334">
        <f t="shared" si="3114"/>
        <v>0.10634837327130332</v>
      </c>
      <c r="IP288" s="1332"/>
      <c r="IQ288" s="1335"/>
      <c r="IR288" s="1332"/>
      <c r="IS288" s="1337">
        <v>51025.34</v>
      </c>
      <c r="IT288" s="1336">
        <v>51025.34</v>
      </c>
      <c r="IU288" s="1338"/>
      <c r="IV288" s="1334"/>
      <c r="IW288" s="1335">
        <f t="shared" si="3002"/>
        <v>0.3019607665833558</v>
      </c>
      <c r="IX288" s="1334">
        <f t="shared" si="3003"/>
        <v>0.59156378278780564</v>
      </c>
      <c r="IY288" s="1337"/>
      <c r="IZ288" s="1337"/>
      <c r="JA288" s="1337"/>
      <c r="JB288" s="1337"/>
      <c r="JC288" s="1339"/>
      <c r="JD288" s="1335"/>
      <c r="JE288" s="1332"/>
      <c r="JF288" s="1332"/>
      <c r="JG288" s="505">
        <f t="shared" si="2951"/>
        <v>76643.370378907784</v>
      </c>
      <c r="JH288" s="485">
        <f t="shared" si="3038"/>
        <v>226.84613789208052</v>
      </c>
      <c r="JI288" s="508">
        <f t="shared" si="3115"/>
        <v>0.45356465773960664</v>
      </c>
      <c r="JJ288" s="1279"/>
      <c r="JK288" s="483"/>
      <c r="JL288" s="510"/>
      <c r="JM288" s="541">
        <f t="shared" si="3076"/>
        <v>0.14048603700988951</v>
      </c>
      <c r="JN288" s="1070"/>
      <c r="JO288" s="485"/>
      <c r="JP288" s="508"/>
      <c r="JQ288" s="509"/>
      <c r="JR288" s="543"/>
      <c r="JS288" s="504"/>
      <c r="JT288" s="495">
        <f>DATI!BW276</f>
        <v>18804.988019920886</v>
      </c>
      <c r="JU288" s="496">
        <f>DATI!BX276</f>
        <v>12843.990854540349</v>
      </c>
      <c r="JV288" s="496">
        <f>DATI!BY276</f>
        <v>2955.2123446229843</v>
      </c>
      <c r="JW288" s="496">
        <f>DATI!BZ276</f>
        <v>11514.744594963431</v>
      </c>
      <c r="JX288" s="496">
        <f>DATI!CA276</f>
        <v>17993.19732334304</v>
      </c>
      <c r="JY288" s="496">
        <f>DATI!CB276</f>
        <v>4357.9539453148845</v>
      </c>
      <c r="JZ288" s="496">
        <f>DATI!CC276</f>
        <v>3913.1989963744991</v>
      </c>
      <c r="KA288" s="496">
        <f>DATI!CD276</f>
        <v>195.61946483155899</v>
      </c>
      <c r="KB288" s="496">
        <f>DATI!CE276</f>
        <v>718.95508095419405</v>
      </c>
      <c r="KC288" s="496">
        <f>DATI!CF276</f>
        <v>36.971999020576476</v>
      </c>
      <c r="KD288" s="496">
        <f>DATI!CG276</f>
        <v>91.117461773395533</v>
      </c>
      <c r="KE288" s="496">
        <f>DATI!CH276</f>
        <v>233.65079381036759</v>
      </c>
      <c r="KF288" s="496">
        <f>DATI!CI276</f>
        <v>42.25760082244873</v>
      </c>
      <c r="KG288" s="496">
        <f>DATI!CJ276</f>
        <v>199.65050388574599</v>
      </c>
      <c r="KH288" s="496">
        <f>DATI!CK276</f>
        <v>199.0462447465118</v>
      </c>
      <c r="KI288" s="496">
        <f>DATI!CL276</f>
        <v>604.04261175632473</v>
      </c>
      <c r="KJ288" s="544">
        <f t="shared" si="3039"/>
        <v>55.658289612480978</v>
      </c>
      <c r="KK288" s="545">
        <f t="shared" si="3096"/>
        <v>8.3959212805069808E-2</v>
      </c>
      <c r="KL288" s="546">
        <f t="shared" si="3041"/>
        <v>38.015156510855959</v>
      </c>
      <c r="KM288" s="545">
        <f t="shared" si="3097"/>
        <v>1.3419906571355304E-2</v>
      </c>
      <c r="KN288" s="546">
        <f t="shared" si="3043"/>
        <v>8.7467253033696437</v>
      </c>
      <c r="KO288" s="545">
        <f t="shared" si="3098"/>
        <v>0.105417949451119</v>
      </c>
      <c r="KP288" s="546">
        <f t="shared" si="3045"/>
        <v>34.080903896418484</v>
      </c>
      <c r="KQ288" s="545">
        <f t="shared" si="3099"/>
        <v>0.36116866805931763</v>
      </c>
      <c r="KR288" s="546">
        <f t="shared" si="3047"/>
        <v>53.255582328276198</v>
      </c>
      <c r="KS288" s="545">
        <f t="shared" si="3100"/>
        <v>0.28470882606530384</v>
      </c>
      <c r="KT288" s="546">
        <f t="shared" si="3049"/>
        <v>12.898506638198347</v>
      </c>
      <c r="KU288" s="545">
        <f t="shared" si="3101"/>
        <v>-3.5107582970478855E-2</v>
      </c>
      <c r="KV288" s="546">
        <f t="shared" si="3051"/>
        <v>11.582137825387356</v>
      </c>
      <c r="KW288" s="545">
        <f t="shared" si="3102"/>
        <v>0.18444240698641493</v>
      </c>
      <c r="KX288" s="546">
        <f t="shared" si="3053"/>
        <v>0.57898706534136113</v>
      </c>
      <c r="KY288" s="545">
        <f t="shared" si="3103"/>
        <v>-0.13310557669084216</v>
      </c>
      <c r="KZ288" s="546">
        <f t="shared" si="3055"/>
        <v>2.127935953573747</v>
      </c>
      <c r="LA288" s="545">
        <f t="shared" si="3104"/>
        <v>8.1904826561591718E-2</v>
      </c>
      <c r="LB288" s="546">
        <f t="shared" si="3005"/>
        <v>0.10942831906405362</v>
      </c>
      <c r="LC288" s="545">
        <f t="shared" si="3105"/>
        <v>-0.82075236003621932</v>
      </c>
      <c r="LD288" s="546">
        <f t="shared" si="3058"/>
        <v>0.26968600409452159</v>
      </c>
      <c r="LE288" s="545">
        <f t="shared" si="3106"/>
        <v>-6.9788858732238571E-2</v>
      </c>
      <c r="LF288" s="546">
        <f t="shared" si="3060"/>
        <v>0.69155074899846858</v>
      </c>
      <c r="LG288" s="545">
        <f t="shared" si="3107"/>
        <v>0.27797721761580302</v>
      </c>
      <c r="LH288" s="546">
        <f t="shared" si="3062"/>
        <v>0.1250724426100624</v>
      </c>
      <c r="LI288" s="545">
        <f t="shared" si="3108"/>
        <v>3.7465270087117142E-2</v>
      </c>
      <c r="LJ288" s="546">
        <f t="shared" si="3064"/>
        <v>0.59091798169607979</v>
      </c>
      <c r="LK288" s="545">
        <f t="shared" si="3109"/>
        <v>5.2894371552199441E-2</v>
      </c>
      <c r="LL288" s="546">
        <f t="shared" si="3066"/>
        <v>0.58912951843639261</v>
      </c>
      <c r="LM288" s="545">
        <f t="shared" si="3110"/>
        <v>-0.27126401247987253</v>
      </c>
      <c r="LN288" s="546">
        <f t="shared" si="3068"/>
        <v>1.787822389878575</v>
      </c>
      <c r="LO288" s="549">
        <f t="shared" si="3111"/>
        <v>-0.12077554050906901</v>
      </c>
      <c r="LP288" s="550">
        <f t="shared" si="3116"/>
        <v>0.11128526724341539</v>
      </c>
      <c r="LQ288" s="551">
        <f t="shared" si="3117"/>
        <v>7.6008926631877707E-2</v>
      </c>
      <c r="LR288" s="551">
        <f t="shared" si="3118"/>
        <v>1.7488529914723796E-2</v>
      </c>
      <c r="LS288" s="551">
        <f t="shared" si="3119"/>
        <v>6.8142634716529288E-2</v>
      </c>
      <c r="LT288" s="551">
        <f t="shared" si="3120"/>
        <v>0.10648120437888803</v>
      </c>
      <c r="LU288" s="551">
        <f t="shared" si="3121"/>
        <v>2.5789756894559496E-2</v>
      </c>
      <c r="LV288" s="551">
        <f t="shared" si="3122"/>
        <v>2.3157759825578082E-2</v>
      </c>
      <c r="LW288" s="551">
        <f t="shared" si="3123"/>
        <v>1.1576484068340038E-3</v>
      </c>
      <c r="LX288" s="552">
        <f t="shared" si="3124"/>
        <v>4.2546747828417619E-3</v>
      </c>
      <c r="LY288" s="552">
        <f t="shared" si="3006"/>
        <v>2.1879507645362781E-4</v>
      </c>
      <c r="LZ288" s="552">
        <f t="shared" si="3125"/>
        <v>5.3922028949192965E-4</v>
      </c>
      <c r="MA288" s="552">
        <f t="shared" si="3126"/>
        <v>1.3827124485949179E-3</v>
      </c>
      <c r="MB288" s="552">
        <f t="shared" si="3127"/>
        <v>2.5007452254742577E-4</v>
      </c>
      <c r="MC288" s="552">
        <f t="shared" si="3128"/>
        <v>1.1815035275040426E-3</v>
      </c>
      <c r="MD288" s="552">
        <f t="shared" si="3129"/>
        <v>1.1779276071300058E-3</v>
      </c>
      <c r="ME288" s="552">
        <f t="shared" si="3130"/>
        <v>3.5746389949572544E-3</v>
      </c>
      <c r="MF288" s="550">
        <f t="shared" si="3131"/>
        <v>0.23263857040743566</v>
      </c>
      <c r="MG288" s="551">
        <f t="shared" si="3132"/>
        <v>0.15889442032938958</v>
      </c>
      <c r="MH288" s="551">
        <f t="shared" si="3133"/>
        <v>3.6559256213043283E-2</v>
      </c>
      <c r="MI288" s="551">
        <f t="shared" si="3134"/>
        <v>0.14245016898395818</v>
      </c>
      <c r="MJ288" s="551">
        <f t="shared" si="3135"/>
        <v>0.22259581861616273</v>
      </c>
      <c r="MK288" s="551">
        <f t="shared" si="3136"/>
        <v>5.3912726488605546E-2</v>
      </c>
      <c r="ML288" s="551">
        <f t="shared" si="3137"/>
        <v>4.841061420895313E-2</v>
      </c>
      <c r="MM288" s="551">
        <f t="shared" si="3138"/>
        <v>2.4200298662287035E-3</v>
      </c>
      <c r="MN288" s="552">
        <f t="shared" si="3139"/>
        <v>8.8942722028412941E-3</v>
      </c>
      <c r="MO288" s="552">
        <f t="shared" si="3007"/>
        <v>4.573846570995161E-4</v>
      </c>
      <c r="MP288" s="552">
        <f t="shared" si="3140"/>
        <v>1.1272241186041491E-3</v>
      </c>
      <c r="MQ288" s="552">
        <f t="shared" si="3141"/>
        <v>2.8905196104897658E-3</v>
      </c>
      <c r="MR288" s="552">
        <f t="shared" si="3142"/>
        <v>5.2277341701938021E-4</v>
      </c>
      <c r="MS288" s="552">
        <f t="shared" si="3143"/>
        <v>2.4698982927243325E-3</v>
      </c>
      <c r="MT288" s="552">
        <f t="shared" si="3144"/>
        <v>2.462422936602959E-3</v>
      </c>
      <c r="MU288" s="552">
        <f t="shared" si="3145"/>
        <v>7.4726774361835654E-3</v>
      </c>
      <c r="MV288" s="1070"/>
      <c r="MW288" s="485"/>
      <c r="MX288" s="543"/>
      <c r="MY288" s="1280"/>
      <c r="MZ288" s="555"/>
      <c r="NA288" s="556"/>
      <c r="NB288" s="1070"/>
      <c r="NC288" s="485"/>
      <c r="ND288" s="508"/>
      <c r="NE288" s="557"/>
    </row>
    <row r="289" spans="1:369" outlineLevel="1" x14ac:dyDescent="0.2">
      <c r="A289" s="558" t="s">
        <v>182</v>
      </c>
      <c r="B289" s="559">
        <v>90</v>
      </c>
      <c r="C289" s="1525"/>
      <c r="D289" s="560">
        <f>DATI!G277</f>
        <v>314084</v>
      </c>
      <c r="E289" s="561">
        <f t="shared" si="3077"/>
        <v>3.4615006088517759E-2</v>
      </c>
      <c r="F289" s="1035">
        <f t="shared" si="3008"/>
        <v>8.0170482627589176E-3</v>
      </c>
      <c r="G289" s="563"/>
      <c r="H289" s="564"/>
      <c r="I289" s="565"/>
      <c r="J289" s="566"/>
      <c r="K289" s="566"/>
      <c r="L289" s="566"/>
      <c r="M289" s="564"/>
      <c r="N289" s="564"/>
      <c r="O289" s="564"/>
      <c r="P289" s="564"/>
      <c r="Q289" s="564"/>
      <c r="R289" s="564"/>
      <c r="S289" s="564"/>
      <c r="T289" s="564"/>
      <c r="U289" s="564"/>
      <c r="V289" s="564"/>
      <c r="W289" s="569"/>
      <c r="X289" s="1100"/>
      <c r="Y289" s="564"/>
      <c r="Z289" s="564"/>
      <c r="AA289" s="564"/>
      <c r="AB289" s="564"/>
      <c r="AC289" s="564"/>
      <c r="AD289" s="565"/>
      <c r="AE289" s="566"/>
      <c r="AF289" s="566"/>
      <c r="AG289" s="569"/>
      <c r="AH289" s="572"/>
      <c r="AI289" s="564"/>
      <c r="AJ289" s="565"/>
      <c r="AK289" s="566"/>
      <c r="AL289" s="566"/>
      <c r="AM289" s="566"/>
      <c r="AN289" s="576"/>
      <c r="AO289" s="577"/>
      <c r="AP289" s="577"/>
      <c r="AQ289" s="577"/>
      <c r="AR289" s="577"/>
      <c r="AS289" s="577"/>
      <c r="AT289" s="577"/>
      <c r="AU289" s="1072"/>
      <c r="AV289" s="1072"/>
      <c r="AW289" s="577"/>
      <c r="AX289" s="1072"/>
      <c r="AY289" s="1072"/>
      <c r="AZ289" s="1072"/>
      <c r="BA289" s="1072"/>
      <c r="BB289" s="576"/>
      <c r="BC289" s="577"/>
      <c r="BD289" s="577"/>
      <c r="BE289" s="577"/>
      <c r="BF289" s="577"/>
      <c r="BG289" s="577"/>
      <c r="BH289" s="577"/>
      <c r="BI289" s="577"/>
      <c r="BJ289" s="577"/>
      <c r="BK289" s="577"/>
      <c r="BL289" s="577"/>
      <c r="BM289" s="577"/>
      <c r="BN289" s="577"/>
      <c r="BO289" s="577"/>
      <c r="BP289" s="577"/>
      <c r="BQ289" s="577"/>
      <c r="BR289" s="577"/>
      <c r="BS289" s="577"/>
      <c r="BT289" s="577"/>
      <c r="BU289" s="577"/>
      <c r="BV289" s="578"/>
      <c r="BW289" s="576"/>
      <c r="BX289" s="577"/>
      <c r="BY289" s="577"/>
      <c r="BZ289" s="577"/>
      <c r="CA289" s="577"/>
      <c r="CB289" s="577"/>
      <c r="CC289" s="577"/>
      <c r="CD289" s="578"/>
      <c r="CE289" s="576"/>
      <c r="CF289" s="577"/>
      <c r="CG289" s="577"/>
      <c r="CH289" s="577"/>
      <c r="CI289" s="577"/>
      <c r="CJ289" s="577"/>
      <c r="CK289" s="577"/>
      <c r="CL289" s="577"/>
      <c r="CM289" s="577"/>
      <c r="CN289" s="577"/>
      <c r="CO289" s="577"/>
      <c r="CP289" s="577"/>
      <c r="CQ289" s="577"/>
      <c r="CR289" s="577"/>
      <c r="CS289" s="577"/>
      <c r="CT289" s="577"/>
      <c r="CU289" s="577"/>
      <c r="CV289" s="577"/>
      <c r="CW289" s="577"/>
      <c r="CX289" s="577"/>
      <c r="CY289" s="578"/>
      <c r="CZ289" s="563">
        <f>DATI!AA277</f>
        <v>152654.38</v>
      </c>
      <c r="DA289" s="564">
        <f t="shared" si="3078"/>
        <v>418.23117808219178</v>
      </c>
      <c r="DB289" s="565">
        <f t="shared" si="3009"/>
        <v>486.03042498185198</v>
      </c>
      <c r="DC289" s="566">
        <f t="shared" si="2982"/>
        <v>1.3315902054297315</v>
      </c>
      <c r="DD289" s="582">
        <f t="shared" si="2983"/>
        <v>3.0434220725762851E-2</v>
      </c>
      <c r="DE289" s="583">
        <f t="shared" si="3070"/>
        <v>2.2238882270531096E-2</v>
      </c>
      <c r="DF289" s="564">
        <f t="shared" si="3085"/>
        <v>4508.698374169122</v>
      </c>
      <c r="DG289" s="584">
        <f t="shared" si="2984"/>
        <v>10.573627738616096</v>
      </c>
      <c r="DH289" s="585">
        <f t="shared" si="3086"/>
        <v>3.2600672901294044E-2</v>
      </c>
      <c r="DI289" s="586">
        <f t="shared" si="3087"/>
        <v>85162.722000000009</v>
      </c>
      <c r="DJ289" s="564">
        <f t="shared" si="3088"/>
        <v>233.32252602739729</v>
      </c>
      <c r="DK289" s="587">
        <f t="shared" si="3014"/>
        <v>271.14632391334806</v>
      </c>
      <c r="DL289" s="588">
        <f t="shared" si="3015"/>
        <v>0.74286664085848786</v>
      </c>
      <c r="DM289" s="589">
        <f t="shared" ref="DM289:DM343" si="3146">DI289/CZ289</f>
        <v>0.5578793219035052</v>
      </c>
      <c r="DN289" s="590">
        <f t="shared" si="3089"/>
        <v>4.2448552681059876E-2</v>
      </c>
      <c r="DO289" s="590">
        <f t="shared" si="2834"/>
        <v>2.300000000000002E-2</v>
      </c>
      <c r="DP289" s="590">
        <f t="shared" si="3016"/>
        <v>7.4174662028607286E-2</v>
      </c>
      <c r="DQ289" s="590">
        <f t="shared" si="3017"/>
        <v>6.5631443317219679E-2</v>
      </c>
      <c r="DR289" s="591">
        <f t="shared" si="3018"/>
        <v>5880.7160000000149</v>
      </c>
      <c r="DS289" s="591">
        <f t="shared" si="3019"/>
        <v>16.699699225460932</v>
      </c>
      <c r="DT289" s="592">
        <f t="shared" si="3090"/>
        <v>4.668632204353973E-2</v>
      </c>
      <c r="DU289" s="593"/>
      <c r="DV289" s="592"/>
      <c r="DW289" s="594">
        <f>DATI!AB277</f>
        <v>83406.63</v>
      </c>
      <c r="DX289" s="564">
        <f t="shared" si="3079"/>
        <v>228.51131506849316</v>
      </c>
      <c r="DY289" s="595">
        <f t="shared" si="3021"/>
        <v>265.55516995453445</v>
      </c>
      <c r="DZ289" s="566">
        <f t="shared" si="3022"/>
        <v>0.72754841083434096</v>
      </c>
      <c r="EA289" s="589">
        <f t="shared" si="2979"/>
        <v>0.54637561005455593</v>
      </c>
      <c r="EB289" s="585">
        <f t="shared" si="3080"/>
        <v>2.0952814630615779E-2</v>
      </c>
      <c r="EC289" s="596">
        <f t="shared" si="2836"/>
        <v>67491.657999999996</v>
      </c>
      <c r="ED289" s="597">
        <f t="shared" si="3023"/>
        <v>184.90865205479452</v>
      </c>
      <c r="EE289" s="598">
        <f t="shared" si="3024"/>
        <v>214.88410106850398</v>
      </c>
      <c r="EF289" s="599">
        <f t="shared" si="3025"/>
        <v>0.58872356457124375</v>
      </c>
      <c r="EG289" s="600">
        <f t="shared" si="3071"/>
        <v>-1.9923676936527718E-2</v>
      </c>
      <c r="EH289" s="600">
        <f t="shared" si="3072"/>
        <v>-2.7718504610056205E-2</v>
      </c>
      <c r="EI289" s="582">
        <f t="shared" si="3026"/>
        <v>0.4421206780964948</v>
      </c>
      <c r="EJ289" s="601">
        <f t="shared" si="3073"/>
        <v>-1372.0176258308929</v>
      </c>
      <c r="EK289" s="601">
        <f t="shared" si="3074"/>
        <v>-6.1260714868447508</v>
      </c>
      <c r="EL289" s="563">
        <f>DATI!AD277</f>
        <v>55309.02</v>
      </c>
      <c r="EM289" s="564">
        <f t="shared" si="3081"/>
        <v>151.5315616438356</v>
      </c>
      <c r="EN289" s="595">
        <f t="shared" si="3027"/>
        <v>176.09626724061079</v>
      </c>
      <c r="EO289" s="566">
        <f t="shared" si="2989"/>
        <v>0.48245552668660491</v>
      </c>
      <c r="EP289" s="582">
        <f t="shared" si="2990"/>
        <v>-8.8805694723592676E-3</v>
      </c>
      <c r="EQ289" s="583">
        <f t="shared" si="2991"/>
        <v>-1.6763226142097465E-2</v>
      </c>
      <c r="ER289" s="582">
        <f t="shared" si="3082"/>
        <v>2.2801061370080151E-2</v>
      </c>
      <c r="ES289" s="564">
        <f t="shared" si="3091"/>
        <v>-495.57659695625625</v>
      </c>
      <c r="ET289" s="582">
        <f t="shared" si="3029"/>
        <v>0.36231531646848258</v>
      </c>
      <c r="EU289" s="584">
        <f t="shared" si="2993"/>
        <v>-3.00226926923321</v>
      </c>
      <c r="EV289" s="563">
        <f>DATI!AE277</f>
        <v>10019.379999999999</v>
      </c>
      <c r="EW289" s="564">
        <f t="shared" si="3083"/>
        <v>27.45035616438356</v>
      </c>
      <c r="EX289" s="595">
        <f t="shared" si="3030"/>
        <v>31.900319659708867</v>
      </c>
      <c r="EY289" s="566">
        <f t="shared" si="3031"/>
        <v>8.7398136053996892E-2</v>
      </c>
      <c r="EZ289" s="582">
        <f t="shared" si="2995"/>
        <v>2.5498937717833403E-2</v>
      </c>
      <c r="FA289" s="583">
        <f t="shared" si="2996"/>
        <v>1.7342850981739932E-2</v>
      </c>
      <c r="FB289" s="564">
        <f t="shared" si="3092"/>
        <v>249.13097146630207</v>
      </c>
      <c r="FC289" s="584">
        <f t="shared" si="2997"/>
        <v>0.54381125261195962</v>
      </c>
      <c r="FD289" s="564">
        <f>+DATI!AG277</f>
        <v>1756.0919999999999</v>
      </c>
      <c r="FE289" s="582">
        <f t="shared" si="3033"/>
        <v>1.1503711848949239E-2</v>
      </c>
      <c r="FF289" s="564">
        <f t="shared" si="2998"/>
        <v>8263.2879999999986</v>
      </c>
      <c r="FG289" s="582">
        <f t="shared" si="3093"/>
        <v>2.6309165700895299E-2</v>
      </c>
      <c r="FH289" s="563">
        <f>DATI!AF277</f>
        <v>3919.35</v>
      </c>
      <c r="FI289" s="564">
        <f t="shared" si="3094"/>
        <v>10.737945205479452</v>
      </c>
      <c r="FJ289" s="590">
        <f t="shared" si="3036"/>
        <v>2.5674664559248151E-2</v>
      </c>
      <c r="FK289" s="590"/>
      <c r="FL289" s="564"/>
      <c r="FM289" s="1281"/>
      <c r="FN289" s="564"/>
      <c r="FO289" s="564"/>
      <c r="FP289" s="564"/>
      <c r="FQ289" s="602"/>
      <c r="FR289" s="1289"/>
      <c r="FS289" s="612"/>
      <c r="FT289" s="612"/>
      <c r="FU289" s="576"/>
      <c r="FV289" s="577"/>
      <c r="FW289" s="577"/>
      <c r="FX289" s="577"/>
      <c r="FY289" s="577"/>
      <c r="FZ289" s="577"/>
      <c r="GA289" s="577"/>
      <c r="GB289" s="577"/>
      <c r="GC289" s="577"/>
      <c r="GD289" s="577"/>
      <c r="GE289" s="577"/>
      <c r="GF289" s="577"/>
      <c r="GG289" s="577"/>
      <c r="GH289" s="577"/>
      <c r="GI289" s="577"/>
      <c r="GJ289" s="577"/>
      <c r="GK289" s="577"/>
      <c r="GL289" s="577"/>
      <c r="GM289" s="577"/>
      <c r="GN289" s="577"/>
      <c r="GO289" s="577"/>
      <c r="GP289" s="578"/>
      <c r="GQ289" s="576"/>
      <c r="GR289" s="577"/>
      <c r="GS289" s="577"/>
      <c r="GT289" s="577"/>
      <c r="GU289" s="577"/>
      <c r="GV289" s="577"/>
      <c r="GW289" s="577"/>
      <c r="GX289" s="578"/>
      <c r="GY289" s="576"/>
      <c r="GZ289" s="577"/>
      <c r="HA289" s="577"/>
      <c r="HB289" s="577"/>
      <c r="HC289" s="577"/>
      <c r="HD289" s="577"/>
      <c r="HE289" s="577"/>
      <c r="HF289" s="577"/>
      <c r="HG289" s="577"/>
      <c r="HH289" s="577"/>
      <c r="HI289" s="577"/>
      <c r="HJ289" s="577"/>
      <c r="HK289" s="577"/>
      <c r="HL289" s="577"/>
      <c r="HM289" s="577"/>
      <c r="HN289" s="577"/>
      <c r="HO289" s="577"/>
      <c r="HP289" s="577"/>
      <c r="HQ289" s="577"/>
      <c r="HR289" s="577"/>
      <c r="HS289" s="577"/>
      <c r="HT289" s="578"/>
      <c r="HU289" s="1289">
        <f t="shared" si="2999"/>
        <v>70001.777999999991</v>
      </c>
      <c r="HV289" s="1290"/>
      <c r="HW289" s="1291">
        <f t="shared" si="3112"/>
        <v>124.6</v>
      </c>
      <c r="HX289" s="1292">
        <v>124.6</v>
      </c>
      <c r="HY289" s="1292"/>
      <c r="HZ289" s="1293"/>
      <c r="IA289" s="1293">
        <f t="shared" si="3000"/>
        <v>8.1622289514391919E-4</v>
      </c>
      <c r="IB289" s="1312">
        <f t="shared" si="3001"/>
        <v>1.7799547891483559E-3</v>
      </c>
      <c r="IC289" s="1291"/>
      <c r="ID289" s="1293"/>
      <c r="IE289" s="1291"/>
      <c r="IF289" s="1291"/>
      <c r="IG289" s="1291"/>
      <c r="IH289" s="1313"/>
      <c r="II289" s="1292"/>
      <c r="IJ289" s="1292"/>
      <c r="IK289" s="1314">
        <v>10236.379999999999</v>
      </c>
      <c r="IL289" s="1315">
        <f t="shared" si="3095"/>
        <v>8480.2879999999986</v>
      </c>
      <c r="IM289" s="1315"/>
      <c r="IN289" s="1312">
        <f t="shared" si="3113"/>
        <v>5.5552208852441692E-2</v>
      </c>
      <c r="IO289" s="1312">
        <f t="shared" si="3114"/>
        <v>0.12114389437365433</v>
      </c>
      <c r="IP289" s="1292"/>
      <c r="IQ289" s="1313"/>
      <c r="IR289" s="1292"/>
      <c r="IS289" s="1315">
        <v>61396.89</v>
      </c>
      <c r="IT289" s="1314">
        <v>61396.89</v>
      </c>
      <c r="IU289" s="1316"/>
      <c r="IV289" s="1317"/>
      <c r="IW289" s="1313">
        <f t="shared" si="3002"/>
        <v>0.40219540376109741</v>
      </c>
      <c r="IX289" s="1317">
        <f t="shared" si="3003"/>
        <v>0.87707615083719737</v>
      </c>
      <c r="IY289" s="1315"/>
      <c r="IZ289" s="1315"/>
      <c r="JA289" s="1315"/>
      <c r="JB289" s="1315"/>
      <c r="JC289" s="1297"/>
      <c r="JD289" s="1313"/>
      <c r="JE289" s="1292"/>
      <c r="JF289" s="1292"/>
      <c r="JG289" s="586">
        <f t="shared" si="2951"/>
        <v>75017.819683267677</v>
      </c>
      <c r="JH289" s="566">
        <f t="shared" si="3038"/>
        <v>238.84635856416654</v>
      </c>
      <c r="JI289" s="589">
        <f t="shared" si="3115"/>
        <v>0.4914226482284208</v>
      </c>
      <c r="JJ289" s="1281"/>
      <c r="JK289" s="564"/>
      <c r="JL289" s="591"/>
      <c r="JM289" s="622">
        <f t="shared" si="3076"/>
        <v>4.608455471601372E-2</v>
      </c>
      <c r="JN289" s="1077"/>
      <c r="JO289" s="566"/>
      <c r="JP289" s="589"/>
      <c r="JQ289" s="590"/>
      <c r="JR289" s="624"/>
      <c r="JS289" s="585"/>
      <c r="JT289" s="576">
        <f>DATI!BW277</f>
        <v>18652.3915667492</v>
      </c>
      <c r="JU289" s="577">
        <f>DATI!BX277</f>
        <v>12394.580842959524</v>
      </c>
      <c r="JV289" s="577">
        <f>DATI!BY277</f>
        <v>2421.9078993500025</v>
      </c>
      <c r="JW289" s="577">
        <f>DATI!BZ277</f>
        <v>12733.505662677288</v>
      </c>
      <c r="JX289" s="577">
        <f>DATI!CA277</f>
        <v>19421.634985502362</v>
      </c>
      <c r="JY289" s="577">
        <f>DATI!CB277</f>
        <v>3365.085207773745</v>
      </c>
      <c r="JZ289" s="577">
        <f>DATI!CC277</f>
        <v>2566.1345340051316</v>
      </c>
      <c r="KA289" s="577">
        <f>DATI!CD277</f>
        <v>192.94044521957076</v>
      </c>
      <c r="KB289" s="577">
        <f>DATI!CE277</f>
        <v>590.09848436772825</v>
      </c>
      <c r="KC289" s="577">
        <f>DATI!CF277</f>
        <v>1.9475999484062194</v>
      </c>
      <c r="KD289" s="577">
        <f>DATI!CG277</f>
        <v>81.224361580848694</v>
      </c>
      <c r="KE289" s="577">
        <f>DATI!CH277</f>
        <v>120.43169680964947</v>
      </c>
      <c r="KF289" s="577">
        <f>DATI!CI277</f>
        <v>6.1446001195907591</v>
      </c>
      <c r="KG289" s="577">
        <f>DATI!CJ277</f>
        <v>57.771981124401094</v>
      </c>
      <c r="KH289" s="577">
        <f>DATI!CK277</f>
        <v>624.06703446011056</v>
      </c>
      <c r="KI289" s="577">
        <f>DATI!CL277</f>
        <v>113.08514220094681</v>
      </c>
      <c r="KJ289" s="625">
        <f t="shared" si="3039"/>
        <v>59.38663404296048</v>
      </c>
      <c r="KK289" s="626">
        <f t="shared" si="3096"/>
        <v>6.0120709455781726E-2</v>
      </c>
      <c r="KL289" s="627">
        <f t="shared" si="3041"/>
        <v>39.462630515911421</v>
      </c>
      <c r="KM289" s="626">
        <f t="shared" si="3097"/>
        <v>-1.9931568066719349E-2</v>
      </c>
      <c r="KN289" s="627">
        <f t="shared" si="3043"/>
        <v>7.7110196614599991</v>
      </c>
      <c r="KO289" s="626">
        <f t="shared" si="3098"/>
        <v>2.1202747931520924E-2</v>
      </c>
      <c r="KP289" s="627">
        <f t="shared" si="3045"/>
        <v>40.541720248969348</v>
      </c>
      <c r="KQ289" s="626">
        <f t="shared" si="3099"/>
        <v>-1.4965604738117476E-2</v>
      </c>
      <c r="KR289" s="627">
        <f t="shared" si="3047"/>
        <v>61.835798657373068</v>
      </c>
      <c r="KS289" s="626">
        <f t="shared" si="3100"/>
        <v>0.105509860987788</v>
      </c>
      <c r="KT289" s="627">
        <f t="shared" si="3049"/>
        <v>10.713965715457473</v>
      </c>
      <c r="KU289" s="626">
        <f t="shared" si="3101"/>
        <v>0.23940932998411329</v>
      </c>
      <c r="KV289" s="627">
        <f t="shared" si="3051"/>
        <v>8.1702173113088588</v>
      </c>
      <c r="KW289" s="626">
        <f t="shared" si="3102"/>
        <v>-8.3456791321715934E-2</v>
      </c>
      <c r="KX289" s="627">
        <f t="shared" si="3053"/>
        <v>0.61429568274592394</v>
      </c>
      <c r="KY289" s="626">
        <f t="shared" si="3103"/>
        <v>0.50520493936815791</v>
      </c>
      <c r="KZ289" s="627">
        <f t="shared" si="3055"/>
        <v>1.8787919294447608</v>
      </c>
      <c r="LA289" s="626">
        <f t="shared" si="3104"/>
        <v>1.9835886359737959E-2</v>
      </c>
      <c r="LB289" s="627">
        <f t="shared" si="3005"/>
        <v>6.200888769903018E-3</v>
      </c>
      <c r="LC289" s="626">
        <f t="shared" si="3105"/>
        <v>1.8585740190005062</v>
      </c>
      <c r="LD289" s="627">
        <f t="shared" si="3058"/>
        <v>0.2586071292420139</v>
      </c>
      <c r="LE289" s="626">
        <f t="shared" si="3106"/>
        <v>-3.588269973982907E-2</v>
      </c>
      <c r="LF289" s="627">
        <f t="shared" si="3060"/>
        <v>0.38343785996628121</v>
      </c>
      <c r="LG289" s="626">
        <f t="shared" si="3107"/>
        <v>0.11020855298832635</v>
      </c>
      <c r="LH289" s="627">
        <f t="shared" si="3062"/>
        <v>1.9563556626860202E-2</v>
      </c>
      <c r="LI289" s="626">
        <f t="shared" si="3108"/>
        <v>-0.16306069774153098</v>
      </c>
      <c r="LJ289" s="627">
        <f t="shared" si="3064"/>
        <v>0.1839379946905958</v>
      </c>
      <c r="LK289" s="626">
        <f t="shared" si="3109"/>
        <v>0.27400979902613021</v>
      </c>
      <c r="LL289" s="627">
        <f t="shared" si="3066"/>
        <v>1.9869430931219374</v>
      </c>
      <c r="LM289" s="626">
        <f t="shared" si="3110"/>
        <v>0.13531731551457005</v>
      </c>
      <c r="LN289" s="627">
        <f t="shared" si="3068"/>
        <v>0.36004744654597753</v>
      </c>
      <c r="LO289" s="630">
        <f t="shared" si="3111"/>
        <v>1.173912189031413E-2</v>
      </c>
      <c r="LP289" s="631">
        <f t="shared" si="3116"/>
        <v>0.12218707099494426</v>
      </c>
      <c r="LQ289" s="632">
        <f t="shared" si="3117"/>
        <v>8.1193745262726977E-2</v>
      </c>
      <c r="LR289" s="632">
        <f t="shared" si="3118"/>
        <v>1.5865302386672445E-2</v>
      </c>
      <c r="LS289" s="632">
        <f t="shared" si="3119"/>
        <v>8.3413955516227489E-2</v>
      </c>
      <c r="LT289" s="632">
        <f t="shared" si="3120"/>
        <v>0.12722618889482479</v>
      </c>
      <c r="LU289" s="632">
        <f t="shared" si="3121"/>
        <v>2.2043816939767761E-2</v>
      </c>
      <c r="LV289" s="632">
        <f t="shared" si="3122"/>
        <v>1.6810094371384112E-2</v>
      </c>
      <c r="LW289" s="632">
        <f t="shared" si="3123"/>
        <v>1.263903762339284E-3</v>
      </c>
      <c r="LX289" s="633">
        <f t="shared" si="3124"/>
        <v>3.8655850187051836E-3</v>
      </c>
      <c r="LY289" s="633">
        <f t="shared" si="3006"/>
        <v>1.2758231689167513E-5</v>
      </c>
      <c r="LZ289" s="633">
        <f t="shared" si="3125"/>
        <v>5.3208012492565683E-4</v>
      </c>
      <c r="MA289" s="633">
        <f t="shared" si="3126"/>
        <v>7.8891740158159543E-4</v>
      </c>
      <c r="MB289" s="633">
        <f t="shared" si="3127"/>
        <v>4.0251711870899208E-5</v>
      </c>
      <c r="MC289" s="633">
        <f t="shared" si="3128"/>
        <v>3.7844954808634442E-4</v>
      </c>
      <c r="MD289" s="633">
        <f t="shared" si="3129"/>
        <v>4.088104346957556E-3</v>
      </c>
      <c r="ME289" s="633">
        <f t="shared" si="3130"/>
        <v>7.4079199169356817E-4</v>
      </c>
      <c r="MF289" s="631">
        <f t="shared" si="3131"/>
        <v>0.22363200103815728</v>
      </c>
      <c r="MG289" s="632">
        <f t="shared" si="3132"/>
        <v>0.14860426374929095</v>
      </c>
      <c r="MH289" s="632">
        <f t="shared" si="3133"/>
        <v>2.9037354696503172E-2</v>
      </c>
      <c r="MI289" s="632">
        <f t="shared" si="3134"/>
        <v>0.15266778747297771</v>
      </c>
      <c r="MJ289" s="632">
        <f t="shared" si="3135"/>
        <v>0.23285481004930136</v>
      </c>
      <c r="MK289" s="632">
        <f t="shared" si="3136"/>
        <v>4.0345536173488183E-2</v>
      </c>
      <c r="ML289" s="632">
        <f t="shared" si="3137"/>
        <v>3.0766553378372096E-2</v>
      </c>
      <c r="MM289" s="632">
        <f t="shared" si="3138"/>
        <v>2.3132506998492894E-3</v>
      </c>
      <c r="MN289" s="633">
        <f t="shared" si="3139"/>
        <v>7.0749589615085543E-3</v>
      </c>
      <c r="MO289" s="633">
        <f t="shared" si="3007"/>
        <v>2.3350661073420894E-5</v>
      </c>
      <c r="MP289" s="633">
        <f t="shared" si="3140"/>
        <v>9.7383579196100702E-4</v>
      </c>
      <c r="MQ289" s="633">
        <f t="shared" si="3141"/>
        <v>1.4439103559231378E-3</v>
      </c>
      <c r="MR289" s="633">
        <f t="shared" si="3142"/>
        <v>7.367040389463954E-5</v>
      </c>
      <c r="MS289" s="633">
        <f t="shared" si="3143"/>
        <v>6.9265454226361965E-4</v>
      </c>
      <c r="MT289" s="633">
        <f t="shared" si="3144"/>
        <v>7.4822233491523456E-3</v>
      </c>
      <c r="MU289" s="633">
        <f t="shared" si="3145"/>
        <v>1.3558291733036906E-3</v>
      </c>
      <c r="MV289" s="1077"/>
      <c r="MW289" s="566"/>
      <c r="MX289" s="624"/>
      <c r="MY289" s="1270"/>
      <c r="MZ289" s="636"/>
      <c r="NA289" s="637"/>
      <c r="NB289" s="1077"/>
      <c r="NC289" s="566"/>
      <c r="ND289" s="589"/>
      <c r="NE289" s="638"/>
    </row>
    <row r="290" spans="1:369" outlineLevel="1" x14ac:dyDescent="0.2">
      <c r="A290" s="477" t="s">
        <v>183</v>
      </c>
      <c r="B290" s="478">
        <v>61</v>
      </c>
      <c r="C290" s="1524"/>
      <c r="D290" s="479">
        <f>DATI!G278</f>
        <v>200240</v>
      </c>
      <c r="E290" s="480">
        <f t="shared" si="3077"/>
        <v>2.206832827894702E-2</v>
      </c>
      <c r="F290" s="1039">
        <f t="shared" si="3008"/>
        <v>1.1165031384292199E-2</v>
      </c>
      <c r="G290" s="482"/>
      <c r="H290" s="483"/>
      <c r="I290" s="484"/>
      <c r="J290" s="485"/>
      <c r="K290" s="485"/>
      <c r="L290" s="485"/>
      <c r="M290" s="483"/>
      <c r="N290" s="483"/>
      <c r="O290" s="483"/>
      <c r="P290" s="483"/>
      <c r="Q290" s="483"/>
      <c r="R290" s="483"/>
      <c r="S290" s="483"/>
      <c r="T290" s="483"/>
      <c r="U290" s="483"/>
      <c r="V290" s="483"/>
      <c r="W290" s="488"/>
      <c r="X290" s="1111"/>
      <c r="Y290" s="483"/>
      <c r="Z290" s="483"/>
      <c r="AA290" s="483"/>
      <c r="AB290" s="483"/>
      <c r="AC290" s="483"/>
      <c r="AD290" s="484"/>
      <c r="AE290" s="485"/>
      <c r="AF290" s="485"/>
      <c r="AG290" s="488"/>
      <c r="AH290" s="491"/>
      <c r="AI290" s="483"/>
      <c r="AJ290" s="484"/>
      <c r="AK290" s="485"/>
      <c r="AL290" s="485"/>
      <c r="AM290" s="485"/>
      <c r="AN290" s="495"/>
      <c r="AO290" s="496"/>
      <c r="AP290" s="496"/>
      <c r="AQ290" s="496"/>
      <c r="AR290" s="496"/>
      <c r="AS290" s="496"/>
      <c r="AT290" s="496"/>
      <c r="AU290" s="1065"/>
      <c r="AV290" s="1065"/>
      <c r="AW290" s="496"/>
      <c r="AX290" s="1065"/>
      <c r="AY290" s="1065"/>
      <c r="AZ290" s="1065"/>
      <c r="BA290" s="1065"/>
      <c r="BB290" s="495"/>
      <c r="BC290" s="496"/>
      <c r="BD290" s="496"/>
      <c r="BE290" s="496"/>
      <c r="BF290" s="496"/>
      <c r="BG290" s="496"/>
      <c r="BH290" s="496"/>
      <c r="BI290" s="496"/>
      <c r="BJ290" s="496"/>
      <c r="BK290" s="496"/>
      <c r="BL290" s="496"/>
      <c r="BM290" s="496"/>
      <c r="BN290" s="496"/>
      <c r="BO290" s="496"/>
      <c r="BP290" s="496"/>
      <c r="BQ290" s="496"/>
      <c r="BR290" s="496"/>
      <c r="BS290" s="496"/>
      <c r="BT290" s="496"/>
      <c r="BU290" s="496"/>
      <c r="BV290" s="497"/>
      <c r="BW290" s="495"/>
      <c r="BX290" s="496"/>
      <c r="BY290" s="496"/>
      <c r="BZ290" s="496"/>
      <c r="CA290" s="496"/>
      <c r="CB290" s="496"/>
      <c r="CC290" s="496"/>
      <c r="CD290" s="497"/>
      <c r="CE290" s="495"/>
      <c r="CF290" s="496"/>
      <c r="CG290" s="496"/>
      <c r="CH290" s="496"/>
      <c r="CI290" s="496"/>
      <c r="CJ290" s="496"/>
      <c r="CK290" s="496"/>
      <c r="CL290" s="496"/>
      <c r="CM290" s="496"/>
      <c r="CN290" s="496"/>
      <c r="CO290" s="496"/>
      <c r="CP290" s="496"/>
      <c r="CQ290" s="496"/>
      <c r="CR290" s="496"/>
      <c r="CS290" s="496"/>
      <c r="CT290" s="496"/>
      <c r="CU290" s="496"/>
      <c r="CV290" s="496"/>
      <c r="CW290" s="496"/>
      <c r="CX290" s="496"/>
      <c r="CY290" s="497"/>
      <c r="CZ290" s="482">
        <f>DATI!AA278</f>
        <v>95838.339000000007</v>
      </c>
      <c r="DA290" s="483">
        <f t="shared" si="3078"/>
        <v>262.57079178082193</v>
      </c>
      <c r="DB290" s="484">
        <f t="shared" si="3009"/>
        <v>478.61735417499</v>
      </c>
      <c r="DC290" s="485">
        <f t="shared" si="2982"/>
        <v>1.311280422397233</v>
      </c>
      <c r="DD290" s="501">
        <f t="shared" si="2983"/>
        <v>2.4812006515307683E-2</v>
      </c>
      <c r="DE290" s="502">
        <f t="shared" si="3070"/>
        <v>1.3496288644725457E-2</v>
      </c>
      <c r="DF290" s="483">
        <f t="shared" si="3085"/>
        <v>2320.3684935054916</v>
      </c>
      <c r="DG290" s="503">
        <f t="shared" si="2984"/>
        <v>6.3735388424148596</v>
      </c>
      <c r="DH290" s="504">
        <f t="shared" si="3086"/>
        <v>2.0467112317002184E-2</v>
      </c>
      <c r="DI290" s="505">
        <f t="shared" si="3087"/>
        <v>40604.483999999997</v>
      </c>
      <c r="DJ290" s="483">
        <f t="shared" si="3088"/>
        <v>111.2451616438356</v>
      </c>
      <c r="DK290" s="506">
        <f t="shared" si="3014"/>
        <v>202.77908509788253</v>
      </c>
      <c r="DL290" s="507">
        <f t="shared" si="3015"/>
        <v>0.5555591372544727</v>
      </c>
      <c r="DM290" s="508">
        <f t="shared" si="3146"/>
        <v>0.4236768335477934</v>
      </c>
      <c r="DN290" s="509">
        <f t="shared" si="3089"/>
        <v>8.8291604618311814E-2</v>
      </c>
      <c r="DO290" s="509">
        <f t="shared" si="2834"/>
        <v>3.4999999999999976E-2</v>
      </c>
      <c r="DP290" s="509">
        <f t="shared" si="3016"/>
        <v>0.11529430300265586</v>
      </c>
      <c r="DQ290" s="509">
        <f t="shared" si="3017"/>
        <v>0.10297950224387201</v>
      </c>
      <c r="DR290" s="510">
        <f t="shared" si="3018"/>
        <v>4197.515999999996</v>
      </c>
      <c r="DS290" s="510">
        <f t="shared" si="3019"/>
        <v>18.932436374715707</v>
      </c>
      <c r="DT290" s="511">
        <f t="shared" si="3090"/>
        <v>2.2259434314884346E-2</v>
      </c>
      <c r="DU290" s="512"/>
      <c r="DV290" s="511"/>
      <c r="DW290" s="513">
        <f>DATI!AB278</f>
        <v>40038.269</v>
      </c>
      <c r="DX290" s="483">
        <f t="shared" si="3079"/>
        <v>109.69388767123287</v>
      </c>
      <c r="DY290" s="514">
        <f t="shared" si="3021"/>
        <v>199.95140331602079</v>
      </c>
      <c r="DZ290" s="485">
        <f t="shared" si="3022"/>
        <v>0.54781206387950898</v>
      </c>
      <c r="EA290" s="508">
        <f t="shared" si="2979"/>
        <v>0.4177688117069725</v>
      </c>
      <c r="EB290" s="504">
        <f t="shared" si="3080"/>
        <v>7.3115767612010885E-2</v>
      </c>
      <c r="EC290" s="515">
        <f t="shared" si="2836"/>
        <v>55233.85500000001</v>
      </c>
      <c r="ED290" s="516">
        <f t="shared" si="3023"/>
        <v>151.32563013698632</v>
      </c>
      <c r="EE290" s="517">
        <f t="shared" si="3024"/>
        <v>275.8382690771075</v>
      </c>
      <c r="EF290" s="518">
        <f t="shared" si="3025"/>
        <v>0.75572128514276027</v>
      </c>
      <c r="EG290" s="519">
        <f t="shared" si="3071"/>
        <v>-3.2868404057187404E-2</v>
      </c>
      <c r="EH290" s="519">
        <f t="shared" si="3072"/>
        <v>-4.3547229260091878E-2</v>
      </c>
      <c r="EI290" s="501">
        <f t="shared" si="3026"/>
        <v>0.5763231664522066</v>
      </c>
      <c r="EJ290" s="520">
        <f t="shared" si="3073"/>
        <v>-1877.1475064945043</v>
      </c>
      <c r="EK290" s="520">
        <f t="shared" si="3074"/>
        <v>-12.558897532300819</v>
      </c>
      <c r="EL290" s="482">
        <f>DATI!AD278</f>
        <v>44719.46</v>
      </c>
      <c r="EM290" s="483">
        <f t="shared" si="3081"/>
        <v>122.51906849315068</v>
      </c>
      <c r="EN290" s="514">
        <f t="shared" si="3027"/>
        <v>223.32930483419895</v>
      </c>
      <c r="EO290" s="485">
        <f t="shared" si="2989"/>
        <v>0.61186110913479164</v>
      </c>
      <c r="EP290" s="501">
        <f t="shared" si="2990"/>
        <v>-4.8599728106006546E-2</v>
      </c>
      <c r="EQ290" s="502">
        <f t="shared" si="2991"/>
        <v>-5.9104851963166172E-2</v>
      </c>
      <c r="ER290" s="501">
        <f t="shared" si="3082"/>
        <v>1.8435530983858413E-2</v>
      </c>
      <c r="ES290" s="483">
        <f t="shared" si="3091"/>
        <v>-2284.3735294723519</v>
      </c>
      <c r="ET290" s="501">
        <f t="shared" si="3029"/>
        <v>0.46661347083655108</v>
      </c>
      <c r="EU290" s="503">
        <f t="shared" si="2993"/>
        <v>-14.029029195020769</v>
      </c>
      <c r="EV290" s="482">
        <f>DATI!AE278</f>
        <v>7732.18</v>
      </c>
      <c r="EW290" s="483">
        <f t="shared" si="3083"/>
        <v>21.184054794520549</v>
      </c>
      <c r="EX290" s="514">
        <f t="shared" si="3030"/>
        <v>38.614562524970033</v>
      </c>
      <c r="EY290" s="485">
        <f t="shared" si="3031"/>
        <v>0.10579332198621927</v>
      </c>
      <c r="EZ290" s="501">
        <f t="shared" si="2995"/>
        <v>0.10520517116513495</v>
      </c>
      <c r="FA290" s="502">
        <f t="shared" si="2996"/>
        <v>9.3001772076810152E-2</v>
      </c>
      <c r="FB290" s="483">
        <f t="shared" si="3092"/>
        <v>736.03104799270659</v>
      </c>
      <c r="FC290" s="503">
        <f t="shared" si="2997"/>
        <v>3.2856513452574987</v>
      </c>
      <c r="FD290" s="483">
        <f>+DATI!AG278</f>
        <v>566.21500000000003</v>
      </c>
      <c r="FE290" s="501">
        <f t="shared" si="3033"/>
        <v>5.9080218408209262E-3</v>
      </c>
      <c r="FF290" s="483">
        <f t="shared" si="2998"/>
        <v>7165.9650000000001</v>
      </c>
      <c r="FG290" s="501">
        <f t="shared" si="3093"/>
        <v>3.5786880743108269E-2</v>
      </c>
      <c r="FH290" s="482">
        <f>DATI!AF278</f>
        <v>3348.43</v>
      </c>
      <c r="FI290" s="483">
        <f t="shared" si="3094"/>
        <v>9.1737808219178074</v>
      </c>
      <c r="FJ290" s="509">
        <f t="shared" si="3036"/>
        <v>3.4938314195950324E-2</v>
      </c>
      <c r="FK290" s="509"/>
      <c r="FL290" s="483"/>
      <c r="FM290" s="1279"/>
      <c r="FN290" s="483"/>
      <c r="FO290" s="483"/>
      <c r="FP290" s="483"/>
      <c r="FQ290" s="521"/>
      <c r="FR290" s="1329"/>
      <c r="FS290" s="531"/>
      <c r="FT290" s="531"/>
      <c r="FU290" s="495"/>
      <c r="FV290" s="496"/>
      <c r="FW290" s="496"/>
      <c r="FX290" s="496"/>
      <c r="FY290" s="496"/>
      <c r="FZ290" s="496"/>
      <c r="GA290" s="496"/>
      <c r="GB290" s="496"/>
      <c r="GC290" s="496"/>
      <c r="GD290" s="496"/>
      <c r="GE290" s="496"/>
      <c r="GF290" s="496"/>
      <c r="GG290" s="496"/>
      <c r="GH290" s="496"/>
      <c r="GI290" s="496"/>
      <c r="GJ290" s="496"/>
      <c r="GK290" s="496"/>
      <c r="GL290" s="496"/>
      <c r="GM290" s="496"/>
      <c r="GN290" s="496"/>
      <c r="GO290" s="496"/>
      <c r="GP290" s="497"/>
      <c r="GQ290" s="495"/>
      <c r="GR290" s="496"/>
      <c r="GS290" s="496"/>
      <c r="GT290" s="496"/>
      <c r="GU290" s="496"/>
      <c r="GV290" s="496"/>
      <c r="GW290" s="496"/>
      <c r="GX290" s="497"/>
      <c r="GY290" s="495"/>
      <c r="GZ290" s="496"/>
      <c r="HA290" s="496"/>
      <c r="HB290" s="496"/>
      <c r="HC290" s="496"/>
      <c r="HD290" s="496"/>
      <c r="HE290" s="496"/>
      <c r="HF290" s="496"/>
      <c r="HG290" s="496"/>
      <c r="HH290" s="496"/>
      <c r="HI290" s="496"/>
      <c r="HJ290" s="496"/>
      <c r="HK290" s="496"/>
      <c r="HL290" s="496"/>
      <c r="HM290" s="496"/>
      <c r="HN290" s="496"/>
      <c r="HO290" s="496"/>
      <c r="HP290" s="496"/>
      <c r="HQ290" s="496"/>
      <c r="HR290" s="496"/>
      <c r="HS290" s="496"/>
      <c r="HT290" s="497"/>
      <c r="HU290" s="1329">
        <f t="shared" si="2999"/>
        <v>55233.855000000003</v>
      </c>
      <c r="HV290" s="1330"/>
      <c r="HW290" s="1331">
        <f t="shared" si="3112"/>
        <v>6517.14</v>
      </c>
      <c r="HX290" s="1332">
        <v>6517.14</v>
      </c>
      <c r="HY290" s="1332"/>
      <c r="HZ290" s="1333"/>
      <c r="IA290" s="1333">
        <f t="shared" si="3000"/>
        <v>6.8001387211020003E-2</v>
      </c>
      <c r="IB290" s="1334">
        <f t="shared" si="3001"/>
        <v>0.11799176429021657</v>
      </c>
      <c r="IC290" s="1331"/>
      <c r="ID290" s="1333"/>
      <c r="IE290" s="1331"/>
      <c r="IF290" s="1331"/>
      <c r="IG290" s="1331"/>
      <c r="IH290" s="1335"/>
      <c r="II290" s="1332"/>
      <c r="IJ290" s="1332"/>
      <c r="IK290" s="1336">
        <v>49282.93</v>
      </c>
      <c r="IL290" s="1337">
        <f t="shared" si="3095"/>
        <v>48716.715000000004</v>
      </c>
      <c r="IM290" s="1337"/>
      <c r="IN290" s="1334">
        <f t="shared" si="3113"/>
        <v>0.5083217792411866</v>
      </c>
      <c r="IO290" s="1334">
        <f t="shared" si="3114"/>
        <v>0.88200823570978348</v>
      </c>
      <c r="IP290" s="1332"/>
      <c r="IQ290" s="1335"/>
      <c r="IR290" s="1332"/>
      <c r="IS290" s="1337">
        <v>0</v>
      </c>
      <c r="IT290" s="1336">
        <v>0</v>
      </c>
      <c r="IU290" s="1338"/>
      <c r="IV290" s="1334"/>
      <c r="IW290" s="1335">
        <f t="shared" si="3002"/>
        <v>0</v>
      </c>
      <c r="IX290" s="1334">
        <f t="shared" si="3003"/>
        <v>0</v>
      </c>
      <c r="IY290" s="1337"/>
      <c r="IZ290" s="1337"/>
      <c r="JA290" s="1337"/>
      <c r="JB290" s="1337"/>
      <c r="JC290" s="1339"/>
      <c r="JD290" s="1335"/>
      <c r="JE290" s="1332"/>
      <c r="JF290" s="1332"/>
      <c r="JG290" s="505">
        <f t="shared" si="2951"/>
        <v>36895.635981613959</v>
      </c>
      <c r="JH290" s="485">
        <f t="shared" si="3038"/>
        <v>184.25707142236294</v>
      </c>
      <c r="JI290" s="508">
        <f t="shared" si="3115"/>
        <v>0.38497783211386788</v>
      </c>
      <c r="JJ290" s="1279"/>
      <c r="JK290" s="483"/>
      <c r="JL290" s="510"/>
      <c r="JM290" s="541">
        <f t="shared" si="3076"/>
        <v>0.14842597256614509</v>
      </c>
      <c r="JN290" s="1070"/>
      <c r="JO290" s="485"/>
      <c r="JP290" s="508"/>
      <c r="JQ290" s="509"/>
      <c r="JR290" s="543"/>
      <c r="JS290" s="504"/>
      <c r="JT290" s="495">
        <f>DATI!BW278</f>
        <v>8874.2111385999997</v>
      </c>
      <c r="JU290" s="496">
        <f>DATI!BX278</f>
        <v>6702.1883340000004</v>
      </c>
      <c r="JV290" s="496">
        <f>DATI!BY278</f>
        <v>1601.9881170860679</v>
      </c>
      <c r="JW290" s="496">
        <f>DATI!BZ278</f>
        <v>5327.4814588699337</v>
      </c>
      <c r="JX290" s="496">
        <f>DATI!CA278</f>
        <v>8438.7300764499905</v>
      </c>
      <c r="JY290" s="496">
        <f>DATI!CB278</f>
        <v>2618.5809171411397</v>
      </c>
      <c r="JZ290" s="496">
        <f>DATI!CC278</f>
        <v>1748.9939540198855</v>
      </c>
      <c r="KA290" s="496">
        <f>DATI!CD278</f>
        <v>54.453148684052749</v>
      </c>
      <c r="KB290" s="496">
        <f>DATI!CE278</f>
        <v>355.39559058523179</v>
      </c>
      <c r="KC290" s="496">
        <f>DATI!CF278</f>
        <v>89.537397628068931</v>
      </c>
      <c r="KD290" s="496">
        <f>DATI!CG278</f>
        <v>61.19218119096756</v>
      </c>
      <c r="KE290" s="496">
        <f>DATI!CH278</f>
        <v>91.268997582197187</v>
      </c>
      <c r="KF290" s="496">
        <f>DATI!CI278</f>
        <v>30.208500587940215</v>
      </c>
      <c r="KG290" s="496">
        <f>DATI!CJ278</f>
        <v>6.8894001340866087</v>
      </c>
      <c r="KH290" s="496">
        <f>DATI!CK278</f>
        <v>163.45694584607148</v>
      </c>
      <c r="KI290" s="496">
        <f>DATI!CL278</f>
        <v>226.03700439929963</v>
      </c>
      <c r="KJ290" s="544">
        <f t="shared" si="3039"/>
        <v>44.317874243907305</v>
      </c>
      <c r="KK290" s="545">
        <f t="shared" si="3096"/>
        <v>-8.0780708523014479E-3</v>
      </c>
      <c r="KL290" s="546">
        <f t="shared" si="3041"/>
        <v>33.470776737914505</v>
      </c>
      <c r="KM290" s="545">
        <f t="shared" si="3097"/>
        <v>0.41139874158547235</v>
      </c>
      <c r="KN290" s="546">
        <f t="shared" si="3043"/>
        <v>8.0003401772176783</v>
      </c>
      <c r="KO290" s="545">
        <f t="shared" si="3098"/>
        <v>0.50783902773089695</v>
      </c>
      <c r="KP290" s="546">
        <f t="shared" si="3045"/>
        <v>26.605480717488685</v>
      </c>
      <c r="KQ290" s="545">
        <f t="shared" si="3099"/>
        <v>0.22930932432589432</v>
      </c>
      <c r="KR290" s="546">
        <f t="shared" si="3047"/>
        <v>42.143078687824563</v>
      </c>
      <c r="KS290" s="545">
        <f t="shared" si="3100"/>
        <v>9.8081703869153214E-2</v>
      </c>
      <c r="KT290" s="546">
        <f t="shared" si="3049"/>
        <v>13.077211931388032</v>
      </c>
      <c r="KU290" s="545">
        <f t="shared" si="3101"/>
        <v>5.9724145390689737E-2</v>
      </c>
      <c r="KV290" s="546">
        <f t="shared" si="3051"/>
        <v>8.7344883840385812</v>
      </c>
      <c r="KW290" s="545">
        <f t="shared" si="3102"/>
        <v>0.12493499194990425</v>
      </c>
      <c r="KX290" s="546">
        <f t="shared" si="3053"/>
        <v>0.27193941612091865</v>
      </c>
      <c r="KY290" s="545">
        <f t="shared" si="3103"/>
        <v>-0.48197333673713033</v>
      </c>
      <c r="KZ290" s="546">
        <f t="shared" si="3055"/>
        <v>1.7748481351639622</v>
      </c>
      <c r="LA290" s="545">
        <f t="shared" si="3104"/>
        <v>0.41734973426743677</v>
      </c>
      <c r="LB290" s="546">
        <f t="shared" si="3005"/>
        <v>0.44715040765116321</v>
      </c>
      <c r="LC290" s="545">
        <f t="shared" si="3105"/>
        <v>0.88926974421408056</v>
      </c>
      <c r="LD290" s="546">
        <f t="shared" si="3058"/>
        <v>0.30559419292332979</v>
      </c>
      <c r="LE290" s="545">
        <f t="shared" si="3106"/>
        <v>0.2878856697773966</v>
      </c>
      <c r="LF290" s="546">
        <f t="shared" si="3060"/>
        <v>0.45579803027465637</v>
      </c>
      <c r="LG290" s="545">
        <f t="shared" si="3107"/>
        <v>-0.22650159540769679</v>
      </c>
      <c r="LH290" s="546">
        <f t="shared" si="3062"/>
        <v>0.15086146917668905</v>
      </c>
      <c r="LI290" s="545">
        <f t="shared" si="3108"/>
        <v>0.32599556586902156</v>
      </c>
      <c r="LJ290" s="546">
        <f t="shared" si="3064"/>
        <v>3.4405713813856417E-2</v>
      </c>
      <c r="LK290" s="545">
        <f t="shared" si="3109"/>
        <v>2.062720924318131</v>
      </c>
      <c r="LL290" s="546">
        <f t="shared" si="3066"/>
        <v>0.81630516303471568</v>
      </c>
      <c r="LM290" s="545">
        <f t="shared" si="3110"/>
        <v>0.54759127858119294</v>
      </c>
      <c r="LN290" s="546">
        <f t="shared" si="3068"/>
        <v>1.1288304254859149</v>
      </c>
      <c r="LO290" s="549">
        <f t="shared" si="3111"/>
        <v>-7.9003430429453111E-2</v>
      </c>
      <c r="LP290" s="550">
        <f t="shared" si="3116"/>
        <v>9.2595627503519226E-2</v>
      </c>
      <c r="LQ290" s="551">
        <f t="shared" si="3117"/>
        <v>6.9932225494851286E-2</v>
      </c>
      <c r="LR290" s="551">
        <f t="shared" si="3118"/>
        <v>1.6715524640781469E-2</v>
      </c>
      <c r="LS290" s="551">
        <f t="shared" si="3119"/>
        <v>5.5588207333913973E-2</v>
      </c>
      <c r="LT290" s="551">
        <f t="shared" si="3120"/>
        <v>8.8051714632178563E-2</v>
      </c>
      <c r="LU290" s="551">
        <f t="shared" si="3121"/>
        <v>2.7322895455660384E-2</v>
      </c>
      <c r="LV290" s="551">
        <f t="shared" si="3122"/>
        <v>1.8249418471452072E-2</v>
      </c>
      <c r="LW290" s="551">
        <f t="shared" si="3123"/>
        <v>5.6817709125836112E-4</v>
      </c>
      <c r="LX290" s="552">
        <f t="shared" si="3124"/>
        <v>3.7082820329892379E-3</v>
      </c>
      <c r="LY290" s="552">
        <f t="shared" si="3006"/>
        <v>9.342544806423338E-4</v>
      </c>
      <c r="LZ290" s="552">
        <f t="shared" si="3125"/>
        <v>6.3849375760745969E-4</v>
      </c>
      <c r="MA290" s="552">
        <f t="shared" si="3126"/>
        <v>9.5232240598615943E-4</v>
      </c>
      <c r="MB290" s="552">
        <f t="shared" si="3127"/>
        <v>3.1520267257490982E-4</v>
      </c>
      <c r="MC290" s="552">
        <f t="shared" si="3128"/>
        <v>7.1885637897862645E-5</v>
      </c>
      <c r="MD290" s="552">
        <f t="shared" si="3129"/>
        <v>1.705548609790404E-3</v>
      </c>
      <c r="ME290" s="552">
        <f t="shared" si="3130"/>
        <v>2.3585238095507853E-3</v>
      </c>
      <c r="MF290" s="550">
        <f t="shared" si="3131"/>
        <v>0.22164322684879309</v>
      </c>
      <c r="MG290" s="551">
        <f t="shared" si="3132"/>
        <v>0.16739455779169674</v>
      </c>
      <c r="MH290" s="551">
        <f t="shared" si="3133"/>
        <v>4.0011422998483474E-2</v>
      </c>
      <c r="MI290" s="551">
        <f t="shared" si="3134"/>
        <v>0.13305973489687911</v>
      </c>
      <c r="MJ290" s="551">
        <f t="shared" si="3135"/>
        <v>0.21076660622990445</v>
      </c>
      <c r="MK290" s="551">
        <f t="shared" si="3136"/>
        <v>6.5401951246721976E-2</v>
      </c>
      <c r="ML290" s="551">
        <f t="shared" si="3137"/>
        <v>4.3683056178574688E-2</v>
      </c>
      <c r="MM290" s="551">
        <f t="shared" si="3138"/>
        <v>1.3600275447485692E-3</v>
      </c>
      <c r="MN290" s="552">
        <f t="shared" si="3139"/>
        <v>8.8763974932390757E-3</v>
      </c>
      <c r="MO290" s="552">
        <f t="shared" si="3007"/>
        <v>2.2362954209651006E-3</v>
      </c>
      <c r="MP290" s="552">
        <f t="shared" si="3140"/>
        <v>1.5283423264619046E-3</v>
      </c>
      <c r="MQ290" s="552">
        <f t="shared" si="3141"/>
        <v>2.2795440427806003E-3</v>
      </c>
      <c r="MR290" s="552">
        <f t="shared" si="3142"/>
        <v>7.5449067460784118E-4</v>
      </c>
      <c r="MS290" s="552">
        <f t="shared" si="3143"/>
        <v>1.7207037931851171E-4</v>
      </c>
      <c r="MT290" s="552">
        <f t="shared" si="3144"/>
        <v>4.082517799310242E-3</v>
      </c>
      <c r="MU290" s="552">
        <f t="shared" si="3145"/>
        <v>5.6455238961329634E-3</v>
      </c>
      <c r="MV290" s="1070"/>
      <c r="MW290" s="485"/>
      <c r="MX290" s="543"/>
      <c r="MY290" s="1280"/>
      <c r="MZ290" s="555"/>
      <c r="NA290" s="556"/>
      <c r="NB290" s="1070"/>
      <c r="NC290" s="485"/>
      <c r="ND290" s="508"/>
      <c r="NE290" s="557"/>
    </row>
    <row r="291" spans="1:369" outlineLevel="1" x14ac:dyDescent="0.2">
      <c r="A291" s="558" t="s">
        <v>184</v>
      </c>
      <c r="B291" s="559">
        <v>70</v>
      </c>
      <c r="C291" s="1525"/>
      <c r="D291" s="560">
        <f>DATI!G279</f>
        <v>380071</v>
      </c>
      <c r="E291" s="561">
        <f t="shared" si="3077"/>
        <v>4.1887393114800602E-2</v>
      </c>
      <c r="F291" s="1035">
        <f t="shared" si="3008"/>
        <v>5.6091927260412061E-3</v>
      </c>
      <c r="G291" s="563"/>
      <c r="H291" s="564"/>
      <c r="I291" s="565"/>
      <c r="J291" s="566"/>
      <c r="K291" s="566"/>
      <c r="L291" s="566"/>
      <c r="M291" s="564"/>
      <c r="N291" s="564"/>
      <c r="O291" s="564"/>
      <c r="P291" s="564"/>
      <c r="Q291" s="564"/>
      <c r="R291" s="564"/>
      <c r="S291" s="564"/>
      <c r="T291" s="564"/>
      <c r="U291" s="564"/>
      <c r="V291" s="564"/>
      <c r="W291" s="569"/>
      <c r="X291" s="1100"/>
      <c r="Y291" s="564"/>
      <c r="Z291" s="564"/>
      <c r="AA291" s="564"/>
      <c r="AB291" s="564"/>
      <c r="AC291" s="564"/>
      <c r="AD291" s="565"/>
      <c r="AE291" s="566"/>
      <c r="AF291" s="566"/>
      <c r="AG291" s="569"/>
      <c r="AH291" s="572"/>
      <c r="AI291" s="564"/>
      <c r="AJ291" s="565"/>
      <c r="AK291" s="566"/>
      <c r="AL291" s="566"/>
      <c r="AM291" s="566"/>
      <c r="AN291" s="576"/>
      <c r="AO291" s="577"/>
      <c r="AP291" s="577"/>
      <c r="AQ291" s="577"/>
      <c r="AR291" s="577"/>
      <c r="AS291" s="577"/>
      <c r="AT291" s="577"/>
      <c r="AU291" s="1072"/>
      <c r="AV291" s="1072"/>
      <c r="AW291" s="577"/>
      <c r="AX291" s="1072"/>
      <c r="AY291" s="1072"/>
      <c r="AZ291" s="1072"/>
      <c r="BA291" s="1072"/>
      <c r="BB291" s="576"/>
      <c r="BC291" s="577"/>
      <c r="BD291" s="577"/>
      <c r="BE291" s="577"/>
      <c r="BF291" s="577"/>
      <c r="BG291" s="577"/>
      <c r="BH291" s="577"/>
      <c r="BI291" s="577"/>
      <c r="BJ291" s="577"/>
      <c r="BK291" s="577"/>
      <c r="BL291" s="577"/>
      <c r="BM291" s="577"/>
      <c r="BN291" s="577"/>
      <c r="BO291" s="577"/>
      <c r="BP291" s="577"/>
      <c r="BQ291" s="577"/>
      <c r="BR291" s="577"/>
      <c r="BS291" s="577"/>
      <c r="BT291" s="577"/>
      <c r="BU291" s="577"/>
      <c r="BV291" s="578"/>
      <c r="BW291" s="576"/>
      <c r="BX291" s="577"/>
      <c r="BY291" s="577"/>
      <c r="BZ291" s="577"/>
      <c r="CA291" s="577"/>
      <c r="CB291" s="577"/>
      <c r="CC291" s="577"/>
      <c r="CD291" s="578"/>
      <c r="CE291" s="576"/>
      <c r="CF291" s="577"/>
      <c r="CG291" s="577"/>
      <c r="CH291" s="577"/>
      <c r="CI291" s="577"/>
      <c r="CJ291" s="577"/>
      <c r="CK291" s="577"/>
      <c r="CL291" s="577"/>
      <c r="CM291" s="577"/>
      <c r="CN291" s="577"/>
      <c r="CO291" s="577"/>
      <c r="CP291" s="577"/>
      <c r="CQ291" s="577"/>
      <c r="CR291" s="577"/>
      <c r="CS291" s="577"/>
      <c r="CT291" s="577"/>
      <c r="CU291" s="577"/>
      <c r="CV291" s="577"/>
      <c r="CW291" s="577"/>
      <c r="CX291" s="577"/>
      <c r="CY291" s="578"/>
      <c r="CZ291" s="563">
        <f>DATI!AA279</f>
        <v>208350.60899999997</v>
      </c>
      <c r="DA291" s="564">
        <f t="shared" si="3078"/>
        <v>570.8235863013698</v>
      </c>
      <c r="DB291" s="565">
        <f t="shared" si="3009"/>
        <v>548.18865159404425</v>
      </c>
      <c r="DC291" s="566">
        <f t="shared" si="2982"/>
        <v>1.5018867166960117</v>
      </c>
      <c r="DD291" s="582">
        <f t="shared" si="2983"/>
        <v>3.5653370363620596E-2</v>
      </c>
      <c r="DE291" s="583">
        <f t="shared" si="3070"/>
        <v>2.9876594063479874E-2</v>
      </c>
      <c r="DF291" s="564">
        <f t="shared" si="3085"/>
        <v>7172.671514171554</v>
      </c>
      <c r="DG291" s="584">
        <f t="shared" si="2984"/>
        <v>15.902885751836152</v>
      </c>
      <c r="DH291" s="585">
        <f t="shared" si="3086"/>
        <v>4.4495087876249666E-2</v>
      </c>
      <c r="DI291" s="586">
        <f t="shared" si="3087"/>
        <v>69142.494000000006</v>
      </c>
      <c r="DJ291" s="564">
        <f t="shared" si="3088"/>
        <v>189.43149041095893</v>
      </c>
      <c r="DK291" s="587">
        <f t="shared" si="3014"/>
        <v>181.91994127413037</v>
      </c>
      <c r="DL291" s="588">
        <f t="shared" si="3015"/>
        <v>0.49841079801131605</v>
      </c>
      <c r="DM291" s="589">
        <f t="shared" si="3146"/>
        <v>0.33185645260100977</v>
      </c>
      <c r="DN291" s="590">
        <f t="shared" si="3089"/>
        <v>0.15405170011986496</v>
      </c>
      <c r="DO291" s="590">
        <f t="shared" si="2834"/>
        <v>4.4000000000000039E-2</v>
      </c>
      <c r="DP291" s="590">
        <f t="shared" si="3016"/>
        <v>0.19519753280300456</v>
      </c>
      <c r="DQ291" s="590">
        <f t="shared" si="3017"/>
        <v>0.18853083429261464</v>
      </c>
      <c r="DR291" s="591">
        <f t="shared" si="3018"/>
        <v>11292.229000000007</v>
      </c>
      <c r="DS291" s="591">
        <f t="shared" si="3019"/>
        <v>28.857070690377441</v>
      </c>
      <c r="DT291" s="592">
        <f t="shared" si="3090"/>
        <v>3.7904010886095366E-2</v>
      </c>
      <c r="DU291" s="593"/>
      <c r="DV291" s="592"/>
      <c r="DW291" s="594">
        <f>DATI!AB279</f>
        <v>68009.298999999999</v>
      </c>
      <c r="DX291" s="564">
        <f t="shared" si="3079"/>
        <v>186.32684657534247</v>
      </c>
      <c r="DY291" s="595">
        <f t="shared" si="3021"/>
        <v>178.93840624514894</v>
      </c>
      <c r="DZ291" s="566">
        <f t="shared" si="3022"/>
        <v>0.49024220889081899</v>
      </c>
      <c r="EA291" s="589">
        <f t="shared" si="2979"/>
        <v>0.32641756761075752</v>
      </c>
      <c r="EB291" s="585">
        <f t="shared" si="3080"/>
        <v>0.13513763525669489</v>
      </c>
      <c r="EC291" s="596">
        <f t="shared" si="2836"/>
        <v>139208.11499999996</v>
      </c>
      <c r="ED291" s="597">
        <f t="shared" si="3023"/>
        <v>381.39209589041087</v>
      </c>
      <c r="EE291" s="598">
        <f t="shared" si="3024"/>
        <v>366.26871031991385</v>
      </c>
      <c r="EF291" s="599">
        <f t="shared" si="3025"/>
        <v>1.0034759186846955</v>
      </c>
      <c r="EG291" s="600">
        <f t="shared" si="3071"/>
        <v>-2.8742233892312466E-2</v>
      </c>
      <c r="EH291" s="600">
        <f t="shared" si="3072"/>
        <v>-3.4159817617848635E-2</v>
      </c>
      <c r="EI291" s="582">
        <f t="shared" si="3026"/>
        <v>0.66814354739899029</v>
      </c>
      <c r="EJ291" s="601">
        <f t="shared" si="3073"/>
        <v>-4119.5574858284381</v>
      </c>
      <c r="EK291" s="601">
        <f t="shared" si="3074"/>
        <v>-12.954184938541346</v>
      </c>
      <c r="EL291" s="563">
        <f>DATI!AD279</f>
        <v>125317.36</v>
      </c>
      <c r="EM291" s="564">
        <f t="shared" si="3081"/>
        <v>343.33523287671233</v>
      </c>
      <c r="EN291" s="595">
        <f t="shared" si="3027"/>
        <v>329.72092056484183</v>
      </c>
      <c r="EO291" s="566">
        <f t="shared" si="2989"/>
        <v>0.90334498784888173</v>
      </c>
      <c r="EP291" s="582">
        <f t="shared" si="2990"/>
        <v>-2.0859863085844865E-2</v>
      </c>
      <c r="EQ291" s="583">
        <f t="shared" si="2991"/>
        <v>-2.6321413928340087E-2</v>
      </c>
      <c r="ER291" s="582">
        <f t="shared" si="3082"/>
        <v>5.1661895584055331E-2</v>
      </c>
      <c r="ES291" s="564">
        <f t="shared" si="3091"/>
        <v>-2669.7945200347895</v>
      </c>
      <c r="ET291" s="582">
        <f t="shared" si="3029"/>
        <v>0.6014734518966538</v>
      </c>
      <c r="EU291" s="584">
        <f t="shared" si="2993"/>
        <v>-8.913332341050193</v>
      </c>
      <c r="EV291" s="563">
        <f>DATI!AE279</f>
        <v>13111.71</v>
      </c>
      <c r="EW291" s="564">
        <f t="shared" si="3083"/>
        <v>35.922493150684929</v>
      </c>
      <c r="EX291" s="595">
        <f t="shared" si="3030"/>
        <v>34.498054310905069</v>
      </c>
      <c r="EY291" s="566">
        <f t="shared" si="3031"/>
        <v>9.4515217290150874E-2</v>
      </c>
      <c r="EZ291" s="582">
        <f t="shared" si="2995"/>
        <v>-0.1452889642164249</v>
      </c>
      <c r="FA291" s="583">
        <f t="shared" si="2996"/>
        <v>-0.15005646133107231</v>
      </c>
      <c r="FB291" s="564">
        <f t="shared" si="3092"/>
        <v>-2228.8079657936105</v>
      </c>
      <c r="FC291" s="584">
        <f t="shared" si="2997"/>
        <v>-6.0905880416581226</v>
      </c>
      <c r="FD291" s="564">
        <f>+DATI!AG279</f>
        <v>1133.1949999999999</v>
      </c>
      <c r="FE291" s="582">
        <f t="shared" si="3033"/>
        <v>5.4388849902521769E-3</v>
      </c>
      <c r="FF291" s="564">
        <f t="shared" si="2998"/>
        <v>11978.514999999999</v>
      </c>
      <c r="FG291" s="582">
        <f t="shared" si="3093"/>
        <v>3.1516519281923637E-2</v>
      </c>
      <c r="FH291" s="563">
        <f>DATI!AF279</f>
        <v>1912.24</v>
      </c>
      <c r="FI291" s="564">
        <f t="shared" si="3094"/>
        <v>5.2390136986301368</v>
      </c>
      <c r="FJ291" s="590">
        <f t="shared" si="3036"/>
        <v>9.1779909316223804E-3</v>
      </c>
      <c r="FK291" s="590"/>
      <c r="FL291" s="564"/>
      <c r="FM291" s="1281"/>
      <c r="FN291" s="564"/>
      <c r="FO291" s="564"/>
      <c r="FP291" s="564"/>
      <c r="FQ291" s="602"/>
      <c r="FR291" s="1289"/>
      <c r="FS291" s="612"/>
      <c r="FT291" s="612"/>
      <c r="FU291" s="576"/>
      <c r="FV291" s="577"/>
      <c r="FW291" s="577"/>
      <c r="FX291" s="577"/>
      <c r="FY291" s="577"/>
      <c r="FZ291" s="577"/>
      <c r="GA291" s="577"/>
      <c r="GB291" s="577"/>
      <c r="GC291" s="577"/>
      <c r="GD291" s="577"/>
      <c r="GE291" s="577"/>
      <c r="GF291" s="577"/>
      <c r="GG291" s="577"/>
      <c r="GH291" s="577"/>
      <c r="GI291" s="577"/>
      <c r="GJ291" s="577"/>
      <c r="GK291" s="577"/>
      <c r="GL291" s="577"/>
      <c r="GM291" s="577"/>
      <c r="GN291" s="577"/>
      <c r="GO291" s="577"/>
      <c r="GP291" s="578"/>
      <c r="GQ291" s="576"/>
      <c r="GR291" s="577"/>
      <c r="GS291" s="577"/>
      <c r="GT291" s="577"/>
      <c r="GU291" s="577"/>
      <c r="GV291" s="577"/>
      <c r="GW291" s="577"/>
      <c r="GX291" s="578"/>
      <c r="GY291" s="576"/>
      <c r="GZ291" s="577"/>
      <c r="HA291" s="577"/>
      <c r="HB291" s="577"/>
      <c r="HC291" s="577"/>
      <c r="HD291" s="577"/>
      <c r="HE291" s="577"/>
      <c r="HF291" s="577"/>
      <c r="HG291" s="577"/>
      <c r="HH291" s="577"/>
      <c r="HI291" s="577"/>
      <c r="HJ291" s="577"/>
      <c r="HK291" s="577"/>
      <c r="HL291" s="577"/>
      <c r="HM291" s="577"/>
      <c r="HN291" s="577"/>
      <c r="HO291" s="577"/>
      <c r="HP291" s="577"/>
      <c r="HQ291" s="577"/>
      <c r="HR291" s="577"/>
      <c r="HS291" s="577"/>
      <c r="HT291" s="578"/>
      <c r="HU291" s="1289">
        <f t="shared" si="2999"/>
        <v>139156.04499999998</v>
      </c>
      <c r="HV291" s="1290"/>
      <c r="HW291" s="1291">
        <f t="shared" si="3112"/>
        <v>11380.59</v>
      </c>
      <c r="HX291" s="1292">
        <v>11380.59</v>
      </c>
      <c r="HY291" s="1292"/>
      <c r="HZ291" s="1293"/>
      <c r="IA291" s="1293">
        <f t="shared" si="3000"/>
        <v>5.4622302543881701E-2</v>
      </c>
      <c r="IB291" s="1312">
        <f t="shared" si="3001"/>
        <v>8.1782936558738806E-2</v>
      </c>
      <c r="IC291" s="1291"/>
      <c r="ID291" s="1293"/>
      <c r="IE291" s="1291"/>
      <c r="IF291" s="1291"/>
      <c r="IG291" s="1291"/>
      <c r="IH291" s="1313"/>
      <c r="II291" s="1292"/>
      <c r="IJ291" s="1292"/>
      <c r="IK291" s="1314">
        <v>128908.65</v>
      </c>
      <c r="IL291" s="1315">
        <f t="shared" si="3095"/>
        <v>127775.45499999999</v>
      </c>
      <c r="IM291" s="1315"/>
      <c r="IN291" s="1312">
        <f t="shared" si="3113"/>
        <v>0.61327132957888308</v>
      </c>
      <c r="IO291" s="1312">
        <f t="shared" si="3114"/>
        <v>0.91821706344126119</v>
      </c>
      <c r="IP291" s="1292"/>
      <c r="IQ291" s="1313"/>
      <c r="IR291" s="1292"/>
      <c r="IS291" s="1315">
        <v>0</v>
      </c>
      <c r="IT291" s="1314">
        <v>0</v>
      </c>
      <c r="IU291" s="1316"/>
      <c r="IV291" s="1312"/>
      <c r="IW291" s="1313">
        <f t="shared" si="3002"/>
        <v>0</v>
      </c>
      <c r="IX291" s="1312">
        <f t="shared" si="3003"/>
        <v>0</v>
      </c>
      <c r="IY291" s="1315"/>
      <c r="IZ291" s="1315"/>
      <c r="JA291" s="1315"/>
      <c r="JB291" s="1315"/>
      <c r="JC291" s="1297"/>
      <c r="JD291" s="1313"/>
      <c r="JE291" s="1292"/>
      <c r="JF291" s="1292"/>
      <c r="JG291" s="586">
        <f t="shared" si="2951"/>
        <v>63859.007732303508</v>
      </c>
      <c r="JH291" s="566">
        <f t="shared" si="3038"/>
        <v>168.01862739410137</v>
      </c>
      <c r="JI291" s="589">
        <f t="shared" si="3115"/>
        <v>0.30649782133491876</v>
      </c>
      <c r="JJ291" s="1281"/>
      <c r="JK291" s="564"/>
      <c r="JL291" s="591"/>
      <c r="JM291" s="622">
        <f t="shared" si="3076"/>
        <v>0.15214843895826713</v>
      </c>
      <c r="JN291" s="1077"/>
      <c r="JO291" s="566"/>
      <c r="JP291" s="589"/>
      <c r="JQ291" s="590"/>
      <c r="JR291" s="624"/>
      <c r="JS291" s="585"/>
      <c r="JT291" s="576">
        <f>DATI!BW279</f>
        <v>15833.258401318788</v>
      </c>
      <c r="JU291" s="577">
        <f>DATI!BX279</f>
        <v>9677.2106636974804</v>
      </c>
      <c r="JV291" s="577">
        <f>DATI!BY279</f>
        <v>2008.0376691192389</v>
      </c>
      <c r="JW291" s="577">
        <f>DATI!BZ279</f>
        <v>1232.0729673612118</v>
      </c>
      <c r="JX291" s="577">
        <f>DATI!CA279</f>
        <v>26055.873209755064</v>
      </c>
      <c r="JY291" s="577">
        <f>DATI!CB279</f>
        <v>3139.0830606096984</v>
      </c>
      <c r="JZ291" s="577">
        <f>DATI!CC279</f>
        <v>3290.1713128402234</v>
      </c>
      <c r="KA291" s="577">
        <f>DATI!CD279</f>
        <v>130.65299653887749</v>
      </c>
      <c r="KB291" s="577">
        <f>DATI!CE279</f>
        <v>356.42069055807593</v>
      </c>
      <c r="KC291" s="577">
        <f>DATI!CF279</f>
        <v>20.795399449110032</v>
      </c>
      <c r="KD291" s="577">
        <f>DATI!CG279</f>
        <v>57.556381120204925</v>
      </c>
      <c r="KE291" s="577">
        <f>DATI!CH279</f>
        <v>282.27149252235887</v>
      </c>
      <c r="KF291" s="577">
        <f>DATI!CI279</f>
        <v>4.0278000783920289</v>
      </c>
      <c r="KG291" s="577">
        <f>DATI!CJ279</f>
        <v>72.633681413650507</v>
      </c>
      <c r="KH291" s="577">
        <f>DATI!CK279</f>
        <v>545.9813855364323</v>
      </c>
      <c r="KI291" s="577">
        <f>DATI!CL279</f>
        <v>77.322001504898068</v>
      </c>
      <c r="KJ291" s="625">
        <f t="shared" si="3039"/>
        <v>41.658685880582283</v>
      </c>
      <c r="KK291" s="626">
        <f t="shared" si="3096"/>
        <v>3.9106916553335945E-2</v>
      </c>
      <c r="KL291" s="627">
        <f t="shared" si="3041"/>
        <v>25.461586555400125</v>
      </c>
      <c r="KM291" s="626">
        <f t="shared" si="3097"/>
        <v>4.2766439074058957E-2</v>
      </c>
      <c r="KN291" s="627">
        <f t="shared" si="3043"/>
        <v>5.2833225084766759</v>
      </c>
      <c r="KO291" s="626">
        <f t="shared" si="3098"/>
        <v>0.24315891543402571</v>
      </c>
      <c r="KP291" s="627">
        <f t="shared" si="3045"/>
        <v>3.2416915980467116</v>
      </c>
      <c r="KQ291" s="626">
        <f t="shared" si="3099"/>
        <v>0.1542314248204332</v>
      </c>
      <c r="KR291" s="627">
        <f t="shared" si="3047"/>
        <v>68.555278381552554</v>
      </c>
      <c r="KS291" s="626">
        <f t="shared" si="3100"/>
        <v>0.33194747382867312</v>
      </c>
      <c r="KT291" s="627">
        <f t="shared" si="3049"/>
        <v>8.2592017297023403</v>
      </c>
      <c r="KU291" s="626">
        <f t="shared" si="3101"/>
        <v>-4.8225541095442285E-3</v>
      </c>
      <c r="KV291" s="627">
        <f t="shared" si="3051"/>
        <v>8.6567281187994443</v>
      </c>
      <c r="KW291" s="626">
        <f t="shared" si="3102"/>
        <v>0.40193490390515157</v>
      </c>
      <c r="KX291" s="627">
        <f t="shared" si="3053"/>
        <v>0.34375944636364647</v>
      </c>
      <c r="KY291" s="626">
        <f t="shared" si="3103"/>
        <v>-0.70221491087732069</v>
      </c>
      <c r="KZ291" s="627">
        <f t="shared" si="3055"/>
        <v>0.93777397001632823</v>
      </c>
      <c r="LA291" s="626">
        <f t="shared" si="3104"/>
        <v>0.1731863514147583</v>
      </c>
      <c r="LB291" s="627">
        <f t="shared" si="3005"/>
        <v>5.4714512417706244E-2</v>
      </c>
      <c r="LC291" s="626">
        <f t="shared" si="3105"/>
        <v>-0.43407509857169224</v>
      </c>
      <c r="LD291" s="627">
        <f t="shared" si="3058"/>
        <v>0.15143586624658267</v>
      </c>
      <c r="LE291" s="626">
        <f t="shared" si="3106"/>
        <v>-0.20949359035716791</v>
      </c>
      <c r="LF291" s="627">
        <f t="shared" si="3060"/>
        <v>0.7426809530912879</v>
      </c>
      <c r="LG291" s="626">
        <f t="shared" si="3107"/>
        <v>1.9667092910702379E-2</v>
      </c>
      <c r="LH291" s="627">
        <f t="shared" si="3062"/>
        <v>1.0597493832447171E-2</v>
      </c>
      <c r="LI291" s="626">
        <f t="shared" si="3108"/>
        <v>-0.79375915579014944</v>
      </c>
      <c r="LJ291" s="627">
        <f t="shared" si="3064"/>
        <v>0.19110556031281131</v>
      </c>
      <c r="LK291" s="626">
        <f t="shared" si="3109"/>
        <v>0.17123949941383398</v>
      </c>
      <c r="LL291" s="627">
        <f t="shared" si="3066"/>
        <v>1.4365247165304174</v>
      </c>
      <c r="LM291" s="626">
        <f t="shared" si="3110"/>
        <v>1.0260762794623774</v>
      </c>
      <c r="LN291" s="627">
        <f t="shared" si="3068"/>
        <v>0.20344093999515372</v>
      </c>
      <c r="LO291" s="630">
        <f t="shared" si="3111"/>
        <v>-0.47455546586729913</v>
      </c>
      <c r="LP291" s="631">
        <f t="shared" si="3116"/>
        <v>7.5993338715505218E-2</v>
      </c>
      <c r="LQ291" s="632">
        <f t="shared" si="3117"/>
        <v>4.6446759671806295E-2</v>
      </c>
      <c r="LR291" s="632">
        <f t="shared" si="3118"/>
        <v>9.6377816160798414E-3</v>
      </c>
      <c r="LS291" s="632">
        <f t="shared" si="3119"/>
        <v>5.9134598803174702E-3</v>
      </c>
      <c r="LT291" s="632">
        <f t="shared" si="3120"/>
        <v>0.1250578212121044</v>
      </c>
      <c r="LU291" s="632">
        <f t="shared" si="3121"/>
        <v>1.5066349341026878E-2</v>
      </c>
      <c r="LV291" s="632">
        <f t="shared" si="3122"/>
        <v>1.5791512818857295E-2</v>
      </c>
      <c r="LW291" s="632">
        <f t="shared" si="3123"/>
        <v>6.2708238370869128E-4</v>
      </c>
      <c r="LX291" s="633">
        <f t="shared" si="3124"/>
        <v>1.7106774598296278E-3</v>
      </c>
      <c r="LY291" s="633">
        <f t="shared" si="3006"/>
        <v>9.980964082092045E-5</v>
      </c>
      <c r="LZ291" s="633">
        <f t="shared" si="3125"/>
        <v>2.7624772203188011E-4</v>
      </c>
      <c r="MA291" s="633">
        <f t="shared" si="3126"/>
        <v>1.3547908205171549E-3</v>
      </c>
      <c r="MB291" s="633">
        <f t="shared" si="3127"/>
        <v>1.9331837318469414E-5</v>
      </c>
      <c r="MC291" s="633">
        <f t="shared" si="3128"/>
        <v>3.4861276269967858E-4</v>
      </c>
      <c r="MD291" s="633">
        <f t="shared" si="3129"/>
        <v>2.6204933508806416E-3</v>
      </c>
      <c r="ME291" s="633">
        <f t="shared" si="3130"/>
        <v>3.7111483319397489E-4</v>
      </c>
      <c r="MF291" s="631">
        <f t="shared" si="3131"/>
        <v>0.23281019851886414</v>
      </c>
      <c r="MG291" s="632">
        <f t="shared" si="3132"/>
        <v>0.1422924630306435</v>
      </c>
      <c r="MH291" s="632">
        <f t="shared" si="3133"/>
        <v>2.952592805168068E-2</v>
      </c>
      <c r="MI291" s="632">
        <f t="shared" si="3134"/>
        <v>1.811624271206224E-2</v>
      </c>
      <c r="MJ291" s="632">
        <f t="shared" si="3135"/>
        <v>0.38312221406303665</v>
      </c>
      <c r="MK291" s="632">
        <f t="shared" si="3136"/>
        <v>4.6156674260231657E-2</v>
      </c>
      <c r="ML291" s="632">
        <f t="shared" si="3137"/>
        <v>4.837825652107109E-2</v>
      </c>
      <c r="MM291" s="632">
        <f t="shared" si="3138"/>
        <v>1.9211048850669302E-3</v>
      </c>
      <c r="MN291" s="633">
        <f t="shared" si="3139"/>
        <v>5.2407640690146787E-3</v>
      </c>
      <c r="MO291" s="633">
        <f t="shared" si="3007"/>
        <v>3.0577288333923325E-4</v>
      </c>
      <c r="MP291" s="633">
        <f t="shared" si="3140"/>
        <v>8.4630163766582752E-4</v>
      </c>
      <c r="MQ291" s="633">
        <f t="shared" si="3141"/>
        <v>4.1504837819657404E-3</v>
      </c>
      <c r="MR291" s="633">
        <f t="shared" si="3142"/>
        <v>5.9224255177104959E-5</v>
      </c>
      <c r="MS291" s="633">
        <f t="shared" si="3143"/>
        <v>1.067996325232679E-3</v>
      </c>
      <c r="MT291" s="633">
        <f t="shared" si="3144"/>
        <v>8.02804018809887E-3</v>
      </c>
      <c r="MU291" s="633">
        <f t="shared" si="3145"/>
        <v>1.1369327818670514E-3</v>
      </c>
      <c r="MV291" s="1077"/>
      <c r="MW291" s="566"/>
      <c r="MX291" s="624"/>
      <c r="MY291" s="1270"/>
      <c r="MZ291" s="636"/>
      <c r="NA291" s="637"/>
      <c r="NB291" s="1077"/>
      <c r="NC291" s="566"/>
      <c r="ND291" s="589"/>
      <c r="NE291" s="638"/>
    </row>
    <row r="292" spans="1:369" outlineLevel="1" x14ac:dyDescent="0.2">
      <c r="A292" s="477" t="s">
        <v>185</v>
      </c>
      <c r="B292" s="478">
        <v>188</v>
      </c>
      <c r="C292" s="1524"/>
      <c r="D292" s="479">
        <f>DATI!G280</f>
        <v>3703236</v>
      </c>
      <c r="E292" s="480">
        <f t="shared" si="3077"/>
        <v>0.40813138105480745</v>
      </c>
      <c r="F292" s="1039">
        <f t="shared" si="3008"/>
        <v>-4.7260624666159423E-4</v>
      </c>
      <c r="G292" s="482"/>
      <c r="H292" s="483"/>
      <c r="I292" s="484"/>
      <c r="J292" s="485"/>
      <c r="K292" s="485"/>
      <c r="L292" s="485"/>
      <c r="M292" s="483"/>
      <c r="N292" s="483"/>
      <c r="O292" s="483"/>
      <c r="P292" s="483"/>
      <c r="Q292" s="483"/>
      <c r="R292" s="483"/>
      <c r="S292" s="483"/>
      <c r="T292" s="483"/>
      <c r="U292" s="483"/>
      <c r="V292" s="483"/>
      <c r="W292" s="488"/>
      <c r="X292" s="1111"/>
      <c r="Y292" s="483"/>
      <c r="Z292" s="483"/>
      <c r="AA292" s="483"/>
      <c r="AB292" s="483"/>
      <c r="AC292" s="483"/>
      <c r="AD292" s="484"/>
      <c r="AE292" s="485"/>
      <c r="AF292" s="485"/>
      <c r="AG292" s="488"/>
      <c r="AH292" s="491"/>
      <c r="AI292" s="483"/>
      <c r="AJ292" s="484"/>
      <c r="AK292" s="485"/>
      <c r="AL292" s="485"/>
      <c r="AM292" s="485"/>
      <c r="AN292" s="495"/>
      <c r="AO292" s="496"/>
      <c r="AP292" s="496"/>
      <c r="AQ292" s="496"/>
      <c r="AR292" s="496"/>
      <c r="AS292" s="496"/>
      <c r="AT292" s="496"/>
      <c r="AU292" s="1065"/>
      <c r="AV292" s="1065"/>
      <c r="AW292" s="496"/>
      <c r="AX292" s="1065"/>
      <c r="AY292" s="1065"/>
      <c r="AZ292" s="1065"/>
      <c r="BA292" s="1065"/>
      <c r="BB292" s="495"/>
      <c r="BC292" s="496"/>
      <c r="BD292" s="496"/>
      <c r="BE292" s="496"/>
      <c r="BF292" s="496"/>
      <c r="BG292" s="496"/>
      <c r="BH292" s="496"/>
      <c r="BI292" s="496"/>
      <c r="BJ292" s="496"/>
      <c r="BK292" s="496"/>
      <c r="BL292" s="496"/>
      <c r="BM292" s="496"/>
      <c r="BN292" s="496"/>
      <c r="BO292" s="496"/>
      <c r="BP292" s="496"/>
      <c r="BQ292" s="496"/>
      <c r="BR292" s="496"/>
      <c r="BS292" s="496"/>
      <c r="BT292" s="496"/>
      <c r="BU292" s="496"/>
      <c r="BV292" s="497"/>
      <c r="BW292" s="495"/>
      <c r="BX292" s="496"/>
      <c r="BY292" s="496"/>
      <c r="BZ292" s="496"/>
      <c r="CA292" s="496"/>
      <c r="CB292" s="496"/>
      <c r="CC292" s="496"/>
      <c r="CD292" s="497"/>
      <c r="CE292" s="495"/>
      <c r="CF292" s="496"/>
      <c r="CG292" s="496"/>
      <c r="CH292" s="496"/>
      <c r="CI292" s="496"/>
      <c r="CJ292" s="496"/>
      <c r="CK292" s="496"/>
      <c r="CL292" s="496"/>
      <c r="CM292" s="496"/>
      <c r="CN292" s="496"/>
      <c r="CO292" s="496"/>
      <c r="CP292" s="496"/>
      <c r="CQ292" s="496"/>
      <c r="CR292" s="496"/>
      <c r="CS292" s="496"/>
      <c r="CT292" s="496"/>
      <c r="CU292" s="496"/>
      <c r="CV292" s="496"/>
      <c r="CW292" s="496"/>
      <c r="CX292" s="496"/>
      <c r="CY292" s="497"/>
      <c r="CZ292" s="482">
        <f>DATI!AA280</f>
        <v>1925533.5159999994</v>
      </c>
      <c r="DA292" s="483">
        <f t="shared" si="3078"/>
        <v>5275.4342904109571</v>
      </c>
      <c r="DB292" s="484">
        <f t="shared" si="3009"/>
        <v>519.95970983215739</v>
      </c>
      <c r="DC292" s="485">
        <f t="shared" si="2982"/>
        <v>1.4245471502250888</v>
      </c>
      <c r="DD292" s="501">
        <f t="shared" si="2983"/>
        <v>-5.3502467531784115E-3</v>
      </c>
      <c r="DE292" s="502">
        <f t="shared" si="3070"/>
        <v>-4.8799467998578722E-3</v>
      </c>
      <c r="DF292" s="483">
        <f t="shared" si="3085"/>
        <v>-10357.494593937416</v>
      </c>
      <c r="DG292" s="503">
        <f t="shared" si="2984"/>
        <v>-2.5498187016638667</v>
      </c>
      <c r="DH292" s="504">
        <f t="shared" si="3086"/>
        <v>0.41121445919596028</v>
      </c>
      <c r="DI292" s="505">
        <f t="shared" si="3087"/>
        <v>779938.96900000004</v>
      </c>
      <c r="DJ292" s="483">
        <f t="shared" si="3088"/>
        <v>2136.8190931506851</v>
      </c>
      <c r="DK292" s="506">
        <f t="shared" si="3014"/>
        <v>210.61011747563484</v>
      </c>
      <c r="DL292" s="507">
        <f t="shared" si="3015"/>
        <v>0.57701402048119133</v>
      </c>
      <c r="DM292" s="508">
        <f t="shared" si="3146"/>
        <v>0.40505084046534989</v>
      </c>
      <c r="DN292" s="509">
        <f t="shared" si="3089"/>
        <v>4.8347580846351462E-2</v>
      </c>
      <c r="DO292" s="509">
        <f t="shared" si="2834"/>
        <v>1.9000000000000017E-2</v>
      </c>
      <c r="DP292" s="509">
        <f t="shared" si="3016"/>
        <v>4.2738662605725987E-2</v>
      </c>
      <c r="DQ292" s="509">
        <f t="shared" si="3017"/>
        <v>4.3231700424061832E-2</v>
      </c>
      <c r="DR292" s="510">
        <f t="shared" si="3018"/>
        <v>31967.30843934638</v>
      </c>
      <c r="DS292" s="510">
        <f t="shared" si="3019"/>
        <v>8.7277193563826927</v>
      </c>
      <c r="DT292" s="511">
        <f t="shared" si="3090"/>
        <v>0.42756362203923387</v>
      </c>
      <c r="DU292" s="512"/>
      <c r="DV292" s="511"/>
      <c r="DW292" s="513">
        <f>DATI!AB280</f>
        <v>754233.09600000002</v>
      </c>
      <c r="DX292" s="483">
        <f t="shared" si="3079"/>
        <v>2066.3920438356163</v>
      </c>
      <c r="DY292" s="514">
        <f t="shared" si="3021"/>
        <v>203.66865519777838</v>
      </c>
      <c r="DZ292" s="485">
        <f t="shared" si="3022"/>
        <v>0.55799631561035168</v>
      </c>
      <c r="EA292" s="508">
        <f t="shared" si="2979"/>
        <v>0.39170084017379436</v>
      </c>
      <c r="EB292" s="504">
        <f t="shared" si="3080"/>
        <v>1.3795275032416066E-2</v>
      </c>
      <c r="EC292" s="515">
        <f t="shared" si="2836"/>
        <v>1145594.5469999993</v>
      </c>
      <c r="ED292" s="516">
        <f t="shared" si="3023"/>
        <v>3138.615197260272</v>
      </c>
      <c r="EE292" s="517">
        <f t="shared" si="3024"/>
        <v>309.34959235652258</v>
      </c>
      <c r="EF292" s="518">
        <f t="shared" si="3025"/>
        <v>0.8475331297438975</v>
      </c>
      <c r="EG292" s="519">
        <f t="shared" si="3071"/>
        <v>-3.5629357356707803E-2</v>
      </c>
      <c r="EH292" s="519">
        <f t="shared" si="3072"/>
        <v>-3.5173374266440786E-2</v>
      </c>
      <c r="EI292" s="501">
        <f t="shared" si="3026"/>
        <v>0.59494915953465011</v>
      </c>
      <c r="EJ292" s="520">
        <f t="shared" si="3073"/>
        <v>-42324.803033283912</v>
      </c>
      <c r="EK292" s="520">
        <f t="shared" si="3074"/>
        <v>-11.277538058046559</v>
      </c>
      <c r="EL292" s="482">
        <f>DATI!AD280</f>
        <v>992272.62</v>
      </c>
      <c r="EM292" s="483">
        <f t="shared" si="3081"/>
        <v>2718.555123287671</v>
      </c>
      <c r="EN292" s="514">
        <f t="shared" si="3027"/>
        <v>267.94744380320344</v>
      </c>
      <c r="EO292" s="485">
        <f t="shared" si="2989"/>
        <v>0.73410258576220122</v>
      </c>
      <c r="EP292" s="501">
        <f t="shared" si="2990"/>
        <v>-1.8921973929316938E-2</v>
      </c>
      <c r="EQ292" s="502">
        <f t="shared" si="2991"/>
        <v>-1.8458091091806739E-2</v>
      </c>
      <c r="ER292" s="501">
        <f t="shared" si="3082"/>
        <v>0.40906291423117286</v>
      </c>
      <c r="ES292" s="483">
        <f t="shared" si="3091"/>
        <v>-19137.883172874455</v>
      </c>
      <c r="ET292" s="501">
        <f t="shared" si="3029"/>
        <v>0.51532347360086161</v>
      </c>
      <c r="EU292" s="503">
        <f t="shared" si="2993"/>
        <v>-5.038805048108145</v>
      </c>
      <c r="EV292" s="482">
        <f>DATI!AE280</f>
        <v>114455.96</v>
      </c>
      <c r="EW292" s="483">
        <f t="shared" si="3083"/>
        <v>313.57797260273975</v>
      </c>
      <c r="EX292" s="514">
        <f t="shared" si="3030"/>
        <v>30.907012137492721</v>
      </c>
      <c r="EY292" s="485">
        <f t="shared" si="3031"/>
        <v>8.4676745582171836E-2</v>
      </c>
      <c r="EZ292" s="501">
        <f t="shared" si="2995"/>
        <v>-5.0367545970886329E-3</v>
      </c>
      <c r="FA292" s="502">
        <f t="shared" si="2996"/>
        <v>-4.5663064153632638E-3</v>
      </c>
      <c r="FB292" s="483">
        <f t="shared" si="3092"/>
        <v>-579.40490300297097</v>
      </c>
      <c r="FC292" s="503">
        <f t="shared" si="2997"/>
        <v>-0.14177829092254157</v>
      </c>
      <c r="FD292" s="483">
        <f>+DATI!AG280</f>
        <v>25705.872999999996</v>
      </c>
      <c r="FE292" s="501">
        <f t="shared" si="3033"/>
        <v>1.3350000291555562E-2</v>
      </c>
      <c r="FF292" s="483">
        <f t="shared" si="2998"/>
        <v>88750.087000000014</v>
      </c>
      <c r="FG292" s="501">
        <f t="shared" si="3093"/>
        <v>2.3965549859636278E-2</v>
      </c>
      <c r="FH292" s="482">
        <f>DATI!AF280</f>
        <v>64571.839999999997</v>
      </c>
      <c r="FI292" s="483">
        <f t="shared" si="3094"/>
        <v>176.90915068493149</v>
      </c>
      <c r="FJ292" s="509">
        <f t="shared" si="3036"/>
        <v>3.3534518855915886E-2</v>
      </c>
      <c r="FK292" s="509"/>
      <c r="FL292" s="483"/>
      <c r="FM292" s="1279"/>
      <c r="FN292" s="483"/>
      <c r="FO292" s="483"/>
      <c r="FP292" s="483"/>
      <c r="FQ292" s="521"/>
      <c r="FR292" s="1329"/>
      <c r="FS292" s="531"/>
      <c r="FT292" s="531"/>
      <c r="FU292" s="495"/>
      <c r="FV292" s="496"/>
      <c r="FW292" s="496"/>
      <c r="FX292" s="496"/>
      <c r="FY292" s="496"/>
      <c r="FZ292" s="496"/>
      <c r="GA292" s="496"/>
      <c r="GB292" s="496"/>
      <c r="GC292" s="496"/>
      <c r="GD292" s="496"/>
      <c r="GE292" s="496"/>
      <c r="GF292" s="496"/>
      <c r="GG292" s="496"/>
      <c r="GH292" s="496"/>
      <c r="GI292" s="496"/>
      <c r="GJ292" s="496"/>
      <c r="GK292" s="496"/>
      <c r="GL292" s="496"/>
      <c r="GM292" s="496"/>
      <c r="GN292" s="496"/>
      <c r="GO292" s="496"/>
      <c r="GP292" s="497"/>
      <c r="GQ292" s="495"/>
      <c r="GR292" s="496"/>
      <c r="GS292" s="496"/>
      <c r="GT292" s="496"/>
      <c r="GU292" s="496"/>
      <c r="GV292" s="496"/>
      <c r="GW292" s="496"/>
      <c r="GX292" s="497"/>
      <c r="GY292" s="495"/>
      <c r="GZ292" s="496"/>
      <c r="HA292" s="496"/>
      <c r="HB292" s="496"/>
      <c r="HC292" s="496"/>
      <c r="HD292" s="496"/>
      <c r="HE292" s="496"/>
      <c r="HF292" s="496"/>
      <c r="HG292" s="496"/>
      <c r="HH292" s="496"/>
      <c r="HI292" s="496"/>
      <c r="HJ292" s="496"/>
      <c r="HK292" s="496"/>
      <c r="HL292" s="496"/>
      <c r="HM292" s="496"/>
      <c r="HN292" s="496"/>
      <c r="HO292" s="496"/>
      <c r="HP292" s="496"/>
      <c r="HQ292" s="496"/>
      <c r="HR292" s="496"/>
      <c r="HS292" s="496"/>
      <c r="HT292" s="497"/>
      <c r="HU292" s="1329">
        <f t="shared" si="2999"/>
        <v>1152152.9570000006</v>
      </c>
      <c r="HV292" s="1330"/>
      <c r="HW292" s="1331">
        <f t="shared" si="3112"/>
        <v>12676.5</v>
      </c>
      <c r="HX292" s="1332">
        <v>12676.5</v>
      </c>
      <c r="HY292" s="1332"/>
      <c r="HZ292" s="1333"/>
      <c r="IA292" s="1333">
        <f t="shared" si="3000"/>
        <v>6.5833702164444716E-3</v>
      </c>
      <c r="IB292" s="1334">
        <f t="shared" si="3001"/>
        <v>1.1002445398402075E-2</v>
      </c>
      <c r="IC292" s="1331"/>
      <c r="ID292" s="1333"/>
      <c r="IE292" s="1331"/>
      <c r="IF292" s="1331"/>
      <c r="IG292" s="1331"/>
      <c r="IH292" s="1335"/>
      <c r="II292" s="1332"/>
      <c r="IJ292" s="1332"/>
      <c r="IK292" s="1336">
        <v>618370.21000000066</v>
      </c>
      <c r="IL292" s="1337">
        <f t="shared" si="3095"/>
        <v>592664.33700000064</v>
      </c>
      <c r="IM292" s="1337"/>
      <c r="IN292" s="1334">
        <f t="shared" si="3113"/>
        <v>0.30779227267420922</v>
      </c>
      <c r="IO292" s="1334">
        <f t="shared" si="3114"/>
        <v>0.51439727112552147</v>
      </c>
      <c r="IP292" s="1332"/>
      <c r="IQ292" s="1335"/>
      <c r="IR292" s="1332"/>
      <c r="IS292" s="1337">
        <v>546812.12</v>
      </c>
      <c r="IT292" s="1336">
        <v>546812.12</v>
      </c>
      <c r="IU292" s="1338"/>
      <c r="IV292" s="1334"/>
      <c r="IW292" s="1335">
        <f t="shared" si="3002"/>
        <v>0.28397953889471544</v>
      </c>
      <c r="IX292" s="1334">
        <f t="shared" si="3003"/>
        <v>0.47460028347607641</v>
      </c>
      <c r="IY292" s="1337"/>
      <c r="IZ292" s="1337"/>
      <c r="JA292" s="1337"/>
      <c r="JB292" s="1337"/>
      <c r="JC292" s="1339"/>
      <c r="JD292" s="1335"/>
      <c r="JE292" s="1332"/>
      <c r="JF292" s="1332"/>
      <c r="JG292" s="505">
        <f t="shared" si="2951"/>
        <v>716834.65163655835</v>
      </c>
      <c r="JH292" s="485">
        <f t="shared" si="3038"/>
        <v>193.56979993620669</v>
      </c>
      <c r="JI292" s="508">
        <f t="shared" si="3115"/>
        <v>0.37227845980353147</v>
      </c>
      <c r="JJ292" s="1279"/>
      <c r="JK292" s="483"/>
      <c r="JL292" s="510"/>
      <c r="JM292" s="541">
        <f t="shared" si="3076"/>
        <v>5.2051545489623152E-2</v>
      </c>
      <c r="JN292" s="1070"/>
      <c r="JO292" s="485"/>
      <c r="JP292" s="508"/>
      <c r="JQ292" s="509"/>
      <c r="JR292" s="543"/>
      <c r="JS292" s="504"/>
      <c r="JT292" s="495">
        <f>DATI!BW280</f>
        <v>189961.66038817138</v>
      </c>
      <c r="JU292" s="496">
        <f>DATI!BX280</f>
        <v>144730.08555736701</v>
      </c>
      <c r="JV292" s="496">
        <f>DATI!BY280</f>
        <v>35228.272885450831</v>
      </c>
      <c r="JW292" s="496">
        <f>DATI!BZ280</f>
        <v>156433.19615593541</v>
      </c>
      <c r="JX292" s="496">
        <f>DATI!CA280</f>
        <v>88093.251366325741</v>
      </c>
      <c r="JY292" s="496">
        <f>DATI!CB280</f>
        <v>43191.888158013222</v>
      </c>
      <c r="JZ292" s="496">
        <f>DATI!CC280</f>
        <v>19093.306147643038</v>
      </c>
      <c r="KA292" s="496">
        <f>DATI!CD280</f>
        <v>1963.4373957042108</v>
      </c>
      <c r="KB292" s="496">
        <f>DATI!CE280</f>
        <v>3930.6571958731411</v>
      </c>
      <c r="KC292" s="496">
        <f>DATI!CF280</f>
        <v>758.46957990741726</v>
      </c>
      <c r="KD292" s="496">
        <f>DATI!CG280</f>
        <v>1948.5526579241753</v>
      </c>
      <c r="KE292" s="496">
        <f>DATI!CH280</f>
        <v>1113.9416704906225</v>
      </c>
      <c r="KF292" s="496">
        <f>DATI!CI280</f>
        <v>263.55924512958529</v>
      </c>
      <c r="KG292" s="496">
        <f>DATI!CJ280</f>
        <v>288.12882560777666</v>
      </c>
      <c r="KH292" s="496">
        <f>DATI!CK280</f>
        <v>4354.2769113725171</v>
      </c>
      <c r="KI292" s="496">
        <f>DATI!CL280</f>
        <v>1724.6471535663604</v>
      </c>
      <c r="KJ292" s="544">
        <f t="shared" si="3039"/>
        <v>51.296125979594976</v>
      </c>
      <c r="KK292" s="545">
        <f t="shared" si="3096"/>
        <v>9.1736700325704133E-4</v>
      </c>
      <c r="KL292" s="546">
        <f t="shared" si="3041"/>
        <v>39.082058382821678</v>
      </c>
      <c r="KM292" s="545">
        <f t="shared" si="3097"/>
        <v>1.5689469052392362E-2</v>
      </c>
      <c r="KN292" s="546">
        <f t="shared" si="3043"/>
        <v>9.5128349598704567</v>
      </c>
      <c r="KO292" s="545">
        <f t="shared" si="3098"/>
        <v>0.15283144781751748</v>
      </c>
      <c r="KP292" s="546">
        <f t="shared" si="3045"/>
        <v>42.242297319408053</v>
      </c>
      <c r="KQ292" s="545">
        <f t="shared" si="3099"/>
        <v>-4.5206110303924997E-2</v>
      </c>
      <c r="KR292" s="546">
        <f t="shared" si="3047"/>
        <v>23.78818184051077</v>
      </c>
      <c r="KS292" s="545">
        <f t="shared" si="3100"/>
        <v>3.6748710065870695E-2</v>
      </c>
      <c r="KT292" s="546">
        <f t="shared" si="3049"/>
        <v>11.663282641995602</v>
      </c>
      <c r="KU292" s="545">
        <f t="shared" si="3101"/>
        <v>9.9826743873880519E-2</v>
      </c>
      <c r="KV292" s="546">
        <f t="shared" si="3051"/>
        <v>5.1558437398110835</v>
      </c>
      <c r="KW292" s="545">
        <f t="shared" si="3102"/>
        <v>1.7589478581422262E-3</v>
      </c>
      <c r="KX292" s="546">
        <f t="shared" si="3053"/>
        <v>0.53019504987103461</v>
      </c>
      <c r="KY292" s="545">
        <f t="shared" si="3103"/>
        <v>0.46613882151229041</v>
      </c>
      <c r="KZ292" s="546">
        <f t="shared" si="3055"/>
        <v>1.0614114779271808</v>
      </c>
      <c r="LA292" s="545">
        <f t="shared" si="3104"/>
        <v>0.25273177460905122</v>
      </c>
      <c r="LB292" s="546">
        <f t="shared" si="3005"/>
        <v>0.20481265031648463</v>
      </c>
      <c r="LC292" s="545">
        <f t="shared" si="3105"/>
        <v>-0.23425309661836166</v>
      </c>
      <c r="LD292" s="546">
        <f t="shared" si="3058"/>
        <v>0.52617566310226382</v>
      </c>
      <c r="LE292" s="545">
        <f t="shared" si="3106"/>
        <v>7.8139545741121724E-2</v>
      </c>
      <c r="LF292" s="546">
        <f t="shared" si="3060"/>
        <v>0.30080223633887293</v>
      </c>
      <c r="LG292" s="545">
        <f t="shared" si="3107"/>
        <v>-0.18933490573375628</v>
      </c>
      <c r="LH292" s="546">
        <f t="shared" si="3062"/>
        <v>7.1169983530508255E-2</v>
      </c>
      <c r="LI292" s="545">
        <f t="shared" si="3108"/>
        <v>8.5588019770918677E-2</v>
      </c>
      <c r="LJ292" s="546">
        <f t="shared" si="3064"/>
        <v>7.7804608080008039E-2</v>
      </c>
      <c r="LK292" s="545">
        <f t="shared" si="3109"/>
        <v>2.9200291074761305E-2</v>
      </c>
      <c r="LL292" s="546">
        <f t="shared" si="3066"/>
        <v>1.1758032465045483</v>
      </c>
      <c r="LM292" s="545">
        <f t="shared" si="3110"/>
        <v>5.3694820133040916E-2</v>
      </c>
      <c r="LN292" s="546">
        <f t="shared" si="3068"/>
        <v>0.46571354176897189</v>
      </c>
      <c r="LO292" s="549">
        <f t="shared" si="3111"/>
        <v>-0.46627689127801386</v>
      </c>
      <c r="LP292" s="550">
        <f t="shared" si="3116"/>
        <v>9.8654039937350765E-2</v>
      </c>
      <c r="LQ292" s="551">
        <f t="shared" si="3117"/>
        <v>7.5163628342352393E-2</v>
      </c>
      <c r="LR292" s="551">
        <f t="shared" si="3118"/>
        <v>1.8295330926585047E-2</v>
      </c>
      <c r="LS292" s="551">
        <f t="shared" si="3119"/>
        <v>8.1241481831436202E-2</v>
      </c>
      <c r="LT292" s="551">
        <f t="shared" si="3120"/>
        <v>4.5750048303145593E-2</v>
      </c>
      <c r="LU292" s="551">
        <f t="shared" si="3121"/>
        <v>2.2431127684413278E-2</v>
      </c>
      <c r="LV292" s="551">
        <f t="shared" si="3122"/>
        <v>9.9158524060938991E-3</v>
      </c>
      <c r="LW292" s="551">
        <f t="shared" si="3123"/>
        <v>1.0196848714339446E-3</v>
      </c>
      <c r="LX292" s="552">
        <f t="shared" si="3124"/>
        <v>2.0413340838846983E-3</v>
      </c>
      <c r="LY292" s="552">
        <f t="shared" si="3006"/>
        <v>3.9390100125757433E-4</v>
      </c>
      <c r="LZ292" s="552">
        <f t="shared" si="3125"/>
        <v>1.0119546825505248E-3</v>
      </c>
      <c r="MA292" s="552">
        <f t="shared" si="3126"/>
        <v>5.7851066275110363E-4</v>
      </c>
      <c r="MB292" s="552">
        <f t="shared" si="3127"/>
        <v>1.3687595824199894E-4</v>
      </c>
      <c r="MC292" s="552">
        <f t="shared" si="3128"/>
        <v>1.496358402560139E-4</v>
      </c>
      <c r="MD292" s="552">
        <f t="shared" si="3129"/>
        <v>2.2613353001602692E-3</v>
      </c>
      <c r="ME292" s="552">
        <f t="shared" si="3130"/>
        <v>8.9567236261306449E-4</v>
      </c>
      <c r="MF292" s="550">
        <f t="shared" si="3131"/>
        <v>0.25186067993517403</v>
      </c>
      <c r="MG292" s="551">
        <f t="shared" si="3132"/>
        <v>0.19189039346712386</v>
      </c>
      <c r="MH292" s="551">
        <f t="shared" si="3133"/>
        <v>4.6707407925057204E-2</v>
      </c>
      <c r="MI292" s="551">
        <f t="shared" si="3134"/>
        <v>0.20740696342491899</v>
      </c>
      <c r="MJ292" s="551">
        <f t="shared" si="3135"/>
        <v>0.11679844312523477</v>
      </c>
      <c r="MK292" s="551">
        <f t="shared" si="3136"/>
        <v>5.7265967758610821E-2</v>
      </c>
      <c r="ML292" s="551">
        <f t="shared" si="3137"/>
        <v>2.5314861213201173E-2</v>
      </c>
      <c r="MM292" s="551">
        <f t="shared" si="3138"/>
        <v>2.603223600392379E-3</v>
      </c>
      <c r="MN292" s="552">
        <f t="shared" si="3139"/>
        <v>5.2114621019933886E-3</v>
      </c>
      <c r="MO292" s="552">
        <f t="shared" si="3007"/>
        <v>1.0056169424676336E-3</v>
      </c>
      <c r="MP292" s="552">
        <f t="shared" si="3140"/>
        <v>2.5834886698265164E-3</v>
      </c>
      <c r="MQ292" s="552">
        <f t="shared" si="3141"/>
        <v>1.4769196371762271E-3</v>
      </c>
      <c r="MR292" s="552">
        <f t="shared" si="3142"/>
        <v>3.4944004251118843E-4</v>
      </c>
      <c r="MS292" s="552">
        <f t="shared" si="3143"/>
        <v>3.8201562240617541E-4</v>
      </c>
      <c r="MT292" s="552">
        <f t="shared" si="3144"/>
        <v>5.7731183296848019E-3</v>
      </c>
      <c r="MU292" s="552">
        <f t="shared" si="3145"/>
        <v>2.2866235421288915E-3</v>
      </c>
      <c r="MV292" s="1070"/>
      <c r="MW292" s="485"/>
      <c r="MX292" s="543"/>
      <c r="MY292" s="1280"/>
      <c r="MZ292" s="555"/>
      <c r="NA292" s="556"/>
      <c r="NB292" s="1070"/>
      <c r="NC292" s="485"/>
      <c r="ND292" s="508"/>
      <c r="NE292" s="557"/>
    </row>
    <row r="293" spans="1:369" outlineLevel="1" x14ac:dyDescent="0.2">
      <c r="A293" s="558" t="s">
        <v>187</v>
      </c>
      <c r="B293" s="559">
        <v>190</v>
      </c>
      <c r="C293" s="1525"/>
      <c r="D293" s="560">
        <f>DATI!G281</f>
        <v>495280</v>
      </c>
      <c r="E293" s="561">
        <f t="shared" si="3077"/>
        <v>5.4584506741894127E-2</v>
      </c>
      <c r="F293" s="1035">
        <f t="shared" si="3008"/>
        <v>3.3242916382214532E-3</v>
      </c>
      <c r="G293" s="563"/>
      <c r="H293" s="564"/>
      <c r="I293" s="565"/>
      <c r="J293" s="566"/>
      <c r="K293" s="566"/>
      <c r="L293" s="566"/>
      <c r="M293" s="564"/>
      <c r="N293" s="564"/>
      <c r="O293" s="564"/>
      <c r="P293" s="564"/>
      <c r="Q293" s="564"/>
      <c r="R293" s="564"/>
      <c r="S293" s="564"/>
      <c r="T293" s="564"/>
      <c r="U293" s="564"/>
      <c r="V293" s="564"/>
      <c r="W293" s="569"/>
      <c r="X293" s="1100"/>
      <c r="Y293" s="564"/>
      <c r="Z293" s="564"/>
      <c r="AA293" s="564"/>
      <c r="AB293" s="564"/>
      <c r="AC293" s="564"/>
      <c r="AD293" s="565"/>
      <c r="AE293" s="566"/>
      <c r="AF293" s="566"/>
      <c r="AG293" s="569"/>
      <c r="AH293" s="572"/>
      <c r="AI293" s="564"/>
      <c r="AJ293" s="565"/>
      <c r="AK293" s="566"/>
      <c r="AL293" s="566"/>
      <c r="AM293" s="566"/>
      <c r="AN293" s="576"/>
      <c r="AO293" s="577"/>
      <c r="AP293" s="577"/>
      <c r="AQ293" s="577"/>
      <c r="AR293" s="577"/>
      <c r="AS293" s="577"/>
      <c r="AT293" s="577"/>
      <c r="AU293" s="1072"/>
      <c r="AV293" s="1072"/>
      <c r="AW293" s="577"/>
      <c r="AX293" s="1072"/>
      <c r="AY293" s="1072"/>
      <c r="AZ293" s="1072"/>
      <c r="BA293" s="1072"/>
      <c r="BB293" s="576"/>
      <c r="BC293" s="577"/>
      <c r="BD293" s="577"/>
      <c r="BE293" s="577"/>
      <c r="BF293" s="577"/>
      <c r="BG293" s="577"/>
      <c r="BH293" s="577"/>
      <c r="BI293" s="577"/>
      <c r="BJ293" s="577"/>
      <c r="BK293" s="577"/>
      <c r="BL293" s="577"/>
      <c r="BM293" s="577"/>
      <c r="BN293" s="577"/>
      <c r="BO293" s="577"/>
      <c r="BP293" s="577"/>
      <c r="BQ293" s="577"/>
      <c r="BR293" s="577"/>
      <c r="BS293" s="577"/>
      <c r="BT293" s="577"/>
      <c r="BU293" s="577"/>
      <c r="BV293" s="578"/>
      <c r="BW293" s="576"/>
      <c r="BX293" s="577"/>
      <c r="BY293" s="577"/>
      <c r="BZ293" s="577"/>
      <c r="CA293" s="577"/>
      <c r="CB293" s="577"/>
      <c r="CC293" s="577"/>
      <c r="CD293" s="578"/>
      <c r="CE293" s="576"/>
      <c r="CF293" s="577"/>
      <c r="CG293" s="577"/>
      <c r="CH293" s="577"/>
      <c r="CI293" s="577"/>
      <c r="CJ293" s="577"/>
      <c r="CK293" s="577"/>
      <c r="CL293" s="577"/>
      <c r="CM293" s="577"/>
      <c r="CN293" s="577"/>
      <c r="CO293" s="577"/>
      <c r="CP293" s="577"/>
      <c r="CQ293" s="577"/>
      <c r="CR293" s="577"/>
      <c r="CS293" s="577"/>
      <c r="CT293" s="577"/>
      <c r="CU293" s="577"/>
      <c r="CV293" s="577"/>
      <c r="CW293" s="577"/>
      <c r="CX293" s="577"/>
      <c r="CY293" s="578"/>
      <c r="CZ293" s="563">
        <f>DATI!AA281</f>
        <v>275293.11099999992</v>
      </c>
      <c r="DA293" s="564">
        <f t="shared" si="3078"/>
        <v>754.22770136986276</v>
      </c>
      <c r="DB293" s="565">
        <f t="shared" si="3009"/>
        <v>555.83328824099488</v>
      </c>
      <c r="DC293" s="566">
        <f t="shared" si="2982"/>
        <v>1.5228309266876572</v>
      </c>
      <c r="DD293" s="582">
        <f t="shared" si="2983"/>
        <v>1.9251282715764262E-2</v>
      </c>
      <c r="DE293" s="583">
        <f t="shared" si="3070"/>
        <v>1.5874220538942063E-2</v>
      </c>
      <c r="DF293" s="564">
        <f t="shared" si="3085"/>
        <v>5199.6456609230372</v>
      </c>
      <c r="DG293" s="584">
        <f t="shared" si="2984"/>
        <v>8.6855439600996078</v>
      </c>
      <c r="DH293" s="585">
        <f t="shared" si="3086"/>
        <v>5.8791242437266654E-2</v>
      </c>
      <c r="DI293" s="586">
        <f t="shared" si="3087"/>
        <v>62951.434999999998</v>
      </c>
      <c r="DJ293" s="564">
        <f t="shared" si="3088"/>
        <v>172.46968493150683</v>
      </c>
      <c r="DK293" s="587">
        <f t="shared" si="3014"/>
        <v>127.10271967371992</v>
      </c>
      <c r="DL293" s="588">
        <f t="shared" si="3015"/>
        <v>0.34822662924306824</v>
      </c>
      <c r="DM293" s="589">
        <f t="shared" si="3146"/>
        <v>0.22867057868367804</v>
      </c>
      <c r="DN293" s="590">
        <f t="shared" si="3089"/>
        <v>0.14667933138686287</v>
      </c>
      <c r="DO293" s="590">
        <f t="shared" si="2834"/>
        <v>0.03</v>
      </c>
      <c r="DP293" s="590">
        <f t="shared" si="3016"/>
        <v>0.16875437937971488</v>
      </c>
      <c r="DQ293" s="590">
        <f t="shared" si="3017"/>
        <v>0.16488197198074442</v>
      </c>
      <c r="DR293" s="591">
        <f t="shared" si="3018"/>
        <v>9089.4464499251844</v>
      </c>
      <c r="DS293" s="591">
        <f t="shared" si="3019"/>
        <v>17.990618421438768</v>
      </c>
      <c r="DT293" s="592">
        <f t="shared" si="3090"/>
        <v>3.4510063775473949E-2</v>
      </c>
      <c r="DU293" s="593"/>
      <c r="DV293" s="592"/>
      <c r="DW293" s="594">
        <f>DATI!AB281</f>
        <v>60851.180999999997</v>
      </c>
      <c r="DX293" s="564">
        <f t="shared" si="3079"/>
        <v>166.71556438356163</v>
      </c>
      <c r="DY293" s="595">
        <f t="shared" si="3021"/>
        <v>122.86218098853173</v>
      </c>
      <c r="DZ293" s="566">
        <f t="shared" si="3022"/>
        <v>0.33660871503707324</v>
      </c>
      <c r="EA293" s="589">
        <f t="shared" si="2979"/>
        <v>0.22104142300894705</v>
      </c>
      <c r="EB293" s="585">
        <f t="shared" si="3080"/>
        <v>0.10842257278457554</v>
      </c>
      <c r="EC293" s="596">
        <f t="shared" si="2836"/>
        <v>212341.67599999992</v>
      </c>
      <c r="ED293" s="597">
        <f t="shared" si="3023"/>
        <v>581.75801643835598</v>
      </c>
      <c r="EE293" s="598">
        <f t="shared" si="3024"/>
        <v>428.73056856727487</v>
      </c>
      <c r="EF293" s="599">
        <f t="shared" si="3025"/>
        <v>1.1746042974445887</v>
      </c>
      <c r="EG293" s="600">
        <f t="shared" si="3071"/>
        <v>-1.798905897866946E-2</v>
      </c>
      <c r="EH293" s="600">
        <f t="shared" si="3072"/>
        <v>-2.1242733575293687E-2</v>
      </c>
      <c r="EI293" s="582">
        <f t="shared" si="3026"/>
        <v>0.77132942131632198</v>
      </c>
      <c r="EJ293" s="601">
        <f t="shared" si="3073"/>
        <v>-3889.8007890021545</v>
      </c>
      <c r="EK293" s="601">
        <f t="shared" si="3074"/>
        <v>-9.3050744613393022</v>
      </c>
      <c r="EL293" s="563">
        <f>DATI!AD281</f>
        <v>194072.57</v>
      </c>
      <c r="EM293" s="564">
        <f t="shared" si="3081"/>
        <v>531.70567123287674</v>
      </c>
      <c r="EN293" s="595">
        <f t="shared" si="3027"/>
        <v>391.84414876433533</v>
      </c>
      <c r="EO293" s="566">
        <f t="shared" si="2989"/>
        <v>1.0735456130529735</v>
      </c>
      <c r="EP293" s="582">
        <f t="shared" si="2990"/>
        <v>-4.8267332417365472E-3</v>
      </c>
      <c r="EQ293" s="583">
        <f t="shared" si="2991"/>
        <v>-8.1240182739411582E-3</v>
      </c>
      <c r="ER293" s="582">
        <f t="shared" si="3082"/>
        <v>8.0006128816225222E-2</v>
      </c>
      <c r="ES293" s="564">
        <f t="shared" si="3091"/>
        <v>-941.27983158110874</v>
      </c>
      <c r="ET293" s="582">
        <f t="shared" si="3029"/>
        <v>0.70496704147456879</v>
      </c>
      <c r="EU293" s="584">
        <f t="shared" si="2993"/>
        <v>-3.2094224315813449</v>
      </c>
      <c r="EV293" s="563">
        <f>DATI!AE281</f>
        <v>15020.82</v>
      </c>
      <c r="EW293" s="564">
        <f t="shared" si="3083"/>
        <v>41.152931506849313</v>
      </c>
      <c r="EX293" s="595">
        <f t="shared" si="3030"/>
        <v>30.327935713131964</v>
      </c>
      <c r="EY293" s="566">
        <f t="shared" si="3031"/>
        <v>8.309023483049853E-2</v>
      </c>
      <c r="EZ293" s="582">
        <f t="shared" si="2995"/>
        <v>-6.5288811107573674E-2</v>
      </c>
      <c r="FA293" s="583">
        <f t="shared" si="2996"/>
        <v>-6.8385768507372768E-2</v>
      </c>
      <c r="FB293" s="564">
        <f t="shared" si="3092"/>
        <v>-1049.1919764252762</v>
      </c>
      <c r="FC293" s="584">
        <f t="shared" si="2997"/>
        <v>-2.2262424948809283</v>
      </c>
      <c r="FD293" s="564">
        <f>+DATI!AG281</f>
        <v>2100.2540000000004</v>
      </c>
      <c r="FE293" s="582">
        <f t="shared" si="3033"/>
        <v>7.6291556747309997E-3</v>
      </c>
      <c r="FF293" s="564">
        <f t="shared" si="2998"/>
        <v>12920.565999999999</v>
      </c>
      <c r="FG293" s="582">
        <f t="shared" si="3093"/>
        <v>2.6087397027943788E-2</v>
      </c>
      <c r="FH293" s="563">
        <f>DATI!AF281</f>
        <v>5348.54</v>
      </c>
      <c r="FI293" s="564">
        <f t="shared" si="3094"/>
        <v>14.653534246575342</v>
      </c>
      <c r="FJ293" s="590">
        <f t="shared" si="3036"/>
        <v>1.9428528307778838E-2</v>
      </c>
      <c r="FK293" s="590"/>
      <c r="FL293" s="564"/>
      <c r="FM293" s="1281"/>
      <c r="FN293" s="564"/>
      <c r="FO293" s="564"/>
      <c r="FP293" s="564"/>
      <c r="FQ293" s="602"/>
      <c r="FR293" s="1289"/>
      <c r="FS293" s="612"/>
      <c r="FT293" s="612"/>
      <c r="FU293" s="576"/>
      <c r="FV293" s="577"/>
      <c r="FW293" s="577"/>
      <c r="FX293" s="577"/>
      <c r="FY293" s="577"/>
      <c r="FZ293" s="577"/>
      <c r="GA293" s="577"/>
      <c r="GB293" s="577"/>
      <c r="GC293" s="577"/>
      <c r="GD293" s="577"/>
      <c r="GE293" s="577"/>
      <c r="GF293" s="577"/>
      <c r="GG293" s="577"/>
      <c r="GH293" s="577"/>
      <c r="GI293" s="577"/>
      <c r="GJ293" s="577"/>
      <c r="GK293" s="577"/>
      <c r="GL293" s="577"/>
      <c r="GM293" s="577"/>
      <c r="GN293" s="577"/>
      <c r="GO293" s="577"/>
      <c r="GP293" s="578"/>
      <c r="GQ293" s="576"/>
      <c r="GR293" s="577"/>
      <c r="GS293" s="577"/>
      <c r="GT293" s="577"/>
      <c r="GU293" s="577"/>
      <c r="GV293" s="577"/>
      <c r="GW293" s="577"/>
      <c r="GX293" s="578"/>
      <c r="GY293" s="576"/>
      <c r="GZ293" s="577"/>
      <c r="HA293" s="577"/>
      <c r="HB293" s="577"/>
      <c r="HC293" s="577"/>
      <c r="HD293" s="577"/>
      <c r="HE293" s="577"/>
      <c r="HF293" s="577"/>
      <c r="HG293" s="577"/>
      <c r="HH293" s="577"/>
      <c r="HI293" s="577"/>
      <c r="HJ293" s="577"/>
      <c r="HK293" s="577"/>
      <c r="HL293" s="577"/>
      <c r="HM293" s="577"/>
      <c r="HN293" s="577"/>
      <c r="HO293" s="577"/>
      <c r="HP293" s="577"/>
      <c r="HQ293" s="577"/>
      <c r="HR293" s="577"/>
      <c r="HS293" s="577"/>
      <c r="HT293" s="578"/>
      <c r="HU293" s="1289">
        <f t="shared" si="2999"/>
        <v>212932.55599999998</v>
      </c>
      <c r="HV293" s="1290"/>
      <c r="HW293" s="1291">
        <f t="shared" si="3112"/>
        <v>0</v>
      </c>
      <c r="HX293" s="1292">
        <v>0</v>
      </c>
      <c r="HY293" s="1292"/>
      <c r="HZ293" s="1293"/>
      <c r="IA293" s="1293">
        <f t="shared" si="3000"/>
        <v>0</v>
      </c>
      <c r="IB293" s="1312">
        <f t="shared" si="3001"/>
        <v>0</v>
      </c>
      <c r="IC293" s="1291"/>
      <c r="ID293" s="1293"/>
      <c r="IE293" s="1291"/>
      <c r="IF293" s="1291"/>
      <c r="IG293" s="1291"/>
      <c r="IH293" s="1313"/>
      <c r="II293" s="1292"/>
      <c r="IJ293" s="1292"/>
      <c r="IK293" s="1314">
        <v>107881.08</v>
      </c>
      <c r="IL293" s="1315">
        <f t="shared" si="3095"/>
        <v>105780.826</v>
      </c>
      <c r="IM293" s="1315"/>
      <c r="IN293" s="1312">
        <f t="shared" si="3113"/>
        <v>0.38424799522135528</v>
      </c>
      <c r="IO293" s="1312">
        <f t="shared" si="3114"/>
        <v>0.49678089620076704</v>
      </c>
      <c r="IP293" s="1292"/>
      <c r="IQ293" s="1313"/>
      <c r="IR293" s="1292"/>
      <c r="IS293" s="1315">
        <v>107151.73</v>
      </c>
      <c r="IT293" s="1314">
        <v>107151.73</v>
      </c>
      <c r="IU293" s="1316"/>
      <c r="IV293" s="1312"/>
      <c r="IW293" s="1313">
        <f t="shared" si="3002"/>
        <v>0.3892277929177822</v>
      </c>
      <c r="IX293" s="1312">
        <f t="shared" si="3003"/>
        <v>0.50321910379923307</v>
      </c>
      <c r="IY293" s="1315"/>
      <c r="IZ293" s="1315"/>
      <c r="JA293" s="1315"/>
      <c r="JB293" s="1315"/>
      <c r="JC293" s="1297"/>
      <c r="JD293" s="1313"/>
      <c r="JE293" s="1292"/>
      <c r="JF293" s="1292"/>
      <c r="JG293" s="586">
        <f t="shared" si="2951"/>
        <v>57818.147329187472</v>
      </c>
      <c r="JH293" s="566">
        <f t="shared" si="3038"/>
        <v>116.73830425049967</v>
      </c>
      <c r="JI293" s="589">
        <f t="shared" si="3115"/>
        <v>0.2100239527213868</v>
      </c>
      <c r="JJ293" s="1281"/>
      <c r="JK293" s="564"/>
      <c r="JL293" s="591"/>
      <c r="JM293" s="622">
        <f t="shared" si="3076"/>
        <v>0.14162280024278767</v>
      </c>
      <c r="JN293" s="1077"/>
      <c r="JO293" s="566"/>
      <c r="JP293" s="589"/>
      <c r="JQ293" s="590"/>
      <c r="JR293" s="624"/>
      <c r="JS293" s="585"/>
      <c r="JT293" s="576">
        <f>DATI!BW281</f>
        <v>15048.723928593994</v>
      </c>
      <c r="JU293" s="577">
        <f>DATI!BX281</f>
        <v>11923.586868734837</v>
      </c>
      <c r="JV293" s="577">
        <f>DATI!BY281</f>
        <v>1938.0301113802939</v>
      </c>
      <c r="JW293" s="577">
        <f>DATI!BZ281</f>
        <v>669.567582262516</v>
      </c>
      <c r="JX293" s="577">
        <f>DATI!CA281</f>
        <v>17064.899547934532</v>
      </c>
      <c r="JY293" s="577">
        <f>DATI!CB281</f>
        <v>3669.6542539519073</v>
      </c>
      <c r="JZ293" s="577">
        <f>DATI!CC281</f>
        <v>3402.5474099782668</v>
      </c>
      <c r="KA293" s="577">
        <f>DATI!CD281</f>
        <v>85.302232849418189</v>
      </c>
      <c r="KB293" s="577">
        <f>DATI!CE281</f>
        <v>852.82647740781306</v>
      </c>
      <c r="KC293" s="577">
        <f>DATI!CF281</f>
        <v>92.343597553730007</v>
      </c>
      <c r="KD293" s="577">
        <f>DATI!CG281</f>
        <v>63.248221230983731</v>
      </c>
      <c r="KE293" s="577">
        <f>DATI!CH281</f>
        <v>135.66509640610218</v>
      </c>
      <c r="KF293" s="577">
        <f>DATI!CI281</f>
        <v>7.4244801445007322</v>
      </c>
      <c r="KG293" s="577">
        <f>DATI!CJ281</f>
        <v>36.328600707054136</v>
      </c>
      <c r="KH293" s="577">
        <f>DATI!CK281</f>
        <v>525.96193612426327</v>
      </c>
      <c r="KI293" s="577">
        <f>DATI!CL281</f>
        <v>265.03120515823366</v>
      </c>
      <c r="KJ293" s="625">
        <f t="shared" si="3039"/>
        <v>30.384275417125654</v>
      </c>
      <c r="KK293" s="626">
        <f t="shared" si="3096"/>
        <v>9.3447464199228072E-2</v>
      </c>
      <c r="KL293" s="627">
        <f t="shared" si="3041"/>
        <v>24.074436417248499</v>
      </c>
      <c r="KM293" s="626">
        <f t="shared" si="3097"/>
        <v>8.6330461309395715E-2</v>
      </c>
      <c r="KN293" s="627">
        <f t="shared" si="3043"/>
        <v>3.9129989326851358</v>
      </c>
      <c r="KO293" s="626">
        <f t="shared" si="3098"/>
        <v>0.31874016587371395</v>
      </c>
      <c r="KP293" s="627">
        <f t="shared" si="3045"/>
        <v>1.3518970728931434</v>
      </c>
      <c r="KQ293" s="626">
        <f t="shared" si="3099"/>
        <v>0.69083559296406061</v>
      </c>
      <c r="KR293" s="627">
        <f t="shared" si="3047"/>
        <v>34.455054813306681</v>
      </c>
      <c r="KS293" s="626">
        <f t="shared" si="3100"/>
        <v>0.10159716385184243</v>
      </c>
      <c r="KT293" s="627">
        <f t="shared" si="3049"/>
        <v>7.40925184532367</v>
      </c>
      <c r="KU293" s="626">
        <f t="shared" si="3101"/>
        <v>0.19566599826531803</v>
      </c>
      <c r="KV293" s="627">
        <f t="shared" si="3051"/>
        <v>6.8699471207766649</v>
      </c>
      <c r="KW293" s="626">
        <f t="shared" si="3102"/>
        <v>0.11375451807931358</v>
      </c>
      <c r="KX293" s="627">
        <f t="shared" si="3053"/>
        <v>0.1722303199188705</v>
      </c>
      <c r="KY293" s="626">
        <f t="shared" si="3103"/>
        <v>2.4368914905698578</v>
      </c>
      <c r="KZ293" s="627">
        <f t="shared" si="3055"/>
        <v>1.7219077641088134</v>
      </c>
      <c r="LA293" s="626">
        <f t="shared" si="3104"/>
        <v>0.48406371936175324</v>
      </c>
      <c r="LB293" s="627">
        <f t="shared" si="3005"/>
        <v>0.18644725721557506</v>
      </c>
      <c r="LC293" s="626">
        <f t="shared" si="3105"/>
        <v>-0.13690302998687989</v>
      </c>
      <c r="LD293" s="627">
        <f t="shared" si="3058"/>
        <v>0.12770194885919831</v>
      </c>
      <c r="LE293" s="626">
        <f t="shared" si="3106"/>
        <v>-5.1753357841490655E-2</v>
      </c>
      <c r="LF293" s="627">
        <f t="shared" si="3060"/>
        <v>0.27391595946959735</v>
      </c>
      <c r="LG293" s="626">
        <f t="shared" si="3107"/>
        <v>0.12120747986566539</v>
      </c>
      <c r="LH293" s="627">
        <f t="shared" si="3062"/>
        <v>1.499047032890634E-2</v>
      </c>
      <c r="LI293" s="626">
        <f t="shared" si="3108"/>
        <v>4.4095493761998138E-2</v>
      </c>
      <c r="LJ293" s="627">
        <f t="shared" si="3064"/>
        <v>7.3349621844318647E-2</v>
      </c>
      <c r="LK293" s="626">
        <f t="shared" si="3109"/>
        <v>-0.35717209254162269</v>
      </c>
      <c r="LL293" s="627">
        <f t="shared" si="3066"/>
        <v>1.0619486676713441</v>
      </c>
      <c r="LM293" s="626">
        <f t="shared" si="3110"/>
        <v>0.43543345304244396</v>
      </c>
      <c r="LN293" s="627">
        <f t="shared" si="3068"/>
        <v>0.53511388539459226</v>
      </c>
      <c r="LO293" s="630">
        <f t="shared" si="3111"/>
        <v>-0.29738011850130336</v>
      </c>
      <c r="LP293" s="631">
        <f t="shared" si="3116"/>
        <v>5.4664368003723852E-2</v>
      </c>
      <c r="LQ293" s="632">
        <f t="shared" si="3117"/>
        <v>4.3312332900095132E-2</v>
      </c>
      <c r="LR293" s="632">
        <f t="shared" si="3118"/>
        <v>7.0398787108780737E-3</v>
      </c>
      <c r="LS293" s="632">
        <f t="shared" si="3119"/>
        <v>2.4321988292054144E-3</v>
      </c>
      <c r="LT293" s="632">
        <f t="shared" si="3120"/>
        <v>6.1988109640471668E-2</v>
      </c>
      <c r="LU293" s="632">
        <f t="shared" si="3121"/>
        <v>1.3329989408822905E-2</v>
      </c>
      <c r="LV293" s="632">
        <f t="shared" si="3122"/>
        <v>1.2359725957611296E-2</v>
      </c>
      <c r="LW293" s="632">
        <f t="shared" si="3123"/>
        <v>3.0985967116851758E-4</v>
      </c>
      <c r="LX293" s="633">
        <f t="shared" si="3124"/>
        <v>3.0978852841973708E-3</v>
      </c>
      <c r="LY293" s="633">
        <f t="shared" si="3006"/>
        <v>3.3543737152845075E-4</v>
      </c>
      <c r="LZ293" s="633">
        <f t="shared" si="3125"/>
        <v>2.2974865226825002E-4</v>
      </c>
      <c r="MA293" s="633">
        <f t="shared" si="3126"/>
        <v>4.928023658612446E-4</v>
      </c>
      <c r="MB293" s="633">
        <f t="shared" si="3127"/>
        <v>2.6969364098982974E-5</v>
      </c>
      <c r="MC293" s="633">
        <f t="shared" si="3128"/>
        <v>1.3196334835656004E-4</v>
      </c>
      <c r="MD293" s="633">
        <f t="shared" si="3129"/>
        <v>1.9105524806404017E-3</v>
      </c>
      <c r="ME293" s="633">
        <f t="shared" si="3130"/>
        <v>9.6272370999590231E-4</v>
      </c>
      <c r="MF293" s="631">
        <f t="shared" si="3131"/>
        <v>0.24730372823156865</v>
      </c>
      <c r="MG293" s="632">
        <f t="shared" si="3132"/>
        <v>0.1959466796336268</v>
      </c>
      <c r="MH293" s="632">
        <f t="shared" si="3133"/>
        <v>3.1848685260197233E-2</v>
      </c>
      <c r="MI293" s="632">
        <f t="shared" si="3134"/>
        <v>1.1003362157630368E-2</v>
      </c>
      <c r="MJ293" s="632">
        <f t="shared" si="3135"/>
        <v>0.28043662041554351</v>
      </c>
      <c r="MK293" s="632">
        <f t="shared" si="3136"/>
        <v>6.0305390851032252E-2</v>
      </c>
      <c r="ML293" s="632">
        <f t="shared" si="3137"/>
        <v>5.591588123783936E-2</v>
      </c>
      <c r="MM293" s="632">
        <f t="shared" si="3138"/>
        <v>1.4018172112291163E-3</v>
      </c>
      <c r="MN293" s="633">
        <f t="shared" si="3139"/>
        <v>1.4014953586649585E-2</v>
      </c>
      <c r="MO293" s="633">
        <f t="shared" si="3007"/>
        <v>1.5175317230692697E-3</v>
      </c>
      <c r="MP293" s="633">
        <f t="shared" si="3140"/>
        <v>1.0393918440298427E-3</v>
      </c>
      <c r="MQ293" s="633">
        <f t="shared" si="3141"/>
        <v>2.2294570816316973E-3</v>
      </c>
      <c r="MR293" s="633">
        <f t="shared" si="3142"/>
        <v>1.2201045275523465E-4</v>
      </c>
      <c r="MS293" s="633">
        <f t="shared" si="3143"/>
        <v>5.9700732360566905E-4</v>
      </c>
      <c r="MT293" s="633">
        <f t="shared" si="3144"/>
        <v>8.6434137757205286E-3</v>
      </c>
      <c r="MU293" s="633">
        <f t="shared" si="3145"/>
        <v>4.3553995305076112E-3</v>
      </c>
      <c r="MV293" s="1077"/>
      <c r="MW293" s="566"/>
      <c r="MX293" s="624"/>
      <c r="MY293" s="1270"/>
      <c r="MZ293" s="636"/>
      <c r="NA293" s="637"/>
      <c r="NB293" s="1077"/>
      <c r="NC293" s="566"/>
      <c r="ND293" s="589"/>
      <c r="NE293" s="638"/>
    </row>
    <row r="294" spans="1:369" outlineLevel="1" x14ac:dyDescent="0.2">
      <c r="A294" s="477" t="s">
        <v>188</v>
      </c>
      <c r="B294" s="478">
        <v>78</v>
      </c>
      <c r="C294" s="1524"/>
      <c r="D294" s="479">
        <f>DATI!G282</f>
        <v>177000</v>
      </c>
      <c r="E294" s="480">
        <f t="shared" si="3077"/>
        <v>1.9507062052405225E-2</v>
      </c>
      <c r="F294" s="1039">
        <f t="shared" si="3008"/>
        <v>1.737476866655725E-3</v>
      </c>
      <c r="G294" s="482"/>
      <c r="H294" s="483"/>
      <c r="I294" s="484"/>
      <c r="J294" s="485"/>
      <c r="K294" s="485"/>
      <c r="L294" s="485"/>
      <c r="M294" s="483"/>
      <c r="N294" s="483"/>
      <c r="O294" s="483"/>
      <c r="P294" s="483"/>
      <c r="Q294" s="483"/>
      <c r="R294" s="483"/>
      <c r="S294" s="483"/>
      <c r="T294" s="483"/>
      <c r="U294" s="483"/>
      <c r="V294" s="483"/>
      <c r="W294" s="488"/>
      <c r="X294" s="1111"/>
      <c r="Y294" s="483"/>
      <c r="Z294" s="483"/>
      <c r="AA294" s="483"/>
      <c r="AB294" s="483"/>
      <c r="AC294" s="483"/>
      <c r="AD294" s="484"/>
      <c r="AE294" s="485"/>
      <c r="AF294" s="485"/>
      <c r="AG294" s="488"/>
      <c r="AH294" s="491"/>
      <c r="AI294" s="483"/>
      <c r="AJ294" s="484"/>
      <c r="AK294" s="485"/>
      <c r="AL294" s="485"/>
      <c r="AM294" s="485"/>
      <c r="AN294" s="495"/>
      <c r="AO294" s="496"/>
      <c r="AP294" s="496"/>
      <c r="AQ294" s="496"/>
      <c r="AR294" s="496"/>
      <c r="AS294" s="496"/>
      <c r="AT294" s="496"/>
      <c r="AU294" s="1065"/>
      <c r="AV294" s="1065"/>
      <c r="AW294" s="496"/>
      <c r="AX294" s="1065"/>
      <c r="AY294" s="1065"/>
      <c r="AZ294" s="1065"/>
      <c r="BA294" s="1065"/>
      <c r="BB294" s="495"/>
      <c r="BC294" s="496"/>
      <c r="BD294" s="496"/>
      <c r="BE294" s="496"/>
      <c r="BF294" s="496"/>
      <c r="BG294" s="496"/>
      <c r="BH294" s="496"/>
      <c r="BI294" s="496"/>
      <c r="BJ294" s="496"/>
      <c r="BK294" s="496"/>
      <c r="BL294" s="496"/>
      <c r="BM294" s="496"/>
      <c r="BN294" s="496"/>
      <c r="BO294" s="496"/>
      <c r="BP294" s="496"/>
      <c r="BQ294" s="496"/>
      <c r="BR294" s="496"/>
      <c r="BS294" s="496"/>
      <c r="BT294" s="496"/>
      <c r="BU294" s="496"/>
      <c r="BV294" s="497"/>
      <c r="BW294" s="495"/>
      <c r="BX294" s="496"/>
      <c r="BY294" s="496"/>
      <c r="BZ294" s="496"/>
      <c r="CA294" s="496"/>
      <c r="CB294" s="496"/>
      <c r="CC294" s="496"/>
      <c r="CD294" s="497"/>
      <c r="CE294" s="495"/>
      <c r="CF294" s="496"/>
      <c r="CG294" s="496"/>
      <c r="CH294" s="496"/>
      <c r="CI294" s="496"/>
      <c r="CJ294" s="496"/>
      <c r="CK294" s="496"/>
      <c r="CL294" s="496"/>
      <c r="CM294" s="496"/>
      <c r="CN294" s="496"/>
      <c r="CO294" s="496"/>
      <c r="CP294" s="496"/>
      <c r="CQ294" s="496"/>
      <c r="CR294" s="496"/>
      <c r="CS294" s="496"/>
      <c r="CT294" s="496"/>
      <c r="CU294" s="496"/>
      <c r="CV294" s="496"/>
      <c r="CW294" s="496"/>
      <c r="CX294" s="496"/>
      <c r="CY294" s="497"/>
      <c r="CZ294" s="482">
        <f>DATI!AA282</f>
        <v>73383.153000000006</v>
      </c>
      <c r="DA294" s="483">
        <f t="shared" si="3078"/>
        <v>201.04973424657535</v>
      </c>
      <c r="DB294" s="484">
        <f t="shared" si="3009"/>
        <v>414.5940847457627</v>
      </c>
      <c r="DC294" s="485">
        <f t="shared" si="2982"/>
        <v>1.1358742047829116</v>
      </c>
      <c r="DD294" s="501">
        <f t="shared" si="2983"/>
        <v>-1.115129823001848E-2</v>
      </c>
      <c r="DE294" s="502">
        <f t="shared" si="3070"/>
        <v>-1.286641998958583E-2</v>
      </c>
      <c r="DF294" s="483">
        <f t="shared" si="3085"/>
        <v>-827.54563230687927</v>
      </c>
      <c r="DG294" s="503">
        <f t="shared" si="2984"/>
        <v>-5.4038700815756329</v>
      </c>
      <c r="DH294" s="504">
        <f t="shared" si="3086"/>
        <v>1.567161169839093E-2</v>
      </c>
      <c r="DI294" s="505">
        <f t="shared" si="3087"/>
        <v>26089.384000000002</v>
      </c>
      <c r="DJ294" s="483">
        <f t="shared" si="3088"/>
        <v>71.477764383561649</v>
      </c>
      <c r="DK294" s="506">
        <f t="shared" si="3014"/>
        <v>147.39764971751413</v>
      </c>
      <c r="DL294" s="507">
        <f t="shared" si="3015"/>
        <v>0.4038291773082579</v>
      </c>
      <c r="DM294" s="508">
        <f t="shared" si="3146"/>
        <v>0.35552279962677535</v>
      </c>
      <c r="DN294" s="509">
        <f t="shared" si="3089"/>
        <v>0.22105570157266491</v>
      </c>
      <c r="DO294" s="509">
        <f t="shared" si="2834"/>
        <v>6.5000000000000002E-2</v>
      </c>
      <c r="DP294" s="509">
        <f t="shared" si="3016"/>
        <v>0.20743934528896377</v>
      </c>
      <c r="DQ294" s="509">
        <f t="shared" si="3017"/>
        <v>0.20534508608555296</v>
      </c>
      <c r="DR294" s="510">
        <f t="shared" si="3018"/>
        <v>4482.1835209098463</v>
      </c>
      <c r="DS294" s="510">
        <f t="shared" si="3019"/>
        <v>25.110968982622794</v>
      </c>
      <c r="DT294" s="511">
        <f t="shared" si="3090"/>
        <v>1.4302236409747128E-2</v>
      </c>
      <c r="DU294" s="512"/>
      <c r="DV294" s="511"/>
      <c r="DW294" s="513">
        <f>DATI!AB282</f>
        <v>23141.203000000001</v>
      </c>
      <c r="DX294" s="483">
        <f t="shared" si="3079"/>
        <v>63.400556164383566</v>
      </c>
      <c r="DY294" s="514">
        <f t="shared" si="3021"/>
        <v>130.74125988700564</v>
      </c>
      <c r="DZ294" s="485">
        <f t="shared" si="3022"/>
        <v>0.35819523256713881</v>
      </c>
      <c r="EA294" s="508">
        <f t="shared" si="2979"/>
        <v>0.31534762481519429</v>
      </c>
      <c r="EB294" s="504">
        <f t="shared" si="3080"/>
        <v>8.3072634616457752E-2</v>
      </c>
      <c r="EC294" s="515">
        <f t="shared" si="2836"/>
        <v>47293.769</v>
      </c>
      <c r="ED294" s="516">
        <f t="shared" si="3023"/>
        <v>129.57196986301369</v>
      </c>
      <c r="EE294" s="517">
        <f t="shared" si="3024"/>
        <v>267.19643502824857</v>
      </c>
      <c r="EF294" s="518">
        <f t="shared" si="3025"/>
        <v>0.73204502747465361</v>
      </c>
      <c r="EG294" s="519">
        <f t="shared" si="3071"/>
        <v>-0.10093870825379769</v>
      </c>
      <c r="EH294" s="519">
        <f t="shared" si="3072"/>
        <v>-0.10249809704795643</v>
      </c>
      <c r="EI294" s="501">
        <f t="shared" si="3026"/>
        <v>0.64447720037322453</v>
      </c>
      <c r="EJ294" s="520">
        <f t="shared" si="3073"/>
        <v>-5309.7291532167292</v>
      </c>
      <c r="EK294" s="520">
        <f t="shared" si="3074"/>
        <v>-30.514839064198384</v>
      </c>
      <c r="EL294" s="482">
        <f>DATI!AD282</f>
        <v>43868.85</v>
      </c>
      <c r="EM294" s="483">
        <f t="shared" si="3081"/>
        <v>120.18863013698629</v>
      </c>
      <c r="EN294" s="514">
        <f t="shared" si="3027"/>
        <v>247.84661016949153</v>
      </c>
      <c r="EO294" s="485">
        <f t="shared" si="2989"/>
        <v>0.67903180868353841</v>
      </c>
      <c r="EP294" s="501">
        <f t="shared" si="2990"/>
        <v>-4.2407167714321625E-2</v>
      </c>
      <c r="EQ294" s="502">
        <f t="shared" si="2991"/>
        <v>-4.4068077316082643E-2</v>
      </c>
      <c r="ER294" s="501">
        <f t="shared" si="3082"/>
        <v>1.8084868274376237E-2</v>
      </c>
      <c r="ES294" s="483">
        <f t="shared" si="3091"/>
        <v>-1942.7397706642587</v>
      </c>
      <c r="ET294" s="501">
        <f t="shared" si="3029"/>
        <v>0.59780546633094378</v>
      </c>
      <c r="EU294" s="503">
        <f t="shared" si="2993"/>
        <v>-11.425629085398356</v>
      </c>
      <c r="EV294" s="482">
        <f>DATI!AE282</f>
        <v>5120.82</v>
      </c>
      <c r="EW294" s="483">
        <f t="shared" si="3083"/>
        <v>14.029643835616438</v>
      </c>
      <c r="EX294" s="514">
        <f t="shared" si="3030"/>
        <v>28.931186440677966</v>
      </c>
      <c r="EY294" s="485">
        <f t="shared" si="3031"/>
        <v>7.926352449500812E-2</v>
      </c>
      <c r="EZ294" s="501">
        <f t="shared" si="2995"/>
        <v>-1.3681131331276353E-2</v>
      </c>
      <c r="FA294" s="502">
        <f t="shared" si="2996"/>
        <v>-1.5391865188232989E-2</v>
      </c>
      <c r="FB294" s="483">
        <f t="shared" si="3092"/>
        <v>-71.030386996842026</v>
      </c>
      <c r="FC294" s="503">
        <f t="shared" si="2997"/>
        <v>-0.45226614090049111</v>
      </c>
      <c r="FD294" s="483">
        <f>+DATI!AG282</f>
        <v>2948.1809999999991</v>
      </c>
      <c r="FE294" s="501">
        <f t="shared" si="3033"/>
        <v>4.017517481158106E-2</v>
      </c>
      <c r="FF294" s="483">
        <f t="shared" si="2998"/>
        <v>2172.6390000000006</v>
      </c>
      <c r="FG294" s="501">
        <f t="shared" si="3093"/>
        <v>1.2274796610169494E-2</v>
      </c>
      <c r="FH294" s="482">
        <f>DATI!AF282</f>
        <v>1252.28</v>
      </c>
      <c r="FI294" s="483">
        <f t="shared" si="3094"/>
        <v>3.4309041095890409</v>
      </c>
      <c r="FJ294" s="509">
        <f t="shared" si="3036"/>
        <v>1.7064952224116071E-2</v>
      </c>
      <c r="FK294" s="509"/>
      <c r="FL294" s="483"/>
      <c r="FM294" s="1279"/>
      <c r="FN294" s="483"/>
      <c r="FO294" s="483"/>
      <c r="FP294" s="483"/>
      <c r="FQ294" s="521"/>
      <c r="FR294" s="1329"/>
      <c r="FS294" s="531"/>
      <c r="FT294" s="531"/>
      <c r="FU294" s="495"/>
      <c r="FV294" s="496"/>
      <c r="FW294" s="496"/>
      <c r="FX294" s="496"/>
      <c r="FY294" s="496"/>
      <c r="FZ294" s="496"/>
      <c r="GA294" s="496"/>
      <c r="GB294" s="496"/>
      <c r="GC294" s="496"/>
      <c r="GD294" s="496"/>
      <c r="GE294" s="496"/>
      <c r="GF294" s="496"/>
      <c r="GG294" s="496"/>
      <c r="GH294" s="496"/>
      <c r="GI294" s="496"/>
      <c r="GJ294" s="496"/>
      <c r="GK294" s="496"/>
      <c r="GL294" s="496"/>
      <c r="GM294" s="496"/>
      <c r="GN294" s="496"/>
      <c r="GO294" s="496"/>
      <c r="GP294" s="497"/>
      <c r="GQ294" s="495"/>
      <c r="GR294" s="496"/>
      <c r="GS294" s="496"/>
      <c r="GT294" s="496"/>
      <c r="GU294" s="496"/>
      <c r="GV294" s="496"/>
      <c r="GW294" s="496"/>
      <c r="GX294" s="497"/>
      <c r="GY294" s="495"/>
      <c r="GZ294" s="496"/>
      <c r="HA294" s="496"/>
      <c r="HB294" s="496"/>
      <c r="HC294" s="496"/>
      <c r="HD294" s="496"/>
      <c r="HE294" s="496"/>
      <c r="HF294" s="496"/>
      <c r="HG294" s="496"/>
      <c r="HH294" s="496"/>
      <c r="HI294" s="496"/>
      <c r="HJ294" s="496"/>
      <c r="HK294" s="496"/>
      <c r="HL294" s="496"/>
      <c r="HM294" s="496"/>
      <c r="HN294" s="496"/>
      <c r="HO294" s="496"/>
      <c r="HP294" s="496"/>
      <c r="HQ294" s="496"/>
      <c r="HR294" s="496"/>
      <c r="HS294" s="496"/>
      <c r="HT294" s="497"/>
      <c r="HU294" s="1329">
        <f t="shared" si="2999"/>
        <v>42766.978999999999</v>
      </c>
      <c r="HV294" s="1330"/>
      <c r="HW294" s="1331">
        <f t="shared" si="3112"/>
        <v>34448.03</v>
      </c>
      <c r="HX294" s="1332">
        <v>34448.03</v>
      </c>
      <c r="HY294" s="1332"/>
      <c r="HZ294" s="1333"/>
      <c r="IA294" s="1333">
        <f t="shared" si="3000"/>
        <v>0.46942695416753211</v>
      </c>
      <c r="IB294" s="1334">
        <f t="shared" si="3001"/>
        <v>0.80548195840533887</v>
      </c>
      <c r="IC294" s="1331"/>
      <c r="ID294" s="1333"/>
      <c r="IE294" s="1331"/>
      <c r="IF294" s="1331"/>
      <c r="IG294" s="1331"/>
      <c r="IH294" s="1335"/>
      <c r="II294" s="1332"/>
      <c r="IJ294" s="1332"/>
      <c r="IK294" s="1336">
        <v>11267.13</v>
      </c>
      <c r="IL294" s="1337">
        <f t="shared" si="3095"/>
        <v>8318.9490000000005</v>
      </c>
      <c r="IM294" s="1337"/>
      <c r="IN294" s="1334">
        <f t="shared" si="3113"/>
        <v>0.11336319931633354</v>
      </c>
      <c r="IO294" s="1334">
        <f t="shared" si="3114"/>
        <v>0.19451804159466116</v>
      </c>
      <c r="IP294" s="1332"/>
      <c r="IQ294" s="1335"/>
      <c r="IR294" s="1332"/>
      <c r="IS294" s="1337">
        <v>0</v>
      </c>
      <c r="IT294" s="1336">
        <v>0</v>
      </c>
      <c r="IU294" s="1338"/>
      <c r="IV294" s="1334"/>
      <c r="IW294" s="1335">
        <f t="shared" si="3002"/>
        <v>0</v>
      </c>
      <c r="IX294" s="1334">
        <f t="shared" si="3003"/>
        <v>0</v>
      </c>
      <c r="IY294" s="1337"/>
      <c r="IZ294" s="1337"/>
      <c r="JA294" s="1337"/>
      <c r="JB294" s="1337"/>
      <c r="JC294" s="1339"/>
      <c r="JD294" s="1335"/>
      <c r="JE294" s="1332"/>
      <c r="JF294" s="1332"/>
      <c r="JG294" s="505">
        <f t="shared" si="2951"/>
        <v>24496.750358801222</v>
      </c>
      <c r="JH294" s="485">
        <f t="shared" si="3038"/>
        <v>138.39971954124985</v>
      </c>
      <c r="JI294" s="508">
        <f t="shared" si="3115"/>
        <v>0.33381981227763846</v>
      </c>
      <c r="JJ294" s="1279"/>
      <c r="JK294" s="483"/>
      <c r="JL294" s="510"/>
      <c r="JM294" s="541">
        <f t="shared" si="3076"/>
        <v>0.22928458256436018</v>
      </c>
      <c r="JN294" s="1070"/>
      <c r="JO294" s="485"/>
      <c r="JP294" s="508"/>
      <c r="JQ294" s="509"/>
      <c r="JR294" s="543"/>
      <c r="JS294" s="504"/>
      <c r="JT294" s="495">
        <f>DATI!BW282</f>
        <v>8309.5217978006604</v>
      </c>
      <c r="JU294" s="496">
        <f>DATI!BX282</f>
        <v>6636.5864916722776</v>
      </c>
      <c r="JV294" s="496">
        <f>DATI!BY282</f>
        <v>1155.3948339629919</v>
      </c>
      <c r="JW294" s="496">
        <f>DATI!BZ282</f>
        <v>1202.4368681463004</v>
      </c>
      <c r="JX294" s="496">
        <f>DATI!CA282</f>
        <v>1834.5734514003991</v>
      </c>
      <c r="JY294" s="496">
        <f>DATI!CB282</f>
        <v>140.86599823236466</v>
      </c>
      <c r="JZ294" s="496">
        <f>DATI!CC282</f>
        <v>1505.7524601248465</v>
      </c>
      <c r="KA294" s="496">
        <f>DATI!CD282</f>
        <v>20.515649458849804</v>
      </c>
      <c r="KB294" s="496">
        <f>DATI!CE282</f>
        <v>298.47419209313392</v>
      </c>
      <c r="KC294" s="496">
        <f>DATI!CF282</f>
        <v>2.3084999388456344</v>
      </c>
      <c r="KD294" s="496">
        <f>DATI!CG282</f>
        <v>29.619520576477051</v>
      </c>
      <c r="KE294" s="496">
        <f>DATI!CH282</f>
        <v>55.831498520970342</v>
      </c>
      <c r="KF294" s="496">
        <f>DATI!CI282</f>
        <v>39.548880769729614</v>
      </c>
      <c r="KG294" s="496">
        <f>DATI!CJ282</f>
        <v>18.020240350723267</v>
      </c>
      <c r="KH294" s="496">
        <f>DATI!CK282</f>
        <v>1.6507499631028622</v>
      </c>
      <c r="KI294" s="496">
        <f>DATI!CL282</f>
        <v>327.08774636602402</v>
      </c>
      <c r="KJ294" s="544">
        <f t="shared" si="3039"/>
        <v>46.946450835031975</v>
      </c>
      <c r="KK294" s="545">
        <f t="shared" si="3096"/>
        <v>9.1887586992122267E-2</v>
      </c>
      <c r="KL294" s="546">
        <f t="shared" si="3041"/>
        <v>37.494838936001571</v>
      </c>
      <c r="KM294" s="545">
        <f t="shared" si="3097"/>
        <v>4.8366229558986021E-2</v>
      </c>
      <c r="KN294" s="546">
        <f t="shared" si="3043"/>
        <v>6.5276544291694458</v>
      </c>
      <c r="KO294" s="545">
        <f t="shared" si="3098"/>
        <v>0.36944317355594197</v>
      </c>
      <c r="KP294" s="546">
        <f t="shared" si="3045"/>
        <v>6.7934286335949174</v>
      </c>
      <c r="KQ294" s="545">
        <f t="shared" si="3099"/>
        <v>0.10345970262199729</v>
      </c>
      <c r="KR294" s="546">
        <f t="shared" si="3047"/>
        <v>10.36482175932429</v>
      </c>
      <c r="KS294" s="545">
        <f t="shared" si="3100"/>
        <v>-3.8605650709532036E-2</v>
      </c>
      <c r="KT294" s="546">
        <f t="shared" si="3049"/>
        <v>0.79585309735799237</v>
      </c>
      <c r="KU294" s="545">
        <f t="shared" si="3101"/>
        <v>3.3868649574015679</v>
      </c>
      <c r="KV294" s="546">
        <f t="shared" si="3051"/>
        <v>8.5070760459030872</v>
      </c>
      <c r="KW294" s="545">
        <f t="shared" si="3102"/>
        <v>0.20087349036177554</v>
      </c>
      <c r="KX294" s="546">
        <f t="shared" si="3053"/>
        <v>0.11590762406129831</v>
      </c>
      <c r="KY294" s="545">
        <f t="shared" si="3103"/>
        <v>-0.56739805155788614</v>
      </c>
      <c r="KZ294" s="546">
        <f t="shared" si="3055"/>
        <v>1.6862948705826775</v>
      </c>
      <c r="LA294" s="545">
        <f t="shared" si="3104"/>
        <v>-0.59628480748054191</v>
      </c>
      <c r="LB294" s="546">
        <f t="shared" si="3005"/>
        <v>1.3042372535851042E-2</v>
      </c>
      <c r="LC294" s="545">
        <f t="shared" si="3105"/>
        <v>0.87573501026619072</v>
      </c>
      <c r="LD294" s="546">
        <f t="shared" si="3058"/>
        <v>0.16734192416088728</v>
      </c>
      <c r="LE294" s="545">
        <f t="shared" si="3106"/>
        <v>-0.17434205557380578</v>
      </c>
      <c r="LF294" s="546">
        <f t="shared" si="3060"/>
        <v>0.31543219503373077</v>
      </c>
      <c r="LG294" s="545">
        <f t="shared" si="3107"/>
        <v>-8.4219836967738285E-2</v>
      </c>
      <c r="LH294" s="546">
        <f t="shared" si="3062"/>
        <v>0.22344000434875488</v>
      </c>
      <c r="LI294" s="545">
        <f t="shared" si="3108"/>
        <v>58.240125118348104</v>
      </c>
      <c r="LJ294" s="546">
        <f t="shared" si="3064"/>
        <v>0.10180926751821054</v>
      </c>
      <c r="LK294" s="545">
        <f t="shared" si="3109"/>
        <v>33.24415639520052</v>
      </c>
      <c r="LL294" s="546">
        <f t="shared" si="3066"/>
        <v>9.3262709779822726E-3</v>
      </c>
      <c r="LM294" s="545">
        <f t="shared" si="3110"/>
        <v>-0.58685280425156516</v>
      </c>
      <c r="LN294" s="546">
        <f t="shared" si="3068"/>
        <v>1.8479533692995707</v>
      </c>
      <c r="LO294" s="549">
        <f t="shared" si="3111"/>
        <v>0.23435706964571709</v>
      </c>
      <c r="LP294" s="550">
        <f t="shared" si="3116"/>
        <v>0.1132347338332636</v>
      </c>
      <c r="LQ294" s="551">
        <f t="shared" si="3117"/>
        <v>9.0437467189128234E-2</v>
      </c>
      <c r="LR294" s="551">
        <f t="shared" si="3118"/>
        <v>1.574468780270305E-2</v>
      </c>
      <c r="LS294" s="551">
        <f t="shared" si="3119"/>
        <v>1.6385734586060921E-2</v>
      </c>
      <c r="LT294" s="551">
        <f t="shared" si="3120"/>
        <v>2.499992677338897E-2</v>
      </c>
      <c r="LU294" s="551">
        <f t="shared" si="3121"/>
        <v>1.9195958809832641E-3</v>
      </c>
      <c r="LV294" s="551">
        <f t="shared" si="3122"/>
        <v>2.0519048290618506E-2</v>
      </c>
      <c r="LW294" s="551">
        <f t="shared" si="3123"/>
        <v>2.7956892856388719E-4</v>
      </c>
      <c r="LX294" s="552">
        <f t="shared" si="3124"/>
        <v>4.0673394354305533E-3</v>
      </c>
      <c r="LY294" s="552">
        <f t="shared" si="3006"/>
        <v>3.1458173224658721E-5</v>
      </c>
      <c r="LZ294" s="552">
        <f t="shared" si="3125"/>
        <v>4.0362834473025504E-4</v>
      </c>
      <c r="MA294" s="552">
        <f t="shared" si="3126"/>
        <v>7.6082174502600537E-4</v>
      </c>
      <c r="MB294" s="552">
        <f t="shared" si="3127"/>
        <v>5.3893678798088178E-4</v>
      </c>
      <c r="MC294" s="552">
        <f t="shared" si="3128"/>
        <v>2.4556372428864243E-4</v>
      </c>
      <c r="MD294" s="552">
        <f t="shared" si="3129"/>
        <v>2.2494944624454363E-5</v>
      </c>
      <c r="ME294" s="552">
        <f t="shared" si="3130"/>
        <v>4.4572593707717083E-3</v>
      </c>
      <c r="MF294" s="550">
        <f t="shared" si="3131"/>
        <v>0.35907907630388358</v>
      </c>
      <c r="MG294" s="551">
        <f t="shared" si="3132"/>
        <v>0.28678658113289429</v>
      </c>
      <c r="MH294" s="551">
        <f t="shared" si="3133"/>
        <v>4.9928036756040378E-2</v>
      </c>
      <c r="MI294" s="551">
        <f t="shared" si="3134"/>
        <v>5.1960862542293082E-2</v>
      </c>
      <c r="MJ294" s="551">
        <f t="shared" si="3135"/>
        <v>7.9277358718144383E-2</v>
      </c>
      <c r="MK294" s="551">
        <f t="shared" si="3136"/>
        <v>6.0872374799341529E-3</v>
      </c>
      <c r="ML294" s="551">
        <f t="shared" si="3137"/>
        <v>6.5068028664060654E-2</v>
      </c>
      <c r="MM294" s="551">
        <f t="shared" si="3138"/>
        <v>8.8654204618704576E-4</v>
      </c>
      <c r="MN294" s="552">
        <f t="shared" si="3139"/>
        <v>1.2897954876984308E-2</v>
      </c>
      <c r="MO294" s="552">
        <f t="shared" si="3007"/>
        <v>9.9757127529006778E-5</v>
      </c>
      <c r="MP294" s="552">
        <f t="shared" si="3140"/>
        <v>1.2799473120078092E-3</v>
      </c>
      <c r="MQ294" s="552">
        <f t="shared" si="3141"/>
        <v>2.4126446028311637E-3</v>
      </c>
      <c r="MR294" s="552">
        <f t="shared" si="3142"/>
        <v>1.70902440852922E-3</v>
      </c>
      <c r="MS294" s="552">
        <f t="shared" si="3143"/>
        <v>7.7870801922973773E-4</v>
      </c>
      <c r="MT294" s="552">
        <f t="shared" si="3144"/>
        <v>7.133380071480562E-5</v>
      </c>
      <c r="MU294" s="552">
        <f t="shared" si="3145"/>
        <v>1.4134431402119587E-2</v>
      </c>
      <c r="MV294" s="1070"/>
      <c r="MW294" s="485"/>
      <c r="MX294" s="543"/>
      <c r="MY294" s="1280"/>
      <c r="MZ294" s="555"/>
      <c r="NA294" s="556"/>
      <c r="NB294" s="1070"/>
      <c r="NC294" s="485"/>
      <c r="ND294" s="508"/>
      <c r="NE294" s="557"/>
    </row>
    <row r="295" spans="1:369" ht="9" outlineLevel="1" thickBot="1" x14ac:dyDescent="0.25">
      <c r="A295" s="558" t="s">
        <v>189</v>
      </c>
      <c r="B295" s="1236">
        <v>141</v>
      </c>
      <c r="C295" s="1532"/>
      <c r="D295" s="1237">
        <f>DATI!G283</f>
        <v>817670</v>
      </c>
      <c r="E295" s="1238">
        <f t="shared" si="3077"/>
        <v>9.011491202480329E-2</v>
      </c>
      <c r="F295" s="1239">
        <f t="shared" si="3008"/>
        <v>5.6489114807084691E-3</v>
      </c>
      <c r="G295" s="563"/>
      <c r="H295" s="1240"/>
      <c r="I295" s="1241"/>
      <c r="J295" s="1242"/>
      <c r="K295" s="1242"/>
      <c r="L295" s="1242"/>
      <c r="M295" s="1240"/>
      <c r="N295" s="1240"/>
      <c r="O295" s="1240"/>
      <c r="P295" s="1240"/>
      <c r="Q295" s="1240"/>
      <c r="R295" s="1240"/>
      <c r="S295" s="1240"/>
      <c r="T295" s="1240"/>
      <c r="U295" s="1240"/>
      <c r="V295" s="1240"/>
      <c r="W295" s="1243"/>
      <c r="X295" s="1244"/>
      <c r="Y295" s="1240"/>
      <c r="Z295" s="1240"/>
      <c r="AA295" s="1240"/>
      <c r="AB295" s="1240"/>
      <c r="AC295" s="1240"/>
      <c r="AD295" s="1241"/>
      <c r="AE295" s="1242"/>
      <c r="AF295" s="1242"/>
      <c r="AG295" s="1243"/>
      <c r="AH295" s="572"/>
      <c r="AI295" s="1240"/>
      <c r="AJ295" s="1241"/>
      <c r="AK295" s="1242"/>
      <c r="AL295" s="1242"/>
      <c r="AM295" s="1242"/>
      <c r="AN295" s="1159"/>
      <c r="AO295" s="1160"/>
      <c r="AP295" s="1160"/>
      <c r="AQ295" s="1160"/>
      <c r="AR295" s="1160"/>
      <c r="AS295" s="1160"/>
      <c r="AT295" s="1160"/>
      <c r="AU295" s="1161"/>
      <c r="AV295" s="1161"/>
      <c r="AW295" s="1160"/>
      <c r="AX295" s="1161"/>
      <c r="AY295" s="1161"/>
      <c r="AZ295" s="1161"/>
      <c r="BA295" s="1161"/>
      <c r="BB295" s="1159"/>
      <c r="BC295" s="1160"/>
      <c r="BD295" s="1160"/>
      <c r="BE295" s="1160"/>
      <c r="BF295" s="1160"/>
      <c r="BG295" s="1160"/>
      <c r="BH295" s="1160"/>
      <c r="BI295" s="1160"/>
      <c r="BJ295" s="1160"/>
      <c r="BK295" s="1160"/>
      <c r="BL295" s="1160"/>
      <c r="BM295" s="1160"/>
      <c r="BN295" s="1160"/>
      <c r="BO295" s="1160"/>
      <c r="BP295" s="1160"/>
      <c r="BQ295" s="1160"/>
      <c r="BR295" s="1160"/>
      <c r="BS295" s="1160"/>
      <c r="BT295" s="1160"/>
      <c r="BU295" s="1160"/>
      <c r="BV295" s="1162"/>
      <c r="BW295" s="1159"/>
      <c r="BX295" s="1160"/>
      <c r="BY295" s="1160"/>
      <c r="BZ295" s="1160"/>
      <c r="CA295" s="1160"/>
      <c r="CB295" s="1160"/>
      <c r="CC295" s="1160"/>
      <c r="CD295" s="1162"/>
      <c r="CE295" s="1159"/>
      <c r="CF295" s="1160"/>
      <c r="CG295" s="1160"/>
      <c r="CH295" s="1160"/>
      <c r="CI295" s="1160"/>
      <c r="CJ295" s="1160"/>
      <c r="CK295" s="1160"/>
      <c r="CL295" s="1160"/>
      <c r="CM295" s="1160"/>
      <c r="CN295" s="1160"/>
      <c r="CO295" s="1160"/>
      <c r="CP295" s="1160"/>
      <c r="CQ295" s="1160"/>
      <c r="CR295" s="1160"/>
      <c r="CS295" s="1160"/>
      <c r="CT295" s="1160"/>
      <c r="CU295" s="1160"/>
      <c r="CV295" s="1160"/>
      <c r="CW295" s="1160"/>
      <c r="CX295" s="1160"/>
      <c r="CY295" s="1162"/>
      <c r="CZ295" s="563">
        <f>DATI!AA283</f>
        <v>410647.53300000005</v>
      </c>
      <c r="DA295" s="1240">
        <f t="shared" si="3078"/>
        <v>1125.0617342465755</v>
      </c>
      <c r="DB295" s="1241">
        <f t="shared" si="3009"/>
        <v>502.2167047831033</v>
      </c>
      <c r="DC295" s="1242">
        <f t="shared" si="2982"/>
        <v>1.3759361774879542</v>
      </c>
      <c r="DD295" s="1245">
        <f t="shared" si="2983"/>
        <v>2.4456022906866215E-2</v>
      </c>
      <c r="DE295" s="1246">
        <f t="shared" si="3070"/>
        <v>1.8701468486120459E-2</v>
      </c>
      <c r="DF295" s="1240">
        <f t="shared" si="3085"/>
        <v>9803.0615752542508</v>
      </c>
      <c r="DG295" s="1247">
        <f t="shared" si="2984"/>
        <v>9.2197667012908937</v>
      </c>
      <c r="DH295" s="1248">
        <f t="shared" si="3086"/>
        <v>8.7697358575996004E-2</v>
      </c>
      <c r="DI295" s="1167">
        <f t="shared" si="3087"/>
        <v>159909.16200000001</v>
      </c>
      <c r="DJ295" s="1153">
        <f t="shared" si="3088"/>
        <v>438.10729315068494</v>
      </c>
      <c r="DK295" s="1168">
        <f t="shared" si="3014"/>
        <v>195.56686927489085</v>
      </c>
      <c r="DL295" s="1169">
        <f t="shared" si="3015"/>
        <v>0.53579964184901596</v>
      </c>
      <c r="DM295" s="1170">
        <f t="shared" si="3146"/>
        <v>0.38940733633970226</v>
      </c>
      <c r="DN295" s="1171">
        <f t="shared" si="3089"/>
        <v>7.8025459317003013E-2</v>
      </c>
      <c r="DO295" s="1171">
        <f t="shared" si="2834"/>
        <v>2.8000000000000025E-2</v>
      </c>
      <c r="DP295" s="1171">
        <f t="shared" si="3016"/>
        <v>0.10438967464424456</v>
      </c>
      <c r="DQ295" s="1171">
        <f t="shared" si="3017"/>
        <v>9.8186118471655315E-2</v>
      </c>
      <c r="DR295" s="1172">
        <f t="shared" si="3018"/>
        <v>15115.014000100142</v>
      </c>
      <c r="DS295" s="1172">
        <f t="shared" si="3019"/>
        <v>17.485152537238861</v>
      </c>
      <c r="DT295" s="1173">
        <f t="shared" si="3090"/>
        <v>8.7662423881244261E-2</v>
      </c>
      <c r="DU295" s="1174"/>
      <c r="DV295" s="1173"/>
      <c r="DW295" s="1175">
        <f>DATI!AB283</f>
        <v>155809.163</v>
      </c>
      <c r="DX295" s="1153">
        <f t="shared" si="3079"/>
        <v>426.87441917808218</v>
      </c>
      <c r="DY295" s="1176">
        <f t="shared" si="3021"/>
        <v>190.55262269619774</v>
      </c>
      <c r="DZ295" s="1155">
        <f t="shared" si="3022"/>
        <v>0.52206197998958281</v>
      </c>
      <c r="EA295" s="1170">
        <f t="shared" si="2979"/>
        <v>0.37942310735859208</v>
      </c>
      <c r="EB295" s="1166">
        <f t="shared" si="3080"/>
        <v>5.038537134521906E-2</v>
      </c>
      <c r="EC295" s="1249">
        <f t="shared" si="2836"/>
        <v>250738.37100000004</v>
      </c>
      <c r="ED295" s="1250">
        <f t="shared" si="3023"/>
        <v>686.9544410958905</v>
      </c>
      <c r="EE295" s="1251">
        <f t="shared" si="3024"/>
        <v>306.64983550821239</v>
      </c>
      <c r="EF295" s="1252">
        <f t="shared" si="3025"/>
        <v>0.84013653563893809</v>
      </c>
      <c r="EG295" s="1253">
        <f t="shared" si="3071"/>
        <v>-2.07457360482695E-2</v>
      </c>
      <c r="EH295" s="1253">
        <f t="shared" si="3072"/>
        <v>-2.624638402891007E-2</v>
      </c>
      <c r="EI295" s="1163">
        <f t="shared" si="3026"/>
        <v>0.61059266366029774</v>
      </c>
      <c r="EJ295" s="1254">
        <f t="shared" si="3073"/>
        <v>-5311.9524248458911</v>
      </c>
      <c r="EK295" s="1254">
        <f t="shared" si="3074"/>
        <v>-8.2653858359480523</v>
      </c>
      <c r="EL295" s="563">
        <f>DATI!AD283</f>
        <v>194933.09</v>
      </c>
      <c r="EM295" s="1240">
        <f t="shared" si="3081"/>
        <v>534.06326027397256</v>
      </c>
      <c r="EN295" s="1255">
        <f t="shared" si="3027"/>
        <v>238.400687318845</v>
      </c>
      <c r="EO295" s="1242">
        <f t="shared" si="2989"/>
        <v>0.65315256799683563</v>
      </c>
      <c r="EP295" s="1245">
        <f t="shared" si="2990"/>
        <v>-1.4665009908828464E-2</v>
      </c>
      <c r="EQ295" s="1246">
        <f t="shared" si="2991"/>
        <v>-2.0199814425918117E-2</v>
      </c>
      <c r="ER295" s="1163">
        <f t="shared" si="3082"/>
        <v>8.036087690849264E-2</v>
      </c>
      <c r="ES295" s="1240">
        <f t="shared" si="3091"/>
        <v>-2901.242445621494</v>
      </c>
      <c r="ET295" s="1163">
        <f t="shared" si="3029"/>
        <v>0.47469684908590448</v>
      </c>
      <c r="EU295" s="1247">
        <f t="shared" si="2993"/>
        <v>-4.914930323298961</v>
      </c>
      <c r="EV295" s="563">
        <f>DATI!AE283</f>
        <v>45215.23</v>
      </c>
      <c r="EW295" s="1240">
        <f t="shared" si="3083"/>
        <v>123.87734246575343</v>
      </c>
      <c r="EX295" s="1255">
        <f t="shared" si="3030"/>
        <v>55.297650641456819</v>
      </c>
      <c r="EY295" s="1242">
        <f t="shared" si="3031"/>
        <v>0.15150041271632006</v>
      </c>
      <c r="EZ295" s="1245">
        <f t="shared" si="2995"/>
        <v>1.2569980714299378E-2</v>
      </c>
      <c r="FA295" s="1246">
        <f t="shared" si="2996"/>
        <v>6.88219233827847E-3</v>
      </c>
      <c r="FB295" s="1240">
        <f t="shared" si="3092"/>
        <v>561.29905084848724</v>
      </c>
      <c r="FC295" s="1247">
        <f t="shared" si="2997"/>
        <v>0.37796782033223053</v>
      </c>
      <c r="FD295" s="1240">
        <f>+DATI!AG283</f>
        <v>4099.9990000000016</v>
      </c>
      <c r="FE295" s="1163">
        <f t="shared" si="3033"/>
        <v>9.9842289811101857E-3</v>
      </c>
      <c r="FF295" s="1240">
        <f t="shared" si="2998"/>
        <v>41115.231</v>
      </c>
      <c r="FG295" s="1163">
        <f t="shared" si="3093"/>
        <v>5.0283404062763708E-2</v>
      </c>
      <c r="FH295" s="563">
        <f>DATI!AF283</f>
        <v>14690.05</v>
      </c>
      <c r="FI295" s="1240">
        <f t="shared" si="3094"/>
        <v>40.246712328767124</v>
      </c>
      <c r="FJ295" s="1171">
        <f t="shared" si="3036"/>
        <v>3.5772892369963408E-2</v>
      </c>
      <c r="FK295" s="1262"/>
      <c r="FL295" s="1240"/>
      <c r="FM295" s="1282"/>
      <c r="FN295" s="1240"/>
      <c r="FO295" s="1240"/>
      <c r="FP295" s="1240"/>
      <c r="FQ295" s="1183"/>
      <c r="FR295" s="1318"/>
      <c r="FS295" s="1283"/>
      <c r="FT295" s="1283"/>
      <c r="FU295" s="1159"/>
      <c r="FV295" s="1160"/>
      <c r="FW295" s="1160"/>
      <c r="FX295" s="1160"/>
      <c r="FY295" s="1160"/>
      <c r="FZ295" s="1160"/>
      <c r="GA295" s="1160"/>
      <c r="GB295" s="1160"/>
      <c r="GC295" s="1160"/>
      <c r="GD295" s="1160"/>
      <c r="GE295" s="1160"/>
      <c r="GF295" s="1160"/>
      <c r="GG295" s="1160"/>
      <c r="GH295" s="1160"/>
      <c r="GI295" s="1160"/>
      <c r="GJ295" s="1160"/>
      <c r="GK295" s="1160"/>
      <c r="GL295" s="1160"/>
      <c r="GM295" s="1160"/>
      <c r="GN295" s="1160"/>
      <c r="GO295" s="1160"/>
      <c r="GP295" s="1162"/>
      <c r="GQ295" s="1159"/>
      <c r="GR295" s="1160"/>
      <c r="GS295" s="1160"/>
      <c r="GT295" s="1160"/>
      <c r="GU295" s="1160"/>
      <c r="GV295" s="1160"/>
      <c r="GW295" s="1160"/>
      <c r="GX295" s="1162"/>
      <c r="GY295" s="1159"/>
      <c r="GZ295" s="1160"/>
      <c r="HA295" s="1160"/>
      <c r="HB295" s="1160"/>
      <c r="HC295" s="1160"/>
      <c r="HD295" s="1160"/>
      <c r="HE295" s="1160"/>
      <c r="HF295" s="1160"/>
      <c r="HG295" s="1160"/>
      <c r="HH295" s="1160"/>
      <c r="HI295" s="1160"/>
      <c r="HJ295" s="1160"/>
      <c r="HK295" s="1160"/>
      <c r="HL295" s="1160"/>
      <c r="HM295" s="1160"/>
      <c r="HN295" s="1160"/>
      <c r="HO295" s="1160"/>
      <c r="HP295" s="1160"/>
      <c r="HQ295" s="1160"/>
      <c r="HR295" s="1160"/>
      <c r="HS295" s="1160"/>
      <c r="HT295" s="1162"/>
      <c r="HU295" s="1318">
        <f t="shared" si="2999"/>
        <v>259708.43099999998</v>
      </c>
      <c r="HV295" s="1319"/>
      <c r="HW295" s="1291">
        <f t="shared" si="3112"/>
        <v>167887.32</v>
      </c>
      <c r="HX295" s="1292">
        <v>167887.32</v>
      </c>
      <c r="HY295" s="1320"/>
      <c r="HZ295" s="1321"/>
      <c r="IA295" s="1321">
        <f t="shared" si="3000"/>
        <v>0.40883557432694961</v>
      </c>
      <c r="IB295" s="1322">
        <f t="shared" si="3001"/>
        <v>0.64644539783924082</v>
      </c>
      <c r="IC295" s="1323"/>
      <c r="ID295" s="1321"/>
      <c r="IE295" s="1323"/>
      <c r="IF295" s="1323"/>
      <c r="IG295" s="1291"/>
      <c r="IH295" s="1324"/>
      <c r="II295" s="1292"/>
      <c r="IJ295" s="1320"/>
      <c r="IK295" s="1325">
        <v>19990.439999999999</v>
      </c>
      <c r="IL295" s="1326">
        <f t="shared" si="3095"/>
        <v>15890.440999999997</v>
      </c>
      <c r="IM295" s="1326"/>
      <c r="IN295" s="1322">
        <f t="shared" si="3113"/>
        <v>3.8696058597775612E-2</v>
      </c>
      <c r="IO295" s="1322">
        <f t="shared" si="3114"/>
        <v>6.1185695584907669E-2</v>
      </c>
      <c r="IP295" s="1292"/>
      <c r="IQ295" s="1324"/>
      <c r="IR295" s="1292"/>
      <c r="IS295" s="1326">
        <v>75930.67</v>
      </c>
      <c r="IT295" s="1325">
        <v>75930.67</v>
      </c>
      <c r="IU295" s="1327"/>
      <c r="IV295" s="1322"/>
      <c r="IW295" s="1324">
        <f t="shared" si="3002"/>
        <v>0.1849047270424001</v>
      </c>
      <c r="IX295" s="1322">
        <f t="shared" si="3003"/>
        <v>0.29236890657585163</v>
      </c>
      <c r="IY295" s="1328"/>
      <c r="IZ295" s="1328"/>
      <c r="JA295" s="1328"/>
      <c r="JB295" s="1328"/>
      <c r="JC295" s="1297"/>
      <c r="JD295" s="1324"/>
      <c r="JE295" s="1292"/>
      <c r="JF295" s="1320"/>
      <c r="JG295" s="1167">
        <f t="shared" si="2951"/>
        <v>147995.3868250933</v>
      </c>
      <c r="JH295" s="1155">
        <f t="shared" si="3038"/>
        <v>180.99647391379565</v>
      </c>
      <c r="JI295" s="1170">
        <f t="shared" si="3115"/>
        <v>0.36039516844021385</v>
      </c>
      <c r="JJ295" s="1282"/>
      <c r="JK295" s="1240"/>
      <c r="JL295" s="1284"/>
      <c r="JM295" s="1200">
        <f t="shared" si="3076"/>
        <v>8.1523558817266903E-2</v>
      </c>
      <c r="JN295" s="1213"/>
      <c r="JO295" s="1155"/>
      <c r="JP295" s="1170"/>
      <c r="JQ295" s="1171"/>
      <c r="JR295" s="1202"/>
      <c r="JS295" s="1166"/>
      <c r="JT295" s="1159">
        <f>DATI!BW283</f>
        <v>33055.05875671238</v>
      </c>
      <c r="JU295" s="1160">
        <f>DATI!BX283</f>
        <v>30305.123920204638</v>
      </c>
      <c r="JV295" s="1160">
        <f>DATI!BY283</f>
        <v>7316.3518026764687</v>
      </c>
      <c r="JW295" s="1160">
        <f>DATI!BZ283</f>
        <v>12701.708663519621</v>
      </c>
      <c r="JX295" s="1160">
        <f>DATI!CA283</f>
        <v>36502.511333013652</v>
      </c>
      <c r="JY295" s="1160">
        <f>DATI!CB283</f>
        <v>12016.801599209011</v>
      </c>
      <c r="JZ295" s="1160">
        <f>DATI!CC283</f>
        <v>8303.2428801810074</v>
      </c>
      <c r="KA295" s="1160">
        <f>DATI!CD283</f>
        <v>111.05831240416225</v>
      </c>
      <c r="KB295" s="1160">
        <f>DATI!CE283</f>
        <v>1467.0287611370086</v>
      </c>
      <c r="KC295" s="1160">
        <f>DATI!CF283</f>
        <v>136.06289639556408</v>
      </c>
      <c r="KD295" s="1160">
        <f>DATI!CG283</f>
        <v>285.3515055537224</v>
      </c>
      <c r="KE295" s="1160">
        <f>DATI!CH283</f>
        <v>391.63498962521555</v>
      </c>
      <c r="KF295" s="1160">
        <f>DATI!CI283</f>
        <v>85.683361667633051</v>
      </c>
      <c r="KG295" s="1160">
        <f>DATI!CJ283</f>
        <v>60.454241176605223</v>
      </c>
      <c r="KH295" s="1160">
        <f>DATI!CK283</f>
        <v>456.52168797722084</v>
      </c>
      <c r="KI295" s="1160">
        <f>DATI!CL283</f>
        <v>986.14461919307712</v>
      </c>
      <c r="KJ295" s="1203">
        <f t="shared" si="3039"/>
        <v>40.425916025673416</v>
      </c>
      <c r="KK295" s="1204">
        <f t="shared" si="3096"/>
        <v>2.804227533086321E-2</v>
      </c>
      <c r="KL295" s="1205">
        <f t="shared" si="3041"/>
        <v>37.062780730862869</v>
      </c>
      <c r="KM295" s="1204">
        <f t="shared" si="3097"/>
        <v>5.4264450093394846E-2</v>
      </c>
      <c r="KN295" s="1205">
        <f t="shared" si="3043"/>
        <v>8.9478051080221466</v>
      </c>
      <c r="KO295" s="1204">
        <f t="shared" si="3098"/>
        <v>0.20643641245747871</v>
      </c>
      <c r="KP295" s="1205">
        <f t="shared" si="3045"/>
        <v>15.534027986253159</v>
      </c>
      <c r="KQ295" s="1204">
        <f t="shared" si="3099"/>
        <v>0.30660864451237663</v>
      </c>
      <c r="KR295" s="1205">
        <f t="shared" si="3047"/>
        <v>44.642106635945616</v>
      </c>
      <c r="KS295" s="1204">
        <f t="shared" si="3100"/>
        <v>-3.8828914551419555E-2</v>
      </c>
      <c r="KT295" s="1205">
        <f t="shared" si="3049"/>
        <v>14.696395366356857</v>
      </c>
      <c r="KU295" s="1204">
        <f t="shared" si="3101"/>
        <v>0.51502044303478489</v>
      </c>
      <c r="KV295" s="1205">
        <f t="shared" si="3051"/>
        <v>10.154760331406322</v>
      </c>
      <c r="KW295" s="1204">
        <f t="shared" si="3102"/>
        <v>-1.631293998326128E-2</v>
      </c>
      <c r="KX295" s="1205">
        <f t="shared" si="3053"/>
        <v>0.13582290215387902</v>
      </c>
      <c r="KY295" s="1204">
        <f t="shared" si="3103"/>
        <v>1.6304815388548031</v>
      </c>
      <c r="KZ295" s="1205">
        <f t="shared" si="3055"/>
        <v>1.7941574976910106</v>
      </c>
      <c r="LA295" s="1204">
        <f t="shared" si="3104"/>
        <v>0.3078118220353947</v>
      </c>
      <c r="LB295" s="1205">
        <f t="shared" si="3005"/>
        <v>0.16640319003456661</v>
      </c>
      <c r="LC295" s="1204">
        <f t="shared" si="3105"/>
        <v>-0.56455607716697698</v>
      </c>
      <c r="LD295" s="1205">
        <f t="shared" si="3058"/>
        <v>0.34898125839730254</v>
      </c>
      <c r="LE295" s="1204">
        <f t="shared" si="3106"/>
        <v>-0.19587126376522274</v>
      </c>
      <c r="LF295" s="1205">
        <f t="shared" si="3060"/>
        <v>0.47896460629008714</v>
      </c>
      <c r="LG295" s="1204">
        <f t="shared" si="3107"/>
        <v>-4.2694031574838512E-3</v>
      </c>
      <c r="LH295" s="1205">
        <f t="shared" si="3062"/>
        <v>0.10478966045914985</v>
      </c>
      <c r="LI295" s="1204">
        <f t="shared" si="3108"/>
        <v>5.8383086886907555E-2</v>
      </c>
      <c r="LJ295" s="1205">
        <f t="shared" si="3064"/>
        <v>7.3934767298060616E-2</v>
      </c>
      <c r="LK295" s="1204">
        <f t="shared" si="3109"/>
        <v>0.14142809712816096</v>
      </c>
      <c r="LL295" s="1205">
        <f t="shared" si="3066"/>
        <v>0.55832021228273121</v>
      </c>
      <c r="LM295" s="1204">
        <f t="shared" si="3110"/>
        <v>6.4866692657528729E-2</v>
      </c>
      <c r="LN295" s="1205">
        <f t="shared" si="3068"/>
        <v>1.2060423143726406</v>
      </c>
      <c r="LO295" s="1208">
        <f t="shared" si="3111"/>
        <v>0.14515440858719833</v>
      </c>
      <c r="LP295" s="1209">
        <f t="shared" si="3116"/>
        <v>8.0494964903910365E-2</v>
      </c>
      <c r="LQ295" s="1210">
        <f t="shared" si="3117"/>
        <v>7.379838300454282E-2</v>
      </c>
      <c r="LR295" s="1210">
        <f t="shared" si="3118"/>
        <v>1.7816621834366331E-2</v>
      </c>
      <c r="LS295" s="1210">
        <f t="shared" si="3119"/>
        <v>3.0930926507038384E-2</v>
      </c>
      <c r="LT295" s="1210">
        <f t="shared" si="3120"/>
        <v>8.8890126932806013E-2</v>
      </c>
      <c r="LU295" s="1210">
        <f t="shared" si="3121"/>
        <v>2.9263055621982781E-2</v>
      </c>
      <c r="LV295" s="1210">
        <f t="shared" si="3122"/>
        <v>2.0219877663750645E-2</v>
      </c>
      <c r="LW295" s="1210">
        <f t="shared" si="3123"/>
        <v>2.7044680286478727E-4</v>
      </c>
      <c r="LX295" s="1211">
        <f t="shared" si="3124"/>
        <v>3.5724767428153728E-3</v>
      </c>
      <c r="LY295" s="1211">
        <f t="shared" si="3006"/>
        <v>3.3133742555702643E-4</v>
      </c>
      <c r="LZ295" s="1211">
        <f t="shared" si="3125"/>
        <v>6.9488182108163883E-4</v>
      </c>
      <c r="MA295" s="1211">
        <f t="shared" si="3126"/>
        <v>9.5370106515461645E-4</v>
      </c>
      <c r="MB295" s="1211">
        <f t="shared" si="3127"/>
        <v>2.0865427107687759E-4</v>
      </c>
      <c r="MC295" s="1211">
        <f t="shared" si="3128"/>
        <v>1.4721686195203618E-4</v>
      </c>
      <c r="MD295" s="1211">
        <f t="shared" si="3129"/>
        <v>1.1117117510534777E-3</v>
      </c>
      <c r="ME295" s="1211">
        <f t="shared" si="3130"/>
        <v>2.401438070232062E-3</v>
      </c>
      <c r="MF295" s="1209">
        <f t="shared" si="3131"/>
        <v>0.21215092951056017</v>
      </c>
      <c r="MG295" s="1210">
        <f t="shared" si="3132"/>
        <v>0.19450155136386066</v>
      </c>
      <c r="MH295" s="1210">
        <f t="shared" si="3133"/>
        <v>4.6957134367485616E-2</v>
      </c>
      <c r="MI295" s="1210">
        <f t="shared" si="3134"/>
        <v>8.1520935091087168E-2</v>
      </c>
      <c r="MJ295" s="1210">
        <f t="shared" si="3135"/>
        <v>0.23427705168414037</v>
      </c>
      <c r="MK295" s="1210">
        <f t="shared" si="3136"/>
        <v>7.7125127738533653E-2</v>
      </c>
      <c r="ML295" s="1210">
        <f t="shared" si="3137"/>
        <v>5.3291107662140562E-2</v>
      </c>
      <c r="MM295" s="1210">
        <f t="shared" si="3138"/>
        <v>7.1278421798698865E-4</v>
      </c>
      <c r="MN295" s="1211">
        <f t="shared" si="3139"/>
        <v>9.4155486936093012E-3</v>
      </c>
      <c r="MO295" s="1211">
        <f t="shared" si="3007"/>
        <v>8.7326633283797358E-4</v>
      </c>
      <c r="MP295" s="1211">
        <f t="shared" si="3140"/>
        <v>1.8314167155478681E-3</v>
      </c>
      <c r="MQ295" s="1211">
        <f t="shared" si="3141"/>
        <v>2.5135555707029604E-3</v>
      </c>
      <c r="MR295" s="1211">
        <f t="shared" si="3142"/>
        <v>5.4992504945060934E-4</v>
      </c>
      <c r="MS295" s="1211">
        <f t="shared" si="3143"/>
        <v>3.8800183514627583E-4</v>
      </c>
      <c r="MT295" s="1211">
        <f t="shared" si="3144"/>
        <v>2.9300053936957534E-3</v>
      </c>
      <c r="MU295" s="1211">
        <f t="shared" si="3145"/>
        <v>6.3291824447646713E-3</v>
      </c>
      <c r="MV295" s="1213"/>
      <c r="MW295" s="1155"/>
      <c r="MX295" s="1202"/>
      <c r="MY295" s="1272"/>
      <c r="MZ295" s="1215"/>
      <c r="NA295" s="1216"/>
      <c r="NB295" s="1213"/>
      <c r="NC295" s="1155"/>
      <c r="ND295" s="1170"/>
      <c r="NE295" s="1218"/>
    </row>
    <row r="296" spans="1:369" s="398" customFormat="1" ht="9" thickBot="1" x14ac:dyDescent="0.25">
      <c r="A296" s="957">
        <v>2001</v>
      </c>
      <c r="B296" s="958">
        <f>SUM(B297:B307)</f>
        <v>1546</v>
      </c>
      <c r="C296" s="1527"/>
      <c r="D296" s="959">
        <f>SUM(D297:D307)</f>
        <v>9033024</v>
      </c>
      <c r="E296" s="960">
        <f t="shared" ref="E296:E307" si="3147">D296/$D$296</f>
        <v>1</v>
      </c>
      <c r="F296" s="961">
        <f t="shared" si="3008"/>
        <v>3.2140970697296916E-3</v>
      </c>
      <c r="G296" s="962"/>
      <c r="H296" s="963"/>
      <c r="I296" s="964"/>
      <c r="J296" s="965"/>
      <c r="K296" s="965"/>
      <c r="L296" s="965"/>
      <c r="M296" s="963"/>
      <c r="N296" s="963"/>
      <c r="O296" s="963"/>
      <c r="P296" s="963"/>
      <c r="Q296" s="963"/>
      <c r="R296" s="963"/>
      <c r="S296" s="963"/>
      <c r="T296" s="963"/>
      <c r="U296" s="963"/>
      <c r="V296" s="963"/>
      <c r="W296" s="968"/>
      <c r="X296" s="969"/>
      <c r="Y296" s="963"/>
      <c r="Z296" s="963"/>
      <c r="AA296" s="963"/>
      <c r="AB296" s="963"/>
      <c r="AC296" s="963"/>
      <c r="AD296" s="964"/>
      <c r="AE296" s="965"/>
      <c r="AF296" s="965"/>
      <c r="AG296" s="968"/>
      <c r="AH296" s="971"/>
      <c r="AI296" s="963"/>
      <c r="AJ296" s="964"/>
      <c r="AK296" s="965"/>
      <c r="AL296" s="965"/>
      <c r="AM296" s="965"/>
      <c r="AN296" s="975"/>
      <c r="AO296" s="976"/>
      <c r="AP296" s="976"/>
      <c r="AQ296" s="976"/>
      <c r="AR296" s="976"/>
      <c r="AS296" s="976"/>
      <c r="AT296" s="976"/>
      <c r="AU296" s="1086"/>
      <c r="AV296" s="1086"/>
      <c r="AW296" s="976"/>
      <c r="AX296" s="1086"/>
      <c r="AY296" s="1086"/>
      <c r="AZ296" s="1086"/>
      <c r="BA296" s="1086"/>
      <c r="BB296" s="975"/>
      <c r="BC296" s="976"/>
      <c r="BD296" s="976"/>
      <c r="BE296" s="976"/>
      <c r="BF296" s="976"/>
      <c r="BG296" s="976"/>
      <c r="BH296" s="976"/>
      <c r="BI296" s="976"/>
      <c r="BJ296" s="976"/>
      <c r="BK296" s="976"/>
      <c r="BL296" s="976"/>
      <c r="BM296" s="976"/>
      <c r="BN296" s="976"/>
      <c r="BO296" s="976"/>
      <c r="BP296" s="976"/>
      <c r="BQ296" s="976"/>
      <c r="BR296" s="976"/>
      <c r="BS296" s="976"/>
      <c r="BT296" s="976"/>
      <c r="BU296" s="976"/>
      <c r="BV296" s="978"/>
      <c r="BW296" s="975"/>
      <c r="BX296" s="976"/>
      <c r="BY296" s="976"/>
      <c r="BZ296" s="976"/>
      <c r="CA296" s="976"/>
      <c r="CB296" s="976"/>
      <c r="CC296" s="976"/>
      <c r="CD296" s="978"/>
      <c r="CE296" s="975"/>
      <c r="CF296" s="976"/>
      <c r="CG296" s="976"/>
      <c r="CH296" s="976"/>
      <c r="CI296" s="976"/>
      <c r="CJ296" s="976"/>
      <c r="CK296" s="976"/>
      <c r="CL296" s="976"/>
      <c r="CM296" s="976"/>
      <c r="CN296" s="976"/>
      <c r="CO296" s="976"/>
      <c r="CP296" s="976"/>
      <c r="CQ296" s="976"/>
      <c r="CR296" s="976"/>
      <c r="CS296" s="976"/>
      <c r="CT296" s="976"/>
      <c r="CU296" s="976"/>
      <c r="CV296" s="976"/>
      <c r="CW296" s="976"/>
      <c r="CX296" s="976"/>
      <c r="CY296" s="978"/>
      <c r="CZ296" s="962">
        <f>SUM(CZ297:CZ307)</f>
        <v>4615027.721596526</v>
      </c>
      <c r="DA296" s="963">
        <f t="shared" ref="DA296:DA343" si="3148">+CZ296/365</f>
        <v>12643.91156601788</v>
      </c>
      <c r="DB296" s="964">
        <f t="shared" si="3009"/>
        <v>510.90617290472449</v>
      </c>
      <c r="DC296" s="965">
        <f t="shared" si="2982"/>
        <v>1.3997429394649985</v>
      </c>
      <c r="DD296" s="967">
        <f t="shared" si="2983"/>
        <v>3.7577199286939589E-2</v>
      </c>
      <c r="DE296" s="980">
        <f t="shared" si="3070"/>
        <v>3.4253009719042382E-2</v>
      </c>
      <c r="DF296" s="963">
        <f>+CZ296-CZ308</f>
        <v>167139.19362179842</v>
      </c>
      <c r="DG296" s="981">
        <f t="shared" si="2984"/>
        <v>16.920496185723664</v>
      </c>
      <c r="DH296" s="961">
        <f>+CZ296/$CZ$296</f>
        <v>1</v>
      </c>
      <c r="DI296" s="1340">
        <f>SUM(DI297:DI307)</f>
        <v>1667887.2571937284</v>
      </c>
      <c r="DJ296" s="963">
        <f t="shared" si="3088"/>
        <v>4569.554129297886</v>
      </c>
      <c r="DK296" s="1341">
        <f t="shared" si="3014"/>
        <v>184.6432885812911</v>
      </c>
      <c r="DL296" s="1342">
        <f t="shared" si="3015"/>
        <v>0.50587202351038651</v>
      </c>
      <c r="DM296" s="960">
        <f t="shared" si="3146"/>
        <v>0.36140351863731346</v>
      </c>
      <c r="DN296" s="984">
        <f t="shared" si="3089"/>
        <v>3.0026484341035456E-2</v>
      </c>
      <c r="DO296" s="984">
        <f t="shared" si="2834"/>
        <v>1.0000000000000009E-2</v>
      </c>
      <c r="DP296" s="984">
        <f t="shared" si="3016"/>
        <v>6.8731994813944278E-2</v>
      </c>
      <c r="DQ296" s="984">
        <f t="shared" si="3017"/>
        <v>6.5307991520040173E-2</v>
      </c>
      <c r="DR296" s="985">
        <f t="shared" si="3018"/>
        <v>107264.70141060976</v>
      </c>
      <c r="DS296" s="985">
        <f t="shared" si="3019"/>
        <v>11.319432897235004</v>
      </c>
      <c r="DT296" s="986">
        <f>DI296/$DI$296</f>
        <v>1</v>
      </c>
      <c r="DU296" s="987"/>
      <c r="DV296" s="986"/>
      <c r="DW296" s="989">
        <f>SUM(DW297:DW307)</f>
        <v>1667887.2571937284</v>
      </c>
      <c r="DX296" s="963">
        <f t="shared" ref="DX296:DX343" si="3149">+DW296/365</f>
        <v>4569.554129297886</v>
      </c>
      <c r="DY296" s="990">
        <f t="shared" si="3021"/>
        <v>184.6432885812911</v>
      </c>
      <c r="DZ296" s="965">
        <f t="shared" si="3022"/>
        <v>0.50587202351038651</v>
      </c>
      <c r="EA296" s="967">
        <f t="shared" si="2979"/>
        <v>0.36140351863731346</v>
      </c>
      <c r="EB296" s="991">
        <f t="shared" si="3080"/>
        <v>3.0026484341035456E-2</v>
      </c>
      <c r="EC296" s="1041">
        <f t="shared" si="2836"/>
        <v>2947140.4644027976</v>
      </c>
      <c r="ED296" s="963">
        <f t="shared" si="3023"/>
        <v>8074.3574367199935</v>
      </c>
      <c r="EE296" s="992">
        <f t="shared" si="3024"/>
        <v>326.26288432343341</v>
      </c>
      <c r="EF296" s="993">
        <f t="shared" si="3025"/>
        <v>0.8938709159546121</v>
      </c>
      <c r="EG296" s="994">
        <f t="shared" si="3071"/>
        <v>2.073743561828504E-2</v>
      </c>
      <c r="EH296" s="994">
        <f t="shared" si="3072"/>
        <v>1.7467197280958281E-2</v>
      </c>
      <c r="EI296" s="967">
        <f t="shared" si="3026"/>
        <v>0.63859648136268654</v>
      </c>
      <c r="EJ296" s="995">
        <f t="shared" si="3073"/>
        <v>59874.492211188655</v>
      </c>
      <c r="EK296" s="995">
        <f t="shared" si="3074"/>
        <v>5.6010632884887173</v>
      </c>
      <c r="EL296" s="962">
        <f>SUM(EL297:EL307)</f>
        <v>2457038.3187113367</v>
      </c>
      <c r="EM296" s="963">
        <f t="shared" ref="EM296:EM343" si="3150">+EL296/365</f>
        <v>6731.6118320858541</v>
      </c>
      <c r="EN296" s="990">
        <f t="shared" si="3027"/>
        <v>272.00617630500449</v>
      </c>
      <c r="EO296" s="965">
        <f t="shared" si="2989"/>
        <v>0.74522240083562874</v>
      </c>
      <c r="EP296" s="967">
        <f t="shared" si="2990"/>
        <v>2.1290931102657451E-2</v>
      </c>
      <c r="EQ296" s="980">
        <f t="shared" si="2991"/>
        <v>1.8018919476638473E-2</v>
      </c>
      <c r="ER296" s="967">
        <f t="shared" ref="ER296:ER307" si="3151">+EL296/$EL$296</f>
        <v>1</v>
      </c>
      <c r="ES296" s="963">
        <f>+EL296-EL308</f>
        <v>51222.068038724363</v>
      </c>
      <c r="ET296" s="967">
        <f t="shared" si="3029"/>
        <v>0.53239947123467057</v>
      </c>
      <c r="EU296" s="981">
        <f t="shared" si="2993"/>
        <v>4.8145052063550224</v>
      </c>
      <c r="EV296" s="962">
        <f>SUM(EV297:EV307)</f>
        <v>363888.75465037173</v>
      </c>
      <c r="EW296" s="963">
        <f t="shared" ref="EW296:EW319" si="3152">+EV296/365</f>
        <v>996.95549219279928</v>
      </c>
      <c r="EX296" s="990">
        <f t="shared" si="3030"/>
        <v>40.284267444697562</v>
      </c>
      <c r="EY296" s="965">
        <f t="shared" si="3031"/>
        <v>0.11036785601287004</v>
      </c>
      <c r="EZ296" s="967">
        <f t="shared" si="2995"/>
        <v>6.2026103582518477E-2</v>
      </c>
      <c r="FA296" s="980">
        <f t="shared" si="2996"/>
        <v>5.8623584621240621E-2</v>
      </c>
      <c r="FB296" s="963">
        <f>+EV296-EV308</f>
        <v>21252.398140046163</v>
      </c>
      <c r="FC296" s="981">
        <f t="shared" si="2997"/>
        <v>2.2308289705201148</v>
      </c>
      <c r="FD296" s="963"/>
      <c r="FE296" s="996"/>
      <c r="FF296" s="963"/>
      <c r="FG296" s="996"/>
      <c r="FH296" s="962">
        <f>SUM(FH297:FH307)</f>
        <v>126213.39104108964</v>
      </c>
      <c r="FI296" s="963">
        <f>+FH296/365</f>
        <v>345.79011244134148</v>
      </c>
      <c r="FJ296" s="984">
        <f t="shared" si="3036"/>
        <v>2.7348349491046454E-2</v>
      </c>
      <c r="FK296" s="984"/>
      <c r="FL296" s="963"/>
      <c r="FM296" s="1285"/>
      <c r="FN296" s="963"/>
      <c r="FO296" s="963"/>
      <c r="FP296" s="963"/>
      <c r="FQ296" s="997"/>
      <c r="FR296" s="1041"/>
      <c r="FS296" s="1286"/>
      <c r="FT296" s="1286"/>
      <c r="FU296" s="975"/>
      <c r="FV296" s="976"/>
      <c r="FW296" s="976"/>
      <c r="FX296" s="976"/>
      <c r="FY296" s="976"/>
      <c r="FZ296" s="976"/>
      <c r="GA296" s="976"/>
      <c r="GB296" s="976"/>
      <c r="GC296" s="976"/>
      <c r="GD296" s="976"/>
      <c r="GE296" s="976"/>
      <c r="GF296" s="976"/>
      <c r="GG296" s="976"/>
      <c r="GH296" s="976"/>
      <c r="GI296" s="976"/>
      <c r="GJ296" s="976"/>
      <c r="GK296" s="976"/>
      <c r="GL296" s="976"/>
      <c r="GM296" s="976"/>
      <c r="GN296" s="976"/>
      <c r="GO296" s="976"/>
      <c r="GP296" s="978"/>
      <c r="GQ296" s="975"/>
      <c r="GR296" s="976"/>
      <c r="GS296" s="976"/>
      <c r="GT296" s="976"/>
      <c r="GU296" s="976"/>
      <c r="GV296" s="976"/>
      <c r="GW296" s="976"/>
      <c r="GX296" s="978"/>
      <c r="GY296" s="975"/>
      <c r="GZ296" s="976"/>
      <c r="HA296" s="976"/>
      <c r="HB296" s="976"/>
      <c r="HC296" s="976"/>
      <c r="HD296" s="976"/>
      <c r="HE296" s="976"/>
      <c r="HF296" s="976"/>
      <c r="HG296" s="976"/>
      <c r="HH296" s="976"/>
      <c r="HI296" s="976"/>
      <c r="HJ296" s="976"/>
      <c r="HK296" s="976"/>
      <c r="HL296" s="976"/>
      <c r="HM296" s="976"/>
      <c r="HN296" s="976"/>
      <c r="HO296" s="976"/>
      <c r="HP296" s="976"/>
      <c r="HQ296" s="976"/>
      <c r="HR296" s="976"/>
      <c r="HS296" s="976"/>
      <c r="HT296" s="978"/>
      <c r="HU296" s="1041">
        <f t="shared" si="2999"/>
        <v>2947000</v>
      </c>
      <c r="HV296" s="1042"/>
      <c r="HW296" s="958">
        <f>SUM(HW297:HW307)</f>
        <v>589000</v>
      </c>
      <c r="HX296" s="1043">
        <f>SUM(HX297:HX307)</f>
        <v>589000</v>
      </c>
      <c r="HY296" s="1043"/>
      <c r="HZ296" s="1044"/>
      <c r="IA296" s="1044">
        <f t="shared" si="3000"/>
        <v>0.12762653564218265</v>
      </c>
      <c r="IB296" s="967">
        <f t="shared" si="3001"/>
        <v>0.19986426874787919</v>
      </c>
      <c r="IC296" s="958"/>
      <c r="ID296" s="1044"/>
      <c r="IE296" s="958"/>
      <c r="IF296" s="958"/>
      <c r="IG296" s="958"/>
      <c r="IH296" s="1044"/>
      <c r="II296" s="1043"/>
      <c r="IJ296" s="1043"/>
      <c r="IK296" s="1043"/>
      <c r="IL296" s="989">
        <f>SUM(IL297:IL307)</f>
        <v>1161000</v>
      </c>
      <c r="IM296" s="958"/>
      <c r="IN296" s="1044">
        <f t="shared" si="3113"/>
        <v>0.25156945310793555</v>
      </c>
      <c r="IO296" s="967">
        <f t="shared" si="3114"/>
        <v>0.39395995928062438</v>
      </c>
      <c r="IP296" s="1043"/>
      <c r="IQ296" s="1044"/>
      <c r="IR296" s="1043"/>
      <c r="IS296" s="989">
        <f>SUM(IS297:IS307)</f>
        <v>1197000</v>
      </c>
      <c r="IT296" s="1047">
        <f>SUM(IT297:IT307)</f>
        <v>1197000</v>
      </c>
      <c r="IU296" s="1043"/>
      <c r="IV296" s="1044"/>
      <c r="IW296" s="1044">
        <f t="shared" si="3002"/>
        <v>0.25937005630508086</v>
      </c>
      <c r="IX296" s="967">
        <f t="shared" si="3003"/>
        <v>0.40617577197149646</v>
      </c>
      <c r="IY296" s="958"/>
      <c r="IZ296" s="958"/>
      <c r="JA296" s="958"/>
      <c r="JB296" s="989"/>
      <c r="JC296" s="989"/>
      <c r="JD296" s="1044"/>
      <c r="JE296" s="1043"/>
      <c r="JF296" s="1043"/>
      <c r="JG296" s="962">
        <f t="shared" ref="JG296:JG343" si="3153">+JT296+JU296+JV296+JW296+JX296+JY296+JZ296+KA296+KB296+KC296+KE296+KF296+KG296+KH296+KI296</f>
        <v>1527521.2569841142</v>
      </c>
      <c r="JH296" s="965">
        <f t="shared" si="3038"/>
        <v>169.10408485398844</v>
      </c>
      <c r="JI296" s="967">
        <f t="shared" si="3115"/>
        <v>0.33098853335937978</v>
      </c>
      <c r="JJ296" s="1285"/>
      <c r="JK296" s="963"/>
      <c r="JL296" s="1287"/>
      <c r="JM296" s="1016">
        <f t="shared" si="3076"/>
        <v>3.6193756708420455E-2</v>
      </c>
      <c r="JN296" s="962"/>
      <c r="JO296" s="965"/>
      <c r="JP296" s="967"/>
      <c r="JQ296" s="984"/>
      <c r="JR296" s="960"/>
      <c r="JS296" s="991"/>
      <c r="JT296" s="975">
        <f t="shared" ref="JT296:KI296" si="3154">SUM(JT297:JT307)</f>
        <v>418497.03386161785</v>
      </c>
      <c r="JU296" s="976">
        <f t="shared" si="3154"/>
        <v>306976.16910972958</v>
      </c>
      <c r="JV296" s="976">
        <f t="shared" si="3154"/>
        <v>60776.203360564075</v>
      </c>
      <c r="JW296" s="976">
        <f t="shared" si="3154"/>
        <v>250746.15513625916</v>
      </c>
      <c r="JX296" s="976">
        <f t="shared" si="3154"/>
        <v>291389.71234038152</v>
      </c>
      <c r="JY296" s="976">
        <f t="shared" si="3154"/>
        <v>88285.758710049224</v>
      </c>
      <c r="JZ296" s="976">
        <f t="shared" si="3154"/>
        <v>70294.625478779111</v>
      </c>
      <c r="KA296" s="976">
        <f t="shared" si="3154"/>
        <v>3943.4893203395054</v>
      </c>
      <c r="KB296" s="976">
        <f t="shared" si="3154"/>
        <v>10112.9975744118</v>
      </c>
      <c r="KC296" s="976">
        <f t="shared" si="3154"/>
        <v>2510.3174861709886</v>
      </c>
      <c r="KD296" s="976">
        <f t="shared" si="3154"/>
        <v>3474.9702255642251</v>
      </c>
      <c r="KE296" s="976">
        <f t="shared" si="3154"/>
        <v>3914.1507660199673</v>
      </c>
      <c r="KF296" s="976">
        <f t="shared" si="3154"/>
        <v>639.78274651785478</v>
      </c>
      <c r="KG296" s="976">
        <f t="shared" si="3154"/>
        <v>1011.7171689037315</v>
      </c>
      <c r="KH296" s="976">
        <f t="shared" si="3154"/>
        <v>8035.8467122414277</v>
      </c>
      <c r="KI296" s="976">
        <f t="shared" si="3154"/>
        <v>10387.297212128478</v>
      </c>
      <c r="KJ296" s="1019">
        <f t="shared" si="3039"/>
        <v>46.32967142139973</v>
      </c>
      <c r="KK296" s="1020">
        <f>+(KJ296-KJ308)/KJ308</f>
        <v>5.7196866451325754E-2</v>
      </c>
      <c r="KL296" s="1021">
        <f t="shared" si="3041"/>
        <v>33.983765470979549</v>
      </c>
      <c r="KM296" s="1020">
        <f>+(KL296-KL308)/KL308</f>
        <v>4.8143426431139606E-2</v>
      </c>
      <c r="KN296" s="1021">
        <f t="shared" si="3043"/>
        <v>6.7282233901475381</v>
      </c>
      <c r="KO296" s="1020">
        <f>+(KN296-KN308)/KN308</f>
        <v>7.7771817666758017E-2</v>
      </c>
      <c r="KP296" s="1021">
        <f t="shared" si="3045"/>
        <v>27.758827512941309</v>
      </c>
      <c r="KQ296" s="1020">
        <f>+(KP296-KP308)/KP308</f>
        <v>2.3881829235814989E-2</v>
      </c>
      <c r="KR296" s="1021">
        <f t="shared" si="3047"/>
        <v>32.258268365099163</v>
      </c>
      <c r="KS296" s="1020">
        <f>+(KR296-KR308)/KR308</f>
        <v>0.12342546575117849</v>
      </c>
      <c r="KT296" s="1021">
        <f t="shared" si="3049"/>
        <v>9.7736659074579268</v>
      </c>
      <c r="KU296" s="1020">
        <f>+(KT296-KT308)/KT308</f>
        <v>0.13696260231074561</v>
      </c>
      <c r="KV296" s="1021">
        <f t="shared" si="3051"/>
        <v>7.7819593392842874</v>
      </c>
      <c r="KW296" s="1020">
        <f>+(KV296-KV308)/KV308</f>
        <v>6.7018001235937735E-2</v>
      </c>
      <c r="KX296" s="1021">
        <f t="shared" si="3053"/>
        <v>0.43656358273148677</v>
      </c>
      <c r="KY296" s="1020">
        <f>+(KX296-KX308)/KX308</f>
        <v>0.36466773981440698</v>
      </c>
      <c r="KZ296" s="1021">
        <f t="shared" si="3055"/>
        <v>1.1195583643320111</v>
      </c>
      <c r="LA296" s="1020">
        <f>+(KZ296-KZ308)/KZ308</f>
        <v>0.18437083711545887</v>
      </c>
      <c r="LB296" s="1021">
        <f t="shared" si="3005"/>
        <v>0.27790444110089696</v>
      </c>
      <c r="LC296" s="1020">
        <f>+(LB296-LB308)/LB308</f>
        <v>0.14164879554000515</v>
      </c>
      <c r="LD296" s="1021">
        <f t="shared" si="3058"/>
        <v>0.38469622416194454</v>
      </c>
      <c r="LE296" s="1020">
        <f>+(LD296-LD308)/LD308</f>
        <v>9.6510184294649984E-2</v>
      </c>
      <c r="LF296" s="1021">
        <f t="shared" si="3060"/>
        <v>0.43331566106986624</v>
      </c>
      <c r="LG296" s="1020">
        <f>+(LF296-LF308)/LF308</f>
        <v>3.7892463325175971E-2</v>
      </c>
      <c r="LH296" s="1021">
        <f t="shared" si="3062"/>
        <v>7.0827083656354151E-2</v>
      </c>
      <c r="LI296" s="1020">
        <f>+(LH296-LH308)/LH308</f>
        <v>-1.1379950659185264E-3</v>
      </c>
      <c r="LJ296" s="1021">
        <f t="shared" si="3064"/>
        <v>0.11200204592656142</v>
      </c>
      <c r="LK296" s="1020">
        <f>+(LJ296-LJ308)/LJ308</f>
        <v>0.14331163486515303</v>
      </c>
      <c r="LL296" s="1021">
        <f t="shared" si="3066"/>
        <v>0.8896075901316578</v>
      </c>
      <c r="LM296" s="1020">
        <f>+(LL296-LL308)/LL308</f>
        <v>0.36800784864913949</v>
      </c>
      <c r="LN296" s="1021">
        <f t="shared" si="3068"/>
        <v>1.1499246777301244</v>
      </c>
      <c r="LO296" s="1024">
        <f>+(LN296-LN308)/LN308</f>
        <v>0.36324320593227305</v>
      </c>
      <c r="LP296" s="1025">
        <f t="shared" si="3116"/>
        <v>9.0681369453798788E-2</v>
      </c>
      <c r="LQ296" s="1026">
        <f t="shared" si="3117"/>
        <v>6.6516646839021379E-2</v>
      </c>
      <c r="LR296" s="1026">
        <f t="shared" si="3118"/>
        <v>1.3169195729021345E-2</v>
      </c>
      <c r="LS296" s="1026">
        <f t="shared" si="3119"/>
        <v>5.4332534984105327E-2</v>
      </c>
      <c r="LT296" s="1026">
        <f t="shared" si="3120"/>
        <v>6.3139320047156278E-2</v>
      </c>
      <c r="LU296" s="1026">
        <f t="shared" si="3121"/>
        <v>1.9130060323777988E-2</v>
      </c>
      <c r="LV296" s="1026">
        <f t="shared" si="3122"/>
        <v>1.5231680006997084E-2</v>
      </c>
      <c r="LW296" s="1026">
        <f t="shared" si="3123"/>
        <v>8.544887611152402E-4</v>
      </c>
      <c r="LX296" s="1027">
        <f t="shared" si="3124"/>
        <v>2.1913189225466457E-3</v>
      </c>
      <c r="LY296" s="1027">
        <f t="shared" si="3006"/>
        <v>5.4394418356875382E-4</v>
      </c>
      <c r="LZ296" s="1027">
        <f t="shared" si="3125"/>
        <v>7.529684403200272E-4</v>
      </c>
      <c r="MA296" s="1027">
        <f t="shared" si="3126"/>
        <v>8.4813158276455668E-4</v>
      </c>
      <c r="MB296" s="1027">
        <f t="shared" si="3127"/>
        <v>1.3863031494348811E-4</v>
      </c>
      <c r="MC296" s="1027">
        <f t="shared" si="3128"/>
        <v>2.1922233839881188E-4</v>
      </c>
      <c r="MD296" s="1027">
        <f t="shared" si="3129"/>
        <v>1.7412347654244427E-3</v>
      </c>
      <c r="ME296" s="1027">
        <f t="shared" si="3130"/>
        <v>2.2507551067396598E-3</v>
      </c>
      <c r="MF296" s="1029">
        <f t="shared" si="3131"/>
        <v>0.25091446202769846</v>
      </c>
      <c r="MG296" s="1026">
        <f t="shared" si="3132"/>
        <v>0.18405091098676923</v>
      </c>
      <c r="MH296" s="1026">
        <f t="shared" si="3133"/>
        <v>3.6439035731241159E-2</v>
      </c>
      <c r="MI296" s="1026">
        <f t="shared" si="3134"/>
        <v>0.15033759269685126</v>
      </c>
      <c r="MJ296" s="1026">
        <f t="shared" si="3135"/>
        <v>0.17470588079835425</v>
      </c>
      <c r="MK296" s="1026">
        <f t="shared" si="3136"/>
        <v>5.2932689742226778E-2</v>
      </c>
      <c r="ML296" s="1026">
        <f t="shared" si="3137"/>
        <v>4.2145909548497888E-2</v>
      </c>
      <c r="MM296" s="1026">
        <f t="shared" si="3138"/>
        <v>2.364362041457495E-3</v>
      </c>
      <c r="MN296" s="1027">
        <f t="shared" si="3139"/>
        <v>6.0633580182315383E-3</v>
      </c>
      <c r="MO296" s="1027">
        <f t="shared" si="3007"/>
        <v>1.5050882338382241E-3</v>
      </c>
      <c r="MP296" s="1027">
        <f t="shared" si="3140"/>
        <v>2.0834563071193248E-3</v>
      </c>
      <c r="MQ296" s="1027">
        <f t="shared" si="3141"/>
        <v>2.3467717911615001E-3</v>
      </c>
      <c r="MR296" s="1027">
        <f t="shared" si="3142"/>
        <v>3.8358872505226099E-4</v>
      </c>
      <c r="MS296" s="1027">
        <f t="shared" si="3143"/>
        <v>6.0658606541906003E-4</v>
      </c>
      <c r="MT296" s="1027">
        <f t="shared" si="3144"/>
        <v>4.8179795592191207E-3</v>
      </c>
      <c r="MU296" s="1027">
        <f t="shared" si="3145"/>
        <v>6.2278173583539603E-3</v>
      </c>
      <c r="MV296" s="962"/>
      <c r="MW296" s="965"/>
      <c r="MX296" s="960"/>
      <c r="MY296" s="1266"/>
      <c r="MZ296" s="980"/>
      <c r="NA296" s="1031"/>
      <c r="NB296" s="962"/>
      <c r="NC296" s="965"/>
      <c r="ND296" s="967"/>
      <c r="NE296" s="961"/>
    </row>
    <row r="297" spans="1:369" outlineLevel="1" x14ac:dyDescent="0.2">
      <c r="A297" s="1267" t="s">
        <v>178</v>
      </c>
      <c r="B297" s="610">
        <v>244</v>
      </c>
      <c r="C297" s="1531"/>
      <c r="D297" s="1223">
        <f>DATI!G284</f>
        <v>973420</v>
      </c>
      <c r="E297" s="561">
        <f t="shared" si="3147"/>
        <v>0.10776236175172345</v>
      </c>
      <c r="F297" s="1035">
        <f t="shared" si="3008"/>
        <v>7.0119030623540047E-3</v>
      </c>
      <c r="G297" s="563"/>
      <c r="H297" s="1224"/>
      <c r="I297" s="1225"/>
      <c r="J297" s="1226"/>
      <c r="K297" s="1226"/>
      <c r="L297" s="1226"/>
      <c r="M297" s="1224"/>
      <c r="N297" s="1224"/>
      <c r="O297" s="1224"/>
      <c r="P297" s="1224"/>
      <c r="Q297" s="1224"/>
      <c r="R297" s="1224"/>
      <c r="S297" s="1224"/>
      <c r="T297" s="1224"/>
      <c r="U297" s="1224"/>
      <c r="V297" s="1224"/>
      <c r="W297" s="1227"/>
      <c r="X297" s="1228"/>
      <c r="Y297" s="1224"/>
      <c r="Z297" s="1224"/>
      <c r="AA297" s="1224"/>
      <c r="AB297" s="1224"/>
      <c r="AC297" s="1224"/>
      <c r="AD297" s="1225"/>
      <c r="AE297" s="1226"/>
      <c r="AF297" s="1226"/>
      <c r="AG297" s="1227"/>
      <c r="AH297" s="572"/>
      <c r="AI297" s="1224"/>
      <c r="AJ297" s="1225"/>
      <c r="AK297" s="1226"/>
      <c r="AL297" s="1226"/>
      <c r="AM297" s="1226"/>
      <c r="AN297" s="417"/>
      <c r="AO297" s="418"/>
      <c r="AP297" s="418"/>
      <c r="AQ297" s="418"/>
      <c r="AR297" s="418"/>
      <c r="AS297" s="418"/>
      <c r="AT297" s="418"/>
      <c r="AU297" s="1058"/>
      <c r="AV297" s="1058"/>
      <c r="AW297" s="418"/>
      <c r="AX297" s="1058"/>
      <c r="AY297" s="1058"/>
      <c r="AZ297" s="1058"/>
      <c r="BA297" s="1058"/>
      <c r="BB297" s="417"/>
      <c r="BC297" s="418"/>
      <c r="BD297" s="418"/>
      <c r="BE297" s="418"/>
      <c r="BF297" s="418"/>
      <c r="BG297" s="418"/>
      <c r="BH297" s="418"/>
      <c r="BI297" s="418"/>
      <c r="BJ297" s="418"/>
      <c r="BK297" s="418"/>
      <c r="BL297" s="418"/>
      <c r="BM297" s="418"/>
      <c r="BN297" s="418"/>
      <c r="BO297" s="418"/>
      <c r="BP297" s="418"/>
      <c r="BQ297" s="418"/>
      <c r="BR297" s="418"/>
      <c r="BS297" s="418"/>
      <c r="BT297" s="418"/>
      <c r="BU297" s="418"/>
      <c r="BV297" s="419"/>
      <c r="BW297" s="417"/>
      <c r="BX297" s="418"/>
      <c r="BY297" s="418"/>
      <c r="BZ297" s="418"/>
      <c r="CA297" s="418"/>
      <c r="CB297" s="418"/>
      <c r="CC297" s="418"/>
      <c r="CD297" s="419"/>
      <c r="CE297" s="417"/>
      <c r="CF297" s="418"/>
      <c r="CG297" s="418"/>
      <c r="CH297" s="418"/>
      <c r="CI297" s="418"/>
      <c r="CJ297" s="418"/>
      <c r="CK297" s="418"/>
      <c r="CL297" s="418"/>
      <c r="CM297" s="418"/>
      <c r="CN297" s="418"/>
      <c r="CO297" s="418"/>
      <c r="CP297" s="418"/>
      <c r="CQ297" s="418"/>
      <c r="CR297" s="418"/>
      <c r="CS297" s="418"/>
      <c r="CT297" s="418"/>
      <c r="CU297" s="418"/>
      <c r="CV297" s="418"/>
      <c r="CW297" s="418"/>
      <c r="CX297" s="418"/>
      <c r="CY297" s="419"/>
      <c r="CZ297" s="563">
        <f>DATI!AA284</f>
        <v>430200.16106725903</v>
      </c>
      <c r="DA297" s="1224">
        <f t="shared" si="3148"/>
        <v>1178.6305782664631</v>
      </c>
      <c r="DB297" s="1225">
        <f t="shared" si="3009"/>
        <v>441.9471153944433</v>
      </c>
      <c r="DC297" s="1226">
        <f t="shared" si="2982"/>
        <v>1.2108140147792967</v>
      </c>
      <c r="DD297" s="1229">
        <f t="shared" si="2983"/>
        <v>4.8810114322708431E-2</v>
      </c>
      <c r="DE297" s="1230">
        <f t="shared" si="3070"/>
        <v>4.1507167028755836E-2</v>
      </c>
      <c r="DF297" s="1224">
        <f t="shared" ref="DF297:DF331" si="3155">+CZ297-CZ309</f>
        <v>20020.896782541531</v>
      </c>
      <c r="DG297" s="1231">
        <f t="shared" si="2984"/>
        <v>17.612910709857374</v>
      </c>
      <c r="DH297" s="1035">
        <f t="shared" ref="DH297:DH307" si="3156">+CZ297/$CZ$296</f>
        <v>9.3217243106491085E-2</v>
      </c>
      <c r="DI297" s="1343">
        <f t="shared" ref="DI297:DI307" si="3157">DW297+FD297</f>
        <v>204802.25375042533</v>
      </c>
      <c r="DJ297" s="405">
        <f t="shared" si="3088"/>
        <v>561.10206506965847</v>
      </c>
      <c r="DK297" s="1344">
        <f t="shared" si="3014"/>
        <v>210.39454064065393</v>
      </c>
      <c r="DL297" s="428">
        <f t="shared" si="3015"/>
        <v>0.57642339901549022</v>
      </c>
      <c r="DM297" s="461">
        <f t="shared" si="3146"/>
        <v>0.47606270821085495</v>
      </c>
      <c r="DN297" s="402">
        <f t="shared" si="3089"/>
        <v>4.1167857238759493E-2</v>
      </c>
      <c r="DO297" s="402">
        <f t="shared" si="2834"/>
        <v>1.8999999999999961E-2</v>
      </c>
      <c r="DP297" s="402">
        <f t="shared" si="3016"/>
        <v>9.1987379379712714E-2</v>
      </c>
      <c r="DQ297" s="402">
        <f t="shared" si="3017"/>
        <v>8.4383785394140584E-2</v>
      </c>
      <c r="DR297" s="430">
        <f t="shared" si="3018"/>
        <v>17252.234750425327</v>
      </c>
      <c r="DS297" s="430">
        <f t="shared" si="3019"/>
        <v>16.372328694555989</v>
      </c>
      <c r="DT297" s="431">
        <f t="shared" ref="DT297:DT307" si="3158">DI297/$DI$296</f>
        <v>0.12279142541985208</v>
      </c>
      <c r="DU297" s="432"/>
      <c r="DV297" s="431"/>
      <c r="DW297" s="433">
        <f>DATI!AB284</f>
        <v>204802.25375042533</v>
      </c>
      <c r="DX297" s="405">
        <f t="shared" si="3149"/>
        <v>561.10206506965847</v>
      </c>
      <c r="DY297" s="434">
        <f t="shared" si="3021"/>
        <v>210.39454064065393</v>
      </c>
      <c r="DZ297" s="407">
        <f t="shared" si="3022"/>
        <v>0.57642339901549022</v>
      </c>
      <c r="EA297" s="429">
        <f t="shared" si="2979"/>
        <v>0.47606270821085495</v>
      </c>
      <c r="EB297" s="426">
        <f t="shared" si="3080"/>
        <v>4.1167857238759493E-2</v>
      </c>
      <c r="EC297" s="1345">
        <f t="shared" si="2836"/>
        <v>225397.90731683371</v>
      </c>
      <c r="ED297" s="1232">
        <f t="shared" si="3023"/>
        <v>617.52851319680462</v>
      </c>
      <c r="EE297" s="598">
        <f t="shared" si="3024"/>
        <v>231.55257475378943</v>
      </c>
      <c r="EF297" s="599">
        <f t="shared" si="3025"/>
        <v>0.63439061576380662</v>
      </c>
      <c r="EG297" s="600">
        <f t="shared" si="3071"/>
        <v>1.2436200951835417E-2</v>
      </c>
      <c r="EH297" s="600">
        <f t="shared" si="3072"/>
        <v>5.3865280767644765E-3</v>
      </c>
      <c r="EI297" s="423">
        <f t="shared" si="3026"/>
        <v>0.52393729178914505</v>
      </c>
      <c r="EJ297" s="601">
        <f t="shared" si="3073"/>
        <v>2768.6620321162045</v>
      </c>
      <c r="EK297" s="601">
        <f t="shared" si="3074"/>
        <v>1.2405820153014417</v>
      </c>
      <c r="EL297" s="563">
        <f>DATI!AD284</f>
        <v>165373.19575992227</v>
      </c>
      <c r="EM297" s="1224">
        <f t="shared" si="3150"/>
        <v>453.07724865732126</v>
      </c>
      <c r="EN297" s="1233">
        <f t="shared" si="3027"/>
        <v>169.88884115789924</v>
      </c>
      <c r="EO297" s="1226">
        <f t="shared" si="2989"/>
        <v>0.46544887988465544</v>
      </c>
      <c r="EP297" s="1229">
        <f t="shared" si="2990"/>
        <v>-1.3425399228688129E-3</v>
      </c>
      <c r="EQ297" s="1230">
        <f t="shared" si="2991"/>
        <v>-8.2962703418069106E-3</v>
      </c>
      <c r="ER297" s="423">
        <f t="shared" si="3151"/>
        <v>6.7305908296398459E-2</v>
      </c>
      <c r="ES297" s="1224">
        <f t="shared" ref="ES297:ES331" si="3159">+EL297-EL309</f>
        <v>-222.31858906149864</v>
      </c>
      <c r="ET297" s="423">
        <f t="shared" si="3029"/>
        <v>0.38440988806154175</v>
      </c>
      <c r="EU297" s="1231">
        <f t="shared" si="2993"/>
        <v>-1.421234701605897</v>
      </c>
      <c r="EV297" s="563">
        <f>DATI!AE284</f>
        <v>41641.135695815086</v>
      </c>
      <c r="EW297" s="1224">
        <f t="shared" si="3152"/>
        <v>114.08530327620572</v>
      </c>
      <c r="EX297" s="1233">
        <f t="shared" si="3030"/>
        <v>42.778179712575337</v>
      </c>
      <c r="EY297" s="1226">
        <f t="shared" si="3031"/>
        <v>0.1172004923632201</v>
      </c>
      <c r="EZ297" s="1229">
        <f t="shared" si="2995"/>
        <v>1.5971415459927973E-2</v>
      </c>
      <c r="FA297" s="1230">
        <f t="shared" si="2996"/>
        <v>8.8971266082631395E-3</v>
      </c>
      <c r="FB297" s="1224">
        <f t="shared" ref="FB297:FB331" si="3160">+EV297-EV309</f>
        <v>654.61278565600514</v>
      </c>
      <c r="FC297" s="1231">
        <f t="shared" si="2997"/>
        <v>0.37724647135564737</v>
      </c>
      <c r="FD297" s="1224"/>
      <c r="FE297" s="423"/>
      <c r="FF297" s="1224"/>
      <c r="FG297" s="423"/>
      <c r="FH297" s="563">
        <f>DATI!AF284</f>
        <v>18383.575861096382</v>
      </c>
      <c r="FI297" s="1224">
        <f t="shared" ref="FI297:FI343" si="3161">+FH297/365</f>
        <v>50.365961263277761</v>
      </c>
      <c r="FJ297" s="402">
        <f t="shared" si="3036"/>
        <v>4.2732610363254209E-2</v>
      </c>
      <c r="FK297" s="561"/>
      <c r="FL297" s="1224"/>
      <c r="FM297" s="1277"/>
      <c r="FN297" s="1224"/>
      <c r="FO297" s="1224"/>
      <c r="FP297" s="1224"/>
      <c r="FQ297" s="441"/>
      <c r="FR297" s="1289"/>
      <c r="FS297" s="612"/>
      <c r="FT297" s="612"/>
      <c r="FU297" s="417"/>
      <c r="FV297" s="418"/>
      <c r="FW297" s="418"/>
      <c r="FX297" s="418"/>
      <c r="FY297" s="418"/>
      <c r="FZ297" s="418"/>
      <c r="GA297" s="418"/>
      <c r="GB297" s="418"/>
      <c r="GC297" s="418"/>
      <c r="GD297" s="418"/>
      <c r="GE297" s="418"/>
      <c r="GF297" s="418"/>
      <c r="GG297" s="418"/>
      <c r="GH297" s="418"/>
      <c r="GI297" s="418"/>
      <c r="GJ297" s="418"/>
      <c r="GK297" s="418"/>
      <c r="GL297" s="418"/>
      <c r="GM297" s="418"/>
      <c r="GN297" s="418"/>
      <c r="GO297" s="418"/>
      <c r="GP297" s="419"/>
      <c r="GQ297" s="417"/>
      <c r="GR297" s="418"/>
      <c r="GS297" s="418"/>
      <c r="GT297" s="418"/>
      <c r="GU297" s="418"/>
      <c r="GV297" s="418"/>
      <c r="GW297" s="418"/>
      <c r="GX297" s="419"/>
      <c r="GY297" s="417"/>
      <c r="GZ297" s="418"/>
      <c r="HA297" s="418"/>
      <c r="HB297" s="418"/>
      <c r="HC297" s="418"/>
      <c r="HD297" s="418"/>
      <c r="HE297" s="418"/>
      <c r="HF297" s="418"/>
      <c r="HG297" s="418"/>
      <c r="HH297" s="418"/>
      <c r="HI297" s="418"/>
      <c r="HJ297" s="418"/>
      <c r="HK297" s="418"/>
      <c r="HL297" s="418"/>
      <c r="HM297" s="418"/>
      <c r="HN297" s="418"/>
      <c r="HO297" s="418"/>
      <c r="HP297" s="418"/>
      <c r="HQ297" s="418"/>
      <c r="HR297" s="418"/>
      <c r="HS297" s="418"/>
      <c r="HT297" s="419"/>
      <c r="HU297" s="1289">
        <f t="shared" si="2999"/>
        <v>225000</v>
      </c>
      <c r="HV297" s="1290"/>
      <c r="HW297" s="1291">
        <v>31000</v>
      </c>
      <c r="HX297" s="1292">
        <v>31000</v>
      </c>
      <c r="HY297" s="1292"/>
      <c r="HZ297" s="1293"/>
      <c r="IA297" s="1293">
        <f t="shared" si="3000"/>
        <v>7.2059480226817837E-2</v>
      </c>
      <c r="IB297" s="1294">
        <f t="shared" si="3001"/>
        <v>0.13777777777777778</v>
      </c>
      <c r="IC297" s="1291"/>
      <c r="ID297" s="1293"/>
      <c r="IE297" s="1291"/>
      <c r="IF297" s="1291"/>
      <c r="IG297" s="1291"/>
      <c r="IH297" s="1295"/>
      <c r="II297" s="1292"/>
      <c r="IJ297" s="1292"/>
      <c r="IK297" s="1296"/>
      <c r="IL297" s="1297">
        <v>167000</v>
      </c>
      <c r="IM297" s="1297"/>
      <c r="IN297" s="1294">
        <f t="shared" si="3113"/>
        <v>0.38819139347995413</v>
      </c>
      <c r="IO297" s="1294">
        <f t="shared" si="3114"/>
        <v>0.74222222222222223</v>
      </c>
      <c r="IP297" s="1292"/>
      <c r="IQ297" s="1295"/>
      <c r="IR297" s="1292"/>
      <c r="IS297" s="1297">
        <v>27000</v>
      </c>
      <c r="IT297" s="1296">
        <v>27000</v>
      </c>
      <c r="IU297" s="1298"/>
      <c r="IV297" s="1294"/>
      <c r="IW297" s="1295">
        <f t="shared" si="3002"/>
        <v>6.2761482778196181E-2</v>
      </c>
      <c r="IX297" s="1294">
        <f t="shared" si="3003"/>
        <v>0.12</v>
      </c>
      <c r="IY297" s="1299"/>
      <c r="IZ297" s="1299"/>
      <c r="JA297" s="1299"/>
      <c r="JB297" s="1299"/>
      <c r="JC297" s="1297"/>
      <c r="JD297" s="1295"/>
      <c r="JE297" s="1292"/>
      <c r="JF297" s="1292"/>
      <c r="JG297" s="404">
        <f t="shared" si="3153"/>
        <v>189214.89604098667</v>
      </c>
      <c r="JH297" s="407">
        <f t="shared" si="3038"/>
        <v>194.38155784860251</v>
      </c>
      <c r="JI297" s="429">
        <f t="shared" si="3115"/>
        <v>0.43982990515757647</v>
      </c>
      <c r="JJ297" s="1277"/>
      <c r="JK297" s="1224"/>
      <c r="JL297" s="1278"/>
      <c r="JM297" s="459">
        <f t="shared" si="3076"/>
        <v>4.0123878234009397E-2</v>
      </c>
      <c r="JN297" s="1063"/>
      <c r="JO297" s="407"/>
      <c r="JP297" s="429"/>
      <c r="JQ297" s="402"/>
      <c r="JR297" s="461"/>
      <c r="JS297" s="426"/>
      <c r="JT297" s="417">
        <f>DATI!BW284</f>
        <v>52207.318191681021</v>
      </c>
      <c r="JU297" s="418">
        <f>DATI!BX284</f>
        <v>35934.015136223912</v>
      </c>
      <c r="JV297" s="418">
        <f>DATI!BY284</f>
        <v>6516.2088467472795</v>
      </c>
      <c r="JW297" s="418">
        <f>DATI!BZ284</f>
        <v>37195.415014657978</v>
      </c>
      <c r="JX297" s="418">
        <f>DATI!CA284</f>
        <v>31530.784564719437</v>
      </c>
      <c r="JY297" s="418">
        <f>DATI!CB284</f>
        <v>9778.4059272971754</v>
      </c>
      <c r="JZ297" s="418">
        <f>DATI!CC284</f>
        <v>10526.946576382466</v>
      </c>
      <c r="KA297" s="418">
        <f>DATI!CD284</f>
        <v>1212.503107523095</v>
      </c>
      <c r="KB297" s="418">
        <f>DATI!CE284</f>
        <v>886.59687054396488</v>
      </c>
      <c r="KC297" s="418">
        <f>DATI!CF284</f>
        <v>302.14889199578761</v>
      </c>
      <c r="KD297" s="418">
        <f>DATI!CG284</f>
        <v>335.97998530987439</v>
      </c>
      <c r="KE297" s="418">
        <f>DATI!CH284</f>
        <v>454.12666795670509</v>
      </c>
      <c r="KF297" s="418">
        <f>DATI!CI284</f>
        <v>102.41872399332571</v>
      </c>
      <c r="KG297" s="418">
        <f>DATI!CJ284</f>
        <v>166.58432324218751</v>
      </c>
      <c r="KH297" s="418">
        <f>DATI!CK284</f>
        <v>626.25508347272876</v>
      </c>
      <c r="KI297" s="418">
        <f>DATI!CL284</f>
        <v>1775.1681145496368</v>
      </c>
      <c r="KJ297" s="462">
        <f t="shared" si="3039"/>
        <v>53.632880145960655</v>
      </c>
      <c r="KK297" s="463">
        <f t="shared" ref="KK297:KK331" si="3162">+(KJ297-KJ309)/KJ309</f>
        <v>6.1807218754408325E-2</v>
      </c>
      <c r="KL297" s="464">
        <f t="shared" si="3041"/>
        <v>36.915221729802049</v>
      </c>
      <c r="KM297" s="463">
        <f t="shared" ref="KM297:KM331" si="3163">+(KL297-KL309)/KL309</f>
        <v>6.4079657859907047E-2</v>
      </c>
      <c r="KN297" s="464">
        <f t="shared" si="3043"/>
        <v>6.6941390630429609</v>
      </c>
      <c r="KO297" s="463">
        <f t="shared" ref="KO297:KO331" si="3164">+(KN297-KN309)/KN309</f>
        <v>0.10063496538000005</v>
      </c>
      <c r="KP297" s="464">
        <f t="shared" si="3045"/>
        <v>38.211065125699058</v>
      </c>
      <c r="KQ297" s="463">
        <f t="shared" ref="KQ297:KQ331" si="3165">+(KP297-KP309)/KP309</f>
        <v>6.4357664890270685E-2</v>
      </c>
      <c r="KR297" s="464">
        <f t="shared" si="3047"/>
        <v>32.391757478497915</v>
      </c>
      <c r="KS297" s="463">
        <f t="shared" ref="KS297:KS331" si="3166">+(KR297-KR309)/KR309</f>
        <v>6.7449348660804764E-2</v>
      </c>
      <c r="KT297" s="464">
        <f t="shared" si="3049"/>
        <v>10.045413004969257</v>
      </c>
      <c r="KU297" s="463">
        <f t="shared" ref="KU297:KU331" si="3167">+(KT297-KT309)/KT309</f>
        <v>0.32909480137540359</v>
      </c>
      <c r="KV297" s="464">
        <f t="shared" si="3051"/>
        <v>10.814393146208692</v>
      </c>
      <c r="KW297" s="463">
        <f t="shared" ref="KW297:KW331" si="3168">+(KV297-KV309)/KV309</f>
        <v>3.1568405088291542E-2</v>
      </c>
      <c r="KX297" s="464">
        <f t="shared" si="3053"/>
        <v>1.2456114601334418</v>
      </c>
      <c r="KY297" s="463">
        <f t="shared" ref="KY297:KY331" si="3169">+(KX297-KX309)/KX309</f>
        <v>0.96248030924757666</v>
      </c>
      <c r="KZ297" s="464">
        <f t="shared" si="3055"/>
        <v>0.91080609659136336</v>
      </c>
      <c r="LA297" s="463">
        <f t="shared" ref="LA297:LA331" si="3170">+(KZ297-KZ309)/KZ309</f>
        <v>0.4668986086569456</v>
      </c>
      <c r="LB297" s="464">
        <f t="shared" si="3005"/>
        <v>0.31039930553695999</v>
      </c>
      <c r="LC297" s="463">
        <f t="shared" ref="LC297:LC331" si="3171">+(LB297-LB309)/LB309</f>
        <v>6.2373245847050056E-2</v>
      </c>
      <c r="LD297" s="464">
        <f t="shared" si="3058"/>
        <v>0.34515418350750388</v>
      </c>
      <c r="LE297" s="463">
        <f t="shared" ref="LE297:LE331" si="3172">+(LD297-LD309)/LD309</f>
        <v>1.6740673392170564E-2</v>
      </c>
      <c r="LF297" s="464">
        <f t="shared" si="3060"/>
        <v>0.46652695440478426</v>
      </c>
      <c r="LG297" s="463">
        <f t="shared" ref="LG297:LG331" si="3173">+(LF297-LF309)/LF309</f>
        <v>2.479135609464854E-2</v>
      </c>
      <c r="LH297" s="464">
        <f t="shared" si="3062"/>
        <v>0.1052153479416138</v>
      </c>
      <c r="LI297" s="463">
        <f t="shared" ref="LI297:LI331" si="3174">+(LH297-LH309)/LH309</f>
        <v>-3.6672517805822973E-2</v>
      </c>
      <c r="LJ297" s="464">
        <f t="shared" si="3064"/>
        <v>0.17113303943024336</v>
      </c>
      <c r="LK297" s="463">
        <f t="shared" ref="LK297:LK331" si="3175">+(LJ297-LJ309)/LJ309</f>
        <v>6.0150782501024375E-2</v>
      </c>
      <c r="LL297" s="464">
        <f t="shared" si="3066"/>
        <v>0.64335547191626297</v>
      </c>
      <c r="LM297" s="463">
        <f t="shared" ref="LM297:LM331" si="3176">+(LL297-LL309)/LL309</f>
        <v>0.14975250156775183</v>
      </c>
      <c r="LN297" s="464">
        <f t="shared" si="3068"/>
        <v>1.8236404784672977</v>
      </c>
      <c r="LO297" s="467">
        <f t="shared" ref="LO297:LO331" si="3177">+(LN297-LN309)/LN309</f>
        <v>0.77104151296290868</v>
      </c>
      <c r="LP297" s="468">
        <f t="shared" si="3116"/>
        <v>0.12135587783640728</v>
      </c>
      <c r="LQ297" s="469">
        <f t="shared" si="3117"/>
        <v>8.3528595263835478E-2</v>
      </c>
      <c r="LR297" s="469">
        <f t="shared" si="3118"/>
        <v>1.5146923307935517E-2</v>
      </c>
      <c r="LS297" s="469">
        <f t="shared" si="3119"/>
        <v>8.6460718476678383E-2</v>
      </c>
      <c r="LT297" s="469">
        <f t="shared" si="3120"/>
        <v>7.3293288608950111E-2</v>
      </c>
      <c r="LU297" s="469">
        <f t="shared" si="3121"/>
        <v>2.2729898340899005E-2</v>
      </c>
      <c r="LV297" s="469">
        <f t="shared" si="3122"/>
        <v>2.4469880602245163E-2</v>
      </c>
      <c r="LW297" s="469">
        <f t="shared" si="3123"/>
        <v>2.8184627000488916E-3</v>
      </c>
      <c r="LX297" s="470">
        <f t="shared" si="3124"/>
        <v>2.0608938600684325E-3</v>
      </c>
      <c r="LY297" s="470">
        <f t="shared" si="3006"/>
        <v>7.0234490672017337E-4</v>
      </c>
      <c r="LZ297" s="470">
        <f t="shared" si="3125"/>
        <v>7.8098526154978844E-4</v>
      </c>
      <c r="MA297" s="470">
        <f t="shared" si="3126"/>
        <v>1.0556171500031245E-3</v>
      </c>
      <c r="MB297" s="470">
        <f t="shared" si="3127"/>
        <v>2.3807225859525703E-4</v>
      </c>
      <c r="MC297" s="470">
        <f t="shared" si="3128"/>
        <v>3.8722515312155617E-4</v>
      </c>
      <c r="MD297" s="470">
        <f t="shared" si="3129"/>
        <v>1.4557295420789436E-3</v>
      </c>
      <c r="ME297" s="470">
        <f t="shared" si="3130"/>
        <v>4.1263771499892594E-3</v>
      </c>
      <c r="MF297" s="468">
        <f t="shared" si="3131"/>
        <v>0.25491574060167099</v>
      </c>
      <c r="MG297" s="469">
        <f t="shared" si="3132"/>
        <v>0.17545712743968905</v>
      </c>
      <c r="MH297" s="469">
        <f t="shared" si="3133"/>
        <v>3.1817075874018531E-2</v>
      </c>
      <c r="MI297" s="469">
        <f t="shared" si="3134"/>
        <v>0.18161623875479804</v>
      </c>
      <c r="MJ297" s="469">
        <f t="shared" si="3135"/>
        <v>0.15395721476357999</v>
      </c>
      <c r="MK297" s="469">
        <f t="shared" si="3136"/>
        <v>4.7745597268735465E-2</v>
      </c>
      <c r="ML297" s="469">
        <f t="shared" si="3137"/>
        <v>5.1400540685507978E-2</v>
      </c>
      <c r="MM297" s="469">
        <f t="shared" si="3138"/>
        <v>5.920360178265748E-3</v>
      </c>
      <c r="MN297" s="470">
        <f t="shared" si="3139"/>
        <v>4.3290386424379062E-3</v>
      </c>
      <c r="MO297" s="470">
        <f t="shared" si="3007"/>
        <v>1.4753201513299271E-3</v>
      </c>
      <c r="MP297" s="470">
        <f t="shared" si="3140"/>
        <v>1.6405092188062733E-3</v>
      </c>
      <c r="MQ297" s="470">
        <f t="shared" si="3141"/>
        <v>2.2173909692913326E-3</v>
      </c>
      <c r="MR297" s="470">
        <f t="shared" si="3142"/>
        <v>5.0008592248274031E-4</v>
      </c>
      <c r="MS297" s="470">
        <f t="shared" si="3143"/>
        <v>8.1339106475453789E-4</v>
      </c>
      <c r="MT297" s="470">
        <f t="shared" si="3144"/>
        <v>3.0578524992009672E-3</v>
      </c>
      <c r="MU297" s="470">
        <f t="shared" si="3145"/>
        <v>8.6677176742052837E-3</v>
      </c>
      <c r="MV297" s="1063"/>
      <c r="MW297" s="407"/>
      <c r="MX297" s="461"/>
      <c r="MY297" s="1268"/>
      <c r="MZ297" s="473"/>
      <c r="NA297" s="474"/>
      <c r="NB297" s="1063"/>
      <c r="NC297" s="407"/>
      <c r="ND297" s="429"/>
      <c r="NE297" s="475"/>
    </row>
    <row r="298" spans="1:369" outlineLevel="1" x14ac:dyDescent="0.2">
      <c r="A298" s="800" t="s">
        <v>179</v>
      </c>
      <c r="B298" s="801">
        <v>206</v>
      </c>
      <c r="C298" s="1528"/>
      <c r="D298" s="802">
        <f>DATI!G285</f>
        <v>1110246</v>
      </c>
      <c r="E298" s="803">
        <f t="shared" si="3147"/>
        <v>0.12290967011711693</v>
      </c>
      <c r="F298" s="1033">
        <f t="shared" si="3008"/>
        <v>8.6451718405058456E-3</v>
      </c>
      <c r="G298" s="805"/>
      <c r="H298" s="806"/>
      <c r="I298" s="813"/>
      <c r="J298" s="808"/>
      <c r="K298" s="808"/>
      <c r="L298" s="808"/>
      <c r="M298" s="806"/>
      <c r="N298" s="806"/>
      <c r="O298" s="806"/>
      <c r="P298" s="806"/>
      <c r="Q298" s="806"/>
      <c r="R298" s="806"/>
      <c r="S298" s="806"/>
      <c r="T298" s="806"/>
      <c r="U298" s="806"/>
      <c r="V298" s="806"/>
      <c r="W298" s="811"/>
      <c r="X298" s="1092"/>
      <c r="Y298" s="806"/>
      <c r="Z298" s="806"/>
      <c r="AA298" s="806"/>
      <c r="AB298" s="806"/>
      <c r="AC298" s="806"/>
      <c r="AD298" s="813"/>
      <c r="AE298" s="808"/>
      <c r="AF298" s="808"/>
      <c r="AG298" s="811"/>
      <c r="AH298" s="815"/>
      <c r="AI298" s="806"/>
      <c r="AJ298" s="813"/>
      <c r="AK298" s="808"/>
      <c r="AL298" s="808"/>
      <c r="AM298" s="808"/>
      <c r="AN298" s="818"/>
      <c r="AO298" s="819"/>
      <c r="AP298" s="819"/>
      <c r="AQ298" s="819"/>
      <c r="AR298" s="819"/>
      <c r="AS298" s="819"/>
      <c r="AT298" s="819"/>
      <c r="AU298" s="1093"/>
      <c r="AV298" s="1093"/>
      <c r="AW298" s="819"/>
      <c r="AX298" s="1093"/>
      <c r="AY298" s="1093"/>
      <c r="AZ298" s="1093"/>
      <c r="BA298" s="1093"/>
      <c r="BB298" s="818"/>
      <c r="BC298" s="819"/>
      <c r="BD298" s="819"/>
      <c r="BE298" s="819"/>
      <c r="BF298" s="819"/>
      <c r="BG298" s="819"/>
      <c r="BH298" s="819"/>
      <c r="BI298" s="819"/>
      <c r="BJ298" s="819"/>
      <c r="BK298" s="819"/>
      <c r="BL298" s="819"/>
      <c r="BM298" s="819"/>
      <c r="BN298" s="819"/>
      <c r="BO298" s="819"/>
      <c r="BP298" s="819"/>
      <c r="BQ298" s="819"/>
      <c r="BR298" s="819"/>
      <c r="BS298" s="819"/>
      <c r="BT298" s="819"/>
      <c r="BU298" s="819"/>
      <c r="BV298" s="820"/>
      <c r="BW298" s="818"/>
      <c r="BX298" s="819"/>
      <c r="BY298" s="819"/>
      <c r="BZ298" s="819"/>
      <c r="CA298" s="819"/>
      <c r="CB298" s="819"/>
      <c r="CC298" s="819"/>
      <c r="CD298" s="820"/>
      <c r="CE298" s="818"/>
      <c r="CF298" s="819"/>
      <c r="CG298" s="819"/>
      <c r="CH298" s="819"/>
      <c r="CI298" s="819"/>
      <c r="CJ298" s="819"/>
      <c r="CK298" s="819"/>
      <c r="CL298" s="819"/>
      <c r="CM298" s="819"/>
      <c r="CN298" s="819"/>
      <c r="CO298" s="819"/>
      <c r="CP298" s="819"/>
      <c r="CQ298" s="819"/>
      <c r="CR298" s="819"/>
      <c r="CS298" s="819"/>
      <c r="CT298" s="819"/>
      <c r="CU298" s="819"/>
      <c r="CV298" s="819"/>
      <c r="CW298" s="819"/>
      <c r="CX298" s="819"/>
      <c r="CY298" s="820"/>
      <c r="CZ298" s="805">
        <f>DATI!AA285</f>
        <v>642105.32257418102</v>
      </c>
      <c r="DA298" s="806">
        <f t="shared" si="3148"/>
        <v>1759.1926645867973</v>
      </c>
      <c r="DB298" s="813">
        <f t="shared" si="3009"/>
        <v>578.345089803684</v>
      </c>
      <c r="DC298" s="808">
        <f t="shared" si="2982"/>
        <v>1.5845070953525588</v>
      </c>
      <c r="DD298" s="822">
        <f t="shared" si="2983"/>
        <v>4.392769002429886E-2</v>
      </c>
      <c r="DE298" s="823">
        <f t="shared" si="3070"/>
        <v>3.4980109129369885E-2</v>
      </c>
      <c r="DF298" s="806">
        <f t="shared" si="3155"/>
        <v>27019.307795480127</v>
      </c>
      <c r="DG298" s="824">
        <f t="shared" si="2984"/>
        <v>19.546824308330088</v>
      </c>
      <c r="DH298" s="825">
        <f t="shared" si="3156"/>
        <v>0.13913357867156009</v>
      </c>
      <c r="DI298" s="1346">
        <f t="shared" si="3157"/>
        <v>170382.70068999147</v>
      </c>
      <c r="DJ298" s="806">
        <f t="shared" si="3088"/>
        <v>466.80191969860675</v>
      </c>
      <c r="DK298" s="1347">
        <f t="shared" si="3014"/>
        <v>153.4639176272569</v>
      </c>
      <c r="DL298" s="828">
        <f t="shared" si="3015"/>
        <v>0.42044908938974496</v>
      </c>
      <c r="DM298" s="862">
        <f t="shared" si="3146"/>
        <v>0.26535008307816593</v>
      </c>
      <c r="DN298" s="830">
        <f t="shared" si="3089"/>
        <v>7.4429595333141849E-2</v>
      </c>
      <c r="DO298" s="830">
        <f t="shared" si="2834"/>
        <v>1.8000000000000016E-2</v>
      </c>
      <c r="DP298" s="830">
        <f t="shared" si="3016"/>
        <v>0.1216268055498691</v>
      </c>
      <c r="DQ298" s="830">
        <f t="shared" si="3017"/>
        <v>0.11201325982972017</v>
      </c>
      <c r="DR298" s="831">
        <f t="shared" si="3018"/>
        <v>18475.934689991467</v>
      </c>
      <c r="DS298" s="831">
        <f t="shared" si="3019"/>
        <v>15.458443078548328</v>
      </c>
      <c r="DT298" s="832">
        <f t="shared" si="3158"/>
        <v>0.10215480690023714</v>
      </c>
      <c r="DU298" s="833"/>
      <c r="DV298" s="832"/>
      <c r="DW298" s="834">
        <f>DATI!AB285</f>
        <v>170382.70068999147</v>
      </c>
      <c r="DX298" s="806">
        <f t="shared" si="3149"/>
        <v>466.80191969860675</v>
      </c>
      <c r="DY298" s="835">
        <f t="shared" si="3021"/>
        <v>153.4639176272569</v>
      </c>
      <c r="DZ298" s="808">
        <f t="shared" si="3022"/>
        <v>0.42044908938974496</v>
      </c>
      <c r="EA298" s="829">
        <f t="shared" si="2979"/>
        <v>0.26535008307816593</v>
      </c>
      <c r="EB298" s="825">
        <f t="shared" si="3080"/>
        <v>7.4429595333141849E-2</v>
      </c>
      <c r="EC298" s="1348">
        <f t="shared" si="2836"/>
        <v>471722.62188418955</v>
      </c>
      <c r="ED298" s="837">
        <f t="shared" si="3023"/>
        <v>1292.3907448881905</v>
      </c>
      <c r="EE298" s="838">
        <f t="shared" si="3024"/>
        <v>424.88117217642719</v>
      </c>
      <c r="EF298" s="839">
        <f t="shared" si="3025"/>
        <v>1.1640580059628143</v>
      </c>
      <c r="EG298" s="840">
        <f t="shared" si="3071"/>
        <v>1.8445068789276733E-2</v>
      </c>
      <c r="EH298" s="840">
        <f t="shared" si="3072"/>
        <v>9.7159013123403592E-3</v>
      </c>
      <c r="EI298" s="822">
        <f t="shared" si="3026"/>
        <v>0.73464991692183401</v>
      </c>
      <c r="EJ298" s="841">
        <f t="shared" si="3073"/>
        <v>8543.3731054886593</v>
      </c>
      <c r="EK298" s="841">
        <f t="shared" si="3074"/>
        <v>4.0883812297818736</v>
      </c>
      <c r="EL298" s="805">
        <f>DATI!AD285</f>
        <v>389466.65196251869</v>
      </c>
      <c r="EM298" s="806">
        <f t="shared" si="3150"/>
        <v>1067.0319231849828</v>
      </c>
      <c r="EN298" s="835">
        <f t="shared" si="3027"/>
        <v>350.79311428504917</v>
      </c>
      <c r="EO298" s="808">
        <f t="shared" si="2989"/>
        <v>0.96107702543849083</v>
      </c>
      <c r="EP298" s="822">
        <f t="shared" si="2990"/>
        <v>2.294461149277871E-2</v>
      </c>
      <c r="EQ298" s="823">
        <f t="shared" si="2991"/>
        <v>1.4176878104894319E-2</v>
      </c>
      <c r="ER298" s="822">
        <f t="shared" si="3151"/>
        <v>0.15851061377292053</v>
      </c>
      <c r="ES298" s="806">
        <f t="shared" si="3159"/>
        <v>8735.7232427597046</v>
      </c>
      <c r="ET298" s="822">
        <f t="shared" si="3029"/>
        <v>0.60654636906163395</v>
      </c>
      <c r="EU298" s="824">
        <f t="shared" si="2993"/>
        <v>4.9036330137483333</v>
      </c>
      <c r="EV298" s="805">
        <f>DATI!AE285</f>
        <v>70624.869960427284</v>
      </c>
      <c r="EW298" s="806">
        <f t="shared" si="3152"/>
        <v>193.49279441212954</v>
      </c>
      <c r="EX298" s="835">
        <f t="shared" si="3030"/>
        <v>63.611911198443664</v>
      </c>
      <c r="EY298" s="808">
        <f t="shared" si="3031"/>
        <v>0.17427920876285935</v>
      </c>
      <c r="EZ298" s="822">
        <f t="shared" si="2995"/>
        <v>-2.7283492026898837E-2</v>
      </c>
      <c r="FA298" s="823">
        <f t="shared" si="2996"/>
        <v>-3.5620716650875739E-2</v>
      </c>
      <c r="FB298" s="806">
        <f t="shared" si="3160"/>
        <v>-1980.9400382041931</v>
      </c>
      <c r="FC298" s="824">
        <f t="shared" si="2997"/>
        <v>-2.3495961636083109</v>
      </c>
      <c r="FD298" s="806"/>
      <c r="FE298" s="822"/>
      <c r="FF298" s="806"/>
      <c r="FG298" s="822"/>
      <c r="FH298" s="805">
        <f>DATI!AF285</f>
        <v>11631.09996124357</v>
      </c>
      <c r="FI298" s="806">
        <f t="shared" si="3161"/>
        <v>31.866027291078275</v>
      </c>
      <c r="FJ298" s="830">
        <f t="shared" si="3036"/>
        <v>1.8114006460209421E-2</v>
      </c>
      <c r="FK298" s="830"/>
      <c r="FL298" s="806"/>
      <c r="FM298" s="1300"/>
      <c r="FN298" s="806"/>
      <c r="FO298" s="806"/>
      <c r="FP298" s="806"/>
      <c r="FQ298" s="842"/>
      <c r="FR298" s="1301"/>
      <c r="FS298" s="851"/>
      <c r="FT298" s="851"/>
      <c r="FU298" s="818"/>
      <c r="FV298" s="819"/>
      <c r="FW298" s="819"/>
      <c r="FX298" s="819"/>
      <c r="FY298" s="819"/>
      <c r="FZ298" s="819"/>
      <c r="GA298" s="819"/>
      <c r="GB298" s="819"/>
      <c r="GC298" s="819"/>
      <c r="GD298" s="819"/>
      <c r="GE298" s="819"/>
      <c r="GF298" s="819"/>
      <c r="GG298" s="819"/>
      <c r="GH298" s="819"/>
      <c r="GI298" s="819"/>
      <c r="GJ298" s="819"/>
      <c r="GK298" s="819"/>
      <c r="GL298" s="819"/>
      <c r="GM298" s="819"/>
      <c r="GN298" s="819"/>
      <c r="GO298" s="819"/>
      <c r="GP298" s="820"/>
      <c r="GQ298" s="818"/>
      <c r="GR298" s="819"/>
      <c r="GS298" s="819"/>
      <c r="GT298" s="819"/>
      <c r="GU298" s="819"/>
      <c r="GV298" s="819"/>
      <c r="GW298" s="819"/>
      <c r="GX298" s="820"/>
      <c r="GY298" s="818"/>
      <c r="GZ298" s="819"/>
      <c r="HA298" s="819"/>
      <c r="HB298" s="819"/>
      <c r="HC298" s="819"/>
      <c r="HD298" s="819"/>
      <c r="HE298" s="819"/>
      <c r="HF298" s="819"/>
      <c r="HG298" s="819"/>
      <c r="HH298" s="819"/>
      <c r="HI298" s="819"/>
      <c r="HJ298" s="819"/>
      <c r="HK298" s="819"/>
      <c r="HL298" s="819"/>
      <c r="HM298" s="819"/>
      <c r="HN298" s="819"/>
      <c r="HO298" s="819"/>
      <c r="HP298" s="819"/>
      <c r="HQ298" s="819"/>
      <c r="HR298" s="819"/>
      <c r="HS298" s="819"/>
      <c r="HT298" s="820"/>
      <c r="HU298" s="1301">
        <f t="shared" si="2999"/>
        <v>472000</v>
      </c>
      <c r="HV298" s="1302"/>
      <c r="HW298" s="1303">
        <v>141000</v>
      </c>
      <c r="HX298" s="1304">
        <v>141000</v>
      </c>
      <c r="HY298" s="1304"/>
      <c r="HZ298" s="1305"/>
      <c r="IA298" s="1305">
        <f t="shared" si="3000"/>
        <v>0.21959014361496837</v>
      </c>
      <c r="IB298" s="1306">
        <f t="shared" si="3001"/>
        <v>0.29872881355932202</v>
      </c>
      <c r="IC298" s="1303"/>
      <c r="ID298" s="1305"/>
      <c r="IE298" s="1303"/>
      <c r="IF298" s="1303"/>
      <c r="IG298" s="1303"/>
      <c r="IH298" s="1307"/>
      <c r="II298" s="1304"/>
      <c r="IJ298" s="1304"/>
      <c r="IK298" s="1308"/>
      <c r="IL298" s="1309">
        <v>8000</v>
      </c>
      <c r="IM298" s="1309"/>
      <c r="IN298" s="1306">
        <f t="shared" si="3113"/>
        <v>1.2459015240565582E-2</v>
      </c>
      <c r="IO298" s="1306">
        <f t="shared" si="3114"/>
        <v>1.6949152542372881E-2</v>
      </c>
      <c r="IP298" s="1304"/>
      <c r="IQ298" s="1307"/>
      <c r="IR298" s="1304"/>
      <c r="IS298" s="1309">
        <v>323000</v>
      </c>
      <c r="IT298" s="1308">
        <v>323000</v>
      </c>
      <c r="IU298" s="1310"/>
      <c r="IV298" s="1306"/>
      <c r="IW298" s="1307">
        <f t="shared" si="3002"/>
        <v>0.50303274033783529</v>
      </c>
      <c r="IX298" s="1306">
        <f t="shared" si="3003"/>
        <v>0.68432203389830504</v>
      </c>
      <c r="IY298" s="1309"/>
      <c r="IZ298" s="1309"/>
      <c r="JA298" s="1309"/>
      <c r="JB298" s="1309"/>
      <c r="JC298" s="1311"/>
      <c r="JD298" s="1307"/>
      <c r="JE298" s="1304"/>
      <c r="JF298" s="1304"/>
      <c r="JG298" s="826">
        <f t="shared" si="3153"/>
        <v>157858.98961997835</v>
      </c>
      <c r="JH298" s="808">
        <f t="shared" si="3038"/>
        <v>142.18379496073698</v>
      </c>
      <c r="JI298" s="829">
        <f t="shared" si="3115"/>
        <v>0.24584594469194929</v>
      </c>
      <c r="JJ298" s="1300"/>
      <c r="JK298" s="806"/>
      <c r="JL298" s="831"/>
      <c r="JM298" s="860">
        <f t="shared" si="3076"/>
        <v>7.3392692973972523E-2</v>
      </c>
      <c r="JN298" s="1098"/>
      <c r="JO298" s="808"/>
      <c r="JP298" s="829"/>
      <c r="JQ298" s="830"/>
      <c r="JR298" s="862"/>
      <c r="JS298" s="825"/>
      <c r="JT298" s="818">
        <f>DATI!BW285</f>
        <v>44545.277987031644</v>
      </c>
      <c r="JU298" s="819">
        <f>DATI!BX285</f>
        <v>25387.622478143985</v>
      </c>
      <c r="JV298" s="819">
        <f>DATI!BY285</f>
        <v>4197.9271372535377</v>
      </c>
      <c r="JW298" s="819">
        <f>DATI!BZ285</f>
        <v>9813.5079400308132</v>
      </c>
      <c r="JX298" s="819">
        <f>DATI!CA285</f>
        <v>41994.014187538502</v>
      </c>
      <c r="JY298" s="819">
        <f>DATI!CB285</f>
        <v>12336.358795199096</v>
      </c>
      <c r="JZ298" s="819">
        <f>DATI!CC285</f>
        <v>13411.825984707963</v>
      </c>
      <c r="KA298" s="819">
        <f>DATI!CD285</f>
        <v>291.8492725513093</v>
      </c>
      <c r="KB298" s="819">
        <f>DATI!CE285</f>
        <v>1297.9484656161069</v>
      </c>
      <c r="KC298" s="819">
        <f>DATI!CF285</f>
        <v>398.69908943808076</v>
      </c>
      <c r="KD298" s="819">
        <f>DATI!CG285</f>
        <v>211.01072290071602</v>
      </c>
      <c r="KE298" s="819">
        <f>DATI!CH285</f>
        <v>591.79138432288175</v>
      </c>
      <c r="KF298" s="819">
        <f>DATI!CI285</f>
        <v>72.407301409244539</v>
      </c>
      <c r="KG298" s="819">
        <f>DATI!CJ285</f>
        <v>75.357101466655735</v>
      </c>
      <c r="KH298" s="819">
        <f>DATI!CK285</f>
        <v>908.93664592141477</v>
      </c>
      <c r="KI298" s="819">
        <f>DATI!CL285</f>
        <v>2535.4658493471147</v>
      </c>
      <c r="KJ298" s="863">
        <f t="shared" si="3039"/>
        <v>40.121989169095542</v>
      </c>
      <c r="KK298" s="864">
        <f t="shared" si="3162"/>
        <v>2.9145613546790631E-2</v>
      </c>
      <c r="KL298" s="865">
        <f t="shared" si="3041"/>
        <v>22.866664215087454</v>
      </c>
      <c r="KM298" s="864">
        <f t="shared" si="3163"/>
        <v>1.3840594166530665E-2</v>
      </c>
      <c r="KN298" s="865">
        <f t="shared" si="3043"/>
        <v>3.7810783711479599</v>
      </c>
      <c r="KO298" s="864">
        <f t="shared" si="3164"/>
        <v>0.16299064243580194</v>
      </c>
      <c r="KP298" s="865">
        <f t="shared" si="3045"/>
        <v>8.8390392219659546</v>
      </c>
      <c r="KQ298" s="864">
        <f t="shared" si="3165"/>
        <v>5.7292959897263171E-2</v>
      </c>
      <c r="KR298" s="865">
        <f t="shared" si="3047"/>
        <v>37.824062583912486</v>
      </c>
      <c r="KS298" s="864">
        <f t="shared" si="3166"/>
        <v>0.21399258252732178</v>
      </c>
      <c r="KT298" s="865">
        <f t="shared" si="3049"/>
        <v>11.111374231655955</v>
      </c>
      <c r="KU298" s="864">
        <f t="shared" si="3167"/>
        <v>0.3673591630029161</v>
      </c>
      <c r="KV298" s="865">
        <f t="shared" si="3051"/>
        <v>12.080048912320299</v>
      </c>
      <c r="KW298" s="864">
        <f t="shared" si="3168"/>
        <v>1.3442149839434708E-2</v>
      </c>
      <c r="KX298" s="865">
        <f t="shared" si="3053"/>
        <v>0.26286901511134408</v>
      </c>
      <c r="KY298" s="864">
        <f t="shared" si="3169"/>
        <v>0.3853424790629027</v>
      </c>
      <c r="KZ298" s="865">
        <f t="shared" si="3055"/>
        <v>1.1690638521697956</v>
      </c>
      <c r="LA298" s="864">
        <f t="shared" si="3170"/>
        <v>0.2993541396693607</v>
      </c>
      <c r="LB298" s="865">
        <f t="shared" si="3005"/>
        <v>0.35910878259239915</v>
      </c>
      <c r="LC298" s="864">
        <f t="shared" si="3171"/>
        <v>0.18162575845694565</v>
      </c>
      <c r="LD298" s="865">
        <f t="shared" si="3058"/>
        <v>0.19005762948095828</v>
      </c>
      <c r="LE298" s="864">
        <f t="shared" si="3172"/>
        <v>0.10663218452961053</v>
      </c>
      <c r="LF298" s="865">
        <f t="shared" si="3060"/>
        <v>0.53302726091594266</v>
      </c>
      <c r="LG298" s="864">
        <f t="shared" si="3173"/>
        <v>8.9327339444571927E-2</v>
      </c>
      <c r="LH298" s="865">
        <f t="shared" si="3062"/>
        <v>6.5217349496638169E-2</v>
      </c>
      <c r="LI298" s="864">
        <f t="shared" si="3174"/>
        <v>-5.3131154481794382E-3</v>
      </c>
      <c r="LJ298" s="865">
        <f t="shared" si="3064"/>
        <v>6.787423820185412E-2</v>
      </c>
      <c r="LK298" s="864">
        <f t="shared" si="3175"/>
        <v>0.30244353284475434</v>
      </c>
      <c r="LL298" s="865">
        <f t="shared" si="3066"/>
        <v>0.81868040589330182</v>
      </c>
      <c r="LM298" s="864">
        <f t="shared" si="3176"/>
        <v>519.32224916052837</v>
      </c>
      <c r="LN298" s="865">
        <f t="shared" si="3068"/>
        <v>2.2836973511700243</v>
      </c>
      <c r="LO298" s="868">
        <f t="shared" si="3177"/>
        <v>0.40192420808265006</v>
      </c>
      <c r="LP298" s="869">
        <f t="shared" si="3116"/>
        <v>6.9373787166957218E-2</v>
      </c>
      <c r="LQ298" s="870">
        <f t="shared" si="3117"/>
        <v>3.9538096922115157E-2</v>
      </c>
      <c r="LR298" s="870">
        <f t="shared" si="3118"/>
        <v>6.5377547727282085E-3</v>
      </c>
      <c r="LS298" s="870">
        <f t="shared" si="3119"/>
        <v>1.5283330623531906E-2</v>
      </c>
      <c r="LT298" s="870">
        <f t="shared" si="3120"/>
        <v>6.5400507846883685E-2</v>
      </c>
      <c r="LU298" s="870">
        <f t="shared" si="3121"/>
        <v>1.9212360280308847E-2</v>
      </c>
      <c r="LV298" s="870">
        <f t="shared" si="3122"/>
        <v>2.0887268043411247E-2</v>
      </c>
      <c r="LW298" s="870">
        <f t="shared" si="3123"/>
        <v>4.545193168330926E-4</v>
      </c>
      <c r="LX298" s="871">
        <f t="shared" si="3124"/>
        <v>2.0213949643224736E-3</v>
      </c>
      <c r="LY298" s="871">
        <f t="shared" si="3006"/>
        <v>6.2092475396358354E-4</v>
      </c>
      <c r="LZ298" s="871">
        <f t="shared" si="3125"/>
        <v>3.2862322656784771E-4</v>
      </c>
      <c r="MA298" s="871">
        <f t="shared" si="3126"/>
        <v>9.2164223456427336E-4</v>
      </c>
      <c r="MB298" s="871">
        <f t="shared" si="3127"/>
        <v>1.1276545897325042E-4</v>
      </c>
      <c r="MC298" s="871">
        <f t="shared" si="3128"/>
        <v>1.1735940945723884E-4</v>
      </c>
      <c r="MD298" s="871">
        <f t="shared" si="3129"/>
        <v>1.4155569405304336E-3</v>
      </c>
      <c r="ME298" s="871">
        <f t="shared" si="3130"/>
        <v>3.948675957368657E-3</v>
      </c>
      <c r="MF298" s="869">
        <f t="shared" si="3131"/>
        <v>0.26144249273335002</v>
      </c>
      <c r="MG298" s="870">
        <f t="shared" si="3132"/>
        <v>0.14900352192642108</v>
      </c>
      <c r="MH298" s="870">
        <f t="shared" si="3133"/>
        <v>2.4638223952627662E-2</v>
      </c>
      <c r="MI298" s="870">
        <f t="shared" si="3134"/>
        <v>5.7596856372680284E-2</v>
      </c>
      <c r="MJ298" s="870">
        <f t="shared" si="3135"/>
        <v>0.24646876717810642</v>
      </c>
      <c r="MK298" s="870">
        <f t="shared" si="3136"/>
        <v>7.2403822367183263E-2</v>
      </c>
      <c r="ML298" s="870">
        <f t="shared" si="3137"/>
        <v>7.8715890347991133E-2</v>
      </c>
      <c r="MM298" s="870">
        <f t="shared" si="3138"/>
        <v>1.712904369806441E-3</v>
      </c>
      <c r="MN298" s="871">
        <f t="shared" si="3139"/>
        <v>7.617841836993198E-3</v>
      </c>
      <c r="MO298" s="871">
        <f t="shared" si="3007"/>
        <v>2.3400209517954948E-3</v>
      </c>
      <c r="MP298" s="871">
        <f t="shared" si="3140"/>
        <v>1.2384515684174214E-3</v>
      </c>
      <c r="MQ298" s="871">
        <f t="shared" si="3141"/>
        <v>3.473306749607382E-3</v>
      </c>
      <c r="MR298" s="871">
        <f t="shared" si="3142"/>
        <v>4.2496862132141241E-4</v>
      </c>
      <c r="MS298" s="871">
        <f t="shared" si="3143"/>
        <v>4.4228141214739135E-4</v>
      </c>
      <c r="MT298" s="871">
        <f t="shared" si="3144"/>
        <v>5.3346768318645807E-3</v>
      </c>
      <c r="MU298" s="871">
        <f t="shared" si="3145"/>
        <v>1.4881005167070062E-2</v>
      </c>
      <c r="MV298" s="1098"/>
      <c r="MW298" s="808"/>
      <c r="MX298" s="862"/>
      <c r="MY298" s="1269"/>
      <c r="MZ298" s="956"/>
      <c r="NA298" s="874"/>
      <c r="NB298" s="1098"/>
      <c r="NC298" s="808"/>
      <c r="ND298" s="829"/>
      <c r="NE298" s="875"/>
    </row>
    <row r="299" spans="1:369" outlineLevel="1" x14ac:dyDescent="0.2">
      <c r="A299" s="876" t="s">
        <v>180</v>
      </c>
      <c r="B299" s="559">
        <v>163</v>
      </c>
      <c r="C299" s="1525"/>
      <c r="D299" s="560">
        <f>DATI!G286</f>
        <v>537606</v>
      </c>
      <c r="E299" s="561">
        <f t="shared" si="3147"/>
        <v>5.9515617361362044E-2</v>
      </c>
      <c r="F299" s="1035">
        <f t="shared" si="3008"/>
        <v>3.102941917330761E-3</v>
      </c>
      <c r="G299" s="563"/>
      <c r="H299" s="564"/>
      <c r="I299" s="565"/>
      <c r="J299" s="566"/>
      <c r="K299" s="566"/>
      <c r="L299" s="566"/>
      <c r="M299" s="564"/>
      <c r="N299" s="564"/>
      <c r="O299" s="564"/>
      <c r="P299" s="564"/>
      <c r="Q299" s="564"/>
      <c r="R299" s="564"/>
      <c r="S299" s="564"/>
      <c r="T299" s="564"/>
      <c r="U299" s="564"/>
      <c r="V299" s="564"/>
      <c r="W299" s="569"/>
      <c r="X299" s="1100"/>
      <c r="Y299" s="564"/>
      <c r="Z299" s="564"/>
      <c r="AA299" s="564"/>
      <c r="AB299" s="564"/>
      <c r="AC299" s="564"/>
      <c r="AD299" s="565"/>
      <c r="AE299" s="566"/>
      <c r="AF299" s="566"/>
      <c r="AG299" s="569"/>
      <c r="AH299" s="572"/>
      <c r="AI299" s="564"/>
      <c r="AJ299" s="565"/>
      <c r="AK299" s="566"/>
      <c r="AL299" s="566"/>
      <c r="AM299" s="566"/>
      <c r="AN299" s="576"/>
      <c r="AO299" s="577"/>
      <c r="AP299" s="577"/>
      <c r="AQ299" s="577"/>
      <c r="AR299" s="577"/>
      <c r="AS299" s="577"/>
      <c r="AT299" s="577"/>
      <c r="AU299" s="1072"/>
      <c r="AV299" s="1072"/>
      <c r="AW299" s="577"/>
      <c r="AX299" s="1072"/>
      <c r="AY299" s="1072"/>
      <c r="AZ299" s="1072"/>
      <c r="BA299" s="1072"/>
      <c r="BB299" s="576"/>
      <c r="BC299" s="577"/>
      <c r="BD299" s="577"/>
      <c r="BE299" s="577"/>
      <c r="BF299" s="577"/>
      <c r="BG299" s="577"/>
      <c r="BH299" s="577"/>
      <c r="BI299" s="577"/>
      <c r="BJ299" s="577"/>
      <c r="BK299" s="577"/>
      <c r="BL299" s="577"/>
      <c r="BM299" s="577"/>
      <c r="BN299" s="577"/>
      <c r="BO299" s="577"/>
      <c r="BP299" s="577"/>
      <c r="BQ299" s="577"/>
      <c r="BR299" s="577"/>
      <c r="BS299" s="577"/>
      <c r="BT299" s="577"/>
      <c r="BU299" s="577"/>
      <c r="BV299" s="578"/>
      <c r="BW299" s="576"/>
      <c r="BX299" s="577"/>
      <c r="BY299" s="577"/>
      <c r="BZ299" s="577"/>
      <c r="CA299" s="577"/>
      <c r="CB299" s="577"/>
      <c r="CC299" s="577"/>
      <c r="CD299" s="578"/>
      <c r="CE299" s="576"/>
      <c r="CF299" s="577"/>
      <c r="CG299" s="577"/>
      <c r="CH299" s="577"/>
      <c r="CI299" s="577"/>
      <c r="CJ299" s="577"/>
      <c r="CK299" s="577"/>
      <c r="CL299" s="577"/>
      <c r="CM299" s="577"/>
      <c r="CN299" s="577"/>
      <c r="CO299" s="577"/>
      <c r="CP299" s="577"/>
      <c r="CQ299" s="577"/>
      <c r="CR299" s="577"/>
      <c r="CS299" s="577"/>
      <c r="CT299" s="577"/>
      <c r="CU299" s="577"/>
      <c r="CV299" s="577"/>
      <c r="CW299" s="577"/>
      <c r="CX299" s="577"/>
      <c r="CY299" s="578"/>
      <c r="CZ299" s="563">
        <f>DATI!AA286</f>
        <v>255275.60545461785</v>
      </c>
      <c r="DA299" s="564">
        <f t="shared" si="3148"/>
        <v>699.38522042361058</v>
      </c>
      <c r="DB299" s="565">
        <f t="shared" si="3009"/>
        <v>474.83771657053279</v>
      </c>
      <c r="DC299" s="566">
        <f t="shared" si="2982"/>
        <v>1.3009252508781721</v>
      </c>
      <c r="DD299" s="582">
        <f t="shared" si="2983"/>
        <v>4.3304633264684478E-2</v>
      </c>
      <c r="DE299" s="583">
        <f t="shared" si="3070"/>
        <v>4.0077333708654302E-2</v>
      </c>
      <c r="DF299" s="564">
        <f t="shared" si="3155"/>
        <v>10595.770519144222</v>
      </c>
      <c r="DG299" s="584">
        <f t="shared" si="2984"/>
        <v>18.296937167735052</v>
      </c>
      <c r="DH299" s="585">
        <f t="shared" si="3156"/>
        <v>5.5313991779513648E-2</v>
      </c>
      <c r="DI299" s="1349">
        <f t="shared" si="3157"/>
        <v>80681.641777503974</v>
      </c>
      <c r="DJ299" s="564">
        <f t="shared" si="3088"/>
        <v>221.04559391096979</v>
      </c>
      <c r="DK299" s="1350">
        <f t="shared" si="3014"/>
        <v>150.07578371056866</v>
      </c>
      <c r="DL299" s="588">
        <f t="shared" si="3015"/>
        <v>0.4111665307138867</v>
      </c>
      <c r="DM299" s="624">
        <f t="shared" si="3146"/>
        <v>0.31605699899847001</v>
      </c>
      <c r="DN299" s="590">
        <f t="shared" si="3089"/>
        <v>5.0391138723467829E-2</v>
      </c>
      <c r="DO299" s="590">
        <f t="shared" si="2834"/>
        <v>1.5000000000000013E-2</v>
      </c>
      <c r="DP299" s="590">
        <f t="shared" si="3016"/>
        <v>9.5877941770361852E-2</v>
      </c>
      <c r="DQ299" s="590">
        <f t="shared" si="3017"/>
        <v>9.2488014914701613E-2</v>
      </c>
      <c r="DR299" s="591">
        <f t="shared" si="3018"/>
        <v>7058.8059650001524</v>
      </c>
      <c r="DS299" s="591">
        <f t="shared" si="3019"/>
        <v>12.705138301441536</v>
      </c>
      <c r="DT299" s="592">
        <f t="shared" si="3158"/>
        <v>4.8373558482156236E-2</v>
      </c>
      <c r="DU299" s="593"/>
      <c r="DV299" s="592"/>
      <c r="DW299" s="594">
        <f>DATI!AB286</f>
        <v>80681.641777503974</v>
      </c>
      <c r="DX299" s="564">
        <f t="shared" si="3149"/>
        <v>221.04559391096979</v>
      </c>
      <c r="DY299" s="595">
        <f t="shared" si="3021"/>
        <v>150.07578371056866</v>
      </c>
      <c r="DZ299" s="566">
        <f t="shared" si="3022"/>
        <v>0.41116653071388676</v>
      </c>
      <c r="EA299" s="589">
        <f t="shared" si="2979"/>
        <v>0.31605699899847001</v>
      </c>
      <c r="EB299" s="585">
        <f t="shared" si="3080"/>
        <v>5.0391138723467829E-2</v>
      </c>
      <c r="EC299" s="1345">
        <f t="shared" si="2836"/>
        <v>174593.96367711388</v>
      </c>
      <c r="ED299" s="597">
        <f t="shared" si="3023"/>
        <v>478.33962651264073</v>
      </c>
      <c r="EE299" s="598">
        <f t="shared" si="3024"/>
        <v>324.76193285996413</v>
      </c>
      <c r="EF299" s="599">
        <f t="shared" si="3025"/>
        <v>0.88975872016428526</v>
      </c>
      <c r="EG299" s="600">
        <f t="shared" si="3071"/>
        <v>2.0677110976332569E-2</v>
      </c>
      <c r="EH299" s="600">
        <f t="shared" si="3072"/>
        <v>1.7519806118214073E-2</v>
      </c>
      <c r="EI299" s="582">
        <f t="shared" si="3026"/>
        <v>0.68394300100153005</v>
      </c>
      <c r="EJ299" s="601">
        <f t="shared" si="3073"/>
        <v>3536.9645541440696</v>
      </c>
      <c r="EK299" s="601">
        <f t="shared" si="3074"/>
        <v>5.5917988662935159</v>
      </c>
      <c r="EL299" s="563">
        <f>DATI!AD286</f>
        <v>147607.38467431068</v>
      </c>
      <c r="EM299" s="564">
        <f t="shared" si="3150"/>
        <v>404.40379362824842</v>
      </c>
      <c r="EN299" s="595">
        <f t="shared" si="3027"/>
        <v>274.56424346884279</v>
      </c>
      <c r="EO299" s="566">
        <f t="shared" si="2989"/>
        <v>0.75223080402422682</v>
      </c>
      <c r="EP299" s="582">
        <f t="shared" si="2990"/>
        <v>1.5580939831477236E-2</v>
      </c>
      <c r="EQ299" s="583">
        <f t="shared" si="2991"/>
        <v>1.2439399181001454E-2</v>
      </c>
      <c r="ER299" s="582">
        <f t="shared" si="3151"/>
        <v>6.0075328720037041E-2</v>
      </c>
      <c r="ES299" s="564">
        <f t="shared" si="3159"/>
        <v>2264.5775330066681</v>
      </c>
      <c r="ET299" s="582">
        <f t="shared" si="3029"/>
        <v>0.57822753729812182</v>
      </c>
      <c r="EU299" s="584">
        <f t="shared" si="2993"/>
        <v>3.3734505276083269</v>
      </c>
      <c r="EV299" s="563">
        <f>DATI!AE286</f>
        <v>20570.104993637651</v>
      </c>
      <c r="EW299" s="564">
        <f t="shared" si="3152"/>
        <v>56.356452037363425</v>
      </c>
      <c r="EX299" s="595">
        <f t="shared" si="3030"/>
        <v>38.262417074284237</v>
      </c>
      <c r="EY299" s="566">
        <f t="shared" si="3031"/>
        <v>0.10482853992954586</v>
      </c>
      <c r="EZ299" s="582">
        <f t="shared" si="2995"/>
        <v>-6.2474861110485946E-2</v>
      </c>
      <c r="FA299" s="583">
        <f t="shared" si="2996"/>
        <v>-6.5374948360206409E-2</v>
      </c>
      <c r="FB299" s="564">
        <f t="shared" si="3160"/>
        <v>-1370.7519928775728</v>
      </c>
      <c r="FC299" s="584">
        <f t="shared" si="2997"/>
        <v>-2.67637116721761</v>
      </c>
      <c r="FD299" s="564"/>
      <c r="FE299" s="582"/>
      <c r="FF299" s="564"/>
      <c r="FG299" s="582"/>
      <c r="FH299" s="563">
        <f>DATI!AF286</f>
        <v>6416.4740091655403</v>
      </c>
      <c r="FI299" s="564">
        <f t="shared" si="3161"/>
        <v>17.579380847028876</v>
      </c>
      <c r="FJ299" s="590">
        <f t="shared" si="3036"/>
        <v>2.5135476606699274E-2</v>
      </c>
      <c r="FK299" s="590"/>
      <c r="FL299" s="564"/>
      <c r="FM299" s="1281"/>
      <c r="FN299" s="564"/>
      <c r="FO299" s="564"/>
      <c r="FP299" s="564"/>
      <c r="FQ299" s="602"/>
      <c r="FR299" s="1289"/>
      <c r="FS299" s="612"/>
      <c r="FT299" s="612"/>
      <c r="FU299" s="576"/>
      <c r="FV299" s="577"/>
      <c r="FW299" s="577"/>
      <c r="FX299" s="577"/>
      <c r="FY299" s="577"/>
      <c r="FZ299" s="577"/>
      <c r="GA299" s="577"/>
      <c r="GB299" s="577"/>
      <c r="GC299" s="577"/>
      <c r="GD299" s="577"/>
      <c r="GE299" s="577"/>
      <c r="GF299" s="577"/>
      <c r="GG299" s="577"/>
      <c r="GH299" s="577"/>
      <c r="GI299" s="577"/>
      <c r="GJ299" s="577"/>
      <c r="GK299" s="577"/>
      <c r="GL299" s="577"/>
      <c r="GM299" s="577"/>
      <c r="GN299" s="577"/>
      <c r="GO299" s="577"/>
      <c r="GP299" s="578"/>
      <c r="GQ299" s="576"/>
      <c r="GR299" s="577"/>
      <c r="GS299" s="577"/>
      <c r="GT299" s="577"/>
      <c r="GU299" s="577"/>
      <c r="GV299" s="577"/>
      <c r="GW299" s="577"/>
      <c r="GX299" s="578"/>
      <c r="GY299" s="576"/>
      <c r="GZ299" s="577"/>
      <c r="HA299" s="577"/>
      <c r="HB299" s="577"/>
      <c r="HC299" s="577"/>
      <c r="HD299" s="577"/>
      <c r="HE299" s="577"/>
      <c r="HF299" s="577"/>
      <c r="HG299" s="577"/>
      <c r="HH299" s="577"/>
      <c r="HI299" s="577"/>
      <c r="HJ299" s="577"/>
      <c r="HK299" s="577"/>
      <c r="HL299" s="577"/>
      <c r="HM299" s="577"/>
      <c r="HN299" s="577"/>
      <c r="HO299" s="577"/>
      <c r="HP299" s="577"/>
      <c r="HQ299" s="577"/>
      <c r="HR299" s="577"/>
      <c r="HS299" s="577"/>
      <c r="HT299" s="578"/>
      <c r="HU299" s="1289">
        <f t="shared" si="2999"/>
        <v>175000</v>
      </c>
      <c r="HV299" s="1290"/>
      <c r="HW299" s="1291">
        <v>84000</v>
      </c>
      <c r="HX299" s="1292">
        <v>84000</v>
      </c>
      <c r="HY299" s="1292"/>
      <c r="HZ299" s="1293"/>
      <c r="IA299" s="1293">
        <f t="shared" si="3000"/>
        <v>0.32905611897543136</v>
      </c>
      <c r="IB299" s="1312">
        <f t="shared" si="3001"/>
        <v>0.48</v>
      </c>
      <c r="IC299" s="1291"/>
      <c r="ID299" s="1293"/>
      <c r="IE299" s="1291"/>
      <c r="IF299" s="1291"/>
      <c r="IG299" s="1291"/>
      <c r="IH299" s="1313"/>
      <c r="II299" s="1292"/>
      <c r="IJ299" s="1292"/>
      <c r="IK299" s="1314"/>
      <c r="IL299" s="1315">
        <v>20000</v>
      </c>
      <c r="IM299" s="1315"/>
      <c r="IN299" s="1312">
        <f t="shared" si="3113"/>
        <v>7.8346694994150312E-2</v>
      </c>
      <c r="IO299" s="1312">
        <f t="shared" si="3114"/>
        <v>0.11428571428571428</v>
      </c>
      <c r="IP299" s="1292"/>
      <c r="IQ299" s="1313"/>
      <c r="IR299" s="1292"/>
      <c r="IS299" s="1315">
        <v>71000</v>
      </c>
      <c r="IT299" s="1314">
        <v>71000</v>
      </c>
      <c r="IU299" s="1316"/>
      <c r="IV299" s="1312"/>
      <c r="IW299" s="1313">
        <f t="shared" si="3002"/>
        <v>0.27813076722923363</v>
      </c>
      <c r="IX299" s="1312">
        <f t="shared" si="3003"/>
        <v>0.40571428571428569</v>
      </c>
      <c r="IY299" s="1315"/>
      <c r="IZ299" s="1315"/>
      <c r="JA299" s="1315"/>
      <c r="JB299" s="1315"/>
      <c r="JC299" s="1297"/>
      <c r="JD299" s="1313"/>
      <c r="JE299" s="1292"/>
      <c r="JF299" s="1292"/>
      <c r="JG299" s="586">
        <f t="shared" si="3153"/>
        <v>72488.338683488328</v>
      </c>
      <c r="JH299" s="566">
        <f t="shared" si="3038"/>
        <v>134.83543465565549</v>
      </c>
      <c r="JI299" s="589">
        <f t="shared" si="3115"/>
        <v>0.28396108807339637</v>
      </c>
      <c r="JJ299" s="1281"/>
      <c r="JK299" s="564"/>
      <c r="JL299" s="591"/>
      <c r="JM299" s="622">
        <f t="shared" si="3076"/>
        <v>5.0139266653714674E-2</v>
      </c>
      <c r="JN299" s="1077"/>
      <c r="JO299" s="566"/>
      <c r="JP299" s="589"/>
      <c r="JQ299" s="590"/>
      <c r="JR299" s="624"/>
      <c r="JS299" s="585"/>
      <c r="JT299" s="576">
        <f>DATI!BW286</f>
        <v>19883.660288390107</v>
      </c>
      <c r="JU299" s="577">
        <f>DATI!BX286</f>
        <v>18182.960383867307</v>
      </c>
      <c r="JV299" s="577">
        <f>DATI!BY286</f>
        <v>3485.5367226271906</v>
      </c>
      <c r="JW299" s="577">
        <f>DATI!BZ286</f>
        <v>2091.9869445812701</v>
      </c>
      <c r="JX299" s="577">
        <f>DATI!CA286</f>
        <v>19344.395277382348</v>
      </c>
      <c r="JY299" s="577">
        <f>DATI!CB286</f>
        <v>3139.973307082902</v>
      </c>
      <c r="JZ299" s="577">
        <f>DATI!CC286</f>
        <v>4664.4833388939978</v>
      </c>
      <c r="KA299" s="577">
        <f>DATI!CD286</f>
        <v>93.562767839234994</v>
      </c>
      <c r="KB299" s="577">
        <f>DATI!CE286</f>
        <v>578.51544863941763</v>
      </c>
      <c r="KC299" s="577">
        <f>DATI!CF286</f>
        <v>110.84399706363678</v>
      </c>
      <c r="KD299" s="577">
        <f>DATI!CG286</f>
        <v>364.31895651935622</v>
      </c>
      <c r="KE299" s="577">
        <f>DATI!CH286</f>
        <v>239.61640761717652</v>
      </c>
      <c r="KF299" s="577">
        <f>DATI!CI286</f>
        <v>44.090200858116148</v>
      </c>
      <c r="KG299" s="577">
        <f>DATI!CJ286</f>
        <v>82.836246040931314</v>
      </c>
      <c r="KH299" s="577">
        <f>DATI!CK286</f>
        <v>381.61680540474782</v>
      </c>
      <c r="KI299" s="577">
        <f>DATI!CL286</f>
        <v>164.26054719995116</v>
      </c>
      <c r="KJ299" s="625">
        <f t="shared" si="3039"/>
        <v>36.985562453525645</v>
      </c>
      <c r="KK299" s="626">
        <f t="shared" si="3162"/>
        <v>2.7851648484758212E-2</v>
      </c>
      <c r="KL299" s="627">
        <f t="shared" si="3041"/>
        <v>33.822093473412323</v>
      </c>
      <c r="KM299" s="626">
        <f t="shared" si="3163"/>
        <v>3.8878729860342187E-2</v>
      </c>
      <c r="KN299" s="627">
        <f t="shared" si="3043"/>
        <v>6.4834408891031545</v>
      </c>
      <c r="KO299" s="626">
        <f t="shared" si="3164"/>
        <v>5.0197945274914765E-2</v>
      </c>
      <c r="KP299" s="627">
        <f t="shared" si="3045"/>
        <v>3.8913013332836135</v>
      </c>
      <c r="KQ299" s="626">
        <f t="shared" si="3165"/>
        <v>9.9921983242874754E-2</v>
      </c>
      <c r="KR299" s="627">
        <f t="shared" si="3047"/>
        <v>35.982476529991011</v>
      </c>
      <c r="KS299" s="626">
        <f t="shared" si="3166"/>
        <v>0.1403025889286198</v>
      </c>
      <c r="KT299" s="627">
        <f t="shared" si="3049"/>
        <v>5.840658971594257</v>
      </c>
      <c r="KU299" s="626">
        <f t="shared" si="3167"/>
        <v>0.68124208132637332</v>
      </c>
      <c r="KV299" s="627">
        <f t="shared" si="3051"/>
        <v>8.6763974711852132</v>
      </c>
      <c r="KW299" s="626">
        <f t="shared" si="3168"/>
        <v>0.12135808166257485</v>
      </c>
      <c r="KX299" s="627">
        <f t="shared" si="3053"/>
        <v>0.17403594424027075</v>
      </c>
      <c r="KY299" s="626">
        <f t="shared" si="3169"/>
        <v>-0.14976851643048789</v>
      </c>
      <c r="KZ299" s="627">
        <f t="shared" si="3055"/>
        <v>1.0760955953605758</v>
      </c>
      <c r="LA299" s="626">
        <f t="shared" si="3170"/>
        <v>0.40818968696315305</v>
      </c>
      <c r="LB299" s="627">
        <f t="shared" si="3005"/>
        <v>0.20618072912809154</v>
      </c>
      <c r="LC299" s="626">
        <f t="shared" si="3171"/>
        <v>0.13825509261879246</v>
      </c>
      <c r="LD299" s="627">
        <f t="shared" si="3058"/>
        <v>0.67766906715951125</v>
      </c>
      <c r="LE299" s="626">
        <f t="shared" si="3172"/>
        <v>1.2341292786248672</v>
      </c>
      <c r="LF299" s="627">
        <f t="shared" si="3060"/>
        <v>0.44571006948802011</v>
      </c>
      <c r="LG299" s="626">
        <f t="shared" si="3173"/>
        <v>6.4827956484399721E-2</v>
      </c>
      <c r="LH299" s="627">
        <f t="shared" si="3062"/>
        <v>8.2012107115836036E-2</v>
      </c>
      <c r="LI299" s="626">
        <f t="shared" si="3174"/>
        <v>0.21728404065904364</v>
      </c>
      <c r="LJ299" s="627">
        <f t="shared" si="3064"/>
        <v>0.15408355941141155</v>
      </c>
      <c r="LK299" s="626">
        <f t="shared" si="3175"/>
        <v>0.12580408112001437</v>
      </c>
      <c r="LL299" s="627">
        <f t="shared" si="3066"/>
        <v>0.70984476625027959</v>
      </c>
      <c r="LM299" s="626">
        <f t="shared" si="3176"/>
        <v>0.29902301700789313</v>
      </c>
      <c r="LN299" s="627">
        <f t="shared" si="3068"/>
        <v>0.30554076256580315</v>
      </c>
      <c r="LO299" s="630">
        <f t="shared" si="3177"/>
        <v>1.6992490961108493</v>
      </c>
      <c r="LP299" s="631">
        <f t="shared" si="3116"/>
        <v>7.7890953399089927E-2</v>
      </c>
      <c r="LQ299" s="632">
        <f t="shared" si="3117"/>
        <v>7.122874256427851E-2</v>
      </c>
      <c r="LR299" s="632">
        <f t="shared" si="3118"/>
        <v>1.3654014124929141E-2</v>
      </c>
      <c r="LS299" s="632">
        <f t="shared" si="3119"/>
        <v>8.19501315394266E-3</v>
      </c>
      <c r="LT299" s="632">
        <f t="shared" si="3120"/>
        <v>7.5778471832167835E-2</v>
      </c>
      <c r="LU299" s="632">
        <f t="shared" si="3121"/>
        <v>1.2300326548989882E-2</v>
      </c>
      <c r="LV299" s="632">
        <f t="shared" si="3122"/>
        <v>1.8272342672881196E-2</v>
      </c>
      <c r="LW299" s="632">
        <f t="shared" si="3123"/>
        <v>3.6651668173545205E-4</v>
      </c>
      <c r="LX299" s="633">
        <f t="shared" si="3124"/>
        <v>2.2662386701978242E-3</v>
      </c>
      <c r="LY299" s="633">
        <f t="shared" si="3006"/>
        <v>4.3421304149386219E-4</v>
      </c>
      <c r="LZ299" s="633">
        <f t="shared" si="3125"/>
        <v>1.4271593083504557E-3</v>
      </c>
      <c r="MA299" s="633">
        <f t="shared" si="3126"/>
        <v>9.3865768015884631E-4</v>
      </c>
      <c r="MB299" s="633">
        <f t="shared" si="3127"/>
        <v>1.7271607594308253E-4</v>
      </c>
      <c r="MC299" s="633">
        <f t="shared" si="3128"/>
        <v>3.2449730515146186E-4</v>
      </c>
      <c r="MD299" s="633">
        <f t="shared" si="3129"/>
        <v>1.4949207728843896E-3</v>
      </c>
      <c r="ME299" s="633">
        <f t="shared" si="3130"/>
        <v>6.4346354955234031E-4</v>
      </c>
      <c r="MF299" s="631">
        <f t="shared" si="3131"/>
        <v>0.24644590578887005</v>
      </c>
      <c r="MG299" s="632">
        <f t="shared" si="3132"/>
        <v>0.22536676229284619</v>
      </c>
      <c r="MH299" s="632">
        <f t="shared" si="3133"/>
        <v>4.3201112989733975E-2</v>
      </c>
      <c r="MI299" s="632">
        <f t="shared" si="3134"/>
        <v>2.5928908962342997E-2</v>
      </c>
      <c r="MJ299" s="632">
        <f t="shared" si="3135"/>
        <v>0.23976204315138319</v>
      </c>
      <c r="MK299" s="632">
        <f t="shared" si="3136"/>
        <v>3.8918064108586392E-2</v>
      </c>
      <c r="ML299" s="632">
        <f t="shared" si="3137"/>
        <v>5.7813441027356118E-2</v>
      </c>
      <c r="MM299" s="632">
        <f t="shared" si="3138"/>
        <v>1.1596537425112561E-3</v>
      </c>
      <c r="MN299" s="633">
        <f t="shared" si="3139"/>
        <v>7.1703479985545113E-3</v>
      </c>
      <c r="MO299" s="633">
        <f t="shared" si="3007"/>
        <v>1.3738440941659521E-3</v>
      </c>
      <c r="MP299" s="633">
        <f t="shared" si="3140"/>
        <v>4.515512432481726E-3</v>
      </c>
      <c r="MQ299" s="633">
        <f t="shared" si="3141"/>
        <v>2.9698999963085463E-3</v>
      </c>
      <c r="MR299" s="633">
        <f t="shared" si="3142"/>
        <v>5.4647128995842498E-4</v>
      </c>
      <c r="MS299" s="633">
        <f t="shared" si="3143"/>
        <v>1.0267050126392954E-3</v>
      </c>
      <c r="MT299" s="633">
        <f t="shared" si="3144"/>
        <v>4.7299087747511848E-3</v>
      </c>
      <c r="MU299" s="633">
        <f t="shared" si="3145"/>
        <v>2.0359098250991594E-3</v>
      </c>
      <c r="MV299" s="1077"/>
      <c r="MW299" s="566"/>
      <c r="MX299" s="624"/>
      <c r="MY299" s="1270"/>
      <c r="MZ299" s="636"/>
      <c r="NA299" s="637"/>
      <c r="NB299" s="1077"/>
      <c r="NC299" s="566"/>
      <c r="ND299" s="589"/>
      <c r="NE299" s="638"/>
    </row>
    <row r="300" spans="1:369" outlineLevel="1" x14ac:dyDescent="0.2">
      <c r="A300" s="800" t="s">
        <v>181</v>
      </c>
      <c r="B300" s="801">
        <v>115</v>
      </c>
      <c r="C300" s="1528"/>
      <c r="D300" s="802">
        <f>DATI!G287</f>
        <v>335790</v>
      </c>
      <c r="E300" s="803">
        <f t="shared" si="3147"/>
        <v>3.7173597678916828E-2</v>
      </c>
      <c r="F300" s="1033">
        <f t="shared" si="3008"/>
        <v>3.1127893221169359E-3</v>
      </c>
      <c r="G300" s="805"/>
      <c r="H300" s="806"/>
      <c r="I300" s="813"/>
      <c r="J300" s="808"/>
      <c r="K300" s="808"/>
      <c r="L300" s="808"/>
      <c r="M300" s="806"/>
      <c r="N300" s="806"/>
      <c r="O300" s="806"/>
      <c r="P300" s="806"/>
      <c r="Q300" s="806"/>
      <c r="R300" s="806"/>
      <c r="S300" s="806"/>
      <c r="T300" s="806"/>
      <c r="U300" s="806"/>
      <c r="V300" s="806"/>
      <c r="W300" s="811"/>
      <c r="X300" s="1092"/>
      <c r="Y300" s="806"/>
      <c r="Z300" s="806"/>
      <c r="AA300" s="806"/>
      <c r="AB300" s="806"/>
      <c r="AC300" s="806"/>
      <c r="AD300" s="813"/>
      <c r="AE300" s="808"/>
      <c r="AF300" s="808"/>
      <c r="AG300" s="811"/>
      <c r="AH300" s="815"/>
      <c r="AI300" s="806"/>
      <c r="AJ300" s="813"/>
      <c r="AK300" s="808"/>
      <c r="AL300" s="808"/>
      <c r="AM300" s="808"/>
      <c r="AN300" s="818"/>
      <c r="AO300" s="819"/>
      <c r="AP300" s="819"/>
      <c r="AQ300" s="819"/>
      <c r="AR300" s="819"/>
      <c r="AS300" s="819"/>
      <c r="AT300" s="819"/>
      <c r="AU300" s="1093"/>
      <c r="AV300" s="1093"/>
      <c r="AW300" s="819"/>
      <c r="AX300" s="1093"/>
      <c r="AY300" s="1093"/>
      <c r="AZ300" s="1093"/>
      <c r="BA300" s="1093"/>
      <c r="BB300" s="818"/>
      <c r="BC300" s="819"/>
      <c r="BD300" s="819"/>
      <c r="BE300" s="819"/>
      <c r="BF300" s="819"/>
      <c r="BG300" s="819"/>
      <c r="BH300" s="819"/>
      <c r="BI300" s="819"/>
      <c r="BJ300" s="819"/>
      <c r="BK300" s="819"/>
      <c r="BL300" s="819"/>
      <c r="BM300" s="819"/>
      <c r="BN300" s="819"/>
      <c r="BO300" s="819"/>
      <c r="BP300" s="819"/>
      <c r="BQ300" s="819"/>
      <c r="BR300" s="819"/>
      <c r="BS300" s="819"/>
      <c r="BT300" s="819"/>
      <c r="BU300" s="819"/>
      <c r="BV300" s="820"/>
      <c r="BW300" s="818"/>
      <c r="BX300" s="819"/>
      <c r="BY300" s="819"/>
      <c r="BZ300" s="819"/>
      <c r="CA300" s="819"/>
      <c r="CB300" s="819"/>
      <c r="CC300" s="819"/>
      <c r="CD300" s="820"/>
      <c r="CE300" s="818"/>
      <c r="CF300" s="819"/>
      <c r="CG300" s="819"/>
      <c r="CH300" s="819"/>
      <c r="CI300" s="819"/>
      <c r="CJ300" s="819"/>
      <c r="CK300" s="819"/>
      <c r="CL300" s="819"/>
      <c r="CM300" s="819"/>
      <c r="CN300" s="819"/>
      <c r="CO300" s="819"/>
      <c r="CP300" s="819"/>
      <c r="CQ300" s="819"/>
      <c r="CR300" s="819"/>
      <c r="CS300" s="819"/>
      <c r="CT300" s="819"/>
      <c r="CU300" s="819"/>
      <c r="CV300" s="819"/>
      <c r="CW300" s="819"/>
      <c r="CX300" s="819"/>
      <c r="CY300" s="820"/>
      <c r="CZ300" s="805">
        <f>DATI!AA287</f>
        <v>163565.39689224795</v>
      </c>
      <c r="DA300" s="806">
        <f t="shared" si="3148"/>
        <v>448.12437504725466</v>
      </c>
      <c r="DB300" s="813">
        <f t="shared" si="3009"/>
        <v>487.10621785118065</v>
      </c>
      <c r="DC300" s="808">
        <f t="shared" si="2982"/>
        <v>1.3345375831539197</v>
      </c>
      <c r="DD300" s="822">
        <f t="shared" si="2983"/>
        <v>2.2083030290382943E-3</v>
      </c>
      <c r="DE300" s="823">
        <f t="shared" si="3070"/>
        <v>-9.0167955458906148E-4</v>
      </c>
      <c r="DF300" s="806">
        <f t="shared" si="3155"/>
        <v>360.40607557463227</v>
      </c>
      <c r="DG300" s="824">
        <f t="shared" si="2984"/>
        <v>-0.43961010499327813</v>
      </c>
      <c r="DH300" s="825">
        <f t="shared" si="3156"/>
        <v>3.5441909942777988E-2</v>
      </c>
      <c r="DI300" s="1346">
        <f t="shared" si="3157"/>
        <v>70246.424386088896</v>
      </c>
      <c r="DJ300" s="806">
        <f t="shared" si="3088"/>
        <v>192.45595722216137</v>
      </c>
      <c r="DK300" s="1347">
        <f t="shared" si="3014"/>
        <v>209.19748767410849</v>
      </c>
      <c r="DL300" s="828">
        <f t="shared" si="3015"/>
        <v>0.57314380184687264</v>
      </c>
      <c r="DM300" s="862">
        <f t="shared" si="3146"/>
        <v>0.42946995954385853</v>
      </c>
      <c r="DN300" s="830">
        <f t="shared" si="3089"/>
        <v>0.13407656734550941</v>
      </c>
      <c r="DO300" s="830">
        <f t="shared" si="2834"/>
        <v>4.9999999999999989E-2</v>
      </c>
      <c r="DP300" s="830">
        <f t="shared" si="3016"/>
        <v>0.13658095206433987</v>
      </c>
      <c r="DQ300" s="830">
        <f t="shared" si="3017"/>
        <v>0.13305399369139523</v>
      </c>
      <c r="DR300" s="831">
        <f t="shared" si="3018"/>
        <v>8441.3903860888968</v>
      </c>
      <c r="DS300" s="831">
        <f t="shared" si="3019"/>
        <v>24.565961869622726</v>
      </c>
      <c r="DT300" s="832">
        <f t="shared" si="3158"/>
        <v>4.211701005755069E-2</v>
      </c>
      <c r="DU300" s="833"/>
      <c r="DV300" s="832"/>
      <c r="DW300" s="834">
        <f>DATI!AB287</f>
        <v>70246.424386088896</v>
      </c>
      <c r="DX300" s="806">
        <f t="shared" si="3149"/>
        <v>192.45595722216137</v>
      </c>
      <c r="DY300" s="835">
        <f t="shared" si="3021"/>
        <v>209.19748767410849</v>
      </c>
      <c r="DZ300" s="808">
        <f t="shared" si="3022"/>
        <v>0.57314380184687264</v>
      </c>
      <c r="EA300" s="829">
        <f t="shared" ref="EA300:EA331" si="3178">+DW300/CZ300</f>
        <v>0.42946995954385853</v>
      </c>
      <c r="EB300" s="825">
        <f t="shared" si="3080"/>
        <v>0.13407656734550941</v>
      </c>
      <c r="EC300" s="1348">
        <f t="shared" si="2836"/>
        <v>93318.972506159058</v>
      </c>
      <c r="ED300" s="837">
        <f t="shared" si="3023"/>
        <v>255.66841782509331</v>
      </c>
      <c r="EE300" s="838">
        <f t="shared" si="3024"/>
        <v>277.90873017707213</v>
      </c>
      <c r="EF300" s="839">
        <f t="shared" si="3025"/>
        <v>0.76139378130704694</v>
      </c>
      <c r="EG300" s="840">
        <f t="shared" si="3071"/>
        <v>-7.9694159289676325E-2</v>
      </c>
      <c r="EH300" s="840">
        <f t="shared" si="3072"/>
        <v>-8.2549987890945573E-2</v>
      </c>
      <c r="EI300" s="822">
        <f t="shared" si="3026"/>
        <v>0.57053004045614142</v>
      </c>
      <c r="EJ300" s="841">
        <f t="shared" si="3073"/>
        <v>-8080.9843105142645</v>
      </c>
      <c r="EK300" s="841">
        <f t="shared" si="3074"/>
        <v>-25.005571974616089</v>
      </c>
      <c r="EL300" s="805">
        <f>DATI!AD287</f>
        <v>73725.226447380293</v>
      </c>
      <c r="EM300" s="806">
        <f t="shared" si="3150"/>
        <v>201.98692177364464</v>
      </c>
      <c r="EN300" s="835">
        <f t="shared" si="3027"/>
        <v>219.5575402703484</v>
      </c>
      <c r="EO300" s="808">
        <f t="shared" si="2989"/>
        <v>0.60152750758999562</v>
      </c>
      <c r="EP300" s="822">
        <f t="shared" si="2990"/>
        <v>-0.15251899012010517</v>
      </c>
      <c r="EQ300" s="823">
        <f t="shared" si="2991"/>
        <v>-0.15514883380900246</v>
      </c>
      <c r="ER300" s="822">
        <f t="shared" si="3151"/>
        <v>3.0005729208996454E-2</v>
      </c>
      <c r="ES300" s="806">
        <f t="shared" si="3159"/>
        <v>-13268.140469276215</v>
      </c>
      <c r="ET300" s="822">
        <f t="shared" si="3029"/>
        <v>0.45073852934767306</v>
      </c>
      <c r="EU300" s="824">
        <f t="shared" si="2993"/>
        <v>-40.31964171925722</v>
      </c>
      <c r="EV300" s="805">
        <f>DATI!AE287</f>
        <v>17994.569838580479</v>
      </c>
      <c r="EW300" s="806">
        <f t="shared" si="3152"/>
        <v>49.300191338576653</v>
      </c>
      <c r="EX300" s="835">
        <f t="shared" si="3030"/>
        <v>53.588760351947577</v>
      </c>
      <c r="EY300" s="808">
        <f t="shared" si="3031"/>
        <v>0.14681852151218514</v>
      </c>
      <c r="EZ300" s="822">
        <f t="shared" si="2995"/>
        <v>0.24905129968053785</v>
      </c>
      <c r="FA300" s="823">
        <f t="shared" si="2996"/>
        <v>0.24517533120539814</v>
      </c>
      <c r="FB300" s="806">
        <f t="shared" si="3160"/>
        <v>3587.9799385636907</v>
      </c>
      <c r="FC300" s="824">
        <f t="shared" si="2997"/>
        <v>10.55164018986509</v>
      </c>
      <c r="FD300" s="806"/>
      <c r="FE300" s="822"/>
      <c r="FF300" s="806"/>
      <c r="FG300" s="822"/>
      <c r="FH300" s="805">
        <f>DATI!AF287</f>
        <v>1599.1762201982899</v>
      </c>
      <c r="FI300" s="806">
        <f t="shared" si="3161"/>
        <v>4.3813047128720273</v>
      </c>
      <c r="FJ300" s="830">
        <f t="shared" si="3036"/>
        <v>9.7769837054947507E-3</v>
      </c>
      <c r="FK300" s="830"/>
      <c r="FL300" s="806"/>
      <c r="FM300" s="1300"/>
      <c r="FN300" s="806"/>
      <c r="FO300" s="806"/>
      <c r="FP300" s="806"/>
      <c r="FQ300" s="842"/>
      <c r="FR300" s="1301"/>
      <c r="FS300" s="851"/>
      <c r="FT300" s="851"/>
      <c r="FU300" s="818"/>
      <c r="FV300" s="819"/>
      <c r="FW300" s="819"/>
      <c r="FX300" s="819"/>
      <c r="FY300" s="819"/>
      <c r="FZ300" s="819"/>
      <c r="GA300" s="819"/>
      <c r="GB300" s="819"/>
      <c r="GC300" s="819"/>
      <c r="GD300" s="819"/>
      <c r="GE300" s="819"/>
      <c r="GF300" s="819"/>
      <c r="GG300" s="819"/>
      <c r="GH300" s="819"/>
      <c r="GI300" s="819"/>
      <c r="GJ300" s="819"/>
      <c r="GK300" s="819"/>
      <c r="GL300" s="819"/>
      <c r="GM300" s="819"/>
      <c r="GN300" s="819"/>
      <c r="GO300" s="819"/>
      <c r="GP300" s="820"/>
      <c r="GQ300" s="818"/>
      <c r="GR300" s="819"/>
      <c r="GS300" s="819"/>
      <c r="GT300" s="819"/>
      <c r="GU300" s="819"/>
      <c r="GV300" s="819"/>
      <c r="GW300" s="819"/>
      <c r="GX300" s="820"/>
      <c r="GY300" s="818"/>
      <c r="GZ300" s="819"/>
      <c r="HA300" s="819"/>
      <c r="HB300" s="819"/>
      <c r="HC300" s="819"/>
      <c r="HD300" s="819"/>
      <c r="HE300" s="819"/>
      <c r="HF300" s="819"/>
      <c r="HG300" s="819"/>
      <c r="HH300" s="819"/>
      <c r="HI300" s="819"/>
      <c r="HJ300" s="819"/>
      <c r="HK300" s="819"/>
      <c r="HL300" s="819"/>
      <c r="HM300" s="819"/>
      <c r="HN300" s="819"/>
      <c r="HO300" s="819"/>
      <c r="HP300" s="819"/>
      <c r="HQ300" s="819"/>
      <c r="HR300" s="819"/>
      <c r="HS300" s="819"/>
      <c r="HT300" s="820"/>
      <c r="HU300" s="1301">
        <f t="shared" si="2999"/>
        <v>93000</v>
      </c>
      <c r="HV300" s="1302"/>
      <c r="HW300" s="1303">
        <v>63000</v>
      </c>
      <c r="HX300" s="1304">
        <v>63000</v>
      </c>
      <c r="HY300" s="1304"/>
      <c r="HZ300" s="1305"/>
      <c r="IA300" s="1305">
        <f t="shared" si="3000"/>
        <v>0.38516704142198571</v>
      </c>
      <c r="IB300" s="1306">
        <f t="shared" si="3001"/>
        <v>0.67741935483870963</v>
      </c>
      <c r="IC300" s="1303"/>
      <c r="ID300" s="1305"/>
      <c r="IE300" s="1303"/>
      <c r="IF300" s="1303"/>
      <c r="IG300" s="1303"/>
      <c r="IH300" s="1307"/>
      <c r="II300" s="1304"/>
      <c r="IJ300" s="1304"/>
      <c r="IK300" s="1308"/>
      <c r="IL300" s="1309">
        <v>4000</v>
      </c>
      <c r="IM300" s="1309"/>
      <c r="IN300" s="1306">
        <f t="shared" si="3113"/>
        <v>2.4455050249014964E-2</v>
      </c>
      <c r="IO300" s="1306">
        <f t="shared" si="3114"/>
        <v>4.3010752688172046E-2</v>
      </c>
      <c r="IP300" s="1304"/>
      <c r="IQ300" s="1307"/>
      <c r="IR300" s="1304"/>
      <c r="IS300" s="1309">
        <v>26000</v>
      </c>
      <c r="IT300" s="1308">
        <v>26000</v>
      </c>
      <c r="IU300" s="1310"/>
      <c r="IV300" s="1306"/>
      <c r="IW300" s="1307">
        <f t="shared" si="3002"/>
        <v>0.15895782661859728</v>
      </c>
      <c r="IX300" s="1306">
        <f t="shared" si="3003"/>
        <v>0.27956989247311825</v>
      </c>
      <c r="IY300" s="1309"/>
      <c r="IZ300" s="1309"/>
      <c r="JA300" s="1309"/>
      <c r="JB300" s="1309"/>
      <c r="JC300" s="1311"/>
      <c r="JD300" s="1307"/>
      <c r="JE300" s="1304"/>
      <c r="JF300" s="1304"/>
      <c r="JG300" s="826">
        <f t="shared" si="3153"/>
        <v>65049.006171069901</v>
      </c>
      <c r="JH300" s="808">
        <f t="shared" si="3038"/>
        <v>193.71930721900563</v>
      </c>
      <c r="JI300" s="829">
        <f t="shared" si="3115"/>
        <v>0.39769417864049977</v>
      </c>
      <c r="JJ300" s="1300"/>
      <c r="JK300" s="806"/>
      <c r="JL300" s="831"/>
      <c r="JM300" s="860">
        <f t="shared" si="3076"/>
        <v>0.13636350220179691</v>
      </c>
      <c r="JN300" s="1098"/>
      <c r="JO300" s="808"/>
      <c r="JP300" s="829"/>
      <c r="JQ300" s="830"/>
      <c r="JR300" s="862"/>
      <c r="JS300" s="825"/>
      <c r="JT300" s="818">
        <f>DATI!BW287</f>
        <v>17241.88221124142</v>
      </c>
      <c r="JU300" s="819">
        <f>DATI!BX287</f>
        <v>12596.071304705052</v>
      </c>
      <c r="JV300" s="819">
        <f>DATI!BY287</f>
        <v>2656.9705070166929</v>
      </c>
      <c r="JW300" s="819">
        <f>DATI!BZ287</f>
        <v>8407.5008394768956</v>
      </c>
      <c r="JX300" s="819">
        <f>DATI!CA287</f>
        <v>13919.6459362558</v>
      </c>
      <c r="JY300" s="819">
        <f>DATI!CB287</f>
        <v>4488.7797516063483</v>
      </c>
      <c r="JZ300" s="819">
        <f>DATI!CC287</f>
        <v>3283.5417217811814</v>
      </c>
      <c r="KA300" s="819">
        <f>DATI!CD287</f>
        <v>224.26960128412424</v>
      </c>
      <c r="KB300" s="819">
        <f>DATI!CE287</f>
        <v>660.44590643098547</v>
      </c>
      <c r="KC300" s="819">
        <f>DATI!CF287</f>
        <v>204.99536432358801</v>
      </c>
      <c r="KD300" s="819">
        <f>DATI!CG287</f>
        <v>97.351944410685476</v>
      </c>
      <c r="KE300" s="819">
        <f>DATI!CH287</f>
        <v>181.70576345595433</v>
      </c>
      <c r="KF300" s="819">
        <f>DATI!CI287</f>
        <v>40.481427875177182</v>
      </c>
      <c r="KG300" s="819">
        <f>DATI!CJ287</f>
        <v>188.45608299834029</v>
      </c>
      <c r="KH300" s="819">
        <f>DATI!CK287</f>
        <v>271.4615503880168</v>
      </c>
      <c r="KI300" s="819">
        <f>DATI!CL287</f>
        <v>682.79820223031345</v>
      </c>
      <c r="KJ300" s="863">
        <f t="shared" si="3039"/>
        <v>51.347217639719531</v>
      </c>
      <c r="KK300" s="864">
        <f t="shared" si="3162"/>
        <v>7.4023651188162759E-2</v>
      </c>
      <c r="KL300" s="865">
        <f t="shared" si="3041"/>
        <v>37.511752299666611</v>
      </c>
      <c r="KM300" s="864">
        <f t="shared" si="3163"/>
        <v>0.12337268117046432</v>
      </c>
      <c r="KN300" s="865">
        <f t="shared" si="3043"/>
        <v>7.9125956908088177</v>
      </c>
      <c r="KO300" s="864">
        <f t="shared" si="3164"/>
        <v>0.19875175152002331</v>
      </c>
      <c r="KP300" s="865">
        <f t="shared" si="3045"/>
        <v>25.037972659927028</v>
      </c>
      <c r="KQ300" s="864">
        <f t="shared" si="3165"/>
        <v>0.75783833328883543</v>
      </c>
      <c r="KR300" s="865">
        <f t="shared" si="3047"/>
        <v>41.453426058714669</v>
      </c>
      <c r="KS300" s="864">
        <f t="shared" si="3166"/>
        <v>-1.0370077168434348E-2</v>
      </c>
      <c r="KT300" s="865">
        <f t="shared" si="3049"/>
        <v>13.36781843296807</v>
      </c>
      <c r="KU300" s="864">
        <f t="shared" si="3167"/>
        <v>0.19669448330854009</v>
      </c>
      <c r="KV300" s="865">
        <f t="shared" si="3051"/>
        <v>9.7785571987884747</v>
      </c>
      <c r="KW300" s="864">
        <f t="shared" si="3168"/>
        <v>0.16052344339499253</v>
      </c>
      <c r="KX300" s="865">
        <f t="shared" si="3053"/>
        <v>0.66788648049115296</v>
      </c>
      <c r="KY300" s="864">
        <f t="shared" si="3169"/>
        <v>-0.55390158835463188</v>
      </c>
      <c r="KZ300" s="865">
        <f t="shared" si="3055"/>
        <v>1.966842093067052</v>
      </c>
      <c r="LA300" s="864">
        <f t="shared" si="3170"/>
        <v>8.588601931013852E-2</v>
      </c>
      <c r="LB300" s="865">
        <f t="shared" si="3005"/>
        <v>0.61048680521631971</v>
      </c>
      <c r="LC300" s="864">
        <f t="shared" si="3171"/>
        <v>1.3014050209265082</v>
      </c>
      <c r="LD300" s="865">
        <f t="shared" si="3058"/>
        <v>0.28991912924948771</v>
      </c>
      <c r="LE300" s="864">
        <f t="shared" si="3172"/>
        <v>-0.48183063737574366</v>
      </c>
      <c r="LF300" s="865">
        <f t="shared" si="3060"/>
        <v>0.54112916839677871</v>
      </c>
      <c r="LG300" s="864">
        <f t="shared" si="3173"/>
        <v>-5.3698854038445307E-2</v>
      </c>
      <c r="LH300" s="865">
        <f t="shared" si="3062"/>
        <v>0.12055578747186392</v>
      </c>
      <c r="LI300" s="864">
        <f t="shared" si="3174"/>
        <v>0.34630385054864921</v>
      </c>
      <c r="LJ300" s="865">
        <f t="shared" si="3064"/>
        <v>0.5612319693806852</v>
      </c>
      <c r="LK300" s="864">
        <f t="shared" si="3175"/>
        <v>0.39179166034317542</v>
      </c>
      <c r="LL300" s="865">
        <f t="shared" si="3066"/>
        <v>0.80842654750890974</v>
      </c>
      <c r="LM300" s="864">
        <f t="shared" si="3176"/>
        <v>-6.0507895339828336E-3</v>
      </c>
      <c r="LN300" s="865">
        <f t="shared" si="3068"/>
        <v>2.0334083868796373</v>
      </c>
      <c r="LO300" s="868">
        <f t="shared" si="3177"/>
        <v>0.23529762091075204</v>
      </c>
      <c r="LP300" s="869">
        <f t="shared" si="3116"/>
        <v>0.10541277396587655</v>
      </c>
      <c r="LQ300" s="870">
        <f t="shared" si="3117"/>
        <v>7.7009389174184387E-2</v>
      </c>
      <c r="LR300" s="870">
        <f t="shared" si="3118"/>
        <v>1.6244086814810998E-2</v>
      </c>
      <c r="LS300" s="870">
        <f t="shared" si="3119"/>
        <v>5.140146387451075E-2</v>
      </c>
      <c r="LT300" s="870">
        <f t="shared" si="3120"/>
        <v>8.5101410204908134E-2</v>
      </c>
      <c r="LU300" s="870">
        <f t="shared" si="3121"/>
        <v>2.7443333595573542E-2</v>
      </c>
      <c r="LV300" s="870">
        <f t="shared" si="3122"/>
        <v>2.0074794450223976E-2</v>
      </c>
      <c r="LW300" s="870">
        <f t="shared" si="3123"/>
        <v>1.3711310921824523E-3</v>
      </c>
      <c r="LX300" s="871">
        <f t="shared" si="3124"/>
        <v>4.0378094571314966E-3</v>
      </c>
      <c r="LY300" s="871">
        <f t="shared" si="3006"/>
        <v>1.2532929838371186E-3</v>
      </c>
      <c r="LZ300" s="871">
        <f t="shared" si="3125"/>
        <v>5.951866731006562E-4</v>
      </c>
      <c r="MA300" s="871">
        <f t="shared" si="3126"/>
        <v>1.1109058939627475E-3</v>
      </c>
      <c r="MB300" s="871">
        <f t="shared" si="3127"/>
        <v>2.474938382098333E-4</v>
      </c>
      <c r="MC300" s="871">
        <f t="shared" si="3128"/>
        <v>1.1521757448642368E-3</v>
      </c>
      <c r="MD300" s="871">
        <f t="shared" si="3129"/>
        <v>1.6596514638536146E-3</v>
      </c>
      <c r="ME300" s="871">
        <f t="shared" si="3130"/>
        <v>4.1744660863698496E-3</v>
      </c>
      <c r="MF300" s="869">
        <f t="shared" si="3131"/>
        <v>0.24544853865410238</v>
      </c>
      <c r="MG300" s="870">
        <f t="shared" si="3132"/>
        <v>0.17931263284625615</v>
      </c>
      <c r="MH300" s="870">
        <f t="shared" si="3133"/>
        <v>3.7823569387865678E-2</v>
      </c>
      <c r="MI300" s="870">
        <f t="shared" si="3134"/>
        <v>0.11968581907126731</v>
      </c>
      <c r="MJ300" s="870">
        <f t="shared" si="3135"/>
        <v>0.19815451189017882</v>
      </c>
      <c r="MK300" s="870">
        <f t="shared" si="3136"/>
        <v>6.3900473096468013E-2</v>
      </c>
      <c r="ML300" s="870">
        <f t="shared" si="3137"/>
        <v>4.674318658177043E-2</v>
      </c>
      <c r="MM300" s="870">
        <f t="shared" si="3138"/>
        <v>3.1926123392628791E-3</v>
      </c>
      <c r="MN300" s="871">
        <f t="shared" si="3139"/>
        <v>9.4018437550790913E-3</v>
      </c>
      <c r="MO300" s="871">
        <f t="shared" si="3007"/>
        <v>2.9182320113105122E-3</v>
      </c>
      <c r="MP300" s="871">
        <f t="shared" si="3140"/>
        <v>1.3858633412516348E-3</v>
      </c>
      <c r="MQ300" s="871">
        <f t="shared" si="3141"/>
        <v>2.5866905688645705E-3</v>
      </c>
      <c r="MR300" s="871">
        <f t="shared" si="3142"/>
        <v>5.7627741524156264E-4</v>
      </c>
      <c r="MS300" s="871">
        <f t="shared" si="3143"/>
        <v>2.6827854178391578E-3</v>
      </c>
      <c r="MT300" s="871">
        <f t="shared" si="3144"/>
        <v>3.864418050604368E-3</v>
      </c>
      <c r="MU300" s="871">
        <f t="shared" si="3145"/>
        <v>9.7200420974811914E-3</v>
      </c>
      <c r="MV300" s="1098"/>
      <c r="MW300" s="808"/>
      <c r="MX300" s="862"/>
      <c r="MY300" s="1269"/>
      <c r="MZ300" s="956"/>
      <c r="NA300" s="874"/>
      <c r="NB300" s="1098"/>
      <c r="NC300" s="808"/>
      <c r="ND300" s="829"/>
      <c r="NE300" s="875"/>
    </row>
    <row r="301" spans="1:369" outlineLevel="1" x14ac:dyDescent="0.2">
      <c r="A301" s="876" t="s">
        <v>182</v>
      </c>
      <c r="B301" s="559">
        <v>90</v>
      </c>
      <c r="C301" s="1525"/>
      <c r="D301" s="560">
        <f>DATI!G288</f>
        <v>311586</v>
      </c>
      <c r="E301" s="561">
        <f t="shared" si="3147"/>
        <v>3.4494096329202716E-2</v>
      </c>
      <c r="F301" s="1035">
        <f t="shared" si="3008"/>
        <v>6.0605277857601813E-3</v>
      </c>
      <c r="G301" s="563"/>
      <c r="H301" s="564"/>
      <c r="I301" s="565"/>
      <c r="J301" s="566"/>
      <c r="K301" s="566"/>
      <c r="L301" s="566"/>
      <c r="M301" s="564"/>
      <c r="N301" s="564"/>
      <c r="O301" s="564"/>
      <c r="P301" s="564"/>
      <c r="Q301" s="564"/>
      <c r="R301" s="564"/>
      <c r="S301" s="564"/>
      <c r="T301" s="564"/>
      <c r="U301" s="564"/>
      <c r="V301" s="564"/>
      <c r="W301" s="569"/>
      <c r="X301" s="1100"/>
      <c r="Y301" s="564"/>
      <c r="Z301" s="564"/>
      <c r="AA301" s="564"/>
      <c r="AB301" s="564"/>
      <c r="AC301" s="564"/>
      <c r="AD301" s="565"/>
      <c r="AE301" s="566"/>
      <c r="AF301" s="566"/>
      <c r="AG301" s="569"/>
      <c r="AH301" s="572"/>
      <c r="AI301" s="564"/>
      <c r="AJ301" s="565"/>
      <c r="AK301" s="566"/>
      <c r="AL301" s="566"/>
      <c r="AM301" s="566"/>
      <c r="AN301" s="576"/>
      <c r="AO301" s="577"/>
      <c r="AP301" s="577"/>
      <c r="AQ301" s="577"/>
      <c r="AR301" s="577"/>
      <c r="AS301" s="577"/>
      <c r="AT301" s="577"/>
      <c r="AU301" s="1072"/>
      <c r="AV301" s="1072"/>
      <c r="AW301" s="577"/>
      <c r="AX301" s="1072"/>
      <c r="AY301" s="1072"/>
      <c r="AZ301" s="1072"/>
      <c r="BA301" s="1072"/>
      <c r="BB301" s="576"/>
      <c r="BC301" s="577"/>
      <c r="BD301" s="577"/>
      <c r="BE301" s="577"/>
      <c r="BF301" s="577"/>
      <c r="BG301" s="577"/>
      <c r="BH301" s="577"/>
      <c r="BI301" s="577"/>
      <c r="BJ301" s="577"/>
      <c r="BK301" s="577"/>
      <c r="BL301" s="577"/>
      <c r="BM301" s="577"/>
      <c r="BN301" s="577"/>
      <c r="BO301" s="577"/>
      <c r="BP301" s="577"/>
      <c r="BQ301" s="577"/>
      <c r="BR301" s="577"/>
      <c r="BS301" s="577"/>
      <c r="BT301" s="577"/>
      <c r="BU301" s="577"/>
      <c r="BV301" s="578"/>
      <c r="BW301" s="576"/>
      <c r="BX301" s="577"/>
      <c r="BY301" s="577"/>
      <c r="BZ301" s="577"/>
      <c r="CA301" s="577"/>
      <c r="CB301" s="577"/>
      <c r="CC301" s="577"/>
      <c r="CD301" s="578"/>
      <c r="CE301" s="576"/>
      <c r="CF301" s="577"/>
      <c r="CG301" s="577"/>
      <c r="CH301" s="577"/>
      <c r="CI301" s="577"/>
      <c r="CJ301" s="577"/>
      <c r="CK301" s="577"/>
      <c r="CL301" s="577"/>
      <c r="CM301" s="577"/>
      <c r="CN301" s="577"/>
      <c r="CO301" s="577"/>
      <c r="CP301" s="577"/>
      <c r="CQ301" s="577"/>
      <c r="CR301" s="577"/>
      <c r="CS301" s="577"/>
      <c r="CT301" s="577"/>
      <c r="CU301" s="577"/>
      <c r="CV301" s="577"/>
      <c r="CW301" s="577"/>
      <c r="CX301" s="577"/>
      <c r="CY301" s="578"/>
      <c r="CZ301" s="563">
        <f>DATI!AA288</f>
        <v>148145.68162583088</v>
      </c>
      <c r="DA301" s="564">
        <f t="shared" si="3148"/>
        <v>405.87857979679694</v>
      </c>
      <c r="DB301" s="565">
        <f t="shared" si="3009"/>
        <v>475.45679724323588</v>
      </c>
      <c r="DC301" s="566">
        <f t="shared" si="2982"/>
        <v>1.3026213623102354</v>
      </c>
      <c r="DD301" s="582">
        <f t="shared" si="2983"/>
        <v>4.6506857485531405E-2</v>
      </c>
      <c r="DE301" s="583">
        <f t="shared" si="3070"/>
        <v>4.0202680239120138E-2</v>
      </c>
      <c r="DF301" s="564">
        <f t="shared" si="3155"/>
        <v>6583.6072197593749</v>
      </c>
      <c r="DG301" s="584">
        <f t="shared" si="2984"/>
        <v>18.375878038203041</v>
      </c>
      <c r="DH301" s="585">
        <f t="shared" si="3156"/>
        <v>3.2100713270381234E-2</v>
      </c>
      <c r="DI301" s="1349">
        <f t="shared" si="3157"/>
        <v>79282.005999999994</v>
      </c>
      <c r="DJ301" s="564">
        <f t="shared" si="3088"/>
        <v>217.21097534246573</v>
      </c>
      <c r="DK301" s="1350">
        <f t="shared" si="3014"/>
        <v>254.44662468788712</v>
      </c>
      <c r="DL301" s="588">
        <f t="shared" si="3015"/>
        <v>0.6971140402407866</v>
      </c>
      <c r="DM301" s="624">
        <f t="shared" si="3146"/>
        <v>0.53516245043335964</v>
      </c>
      <c r="DN301" s="590">
        <f t="shared" si="3089"/>
        <v>5.984754972074658E-2</v>
      </c>
      <c r="DO301" s="590">
        <f t="shared" ref="DO301:DO331" si="3179">+ROUND(DM301,3)-ROUND(DM313,3)</f>
        <v>3.0000000000000027E-2</v>
      </c>
      <c r="DP301" s="590">
        <f t="shared" si="3016"/>
        <v>0.1091377286719991</v>
      </c>
      <c r="DQ301" s="590">
        <f t="shared" si="3017"/>
        <v>0.1024562618643846</v>
      </c>
      <c r="DR301" s="591">
        <f t="shared" si="3018"/>
        <v>7801.2476139999926</v>
      </c>
      <c r="DS301" s="591">
        <f t="shared" si="3019"/>
        <v>23.646879165477344</v>
      </c>
      <c r="DT301" s="592">
        <f t="shared" si="3158"/>
        <v>4.7534391583154374E-2</v>
      </c>
      <c r="DU301" s="593"/>
      <c r="DV301" s="592"/>
      <c r="DW301" s="594">
        <f>DATI!AB288</f>
        <v>79282.005999999994</v>
      </c>
      <c r="DX301" s="564">
        <f t="shared" si="3149"/>
        <v>217.21097534246573</v>
      </c>
      <c r="DY301" s="595">
        <f t="shared" si="3021"/>
        <v>254.44662468788712</v>
      </c>
      <c r="DZ301" s="566">
        <f t="shared" si="3022"/>
        <v>0.6971140402407866</v>
      </c>
      <c r="EA301" s="589">
        <f t="shared" si="3178"/>
        <v>0.53516245043335964</v>
      </c>
      <c r="EB301" s="585">
        <f t="shared" si="3080"/>
        <v>5.984754972074658E-2</v>
      </c>
      <c r="EC301" s="1345">
        <f t="shared" ref="EC301:EC343" si="3180">CZ301-DI301</f>
        <v>68863.675625830889</v>
      </c>
      <c r="ED301" s="597">
        <f t="shared" si="3023"/>
        <v>188.66760445433121</v>
      </c>
      <c r="EE301" s="598">
        <f t="shared" si="3024"/>
        <v>221.01017255534873</v>
      </c>
      <c r="EF301" s="599">
        <f t="shared" si="3025"/>
        <v>0.60550732206944857</v>
      </c>
      <c r="EG301" s="600">
        <f t="shared" si="3071"/>
        <v>-1.7374679349512812E-2</v>
      </c>
      <c r="EH301" s="600">
        <f t="shared" si="3072"/>
        <v>-2.3294033001027829E-2</v>
      </c>
      <c r="EI301" s="582">
        <f t="shared" si="3026"/>
        <v>0.46483754956664036</v>
      </c>
      <c r="EJ301" s="601">
        <f t="shared" si="3073"/>
        <v>-1217.6403942406178</v>
      </c>
      <c r="EK301" s="601">
        <f t="shared" si="3074"/>
        <v>-5.2710011272743316</v>
      </c>
      <c r="EL301" s="563">
        <f>DATI!AD288</f>
        <v>55804.596596956253</v>
      </c>
      <c r="EM301" s="564">
        <f t="shared" si="3150"/>
        <v>152.88930574508564</v>
      </c>
      <c r="EN301" s="595">
        <f t="shared" si="3027"/>
        <v>179.098536509844</v>
      </c>
      <c r="EO301" s="566">
        <f t="shared" si="2989"/>
        <v>0.49068092194477808</v>
      </c>
      <c r="EP301" s="582">
        <f t="shared" si="2990"/>
        <v>-3.0634169506441267E-2</v>
      </c>
      <c r="EQ301" s="583">
        <f t="shared" si="2991"/>
        <v>-3.647364773664552E-2</v>
      </c>
      <c r="ER301" s="582">
        <f t="shared" si="3151"/>
        <v>2.2712139315037037E-2</v>
      </c>
      <c r="ES301" s="564">
        <f t="shared" si="3159"/>
        <v>-1763.5524356365204</v>
      </c>
      <c r="ET301" s="582">
        <f t="shared" si="3029"/>
        <v>0.3766872985059464</v>
      </c>
      <c r="EU301" s="584">
        <f t="shared" si="2993"/>
        <v>-6.7796557047599606</v>
      </c>
      <c r="EV301" s="563">
        <f>DATI!AE288</f>
        <v>9770.2490285336971</v>
      </c>
      <c r="EW301" s="564">
        <f t="shared" si="3152"/>
        <v>26.767805557626566</v>
      </c>
      <c r="EX301" s="595">
        <f t="shared" si="3030"/>
        <v>31.356508407096907</v>
      </c>
      <c r="EY301" s="566">
        <f t="shared" si="3031"/>
        <v>8.5908242211224409E-2</v>
      </c>
      <c r="EZ301" s="582">
        <f t="shared" si="2995"/>
        <v>-3.651513814823204E-3</v>
      </c>
      <c r="FA301" s="583">
        <f t="shared" si="2996"/>
        <v>-9.6535360769580691E-3</v>
      </c>
      <c r="FB301" s="564">
        <f t="shared" si="3160"/>
        <v>-35.806948870420456</v>
      </c>
      <c r="FC301" s="584">
        <f t="shared" si="2997"/>
        <v>-0.305651805890502</v>
      </c>
      <c r="FD301" s="564"/>
      <c r="FE301" s="582"/>
      <c r="FF301" s="564"/>
      <c r="FG301" s="582"/>
      <c r="FH301" s="563">
        <f>DATI!AF288</f>
        <v>3288.8300003409386</v>
      </c>
      <c r="FI301" s="564">
        <f t="shared" si="3161"/>
        <v>9.0104931516190092</v>
      </c>
      <c r="FJ301" s="590">
        <f t="shared" si="3036"/>
        <v>2.2199972110206238E-2</v>
      </c>
      <c r="FK301" s="590"/>
      <c r="FL301" s="564"/>
      <c r="FM301" s="1281"/>
      <c r="FN301" s="564"/>
      <c r="FO301" s="564"/>
      <c r="FP301" s="564"/>
      <c r="FQ301" s="602"/>
      <c r="FR301" s="1289"/>
      <c r="FS301" s="612"/>
      <c r="FT301" s="612"/>
      <c r="FU301" s="576"/>
      <c r="FV301" s="577"/>
      <c r="FW301" s="577"/>
      <c r="FX301" s="577"/>
      <c r="FY301" s="577"/>
      <c r="FZ301" s="577"/>
      <c r="GA301" s="577"/>
      <c r="GB301" s="577"/>
      <c r="GC301" s="577"/>
      <c r="GD301" s="577"/>
      <c r="GE301" s="577"/>
      <c r="GF301" s="577"/>
      <c r="GG301" s="577"/>
      <c r="GH301" s="577"/>
      <c r="GI301" s="577"/>
      <c r="GJ301" s="577"/>
      <c r="GK301" s="577"/>
      <c r="GL301" s="577"/>
      <c r="GM301" s="577"/>
      <c r="GN301" s="577"/>
      <c r="GO301" s="577"/>
      <c r="GP301" s="578"/>
      <c r="GQ301" s="576"/>
      <c r="GR301" s="577"/>
      <c r="GS301" s="577"/>
      <c r="GT301" s="577"/>
      <c r="GU301" s="577"/>
      <c r="GV301" s="577"/>
      <c r="GW301" s="577"/>
      <c r="GX301" s="578"/>
      <c r="GY301" s="576"/>
      <c r="GZ301" s="577"/>
      <c r="HA301" s="577"/>
      <c r="HB301" s="577"/>
      <c r="HC301" s="577"/>
      <c r="HD301" s="577"/>
      <c r="HE301" s="577"/>
      <c r="HF301" s="577"/>
      <c r="HG301" s="577"/>
      <c r="HH301" s="577"/>
      <c r="HI301" s="577"/>
      <c r="HJ301" s="577"/>
      <c r="HK301" s="577"/>
      <c r="HL301" s="577"/>
      <c r="HM301" s="577"/>
      <c r="HN301" s="577"/>
      <c r="HO301" s="577"/>
      <c r="HP301" s="577"/>
      <c r="HQ301" s="577"/>
      <c r="HR301" s="577"/>
      <c r="HS301" s="577"/>
      <c r="HT301" s="578"/>
      <c r="HU301" s="1289">
        <f t="shared" si="2999"/>
        <v>69000</v>
      </c>
      <c r="HV301" s="1290"/>
      <c r="HW301" s="1291">
        <v>0</v>
      </c>
      <c r="HX301" s="1292">
        <v>0</v>
      </c>
      <c r="HY301" s="1292"/>
      <c r="HZ301" s="1293"/>
      <c r="IA301" s="1293">
        <f t="shared" si="3000"/>
        <v>0</v>
      </c>
      <c r="IB301" s="1312">
        <f t="shared" si="3001"/>
        <v>0</v>
      </c>
      <c r="IC301" s="1291"/>
      <c r="ID301" s="1293"/>
      <c r="IE301" s="1291"/>
      <c r="IF301" s="1291"/>
      <c r="IG301" s="1291"/>
      <c r="IH301" s="1313"/>
      <c r="II301" s="1292"/>
      <c r="IJ301" s="1292"/>
      <c r="IK301" s="1314"/>
      <c r="IL301" s="1315">
        <v>1000</v>
      </c>
      <c r="IM301" s="1315"/>
      <c r="IN301" s="1312">
        <f t="shared" si="3113"/>
        <v>6.7501123827941444E-3</v>
      </c>
      <c r="IO301" s="1312">
        <f t="shared" si="3114"/>
        <v>1.4492753623188406E-2</v>
      </c>
      <c r="IP301" s="1292"/>
      <c r="IQ301" s="1313"/>
      <c r="IR301" s="1292"/>
      <c r="IS301" s="1315">
        <v>68000</v>
      </c>
      <c r="IT301" s="1314">
        <v>68000</v>
      </c>
      <c r="IU301" s="1316"/>
      <c r="IV301" s="1317"/>
      <c r="IW301" s="1313">
        <f t="shared" si="3002"/>
        <v>0.45900764203000183</v>
      </c>
      <c r="IX301" s="1317">
        <f t="shared" si="3003"/>
        <v>0.98550724637681164</v>
      </c>
      <c r="IY301" s="1315"/>
      <c r="IZ301" s="1315"/>
      <c r="JA301" s="1315"/>
      <c r="JB301" s="1315"/>
      <c r="JC301" s="1297"/>
      <c r="JD301" s="1313"/>
      <c r="JE301" s="1292"/>
      <c r="JF301" s="1292"/>
      <c r="JG301" s="586">
        <f t="shared" si="3153"/>
        <v>69594.8935102424</v>
      </c>
      <c r="JH301" s="566">
        <f t="shared" si="3038"/>
        <v>223.35693359214599</v>
      </c>
      <c r="JI301" s="589">
        <f t="shared" si="3115"/>
        <v>0.46977335246272706</v>
      </c>
      <c r="JJ301" s="1281"/>
      <c r="JK301" s="564"/>
      <c r="JL301" s="591"/>
      <c r="JM301" s="622">
        <f t="shared" si="3076"/>
        <v>0.21746831944524606</v>
      </c>
      <c r="JN301" s="1077"/>
      <c r="JO301" s="566"/>
      <c r="JP301" s="589"/>
      <c r="JQ301" s="590"/>
      <c r="JR301" s="624"/>
      <c r="JS301" s="585"/>
      <c r="JT301" s="576">
        <f>DATI!BW288</f>
        <v>17454.657370488523</v>
      </c>
      <c r="JU301" s="577">
        <f>DATI!BX288</f>
        <v>12546.065959573567</v>
      </c>
      <c r="JV301" s="577">
        <f>DATI!BY288</f>
        <v>2352.7607785058467</v>
      </c>
      <c r="JW301" s="577">
        <f>DATI!BZ288</f>
        <v>12824.153660275937</v>
      </c>
      <c r="JX301" s="577">
        <f>DATI!CA288</f>
        <v>17428.310538307429</v>
      </c>
      <c r="JY301" s="577">
        <f>DATI!CB288</f>
        <v>2693.4779662013052</v>
      </c>
      <c r="JZ301" s="577">
        <f>DATI!CC288</f>
        <v>2777.5289883306064</v>
      </c>
      <c r="KA301" s="577">
        <f>DATI!CD288</f>
        <v>127.16270694967173</v>
      </c>
      <c r="KB301" s="577">
        <f>DATI!CE288</f>
        <v>574.01908479368683</v>
      </c>
      <c r="KC301" s="577">
        <f>DATI!CF288</f>
        <v>0.67589998209476476</v>
      </c>
      <c r="KD301" s="577">
        <f>DATI!CG288</f>
        <v>83.577341626644142</v>
      </c>
      <c r="KE301" s="577">
        <f>DATI!CH288</f>
        <v>107.6138971492052</v>
      </c>
      <c r="KF301" s="577">
        <f>DATI!CI288</f>
        <v>7.2833601417541507</v>
      </c>
      <c r="KG301" s="577">
        <f>DATI!CJ288</f>
        <v>44.985920875549319</v>
      </c>
      <c r="KH301" s="577">
        <f>DATI!CK288</f>
        <v>545.31331650912944</v>
      </c>
      <c r="KI301" s="577">
        <f>DATI!CL288</f>
        <v>110.88406215810775</v>
      </c>
      <c r="KJ301" s="625">
        <f t="shared" si="3039"/>
        <v>56.018747217424803</v>
      </c>
      <c r="KK301" s="626">
        <f t="shared" si="3162"/>
        <v>1.1135569880000686</v>
      </c>
      <c r="KL301" s="627">
        <f t="shared" si="3041"/>
        <v>40.265178665195378</v>
      </c>
      <c r="KM301" s="626">
        <f t="shared" si="3163"/>
        <v>5.8782021588810698E-2</v>
      </c>
      <c r="KN301" s="627">
        <f t="shared" si="3043"/>
        <v>7.5509194203393184</v>
      </c>
      <c r="KO301" s="626">
        <f t="shared" si="3164"/>
        <v>4.4226742299888523E-2</v>
      </c>
      <c r="KP301" s="627">
        <f t="shared" si="3045"/>
        <v>41.157669665119535</v>
      </c>
      <c r="KQ301" s="626">
        <f t="shared" si="3165"/>
        <v>2.1988563051204058E-2</v>
      </c>
      <c r="KR301" s="627">
        <f t="shared" si="3047"/>
        <v>55.934190041617491</v>
      </c>
      <c r="KS301" s="626">
        <f t="shared" si="3166"/>
        <v>0.19267472741632541</v>
      </c>
      <c r="KT301" s="627">
        <f t="shared" si="3049"/>
        <v>8.6444126700214561</v>
      </c>
      <c r="KU301" s="626">
        <f t="shared" si="3167"/>
        <v>0.58320953030346068</v>
      </c>
      <c r="KV301" s="627">
        <f t="shared" si="3051"/>
        <v>8.9141649121931223</v>
      </c>
      <c r="KW301" s="626">
        <f t="shared" si="3168"/>
        <v>7.0857215015835737E-2</v>
      </c>
      <c r="KX301" s="627">
        <f t="shared" si="3053"/>
        <v>0.40811431498742473</v>
      </c>
      <c r="KY301" s="626">
        <f t="shared" si="3169"/>
        <v>-0.12720445875185724</v>
      </c>
      <c r="KZ301" s="627">
        <f t="shared" si="3055"/>
        <v>1.8422492820399083</v>
      </c>
      <c r="LA301" s="626">
        <f t="shared" si="3170"/>
        <v>0.28360975341139905</v>
      </c>
      <c r="LB301" s="627">
        <f t="shared" si="3005"/>
        <v>2.1692244904930411E-3</v>
      </c>
      <c r="LC301" s="626">
        <f t="shared" si="3171"/>
        <v>-0.74823744968203743</v>
      </c>
      <c r="LD301" s="627">
        <f t="shared" si="3058"/>
        <v>0.26823201821212805</v>
      </c>
      <c r="LE301" s="626">
        <f t="shared" si="3172"/>
        <v>0.10694611188541234</v>
      </c>
      <c r="LF301" s="627">
        <f t="shared" si="3060"/>
        <v>0.34537462257355983</v>
      </c>
      <c r="LG301" s="626">
        <f t="shared" si="3173"/>
        <v>-0.11596386505558245</v>
      </c>
      <c r="LH301" s="627">
        <f t="shared" si="3062"/>
        <v>2.3375120004602745E-2</v>
      </c>
      <c r="LI301" s="626">
        <f t="shared" si="3174"/>
        <v>0.42886450491558248</v>
      </c>
      <c r="LJ301" s="627">
        <f t="shared" si="3064"/>
        <v>0.144377221298612</v>
      </c>
      <c r="LK301" s="626">
        <f t="shared" si="3175"/>
        <v>0.29106345121775173</v>
      </c>
      <c r="LL301" s="627">
        <f t="shared" si="3066"/>
        <v>1.7501213678057728</v>
      </c>
      <c r="LM301" s="626">
        <f t="shared" si="3176"/>
        <v>0.77275877177093055</v>
      </c>
      <c r="LN301" s="627">
        <f t="shared" si="3068"/>
        <v>0.35586984703455149</v>
      </c>
      <c r="LO301" s="630">
        <f t="shared" si="3177"/>
        <v>0.53285266888981253</v>
      </c>
      <c r="LP301" s="631">
        <f t="shared" si="3116"/>
        <v>0.11782089885396366</v>
      </c>
      <c r="LQ301" s="632">
        <f t="shared" si="3117"/>
        <v>8.4687355189069641E-2</v>
      </c>
      <c r="LR301" s="632">
        <f t="shared" si="3118"/>
        <v>1.5881399664744708E-2</v>
      </c>
      <c r="LS301" s="632">
        <f t="shared" si="3119"/>
        <v>8.656447842108346E-2</v>
      </c>
      <c r="LT301" s="632">
        <f t="shared" si="3120"/>
        <v>0.11764305477581066</v>
      </c>
      <c r="LU301" s="632">
        <f t="shared" si="3121"/>
        <v>1.8181278972438618E-2</v>
      </c>
      <c r="LV301" s="632">
        <f t="shared" si="3122"/>
        <v>1.8748632817700117E-2</v>
      </c>
      <c r="LW301" s="632">
        <f t="shared" si="3123"/>
        <v>8.5836256281060215E-4</v>
      </c>
      <c r="LX301" s="633">
        <f t="shared" si="3124"/>
        <v>3.8746933322260273E-3</v>
      </c>
      <c r="LY301" s="633">
        <f t="shared" si="3006"/>
        <v>4.562400838668212E-6</v>
      </c>
      <c r="LZ301" s="633">
        <f t="shared" si="3125"/>
        <v>5.6415644863502714E-4</v>
      </c>
      <c r="MA301" s="633">
        <f t="shared" si="3126"/>
        <v>7.2640589970758551E-4</v>
      </c>
      <c r="MB301" s="633">
        <f t="shared" si="3127"/>
        <v>4.9163499481204007E-5</v>
      </c>
      <c r="MC301" s="633">
        <f t="shared" si="3128"/>
        <v>3.0366002155344303E-4</v>
      </c>
      <c r="MD301" s="633">
        <f t="shared" si="3129"/>
        <v>3.6809261702708171E-3</v>
      </c>
      <c r="ME301" s="633">
        <f t="shared" si="3130"/>
        <v>7.4847988102795873E-4</v>
      </c>
      <c r="MF301" s="631">
        <f t="shared" si="3131"/>
        <v>0.22015912880015326</v>
      </c>
      <c r="MG301" s="632">
        <f t="shared" si="3132"/>
        <v>0.15824607111446659</v>
      </c>
      <c r="MH301" s="632">
        <f t="shared" si="3133"/>
        <v>2.9675848243620965E-2</v>
      </c>
      <c r="MI301" s="632">
        <f t="shared" si="3134"/>
        <v>0.1617536476092184</v>
      </c>
      <c r="MJ301" s="632">
        <f t="shared" si="3135"/>
        <v>0.2198268108693848</v>
      </c>
      <c r="MK301" s="632">
        <f t="shared" si="3136"/>
        <v>3.3973383143223006E-2</v>
      </c>
      <c r="ML301" s="632">
        <f t="shared" si="3137"/>
        <v>3.5033535709611166E-2</v>
      </c>
      <c r="MM301" s="632">
        <f t="shared" si="3138"/>
        <v>1.6039289791642223E-3</v>
      </c>
      <c r="MN301" s="633">
        <f t="shared" si="3139"/>
        <v>7.2402189822705406E-3</v>
      </c>
      <c r="MO301" s="633">
        <f t="shared" si="3007"/>
        <v>8.5252633755856879E-6</v>
      </c>
      <c r="MP301" s="633">
        <f t="shared" si="3140"/>
        <v>1.0541779382656406E-3</v>
      </c>
      <c r="MQ301" s="633">
        <f t="shared" si="3141"/>
        <v>1.3573558816007407E-3</v>
      </c>
      <c r="MR301" s="633">
        <f t="shared" si="3142"/>
        <v>9.1866496689729972E-5</v>
      </c>
      <c r="MS301" s="633">
        <f t="shared" si="3143"/>
        <v>5.6741653176067873E-4</v>
      </c>
      <c r="MT301" s="633">
        <f t="shared" si="3144"/>
        <v>6.8781473126339598E-3</v>
      </c>
      <c r="MU301" s="633">
        <f t="shared" si="3145"/>
        <v>1.3986031352197087E-3</v>
      </c>
      <c r="MV301" s="1077"/>
      <c r="MW301" s="566"/>
      <c r="MX301" s="624"/>
      <c r="MY301" s="1270"/>
      <c r="MZ301" s="636"/>
      <c r="NA301" s="637"/>
      <c r="NB301" s="1077"/>
      <c r="NC301" s="566"/>
      <c r="ND301" s="589"/>
      <c r="NE301" s="638"/>
    </row>
    <row r="302" spans="1:369" outlineLevel="1" x14ac:dyDescent="0.2">
      <c r="A302" s="800" t="s">
        <v>183</v>
      </c>
      <c r="B302" s="801">
        <v>61</v>
      </c>
      <c r="C302" s="1528"/>
      <c r="D302" s="802">
        <f>DATI!G289</f>
        <v>198029</v>
      </c>
      <c r="E302" s="803">
        <f t="shared" si="3147"/>
        <v>2.1922780233950445E-2</v>
      </c>
      <c r="F302" s="1033">
        <f t="shared" si="3008"/>
        <v>1.0496397444532892E-2</v>
      </c>
      <c r="G302" s="805"/>
      <c r="H302" s="806"/>
      <c r="I302" s="813"/>
      <c r="J302" s="808"/>
      <c r="K302" s="808"/>
      <c r="L302" s="808"/>
      <c r="M302" s="806"/>
      <c r="N302" s="806"/>
      <c r="O302" s="806"/>
      <c r="P302" s="806"/>
      <c r="Q302" s="806"/>
      <c r="R302" s="806"/>
      <c r="S302" s="806"/>
      <c r="T302" s="806"/>
      <c r="U302" s="806"/>
      <c r="V302" s="806"/>
      <c r="W302" s="811"/>
      <c r="X302" s="1092"/>
      <c r="Y302" s="806"/>
      <c r="Z302" s="806"/>
      <c r="AA302" s="806"/>
      <c r="AB302" s="806"/>
      <c r="AC302" s="806"/>
      <c r="AD302" s="813"/>
      <c r="AE302" s="808"/>
      <c r="AF302" s="808"/>
      <c r="AG302" s="811"/>
      <c r="AH302" s="815"/>
      <c r="AI302" s="806"/>
      <c r="AJ302" s="813"/>
      <c r="AK302" s="808"/>
      <c r="AL302" s="808"/>
      <c r="AM302" s="808"/>
      <c r="AN302" s="818"/>
      <c r="AO302" s="819"/>
      <c r="AP302" s="819"/>
      <c r="AQ302" s="819"/>
      <c r="AR302" s="819"/>
      <c r="AS302" s="819"/>
      <c r="AT302" s="819"/>
      <c r="AU302" s="1093"/>
      <c r="AV302" s="1093"/>
      <c r="AW302" s="819"/>
      <c r="AX302" s="1093"/>
      <c r="AY302" s="1093"/>
      <c r="AZ302" s="1093"/>
      <c r="BA302" s="1093"/>
      <c r="BB302" s="818"/>
      <c r="BC302" s="819"/>
      <c r="BD302" s="819"/>
      <c r="BE302" s="819"/>
      <c r="BF302" s="819"/>
      <c r="BG302" s="819"/>
      <c r="BH302" s="819"/>
      <c r="BI302" s="819"/>
      <c r="BJ302" s="819"/>
      <c r="BK302" s="819"/>
      <c r="BL302" s="819"/>
      <c r="BM302" s="819"/>
      <c r="BN302" s="819"/>
      <c r="BO302" s="819"/>
      <c r="BP302" s="819"/>
      <c r="BQ302" s="819"/>
      <c r="BR302" s="819"/>
      <c r="BS302" s="819"/>
      <c r="BT302" s="819"/>
      <c r="BU302" s="819"/>
      <c r="BV302" s="820"/>
      <c r="BW302" s="818"/>
      <c r="BX302" s="819"/>
      <c r="BY302" s="819"/>
      <c r="BZ302" s="819"/>
      <c r="CA302" s="819"/>
      <c r="CB302" s="819"/>
      <c r="CC302" s="819"/>
      <c r="CD302" s="820"/>
      <c r="CE302" s="818"/>
      <c r="CF302" s="819"/>
      <c r="CG302" s="819"/>
      <c r="CH302" s="819"/>
      <c r="CI302" s="819"/>
      <c r="CJ302" s="819"/>
      <c r="CK302" s="819"/>
      <c r="CL302" s="819"/>
      <c r="CM302" s="819"/>
      <c r="CN302" s="819"/>
      <c r="CO302" s="819"/>
      <c r="CP302" s="819"/>
      <c r="CQ302" s="819"/>
      <c r="CR302" s="819"/>
      <c r="CS302" s="819"/>
      <c r="CT302" s="819"/>
      <c r="CU302" s="819"/>
      <c r="CV302" s="819"/>
      <c r="CW302" s="819"/>
      <c r="CX302" s="819"/>
      <c r="CY302" s="820"/>
      <c r="CZ302" s="805">
        <f>DATI!AA289</f>
        <v>93517.970506494516</v>
      </c>
      <c r="DA302" s="806">
        <f t="shared" si="3148"/>
        <v>256.21361782601235</v>
      </c>
      <c r="DB302" s="813">
        <f t="shared" si="3009"/>
        <v>472.24381533257514</v>
      </c>
      <c r="DC302" s="808">
        <f t="shared" si="2982"/>
        <v>1.2938186721440414</v>
      </c>
      <c r="DD302" s="822">
        <f t="shared" si="2983"/>
        <v>2.0523325747990651E-2</v>
      </c>
      <c r="DE302" s="823">
        <f t="shared" si="3070"/>
        <v>9.922774914205585E-3</v>
      </c>
      <c r="DF302" s="806">
        <f t="shared" si="3155"/>
        <v>1880.7015220245084</v>
      </c>
      <c r="DG302" s="824">
        <f t="shared" si="2984"/>
        <v>4.6399281218000965</v>
      </c>
      <c r="DH302" s="825">
        <f t="shared" si="3156"/>
        <v>2.0263793881208334E-2</v>
      </c>
      <c r="DI302" s="1346">
        <f t="shared" si="3157"/>
        <v>36406.968000000001</v>
      </c>
      <c r="DJ302" s="806">
        <f t="shared" si="3088"/>
        <v>99.745117808219177</v>
      </c>
      <c r="DK302" s="1347">
        <f t="shared" si="3014"/>
        <v>183.84664872316682</v>
      </c>
      <c r="DL302" s="828">
        <f t="shared" si="3015"/>
        <v>0.50368944855662134</v>
      </c>
      <c r="DM302" s="862">
        <f t="shared" si="3146"/>
        <v>0.38930451337662053</v>
      </c>
      <c r="DN302" s="830">
        <f t="shared" si="3089"/>
        <v>8.5822564049324646E-2</v>
      </c>
      <c r="DO302" s="830">
        <f t="shared" si="3179"/>
        <v>3.0000000000000027E-2</v>
      </c>
      <c r="DP302" s="830">
        <f t="shared" si="3016"/>
        <v>0.10810725423582729</v>
      </c>
      <c r="DQ302" s="830">
        <f t="shared" si="3017"/>
        <v>9.659693694915171E-2</v>
      </c>
      <c r="DR302" s="831">
        <f t="shared" si="3018"/>
        <v>3551.8740000000034</v>
      </c>
      <c r="DS302" s="831">
        <f t="shared" si="3019"/>
        <v>16.194667827936911</v>
      </c>
      <c r="DT302" s="832">
        <f t="shared" si="3158"/>
        <v>2.1828194827302562E-2</v>
      </c>
      <c r="DU302" s="833"/>
      <c r="DV302" s="832"/>
      <c r="DW302" s="834">
        <f>DATI!AB289</f>
        <v>36406.968000000001</v>
      </c>
      <c r="DX302" s="806">
        <f t="shared" si="3149"/>
        <v>99.745117808219177</v>
      </c>
      <c r="DY302" s="835">
        <f t="shared" si="3021"/>
        <v>183.84664872316682</v>
      </c>
      <c r="DZ302" s="808">
        <f t="shared" si="3022"/>
        <v>0.50368944855662134</v>
      </c>
      <c r="EA302" s="829">
        <f t="shared" si="3178"/>
        <v>0.38930451337662053</v>
      </c>
      <c r="EB302" s="825">
        <f t="shared" si="3080"/>
        <v>8.5822564049324646E-2</v>
      </c>
      <c r="EC302" s="1348">
        <f t="shared" si="3180"/>
        <v>57111.002506494515</v>
      </c>
      <c r="ED302" s="837">
        <f t="shared" si="3023"/>
        <v>156.46850001779319</v>
      </c>
      <c r="EE302" s="838">
        <f t="shared" si="3024"/>
        <v>288.39716660940832</v>
      </c>
      <c r="EF302" s="839">
        <f t="shared" si="3025"/>
        <v>0.79012922358741999</v>
      </c>
      <c r="EG302" s="840">
        <f t="shared" si="3071"/>
        <v>-2.8429919076948265E-2</v>
      </c>
      <c r="EH302" s="840">
        <f t="shared" si="3072"/>
        <v>-3.8521974566087157E-2</v>
      </c>
      <c r="EI302" s="822">
        <f t="shared" si="3026"/>
        <v>0.61069548662337947</v>
      </c>
      <c r="EJ302" s="841">
        <f t="shared" si="3073"/>
        <v>-1671.172477975495</v>
      </c>
      <c r="EK302" s="841">
        <f t="shared" si="3074"/>
        <v>-11.554739706136786</v>
      </c>
      <c r="EL302" s="805">
        <f>DATI!AD289</f>
        <v>47003.833529472351</v>
      </c>
      <c r="EM302" s="806">
        <f t="shared" si="3150"/>
        <v>128.77762610814344</v>
      </c>
      <c r="EN302" s="835">
        <f t="shared" si="3027"/>
        <v>237.35833402921972</v>
      </c>
      <c r="EO302" s="808">
        <f t="shared" si="2989"/>
        <v>0.65029680555950609</v>
      </c>
      <c r="EP302" s="822">
        <f t="shared" si="2990"/>
        <v>-5.3951891725184664E-2</v>
      </c>
      <c r="EQ302" s="823">
        <f t="shared" si="2991"/>
        <v>-6.3778841104928596E-2</v>
      </c>
      <c r="ER302" s="822">
        <f t="shared" si="3151"/>
        <v>1.9130281026355684E-2</v>
      </c>
      <c r="ES302" s="806">
        <f t="shared" si="3159"/>
        <v>-2680.5674204826355</v>
      </c>
      <c r="ET302" s="822">
        <f t="shared" si="3029"/>
        <v>0.50261819492979787</v>
      </c>
      <c r="EU302" s="824">
        <f t="shared" si="2993"/>
        <v>-16.169725846451229</v>
      </c>
      <c r="EV302" s="805">
        <f>DATI!AE289</f>
        <v>6996.1489520072937</v>
      </c>
      <c r="EW302" s="806">
        <f t="shared" si="3152"/>
        <v>19.167531375362447</v>
      </c>
      <c r="EX302" s="835">
        <f t="shared" si="3030"/>
        <v>35.328911179712534</v>
      </c>
      <c r="EY302" s="808">
        <f t="shared" si="3031"/>
        <v>9.679153747866448E-2</v>
      </c>
      <c r="EZ302" s="822">
        <f t="shared" si="2995"/>
        <v>0.10336143161034084</v>
      </c>
      <c r="FA302" s="823">
        <f t="shared" si="2996"/>
        <v>9.1900410927398202E-2</v>
      </c>
      <c r="FB302" s="806">
        <f t="shared" si="3160"/>
        <v>655.38993000984192</v>
      </c>
      <c r="FC302" s="824">
        <f t="shared" si="2997"/>
        <v>2.9734776381991992</v>
      </c>
      <c r="FD302" s="806"/>
      <c r="FE302" s="822"/>
      <c r="FF302" s="806"/>
      <c r="FG302" s="822"/>
      <c r="FH302" s="805">
        <f>DATI!AF289</f>
        <v>3111.0200250148773</v>
      </c>
      <c r="FI302" s="806">
        <f t="shared" si="3161"/>
        <v>8.5233425342873357</v>
      </c>
      <c r="FJ302" s="830">
        <f t="shared" si="3036"/>
        <v>3.3266547682392525E-2</v>
      </c>
      <c r="FK302" s="830"/>
      <c r="FL302" s="806"/>
      <c r="FM302" s="1300"/>
      <c r="FN302" s="806"/>
      <c r="FO302" s="806"/>
      <c r="FP302" s="806"/>
      <c r="FQ302" s="842"/>
      <c r="FR302" s="1301"/>
      <c r="FS302" s="851"/>
      <c r="FT302" s="851"/>
      <c r="FU302" s="818"/>
      <c r="FV302" s="819"/>
      <c r="FW302" s="819"/>
      <c r="FX302" s="819"/>
      <c r="FY302" s="819"/>
      <c r="FZ302" s="819"/>
      <c r="GA302" s="819"/>
      <c r="GB302" s="819"/>
      <c r="GC302" s="819"/>
      <c r="GD302" s="819"/>
      <c r="GE302" s="819"/>
      <c r="GF302" s="819"/>
      <c r="GG302" s="819"/>
      <c r="GH302" s="819"/>
      <c r="GI302" s="819"/>
      <c r="GJ302" s="819"/>
      <c r="GK302" s="819"/>
      <c r="GL302" s="819"/>
      <c r="GM302" s="819"/>
      <c r="GN302" s="819"/>
      <c r="GO302" s="819"/>
      <c r="GP302" s="820"/>
      <c r="GQ302" s="818"/>
      <c r="GR302" s="819"/>
      <c r="GS302" s="819"/>
      <c r="GT302" s="819"/>
      <c r="GU302" s="819"/>
      <c r="GV302" s="819"/>
      <c r="GW302" s="819"/>
      <c r="GX302" s="820"/>
      <c r="GY302" s="818"/>
      <c r="GZ302" s="819"/>
      <c r="HA302" s="819"/>
      <c r="HB302" s="819"/>
      <c r="HC302" s="819"/>
      <c r="HD302" s="819"/>
      <c r="HE302" s="819"/>
      <c r="HF302" s="819"/>
      <c r="HG302" s="819"/>
      <c r="HH302" s="819"/>
      <c r="HI302" s="819"/>
      <c r="HJ302" s="819"/>
      <c r="HK302" s="819"/>
      <c r="HL302" s="819"/>
      <c r="HM302" s="819"/>
      <c r="HN302" s="819"/>
      <c r="HO302" s="819"/>
      <c r="HP302" s="819"/>
      <c r="HQ302" s="819"/>
      <c r="HR302" s="819"/>
      <c r="HS302" s="819"/>
      <c r="HT302" s="820"/>
      <c r="HU302" s="1301">
        <f t="shared" si="2999"/>
        <v>57000</v>
      </c>
      <c r="HV302" s="1302"/>
      <c r="HW302" s="1303">
        <v>7000</v>
      </c>
      <c r="HX302" s="1304">
        <v>7000</v>
      </c>
      <c r="HY302" s="1304"/>
      <c r="HZ302" s="1305"/>
      <c r="IA302" s="1305">
        <f t="shared" si="3000"/>
        <v>7.4851923775589982E-2</v>
      </c>
      <c r="IB302" s="1306">
        <f t="shared" si="3001"/>
        <v>0.12280701754385964</v>
      </c>
      <c r="IC302" s="1303"/>
      <c r="ID302" s="1305"/>
      <c r="IE302" s="1303"/>
      <c r="IF302" s="1303"/>
      <c r="IG302" s="1303"/>
      <c r="IH302" s="1307"/>
      <c r="II302" s="1304"/>
      <c r="IJ302" s="1304"/>
      <c r="IK302" s="1308"/>
      <c r="IL302" s="1309">
        <v>50000</v>
      </c>
      <c r="IM302" s="1309"/>
      <c r="IN302" s="1306">
        <f t="shared" si="3113"/>
        <v>0.53465659839707136</v>
      </c>
      <c r="IO302" s="1306">
        <f t="shared" si="3114"/>
        <v>0.8771929824561403</v>
      </c>
      <c r="IP302" s="1304"/>
      <c r="IQ302" s="1307"/>
      <c r="IR302" s="1304"/>
      <c r="IS302" s="1309">
        <v>0</v>
      </c>
      <c r="IT302" s="1308">
        <v>0</v>
      </c>
      <c r="IU302" s="1310"/>
      <c r="IV302" s="1306"/>
      <c r="IW302" s="1307">
        <f t="shared" si="3002"/>
        <v>0</v>
      </c>
      <c r="IX302" s="1306">
        <f t="shared" si="3003"/>
        <v>0</v>
      </c>
      <c r="IY302" s="1309"/>
      <c r="IZ302" s="1309"/>
      <c r="JA302" s="1309"/>
      <c r="JB302" s="1309"/>
      <c r="JC302" s="1311"/>
      <c r="JD302" s="1307"/>
      <c r="JE302" s="1304"/>
      <c r="JF302" s="1304"/>
      <c r="JG302" s="826">
        <f t="shared" si="3153"/>
        <v>31349.295826906502</v>
      </c>
      <c r="JH302" s="808">
        <f t="shared" si="3038"/>
        <v>158.30659058474518</v>
      </c>
      <c r="JI302" s="829">
        <f t="shared" si="3115"/>
        <v>0.33522215737914668</v>
      </c>
      <c r="JJ302" s="1300"/>
      <c r="JK302" s="806"/>
      <c r="JL302" s="831"/>
      <c r="JM302" s="860">
        <f t="shared" si="3076"/>
        <v>8.567983261799679E-2</v>
      </c>
      <c r="JN302" s="1098"/>
      <c r="JO302" s="808"/>
      <c r="JP302" s="829"/>
      <c r="JQ302" s="830"/>
      <c r="JR302" s="862"/>
      <c r="JS302" s="825"/>
      <c r="JT302" s="818">
        <f>DATI!BW289</f>
        <v>8847.6966389760382</v>
      </c>
      <c r="JU302" s="819">
        <f>DATI!BX289</f>
        <v>4696.1813492810725</v>
      </c>
      <c r="JV302" s="819">
        <f>DATI!BY289</f>
        <v>1050.7085543066264</v>
      </c>
      <c r="JW302" s="819">
        <f>DATI!BZ289</f>
        <v>4285.8673864632847</v>
      </c>
      <c r="JX302" s="819">
        <f>DATI!CA289</f>
        <v>7600.1190986655947</v>
      </c>
      <c r="JY302" s="819">
        <f>DATI!CB289</f>
        <v>2443.7182193353774</v>
      </c>
      <c r="JZ302" s="819">
        <f>DATI!CC289</f>
        <v>1537.5839604781381</v>
      </c>
      <c r="KA302" s="819">
        <f>DATI!CD289</f>
        <v>103.95582786379195</v>
      </c>
      <c r="KB302" s="819">
        <f>DATI!CE289</f>
        <v>247.97789343082906</v>
      </c>
      <c r="KC302" s="819">
        <f>DATI!CF289</f>
        <v>46.869298758387565</v>
      </c>
      <c r="KD302" s="819">
        <f>DATI!CG289</f>
        <v>46.989040914535522</v>
      </c>
      <c r="KE302" s="819">
        <f>DATI!CH289</f>
        <v>116.69219690871239</v>
      </c>
      <c r="KF302" s="819">
        <f>DATI!CI289</f>
        <v>22.530200438499449</v>
      </c>
      <c r="KG302" s="819">
        <f>DATI!CJ289</f>
        <v>2.2246000432968138</v>
      </c>
      <c r="KH302" s="819">
        <f>DATI!CK289</f>
        <v>104.45399723291398</v>
      </c>
      <c r="KI302" s="819">
        <f>DATI!CL289</f>
        <v>242.71660472393035</v>
      </c>
      <c r="KJ302" s="863">
        <f t="shared" si="3039"/>
        <v>44.678792696908218</v>
      </c>
      <c r="KK302" s="864">
        <f t="shared" si="3162"/>
        <v>3.0536599186542075E-2</v>
      </c>
      <c r="KL302" s="865">
        <f t="shared" si="3041"/>
        <v>23.714614270036574</v>
      </c>
      <c r="KM302" s="864">
        <f t="shared" si="3163"/>
        <v>1.1641635360525215E-2</v>
      </c>
      <c r="KN302" s="865">
        <f t="shared" si="3043"/>
        <v>5.3058317433639832</v>
      </c>
      <c r="KO302" s="864">
        <f t="shared" si="3164"/>
        <v>6.883048398559112E-2</v>
      </c>
      <c r="KP302" s="865">
        <f t="shared" si="3045"/>
        <v>21.642625001708257</v>
      </c>
      <c r="KQ302" s="864">
        <f t="shared" si="3165"/>
        <v>0.61828729499056989</v>
      </c>
      <c r="KR302" s="865">
        <f t="shared" si="3047"/>
        <v>38.378818752130222</v>
      </c>
      <c r="KS302" s="864">
        <f t="shared" si="3166"/>
        <v>4.0314132980900842E-2</v>
      </c>
      <c r="KT302" s="865">
        <f t="shared" si="3049"/>
        <v>12.340203805176904</v>
      </c>
      <c r="KU302" s="864">
        <f t="shared" si="3167"/>
        <v>0.12842555565603464</v>
      </c>
      <c r="KV302" s="865">
        <f t="shared" si="3051"/>
        <v>7.7644383422535999</v>
      </c>
      <c r="KW302" s="864">
        <f t="shared" si="3168"/>
        <v>-4.1517006591412733E-2</v>
      </c>
      <c r="KX302" s="865">
        <f t="shared" si="3053"/>
        <v>0.52495254666635671</v>
      </c>
      <c r="KY302" s="864">
        <f t="shared" si="3169"/>
        <v>1.3842671922044163</v>
      </c>
      <c r="KZ302" s="865">
        <f t="shared" si="3055"/>
        <v>1.2522301957330948</v>
      </c>
      <c r="LA302" s="864">
        <f t="shared" si="3170"/>
        <v>0.47586471726146168</v>
      </c>
      <c r="LB302" s="865">
        <f t="shared" si="3005"/>
        <v>0.23667896499193333</v>
      </c>
      <c r="LC302" s="864">
        <f t="shared" si="3171"/>
        <v>0.39264057348401482</v>
      </c>
      <c r="LD302" s="865">
        <f t="shared" si="3058"/>
        <v>0.23728363479356823</v>
      </c>
      <c r="LE302" s="864">
        <f t="shared" si="3172"/>
        <v>0.28416634648944372</v>
      </c>
      <c r="LF302" s="865">
        <f t="shared" si="3060"/>
        <v>0.58926822288004477</v>
      </c>
      <c r="LG302" s="864">
        <f t="shared" si="3173"/>
        <v>0.44445789377244177</v>
      </c>
      <c r="LH302" s="865">
        <f t="shared" si="3062"/>
        <v>0.11377222749445511</v>
      </c>
      <c r="LI302" s="864">
        <f t="shared" si="3174"/>
        <v>-0.16081315993437559</v>
      </c>
      <c r="LJ302" s="865">
        <f t="shared" si="3064"/>
        <v>1.1233708412893131E-2</v>
      </c>
      <c r="LK302" s="864">
        <f t="shared" si="3175"/>
        <v>-0.21261104950591975</v>
      </c>
      <c r="LL302" s="865">
        <f t="shared" si="3066"/>
        <v>0.52746818512901628</v>
      </c>
      <c r="LM302" s="864">
        <f t="shared" si="3176"/>
        <v>0.95843607623986626</v>
      </c>
      <c r="LN302" s="865">
        <f t="shared" si="3068"/>
        <v>1.2256619218595779</v>
      </c>
      <c r="LO302" s="868">
        <f t="shared" si="3177"/>
        <v>-2.1293931679128103E-2</v>
      </c>
      <c r="LP302" s="869">
        <f t="shared" si="3116"/>
        <v>9.4609587772882586E-2</v>
      </c>
      <c r="LQ302" s="870">
        <f t="shared" si="3117"/>
        <v>5.0216886913247737E-2</v>
      </c>
      <c r="LR302" s="870">
        <f t="shared" si="3118"/>
        <v>1.1235365231045708E-2</v>
      </c>
      <c r="LS302" s="870">
        <f t="shared" si="3119"/>
        <v>4.5829345560548122E-2</v>
      </c>
      <c r="LT302" s="870">
        <f t="shared" si="3120"/>
        <v>8.1269076494103254E-2</v>
      </c>
      <c r="LU302" s="870">
        <f t="shared" si="3121"/>
        <v>2.6131001411816023E-2</v>
      </c>
      <c r="LV302" s="870">
        <f t="shared" si="3122"/>
        <v>1.6441588201182765E-2</v>
      </c>
      <c r="LW302" s="870">
        <f t="shared" si="3123"/>
        <v>1.1116133861841298E-3</v>
      </c>
      <c r="LX302" s="871">
        <f t="shared" si="3124"/>
        <v>2.6516603395879703E-3</v>
      </c>
      <c r="LY302" s="871">
        <f t="shared" si="3006"/>
        <v>5.0117959686831154E-4</v>
      </c>
      <c r="LZ302" s="871">
        <f t="shared" si="3125"/>
        <v>5.0246001554612747E-4</v>
      </c>
      <c r="MA302" s="871">
        <f t="shared" si="3126"/>
        <v>1.2478050611738681E-3</v>
      </c>
      <c r="MB302" s="871">
        <f t="shared" si="3127"/>
        <v>2.409184065530464E-4</v>
      </c>
      <c r="MC302" s="871">
        <f t="shared" si="3128"/>
        <v>2.3787941838861043E-5</v>
      </c>
      <c r="MD302" s="871">
        <f t="shared" si="3129"/>
        <v>1.1169403769905378E-3</v>
      </c>
      <c r="ME302" s="871">
        <f t="shared" si="3130"/>
        <v>2.5954006851236625E-3</v>
      </c>
      <c r="MF302" s="869">
        <f t="shared" si="3131"/>
        <v>0.24302206761562892</v>
      </c>
      <c r="MG302" s="870">
        <f t="shared" si="3132"/>
        <v>0.12899127851792197</v>
      </c>
      <c r="MH302" s="870">
        <f t="shared" si="3133"/>
        <v>2.8860094977055668E-2</v>
      </c>
      <c r="MI302" s="870">
        <f t="shared" si="3134"/>
        <v>0.11772107434113395</v>
      </c>
      <c r="MJ302" s="870">
        <f t="shared" si="3135"/>
        <v>0.20875451915319052</v>
      </c>
      <c r="MK302" s="870">
        <f t="shared" si="3136"/>
        <v>6.7122266796163232E-2</v>
      </c>
      <c r="ML302" s="870">
        <f t="shared" si="3137"/>
        <v>4.2233232948103182E-2</v>
      </c>
      <c r="MM302" s="870">
        <f t="shared" si="3138"/>
        <v>2.8553827350795034E-3</v>
      </c>
      <c r="MN302" s="871">
        <f t="shared" si="3139"/>
        <v>6.8112756170969537E-3</v>
      </c>
      <c r="MO302" s="871">
        <f t="shared" si="3007"/>
        <v>1.2873716580405039E-3</v>
      </c>
      <c r="MP302" s="871">
        <f t="shared" si="3140"/>
        <v>1.290660648108228E-3</v>
      </c>
      <c r="MQ302" s="871">
        <f t="shared" si="3141"/>
        <v>3.205216015481223E-3</v>
      </c>
      <c r="MR302" s="871">
        <f t="shared" si="3142"/>
        <v>6.1884308626028537E-4</v>
      </c>
      <c r="MS302" s="871">
        <f t="shared" si="3143"/>
        <v>6.1103688812999031E-5</v>
      </c>
      <c r="MT302" s="871">
        <f t="shared" si="3144"/>
        <v>2.8690660873740975E-3</v>
      </c>
      <c r="MU302" s="871">
        <f t="shared" si="3145"/>
        <v>6.6667623825178287E-3</v>
      </c>
      <c r="MV302" s="1098"/>
      <c r="MW302" s="808"/>
      <c r="MX302" s="862"/>
      <c r="MY302" s="1269"/>
      <c r="MZ302" s="956"/>
      <c r="NA302" s="874"/>
      <c r="NB302" s="1098"/>
      <c r="NC302" s="808"/>
      <c r="ND302" s="829"/>
      <c r="NE302" s="875"/>
    </row>
    <row r="303" spans="1:369" outlineLevel="1" x14ac:dyDescent="0.2">
      <c r="A303" s="876" t="s">
        <v>184</v>
      </c>
      <c r="B303" s="559">
        <v>70</v>
      </c>
      <c r="C303" s="1525"/>
      <c r="D303" s="560">
        <f>DATI!G290</f>
        <v>377951</v>
      </c>
      <c r="E303" s="561">
        <f t="shared" si="3147"/>
        <v>4.18410268809205E-2</v>
      </c>
      <c r="F303" s="1035">
        <f t="shared" si="3008"/>
        <v>4.4488501821796176E-3</v>
      </c>
      <c r="G303" s="563"/>
      <c r="H303" s="564"/>
      <c r="I303" s="565"/>
      <c r="J303" s="566"/>
      <c r="K303" s="566"/>
      <c r="L303" s="566"/>
      <c r="M303" s="564"/>
      <c r="N303" s="564"/>
      <c r="O303" s="564"/>
      <c r="P303" s="564"/>
      <c r="Q303" s="564"/>
      <c r="R303" s="564"/>
      <c r="S303" s="564"/>
      <c r="T303" s="564"/>
      <c r="U303" s="564"/>
      <c r="V303" s="564"/>
      <c r="W303" s="569"/>
      <c r="X303" s="1100"/>
      <c r="Y303" s="564"/>
      <c r="Z303" s="564"/>
      <c r="AA303" s="564"/>
      <c r="AB303" s="564"/>
      <c r="AC303" s="564"/>
      <c r="AD303" s="565"/>
      <c r="AE303" s="566"/>
      <c r="AF303" s="566"/>
      <c r="AG303" s="569"/>
      <c r="AH303" s="572"/>
      <c r="AI303" s="564"/>
      <c r="AJ303" s="565"/>
      <c r="AK303" s="566"/>
      <c r="AL303" s="566"/>
      <c r="AM303" s="566"/>
      <c r="AN303" s="576"/>
      <c r="AO303" s="577"/>
      <c r="AP303" s="577"/>
      <c r="AQ303" s="577"/>
      <c r="AR303" s="577"/>
      <c r="AS303" s="577"/>
      <c r="AT303" s="577"/>
      <c r="AU303" s="1072"/>
      <c r="AV303" s="1072"/>
      <c r="AW303" s="577"/>
      <c r="AX303" s="1072"/>
      <c r="AY303" s="1072"/>
      <c r="AZ303" s="1072"/>
      <c r="BA303" s="1072"/>
      <c r="BB303" s="576"/>
      <c r="BC303" s="577"/>
      <c r="BD303" s="577"/>
      <c r="BE303" s="577"/>
      <c r="BF303" s="577"/>
      <c r="BG303" s="577"/>
      <c r="BH303" s="577"/>
      <c r="BI303" s="577"/>
      <c r="BJ303" s="577"/>
      <c r="BK303" s="577"/>
      <c r="BL303" s="577"/>
      <c r="BM303" s="577"/>
      <c r="BN303" s="577"/>
      <c r="BO303" s="577"/>
      <c r="BP303" s="577"/>
      <c r="BQ303" s="577"/>
      <c r="BR303" s="577"/>
      <c r="BS303" s="577"/>
      <c r="BT303" s="577"/>
      <c r="BU303" s="577"/>
      <c r="BV303" s="578"/>
      <c r="BW303" s="576"/>
      <c r="BX303" s="577"/>
      <c r="BY303" s="577"/>
      <c r="BZ303" s="577"/>
      <c r="CA303" s="577"/>
      <c r="CB303" s="577"/>
      <c r="CC303" s="577"/>
      <c r="CD303" s="578"/>
      <c r="CE303" s="576"/>
      <c r="CF303" s="577"/>
      <c r="CG303" s="577"/>
      <c r="CH303" s="577"/>
      <c r="CI303" s="577"/>
      <c r="CJ303" s="577"/>
      <c r="CK303" s="577"/>
      <c r="CL303" s="577"/>
      <c r="CM303" s="577"/>
      <c r="CN303" s="577"/>
      <c r="CO303" s="577"/>
      <c r="CP303" s="577"/>
      <c r="CQ303" s="577"/>
      <c r="CR303" s="577"/>
      <c r="CS303" s="577"/>
      <c r="CT303" s="577"/>
      <c r="CU303" s="577"/>
      <c r="CV303" s="577"/>
      <c r="CW303" s="577"/>
      <c r="CX303" s="577"/>
      <c r="CY303" s="578"/>
      <c r="CZ303" s="563">
        <f>DATI!AA290</f>
        <v>201177.93748582841</v>
      </c>
      <c r="DA303" s="564">
        <f t="shared" si="3148"/>
        <v>551.17243146802309</v>
      </c>
      <c r="DB303" s="565">
        <f t="shared" si="3009"/>
        <v>532.28576584220809</v>
      </c>
      <c r="DC303" s="566">
        <f t="shared" si="2982"/>
        <v>1.4583171666909811</v>
      </c>
      <c r="DD303" s="582">
        <f t="shared" si="2983"/>
        <v>3.1380741310063964E-2</v>
      </c>
      <c r="DE303" s="583">
        <f t="shared" si="3070"/>
        <v>2.6812605861412892E-2</v>
      </c>
      <c r="DF303" s="564">
        <f t="shared" si="3155"/>
        <v>6121.0303437662369</v>
      </c>
      <c r="DG303" s="584">
        <f t="shared" si="2984"/>
        <v>13.89929220161298</v>
      </c>
      <c r="DH303" s="585">
        <f t="shared" si="3156"/>
        <v>4.359192395408467E-2</v>
      </c>
      <c r="DI303" s="1349">
        <f t="shared" si="3157"/>
        <v>57850.264999999999</v>
      </c>
      <c r="DJ303" s="564">
        <f t="shared" si="3088"/>
        <v>158.49387671232876</v>
      </c>
      <c r="DK303" s="1350">
        <f t="shared" si="3014"/>
        <v>153.06287058375293</v>
      </c>
      <c r="DL303" s="588">
        <f t="shared" si="3015"/>
        <v>0.41935033036644631</v>
      </c>
      <c r="DM303" s="624">
        <f t="shared" si="3146"/>
        <v>0.28755770002898629</v>
      </c>
      <c r="DN303" s="590">
        <f t="shared" si="3089"/>
        <v>7.3556263927377102E-2</v>
      </c>
      <c r="DO303" s="590">
        <f t="shared" si="3179"/>
        <v>1.9999999999999962E-2</v>
      </c>
      <c r="DP303" s="590">
        <f t="shared" si="3016"/>
        <v>0.10724525532748093</v>
      </c>
      <c r="DQ303" s="590">
        <f t="shared" si="3017"/>
        <v>0.10234110490211315</v>
      </c>
      <c r="DR303" s="591">
        <f t="shared" si="3018"/>
        <v>5603.2450000000026</v>
      </c>
      <c r="DS303" s="591">
        <f t="shared" si="3019"/>
        <v>14.210323125364567</v>
      </c>
      <c r="DT303" s="592">
        <f t="shared" si="3158"/>
        <v>3.4684757468160556E-2</v>
      </c>
      <c r="DU303" s="593"/>
      <c r="DV303" s="592"/>
      <c r="DW303" s="594">
        <f>DATI!AB290</f>
        <v>57850.264999999999</v>
      </c>
      <c r="DX303" s="564">
        <f t="shared" si="3149"/>
        <v>158.49387671232876</v>
      </c>
      <c r="DY303" s="595">
        <f t="shared" si="3021"/>
        <v>153.06287058375293</v>
      </c>
      <c r="DZ303" s="566">
        <f t="shared" si="3022"/>
        <v>0.41935033036644631</v>
      </c>
      <c r="EA303" s="589">
        <f t="shared" si="3178"/>
        <v>0.28755770002898629</v>
      </c>
      <c r="EB303" s="585">
        <f t="shared" si="3080"/>
        <v>7.3556263927377102E-2</v>
      </c>
      <c r="EC303" s="1345">
        <f t="shared" si="3180"/>
        <v>143327.6724858284</v>
      </c>
      <c r="ED303" s="597">
        <f t="shared" si="3023"/>
        <v>392.67855475569422</v>
      </c>
      <c r="EE303" s="598">
        <f t="shared" si="3024"/>
        <v>379.2228952584552</v>
      </c>
      <c r="EF303" s="599">
        <f t="shared" si="3025"/>
        <v>1.0389668363245348</v>
      </c>
      <c r="EG303" s="600">
        <f t="shared" si="3071"/>
        <v>3.6256967506117978E-3</v>
      </c>
      <c r="EH303" s="600">
        <f t="shared" si="3072"/>
        <v>-8.1950756518715741E-4</v>
      </c>
      <c r="EI303" s="582">
        <f t="shared" si="3026"/>
        <v>0.7124422999710136</v>
      </c>
      <c r="EJ303" s="601">
        <f t="shared" si="3073"/>
        <v>517.78534376621246</v>
      </c>
      <c r="EK303" s="601">
        <f t="shared" si="3074"/>
        <v>-0.31103092375150254</v>
      </c>
      <c r="EL303" s="563">
        <f>DATI!AD290</f>
        <v>127987.15452003479</v>
      </c>
      <c r="EM303" s="564">
        <f t="shared" si="3150"/>
        <v>350.64973841105422</v>
      </c>
      <c r="EN303" s="595">
        <f t="shared" si="3027"/>
        <v>338.63425290589203</v>
      </c>
      <c r="EO303" s="566">
        <f t="shared" si="2989"/>
        <v>0.92776507645449868</v>
      </c>
      <c r="EP303" s="582">
        <f t="shared" si="2990"/>
        <v>-7.825622061752302E-5</v>
      </c>
      <c r="EQ303" s="583">
        <f t="shared" si="2991"/>
        <v>-4.507055189496123E-3</v>
      </c>
      <c r="ER303" s="582">
        <f t="shared" si="3151"/>
        <v>5.2090011598663742E-2</v>
      </c>
      <c r="ES303" s="564">
        <f t="shared" si="3159"/>
        <v>-10.016574859619141</v>
      </c>
      <c r="ET303" s="582">
        <f t="shared" si="3029"/>
        <v>0.63618881930853177</v>
      </c>
      <c r="EU303" s="584">
        <f t="shared" si="2993"/>
        <v>-1.5331532733174527</v>
      </c>
      <c r="EV303" s="563">
        <f>DATI!AE290</f>
        <v>15340.51796579361</v>
      </c>
      <c r="EW303" s="564">
        <f t="shared" si="3152"/>
        <v>42.028816344640028</v>
      </c>
      <c r="EX303" s="595">
        <f t="shared" si="3030"/>
        <v>40.588642352563191</v>
      </c>
      <c r="EY303" s="566">
        <f t="shared" si="3031"/>
        <v>0.11120175987003614</v>
      </c>
      <c r="EZ303" s="582">
        <f t="shared" si="2995"/>
        <v>3.5631677333526346E-2</v>
      </c>
      <c r="FA303" s="583">
        <f t="shared" si="2996"/>
        <v>3.1044713870389096E-2</v>
      </c>
      <c r="FB303" s="564">
        <f t="shared" si="3160"/>
        <v>527.8019186258316</v>
      </c>
      <c r="FC303" s="584">
        <f t="shared" si="2997"/>
        <v>1.2221223495659927</v>
      </c>
      <c r="FD303" s="564"/>
      <c r="FE303" s="582"/>
      <c r="FF303" s="564"/>
      <c r="FG303" s="582"/>
      <c r="FH303" s="563"/>
      <c r="FI303" s="564"/>
      <c r="FJ303" s="590">
        <f t="shared" si="3036"/>
        <v>0</v>
      </c>
      <c r="FK303" s="590"/>
      <c r="FL303" s="564"/>
      <c r="FM303" s="1281"/>
      <c r="FN303" s="564"/>
      <c r="FO303" s="564"/>
      <c r="FP303" s="564"/>
      <c r="FQ303" s="602"/>
      <c r="FR303" s="1289"/>
      <c r="FS303" s="612"/>
      <c r="FT303" s="612"/>
      <c r="FU303" s="576"/>
      <c r="FV303" s="577"/>
      <c r="FW303" s="577"/>
      <c r="FX303" s="577"/>
      <c r="FY303" s="577"/>
      <c r="FZ303" s="577"/>
      <c r="GA303" s="577"/>
      <c r="GB303" s="577"/>
      <c r="GC303" s="577"/>
      <c r="GD303" s="577"/>
      <c r="GE303" s="577"/>
      <c r="GF303" s="577"/>
      <c r="GG303" s="577"/>
      <c r="GH303" s="577"/>
      <c r="GI303" s="577"/>
      <c r="GJ303" s="577"/>
      <c r="GK303" s="577"/>
      <c r="GL303" s="577"/>
      <c r="GM303" s="577"/>
      <c r="GN303" s="577"/>
      <c r="GO303" s="577"/>
      <c r="GP303" s="578"/>
      <c r="GQ303" s="576"/>
      <c r="GR303" s="577"/>
      <c r="GS303" s="577"/>
      <c r="GT303" s="577"/>
      <c r="GU303" s="577"/>
      <c r="GV303" s="577"/>
      <c r="GW303" s="577"/>
      <c r="GX303" s="578"/>
      <c r="GY303" s="576"/>
      <c r="GZ303" s="577"/>
      <c r="HA303" s="577"/>
      <c r="HB303" s="577"/>
      <c r="HC303" s="577"/>
      <c r="HD303" s="577"/>
      <c r="HE303" s="577"/>
      <c r="HF303" s="577"/>
      <c r="HG303" s="577"/>
      <c r="HH303" s="577"/>
      <c r="HI303" s="577"/>
      <c r="HJ303" s="577"/>
      <c r="HK303" s="577"/>
      <c r="HL303" s="577"/>
      <c r="HM303" s="577"/>
      <c r="HN303" s="577"/>
      <c r="HO303" s="577"/>
      <c r="HP303" s="577"/>
      <c r="HQ303" s="577"/>
      <c r="HR303" s="577"/>
      <c r="HS303" s="577"/>
      <c r="HT303" s="578"/>
      <c r="HU303" s="1289">
        <f t="shared" si="2999"/>
        <v>143000</v>
      </c>
      <c r="HV303" s="1290"/>
      <c r="HW303" s="1291">
        <v>15000</v>
      </c>
      <c r="HX303" s="1292">
        <v>15000</v>
      </c>
      <c r="HY303" s="1292"/>
      <c r="HZ303" s="1293"/>
      <c r="IA303" s="1293">
        <f t="shared" si="3000"/>
        <v>7.4560859841087915E-2</v>
      </c>
      <c r="IB303" s="1312">
        <f t="shared" si="3001"/>
        <v>0.1048951048951049</v>
      </c>
      <c r="IC303" s="1291"/>
      <c r="ID303" s="1293"/>
      <c r="IE303" s="1291"/>
      <c r="IF303" s="1291"/>
      <c r="IG303" s="1291"/>
      <c r="IH303" s="1313"/>
      <c r="II303" s="1292"/>
      <c r="IJ303" s="1292"/>
      <c r="IK303" s="1314"/>
      <c r="IL303" s="1315">
        <v>128000</v>
      </c>
      <c r="IM303" s="1315"/>
      <c r="IN303" s="1312">
        <f t="shared" si="3113"/>
        <v>0.6362526706439503</v>
      </c>
      <c r="IO303" s="1312">
        <f t="shared" si="3114"/>
        <v>0.8951048951048951</v>
      </c>
      <c r="IP303" s="1292"/>
      <c r="IQ303" s="1313"/>
      <c r="IR303" s="1292"/>
      <c r="IS303" s="1315">
        <v>0</v>
      </c>
      <c r="IT303" s="1314">
        <v>0</v>
      </c>
      <c r="IU303" s="1316"/>
      <c r="IV303" s="1312"/>
      <c r="IW303" s="1313">
        <f t="shared" si="3002"/>
        <v>0</v>
      </c>
      <c r="IX303" s="1312">
        <f t="shared" si="3003"/>
        <v>0</v>
      </c>
      <c r="IY303" s="1315"/>
      <c r="IZ303" s="1315"/>
      <c r="JA303" s="1315"/>
      <c r="JB303" s="1315"/>
      <c r="JC303" s="1297"/>
      <c r="JD303" s="1313"/>
      <c r="JE303" s="1292"/>
      <c r="JF303" s="1292"/>
      <c r="JG303" s="586">
        <f t="shared" si="3153"/>
        <v>53517.930029754047</v>
      </c>
      <c r="JH303" s="566">
        <f t="shared" si="3038"/>
        <v>141.60018105456541</v>
      </c>
      <c r="JI303" s="589">
        <f t="shared" si="3115"/>
        <v>0.26602285866224279</v>
      </c>
      <c r="JJ303" s="1281"/>
      <c r="JK303" s="564"/>
      <c r="JL303" s="591"/>
      <c r="JM303" s="622">
        <f t="shared" si="3076"/>
        <v>8.127462911019305E-2</v>
      </c>
      <c r="JN303" s="1077"/>
      <c r="JO303" s="566"/>
      <c r="JP303" s="589"/>
      <c r="JQ303" s="590"/>
      <c r="JR303" s="624"/>
      <c r="JS303" s="585"/>
      <c r="JT303" s="576">
        <f>DATI!BW290</f>
        <v>15152.379159862698</v>
      </c>
      <c r="JU303" s="577">
        <f>DATI!BX290</f>
        <v>9228.559473725616</v>
      </c>
      <c r="JV303" s="577">
        <f>DATI!BY290</f>
        <v>1606.2604712963105</v>
      </c>
      <c r="JW303" s="577">
        <f>DATI!BZ290</f>
        <v>1061.4860718802213</v>
      </c>
      <c r="JX303" s="577">
        <f>DATI!CA290</f>
        <v>19453.121484668256</v>
      </c>
      <c r="JY303" s="577">
        <f>DATI!CB290</f>
        <v>3136.7004606395958</v>
      </c>
      <c r="JZ303" s="577">
        <f>DATI!CC290</f>
        <v>2333.7881381757261</v>
      </c>
      <c r="KA303" s="577">
        <f>DATI!CD290</f>
        <v>436.3019884419441</v>
      </c>
      <c r="KB303" s="577">
        <f>DATI!CE290</f>
        <v>302.11109199678896</v>
      </c>
      <c r="KC303" s="577">
        <f>DATI!CF290</f>
        <v>36.54089903199673</v>
      </c>
      <c r="KD303" s="577">
        <f>DATI!CG290</f>
        <v>72.403381409168247</v>
      </c>
      <c r="KE303" s="577">
        <f>DATI!CH290</f>
        <v>275.28299270749091</v>
      </c>
      <c r="KF303" s="577">
        <f>DATI!CI290</f>
        <v>19.420660377979278</v>
      </c>
      <c r="KG303" s="577">
        <f>DATI!CJ290</f>
        <v>61.668461200237275</v>
      </c>
      <c r="KH303" s="577">
        <f>DATI!CK290</f>
        <v>267.97409290111062</v>
      </c>
      <c r="KI303" s="577">
        <f>DATI!CL290</f>
        <v>146.33458284807205</v>
      </c>
      <c r="KJ303" s="625">
        <f t="shared" si="3039"/>
        <v>40.090856115905758</v>
      </c>
      <c r="KK303" s="626">
        <f t="shared" si="3162"/>
        <v>8.577051129332687E-2</v>
      </c>
      <c r="KL303" s="627">
        <f t="shared" si="3041"/>
        <v>24.417343713141694</v>
      </c>
      <c r="KM303" s="626">
        <f t="shared" si="3163"/>
        <v>3.2937332609688182E-2</v>
      </c>
      <c r="KN303" s="627">
        <f t="shared" si="3043"/>
        <v>4.2499172413786717</v>
      </c>
      <c r="KO303" s="626">
        <f t="shared" si="3164"/>
        <v>0.31716257946433335</v>
      </c>
      <c r="KP303" s="627">
        <f t="shared" si="3045"/>
        <v>2.8085282798040523</v>
      </c>
      <c r="KQ303" s="626">
        <f t="shared" si="3165"/>
        <v>0.11693964182482078</v>
      </c>
      <c r="KR303" s="627">
        <f t="shared" si="3047"/>
        <v>51.469956382357118</v>
      </c>
      <c r="KS303" s="626">
        <f t="shared" si="3166"/>
        <v>9.8437357336126463E-2</v>
      </c>
      <c r="KT303" s="627">
        <f t="shared" si="3049"/>
        <v>8.2992251922593034</v>
      </c>
      <c r="KU303" s="626">
        <f t="shared" si="3167"/>
        <v>0.34770728775812154</v>
      </c>
      <c r="KV303" s="627">
        <f t="shared" si="3051"/>
        <v>6.1748431362153449</v>
      </c>
      <c r="KW303" s="626">
        <f t="shared" si="3168"/>
        <v>-8.4395939053347399E-3</v>
      </c>
      <c r="KX303" s="627">
        <f t="shared" si="3053"/>
        <v>1.1543877075122015</v>
      </c>
      <c r="KY303" s="626">
        <f t="shared" si="3169"/>
        <v>7.2394297802367333</v>
      </c>
      <c r="KZ303" s="627">
        <f t="shared" si="3055"/>
        <v>0.79933931117205403</v>
      </c>
      <c r="LA303" s="626">
        <f t="shared" si="3170"/>
        <v>3.8428428002280725E-2</v>
      </c>
      <c r="LB303" s="627">
        <f t="shared" si="3005"/>
        <v>9.668157785532179E-2</v>
      </c>
      <c r="LC303" s="626">
        <f t="shared" si="3171"/>
        <v>0.83766013186148813</v>
      </c>
      <c r="LD303" s="627">
        <f t="shared" si="3058"/>
        <v>0.19156816997221399</v>
      </c>
      <c r="LE303" s="626">
        <f t="shared" si="3172"/>
        <v>0.48846062602437129</v>
      </c>
      <c r="LF303" s="627">
        <f t="shared" si="3060"/>
        <v>0.7283563020272229</v>
      </c>
      <c r="LG303" s="626">
        <f t="shared" si="3173"/>
        <v>2.6787033264685178E-2</v>
      </c>
      <c r="LH303" s="627">
        <f t="shared" si="3062"/>
        <v>5.1384069305225488E-2</v>
      </c>
      <c r="LI303" s="626">
        <f t="shared" si="3174"/>
        <v>2.2132292544135437</v>
      </c>
      <c r="LJ303" s="627">
        <f t="shared" si="3064"/>
        <v>0.16316522829741759</v>
      </c>
      <c r="LK303" s="626">
        <f t="shared" si="3175"/>
        <v>0.35737503046911601</v>
      </c>
      <c r="LL303" s="627">
        <f t="shared" si="3066"/>
        <v>0.70901808144735867</v>
      </c>
      <c r="LM303" s="626" t="e">
        <f t="shared" si="3176"/>
        <v>#DIV/0!</v>
      </c>
      <c r="LN303" s="627">
        <f t="shared" si="3068"/>
        <v>0.38717871588664154</v>
      </c>
      <c r="LO303" s="630">
        <f t="shared" si="3177"/>
        <v>1.1209821023439295</v>
      </c>
      <c r="LP303" s="631">
        <f t="shared" si="3116"/>
        <v>7.5318294586502937E-2</v>
      </c>
      <c r="LQ303" s="632">
        <f t="shared" si="3117"/>
        <v>4.5872621963706652E-2</v>
      </c>
      <c r="LR303" s="632">
        <f t="shared" si="3118"/>
        <v>7.984277457906936E-3</v>
      </c>
      <c r="LS303" s="632">
        <f t="shared" si="3119"/>
        <v>5.2763542819152104E-3</v>
      </c>
      <c r="LT303" s="632">
        <f t="shared" si="3120"/>
        <v>9.6696097632667066E-2</v>
      </c>
      <c r="LU303" s="632">
        <f t="shared" si="3121"/>
        <v>1.5591672227281654E-2</v>
      </c>
      <c r="LV303" s="632">
        <f t="shared" si="3122"/>
        <v>1.1600616684620924E-2</v>
      </c>
      <c r="LW303" s="632">
        <f t="shared" si="3123"/>
        <v>2.1687367605738505E-3</v>
      </c>
      <c r="LX303" s="633">
        <f t="shared" si="3124"/>
        <v>1.5017108524540399E-3</v>
      </c>
      <c r="LY303" s="633">
        <f t="shared" si="3006"/>
        <v>1.8163472341280355E-4</v>
      </c>
      <c r="LZ303" s="633">
        <f t="shared" si="3125"/>
        <v>3.5989722488465498E-4</v>
      </c>
      <c r="MA303" s="633">
        <f t="shared" si="3126"/>
        <v>1.3683557757265638E-3</v>
      </c>
      <c r="MB303" s="633">
        <f t="shared" si="3127"/>
        <v>9.6534742430925502E-5</v>
      </c>
      <c r="MC303" s="633">
        <f t="shared" si="3128"/>
        <v>3.0653689947776402E-4</v>
      </c>
      <c r="MD303" s="633">
        <f t="shared" si="3129"/>
        <v>1.3320252521228256E-3</v>
      </c>
      <c r="ME303" s="633">
        <f t="shared" si="3130"/>
        <v>7.2738882144261123E-4</v>
      </c>
      <c r="MF303" s="631">
        <f t="shared" si="3131"/>
        <v>0.26192410976618169</v>
      </c>
      <c r="MG303" s="632">
        <f t="shared" si="3132"/>
        <v>0.15952492998477391</v>
      </c>
      <c r="MH303" s="632">
        <f t="shared" si="3133"/>
        <v>2.776582736995778E-2</v>
      </c>
      <c r="MI303" s="632">
        <f t="shared" si="3134"/>
        <v>1.8348854095659221E-2</v>
      </c>
      <c r="MJ303" s="632">
        <f t="shared" si="3135"/>
        <v>0.33626676532368965</v>
      </c>
      <c r="MK303" s="632">
        <f t="shared" si="3136"/>
        <v>5.4221021470508314E-2</v>
      </c>
      <c r="ML303" s="632">
        <f t="shared" si="3137"/>
        <v>4.03418746340354E-2</v>
      </c>
      <c r="MM303" s="632">
        <f t="shared" si="3138"/>
        <v>7.5419185796632756E-3</v>
      </c>
      <c r="MN303" s="633">
        <f t="shared" si="3139"/>
        <v>5.2222940032649627E-3</v>
      </c>
      <c r="MO303" s="633">
        <f t="shared" si="3007"/>
        <v>6.3164618229487335E-4</v>
      </c>
      <c r="MP303" s="633">
        <f t="shared" si="3140"/>
        <v>1.2515652505510259E-3</v>
      </c>
      <c r="MQ303" s="633">
        <f t="shared" si="3141"/>
        <v>4.7585433309163044E-3</v>
      </c>
      <c r="MR303" s="633">
        <f t="shared" si="3142"/>
        <v>3.3570564245434791E-4</v>
      </c>
      <c r="MS303" s="633">
        <f t="shared" si="3143"/>
        <v>1.0660013605855959E-3</v>
      </c>
      <c r="MT303" s="633">
        <f t="shared" si="3144"/>
        <v>4.6322016485336867E-3</v>
      </c>
      <c r="MU303" s="633">
        <f t="shared" si="3145"/>
        <v>2.5295404065663668E-3</v>
      </c>
      <c r="MV303" s="1077"/>
      <c r="MW303" s="566"/>
      <c r="MX303" s="624"/>
      <c r="MY303" s="1270"/>
      <c r="MZ303" s="636"/>
      <c r="NA303" s="637"/>
      <c r="NB303" s="1077"/>
      <c r="NC303" s="566"/>
      <c r="ND303" s="589"/>
      <c r="NE303" s="638"/>
    </row>
    <row r="304" spans="1:369" outlineLevel="1" x14ac:dyDescent="0.2">
      <c r="A304" s="800" t="s">
        <v>185</v>
      </c>
      <c r="B304" s="801">
        <v>188</v>
      </c>
      <c r="C304" s="1528"/>
      <c r="D304" s="802">
        <f>DATI!G291</f>
        <v>3704987</v>
      </c>
      <c r="E304" s="803">
        <f t="shared" si="3147"/>
        <v>0.41016020770010131</v>
      </c>
      <c r="F304" s="1033">
        <f t="shared" si="3008"/>
        <v>-8.3670308754235469E-6</v>
      </c>
      <c r="G304" s="805"/>
      <c r="H304" s="806"/>
      <c r="I304" s="813"/>
      <c r="J304" s="808"/>
      <c r="K304" s="808"/>
      <c r="L304" s="808"/>
      <c r="M304" s="806"/>
      <c r="N304" s="806"/>
      <c r="O304" s="806"/>
      <c r="P304" s="806"/>
      <c r="Q304" s="806"/>
      <c r="R304" s="806"/>
      <c r="S304" s="806"/>
      <c r="T304" s="806"/>
      <c r="U304" s="806"/>
      <c r="V304" s="806"/>
      <c r="W304" s="811"/>
      <c r="X304" s="1092"/>
      <c r="Y304" s="806"/>
      <c r="Z304" s="806"/>
      <c r="AA304" s="806"/>
      <c r="AB304" s="806"/>
      <c r="AC304" s="806"/>
      <c r="AD304" s="813"/>
      <c r="AE304" s="808"/>
      <c r="AF304" s="808"/>
      <c r="AG304" s="811"/>
      <c r="AH304" s="815"/>
      <c r="AI304" s="806"/>
      <c r="AJ304" s="813"/>
      <c r="AK304" s="808"/>
      <c r="AL304" s="808"/>
      <c r="AM304" s="808"/>
      <c r="AN304" s="818"/>
      <c r="AO304" s="819"/>
      <c r="AP304" s="819"/>
      <c r="AQ304" s="819"/>
      <c r="AR304" s="819"/>
      <c r="AS304" s="819"/>
      <c r="AT304" s="819"/>
      <c r="AU304" s="1093"/>
      <c r="AV304" s="1093"/>
      <c r="AW304" s="819"/>
      <c r="AX304" s="1093"/>
      <c r="AY304" s="1093"/>
      <c r="AZ304" s="1093"/>
      <c r="BA304" s="1093"/>
      <c r="BB304" s="818"/>
      <c r="BC304" s="819"/>
      <c r="BD304" s="819"/>
      <c r="BE304" s="819"/>
      <c r="BF304" s="819"/>
      <c r="BG304" s="819"/>
      <c r="BH304" s="819"/>
      <c r="BI304" s="819"/>
      <c r="BJ304" s="819"/>
      <c r="BK304" s="819"/>
      <c r="BL304" s="819"/>
      <c r="BM304" s="819"/>
      <c r="BN304" s="819"/>
      <c r="BO304" s="819"/>
      <c r="BP304" s="819"/>
      <c r="BQ304" s="819"/>
      <c r="BR304" s="819"/>
      <c r="BS304" s="819"/>
      <c r="BT304" s="819"/>
      <c r="BU304" s="819"/>
      <c r="BV304" s="820"/>
      <c r="BW304" s="818"/>
      <c r="BX304" s="819"/>
      <c r="BY304" s="819"/>
      <c r="BZ304" s="819"/>
      <c r="CA304" s="819"/>
      <c r="CB304" s="819"/>
      <c r="CC304" s="819"/>
      <c r="CD304" s="820"/>
      <c r="CE304" s="818"/>
      <c r="CF304" s="819"/>
      <c r="CG304" s="819"/>
      <c r="CH304" s="819"/>
      <c r="CI304" s="819"/>
      <c r="CJ304" s="819"/>
      <c r="CK304" s="819"/>
      <c r="CL304" s="819"/>
      <c r="CM304" s="819"/>
      <c r="CN304" s="819"/>
      <c r="CO304" s="819"/>
      <c r="CP304" s="819"/>
      <c r="CQ304" s="819"/>
      <c r="CR304" s="819"/>
      <c r="CS304" s="819"/>
      <c r="CT304" s="819"/>
      <c r="CU304" s="819"/>
      <c r="CV304" s="819"/>
      <c r="CW304" s="819"/>
      <c r="CX304" s="819"/>
      <c r="CY304" s="820"/>
      <c r="CZ304" s="805">
        <f>DATI!AA291</f>
        <v>1935891.0105939368</v>
      </c>
      <c r="DA304" s="806">
        <f t="shared" si="3148"/>
        <v>5303.8109879285939</v>
      </c>
      <c r="DB304" s="813">
        <f t="shared" si="3009"/>
        <v>522.50952853382125</v>
      </c>
      <c r="DC304" s="808">
        <f t="shared" ref="DC304:DC335" si="3181">+DB304/365</f>
        <v>1.4315329548871816</v>
      </c>
      <c r="DD304" s="822">
        <f t="shared" ref="DD304:DD331" si="3182">+(CZ304/CZ316)-1</f>
        <v>4.0575862302538512E-2</v>
      </c>
      <c r="DE304" s="823">
        <f t="shared" si="3070"/>
        <v>4.0584568905755167E-2</v>
      </c>
      <c r="DF304" s="806">
        <f t="shared" si="3155"/>
        <v>75487.477582623251</v>
      </c>
      <c r="DG304" s="824">
        <f t="shared" ref="DG304:DG331" si="3183">+DB304-DB316</f>
        <v>20.378760745024181</v>
      </c>
      <c r="DH304" s="825">
        <f t="shared" si="3156"/>
        <v>0.41947548907121912</v>
      </c>
      <c r="DI304" s="1346">
        <f t="shared" si="3157"/>
        <v>747971.66056065366</v>
      </c>
      <c r="DJ304" s="806">
        <f t="shared" si="3088"/>
        <v>2049.2374261935715</v>
      </c>
      <c r="DK304" s="1347">
        <f t="shared" si="3014"/>
        <v>201.88239811925214</v>
      </c>
      <c r="DL304" s="828">
        <f t="shared" si="3015"/>
        <v>0.55310246060069079</v>
      </c>
      <c r="DM304" s="862">
        <f t="shared" si="3146"/>
        <v>0.38637074942105026</v>
      </c>
      <c r="DN304" s="830">
        <f t="shared" si="3089"/>
        <v>-5.5859807335740036E-3</v>
      </c>
      <c r="DO304" s="830">
        <f t="shared" si="3179"/>
        <v>-3.0000000000000027E-3</v>
      </c>
      <c r="DP304" s="830">
        <f t="shared" si="3016"/>
        <v>3.476322558389431E-2</v>
      </c>
      <c r="DQ304" s="830">
        <f t="shared" si="3017"/>
        <v>3.4771883552192975E-2</v>
      </c>
      <c r="DR304" s="831">
        <f t="shared" si="3018"/>
        <v>25128.364560653688</v>
      </c>
      <c r="DS304" s="831">
        <f t="shared" si="3019"/>
        <v>6.7839408378030441</v>
      </c>
      <c r="DT304" s="832">
        <f t="shared" si="3158"/>
        <v>0.44845456869737049</v>
      </c>
      <c r="DU304" s="833"/>
      <c r="DV304" s="832"/>
      <c r="DW304" s="834">
        <f>DATI!AB291</f>
        <v>747971.66056065366</v>
      </c>
      <c r="DX304" s="806">
        <f t="shared" si="3149"/>
        <v>2049.2374261935715</v>
      </c>
      <c r="DY304" s="835">
        <f t="shared" si="3021"/>
        <v>201.88239811925214</v>
      </c>
      <c r="DZ304" s="808">
        <f t="shared" si="3022"/>
        <v>0.55310246060069079</v>
      </c>
      <c r="EA304" s="829">
        <f t="shared" si="3178"/>
        <v>0.38637074942105026</v>
      </c>
      <c r="EB304" s="825">
        <f t="shared" si="3080"/>
        <v>-5.5859807335740036E-3</v>
      </c>
      <c r="EC304" s="1348">
        <f t="shared" si="3180"/>
        <v>1187919.3500332832</v>
      </c>
      <c r="ED304" s="837">
        <f t="shared" si="3023"/>
        <v>3254.5735617350224</v>
      </c>
      <c r="EE304" s="838">
        <f t="shared" si="3024"/>
        <v>320.62713041456914</v>
      </c>
      <c r="EF304" s="839">
        <f t="shared" si="3025"/>
        <v>0.87843049428649078</v>
      </c>
      <c r="EG304" s="840">
        <f t="shared" si="3071"/>
        <v>4.4269403398168317E-2</v>
      </c>
      <c r="EH304" s="840">
        <f t="shared" si="3072"/>
        <v>4.4278140905615895E-2</v>
      </c>
      <c r="EI304" s="822">
        <f t="shared" si="3026"/>
        <v>0.61362925057894979</v>
      </c>
      <c r="EJ304" s="841">
        <f t="shared" si="3073"/>
        <v>50359.113021969795</v>
      </c>
      <c r="EK304" s="841">
        <f t="shared" si="3074"/>
        <v>13.594819907221165</v>
      </c>
      <c r="EL304" s="805">
        <f>DATI!AD291</f>
        <v>1011410.5031728745</v>
      </c>
      <c r="EM304" s="806">
        <f t="shared" si="3150"/>
        <v>2770.9876799256836</v>
      </c>
      <c r="EN304" s="835">
        <f t="shared" si="3027"/>
        <v>272.98624885131159</v>
      </c>
      <c r="EO304" s="808">
        <f t="shared" ref="EO304:EO335" si="3184">+EN304/365</f>
        <v>0.74790753109948382</v>
      </c>
      <c r="EP304" s="822">
        <f t="shared" ref="EP304:EP331" si="3185">+EL304/EL316-1</f>
        <v>5.7975338685499977E-2</v>
      </c>
      <c r="EQ304" s="823">
        <f t="shared" ref="EQ304:EQ331" si="3186">+EN304/EN316-1</f>
        <v>5.7984190871890551E-2</v>
      </c>
      <c r="ER304" s="822">
        <f t="shared" si="3151"/>
        <v>0.41163806663924446</v>
      </c>
      <c r="ES304" s="806">
        <f t="shared" si="3159"/>
        <v>55423.660956382751</v>
      </c>
      <c r="ET304" s="822">
        <f t="shared" si="3029"/>
        <v>0.52245219262760612</v>
      </c>
      <c r="EU304" s="824">
        <f t="shared" ref="EU304:EU331" si="3187">+EN304-EN316</f>
        <v>14.961364163439157</v>
      </c>
      <c r="EV304" s="805">
        <f>DATI!AE291</f>
        <v>115035.36490300298</v>
      </c>
      <c r="EW304" s="806">
        <f t="shared" si="3152"/>
        <v>315.16538329589855</v>
      </c>
      <c r="EX304" s="835">
        <f t="shared" si="3030"/>
        <v>31.048790428415263</v>
      </c>
      <c r="EY304" s="808">
        <f t="shared" si="3031"/>
        <v>8.5065179255932225E-2</v>
      </c>
      <c r="EZ304" s="822">
        <f t="shared" ref="EZ304:EZ331" si="3188">+EV304/EV316-1</f>
        <v>0.21501339982324152</v>
      </c>
      <c r="FA304" s="823">
        <f t="shared" ref="FA304:FA331" si="3189">+EX304/EX316-1</f>
        <v>0.21502356596293248</v>
      </c>
      <c r="FB304" s="806">
        <f t="shared" si="3160"/>
        <v>20357.096400171518</v>
      </c>
      <c r="FC304" s="824">
        <f t="shared" ref="FC304:FC331" si="3190">+EX304-EX316</f>
        <v>5.4947260479368261</v>
      </c>
      <c r="FD304" s="806"/>
      <c r="FE304" s="822"/>
      <c r="FF304" s="806"/>
      <c r="FG304" s="822"/>
      <c r="FH304" s="805">
        <f>DATI!AF291</f>
        <v>61473.481957405806</v>
      </c>
      <c r="FI304" s="806">
        <f t="shared" si="3161"/>
        <v>168.42049851344058</v>
      </c>
      <c r="FJ304" s="830">
        <f t="shared" si="3036"/>
        <v>3.1754619253356403E-2</v>
      </c>
      <c r="FK304" s="830"/>
      <c r="FL304" s="806"/>
      <c r="FM304" s="1300"/>
      <c r="FN304" s="806"/>
      <c r="FO304" s="806"/>
      <c r="FP304" s="806"/>
      <c r="FQ304" s="842"/>
      <c r="FR304" s="1301"/>
      <c r="FS304" s="851"/>
      <c r="FT304" s="851"/>
      <c r="FU304" s="818"/>
      <c r="FV304" s="819"/>
      <c r="FW304" s="819"/>
      <c r="FX304" s="819"/>
      <c r="FY304" s="819"/>
      <c r="FZ304" s="819"/>
      <c r="GA304" s="819"/>
      <c r="GB304" s="819"/>
      <c r="GC304" s="819"/>
      <c r="GD304" s="819"/>
      <c r="GE304" s="819"/>
      <c r="GF304" s="819"/>
      <c r="GG304" s="819"/>
      <c r="GH304" s="819"/>
      <c r="GI304" s="819"/>
      <c r="GJ304" s="819"/>
      <c r="GK304" s="819"/>
      <c r="GL304" s="819"/>
      <c r="GM304" s="819"/>
      <c r="GN304" s="819"/>
      <c r="GO304" s="819"/>
      <c r="GP304" s="820"/>
      <c r="GQ304" s="818"/>
      <c r="GR304" s="819"/>
      <c r="GS304" s="819"/>
      <c r="GT304" s="819"/>
      <c r="GU304" s="819"/>
      <c r="GV304" s="819"/>
      <c r="GW304" s="819"/>
      <c r="GX304" s="820"/>
      <c r="GY304" s="818"/>
      <c r="GZ304" s="819"/>
      <c r="HA304" s="819"/>
      <c r="HB304" s="819"/>
      <c r="HC304" s="819"/>
      <c r="HD304" s="819"/>
      <c r="HE304" s="819"/>
      <c r="HF304" s="819"/>
      <c r="HG304" s="819"/>
      <c r="HH304" s="819"/>
      <c r="HI304" s="819"/>
      <c r="HJ304" s="819"/>
      <c r="HK304" s="819"/>
      <c r="HL304" s="819"/>
      <c r="HM304" s="819"/>
      <c r="HN304" s="819"/>
      <c r="HO304" s="819"/>
      <c r="HP304" s="819"/>
      <c r="HQ304" s="819"/>
      <c r="HR304" s="819"/>
      <c r="HS304" s="819"/>
      <c r="HT304" s="820"/>
      <c r="HU304" s="1301">
        <f t="shared" ref="HU304:HU335" si="3191">+HX304+IL304+IT304</f>
        <v>1188000</v>
      </c>
      <c r="HV304" s="1302"/>
      <c r="HW304" s="1303">
        <v>16000</v>
      </c>
      <c r="HX304" s="1304">
        <v>16000</v>
      </c>
      <c r="HY304" s="1304"/>
      <c r="HZ304" s="1305"/>
      <c r="IA304" s="1305">
        <f t="shared" ref="IA304:IA335" si="3192">+HX304/CZ304</f>
        <v>8.2649280938037698E-3</v>
      </c>
      <c r="IB304" s="1306">
        <f t="shared" si="3001"/>
        <v>1.3468013468013467E-2</v>
      </c>
      <c r="IC304" s="1303"/>
      <c r="ID304" s="1305"/>
      <c r="IE304" s="1303"/>
      <c r="IF304" s="1303"/>
      <c r="IG304" s="1303"/>
      <c r="IH304" s="1307"/>
      <c r="II304" s="1304"/>
      <c r="IJ304" s="1304"/>
      <c r="IK304" s="1308"/>
      <c r="IL304" s="1309">
        <v>669000</v>
      </c>
      <c r="IM304" s="1309"/>
      <c r="IN304" s="1306">
        <f t="shared" si="3113"/>
        <v>0.34557730592217012</v>
      </c>
      <c r="IO304" s="1306">
        <f t="shared" si="3114"/>
        <v>0.56313131313131315</v>
      </c>
      <c r="IP304" s="1304"/>
      <c r="IQ304" s="1307"/>
      <c r="IR304" s="1304"/>
      <c r="IS304" s="1309">
        <v>503000</v>
      </c>
      <c r="IT304" s="1308">
        <v>503000</v>
      </c>
      <c r="IU304" s="1310"/>
      <c r="IV304" s="1306"/>
      <c r="IW304" s="1307">
        <f t="shared" ref="IW304:IW335" si="3193">+IT304/CZ304</f>
        <v>0.25982867694895601</v>
      </c>
      <c r="IX304" s="1306">
        <f t="shared" si="3003"/>
        <v>0.42340067340067339</v>
      </c>
      <c r="IY304" s="1309"/>
      <c r="IZ304" s="1309"/>
      <c r="JA304" s="1309"/>
      <c r="JB304" s="1309"/>
      <c r="JC304" s="1311"/>
      <c r="JD304" s="1307"/>
      <c r="JE304" s="1304"/>
      <c r="JF304" s="1304"/>
      <c r="JG304" s="826">
        <f t="shared" si="3153"/>
        <v>685033.47280004667</v>
      </c>
      <c r="JH304" s="808">
        <f t="shared" si="3038"/>
        <v>184.8949733966804</v>
      </c>
      <c r="JI304" s="829">
        <f t="shared" si="3115"/>
        <v>0.35385952465881665</v>
      </c>
      <c r="JJ304" s="1300"/>
      <c r="JK304" s="806"/>
      <c r="JL304" s="831"/>
      <c r="JM304" s="860">
        <f t="shared" si="3076"/>
        <v>-4.8980992094401444E-3</v>
      </c>
      <c r="JN304" s="1098"/>
      <c r="JO304" s="808"/>
      <c r="JP304" s="829"/>
      <c r="JQ304" s="830"/>
      <c r="JR304" s="862"/>
      <c r="JS304" s="825"/>
      <c r="JT304" s="818">
        <f>DATI!BW291</f>
        <v>189877.29274173258</v>
      </c>
      <c r="JU304" s="819">
        <f>DATI!BX291</f>
        <v>142561.79930337172</v>
      </c>
      <c r="JV304" s="819">
        <f>DATI!BY291</f>
        <v>30572.491690948827</v>
      </c>
      <c r="JW304" s="819">
        <f>DATI!BZ291</f>
        <v>163917.2224576764</v>
      </c>
      <c r="JX304" s="819">
        <f>DATI!CA291</f>
        <v>85010.864847981094</v>
      </c>
      <c r="JY304" s="819">
        <f>DATI!CB291</f>
        <v>39290.107106974123</v>
      </c>
      <c r="JZ304" s="819">
        <f>DATI!CC291</f>
        <v>19068.793017396139</v>
      </c>
      <c r="KA304" s="819">
        <f>DATI!CD291</f>
        <v>1339.822490485815</v>
      </c>
      <c r="KB304" s="819">
        <f>DATI!CE291</f>
        <v>3139.1522168408633</v>
      </c>
      <c r="KC304" s="819">
        <f>DATI!CF291</f>
        <v>990.96477374839787</v>
      </c>
      <c r="KD304" s="819">
        <f>DATI!CG291</f>
        <v>1808.1833647704511</v>
      </c>
      <c r="KE304" s="819">
        <f>DATI!CH291</f>
        <v>1374.7580635813474</v>
      </c>
      <c r="KF304" s="819">
        <f>DATI!CI291</f>
        <v>242.89496472740174</v>
      </c>
      <c r="KG304" s="819">
        <f>DATI!CJ291</f>
        <v>280.08645545125006</v>
      </c>
      <c r="KH304" s="819">
        <f>DATI!CK291</f>
        <v>4134.342942207033</v>
      </c>
      <c r="KI304" s="819">
        <f>DATI!CL291</f>
        <v>3232.8797269236907</v>
      </c>
      <c r="KJ304" s="863">
        <f t="shared" si="3039"/>
        <v>51.249111735542556</v>
      </c>
      <c r="KK304" s="864">
        <f t="shared" si="3162"/>
        <v>3.1698691783630634E-2</v>
      </c>
      <c r="KL304" s="865">
        <f t="shared" si="3041"/>
        <v>38.478353447224436</v>
      </c>
      <c r="KM304" s="864">
        <f t="shared" si="3163"/>
        <v>4.8740504526381276E-2</v>
      </c>
      <c r="KN304" s="865">
        <f t="shared" si="3043"/>
        <v>8.2517136203038852</v>
      </c>
      <c r="KO304" s="864">
        <f t="shared" si="3164"/>
        <v>5.1428699421735884E-2</v>
      </c>
      <c r="KP304" s="865">
        <f t="shared" si="3045"/>
        <v>44.242320541928059</v>
      </c>
      <c r="KQ304" s="864">
        <f t="shared" si="3165"/>
        <v>-2.0598738229689103E-2</v>
      </c>
      <c r="KR304" s="865">
        <f t="shared" si="3047"/>
        <v>22.944983301690694</v>
      </c>
      <c r="KS304" s="864">
        <f t="shared" si="3166"/>
        <v>0.14559662703294232</v>
      </c>
      <c r="KT304" s="865">
        <f t="shared" si="3049"/>
        <v>10.604654512141101</v>
      </c>
      <c r="KU304" s="864">
        <f t="shared" si="3167"/>
        <v>-1.7908588094202309E-2</v>
      </c>
      <c r="KV304" s="865">
        <f t="shared" si="3051"/>
        <v>5.1467908031515739</v>
      </c>
      <c r="KW304" s="864">
        <f t="shared" si="3168"/>
        <v>7.8712476348333477E-2</v>
      </c>
      <c r="KX304" s="865">
        <f t="shared" si="3053"/>
        <v>0.36162677237081131</v>
      </c>
      <c r="KY304" s="864">
        <f t="shared" si="3169"/>
        <v>0.28088134192396336</v>
      </c>
      <c r="KZ304" s="865">
        <f t="shared" si="3055"/>
        <v>0.84727752535727208</v>
      </c>
      <c r="LA304" s="864">
        <f t="shared" si="3170"/>
        <v>-3.0685843357867084E-2</v>
      </c>
      <c r="LB304" s="865">
        <f t="shared" ref="LB304:LB335" si="3194">+(KC304*1000)/D304</f>
        <v>0.26746781398919828</v>
      </c>
      <c r="LC304" s="864">
        <f t="shared" si="3171"/>
        <v>0.12355684388559092</v>
      </c>
      <c r="LD304" s="865">
        <f t="shared" si="3058"/>
        <v>0.48804040736727311</v>
      </c>
      <c r="LE304" s="864">
        <f t="shared" si="3172"/>
        <v>2.8192373621124416E-2</v>
      </c>
      <c r="LF304" s="865">
        <f t="shared" si="3060"/>
        <v>0.37105610993543231</v>
      </c>
      <c r="LG304" s="864">
        <f t="shared" si="3173"/>
        <v>2.5895021590099859E-2</v>
      </c>
      <c r="LH304" s="865">
        <f t="shared" si="3062"/>
        <v>6.5558924964487522E-2</v>
      </c>
      <c r="LI304" s="864">
        <f t="shared" si="3174"/>
        <v>-7.1919622098740907E-2</v>
      </c>
      <c r="LJ304" s="865">
        <f t="shared" si="3064"/>
        <v>7.5597149315571169E-2</v>
      </c>
      <c r="LK304" s="864">
        <f t="shared" si="3175"/>
        <v>0.12473344642791163</v>
      </c>
      <c r="LL304" s="865">
        <f t="shared" si="3066"/>
        <v>1.1158859510727117</v>
      </c>
      <c r="LM304" s="864">
        <f t="shared" si="3176"/>
        <v>0.15704792388711158</v>
      </c>
      <c r="LN304" s="865">
        <f t="shared" si="3068"/>
        <v>0.87257518769261289</v>
      </c>
      <c r="LO304" s="868">
        <f t="shared" si="3177"/>
        <v>0.21815547364633642</v>
      </c>
      <c r="LP304" s="869">
        <f t="shared" si="3116"/>
        <v>9.8082635697284273E-2</v>
      </c>
      <c r="LQ304" s="870">
        <f t="shared" si="3117"/>
        <v>7.3641438760353228E-2</v>
      </c>
      <c r="LR304" s="870">
        <f t="shared" si="3118"/>
        <v>1.5792465342131582E-2</v>
      </c>
      <c r="LS304" s="870">
        <f t="shared" si="3119"/>
        <v>8.4672753559295752E-2</v>
      </c>
      <c r="LT304" s="870">
        <f t="shared" si="3120"/>
        <v>4.3913042822539647E-2</v>
      </c>
      <c r="LU304" s="870">
        <f t="shared" si="3121"/>
        <v>2.0295619377311849E-2</v>
      </c>
      <c r="LV304" s="870">
        <f t="shared" si="3122"/>
        <v>9.8501376952754068E-3</v>
      </c>
      <c r="LW304" s="870">
        <f t="shared" si="3123"/>
        <v>6.920960338953967E-4</v>
      </c>
      <c r="LX304" s="871">
        <f t="shared" si="3124"/>
        <v>1.6215542092309022E-3</v>
      </c>
      <c r="LY304" s="871">
        <f t="shared" si="3006"/>
        <v>5.1189078740768938E-4</v>
      </c>
      <c r="LZ304" s="871">
        <f t="shared" si="3125"/>
        <v>9.3403159313999577E-4</v>
      </c>
      <c r="MA304" s="871">
        <f t="shared" si="3126"/>
        <v>7.1014228386729673E-4</v>
      </c>
      <c r="MB304" s="871">
        <f t="shared" si="3127"/>
        <v>1.2546933861368615E-4</v>
      </c>
      <c r="MC304" s="871">
        <f t="shared" si="3128"/>
        <v>1.4468090089705967E-4</v>
      </c>
      <c r="MD304" s="871">
        <f t="shared" si="3129"/>
        <v>2.1356279457791401E-3</v>
      </c>
      <c r="ME304" s="871">
        <f t="shared" si="3130"/>
        <v>1.6699699049337669E-3</v>
      </c>
      <c r="MF304" s="869">
        <f t="shared" si="3131"/>
        <v>0.25385626589035087</v>
      </c>
      <c r="MG304" s="870">
        <f t="shared" si="3132"/>
        <v>0.19059786195176476</v>
      </c>
      <c r="MH304" s="870">
        <f t="shared" si="3133"/>
        <v>4.0873863680921746E-2</v>
      </c>
      <c r="MI304" s="870">
        <f t="shared" si="3134"/>
        <v>0.21914897462132418</v>
      </c>
      <c r="MJ304" s="870">
        <f t="shared" si="3135"/>
        <v>0.11365519488299849</v>
      </c>
      <c r="MK304" s="870">
        <f t="shared" si="3136"/>
        <v>5.2528871317829899E-2</v>
      </c>
      <c r="ML304" s="870">
        <f t="shared" si="3137"/>
        <v>2.5494004683416525E-2</v>
      </c>
      <c r="MM304" s="870">
        <f t="shared" si="3138"/>
        <v>1.7912744040082086E-3</v>
      </c>
      <c r="MN304" s="871">
        <f t="shared" si="3139"/>
        <v>4.1968865698572902E-3</v>
      </c>
      <c r="MO304" s="871">
        <f t="shared" si="3007"/>
        <v>1.3248694115036458E-3</v>
      </c>
      <c r="MP304" s="871">
        <f t="shared" si="3140"/>
        <v>2.4174490293056017E-3</v>
      </c>
      <c r="MQ304" s="871">
        <f t="shared" si="3141"/>
        <v>1.8379814852221492E-3</v>
      </c>
      <c r="MR304" s="871">
        <f t="shared" si="3142"/>
        <v>3.2473819201296486E-4</v>
      </c>
      <c r="MS304" s="871">
        <f t="shared" si="3143"/>
        <v>3.7446132015390391E-4</v>
      </c>
      <c r="MT304" s="871">
        <f t="shared" si="3144"/>
        <v>5.5274058633559362E-3</v>
      </c>
      <c r="MU304" s="871">
        <f t="shared" si="3145"/>
        <v>4.3221954752943924E-3</v>
      </c>
      <c r="MV304" s="1098"/>
      <c r="MW304" s="808"/>
      <c r="MX304" s="862"/>
      <c r="MY304" s="1269"/>
      <c r="MZ304" s="956"/>
      <c r="NA304" s="874"/>
      <c r="NB304" s="1098"/>
      <c r="NC304" s="808"/>
      <c r="ND304" s="829"/>
      <c r="NE304" s="875"/>
    </row>
    <row r="305" spans="1:369" outlineLevel="1" x14ac:dyDescent="0.2">
      <c r="A305" s="876" t="s">
        <v>187</v>
      </c>
      <c r="B305" s="559">
        <v>190</v>
      </c>
      <c r="C305" s="1525"/>
      <c r="D305" s="560">
        <f>DATI!G292</f>
        <v>493639</v>
      </c>
      <c r="E305" s="561">
        <f t="shared" si="3147"/>
        <v>5.4648255113680648E-2</v>
      </c>
      <c r="F305" s="1035">
        <f t="shared" ref="F305:F331" si="3195">+(D305-D317)/D317</f>
        <v>2.9358342442207747E-3</v>
      </c>
      <c r="G305" s="563"/>
      <c r="H305" s="564"/>
      <c r="I305" s="565"/>
      <c r="J305" s="566"/>
      <c r="K305" s="566"/>
      <c r="L305" s="566"/>
      <c r="M305" s="564"/>
      <c r="N305" s="564"/>
      <c r="O305" s="564"/>
      <c r="P305" s="564"/>
      <c r="Q305" s="564"/>
      <c r="R305" s="564"/>
      <c r="S305" s="564"/>
      <c r="T305" s="564"/>
      <c r="U305" s="564"/>
      <c r="V305" s="564"/>
      <c r="W305" s="569"/>
      <c r="X305" s="1100"/>
      <c r="Y305" s="564"/>
      <c r="Z305" s="564"/>
      <c r="AA305" s="564"/>
      <c r="AB305" s="564"/>
      <c r="AC305" s="564"/>
      <c r="AD305" s="565"/>
      <c r="AE305" s="566"/>
      <c r="AF305" s="566"/>
      <c r="AG305" s="569"/>
      <c r="AH305" s="572"/>
      <c r="AI305" s="564"/>
      <c r="AJ305" s="565"/>
      <c r="AK305" s="566"/>
      <c r="AL305" s="566"/>
      <c r="AM305" s="566"/>
      <c r="AN305" s="576"/>
      <c r="AO305" s="577"/>
      <c r="AP305" s="577"/>
      <c r="AQ305" s="577"/>
      <c r="AR305" s="577"/>
      <c r="AS305" s="577"/>
      <c r="AT305" s="577"/>
      <c r="AU305" s="1072"/>
      <c r="AV305" s="1072"/>
      <c r="AW305" s="577"/>
      <c r="AX305" s="1072"/>
      <c r="AY305" s="1072"/>
      <c r="AZ305" s="1072"/>
      <c r="BA305" s="1072"/>
      <c r="BB305" s="576"/>
      <c r="BC305" s="577"/>
      <c r="BD305" s="577"/>
      <c r="BE305" s="577"/>
      <c r="BF305" s="577"/>
      <c r="BG305" s="577"/>
      <c r="BH305" s="577"/>
      <c r="BI305" s="577"/>
      <c r="BJ305" s="577"/>
      <c r="BK305" s="577"/>
      <c r="BL305" s="577"/>
      <c r="BM305" s="577"/>
      <c r="BN305" s="577"/>
      <c r="BO305" s="577"/>
      <c r="BP305" s="577"/>
      <c r="BQ305" s="577"/>
      <c r="BR305" s="577"/>
      <c r="BS305" s="577"/>
      <c r="BT305" s="577"/>
      <c r="BU305" s="577"/>
      <c r="BV305" s="578"/>
      <c r="BW305" s="576"/>
      <c r="BX305" s="577"/>
      <c r="BY305" s="577"/>
      <c r="BZ305" s="577"/>
      <c r="CA305" s="577"/>
      <c r="CB305" s="577"/>
      <c r="CC305" s="577"/>
      <c r="CD305" s="578"/>
      <c r="CE305" s="576"/>
      <c r="CF305" s="577"/>
      <c r="CG305" s="577"/>
      <c r="CH305" s="577"/>
      <c r="CI305" s="577"/>
      <c r="CJ305" s="577"/>
      <c r="CK305" s="577"/>
      <c r="CL305" s="577"/>
      <c r="CM305" s="577"/>
      <c r="CN305" s="577"/>
      <c r="CO305" s="577"/>
      <c r="CP305" s="577"/>
      <c r="CQ305" s="577"/>
      <c r="CR305" s="577"/>
      <c r="CS305" s="577"/>
      <c r="CT305" s="577"/>
      <c r="CU305" s="577"/>
      <c r="CV305" s="577"/>
      <c r="CW305" s="577"/>
      <c r="CX305" s="577"/>
      <c r="CY305" s="578"/>
      <c r="CZ305" s="563">
        <f>DATI!AA292</f>
        <v>270093.46533907688</v>
      </c>
      <c r="DA305" s="564">
        <f t="shared" si="3148"/>
        <v>739.98209681938874</v>
      </c>
      <c r="DB305" s="565">
        <f t="shared" si="3009"/>
        <v>547.14774428089527</v>
      </c>
      <c r="DC305" s="566">
        <f t="shared" si="3181"/>
        <v>1.4990349158380691</v>
      </c>
      <c r="DD305" s="582">
        <f t="shared" si="3182"/>
        <v>1.741525186736248E-2</v>
      </c>
      <c r="DE305" s="583">
        <f t="shared" si="3070"/>
        <v>1.4437032887605205E-2</v>
      </c>
      <c r="DF305" s="564">
        <f t="shared" si="3155"/>
        <v>4623.2309944002773</v>
      </c>
      <c r="DG305" s="584">
        <f t="shared" si="3183"/>
        <v>7.78677209375644</v>
      </c>
      <c r="DH305" s="585">
        <f t="shared" si="3156"/>
        <v>5.8524776368112597E-2</v>
      </c>
      <c r="DI305" s="1349">
        <f t="shared" si="3157"/>
        <v>53861.988550074813</v>
      </c>
      <c r="DJ305" s="564">
        <f t="shared" si="3088"/>
        <v>147.56709191801318</v>
      </c>
      <c r="DK305" s="1350">
        <f t="shared" si="3014"/>
        <v>109.11210125228115</v>
      </c>
      <c r="DL305" s="588">
        <f t="shared" si="3015"/>
        <v>0.29893726370487989</v>
      </c>
      <c r="DM305" s="624">
        <f t="shared" si="3146"/>
        <v>0.19941981373912976</v>
      </c>
      <c r="DN305" s="590">
        <f t="shared" si="3089"/>
        <v>-7.8503646634672034E-3</v>
      </c>
      <c r="DO305" s="590">
        <f t="shared" si="3179"/>
        <v>-2.0000000000000018E-3</v>
      </c>
      <c r="DP305" s="590">
        <f t="shared" si="3016"/>
        <v>9.4281711260303519E-3</v>
      </c>
      <c r="DQ305" s="590">
        <f t="shared" si="3017"/>
        <v>6.4733322513119947E-3</v>
      </c>
      <c r="DR305" s="591">
        <f t="shared" si="3018"/>
        <v>503.07694966736744</v>
      </c>
      <c r="DS305" s="591">
        <f t="shared" si="3019"/>
        <v>0.70177605447815949</v>
      </c>
      <c r="DT305" s="592">
        <f t="shared" si="3158"/>
        <v>3.2293542814578045E-2</v>
      </c>
      <c r="DU305" s="593"/>
      <c r="DV305" s="592"/>
      <c r="DW305" s="594">
        <f>DATI!AB292</f>
        <v>53861.988550074813</v>
      </c>
      <c r="DX305" s="564">
        <f t="shared" si="3149"/>
        <v>147.56709191801318</v>
      </c>
      <c r="DY305" s="595">
        <f t="shared" ref="DY305:DY336" si="3196">+(DW305*1000)/D305</f>
        <v>109.11210125228115</v>
      </c>
      <c r="DZ305" s="566">
        <f t="shared" ref="DZ305:DZ336" si="3197">+DX305*1000/D305</f>
        <v>0.29893726370487983</v>
      </c>
      <c r="EA305" s="589">
        <f t="shared" si="3178"/>
        <v>0.19941981373912976</v>
      </c>
      <c r="EB305" s="585">
        <f t="shared" si="3080"/>
        <v>-7.8503646634672034E-3</v>
      </c>
      <c r="EC305" s="1345">
        <f t="shared" si="3180"/>
        <v>216231.47678900207</v>
      </c>
      <c r="ED305" s="597">
        <f t="shared" si="3023"/>
        <v>592.4150049013756</v>
      </c>
      <c r="EE305" s="598">
        <f t="shared" si="3024"/>
        <v>438.03564302861417</v>
      </c>
      <c r="EF305" s="599">
        <f t="shared" si="3025"/>
        <v>1.2000976521331894</v>
      </c>
      <c r="EG305" s="600">
        <f t="shared" si="3071"/>
        <v>1.942448894960859E-2</v>
      </c>
      <c r="EH305" s="600">
        <f t="shared" si="3072"/>
        <v>1.6440388449988009E-2</v>
      </c>
      <c r="EI305" s="582">
        <f t="shared" ref="EI305:EI336" si="3198">EC305/CZ305</f>
        <v>0.80058018626087024</v>
      </c>
      <c r="EJ305" s="601">
        <f t="shared" si="3073"/>
        <v>4120.1540447329171</v>
      </c>
      <c r="EK305" s="601">
        <f t="shared" si="3074"/>
        <v>7.0849960392783373</v>
      </c>
      <c r="EL305" s="563">
        <f>DATI!AD292</f>
        <v>195013.84983158112</v>
      </c>
      <c r="EM305" s="564">
        <f t="shared" si="3150"/>
        <v>534.28452008652357</v>
      </c>
      <c r="EN305" s="595">
        <f t="shared" si="3027"/>
        <v>395.05357119591667</v>
      </c>
      <c r="EO305" s="566">
        <f t="shared" si="3184"/>
        <v>1.0823385512216894</v>
      </c>
      <c r="EP305" s="582">
        <f t="shared" si="3185"/>
        <v>2.6785276255533397E-2</v>
      </c>
      <c r="EQ305" s="583">
        <f t="shared" si="3186"/>
        <v>2.3779628962290245E-2</v>
      </c>
      <c r="ER305" s="582">
        <f t="shared" si="3151"/>
        <v>7.9369478427125897E-2</v>
      </c>
      <c r="ES305" s="564">
        <f t="shared" si="3159"/>
        <v>5087.2367983722943</v>
      </c>
      <c r="ET305" s="582">
        <f t="shared" ref="ET305:ET336" si="3199">+EL305/CZ305</f>
        <v>0.7220235764932692</v>
      </c>
      <c r="EU305" s="584">
        <f t="shared" si="3187"/>
        <v>9.1760248763580989</v>
      </c>
      <c r="EV305" s="563">
        <f>DATI!AE292</f>
        <v>16070.011976425276</v>
      </c>
      <c r="EW305" s="564">
        <f t="shared" si="3152"/>
        <v>44.027430072398019</v>
      </c>
      <c r="EX305" s="595">
        <f t="shared" si="3030"/>
        <v>32.554178208012893</v>
      </c>
      <c r="EY305" s="566">
        <f t="shared" ref="EY305:EY319" si="3200">+(EV305*1000)/D305/365</f>
        <v>8.9189529337021622E-2</v>
      </c>
      <c r="EZ305" s="582">
        <f t="shared" si="3188"/>
        <v>-8.6360638362724007E-2</v>
      </c>
      <c r="FA305" s="583">
        <f t="shared" si="3189"/>
        <v>-8.903508036906016E-2</v>
      </c>
      <c r="FB305" s="564">
        <f t="shared" si="3160"/>
        <v>-1518.9981419952037</v>
      </c>
      <c r="FC305" s="584">
        <f t="shared" si="3190"/>
        <v>-3.1817513612636077</v>
      </c>
      <c r="FD305" s="564"/>
      <c r="FE305" s="582"/>
      <c r="FF305" s="564"/>
      <c r="FG305" s="582"/>
      <c r="FH305" s="563">
        <f>DATI!AF292</f>
        <v>5147.6149809956551</v>
      </c>
      <c r="FI305" s="564">
        <f t="shared" si="3161"/>
        <v>14.10305474245385</v>
      </c>
      <c r="FJ305" s="590">
        <f t="shared" ref="FJ305:FJ336" si="3201">FH305/CZ305</f>
        <v>1.9058643179439051E-2</v>
      </c>
      <c r="FK305" s="590"/>
      <c r="FL305" s="564"/>
      <c r="FM305" s="1281"/>
      <c r="FN305" s="564"/>
      <c r="FO305" s="564"/>
      <c r="FP305" s="564"/>
      <c r="FQ305" s="602"/>
      <c r="FR305" s="1289"/>
      <c r="FS305" s="612"/>
      <c r="FT305" s="612"/>
      <c r="FU305" s="576"/>
      <c r="FV305" s="577"/>
      <c r="FW305" s="577"/>
      <c r="FX305" s="577"/>
      <c r="FY305" s="577"/>
      <c r="FZ305" s="577"/>
      <c r="GA305" s="577"/>
      <c r="GB305" s="577"/>
      <c r="GC305" s="577"/>
      <c r="GD305" s="577"/>
      <c r="GE305" s="577"/>
      <c r="GF305" s="577"/>
      <c r="GG305" s="577"/>
      <c r="GH305" s="577"/>
      <c r="GI305" s="577"/>
      <c r="GJ305" s="577"/>
      <c r="GK305" s="577"/>
      <c r="GL305" s="577"/>
      <c r="GM305" s="577"/>
      <c r="GN305" s="577"/>
      <c r="GO305" s="577"/>
      <c r="GP305" s="578"/>
      <c r="GQ305" s="576"/>
      <c r="GR305" s="577"/>
      <c r="GS305" s="577"/>
      <c r="GT305" s="577"/>
      <c r="GU305" s="577"/>
      <c r="GV305" s="577"/>
      <c r="GW305" s="577"/>
      <c r="GX305" s="578"/>
      <c r="GY305" s="576"/>
      <c r="GZ305" s="577"/>
      <c r="HA305" s="577"/>
      <c r="HB305" s="577"/>
      <c r="HC305" s="577"/>
      <c r="HD305" s="577"/>
      <c r="HE305" s="577"/>
      <c r="HF305" s="577"/>
      <c r="HG305" s="577"/>
      <c r="HH305" s="577"/>
      <c r="HI305" s="577"/>
      <c r="HJ305" s="577"/>
      <c r="HK305" s="577"/>
      <c r="HL305" s="577"/>
      <c r="HM305" s="577"/>
      <c r="HN305" s="577"/>
      <c r="HO305" s="577"/>
      <c r="HP305" s="577"/>
      <c r="HQ305" s="577"/>
      <c r="HR305" s="577"/>
      <c r="HS305" s="577"/>
      <c r="HT305" s="578"/>
      <c r="HU305" s="1289">
        <f t="shared" si="3191"/>
        <v>216000</v>
      </c>
      <c r="HV305" s="1290"/>
      <c r="HW305" s="1291">
        <v>0</v>
      </c>
      <c r="HX305" s="1292">
        <v>0</v>
      </c>
      <c r="HY305" s="1292"/>
      <c r="HZ305" s="1293"/>
      <c r="IA305" s="1293">
        <f t="shared" si="3192"/>
        <v>0</v>
      </c>
      <c r="IB305" s="1312">
        <f t="shared" si="3001"/>
        <v>0</v>
      </c>
      <c r="IC305" s="1291"/>
      <c r="ID305" s="1293"/>
      <c r="IE305" s="1291"/>
      <c r="IF305" s="1291"/>
      <c r="IG305" s="1291"/>
      <c r="IH305" s="1313"/>
      <c r="II305" s="1292"/>
      <c r="IJ305" s="1292"/>
      <c r="IK305" s="1314"/>
      <c r="IL305" s="1315">
        <v>109000</v>
      </c>
      <c r="IM305" s="1315"/>
      <c r="IN305" s="1312">
        <f t="shared" si="3113"/>
        <v>0.40356400279125887</v>
      </c>
      <c r="IO305" s="1312">
        <f t="shared" si="3114"/>
        <v>0.50462962962962965</v>
      </c>
      <c r="IP305" s="1292"/>
      <c r="IQ305" s="1313"/>
      <c r="IR305" s="1292"/>
      <c r="IS305" s="1315">
        <v>107000</v>
      </c>
      <c r="IT305" s="1314">
        <v>107000</v>
      </c>
      <c r="IU305" s="1316"/>
      <c r="IV305" s="1312"/>
      <c r="IW305" s="1313">
        <f t="shared" si="3193"/>
        <v>0.39615915870334584</v>
      </c>
      <c r="IX305" s="1312">
        <f t="shared" si="3003"/>
        <v>0.49537037037037035</v>
      </c>
      <c r="IY305" s="1315"/>
      <c r="IZ305" s="1315"/>
      <c r="JA305" s="1315"/>
      <c r="JB305" s="1315"/>
      <c r="JC305" s="1297"/>
      <c r="JD305" s="1313"/>
      <c r="JE305" s="1292"/>
      <c r="JF305" s="1292"/>
      <c r="JG305" s="586">
        <f t="shared" si="3153"/>
        <v>49689.001641055111</v>
      </c>
      <c r="JH305" s="566">
        <f t="shared" si="3038"/>
        <v>100.6585817592514</v>
      </c>
      <c r="JI305" s="589">
        <f t="shared" si="3115"/>
        <v>0.18396965501803331</v>
      </c>
      <c r="JJ305" s="1281"/>
      <c r="JK305" s="564"/>
      <c r="JL305" s="591"/>
      <c r="JM305" s="622">
        <f t="shared" si="3076"/>
        <v>-1.2487659072382386E-2</v>
      </c>
      <c r="JN305" s="1077"/>
      <c r="JO305" s="566"/>
      <c r="JP305" s="589"/>
      <c r="JQ305" s="590"/>
      <c r="JR305" s="624"/>
      <c r="JS305" s="585"/>
      <c r="JT305" s="576">
        <f>DATI!BW292</f>
        <v>13717.04066607234</v>
      </c>
      <c r="JU305" s="577">
        <f>DATI!BX292</f>
        <v>10939.655235525472</v>
      </c>
      <c r="JV305" s="577">
        <f>DATI!BY292</f>
        <v>1464.7380356781623</v>
      </c>
      <c r="JW305" s="577">
        <f>DATI!BZ292</f>
        <v>394.68598954439165</v>
      </c>
      <c r="JX305" s="577">
        <f>DATI!CA292</f>
        <v>15439.726391010761</v>
      </c>
      <c r="JY305" s="577">
        <f>DATI!CB292</f>
        <v>3058.9610116705298</v>
      </c>
      <c r="JZ305" s="577">
        <f>DATI!CC292</f>
        <v>3044.9024194320441</v>
      </c>
      <c r="KA305" s="577">
        <f>DATI!CD292</f>
        <v>24.737354416835121</v>
      </c>
      <c r="KB305" s="577">
        <f>DATI!CE292</f>
        <v>572.75224485136505</v>
      </c>
      <c r="KC305" s="577">
        <f>DATI!CF292</f>
        <v>106.63649717509746</v>
      </c>
      <c r="KD305" s="577">
        <f>DATI!CG292</f>
        <v>66.479183294980984</v>
      </c>
      <c r="KE305" s="577">
        <f>DATI!CH292</f>
        <v>120.59819680547714</v>
      </c>
      <c r="KF305" s="577">
        <f>DATI!CI292</f>
        <v>7.0873601379394531</v>
      </c>
      <c r="KG305" s="577">
        <f>DATI!CJ292</f>
        <v>56.326481096267699</v>
      </c>
      <c r="KH305" s="577">
        <f>DATI!CK292</f>
        <v>365.19929032552244</v>
      </c>
      <c r="KI305" s="577">
        <f>DATI!CL292</f>
        <v>375.95446731290815</v>
      </c>
      <c r="KJ305" s="625">
        <f t="shared" si="3039"/>
        <v>27.787595117226029</v>
      </c>
      <c r="KK305" s="626">
        <f t="shared" si="3162"/>
        <v>4.2120208428114814E-2</v>
      </c>
      <c r="KL305" s="627">
        <f t="shared" si="3041"/>
        <v>22.161245840635509</v>
      </c>
      <c r="KM305" s="626">
        <f t="shared" si="3163"/>
        <v>1.587243595555124E-2</v>
      </c>
      <c r="KN305" s="627">
        <f t="shared" si="3043"/>
        <v>2.96722510919551</v>
      </c>
      <c r="KO305" s="626">
        <f t="shared" si="3164"/>
        <v>0.11060012156715196</v>
      </c>
      <c r="KP305" s="627">
        <f t="shared" si="3045"/>
        <v>0.79954377499426021</v>
      </c>
      <c r="KQ305" s="626">
        <f t="shared" si="3165"/>
        <v>0.20181068525105228</v>
      </c>
      <c r="KR305" s="627">
        <f t="shared" si="3047"/>
        <v>31.277363399185965</v>
      </c>
      <c r="KS305" s="626">
        <f t="shared" si="3166"/>
        <v>-6.035958014836075E-2</v>
      </c>
      <c r="KT305" s="627">
        <f t="shared" si="3049"/>
        <v>6.1967571680327724</v>
      </c>
      <c r="KU305" s="626">
        <f t="shared" si="3167"/>
        <v>-9.2281697176636965E-2</v>
      </c>
      <c r="KV305" s="627">
        <f t="shared" si="3051"/>
        <v>6.1682776673480904</v>
      </c>
      <c r="KW305" s="626">
        <f t="shared" si="3168"/>
        <v>6.9663750292711574E-2</v>
      </c>
      <c r="KX305" s="627">
        <f t="shared" si="3053"/>
        <v>5.0112236709083199E-2</v>
      </c>
      <c r="KY305" s="626">
        <f t="shared" si="3169"/>
        <v>-0.23789019990627858</v>
      </c>
      <c r="KZ305" s="627">
        <f t="shared" si="3055"/>
        <v>1.1602653859426932</v>
      </c>
      <c r="LA305" s="626">
        <f t="shared" si="3170"/>
        <v>0.31525278191040496</v>
      </c>
      <c r="LB305" s="627">
        <f t="shared" si="3194"/>
        <v>0.21602121626349916</v>
      </c>
      <c r="LC305" s="626">
        <f t="shared" si="3171"/>
        <v>-0.19845060460009523</v>
      </c>
      <c r="LD305" s="627">
        <f t="shared" si="3058"/>
        <v>0.13467165944137516</v>
      </c>
      <c r="LE305" s="626">
        <f t="shared" si="3172"/>
        <v>5.2523011436384326E-2</v>
      </c>
      <c r="LF305" s="627">
        <f t="shared" si="3060"/>
        <v>0.24430443462829546</v>
      </c>
      <c r="LG305" s="626">
        <f t="shared" si="3173"/>
        <v>-6.8980655566494478E-2</v>
      </c>
      <c r="LH305" s="627">
        <f t="shared" si="3062"/>
        <v>1.4357374798059824E-2</v>
      </c>
      <c r="LI305" s="626">
        <f t="shared" si="3174"/>
        <v>0.21612508446465459</v>
      </c>
      <c r="LJ305" s="627">
        <f t="shared" si="3064"/>
        <v>0.11410460092550974</v>
      </c>
      <c r="LK305" s="626">
        <f t="shared" si="3175"/>
        <v>-0.1391081681659479</v>
      </c>
      <c r="LL305" s="627">
        <f t="shared" si="3066"/>
        <v>0.73981044918558381</v>
      </c>
      <c r="LM305" s="626">
        <f t="shared" si="3176"/>
        <v>9.8802381959255559E-2</v>
      </c>
      <c r="LN305" s="627">
        <f t="shared" si="3068"/>
        <v>0.76159798418056135</v>
      </c>
      <c r="LO305" s="630">
        <f t="shared" si="3177"/>
        <v>0.56368377157865501</v>
      </c>
      <c r="LP305" s="631">
        <f t="shared" si="3116"/>
        <v>5.0786273739914026E-2</v>
      </c>
      <c r="LQ305" s="632">
        <f t="shared" si="3117"/>
        <v>4.0503220697293681E-2</v>
      </c>
      <c r="LR305" s="632">
        <f t="shared" si="3118"/>
        <v>5.4230783919163757E-3</v>
      </c>
      <c r="LS305" s="632">
        <f t="shared" si="3119"/>
        <v>1.4612941081299416E-3</v>
      </c>
      <c r="LT305" s="632">
        <f t="shared" si="3120"/>
        <v>5.7164383342735228E-2</v>
      </c>
      <c r="LU305" s="632">
        <f t="shared" si="3121"/>
        <v>1.1325564681212456E-2</v>
      </c>
      <c r="LV305" s="632">
        <f t="shared" si="3122"/>
        <v>1.1273513839401691E-2</v>
      </c>
      <c r="LW305" s="632">
        <f t="shared" si="3123"/>
        <v>9.1588126302055123E-5</v>
      </c>
      <c r="LX305" s="633">
        <f t="shared" si="3124"/>
        <v>2.1205705370632667E-3</v>
      </c>
      <c r="LY305" s="633">
        <f t="shared" si="3006"/>
        <v>3.9481331783138625E-4</v>
      </c>
      <c r="LZ305" s="633">
        <f t="shared" si="3125"/>
        <v>2.4613399369556252E-4</v>
      </c>
      <c r="MA305" s="633">
        <f t="shared" si="3126"/>
        <v>4.4650542231400336E-4</v>
      </c>
      <c r="MB305" s="633">
        <f t="shared" si="3127"/>
        <v>2.6240398408165636E-5</v>
      </c>
      <c r="MC305" s="633">
        <f t="shared" si="3128"/>
        <v>2.085444052693208E-4</v>
      </c>
      <c r="MD305" s="633">
        <f t="shared" si="3129"/>
        <v>1.3521219029384852E-3</v>
      </c>
      <c r="ME305" s="633">
        <f t="shared" si="3130"/>
        <v>1.3919421073032357E-3</v>
      </c>
      <c r="MF305" s="631">
        <f t="shared" si="3131"/>
        <v>0.25467014930798143</v>
      </c>
      <c r="MG305" s="632">
        <f t="shared" si="3132"/>
        <v>0.20310529800352639</v>
      </c>
      <c r="MH305" s="632">
        <f t="shared" si="3133"/>
        <v>2.7194280699763131E-2</v>
      </c>
      <c r="MI305" s="632">
        <f t="shared" si="3134"/>
        <v>7.3277277755435461E-3</v>
      </c>
      <c r="MJ305" s="632">
        <f t="shared" si="3135"/>
        <v>0.28665347876372299</v>
      </c>
      <c r="MK305" s="632">
        <f t="shared" si="3136"/>
        <v>5.6792574764050016E-2</v>
      </c>
      <c r="ML305" s="632">
        <f t="shared" si="3137"/>
        <v>5.6531563378898211E-2</v>
      </c>
      <c r="MM305" s="632">
        <f t="shared" si="3138"/>
        <v>4.5927295079046539E-4</v>
      </c>
      <c r="MN305" s="633">
        <f t="shared" si="3139"/>
        <v>1.0633700319454126E-2</v>
      </c>
      <c r="MO305" s="633">
        <f t="shared" si="3007"/>
        <v>1.9798098816191838E-3</v>
      </c>
      <c r="MP305" s="633">
        <f t="shared" si="3140"/>
        <v>1.2342504442288856E-3</v>
      </c>
      <c r="MQ305" s="633">
        <f t="shared" si="3141"/>
        <v>2.2390223616300113E-3</v>
      </c>
      <c r="MR305" s="633">
        <f t="shared" si="3142"/>
        <v>1.3158370733658346E-4</v>
      </c>
      <c r="MS305" s="633">
        <f t="shared" si="3143"/>
        <v>1.0457556917695618E-3</v>
      </c>
      <c r="MT305" s="633">
        <f t="shared" si="3144"/>
        <v>6.7802786372434289E-3</v>
      </c>
      <c r="MU305" s="633">
        <f t="shared" si="3145"/>
        <v>6.9799589178440383E-3</v>
      </c>
      <c r="MV305" s="1077"/>
      <c r="MW305" s="566"/>
      <c r="MX305" s="624"/>
      <c r="MY305" s="1270"/>
      <c r="MZ305" s="636"/>
      <c r="NA305" s="637"/>
      <c r="NB305" s="1077"/>
      <c r="NC305" s="566"/>
      <c r="ND305" s="589"/>
      <c r="NE305" s="638"/>
    </row>
    <row r="306" spans="1:369" outlineLevel="1" x14ac:dyDescent="0.2">
      <c r="A306" s="800" t="s">
        <v>188</v>
      </c>
      <c r="B306" s="801">
        <v>78</v>
      </c>
      <c r="C306" s="1528"/>
      <c r="D306" s="802">
        <f>DATI!G293</f>
        <v>176693</v>
      </c>
      <c r="E306" s="803">
        <f t="shared" si="3147"/>
        <v>1.9560780531525213E-2</v>
      </c>
      <c r="F306" s="1033">
        <f t="shared" si="3195"/>
        <v>-1.1419203482291756E-3</v>
      </c>
      <c r="G306" s="805"/>
      <c r="H306" s="806"/>
      <c r="I306" s="813"/>
      <c r="J306" s="808"/>
      <c r="K306" s="808"/>
      <c r="L306" s="808"/>
      <c r="M306" s="806"/>
      <c r="N306" s="806"/>
      <c r="O306" s="806"/>
      <c r="P306" s="806"/>
      <c r="Q306" s="806"/>
      <c r="R306" s="806"/>
      <c r="S306" s="806"/>
      <c r="T306" s="806"/>
      <c r="U306" s="806"/>
      <c r="V306" s="806"/>
      <c r="W306" s="811"/>
      <c r="X306" s="1092"/>
      <c r="Y306" s="806"/>
      <c r="Z306" s="806"/>
      <c r="AA306" s="806"/>
      <c r="AB306" s="806"/>
      <c r="AC306" s="806"/>
      <c r="AD306" s="813"/>
      <c r="AE306" s="808"/>
      <c r="AF306" s="808"/>
      <c r="AG306" s="811"/>
      <c r="AH306" s="815"/>
      <c r="AI306" s="806"/>
      <c r="AJ306" s="813"/>
      <c r="AK306" s="808"/>
      <c r="AL306" s="808"/>
      <c r="AM306" s="808"/>
      <c r="AN306" s="818"/>
      <c r="AO306" s="819"/>
      <c r="AP306" s="819"/>
      <c r="AQ306" s="819"/>
      <c r="AR306" s="819"/>
      <c r="AS306" s="819"/>
      <c r="AT306" s="819"/>
      <c r="AU306" s="1093"/>
      <c r="AV306" s="1093"/>
      <c r="AW306" s="819"/>
      <c r="AX306" s="1093"/>
      <c r="AY306" s="1093"/>
      <c r="AZ306" s="1093"/>
      <c r="BA306" s="1093"/>
      <c r="BB306" s="818"/>
      <c r="BC306" s="819"/>
      <c r="BD306" s="819"/>
      <c r="BE306" s="819"/>
      <c r="BF306" s="819"/>
      <c r="BG306" s="819"/>
      <c r="BH306" s="819"/>
      <c r="BI306" s="819"/>
      <c r="BJ306" s="819"/>
      <c r="BK306" s="819"/>
      <c r="BL306" s="819"/>
      <c r="BM306" s="819"/>
      <c r="BN306" s="819"/>
      <c r="BO306" s="819"/>
      <c r="BP306" s="819"/>
      <c r="BQ306" s="819"/>
      <c r="BR306" s="819"/>
      <c r="BS306" s="819"/>
      <c r="BT306" s="819"/>
      <c r="BU306" s="819"/>
      <c r="BV306" s="820"/>
      <c r="BW306" s="818"/>
      <c r="BX306" s="819"/>
      <c r="BY306" s="819"/>
      <c r="BZ306" s="819"/>
      <c r="CA306" s="819"/>
      <c r="CB306" s="819"/>
      <c r="CC306" s="819"/>
      <c r="CD306" s="820"/>
      <c r="CE306" s="818"/>
      <c r="CF306" s="819"/>
      <c r="CG306" s="819"/>
      <c r="CH306" s="819"/>
      <c r="CI306" s="819"/>
      <c r="CJ306" s="819"/>
      <c r="CK306" s="819"/>
      <c r="CL306" s="819"/>
      <c r="CM306" s="819"/>
      <c r="CN306" s="819"/>
      <c r="CO306" s="819"/>
      <c r="CP306" s="819"/>
      <c r="CQ306" s="819"/>
      <c r="CR306" s="819"/>
      <c r="CS306" s="819"/>
      <c r="CT306" s="819"/>
      <c r="CU306" s="819"/>
      <c r="CV306" s="819"/>
      <c r="CW306" s="819"/>
      <c r="CX306" s="819"/>
      <c r="CY306" s="820"/>
      <c r="CZ306" s="805">
        <f>DATI!AA293</f>
        <v>74210.698632306885</v>
      </c>
      <c r="DA306" s="806">
        <f t="shared" si="3148"/>
        <v>203.31698255426545</v>
      </c>
      <c r="DB306" s="813">
        <f t="shared" si="3009"/>
        <v>419.99795482733833</v>
      </c>
      <c r="DC306" s="808">
        <f t="shared" si="3181"/>
        <v>1.1506793282940777</v>
      </c>
      <c r="DD306" s="822">
        <f t="shared" si="3182"/>
        <v>3.8733528364701009E-2</v>
      </c>
      <c r="DE306" s="823">
        <f t="shared" si="3070"/>
        <v>3.9921035355525145E-2</v>
      </c>
      <c r="DF306" s="806">
        <f t="shared" si="3155"/>
        <v>2767.2565888616518</v>
      </c>
      <c r="DG306" s="824">
        <f t="shared" si="3183"/>
        <v>16.123102268220066</v>
      </c>
      <c r="DH306" s="825">
        <f t="shared" si="3156"/>
        <v>1.6080228139265518E-2</v>
      </c>
      <c r="DI306" s="1346">
        <f t="shared" si="3157"/>
        <v>21607.200479090156</v>
      </c>
      <c r="DJ306" s="806">
        <f t="shared" si="3088"/>
        <v>59.197809531753848</v>
      </c>
      <c r="DK306" s="1347">
        <f t="shared" si="3014"/>
        <v>122.28668073489133</v>
      </c>
      <c r="DL306" s="828">
        <f t="shared" si="3015"/>
        <v>0.33503200201340089</v>
      </c>
      <c r="DM306" s="862">
        <f t="shared" si="3146"/>
        <v>0.29116018144698719</v>
      </c>
      <c r="DN306" s="830">
        <f t="shared" si="3089"/>
        <v>5.9335270211619634E-2</v>
      </c>
      <c r="DO306" s="830">
        <f t="shared" si="3179"/>
        <v>1.5999999999999959E-2</v>
      </c>
      <c r="DP306" s="830">
        <f t="shared" si="3016"/>
        <v>0.10036706294808938</v>
      </c>
      <c r="DQ306" s="830">
        <f t="shared" si="3017"/>
        <v>0.10162503098709214</v>
      </c>
      <c r="DR306" s="831">
        <f t="shared" si="3018"/>
        <v>1970.8434790901556</v>
      </c>
      <c r="DS306" s="831">
        <f t="shared" si="3019"/>
        <v>11.280959827008132</v>
      </c>
      <c r="DT306" s="832">
        <f t="shared" si="3158"/>
        <v>1.295483275976635E-2</v>
      </c>
      <c r="DU306" s="833"/>
      <c r="DV306" s="832"/>
      <c r="DW306" s="834">
        <f>DATI!AB293</f>
        <v>21607.200479090156</v>
      </c>
      <c r="DX306" s="806">
        <f t="shared" si="3149"/>
        <v>59.197809531753848</v>
      </c>
      <c r="DY306" s="835">
        <f t="shared" si="3196"/>
        <v>122.28668073489133</v>
      </c>
      <c r="DZ306" s="808">
        <f t="shared" si="3197"/>
        <v>0.33503200201340089</v>
      </c>
      <c r="EA306" s="829">
        <f t="shared" si="3178"/>
        <v>0.29116018144698719</v>
      </c>
      <c r="EB306" s="825">
        <f t="shared" si="3080"/>
        <v>5.9335270211619634E-2</v>
      </c>
      <c r="EC306" s="1348">
        <f t="shared" si="3180"/>
        <v>52603.498153216729</v>
      </c>
      <c r="ED306" s="837">
        <f t="shared" si="3023"/>
        <v>144.11917302251157</v>
      </c>
      <c r="EE306" s="838">
        <f t="shared" si="3024"/>
        <v>297.71127409244696</v>
      </c>
      <c r="EF306" s="839">
        <f t="shared" si="3025"/>
        <v>0.8156473262806766</v>
      </c>
      <c r="EG306" s="840">
        <f t="shared" si="3071"/>
        <v>1.5372667833050841E-2</v>
      </c>
      <c r="EH306" s="840">
        <f t="shared" si="3072"/>
        <v>1.6533468084912992E-2</v>
      </c>
      <c r="EI306" s="822">
        <f t="shared" si="3198"/>
        <v>0.70883981855301281</v>
      </c>
      <c r="EJ306" s="841">
        <f t="shared" si="3073"/>
        <v>796.41310977149988</v>
      </c>
      <c r="EK306" s="841">
        <f t="shared" si="3074"/>
        <v>4.8421424412118768</v>
      </c>
      <c r="EL306" s="805">
        <f>DATI!AD293</f>
        <v>45811.589770664257</v>
      </c>
      <c r="EM306" s="806">
        <f t="shared" si="3150"/>
        <v>125.51120485113495</v>
      </c>
      <c r="EN306" s="835">
        <f t="shared" si="3027"/>
        <v>259.27223925488988</v>
      </c>
      <c r="EO306" s="808">
        <f t="shared" si="3184"/>
        <v>0.7103349020681915</v>
      </c>
      <c r="EP306" s="822">
        <f t="shared" si="3185"/>
        <v>-2.529673631077145E-3</v>
      </c>
      <c r="EQ306" s="823">
        <f t="shared" si="3186"/>
        <v>-1.3893397982341904E-3</v>
      </c>
      <c r="ER306" s="822">
        <f t="shared" si="3151"/>
        <v>1.8645044898889261E-2</v>
      </c>
      <c r="ES306" s="806">
        <f t="shared" si="3159"/>
        <v>-116.18227387519437</v>
      </c>
      <c r="ET306" s="822">
        <f t="shared" si="3199"/>
        <v>0.61731786137262745</v>
      </c>
      <c r="EU306" s="824">
        <f t="shared" si="3187"/>
        <v>-0.36071840100458985</v>
      </c>
      <c r="EV306" s="805">
        <f>DATI!AE293</f>
        <v>5191.8503869968417</v>
      </c>
      <c r="EW306" s="806">
        <f t="shared" si="3152"/>
        <v>14.224247635607785</v>
      </c>
      <c r="EX306" s="835">
        <f t="shared" si="3030"/>
        <v>29.383452581578457</v>
      </c>
      <c r="EY306" s="808">
        <f t="shared" si="3200"/>
        <v>8.0502609812543716E-2</v>
      </c>
      <c r="EZ306" s="822">
        <f t="shared" si="3188"/>
        <v>6.5731017625175303E-2</v>
      </c>
      <c r="FA306" s="823">
        <f t="shared" si="3189"/>
        <v>6.6949388842825641E-2</v>
      </c>
      <c r="FB306" s="806">
        <f t="shared" si="3160"/>
        <v>320.21739411828548</v>
      </c>
      <c r="FC306" s="824">
        <f t="shared" si="3190"/>
        <v>1.8437652366644883</v>
      </c>
      <c r="FD306" s="806"/>
      <c r="FE306" s="822"/>
      <c r="FF306" s="806"/>
      <c r="FG306" s="822"/>
      <c r="FH306" s="805">
        <f>DATI!AF293</f>
        <v>1600.0579955556407</v>
      </c>
      <c r="FI306" s="806">
        <f t="shared" si="3161"/>
        <v>4.3837205357688784</v>
      </c>
      <c r="FJ306" s="830">
        <f t="shared" si="3201"/>
        <v>2.156101512375564E-2</v>
      </c>
      <c r="FK306" s="830"/>
      <c r="FL306" s="806"/>
      <c r="FM306" s="1300"/>
      <c r="FN306" s="806"/>
      <c r="FO306" s="806"/>
      <c r="FP306" s="806"/>
      <c r="FQ306" s="842"/>
      <c r="FR306" s="1301"/>
      <c r="FS306" s="851"/>
      <c r="FT306" s="851"/>
      <c r="FU306" s="818"/>
      <c r="FV306" s="819"/>
      <c r="FW306" s="819"/>
      <c r="FX306" s="819"/>
      <c r="FY306" s="819"/>
      <c r="FZ306" s="819"/>
      <c r="GA306" s="819"/>
      <c r="GB306" s="819"/>
      <c r="GC306" s="819"/>
      <c r="GD306" s="819"/>
      <c r="GE306" s="819"/>
      <c r="GF306" s="819"/>
      <c r="GG306" s="819"/>
      <c r="GH306" s="819"/>
      <c r="GI306" s="819"/>
      <c r="GJ306" s="819"/>
      <c r="GK306" s="819"/>
      <c r="GL306" s="819"/>
      <c r="GM306" s="819"/>
      <c r="GN306" s="819"/>
      <c r="GO306" s="819"/>
      <c r="GP306" s="820"/>
      <c r="GQ306" s="818"/>
      <c r="GR306" s="819"/>
      <c r="GS306" s="819"/>
      <c r="GT306" s="819"/>
      <c r="GU306" s="819"/>
      <c r="GV306" s="819"/>
      <c r="GW306" s="819"/>
      <c r="GX306" s="820"/>
      <c r="GY306" s="818"/>
      <c r="GZ306" s="819"/>
      <c r="HA306" s="819"/>
      <c r="HB306" s="819"/>
      <c r="HC306" s="819"/>
      <c r="HD306" s="819"/>
      <c r="HE306" s="819"/>
      <c r="HF306" s="819"/>
      <c r="HG306" s="819"/>
      <c r="HH306" s="819"/>
      <c r="HI306" s="819"/>
      <c r="HJ306" s="819"/>
      <c r="HK306" s="819"/>
      <c r="HL306" s="819"/>
      <c r="HM306" s="819"/>
      <c r="HN306" s="819"/>
      <c r="HO306" s="819"/>
      <c r="HP306" s="819"/>
      <c r="HQ306" s="819"/>
      <c r="HR306" s="819"/>
      <c r="HS306" s="819"/>
      <c r="HT306" s="820"/>
      <c r="HU306" s="1301">
        <f t="shared" si="3191"/>
        <v>53000</v>
      </c>
      <c r="HV306" s="1302"/>
      <c r="HW306" s="1303">
        <v>48000</v>
      </c>
      <c r="HX306" s="1304">
        <v>48000</v>
      </c>
      <c r="HY306" s="1304"/>
      <c r="HZ306" s="1305"/>
      <c r="IA306" s="1305">
        <f t="shared" si="3192"/>
        <v>0.64680700875525354</v>
      </c>
      <c r="IB306" s="1306">
        <f t="shared" si="3001"/>
        <v>0.90566037735849059</v>
      </c>
      <c r="IC306" s="1303"/>
      <c r="ID306" s="1305"/>
      <c r="IE306" s="1303"/>
      <c r="IF306" s="1303"/>
      <c r="IG306" s="1303"/>
      <c r="IH306" s="1307"/>
      <c r="II306" s="1304"/>
      <c r="IJ306" s="1304"/>
      <c r="IK306" s="1308"/>
      <c r="IL306" s="1309">
        <v>5000</v>
      </c>
      <c r="IM306" s="1309"/>
      <c r="IN306" s="1306">
        <f t="shared" si="3113"/>
        <v>6.7375730078672244E-2</v>
      </c>
      <c r="IO306" s="1306">
        <f t="shared" si="3114"/>
        <v>9.4339622641509441E-2</v>
      </c>
      <c r="IP306" s="1304"/>
      <c r="IQ306" s="1307"/>
      <c r="IR306" s="1304"/>
      <c r="IS306" s="1309">
        <v>0</v>
      </c>
      <c r="IT306" s="1308">
        <v>0</v>
      </c>
      <c r="IU306" s="1310"/>
      <c r="IV306" s="1306"/>
      <c r="IW306" s="1307">
        <f t="shared" si="3193"/>
        <v>0</v>
      </c>
      <c r="IX306" s="1306">
        <f t="shared" si="3003"/>
        <v>0</v>
      </c>
      <c r="IY306" s="1309"/>
      <c r="IZ306" s="1309"/>
      <c r="JA306" s="1309"/>
      <c r="JB306" s="1309"/>
      <c r="JC306" s="1311"/>
      <c r="JD306" s="1307"/>
      <c r="JE306" s="1304"/>
      <c r="JF306" s="1304"/>
      <c r="JG306" s="826">
        <f t="shared" si="3153"/>
        <v>20152.373045101682</v>
      </c>
      <c r="JH306" s="808">
        <f t="shared" si="3038"/>
        <v>114.05303574619076</v>
      </c>
      <c r="JI306" s="829">
        <f t="shared" si="3115"/>
        <v>0.27155616934629623</v>
      </c>
      <c r="JJ306" s="1300"/>
      <c r="JK306" s="806"/>
      <c r="JL306" s="831"/>
      <c r="JM306" s="860">
        <f t="shared" si="3076"/>
        <v>5.5977851743133078E-2</v>
      </c>
      <c r="JN306" s="1098"/>
      <c r="JO306" s="808"/>
      <c r="JP306" s="829"/>
      <c r="JQ306" s="830"/>
      <c r="JR306" s="862"/>
      <c r="JS306" s="825"/>
      <c r="JT306" s="818">
        <f>DATI!BW293</f>
        <v>7597.0359368634827</v>
      </c>
      <c r="JU306" s="819">
        <f>DATI!BX293</f>
        <v>6319.4286398426639</v>
      </c>
      <c r="JV306" s="819">
        <f>DATI!BY293</f>
        <v>842.23344664846775</v>
      </c>
      <c r="JW306" s="819">
        <f>DATI!BZ293</f>
        <v>1087.8070877473453</v>
      </c>
      <c r="JX306" s="819">
        <f>DATI!CA293</f>
        <v>1904.9326142512668</v>
      </c>
      <c r="JY306" s="819">
        <f>DATI!CB293</f>
        <v>32.055163014356594</v>
      </c>
      <c r="JZ306" s="819">
        <f>DATI!CC293</f>
        <v>1251.7061954010803</v>
      </c>
      <c r="KA306" s="819">
        <f>DATI!CD293</f>
        <v>47.341594026600653</v>
      </c>
      <c r="KB306" s="819">
        <f>DATI!CE293</f>
        <v>738.0363808169152</v>
      </c>
      <c r="KC306" s="819">
        <f>DATI!CF293</f>
        <v>1.228582885036672</v>
      </c>
      <c r="KD306" s="819">
        <f>DATI!CG293</f>
        <v>35.811617638232221</v>
      </c>
      <c r="KE306" s="819">
        <f>DATI!CH293</f>
        <v>60.860305875758016</v>
      </c>
      <c r="KF306" s="819">
        <f>DATI!CI293</f>
        <v>0.66644499162555859</v>
      </c>
      <c r="KG306" s="819">
        <f>DATI!CJ293</f>
        <v>0.52531546398720497</v>
      </c>
      <c r="KH306" s="819">
        <f>DATI!CK293</f>
        <v>3.9886191044511388</v>
      </c>
      <c r="KI306" s="819">
        <f>DATI!CL293</f>
        <v>264.52671816864654</v>
      </c>
      <c r="KJ306" s="863">
        <f t="shared" si="3039"/>
        <v>42.995681418412062</v>
      </c>
      <c r="KK306" s="864">
        <f t="shared" si="3162"/>
        <v>9.0250532156492702E-2</v>
      </c>
      <c r="KL306" s="865">
        <f t="shared" si="3041"/>
        <v>35.765019779180072</v>
      </c>
      <c r="KM306" s="864">
        <f t="shared" si="3163"/>
        <v>7.5532288838846162E-2</v>
      </c>
      <c r="KN306" s="865">
        <f t="shared" si="3043"/>
        <v>4.7666486315160634</v>
      </c>
      <c r="KO306" s="864">
        <f t="shared" si="3164"/>
        <v>-5.603302081768289E-2</v>
      </c>
      <c r="KP306" s="865">
        <f t="shared" si="3045"/>
        <v>6.1564809457496645</v>
      </c>
      <c r="KQ306" s="864">
        <f t="shared" si="3165"/>
        <v>5.0678882288326732E-2</v>
      </c>
      <c r="KR306" s="865">
        <f t="shared" si="3047"/>
        <v>10.781030455373257</v>
      </c>
      <c r="KS306" s="864">
        <f t="shared" si="3166"/>
        <v>0.18531514562585341</v>
      </c>
      <c r="KT306" s="865">
        <f t="shared" si="3049"/>
        <v>0.18141727750593736</v>
      </c>
      <c r="KU306" s="864">
        <f t="shared" si="3167"/>
        <v>4.6301420538792861</v>
      </c>
      <c r="KV306" s="865">
        <f t="shared" si="3051"/>
        <v>7.0840734799968335</v>
      </c>
      <c r="KW306" s="864">
        <f t="shared" si="3168"/>
        <v>4.9971593070491462E-2</v>
      </c>
      <c r="KX306" s="865">
        <f t="shared" si="3053"/>
        <v>0.2679313500059462</v>
      </c>
      <c r="KY306" s="864">
        <f t="shared" si="3169"/>
        <v>1.4145762602537513</v>
      </c>
      <c r="KZ306" s="865">
        <f t="shared" si="3055"/>
        <v>4.1769418189566947</v>
      </c>
      <c r="LA306" s="864">
        <f t="shared" si="3170"/>
        <v>0.47357356805441131</v>
      </c>
      <c r="LB306" s="865">
        <f t="shared" si="3194"/>
        <v>6.9532063241705784E-3</v>
      </c>
      <c r="LC306" s="864">
        <f t="shared" si="3171"/>
        <v>0.12481706931659341</v>
      </c>
      <c r="LD306" s="865">
        <f t="shared" si="3058"/>
        <v>0.20267705929624955</v>
      </c>
      <c r="LE306" s="864">
        <f t="shared" si="3172"/>
        <v>0.55432903758220953</v>
      </c>
      <c r="LF306" s="865">
        <f t="shared" si="3060"/>
        <v>0.34444095621081772</v>
      </c>
      <c r="LG306" s="864">
        <f t="shared" si="3173"/>
        <v>0.25784756673238385</v>
      </c>
      <c r="LH306" s="865">
        <f t="shared" si="3062"/>
        <v>3.7717679343582293E-3</v>
      </c>
      <c r="LI306" s="864">
        <f t="shared" si="3174"/>
        <v>-0.9665853574176726</v>
      </c>
      <c r="LJ306" s="865">
        <f t="shared" si="3064"/>
        <v>2.9730406070823689E-3</v>
      </c>
      <c r="LK306" s="864">
        <f t="shared" si="3175"/>
        <v>-0.97098410447644046</v>
      </c>
      <c r="LL306" s="865">
        <f t="shared" si="3066"/>
        <v>2.2573724507768497E-2</v>
      </c>
      <c r="LM306" s="864">
        <f t="shared" si="3176"/>
        <v>4.688289296376376</v>
      </c>
      <c r="LN306" s="865">
        <f t="shared" si="3068"/>
        <v>1.4970978939100392</v>
      </c>
      <c r="LO306" s="868">
        <f t="shared" si="3177"/>
        <v>0.58867608962864371</v>
      </c>
      <c r="LP306" s="869">
        <f t="shared" si="3116"/>
        <v>0.10237116853601738</v>
      </c>
      <c r="LQ306" s="870">
        <f t="shared" si="3117"/>
        <v>8.5155223657894033E-2</v>
      </c>
      <c r="LR306" s="870">
        <f t="shared" si="3118"/>
        <v>1.1349218672923392E-2</v>
      </c>
      <c r="LS306" s="870">
        <f t="shared" si="3119"/>
        <v>1.4658359344346334E-2</v>
      </c>
      <c r="LT306" s="870">
        <f t="shared" si="3120"/>
        <v>2.5669245127170566E-2</v>
      </c>
      <c r="LU306" s="870">
        <f t="shared" si="3121"/>
        <v>4.319480021766255E-4</v>
      </c>
      <c r="LV306" s="870">
        <f t="shared" si="3122"/>
        <v>1.6866923751828994E-2</v>
      </c>
      <c r="LW306" s="870">
        <f t="shared" si="3123"/>
        <v>6.3793489212606556E-4</v>
      </c>
      <c r="LX306" s="871">
        <f t="shared" si="3124"/>
        <v>9.9451479964321274E-3</v>
      </c>
      <c r="LY306" s="871">
        <f t="shared" si="3006"/>
        <v>1.6555333768301446E-5</v>
      </c>
      <c r="LZ306" s="871">
        <f t="shared" si="3125"/>
        <v>4.825667767348304E-4</v>
      </c>
      <c r="MA306" s="871">
        <f t="shared" si="3126"/>
        <v>8.2010150823810042E-4</v>
      </c>
      <c r="MB306" s="871">
        <f t="shared" si="3127"/>
        <v>8.9804435736093233E-6</v>
      </c>
      <c r="MC306" s="871">
        <f t="shared" si="3128"/>
        <v>7.0787025815508785E-6</v>
      </c>
      <c r="MD306" s="871">
        <f t="shared" si="3129"/>
        <v>5.3747224833627064E-5</v>
      </c>
      <c r="ME306" s="871">
        <f t="shared" si="3130"/>
        <v>3.5645361523855465E-3</v>
      </c>
      <c r="MF306" s="869">
        <f t="shared" si="3131"/>
        <v>0.35159741976825409</v>
      </c>
      <c r="MG306" s="870">
        <f t="shared" si="3132"/>
        <v>0.29246864469824019</v>
      </c>
      <c r="MH306" s="870">
        <f t="shared" si="3133"/>
        <v>3.8979295233712428E-2</v>
      </c>
      <c r="MI306" s="870">
        <f t="shared" si="3134"/>
        <v>5.0344656578719872E-2</v>
      </c>
      <c r="MJ306" s="870">
        <f t="shared" si="3135"/>
        <v>8.816193546659222E-2</v>
      </c>
      <c r="MK306" s="870">
        <f t="shared" si="3136"/>
        <v>1.4835407782409018E-3</v>
      </c>
      <c r="ML306" s="870">
        <f t="shared" si="3137"/>
        <v>5.7930049596771623E-2</v>
      </c>
      <c r="MM306" s="870">
        <f t="shared" si="3138"/>
        <v>2.1910100789046842E-3</v>
      </c>
      <c r="MN306" s="871">
        <f t="shared" si="3139"/>
        <v>3.4156964551290761E-2</v>
      </c>
      <c r="MO306" s="871">
        <f t="shared" si="3007"/>
        <v>5.6859882714820149E-5</v>
      </c>
      <c r="MP306" s="871">
        <f t="shared" si="3140"/>
        <v>1.6573927600147943E-3</v>
      </c>
      <c r="MQ306" s="871">
        <f t="shared" si="3141"/>
        <v>2.8166678017660872E-3</v>
      </c>
      <c r="MR306" s="871">
        <f t="shared" si="3142"/>
        <v>3.0843652895732354E-5</v>
      </c>
      <c r="MS306" s="871">
        <f t="shared" si="3143"/>
        <v>2.4312055811930205E-5</v>
      </c>
      <c r="MT306" s="871">
        <f t="shared" si="3144"/>
        <v>1.8459675552652126E-4</v>
      </c>
      <c r="MU306" s="871">
        <f t="shared" si="3145"/>
        <v>1.2242526209012401E-2</v>
      </c>
      <c r="MV306" s="1098"/>
      <c r="MW306" s="808"/>
      <c r="MX306" s="862"/>
      <c r="MY306" s="1269"/>
      <c r="MZ306" s="956"/>
      <c r="NA306" s="874"/>
      <c r="NB306" s="1098"/>
      <c r="NC306" s="808"/>
      <c r="ND306" s="829"/>
      <c r="NE306" s="875"/>
    </row>
    <row r="307" spans="1:369" ht="9" outlineLevel="1" thickBot="1" x14ac:dyDescent="0.25">
      <c r="A307" s="1219" t="s">
        <v>189</v>
      </c>
      <c r="B307" s="1236">
        <v>141</v>
      </c>
      <c r="C307" s="1532"/>
      <c r="D307" s="1237">
        <f>DATI!G294</f>
        <v>813077</v>
      </c>
      <c r="E307" s="1238">
        <f t="shared" si="3147"/>
        <v>9.0011606301499916E-2</v>
      </c>
      <c r="F307" s="1239">
        <f t="shared" si="3195"/>
        <v>3.8532957345831132E-3</v>
      </c>
      <c r="G307" s="563"/>
      <c r="H307" s="1240"/>
      <c r="I307" s="1241"/>
      <c r="J307" s="1242"/>
      <c r="K307" s="1242"/>
      <c r="L307" s="1242"/>
      <c r="M307" s="1240"/>
      <c r="N307" s="1240"/>
      <c r="O307" s="1240"/>
      <c r="P307" s="1240"/>
      <c r="Q307" s="1240"/>
      <c r="R307" s="1240"/>
      <c r="S307" s="1240"/>
      <c r="T307" s="1240"/>
      <c r="U307" s="1240"/>
      <c r="V307" s="1240"/>
      <c r="W307" s="1243"/>
      <c r="X307" s="1244"/>
      <c r="Y307" s="1240"/>
      <c r="Z307" s="1240"/>
      <c r="AA307" s="1240"/>
      <c r="AB307" s="1240"/>
      <c r="AC307" s="1240"/>
      <c r="AD307" s="1241"/>
      <c r="AE307" s="1242"/>
      <c r="AF307" s="1242"/>
      <c r="AG307" s="1243"/>
      <c r="AH307" s="572"/>
      <c r="AI307" s="1240"/>
      <c r="AJ307" s="1241"/>
      <c r="AK307" s="1242"/>
      <c r="AL307" s="1242"/>
      <c r="AM307" s="1242"/>
      <c r="AN307" s="1159"/>
      <c r="AO307" s="1160"/>
      <c r="AP307" s="1160"/>
      <c r="AQ307" s="1160"/>
      <c r="AR307" s="1160"/>
      <c r="AS307" s="1160"/>
      <c r="AT307" s="1160"/>
      <c r="AU307" s="1161"/>
      <c r="AV307" s="1161"/>
      <c r="AW307" s="1160"/>
      <c r="AX307" s="1161"/>
      <c r="AY307" s="1161"/>
      <c r="AZ307" s="1161"/>
      <c r="BA307" s="1161"/>
      <c r="BB307" s="1159"/>
      <c r="BC307" s="1160"/>
      <c r="BD307" s="1160"/>
      <c r="BE307" s="1160"/>
      <c r="BF307" s="1160"/>
      <c r="BG307" s="1160"/>
      <c r="BH307" s="1160"/>
      <c r="BI307" s="1160"/>
      <c r="BJ307" s="1160"/>
      <c r="BK307" s="1160"/>
      <c r="BL307" s="1160"/>
      <c r="BM307" s="1160"/>
      <c r="BN307" s="1160"/>
      <c r="BO307" s="1160"/>
      <c r="BP307" s="1160"/>
      <c r="BQ307" s="1160"/>
      <c r="BR307" s="1160"/>
      <c r="BS307" s="1160"/>
      <c r="BT307" s="1160"/>
      <c r="BU307" s="1160"/>
      <c r="BV307" s="1162"/>
      <c r="BW307" s="1159"/>
      <c r="BX307" s="1160"/>
      <c r="BY307" s="1160"/>
      <c r="BZ307" s="1160"/>
      <c r="CA307" s="1160"/>
      <c r="CB307" s="1160"/>
      <c r="CC307" s="1160"/>
      <c r="CD307" s="1162"/>
      <c r="CE307" s="1159"/>
      <c r="CF307" s="1160"/>
      <c r="CG307" s="1160"/>
      <c r="CH307" s="1160"/>
      <c r="CI307" s="1160"/>
      <c r="CJ307" s="1160"/>
      <c r="CK307" s="1160"/>
      <c r="CL307" s="1160"/>
      <c r="CM307" s="1160"/>
      <c r="CN307" s="1160"/>
      <c r="CO307" s="1160"/>
      <c r="CP307" s="1160"/>
      <c r="CQ307" s="1160"/>
      <c r="CR307" s="1160"/>
      <c r="CS307" s="1160"/>
      <c r="CT307" s="1160"/>
      <c r="CU307" s="1160"/>
      <c r="CV307" s="1160"/>
      <c r="CW307" s="1160"/>
      <c r="CX307" s="1160"/>
      <c r="CY307" s="1162"/>
      <c r="CZ307" s="563">
        <f>DATI!AA294</f>
        <v>400844.4714247458</v>
      </c>
      <c r="DA307" s="1240">
        <f t="shared" si="3148"/>
        <v>1098.2040313006735</v>
      </c>
      <c r="DB307" s="1241">
        <f t="shared" si="3009"/>
        <v>492.9969380818124</v>
      </c>
      <c r="DC307" s="1242">
        <f t="shared" si="3181"/>
        <v>1.350676542689897</v>
      </c>
      <c r="DD307" s="1245">
        <f t="shared" si="3182"/>
        <v>3.0011715599396416E-2</v>
      </c>
      <c r="DE307" s="1246">
        <f t="shared" si="3070"/>
        <v>2.605801064354854E-2</v>
      </c>
      <c r="DF307" s="1240">
        <f t="shared" si="3155"/>
        <v>11679.508197621966</v>
      </c>
      <c r="DG307" s="1247">
        <f t="shared" si="3183"/>
        <v>12.520266229114384</v>
      </c>
      <c r="DH307" s="1248">
        <f t="shared" si="3156"/>
        <v>8.6856351815385716E-2</v>
      </c>
      <c r="DI307" s="1351">
        <f t="shared" si="3157"/>
        <v>144794.14799989987</v>
      </c>
      <c r="DJ307" s="1153">
        <f t="shared" si="3088"/>
        <v>396.69629589013664</v>
      </c>
      <c r="DK307" s="1352">
        <f t="shared" si="3014"/>
        <v>178.08171673765199</v>
      </c>
      <c r="DL307" s="1169">
        <f t="shared" si="3015"/>
        <v>0.48789511434973148</v>
      </c>
      <c r="DM307" s="1202">
        <f t="shared" si="3146"/>
        <v>0.36122276424382066</v>
      </c>
      <c r="DN307" s="1171">
        <f t="shared" si="3089"/>
        <v>5.4447737080689777E-2</v>
      </c>
      <c r="DO307" s="1171">
        <f t="shared" si="3179"/>
        <v>1.799999999999996E-2</v>
      </c>
      <c r="DP307" s="1171">
        <f t="shared" si="3016"/>
        <v>8.609352268038252E-2</v>
      </c>
      <c r="DQ307" s="1171">
        <f t="shared" si="3017"/>
        <v>8.1924547436604281E-2</v>
      </c>
      <c r="DR307" s="1172">
        <f t="shared" si="3018"/>
        <v>11477.684015692736</v>
      </c>
      <c r="DS307" s="1172">
        <f t="shared" si="3019"/>
        <v>13.484548515912621</v>
      </c>
      <c r="DT307" s="1173">
        <f t="shared" si="3158"/>
        <v>8.6812910989871386E-2</v>
      </c>
      <c r="DU307" s="1174"/>
      <c r="DV307" s="1173"/>
      <c r="DW307" s="1175">
        <f>DATI!AB294</f>
        <v>144794.14799989987</v>
      </c>
      <c r="DX307" s="1153">
        <f t="shared" si="3149"/>
        <v>396.69629589013664</v>
      </c>
      <c r="DY307" s="1176">
        <f t="shared" si="3196"/>
        <v>178.08171673765199</v>
      </c>
      <c r="DZ307" s="1155">
        <f t="shared" si="3197"/>
        <v>0.48789511434973148</v>
      </c>
      <c r="EA307" s="1170">
        <f t="shared" si="3178"/>
        <v>0.36122276424382066</v>
      </c>
      <c r="EB307" s="1166">
        <f t="shared" si="3080"/>
        <v>5.4447737080689777E-2</v>
      </c>
      <c r="EC307" s="1353">
        <f t="shared" si="3180"/>
        <v>256050.32342484593</v>
      </c>
      <c r="ED307" s="1250">
        <f t="shared" si="3023"/>
        <v>701.50773541053684</v>
      </c>
      <c r="EE307" s="1251">
        <f t="shared" si="3024"/>
        <v>314.91522134416044</v>
      </c>
      <c r="EF307" s="1252">
        <f t="shared" si="3025"/>
        <v>0.86278142834016558</v>
      </c>
      <c r="EG307" s="1253">
        <f t="shared" si="3071"/>
        <v>7.8884254754845232E-4</v>
      </c>
      <c r="EH307" s="1253">
        <f t="shared" si="3072"/>
        <v>-3.052690268643455E-3</v>
      </c>
      <c r="EI307" s="1163">
        <f t="shared" si="3198"/>
        <v>0.63877723575617928</v>
      </c>
      <c r="EJ307" s="1254">
        <f t="shared" si="3073"/>
        <v>201.82418192923069</v>
      </c>
      <c r="EK307" s="1254">
        <f t="shared" si="3074"/>
        <v>-0.9642822867981522</v>
      </c>
      <c r="EL307" s="563">
        <f>DATI!AD294</f>
        <v>197834.33244562149</v>
      </c>
      <c r="EM307" s="1240">
        <f t="shared" si="3150"/>
        <v>542.01186971403149</v>
      </c>
      <c r="EN307" s="1255">
        <f t="shared" si="3027"/>
        <v>243.31561764214396</v>
      </c>
      <c r="EO307" s="1242">
        <f t="shared" si="3184"/>
        <v>0.66661813052642183</v>
      </c>
      <c r="EP307" s="1245">
        <f t="shared" si="3185"/>
        <v>-1.1138272620227485E-2</v>
      </c>
      <c r="EQ307" s="1246">
        <f t="shared" si="3186"/>
        <v>-1.4934023147117559E-2</v>
      </c>
      <c r="ER307" s="1163">
        <f t="shared" si="3151"/>
        <v>8.0517398096331405E-2</v>
      </c>
      <c r="ES307" s="1240">
        <f t="shared" si="3159"/>
        <v>-2228.3527286052704</v>
      </c>
      <c r="ET307" s="1163">
        <f t="shared" si="3199"/>
        <v>0.49354387187241705</v>
      </c>
      <c r="EU307" s="1247">
        <f t="shared" si="3187"/>
        <v>-3.6887692310031639</v>
      </c>
      <c r="EV307" s="563">
        <f>DATI!AE294</f>
        <v>44653.930949151516</v>
      </c>
      <c r="EW307" s="1240">
        <f t="shared" si="3152"/>
        <v>122.33953684699046</v>
      </c>
      <c r="EX307" s="1255">
        <f t="shared" si="3030"/>
        <v>54.919682821124589</v>
      </c>
      <c r="EY307" s="1242">
        <f t="shared" si="3200"/>
        <v>0.15046488444143724</v>
      </c>
      <c r="EZ307" s="1245">
        <f t="shared" si="3188"/>
        <v>1.2511037968629957E-3</v>
      </c>
      <c r="FA307" s="1246">
        <f t="shared" si="3189"/>
        <v>-2.5922034113718961E-3</v>
      </c>
      <c r="FB307" s="1240">
        <f t="shared" si="3160"/>
        <v>55.79689484834671</v>
      </c>
      <c r="FC307" s="1247">
        <f t="shared" si="3190"/>
        <v>-0.14273298208345153</v>
      </c>
      <c r="FD307" s="1240"/>
      <c r="FE307" s="1163"/>
      <c r="FF307" s="1240"/>
      <c r="FG307" s="1163"/>
      <c r="FH307" s="563">
        <f>DATI!AF294</f>
        <v>13562.060030072927</v>
      </c>
      <c r="FI307" s="1240">
        <f t="shared" si="3161"/>
        <v>37.156328849514871</v>
      </c>
      <c r="FJ307" s="1171">
        <f t="shared" si="3201"/>
        <v>3.3833721048636335E-2</v>
      </c>
      <c r="FK307" s="1262"/>
      <c r="FL307" s="1240"/>
      <c r="FM307" s="1282"/>
      <c r="FN307" s="1240"/>
      <c r="FO307" s="1240"/>
      <c r="FP307" s="1240"/>
      <c r="FQ307" s="1183"/>
      <c r="FR307" s="1318"/>
      <c r="FS307" s="1283"/>
      <c r="FT307" s="1283"/>
      <c r="FU307" s="1159"/>
      <c r="FV307" s="1160"/>
      <c r="FW307" s="1160"/>
      <c r="FX307" s="1160"/>
      <c r="FY307" s="1160"/>
      <c r="FZ307" s="1160"/>
      <c r="GA307" s="1160"/>
      <c r="GB307" s="1160"/>
      <c r="GC307" s="1160"/>
      <c r="GD307" s="1160"/>
      <c r="GE307" s="1160"/>
      <c r="GF307" s="1160"/>
      <c r="GG307" s="1160"/>
      <c r="GH307" s="1160"/>
      <c r="GI307" s="1160"/>
      <c r="GJ307" s="1160"/>
      <c r="GK307" s="1160"/>
      <c r="GL307" s="1160"/>
      <c r="GM307" s="1160"/>
      <c r="GN307" s="1160"/>
      <c r="GO307" s="1160"/>
      <c r="GP307" s="1162"/>
      <c r="GQ307" s="1159"/>
      <c r="GR307" s="1160"/>
      <c r="GS307" s="1160"/>
      <c r="GT307" s="1160"/>
      <c r="GU307" s="1160"/>
      <c r="GV307" s="1160"/>
      <c r="GW307" s="1160"/>
      <c r="GX307" s="1162"/>
      <c r="GY307" s="1159"/>
      <c r="GZ307" s="1160"/>
      <c r="HA307" s="1160"/>
      <c r="HB307" s="1160"/>
      <c r="HC307" s="1160"/>
      <c r="HD307" s="1160"/>
      <c r="HE307" s="1160"/>
      <c r="HF307" s="1160"/>
      <c r="HG307" s="1160"/>
      <c r="HH307" s="1160"/>
      <c r="HI307" s="1160"/>
      <c r="HJ307" s="1160"/>
      <c r="HK307" s="1160"/>
      <c r="HL307" s="1160"/>
      <c r="HM307" s="1160"/>
      <c r="HN307" s="1160"/>
      <c r="HO307" s="1160"/>
      <c r="HP307" s="1160"/>
      <c r="HQ307" s="1160"/>
      <c r="HR307" s="1160"/>
      <c r="HS307" s="1160"/>
      <c r="HT307" s="1162"/>
      <c r="HU307" s="1318">
        <f t="shared" si="3191"/>
        <v>256000</v>
      </c>
      <c r="HV307" s="1319"/>
      <c r="HW307" s="1291">
        <v>184000</v>
      </c>
      <c r="HX307" s="1292">
        <v>184000</v>
      </c>
      <c r="HY307" s="1320"/>
      <c r="HZ307" s="1321"/>
      <c r="IA307" s="1321">
        <f t="shared" si="3192"/>
        <v>0.45903090379667116</v>
      </c>
      <c r="IB307" s="1322">
        <f t="shared" si="3001"/>
        <v>0.71875</v>
      </c>
      <c r="IC307" s="1323"/>
      <c r="ID307" s="1321"/>
      <c r="IE307" s="1323"/>
      <c r="IF307" s="1323"/>
      <c r="IG307" s="1291"/>
      <c r="IH307" s="1324"/>
      <c r="II307" s="1292"/>
      <c r="IJ307" s="1320"/>
      <c r="IK307" s="1325"/>
      <c r="IL307" s="1326">
        <v>0</v>
      </c>
      <c r="IM307" s="1326"/>
      <c r="IN307" s="1322">
        <f t="shared" si="3113"/>
        <v>0</v>
      </c>
      <c r="IO307" s="1322">
        <f t="shared" si="3114"/>
        <v>0</v>
      </c>
      <c r="IP307" s="1292"/>
      <c r="IQ307" s="1324"/>
      <c r="IR307" s="1292"/>
      <c r="IS307" s="1326">
        <v>72000</v>
      </c>
      <c r="IT307" s="1325">
        <v>72000</v>
      </c>
      <c r="IU307" s="1327"/>
      <c r="IV307" s="1322"/>
      <c r="IW307" s="1324">
        <f t="shared" si="3193"/>
        <v>0.17962078844217569</v>
      </c>
      <c r="IX307" s="1322">
        <f t="shared" si="3003"/>
        <v>0.28125</v>
      </c>
      <c r="IY307" s="1328"/>
      <c r="IZ307" s="1328"/>
      <c r="JA307" s="1328"/>
      <c r="JB307" s="1328"/>
      <c r="JC307" s="1297"/>
      <c r="JD307" s="1324"/>
      <c r="JE307" s="1292"/>
      <c r="JF307" s="1320"/>
      <c r="JG307" s="1167">
        <f t="shared" si="3153"/>
        <v>133573.0596154845</v>
      </c>
      <c r="JH307" s="1155">
        <f t="shared" si="3038"/>
        <v>164.28094708801811</v>
      </c>
      <c r="JI307" s="1170">
        <f t="shared" si="3115"/>
        <v>0.33322914281620919</v>
      </c>
      <c r="JJ307" s="1282"/>
      <c r="JK307" s="1240"/>
      <c r="JL307" s="1284"/>
      <c r="JM307" s="1200">
        <f t="shared" si="3076"/>
        <v>5.5404277754968555E-2</v>
      </c>
      <c r="JN307" s="1213"/>
      <c r="JO307" s="1155"/>
      <c r="JP307" s="1170"/>
      <c r="JQ307" s="1171"/>
      <c r="JR307" s="1202"/>
      <c r="JS307" s="1166"/>
      <c r="JT307" s="1159">
        <f>DATI!BW294</f>
        <v>31972.792669277966</v>
      </c>
      <c r="JU307" s="1160">
        <f>DATI!BX294</f>
        <v>28583.809845469237</v>
      </c>
      <c r="JV307" s="1160">
        <f>DATI!BY294</f>
        <v>6030.3671695351304</v>
      </c>
      <c r="JW307" s="1160">
        <f>DATI!BZ294</f>
        <v>9666.5217439246171</v>
      </c>
      <c r="JX307" s="1160">
        <f>DATI!CA294</f>
        <v>37763.797399600982</v>
      </c>
      <c r="JY307" s="1160">
        <f>DATI!CB294</f>
        <v>7887.2210010284189</v>
      </c>
      <c r="JZ307" s="1160">
        <f>DATI!CC294</f>
        <v>8393.5251377997811</v>
      </c>
      <c r="KA307" s="1160">
        <f>DATI!CD294</f>
        <v>41.982608957083897</v>
      </c>
      <c r="KB307" s="1160">
        <f>DATI!CE294</f>
        <v>1115.4419704508782</v>
      </c>
      <c r="KC307" s="1160">
        <f>DATI!CF294</f>
        <v>310.71419176888463</v>
      </c>
      <c r="KD307" s="1160">
        <f>DATI!CG294</f>
        <v>352.86468676958083</v>
      </c>
      <c r="KE307" s="1160">
        <f>DATI!CH294</f>
        <v>391.10488963925837</v>
      </c>
      <c r="KF307" s="1160">
        <f>DATI!CI294</f>
        <v>80.502101566791538</v>
      </c>
      <c r="KG307" s="1160">
        <f>DATI!CJ294</f>
        <v>52.66618102502823</v>
      </c>
      <c r="KH307" s="1160">
        <f>DATI!CK294</f>
        <v>426.30436877435818</v>
      </c>
      <c r="KI307" s="1160">
        <f>DATI!CL294</f>
        <v>856.30833666610715</v>
      </c>
      <c r="KJ307" s="1203">
        <f t="shared" si="3039"/>
        <v>39.323203914608293</v>
      </c>
      <c r="KK307" s="1204">
        <f t="shared" si="3162"/>
        <v>-2.9430424021342196E-2</v>
      </c>
      <c r="KL307" s="1205">
        <f t="shared" si="3041"/>
        <v>35.155108120718253</v>
      </c>
      <c r="KM307" s="1204">
        <f t="shared" si="3163"/>
        <v>4.9676690833263967E-2</v>
      </c>
      <c r="KN307" s="1205">
        <f t="shared" si="3043"/>
        <v>7.4167233478934103</v>
      </c>
      <c r="KO307" s="1204">
        <f t="shared" si="3164"/>
        <v>8.7908375768604927E-2</v>
      </c>
      <c r="KP307" s="1205">
        <f t="shared" si="3045"/>
        <v>11.888814643538826</v>
      </c>
      <c r="KQ307" s="1204">
        <f t="shared" si="3165"/>
        <v>9.7505662926666181E-2</v>
      </c>
      <c r="KR307" s="1205">
        <f t="shared" si="3047"/>
        <v>46.445536400120751</v>
      </c>
      <c r="KS307" s="1204">
        <f t="shared" si="3166"/>
        <v>0.16114516430176473</v>
      </c>
      <c r="KT307" s="1205">
        <f t="shared" si="3049"/>
        <v>9.7004601052894355</v>
      </c>
      <c r="KU307" s="1204">
        <f t="shared" si="3167"/>
        <v>0.30385497209153239</v>
      </c>
      <c r="KV307" s="1205">
        <f t="shared" si="3051"/>
        <v>10.323161444487768</v>
      </c>
      <c r="KW307" s="1204">
        <f t="shared" si="3168"/>
        <v>0.15668629482384011</v>
      </c>
      <c r="KX307" s="1205">
        <f t="shared" si="3053"/>
        <v>5.1634235081159469E-2</v>
      </c>
      <c r="KY307" s="1204">
        <f t="shared" si="3169"/>
        <v>-0.61441816020459616</v>
      </c>
      <c r="KZ307" s="1205">
        <f t="shared" si="3055"/>
        <v>1.3718774119190165</v>
      </c>
      <c r="LA307" s="1204">
        <f t="shared" si="3170"/>
        <v>0.33819780628838486</v>
      </c>
      <c r="LB307" s="1205">
        <f t="shared" si="3194"/>
        <v>0.38214608428092867</v>
      </c>
      <c r="LC307" s="1204">
        <f t="shared" si="3171"/>
        <v>-2.5035713489565337E-2</v>
      </c>
      <c r="LD307" s="1205">
        <f t="shared" si="3058"/>
        <v>0.43398680170461201</v>
      </c>
      <c r="LE307" s="1204">
        <f t="shared" si="3172"/>
        <v>0.22236243626635624</v>
      </c>
      <c r="LF307" s="1205">
        <f t="shared" si="3060"/>
        <v>0.48101826719887342</v>
      </c>
      <c r="LG307" s="1204">
        <f t="shared" si="3173"/>
        <v>2.7351235732457072E-2</v>
      </c>
      <c r="LH307" s="1205">
        <f t="shared" si="3062"/>
        <v>9.9009197858003037E-2</v>
      </c>
      <c r="LI307" s="1204">
        <f t="shared" si="3174"/>
        <v>0.15422147963068797</v>
      </c>
      <c r="LJ307" s="1205">
        <f t="shared" si="3064"/>
        <v>6.4773915662388964E-2</v>
      </c>
      <c r="LK307" s="1204">
        <f t="shared" si="3175"/>
        <v>0.15870990241504401</v>
      </c>
      <c r="LL307" s="1205">
        <f t="shared" si="3066"/>
        <v>0.52430995929580859</v>
      </c>
      <c r="LM307" s="1204">
        <f t="shared" si="3176"/>
        <v>-0.12206035813386376</v>
      </c>
      <c r="LN307" s="1205">
        <f t="shared" si="3068"/>
        <v>1.053170040065218</v>
      </c>
      <c r="LO307" s="1208">
        <f t="shared" si="3177"/>
        <v>0.13939125809996644</v>
      </c>
      <c r="LP307" s="1209">
        <f t="shared" si="3116"/>
        <v>7.9763586499360037E-2</v>
      </c>
      <c r="LQ307" s="1210">
        <f t="shared" si="3117"/>
        <v>7.1308978626727887E-2</v>
      </c>
      <c r="LR307" s="1210">
        <f t="shared" si="3118"/>
        <v>1.5044157022051547E-2</v>
      </c>
      <c r="LS307" s="1210">
        <f t="shared" si="3119"/>
        <v>2.4115392460238538E-2</v>
      </c>
      <c r="LT307" s="1210">
        <f t="shared" si="3120"/>
        <v>9.4210598103984897E-2</v>
      </c>
      <c r="LU307" s="1210">
        <f t="shared" si="3121"/>
        <v>1.9676511872533484E-2</v>
      </c>
      <c r="LV307" s="1210">
        <f t="shared" si="3122"/>
        <v>2.0939605598066915E-2</v>
      </c>
      <c r="LW307" s="1210">
        <f t="shared" si="3123"/>
        <v>1.0473540724626329E-4</v>
      </c>
      <c r="LX307" s="1211">
        <f t="shared" si="3124"/>
        <v>2.7827300860261217E-3</v>
      </c>
      <c r="LY307" s="1211">
        <f t="shared" si="3006"/>
        <v>7.751490014680615E-4</v>
      </c>
      <c r="LZ307" s="1211">
        <f t="shared" si="3125"/>
        <v>8.803032395965759E-4</v>
      </c>
      <c r="MA307" s="1211">
        <f t="shared" si="3126"/>
        <v>9.7570234223046798E-4</v>
      </c>
      <c r="MB307" s="1211">
        <f t="shared" si="3127"/>
        <v>2.0083126325943335E-4</v>
      </c>
      <c r="MC307" s="1211">
        <f t="shared" si="3128"/>
        <v>1.3138806888824892E-4</v>
      </c>
      <c r="MD307" s="1211">
        <f t="shared" si="3129"/>
        <v>1.0635156504943644E-3</v>
      </c>
      <c r="ME307" s="1211">
        <f t="shared" si="3130"/>
        <v>2.1362608136329749E-3</v>
      </c>
      <c r="MF307" s="1209">
        <f t="shared" si="3131"/>
        <v>0.22081550332614325</v>
      </c>
      <c r="MG307" s="1210">
        <f t="shared" si="3132"/>
        <v>0.19740997989427725</v>
      </c>
      <c r="MH307" s="1210">
        <f t="shared" si="3133"/>
        <v>4.1647865282092071E-2</v>
      </c>
      <c r="MI307" s="1210">
        <f t="shared" si="3134"/>
        <v>6.6760444931319343E-2</v>
      </c>
      <c r="MJ307" s="1210">
        <f t="shared" si="3135"/>
        <v>0.26081024627892485</v>
      </c>
      <c r="MK307" s="1210">
        <f t="shared" si="3136"/>
        <v>5.4471959744076627E-2</v>
      </c>
      <c r="ML307" s="1210">
        <f t="shared" si="3137"/>
        <v>5.796867659185774E-2</v>
      </c>
      <c r="MM307" s="1210">
        <f t="shared" si="3138"/>
        <v>2.8994686274968053E-4</v>
      </c>
      <c r="MN307" s="1211">
        <f t="shared" si="3139"/>
        <v>7.7036398629290572E-3</v>
      </c>
      <c r="MO307" s="1211">
        <f t="shared" si="3007"/>
        <v>2.1459029668042902E-3</v>
      </c>
      <c r="MP307" s="1211">
        <f t="shared" si="3140"/>
        <v>2.4370093104165015E-3</v>
      </c>
      <c r="MQ307" s="1211">
        <f t="shared" si="3141"/>
        <v>2.7011097826932125E-3</v>
      </c>
      <c r="MR307" s="1211">
        <f t="shared" si="3142"/>
        <v>5.5597620952779953E-4</v>
      </c>
      <c r="MS307" s="1211">
        <f t="shared" si="3143"/>
        <v>3.6373141976058762E-4</v>
      </c>
      <c r="MT307" s="1211">
        <f t="shared" si="3144"/>
        <v>2.9442099329501422E-3</v>
      </c>
      <c r="MU307" s="1211">
        <f t="shared" si="3145"/>
        <v>5.9139706161791799E-3</v>
      </c>
      <c r="MV307" s="1213"/>
      <c r="MW307" s="1155"/>
      <c r="MX307" s="1202"/>
      <c r="MY307" s="1272"/>
      <c r="MZ307" s="1215"/>
      <c r="NA307" s="1216"/>
      <c r="NB307" s="1213"/>
      <c r="NC307" s="1155"/>
      <c r="ND307" s="1170"/>
      <c r="NE307" s="1218"/>
    </row>
    <row r="308" spans="1:369" s="398" customFormat="1" ht="9" thickBot="1" x14ac:dyDescent="0.25">
      <c r="A308" s="321">
        <v>2000</v>
      </c>
      <c r="B308" s="322">
        <f>SUM(B309:B319)</f>
        <v>1546</v>
      </c>
      <c r="C308" s="1522"/>
      <c r="D308" s="323">
        <f>SUM(D309:D319)</f>
        <v>9004084</v>
      </c>
      <c r="E308" s="324">
        <f t="shared" ref="E308:E319" si="3202">D308/$D$308</f>
        <v>1</v>
      </c>
      <c r="F308" s="348">
        <f t="shared" si="3195"/>
        <v>3.6706537419823582E-3</v>
      </c>
      <c r="G308" s="326"/>
      <c r="H308" s="327"/>
      <c r="I308" s="328"/>
      <c r="J308" s="329"/>
      <c r="K308" s="329"/>
      <c r="L308" s="329"/>
      <c r="M308" s="327"/>
      <c r="N308" s="327"/>
      <c r="O308" s="327"/>
      <c r="P308" s="327"/>
      <c r="Q308" s="327"/>
      <c r="R308" s="327"/>
      <c r="S308" s="327"/>
      <c r="T308" s="327"/>
      <c r="U308" s="327"/>
      <c r="V308" s="327"/>
      <c r="W308" s="331"/>
      <c r="X308" s="332"/>
      <c r="Y308" s="327"/>
      <c r="Z308" s="327"/>
      <c r="AA308" s="327"/>
      <c r="AB308" s="327"/>
      <c r="AC308" s="327"/>
      <c r="AD308" s="328"/>
      <c r="AE308" s="329"/>
      <c r="AF308" s="329"/>
      <c r="AG308" s="331"/>
      <c r="AH308" s="334"/>
      <c r="AI308" s="327"/>
      <c r="AJ308" s="328"/>
      <c r="AK308" s="329"/>
      <c r="AL308" s="329"/>
      <c r="AM308" s="329"/>
      <c r="AN308" s="339"/>
      <c r="AO308" s="340"/>
      <c r="AP308" s="340"/>
      <c r="AQ308" s="340"/>
      <c r="AR308" s="340"/>
      <c r="AS308" s="340"/>
      <c r="AT308" s="340"/>
      <c r="AU308" s="1053"/>
      <c r="AV308" s="1053"/>
      <c r="AW308" s="340"/>
      <c r="AX308" s="1053"/>
      <c r="AY308" s="1053"/>
      <c r="AZ308" s="1053"/>
      <c r="BA308" s="1053"/>
      <c r="BB308" s="339"/>
      <c r="BC308" s="340"/>
      <c r="BD308" s="340"/>
      <c r="BE308" s="340"/>
      <c r="BF308" s="340"/>
      <c r="BG308" s="340"/>
      <c r="BH308" s="340"/>
      <c r="BI308" s="340"/>
      <c r="BJ308" s="340"/>
      <c r="BK308" s="340"/>
      <c r="BL308" s="340"/>
      <c r="BM308" s="340"/>
      <c r="BN308" s="340"/>
      <c r="BO308" s="340"/>
      <c r="BP308" s="340"/>
      <c r="BQ308" s="340"/>
      <c r="BR308" s="340"/>
      <c r="BS308" s="340"/>
      <c r="BT308" s="340"/>
      <c r="BU308" s="340"/>
      <c r="BV308" s="341"/>
      <c r="BW308" s="339"/>
      <c r="BX308" s="340"/>
      <c r="BY308" s="340"/>
      <c r="BZ308" s="340"/>
      <c r="CA308" s="340"/>
      <c r="CB308" s="340"/>
      <c r="CC308" s="340"/>
      <c r="CD308" s="341"/>
      <c r="CE308" s="339"/>
      <c r="CF308" s="340"/>
      <c r="CG308" s="340"/>
      <c r="CH308" s="340"/>
      <c r="CI308" s="340"/>
      <c r="CJ308" s="340"/>
      <c r="CK308" s="340"/>
      <c r="CL308" s="340"/>
      <c r="CM308" s="340"/>
      <c r="CN308" s="340"/>
      <c r="CO308" s="340"/>
      <c r="CP308" s="340"/>
      <c r="CQ308" s="340"/>
      <c r="CR308" s="340"/>
      <c r="CS308" s="340"/>
      <c r="CT308" s="340"/>
      <c r="CU308" s="340"/>
      <c r="CV308" s="340"/>
      <c r="CW308" s="340"/>
      <c r="CX308" s="340"/>
      <c r="CY308" s="341"/>
      <c r="CZ308" s="326">
        <f>SUM(CZ309:CZ319)</f>
        <v>4447888.5279747276</v>
      </c>
      <c r="DA308" s="327">
        <f t="shared" si="3148"/>
        <v>12185.995967054048</v>
      </c>
      <c r="DB308" s="328">
        <f t="shared" si="3009"/>
        <v>493.98567671900082</v>
      </c>
      <c r="DC308" s="329">
        <f t="shared" si="3181"/>
        <v>1.3533854156684955</v>
      </c>
      <c r="DD308" s="345">
        <f t="shared" si="3182"/>
        <v>3.6910055949807674E-2</v>
      </c>
      <c r="DE308" s="346">
        <f t="shared" si="3070"/>
        <v>3.3117838091508409E-2</v>
      </c>
      <c r="DF308" s="327">
        <f t="shared" si="3155"/>
        <v>158327.92196780629</v>
      </c>
      <c r="DG308" s="347">
        <f t="shared" si="3183"/>
        <v>15.835306542887338</v>
      </c>
      <c r="DH308" s="348">
        <f>+CZ308/$CZ$308</f>
        <v>1</v>
      </c>
      <c r="DI308" s="1354">
        <f>SUM(DI309:DI319)</f>
        <v>1560622.5557831186</v>
      </c>
      <c r="DJ308" s="327">
        <f t="shared" si="3088"/>
        <v>4275.6782350222429</v>
      </c>
      <c r="DK308" s="1355">
        <f t="shared" si="3014"/>
        <v>173.3238556840561</v>
      </c>
      <c r="DL308" s="1356">
        <f t="shared" si="3015"/>
        <v>0.47485987858645501</v>
      </c>
      <c r="DM308" s="324">
        <f t="shared" si="3146"/>
        <v>0.35086818070364778</v>
      </c>
      <c r="DN308" s="351">
        <f t="shared" si="3089"/>
        <v>3.6866650426875029E-2</v>
      </c>
      <c r="DO308" s="351">
        <f t="shared" si="3179"/>
        <v>1.2999999999999956E-2</v>
      </c>
      <c r="DP308" s="351">
        <f t="shared" si="3016"/>
        <v>7.5137456506620667E-2</v>
      </c>
      <c r="DQ308" s="351">
        <f t="shared" si="3017"/>
        <v>7.1205432278196965E-2</v>
      </c>
      <c r="DR308" s="352">
        <f t="shared" si="3018"/>
        <v>109066.24887706456</v>
      </c>
      <c r="DS308" s="352">
        <f t="shared" si="3019"/>
        <v>11.521226177745774</v>
      </c>
      <c r="DT308" s="353">
        <f>DI308/$DI$308</f>
        <v>1</v>
      </c>
      <c r="DU308" s="354"/>
      <c r="DV308" s="353"/>
      <c r="DW308" s="356">
        <f>SUM(DW309:DW319)</f>
        <v>1560622.5557831186</v>
      </c>
      <c r="DX308" s="327">
        <f t="shared" si="3149"/>
        <v>4275.6782350222429</v>
      </c>
      <c r="DY308" s="357">
        <f t="shared" si="3196"/>
        <v>173.3238556840561</v>
      </c>
      <c r="DZ308" s="329">
        <f t="shared" si="3197"/>
        <v>0.47485987858645512</v>
      </c>
      <c r="EA308" s="345">
        <f t="shared" si="3178"/>
        <v>0.35086818070364778</v>
      </c>
      <c r="EB308" s="358">
        <f t="shared" si="3080"/>
        <v>3.6866650426875029E-2</v>
      </c>
      <c r="EC308" s="369">
        <f t="shared" si="3180"/>
        <v>2887265.972191609</v>
      </c>
      <c r="ED308" s="327">
        <f t="shared" si="3023"/>
        <v>7910.3177320318055</v>
      </c>
      <c r="EE308" s="359">
        <f t="shared" si="3024"/>
        <v>320.66182103494469</v>
      </c>
      <c r="EF308" s="360">
        <f t="shared" si="3025"/>
        <v>0.87852553708204029</v>
      </c>
      <c r="EG308" s="361">
        <f t="shared" si="3071"/>
        <v>1.7357857106258971E-2</v>
      </c>
      <c r="EH308" s="361">
        <f t="shared" si="3072"/>
        <v>1.3637146122830944E-2</v>
      </c>
      <c r="EI308" s="345">
        <f t="shared" si="3198"/>
        <v>0.64913181929635222</v>
      </c>
      <c r="EJ308" s="362">
        <f t="shared" si="3073"/>
        <v>49261.673090741504</v>
      </c>
      <c r="EK308" s="362">
        <f t="shared" si="3074"/>
        <v>4.3140803651415354</v>
      </c>
      <c r="EL308" s="326">
        <f>SUM(EL309:EL319)</f>
        <v>2405816.2506726123</v>
      </c>
      <c r="EM308" s="327">
        <f t="shared" si="3150"/>
        <v>6591.2773991030472</v>
      </c>
      <c r="EN308" s="357">
        <f t="shared" si="3027"/>
        <v>267.19167109864946</v>
      </c>
      <c r="EO308" s="329">
        <f t="shared" si="3184"/>
        <v>0.73203197561273825</v>
      </c>
      <c r="EP308" s="345">
        <f t="shared" si="3185"/>
        <v>8.0051438191124369E-3</v>
      </c>
      <c r="EQ308" s="346">
        <f t="shared" si="3186"/>
        <v>4.3186378529347369E-3</v>
      </c>
      <c r="ER308" s="345">
        <f t="shared" ref="ER308:ER319" si="3203">+EL308/$EL$308</f>
        <v>1</v>
      </c>
      <c r="ES308" s="327">
        <f t="shared" si="3159"/>
        <v>19105.959138288163</v>
      </c>
      <c r="ET308" s="345">
        <f t="shared" si="3199"/>
        <v>0.54088951095365267</v>
      </c>
      <c r="EU308" s="347">
        <f t="shared" si="3187"/>
        <v>1.1489421995218549</v>
      </c>
      <c r="EV308" s="326">
        <f>SUM(EV309:EV319)</f>
        <v>342636.35651032557</v>
      </c>
      <c r="EW308" s="327">
        <f t="shared" si="3152"/>
        <v>938.7297438639057</v>
      </c>
      <c r="EX308" s="357">
        <f t="shared" si="3030"/>
        <v>38.053438474177447</v>
      </c>
      <c r="EY308" s="329">
        <f t="shared" si="3200"/>
        <v>0.10425599581966424</v>
      </c>
      <c r="EZ308" s="345">
        <f t="shared" si="3188"/>
        <v>6.2767598840175243E-2</v>
      </c>
      <c r="FA308" s="346">
        <f t="shared" si="3189"/>
        <v>5.888081401788714E-2</v>
      </c>
      <c r="FB308" s="327">
        <f t="shared" si="3160"/>
        <v>20236.278747084434</v>
      </c>
      <c r="FC308" s="347">
        <f t="shared" si="3190"/>
        <v>2.1160242058189809</v>
      </c>
      <c r="FD308" s="327"/>
      <c r="FE308" s="363"/>
      <c r="FF308" s="327"/>
      <c r="FG308" s="363"/>
      <c r="FH308" s="326">
        <f>SUM(FH309:FH319)</f>
        <v>138813.36500867188</v>
      </c>
      <c r="FI308" s="327">
        <f t="shared" si="3161"/>
        <v>380.31058906485447</v>
      </c>
      <c r="FJ308" s="351">
        <f t="shared" si="3201"/>
        <v>3.1208822823596761E-2</v>
      </c>
      <c r="FK308" s="351"/>
      <c r="FL308" s="327"/>
      <c r="FM308" s="1273"/>
      <c r="FN308" s="327"/>
      <c r="FO308" s="327"/>
      <c r="FP308" s="327"/>
      <c r="FQ308" s="364"/>
      <c r="FR308" s="369"/>
      <c r="FS308" s="1274"/>
      <c r="FT308" s="1274"/>
      <c r="FU308" s="339"/>
      <c r="FV308" s="340"/>
      <c r="FW308" s="340"/>
      <c r="FX308" s="340"/>
      <c r="FY308" s="340"/>
      <c r="FZ308" s="340"/>
      <c r="GA308" s="340"/>
      <c r="GB308" s="340"/>
      <c r="GC308" s="340"/>
      <c r="GD308" s="340"/>
      <c r="GE308" s="340"/>
      <c r="GF308" s="340"/>
      <c r="GG308" s="340"/>
      <c r="GH308" s="340"/>
      <c r="GI308" s="340"/>
      <c r="GJ308" s="340"/>
      <c r="GK308" s="340"/>
      <c r="GL308" s="340"/>
      <c r="GM308" s="340"/>
      <c r="GN308" s="340"/>
      <c r="GO308" s="340"/>
      <c r="GP308" s="341"/>
      <c r="GQ308" s="339"/>
      <c r="GR308" s="340"/>
      <c r="GS308" s="340"/>
      <c r="GT308" s="340"/>
      <c r="GU308" s="340"/>
      <c r="GV308" s="340"/>
      <c r="GW308" s="340"/>
      <c r="GX308" s="341"/>
      <c r="GY308" s="339"/>
      <c r="GZ308" s="340"/>
      <c r="HA308" s="340"/>
      <c r="HB308" s="340"/>
      <c r="HC308" s="340"/>
      <c r="HD308" s="340"/>
      <c r="HE308" s="340"/>
      <c r="HF308" s="340"/>
      <c r="HG308" s="340"/>
      <c r="HH308" s="340"/>
      <c r="HI308" s="340"/>
      <c r="HJ308" s="340"/>
      <c r="HK308" s="340"/>
      <c r="HL308" s="340"/>
      <c r="HM308" s="340"/>
      <c r="HN308" s="340"/>
      <c r="HO308" s="340"/>
      <c r="HP308" s="340"/>
      <c r="HQ308" s="340"/>
      <c r="HR308" s="340"/>
      <c r="HS308" s="340"/>
      <c r="HT308" s="341"/>
      <c r="HU308" s="369">
        <f t="shared" si="3191"/>
        <v>2873000</v>
      </c>
      <c r="HV308" s="371"/>
      <c r="HW308" s="322">
        <f>SUM(HW309:HW319)</f>
        <v>802000</v>
      </c>
      <c r="HX308" s="372">
        <f>SUM(HX309:HX319)</f>
        <v>802000</v>
      </c>
      <c r="HY308" s="372"/>
      <c r="HZ308" s="373"/>
      <c r="IA308" s="373">
        <f t="shared" si="3192"/>
        <v>0.18031027417973028</v>
      </c>
      <c r="IB308" s="345">
        <f t="shared" si="3001"/>
        <v>0.27915071353985382</v>
      </c>
      <c r="IC308" s="322"/>
      <c r="ID308" s="373"/>
      <c r="IE308" s="322"/>
      <c r="IF308" s="322"/>
      <c r="IG308" s="322"/>
      <c r="IH308" s="373"/>
      <c r="II308" s="372"/>
      <c r="IJ308" s="372"/>
      <c r="IK308" s="372"/>
      <c r="IL308" s="356">
        <f>SUM(IL309:IL319)</f>
        <v>1011000</v>
      </c>
      <c r="IM308" s="322"/>
      <c r="IN308" s="373">
        <f t="shared" si="3113"/>
        <v>0.22729886184003403</v>
      </c>
      <c r="IO308" s="345">
        <f t="shared" si="3114"/>
        <v>0.35189697180647406</v>
      </c>
      <c r="IP308" s="372"/>
      <c r="IQ308" s="373"/>
      <c r="IR308" s="372"/>
      <c r="IS308" s="356">
        <f>SUM(IS309:IS319)</f>
        <v>1060000</v>
      </c>
      <c r="IT308" s="378">
        <f>SUM(IT309:IT319)</f>
        <v>1060000</v>
      </c>
      <c r="IU308" s="372"/>
      <c r="IV308" s="373"/>
      <c r="IW308" s="373">
        <f t="shared" si="3193"/>
        <v>0.23831532497570335</v>
      </c>
      <c r="IX308" s="345">
        <f t="shared" si="3003"/>
        <v>0.36895231465367212</v>
      </c>
      <c r="IY308" s="322"/>
      <c r="IZ308" s="322"/>
      <c r="JA308" s="322"/>
      <c r="JB308" s="356"/>
      <c r="JC308" s="356"/>
      <c r="JD308" s="373"/>
      <c r="JE308" s="372"/>
      <c r="JF308" s="372"/>
      <c r="JG308" s="326">
        <f t="shared" si="3153"/>
        <v>1420776.8488173154</v>
      </c>
      <c r="JH308" s="329">
        <f t="shared" si="3038"/>
        <v>157.79249158685275</v>
      </c>
      <c r="JI308" s="345">
        <f t="shared" si="3115"/>
        <v>0.31942726079608896</v>
      </c>
      <c r="JJ308" s="1273"/>
      <c r="JK308" s="327"/>
      <c r="JL308" s="1275"/>
      <c r="JM308" s="382">
        <f t="shared" si="3076"/>
        <v>3.9265733641678194E-2</v>
      </c>
      <c r="JN308" s="326"/>
      <c r="JO308" s="329"/>
      <c r="JP308" s="345"/>
      <c r="JQ308" s="351"/>
      <c r="JR308" s="324"/>
      <c r="JS308" s="358"/>
      <c r="JT308" s="339">
        <f t="shared" ref="JT308:KI308" si="3204">SUM(JT309:JT319)</f>
        <v>394587.10710233531</v>
      </c>
      <c r="JU308" s="340">
        <f t="shared" si="3204"/>
        <v>291937.79326450068</v>
      </c>
      <c r="JV308" s="340">
        <f t="shared" si="3204"/>
        <v>56209.939416308545</v>
      </c>
      <c r="JW308" s="340">
        <f t="shared" si="3204"/>
        <v>244112.95086131385</v>
      </c>
      <c r="JX308" s="340">
        <f t="shared" si="3204"/>
        <v>258545.10771632008</v>
      </c>
      <c r="JY308" s="340">
        <f t="shared" si="3204"/>
        <v>77401.762063089525</v>
      </c>
      <c r="JZ308" s="340">
        <f t="shared" si="3204"/>
        <v>65668.447481052906</v>
      </c>
      <c r="KA308" s="340">
        <f t="shared" si="3204"/>
        <v>2880.4485191317322</v>
      </c>
      <c r="KB308" s="340">
        <f t="shared" si="3204"/>
        <v>8511.3523901849676</v>
      </c>
      <c r="KC308" s="340">
        <f t="shared" si="3204"/>
        <v>2191.8079723124843</v>
      </c>
      <c r="KD308" s="340">
        <f t="shared" si="3204"/>
        <v>3158.9648381288443</v>
      </c>
      <c r="KE308" s="340">
        <f t="shared" si="3204"/>
        <v>3759.1665308838597</v>
      </c>
      <c r="KF308" s="340">
        <f t="shared" si="3204"/>
        <v>638.45957456248038</v>
      </c>
      <c r="KG308" s="340">
        <f t="shared" si="3204"/>
        <v>882.06557069941891</v>
      </c>
      <c r="KH308" s="340">
        <f t="shared" si="3204"/>
        <v>5855.3037371040791</v>
      </c>
      <c r="KI308" s="340">
        <f t="shared" si="3204"/>
        <v>7595.1366175151616</v>
      </c>
      <c r="KJ308" s="385">
        <f t="shared" si="3039"/>
        <v>43.823125939555354</v>
      </c>
      <c r="KK308" s="386">
        <f t="shared" si="3162"/>
        <v>1.973851989068488E-2</v>
      </c>
      <c r="KL308" s="387">
        <f t="shared" si="3041"/>
        <v>32.422819829812859</v>
      </c>
      <c r="KM308" s="386">
        <f t="shared" si="3163"/>
        <v>6.5755735610283389E-2</v>
      </c>
      <c r="KN308" s="387">
        <f t="shared" si="3043"/>
        <v>6.2427160182322314</v>
      </c>
      <c r="KO308" s="386">
        <f t="shared" si="3164"/>
        <v>1.065518423444339E-2</v>
      </c>
      <c r="KP308" s="387">
        <f t="shared" si="3045"/>
        <v>27.111358674720698</v>
      </c>
      <c r="KQ308" s="386">
        <f t="shared" si="3165"/>
        <v>7.461770508045959E-2</v>
      </c>
      <c r="KR308" s="387">
        <f t="shared" si="3047"/>
        <v>28.714204322873943</v>
      </c>
      <c r="KS308" s="386">
        <f t="shared" si="3166"/>
        <v>0.10231969239222728</v>
      </c>
      <c r="KT308" s="387">
        <f t="shared" si="3049"/>
        <v>8.5962949771558677</v>
      </c>
      <c r="KU308" s="386">
        <f t="shared" si="3167"/>
        <v>0.34774023062979353</v>
      </c>
      <c r="KV308" s="387">
        <f t="shared" si="3051"/>
        <v>7.293184679424682</v>
      </c>
      <c r="KW308" s="386">
        <f t="shared" si="3168"/>
        <v>7.1833266997036835E-2</v>
      </c>
      <c r="KX308" s="387">
        <f t="shared" si="3053"/>
        <v>0.31990466982890564</v>
      </c>
      <c r="KY308" s="386">
        <f t="shared" si="3169"/>
        <v>0.21041300604967855</v>
      </c>
      <c r="KZ308" s="387">
        <f t="shared" si="3055"/>
        <v>0.94527687549171768</v>
      </c>
      <c r="LA308" s="386">
        <f t="shared" si="3170"/>
        <v>8.2006033241850532E-2</v>
      </c>
      <c r="LB308" s="387">
        <f t="shared" si="3194"/>
        <v>0.24342375885348075</v>
      </c>
      <c r="LC308" s="386">
        <f t="shared" si="3171"/>
        <v>0.96634838541626411</v>
      </c>
      <c r="LD308" s="387">
        <f t="shared" si="3058"/>
        <v>0.3508368911406029</v>
      </c>
      <c r="LE308" s="386">
        <f t="shared" si="3172"/>
        <v>4.3451820305185532E-2</v>
      </c>
      <c r="LF308" s="387">
        <f t="shared" si="3060"/>
        <v>0.4174957198182358</v>
      </c>
      <c r="LG308" s="386">
        <f t="shared" si="3173"/>
        <v>2.652805208356292E-2</v>
      </c>
      <c r="LH308" s="387">
        <f t="shared" si="3062"/>
        <v>7.0907776355982513E-2</v>
      </c>
      <c r="LI308" s="386">
        <f t="shared" si="3174"/>
        <v>-0.12901400685023851</v>
      </c>
      <c r="LJ308" s="387">
        <f t="shared" si="3064"/>
        <v>9.7962832276933323E-2</v>
      </c>
      <c r="LK308" s="386">
        <f t="shared" si="3175"/>
        <v>0.12519094421239668</v>
      </c>
      <c r="LL308" s="387">
        <f t="shared" si="3066"/>
        <v>0.65029421505886431</v>
      </c>
      <c r="LM308" s="386">
        <f t="shared" si="3176"/>
        <v>0.42018276295792378</v>
      </c>
      <c r="LN308" s="387">
        <f t="shared" si="3068"/>
        <v>0.84352129739295656</v>
      </c>
      <c r="LO308" s="390">
        <f t="shared" si="3177"/>
        <v>0.32993966469712266</v>
      </c>
      <c r="LP308" s="395">
        <f t="shared" ref="LP308:ME308" si="3205">+JT308/$CZ$308</f>
        <v>8.8713353453128016E-2</v>
      </c>
      <c r="LQ308" s="392">
        <f t="shared" si="3205"/>
        <v>6.5635141579735073E-2</v>
      </c>
      <c r="LR308" s="392">
        <f t="shared" si="3205"/>
        <v>1.2637443376285064E-2</v>
      </c>
      <c r="LS308" s="392">
        <f t="shared" si="3205"/>
        <v>5.4882884165369732E-2</v>
      </c>
      <c r="LT308" s="392">
        <f t="shared" si="3205"/>
        <v>5.812760506254061E-2</v>
      </c>
      <c r="LU308" s="392">
        <f t="shared" si="3205"/>
        <v>1.7401911395997404E-2</v>
      </c>
      <c r="LV308" s="392">
        <f t="shared" si="3205"/>
        <v>1.4763959813299086E-2</v>
      </c>
      <c r="LW308" s="392">
        <f t="shared" si="3205"/>
        <v>6.4759908010628511E-4</v>
      </c>
      <c r="LX308" s="393">
        <f t="shared" si="3205"/>
        <v>1.9135714253298679E-3</v>
      </c>
      <c r="LY308" s="393">
        <f t="shared" si="3205"/>
        <v>4.9277493321319538E-4</v>
      </c>
      <c r="LZ308" s="393">
        <f t="shared" si="3205"/>
        <v>7.1021672828820346E-4</v>
      </c>
      <c r="MA308" s="393">
        <f t="shared" si="3205"/>
        <v>8.4515754098620226E-4</v>
      </c>
      <c r="MB308" s="393">
        <f t="shared" si="3205"/>
        <v>1.4354217075066681E-4</v>
      </c>
      <c r="MC308" s="393">
        <f t="shared" si="3205"/>
        <v>1.9831107842557667E-4</v>
      </c>
      <c r="MD308" s="393">
        <f t="shared" si="3205"/>
        <v>1.3164232197541593E-3</v>
      </c>
      <c r="ME308" s="393">
        <f t="shared" si="3205"/>
        <v>1.7075825011679151E-3</v>
      </c>
      <c r="MF308" s="395">
        <f t="shared" ref="MF308:MU308" si="3206">+JT308/$DW$308</f>
        <v>0.25283955152393139</v>
      </c>
      <c r="MG308" s="392">
        <f t="shared" si="3206"/>
        <v>0.18706495826468855</v>
      </c>
      <c r="MH308" s="392">
        <f t="shared" si="3206"/>
        <v>3.6017638735268989E-2</v>
      </c>
      <c r="MI308" s="392">
        <f t="shared" si="3206"/>
        <v>0.15642023752426046</v>
      </c>
      <c r="MJ308" s="392">
        <f t="shared" si="3206"/>
        <v>0.16566792960811877</v>
      </c>
      <c r="MK308" s="392">
        <f t="shared" si="3206"/>
        <v>4.959672137011336E-2</v>
      </c>
      <c r="ML308" s="392">
        <f t="shared" si="3206"/>
        <v>4.2078366250512478E-2</v>
      </c>
      <c r="MM308" s="392">
        <f t="shared" si="3206"/>
        <v>1.8457047852203613E-3</v>
      </c>
      <c r="MN308" s="393">
        <f t="shared" si="3206"/>
        <v>5.4538186434925518E-3</v>
      </c>
      <c r="MO308" s="393">
        <f t="shared" si="3206"/>
        <v>1.404444632810422E-3</v>
      </c>
      <c r="MP308" s="393">
        <f t="shared" si="3206"/>
        <v>2.0241696664083388E-3</v>
      </c>
      <c r="MQ308" s="393">
        <f t="shared" si="3206"/>
        <v>2.4087608608203887E-3</v>
      </c>
      <c r="MR308" s="393">
        <f t="shared" si="3206"/>
        <v>4.0910569451695647E-4</v>
      </c>
      <c r="MS308" s="393">
        <f t="shared" si="3206"/>
        <v>5.652010906998582E-4</v>
      </c>
      <c r="MT308" s="393">
        <f t="shared" si="3206"/>
        <v>3.7519025438959483E-3</v>
      </c>
      <c r="MU308" s="393">
        <f t="shared" si="3206"/>
        <v>4.8667351303941205E-3</v>
      </c>
      <c r="MV308" s="326"/>
      <c r="MW308" s="329"/>
      <c r="MX308" s="324"/>
      <c r="MY308" s="1276"/>
      <c r="MZ308" s="346"/>
      <c r="NA308" s="397"/>
      <c r="NB308" s="326"/>
      <c r="NC308" s="329"/>
      <c r="ND308" s="345"/>
      <c r="NE308" s="348"/>
    </row>
    <row r="309" spans="1:369" outlineLevel="1" x14ac:dyDescent="0.2">
      <c r="A309" s="1222" t="s">
        <v>178</v>
      </c>
      <c r="B309" s="610">
        <v>244</v>
      </c>
      <c r="C309" s="1531"/>
      <c r="D309" s="1223">
        <f>DATI!G295</f>
        <v>966642</v>
      </c>
      <c r="E309" s="561">
        <f t="shared" si="3202"/>
        <v>0.10735595092182613</v>
      </c>
      <c r="F309" s="1035">
        <f t="shared" si="3195"/>
        <v>8.0128639627595789E-3</v>
      </c>
      <c r="G309" s="563"/>
      <c r="H309" s="1224"/>
      <c r="I309" s="1225"/>
      <c r="J309" s="1226"/>
      <c r="K309" s="1226"/>
      <c r="L309" s="1226"/>
      <c r="M309" s="1224"/>
      <c r="N309" s="1224"/>
      <c r="O309" s="1224"/>
      <c r="P309" s="1224"/>
      <c r="Q309" s="1224"/>
      <c r="R309" s="1224"/>
      <c r="S309" s="1224"/>
      <c r="T309" s="1224"/>
      <c r="U309" s="1224"/>
      <c r="V309" s="1224"/>
      <c r="W309" s="1227"/>
      <c r="X309" s="1228"/>
      <c r="Y309" s="1224"/>
      <c r="Z309" s="1224"/>
      <c r="AA309" s="1224"/>
      <c r="AB309" s="1224"/>
      <c r="AC309" s="1224"/>
      <c r="AD309" s="1225"/>
      <c r="AE309" s="1226"/>
      <c r="AF309" s="1226"/>
      <c r="AG309" s="1227"/>
      <c r="AH309" s="572"/>
      <c r="AI309" s="1224"/>
      <c r="AJ309" s="1225"/>
      <c r="AK309" s="1226"/>
      <c r="AL309" s="1226"/>
      <c r="AM309" s="1226"/>
      <c r="AN309" s="417"/>
      <c r="AO309" s="418"/>
      <c r="AP309" s="418"/>
      <c r="AQ309" s="418"/>
      <c r="AR309" s="418"/>
      <c r="AS309" s="418"/>
      <c r="AT309" s="418"/>
      <c r="AU309" s="1058"/>
      <c r="AV309" s="1058"/>
      <c r="AW309" s="418"/>
      <c r="AX309" s="1058"/>
      <c r="AY309" s="1058"/>
      <c r="AZ309" s="1058"/>
      <c r="BA309" s="1058"/>
      <c r="BB309" s="417"/>
      <c r="BC309" s="418"/>
      <c r="BD309" s="418"/>
      <c r="BE309" s="418"/>
      <c r="BF309" s="418"/>
      <c r="BG309" s="418"/>
      <c r="BH309" s="418"/>
      <c r="BI309" s="418"/>
      <c r="BJ309" s="418"/>
      <c r="BK309" s="418"/>
      <c r="BL309" s="418"/>
      <c r="BM309" s="418"/>
      <c r="BN309" s="418"/>
      <c r="BO309" s="418"/>
      <c r="BP309" s="418"/>
      <c r="BQ309" s="418"/>
      <c r="BR309" s="418"/>
      <c r="BS309" s="418"/>
      <c r="BT309" s="418"/>
      <c r="BU309" s="418"/>
      <c r="BV309" s="419"/>
      <c r="BW309" s="417"/>
      <c r="BX309" s="418"/>
      <c r="BY309" s="418"/>
      <c r="BZ309" s="418"/>
      <c r="CA309" s="418"/>
      <c r="CB309" s="418"/>
      <c r="CC309" s="418"/>
      <c r="CD309" s="419"/>
      <c r="CE309" s="417"/>
      <c r="CF309" s="418"/>
      <c r="CG309" s="418"/>
      <c r="CH309" s="418"/>
      <c r="CI309" s="418"/>
      <c r="CJ309" s="418"/>
      <c r="CK309" s="418"/>
      <c r="CL309" s="418"/>
      <c r="CM309" s="418"/>
      <c r="CN309" s="418"/>
      <c r="CO309" s="418"/>
      <c r="CP309" s="418"/>
      <c r="CQ309" s="418"/>
      <c r="CR309" s="418"/>
      <c r="CS309" s="418"/>
      <c r="CT309" s="418"/>
      <c r="CU309" s="418"/>
      <c r="CV309" s="418"/>
      <c r="CW309" s="418"/>
      <c r="CX309" s="418"/>
      <c r="CY309" s="419"/>
      <c r="CZ309" s="563">
        <f>DATI!AA295</f>
        <v>410179.2642847175</v>
      </c>
      <c r="DA309" s="1224">
        <f t="shared" si="3148"/>
        <v>1123.7788062595</v>
      </c>
      <c r="DB309" s="1225">
        <f t="shared" si="3009"/>
        <v>424.33420468458593</v>
      </c>
      <c r="DC309" s="1226">
        <f t="shared" si="3181"/>
        <v>1.1625594648892765</v>
      </c>
      <c r="DD309" s="1229">
        <f t="shared" si="3182"/>
        <v>5.4691913516152768E-2</v>
      </c>
      <c r="DE309" s="1230">
        <f t="shared" si="3070"/>
        <v>4.6307989929697778E-2</v>
      </c>
      <c r="DF309" s="1224">
        <f t="shared" si="3155"/>
        <v>21270.181899460789</v>
      </c>
      <c r="DG309" s="1231">
        <f t="shared" si="3183"/>
        <v>18.78038232192074</v>
      </c>
      <c r="DH309" s="1035">
        <f>+CZ309/$CZ$308</f>
        <v>9.2218872326705059E-2</v>
      </c>
      <c r="DI309" s="1343">
        <f t="shared" ref="DI309:DI319" si="3207">DW309+FD309</f>
        <v>187550.019</v>
      </c>
      <c r="DJ309" s="405">
        <f t="shared" si="3088"/>
        <v>513.83566849315071</v>
      </c>
      <c r="DK309" s="1344">
        <f t="shared" si="3014"/>
        <v>194.02221194609794</v>
      </c>
      <c r="DL309" s="428">
        <f t="shared" si="3015"/>
        <v>0.53156770396191211</v>
      </c>
      <c r="DM309" s="461">
        <f t="shared" si="3146"/>
        <v>0.45723915207428917</v>
      </c>
      <c r="DN309" s="402">
        <f t="shared" si="3089"/>
        <v>1.770741880192897E-2</v>
      </c>
      <c r="DO309" s="402">
        <f t="shared" si="3179"/>
        <v>8.0000000000000071E-3</v>
      </c>
      <c r="DP309" s="402">
        <f t="shared" si="3016"/>
        <v>7.3367784935791144E-2</v>
      </c>
      <c r="DQ309" s="402">
        <f t="shared" si="3017"/>
        <v>6.4835403703187397E-2</v>
      </c>
      <c r="DR309" s="430">
        <f t="shared" si="3018"/>
        <v>12819.584910048958</v>
      </c>
      <c r="DS309" s="430">
        <f t="shared" si="3019"/>
        <v>11.813570806495335</v>
      </c>
      <c r="DT309" s="431">
        <f t="shared" ref="DT309:DT319" si="3208">DI309/$DI$308</f>
        <v>0.12017641184603257</v>
      </c>
      <c r="DU309" s="432"/>
      <c r="DV309" s="431"/>
      <c r="DW309" s="433">
        <f>DATI!AB295</f>
        <v>187550.019</v>
      </c>
      <c r="DX309" s="405">
        <f t="shared" si="3149"/>
        <v>513.83566849315071</v>
      </c>
      <c r="DY309" s="434">
        <f t="shared" si="3196"/>
        <v>194.02221194609794</v>
      </c>
      <c r="DZ309" s="407">
        <f t="shared" si="3197"/>
        <v>0.53156770396191222</v>
      </c>
      <c r="EA309" s="429">
        <f t="shared" si="3178"/>
        <v>0.45723915207428917</v>
      </c>
      <c r="EB309" s="426">
        <f t="shared" si="3080"/>
        <v>1.770741880192897E-2</v>
      </c>
      <c r="EC309" s="1345">
        <f t="shared" si="3180"/>
        <v>222629.2452847175</v>
      </c>
      <c r="ED309" s="1232">
        <f t="shared" si="3023"/>
        <v>609.94313776634931</v>
      </c>
      <c r="EE309" s="598">
        <f t="shared" si="3024"/>
        <v>230.31199273848799</v>
      </c>
      <c r="EF309" s="599">
        <f t="shared" si="3025"/>
        <v>0.63099176092736431</v>
      </c>
      <c r="EG309" s="600">
        <f t="shared" si="3071"/>
        <v>3.9455833047187319E-2</v>
      </c>
      <c r="EH309" s="600">
        <f t="shared" si="3072"/>
        <v>3.1193023629497427E-2</v>
      </c>
      <c r="EI309" s="423">
        <f t="shared" si="3198"/>
        <v>0.54276084792571078</v>
      </c>
      <c r="EJ309" s="601">
        <f t="shared" si="3073"/>
        <v>8450.5969894118316</v>
      </c>
      <c r="EK309" s="601">
        <f t="shared" si="3074"/>
        <v>6.9668115154253769</v>
      </c>
      <c r="EL309" s="563">
        <f>DATI!AD295</f>
        <v>165595.51434898376</v>
      </c>
      <c r="EM309" s="1224">
        <f t="shared" si="3150"/>
        <v>453.68634068214732</v>
      </c>
      <c r="EN309" s="1233">
        <f t="shared" si="3027"/>
        <v>171.31007585950513</v>
      </c>
      <c r="EO309" s="1226">
        <f t="shared" si="3184"/>
        <v>0.46934267358768528</v>
      </c>
      <c r="EP309" s="1229">
        <f t="shared" si="3185"/>
        <v>5.4800875417515549E-4</v>
      </c>
      <c r="EQ309" s="1230">
        <f t="shared" si="3186"/>
        <v>-7.4055158177627201E-3</v>
      </c>
      <c r="ER309" s="423">
        <f t="shared" si="3203"/>
        <v>6.8831322551207705E-2</v>
      </c>
      <c r="ES309" s="1224">
        <f t="shared" si="3159"/>
        <v>90.698088169068797</v>
      </c>
      <c r="ET309" s="423">
        <f t="shared" si="3199"/>
        <v>0.403714982125569</v>
      </c>
      <c r="EU309" s="1231">
        <f t="shared" si="3187"/>
        <v>-1.278104499608304</v>
      </c>
      <c r="EV309" s="563">
        <f>DATI!AE295</f>
        <v>40986.522910159081</v>
      </c>
      <c r="EW309" s="1224">
        <f t="shared" si="3152"/>
        <v>112.29184358947694</v>
      </c>
      <c r="EX309" s="1233">
        <f t="shared" si="3030"/>
        <v>42.40093324121969</v>
      </c>
      <c r="EY309" s="1226">
        <f t="shared" si="3200"/>
        <v>0.11616694038690326</v>
      </c>
      <c r="EZ309" s="1229">
        <f t="shared" si="3188"/>
        <v>0.15671635617175905</v>
      </c>
      <c r="FA309" s="1230">
        <f t="shared" si="3189"/>
        <v>0.14752142311399452</v>
      </c>
      <c r="FB309" s="1224">
        <f t="shared" si="3160"/>
        <v>5553.0108901448548</v>
      </c>
      <c r="FC309" s="1231">
        <f t="shared" si="3190"/>
        <v>5.4509187254492133</v>
      </c>
      <c r="FD309" s="1224"/>
      <c r="FE309" s="423"/>
      <c r="FF309" s="1224"/>
      <c r="FG309" s="423"/>
      <c r="FH309" s="563">
        <f>DATI!AF295</f>
        <v>16047.208025574684</v>
      </c>
      <c r="FI309" s="1224">
        <f t="shared" si="3161"/>
        <v>43.964953494725165</v>
      </c>
      <c r="FJ309" s="402">
        <f t="shared" si="3201"/>
        <v>3.9122426272713395E-2</v>
      </c>
      <c r="FK309" s="561"/>
      <c r="FL309" s="1224"/>
      <c r="FM309" s="1277"/>
      <c r="FN309" s="1224"/>
      <c r="FO309" s="1224"/>
      <c r="FP309" s="1224"/>
      <c r="FQ309" s="441"/>
      <c r="FR309" s="1289"/>
      <c r="FS309" s="612"/>
      <c r="FT309" s="612"/>
      <c r="FU309" s="417"/>
      <c r="FV309" s="418"/>
      <c r="FW309" s="418"/>
      <c r="FX309" s="418"/>
      <c r="FY309" s="418"/>
      <c r="FZ309" s="418"/>
      <c r="GA309" s="418"/>
      <c r="GB309" s="418"/>
      <c r="GC309" s="418"/>
      <c r="GD309" s="418"/>
      <c r="GE309" s="418"/>
      <c r="GF309" s="418"/>
      <c r="GG309" s="418"/>
      <c r="GH309" s="418"/>
      <c r="GI309" s="418"/>
      <c r="GJ309" s="418"/>
      <c r="GK309" s="418"/>
      <c r="GL309" s="418"/>
      <c r="GM309" s="418"/>
      <c r="GN309" s="418"/>
      <c r="GO309" s="418"/>
      <c r="GP309" s="419"/>
      <c r="GQ309" s="417"/>
      <c r="GR309" s="418"/>
      <c r="GS309" s="418"/>
      <c r="GT309" s="418"/>
      <c r="GU309" s="418"/>
      <c r="GV309" s="418"/>
      <c r="GW309" s="418"/>
      <c r="GX309" s="419"/>
      <c r="GY309" s="417"/>
      <c r="GZ309" s="418"/>
      <c r="HA309" s="418"/>
      <c r="HB309" s="418"/>
      <c r="HC309" s="418"/>
      <c r="HD309" s="418"/>
      <c r="HE309" s="418"/>
      <c r="HF309" s="418"/>
      <c r="HG309" s="418"/>
      <c r="HH309" s="418"/>
      <c r="HI309" s="418"/>
      <c r="HJ309" s="418"/>
      <c r="HK309" s="418"/>
      <c r="HL309" s="418"/>
      <c r="HM309" s="418"/>
      <c r="HN309" s="418"/>
      <c r="HO309" s="418"/>
      <c r="HP309" s="418"/>
      <c r="HQ309" s="418"/>
      <c r="HR309" s="418"/>
      <c r="HS309" s="418"/>
      <c r="HT309" s="419"/>
      <c r="HU309" s="1289">
        <f t="shared" si="3191"/>
        <v>222000</v>
      </c>
      <c r="HV309" s="1290"/>
      <c r="HW309" s="1291">
        <v>40000</v>
      </c>
      <c r="HX309" s="1292">
        <v>40000</v>
      </c>
      <c r="HY309" s="1292"/>
      <c r="HZ309" s="1293"/>
      <c r="IA309" s="1293">
        <f t="shared" si="3192"/>
        <v>9.7518337670611313E-2</v>
      </c>
      <c r="IB309" s="1294">
        <f t="shared" si="3001"/>
        <v>0.18018018018018017</v>
      </c>
      <c r="IC309" s="1291"/>
      <c r="ID309" s="1293"/>
      <c r="IE309" s="1291"/>
      <c r="IF309" s="1291"/>
      <c r="IG309" s="1291"/>
      <c r="IH309" s="1295"/>
      <c r="II309" s="1292"/>
      <c r="IJ309" s="1292"/>
      <c r="IK309" s="1296"/>
      <c r="IL309" s="1297">
        <v>128000</v>
      </c>
      <c r="IM309" s="1297"/>
      <c r="IN309" s="1294">
        <f t="shared" si="3113"/>
        <v>0.3120586805459562</v>
      </c>
      <c r="IO309" s="1294">
        <f t="shared" si="3114"/>
        <v>0.57657657657657657</v>
      </c>
      <c r="IP309" s="1292"/>
      <c r="IQ309" s="1295"/>
      <c r="IR309" s="1292"/>
      <c r="IS309" s="1297">
        <v>54000</v>
      </c>
      <c r="IT309" s="1296">
        <v>54000</v>
      </c>
      <c r="IU309" s="1298"/>
      <c r="IV309" s="1294"/>
      <c r="IW309" s="1295">
        <f t="shared" si="3193"/>
        <v>0.13164975585532526</v>
      </c>
      <c r="IX309" s="1294">
        <f t="shared" si="3003"/>
        <v>0.24324324324324326</v>
      </c>
      <c r="IY309" s="1299"/>
      <c r="IZ309" s="1299"/>
      <c r="JA309" s="1299"/>
      <c r="JB309" s="1299"/>
      <c r="JC309" s="1297"/>
      <c r="JD309" s="1295"/>
      <c r="JE309" s="1292"/>
      <c r="JF309" s="1292"/>
      <c r="JG309" s="404">
        <f t="shared" si="3153"/>
        <v>173449.63487835912</v>
      </c>
      <c r="JH309" s="407">
        <f t="shared" si="3038"/>
        <v>179.43523546293159</v>
      </c>
      <c r="JI309" s="429">
        <f t="shared" si="3115"/>
        <v>0.42286300157280166</v>
      </c>
      <c r="JJ309" s="1277"/>
      <c r="JK309" s="1224"/>
      <c r="JL309" s="1278"/>
      <c r="JM309" s="459">
        <f t="shared" si="3076"/>
        <v>1.8296189839888295E-2</v>
      </c>
      <c r="JN309" s="1063"/>
      <c r="JO309" s="407"/>
      <c r="JP309" s="429"/>
      <c r="JQ309" s="402"/>
      <c r="JR309" s="461"/>
      <c r="JS309" s="426"/>
      <c r="JT309" s="417">
        <f>DATI!BW295</f>
        <v>48825.995542645636</v>
      </c>
      <c r="JU309" s="418">
        <f>DATI!BX295</f>
        <v>33534.89891452968</v>
      </c>
      <c r="JV309" s="418">
        <f>DATI!BY295</f>
        <v>5879.1844487185481</v>
      </c>
      <c r="JW309" s="418">
        <f>DATI!BZ295</f>
        <v>34703.015380684017</v>
      </c>
      <c r="JX309" s="418">
        <f>DATI!CA295</f>
        <v>29332.757822947264</v>
      </c>
      <c r="JY309" s="418">
        <f>DATI!CB295</f>
        <v>7305.9635083222392</v>
      </c>
      <c r="JZ309" s="418">
        <f>DATI!CC295</f>
        <v>10133.740591582715</v>
      </c>
      <c r="KA309" s="418">
        <f>DATI!CD295</f>
        <v>613.54009381523542</v>
      </c>
      <c r="KB309" s="418">
        <f>DATI!CE295</f>
        <v>600.19378410029412</v>
      </c>
      <c r="KC309" s="418">
        <f>DATI!CF295</f>
        <v>282.42899251818659</v>
      </c>
      <c r="KD309" s="418">
        <f>DATI!CG295</f>
        <v>328.14712638664247</v>
      </c>
      <c r="KE309" s="418">
        <f>DATI!CH295</f>
        <v>440.05498834252359</v>
      </c>
      <c r="KF309" s="418">
        <f>DATI!CI295</f>
        <v>105.57736205482483</v>
      </c>
      <c r="KG309" s="418">
        <f>DATI!CJ295</f>
        <v>156.03854303693771</v>
      </c>
      <c r="KH309" s="418">
        <f>DATI!CK295</f>
        <v>540.89416568878289</v>
      </c>
      <c r="KI309" s="418">
        <f>DATI!CL295</f>
        <v>995.35073937225343</v>
      </c>
      <c r="KJ309" s="462">
        <f t="shared" si="3039"/>
        <v>50.510939461192081</v>
      </c>
      <c r="KK309" s="463">
        <f t="shared" si="3162"/>
        <v>-8.0988852477843635E-4</v>
      </c>
      <c r="KL309" s="464">
        <f t="shared" si="3041"/>
        <v>34.692159987389005</v>
      </c>
      <c r="KM309" s="463">
        <f t="shared" si="3163"/>
        <v>6.2465762644250293E-2</v>
      </c>
      <c r="KN309" s="464">
        <f t="shared" si="3043"/>
        <v>6.0820701446021879</v>
      </c>
      <c r="KO309" s="463">
        <f t="shared" si="3164"/>
        <v>5.616312777564119E-2</v>
      </c>
      <c r="KP309" s="464">
        <f t="shared" si="3045"/>
        <v>35.900587167414635</v>
      </c>
      <c r="KQ309" s="463">
        <f t="shared" si="3165"/>
        <v>7.0381553176991227E-2</v>
      </c>
      <c r="KR309" s="464">
        <f t="shared" si="3047"/>
        <v>30.345006551491931</v>
      </c>
      <c r="KS309" s="463">
        <f t="shared" si="3166"/>
        <v>8.9649892567475797E-2</v>
      </c>
      <c r="KT309" s="464">
        <f t="shared" si="3049"/>
        <v>7.5580861459798339</v>
      </c>
      <c r="KU309" s="463">
        <f t="shared" si="3167"/>
        <v>0.24901200464745951</v>
      </c>
      <c r="KV309" s="464">
        <f t="shared" si="3051"/>
        <v>10.483447430985532</v>
      </c>
      <c r="KW309" s="463">
        <f t="shared" si="3168"/>
        <v>0.20643178206572194</v>
      </c>
      <c r="KX309" s="464">
        <f t="shared" si="3053"/>
        <v>0.63471284489525126</v>
      </c>
      <c r="KY309" s="463">
        <f t="shared" si="3169"/>
        <v>-9.9006621413844503E-2</v>
      </c>
      <c r="KZ309" s="464">
        <f t="shared" si="3055"/>
        <v>0.62090596529045305</v>
      </c>
      <c r="LA309" s="463">
        <f t="shared" si="3170"/>
        <v>0.26212954339675937</v>
      </c>
      <c r="LB309" s="464">
        <f t="shared" si="3194"/>
        <v>0.2921753788043418</v>
      </c>
      <c r="LC309" s="463">
        <f t="shared" si="3171"/>
        <v>0.94937677819378818</v>
      </c>
      <c r="LD309" s="464">
        <f t="shared" si="3058"/>
        <v>0.33947120690663396</v>
      </c>
      <c r="LE309" s="463">
        <f t="shared" si="3172"/>
        <v>-0.13676323582397454</v>
      </c>
      <c r="LF309" s="464">
        <f t="shared" si="3060"/>
        <v>0.45524091477767731</v>
      </c>
      <c r="LG309" s="463">
        <f t="shared" si="3173"/>
        <v>0.17229598457921821</v>
      </c>
      <c r="LH309" s="464">
        <f t="shared" si="3062"/>
        <v>0.1092207477585547</v>
      </c>
      <c r="LI309" s="463">
        <f t="shared" si="3174"/>
        <v>0.17406128040352645</v>
      </c>
      <c r="LJ309" s="464">
        <f t="shared" si="3064"/>
        <v>0.16142330152935391</v>
      </c>
      <c r="LK309" s="463">
        <f t="shared" si="3175"/>
        <v>7.3152453064202538E-2</v>
      </c>
      <c r="LL309" s="464">
        <f t="shared" si="3066"/>
        <v>0.55955996707031452</v>
      </c>
      <c r="LM309" s="463">
        <f t="shared" si="3176"/>
        <v>0.26793123436975341</v>
      </c>
      <c r="LN309" s="464">
        <f t="shared" si="3068"/>
        <v>1.0296994537504613</v>
      </c>
      <c r="LO309" s="467">
        <f t="shared" si="3177"/>
        <v>0.14320403809137799</v>
      </c>
      <c r="LP309" s="468">
        <f t="shared" ref="LP309:ME309" si="3209">+JT309/$CZ$309</f>
        <v>0.11903574801078699</v>
      </c>
      <c r="LQ309" s="469">
        <f t="shared" si="3209"/>
        <v>8.1756689902423046E-2</v>
      </c>
      <c r="LR309" s="469">
        <f t="shared" si="3209"/>
        <v>1.4333207357448554E-2</v>
      </c>
      <c r="LS309" s="469">
        <f t="shared" si="3209"/>
        <v>8.4604509302049047E-2</v>
      </c>
      <c r="LT309" s="469">
        <f t="shared" si="3209"/>
        <v>7.1512044554710927E-2</v>
      </c>
      <c r="LU309" s="469">
        <f t="shared" si="3209"/>
        <v>1.7811635410343304E-2</v>
      </c>
      <c r="LV309" s="469">
        <f t="shared" si="3209"/>
        <v>2.470563842190859E-2</v>
      </c>
      <c r="LW309" s="469">
        <f t="shared" si="3209"/>
        <v>1.4957852510783167E-3</v>
      </c>
      <c r="LX309" s="470">
        <f t="shared" si="3209"/>
        <v>1.4632475026423615E-3</v>
      </c>
      <c r="LY309" s="470">
        <f t="shared" si="3209"/>
        <v>6.8855014650897695E-4</v>
      </c>
      <c r="LZ309" s="470">
        <f t="shared" si="3209"/>
        <v>8.0000905691533417E-4</v>
      </c>
      <c r="MA309" s="470">
        <f t="shared" si="3209"/>
        <v>1.0728357736705784E-3</v>
      </c>
      <c r="MB309" s="470">
        <f t="shared" si="3209"/>
        <v>2.5739322108086983E-4</v>
      </c>
      <c r="MC309" s="470">
        <f t="shared" si="3209"/>
        <v>3.8041548323765768E-4</v>
      </c>
      <c r="MD309" s="470">
        <f t="shared" si="3209"/>
        <v>1.3186774973425578E-3</v>
      </c>
      <c r="ME309" s="470">
        <f t="shared" si="3209"/>
        <v>2.4266237375699011E-3</v>
      </c>
      <c r="MF309" s="468">
        <f t="shared" ref="MF309:MU309" si="3210">+JT309/$DW$309</f>
        <v>0.26033586028400046</v>
      </c>
      <c r="MG309" s="469">
        <f t="shared" si="3210"/>
        <v>0.17880509473331313</v>
      </c>
      <c r="MH309" s="469">
        <f t="shared" si="3210"/>
        <v>3.1347287939856451E-2</v>
      </c>
      <c r="MI309" s="469">
        <f t="shared" si="3210"/>
        <v>0.18503338771020875</v>
      </c>
      <c r="MJ309" s="469">
        <f t="shared" si="3210"/>
        <v>0.15639965263318509</v>
      </c>
      <c r="MK309" s="469">
        <f t="shared" si="3210"/>
        <v>3.8954746831149294E-2</v>
      </c>
      <c r="ML309" s="469">
        <f t="shared" si="3210"/>
        <v>5.4032202425864401E-2</v>
      </c>
      <c r="MM309" s="469">
        <f t="shared" si="3210"/>
        <v>3.2713411445468069E-3</v>
      </c>
      <c r="MN309" s="470">
        <f t="shared" si="3210"/>
        <v>3.2001798096341124E-3</v>
      </c>
      <c r="MO309" s="470">
        <f t="shared" si="3210"/>
        <v>1.5058862378370997E-3</v>
      </c>
      <c r="MP309" s="470">
        <f t="shared" si="3210"/>
        <v>1.7496512564290515E-3</v>
      </c>
      <c r="MQ309" s="470">
        <f t="shared" si="3210"/>
        <v>2.3463340109953473E-3</v>
      </c>
      <c r="MR309" s="470">
        <f t="shared" si="3210"/>
        <v>5.6292909282416458E-4</v>
      </c>
      <c r="MS309" s="470">
        <f t="shared" si="3210"/>
        <v>8.3198361625832573E-4</v>
      </c>
      <c r="MT309" s="470">
        <f t="shared" si="3210"/>
        <v>2.8839995248882535E-3</v>
      </c>
      <c r="MU309" s="470">
        <f t="shared" si="3210"/>
        <v>5.3071215064619823E-3</v>
      </c>
      <c r="MV309" s="1063"/>
      <c r="MW309" s="407"/>
      <c r="MX309" s="461"/>
      <c r="MY309" s="1268"/>
      <c r="MZ309" s="473"/>
      <c r="NA309" s="474"/>
      <c r="NB309" s="1063"/>
      <c r="NC309" s="407"/>
      <c r="ND309" s="429"/>
      <c r="NE309" s="475"/>
    </row>
    <row r="310" spans="1:369" outlineLevel="1" x14ac:dyDescent="0.2">
      <c r="A310" s="477" t="s">
        <v>179</v>
      </c>
      <c r="B310" s="478">
        <v>206</v>
      </c>
      <c r="C310" s="1524"/>
      <c r="D310" s="479">
        <f>DATI!G296</f>
        <v>1100730</v>
      </c>
      <c r="E310" s="480">
        <f t="shared" si="3202"/>
        <v>0.12224785997109756</v>
      </c>
      <c r="F310" s="1039">
        <f t="shared" si="3195"/>
        <v>8.2992113001181672E-3</v>
      </c>
      <c r="G310" s="482"/>
      <c r="H310" s="483"/>
      <c r="I310" s="484"/>
      <c r="J310" s="485"/>
      <c r="K310" s="485"/>
      <c r="L310" s="485"/>
      <c r="M310" s="483"/>
      <c r="N310" s="483"/>
      <c r="O310" s="483"/>
      <c r="P310" s="483"/>
      <c r="Q310" s="483"/>
      <c r="R310" s="483"/>
      <c r="S310" s="483"/>
      <c r="T310" s="483"/>
      <c r="U310" s="483"/>
      <c r="V310" s="483"/>
      <c r="W310" s="488"/>
      <c r="X310" s="1111"/>
      <c r="Y310" s="483"/>
      <c r="Z310" s="483"/>
      <c r="AA310" s="483"/>
      <c r="AB310" s="483"/>
      <c r="AC310" s="483"/>
      <c r="AD310" s="484"/>
      <c r="AE310" s="485"/>
      <c r="AF310" s="485"/>
      <c r="AG310" s="488"/>
      <c r="AH310" s="491"/>
      <c r="AI310" s="483"/>
      <c r="AJ310" s="484"/>
      <c r="AK310" s="485"/>
      <c r="AL310" s="485"/>
      <c r="AM310" s="485"/>
      <c r="AN310" s="495"/>
      <c r="AO310" s="496"/>
      <c r="AP310" s="496"/>
      <c r="AQ310" s="496"/>
      <c r="AR310" s="496"/>
      <c r="AS310" s="496"/>
      <c r="AT310" s="496"/>
      <c r="AU310" s="1065"/>
      <c r="AV310" s="1065"/>
      <c r="AW310" s="496"/>
      <c r="AX310" s="1065"/>
      <c r="AY310" s="1065"/>
      <c r="AZ310" s="1065"/>
      <c r="BA310" s="1065"/>
      <c r="BB310" s="495"/>
      <c r="BC310" s="496"/>
      <c r="BD310" s="496"/>
      <c r="BE310" s="496"/>
      <c r="BF310" s="496"/>
      <c r="BG310" s="496"/>
      <c r="BH310" s="496"/>
      <c r="BI310" s="496"/>
      <c r="BJ310" s="496"/>
      <c r="BK310" s="496"/>
      <c r="BL310" s="496"/>
      <c r="BM310" s="496"/>
      <c r="BN310" s="496"/>
      <c r="BO310" s="496"/>
      <c r="BP310" s="496"/>
      <c r="BQ310" s="496"/>
      <c r="BR310" s="496"/>
      <c r="BS310" s="496"/>
      <c r="BT310" s="496"/>
      <c r="BU310" s="496"/>
      <c r="BV310" s="497"/>
      <c r="BW310" s="495"/>
      <c r="BX310" s="496"/>
      <c r="BY310" s="496"/>
      <c r="BZ310" s="496"/>
      <c r="CA310" s="496"/>
      <c r="CB310" s="496"/>
      <c r="CC310" s="496"/>
      <c r="CD310" s="497"/>
      <c r="CE310" s="495"/>
      <c r="CF310" s="496"/>
      <c r="CG310" s="496"/>
      <c r="CH310" s="496"/>
      <c r="CI310" s="496"/>
      <c r="CJ310" s="496"/>
      <c r="CK310" s="496"/>
      <c r="CL310" s="496"/>
      <c r="CM310" s="496"/>
      <c r="CN310" s="496"/>
      <c r="CO310" s="496"/>
      <c r="CP310" s="496"/>
      <c r="CQ310" s="496"/>
      <c r="CR310" s="496"/>
      <c r="CS310" s="496"/>
      <c r="CT310" s="496"/>
      <c r="CU310" s="496"/>
      <c r="CV310" s="496"/>
      <c r="CW310" s="496"/>
      <c r="CX310" s="496"/>
      <c r="CY310" s="497"/>
      <c r="CZ310" s="482">
        <f>DATI!AA296</f>
        <v>615086.01477870089</v>
      </c>
      <c r="DA310" s="483">
        <f t="shared" si="3148"/>
        <v>1685.1671637772627</v>
      </c>
      <c r="DB310" s="484">
        <f t="shared" si="3009"/>
        <v>558.79826549535392</v>
      </c>
      <c r="DC310" s="485">
        <f t="shared" si="3181"/>
        <v>1.5309541520420655</v>
      </c>
      <c r="DD310" s="501">
        <f t="shared" si="3182"/>
        <v>5.1092746122717747E-2</v>
      </c>
      <c r="DE310" s="502">
        <f t="shared" si="3070"/>
        <v>4.244130546072817E-2</v>
      </c>
      <c r="DF310" s="483">
        <f t="shared" si="3155"/>
        <v>29898.820739319664</v>
      </c>
      <c r="DG310" s="503">
        <f t="shared" si="3183"/>
        <v>22.750564230886425</v>
      </c>
      <c r="DH310" s="504">
        <f t="shared" ref="DH310:DH319" si="3211">+CZ310/$CZ$308</f>
        <v>0.13828719198112865</v>
      </c>
      <c r="DI310" s="1357">
        <f t="shared" si="3207"/>
        <v>151906.766</v>
      </c>
      <c r="DJ310" s="483">
        <f t="shared" si="3088"/>
        <v>416.18292054794523</v>
      </c>
      <c r="DK310" s="1358">
        <f t="shared" si="3014"/>
        <v>138.00547454870858</v>
      </c>
      <c r="DL310" s="507">
        <f t="shared" si="3015"/>
        <v>0.37809719054440705</v>
      </c>
      <c r="DM310" s="543">
        <f t="shared" si="3146"/>
        <v>0.24696833020118963</v>
      </c>
      <c r="DN310" s="509">
        <f t="shared" si="3089"/>
        <v>8.691796801070753E-2</v>
      </c>
      <c r="DO310" s="509">
        <f t="shared" si="3179"/>
        <v>1.999999999999999E-2</v>
      </c>
      <c r="DP310" s="509">
        <f t="shared" si="3016"/>
        <v>0.14245159180649886</v>
      </c>
      <c r="DQ310" s="509">
        <f t="shared" si="3017"/>
        <v>0.13304818550180383</v>
      </c>
      <c r="DR310" s="510">
        <f t="shared" si="3018"/>
        <v>18941.161952131515</v>
      </c>
      <c r="DS310" s="510">
        <f t="shared" si="3019"/>
        <v>16.205293131367725</v>
      </c>
      <c r="DT310" s="511">
        <f t="shared" si="3208"/>
        <v>9.7337287249301199E-2</v>
      </c>
      <c r="DU310" s="512"/>
      <c r="DV310" s="511"/>
      <c r="DW310" s="513">
        <f>DATI!AB296</f>
        <v>151906.766</v>
      </c>
      <c r="DX310" s="483">
        <f t="shared" si="3149"/>
        <v>416.18292054794523</v>
      </c>
      <c r="DY310" s="514">
        <f t="shared" si="3196"/>
        <v>138.00547454870858</v>
      </c>
      <c r="DZ310" s="485">
        <f t="shared" si="3197"/>
        <v>0.3780971905444071</v>
      </c>
      <c r="EA310" s="508">
        <f t="shared" si="3178"/>
        <v>0.24696833020118963</v>
      </c>
      <c r="EB310" s="504">
        <f t="shared" si="3080"/>
        <v>8.691796801070753E-2</v>
      </c>
      <c r="EC310" s="1359">
        <f t="shared" si="3180"/>
        <v>463179.24877870089</v>
      </c>
      <c r="ED310" s="516">
        <f t="shared" si="3023"/>
        <v>1268.9842432293176</v>
      </c>
      <c r="EE310" s="517">
        <f t="shared" si="3024"/>
        <v>420.79279094664531</v>
      </c>
      <c r="EF310" s="518">
        <f t="shared" si="3025"/>
        <v>1.1528569614976585</v>
      </c>
      <c r="EG310" s="519">
        <f t="shared" si="3071"/>
        <v>2.4230728982651696E-2</v>
      </c>
      <c r="EH310" s="519">
        <f t="shared" si="3072"/>
        <v>1.5800386932754949E-2</v>
      </c>
      <c r="EI310" s="501">
        <f t="shared" si="3198"/>
        <v>0.75303166979881042</v>
      </c>
      <c r="EJ310" s="520">
        <f t="shared" si="3073"/>
        <v>10957.658787188178</v>
      </c>
      <c r="EK310" s="520">
        <f t="shared" si="3074"/>
        <v>6.5452710995186862</v>
      </c>
      <c r="EL310" s="482">
        <f>DATI!AD296</f>
        <v>380730.92871975899</v>
      </c>
      <c r="EM310" s="483">
        <f t="shared" si="3150"/>
        <v>1043.0984348486547</v>
      </c>
      <c r="EN310" s="514">
        <f t="shared" si="3027"/>
        <v>345.88948127130084</v>
      </c>
      <c r="EO310" s="485">
        <f t="shared" si="3184"/>
        <v>0.9476424144419201</v>
      </c>
      <c r="EP310" s="501">
        <f t="shared" si="3185"/>
        <v>1.614759961782064E-2</v>
      </c>
      <c r="EQ310" s="502">
        <f t="shared" si="3186"/>
        <v>7.7837890080094674E-3</v>
      </c>
      <c r="ER310" s="501">
        <f t="shared" si="3203"/>
        <v>0.15825436735383058</v>
      </c>
      <c r="ES310" s="483">
        <f t="shared" si="3159"/>
        <v>6050.194480998558</v>
      </c>
      <c r="ET310" s="501">
        <f t="shared" si="3199"/>
        <v>0.61898810828391293</v>
      </c>
      <c r="EU310" s="503">
        <f t="shared" si="3187"/>
        <v>2.6715360692155627</v>
      </c>
      <c r="EV310" s="482">
        <f>DATI!AE296</f>
        <v>72605.809998631477</v>
      </c>
      <c r="EW310" s="483">
        <f t="shared" si="3152"/>
        <v>198.92002739351091</v>
      </c>
      <c r="EX310" s="514">
        <f t="shared" si="3030"/>
        <v>65.961507362051975</v>
      </c>
      <c r="EY310" s="485">
        <f t="shared" si="3200"/>
        <v>0.1807164585261698</v>
      </c>
      <c r="EZ310" s="501">
        <f t="shared" si="3188"/>
        <v>9.0225271623741499E-2</v>
      </c>
      <c r="FA310" s="502">
        <f t="shared" si="3189"/>
        <v>8.1251735006304671E-2</v>
      </c>
      <c r="FB310" s="483">
        <f t="shared" si="3160"/>
        <v>6008.7388350773108</v>
      </c>
      <c r="FC310" s="503">
        <f t="shared" si="3190"/>
        <v>4.9567429519700212</v>
      </c>
      <c r="FD310" s="483"/>
      <c r="FE310" s="501"/>
      <c r="FF310" s="483"/>
      <c r="FG310" s="501"/>
      <c r="FH310" s="482">
        <f>DATI!AF296</f>
        <v>9842.5100603103638</v>
      </c>
      <c r="FI310" s="483">
        <f t="shared" si="3161"/>
        <v>26.965780987151682</v>
      </c>
      <c r="FJ310" s="509">
        <f t="shared" si="3201"/>
        <v>1.6001843358203417E-2</v>
      </c>
      <c r="FK310" s="509"/>
      <c r="FL310" s="483"/>
      <c r="FM310" s="1279"/>
      <c r="FN310" s="483"/>
      <c r="FO310" s="483"/>
      <c r="FP310" s="483"/>
      <c r="FQ310" s="521"/>
      <c r="FR310" s="1329"/>
      <c r="FS310" s="531"/>
      <c r="FT310" s="531"/>
      <c r="FU310" s="495"/>
      <c r="FV310" s="496"/>
      <c r="FW310" s="496"/>
      <c r="FX310" s="496"/>
      <c r="FY310" s="496"/>
      <c r="FZ310" s="496"/>
      <c r="GA310" s="496"/>
      <c r="GB310" s="496"/>
      <c r="GC310" s="496"/>
      <c r="GD310" s="496"/>
      <c r="GE310" s="496"/>
      <c r="GF310" s="496"/>
      <c r="GG310" s="496"/>
      <c r="GH310" s="496"/>
      <c r="GI310" s="496"/>
      <c r="GJ310" s="496"/>
      <c r="GK310" s="496"/>
      <c r="GL310" s="496"/>
      <c r="GM310" s="496"/>
      <c r="GN310" s="496"/>
      <c r="GO310" s="496"/>
      <c r="GP310" s="497"/>
      <c r="GQ310" s="495"/>
      <c r="GR310" s="496"/>
      <c r="GS310" s="496"/>
      <c r="GT310" s="496"/>
      <c r="GU310" s="496"/>
      <c r="GV310" s="496"/>
      <c r="GW310" s="496"/>
      <c r="GX310" s="497"/>
      <c r="GY310" s="495"/>
      <c r="GZ310" s="496"/>
      <c r="HA310" s="496"/>
      <c r="HB310" s="496"/>
      <c r="HC310" s="496"/>
      <c r="HD310" s="496"/>
      <c r="HE310" s="496"/>
      <c r="HF310" s="496"/>
      <c r="HG310" s="496"/>
      <c r="HH310" s="496"/>
      <c r="HI310" s="496"/>
      <c r="HJ310" s="496"/>
      <c r="HK310" s="496"/>
      <c r="HL310" s="496"/>
      <c r="HM310" s="496"/>
      <c r="HN310" s="496"/>
      <c r="HO310" s="496"/>
      <c r="HP310" s="496"/>
      <c r="HQ310" s="496"/>
      <c r="HR310" s="496"/>
      <c r="HS310" s="496"/>
      <c r="HT310" s="497"/>
      <c r="HU310" s="1329">
        <f t="shared" si="3191"/>
        <v>463000</v>
      </c>
      <c r="HV310" s="1330"/>
      <c r="HW310" s="1331">
        <v>163000</v>
      </c>
      <c r="HX310" s="1332">
        <v>163000</v>
      </c>
      <c r="HY310" s="1332"/>
      <c r="HZ310" s="1333"/>
      <c r="IA310" s="1333">
        <f t="shared" si="3192"/>
        <v>0.26500358662624618</v>
      </c>
      <c r="IB310" s="1334">
        <f t="shared" si="3001"/>
        <v>0.35205183585313177</v>
      </c>
      <c r="IC310" s="1331"/>
      <c r="ID310" s="1333"/>
      <c r="IE310" s="1331"/>
      <c r="IF310" s="1331"/>
      <c r="IG310" s="1331"/>
      <c r="IH310" s="1335"/>
      <c r="II310" s="1332"/>
      <c r="IJ310" s="1332"/>
      <c r="IK310" s="1336"/>
      <c r="IL310" s="1337">
        <v>0</v>
      </c>
      <c r="IM310" s="1337"/>
      <c r="IN310" s="1334">
        <f t="shared" si="3113"/>
        <v>0</v>
      </c>
      <c r="IO310" s="1334">
        <f t="shared" si="3114"/>
        <v>0</v>
      </c>
      <c r="IP310" s="1332"/>
      <c r="IQ310" s="1335"/>
      <c r="IR310" s="1332"/>
      <c r="IS310" s="1337">
        <v>300000</v>
      </c>
      <c r="IT310" s="1336">
        <v>300000</v>
      </c>
      <c r="IU310" s="1338"/>
      <c r="IV310" s="1334"/>
      <c r="IW310" s="1335">
        <f t="shared" si="3193"/>
        <v>0.48773666250229358</v>
      </c>
      <c r="IX310" s="1334">
        <f t="shared" si="3003"/>
        <v>0.64794816414686829</v>
      </c>
      <c r="IY310" s="1337"/>
      <c r="IZ310" s="1337"/>
      <c r="JA310" s="1337"/>
      <c r="JB310" s="1337"/>
      <c r="JC310" s="1339"/>
      <c r="JD310" s="1335"/>
      <c r="JE310" s="1332"/>
      <c r="JF310" s="1332"/>
      <c r="JG310" s="505">
        <f t="shared" si="3153"/>
        <v>140877.05586211092</v>
      </c>
      <c r="JH310" s="485">
        <f t="shared" si="3038"/>
        <v>127.98511520728145</v>
      </c>
      <c r="JI310" s="508">
        <f t="shared" si="3115"/>
        <v>0.22903635016445051</v>
      </c>
      <c r="JJ310" s="1279"/>
      <c r="JK310" s="483"/>
      <c r="JL310" s="510"/>
      <c r="JM310" s="541">
        <f t="shared" si="3076"/>
        <v>8.6106467027160113E-2</v>
      </c>
      <c r="JN310" s="1070"/>
      <c r="JO310" s="485"/>
      <c r="JP310" s="508"/>
      <c r="JQ310" s="509"/>
      <c r="JR310" s="543"/>
      <c r="JS310" s="504"/>
      <c r="JT310" s="495">
        <f>DATI!BW296</f>
        <v>42912.75846368909</v>
      </c>
      <c r="JU310" s="496">
        <f>DATI!BX296</f>
        <v>24826.411021907508</v>
      </c>
      <c r="JV310" s="496">
        <f>DATI!BY296</f>
        <v>3578.6585408432784</v>
      </c>
      <c r="JW310" s="496">
        <f>DATI!BZ296</f>
        <v>9202.1757562255862</v>
      </c>
      <c r="JX310" s="496">
        <f>DATI!CA296</f>
        <v>34295.168691488267</v>
      </c>
      <c r="JY310" s="496">
        <f>DATI!CB296</f>
        <v>8944.7039877587558</v>
      </c>
      <c r="JZ310" s="496">
        <f>DATI!CC296</f>
        <v>13120.504452439658</v>
      </c>
      <c r="KA310" s="496">
        <f>DATI!CD296</f>
        <v>208.86373974415008</v>
      </c>
      <c r="KB310" s="496">
        <f>DATI!CE296</f>
        <v>990.35637376451496</v>
      </c>
      <c r="KC310" s="496">
        <f>DATI!CF296</f>
        <v>334.52369113814831</v>
      </c>
      <c r="KD310" s="496">
        <f>DATI!CG296</f>
        <v>189.04396367931366</v>
      </c>
      <c r="KE310" s="496">
        <f>DATI!CH296</f>
        <v>538.606785731792</v>
      </c>
      <c r="KF310" s="496">
        <f>DATI!CI296</f>
        <v>72.170141404628751</v>
      </c>
      <c r="KG310" s="496">
        <f>DATI!CJ296</f>
        <v>57.362341116428375</v>
      </c>
      <c r="KH310" s="496">
        <f>DATI!CK296</f>
        <v>1.7318999612890185</v>
      </c>
      <c r="KI310" s="496">
        <f>DATI!CL296</f>
        <v>1793.0599748978616</v>
      </c>
      <c r="KJ310" s="544">
        <f t="shared" si="3039"/>
        <v>38.9857262577463</v>
      </c>
      <c r="KK310" s="545">
        <f t="shared" si="3162"/>
        <v>5.1722265078195183E-2</v>
      </c>
      <c r="KL310" s="546">
        <f t="shared" si="3041"/>
        <v>22.554496581275615</v>
      </c>
      <c r="KM310" s="545">
        <f t="shared" si="3163"/>
        <v>5.2886189080275828E-2</v>
      </c>
      <c r="KN310" s="546">
        <f t="shared" si="3043"/>
        <v>3.2511683526780213</v>
      </c>
      <c r="KO310" s="545">
        <f t="shared" si="3164"/>
        <v>9.126255839810031E-2</v>
      </c>
      <c r="KP310" s="546">
        <f t="shared" si="3045"/>
        <v>8.3600662798557188</v>
      </c>
      <c r="KQ310" s="545">
        <f t="shared" si="3165"/>
        <v>3.3968579027198971E-2</v>
      </c>
      <c r="KR310" s="546">
        <f t="shared" si="3047"/>
        <v>31.156749331342169</v>
      </c>
      <c r="KS310" s="545">
        <f t="shared" si="3166"/>
        <v>0.29185684759673092</v>
      </c>
      <c r="KT310" s="546">
        <f t="shared" si="3049"/>
        <v>8.1261562669853245</v>
      </c>
      <c r="KU310" s="545">
        <f t="shared" si="3167"/>
        <v>0.29602793094087893</v>
      </c>
      <c r="KV310" s="546">
        <f t="shared" si="3051"/>
        <v>11.919820893806527</v>
      </c>
      <c r="KW310" s="545">
        <f t="shared" si="3168"/>
        <v>0.19506326479778033</v>
      </c>
      <c r="KX310" s="546">
        <f t="shared" si="3053"/>
        <v>0.18975020190614417</v>
      </c>
      <c r="KY310" s="545">
        <f t="shared" si="3169"/>
        <v>0.17669000979795224</v>
      </c>
      <c r="KZ310" s="546">
        <f t="shared" si="3055"/>
        <v>0.89972688467154971</v>
      </c>
      <c r="LA310" s="545">
        <f t="shared" si="3170"/>
        <v>0.57338459740294789</v>
      </c>
      <c r="LB310" s="546">
        <f t="shared" si="3194"/>
        <v>0.30391076025741853</v>
      </c>
      <c r="LC310" s="545">
        <f t="shared" si="3171"/>
        <v>1.2385264610418671</v>
      </c>
      <c r="LD310" s="546">
        <f t="shared" si="3058"/>
        <v>0.17174417312085039</v>
      </c>
      <c r="LE310" s="545">
        <f t="shared" si="3172"/>
        <v>0.15071690926785603</v>
      </c>
      <c r="LF310" s="546">
        <f t="shared" si="3060"/>
        <v>0.48931780339573916</v>
      </c>
      <c r="LG310" s="545">
        <f t="shared" si="3173"/>
        <v>-7.1792168417301197E-2</v>
      </c>
      <c r="LH310" s="546">
        <f t="shared" si="3062"/>
        <v>6.5565707670935433E-2</v>
      </c>
      <c r="LI310" s="545">
        <f t="shared" si="3174"/>
        <v>-0.62265212895553557</v>
      </c>
      <c r="LJ310" s="546">
        <f t="shared" si="3064"/>
        <v>5.211299875212666E-2</v>
      </c>
      <c r="LK310" s="545">
        <f t="shared" si="3175"/>
        <v>1.0313252833382303</v>
      </c>
      <c r="LL310" s="546">
        <f t="shared" si="3066"/>
        <v>1.5734103379475607E-3</v>
      </c>
      <c r="LM310" s="545">
        <f t="shared" si="3176"/>
        <v>-0.99493327664531228</v>
      </c>
      <c r="LN310" s="546">
        <f t="shared" si="3068"/>
        <v>1.6289734765999486</v>
      </c>
      <c r="LO310" s="549">
        <f t="shared" si="3177"/>
        <v>0.33733112755510541</v>
      </c>
      <c r="LP310" s="550">
        <f t="shared" ref="LP310:ME310" si="3212">+JT310/$CZ$310</f>
        <v>6.9767085306155899E-2</v>
      </c>
      <c r="LQ310" s="551">
        <f t="shared" si="3212"/>
        <v>4.0362502845784416E-2</v>
      </c>
      <c r="LR310" s="551">
        <f t="shared" si="3212"/>
        <v>5.8181432431540954E-3</v>
      </c>
      <c r="LS310" s="551">
        <f t="shared" si="3212"/>
        <v>1.4960794970336623E-2</v>
      </c>
      <c r="LT310" s="551">
        <f t="shared" si="3212"/>
        <v>5.5756703725132126E-2</v>
      </c>
      <c r="LU310" s="551">
        <f t="shared" si="3212"/>
        <v>1.4542200233534705E-2</v>
      </c>
      <c r="LV310" s="551">
        <f t="shared" si="3212"/>
        <v>2.1331170173264673E-2</v>
      </c>
      <c r="LW310" s="551">
        <f t="shared" si="3212"/>
        <v>3.3956834446853139E-4</v>
      </c>
      <c r="LX310" s="552">
        <f t="shared" si="3212"/>
        <v>1.6101103747592619E-3</v>
      </c>
      <c r="LY310" s="552">
        <f t="shared" si="3212"/>
        <v>5.4386489547889516E-4</v>
      </c>
      <c r="LZ310" s="552">
        <f t="shared" si="3212"/>
        <v>3.0734557303717749E-4</v>
      </c>
      <c r="MA310" s="552">
        <f t="shared" si="3212"/>
        <v>8.7566092024637401E-4</v>
      </c>
      <c r="MB310" s="552">
        <f t="shared" si="3212"/>
        <v>1.1733341300337406E-4</v>
      </c>
      <c r="MC310" s="552">
        <f t="shared" si="3212"/>
        <v>9.3259056031482889E-5</v>
      </c>
      <c r="MD310" s="552">
        <f t="shared" si="3212"/>
        <v>2.8157036896898577E-6</v>
      </c>
      <c r="ME310" s="552">
        <f t="shared" si="3212"/>
        <v>2.9151369594104309E-3</v>
      </c>
      <c r="MF310" s="550">
        <f t="shared" ref="MF310:MU310" si="3213">+JT310/$DW$310</f>
        <v>0.28249405601649824</v>
      </c>
      <c r="MG310" s="551">
        <f t="shared" si="3213"/>
        <v>0.16343189757530291</v>
      </c>
      <c r="MH310" s="551">
        <f t="shared" si="3213"/>
        <v>2.3558256390260313E-2</v>
      </c>
      <c r="MI310" s="551">
        <f t="shared" si="3213"/>
        <v>6.0577787273975579E-2</v>
      </c>
      <c r="MJ310" s="551">
        <f t="shared" si="3213"/>
        <v>0.2257645896528945</v>
      </c>
      <c r="MK310" s="551">
        <f t="shared" si="3213"/>
        <v>5.8882854419787696E-2</v>
      </c>
      <c r="ML310" s="551">
        <f t="shared" si="3213"/>
        <v>8.6372087287011678E-2</v>
      </c>
      <c r="MM310" s="551">
        <f t="shared" si="3213"/>
        <v>1.3749469180599242E-3</v>
      </c>
      <c r="MN310" s="552">
        <f t="shared" si="3213"/>
        <v>6.5195014010403915E-3</v>
      </c>
      <c r="MO310" s="552">
        <f t="shared" si="3213"/>
        <v>2.2021645246410441E-3</v>
      </c>
      <c r="MP310" s="552">
        <f t="shared" si="3213"/>
        <v>1.2444736245606971E-3</v>
      </c>
      <c r="MQ310" s="552">
        <f t="shared" si="3213"/>
        <v>3.5456405261882276E-3</v>
      </c>
      <c r="MR310" s="552">
        <f t="shared" si="3213"/>
        <v>4.7509497637931904E-4</v>
      </c>
      <c r="MS310" s="552">
        <f t="shared" si="3213"/>
        <v>3.7761544549258833E-4</v>
      </c>
      <c r="MT310" s="552">
        <f t="shared" si="3213"/>
        <v>1.1401071900174733E-5</v>
      </c>
      <c r="MU310" s="552">
        <f t="shared" si="3213"/>
        <v>1.1803687367670387E-2</v>
      </c>
      <c r="MV310" s="1070"/>
      <c r="MW310" s="485"/>
      <c r="MX310" s="543"/>
      <c r="MY310" s="1280"/>
      <c r="MZ310" s="555"/>
      <c r="NA310" s="556"/>
      <c r="NB310" s="1070"/>
      <c r="NC310" s="485"/>
      <c r="ND310" s="508"/>
      <c r="NE310" s="557"/>
    </row>
    <row r="311" spans="1:369" outlineLevel="1" x14ac:dyDescent="0.2">
      <c r="A311" s="558" t="s">
        <v>180</v>
      </c>
      <c r="B311" s="559">
        <v>163</v>
      </c>
      <c r="C311" s="1525"/>
      <c r="D311" s="560">
        <f>DATI!G297</f>
        <v>535943</v>
      </c>
      <c r="E311" s="561">
        <f t="shared" si="3202"/>
        <v>5.9522212364966832E-2</v>
      </c>
      <c r="F311" s="1035">
        <f t="shared" si="3195"/>
        <v>4.0447072223970745E-3</v>
      </c>
      <c r="G311" s="563"/>
      <c r="H311" s="564"/>
      <c r="I311" s="565"/>
      <c r="J311" s="566"/>
      <c r="K311" s="566"/>
      <c r="L311" s="566"/>
      <c r="M311" s="564"/>
      <c r="N311" s="564"/>
      <c r="O311" s="564"/>
      <c r="P311" s="564"/>
      <c r="Q311" s="564"/>
      <c r="R311" s="564"/>
      <c r="S311" s="564"/>
      <c r="T311" s="564"/>
      <c r="U311" s="564"/>
      <c r="V311" s="564"/>
      <c r="W311" s="569"/>
      <c r="X311" s="1100"/>
      <c r="Y311" s="564"/>
      <c r="Z311" s="564"/>
      <c r="AA311" s="564"/>
      <c r="AB311" s="564"/>
      <c r="AC311" s="564"/>
      <c r="AD311" s="565"/>
      <c r="AE311" s="566"/>
      <c r="AF311" s="566"/>
      <c r="AG311" s="569"/>
      <c r="AH311" s="572"/>
      <c r="AI311" s="564"/>
      <c r="AJ311" s="565"/>
      <c r="AK311" s="566"/>
      <c r="AL311" s="566"/>
      <c r="AM311" s="566"/>
      <c r="AN311" s="576"/>
      <c r="AO311" s="577"/>
      <c r="AP311" s="577"/>
      <c r="AQ311" s="577"/>
      <c r="AR311" s="577"/>
      <c r="AS311" s="577"/>
      <c r="AT311" s="577"/>
      <c r="AU311" s="1072"/>
      <c r="AV311" s="1072"/>
      <c r="AW311" s="577"/>
      <c r="AX311" s="1072"/>
      <c r="AY311" s="1072"/>
      <c r="AZ311" s="1072"/>
      <c r="BA311" s="1072"/>
      <c r="BB311" s="576"/>
      <c r="BC311" s="577"/>
      <c r="BD311" s="577"/>
      <c r="BE311" s="577"/>
      <c r="BF311" s="577"/>
      <c r="BG311" s="577"/>
      <c r="BH311" s="577"/>
      <c r="BI311" s="577"/>
      <c r="BJ311" s="577"/>
      <c r="BK311" s="577"/>
      <c r="BL311" s="577"/>
      <c r="BM311" s="577"/>
      <c r="BN311" s="577"/>
      <c r="BO311" s="577"/>
      <c r="BP311" s="577"/>
      <c r="BQ311" s="577"/>
      <c r="BR311" s="577"/>
      <c r="BS311" s="577"/>
      <c r="BT311" s="577"/>
      <c r="BU311" s="577"/>
      <c r="BV311" s="578"/>
      <c r="BW311" s="576"/>
      <c r="BX311" s="577"/>
      <c r="BY311" s="577"/>
      <c r="BZ311" s="577"/>
      <c r="CA311" s="577"/>
      <c r="CB311" s="577"/>
      <c r="CC311" s="577"/>
      <c r="CD311" s="578"/>
      <c r="CE311" s="576"/>
      <c r="CF311" s="577"/>
      <c r="CG311" s="577"/>
      <c r="CH311" s="577"/>
      <c r="CI311" s="577"/>
      <c r="CJ311" s="577"/>
      <c r="CK311" s="577"/>
      <c r="CL311" s="577"/>
      <c r="CM311" s="577"/>
      <c r="CN311" s="577"/>
      <c r="CO311" s="577"/>
      <c r="CP311" s="577"/>
      <c r="CQ311" s="577"/>
      <c r="CR311" s="577"/>
      <c r="CS311" s="577"/>
      <c r="CT311" s="577"/>
      <c r="CU311" s="577"/>
      <c r="CV311" s="577"/>
      <c r="CW311" s="577"/>
      <c r="CX311" s="577"/>
      <c r="CY311" s="578"/>
      <c r="CZ311" s="563">
        <f>DATI!AA297</f>
        <v>244679.83493547363</v>
      </c>
      <c r="DA311" s="564">
        <f t="shared" si="3148"/>
        <v>670.35571215198252</v>
      </c>
      <c r="DB311" s="565">
        <f t="shared" si="3009"/>
        <v>456.54077940279774</v>
      </c>
      <c r="DC311" s="566">
        <f t="shared" si="3181"/>
        <v>1.2507966558980761</v>
      </c>
      <c r="DD311" s="582">
        <f t="shared" si="3182"/>
        <v>2.346597222846647E-2</v>
      </c>
      <c r="DE311" s="583">
        <f t="shared" si="3070"/>
        <v>1.9343028120527194E-2</v>
      </c>
      <c r="DF311" s="564">
        <f t="shared" si="3155"/>
        <v>5610.0059672329517</v>
      </c>
      <c r="DG311" s="584">
        <f t="shared" si="3183"/>
        <v>8.6633065519054639</v>
      </c>
      <c r="DH311" s="585">
        <f t="shared" si="3211"/>
        <v>5.5010334318536649E-2</v>
      </c>
      <c r="DI311" s="1349">
        <f t="shared" si="3207"/>
        <v>73622.835812503821</v>
      </c>
      <c r="DJ311" s="564">
        <f t="shared" si="3088"/>
        <v>201.70639948631185</v>
      </c>
      <c r="DK311" s="1350">
        <f t="shared" si="3014"/>
        <v>137.37064540912712</v>
      </c>
      <c r="DL311" s="588">
        <f t="shared" si="3015"/>
        <v>0.37635793262774553</v>
      </c>
      <c r="DM311" s="624">
        <f t="shared" si="3146"/>
        <v>0.30089457854963592</v>
      </c>
      <c r="DN311" s="590">
        <f t="shared" si="3089"/>
        <v>7.3664525160461597E-3</v>
      </c>
      <c r="DO311" s="590">
        <f t="shared" si="3179"/>
        <v>2.0000000000000018E-3</v>
      </c>
      <c r="DP311" s="590">
        <f t="shared" si="3016"/>
        <v>3.100528571467636E-2</v>
      </c>
      <c r="DQ311" s="590">
        <f t="shared" si="3017"/>
        <v>2.6851970134739649E-2</v>
      </c>
      <c r="DR311" s="591">
        <f t="shared" si="3018"/>
        <v>2214.0498124692531</v>
      </c>
      <c r="DS311" s="591">
        <f t="shared" si="3019"/>
        <v>3.5922144332369328</v>
      </c>
      <c r="DT311" s="592">
        <f t="shared" si="3208"/>
        <v>4.7175299075156558E-2</v>
      </c>
      <c r="DU311" s="593"/>
      <c r="DV311" s="592"/>
      <c r="DW311" s="594">
        <f>DATI!AB297</f>
        <v>73622.835812503821</v>
      </c>
      <c r="DX311" s="564">
        <f t="shared" si="3149"/>
        <v>201.70639948631185</v>
      </c>
      <c r="DY311" s="595">
        <f t="shared" si="3196"/>
        <v>137.37064540912712</v>
      </c>
      <c r="DZ311" s="566">
        <f t="shared" si="3197"/>
        <v>0.37635793262774558</v>
      </c>
      <c r="EA311" s="589">
        <f t="shared" si="3178"/>
        <v>0.30089457854963592</v>
      </c>
      <c r="EB311" s="585">
        <f t="shared" si="3080"/>
        <v>7.3664525160461597E-3</v>
      </c>
      <c r="EC311" s="1345">
        <f t="shared" si="3180"/>
        <v>171056.99912296981</v>
      </c>
      <c r="ED311" s="597">
        <f t="shared" si="3023"/>
        <v>468.64931266567072</v>
      </c>
      <c r="EE311" s="598">
        <f t="shared" si="3024"/>
        <v>319.17013399367062</v>
      </c>
      <c r="EF311" s="599">
        <f t="shared" si="3025"/>
        <v>0.87443872327033045</v>
      </c>
      <c r="EG311" s="600">
        <f t="shared" si="3071"/>
        <v>2.0254891026818201E-2</v>
      </c>
      <c r="EH311" s="600">
        <f t="shared" si="3072"/>
        <v>1.6144882481642961E-2</v>
      </c>
      <c r="EI311" s="582">
        <f t="shared" si="3198"/>
        <v>0.69910542145036403</v>
      </c>
      <c r="EJ311" s="601">
        <f t="shared" si="3073"/>
        <v>3395.9561547636986</v>
      </c>
      <c r="EK311" s="601">
        <f t="shared" si="3074"/>
        <v>5.0710921186685596</v>
      </c>
      <c r="EL311" s="563">
        <f>DATI!AD297</f>
        <v>145342.80714130402</v>
      </c>
      <c r="EM311" s="564">
        <f t="shared" si="3150"/>
        <v>398.19947162001102</v>
      </c>
      <c r="EN311" s="595">
        <f t="shared" si="3027"/>
        <v>271.19079294123446</v>
      </c>
      <c r="EO311" s="566">
        <f t="shared" si="3184"/>
        <v>0.74298847381160127</v>
      </c>
      <c r="EP311" s="582">
        <f t="shared" si="3185"/>
        <v>8.8826366501826293E-4</v>
      </c>
      <c r="EQ311" s="583">
        <f t="shared" si="3186"/>
        <v>-3.1437280976368553E-3</v>
      </c>
      <c r="ER311" s="582">
        <f t="shared" si="3203"/>
        <v>6.0413095597250797E-2</v>
      </c>
      <c r="ES311" s="564">
        <f t="shared" si="3159"/>
        <v>128.98815906047821</v>
      </c>
      <c r="ET311" s="582">
        <f t="shared" si="3199"/>
        <v>0.59401220039090463</v>
      </c>
      <c r="EU311" s="584">
        <f t="shared" si="3187"/>
        <v>-0.85523875368994595</v>
      </c>
      <c r="EV311" s="563">
        <f>DATI!AE297</f>
        <v>21940.856986515224</v>
      </c>
      <c r="EW311" s="564">
        <f t="shared" si="3152"/>
        <v>60.111936949356775</v>
      </c>
      <c r="EX311" s="595">
        <f t="shared" si="3030"/>
        <v>40.938788241501847</v>
      </c>
      <c r="EY311" s="566">
        <f t="shared" si="3200"/>
        <v>0.11216106367534752</v>
      </c>
      <c r="EZ311" s="582">
        <f t="shared" si="3188"/>
        <v>0.15221614426114538</v>
      </c>
      <c r="FA311" s="583">
        <f t="shared" si="3189"/>
        <v>0.14757454122600944</v>
      </c>
      <c r="FB311" s="564">
        <f t="shared" si="3160"/>
        <v>2898.5470034480095</v>
      </c>
      <c r="FC311" s="584">
        <f t="shared" si="3190"/>
        <v>5.2646017108692007</v>
      </c>
      <c r="FD311" s="564"/>
      <c r="FE311" s="582"/>
      <c r="FF311" s="564"/>
      <c r="FG311" s="582"/>
      <c r="FH311" s="563">
        <f>DATI!AF297</f>
        <v>3773.3349951505661</v>
      </c>
      <c r="FI311" s="564">
        <f t="shared" si="3161"/>
        <v>10.337904096302921</v>
      </c>
      <c r="FJ311" s="590">
        <f t="shared" si="3201"/>
        <v>1.5421520110742517E-2</v>
      </c>
      <c r="FK311" s="590"/>
      <c r="FL311" s="564"/>
      <c r="FM311" s="1281"/>
      <c r="FN311" s="564"/>
      <c r="FO311" s="564"/>
      <c r="FP311" s="564"/>
      <c r="FQ311" s="602"/>
      <c r="FR311" s="1289"/>
      <c r="FS311" s="612"/>
      <c r="FT311" s="612"/>
      <c r="FU311" s="576"/>
      <c r="FV311" s="577"/>
      <c r="FW311" s="577"/>
      <c r="FX311" s="577"/>
      <c r="FY311" s="577"/>
      <c r="FZ311" s="577"/>
      <c r="GA311" s="577"/>
      <c r="GB311" s="577"/>
      <c r="GC311" s="577"/>
      <c r="GD311" s="577"/>
      <c r="GE311" s="577"/>
      <c r="GF311" s="577"/>
      <c r="GG311" s="577"/>
      <c r="GH311" s="577"/>
      <c r="GI311" s="577"/>
      <c r="GJ311" s="577"/>
      <c r="GK311" s="577"/>
      <c r="GL311" s="577"/>
      <c r="GM311" s="577"/>
      <c r="GN311" s="577"/>
      <c r="GO311" s="577"/>
      <c r="GP311" s="578"/>
      <c r="GQ311" s="576"/>
      <c r="GR311" s="577"/>
      <c r="GS311" s="577"/>
      <c r="GT311" s="577"/>
      <c r="GU311" s="577"/>
      <c r="GV311" s="577"/>
      <c r="GW311" s="577"/>
      <c r="GX311" s="578"/>
      <c r="GY311" s="576"/>
      <c r="GZ311" s="577"/>
      <c r="HA311" s="577"/>
      <c r="HB311" s="577"/>
      <c r="HC311" s="577"/>
      <c r="HD311" s="577"/>
      <c r="HE311" s="577"/>
      <c r="HF311" s="577"/>
      <c r="HG311" s="577"/>
      <c r="HH311" s="577"/>
      <c r="HI311" s="577"/>
      <c r="HJ311" s="577"/>
      <c r="HK311" s="577"/>
      <c r="HL311" s="577"/>
      <c r="HM311" s="577"/>
      <c r="HN311" s="577"/>
      <c r="HO311" s="577"/>
      <c r="HP311" s="577"/>
      <c r="HQ311" s="577"/>
      <c r="HR311" s="577"/>
      <c r="HS311" s="577"/>
      <c r="HT311" s="578"/>
      <c r="HU311" s="1289">
        <f t="shared" si="3191"/>
        <v>171000</v>
      </c>
      <c r="HV311" s="1290"/>
      <c r="HW311" s="1291">
        <v>82000</v>
      </c>
      <c r="HX311" s="1292">
        <v>82000</v>
      </c>
      <c r="HY311" s="1292"/>
      <c r="HZ311" s="1293"/>
      <c r="IA311" s="1293">
        <f t="shared" si="3192"/>
        <v>0.33513182654232559</v>
      </c>
      <c r="IB311" s="1312">
        <f t="shared" si="3001"/>
        <v>0.47953216374269003</v>
      </c>
      <c r="IC311" s="1291"/>
      <c r="ID311" s="1293"/>
      <c r="IE311" s="1291"/>
      <c r="IF311" s="1291"/>
      <c r="IG311" s="1291"/>
      <c r="IH311" s="1313"/>
      <c r="II311" s="1292"/>
      <c r="IJ311" s="1292"/>
      <c r="IK311" s="1314"/>
      <c r="IL311" s="1315">
        <v>17000</v>
      </c>
      <c r="IM311" s="1315"/>
      <c r="IN311" s="1312">
        <f t="shared" si="3113"/>
        <v>6.9478549405116274E-2</v>
      </c>
      <c r="IO311" s="1312">
        <f t="shared" si="3114"/>
        <v>9.9415204678362568E-2</v>
      </c>
      <c r="IP311" s="1292"/>
      <c r="IQ311" s="1313"/>
      <c r="IR311" s="1292"/>
      <c r="IS311" s="1315">
        <v>72000</v>
      </c>
      <c r="IT311" s="1314">
        <v>72000</v>
      </c>
      <c r="IU311" s="1316"/>
      <c r="IV311" s="1312"/>
      <c r="IW311" s="1313">
        <f t="shared" si="3193"/>
        <v>0.29426209159813954</v>
      </c>
      <c r="IX311" s="1312">
        <f t="shared" si="3003"/>
        <v>0.42105263157894735</v>
      </c>
      <c r="IY311" s="1315"/>
      <c r="IZ311" s="1315"/>
      <c r="JA311" s="1315"/>
      <c r="JB311" s="1315"/>
      <c r="JC311" s="1297"/>
      <c r="JD311" s="1313"/>
      <c r="JE311" s="1292"/>
      <c r="JF311" s="1292"/>
      <c r="JG311" s="586">
        <f t="shared" si="3153"/>
        <v>66162.226634276609</v>
      </c>
      <c r="JH311" s="566">
        <f t="shared" si="3038"/>
        <v>123.45011808023727</v>
      </c>
      <c r="JI311" s="589">
        <f t="shared" si="3115"/>
        <v>0.27040326658600516</v>
      </c>
      <c r="JJ311" s="1281"/>
      <c r="JK311" s="564"/>
      <c r="JL311" s="591"/>
      <c r="JM311" s="622">
        <f t="shared" si="3076"/>
        <v>1.9759963204681992E-2</v>
      </c>
      <c r="JN311" s="1077"/>
      <c r="JO311" s="566"/>
      <c r="JP311" s="589"/>
      <c r="JQ311" s="590"/>
      <c r="JR311" s="624"/>
      <c r="JS311" s="585"/>
      <c r="JT311" s="576">
        <f>DATI!BW297</f>
        <v>19285.033328740956</v>
      </c>
      <c r="JU311" s="577">
        <f>DATI!BX297</f>
        <v>17448.344759987354</v>
      </c>
      <c r="JV311" s="577">
        <f>DATI!BY297</f>
        <v>3308.6665005033983</v>
      </c>
      <c r="JW311" s="577">
        <f>DATI!BZ297</f>
        <v>1896.0578497716187</v>
      </c>
      <c r="JX311" s="577">
        <f>DATI!CA297</f>
        <v>16911.788683240586</v>
      </c>
      <c r="JY311" s="577">
        <f>DATI!CB297</f>
        <v>1861.8736266365647</v>
      </c>
      <c r="JZ311" s="577">
        <f>DATI!CC297</f>
        <v>4146.8060612761992</v>
      </c>
      <c r="KA311" s="577">
        <f>DATI!CD297</f>
        <v>109.70347236775514</v>
      </c>
      <c r="KB311" s="577">
        <f>DATI!CE297</f>
        <v>409.55128915059566</v>
      </c>
      <c r="KC311" s="577">
        <f>DATI!CF297</f>
        <v>97.079397428274149</v>
      </c>
      <c r="KD311" s="577">
        <f>DATI!CG297</f>
        <v>162.56534316770552</v>
      </c>
      <c r="KE311" s="577">
        <f>DATI!CH297</f>
        <v>224.33219405722619</v>
      </c>
      <c r="KF311" s="577">
        <f>DATI!CI297</f>
        <v>36.108100702762606</v>
      </c>
      <c r="KG311" s="577">
        <f>DATI!CJ297</f>
        <v>73.352021427631385</v>
      </c>
      <c r="KH311" s="577">
        <f>DATI!CK297</f>
        <v>292.86342780496085</v>
      </c>
      <c r="KI311" s="577">
        <f>DATI!CL297</f>
        <v>60.6659211807251</v>
      </c>
      <c r="KJ311" s="625">
        <f t="shared" si="3039"/>
        <v>35.983366381762529</v>
      </c>
      <c r="KK311" s="626">
        <f t="shared" si="3162"/>
        <v>1.3313381353631458E-2</v>
      </c>
      <c r="KL311" s="627">
        <f t="shared" si="3041"/>
        <v>32.556344163441551</v>
      </c>
      <c r="KM311" s="626">
        <f t="shared" si="3163"/>
        <v>6.9584801573829819E-2</v>
      </c>
      <c r="KN311" s="627">
        <f t="shared" si="3043"/>
        <v>6.1735417768370864</v>
      </c>
      <c r="KO311" s="626">
        <f t="shared" si="3164"/>
        <v>-3.0306701404792394E-3</v>
      </c>
      <c r="KP311" s="627">
        <f t="shared" si="3045"/>
        <v>3.5377975825257888</v>
      </c>
      <c r="KQ311" s="626">
        <f t="shared" si="3165"/>
        <v>1.195084771319626</v>
      </c>
      <c r="KR311" s="627">
        <f t="shared" si="3047"/>
        <v>31.555200241892486</v>
      </c>
      <c r="KS311" s="626">
        <f t="shared" si="3166"/>
        <v>-2.8179492501773675E-2</v>
      </c>
      <c r="KT311" s="627">
        <f t="shared" si="3049"/>
        <v>3.4740142638985203</v>
      </c>
      <c r="KU311" s="626">
        <f t="shared" si="3167"/>
        <v>-1.5846588145479568E-2</v>
      </c>
      <c r="KV311" s="627">
        <f t="shared" si="3051"/>
        <v>7.7374012931901328</v>
      </c>
      <c r="KW311" s="626">
        <f t="shared" si="3168"/>
        <v>0.1260500080023621</v>
      </c>
      <c r="KX311" s="627">
        <f t="shared" si="3053"/>
        <v>0.20469242506713425</v>
      </c>
      <c r="KY311" s="626">
        <f t="shared" si="3169"/>
        <v>4.4429784444253294E-2</v>
      </c>
      <c r="KZ311" s="627">
        <f t="shared" si="3055"/>
        <v>0.76416949032004455</v>
      </c>
      <c r="LA311" s="626">
        <f t="shared" si="3170"/>
        <v>0.60654438235971375</v>
      </c>
      <c r="LB311" s="627">
        <f t="shared" si="3194"/>
        <v>0.18113754154504147</v>
      </c>
      <c r="LC311" s="626">
        <f t="shared" si="3171"/>
        <v>0.4953436773107826</v>
      </c>
      <c r="LD311" s="627">
        <f t="shared" si="3058"/>
        <v>0.30332580734836639</v>
      </c>
      <c r="LE311" s="626">
        <f t="shared" si="3172"/>
        <v>-0.1085182075831497</v>
      </c>
      <c r="LF311" s="627">
        <f t="shared" si="3060"/>
        <v>0.41857472540405638</v>
      </c>
      <c r="LG311" s="626">
        <f t="shared" si="3173"/>
        <v>-0.2704144518408822</v>
      </c>
      <c r="LH311" s="627">
        <f t="shared" si="3062"/>
        <v>6.7373024188696562E-2</v>
      </c>
      <c r="LI311" s="626">
        <f t="shared" si="3174"/>
        <v>0.1883605280350408</v>
      </c>
      <c r="LJ311" s="627">
        <f t="shared" si="3064"/>
        <v>0.13686534095534669</v>
      </c>
      <c r="LK311" s="626">
        <f t="shared" si="3175"/>
        <v>9.2975358183050624E-2</v>
      </c>
      <c r="LL311" s="627">
        <f t="shared" si="3066"/>
        <v>0.5464451029399785</v>
      </c>
      <c r="LM311" s="626">
        <f t="shared" si="3176"/>
        <v>9.1891973827582143E-2</v>
      </c>
      <c r="LN311" s="627">
        <f t="shared" si="3068"/>
        <v>0.11319472626888512</v>
      </c>
      <c r="LO311" s="630">
        <f t="shared" si="3177"/>
        <v>0.29173737885174528</v>
      </c>
      <c r="LP311" s="631">
        <f t="shared" ref="LP311:ME311" si="3214">+JT311/$CZ$311</f>
        <v>7.8817420053543683E-2</v>
      </c>
      <c r="LQ311" s="632">
        <f t="shared" si="3214"/>
        <v>7.1310922555546066E-2</v>
      </c>
      <c r="LR311" s="632">
        <f t="shared" si="3214"/>
        <v>1.3522432289428149E-2</v>
      </c>
      <c r="LS311" s="632">
        <f t="shared" si="3214"/>
        <v>7.7491381759009379E-3</v>
      </c>
      <c r="LT311" s="632">
        <f t="shared" si="3214"/>
        <v>6.9118032091612783E-2</v>
      </c>
      <c r="LU311" s="632">
        <f t="shared" si="3214"/>
        <v>7.6094281620206813E-3</v>
      </c>
      <c r="LV311" s="632">
        <f t="shared" si="3214"/>
        <v>1.6947886458930236E-2</v>
      </c>
      <c r="LW311" s="632">
        <f t="shared" si="3214"/>
        <v>4.4835518381269906E-4</v>
      </c>
      <c r="LX311" s="633">
        <f t="shared" si="3214"/>
        <v>1.6738252633634542E-3</v>
      </c>
      <c r="LY311" s="633">
        <f t="shared" si="3214"/>
        <v>3.9676092414348609E-4</v>
      </c>
      <c r="LZ311" s="633">
        <f t="shared" si="3214"/>
        <v>6.6440024863747703E-4</v>
      </c>
      <c r="MA311" s="633">
        <f t="shared" si="3214"/>
        <v>9.1683973105665425E-4</v>
      </c>
      <c r="MB311" s="633">
        <f t="shared" si="3214"/>
        <v>1.4757285050598856E-4</v>
      </c>
      <c r="MC311" s="633">
        <f t="shared" si="3214"/>
        <v>2.9978776733675499E-4</v>
      </c>
      <c r="MD311" s="633">
        <f t="shared" si="3214"/>
        <v>1.1969250669234515E-3</v>
      </c>
      <c r="ME311" s="633">
        <f t="shared" si="3214"/>
        <v>2.4794001188011168E-4</v>
      </c>
      <c r="MF311" s="631">
        <f t="shared" ref="MF311:MU311" si="3215">+JT311/$DW$311</f>
        <v>0.26194363631760104</v>
      </c>
      <c r="MG311" s="632">
        <f t="shared" si="3215"/>
        <v>0.23699636895844745</v>
      </c>
      <c r="MH311" s="632">
        <f t="shared" si="3215"/>
        <v>4.4940764152709631E-2</v>
      </c>
      <c r="MI311" s="632">
        <f t="shared" si="3215"/>
        <v>2.5753664998728554E-2</v>
      </c>
      <c r="MJ311" s="632">
        <f t="shared" si="3215"/>
        <v>0.22970846608394771</v>
      </c>
      <c r="MK311" s="632">
        <f t="shared" si="3215"/>
        <v>2.5289349508055097E-2</v>
      </c>
      <c r="ML311" s="632">
        <f t="shared" si="3215"/>
        <v>5.6324997747124558E-2</v>
      </c>
      <c r="MM311" s="632">
        <f t="shared" si="3215"/>
        <v>1.4900739852936162E-3</v>
      </c>
      <c r="MN311" s="633">
        <f t="shared" si="3215"/>
        <v>5.5628295844730152E-3</v>
      </c>
      <c r="MO311" s="633">
        <f t="shared" si="3215"/>
        <v>1.3186044296841191E-3</v>
      </c>
      <c r="MP311" s="633">
        <f t="shared" si="3215"/>
        <v>2.2080831493874083E-3</v>
      </c>
      <c r="MQ311" s="633">
        <f t="shared" si="3215"/>
        <v>3.047046362470141E-3</v>
      </c>
      <c r="MR311" s="633">
        <f t="shared" si="3215"/>
        <v>4.9044702372942476E-4</v>
      </c>
      <c r="MS311" s="633">
        <f t="shared" si="3215"/>
        <v>9.9632159802208486E-4</v>
      </c>
      <c r="MT311" s="633">
        <f t="shared" si="3215"/>
        <v>3.9778884441615337E-3</v>
      </c>
      <c r="MU311" s="633">
        <f t="shared" si="3215"/>
        <v>8.2400956865100585E-4</v>
      </c>
      <c r="MV311" s="1077"/>
      <c r="MW311" s="566"/>
      <c r="MX311" s="624"/>
      <c r="MY311" s="1270"/>
      <c r="MZ311" s="636"/>
      <c r="NA311" s="637"/>
      <c r="NB311" s="1077"/>
      <c r="NC311" s="566"/>
      <c r="ND311" s="589"/>
      <c r="NE311" s="638"/>
    </row>
    <row r="312" spans="1:369" outlineLevel="1" x14ac:dyDescent="0.2">
      <c r="A312" s="477" t="s">
        <v>181</v>
      </c>
      <c r="B312" s="478">
        <v>115</v>
      </c>
      <c r="C312" s="1524"/>
      <c r="D312" s="479">
        <f>DATI!G298</f>
        <v>334748</v>
      </c>
      <c r="E312" s="480">
        <f t="shared" si="3202"/>
        <v>3.71773519660634E-2</v>
      </c>
      <c r="F312" s="1039">
        <f t="shared" si="3195"/>
        <v>3.7932968097324302E-3</v>
      </c>
      <c r="G312" s="482"/>
      <c r="H312" s="483"/>
      <c r="I312" s="484"/>
      <c r="J312" s="485"/>
      <c r="K312" s="485"/>
      <c r="L312" s="485"/>
      <c r="M312" s="483"/>
      <c r="N312" s="483"/>
      <c r="O312" s="483"/>
      <c r="P312" s="483"/>
      <c r="Q312" s="483"/>
      <c r="R312" s="483"/>
      <c r="S312" s="483"/>
      <c r="T312" s="483"/>
      <c r="U312" s="483"/>
      <c r="V312" s="483"/>
      <c r="W312" s="488"/>
      <c r="X312" s="1111"/>
      <c r="Y312" s="483"/>
      <c r="Z312" s="483"/>
      <c r="AA312" s="483"/>
      <c r="AB312" s="483"/>
      <c r="AC312" s="483"/>
      <c r="AD312" s="484"/>
      <c r="AE312" s="485"/>
      <c r="AF312" s="485"/>
      <c r="AG312" s="488"/>
      <c r="AH312" s="491"/>
      <c r="AI312" s="483"/>
      <c r="AJ312" s="484"/>
      <c r="AK312" s="485"/>
      <c r="AL312" s="485"/>
      <c r="AM312" s="485"/>
      <c r="AN312" s="495"/>
      <c r="AO312" s="496"/>
      <c r="AP312" s="496"/>
      <c r="AQ312" s="496"/>
      <c r="AR312" s="496"/>
      <c r="AS312" s="496"/>
      <c r="AT312" s="496"/>
      <c r="AU312" s="1065"/>
      <c r="AV312" s="1065"/>
      <c r="AW312" s="496"/>
      <c r="AX312" s="1065"/>
      <c r="AY312" s="1065"/>
      <c r="AZ312" s="1065"/>
      <c r="BA312" s="1065"/>
      <c r="BB312" s="495"/>
      <c r="BC312" s="496"/>
      <c r="BD312" s="496"/>
      <c r="BE312" s="496"/>
      <c r="BF312" s="496"/>
      <c r="BG312" s="496"/>
      <c r="BH312" s="496"/>
      <c r="BI312" s="496"/>
      <c r="BJ312" s="496"/>
      <c r="BK312" s="496"/>
      <c r="BL312" s="496"/>
      <c r="BM312" s="496"/>
      <c r="BN312" s="496"/>
      <c r="BO312" s="496"/>
      <c r="BP312" s="496"/>
      <c r="BQ312" s="496"/>
      <c r="BR312" s="496"/>
      <c r="BS312" s="496"/>
      <c r="BT312" s="496"/>
      <c r="BU312" s="496"/>
      <c r="BV312" s="497"/>
      <c r="BW312" s="495"/>
      <c r="BX312" s="496"/>
      <c r="BY312" s="496"/>
      <c r="BZ312" s="496"/>
      <c r="CA312" s="496"/>
      <c r="CB312" s="496"/>
      <c r="CC312" s="496"/>
      <c r="CD312" s="497"/>
      <c r="CE312" s="495"/>
      <c r="CF312" s="496"/>
      <c r="CG312" s="496"/>
      <c r="CH312" s="496"/>
      <c r="CI312" s="496"/>
      <c r="CJ312" s="496"/>
      <c r="CK312" s="496"/>
      <c r="CL312" s="496"/>
      <c r="CM312" s="496"/>
      <c r="CN312" s="496"/>
      <c r="CO312" s="496"/>
      <c r="CP312" s="496"/>
      <c r="CQ312" s="496"/>
      <c r="CR312" s="496"/>
      <c r="CS312" s="496"/>
      <c r="CT312" s="496"/>
      <c r="CU312" s="496"/>
      <c r="CV312" s="496"/>
      <c r="CW312" s="496"/>
      <c r="CX312" s="496"/>
      <c r="CY312" s="497"/>
      <c r="CZ312" s="482">
        <f>DATI!AA298</f>
        <v>163204.99081667332</v>
      </c>
      <c r="DA312" s="483">
        <f t="shared" si="3148"/>
        <v>447.13696114157074</v>
      </c>
      <c r="DB312" s="484">
        <f t="shared" si="3009"/>
        <v>487.54582795617392</v>
      </c>
      <c r="DC312" s="485">
        <f t="shared" si="3181"/>
        <v>1.3357419944004765</v>
      </c>
      <c r="DD312" s="501">
        <f t="shared" si="3182"/>
        <v>1.6112222727198811E-2</v>
      </c>
      <c r="DE312" s="502">
        <f t="shared" si="3070"/>
        <v>1.2272373163497321E-2</v>
      </c>
      <c r="DF312" s="483">
        <f t="shared" si="3155"/>
        <v>2587.8983673387556</v>
      </c>
      <c r="DG312" s="503">
        <f t="shared" si="3183"/>
        <v>5.9108047335971605</v>
      </c>
      <c r="DH312" s="504">
        <f t="shared" si="3211"/>
        <v>3.6692689079369983E-2</v>
      </c>
      <c r="DI312" s="1357">
        <f t="shared" si="3207"/>
        <v>61805.034</v>
      </c>
      <c r="DJ312" s="483">
        <f t="shared" si="3088"/>
        <v>169.32886027397259</v>
      </c>
      <c r="DK312" s="1358">
        <f t="shared" si="3014"/>
        <v>184.63152580448576</v>
      </c>
      <c r="DL312" s="507">
        <f t="shared" si="3015"/>
        <v>0.50583979672461854</v>
      </c>
      <c r="DM312" s="543">
        <f t="shared" si="3146"/>
        <v>0.37869573528805273</v>
      </c>
      <c r="DN312" s="509">
        <f t="shared" si="3089"/>
        <v>9.9327309934792954E-2</v>
      </c>
      <c r="DO312" s="509">
        <f t="shared" si="3179"/>
        <v>3.5000000000000031E-2</v>
      </c>
      <c r="DP312" s="509">
        <f t="shared" si="3016"/>
        <v>0.11703991640255465</v>
      </c>
      <c r="DQ312" s="509">
        <f t="shared" si="3017"/>
        <v>0.11281866491113662</v>
      </c>
      <c r="DR312" s="510">
        <f t="shared" si="3018"/>
        <v>6475.7363693082298</v>
      </c>
      <c r="DS312" s="510">
        <f t="shared" si="3019"/>
        <v>18.718128028012103</v>
      </c>
      <c r="DT312" s="511">
        <f t="shared" si="3208"/>
        <v>3.9602807079118695E-2</v>
      </c>
      <c r="DU312" s="512"/>
      <c r="DV312" s="511"/>
      <c r="DW312" s="513">
        <f>DATI!AB298</f>
        <v>61805.034</v>
      </c>
      <c r="DX312" s="483">
        <f t="shared" si="3149"/>
        <v>169.32886027397259</v>
      </c>
      <c r="DY312" s="514">
        <f t="shared" si="3196"/>
        <v>184.63152580448576</v>
      </c>
      <c r="DZ312" s="485">
        <f t="shared" si="3197"/>
        <v>0.50583979672461854</v>
      </c>
      <c r="EA312" s="508">
        <f t="shared" si="3178"/>
        <v>0.37869573528805273</v>
      </c>
      <c r="EB312" s="504">
        <f t="shared" si="3080"/>
        <v>9.9327309934792954E-2</v>
      </c>
      <c r="EC312" s="1359">
        <f t="shared" si="3180"/>
        <v>101399.95681667332</v>
      </c>
      <c r="ED312" s="516">
        <f t="shared" si="3023"/>
        <v>277.80810086759817</v>
      </c>
      <c r="EE312" s="517">
        <f t="shared" si="3024"/>
        <v>302.91430215168822</v>
      </c>
      <c r="EF312" s="518">
        <f t="shared" si="3025"/>
        <v>0.82990219767585816</v>
      </c>
      <c r="EG312" s="519">
        <f t="shared" si="3071"/>
        <v>-3.6925818502194271E-2</v>
      </c>
      <c r="EH312" s="519">
        <f t="shared" si="3072"/>
        <v>-4.0565239319031693E-2</v>
      </c>
      <c r="EI312" s="501">
        <f t="shared" si="3198"/>
        <v>0.62130426471194722</v>
      </c>
      <c r="EJ312" s="520">
        <f t="shared" si="3073"/>
        <v>-3887.8380019694741</v>
      </c>
      <c r="EK312" s="520">
        <f t="shared" si="3074"/>
        <v>-12.807323294414857</v>
      </c>
      <c r="EL312" s="482">
        <f>DATI!AD298</f>
        <v>86993.366916656509</v>
      </c>
      <c r="EM312" s="483">
        <f t="shared" si="3150"/>
        <v>238.33799155248357</v>
      </c>
      <c r="EN312" s="514">
        <f t="shared" si="3027"/>
        <v>259.87718198960562</v>
      </c>
      <c r="EO312" s="485">
        <f t="shared" si="3184"/>
        <v>0.71199227942357701</v>
      </c>
      <c r="EP312" s="501">
        <f t="shared" si="3185"/>
        <v>-4.7996618358430276E-2</v>
      </c>
      <c r="EQ312" s="502">
        <f t="shared" si="3186"/>
        <v>-5.1594203042361508E-2</v>
      </c>
      <c r="ER312" s="501">
        <f t="shared" si="3203"/>
        <v>3.6159605660796047E-2</v>
      </c>
      <c r="ES312" s="483">
        <f t="shared" si="3159"/>
        <v>-4385.8955883264862</v>
      </c>
      <c r="ET312" s="501">
        <f t="shared" si="3199"/>
        <v>0.53303129077943068</v>
      </c>
      <c r="EU312" s="503">
        <f t="shared" si="3187"/>
        <v>-14.137572900397743</v>
      </c>
      <c r="EV312" s="482">
        <f>DATI!AE298</f>
        <v>14406.589900016788</v>
      </c>
      <c r="EW312" s="483">
        <f t="shared" si="3152"/>
        <v>39.470109315114492</v>
      </c>
      <c r="EX312" s="514">
        <f t="shared" si="3030"/>
        <v>43.037120162082488</v>
      </c>
      <c r="EY312" s="485">
        <f t="shared" si="3200"/>
        <v>0.11790991825228078</v>
      </c>
      <c r="EZ312" s="501">
        <f t="shared" si="3188"/>
        <v>3.5809499890071539E-2</v>
      </c>
      <c r="FA312" s="502">
        <f t="shared" si="3189"/>
        <v>3.1895215062795579E-2</v>
      </c>
      <c r="FB312" s="483">
        <f t="shared" si="3160"/>
        <v>498.05758635705388</v>
      </c>
      <c r="FC312" s="503">
        <f t="shared" si="3190"/>
        <v>1.3302496059829707</v>
      </c>
      <c r="FD312" s="483"/>
      <c r="FE312" s="501"/>
      <c r="FF312" s="483"/>
      <c r="FG312" s="501"/>
      <c r="FH312" s="482"/>
      <c r="FI312" s="483"/>
      <c r="FJ312" s="509">
        <f t="shared" si="3201"/>
        <v>0</v>
      </c>
      <c r="FK312" s="509"/>
      <c r="FL312" s="483"/>
      <c r="FM312" s="1279"/>
      <c r="FN312" s="483"/>
      <c r="FO312" s="483"/>
      <c r="FP312" s="483"/>
      <c r="FQ312" s="521"/>
      <c r="FR312" s="1329"/>
      <c r="FS312" s="531"/>
      <c r="FT312" s="531"/>
      <c r="FU312" s="495"/>
      <c r="FV312" s="496"/>
      <c r="FW312" s="496"/>
      <c r="FX312" s="496"/>
      <c r="FY312" s="496"/>
      <c r="FZ312" s="496"/>
      <c r="GA312" s="496"/>
      <c r="GB312" s="496"/>
      <c r="GC312" s="496"/>
      <c r="GD312" s="496"/>
      <c r="GE312" s="496"/>
      <c r="GF312" s="496"/>
      <c r="GG312" s="496"/>
      <c r="GH312" s="496"/>
      <c r="GI312" s="496"/>
      <c r="GJ312" s="496"/>
      <c r="GK312" s="496"/>
      <c r="GL312" s="496"/>
      <c r="GM312" s="496"/>
      <c r="GN312" s="496"/>
      <c r="GO312" s="496"/>
      <c r="GP312" s="497"/>
      <c r="GQ312" s="495"/>
      <c r="GR312" s="496"/>
      <c r="GS312" s="496"/>
      <c r="GT312" s="496"/>
      <c r="GU312" s="496"/>
      <c r="GV312" s="496"/>
      <c r="GW312" s="496"/>
      <c r="GX312" s="497"/>
      <c r="GY312" s="495"/>
      <c r="GZ312" s="496"/>
      <c r="HA312" s="496"/>
      <c r="HB312" s="496"/>
      <c r="HC312" s="496"/>
      <c r="HD312" s="496"/>
      <c r="HE312" s="496"/>
      <c r="HF312" s="496"/>
      <c r="HG312" s="496"/>
      <c r="HH312" s="496"/>
      <c r="HI312" s="496"/>
      <c r="HJ312" s="496"/>
      <c r="HK312" s="496"/>
      <c r="HL312" s="496"/>
      <c r="HM312" s="496"/>
      <c r="HN312" s="496"/>
      <c r="HO312" s="496"/>
      <c r="HP312" s="496"/>
      <c r="HQ312" s="496"/>
      <c r="HR312" s="496"/>
      <c r="HS312" s="496"/>
      <c r="HT312" s="497"/>
      <c r="HU312" s="1329">
        <f t="shared" si="3191"/>
        <v>101000</v>
      </c>
      <c r="HV312" s="1330"/>
      <c r="HW312" s="1331">
        <v>71000</v>
      </c>
      <c r="HX312" s="1332">
        <v>71000</v>
      </c>
      <c r="HY312" s="1332"/>
      <c r="HZ312" s="1333"/>
      <c r="IA312" s="1333">
        <f t="shared" si="3192"/>
        <v>0.43503571578735389</v>
      </c>
      <c r="IB312" s="1334">
        <f t="shared" si="3001"/>
        <v>0.70297029702970293</v>
      </c>
      <c r="IC312" s="1331"/>
      <c r="ID312" s="1333"/>
      <c r="IE312" s="1331"/>
      <c r="IF312" s="1331"/>
      <c r="IG312" s="1331"/>
      <c r="IH312" s="1335"/>
      <c r="II312" s="1332"/>
      <c r="IJ312" s="1332"/>
      <c r="IK312" s="1336"/>
      <c r="IL312" s="1337">
        <v>0</v>
      </c>
      <c r="IM312" s="1337"/>
      <c r="IN312" s="1334">
        <f t="shared" si="3113"/>
        <v>0</v>
      </c>
      <c r="IO312" s="1334">
        <f t="shared" si="3114"/>
        <v>0</v>
      </c>
      <c r="IP312" s="1332"/>
      <c r="IQ312" s="1335"/>
      <c r="IR312" s="1332"/>
      <c r="IS312" s="1337">
        <v>30000</v>
      </c>
      <c r="IT312" s="1336">
        <v>30000</v>
      </c>
      <c r="IU312" s="1338"/>
      <c r="IV312" s="1334"/>
      <c r="IW312" s="1335">
        <f t="shared" si="3193"/>
        <v>0.18381790807916362</v>
      </c>
      <c r="IX312" s="1334">
        <f t="shared" si="3003"/>
        <v>0.29702970297029702</v>
      </c>
      <c r="IY312" s="1337"/>
      <c r="IZ312" s="1337"/>
      <c r="JA312" s="1337"/>
      <c r="JB312" s="1337"/>
      <c r="JC312" s="1339"/>
      <c r="JD312" s="1335"/>
      <c r="JE312" s="1332"/>
      <c r="JF312" s="1332"/>
      <c r="JG312" s="505">
        <f t="shared" si="3153"/>
        <v>57117.000543494374</v>
      </c>
      <c r="JH312" s="485">
        <f t="shared" si="3038"/>
        <v>170.626861231417</v>
      </c>
      <c r="JI312" s="508">
        <f t="shared" si="3115"/>
        <v>0.34997091852205292</v>
      </c>
      <c r="JJ312" s="1279"/>
      <c r="JK312" s="483"/>
      <c r="JL312" s="510"/>
      <c r="JM312" s="541">
        <f t="shared" si="3076"/>
        <v>9.5843981349414104E-2</v>
      </c>
      <c r="JN312" s="1070"/>
      <c r="JO312" s="485"/>
      <c r="JP312" s="508"/>
      <c r="JQ312" s="509"/>
      <c r="JR312" s="543"/>
      <c r="JS312" s="504"/>
      <c r="JT312" s="495">
        <f>DATI!BW298</f>
        <v>16003.724304810052</v>
      </c>
      <c r="JU312" s="496">
        <f>DATI!BX298</f>
        <v>11177.932550153728</v>
      </c>
      <c r="JV312" s="496">
        <f>DATI!BY298</f>
        <v>2209.5697286350346</v>
      </c>
      <c r="JW312" s="496">
        <f>DATI!BZ298</f>
        <v>4768.0216736905577</v>
      </c>
      <c r="JX312" s="496">
        <f>DATI!CA298</f>
        <v>14021.859228547579</v>
      </c>
      <c r="JY312" s="496">
        <f>DATI!CB298</f>
        <v>3739.3424530774396</v>
      </c>
      <c r="JZ312" s="496">
        <f>DATI!CC298</f>
        <v>2820.5828015022144</v>
      </c>
      <c r="KA312" s="496">
        <f>DATI!CD298</f>
        <v>501.17565482206942</v>
      </c>
      <c r="KB312" s="496">
        <f>DATI!CE298</f>
        <v>606.32188393795479</v>
      </c>
      <c r="KC312" s="496">
        <f>DATI!CF298</f>
        <v>88.797597647666947</v>
      </c>
      <c r="KD312" s="496">
        <f>DATI!CG298</f>
        <v>187.29368364524848</v>
      </c>
      <c r="KE312" s="496">
        <f>DATI!CH298</f>
        <v>191.42099492907528</v>
      </c>
      <c r="KF312" s="496">
        <f>DATI!CI298</f>
        <v>29.975260583400694</v>
      </c>
      <c r="KG312" s="496">
        <f>DATI!CJ298</f>
        <v>134.98520262718202</v>
      </c>
      <c r="KH312" s="496">
        <f>DATI!CK298</f>
        <v>272.26659780596998</v>
      </c>
      <c r="KI312" s="496">
        <f>DATI!CL298</f>
        <v>551.02461072444885</v>
      </c>
      <c r="KJ312" s="544">
        <f t="shared" si="3039"/>
        <v>47.808274597040317</v>
      </c>
      <c r="KK312" s="545">
        <f t="shared" si="3162"/>
        <v>-1.2744994690748005E-2</v>
      </c>
      <c r="KL312" s="546">
        <f t="shared" si="3041"/>
        <v>33.392081655913486</v>
      </c>
      <c r="KM312" s="545">
        <f t="shared" si="3163"/>
        <v>5.0973914579533965E-2</v>
      </c>
      <c r="KN312" s="546">
        <f t="shared" si="3043"/>
        <v>6.6006958327907395</v>
      </c>
      <c r="KO312" s="545">
        <f t="shared" si="3164"/>
        <v>8.9555698283802415E-2</v>
      </c>
      <c r="KP312" s="546">
        <f t="shared" si="3045"/>
        <v>14.243615118508721</v>
      </c>
      <c r="KQ312" s="545">
        <f t="shared" si="3165"/>
        <v>0.38761747864498852</v>
      </c>
      <c r="KR312" s="546">
        <f t="shared" si="3047"/>
        <v>41.887805837667678</v>
      </c>
      <c r="KS312" s="545">
        <f t="shared" si="3166"/>
        <v>8.2303184078308084E-2</v>
      </c>
      <c r="KT312" s="546">
        <f t="shared" si="3049"/>
        <v>11.170619251130521</v>
      </c>
      <c r="KU312" s="545">
        <f t="shared" si="3167"/>
        <v>0.36832877463061819</v>
      </c>
      <c r="KV312" s="546">
        <f t="shared" si="3051"/>
        <v>8.4259885092732869</v>
      </c>
      <c r="KW312" s="545">
        <f t="shared" si="3168"/>
        <v>0.12093566487112982</v>
      </c>
      <c r="KX312" s="546">
        <f t="shared" si="3053"/>
        <v>1.4971729624137244</v>
      </c>
      <c r="KY312" s="545">
        <f t="shared" si="3169"/>
        <v>7.53288520501716</v>
      </c>
      <c r="KZ312" s="546">
        <f t="shared" si="3055"/>
        <v>1.811278585497015</v>
      </c>
      <c r="LA312" s="545">
        <f t="shared" si="3170"/>
        <v>0.13264532609301469</v>
      </c>
      <c r="LB312" s="546">
        <f t="shared" si="3194"/>
        <v>0.26526699979586715</v>
      </c>
      <c r="LC312" s="545">
        <f t="shared" si="3171"/>
        <v>3.116798391883024</v>
      </c>
      <c r="LD312" s="546">
        <f t="shared" si="3058"/>
        <v>0.55950650532713708</v>
      </c>
      <c r="LE312" s="545">
        <f t="shared" si="3172"/>
        <v>0.35063293602206935</v>
      </c>
      <c r="LF312" s="546">
        <f t="shared" si="3060"/>
        <v>0.5718361123265121</v>
      </c>
      <c r="LG312" s="545">
        <f t="shared" si="3173"/>
        <v>0.17438193759479781</v>
      </c>
      <c r="LH312" s="546">
        <f t="shared" si="3062"/>
        <v>8.9545749588946594E-2</v>
      </c>
      <c r="LI312" s="545">
        <f t="shared" si="3174"/>
        <v>0.31681500018802733</v>
      </c>
      <c r="LJ312" s="546">
        <f t="shared" si="3064"/>
        <v>0.40324423932983022</v>
      </c>
      <c r="LK312" s="545">
        <f t="shared" si="3175"/>
        <v>0.30385732586689351</v>
      </c>
      <c r="LL312" s="546">
        <f t="shared" si="3066"/>
        <v>0.81334794474043159</v>
      </c>
      <c r="LM312" s="545" t="e">
        <f t="shared" si="3176"/>
        <v>#DIV/0!</v>
      </c>
      <c r="LN312" s="546">
        <f t="shared" si="3068"/>
        <v>1.6460878353999091</v>
      </c>
      <c r="LO312" s="549">
        <f t="shared" si="3177"/>
        <v>6.8888284400598501</v>
      </c>
      <c r="LP312" s="550">
        <f t="shared" ref="LP312:ME312" si="3216">+JT312/$CZ$312</f>
        <v>9.805903743952836E-2</v>
      </c>
      <c r="LQ312" s="551">
        <f t="shared" si="3216"/>
        <v>6.8490139267308292E-2</v>
      </c>
      <c r="LR312" s="551">
        <f t="shared" si="3216"/>
        <v>1.353861617575791E-2</v>
      </c>
      <c r="LS312" s="551">
        <f t="shared" si="3216"/>
        <v>2.9214925657797028E-2</v>
      </c>
      <c r="LT312" s="551">
        <f t="shared" si="3216"/>
        <v>8.5915627692404364E-2</v>
      </c>
      <c r="LU312" s="551">
        <f t="shared" si="3216"/>
        <v>2.2911936910543433E-2</v>
      </c>
      <c r="LV312" s="551">
        <f t="shared" si="3216"/>
        <v>1.7282454337873461E-2</v>
      </c>
      <c r="LW312" s="551">
        <f t="shared" si="3216"/>
        <v>3.0708353483199263E-3</v>
      </c>
      <c r="LX312" s="552">
        <f t="shared" si="3216"/>
        <v>3.7150940109364097E-3</v>
      </c>
      <c r="LY312" s="552">
        <f t="shared" si="3216"/>
        <v>5.4408628806831328E-4</v>
      </c>
      <c r="LZ312" s="552">
        <f t="shared" si="3216"/>
        <v>1.1475977708036746E-3</v>
      </c>
      <c r="MA312" s="552">
        <f t="shared" si="3216"/>
        <v>1.1728868950098268E-3</v>
      </c>
      <c r="MB312" s="552">
        <f t="shared" si="3216"/>
        <v>1.8366632315228417E-4</v>
      </c>
      <c r="MC312" s="552">
        <f t="shared" si="3216"/>
        <v>8.2708991895235403E-4</v>
      </c>
      <c r="MD312" s="552">
        <f t="shared" si="3216"/>
        <v>1.6682492149508133E-3</v>
      </c>
      <c r="ME312" s="552">
        <f t="shared" si="3216"/>
        <v>3.3762730414501219E-3</v>
      </c>
      <c r="MF312" s="550">
        <f t="shared" ref="MF312:MU312" si="3217">+JT312/$DW$312</f>
        <v>0.25893884800403233</v>
      </c>
      <c r="MG312" s="551">
        <f t="shared" si="3217"/>
        <v>0.1808579629638862</v>
      </c>
      <c r="MH312" s="551">
        <f t="shared" si="3217"/>
        <v>3.5750643364018446E-2</v>
      </c>
      <c r="MI312" s="551">
        <f t="shared" si="3217"/>
        <v>7.7146170224427962E-2</v>
      </c>
      <c r="MJ312" s="551">
        <f t="shared" si="3217"/>
        <v>0.22687244583584532</v>
      </c>
      <c r="MK312" s="551">
        <f t="shared" si="3217"/>
        <v>6.0502231146372959E-2</v>
      </c>
      <c r="ML312" s="551">
        <f t="shared" si="3217"/>
        <v>4.563678100237295E-2</v>
      </c>
      <c r="MM312" s="551">
        <f t="shared" si="3217"/>
        <v>8.1089779001184501E-3</v>
      </c>
      <c r="MN312" s="552">
        <f t="shared" si="3217"/>
        <v>9.8102346151602276E-3</v>
      </c>
      <c r="MO312" s="552">
        <f t="shared" si="3217"/>
        <v>1.4367372995485602E-3</v>
      </c>
      <c r="MP312" s="552">
        <f t="shared" si="3217"/>
        <v>3.0303952853621679E-3</v>
      </c>
      <c r="MQ312" s="552">
        <f t="shared" si="3217"/>
        <v>3.0971748179780189E-3</v>
      </c>
      <c r="MR312" s="552">
        <f t="shared" si="3217"/>
        <v>4.84997072947176E-4</v>
      </c>
      <c r="MS312" s="552">
        <f t="shared" si="3217"/>
        <v>2.1840486751804394E-3</v>
      </c>
      <c r="MT312" s="552">
        <f t="shared" si="3217"/>
        <v>4.4052495433619526E-3</v>
      </c>
      <c r="MU312" s="552">
        <f t="shared" si="3217"/>
        <v>8.9155296108153394E-3</v>
      </c>
      <c r="MV312" s="1070"/>
      <c r="MW312" s="485"/>
      <c r="MX312" s="543"/>
      <c r="MY312" s="1280"/>
      <c r="MZ312" s="555"/>
      <c r="NA312" s="556"/>
      <c r="NB312" s="1070"/>
      <c r="NC312" s="485"/>
      <c r="ND312" s="508"/>
      <c r="NE312" s="557"/>
    </row>
    <row r="313" spans="1:369" outlineLevel="1" x14ac:dyDescent="0.2">
      <c r="A313" s="558" t="s">
        <v>182</v>
      </c>
      <c r="B313" s="559">
        <v>90</v>
      </c>
      <c r="C313" s="1525"/>
      <c r="D313" s="560">
        <f>DATI!G299</f>
        <v>309709</v>
      </c>
      <c r="E313" s="561">
        <f t="shared" si="3202"/>
        <v>3.439650274253328E-2</v>
      </c>
      <c r="F313" s="1035">
        <f t="shared" si="3195"/>
        <v>6.1824655789685708E-3</v>
      </c>
      <c r="G313" s="563"/>
      <c r="H313" s="564"/>
      <c r="I313" s="565"/>
      <c r="J313" s="566"/>
      <c r="K313" s="566"/>
      <c r="L313" s="566"/>
      <c r="M313" s="564"/>
      <c r="N313" s="564"/>
      <c r="O313" s="564"/>
      <c r="P313" s="564"/>
      <c r="Q313" s="564"/>
      <c r="R313" s="564"/>
      <c r="S313" s="564"/>
      <c r="T313" s="564"/>
      <c r="U313" s="564"/>
      <c r="V313" s="564"/>
      <c r="W313" s="569"/>
      <c r="X313" s="1100"/>
      <c r="Y313" s="564"/>
      <c r="Z313" s="564"/>
      <c r="AA313" s="564"/>
      <c r="AB313" s="564"/>
      <c r="AC313" s="564"/>
      <c r="AD313" s="565"/>
      <c r="AE313" s="566"/>
      <c r="AF313" s="566"/>
      <c r="AG313" s="569"/>
      <c r="AH313" s="572"/>
      <c r="AI313" s="564"/>
      <c r="AJ313" s="565"/>
      <c r="AK313" s="566"/>
      <c r="AL313" s="566"/>
      <c r="AM313" s="566"/>
      <c r="AN313" s="576"/>
      <c r="AO313" s="577"/>
      <c r="AP313" s="577"/>
      <c r="AQ313" s="577"/>
      <c r="AR313" s="577"/>
      <c r="AS313" s="577"/>
      <c r="AT313" s="577"/>
      <c r="AU313" s="1072"/>
      <c r="AV313" s="1072"/>
      <c r="AW313" s="577"/>
      <c r="AX313" s="1072"/>
      <c r="AY313" s="1072"/>
      <c r="AZ313" s="1072"/>
      <c r="BA313" s="1072"/>
      <c r="BB313" s="576"/>
      <c r="BC313" s="577"/>
      <c r="BD313" s="577"/>
      <c r="BE313" s="577"/>
      <c r="BF313" s="577"/>
      <c r="BG313" s="577"/>
      <c r="BH313" s="577"/>
      <c r="BI313" s="577"/>
      <c r="BJ313" s="577"/>
      <c r="BK313" s="577"/>
      <c r="BL313" s="577"/>
      <c r="BM313" s="577"/>
      <c r="BN313" s="577"/>
      <c r="BO313" s="577"/>
      <c r="BP313" s="577"/>
      <c r="BQ313" s="577"/>
      <c r="BR313" s="577"/>
      <c r="BS313" s="577"/>
      <c r="BT313" s="577"/>
      <c r="BU313" s="577"/>
      <c r="BV313" s="578"/>
      <c r="BW313" s="576"/>
      <c r="BX313" s="577"/>
      <c r="BY313" s="577"/>
      <c r="BZ313" s="577"/>
      <c r="CA313" s="577"/>
      <c r="CB313" s="577"/>
      <c r="CC313" s="577"/>
      <c r="CD313" s="578"/>
      <c r="CE313" s="576"/>
      <c r="CF313" s="577"/>
      <c r="CG313" s="577"/>
      <c r="CH313" s="577"/>
      <c r="CI313" s="577"/>
      <c r="CJ313" s="577"/>
      <c r="CK313" s="577"/>
      <c r="CL313" s="577"/>
      <c r="CM313" s="577"/>
      <c r="CN313" s="577"/>
      <c r="CO313" s="577"/>
      <c r="CP313" s="577"/>
      <c r="CQ313" s="577"/>
      <c r="CR313" s="577"/>
      <c r="CS313" s="577"/>
      <c r="CT313" s="577"/>
      <c r="CU313" s="577"/>
      <c r="CV313" s="577"/>
      <c r="CW313" s="577"/>
      <c r="CX313" s="577"/>
      <c r="CY313" s="578"/>
      <c r="CZ313" s="563">
        <f>DATI!AA299</f>
        <v>141562.07440607151</v>
      </c>
      <c r="DA313" s="564">
        <f t="shared" si="3148"/>
        <v>387.84129974266165</v>
      </c>
      <c r="DB313" s="565">
        <f t="shared" si="3009"/>
        <v>457.08091920503284</v>
      </c>
      <c r="DC313" s="566">
        <f t="shared" si="3181"/>
        <v>1.2522764909726927</v>
      </c>
      <c r="DD313" s="582">
        <f t="shared" si="3182"/>
        <v>3.4719235122325776E-2</v>
      </c>
      <c r="DE313" s="583">
        <f t="shared" si="3070"/>
        <v>2.8361426003321092E-2</v>
      </c>
      <c r="DF313" s="564">
        <f t="shared" si="3155"/>
        <v>4750.0102239111438</v>
      </c>
      <c r="DG313" s="584">
        <f t="shared" si="3183"/>
        <v>12.605944116306887</v>
      </c>
      <c r="DH313" s="585">
        <f t="shared" si="3211"/>
        <v>3.1826803553129841E-2</v>
      </c>
      <c r="DI313" s="1349">
        <f t="shared" si="3207"/>
        <v>71480.758386000001</v>
      </c>
      <c r="DJ313" s="564">
        <f t="shared" si="3088"/>
        <v>195.83769420821918</v>
      </c>
      <c r="DK313" s="1350">
        <f t="shared" si="3014"/>
        <v>230.79974552240978</v>
      </c>
      <c r="DL313" s="588">
        <f t="shared" si="3015"/>
        <v>0.63232806992441037</v>
      </c>
      <c r="DM313" s="624">
        <f t="shared" si="3146"/>
        <v>0.50494285765378866</v>
      </c>
      <c r="DN313" s="590">
        <f t="shared" si="3089"/>
        <v>9.7432038772922627E-2</v>
      </c>
      <c r="DO313" s="590">
        <f t="shared" si="3179"/>
        <v>4.4999999999999984E-2</v>
      </c>
      <c r="DP313" s="590">
        <f t="shared" si="3016"/>
        <v>0.13553403975785294</v>
      </c>
      <c r="DQ313" s="590">
        <f t="shared" si="3017"/>
        <v>0.12855677633425477</v>
      </c>
      <c r="DR313" s="591">
        <f t="shared" si="3018"/>
        <v>8531.7353860000003</v>
      </c>
      <c r="DS313" s="591">
        <f t="shared" si="3019"/>
        <v>26.290986758772931</v>
      </c>
      <c r="DT313" s="592">
        <f t="shared" si="3208"/>
        <v>4.5802720280517184E-2</v>
      </c>
      <c r="DU313" s="593"/>
      <c r="DV313" s="592"/>
      <c r="DW313" s="594">
        <f>DATI!AB299</f>
        <v>71480.758386000001</v>
      </c>
      <c r="DX313" s="564">
        <f t="shared" si="3149"/>
        <v>195.83769420821918</v>
      </c>
      <c r="DY313" s="595">
        <f t="shared" si="3196"/>
        <v>230.79974552240978</v>
      </c>
      <c r="DZ313" s="566">
        <f t="shared" si="3197"/>
        <v>0.63232806992441026</v>
      </c>
      <c r="EA313" s="589">
        <f t="shared" si="3178"/>
        <v>0.50494285765378866</v>
      </c>
      <c r="EB313" s="585">
        <f t="shared" si="3080"/>
        <v>9.7432038772922627E-2</v>
      </c>
      <c r="EC313" s="1345">
        <f t="shared" si="3180"/>
        <v>70081.316020071507</v>
      </c>
      <c r="ED313" s="597">
        <f t="shared" si="3023"/>
        <v>192.00360553444247</v>
      </c>
      <c r="EE313" s="598">
        <f t="shared" si="3024"/>
        <v>226.28117368262306</v>
      </c>
      <c r="EF313" s="599">
        <f t="shared" si="3025"/>
        <v>0.61994842104828241</v>
      </c>
      <c r="EG313" s="600">
        <f t="shared" si="3071"/>
        <v>-5.1199153210634805E-2</v>
      </c>
      <c r="EH313" s="600">
        <f t="shared" si="3072"/>
        <v>-5.7029038720710884E-2</v>
      </c>
      <c r="EI313" s="582">
        <f t="shared" si="3198"/>
        <v>0.49505714234621134</v>
      </c>
      <c r="EJ313" s="601">
        <f t="shared" si="3073"/>
        <v>-3781.7251620888565</v>
      </c>
      <c r="EK313" s="601">
        <f t="shared" si="3074"/>
        <v>-13.685042642465987</v>
      </c>
      <c r="EL313" s="563">
        <f>DATI!AD299</f>
        <v>57568.149032592773</v>
      </c>
      <c r="EM313" s="564">
        <f t="shared" si="3150"/>
        <v>157.72095625367882</v>
      </c>
      <c r="EN313" s="595">
        <f t="shared" si="3027"/>
        <v>185.87819221460396</v>
      </c>
      <c r="EO313" s="566">
        <f t="shared" si="3184"/>
        <v>0.50925532113590122</v>
      </c>
      <c r="EP313" s="582">
        <f t="shared" si="3185"/>
        <v>-5.2001788380383607E-2</v>
      </c>
      <c r="EQ313" s="583">
        <f t="shared" si="3186"/>
        <v>-5.7826742116671825E-2</v>
      </c>
      <c r="ER313" s="582">
        <f t="shared" si="3203"/>
        <v>2.3928738953566387E-2</v>
      </c>
      <c r="ES313" s="564">
        <f t="shared" si="3159"/>
        <v>-3157.8611296415329</v>
      </c>
      <c r="ET313" s="582">
        <f t="shared" si="3199"/>
        <v>0.4066636440170992</v>
      </c>
      <c r="EU313" s="584">
        <f t="shared" si="3187"/>
        <v>-11.408443400797637</v>
      </c>
      <c r="EV313" s="563">
        <f>DATI!AE299</f>
        <v>9806.0559774041176</v>
      </c>
      <c r="EW313" s="564">
        <f t="shared" si="3152"/>
        <v>26.865906787408541</v>
      </c>
      <c r="EX313" s="595">
        <f t="shared" si="3030"/>
        <v>31.662160212987409</v>
      </c>
      <c r="EY313" s="566">
        <f t="shared" si="3200"/>
        <v>8.6745644419143592E-2</v>
      </c>
      <c r="EZ313" s="582">
        <f t="shared" si="3188"/>
        <v>-5.9791228276290909E-2</v>
      </c>
      <c r="FA313" s="583">
        <f t="shared" si="3189"/>
        <v>-6.556831997394974E-2</v>
      </c>
      <c r="FB313" s="564">
        <f t="shared" si="3160"/>
        <v>-623.60206484794617</v>
      </c>
      <c r="FC313" s="584">
        <f t="shared" si="3190"/>
        <v>-2.2217083349033544</v>
      </c>
      <c r="FD313" s="564"/>
      <c r="FE313" s="582"/>
      <c r="FF313" s="564"/>
      <c r="FG313" s="582"/>
      <c r="FH313" s="563">
        <f>DATI!AF299</f>
        <v>2707.1110100746155</v>
      </c>
      <c r="FI313" s="564">
        <f t="shared" si="3161"/>
        <v>7.4167424933551107</v>
      </c>
      <c r="FJ313" s="590">
        <f t="shared" si="3201"/>
        <v>1.9123137474725427E-2</v>
      </c>
      <c r="FK313" s="590"/>
      <c r="FL313" s="564"/>
      <c r="FM313" s="1281"/>
      <c r="FN313" s="564"/>
      <c r="FO313" s="564"/>
      <c r="FP313" s="564"/>
      <c r="FQ313" s="602"/>
      <c r="FR313" s="1289"/>
      <c r="FS313" s="612"/>
      <c r="FT313" s="612"/>
      <c r="FU313" s="576"/>
      <c r="FV313" s="577"/>
      <c r="FW313" s="577"/>
      <c r="FX313" s="577"/>
      <c r="FY313" s="577"/>
      <c r="FZ313" s="577"/>
      <c r="GA313" s="577"/>
      <c r="GB313" s="577"/>
      <c r="GC313" s="577"/>
      <c r="GD313" s="577"/>
      <c r="GE313" s="577"/>
      <c r="GF313" s="577"/>
      <c r="GG313" s="577"/>
      <c r="GH313" s="577"/>
      <c r="GI313" s="577"/>
      <c r="GJ313" s="577"/>
      <c r="GK313" s="577"/>
      <c r="GL313" s="577"/>
      <c r="GM313" s="577"/>
      <c r="GN313" s="577"/>
      <c r="GO313" s="577"/>
      <c r="GP313" s="578"/>
      <c r="GQ313" s="576"/>
      <c r="GR313" s="577"/>
      <c r="GS313" s="577"/>
      <c r="GT313" s="577"/>
      <c r="GU313" s="577"/>
      <c r="GV313" s="577"/>
      <c r="GW313" s="577"/>
      <c r="GX313" s="578"/>
      <c r="GY313" s="576"/>
      <c r="GZ313" s="577"/>
      <c r="HA313" s="577"/>
      <c r="HB313" s="577"/>
      <c r="HC313" s="577"/>
      <c r="HD313" s="577"/>
      <c r="HE313" s="577"/>
      <c r="HF313" s="577"/>
      <c r="HG313" s="577"/>
      <c r="HH313" s="577"/>
      <c r="HI313" s="577"/>
      <c r="HJ313" s="577"/>
      <c r="HK313" s="577"/>
      <c r="HL313" s="577"/>
      <c r="HM313" s="577"/>
      <c r="HN313" s="577"/>
      <c r="HO313" s="577"/>
      <c r="HP313" s="577"/>
      <c r="HQ313" s="577"/>
      <c r="HR313" s="577"/>
      <c r="HS313" s="577"/>
      <c r="HT313" s="578"/>
      <c r="HU313" s="1289">
        <f t="shared" si="3191"/>
        <v>50000</v>
      </c>
      <c r="HV313" s="1290"/>
      <c r="HW313" s="1291">
        <v>0</v>
      </c>
      <c r="HX313" s="1292">
        <v>0</v>
      </c>
      <c r="HY313" s="1292"/>
      <c r="HZ313" s="1293"/>
      <c r="IA313" s="1293">
        <f t="shared" si="3192"/>
        <v>0</v>
      </c>
      <c r="IB313" s="1312"/>
      <c r="IC313" s="1291"/>
      <c r="ID313" s="1293"/>
      <c r="IE313" s="1291"/>
      <c r="IF313" s="1291"/>
      <c r="IG313" s="1291"/>
      <c r="IH313" s="1313"/>
      <c r="II313" s="1292"/>
      <c r="IJ313" s="1292"/>
      <c r="IK313" s="1314"/>
      <c r="IL313" s="1315">
        <v>0</v>
      </c>
      <c r="IM313" s="1315"/>
      <c r="IN313" s="1312">
        <f t="shared" si="3113"/>
        <v>0</v>
      </c>
      <c r="IO313" s="1312">
        <f t="shared" si="3114"/>
        <v>0</v>
      </c>
      <c r="IP313" s="1292"/>
      <c r="IQ313" s="1313"/>
      <c r="IR313" s="1292"/>
      <c r="IS313" s="1315">
        <v>50000</v>
      </c>
      <c r="IT313" s="1314">
        <v>50000</v>
      </c>
      <c r="IU313" s="1316"/>
      <c r="IV313" s="1317"/>
      <c r="IW313" s="1313">
        <f t="shared" si="3193"/>
        <v>0.35320194486960366</v>
      </c>
      <c r="IX313" s="1317">
        <f t="shared" si="3003"/>
        <v>1</v>
      </c>
      <c r="IY313" s="1315"/>
      <c r="IZ313" s="1315"/>
      <c r="JA313" s="1315"/>
      <c r="JB313" s="1315"/>
      <c r="JC313" s="1297"/>
      <c r="JD313" s="1313"/>
      <c r="JE313" s="1292"/>
      <c r="JF313" s="1292"/>
      <c r="JG313" s="586">
        <f t="shared" si="3153"/>
        <v>54623.261413176398</v>
      </c>
      <c r="JH313" s="566">
        <f t="shared" si="3038"/>
        <v>176.36962895226293</v>
      </c>
      <c r="JI313" s="589">
        <f t="shared" si="3115"/>
        <v>0.38586084332509357</v>
      </c>
      <c r="JJ313" s="1281"/>
      <c r="JK313" s="564"/>
      <c r="JL313" s="591"/>
      <c r="JM313" s="622">
        <f t="shared" si="3076"/>
        <v>0.1192905803796141</v>
      </c>
      <c r="JN313" s="1077"/>
      <c r="JO313" s="566"/>
      <c r="JP313" s="589"/>
      <c r="JQ313" s="590"/>
      <c r="JR313" s="624"/>
      <c r="JS313" s="585"/>
      <c r="JT313" s="576">
        <f>DATI!BW299</f>
        <v>8208.6786779183149</v>
      </c>
      <c r="JU313" s="577">
        <f>DATI!BX299</f>
        <v>11778.145043023826</v>
      </c>
      <c r="JV313" s="577">
        <f>DATI!BY299</f>
        <v>2239.5401381918041</v>
      </c>
      <c r="JW313" s="577">
        <f>DATI!BZ299</f>
        <v>12472.645169587731</v>
      </c>
      <c r="JX313" s="577">
        <f>DATI!CA299</f>
        <v>14524.766615225077</v>
      </c>
      <c r="JY313" s="577">
        <f>DATI!CB299</f>
        <v>1691.0284787803889</v>
      </c>
      <c r="JZ313" s="577">
        <f>DATI!CC299</f>
        <v>2578.1187837909779</v>
      </c>
      <c r="KA313" s="577">
        <f>DATI!CD299</f>
        <v>144.81819671040773</v>
      </c>
      <c r="KB313" s="577">
        <f>DATI!CE299</f>
        <v>444.49738822484017</v>
      </c>
      <c r="KC313" s="577">
        <f>DATI!CF299</f>
        <v>2.6684999293088913</v>
      </c>
      <c r="KD313" s="577">
        <f>DATI!CG299</f>
        <v>75.047799740643129</v>
      </c>
      <c r="KE313" s="577">
        <f>DATI!CH299</f>
        <v>120.99689679467679</v>
      </c>
      <c r="KF313" s="577">
        <f>DATI!CI299</f>
        <v>5.066600098609924</v>
      </c>
      <c r="KG313" s="577">
        <f>DATI!CJ299</f>
        <v>34.634180674076077</v>
      </c>
      <c r="KH313" s="577">
        <f>DATI!CK299</f>
        <v>305.75414282693902</v>
      </c>
      <c r="KI313" s="577">
        <f>DATI!CL299</f>
        <v>71.902601399421698</v>
      </c>
      <c r="KJ313" s="625">
        <f t="shared" si="3039"/>
        <v>26.50448865844491</v>
      </c>
      <c r="KK313" s="626">
        <f t="shared" si="3162"/>
        <v>0.11523695204748129</v>
      </c>
      <c r="KL313" s="627">
        <f t="shared" si="3041"/>
        <v>38.029715129440298</v>
      </c>
      <c r="KM313" s="626">
        <f t="shared" si="3163"/>
        <v>5.576665698836273E-2</v>
      </c>
      <c r="KN313" s="627">
        <f t="shared" si="3043"/>
        <v>7.2311109402432745</v>
      </c>
      <c r="KO313" s="626">
        <f t="shared" si="3164"/>
        <v>7.6286489606326127E-2</v>
      </c>
      <c r="KP313" s="627">
        <f t="shared" si="3045"/>
        <v>40.27214310719976</v>
      </c>
      <c r="KQ313" s="626">
        <f t="shared" si="3165"/>
        <v>0.28600950020124094</v>
      </c>
      <c r="KR313" s="627">
        <f t="shared" si="3047"/>
        <v>46.898109564865976</v>
      </c>
      <c r="KS313" s="626">
        <f t="shared" si="3166"/>
        <v>0.1094548584290377</v>
      </c>
      <c r="KT313" s="627">
        <f t="shared" si="3049"/>
        <v>5.4600559841024605</v>
      </c>
      <c r="KU313" s="626">
        <f t="shared" si="3167"/>
        <v>0.70717346407065196</v>
      </c>
      <c r="KV313" s="627">
        <f t="shared" si="3051"/>
        <v>8.3243263314626876</v>
      </c>
      <c r="KW313" s="626">
        <f t="shared" si="3168"/>
        <v>0.10313075746609281</v>
      </c>
      <c r="KX313" s="627">
        <f t="shared" si="3053"/>
        <v>0.46759440865589225</v>
      </c>
      <c r="KY313" s="626">
        <f t="shared" si="3169"/>
        <v>-8.834632417822974E-2</v>
      </c>
      <c r="KZ313" s="627">
        <f t="shared" si="3055"/>
        <v>1.4352097879778765</v>
      </c>
      <c r="LA313" s="626">
        <f t="shared" si="3170"/>
        <v>1.8599889793377877</v>
      </c>
      <c r="LB313" s="627">
        <f t="shared" si="3194"/>
        <v>8.6161523536897253E-3</v>
      </c>
      <c r="LC313" s="626">
        <f t="shared" si="3171"/>
        <v>3.6848674468054554</v>
      </c>
      <c r="LD313" s="627">
        <f t="shared" si="3058"/>
        <v>0.24231714202894694</v>
      </c>
      <c r="LE313" s="626">
        <f t="shared" si="3172"/>
        <v>-0.5486154859599105</v>
      </c>
      <c r="LF313" s="627">
        <f t="shared" si="3060"/>
        <v>0.39067930474954482</v>
      </c>
      <c r="LG313" s="626">
        <f t="shared" si="3173"/>
        <v>5.2973215958559861E-2</v>
      </c>
      <c r="LH313" s="627">
        <f t="shared" si="3062"/>
        <v>1.6359227851337626E-2</v>
      </c>
      <c r="LI313" s="626">
        <f t="shared" si="3174"/>
        <v>0.37385910455222404</v>
      </c>
      <c r="LJ313" s="627">
        <f t="shared" si="3064"/>
        <v>0.11182813761975299</v>
      </c>
      <c r="LK313" s="626">
        <f t="shared" si="3175"/>
        <v>0.19717263773897992</v>
      </c>
      <c r="LL313" s="627">
        <f t="shared" si="3066"/>
        <v>0.98723040927754446</v>
      </c>
      <c r="LM313" s="626">
        <f t="shared" si="3176"/>
        <v>0.31363734162660739</v>
      </c>
      <c r="LN313" s="627">
        <f t="shared" si="3068"/>
        <v>0.23216180801791905</v>
      </c>
      <c r="LO313" s="630">
        <f t="shared" si="3177"/>
        <v>0.59107963520776907</v>
      </c>
      <c r="LP313" s="631">
        <f t="shared" ref="LP313:ME313" si="3218">+JT313/$CZ$313</f>
        <v>5.7986425477007913E-2</v>
      </c>
      <c r="LQ313" s="632">
        <f t="shared" si="3218"/>
        <v>8.3201274723045934E-2</v>
      </c>
      <c r="LR313" s="632">
        <f t="shared" si="3218"/>
        <v>1.5820198648457722E-2</v>
      </c>
      <c r="LS313" s="632">
        <f t="shared" si="3218"/>
        <v>8.8107250631337092E-2</v>
      </c>
      <c r="LT313" s="632">
        <f t="shared" si="3218"/>
        <v>0.10260351634549175</v>
      </c>
      <c r="LU313" s="632">
        <f t="shared" si="3218"/>
        <v>1.1945490950702414E-2</v>
      </c>
      <c r="LV313" s="632">
        <f t="shared" si="3218"/>
        <v>1.8211931370796613E-2</v>
      </c>
      <c r="LW313" s="632">
        <f t="shared" si="3218"/>
        <v>1.023001374612497E-3</v>
      </c>
      <c r="LX313" s="633">
        <f t="shared" si="3218"/>
        <v>3.1399468402094561E-3</v>
      </c>
      <c r="LY313" s="633">
        <f t="shared" si="3218"/>
        <v>1.8850387298326006E-5</v>
      </c>
      <c r="LZ313" s="633">
        <f t="shared" si="3218"/>
        <v>5.3014057653159375E-4</v>
      </c>
      <c r="MA313" s="633">
        <f t="shared" si="3218"/>
        <v>8.5472678542133104E-4</v>
      </c>
      <c r="MB313" s="633">
        <f t="shared" si="3218"/>
        <v>3.5790660174111017E-5</v>
      </c>
      <c r="MC313" s="633">
        <f t="shared" si="3218"/>
        <v>2.4465719946097824E-4</v>
      </c>
      <c r="MD313" s="633">
        <f t="shared" si="3218"/>
        <v>2.1598591579682688E-3</v>
      </c>
      <c r="ME313" s="633">
        <f t="shared" si="3218"/>
        <v>5.0792277310919261E-4</v>
      </c>
      <c r="MF313" s="631">
        <f t="shared" ref="MF313:MU313" si="3219">+JT313/$DW$313</f>
        <v>0.11483759914228947</v>
      </c>
      <c r="MG313" s="632">
        <f t="shared" si="3219"/>
        <v>0.16477364411022613</v>
      </c>
      <c r="MH313" s="632">
        <f t="shared" si="3219"/>
        <v>3.1330671201026783E-2</v>
      </c>
      <c r="MI313" s="632">
        <f t="shared" si="3219"/>
        <v>0.17448954727417365</v>
      </c>
      <c r="MJ313" s="632">
        <f t="shared" si="3219"/>
        <v>0.20319827241885913</v>
      </c>
      <c r="MK313" s="632">
        <f t="shared" si="3219"/>
        <v>2.3657114403413892E-2</v>
      </c>
      <c r="ML313" s="632">
        <f t="shared" si="3219"/>
        <v>3.6067311567526961E-2</v>
      </c>
      <c r="MM313" s="632">
        <f t="shared" si="3219"/>
        <v>2.0259745416854919E-3</v>
      </c>
      <c r="MN313" s="633">
        <f t="shared" si="3219"/>
        <v>6.2184201491614008E-3</v>
      </c>
      <c r="MO313" s="633">
        <f t="shared" si="3219"/>
        <v>3.7331723803192545E-5</v>
      </c>
      <c r="MP313" s="633">
        <f t="shared" si="3219"/>
        <v>1.0499021196079218E-3</v>
      </c>
      <c r="MQ313" s="633">
        <f t="shared" si="3219"/>
        <v>1.6927198245615545E-3</v>
      </c>
      <c r="MR313" s="633">
        <f t="shared" si="3219"/>
        <v>7.0880614769781915E-5</v>
      </c>
      <c r="MS313" s="633">
        <f t="shared" si="3219"/>
        <v>4.8452452738469295E-4</v>
      </c>
      <c r="MT313" s="633">
        <f t="shared" si="3219"/>
        <v>4.2774328327051308E-3</v>
      </c>
      <c r="MU313" s="633">
        <f t="shared" si="3219"/>
        <v>1.0059014904562668E-3</v>
      </c>
      <c r="MV313" s="1077"/>
      <c r="MW313" s="566"/>
      <c r="MX313" s="624"/>
      <c r="MY313" s="1270"/>
      <c r="MZ313" s="636"/>
      <c r="NA313" s="637"/>
      <c r="NB313" s="1077"/>
      <c r="NC313" s="566"/>
      <c r="ND313" s="589"/>
      <c r="NE313" s="638"/>
    </row>
    <row r="314" spans="1:369" outlineLevel="1" x14ac:dyDescent="0.2">
      <c r="A314" s="477" t="s">
        <v>183</v>
      </c>
      <c r="B314" s="478">
        <v>61</v>
      </c>
      <c r="C314" s="1524"/>
      <c r="D314" s="479">
        <f>DATI!G300</f>
        <v>195972</v>
      </c>
      <c r="E314" s="480">
        <f t="shared" si="3202"/>
        <v>2.1764790288495754E-2</v>
      </c>
      <c r="F314" s="1039">
        <f t="shared" si="3195"/>
        <v>7.0141361821517215E-3</v>
      </c>
      <c r="G314" s="482"/>
      <c r="H314" s="483"/>
      <c r="I314" s="484"/>
      <c r="J314" s="485"/>
      <c r="K314" s="485"/>
      <c r="L314" s="485"/>
      <c r="M314" s="483"/>
      <c r="N314" s="483"/>
      <c r="O314" s="483"/>
      <c r="P314" s="483"/>
      <c r="Q314" s="483"/>
      <c r="R314" s="483"/>
      <c r="S314" s="483"/>
      <c r="T314" s="483"/>
      <c r="U314" s="483"/>
      <c r="V314" s="483"/>
      <c r="W314" s="488"/>
      <c r="X314" s="1111"/>
      <c r="Y314" s="483"/>
      <c r="Z314" s="483"/>
      <c r="AA314" s="483"/>
      <c r="AB314" s="483"/>
      <c r="AC314" s="483"/>
      <c r="AD314" s="484"/>
      <c r="AE314" s="485"/>
      <c r="AF314" s="485"/>
      <c r="AG314" s="488"/>
      <c r="AH314" s="491"/>
      <c r="AI314" s="483"/>
      <c r="AJ314" s="484"/>
      <c r="AK314" s="485"/>
      <c r="AL314" s="485"/>
      <c r="AM314" s="485"/>
      <c r="AN314" s="495"/>
      <c r="AO314" s="496"/>
      <c r="AP314" s="496"/>
      <c r="AQ314" s="496"/>
      <c r="AR314" s="496"/>
      <c r="AS314" s="496"/>
      <c r="AT314" s="496"/>
      <c r="AU314" s="1065"/>
      <c r="AV314" s="1065"/>
      <c r="AW314" s="496"/>
      <c r="AX314" s="1065"/>
      <c r="AY314" s="1065"/>
      <c r="AZ314" s="1065"/>
      <c r="BA314" s="1065"/>
      <c r="BB314" s="495"/>
      <c r="BC314" s="496"/>
      <c r="BD314" s="496"/>
      <c r="BE314" s="496"/>
      <c r="BF314" s="496"/>
      <c r="BG314" s="496"/>
      <c r="BH314" s="496"/>
      <c r="BI314" s="496"/>
      <c r="BJ314" s="496"/>
      <c r="BK314" s="496"/>
      <c r="BL314" s="496"/>
      <c r="BM314" s="496"/>
      <c r="BN314" s="496"/>
      <c r="BO314" s="496"/>
      <c r="BP314" s="496"/>
      <c r="BQ314" s="496"/>
      <c r="BR314" s="496"/>
      <c r="BS314" s="496"/>
      <c r="BT314" s="496"/>
      <c r="BU314" s="496"/>
      <c r="BV314" s="497"/>
      <c r="BW314" s="495"/>
      <c r="BX314" s="496"/>
      <c r="BY314" s="496"/>
      <c r="BZ314" s="496"/>
      <c r="CA314" s="496"/>
      <c r="CB314" s="496"/>
      <c r="CC314" s="496"/>
      <c r="CD314" s="497"/>
      <c r="CE314" s="495"/>
      <c r="CF314" s="496"/>
      <c r="CG314" s="496"/>
      <c r="CH314" s="496"/>
      <c r="CI314" s="496"/>
      <c r="CJ314" s="496"/>
      <c r="CK314" s="496"/>
      <c r="CL314" s="496"/>
      <c r="CM314" s="496"/>
      <c r="CN314" s="496"/>
      <c r="CO314" s="496"/>
      <c r="CP314" s="496"/>
      <c r="CQ314" s="496"/>
      <c r="CR314" s="496"/>
      <c r="CS314" s="496"/>
      <c r="CT314" s="496"/>
      <c r="CU314" s="496"/>
      <c r="CV314" s="496"/>
      <c r="CW314" s="496"/>
      <c r="CX314" s="496"/>
      <c r="CY314" s="497"/>
      <c r="CZ314" s="482">
        <f>DATI!AA300</f>
        <v>91637.268984470007</v>
      </c>
      <c r="DA314" s="483">
        <f t="shared" si="3148"/>
        <v>251.0610109163562</v>
      </c>
      <c r="DB314" s="484">
        <f t="shared" si="3009"/>
        <v>467.60388721077504</v>
      </c>
      <c r="DC314" s="485">
        <f t="shared" si="3181"/>
        <v>1.2811065403034934</v>
      </c>
      <c r="DD314" s="501">
        <f t="shared" si="3182"/>
        <v>3.2732030632929732E-2</v>
      </c>
      <c r="DE314" s="502">
        <f t="shared" si="3070"/>
        <v>2.5538762095516639E-2</v>
      </c>
      <c r="DF314" s="483">
        <f t="shared" si="3155"/>
        <v>2904.4067643369344</v>
      </c>
      <c r="DG314" s="503">
        <f t="shared" si="3183"/>
        <v>11.644634870761251</v>
      </c>
      <c r="DH314" s="504">
        <f t="shared" si="3211"/>
        <v>2.0602420318792367E-2</v>
      </c>
      <c r="DI314" s="1357">
        <f t="shared" si="3207"/>
        <v>32855.093999999997</v>
      </c>
      <c r="DJ314" s="483">
        <f t="shared" si="3088"/>
        <v>90.013956164383558</v>
      </c>
      <c r="DK314" s="1358">
        <f t="shared" si="3014"/>
        <v>167.65198089522991</v>
      </c>
      <c r="DL314" s="507">
        <f t="shared" si="3015"/>
        <v>0.45932049560336963</v>
      </c>
      <c r="DM314" s="543">
        <f t="shared" si="3146"/>
        <v>0.3585341899000507</v>
      </c>
      <c r="DN314" s="509">
        <f t="shared" si="3089"/>
        <v>4.4906029810167676E-2</v>
      </c>
      <c r="DO314" s="509">
        <f t="shared" si="3179"/>
        <v>1.5999999999999959E-2</v>
      </c>
      <c r="DP314" s="509">
        <f t="shared" si="3016"/>
        <v>7.9107925986447128E-2</v>
      </c>
      <c r="DQ314" s="509">
        <f t="shared" si="3017"/>
        <v>7.1591636317660232E-2</v>
      </c>
      <c r="DR314" s="510">
        <f t="shared" si="3018"/>
        <v>2408.5619999999944</v>
      </c>
      <c r="DS314" s="510">
        <f t="shared" si="3019"/>
        <v>11.200609670145496</v>
      </c>
      <c r="DT314" s="511">
        <f t="shared" si="3208"/>
        <v>2.1052556159880279E-2</v>
      </c>
      <c r="DU314" s="512"/>
      <c r="DV314" s="511"/>
      <c r="DW314" s="513">
        <f>DATI!AB300</f>
        <v>32855.093999999997</v>
      </c>
      <c r="DX314" s="483">
        <f t="shared" si="3149"/>
        <v>90.013956164383558</v>
      </c>
      <c r="DY314" s="514">
        <f t="shared" si="3196"/>
        <v>167.65198089522991</v>
      </c>
      <c r="DZ314" s="485">
        <f t="shared" si="3197"/>
        <v>0.45932049560336968</v>
      </c>
      <c r="EA314" s="508">
        <f t="shared" si="3178"/>
        <v>0.3585341899000507</v>
      </c>
      <c r="EB314" s="504">
        <f t="shared" si="3080"/>
        <v>4.4906029810167676E-2</v>
      </c>
      <c r="EC314" s="1359">
        <f t="shared" si="3180"/>
        <v>58782.17498447001</v>
      </c>
      <c r="ED314" s="516">
        <f t="shared" si="3023"/>
        <v>161.04705475197264</v>
      </c>
      <c r="EE314" s="517">
        <f t="shared" si="3024"/>
        <v>299.9519063155451</v>
      </c>
      <c r="EF314" s="518">
        <f t="shared" si="3025"/>
        <v>0.82178604470012362</v>
      </c>
      <c r="EG314" s="519">
        <f t="shared" si="3071"/>
        <v>8.5070506663270876E-3</v>
      </c>
      <c r="EH314" s="519">
        <f t="shared" si="3072"/>
        <v>1.482515915650787E-3</v>
      </c>
      <c r="EI314" s="501">
        <f t="shared" si="3198"/>
        <v>0.6414658100999493</v>
      </c>
      <c r="EJ314" s="520">
        <f t="shared" si="3073"/>
        <v>495.84476433694363</v>
      </c>
      <c r="EK314" s="520">
        <f t="shared" si="3074"/>
        <v>0.44402520061572659</v>
      </c>
      <c r="EL314" s="482">
        <f>DATI!AD300</f>
        <v>49684.400949954987</v>
      </c>
      <c r="EM314" s="483">
        <f t="shared" si="3150"/>
        <v>136.12164643823283</v>
      </c>
      <c r="EN314" s="514">
        <f t="shared" si="3027"/>
        <v>253.52805987567095</v>
      </c>
      <c r="EO314" s="485">
        <f t="shared" si="3184"/>
        <v>0.69459742431690674</v>
      </c>
      <c r="EP314" s="501">
        <f t="shared" si="3185"/>
        <v>-1.2562367777995909E-2</v>
      </c>
      <c r="EQ314" s="502">
        <f t="shared" si="3186"/>
        <v>-1.9440148113875733E-2</v>
      </c>
      <c r="ER314" s="501">
        <f t="shared" si="3203"/>
        <v>2.0651785412150382E-2</v>
      </c>
      <c r="ES314" s="483">
        <f t="shared" si="3159"/>
        <v>-632.09431886672974</v>
      </c>
      <c r="ET314" s="501">
        <f t="shared" si="3199"/>
        <v>0.54218552670284315</v>
      </c>
      <c r="EU314" s="503">
        <f t="shared" si="3187"/>
        <v>-5.0263357463864224</v>
      </c>
      <c r="EV314" s="482">
        <f>DATI!AE300</f>
        <v>6340.7590219974518</v>
      </c>
      <c r="EW314" s="483">
        <f t="shared" si="3152"/>
        <v>17.371942526020415</v>
      </c>
      <c r="EX314" s="514">
        <f t="shared" si="3030"/>
        <v>32.355433541513335</v>
      </c>
      <c r="EY314" s="485">
        <f t="shared" si="3200"/>
        <v>8.8645023401406398E-2</v>
      </c>
      <c r="EZ314" s="501">
        <f t="shared" si="3188"/>
        <v>0.18691706882576575</v>
      </c>
      <c r="FA314" s="502">
        <f t="shared" si="3189"/>
        <v>0.17864985820921242</v>
      </c>
      <c r="FB314" s="483">
        <f t="shared" si="3160"/>
        <v>998.55004334449768</v>
      </c>
      <c r="FC314" s="503">
        <f t="shared" si="3190"/>
        <v>4.9041651973481493</v>
      </c>
      <c r="FD314" s="483"/>
      <c r="FE314" s="501"/>
      <c r="FF314" s="483"/>
      <c r="FG314" s="501"/>
      <c r="FH314" s="482">
        <f>DATI!AF300</f>
        <v>2757.0150125175714</v>
      </c>
      <c r="FI314" s="483">
        <f t="shared" si="3161"/>
        <v>7.5534657877193743</v>
      </c>
      <c r="FJ314" s="509">
        <f t="shared" si="3201"/>
        <v>3.0086176105758995E-2</v>
      </c>
      <c r="FK314" s="509"/>
      <c r="FL314" s="483"/>
      <c r="FM314" s="1279"/>
      <c r="FN314" s="483"/>
      <c r="FO314" s="483"/>
      <c r="FP314" s="483"/>
      <c r="FQ314" s="521"/>
      <c r="FR314" s="1329"/>
      <c r="FS314" s="531"/>
      <c r="FT314" s="531"/>
      <c r="FU314" s="495"/>
      <c r="FV314" s="496"/>
      <c r="FW314" s="496"/>
      <c r="FX314" s="496"/>
      <c r="FY314" s="496"/>
      <c r="FZ314" s="496"/>
      <c r="GA314" s="496"/>
      <c r="GB314" s="496"/>
      <c r="GC314" s="496"/>
      <c r="GD314" s="496"/>
      <c r="GE314" s="496"/>
      <c r="GF314" s="496"/>
      <c r="GG314" s="496"/>
      <c r="GH314" s="496"/>
      <c r="GI314" s="496"/>
      <c r="GJ314" s="496"/>
      <c r="GK314" s="496"/>
      <c r="GL314" s="496"/>
      <c r="GM314" s="496"/>
      <c r="GN314" s="496"/>
      <c r="GO314" s="496"/>
      <c r="GP314" s="497"/>
      <c r="GQ314" s="495"/>
      <c r="GR314" s="496"/>
      <c r="GS314" s="496"/>
      <c r="GT314" s="496"/>
      <c r="GU314" s="496"/>
      <c r="GV314" s="496"/>
      <c r="GW314" s="496"/>
      <c r="GX314" s="497"/>
      <c r="GY314" s="495"/>
      <c r="GZ314" s="496"/>
      <c r="HA314" s="496"/>
      <c r="HB314" s="496"/>
      <c r="HC314" s="496"/>
      <c r="HD314" s="496"/>
      <c r="HE314" s="496"/>
      <c r="HF314" s="496"/>
      <c r="HG314" s="496"/>
      <c r="HH314" s="496"/>
      <c r="HI314" s="496"/>
      <c r="HJ314" s="496"/>
      <c r="HK314" s="496"/>
      <c r="HL314" s="496"/>
      <c r="HM314" s="496"/>
      <c r="HN314" s="496"/>
      <c r="HO314" s="496"/>
      <c r="HP314" s="496"/>
      <c r="HQ314" s="496"/>
      <c r="HR314" s="496"/>
      <c r="HS314" s="496"/>
      <c r="HT314" s="497"/>
      <c r="HU314" s="1329">
        <f t="shared" si="3191"/>
        <v>67000</v>
      </c>
      <c r="HV314" s="1330"/>
      <c r="HW314" s="1331">
        <v>36000</v>
      </c>
      <c r="HX314" s="1332">
        <v>36000</v>
      </c>
      <c r="HY314" s="1332"/>
      <c r="HZ314" s="1333"/>
      <c r="IA314" s="1333">
        <f t="shared" si="3192"/>
        <v>0.39285326154908662</v>
      </c>
      <c r="IB314" s="1334">
        <f>+(HX314)/(HX314+IL314+IT314)</f>
        <v>0.53731343283582089</v>
      </c>
      <c r="IC314" s="1331"/>
      <c r="ID314" s="1333"/>
      <c r="IE314" s="1331"/>
      <c r="IF314" s="1331"/>
      <c r="IG314" s="1331"/>
      <c r="IH314" s="1335"/>
      <c r="II314" s="1332"/>
      <c r="IJ314" s="1332"/>
      <c r="IK314" s="1336"/>
      <c r="IL314" s="1337">
        <v>31000</v>
      </c>
      <c r="IM314" s="1337"/>
      <c r="IN314" s="1334">
        <f t="shared" si="3113"/>
        <v>0.33829030855615794</v>
      </c>
      <c r="IO314" s="1334">
        <f t="shared" si="3114"/>
        <v>0.46268656716417911</v>
      </c>
      <c r="IP314" s="1332"/>
      <c r="IQ314" s="1335"/>
      <c r="IR314" s="1332"/>
      <c r="IS314" s="1337">
        <v>0</v>
      </c>
      <c r="IT314" s="1336">
        <v>0</v>
      </c>
      <c r="IU314" s="1338"/>
      <c r="IV314" s="1334"/>
      <c r="IW314" s="1335">
        <f t="shared" si="3193"/>
        <v>0</v>
      </c>
      <c r="IX314" s="1334"/>
      <c r="IY314" s="1337"/>
      <c r="IZ314" s="1337"/>
      <c r="JA314" s="1337"/>
      <c r="JB314" s="1337"/>
      <c r="JC314" s="1339"/>
      <c r="JD314" s="1335"/>
      <c r="JE314" s="1332"/>
      <c r="JF314" s="1332"/>
      <c r="JG314" s="505">
        <f t="shared" si="3153"/>
        <v>28294.569063912804</v>
      </c>
      <c r="JH314" s="485">
        <f t="shared" si="3038"/>
        <v>144.38067205474661</v>
      </c>
      <c r="JI314" s="508">
        <f t="shared" si="3115"/>
        <v>0.30876704835788976</v>
      </c>
      <c r="JJ314" s="1279"/>
      <c r="JK314" s="483"/>
      <c r="JL314" s="510"/>
      <c r="JM314" s="541">
        <f t="shared" si="3076"/>
        <v>3.915796619868462E-2</v>
      </c>
      <c r="JN314" s="1070"/>
      <c r="JO314" s="485"/>
      <c r="JP314" s="508"/>
      <c r="JQ314" s="509"/>
      <c r="JR314" s="543"/>
      <c r="JS314" s="504"/>
      <c r="JT314" s="495">
        <f>DATI!BW300</f>
        <v>8496.3429433849451</v>
      </c>
      <c r="JU314" s="496">
        <f>DATI!BX300</f>
        <v>4593.9196502834557</v>
      </c>
      <c r="JV314" s="496">
        <f>DATI!BY300</f>
        <v>972.83383472859862</v>
      </c>
      <c r="JW314" s="496">
        <f>DATI!BZ300</f>
        <v>2620.8872305701971</v>
      </c>
      <c r="JX314" s="496">
        <f>DATI!CA300</f>
        <v>7229.7142084779744</v>
      </c>
      <c r="JY314" s="496">
        <f>DATI!CB300</f>
        <v>2143.1049731075764</v>
      </c>
      <c r="JZ314" s="496">
        <f>DATI!CC300</f>
        <v>1587.5216579450368</v>
      </c>
      <c r="KA314" s="496">
        <f>DATI!CD300</f>
        <v>43.147848870152608</v>
      </c>
      <c r="KB314" s="496">
        <f>DATI!CE300</f>
        <v>166.27679559516906</v>
      </c>
      <c r="KC314" s="496">
        <f>DATI!CF300</f>
        <v>33.305399117708205</v>
      </c>
      <c r="KD314" s="496">
        <f>DATI!CG300</f>
        <v>36.211000704765318</v>
      </c>
      <c r="KE314" s="496">
        <f>DATI!CH300</f>
        <v>79.946997882127761</v>
      </c>
      <c r="KF314" s="496">
        <f>DATI!CI300</f>
        <v>26.568780517101288</v>
      </c>
      <c r="KG314" s="496">
        <f>DATI!CJ300</f>
        <v>2.7959400544166564</v>
      </c>
      <c r="KH314" s="496">
        <f>DATI!CK300</f>
        <v>52.781398601770398</v>
      </c>
      <c r="KI314" s="496">
        <f>DATI!CL300</f>
        <v>245.42140477657318</v>
      </c>
      <c r="KJ314" s="544">
        <f t="shared" si="3039"/>
        <v>43.354882041235207</v>
      </c>
      <c r="KK314" s="545">
        <f t="shared" si="3162"/>
        <v>-4.6860328464504358E-2</v>
      </c>
      <c r="KL314" s="546">
        <f t="shared" si="3041"/>
        <v>23.441714379010552</v>
      </c>
      <c r="KM314" s="545">
        <f t="shared" si="3163"/>
        <v>2.7994646305231873E-2</v>
      </c>
      <c r="KN314" s="546">
        <f t="shared" si="3043"/>
        <v>4.9641470961596479</v>
      </c>
      <c r="KO314" s="545">
        <f t="shared" si="3164"/>
        <v>-2.5466980017432028E-2</v>
      </c>
      <c r="KP314" s="546">
        <f t="shared" si="3045"/>
        <v>13.373784165953285</v>
      </c>
      <c r="KQ314" s="545">
        <f t="shared" si="3165"/>
        <v>0.28956788519562293</v>
      </c>
      <c r="KR314" s="546">
        <f t="shared" si="3047"/>
        <v>36.891567205917042</v>
      </c>
      <c r="KS314" s="545">
        <f t="shared" si="3166"/>
        <v>0.16006125694772769</v>
      </c>
      <c r="KT314" s="546">
        <f t="shared" si="3049"/>
        <v>10.935771299510014</v>
      </c>
      <c r="KU314" s="545">
        <f t="shared" si="3167"/>
        <v>0.1738591974649713</v>
      </c>
      <c r="KV314" s="546">
        <f t="shared" si="3051"/>
        <v>8.1007575467160464</v>
      </c>
      <c r="KW314" s="545">
        <f t="shared" si="3168"/>
        <v>4.3905736881308277E-2</v>
      </c>
      <c r="KX314" s="546">
        <f t="shared" si="3053"/>
        <v>0.22017353943498361</v>
      </c>
      <c r="KY314" s="545">
        <f t="shared" si="3169"/>
        <v>-1.3737342810399999E-4</v>
      </c>
      <c r="KZ314" s="546">
        <f t="shared" si="3055"/>
        <v>0.84847220825000036</v>
      </c>
      <c r="LA314" s="545">
        <f t="shared" si="3170"/>
        <v>0.15531483082640732</v>
      </c>
      <c r="LB314" s="546">
        <f t="shared" si="3194"/>
        <v>0.16994978424319906</v>
      </c>
      <c r="LC314" s="545">
        <f t="shared" si="3171"/>
        <v>366.48242820402919</v>
      </c>
      <c r="LD314" s="546">
        <f t="shared" si="3058"/>
        <v>0.18477640022434491</v>
      </c>
      <c r="LE314" s="545">
        <f t="shared" si="3172"/>
        <v>-0.22866022963789862</v>
      </c>
      <c r="LF314" s="546">
        <f t="shared" si="3060"/>
        <v>0.40795112506953934</v>
      </c>
      <c r="LG314" s="545">
        <f t="shared" si="3173"/>
        <v>-2.1863609432074407E-2</v>
      </c>
      <c r="LH314" s="546">
        <f t="shared" si="3062"/>
        <v>0.13557437040547266</v>
      </c>
      <c r="LI314" s="545">
        <f t="shared" si="3174"/>
        <v>0.79840776709870642</v>
      </c>
      <c r="LJ314" s="546">
        <f t="shared" si="3064"/>
        <v>1.4267038425982571E-2</v>
      </c>
      <c r="LK314" s="545">
        <f t="shared" si="3175"/>
        <v>-0.2477089606989604</v>
      </c>
      <c r="LL314" s="546">
        <f t="shared" si="3066"/>
        <v>0.26933132591273445</v>
      </c>
      <c r="LM314" s="545">
        <f t="shared" si="3176"/>
        <v>0.40395636905758869</v>
      </c>
      <c r="LN314" s="546">
        <f t="shared" si="3068"/>
        <v>1.2523289285029147</v>
      </c>
      <c r="LO314" s="549">
        <f t="shared" si="3177"/>
        <v>5.2504167685276923E-2</v>
      </c>
      <c r="LP314" s="550">
        <f t="shared" ref="LP314:ME314" si="3220">+JT314/$CZ$314</f>
        <v>9.2717112126342843E-2</v>
      </c>
      <c r="LQ314" s="551">
        <f t="shared" si="3220"/>
        <v>5.0131564386341525E-2</v>
      </c>
      <c r="LR314" s="551">
        <f t="shared" si="3220"/>
        <v>1.0616137358845418E-2</v>
      </c>
      <c r="LS314" s="551">
        <f t="shared" si="3220"/>
        <v>2.8600669352273747E-2</v>
      </c>
      <c r="LT314" s="551">
        <f t="shared" si="3220"/>
        <v>7.889491130189849E-2</v>
      </c>
      <c r="LU314" s="551">
        <f t="shared" si="3220"/>
        <v>2.3386827181316083E-2</v>
      </c>
      <c r="LV314" s="551">
        <f t="shared" si="3220"/>
        <v>1.7323973919542254E-2</v>
      </c>
      <c r="LW314" s="551">
        <f t="shared" si="3220"/>
        <v>4.7085480992962569E-4</v>
      </c>
      <c r="LX314" s="552">
        <f t="shared" si="3220"/>
        <v>1.8145105963748047E-3</v>
      </c>
      <c r="LY314" s="552">
        <f t="shared" si="3220"/>
        <v>3.6344818529404833E-4</v>
      </c>
      <c r="LZ314" s="552">
        <f t="shared" si="3220"/>
        <v>3.9515582585620363E-4</v>
      </c>
      <c r="MA314" s="552">
        <f t="shared" si="3220"/>
        <v>8.7242885747366148E-4</v>
      </c>
      <c r="MB314" s="552">
        <f t="shared" si="3220"/>
        <v>2.899342244868075E-4</v>
      </c>
      <c r="MC314" s="552">
        <f t="shared" si="3220"/>
        <v>3.0510949152036505E-5</v>
      </c>
      <c r="MD314" s="552">
        <f t="shared" si="3220"/>
        <v>5.7598179416188614E-4</v>
      </c>
      <c r="ME314" s="552">
        <f t="shared" si="3220"/>
        <v>2.6781833144565378E-3</v>
      </c>
      <c r="MF314" s="550">
        <f t="shared" ref="MF314:MU314" si="3221">+JT314/$DW$314</f>
        <v>0.25860047587704194</v>
      </c>
      <c r="MG314" s="551">
        <f t="shared" si="3221"/>
        <v>0.13982366479558561</v>
      </c>
      <c r="MH314" s="551">
        <f t="shared" si="3221"/>
        <v>2.9609832640521395E-2</v>
      </c>
      <c r="MI314" s="551">
        <f t="shared" si="3221"/>
        <v>7.9771107353100168E-2</v>
      </c>
      <c r="MJ314" s="551">
        <f t="shared" si="3221"/>
        <v>0.22004850171720633</v>
      </c>
      <c r="MK314" s="551">
        <f t="shared" si="3221"/>
        <v>6.5229001417788562E-2</v>
      </c>
      <c r="ML314" s="551">
        <f t="shared" si="3221"/>
        <v>4.831888954403956E-2</v>
      </c>
      <c r="MM314" s="551">
        <f t="shared" si="3221"/>
        <v>1.3132772917999447E-3</v>
      </c>
      <c r="MN314" s="552">
        <f t="shared" si="3221"/>
        <v>5.0609137077851328E-3</v>
      </c>
      <c r="MO314" s="552">
        <f t="shared" si="3221"/>
        <v>1.0137057930106122E-3</v>
      </c>
      <c r="MP314" s="552">
        <f t="shared" si="3221"/>
        <v>1.1021426602756128E-3</v>
      </c>
      <c r="MQ314" s="552">
        <f t="shared" si="3221"/>
        <v>2.4333212342088494E-3</v>
      </c>
      <c r="MR314" s="552">
        <f t="shared" si="3221"/>
        <v>8.0866548478300776E-4</v>
      </c>
      <c r="MS314" s="552">
        <f t="shared" si="3221"/>
        <v>8.5099134229129174E-5</v>
      </c>
      <c r="MT314" s="552">
        <f t="shared" si="3221"/>
        <v>1.6064905673917841E-3</v>
      </c>
      <c r="MU314" s="552">
        <f t="shared" si="3221"/>
        <v>7.4698128934457837E-3</v>
      </c>
      <c r="MV314" s="1070"/>
      <c r="MW314" s="485"/>
      <c r="MX314" s="543"/>
      <c r="MY314" s="1280"/>
      <c r="MZ314" s="555"/>
      <c r="NA314" s="556"/>
      <c r="NB314" s="1070"/>
      <c r="NC314" s="485"/>
      <c r="ND314" s="508"/>
      <c r="NE314" s="557"/>
    </row>
    <row r="315" spans="1:369" outlineLevel="1" x14ac:dyDescent="0.2">
      <c r="A315" s="558" t="s">
        <v>184</v>
      </c>
      <c r="B315" s="559">
        <v>70</v>
      </c>
      <c r="C315" s="1525"/>
      <c r="D315" s="560">
        <f>DATI!G301</f>
        <v>376277</v>
      </c>
      <c r="E315" s="561">
        <f t="shared" si="3202"/>
        <v>4.1789592367196933E-2</v>
      </c>
      <c r="F315" s="1035">
        <f t="shared" si="3195"/>
        <v>4.4767752269087024E-3</v>
      </c>
      <c r="G315" s="563"/>
      <c r="H315" s="564"/>
      <c r="I315" s="565"/>
      <c r="J315" s="566"/>
      <c r="K315" s="566"/>
      <c r="L315" s="566"/>
      <c r="M315" s="564"/>
      <c r="N315" s="564"/>
      <c r="O315" s="564"/>
      <c r="P315" s="564"/>
      <c r="Q315" s="564"/>
      <c r="R315" s="564"/>
      <c r="S315" s="564"/>
      <c r="T315" s="564"/>
      <c r="U315" s="564"/>
      <c r="V315" s="564"/>
      <c r="W315" s="569"/>
      <c r="X315" s="1100"/>
      <c r="Y315" s="564"/>
      <c r="Z315" s="564"/>
      <c r="AA315" s="564"/>
      <c r="AB315" s="564"/>
      <c r="AC315" s="564"/>
      <c r="AD315" s="565"/>
      <c r="AE315" s="566"/>
      <c r="AF315" s="566"/>
      <c r="AG315" s="569"/>
      <c r="AH315" s="572"/>
      <c r="AI315" s="564"/>
      <c r="AJ315" s="565"/>
      <c r="AK315" s="566"/>
      <c r="AL315" s="566"/>
      <c r="AM315" s="566"/>
      <c r="AN315" s="576"/>
      <c r="AO315" s="577"/>
      <c r="AP315" s="577"/>
      <c r="AQ315" s="577"/>
      <c r="AR315" s="577"/>
      <c r="AS315" s="577"/>
      <c r="AT315" s="577"/>
      <c r="AU315" s="1072"/>
      <c r="AV315" s="1072"/>
      <c r="AW315" s="577"/>
      <c r="AX315" s="1072"/>
      <c r="AY315" s="1072"/>
      <c r="AZ315" s="1072"/>
      <c r="BA315" s="1072"/>
      <c r="BB315" s="576"/>
      <c r="BC315" s="577"/>
      <c r="BD315" s="577"/>
      <c r="BE315" s="577"/>
      <c r="BF315" s="577"/>
      <c r="BG315" s="577"/>
      <c r="BH315" s="577"/>
      <c r="BI315" s="577"/>
      <c r="BJ315" s="577"/>
      <c r="BK315" s="577"/>
      <c r="BL315" s="577"/>
      <c r="BM315" s="577"/>
      <c r="BN315" s="577"/>
      <c r="BO315" s="577"/>
      <c r="BP315" s="577"/>
      <c r="BQ315" s="577"/>
      <c r="BR315" s="577"/>
      <c r="BS315" s="577"/>
      <c r="BT315" s="577"/>
      <c r="BU315" s="577"/>
      <c r="BV315" s="578"/>
      <c r="BW315" s="576"/>
      <c r="BX315" s="577"/>
      <c r="BY315" s="577"/>
      <c r="BZ315" s="577"/>
      <c r="CA315" s="577"/>
      <c r="CB315" s="577"/>
      <c r="CC315" s="577"/>
      <c r="CD315" s="578"/>
      <c r="CE315" s="576"/>
      <c r="CF315" s="577"/>
      <c r="CG315" s="577"/>
      <c r="CH315" s="577"/>
      <c r="CI315" s="577"/>
      <c r="CJ315" s="577"/>
      <c r="CK315" s="577"/>
      <c r="CL315" s="577"/>
      <c r="CM315" s="577"/>
      <c r="CN315" s="577"/>
      <c r="CO315" s="577"/>
      <c r="CP315" s="577"/>
      <c r="CQ315" s="577"/>
      <c r="CR315" s="577"/>
      <c r="CS315" s="577"/>
      <c r="CT315" s="577"/>
      <c r="CU315" s="577"/>
      <c r="CV315" s="577"/>
      <c r="CW315" s="577"/>
      <c r="CX315" s="577"/>
      <c r="CY315" s="578"/>
      <c r="CZ315" s="563">
        <f>DATI!AA301</f>
        <v>195056.90714206218</v>
      </c>
      <c r="DA315" s="564">
        <f t="shared" si="3148"/>
        <v>534.40248532071826</v>
      </c>
      <c r="DB315" s="565">
        <f t="shared" si="3009"/>
        <v>518.38647364059511</v>
      </c>
      <c r="DC315" s="566">
        <f t="shared" si="3181"/>
        <v>1.4202369140838222</v>
      </c>
      <c r="DD315" s="582">
        <f t="shared" si="3182"/>
        <v>2.6758337237695828E-2</v>
      </c>
      <c r="DE315" s="583">
        <f t="shared" si="3070"/>
        <v>2.2182257032029286E-2</v>
      </c>
      <c r="DF315" s="564">
        <f t="shared" si="3155"/>
        <v>5083.3758174207178</v>
      </c>
      <c r="DG315" s="584">
        <f t="shared" si="3183"/>
        <v>11.249443943207325</v>
      </c>
      <c r="DH315" s="585">
        <f t="shared" si="3211"/>
        <v>4.3853820956902018E-2</v>
      </c>
      <c r="DI315" s="1349">
        <f t="shared" si="3207"/>
        <v>52247.02</v>
      </c>
      <c r="DJ315" s="564">
        <f t="shared" si="3088"/>
        <v>143.1425205479452</v>
      </c>
      <c r="DK315" s="1350">
        <f t="shared" si="3014"/>
        <v>138.85254745838836</v>
      </c>
      <c r="DL315" s="588">
        <f t="shared" si="3015"/>
        <v>0.38041793824215991</v>
      </c>
      <c r="DM315" s="624">
        <f t="shared" si="3146"/>
        <v>0.2678552672936001</v>
      </c>
      <c r="DN315" s="590">
        <f t="shared" si="3089"/>
        <v>2.5566384315858563E-2</v>
      </c>
      <c r="DO315" s="590">
        <f t="shared" si="3179"/>
        <v>7.0000000000000062E-3</v>
      </c>
      <c r="DP315" s="590">
        <f t="shared" si="3016"/>
        <v>5.3008835487026666E-2</v>
      </c>
      <c r="DQ315" s="590">
        <f t="shared" si="3017"/>
        <v>4.8315761456161704E-2</v>
      </c>
      <c r="DR315" s="591">
        <f t="shared" si="3018"/>
        <v>2630.1333802070585</v>
      </c>
      <c r="DS315" s="591">
        <f t="shared" si="3019"/>
        <v>6.3995666260526889</v>
      </c>
      <c r="DT315" s="592">
        <f t="shared" si="3208"/>
        <v>3.3478319153078306E-2</v>
      </c>
      <c r="DU315" s="593"/>
      <c r="DV315" s="592"/>
      <c r="DW315" s="594">
        <f>DATI!AB301</f>
        <v>52247.02</v>
      </c>
      <c r="DX315" s="564">
        <f t="shared" si="3149"/>
        <v>143.1425205479452</v>
      </c>
      <c r="DY315" s="595">
        <f t="shared" si="3196"/>
        <v>138.85254745838836</v>
      </c>
      <c r="DZ315" s="566">
        <f t="shared" si="3197"/>
        <v>0.38041793824215991</v>
      </c>
      <c r="EA315" s="589">
        <f t="shared" si="3178"/>
        <v>0.2678552672936001</v>
      </c>
      <c r="EB315" s="585">
        <f t="shared" si="3080"/>
        <v>2.5566384315858563E-2</v>
      </c>
      <c r="EC315" s="1345">
        <f t="shared" si="3180"/>
        <v>142809.88714206219</v>
      </c>
      <c r="ED315" s="597">
        <f t="shared" si="3023"/>
        <v>391.25996477277312</v>
      </c>
      <c r="EE315" s="598">
        <f t="shared" si="3024"/>
        <v>379.5339261822067</v>
      </c>
      <c r="EF315" s="599">
        <f t="shared" si="3025"/>
        <v>1.0398189758416623</v>
      </c>
      <c r="EG315" s="600">
        <f t="shared" si="3071"/>
        <v>1.7478634106511338E-2</v>
      </c>
      <c r="EH315" s="600">
        <f t="shared" si="3072"/>
        <v>1.2943911895489589E-2</v>
      </c>
      <c r="EI315" s="582">
        <f t="shared" si="3198"/>
        <v>0.7321447327063999</v>
      </c>
      <c r="EJ315" s="601">
        <f t="shared" si="3073"/>
        <v>2453.2424372136593</v>
      </c>
      <c r="EK315" s="601">
        <f t="shared" si="3074"/>
        <v>4.8498773171545508</v>
      </c>
      <c r="EL315" s="563">
        <f>DATI!AD301</f>
        <v>127997.17109489441</v>
      </c>
      <c r="EM315" s="564">
        <f t="shared" si="3150"/>
        <v>350.67718108190252</v>
      </c>
      <c r="EN315" s="595">
        <f t="shared" si="3027"/>
        <v>340.16740617920948</v>
      </c>
      <c r="EO315" s="566">
        <f t="shared" si="3184"/>
        <v>0.93196549638139581</v>
      </c>
      <c r="EP315" s="582">
        <f t="shared" si="3185"/>
        <v>1.2522301119110235E-2</v>
      </c>
      <c r="EQ315" s="583">
        <f t="shared" si="3186"/>
        <v>8.0096684071009339E-3</v>
      </c>
      <c r="ER315" s="582">
        <f t="shared" si="3203"/>
        <v>5.3203219929663897E-2</v>
      </c>
      <c r="ES315" s="564">
        <f t="shared" si="3159"/>
        <v>1582.9963617324829</v>
      </c>
      <c r="ET315" s="582">
        <f t="shared" si="3199"/>
        <v>0.65620424813602019</v>
      </c>
      <c r="EU315" s="584">
        <f t="shared" si="3187"/>
        <v>2.7029781675652771</v>
      </c>
      <c r="EV315" s="563">
        <f>DATI!AE301</f>
        <v>14812.716047167778</v>
      </c>
      <c r="EW315" s="564">
        <f t="shared" si="3152"/>
        <v>40.582783690870627</v>
      </c>
      <c r="EX315" s="595">
        <f t="shared" si="3030"/>
        <v>39.366520002997198</v>
      </c>
      <c r="EY315" s="566">
        <f t="shared" si="3200"/>
        <v>0.1078534794602663</v>
      </c>
      <c r="EZ315" s="582">
        <f t="shared" si="3188"/>
        <v>6.2416923059430029E-2</v>
      </c>
      <c r="FA315" s="583">
        <f t="shared" si="3189"/>
        <v>5.7681918847185765E-2</v>
      </c>
      <c r="FB315" s="564">
        <f t="shared" si="3160"/>
        <v>870.24607548117638</v>
      </c>
      <c r="FC315" s="584">
        <f t="shared" si="3190"/>
        <v>2.1468991495892951</v>
      </c>
      <c r="FD315" s="564"/>
      <c r="FE315" s="582"/>
      <c r="FF315" s="564"/>
      <c r="FG315" s="582"/>
      <c r="FH315" s="563"/>
      <c r="FI315" s="564"/>
      <c r="FJ315" s="590">
        <f t="shared" si="3201"/>
        <v>0</v>
      </c>
      <c r="FK315" s="590"/>
      <c r="FL315" s="564"/>
      <c r="FM315" s="1281"/>
      <c r="FN315" s="564"/>
      <c r="FO315" s="564"/>
      <c r="FP315" s="564"/>
      <c r="FQ315" s="602"/>
      <c r="FR315" s="1289"/>
      <c r="FS315" s="612"/>
      <c r="FT315" s="612"/>
      <c r="FU315" s="576"/>
      <c r="FV315" s="577"/>
      <c r="FW315" s="577"/>
      <c r="FX315" s="577"/>
      <c r="FY315" s="577"/>
      <c r="FZ315" s="577"/>
      <c r="GA315" s="577"/>
      <c r="GB315" s="577"/>
      <c r="GC315" s="577"/>
      <c r="GD315" s="577"/>
      <c r="GE315" s="577"/>
      <c r="GF315" s="577"/>
      <c r="GG315" s="577"/>
      <c r="GH315" s="577"/>
      <c r="GI315" s="577"/>
      <c r="GJ315" s="577"/>
      <c r="GK315" s="577"/>
      <c r="GL315" s="577"/>
      <c r="GM315" s="577"/>
      <c r="GN315" s="577"/>
      <c r="GO315" s="577"/>
      <c r="GP315" s="578"/>
      <c r="GQ315" s="576"/>
      <c r="GR315" s="577"/>
      <c r="GS315" s="577"/>
      <c r="GT315" s="577"/>
      <c r="GU315" s="577"/>
      <c r="GV315" s="577"/>
      <c r="GW315" s="577"/>
      <c r="GX315" s="578"/>
      <c r="GY315" s="576"/>
      <c r="GZ315" s="577"/>
      <c r="HA315" s="577"/>
      <c r="HB315" s="577"/>
      <c r="HC315" s="577"/>
      <c r="HD315" s="577"/>
      <c r="HE315" s="577"/>
      <c r="HF315" s="577"/>
      <c r="HG315" s="577"/>
      <c r="HH315" s="577"/>
      <c r="HI315" s="577"/>
      <c r="HJ315" s="577"/>
      <c r="HK315" s="577"/>
      <c r="HL315" s="577"/>
      <c r="HM315" s="577"/>
      <c r="HN315" s="577"/>
      <c r="HO315" s="577"/>
      <c r="HP315" s="577"/>
      <c r="HQ315" s="577"/>
      <c r="HR315" s="577"/>
      <c r="HS315" s="577"/>
      <c r="HT315" s="578"/>
      <c r="HU315" s="1289">
        <f t="shared" si="3191"/>
        <v>143000</v>
      </c>
      <c r="HV315" s="1290"/>
      <c r="HW315" s="1291">
        <v>22000</v>
      </c>
      <c r="HX315" s="1292">
        <v>22000</v>
      </c>
      <c r="HY315" s="1292"/>
      <c r="HZ315" s="1293"/>
      <c r="IA315" s="1293">
        <f t="shared" si="3192"/>
        <v>0.11278759784690499</v>
      </c>
      <c r="IB315" s="1312">
        <f>+(HX315)/(HX315+IL315+IT315)</f>
        <v>0.15384615384615385</v>
      </c>
      <c r="IC315" s="1291"/>
      <c r="ID315" s="1293"/>
      <c r="IE315" s="1291"/>
      <c r="IF315" s="1291"/>
      <c r="IG315" s="1291"/>
      <c r="IH315" s="1313"/>
      <c r="II315" s="1292"/>
      <c r="IJ315" s="1292"/>
      <c r="IK315" s="1314"/>
      <c r="IL315" s="1315">
        <v>121000</v>
      </c>
      <c r="IM315" s="1315"/>
      <c r="IN315" s="1312">
        <f t="shared" si="3113"/>
        <v>0.62033178815797752</v>
      </c>
      <c r="IO315" s="1312">
        <f t="shared" si="3114"/>
        <v>0.84615384615384615</v>
      </c>
      <c r="IP315" s="1292"/>
      <c r="IQ315" s="1313"/>
      <c r="IR315" s="1292"/>
      <c r="IS315" s="1315">
        <v>0</v>
      </c>
      <c r="IT315" s="1314">
        <v>0</v>
      </c>
      <c r="IU315" s="1316"/>
      <c r="IV315" s="1312"/>
      <c r="IW315" s="1313">
        <f t="shared" si="3193"/>
        <v>0</v>
      </c>
      <c r="IX315" s="1312"/>
      <c r="IY315" s="1315"/>
      <c r="IZ315" s="1315"/>
      <c r="JA315" s="1315"/>
      <c r="JB315" s="1315"/>
      <c r="JC315" s="1297"/>
      <c r="JD315" s="1313"/>
      <c r="JE315" s="1292"/>
      <c r="JF315" s="1292"/>
      <c r="JG315" s="586">
        <f t="shared" si="3153"/>
        <v>47989.284722650176</v>
      </c>
      <c r="JH315" s="566">
        <f t="shared" si="3038"/>
        <v>127.53711952271911</v>
      </c>
      <c r="JI315" s="589">
        <f t="shared" si="3115"/>
        <v>0.24602709755722227</v>
      </c>
      <c r="JJ315" s="1281"/>
      <c r="JK315" s="564"/>
      <c r="JL315" s="591"/>
      <c r="JM315" s="622">
        <f t="shared" si="3076"/>
        <v>1.7983811975364906E-2</v>
      </c>
      <c r="JN315" s="1077"/>
      <c r="JO315" s="566"/>
      <c r="JP315" s="589"/>
      <c r="JQ315" s="590"/>
      <c r="JR315" s="624"/>
      <c r="JS315" s="585"/>
      <c r="JT315" s="576">
        <f>DATI!BW301</f>
        <v>13893.605425658227</v>
      </c>
      <c r="JU315" s="577">
        <f>DATI!BX301</f>
        <v>8894.716601187587</v>
      </c>
      <c r="JV315" s="577">
        <f>DATI!BY301</f>
        <v>1214.0840734213591</v>
      </c>
      <c r="JW315" s="577">
        <f>DATI!BZ301</f>
        <v>946.14297493576998</v>
      </c>
      <c r="JX315" s="577">
        <f>DATI!CA301</f>
        <v>17631.374832928061</v>
      </c>
      <c r="JY315" s="577">
        <f>DATI!CB301</f>
        <v>2317.1259709239007</v>
      </c>
      <c r="JZ315" s="577">
        <f>DATI!CC301</f>
        <v>2343.2273379256726</v>
      </c>
      <c r="KA315" s="577">
        <f>DATI!CD301</f>
        <v>52.718398603439333</v>
      </c>
      <c r="KB315" s="577">
        <f>DATI!CE301</f>
        <v>289.64249232709409</v>
      </c>
      <c r="KC315" s="577">
        <f>DATI!CF301</f>
        <v>19.796399475574493</v>
      </c>
      <c r="KD315" s="577">
        <f>DATI!CG301</f>
        <v>48.427680942535403</v>
      </c>
      <c r="KE315" s="577">
        <f>DATI!CH301</f>
        <v>266.91389292919638</v>
      </c>
      <c r="KF315" s="577">
        <f>DATI!CI301</f>
        <v>6.0172001171112059</v>
      </c>
      <c r="KG315" s="577">
        <f>DATI!CJ301</f>
        <v>45.23092088031769</v>
      </c>
      <c r="KH315" s="577">
        <f>DATI!CK301</f>
        <v>0</v>
      </c>
      <c r="KI315" s="577">
        <f>DATI!CL301</f>
        <v>68.688201336860658</v>
      </c>
      <c r="KJ315" s="625">
        <f t="shared" si="3039"/>
        <v>36.9238763614524</v>
      </c>
      <c r="KK315" s="626">
        <f t="shared" si="3162"/>
        <v>1.3348219354429645E-2</v>
      </c>
      <c r="KL315" s="627">
        <f t="shared" si="3041"/>
        <v>23.638746458560014</v>
      </c>
      <c r="KM315" s="626">
        <f t="shared" si="3163"/>
        <v>4.7053670582721141E-2</v>
      </c>
      <c r="KN315" s="627">
        <f t="shared" si="3043"/>
        <v>3.2265699828088326</v>
      </c>
      <c r="KO315" s="626">
        <f t="shared" si="3164"/>
        <v>0.16359283610348124</v>
      </c>
      <c r="KP315" s="627">
        <f t="shared" si="3045"/>
        <v>2.5144852726469331</v>
      </c>
      <c r="KQ315" s="626">
        <f t="shared" si="3165"/>
        <v>-0.24813239008377819</v>
      </c>
      <c r="KR315" s="627">
        <f t="shared" si="3047"/>
        <v>46.857434371295781</v>
      </c>
      <c r="KS315" s="626">
        <f t="shared" si="3166"/>
        <v>2.8745425755690144E-2</v>
      </c>
      <c r="KT315" s="627">
        <f t="shared" si="3049"/>
        <v>6.1580324360083143</v>
      </c>
      <c r="KU315" s="626">
        <f t="shared" si="3167"/>
        <v>0.27752758289228047</v>
      </c>
      <c r="KV315" s="627">
        <f t="shared" si="3051"/>
        <v>6.2273998621379265</v>
      </c>
      <c r="KW315" s="626">
        <f t="shared" si="3168"/>
        <v>0.26514130092240235</v>
      </c>
      <c r="KX315" s="627">
        <f t="shared" si="3053"/>
        <v>0.14010529105802197</v>
      </c>
      <c r="KY315" s="626">
        <f t="shared" si="3169"/>
        <v>0.35412699560862554</v>
      </c>
      <c r="KZ315" s="627">
        <f t="shared" si="3055"/>
        <v>0.76975869459758128</v>
      </c>
      <c r="LA315" s="626">
        <f t="shared" si="3170"/>
        <v>1.5521003897382251</v>
      </c>
      <c r="LB315" s="627">
        <f t="shared" si="3194"/>
        <v>5.2611239792957031E-2</v>
      </c>
      <c r="LC315" s="626">
        <f t="shared" si="3171"/>
        <v>8.6850808140596296</v>
      </c>
      <c r="LD315" s="627">
        <f t="shared" si="3058"/>
        <v>0.12870220859243431</v>
      </c>
      <c r="LE315" s="626">
        <f t="shared" si="3172"/>
        <v>-0.15178288128551204</v>
      </c>
      <c r="LF315" s="627">
        <f t="shared" si="3060"/>
        <v>0.70935479162743498</v>
      </c>
      <c r="LG315" s="626">
        <f t="shared" si="3173"/>
        <v>0.11794908551939261</v>
      </c>
      <c r="LH315" s="627">
        <f t="shared" si="3062"/>
        <v>1.5991410894397495E-2</v>
      </c>
      <c r="LI315" s="626">
        <f t="shared" si="3174"/>
        <v>-0.7003610241870728</v>
      </c>
      <c r="LJ315" s="627">
        <f t="shared" si="3064"/>
        <v>0.12020644599674625</v>
      </c>
      <c r="LK315" s="626">
        <f t="shared" si="3175"/>
        <v>-8.6238933765744891E-3</v>
      </c>
      <c r="LL315" s="627">
        <f t="shared" si="3066"/>
        <v>0</v>
      </c>
      <c r="LM315" s="626">
        <f t="shared" si="3176"/>
        <v>-1</v>
      </c>
      <c r="LN315" s="627">
        <f t="shared" si="3068"/>
        <v>0.18254690384174599</v>
      </c>
      <c r="LO315" s="630">
        <f t="shared" si="3177"/>
        <v>-0.29666746019867618</v>
      </c>
      <c r="LP315" s="631">
        <f t="shared" ref="LP315:ME315" si="3222">+JT315/$CZ$315</f>
        <v>7.1228471881487149E-2</v>
      </c>
      <c r="LQ315" s="632">
        <f t="shared" si="3222"/>
        <v>4.5600623589860695E-2</v>
      </c>
      <c r="LR315" s="632">
        <f t="shared" si="3222"/>
        <v>6.224255737517297E-3</v>
      </c>
      <c r="LS315" s="632">
        <f t="shared" si="3222"/>
        <v>4.8505996983059067E-3</v>
      </c>
      <c r="LT315" s="632">
        <f t="shared" si="3222"/>
        <v>9.0390927915651453E-2</v>
      </c>
      <c r="LU315" s="632">
        <f t="shared" si="3222"/>
        <v>1.1879230553144736E-2</v>
      </c>
      <c r="LV315" s="632">
        <f t="shared" si="3222"/>
        <v>1.2013044666083387E-2</v>
      </c>
      <c r="LW315" s="632">
        <f t="shared" si="3222"/>
        <v>2.7027188821897969E-4</v>
      </c>
      <c r="LX315" s="633">
        <f t="shared" si="3222"/>
        <v>1.4849127701801615E-3</v>
      </c>
      <c r="LY315" s="633">
        <f t="shared" si="3222"/>
        <v>1.0149037922126258E-4</v>
      </c>
      <c r="LZ315" s="633">
        <f t="shared" si="3222"/>
        <v>2.4827462740022313E-4</v>
      </c>
      <c r="MA315" s="633">
        <f t="shared" si="3222"/>
        <v>1.3683898552477301E-3</v>
      </c>
      <c r="MB315" s="633">
        <f t="shared" si="3222"/>
        <v>3.0848433953322197E-5</v>
      </c>
      <c r="MC315" s="633">
        <f t="shared" si="3222"/>
        <v>2.3188576884065681E-4</v>
      </c>
      <c r="MD315" s="633">
        <f t="shared" si="3222"/>
        <v>0</v>
      </c>
      <c r="ME315" s="633">
        <f t="shared" si="3222"/>
        <v>3.5214441950950372E-4</v>
      </c>
      <c r="MF315" s="631">
        <f t="shared" ref="MF315:MU315" si="3223">+JT315/$DW$315</f>
        <v>0.26592149036745499</v>
      </c>
      <c r="MG315" s="632">
        <f t="shared" si="3223"/>
        <v>0.17024352013162833</v>
      </c>
      <c r="MH315" s="632">
        <f t="shared" si="3223"/>
        <v>2.3237384130642458E-2</v>
      </c>
      <c r="MI315" s="632">
        <f t="shared" si="3223"/>
        <v>1.810903234166791E-2</v>
      </c>
      <c r="MJ315" s="632">
        <f t="shared" si="3223"/>
        <v>0.33746182716120576</v>
      </c>
      <c r="MK315" s="632">
        <f t="shared" si="3223"/>
        <v>4.4349437937779054E-2</v>
      </c>
      <c r="ML315" s="632">
        <f t="shared" si="3223"/>
        <v>4.484901412416771E-2</v>
      </c>
      <c r="MM315" s="632">
        <f t="shared" si="3223"/>
        <v>1.0090221146285346E-3</v>
      </c>
      <c r="MN315" s="633">
        <f t="shared" si="3223"/>
        <v>5.5437131596614338E-3</v>
      </c>
      <c r="MO315" s="633">
        <f t="shared" si="3223"/>
        <v>3.789000688570275E-4</v>
      </c>
      <c r="MP315" s="633">
        <f t="shared" si="3223"/>
        <v>9.2689843253328913E-4</v>
      </c>
      <c r="MQ315" s="633">
        <f t="shared" si="3223"/>
        <v>5.1086912311782834E-3</v>
      </c>
      <c r="MR315" s="633">
        <f t="shared" si="3223"/>
        <v>1.1516829317942356E-4</v>
      </c>
      <c r="MS315" s="633">
        <f t="shared" si="3223"/>
        <v>8.6571293215034447E-4</v>
      </c>
      <c r="MT315" s="633">
        <f t="shared" si="3223"/>
        <v>0</v>
      </c>
      <c r="MU315" s="633">
        <f t="shared" si="3223"/>
        <v>1.3146817050400323E-3</v>
      </c>
      <c r="MV315" s="1077"/>
      <c r="MW315" s="566"/>
      <c r="MX315" s="624"/>
      <c r="MY315" s="1270"/>
      <c r="MZ315" s="636"/>
      <c r="NA315" s="637"/>
      <c r="NB315" s="1077"/>
      <c r="NC315" s="566"/>
      <c r="ND315" s="589"/>
      <c r="NE315" s="638"/>
    </row>
    <row r="316" spans="1:369" outlineLevel="1" x14ac:dyDescent="0.2">
      <c r="A316" s="477" t="s">
        <v>185</v>
      </c>
      <c r="B316" s="478">
        <v>188</v>
      </c>
      <c r="C316" s="1524"/>
      <c r="D316" s="479">
        <f>DATI!G302</f>
        <v>3705018</v>
      </c>
      <c r="E316" s="480">
        <f t="shared" si="3202"/>
        <v>0.41148194530393095</v>
      </c>
      <c r="F316" s="1039">
        <f t="shared" si="3195"/>
        <v>1.2265979620476159E-3</v>
      </c>
      <c r="G316" s="482"/>
      <c r="H316" s="483"/>
      <c r="I316" s="484"/>
      <c r="J316" s="485"/>
      <c r="K316" s="485"/>
      <c r="L316" s="485"/>
      <c r="M316" s="483"/>
      <c r="N316" s="483"/>
      <c r="O316" s="483"/>
      <c r="P316" s="483"/>
      <c r="Q316" s="483"/>
      <c r="R316" s="483"/>
      <c r="S316" s="483"/>
      <c r="T316" s="483"/>
      <c r="U316" s="483"/>
      <c r="V316" s="483"/>
      <c r="W316" s="488"/>
      <c r="X316" s="1111"/>
      <c r="Y316" s="483"/>
      <c r="Z316" s="483"/>
      <c r="AA316" s="483"/>
      <c r="AB316" s="483"/>
      <c r="AC316" s="483"/>
      <c r="AD316" s="484"/>
      <c r="AE316" s="485"/>
      <c r="AF316" s="485"/>
      <c r="AG316" s="488"/>
      <c r="AH316" s="491"/>
      <c r="AI316" s="483"/>
      <c r="AJ316" s="484"/>
      <c r="AK316" s="485"/>
      <c r="AL316" s="485"/>
      <c r="AM316" s="485"/>
      <c r="AN316" s="495"/>
      <c r="AO316" s="496"/>
      <c r="AP316" s="496"/>
      <c r="AQ316" s="496"/>
      <c r="AR316" s="496"/>
      <c r="AS316" s="496"/>
      <c r="AT316" s="496"/>
      <c r="AU316" s="1065"/>
      <c r="AV316" s="1065"/>
      <c r="AW316" s="496"/>
      <c r="AX316" s="1065"/>
      <c r="AY316" s="1065"/>
      <c r="AZ316" s="1065"/>
      <c r="BA316" s="1065"/>
      <c r="BB316" s="495"/>
      <c r="BC316" s="496"/>
      <c r="BD316" s="496"/>
      <c r="BE316" s="496"/>
      <c r="BF316" s="496"/>
      <c r="BG316" s="496"/>
      <c r="BH316" s="496"/>
      <c r="BI316" s="496"/>
      <c r="BJ316" s="496"/>
      <c r="BK316" s="496"/>
      <c r="BL316" s="496"/>
      <c r="BM316" s="496"/>
      <c r="BN316" s="496"/>
      <c r="BO316" s="496"/>
      <c r="BP316" s="496"/>
      <c r="BQ316" s="496"/>
      <c r="BR316" s="496"/>
      <c r="BS316" s="496"/>
      <c r="BT316" s="496"/>
      <c r="BU316" s="496"/>
      <c r="BV316" s="497"/>
      <c r="BW316" s="495"/>
      <c r="BX316" s="496"/>
      <c r="BY316" s="496"/>
      <c r="BZ316" s="496"/>
      <c r="CA316" s="496"/>
      <c r="CB316" s="496"/>
      <c r="CC316" s="496"/>
      <c r="CD316" s="497"/>
      <c r="CE316" s="495"/>
      <c r="CF316" s="496"/>
      <c r="CG316" s="496"/>
      <c r="CH316" s="496"/>
      <c r="CI316" s="496"/>
      <c r="CJ316" s="496"/>
      <c r="CK316" s="496"/>
      <c r="CL316" s="496"/>
      <c r="CM316" s="496"/>
      <c r="CN316" s="496"/>
      <c r="CO316" s="496"/>
      <c r="CP316" s="496"/>
      <c r="CQ316" s="496"/>
      <c r="CR316" s="496"/>
      <c r="CS316" s="496"/>
      <c r="CT316" s="496"/>
      <c r="CU316" s="496"/>
      <c r="CV316" s="496"/>
      <c r="CW316" s="496"/>
      <c r="CX316" s="496"/>
      <c r="CY316" s="497"/>
      <c r="CZ316" s="482">
        <f>DATI!AA302</f>
        <v>1860403.5330113135</v>
      </c>
      <c r="DA316" s="483">
        <f t="shared" si="3148"/>
        <v>5096.9959808529138</v>
      </c>
      <c r="DB316" s="484">
        <f t="shared" si="3009"/>
        <v>502.13076778879707</v>
      </c>
      <c r="DC316" s="485">
        <f t="shared" si="3181"/>
        <v>1.3757007336679372</v>
      </c>
      <c r="DD316" s="501">
        <f t="shared" si="3182"/>
        <v>3.4905315221154254E-2</v>
      </c>
      <c r="DE316" s="502">
        <f t="shared" si="3070"/>
        <v>3.363745762213876E-2</v>
      </c>
      <c r="DF316" s="483">
        <f t="shared" si="3155"/>
        <v>62747.742042886326</v>
      </c>
      <c r="DG316" s="503">
        <f t="shared" si="3183"/>
        <v>16.34074142506762</v>
      </c>
      <c r="DH316" s="504">
        <f t="shared" si="3211"/>
        <v>0.41826667222220548</v>
      </c>
      <c r="DI316" s="1357">
        <f t="shared" si="3207"/>
        <v>722843.29599999997</v>
      </c>
      <c r="DJ316" s="483">
        <f t="shared" si="3088"/>
        <v>1980.3925917808219</v>
      </c>
      <c r="DK316" s="1358">
        <f t="shared" si="3014"/>
        <v>195.0984572814491</v>
      </c>
      <c r="DL316" s="507">
        <f t="shared" si="3015"/>
        <v>0.5345163213190387</v>
      </c>
      <c r="DM316" s="543">
        <f t="shared" si="3146"/>
        <v>0.3885411327025276</v>
      </c>
      <c r="DN316" s="509">
        <f t="shared" si="3089"/>
        <v>2.8405087666905381E-2</v>
      </c>
      <c r="DO316" s="509">
        <f t="shared" si="3179"/>
        <v>1.100000000000001E-2</v>
      </c>
      <c r="DP316" s="509">
        <f t="shared" si="3016"/>
        <v>6.4301891426957566E-2</v>
      </c>
      <c r="DQ316" s="509">
        <f t="shared" si="3017"/>
        <v>6.2998020221692999E-2</v>
      </c>
      <c r="DR316" s="510">
        <f t="shared" si="3018"/>
        <v>43671.998999999953</v>
      </c>
      <c r="DS316" s="510">
        <f t="shared" si="3019"/>
        <v>11.562407759211567</v>
      </c>
      <c r="DT316" s="511">
        <f t="shared" si="3208"/>
        <v>0.46317624548062364</v>
      </c>
      <c r="DU316" s="512"/>
      <c r="DV316" s="511"/>
      <c r="DW316" s="513">
        <f>DATI!AB302</f>
        <v>722843.29599999997</v>
      </c>
      <c r="DX316" s="483">
        <f t="shared" si="3149"/>
        <v>1980.3925917808219</v>
      </c>
      <c r="DY316" s="514">
        <f t="shared" si="3196"/>
        <v>195.0984572814491</v>
      </c>
      <c r="DZ316" s="485">
        <f t="shared" si="3197"/>
        <v>0.5345163213190387</v>
      </c>
      <c r="EA316" s="508">
        <f t="shared" si="3178"/>
        <v>0.3885411327025276</v>
      </c>
      <c r="EB316" s="504">
        <f t="shared" si="3080"/>
        <v>2.8405087666905381E-2</v>
      </c>
      <c r="EC316" s="1359">
        <f t="shared" si="3180"/>
        <v>1137560.2370113134</v>
      </c>
      <c r="ED316" s="516">
        <f t="shared" si="3023"/>
        <v>3116.6033890720914</v>
      </c>
      <c r="EE316" s="517">
        <f t="shared" si="3024"/>
        <v>307.03231050734797</v>
      </c>
      <c r="EF316" s="518">
        <f t="shared" si="3025"/>
        <v>0.84118441234889851</v>
      </c>
      <c r="EG316" s="519">
        <f t="shared" si="3071"/>
        <v>1.7054991057770294E-2</v>
      </c>
      <c r="EH316" s="519">
        <f t="shared" si="3072"/>
        <v>1.5809001806324975E-2</v>
      </c>
      <c r="EI316" s="501">
        <f t="shared" si="3198"/>
        <v>0.61145886729747234</v>
      </c>
      <c r="EJ316" s="520">
        <f t="shared" si="3073"/>
        <v>19075.743042886257</v>
      </c>
      <c r="EK316" s="520">
        <f t="shared" si="3074"/>
        <v>4.7783336658560529</v>
      </c>
      <c r="EL316" s="482">
        <f>DATI!AD302</f>
        <v>955986.8422164917</v>
      </c>
      <c r="EM316" s="483">
        <f t="shared" si="3150"/>
        <v>2619.1420334698405</v>
      </c>
      <c r="EN316" s="514">
        <f t="shared" si="3027"/>
        <v>258.02488468787243</v>
      </c>
      <c r="EO316" s="485">
        <f t="shared" si="3184"/>
        <v>0.70691749229554091</v>
      </c>
      <c r="EP316" s="501">
        <f t="shared" si="3185"/>
        <v>1.8631993307264061E-2</v>
      </c>
      <c r="EQ316" s="502">
        <f t="shared" si="3186"/>
        <v>1.7384072077833768E-2</v>
      </c>
      <c r="ER316" s="501">
        <f t="shared" si="3203"/>
        <v>0.39736486190465259</v>
      </c>
      <c r="ES316" s="483">
        <f t="shared" si="3159"/>
        <v>17486.138824462891</v>
      </c>
      <c r="ET316" s="501">
        <f t="shared" si="3199"/>
        <v>0.51385993697243648</v>
      </c>
      <c r="EU316" s="503">
        <f t="shared" si="3187"/>
        <v>4.4088789242864834</v>
      </c>
      <c r="EV316" s="482">
        <f>DATI!AE302</f>
        <v>94678.268502831459</v>
      </c>
      <c r="EW316" s="483">
        <f t="shared" si="3152"/>
        <v>259.39251644611358</v>
      </c>
      <c r="EX316" s="514">
        <f t="shared" si="3030"/>
        <v>25.554064380478437</v>
      </c>
      <c r="EY316" s="485">
        <f t="shared" si="3200"/>
        <v>7.0011135288982021E-2</v>
      </c>
      <c r="EZ316" s="501">
        <f t="shared" si="3188"/>
        <v>-1.9909612979540969E-2</v>
      </c>
      <c r="FA316" s="502">
        <f t="shared" si="3189"/>
        <v>-2.1110317069692797E-2</v>
      </c>
      <c r="FB316" s="483">
        <f t="shared" si="3160"/>
        <v>-1923.2998389005661</v>
      </c>
      <c r="FC316" s="503">
        <f t="shared" si="3190"/>
        <v>-0.55108804485137242</v>
      </c>
      <c r="FD316" s="483"/>
      <c r="FE316" s="501"/>
      <c r="FF316" s="483"/>
      <c r="FG316" s="501"/>
      <c r="FH316" s="482">
        <f>DATI!AF302</f>
        <v>86895.12629199028</v>
      </c>
      <c r="FI316" s="483">
        <f t="shared" si="3161"/>
        <v>238.06883915613776</v>
      </c>
      <c r="FJ316" s="509">
        <f t="shared" si="3201"/>
        <v>4.6707676453042864E-2</v>
      </c>
      <c r="FK316" s="509"/>
      <c r="FL316" s="483"/>
      <c r="FM316" s="1279"/>
      <c r="FN316" s="483"/>
      <c r="FO316" s="483"/>
      <c r="FP316" s="483"/>
      <c r="FQ316" s="521"/>
      <c r="FR316" s="1329"/>
      <c r="FS316" s="531"/>
      <c r="FT316" s="531"/>
      <c r="FU316" s="495"/>
      <c r="FV316" s="496"/>
      <c r="FW316" s="496"/>
      <c r="FX316" s="496"/>
      <c r="FY316" s="496"/>
      <c r="FZ316" s="496"/>
      <c r="GA316" s="496"/>
      <c r="GB316" s="496"/>
      <c r="GC316" s="496"/>
      <c r="GD316" s="496"/>
      <c r="GE316" s="496"/>
      <c r="GF316" s="496"/>
      <c r="GG316" s="496"/>
      <c r="GH316" s="496"/>
      <c r="GI316" s="496"/>
      <c r="GJ316" s="496"/>
      <c r="GK316" s="496"/>
      <c r="GL316" s="496"/>
      <c r="GM316" s="496"/>
      <c r="GN316" s="496"/>
      <c r="GO316" s="496"/>
      <c r="GP316" s="497"/>
      <c r="GQ316" s="495"/>
      <c r="GR316" s="496"/>
      <c r="GS316" s="496"/>
      <c r="GT316" s="496"/>
      <c r="GU316" s="496"/>
      <c r="GV316" s="496"/>
      <c r="GW316" s="496"/>
      <c r="GX316" s="497"/>
      <c r="GY316" s="495"/>
      <c r="GZ316" s="496"/>
      <c r="HA316" s="496"/>
      <c r="HB316" s="496"/>
      <c r="HC316" s="496"/>
      <c r="HD316" s="496"/>
      <c r="HE316" s="496"/>
      <c r="HF316" s="496"/>
      <c r="HG316" s="496"/>
      <c r="HH316" s="496"/>
      <c r="HI316" s="496"/>
      <c r="HJ316" s="496"/>
      <c r="HK316" s="496"/>
      <c r="HL316" s="496"/>
      <c r="HM316" s="496"/>
      <c r="HN316" s="496"/>
      <c r="HO316" s="496"/>
      <c r="HP316" s="496"/>
      <c r="HQ316" s="496"/>
      <c r="HR316" s="496"/>
      <c r="HS316" s="496"/>
      <c r="HT316" s="497"/>
      <c r="HU316" s="1329">
        <f t="shared" si="3191"/>
        <v>1138000</v>
      </c>
      <c r="HV316" s="1330"/>
      <c r="HW316" s="1331">
        <v>142000</v>
      </c>
      <c r="HX316" s="1332">
        <v>142000</v>
      </c>
      <c r="HY316" s="1332"/>
      <c r="HZ316" s="1333"/>
      <c r="IA316" s="1333">
        <f t="shared" si="3192"/>
        <v>7.6327526517945221E-2</v>
      </c>
      <c r="IB316" s="1334">
        <f>+(HX316)/(HX316+IL316+IT316)</f>
        <v>0.12478031634446397</v>
      </c>
      <c r="IC316" s="1331"/>
      <c r="ID316" s="1333"/>
      <c r="IE316" s="1331"/>
      <c r="IF316" s="1331"/>
      <c r="IG316" s="1331"/>
      <c r="IH316" s="1335"/>
      <c r="II316" s="1332"/>
      <c r="IJ316" s="1332"/>
      <c r="IK316" s="1336"/>
      <c r="IL316" s="1337">
        <v>608000</v>
      </c>
      <c r="IM316" s="1337"/>
      <c r="IN316" s="1334">
        <f t="shared" si="3113"/>
        <v>0.32681081776697668</v>
      </c>
      <c r="IO316" s="1334">
        <f t="shared" si="3114"/>
        <v>0.53427065026362042</v>
      </c>
      <c r="IP316" s="1332"/>
      <c r="IQ316" s="1335"/>
      <c r="IR316" s="1332"/>
      <c r="IS316" s="1337">
        <v>388000</v>
      </c>
      <c r="IT316" s="1336">
        <v>388000</v>
      </c>
      <c r="IU316" s="1338"/>
      <c r="IV316" s="1334"/>
      <c r="IW316" s="1335">
        <f t="shared" si="3193"/>
        <v>0.20855690344339961</v>
      </c>
      <c r="IX316" s="1334">
        <f>+(IT316)/(HX316+IL316+IT316)</f>
        <v>0.34094903339191562</v>
      </c>
      <c r="IY316" s="1337"/>
      <c r="IZ316" s="1337"/>
      <c r="JA316" s="1337"/>
      <c r="JB316" s="1337"/>
      <c r="JC316" s="1339"/>
      <c r="JD316" s="1335"/>
      <c r="JE316" s="1332"/>
      <c r="JF316" s="1332"/>
      <c r="JG316" s="505">
        <f t="shared" si="3153"/>
        <v>661561.90571233176</v>
      </c>
      <c r="JH316" s="485">
        <f t="shared" si="3038"/>
        <v>178.55835132577812</v>
      </c>
      <c r="JI316" s="508">
        <f t="shared" si="3115"/>
        <v>0.35560129508112942</v>
      </c>
      <c r="JJ316" s="1279"/>
      <c r="JK316" s="483"/>
      <c r="JL316" s="510"/>
      <c r="JM316" s="541">
        <f t="shared" si="3076"/>
        <v>3.1999018696867096E-2</v>
      </c>
      <c r="JN316" s="1070"/>
      <c r="JO316" s="485"/>
      <c r="JP316" s="508"/>
      <c r="JQ316" s="509"/>
      <c r="JR316" s="543"/>
      <c r="JS316" s="504"/>
      <c r="JT316" s="495">
        <f>DATI!BW302</f>
        <v>184044.89893839866</v>
      </c>
      <c r="JU316" s="496">
        <f>DATI!BX302</f>
        <v>135937.33770844585</v>
      </c>
      <c r="JV316" s="496">
        <f>DATI!BY302</f>
        <v>29077.337826982886</v>
      </c>
      <c r="JW316" s="496">
        <f>DATI!BZ302</f>
        <v>167366.12496631171</v>
      </c>
      <c r="JX316" s="496">
        <f>DATI!CA302</f>
        <v>74207.250734179135</v>
      </c>
      <c r="JY316" s="496">
        <f>DATI!CB302</f>
        <v>40006.902997979523</v>
      </c>
      <c r="JZ316" s="496">
        <f>DATI!CC302</f>
        <v>17677.51183565005</v>
      </c>
      <c r="KA316" s="496">
        <f>DATI!CD302</f>
        <v>1046.024840133314</v>
      </c>
      <c r="KB316" s="496">
        <f>DATI!CE302</f>
        <v>3238.5563142075539</v>
      </c>
      <c r="KC316" s="496">
        <f>DATI!CF302</f>
        <v>881.99637663507463</v>
      </c>
      <c r="KD316" s="496">
        <f>DATI!CG302</f>
        <v>1758.6188542275429</v>
      </c>
      <c r="KE316" s="496">
        <f>DATI!CH302</f>
        <v>1340.068464500308</v>
      </c>
      <c r="KF316" s="496">
        <f>DATI!CI302</f>
        <v>261.71978509378431</v>
      </c>
      <c r="KG316" s="496">
        <f>DATI!CJ302</f>
        <v>249.02682484674455</v>
      </c>
      <c r="KH316" s="496">
        <f>DATI!CK302</f>
        <v>3573.2120073143055</v>
      </c>
      <c r="KI316" s="496">
        <f>DATI!CL302</f>
        <v>2653.9360916528703</v>
      </c>
      <c r="KJ316" s="544">
        <f t="shared" si="3039"/>
        <v>49.674495221993162</v>
      </c>
      <c r="KK316" s="545">
        <f t="shared" si="3162"/>
        <v>3.1959210215368516E-2</v>
      </c>
      <c r="KL316" s="546">
        <f t="shared" si="3041"/>
        <v>36.690061346111101</v>
      </c>
      <c r="KM316" s="545">
        <f t="shared" si="3163"/>
        <v>7.4442175733425583E-2</v>
      </c>
      <c r="KN316" s="546">
        <f t="shared" si="3043"/>
        <v>7.8480962378544143</v>
      </c>
      <c r="KO316" s="545">
        <f t="shared" si="3164"/>
        <v>-1.6217732730487339E-2</v>
      </c>
      <c r="KP316" s="546">
        <f t="shared" si="3045"/>
        <v>45.172823712681478</v>
      </c>
      <c r="KQ316" s="545">
        <f t="shared" si="3165"/>
        <v>5.3806530532131781E-2</v>
      </c>
      <c r="KR316" s="546">
        <f t="shared" si="3047"/>
        <v>20.028850260424953</v>
      </c>
      <c r="KS316" s="545">
        <f t="shared" si="3166"/>
        <v>8.067745411931225E-2</v>
      </c>
      <c r="KT316" s="546">
        <f t="shared" si="3049"/>
        <v>10.79803201981192</v>
      </c>
      <c r="KU316" s="545">
        <f t="shared" si="3167"/>
        <v>0.4563259170509974</v>
      </c>
      <c r="KV316" s="546">
        <f t="shared" si="3051"/>
        <v>4.7712350751467465</v>
      </c>
      <c r="KW316" s="545">
        <f t="shared" si="3168"/>
        <v>-8.6058452496753091E-2</v>
      </c>
      <c r="KX316" s="546">
        <f t="shared" si="3053"/>
        <v>0.282326520446949</v>
      </c>
      <c r="KY316" s="545">
        <f t="shared" si="3169"/>
        <v>9.0756921815685856E-2</v>
      </c>
      <c r="KZ316" s="546">
        <f t="shared" si="3055"/>
        <v>0.87410002170233825</v>
      </c>
      <c r="LA316" s="545">
        <f t="shared" si="3170"/>
        <v>-0.25712608041976887</v>
      </c>
      <c r="LB316" s="546">
        <f t="shared" si="3194"/>
        <v>0.23805454565539888</v>
      </c>
      <c r="LC316" s="545">
        <f t="shared" si="3171"/>
        <v>0.86865766737993411</v>
      </c>
      <c r="LD316" s="546">
        <f t="shared" si="3058"/>
        <v>0.47465865327173656</v>
      </c>
      <c r="LE316" s="545">
        <f t="shared" si="3172"/>
        <v>0.11434725644212797</v>
      </c>
      <c r="LF316" s="546">
        <f t="shared" si="3060"/>
        <v>0.36169013605340328</v>
      </c>
      <c r="LG316" s="545">
        <f t="shared" si="3173"/>
        <v>4.8907374828735618E-2</v>
      </c>
      <c r="LH316" s="546">
        <f t="shared" si="3062"/>
        <v>7.0639274922222856E-2</v>
      </c>
      <c r="LI316" s="545">
        <f t="shared" si="3174"/>
        <v>1.2464698553992674E-2</v>
      </c>
      <c r="LJ316" s="546">
        <f t="shared" si="3064"/>
        <v>6.7213391364561392E-2</v>
      </c>
      <c r="LK316" s="545">
        <f t="shared" si="3175"/>
        <v>0.14483665074898527</v>
      </c>
      <c r="LL316" s="546">
        <f t="shared" si="3066"/>
        <v>0.96442500611719184</v>
      </c>
      <c r="LM316" s="545">
        <f t="shared" si="3176"/>
        <v>0.72286376174139921</v>
      </c>
      <c r="LN316" s="546">
        <f t="shared" si="3068"/>
        <v>0.71630855549227301</v>
      </c>
      <c r="LO316" s="549">
        <f t="shared" si="3177"/>
        <v>0.43650621915338889</v>
      </c>
      <c r="LP316" s="550">
        <f t="shared" ref="LP316:ME316" si="3224">+JT316/$CZ$316</f>
        <v>9.8927407776149098E-2</v>
      </c>
      <c r="LQ316" s="551">
        <f t="shared" si="3224"/>
        <v>7.3068737667044192E-2</v>
      </c>
      <c r="LR316" s="551">
        <f t="shared" si="3224"/>
        <v>1.562958643704428E-2</v>
      </c>
      <c r="LS316" s="551">
        <f t="shared" si="3224"/>
        <v>8.9962270011069642E-2</v>
      </c>
      <c r="LT316" s="551">
        <f t="shared" si="3224"/>
        <v>3.9887717593217374E-2</v>
      </c>
      <c r="LU316" s="551">
        <f t="shared" si="3224"/>
        <v>2.1504422179430591E-2</v>
      </c>
      <c r="LV316" s="551">
        <f t="shared" si="3224"/>
        <v>9.5019771366680952E-3</v>
      </c>
      <c r="LW316" s="551">
        <f t="shared" si="3224"/>
        <v>5.6225696284299242E-4</v>
      </c>
      <c r="LX316" s="552">
        <f t="shared" si="3224"/>
        <v>1.7407816405108167E-3</v>
      </c>
      <c r="LY316" s="552">
        <f t="shared" si="3224"/>
        <v>4.740887452559525E-4</v>
      </c>
      <c r="LZ316" s="552">
        <f t="shared" si="3224"/>
        <v>9.4528892416205078E-4</v>
      </c>
      <c r="MA316" s="552">
        <f t="shared" si="3224"/>
        <v>7.2031064267612244E-4</v>
      </c>
      <c r="MB316" s="552">
        <f t="shared" si="3224"/>
        <v>1.4067904110575172E-4</v>
      </c>
      <c r="MC316" s="552">
        <f t="shared" si="3224"/>
        <v>1.3385634913499713E-4</v>
      </c>
      <c r="MD316" s="552">
        <f t="shared" si="3224"/>
        <v>1.9206650298769219E-3</v>
      </c>
      <c r="ME316" s="552">
        <f t="shared" si="3224"/>
        <v>1.4265378691025799E-3</v>
      </c>
      <c r="MF316" s="550">
        <f t="shared" ref="MF316:MU316" si="3225">+JT316/$DW$316</f>
        <v>0.25461244498890484</v>
      </c>
      <c r="MG316" s="551">
        <f t="shared" si="3225"/>
        <v>0.18805920793715966</v>
      </c>
      <c r="MH316" s="551">
        <f t="shared" si="3225"/>
        <v>4.0226336728704869E-2</v>
      </c>
      <c r="MI316" s="551">
        <f t="shared" si="3225"/>
        <v>0.23153860026435344</v>
      </c>
      <c r="MJ316" s="551">
        <f t="shared" si="3225"/>
        <v>0.10266021853535892</v>
      </c>
      <c r="MK316" s="551">
        <f t="shared" si="3225"/>
        <v>5.5346578185570559E-2</v>
      </c>
      <c r="ML316" s="551">
        <f t="shared" si="3225"/>
        <v>2.4455524362572287E-2</v>
      </c>
      <c r="MM316" s="551">
        <f t="shared" si="3225"/>
        <v>1.447097657157097E-3</v>
      </c>
      <c r="MN316" s="552">
        <f t="shared" si="3225"/>
        <v>4.4803020684133924E-3</v>
      </c>
      <c r="MO316" s="552">
        <f t="shared" si="3225"/>
        <v>1.2201764635790088E-3</v>
      </c>
      <c r="MP316" s="552">
        <f t="shared" si="3225"/>
        <v>2.4329185370594391E-3</v>
      </c>
      <c r="MQ316" s="552">
        <f t="shared" si="3225"/>
        <v>1.8538851669730476E-3</v>
      </c>
      <c r="MR316" s="552">
        <f t="shared" si="3225"/>
        <v>3.6206987951892733E-4</v>
      </c>
      <c r="MS316" s="552">
        <f t="shared" si="3225"/>
        <v>3.4451011197694575E-4</v>
      </c>
      <c r="MT316" s="552">
        <f t="shared" si="3225"/>
        <v>4.9432733582609112E-3</v>
      </c>
      <c r="MU316" s="552">
        <f t="shared" si="3225"/>
        <v>3.671523421935244E-3</v>
      </c>
      <c r="MV316" s="1070"/>
      <c r="MW316" s="485"/>
      <c r="MX316" s="543"/>
      <c r="MY316" s="1280"/>
      <c r="MZ316" s="555"/>
      <c r="NA316" s="556"/>
      <c r="NB316" s="1070"/>
      <c r="NC316" s="485"/>
      <c r="ND316" s="508"/>
      <c r="NE316" s="557"/>
    </row>
    <row r="317" spans="1:369" outlineLevel="1" x14ac:dyDescent="0.2">
      <c r="A317" s="558" t="s">
        <v>187</v>
      </c>
      <c r="B317" s="559">
        <v>190</v>
      </c>
      <c r="C317" s="1525"/>
      <c r="D317" s="560">
        <f>DATI!G303</f>
        <v>492194</v>
      </c>
      <c r="E317" s="561">
        <f t="shared" si="3202"/>
        <v>5.4663417178249338E-2</v>
      </c>
      <c r="F317" s="1035">
        <f t="shared" si="3195"/>
        <v>1.7992713358164906E-3</v>
      </c>
      <c r="G317" s="563"/>
      <c r="H317" s="564"/>
      <c r="I317" s="565"/>
      <c r="J317" s="566"/>
      <c r="K317" s="566"/>
      <c r="L317" s="566"/>
      <c r="M317" s="564"/>
      <c r="N317" s="564"/>
      <c r="O317" s="564"/>
      <c r="P317" s="564"/>
      <c r="Q317" s="564"/>
      <c r="R317" s="564"/>
      <c r="S317" s="564"/>
      <c r="T317" s="564"/>
      <c r="U317" s="564"/>
      <c r="V317" s="564"/>
      <c r="W317" s="569"/>
      <c r="X317" s="1100"/>
      <c r="Y317" s="564"/>
      <c r="Z317" s="564"/>
      <c r="AA317" s="564"/>
      <c r="AB317" s="564"/>
      <c r="AC317" s="564"/>
      <c r="AD317" s="565"/>
      <c r="AE317" s="566"/>
      <c r="AF317" s="566"/>
      <c r="AG317" s="569"/>
      <c r="AH317" s="572"/>
      <c r="AI317" s="564"/>
      <c r="AJ317" s="565"/>
      <c r="AK317" s="566"/>
      <c r="AL317" s="566"/>
      <c r="AM317" s="566"/>
      <c r="AN317" s="576"/>
      <c r="AO317" s="577"/>
      <c r="AP317" s="577"/>
      <c r="AQ317" s="577"/>
      <c r="AR317" s="577"/>
      <c r="AS317" s="577"/>
      <c r="AT317" s="577"/>
      <c r="AU317" s="1072"/>
      <c r="AV317" s="1072"/>
      <c r="AW317" s="577"/>
      <c r="AX317" s="1072"/>
      <c r="AY317" s="1072"/>
      <c r="AZ317" s="1072"/>
      <c r="BA317" s="1072"/>
      <c r="BB317" s="576"/>
      <c r="BC317" s="577"/>
      <c r="BD317" s="577"/>
      <c r="BE317" s="577"/>
      <c r="BF317" s="577"/>
      <c r="BG317" s="577"/>
      <c r="BH317" s="577"/>
      <c r="BI317" s="577"/>
      <c r="BJ317" s="577"/>
      <c r="BK317" s="577"/>
      <c r="BL317" s="577"/>
      <c r="BM317" s="577"/>
      <c r="BN317" s="577"/>
      <c r="BO317" s="577"/>
      <c r="BP317" s="577"/>
      <c r="BQ317" s="577"/>
      <c r="BR317" s="577"/>
      <c r="BS317" s="577"/>
      <c r="BT317" s="577"/>
      <c r="BU317" s="577"/>
      <c r="BV317" s="578"/>
      <c r="BW317" s="576"/>
      <c r="BX317" s="577"/>
      <c r="BY317" s="577"/>
      <c r="BZ317" s="577"/>
      <c r="CA317" s="577"/>
      <c r="CB317" s="577"/>
      <c r="CC317" s="577"/>
      <c r="CD317" s="578"/>
      <c r="CE317" s="576"/>
      <c r="CF317" s="577"/>
      <c r="CG317" s="577"/>
      <c r="CH317" s="577"/>
      <c r="CI317" s="577"/>
      <c r="CJ317" s="577"/>
      <c r="CK317" s="577"/>
      <c r="CL317" s="577"/>
      <c r="CM317" s="577"/>
      <c r="CN317" s="577"/>
      <c r="CO317" s="577"/>
      <c r="CP317" s="577"/>
      <c r="CQ317" s="577"/>
      <c r="CR317" s="577"/>
      <c r="CS317" s="577"/>
      <c r="CT317" s="577"/>
      <c r="CU317" s="577"/>
      <c r="CV317" s="577"/>
      <c r="CW317" s="577"/>
      <c r="CX317" s="577"/>
      <c r="CY317" s="578"/>
      <c r="CZ317" s="563">
        <f>DATI!AA303</f>
        <v>265470.2343446766</v>
      </c>
      <c r="DA317" s="564">
        <f t="shared" si="3148"/>
        <v>727.31571053336052</v>
      </c>
      <c r="DB317" s="565">
        <f t="shared" si="3009"/>
        <v>539.36097218713883</v>
      </c>
      <c r="DC317" s="566">
        <f t="shared" si="3181"/>
        <v>1.477701293663394</v>
      </c>
      <c r="DD317" s="582">
        <f t="shared" si="3182"/>
        <v>5.602680881085087E-2</v>
      </c>
      <c r="DE317" s="583">
        <f t="shared" si="3070"/>
        <v>5.4130142660940905E-2</v>
      </c>
      <c r="DF317" s="564">
        <f t="shared" si="3155"/>
        <v>14084.348939350661</v>
      </c>
      <c r="DG317" s="584">
        <f t="shared" si="3183"/>
        <v>27.696472369659148</v>
      </c>
      <c r="DH317" s="585">
        <f t="shared" si="3211"/>
        <v>5.9684552046441255E-2</v>
      </c>
      <c r="DI317" s="1349">
        <f t="shared" si="3207"/>
        <v>53358.911600407446</v>
      </c>
      <c r="DJ317" s="564">
        <f t="shared" si="3088"/>
        <v>146.18879890522587</v>
      </c>
      <c r="DK317" s="1350">
        <f t="shared" si="3014"/>
        <v>108.41032519780299</v>
      </c>
      <c r="DL317" s="588">
        <f t="shared" si="3015"/>
        <v>0.2970145895830219</v>
      </c>
      <c r="DM317" s="624">
        <f t="shared" si="3146"/>
        <v>0.20099771913083195</v>
      </c>
      <c r="DN317" s="590">
        <f t="shared" si="3089"/>
        <v>8.254441587216918E-2</v>
      </c>
      <c r="DO317" s="590">
        <f t="shared" si="3179"/>
        <v>1.5000000000000013E-2</v>
      </c>
      <c r="DP317" s="590">
        <f t="shared" si="3016"/>
        <v>0.14319592488949337</v>
      </c>
      <c r="DQ317" s="590">
        <f t="shared" si="3017"/>
        <v>0.14114269954013461</v>
      </c>
      <c r="DR317" s="591">
        <f t="shared" si="3018"/>
        <v>6683.7000826919975</v>
      </c>
      <c r="DS317" s="591">
        <f t="shared" si="3019"/>
        <v>13.40877522382435</v>
      </c>
      <c r="DT317" s="592">
        <f t="shared" si="3208"/>
        <v>3.419078585188845E-2</v>
      </c>
      <c r="DU317" s="593"/>
      <c r="DV317" s="592"/>
      <c r="DW317" s="594">
        <f>DATI!AB303</f>
        <v>53358.911600407446</v>
      </c>
      <c r="DX317" s="564">
        <f t="shared" si="3149"/>
        <v>146.18879890522587</v>
      </c>
      <c r="DY317" s="595">
        <f t="shared" si="3196"/>
        <v>108.41032519780299</v>
      </c>
      <c r="DZ317" s="566">
        <f t="shared" si="3197"/>
        <v>0.2970145895830219</v>
      </c>
      <c r="EA317" s="589">
        <f t="shared" si="3178"/>
        <v>0.20099771913083195</v>
      </c>
      <c r="EB317" s="585">
        <f t="shared" si="3080"/>
        <v>8.254441587216918E-2</v>
      </c>
      <c r="EC317" s="1345">
        <f t="shared" si="3180"/>
        <v>212111.32274426916</v>
      </c>
      <c r="ED317" s="597">
        <f t="shared" si="3023"/>
        <v>581.12691162813462</v>
      </c>
      <c r="EE317" s="598">
        <f t="shared" si="3024"/>
        <v>430.95064698933584</v>
      </c>
      <c r="EF317" s="599">
        <f t="shared" si="3025"/>
        <v>1.1806867040803721</v>
      </c>
      <c r="EG317" s="600">
        <f t="shared" si="3071"/>
        <v>3.6151748788251954E-2</v>
      </c>
      <c r="EH317" s="600">
        <f t="shared" si="3072"/>
        <v>3.4290779036632017E-2</v>
      </c>
      <c r="EI317" s="582">
        <f t="shared" si="3198"/>
        <v>0.79900228086916802</v>
      </c>
      <c r="EJ317" s="601">
        <f t="shared" si="3073"/>
        <v>7400.6488566586631</v>
      </c>
      <c r="EK317" s="601">
        <f t="shared" si="3074"/>
        <v>14.287697145834784</v>
      </c>
      <c r="EL317" s="563">
        <f>DATI!AD303</f>
        <v>189926.61303320882</v>
      </c>
      <c r="EM317" s="564">
        <f t="shared" si="3150"/>
        <v>520.34688502248991</v>
      </c>
      <c r="EN317" s="595">
        <f t="shared" si="3027"/>
        <v>385.87754631955858</v>
      </c>
      <c r="EO317" s="566">
        <f t="shared" si="3184"/>
        <v>1.0571987570398864</v>
      </c>
      <c r="EP317" s="582">
        <f t="shared" si="3185"/>
        <v>9.7693003345253882E-3</v>
      </c>
      <c r="EQ317" s="583">
        <f t="shared" si="3186"/>
        <v>7.9557145096356141E-3</v>
      </c>
      <c r="ER317" s="582">
        <f t="shared" si="3203"/>
        <v>7.8944771023185825E-2</v>
      </c>
      <c r="ES317" s="564">
        <f t="shared" si="3159"/>
        <v>1837.4990442132694</v>
      </c>
      <c r="ET317" s="582">
        <f t="shared" si="3199"/>
        <v>0.71543468329716853</v>
      </c>
      <c r="EU317" s="584">
        <f t="shared" si="3187"/>
        <v>3.045700867612652</v>
      </c>
      <c r="EV317" s="563">
        <f>DATI!AE303</f>
        <v>17589.01011842048</v>
      </c>
      <c r="EW317" s="564">
        <f t="shared" si="3152"/>
        <v>48.189068817590353</v>
      </c>
      <c r="EX317" s="595">
        <f t="shared" si="3030"/>
        <v>35.7359295692765</v>
      </c>
      <c r="EY317" s="566">
        <f t="shared" si="3200"/>
        <v>9.7906656354182192E-2</v>
      </c>
      <c r="EZ317" s="582">
        <f t="shared" si="3188"/>
        <v>0.22609009017828585</v>
      </c>
      <c r="FA317" s="583">
        <f t="shared" si="3189"/>
        <v>0.22388798361112383</v>
      </c>
      <c r="FB317" s="564">
        <f t="shared" si="3160"/>
        <v>3243.4002327204325</v>
      </c>
      <c r="FC317" s="584">
        <f t="shared" si="3190"/>
        <v>6.537236512550507</v>
      </c>
      <c r="FD317" s="564"/>
      <c r="FE317" s="582"/>
      <c r="FF317" s="564"/>
      <c r="FG317" s="582"/>
      <c r="FH317" s="563">
        <f>DATI!AF303</f>
        <v>4595.6995926398195</v>
      </c>
      <c r="FI317" s="564">
        <f t="shared" si="3161"/>
        <v>12.5909577880543</v>
      </c>
      <c r="FJ317" s="590">
        <f t="shared" si="3201"/>
        <v>1.7311543812000164E-2</v>
      </c>
      <c r="FK317" s="590"/>
      <c r="FL317" s="564"/>
      <c r="FM317" s="1281"/>
      <c r="FN317" s="564"/>
      <c r="FO317" s="564"/>
      <c r="FP317" s="564"/>
      <c r="FQ317" s="602"/>
      <c r="FR317" s="1289"/>
      <c r="FS317" s="612"/>
      <c r="FT317" s="612"/>
      <c r="FU317" s="576"/>
      <c r="FV317" s="577"/>
      <c r="FW317" s="577"/>
      <c r="FX317" s="577"/>
      <c r="FY317" s="577"/>
      <c r="FZ317" s="577"/>
      <c r="GA317" s="577"/>
      <c r="GB317" s="577"/>
      <c r="GC317" s="577"/>
      <c r="GD317" s="577"/>
      <c r="GE317" s="577"/>
      <c r="GF317" s="577"/>
      <c r="GG317" s="577"/>
      <c r="GH317" s="577"/>
      <c r="GI317" s="577"/>
      <c r="GJ317" s="577"/>
      <c r="GK317" s="577"/>
      <c r="GL317" s="577"/>
      <c r="GM317" s="577"/>
      <c r="GN317" s="577"/>
      <c r="GO317" s="577"/>
      <c r="GP317" s="578"/>
      <c r="GQ317" s="576"/>
      <c r="GR317" s="577"/>
      <c r="GS317" s="577"/>
      <c r="GT317" s="577"/>
      <c r="GU317" s="577"/>
      <c r="GV317" s="577"/>
      <c r="GW317" s="577"/>
      <c r="GX317" s="578"/>
      <c r="GY317" s="576"/>
      <c r="GZ317" s="577"/>
      <c r="HA317" s="577"/>
      <c r="HB317" s="577"/>
      <c r="HC317" s="577"/>
      <c r="HD317" s="577"/>
      <c r="HE317" s="577"/>
      <c r="HF317" s="577"/>
      <c r="HG317" s="577"/>
      <c r="HH317" s="577"/>
      <c r="HI317" s="577"/>
      <c r="HJ317" s="577"/>
      <c r="HK317" s="577"/>
      <c r="HL317" s="577"/>
      <c r="HM317" s="577"/>
      <c r="HN317" s="577"/>
      <c r="HO317" s="577"/>
      <c r="HP317" s="577"/>
      <c r="HQ317" s="577"/>
      <c r="HR317" s="577"/>
      <c r="HS317" s="577"/>
      <c r="HT317" s="578"/>
      <c r="HU317" s="1289">
        <f t="shared" si="3191"/>
        <v>210000</v>
      </c>
      <c r="HV317" s="1290"/>
      <c r="HW317" s="1291">
        <v>0</v>
      </c>
      <c r="HX317" s="1292">
        <v>0</v>
      </c>
      <c r="HY317" s="1292"/>
      <c r="HZ317" s="1293"/>
      <c r="IA317" s="1293">
        <f t="shared" si="3192"/>
        <v>0</v>
      </c>
      <c r="IB317" s="1312"/>
      <c r="IC317" s="1291"/>
      <c r="ID317" s="1293"/>
      <c r="IE317" s="1291"/>
      <c r="IF317" s="1291"/>
      <c r="IG317" s="1291"/>
      <c r="IH317" s="1313"/>
      <c r="II317" s="1292"/>
      <c r="IJ317" s="1292"/>
      <c r="IK317" s="1314"/>
      <c r="IL317" s="1315">
        <v>100000</v>
      </c>
      <c r="IM317" s="1315"/>
      <c r="IN317" s="1312">
        <f t="shared" si="3113"/>
        <v>0.37669006563712809</v>
      </c>
      <c r="IO317" s="1312">
        <f t="shared" si="3114"/>
        <v>0.47619047619047616</v>
      </c>
      <c r="IP317" s="1292"/>
      <c r="IQ317" s="1313"/>
      <c r="IR317" s="1292"/>
      <c r="IS317" s="1315">
        <v>110000</v>
      </c>
      <c r="IT317" s="1314">
        <v>110000</v>
      </c>
      <c r="IU317" s="1316"/>
      <c r="IV317" s="1312"/>
      <c r="IW317" s="1313">
        <f t="shared" si="3193"/>
        <v>0.41435907220084089</v>
      </c>
      <c r="IX317" s="1312">
        <f>+(IT317)/(HX317+IL317+IT317)</f>
        <v>0.52380952380952384</v>
      </c>
      <c r="IY317" s="1315"/>
      <c r="IZ317" s="1315"/>
      <c r="JA317" s="1315"/>
      <c r="JB317" s="1315"/>
      <c r="JC317" s="1297"/>
      <c r="JD317" s="1313"/>
      <c r="JE317" s="1292"/>
      <c r="JF317" s="1292"/>
      <c r="JG317" s="586">
        <f t="shared" si="3153"/>
        <v>49456.057819055</v>
      </c>
      <c r="JH317" s="566">
        <f t="shared" si="3038"/>
        <v>100.48082223484032</v>
      </c>
      <c r="JI317" s="589">
        <f t="shared" si="3115"/>
        <v>0.1862960566601343</v>
      </c>
      <c r="JJ317" s="1281"/>
      <c r="JK317" s="564"/>
      <c r="JL317" s="591"/>
      <c r="JM317" s="622">
        <f t="shared" si="3076"/>
        <v>8.295400853836743E-2</v>
      </c>
      <c r="JN317" s="1077"/>
      <c r="JO317" s="566"/>
      <c r="JP317" s="589"/>
      <c r="JQ317" s="590"/>
      <c r="JR317" s="624"/>
      <c r="JS317" s="585"/>
      <c r="JT317" s="576">
        <f>DATI!BW303</f>
        <v>13124.097854082998</v>
      </c>
      <c r="JU317" s="577">
        <f>DATI!BX303</f>
        <v>10737.206611010961</v>
      </c>
      <c r="JV317" s="577">
        <f>DATI!BY303</f>
        <v>1315.0101166336576</v>
      </c>
      <c r="JW317" s="577">
        <f>DATI!BZ303</f>
        <v>327.44811942433205</v>
      </c>
      <c r="JX317" s="577">
        <f>DATI!CA303</f>
        <v>16383.427400163984</v>
      </c>
      <c r="JY317" s="577">
        <f>DATI!CB303</f>
        <v>3360.0806418422926</v>
      </c>
      <c r="JZ317" s="577">
        <f>DATI!CC303</f>
        <v>2838.2650691602225</v>
      </c>
      <c r="KA317" s="577">
        <f>DATI!CD303</f>
        <v>32.36402711493448</v>
      </c>
      <c r="KB317" s="577">
        <f>DATI!CE303</f>
        <v>434.19460443124126</v>
      </c>
      <c r="KC317" s="577">
        <f>DATI!CF303</f>
        <v>132.64852687531496</v>
      </c>
      <c r="KD317" s="577">
        <f>DATI!CG303</f>
        <v>62.976848987490783</v>
      </c>
      <c r="KE317" s="577">
        <f>DATI!CH303</f>
        <v>129.1543270463456</v>
      </c>
      <c r="KF317" s="577">
        <f>DATI!CI303</f>
        <v>5.8107622494005389</v>
      </c>
      <c r="KG317" s="577">
        <f>DATI!CJ303</f>
        <v>65.236534801687142</v>
      </c>
      <c r="KH317" s="577">
        <f>DATI!CK303</f>
        <v>331.38830985893469</v>
      </c>
      <c r="KI317" s="577">
        <f>DATI!CL303</f>
        <v>239.72491435869048</v>
      </c>
      <c r="KJ317" s="625">
        <f t="shared" si="3039"/>
        <v>26.664481594824395</v>
      </c>
      <c r="KK317" s="626">
        <f t="shared" si="3162"/>
        <v>4.7898510062684758E-2</v>
      </c>
      <c r="KL317" s="627">
        <f t="shared" si="3041"/>
        <v>21.814988827598388</v>
      </c>
      <c r="KM317" s="626">
        <f t="shared" si="3163"/>
        <v>8.5632431433844428E-2</v>
      </c>
      <c r="KN317" s="627">
        <f t="shared" si="3043"/>
        <v>2.6717313023597558</v>
      </c>
      <c r="KO317" s="626">
        <f t="shared" si="3164"/>
        <v>-0.11798929241332412</v>
      </c>
      <c r="KP317" s="627">
        <f t="shared" si="3045"/>
        <v>0.66528263128833764</v>
      </c>
      <c r="KQ317" s="626">
        <f t="shared" si="3165"/>
        <v>-0.58748124635391619</v>
      </c>
      <c r="KR317" s="627">
        <f t="shared" si="3047"/>
        <v>33.286524013222397</v>
      </c>
      <c r="KS317" s="626">
        <f t="shared" si="3166"/>
        <v>0.29271776924066162</v>
      </c>
      <c r="KT317" s="627">
        <f t="shared" si="3049"/>
        <v>6.8267403540926805</v>
      </c>
      <c r="KU317" s="626">
        <f t="shared" si="3167"/>
        <v>0.47577554396897642</v>
      </c>
      <c r="KV317" s="627">
        <f t="shared" si="3051"/>
        <v>5.7665576361357971</v>
      </c>
      <c r="KW317" s="626">
        <f t="shared" si="3168"/>
        <v>0.10432613040321145</v>
      </c>
      <c r="KX317" s="627">
        <f t="shared" si="3053"/>
        <v>6.5754615283677736E-2</v>
      </c>
      <c r="KY317" s="626">
        <f t="shared" si="3169"/>
        <v>7.2903629996869154E-2</v>
      </c>
      <c r="KZ317" s="627">
        <f t="shared" si="3055"/>
        <v>0.88216151442569657</v>
      </c>
      <c r="LA317" s="626">
        <f t="shared" si="3170"/>
        <v>0.19017157529530787</v>
      </c>
      <c r="LB317" s="627">
        <f t="shared" si="3194"/>
        <v>0.2695045589245601</v>
      </c>
      <c r="LC317" s="626">
        <f t="shared" si="3171"/>
        <v>1.5520398031940512</v>
      </c>
      <c r="LD317" s="627">
        <f t="shared" si="3058"/>
        <v>0.12795127325300751</v>
      </c>
      <c r="LE317" s="626">
        <f t="shared" si="3172"/>
        <v>-7.5136649209655487E-2</v>
      </c>
      <c r="LF317" s="627">
        <f t="shared" si="3060"/>
        <v>0.26240532604287253</v>
      </c>
      <c r="LG317" s="626">
        <f t="shared" si="3173"/>
        <v>3.5654509303407758E-2</v>
      </c>
      <c r="LH317" s="627">
        <f t="shared" si="3062"/>
        <v>1.1805837229630063E-2</v>
      </c>
      <c r="LI317" s="626">
        <f t="shared" si="3174"/>
        <v>-0.20724621325528741</v>
      </c>
      <c r="LJ317" s="627">
        <f t="shared" si="3064"/>
        <v>0.13254232030802315</v>
      </c>
      <c r="LK317" s="626">
        <f t="shared" si="3175"/>
        <v>0.18025457866265743</v>
      </c>
      <c r="LL317" s="627">
        <f t="shared" si="3066"/>
        <v>0.67328799184657806</v>
      </c>
      <c r="LM317" s="626">
        <f t="shared" si="3176"/>
        <v>0.29204686077564146</v>
      </c>
      <c r="LN317" s="627">
        <f t="shared" si="3068"/>
        <v>0.48705371125753361</v>
      </c>
      <c r="LO317" s="630">
        <f t="shared" si="3177"/>
        <v>0.12999293098189388</v>
      </c>
      <c r="LP317" s="631">
        <f t="shared" ref="LP317:ME317" si="3226">+JT317/$CZ$317</f>
        <v>4.9437172820826165E-2</v>
      </c>
      <c r="LQ317" s="632">
        <f t="shared" si="3226"/>
        <v>4.0445990630611245E-2</v>
      </c>
      <c r="LR317" s="632">
        <f t="shared" si="3226"/>
        <v>4.953512471482199E-3</v>
      </c>
      <c r="LS317" s="632">
        <f t="shared" si="3226"/>
        <v>1.233464535987058E-3</v>
      </c>
      <c r="LT317" s="632">
        <f t="shared" si="3226"/>
        <v>6.1714743427288936E-2</v>
      </c>
      <c r="LU317" s="632">
        <f t="shared" si="3226"/>
        <v>1.2657089975216166E-2</v>
      </c>
      <c r="LV317" s="632">
        <f t="shared" si="3226"/>
        <v>1.069146255197532E-2</v>
      </c>
      <c r="LW317" s="632">
        <f t="shared" si="3226"/>
        <v>1.2191207498206462E-4</v>
      </c>
      <c r="LX317" s="633">
        <f t="shared" si="3226"/>
        <v>1.6355679404249112E-3</v>
      </c>
      <c r="LY317" s="633">
        <f t="shared" si="3226"/>
        <v>4.9967382295330735E-4</v>
      </c>
      <c r="LZ317" s="633">
        <f t="shared" si="3226"/>
        <v>2.3722753378717406E-4</v>
      </c>
      <c r="MA317" s="633">
        <f t="shared" si="3226"/>
        <v>4.8651151932407031E-4</v>
      </c>
      <c r="MB317" s="633">
        <f t="shared" si="3226"/>
        <v>2.1888564131284351E-5</v>
      </c>
      <c r="MC317" s="633">
        <f t="shared" si="3226"/>
        <v>2.4573954576386317E-4</v>
      </c>
      <c r="MD317" s="633">
        <f t="shared" si="3226"/>
        <v>1.2483068419213905E-3</v>
      </c>
      <c r="ME317" s="633">
        <f t="shared" si="3226"/>
        <v>9.0301993724630023E-4</v>
      </c>
      <c r="MF317" s="631">
        <f t="shared" ref="MF317:MU317" si="3227">+JT317/$DW$317</f>
        <v>0.24595887473054798</v>
      </c>
      <c r="MG317" s="632">
        <f t="shared" si="3227"/>
        <v>0.20122611741820035</v>
      </c>
      <c r="MH317" s="632">
        <f t="shared" si="3227"/>
        <v>2.4644620311626002E-2</v>
      </c>
      <c r="MI317" s="632">
        <f t="shared" si="3227"/>
        <v>6.1367091194909542E-3</v>
      </c>
      <c r="MJ317" s="632">
        <f t="shared" si="3227"/>
        <v>0.3070420087061686</v>
      </c>
      <c r="MK317" s="632">
        <f t="shared" si="3227"/>
        <v>6.2971311465367955E-2</v>
      </c>
      <c r="ML317" s="632">
        <f t="shared" si="3227"/>
        <v>5.3191959581472228E-2</v>
      </c>
      <c r="MM317" s="632">
        <f t="shared" si="3227"/>
        <v>6.0653461894615089E-4</v>
      </c>
      <c r="MN317" s="633">
        <f t="shared" si="3227"/>
        <v>8.1372462707415081E-3</v>
      </c>
      <c r="MO317" s="633">
        <f t="shared" si="3227"/>
        <v>2.4859676274637892E-3</v>
      </c>
      <c r="MP317" s="633">
        <f t="shared" si="3227"/>
        <v>1.1802498795160936E-3</v>
      </c>
      <c r="MQ317" s="633">
        <f t="shared" si="3227"/>
        <v>2.4204827867096036E-3</v>
      </c>
      <c r="MR317" s="633">
        <f t="shared" si="3227"/>
        <v>1.0889956476091555E-4</v>
      </c>
      <c r="MS317" s="633">
        <f t="shared" si="3227"/>
        <v>1.2225986783656396E-3</v>
      </c>
      <c r="MT317" s="633">
        <f t="shared" si="3227"/>
        <v>6.2105522755153842E-3</v>
      </c>
      <c r="MU317" s="633">
        <f t="shared" si="3227"/>
        <v>4.4926874849684894E-3</v>
      </c>
      <c r="MV317" s="1077"/>
      <c r="MW317" s="566"/>
      <c r="MX317" s="624"/>
      <c r="MY317" s="1270"/>
      <c r="MZ317" s="636"/>
      <c r="NA317" s="637"/>
      <c r="NB317" s="1077"/>
      <c r="NC317" s="566"/>
      <c r="ND317" s="589"/>
      <c r="NE317" s="638"/>
    </row>
    <row r="318" spans="1:369" outlineLevel="1" x14ac:dyDescent="0.2">
      <c r="A318" s="477" t="s">
        <v>188</v>
      </c>
      <c r="B318" s="478">
        <v>78</v>
      </c>
      <c r="C318" s="1524"/>
      <c r="D318" s="479">
        <f>DATI!G304</f>
        <v>176895</v>
      </c>
      <c r="E318" s="480">
        <f t="shared" si="3202"/>
        <v>1.9646085043187069E-2</v>
      </c>
      <c r="F318" s="1039">
        <f t="shared" si="3195"/>
        <v>9.6111444046178722E-5</v>
      </c>
      <c r="G318" s="482"/>
      <c r="H318" s="483"/>
      <c r="I318" s="484"/>
      <c r="J318" s="485"/>
      <c r="K318" s="485"/>
      <c r="L318" s="485"/>
      <c r="M318" s="483"/>
      <c r="N318" s="483"/>
      <c r="O318" s="483"/>
      <c r="P318" s="483"/>
      <c r="Q318" s="483"/>
      <c r="R318" s="483"/>
      <c r="S318" s="483"/>
      <c r="T318" s="483"/>
      <c r="U318" s="483"/>
      <c r="V318" s="483"/>
      <c r="W318" s="488"/>
      <c r="X318" s="1111"/>
      <c r="Y318" s="483"/>
      <c r="Z318" s="483"/>
      <c r="AA318" s="483"/>
      <c r="AB318" s="483"/>
      <c r="AC318" s="483"/>
      <c r="AD318" s="484"/>
      <c r="AE318" s="485"/>
      <c r="AF318" s="485"/>
      <c r="AG318" s="488"/>
      <c r="AH318" s="491"/>
      <c r="AI318" s="483"/>
      <c r="AJ318" s="484"/>
      <c r="AK318" s="485"/>
      <c r="AL318" s="485"/>
      <c r="AM318" s="485"/>
      <c r="AN318" s="495"/>
      <c r="AO318" s="496"/>
      <c r="AP318" s="496"/>
      <c r="AQ318" s="496"/>
      <c r="AR318" s="496"/>
      <c r="AS318" s="496"/>
      <c r="AT318" s="496"/>
      <c r="AU318" s="1065"/>
      <c r="AV318" s="1065"/>
      <c r="AW318" s="496"/>
      <c r="AX318" s="1065"/>
      <c r="AY318" s="1065"/>
      <c r="AZ318" s="1065"/>
      <c r="BA318" s="1065"/>
      <c r="BB318" s="495"/>
      <c r="BC318" s="496"/>
      <c r="BD318" s="496"/>
      <c r="BE318" s="496"/>
      <c r="BF318" s="496"/>
      <c r="BG318" s="496"/>
      <c r="BH318" s="496"/>
      <c r="BI318" s="496"/>
      <c r="BJ318" s="496"/>
      <c r="BK318" s="496"/>
      <c r="BL318" s="496"/>
      <c r="BM318" s="496"/>
      <c r="BN318" s="496"/>
      <c r="BO318" s="496"/>
      <c r="BP318" s="496"/>
      <c r="BQ318" s="496"/>
      <c r="BR318" s="496"/>
      <c r="BS318" s="496"/>
      <c r="BT318" s="496"/>
      <c r="BU318" s="496"/>
      <c r="BV318" s="497"/>
      <c r="BW318" s="495"/>
      <c r="BX318" s="496"/>
      <c r="BY318" s="496"/>
      <c r="BZ318" s="496"/>
      <c r="CA318" s="496"/>
      <c r="CB318" s="496"/>
      <c r="CC318" s="496"/>
      <c r="CD318" s="497"/>
      <c r="CE318" s="495"/>
      <c r="CF318" s="496"/>
      <c r="CG318" s="496"/>
      <c r="CH318" s="496"/>
      <c r="CI318" s="496"/>
      <c r="CJ318" s="496"/>
      <c r="CK318" s="496"/>
      <c r="CL318" s="496"/>
      <c r="CM318" s="496"/>
      <c r="CN318" s="496"/>
      <c r="CO318" s="496"/>
      <c r="CP318" s="496"/>
      <c r="CQ318" s="496"/>
      <c r="CR318" s="496"/>
      <c r="CS318" s="496"/>
      <c r="CT318" s="496"/>
      <c r="CU318" s="496"/>
      <c r="CV318" s="496"/>
      <c r="CW318" s="496"/>
      <c r="CX318" s="496"/>
      <c r="CY318" s="497"/>
      <c r="CZ318" s="482">
        <f>DATI!AA304</f>
        <v>71443.442043445233</v>
      </c>
      <c r="DA318" s="483">
        <f t="shared" si="3148"/>
        <v>195.73545765327461</v>
      </c>
      <c r="DB318" s="484">
        <f t="shared" si="3009"/>
        <v>403.87485255911827</v>
      </c>
      <c r="DC318" s="485">
        <f t="shared" si="3181"/>
        <v>1.1065064453674474</v>
      </c>
      <c r="DD318" s="501">
        <f t="shared" si="3182"/>
        <v>4.6926897762311404E-2</v>
      </c>
      <c r="DE318" s="502">
        <f t="shared" si="3070"/>
        <v>4.6826285776319809E-2</v>
      </c>
      <c r="DF318" s="483">
        <f t="shared" si="3155"/>
        <v>3202.3430745033111</v>
      </c>
      <c r="DG318" s="503">
        <f t="shared" si="3183"/>
        <v>18.065995782459083</v>
      </c>
      <c r="DH318" s="504">
        <f t="shared" si="3211"/>
        <v>1.6062327460345735E-2</v>
      </c>
      <c r="DI318" s="1357">
        <f t="shared" si="3207"/>
        <v>19636.357</v>
      </c>
      <c r="DJ318" s="483">
        <f t="shared" si="3088"/>
        <v>53.798238356164383</v>
      </c>
      <c r="DK318" s="1358">
        <f t="shared" si="3014"/>
        <v>111.0057209078832</v>
      </c>
      <c r="DL318" s="507">
        <f t="shared" si="3015"/>
        <v>0.30412526276132384</v>
      </c>
      <c r="DM318" s="543">
        <f t="shared" si="3146"/>
        <v>0.27485177699107777</v>
      </c>
      <c r="DN318" s="509">
        <f t="shared" si="3089"/>
        <v>6.6830453998924483E-2</v>
      </c>
      <c r="DO318" s="509">
        <f t="shared" si="3179"/>
        <v>1.7000000000000015E-2</v>
      </c>
      <c r="DP318" s="509">
        <f t="shared" si="3016"/>
        <v>0.11689349764345225</v>
      </c>
      <c r="DQ318" s="509">
        <f t="shared" si="3017"/>
        <v>0.11678616171275917</v>
      </c>
      <c r="DR318" s="510">
        <f t="shared" si="3018"/>
        <v>2055.1310000000012</v>
      </c>
      <c r="DS318" s="510">
        <f t="shared" si="3019"/>
        <v>11.608249204223057</v>
      </c>
      <c r="DT318" s="511">
        <f t="shared" si="3208"/>
        <v>1.2582387027045434E-2</v>
      </c>
      <c r="DU318" s="512"/>
      <c r="DV318" s="511"/>
      <c r="DW318" s="513">
        <f>DATI!AB304</f>
        <v>19636.357</v>
      </c>
      <c r="DX318" s="483">
        <f t="shared" si="3149"/>
        <v>53.798238356164383</v>
      </c>
      <c r="DY318" s="514">
        <f t="shared" si="3196"/>
        <v>111.0057209078832</v>
      </c>
      <c r="DZ318" s="485">
        <f t="shared" si="3197"/>
        <v>0.30412526276132384</v>
      </c>
      <c r="EA318" s="508">
        <f t="shared" si="3178"/>
        <v>0.27485177699107777</v>
      </c>
      <c r="EB318" s="504">
        <f t="shared" si="3080"/>
        <v>6.6830453998924483E-2</v>
      </c>
      <c r="EC318" s="1359">
        <f t="shared" si="3180"/>
        <v>51807.08504344523</v>
      </c>
      <c r="ED318" s="516">
        <f t="shared" si="3023"/>
        <v>141.9372192971102</v>
      </c>
      <c r="EE318" s="517">
        <f t="shared" si="3024"/>
        <v>292.86913165123508</v>
      </c>
      <c r="EF318" s="518">
        <f t="shared" si="3025"/>
        <v>0.80238118260612346</v>
      </c>
      <c r="EG318" s="519">
        <f t="shared" si="3071"/>
        <v>2.2645380007301329E-2</v>
      </c>
      <c r="EH318" s="519">
        <f t="shared" si="3072"/>
        <v>2.2547101528768172E-2</v>
      </c>
      <c r="EI318" s="501">
        <f t="shared" si="3198"/>
        <v>0.72514822300892212</v>
      </c>
      <c r="EJ318" s="520">
        <f t="shared" si="3073"/>
        <v>1147.2120745033026</v>
      </c>
      <c r="EK318" s="520">
        <f t="shared" si="3074"/>
        <v>6.4577465782360264</v>
      </c>
      <c r="EL318" s="482">
        <f>DATI!AD304</f>
        <v>45927.772044539452</v>
      </c>
      <c r="EM318" s="483">
        <f t="shared" si="3150"/>
        <v>125.82951245079302</v>
      </c>
      <c r="EN318" s="514">
        <f t="shared" si="3027"/>
        <v>259.63295765589447</v>
      </c>
      <c r="EO318" s="485">
        <f t="shared" si="3184"/>
        <v>0.71132317165998482</v>
      </c>
      <c r="EP318" s="501">
        <f t="shared" si="3185"/>
        <v>-5.9852617690188126E-3</v>
      </c>
      <c r="EQ318" s="502">
        <f t="shared" si="3186"/>
        <v>-6.0807887796743287E-3</v>
      </c>
      <c r="ER318" s="501">
        <f t="shared" si="3203"/>
        <v>1.9090307512761657E-2</v>
      </c>
      <c r="ES318" s="483">
        <f t="shared" si="3159"/>
        <v>-276.54493196308613</v>
      </c>
      <c r="ET318" s="501">
        <f t="shared" si="3199"/>
        <v>0.64285497354131493</v>
      </c>
      <c r="EU318" s="503">
        <f t="shared" si="3187"/>
        <v>-1.5884320958131184</v>
      </c>
      <c r="EV318" s="482">
        <f>DATI!AE304</f>
        <v>4871.6329928785563</v>
      </c>
      <c r="EW318" s="483">
        <f t="shared" si="3152"/>
        <v>13.346939706516592</v>
      </c>
      <c r="EX318" s="514">
        <f t="shared" si="3030"/>
        <v>27.539687344913968</v>
      </c>
      <c r="EY318" s="485">
        <f t="shared" si="3200"/>
        <v>7.545119820524375E-2</v>
      </c>
      <c r="EZ318" s="501">
        <f t="shared" si="3188"/>
        <v>9.3383856278589361E-2</v>
      </c>
      <c r="FA318" s="502">
        <f t="shared" si="3189"/>
        <v>9.3278779676329471E-2</v>
      </c>
      <c r="FB318" s="483">
        <f t="shared" si="3160"/>
        <v>416.07700043916702</v>
      </c>
      <c r="FC318" s="503">
        <f t="shared" si="3190"/>
        <v>2.3496920236225165</v>
      </c>
      <c r="FD318" s="483"/>
      <c r="FE318" s="501"/>
      <c r="FF318" s="483"/>
      <c r="FG318" s="501"/>
      <c r="FH318" s="482">
        <f>DATI!AF304</f>
        <v>1007.6800060272217</v>
      </c>
      <c r="FI318" s="483">
        <f t="shared" si="3161"/>
        <v>2.7607671398006075</v>
      </c>
      <c r="FJ318" s="509">
        <f t="shared" si="3201"/>
        <v>1.4104583670736984E-2</v>
      </c>
      <c r="FK318" s="509"/>
      <c r="FL318" s="483"/>
      <c r="FM318" s="1279"/>
      <c r="FN318" s="483"/>
      <c r="FO318" s="483"/>
      <c r="FP318" s="483"/>
      <c r="FQ318" s="521"/>
      <c r="FR318" s="1329"/>
      <c r="FS318" s="531"/>
      <c r="FT318" s="531"/>
      <c r="FU318" s="495"/>
      <c r="FV318" s="496"/>
      <c r="FW318" s="496"/>
      <c r="FX318" s="496"/>
      <c r="FY318" s="496"/>
      <c r="FZ318" s="496"/>
      <c r="GA318" s="496"/>
      <c r="GB318" s="496"/>
      <c r="GC318" s="496"/>
      <c r="GD318" s="496"/>
      <c r="GE318" s="496"/>
      <c r="GF318" s="496"/>
      <c r="GG318" s="496"/>
      <c r="GH318" s="496"/>
      <c r="GI318" s="496"/>
      <c r="GJ318" s="496"/>
      <c r="GK318" s="496"/>
      <c r="GL318" s="496"/>
      <c r="GM318" s="496"/>
      <c r="GN318" s="496"/>
      <c r="GO318" s="496"/>
      <c r="GP318" s="497"/>
      <c r="GQ318" s="495"/>
      <c r="GR318" s="496"/>
      <c r="GS318" s="496"/>
      <c r="GT318" s="496"/>
      <c r="GU318" s="496"/>
      <c r="GV318" s="496"/>
      <c r="GW318" s="496"/>
      <c r="GX318" s="497"/>
      <c r="GY318" s="495"/>
      <c r="GZ318" s="496"/>
      <c r="HA318" s="496"/>
      <c r="HB318" s="496"/>
      <c r="HC318" s="496"/>
      <c r="HD318" s="496"/>
      <c r="HE318" s="496"/>
      <c r="HF318" s="496"/>
      <c r="HG318" s="496"/>
      <c r="HH318" s="496"/>
      <c r="HI318" s="496"/>
      <c r="HJ318" s="496"/>
      <c r="HK318" s="496"/>
      <c r="HL318" s="496"/>
      <c r="HM318" s="496"/>
      <c r="HN318" s="496"/>
      <c r="HO318" s="496"/>
      <c r="HP318" s="496"/>
      <c r="HQ318" s="496"/>
      <c r="HR318" s="496"/>
      <c r="HS318" s="496"/>
      <c r="HT318" s="497"/>
      <c r="HU318" s="1329">
        <f t="shared" si="3191"/>
        <v>52000</v>
      </c>
      <c r="HV318" s="1330"/>
      <c r="HW318" s="1331">
        <v>46000</v>
      </c>
      <c r="HX318" s="1332">
        <v>46000</v>
      </c>
      <c r="HY318" s="1332"/>
      <c r="HZ318" s="1333"/>
      <c r="IA318" s="1333">
        <f t="shared" si="3192"/>
        <v>0.64386595444305572</v>
      </c>
      <c r="IB318" s="1334">
        <f t="shared" ref="IB318:IB324" si="3228">+(HX318)/(HX318+IL318+IT318)</f>
        <v>0.88461538461538458</v>
      </c>
      <c r="IC318" s="1331"/>
      <c r="ID318" s="1333"/>
      <c r="IE318" s="1331"/>
      <c r="IF318" s="1331"/>
      <c r="IG318" s="1331"/>
      <c r="IH318" s="1335"/>
      <c r="II318" s="1332"/>
      <c r="IJ318" s="1332"/>
      <c r="IK318" s="1336"/>
      <c r="IL318" s="1337">
        <v>6000</v>
      </c>
      <c r="IM318" s="1337"/>
      <c r="IN318" s="1334">
        <f t="shared" si="3113"/>
        <v>8.3982515796920315E-2</v>
      </c>
      <c r="IO318" s="1334">
        <f t="shared" si="3114"/>
        <v>0.11538461538461539</v>
      </c>
      <c r="IP318" s="1332"/>
      <c r="IQ318" s="1335"/>
      <c r="IR318" s="1332"/>
      <c r="IS318" s="1337">
        <v>0</v>
      </c>
      <c r="IT318" s="1336">
        <v>0</v>
      </c>
      <c r="IU318" s="1338"/>
      <c r="IV318" s="1334"/>
      <c r="IW318" s="1335">
        <f t="shared" si="3193"/>
        <v>0</v>
      </c>
      <c r="IX318" s="1334"/>
      <c r="IY318" s="1337"/>
      <c r="IZ318" s="1337"/>
      <c r="JA318" s="1337"/>
      <c r="JB318" s="1337"/>
      <c r="JC318" s="1339"/>
      <c r="JD318" s="1335"/>
      <c r="JE318" s="1332"/>
      <c r="JF318" s="1332"/>
      <c r="JG318" s="505">
        <f t="shared" si="3153"/>
        <v>18372.456784208567</v>
      </c>
      <c r="JH318" s="485">
        <f t="shared" si="3038"/>
        <v>103.86080321212339</v>
      </c>
      <c r="JI318" s="508">
        <f t="shared" si="3115"/>
        <v>0.25716085701800528</v>
      </c>
      <c r="JJ318" s="1279"/>
      <c r="JK318" s="483"/>
      <c r="JL318" s="510"/>
      <c r="JM318" s="541">
        <f t="shared" si="3076"/>
        <v>7.6952096255211447E-2</v>
      </c>
      <c r="JN318" s="1070"/>
      <c r="JO318" s="485"/>
      <c r="JP318" s="508"/>
      <c r="JQ318" s="509"/>
      <c r="JR318" s="543"/>
      <c r="JS318" s="504"/>
      <c r="JT318" s="495">
        <f>DATI!BW304</f>
        <v>6976.1223133420945</v>
      </c>
      <c r="JU318" s="496">
        <f>DATI!BX304</f>
        <v>5882.3461085193157</v>
      </c>
      <c r="JV318" s="496">
        <f>DATI!BY304</f>
        <v>893.24767525494099</v>
      </c>
      <c r="JW318" s="496">
        <f>DATI!BZ304</f>
        <v>1036.5209725415707</v>
      </c>
      <c r="JX318" s="496">
        <f>DATI!CA304</f>
        <v>1608.9479573774338</v>
      </c>
      <c r="JY318" s="496">
        <f>DATI!CB304</f>
        <v>5.6999999284744263</v>
      </c>
      <c r="JZ318" s="496">
        <f>DATI!CC304</f>
        <v>1193.4962683889569</v>
      </c>
      <c r="KA318" s="496">
        <f>DATI!CD304</f>
        <v>19.628999480977654</v>
      </c>
      <c r="KB318" s="496">
        <f>DATI!CE304</f>
        <v>501.42058671689034</v>
      </c>
      <c r="KC318" s="496">
        <f>DATI!CF304</f>
        <v>1.0934999710321427</v>
      </c>
      <c r="KD318" s="496">
        <f>DATI!CG304</f>
        <v>23.066260448932649</v>
      </c>
      <c r="KE318" s="496">
        <f>DATI!CH304</f>
        <v>48.439798716783521</v>
      </c>
      <c r="KF318" s="496">
        <f>DATI!CI304</f>
        <v>19.967500388622284</v>
      </c>
      <c r="KG318" s="496">
        <f>DATI!CJ304</f>
        <v>18.125100352764129</v>
      </c>
      <c r="KH318" s="496">
        <f>DATI!CK304</f>
        <v>0.70199998430907729</v>
      </c>
      <c r="KI318" s="496">
        <f>DATI!CL304</f>
        <v>166.69800324440001</v>
      </c>
      <c r="KJ318" s="544">
        <f t="shared" si="3039"/>
        <v>39.436514957133298</v>
      </c>
      <c r="KK318" s="545">
        <f t="shared" si="3162"/>
        <v>-2.6280247890442393E-2</v>
      </c>
      <c r="KL318" s="546">
        <f t="shared" si="3041"/>
        <v>33.253320379430257</v>
      </c>
      <c r="KM318" s="545">
        <f t="shared" si="3163"/>
        <v>9.78785623176157E-2</v>
      </c>
      <c r="KN318" s="546">
        <f t="shared" si="3043"/>
        <v>5.0495925563466519</v>
      </c>
      <c r="KO318" s="545">
        <f t="shared" si="3164"/>
        <v>-7.5621916924357838E-2</v>
      </c>
      <c r="KP318" s="546">
        <f t="shared" si="3045"/>
        <v>5.8595266827302677</v>
      </c>
      <c r="KQ318" s="545">
        <f t="shared" si="3165"/>
        <v>0.17076821102735482</v>
      </c>
      <c r="KR318" s="546">
        <f t="shared" si="3047"/>
        <v>9.0954970879755432</v>
      </c>
      <c r="KS318" s="545">
        <f t="shared" si="3166"/>
        <v>1.3116172558533286</v>
      </c>
      <c r="KT318" s="546">
        <f t="shared" si="3049"/>
        <v>3.2222504471434613E-2</v>
      </c>
      <c r="KU318" s="545">
        <f t="shared" si="3167"/>
        <v>-0.14293951617787801</v>
      </c>
      <c r="KV318" s="546">
        <f t="shared" si="3051"/>
        <v>6.7469191802422728</v>
      </c>
      <c r="KW318" s="545">
        <f t="shared" si="3168"/>
        <v>0.53564293549975417</v>
      </c>
      <c r="KX318" s="546">
        <f t="shared" si="3053"/>
        <v>0.11096412833023915</v>
      </c>
      <c r="KY318" s="545">
        <f t="shared" si="3169"/>
        <v>-6.5389981467603286E-3</v>
      </c>
      <c r="KZ318" s="546">
        <f t="shared" si="3055"/>
        <v>2.8345661930347967</v>
      </c>
      <c r="LA318" s="545">
        <f t="shared" si="3170"/>
        <v>3.5934551332298232</v>
      </c>
      <c r="LB318" s="546">
        <f t="shared" si="3194"/>
        <v>6.1816330084634536E-3</v>
      </c>
      <c r="LC318" s="545">
        <f t="shared" si="3171"/>
        <v>1.3140633063197296</v>
      </c>
      <c r="LD318" s="546">
        <f t="shared" si="3058"/>
        <v>0.13039520873361399</v>
      </c>
      <c r="LE318" s="545">
        <f t="shared" si="3172"/>
        <v>3.2814238045442597E-2</v>
      </c>
      <c r="LF318" s="546">
        <f t="shared" si="3060"/>
        <v>0.27383362286544854</v>
      </c>
      <c r="LG318" s="545">
        <f t="shared" si="3173"/>
        <v>6.8705990964247773E-2</v>
      </c>
      <c r="LH318" s="546">
        <f t="shared" si="3062"/>
        <v>0.11287769800515721</v>
      </c>
      <c r="LI318" s="545">
        <f t="shared" si="3174"/>
        <v>-2.1467727304433533E-2</v>
      </c>
      <c r="LJ318" s="546">
        <f t="shared" si="3064"/>
        <v>0.10246247973523349</v>
      </c>
      <c r="LK318" s="545">
        <f t="shared" si="3175"/>
        <v>-0.17011207190487176</v>
      </c>
      <c r="LL318" s="546">
        <f t="shared" si="3066"/>
        <v>3.9684557749460258E-3</v>
      </c>
      <c r="LM318" s="545">
        <f t="shared" si="3176"/>
        <v>-0.95146500330164308</v>
      </c>
      <c r="LN318" s="546">
        <f t="shared" si="3068"/>
        <v>0.94235565303937374</v>
      </c>
      <c r="LO318" s="549">
        <f t="shared" si="3177"/>
        <v>-0.21104159470034276</v>
      </c>
      <c r="LP318" s="550">
        <f t="shared" ref="LP318:ME318" si="3229">+JT318/$CZ$318</f>
        <v>9.7645383730250113E-2</v>
      </c>
      <c r="LQ318" s="551">
        <f t="shared" si="3229"/>
        <v>8.2335704163612689E-2</v>
      </c>
      <c r="LR318" s="551">
        <f t="shared" si="3229"/>
        <v>1.2502864499610071E-2</v>
      </c>
      <c r="LS318" s="551">
        <f t="shared" si="3229"/>
        <v>1.4508273158385277E-2</v>
      </c>
      <c r="LT318" s="551">
        <f t="shared" si="3229"/>
        <v>2.2520582874478834E-2</v>
      </c>
      <c r="LU318" s="551">
        <f t="shared" si="3229"/>
        <v>7.9783389005924686E-5</v>
      </c>
      <c r="LV318" s="551">
        <f t="shared" si="3229"/>
        <v>1.6705469868923503E-2</v>
      </c>
      <c r="LW318" s="551">
        <f t="shared" si="3229"/>
        <v>2.7474879316482441E-4</v>
      </c>
      <c r="LX318" s="552">
        <f t="shared" si="3229"/>
        <v>7.0184270574753819E-3</v>
      </c>
      <c r="LY318" s="552">
        <f t="shared" si="3229"/>
        <v>1.5305813098523139E-5</v>
      </c>
      <c r="LZ318" s="552">
        <f t="shared" si="3229"/>
        <v>3.2286043042139406E-4</v>
      </c>
      <c r="MA318" s="552">
        <f t="shared" si="3229"/>
        <v>6.7801602682198542E-4</v>
      </c>
      <c r="MB318" s="552">
        <f t="shared" si="3229"/>
        <v>2.7948681946874721E-4</v>
      </c>
      <c r="MC318" s="552">
        <f t="shared" si="3229"/>
        <v>2.5369858778279657E-4</v>
      </c>
      <c r="MD318" s="552">
        <f t="shared" si="3229"/>
        <v>9.8259541286124828E-6</v>
      </c>
      <c r="ME318" s="552">
        <f t="shared" si="3229"/>
        <v>2.3332862817979829E-3</v>
      </c>
      <c r="MF318" s="550">
        <f t="shared" ref="MF318:MU318" si="3230">+JT318/$DW$318</f>
        <v>0.35526560824607611</v>
      </c>
      <c r="MG318" s="551">
        <f t="shared" si="3230"/>
        <v>0.29956402343465827</v>
      </c>
      <c r="MH318" s="551">
        <f t="shared" si="3230"/>
        <v>4.5489480317298214E-2</v>
      </c>
      <c r="MI318" s="551">
        <f t="shared" si="3230"/>
        <v>5.2785808107968839E-2</v>
      </c>
      <c r="MJ318" s="551">
        <f t="shared" si="3230"/>
        <v>8.193719218780926E-2</v>
      </c>
      <c r="MK318" s="551">
        <f t="shared" si="3230"/>
        <v>2.9027787223844149E-4</v>
      </c>
      <c r="ML318" s="551">
        <f t="shared" si="3230"/>
        <v>6.0779923098207927E-2</v>
      </c>
      <c r="MM318" s="551">
        <f t="shared" si="3230"/>
        <v>9.9962531140463848E-4</v>
      </c>
      <c r="MN318" s="552">
        <f t="shared" si="3230"/>
        <v>2.5535316286869829E-2</v>
      </c>
      <c r="MO318" s="552">
        <f t="shared" si="3230"/>
        <v>5.5687517345103406E-5</v>
      </c>
      <c r="MP318" s="552">
        <f t="shared" si="3230"/>
        <v>1.1746710680057737E-3</v>
      </c>
      <c r="MQ318" s="552">
        <f t="shared" si="3230"/>
        <v>2.466842435019058E-3</v>
      </c>
      <c r="MR318" s="552">
        <f t="shared" si="3230"/>
        <v>1.0168637893791747E-3</v>
      </c>
      <c r="MS318" s="552">
        <f t="shared" si="3230"/>
        <v>9.2303782991743982E-4</v>
      </c>
      <c r="MT318" s="552">
        <f t="shared" si="3230"/>
        <v>3.5750011283104972E-5</v>
      </c>
      <c r="MU318" s="552">
        <f t="shared" si="3230"/>
        <v>8.4892530342771839E-3</v>
      </c>
      <c r="MV318" s="1070"/>
      <c r="MW318" s="485"/>
      <c r="MX318" s="543"/>
      <c r="MY318" s="1280"/>
      <c r="MZ318" s="555"/>
      <c r="NA318" s="556"/>
      <c r="NB318" s="1070"/>
      <c r="NC318" s="485"/>
      <c r="ND318" s="508"/>
      <c r="NE318" s="557"/>
    </row>
    <row r="319" spans="1:369" ht="9" outlineLevel="1" thickBot="1" x14ac:dyDescent="0.25">
      <c r="A319" s="558" t="s">
        <v>189</v>
      </c>
      <c r="B319" s="1236">
        <v>141</v>
      </c>
      <c r="C319" s="1532"/>
      <c r="D319" s="1237">
        <f>DATI!G305</f>
        <v>809956</v>
      </c>
      <c r="E319" s="1238">
        <f t="shared" si="3202"/>
        <v>8.9954291852452725E-2</v>
      </c>
      <c r="F319" s="1239">
        <f t="shared" si="3195"/>
        <v>2.9433652930549209E-3</v>
      </c>
      <c r="G319" s="563"/>
      <c r="H319" s="1240"/>
      <c r="I319" s="1241"/>
      <c r="J319" s="1242"/>
      <c r="K319" s="1242"/>
      <c r="L319" s="1242"/>
      <c r="M319" s="1240"/>
      <c r="N319" s="1240"/>
      <c r="O319" s="1240"/>
      <c r="P319" s="1240"/>
      <c r="Q319" s="1240"/>
      <c r="R319" s="1240"/>
      <c r="S319" s="1240"/>
      <c r="T319" s="1240"/>
      <c r="U319" s="1240"/>
      <c r="V319" s="1240"/>
      <c r="W319" s="1243"/>
      <c r="X319" s="1244"/>
      <c r="Y319" s="1240"/>
      <c r="Z319" s="1240"/>
      <c r="AA319" s="1240"/>
      <c r="AB319" s="1240"/>
      <c r="AC319" s="1240"/>
      <c r="AD319" s="1241"/>
      <c r="AE319" s="1242"/>
      <c r="AF319" s="1242"/>
      <c r="AG319" s="1243"/>
      <c r="AH319" s="572"/>
      <c r="AI319" s="1240"/>
      <c r="AJ319" s="1241"/>
      <c r="AK319" s="1242"/>
      <c r="AL319" s="1242"/>
      <c r="AM319" s="1242"/>
      <c r="AN319" s="1159"/>
      <c r="AO319" s="1360"/>
      <c r="AP319" s="1360"/>
      <c r="AQ319" s="1160"/>
      <c r="AR319" s="1160"/>
      <c r="AS319" s="1160"/>
      <c r="AT319" s="1160"/>
      <c r="AU319" s="1161"/>
      <c r="AV319" s="1161"/>
      <c r="AW319" s="1160"/>
      <c r="AX319" s="1161"/>
      <c r="AY319" s="1161"/>
      <c r="AZ319" s="1161"/>
      <c r="BA319" s="1161"/>
      <c r="BB319" s="1159"/>
      <c r="BC319" s="1160"/>
      <c r="BD319" s="1160"/>
      <c r="BE319" s="1160"/>
      <c r="BF319" s="1160"/>
      <c r="BG319" s="1160"/>
      <c r="BH319" s="1160"/>
      <c r="BI319" s="1360"/>
      <c r="BJ319" s="1160"/>
      <c r="BK319" s="1160"/>
      <c r="BL319" s="1360"/>
      <c r="BM319" s="1360"/>
      <c r="BN319" s="1360"/>
      <c r="BO319" s="1360"/>
      <c r="BP319" s="1360"/>
      <c r="BQ319" s="1160"/>
      <c r="BR319" s="1160"/>
      <c r="BS319" s="1360"/>
      <c r="BT319" s="1360"/>
      <c r="BU319" s="1360"/>
      <c r="BV319" s="578"/>
      <c r="BW319" s="1159"/>
      <c r="BX319" s="1360"/>
      <c r="BY319" s="1160"/>
      <c r="BZ319" s="1160"/>
      <c r="CA319" s="1360"/>
      <c r="CB319" s="1360"/>
      <c r="CC319" s="1360"/>
      <c r="CD319" s="578"/>
      <c r="CE319" s="1159"/>
      <c r="CF319" s="1160"/>
      <c r="CG319" s="1160"/>
      <c r="CH319" s="1160"/>
      <c r="CI319" s="1160"/>
      <c r="CJ319" s="1160"/>
      <c r="CK319" s="1160"/>
      <c r="CL319" s="1360"/>
      <c r="CM319" s="1160"/>
      <c r="CN319" s="1160"/>
      <c r="CO319" s="1360"/>
      <c r="CP319" s="1360"/>
      <c r="CQ319" s="1360"/>
      <c r="CR319" s="1360"/>
      <c r="CS319" s="1360"/>
      <c r="CT319" s="1160"/>
      <c r="CU319" s="1160"/>
      <c r="CV319" s="1360"/>
      <c r="CW319" s="1360"/>
      <c r="CX319" s="1360"/>
      <c r="CY319" s="578"/>
      <c r="CZ319" s="563">
        <f>DATI!AA305</f>
        <v>389164.96322712384</v>
      </c>
      <c r="DA319" s="1240">
        <f t="shared" si="3148"/>
        <v>1066.2053787044488</v>
      </c>
      <c r="DB319" s="1241">
        <f t="shared" si="3009"/>
        <v>480.47667185269802</v>
      </c>
      <c r="DC319" s="1242">
        <f t="shared" si="3181"/>
        <v>1.3163744434320495</v>
      </c>
      <c r="DD319" s="1245">
        <f t="shared" si="3182"/>
        <v>1.6159720981362424E-2</v>
      </c>
      <c r="DE319" s="1246">
        <f t="shared" si="3070"/>
        <v>1.3177569288217847E-2</v>
      </c>
      <c r="DF319" s="1240">
        <f t="shared" si="3155"/>
        <v>6188.7881320458255</v>
      </c>
      <c r="DG319" s="1247">
        <f t="shared" si="3183"/>
        <v>6.2491658191360102</v>
      </c>
      <c r="DH319" s="1248">
        <f t="shared" si="3211"/>
        <v>8.7494315736443076E-2</v>
      </c>
      <c r="DI319" s="1351">
        <f t="shared" si="3207"/>
        <v>133316.46398420713</v>
      </c>
      <c r="DJ319" s="1153">
        <f t="shared" si="3088"/>
        <v>365.25058625810175</v>
      </c>
      <c r="DK319" s="1352">
        <f t="shared" si="3014"/>
        <v>164.59716822173937</v>
      </c>
      <c r="DL319" s="1169">
        <f t="shared" si="3015"/>
        <v>0.45095114581298457</v>
      </c>
      <c r="DM319" s="1202">
        <f t="shared" si="3146"/>
        <v>0.34257057181789818</v>
      </c>
      <c r="DN319" s="1171">
        <f t="shared" si="3089"/>
        <v>3.9359533794155813E-3</v>
      </c>
      <c r="DO319" s="1171">
        <f t="shared" si="3179"/>
        <v>2.0000000000000018E-3</v>
      </c>
      <c r="DP319" s="1171">
        <f t="shared" si="3016"/>
        <v>2.015927826918492E-2</v>
      </c>
      <c r="DQ319" s="1171">
        <f t="shared" si="3017"/>
        <v>1.7165388966005744E-2</v>
      </c>
      <c r="DR319" s="1172">
        <f t="shared" si="3018"/>
        <v>2634.4549842071283</v>
      </c>
      <c r="DS319" s="1172">
        <f t="shared" si="3019"/>
        <v>2.7776942136237608</v>
      </c>
      <c r="DT319" s="1173">
        <f t="shared" si="3208"/>
        <v>8.5425180797357558E-2</v>
      </c>
      <c r="DU319" s="1174"/>
      <c r="DV319" s="1173"/>
      <c r="DW319" s="1175">
        <f>DATI!AB305</f>
        <v>133316.46398420713</v>
      </c>
      <c r="DX319" s="1153">
        <f t="shared" si="3149"/>
        <v>365.25058625810175</v>
      </c>
      <c r="DY319" s="1176">
        <f t="shared" si="3196"/>
        <v>164.59716822173937</v>
      </c>
      <c r="DZ319" s="1155">
        <f t="shared" si="3197"/>
        <v>0.45095114581298457</v>
      </c>
      <c r="EA319" s="1170">
        <f t="shared" si="3178"/>
        <v>0.34257057181789818</v>
      </c>
      <c r="EB319" s="1166">
        <f t="shared" si="3080"/>
        <v>3.9359533794155813E-3</v>
      </c>
      <c r="EC319" s="1353">
        <f t="shared" si="3180"/>
        <v>255848.4992429167</v>
      </c>
      <c r="ED319" s="1250">
        <f t="shared" si="3023"/>
        <v>700.95479244634714</v>
      </c>
      <c r="EE319" s="1251">
        <f t="shared" si="3024"/>
        <v>315.8795036309586</v>
      </c>
      <c r="EF319" s="1252">
        <f t="shared" si="3025"/>
        <v>0.86542329761906467</v>
      </c>
      <c r="EG319" s="1253">
        <f t="shared" si="3071"/>
        <v>1.4088051273049445E-2</v>
      </c>
      <c r="EH319" s="1253">
        <f t="shared" si="3072"/>
        <v>1.1111979365592727E-2</v>
      </c>
      <c r="EI319" s="1163">
        <f t="shared" si="3198"/>
        <v>0.65742942818210182</v>
      </c>
      <c r="EJ319" s="1254">
        <f t="shared" si="3073"/>
        <v>3554.3331478387117</v>
      </c>
      <c r="EK319" s="1254">
        <f t="shared" si="3074"/>
        <v>3.4714716055121926</v>
      </c>
      <c r="EL319" s="563">
        <f>DATI!AD305</f>
        <v>200062.68517422676</v>
      </c>
      <c r="EM319" s="1240">
        <f t="shared" si="3150"/>
        <v>548.11694568281303</v>
      </c>
      <c r="EN319" s="1255">
        <f t="shared" si="3027"/>
        <v>247.00438687314713</v>
      </c>
      <c r="EO319" s="1242">
        <f t="shared" si="3184"/>
        <v>0.67672434759766331</v>
      </c>
      <c r="EP319" s="1245">
        <f t="shared" si="3185"/>
        <v>1.912252266358605E-3</v>
      </c>
      <c r="EQ319" s="1246">
        <f t="shared" si="3186"/>
        <v>-1.0280869911284407E-3</v>
      </c>
      <c r="ER319" s="1163">
        <f t="shared" si="3203"/>
        <v>8.3157924100934019E-2</v>
      </c>
      <c r="ES319" s="1240">
        <f t="shared" si="3159"/>
        <v>381.84014844894409</v>
      </c>
      <c r="ET319" s="1163">
        <f t="shared" si="3199"/>
        <v>0.51408195515655009</v>
      </c>
      <c r="EU319" s="1247">
        <f t="shared" si="3187"/>
        <v>-0.25420334004294887</v>
      </c>
      <c r="EV319" s="563">
        <f>DATI!AE305</f>
        <v>44598.134054303169</v>
      </c>
      <c r="EW319" s="1240">
        <f t="shared" si="3152"/>
        <v>122.18666864192649</v>
      </c>
      <c r="EX319" s="1255">
        <f t="shared" si="3030"/>
        <v>55.06241580320804</v>
      </c>
      <c r="EY319" s="1242">
        <f t="shared" si="3200"/>
        <v>0.15085593370741929</v>
      </c>
      <c r="EZ319" s="1245">
        <f t="shared" si="3188"/>
        <v>5.4290003486960225E-2</v>
      </c>
      <c r="FA319" s="1246">
        <f t="shared" si="3189"/>
        <v>5.119594981208353E-2</v>
      </c>
      <c r="FB319" s="1240">
        <f t="shared" si="3160"/>
        <v>2296.5529838204384</v>
      </c>
      <c r="FC319" s="1247">
        <f t="shared" si="3190"/>
        <v>2.6816814472097619</v>
      </c>
      <c r="FD319" s="1240"/>
      <c r="FE319" s="1163"/>
      <c r="FF319" s="1240"/>
      <c r="FG319" s="1163"/>
      <c r="FH319" s="563">
        <f>DATI!AF305</f>
        <v>11187.680014386773</v>
      </c>
      <c r="FI319" s="1240">
        <f t="shared" si="3161"/>
        <v>30.651178121607597</v>
      </c>
      <c r="FJ319" s="1171">
        <f t="shared" si="3201"/>
        <v>2.8747911738029298E-2</v>
      </c>
      <c r="FK319" s="1262"/>
      <c r="FL319" s="1240"/>
      <c r="FM319" s="1282"/>
      <c r="FN319" s="1240"/>
      <c r="FO319" s="1240"/>
      <c r="FP319" s="1240"/>
      <c r="FQ319" s="1183"/>
      <c r="FR319" s="1318"/>
      <c r="FS319" s="1283"/>
      <c r="FT319" s="1283"/>
      <c r="FU319" s="1159"/>
      <c r="FV319" s="1160"/>
      <c r="FW319" s="1160"/>
      <c r="FX319" s="1160"/>
      <c r="FY319" s="1160"/>
      <c r="FZ319" s="1160"/>
      <c r="GA319" s="1160"/>
      <c r="GB319" s="1360"/>
      <c r="GC319" s="1160"/>
      <c r="GD319" s="1160"/>
      <c r="GE319" s="1360"/>
      <c r="GF319" s="1360"/>
      <c r="GG319" s="1360"/>
      <c r="GH319" s="1360"/>
      <c r="GI319" s="1360"/>
      <c r="GJ319" s="1360"/>
      <c r="GK319" s="1160"/>
      <c r="GL319" s="1160"/>
      <c r="GM319" s="1360"/>
      <c r="GN319" s="1360"/>
      <c r="GO319" s="1360"/>
      <c r="GP319" s="578"/>
      <c r="GQ319" s="1159"/>
      <c r="GR319" s="1360"/>
      <c r="GS319" s="1160"/>
      <c r="GT319" s="1160"/>
      <c r="GU319" s="1360"/>
      <c r="GV319" s="1360"/>
      <c r="GW319" s="1360"/>
      <c r="GX319" s="578"/>
      <c r="GY319" s="1159"/>
      <c r="GZ319" s="1160"/>
      <c r="HA319" s="1160"/>
      <c r="HB319" s="1160"/>
      <c r="HC319" s="1160"/>
      <c r="HD319" s="1160"/>
      <c r="HE319" s="1160"/>
      <c r="HF319" s="1360"/>
      <c r="HG319" s="1160"/>
      <c r="HH319" s="1160"/>
      <c r="HI319" s="1360"/>
      <c r="HJ319" s="1360"/>
      <c r="HK319" s="1360"/>
      <c r="HL319" s="1360"/>
      <c r="HM319" s="1360"/>
      <c r="HN319" s="1360"/>
      <c r="HO319" s="1160"/>
      <c r="HP319" s="1160"/>
      <c r="HQ319" s="1360"/>
      <c r="HR319" s="1360"/>
      <c r="HS319" s="1360"/>
      <c r="HT319" s="578"/>
      <c r="HU319" s="1318">
        <f t="shared" si="3191"/>
        <v>256000</v>
      </c>
      <c r="HV319" s="1319"/>
      <c r="HW319" s="1291">
        <v>200000</v>
      </c>
      <c r="HX319" s="1292">
        <v>200000</v>
      </c>
      <c r="HY319" s="1320"/>
      <c r="HZ319" s="1321"/>
      <c r="IA319" s="1321">
        <f t="shared" si="3192"/>
        <v>0.51392087905733774</v>
      </c>
      <c r="IB319" s="1322">
        <f t="shared" si="3228"/>
        <v>0.78125</v>
      </c>
      <c r="IC319" s="1323"/>
      <c r="ID319" s="1321"/>
      <c r="IE319" s="1323"/>
      <c r="IF319" s="1323"/>
      <c r="IG319" s="1291"/>
      <c r="IH319" s="1324"/>
      <c r="II319" s="1292"/>
      <c r="IJ319" s="1320"/>
      <c r="IK319" s="1325"/>
      <c r="IL319" s="1326">
        <v>0</v>
      </c>
      <c r="IM319" s="1326"/>
      <c r="IN319" s="1322">
        <f t="shared" si="3113"/>
        <v>0</v>
      </c>
      <c r="IO319" s="1322">
        <f t="shared" si="3114"/>
        <v>0</v>
      </c>
      <c r="IP319" s="1292"/>
      <c r="IQ319" s="1324"/>
      <c r="IR319" s="1292"/>
      <c r="IS319" s="1326">
        <v>56000</v>
      </c>
      <c r="IT319" s="1325">
        <v>56000</v>
      </c>
      <c r="IU319" s="1327"/>
      <c r="IV319" s="1322"/>
      <c r="IW319" s="1324">
        <f t="shared" si="3193"/>
        <v>0.14389784613605458</v>
      </c>
      <c r="IX319" s="1322">
        <f t="shared" ref="IX319:IX325" si="3231">+(IT319)/(HX319+IL319+IT319)</f>
        <v>0.21875</v>
      </c>
      <c r="IY319" s="1328"/>
      <c r="IZ319" s="1328"/>
      <c r="JA319" s="1328"/>
      <c r="JB319" s="1328"/>
      <c r="JC319" s="1297"/>
      <c r="JD319" s="1324"/>
      <c r="JE319" s="1292"/>
      <c r="JF319" s="1320"/>
      <c r="JG319" s="1167">
        <f t="shared" si="3153"/>
        <v>122873.39538373928</v>
      </c>
      <c r="JH319" s="1155">
        <f t="shared" si="3038"/>
        <v>151.70379055620216</v>
      </c>
      <c r="JI319" s="1170">
        <f t="shared" si="3115"/>
        <v>0.31573601684185559</v>
      </c>
      <c r="JJ319" s="1282"/>
      <c r="JK319" s="1240"/>
      <c r="JL319" s="1284"/>
      <c r="JM319" s="1200">
        <f t="shared" si="3076"/>
        <v>4.0470910894604452E-3</v>
      </c>
      <c r="JN319" s="1213"/>
      <c r="JO319" s="1155"/>
      <c r="JP319" s="1170"/>
      <c r="JQ319" s="1171"/>
      <c r="JR319" s="1202"/>
      <c r="JS319" s="1166"/>
      <c r="JT319" s="1159">
        <f>DATI!BW305</f>
        <v>32815.849309664365</v>
      </c>
      <c r="JU319" s="1160">
        <f>DATI!BX305</f>
        <v>27126.534295451402</v>
      </c>
      <c r="JV319" s="1160">
        <f>DATI!BY305</f>
        <v>5521.806532395035</v>
      </c>
      <c r="JW319" s="1160">
        <f>DATI!BZ305</f>
        <v>8773.9107675707346</v>
      </c>
      <c r="JX319" s="1160">
        <f>DATI!CA305</f>
        <v>32398.05154174471</v>
      </c>
      <c r="JY319" s="1160">
        <f>DATI!CB305</f>
        <v>6025.9354247323772</v>
      </c>
      <c r="JZ319" s="1160">
        <f>DATI!CC305</f>
        <v>7228.6726213912107</v>
      </c>
      <c r="KA319" s="1160">
        <f>DATI!CD305</f>
        <v>108.46324746929668</v>
      </c>
      <c r="KB319" s="1360">
        <f>DATI!CE305</f>
        <v>830.34087772881992</v>
      </c>
      <c r="KC319" s="1360">
        <f>DATI!CF305</f>
        <v>317.46959157619477</v>
      </c>
      <c r="KD319" s="1360">
        <f>DATI!CG305</f>
        <v>287.56627619802418</v>
      </c>
      <c r="KE319" s="1360">
        <f>DATI!CH305</f>
        <v>379.23118995380401</v>
      </c>
      <c r="KF319" s="1360">
        <f>DATI!CI305</f>
        <v>69.478081352233886</v>
      </c>
      <c r="KG319" s="1360">
        <f>DATI!CJ305</f>
        <v>45.277960881233213</v>
      </c>
      <c r="KH319" s="1360">
        <f>DATI!CK305</f>
        <v>483.70978725681829</v>
      </c>
      <c r="KI319" s="577">
        <f>DATI!CL305</f>
        <v>748.66415457105632</v>
      </c>
      <c r="KJ319" s="1203">
        <f t="shared" si="3039"/>
        <v>40.515595056601057</v>
      </c>
      <c r="KK319" s="1204">
        <f t="shared" si="3162"/>
        <v>-3.4184796986089255E-2</v>
      </c>
      <c r="KL319" s="1205">
        <f t="shared" si="3041"/>
        <v>33.491367797079597</v>
      </c>
      <c r="KM319" s="1204">
        <f t="shared" si="3163"/>
        <v>4.8052077869580434E-2</v>
      </c>
      <c r="KN319" s="1205">
        <f t="shared" si="3043"/>
        <v>6.8174154304616978</v>
      </c>
      <c r="KO319" s="1204">
        <f t="shared" si="3164"/>
        <v>5.0570338368553902E-2</v>
      </c>
      <c r="KP319" s="1205">
        <f t="shared" si="3045"/>
        <v>10.832577038222736</v>
      </c>
      <c r="KQ319" s="1204">
        <f t="shared" si="3165"/>
        <v>0.11517796335153366</v>
      </c>
      <c r="KR319" s="1205">
        <f t="shared" si="3047"/>
        <v>39.999767322848044</v>
      </c>
      <c r="KS319" s="1204">
        <f t="shared" si="3166"/>
        <v>2.4733567509682155E-3</v>
      </c>
      <c r="KT319" s="1205">
        <f t="shared" si="3049"/>
        <v>7.4398305892324732</v>
      </c>
      <c r="KU319" s="1204">
        <f t="shared" si="3167"/>
        <v>6.4089907309365479E-2</v>
      </c>
      <c r="KV319" s="1205">
        <f t="shared" si="3051"/>
        <v>8.924771989331779</v>
      </c>
      <c r="KW319" s="1204">
        <f t="shared" si="3168"/>
        <v>-1.3955327321016389E-2</v>
      </c>
      <c r="KX319" s="1361">
        <f t="shared" si="3053"/>
        <v>0.13391251804949489</v>
      </c>
      <c r="KY319" s="1204">
        <f t="shared" si="3169"/>
        <v>-9.1003936419192469E-3</v>
      </c>
      <c r="KZ319" s="1361">
        <f t="shared" si="3055"/>
        <v>1.0251678828588466</v>
      </c>
      <c r="LA319" s="1204">
        <f t="shared" si="3170"/>
        <v>0.15556515232857682</v>
      </c>
      <c r="LB319" s="1361">
        <f t="shared" si="3194"/>
        <v>0.39195905898122219</v>
      </c>
      <c r="LC319" s="1204">
        <f t="shared" si="3171"/>
        <v>0.53635613798265669</v>
      </c>
      <c r="LD319" s="1361">
        <f t="shared" si="3058"/>
        <v>0.35503938016142134</v>
      </c>
      <c r="LE319" s="1204">
        <f t="shared" si="3172"/>
        <v>0.29558336748330005</v>
      </c>
      <c r="LF319" s="1361">
        <f t="shared" si="3060"/>
        <v>0.46821208800700781</v>
      </c>
      <c r="LG319" s="1204">
        <f t="shared" si="3173"/>
        <v>7.0431197435971094E-2</v>
      </c>
      <c r="LH319" s="1361">
        <f t="shared" si="3062"/>
        <v>8.5780068734886694E-2</v>
      </c>
      <c r="LI319" s="1204">
        <f t="shared" si="3174"/>
        <v>-6.7502940808309E-2</v>
      </c>
      <c r="LJ319" s="1361">
        <f t="shared" si="3064"/>
        <v>5.5901753775801664E-2</v>
      </c>
      <c r="LK319" s="1204">
        <f t="shared" si="3175"/>
        <v>-0.32312018266409492</v>
      </c>
      <c r="LL319" s="1361">
        <f t="shared" si="3066"/>
        <v>0.59720501762665901</v>
      </c>
      <c r="LM319" s="1204">
        <f t="shared" si="3176"/>
        <v>1.2011636021925556</v>
      </c>
      <c r="LN319" s="1361">
        <f t="shared" si="3068"/>
        <v>0.92432694439087604</v>
      </c>
      <c r="LO319" s="1208">
        <f t="shared" si="3177"/>
        <v>1.1201978071546236E-2</v>
      </c>
      <c r="LP319" s="1209">
        <f t="shared" ref="LP319:ME319" si="3232">+JT319/$CZ$319</f>
        <v>8.4323750621179208E-2</v>
      </c>
      <c r="LQ319" s="1210">
        <f t="shared" si="3232"/>
        <v>6.9704461754487024E-2</v>
      </c>
      <c r="LR319" s="1210">
        <f t="shared" si="3232"/>
        <v>1.4188858335565031E-2</v>
      </c>
      <c r="LS319" s="1210">
        <f t="shared" si="3232"/>
        <v>2.2545479672202964E-2</v>
      </c>
      <c r="LT319" s="1210">
        <f t="shared" si="3232"/>
        <v>8.3250175640391888E-2</v>
      </c>
      <c r="LU319" s="1210">
        <f t="shared" si="3232"/>
        <v>1.5484270153106076E-2</v>
      </c>
      <c r="LV319" s="1210">
        <f t="shared" si="3232"/>
        <v>1.8574828940015404E-2</v>
      </c>
      <c r="LW319" s="1210">
        <f t="shared" si="3232"/>
        <v>2.7870763742417258E-4</v>
      </c>
      <c r="LX319" s="1211">
        <f t="shared" si="3232"/>
        <v>2.1336475689981826E-3</v>
      </c>
      <c r="LY319" s="1211">
        <f t="shared" si="3232"/>
        <v>8.1577125788405999E-4</v>
      </c>
      <c r="LZ319" s="1211">
        <f t="shared" si="3232"/>
        <v>7.3893156725466887E-4</v>
      </c>
      <c r="MA319" s="1211">
        <f t="shared" si="3232"/>
        <v>9.7447413253509588E-4</v>
      </c>
      <c r="MB319" s="1211">
        <f t="shared" si="3232"/>
        <v>1.7853118321878631E-4</v>
      </c>
      <c r="MC319" s="1211">
        <f t="shared" si="3232"/>
        <v>1.1634644729003562E-4</v>
      </c>
      <c r="MD319" s="1211">
        <f t="shared" si="3232"/>
        <v>1.2429427953783094E-3</v>
      </c>
      <c r="ME319" s="1211">
        <f t="shared" si="3232"/>
        <v>1.9237707021793793E-3</v>
      </c>
      <c r="MF319" s="1209">
        <f t="shared" ref="MF319:MU319" si="3233">+JT319/$DW$319</f>
        <v>0.24615001275125165</v>
      </c>
      <c r="MG319" s="1210">
        <f t="shared" si="3233"/>
        <v>0.20347475086546588</v>
      </c>
      <c r="MH319" s="1210">
        <f t="shared" si="3233"/>
        <v>4.14187893030913E-2</v>
      </c>
      <c r="MI319" s="1210">
        <f t="shared" si="3233"/>
        <v>6.5812657381987757E-2</v>
      </c>
      <c r="MJ319" s="1210">
        <f t="shared" si="3233"/>
        <v>0.243016132993016</v>
      </c>
      <c r="MK319" s="1210">
        <f t="shared" si="3233"/>
        <v>4.5200234424506026E-2</v>
      </c>
      <c r="ML319" s="1210">
        <f t="shared" si="3233"/>
        <v>5.4221904822254585E-2</v>
      </c>
      <c r="MM319" s="1210">
        <f t="shared" si="3233"/>
        <v>8.1357728991481048E-4</v>
      </c>
      <c r="MN319" s="1211">
        <f t="shared" si="3233"/>
        <v>6.2283445938618905E-3</v>
      </c>
      <c r="MO319" s="1211">
        <f t="shared" si="3233"/>
        <v>2.3813232221175824E-3</v>
      </c>
      <c r="MP319" s="1211">
        <f t="shared" si="3233"/>
        <v>2.1570199779082778E-3</v>
      </c>
      <c r="MQ319" s="1211">
        <f t="shared" si="3233"/>
        <v>2.8445938230009485E-3</v>
      </c>
      <c r="MR319" s="1211">
        <f t="shared" si="3233"/>
        <v>5.2115154629712025E-4</v>
      </c>
      <c r="MS319" s="1211">
        <f t="shared" si="3233"/>
        <v>3.3962767634308772E-4</v>
      </c>
      <c r="MT319" s="1211">
        <f t="shared" si="3233"/>
        <v>3.6282824551521205E-3</v>
      </c>
      <c r="MU319" s="1211">
        <f t="shared" si="3233"/>
        <v>5.6156916572565573E-3</v>
      </c>
      <c r="MV319" s="1213"/>
      <c r="MW319" s="1155"/>
      <c r="MX319" s="1202"/>
      <c r="MY319" s="1272"/>
      <c r="MZ319" s="1215"/>
      <c r="NA319" s="1216"/>
      <c r="NB319" s="1213"/>
      <c r="NC319" s="1155"/>
      <c r="ND319" s="1170"/>
      <c r="NE319" s="1218"/>
    </row>
    <row r="320" spans="1:369" s="398" customFormat="1" ht="9" thickBot="1" x14ac:dyDescent="0.25">
      <c r="A320" s="957">
        <v>1999</v>
      </c>
      <c r="B320" s="958">
        <f>SUM(B321:B331)</f>
        <v>1546</v>
      </c>
      <c r="C320" s="1527"/>
      <c r="D320" s="959">
        <f>SUM(D321:D331)</f>
        <v>8971154</v>
      </c>
      <c r="E320" s="960">
        <f t="shared" ref="E320:E331" si="3234">D320/$D$320</f>
        <v>1</v>
      </c>
      <c r="F320" s="961">
        <f t="shared" si="3195"/>
        <v>2.968494294100509E-3</v>
      </c>
      <c r="G320" s="962"/>
      <c r="H320" s="963"/>
      <c r="I320" s="964"/>
      <c r="J320" s="965"/>
      <c r="K320" s="965"/>
      <c r="L320" s="965"/>
      <c r="M320" s="963"/>
      <c r="N320" s="963"/>
      <c r="O320" s="963"/>
      <c r="P320" s="963"/>
      <c r="Q320" s="963"/>
      <c r="R320" s="963"/>
      <c r="S320" s="963"/>
      <c r="T320" s="963"/>
      <c r="U320" s="963"/>
      <c r="V320" s="963"/>
      <c r="W320" s="968"/>
      <c r="X320" s="969"/>
      <c r="Y320" s="963"/>
      <c r="Z320" s="963"/>
      <c r="AA320" s="963"/>
      <c r="AB320" s="963"/>
      <c r="AC320" s="963"/>
      <c r="AD320" s="964"/>
      <c r="AE320" s="965"/>
      <c r="AF320" s="965"/>
      <c r="AG320" s="968"/>
      <c r="AH320" s="971"/>
      <c r="AI320" s="963"/>
      <c r="AJ320" s="964"/>
      <c r="AK320" s="965"/>
      <c r="AL320" s="965"/>
      <c r="AM320" s="965"/>
      <c r="AN320" s="975"/>
      <c r="AO320" s="976"/>
      <c r="AP320" s="976"/>
      <c r="AQ320" s="976"/>
      <c r="AR320" s="976"/>
      <c r="AS320" s="976"/>
      <c r="AT320" s="976"/>
      <c r="AU320" s="1086"/>
      <c r="AV320" s="1086"/>
      <c r="AW320" s="976"/>
      <c r="AX320" s="1086"/>
      <c r="AY320" s="1086"/>
      <c r="AZ320" s="1086"/>
      <c r="BA320" s="1086"/>
      <c r="BB320" s="975"/>
      <c r="BC320" s="976"/>
      <c r="BD320" s="976"/>
      <c r="BE320" s="976"/>
      <c r="BF320" s="976"/>
      <c r="BG320" s="976"/>
      <c r="BH320" s="976"/>
      <c r="BI320" s="976"/>
      <c r="BJ320" s="976"/>
      <c r="BK320" s="976"/>
      <c r="BL320" s="976"/>
      <c r="BM320" s="976"/>
      <c r="BN320" s="976"/>
      <c r="BO320" s="976"/>
      <c r="BP320" s="976"/>
      <c r="BQ320" s="976"/>
      <c r="BR320" s="976"/>
      <c r="BS320" s="976"/>
      <c r="BT320" s="976"/>
      <c r="BU320" s="976"/>
      <c r="BV320" s="978"/>
      <c r="BW320" s="975"/>
      <c r="BX320" s="976"/>
      <c r="BY320" s="976"/>
      <c r="BZ320" s="976"/>
      <c r="CA320" s="976"/>
      <c r="CB320" s="976"/>
      <c r="CC320" s="976"/>
      <c r="CD320" s="978"/>
      <c r="CE320" s="975"/>
      <c r="CF320" s="976"/>
      <c r="CG320" s="976"/>
      <c r="CH320" s="976"/>
      <c r="CI320" s="976"/>
      <c r="CJ320" s="976"/>
      <c r="CK320" s="976"/>
      <c r="CL320" s="976"/>
      <c r="CM320" s="976"/>
      <c r="CN320" s="976"/>
      <c r="CO320" s="976"/>
      <c r="CP320" s="976"/>
      <c r="CQ320" s="976"/>
      <c r="CR320" s="976"/>
      <c r="CS320" s="976"/>
      <c r="CT320" s="976"/>
      <c r="CU320" s="976"/>
      <c r="CV320" s="976"/>
      <c r="CW320" s="976"/>
      <c r="CX320" s="976"/>
      <c r="CY320" s="978"/>
      <c r="CZ320" s="962">
        <f>SUM(CZ321:CZ331)</f>
        <v>4289560.6060069213</v>
      </c>
      <c r="DA320" s="963">
        <f t="shared" si="3148"/>
        <v>11752.220838375128</v>
      </c>
      <c r="DB320" s="964">
        <f t="shared" si="3009"/>
        <v>478.15037017611348</v>
      </c>
      <c r="DC320" s="965">
        <f t="shared" si="3181"/>
        <v>1.3100010141811329</v>
      </c>
      <c r="DD320" s="967">
        <f t="shared" si="3182"/>
        <v>5.3483550899168009E-2</v>
      </c>
      <c r="DE320" s="980">
        <f t="shared" si="3070"/>
        <v>5.03655467668708E-2</v>
      </c>
      <c r="DF320" s="963">
        <f t="shared" si="3155"/>
        <v>217773.62618583115</v>
      </c>
      <c r="DG320" s="981">
        <f t="shared" si="3183"/>
        <v>22.927546419272176</v>
      </c>
      <c r="DH320" s="961">
        <f>+CZ320/$CZ$320</f>
        <v>1</v>
      </c>
      <c r="DI320" s="1340">
        <f>SUM(DI321:DI331)</f>
        <v>1451556.306906054</v>
      </c>
      <c r="DJ320" s="963">
        <f t="shared" si="3088"/>
        <v>3976.8665942631619</v>
      </c>
      <c r="DK320" s="1341">
        <f t="shared" si="3014"/>
        <v>161.80262950631032</v>
      </c>
      <c r="DL320" s="1342">
        <f t="shared" si="3015"/>
        <v>0.44329487535975431</v>
      </c>
      <c r="DM320" s="960">
        <f t="shared" si="3146"/>
        <v>0.33839277264747242</v>
      </c>
      <c r="DN320" s="984">
        <f t="shared" si="3089"/>
        <v>8.3801598166476879E-2</v>
      </c>
      <c r="DO320" s="984">
        <f t="shared" si="3179"/>
        <v>2.6000000000000023E-2</v>
      </c>
      <c r="DP320" s="984">
        <f t="shared" si="3016"/>
        <v>0.14176715610661333</v>
      </c>
      <c r="DQ320" s="984">
        <f t="shared" si="3017"/>
        <v>0.13838785824493999</v>
      </c>
      <c r="DR320" s="985">
        <f t="shared" si="3018"/>
        <v>180232.02757066744</v>
      </c>
      <c r="DS320" s="985">
        <f t="shared" si="3019"/>
        <v>19.669499453638736</v>
      </c>
      <c r="DT320" s="986">
        <f>DI320/$DI$320</f>
        <v>1</v>
      </c>
      <c r="DU320" s="987"/>
      <c r="DV320" s="986"/>
      <c r="DW320" s="989">
        <f>SUM(DW321:DW331)</f>
        <v>1451556.306906054</v>
      </c>
      <c r="DX320" s="963">
        <f t="shared" si="3149"/>
        <v>3976.8665942631619</v>
      </c>
      <c r="DY320" s="990">
        <f t="shared" si="3196"/>
        <v>161.80262950631032</v>
      </c>
      <c r="DZ320" s="965">
        <f t="shared" si="3197"/>
        <v>0.44329487535975437</v>
      </c>
      <c r="EA320" s="967">
        <f t="shared" si="3178"/>
        <v>0.33839277264747242</v>
      </c>
      <c r="EB320" s="991">
        <f t="shared" si="3080"/>
        <v>8.3801598166476879E-2</v>
      </c>
      <c r="EC320" s="1041">
        <f t="shared" si="3180"/>
        <v>2838004.2991008675</v>
      </c>
      <c r="ED320" s="963">
        <f t="shared" si="3023"/>
        <v>7775.3542441119653</v>
      </c>
      <c r="EE320" s="992">
        <f t="shared" si="3024"/>
        <v>316.34774066980316</v>
      </c>
      <c r="EF320" s="993">
        <f t="shared" si="3025"/>
        <v>0.86670613882137848</v>
      </c>
      <c r="EG320" s="994">
        <f t="shared" si="3071"/>
        <v>1.3405498530172474E-2</v>
      </c>
      <c r="EH320" s="994">
        <f t="shared" si="3072"/>
        <v>1.0406113746790759E-2</v>
      </c>
      <c r="EI320" s="967">
        <f t="shared" si="3198"/>
        <v>0.66160722735252764</v>
      </c>
      <c r="EJ320" s="995">
        <f t="shared" si="3073"/>
        <v>37541.598615163937</v>
      </c>
      <c r="EK320" s="995">
        <f t="shared" si="3074"/>
        <v>3.2580469656334685</v>
      </c>
      <c r="EL320" s="962">
        <f>SUM(EL321:EL331)</f>
        <v>2386710.2915343242</v>
      </c>
      <c r="EM320" s="963">
        <f t="shared" si="3150"/>
        <v>6538.9323055734912</v>
      </c>
      <c r="EN320" s="990">
        <f t="shared" si="3027"/>
        <v>266.04272889912761</v>
      </c>
      <c r="EO320" s="965">
        <f t="shared" si="3184"/>
        <v>0.72888418876473315</v>
      </c>
      <c r="EP320" s="967">
        <f t="shared" si="3185"/>
        <v>-8.3169304410271039E-3</v>
      </c>
      <c r="EQ320" s="980">
        <f t="shared" si="3186"/>
        <v>-1.1252023168554559E-2</v>
      </c>
      <c r="ER320" s="967">
        <f t="shared" ref="ER320:ER331" si="3235">+EL320/$EL$320</f>
        <v>1</v>
      </c>
      <c r="ES320" s="963">
        <f t="shared" si="3159"/>
        <v>-20016.579980943352</v>
      </c>
      <c r="ET320" s="967">
        <f t="shared" si="3199"/>
        <v>0.55639971333942106</v>
      </c>
      <c r="EU320" s="981">
        <f t="shared" si="3187"/>
        <v>-3.0275854105831286</v>
      </c>
      <c r="EV320" s="962">
        <f>SUM(EV321:EV331)</f>
        <v>322400.07776324113</v>
      </c>
      <c r="EW320" s="963">
        <f>SUM(EW321:EW331)</f>
        <v>883.28788428285247</v>
      </c>
      <c r="EX320" s="990">
        <f t="shared" si="3030"/>
        <v>35.937414268358467</v>
      </c>
      <c r="EY320" s="965">
        <f>SUM(EY321:EY331)</f>
        <v>1.1144251203216273</v>
      </c>
      <c r="EZ320" s="967">
        <f t="shared" si="3188"/>
        <v>6.2999882841920485E-2</v>
      </c>
      <c r="FA320" s="980">
        <f t="shared" si="3189"/>
        <v>5.9853713141877485E-2</v>
      </c>
      <c r="FB320" s="963">
        <f t="shared" si="3160"/>
        <v>19107.402978266124</v>
      </c>
      <c r="FC320" s="981">
        <f t="shared" si="3190"/>
        <v>2.0295137508200654</v>
      </c>
      <c r="FD320" s="963"/>
      <c r="FE320" s="996"/>
      <c r="FF320" s="963"/>
      <c r="FG320" s="996"/>
      <c r="FH320" s="962">
        <f>SUM(FH321:FH331)</f>
        <v>128893.92980330149</v>
      </c>
      <c r="FI320" s="963">
        <f t="shared" si="3161"/>
        <v>353.13405425562053</v>
      </c>
      <c r="FJ320" s="984">
        <f t="shared" si="3201"/>
        <v>3.0048282712873627E-2</v>
      </c>
      <c r="FK320" s="984"/>
      <c r="FL320" s="963"/>
      <c r="FM320" s="1285"/>
      <c r="FN320" s="963"/>
      <c r="FO320" s="963"/>
      <c r="FP320" s="963"/>
      <c r="FQ320" s="997"/>
      <c r="FR320" s="1041"/>
      <c r="FS320" s="1286"/>
      <c r="FT320" s="1286"/>
      <c r="FU320" s="975"/>
      <c r="FV320" s="976"/>
      <c r="FW320" s="976"/>
      <c r="FX320" s="976"/>
      <c r="FY320" s="976"/>
      <c r="FZ320" s="976"/>
      <c r="GA320" s="976"/>
      <c r="GB320" s="976"/>
      <c r="GC320" s="976"/>
      <c r="GD320" s="976"/>
      <c r="GE320" s="976"/>
      <c r="GF320" s="976"/>
      <c r="GG320" s="976"/>
      <c r="GH320" s="976"/>
      <c r="GI320" s="976"/>
      <c r="GJ320" s="976"/>
      <c r="GK320" s="976"/>
      <c r="GL320" s="976"/>
      <c r="GM320" s="976"/>
      <c r="GN320" s="976"/>
      <c r="GO320" s="976"/>
      <c r="GP320" s="978"/>
      <c r="GQ320" s="975"/>
      <c r="GR320" s="976"/>
      <c r="GS320" s="976"/>
      <c r="GT320" s="976"/>
      <c r="GU320" s="976"/>
      <c r="GV320" s="976"/>
      <c r="GW320" s="976"/>
      <c r="GX320" s="978"/>
      <c r="GY320" s="975"/>
      <c r="GZ320" s="976"/>
      <c r="HA320" s="976"/>
      <c r="HB320" s="976"/>
      <c r="HC320" s="976"/>
      <c r="HD320" s="976"/>
      <c r="HE320" s="976"/>
      <c r="HF320" s="976"/>
      <c r="HG320" s="976"/>
      <c r="HH320" s="976"/>
      <c r="HI320" s="976"/>
      <c r="HJ320" s="976"/>
      <c r="HK320" s="976"/>
      <c r="HL320" s="976"/>
      <c r="HM320" s="976"/>
      <c r="HN320" s="976"/>
      <c r="HO320" s="976"/>
      <c r="HP320" s="976"/>
      <c r="HQ320" s="976"/>
      <c r="HR320" s="976"/>
      <c r="HS320" s="976"/>
      <c r="HT320" s="978"/>
      <c r="HU320" s="1041">
        <f t="shared" si="3191"/>
        <v>2805000</v>
      </c>
      <c r="HV320" s="1042"/>
      <c r="HW320" s="958">
        <f>SUM(HW321:HW331)</f>
        <v>1013000</v>
      </c>
      <c r="HX320" s="1043">
        <f>SUM(HX321:HX331)</f>
        <v>1013000</v>
      </c>
      <c r="HY320" s="1043"/>
      <c r="HZ320" s="1044"/>
      <c r="IA320" s="1044">
        <f t="shared" si="3192"/>
        <v>0.23615472376854571</v>
      </c>
      <c r="IB320" s="967">
        <f t="shared" si="3228"/>
        <v>0.36114081996434938</v>
      </c>
      <c r="IC320" s="958"/>
      <c r="ID320" s="1044"/>
      <c r="IE320" s="958"/>
      <c r="IF320" s="958"/>
      <c r="IG320" s="958"/>
      <c r="IH320" s="1044"/>
      <c r="II320" s="1043"/>
      <c r="IJ320" s="1043"/>
      <c r="IK320" s="1043"/>
      <c r="IL320" s="989">
        <f>SUM(IL321:IL331)</f>
        <v>1003000</v>
      </c>
      <c r="IM320" s="958"/>
      <c r="IN320" s="1044">
        <f t="shared" si="3113"/>
        <v>0.2338234826652037</v>
      </c>
      <c r="IO320" s="967">
        <f t="shared" si="3114"/>
        <v>0.3575757575757576</v>
      </c>
      <c r="IP320" s="1043"/>
      <c r="IQ320" s="1044"/>
      <c r="IR320" s="1043"/>
      <c r="IS320" s="989">
        <f>SUM(IS321:IS331)</f>
        <v>789000</v>
      </c>
      <c r="IT320" s="1047">
        <f>SUM(IT321:IT331)</f>
        <v>789000</v>
      </c>
      <c r="IU320" s="1043"/>
      <c r="IV320" s="1044"/>
      <c r="IW320" s="1044">
        <f t="shared" si="3193"/>
        <v>0.18393492305368467</v>
      </c>
      <c r="IX320" s="967">
        <f t="shared" si="3231"/>
        <v>0.28128342245989307</v>
      </c>
      <c r="IY320" s="958"/>
      <c r="IZ320" s="958"/>
      <c r="JA320" s="958"/>
      <c r="JB320" s="989"/>
      <c r="JC320" s="989"/>
      <c r="JD320" s="1044"/>
      <c r="JE320" s="1043"/>
      <c r="JF320" s="1043"/>
      <c r="JG320" s="962">
        <f t="shared" si="3153"/>
        <v>1318433.3419656707</v>
      </c>
      <c r="JH320" s="965">
        <f t="shared" si="3038"/>
        <v>146.96362830976602</v>
      </c>
      <c r="JI320" s="967">
        <f t="shared" si="3115"/>
        <v>0.30735859988069447</v>
      </c>
      <c r="JJ320" s="1285"/>
      <c r="JK320" s="963"/>
      <c r="JL320" s="1287"/>
      <c r="JM320" s="1016">
        <f t="shared" si="3076"/>
        <v>9.0292679994827096E-2</v>
      </c>
      <c r="JN320" s="962"/>
      <c r="JO320" s="965"/>
      <c r="JP320" s="967"/>
      <c r="JQ320" s="984"/>
      <c r="JR320" s="960"/>
      <c r="JS320" s="991"/>
      <c r="JT320" s="975">
        <f t="shared" ref="JT320:KI320" si="3236">SUM(JT321:JT331)</f>
        <v>385534.13830762275</v>
      </c>
      <c r="JU320" s="976">
        <f t="shared" si="3236"/>
        <v>272923.804290806</v>
      </c>
      <c r="JV320" s="976">
        <f t="shared" si="3236"/>
        <v>55413.921237885552</v>
      </c>
      <c r="JW320" s="976">
        <f t="shared" si="3236"/>
        <v>226331.81332327361</v>
      </c>
      <c r="JX320" s="976">
        <f t="shared" si="3236"/>
        <v>233688.60299404757</v>
      </c>
      <c r="JY320" s="976">
        <f t="shared" si="3236"/>
        <v>57220.73461697773</v>
      </c>
      <c r="JZ320" s="976">
        <f t="shared" si="3236"/>
        <v>61043.340344221964</v>
      </c>
      <c r="KA320" s="976">
        <f t="shared" si="3236"/>
        <v>2371.0205062324626</v>
      </c>
      <c r="KB320" s="976">
        <f t="shared" si="3236"/>
        <v>7837.5019751664558</v>
      </c>
      <c r="KC320" s="976">
        <f t="shared" si="3236"/>
        <v>1110.5824604276029</v>
      </c>
      <c r="KD320" s="976">
        <f t="shared" si="3236"/>
        <v>3016.3460526457648</v>
      </c>
      <c r="KE320" s="976">
        <f t="shared" si="3236"/>
        <v>3648.6274186351757</v>
      </c>
      <c r="KF320" s="976">
        <f t="shared" si="3236"/>
        <v>730.34995567110082</v>
      </c>
      <c r="KG320" s="976">
        <f t="shared" si="3236"/>
        <v>781.05823651798369</v>
      </c>
      <c r="KH320" s="976">
        <f t="shared" si="3236"/>
        <v>4107.844216086316</v>
      </c>
      <c r="KI320" s="976">
        <f t="shared" si="3236"/>
        <v>5690.0020820985028</v>
      </c>
      <c r="KJ320" s="1019">
        <f t="shared" si="3039"/>
        <v>42.974865698172465</v>
      </c>
      <c r="KK320" s="1020">
        <f t="shared" si="3162"/>
        <v>0.15185223945948562</v>
      </c>
      <c r="KL320" s="1021">
        <f t="shared" si="3041"/>
        <v>30.422374233103788</v>
      </c>
      <c r="KM320" s="1020">
        <f t="shared" si="3163"/>
        <v>7.6902404482612471E-2</v>
      </c>
      <c r="KN320" s="1021">
        <f t="shared" si="3043"/>
        <v>6.1769000106213259</v>
      </c>
      <c r="KO320" s="1020">
        <f t="shared" si="3164"/>
        <v>0.13390635338761078</v>
      </c>
      <c r="KP320" s="1021">
        <f t="shared" si="3045"/>
        <v>25.228840495132914</v>
      </c>
      <c r="KQ320" s="1020">
        <f t="shared" si="3165"/>
        <v>6.9648624200553635E-2</v>
      </c>
      <c r="KR320" s="1021">
        <f t="shared" si="3047"/>
        <v>26.048889919184042</v>
      </c>
      <c r="KS320" s="1020">
        <f t="shared" si="3166"/>
        <v>0.16661120865003429</v>
      </c>
      <c r="KT320" s="1021">
        <f t="shared" si="3049"/>
        <v>6.3783025703245899</v>
      </c>
      <c r="KU320" s="1020">
        <f t="shared" si="3167"/>
        <v>0.38471165663592355</v>
      </c>
      <c r="KV320" s="1021">
        <f t="shared" si="3051"/>
        <v>6.8044022367938357</v>
      </c>
      <c r="KW320" s="1020">
        <f t="shared" si="3168"/>
        <v>0.36328084207786204</v>
      </c>
      <c r="KX320" s="1021">
        <f t="shared" si="3053"/>
        <v>0.26429381395442136</v>
      </c>
      <c r="KY320" s="1020">
        <f t="shared" si="3169"/>
        <v>3.0009367758755175E-2</v>
      </c>
      <c r="KZ320" s="1021">
        <f t="shared" si="3055"/>
        <v>0.8736336457011501</v>
      </c>
      <c r="LA320" s="1020">
        <f t="shared" si="3170"/>
        <v>1.4785327199756391</v>
      </c>
      <c r="LB320" s="1021">
        <f t="shared" si="3194"/>
        <v>0.12379482733521273</v>
      </c>
      <c r="LC320" s="1020">
        <f t="shared" si="3171"/>
        <v>1.5136750780927131</v>
      </c>
      <c r="LD320" s="1021">
        <f t="shared" si="3058"/>
        <v>0.33622720696197667</v>
      </c>
      <c r="LE320" s="1020">
        <f t="shared" si="3172"/>
        <v>0.21694774974950157</v>
      </c>
      <c r="LF320" s="1021">
        <f t="shared" si="3060"/>
        <v>0.40670658631377588</v>
      </c>
      <c r="LG320" s="1020">
        <f t="shared" si="3173"/>
        <v>0.47417661486934165</v>
      </c>
      <c r="LH320" s="1021">
        <f t="shared" si="3062"/>
        <v>8.1410926138499096E-2</v>
      </c>
      <c r="LI320" s="1020">
        <f t="shared" si="3174"/>
        <v>0.38448521156667992</v>
      </c>
      <c r="LJ320" s="1021">
        <f t="shared" si="3064"/>
        <v>8.7063296039504356E-2</v>
      </c>
      <c r="LK320" s="1020">
        <f t="shared" si="3175"/>
        <v>0.22463279848499038</v>
      </c>
      <c r="LL320" s="1021">
        <f t="shared" si="3066"/>
        <v>0.45789473863522084</v>
      </c>
      <c r="LM320" s="1020">
        <f t="shared" si="3176"/>
        <v>0.41049810891338379</v>
      </c>
      <c r="LN320" s="1021">
        <f t="shared" si="3068"/>
        <v>0.6342553123152832</v>
      </c>
      <c r="LO320" s="1024">
        <f t="shared" si="3177"/>
        <v>0.50370874433198465</v>
      </c>
      <c r="LP320" s="1025">
        <f t="shared" ref="LP320:ME320" si="3237">+JT320/$CZ$320</f>
        <v>8.9877302996427391E-2</v>
      </c>
      <c r="LQ320" s="1026">
        <f t="shared" si="3237"/>
        <v>6.3625119064319766E-2</v>
      </c>
      <c r="LR320" s="1026">
        <f t="shared" si="3237"/>
        <v>1.2918321088711561E-2</v>
      </c>
      <c r="LS320" s="1026">
        <f t="shared" si="3237"/>
        <v>5.276340262131464E-2</v>
      </c>
      <c r="LT320" s="1026">
        <f t="shared" si="3237"/>
        <v>5.4478447668229658E-2</v>
      </c>
      <c r="LU320" s="1026">
        <f t="shared" si="3237"/>
        <v>1.3339532850252356E-2</v>
      </c>
      <c r="LV320" s="1026">
        <f t="shared" si="3237"/>
        <v>1.423067440957459E-2</v>
      </c>
      <c r="LW320" s="1026">
        <f t="shared" si="3237"/>
        <v>5.5274204609958991E-4</v>
      </c>
      <c r="LX320" s="1027">
        <f t="shared" si="3237"/>
        <v>1.8271106752032239E-3</v>
      </c>
      <c r="LY320" s="1027">
        <f t="shared" si="3237"/>
        <v>2.5890354803995299E-4</v>
      </c>
      <c r="LZ320" s="1027">
        <f t="shared" si="3237"/>
        <v>7.0318298998312315E-4</v>
      </c>
      <c r="MA320" s="1027">
        <f t="shared" si="3237"/>
        <v>8.5058302091029804E-4</v>
      </c>
      <c r="MB320" s="1027">
        <f t="shared" si="3237"/>
        <v>1.7026218364844857E-4</v>
      </c>
      <c r="MC320" s="1027">
        <f t="shared" si="3237"/>
        <v>1.8208350650745497E-4</v>
      </c>
      <c r="MD320" s="1027">
        <f t="shared" si="3237"/>
        <v>9.5763752826661611E-4</v>
      </c>
      <c r="ME320" s="1027">
        <f t="shared" si="3237"/>
        <v>1.3264766731889653E-3</v>
      </c>
      <c r="MF320" s="1029">
        <f t="shared" ref="MF320:MU320" si="3238">+JT320/$DW$320</f>
        <v>0.26560053955425023</v>
      </c>
      <c r="MG320" s="1026">
        <f t="shared" si="3238"/>
        <v>0.18802150698000436</v>
      </c>
      <c r="MH320" s="1026">
        <f t="shared" si="3238"/>
        <v>3.8175523039818249E-2</v>
      </c>
      <c r="MI320" s="1026">
        <f t="shared" si="3238"/>
        <v>0.15592355063765501</v>
      </c>
      <c r="MJ320" s="1026">
        <f t="shared" si="3238"/>
        <v>0.16099175890196596</v>
      </c>
      <c r="MK320" s="1026">
        <f t="shared" si="3238"/>
        <v>3.9420265231695971E-2</v>
      </c>
      <c r="ML320" s="1026">
        <f t="shared" si="3238"/>
        <v>4.2053718518390716E-2</v>
      </c>
      <c r="MM320" s="1026">
        <f t="shared" si="3238"/>
        <v>1.6334333673119557E-3</v>
      </c>
      <c r="MN320" s="1027">
        <f t="shared" si="3238"/>
        <v>5.3993785414165859E-3</v>
      </c>
      <c r="MO320" s="1027">
        <f t="shared" si="3238"/>
        <v>7.6509774725499558E-4</v>
      </c>
      <c r="MP320" s="1027">
        <f t="shared" si="3238"/>
        <v>2.0780082992956782E-3</v>
      </c>
      <c r="MQ320" s="1027">
        <f t="shared" si="3238"/>
        <v>2.5135968899560697E-3</v>
      </c>
      <c r="MR320" s="1027">
        <f t="shared" si="3238"/>
        <v>5.0314958654812262E-4</v>
      </c>
      <c r="MS320" s="1027">
        <f t="shared" si="3238"/>
        <v>5.3808331981470593E-4</v>
      </c>
      <c r="MT320" s="1027">
        <f t="shared" si="3238"/>
        <v>2.8299585738028E-3</v>
      </c>
      <c r="MU320" s="1027">
        <f t="shared" si="3238"/>
        <v>3.9199320446800722E-3</v>
      </c>
      <c r="MV320" s="962"/>
      <c r="MW320" s="965"/>
      <c r="MX320" s="960"/>
      <c r="MY320" s="1266"/>
      <c r="MZ320" s="980"/>
      <c r="NA320" s="1031"/>
      <c r="NB320" s="962"/>
      <c r="NC320" s="965"/>
      <c r="ND320" s="967"/>
      <c r="NE320" s="961"/>
    </row>
    <row r="321" spans="1:369" outlineLevel="1" x14ac:dyDescent="0.2">
      <c r="A321" s="1267" t="s">
        <v>178</v>
      </c>
      <c r="B321" s="610">
        <v>244</v>
      </c>
      <c r="C321" s="1531"/>
      <c r="D321" s="1223">
        <f>DATI!G306</f>
        <v>958958</v>
      </c>
      <c r="E321" s="561">
        <f t="shared" si="3234"/>
        <v>0.10689349441554565</v>
      </c>
      <c r="F321" s="1035">
        <f t="shared" si="3195"/>
        <v>8.0479174857195721E-3</v>
      </c>
      <c r="G321" s="563"/>
      <c r="H321" s="1224"/>
      <c r="I321" s="1225"/>
      <c r="J321" s="1226"/>
      <c r="K321" s="1226"/>
      <c r="L321" s="1226"/>
      <c r="M321" s="1224"/>
      <c r="N321" s="1224"/>
      <c r="O321" s="1224"/>
      <c r="P321" s="1224"/>
      <c r="Q321" s="1224"/>
      <c r="R321" s="1224"/>
      <c r="S321" s="1224"/>
      <c r="T321" s="1224"/>
      <c r="U321" s="1224"/>
      <c r="V321" s="1224"/>
      <c r="W321" s="1227"/>
      <c r="X321" s="1228"/>
      <c r="Y321" s="1224"/>
      <c r="Z321" s="1224"/>
      <c r="AA321" s="1224"/>
      <c r="AB321" s="1224"/>
      <c r="AC321" s="1224"/>
      <c r="AD321" s="1225"/>
      <c r="AE321" s="1226"/>
      <c r="AF321" s="1226"/>
      <c r="AG321" s="1227"/>
      <c r="AH321" s="572"/>
      <c r="AI321" s="1224"/>
      <c r="AJ321" s="1225"/>
      <c r="AK321" s="1226"/>
      <c r="AL321" s="1226"/>
      <c r="AM321" s="1226"/>
      <c r="AN321" s="417"/>
      <c r="AO321" s="418"/>
      <c r="AP321" s="418"/>
      <c r="AQ321" s="418"/>
      <c r="AR321" s="418"/>
      <c r="AS321" s="418"/>
      <c r="AT321" s="418"/>
      <c r="AU321" s="1058"/>
      <c r="AV321" s="1058"/>
      <c r="AW321" s="418"/>
      <c r="AX321" s="1058"/>
      <c r="AY321" s="1058"/>
      <c r="AZ321" s="1058"/>
      <c r="BA321" s="1058"/>
      <c r="BB321" s="417"/>
      <c r="BC321" s="418"/>
      <c r="BD321" s="418"/>
      <c r="BE321" s="418"/>
      <c r="BF321" s="418"/>
      <c r="BG321" s="418"/>
      <c r="BH321" s="418"/>
      <c r="BI321" s="418"/>
      <c r="BJ321" s="418"/>
      <c r="BK321" s="418"/>
      <c r="BL321" s="418"/>
      <c r="BM321" s="418"/>
      <c r="BN321" s="418"/>
      <c r="BO321" s="418"/>
      <c r="BP321" s="418"/>
      <c r="BQ321" s="418"/>
      <c r="BR321" s="418"/>
      <c r="BS321" s="418"/>
      <c r="BT321" s="418"/>
      <c r="BU321" s="418"/>
      <c r="BV321" s="419"/>
      <c r="BW321" s="417"/>
      <c r="BX321" s="418"/>
      <c r="BY321" s="418"/>
      <c r="BZ321" s="418"/>
      <c r="CA321" s="418"/>
      <c r="CB321" s="418"/>
      <c r="CC321" s="418"/>
      <c r="CD321" s="419"/>
      <c r="CE321" s="417"/>
      <c r="CF321" s="418"/>
      <c r="CG321" s="418"/>
      <c r="CH321" s="418"/>
      <c r="CI321" s="418"/>
      <c r="CJ321" s="418"/>
      <c r="CK321" s="418"/>
      <c r="CL321" s="418"/>
      <c r="CM321" s="418"/>
      <c r="CN321" s="418"/>
      <c r="CO321" s="418"/>
      <c r="CP321" s="418"/>
      <c r="CQ321" s="418"/>
      <c r="CR321" s="418"/>
      <c r="CS321" s="418"/>
      <c r="CT321" s="418"/>
      <c r="CU321" s="418"/>
      <c r="CV321" s="418"/>
      <c r="CW321" s="418"/>
      <c r="CX321" s="418"/>
      <c r="CY321" s="419"/>
      <c r="CZ321" s="563">
        <f>DATI!AA306</f>
        <v>388909.08238525671</v>
      </c>
      <c r="DA321" s="1224">
        <f t="shared" si="3148"/>
        <v>1065.5043353020733</v>
      </c>
      <c r="DB321" s="1225">
        <f t="shared" si="3009"/>
        <v>405.55382236266519</v>
      </c>
      <c r="DC321" s="1226">
        <f t="shared" si="3181"/>
        <v>1.1111063626374389</v>
      </c>
      <c r="DD321" s="1229">
        <f t="shared" si="3182"/>
        <v>6.3637939606952632E-2</v>
      </c>
      <c r="DE321" s="1230">
        <f t="shared" si="3070"/>
        <v>5.5146209973714243E-2</v>
      </c>
      <c r="DF321" s="1224">
        <f t="shared" si="3155"/>
        <v>23268.606520912552</v>
      </c>
      <c r="DG321" s="1231">
        <f t="shared" si="3183"/>
        <v>21.195883596275337</v>
      </c>
      <c r="DH321" s="1035">
        <f t="shared" ref="DH321:DH331" si="3239">+CZ321/$CZ$320</f>
        <v>9.0664083831953485E-2</v>
      </c>
      <c r="DI321" s="1343">
        <f t="shared" ref="DI321:DI331" si="3240">DW321+FD321</f>
        <v>174730.43408995104</v>
      </c>
      <c r="DJ321" s="405">
        <f t="shared" si="3088"/>
        <v>478.71351805466037</v>
      </c>
      <c r="DK321" s="1344">
        <f t="shared" si="3014"/>
        <v>182.20864113960261</v>
      </c>
      <c r="DL321" s="428">
        <f t="shared" si="3015"/>
        <v>0.49920175654685645</v>
      </c>
      <c r="DM321" s="461">
        <f t="shared" si="3146"/>
        <v>0.4492835009619589</v>
      </c>
      <c r="DN321" s="402">
        <f t="shared" si="3089"/>
        <v>6.6543796353147985E-2</v>
      </c>
      <c r="DO321" s="402">
        <f t="shared" si="3179"/>
        <v>2.8000000000000025E-2</v>
      </c>
      <c r="DP321" s="402">
        <f t="shared" si="3016"/>
        <v>0.13441644605363956</v>
      </c>
      <c r="DQ321" s="402">
        <f t="shared" si="3017"/>
        <v>0.12535964449300124</v>
      </c>
      <c r="DR321" s="430">
        <f t="shared" si="3018"/>
        <v>20703.723089951032</v>
      </c>
      <c r="DS321" s="430">
        <f t="shared" si="3019"/>
        <v>20.297165078372842</v>
      </c>
      <c r="DT321" s="431">
        <f t="shared" ref="DT321:DT331" si="3241">DI321/$DI$320</f>
        <v>0.12037454782748551</v>
      </c>
      <c r="DU321" s="432"/>
      <c r="DV321" s="431"/>
      <c r="DW321" s="433">
        <f>DATI!AB306</f>
        <v>174730.43408995104</v>
      </c>
      <c r="DX321" s="405">
        <f t="shared" si="3149"/>
        <v>478.71351805466037</v>
      </c>
      <c r="DY321" s="434">
        <f t="shared" si="3196"/>
        <v>182.20864113960261</v>
      </c>
      <c r="DZ321" s="407">
        <f t="shared" si="3197"/>
        <v>0.49920175654685645</v>
      </c>
      <c r="EA321" s="429">
        <f t="shared" si="3178"/>
        <v>0.4492835009619589</v>
      </c>
      <c r="EB321" s="426">
        <f t="shared" si="3080"/>
        <v>6.6543796353147985E-2</v>
      </c>
      <c r="EC321" s="1345">
        <f t="shared" si="3180"/>
        <v>214178.64829530567</v>
      </c>
      <c r="ED321" s="1232">
        <f t="shared" si="3023"/>
        <v>586.79081724741275</v>
      </c>
      <c r="EE321" s="598">
        <f t="shared" si="3024"/>
        <v>223.34518122306261</v>
      </c>
      <c r="EF321" s="599">
        <f t="shared" si="3025"/>
        <v>0.6119046060905825</v>
      </c>
      <c r="EG321" s="600">
        <f t="shared" si="3071"/>
        <v>1.2120588812385378E-2</v>
      </c>
      <c r="EH321" s="600">
        <f t="shared" si="3072"/>
        <v>4.0401564806799364E-3</v>
      </c>
      <c r="EI321" s="423">
        <f t="shared" si="3198"/>
        <v>0.5507164990380411</v>
      </c>
      <c r="EJ321" s="601">
        <f t="shared" si="3073"/>
        <v>2564.8834309615195</v>
      </c>
      <c r="EK321" s="601">
        <f t="shared" si="3074"/>
        <v>0.89871851790258006</v>
      </c>
      <c r="EL321" s="563">
        <f>DATI!AD306</f>
        <v>165504.8162608147</v>
      </c>
      <c r="EM321" s="1224">
        <f t="shared" si="3150"/>
        <v>453.43785276935535</v>
      </c>
      <c r="EN321" s="1233">
        <f t="shared" si="3027"/>
        <v>172.58818035911344</v>
      </c>
      <c r="EO321" s="1226">
        <f t="shared" si="3184"/>
        <v>0.47284432975099572</v>
      </c>
      <c r="EP321" s="1229">
        <f t="shared" si="3185"/>
        <v>-7.8375529686470435E-2</v>
      </c>
      <c r="EQ321" s="1230">
        <f t="shared" si="3186"/>
        <v>-8.5733471269647588E-2</v>
      </c>
      <c r="ER321" s="423">
        <f t="shared" si="3235"/>
        <v>6.9344325889849845E-2</v>
      </c>
      <c r="ES321" s="1224">
        <f t="shared" si="3159"/>
        <v>-14074.634580492973</v>
      </c>
      <c r="ET321" s="423">
        <f t="shared" si="3199"/>
        <v>0.42556171546763771</v>
      </c>
      <c r="EU321" s="1231">
        <f t="shared" si="3187"/>
        <v>-16.184103144240567</v>
      </c>
      <c r="EV321" s="563">
        <f>DATI!AE306</f>
        <v>35433.512020014226</v>
      </c>
      <c r="EW321" s="1224">
        <f t="shared" ref="EW321:EW331" si="3242">+EV321/365</f>
        <v>97.078115123326654</v>
      </c>
      <c r="EX321" s="1233">
        <f t="shared" si="3030"/>
        <v>36.950014515770476</v>
      </c>
      <c r="EY321" s="1226">
        <f t="shared" ref="EY321:EY331" si="3243">+(EV321*1000)/D321/365</f>
        <v>0.10123291648156295</v>
      </c>
      <c r="EZ321" s="1229">
        <f t="shared" si="3188"/>
        <v>0.12185422006239488</v>
      </c>
      <c r="FA321" s="1230">
        <f t="shared" si="3189"/>
        <v>0.11289771111330871</v>
      </c>
      <c r="FB321" s="1224">
        <f t="shared" si="3160"/>
        <v>3848.7380036152899</v>
      </c>
      <c r="FC321" s="1231">
        <f t="shared" si="3190"/>
        <v>3.7483876755042544</v>
      </c>
      <c r="FD321" s="1224"/>
      <c r="FE321" s="423"/>
      <c r="FF321" s="1224"/>
      <c r="FG321" s="423"/>
      <c r="FH321" s="563">
        <f>DATI!AF306</f>
        <v>13240.320014476772</v>
      </c>
      <c r="FI321" s="1224">
        <f t="shared" si="3161"/>
        <v>36.274849354730883</v>
      </c>
      <c r="FJ321" s="402">
        <f t="shared" si="3201"/>
        <v>3.4044769366843419E-2</v>
      </c>
      <c r="FK321" s="561"/>
      <c r="FL321" s="1224"/>
      <c r="FM321" s="1277"/>
      <c r="FN321" s="1224"/>
      <c r="FO321" s="1224"/>
      <c r="FP321" s="1224"/>
      <c r="FQ321" s="441"/>
      <c r="FR321" s="1289"/>
      <c r="FS321" s="612"/>
      <c r="FT321" s="612"/>
      <c r="FU321" s="417"/>
      <c r="FV321" s="418"/>
      <c r="FW321" s="418"/>
      <c r="FX321" s="418"/>
      <c r="FY321" s="418"/>
      <c r="FZ321" s="418"/>
      <c r="GA321" s="418"/>
      <c r="GB321" s="418"/>
      <c r="GC321" s="418"/>
      <c r="GD321" s="418"/>
      <c r="GE321" s="418"/>
      <c r="GF321" s="418"/>
      <c r="GG321" s="418"/>
      <c r="GH321" s="418"/>
      <c r="GI321" s="418"/>
      <c r="GJ321" s="418"/>
      <c r="GK321" s="418"/>
      <c r="GL321" s="418"/>
      <c r="GM321" s="418"/>
      <c r="GN321" s="418"/>
      <c r="GO321" s="418"/>
      <c r="GP321" s="419"/>
      <c r="GQ321" s="417"/>
      <c r="GR321" s="418"/>
      <c r="GS321" s="418"/>
      <c r="GT321" s="418"/>
      <c r="GU321" s="418"/>
      <c r="GV321" s="418"/>
      <c r="GW321" s="418"/>
      <c r="GX321" s="419"/>
      <c r="GY321" s="417"/>
      <c r="GZ321" s="418"/>
      <c r="HA321" s="418"/>
      <c r="HB321" s="418"/>
      <c r="HC321" s="418"/>
      <c r="HD321" s="418"/>
      <c r="HE321" s="418"/>
      <c r="HF321" s="418"/>
      <c r="HG321" s="418"/>
      <c r="HH321" s="418"/>
      <c r="HI321" s="418"/>
      <c r="HJ321" s="418"/>
      <c r="HK321" s="418"/>
      <c r="HL321" s="418"/>
      <c r="HM321" s="418"/>
      <c r="HN321" s="418"/>
      <c r="HO321" s="418"/>
      <c r="HP321" s="418"/>
      <c r="HQ321" s="418"/>
      <c r="HR321" s="418"/>
      <c r="HS321" s="418"/>
      <c r="HT321" s="419"/>
      <c r="HU321" s="1289">
        <f t="shared" si="3191"/>
        <v>214000</v>
      </c>
      <c r="HV321" s="1290"/>
      <c r="HW321" s="1291">
        <v>51000</v>
      </c>
      <c r="HX321" s="1292">
        <v>51000</v>
      </c>
      <c r="HY321" s="1292"/>
      <c r="HZ321" s="1293"/>
      <c r="IA321" s="1293">
        <f t="shared" si="3192"/>
        <v>0.13113604775493248</v>
      </c>
      <c r="IB321" s="1294">
        <f t="shared" si="3228"/>
        <v>0.23831775700934579</v>
      </c>
      <c r="IC321" s="1291"/>
      <c r="ID321" s="1293"/>
      <c r="IE321" s="1291"/>
      <c r="IF321" s="1291"/>
      <c r="IG321" s="1291"/>
      <c r="IH321" s="1295"/>
      <c r="II321" s="1292"/>
      <c r="IJ321" s="1292"/>
      <c r="IK321" s="1296"/>
      <c r="IL321" s="1297">
        <v>97000</v>
      </c>
      <c r="IM321" s="1297"/>
      <c r="IN321" s="1294">
        <f t="shared" si="3113"/>
        <v>0.24941562023977357</v>
      </c>
      <c r="IO321" s="1294">
        <f t="shared" si="3114"/>
        <v>0.45327102803738317</v>
      </c>
      <c r="IP321" s="1292"/>
      <c r="IQ321" s="1295"/>
      <c r="IR321" s="1292"/>
      <c r="IS321" s="1297">
        <v>66000</v>
      </c>
      <c r="IT321" s="1296">
        <v>66000</v>
      </c>
      <c r="IU321" s="1298"/>
      <c r="IV321" s="1294"/>
      <c r="IW321" s="1295">
        <f t="shared" si="3193"/>
        <v>0.16970547356520677</v>
      </c>
      <c r="IX321" s="1294">
        <f t="shared" si="3231"/>
        <v>0.30841121495327101</v>
      </c>
      <c r="IY321" s="1299"/>
      <c r="IZ321" s="1299"/>
      <c r="JA321" s="1299"/>
      <c r="JB321" s="1299"/>
      <c r="JC321" s="1297"/>
      <c r="JD321" s="1295"/>
      <c r="JE321" s="1292"/>
      <c r="JF321" s="1292"/>
      <c r="JG321" s="404">
        <f t="shared" si="3153"/>
        <v>161500.41958048745</v>
      </c>
      <c r="JH321" s="407">
        <f t="shared" si="3038"/>
        <v>168.41240135698067</v>
      </c>
      <c r="JI321" s="429">
        <f t="shared" si="3115"/>
        <v>0.41526523008918503</v>
      </c>
      <c r="JJ321" s="1277"/>
      <c r="JK321" s="1224"/>
      <c r="JL321" s="1278"/>
      <c r="JM321" s="459">
        <f t="shared" si="3076"/>
        <v>7.4464279709434103E-2</v>
      </c>
      <c r="JN321" s="1063"/>
      <c r="JO321" s="407"/>
      <c r="JP321" s="429"/>
      <c r="JQ321" s="402"/>
      <c r="JR321" s="461"/>
      <c r="JS321" s="426"/>
      <c r="JT321" s="417">
        <f>DATI!BW306</f>
        <v>48477.13055557698</v>
      </c>
      <c r="JU321" s="418">
        <f>DATI!BX306</f>
        <v>31312.373091805639</v>
      </c>
      <c r="JV321" s="418">
        <f>DATI!BY306</f>
        <v>5522.30017157577</v>
      </c>
      <c r="JW321" s="418">
        <f>DATI!BZ306</f>
        <v>32163.442247959738</v>
      </c>
      <c r="JX321" s="418">
        <f>DATI!CA306</f>
        <v>26705.446392547252</v>
      </c>
      <c r="JY321" s="418">
        <f>DATI!CB306</f>
        <v>5802.8963271832481</v>
      </c>
      <c r="JZ321" s="418">
        <f>DATI!CC306</f>
        <v>8332.9914968829653</v>
      </c>
      <c r="KA321" s="418">
        <f>DATI!CD306</f>
        <v>675.54654094148623</v>
      </c>
      <c r="KB321" s="418">
        <f>DATI!CE306</f>
        <v>471.76040350069434</v>
      </c>
      <c r="KC321" s="418">
        <f>DATI!CF306</f>
        <v>143.72999619245533</v>
      </c>
      <c r="KD321" s="418">
        <f>DATI!CG306</f>
        <v>377.11395429677299</v>
      </c>
      <c r="KE321" s="418">
        <f>DATI!CH306</f>
        <v>372.39479013490677</v>
      </c>
      <c r="KF321" s="418">
        <f>DATI!CI306</f>
        <v>89.21008773328208</v>
      </c>
      <c r="KG321" s="418">
        <f>DATI!CJ306</f>
        <v>144.24620280742644</v>
      </c>
      <c r="KH321" s="418">
        <f>DATI!CK306</f>
        <v>423.20473883470345</v>
      </c>
      <c r="KI321" s="418">
        <f>DATI!CL306</f>
        <v>863.74653681087455</v>
      </c>
      <c r="KJ321" s="462">
        <f t="shared" si="3039"/>
        <v>50.551880849397975</v>
      </c>
      <c r="KK321" s="463">
        <f t="shared" si="3162"/>
        <v>0.11032098568327717</v>
      </c>
      <c r="KL321" s="464">
        <f t="shared" si="3041"/>
        <v>32.652496868273317</v>
      </c>
      <c r="KM321" s="463">
        <f t="shared" si="3163"/>
        <v>9.8888154600752287E-2</v>
      </c>
      <c r="KN321" s="464">
        <f t="shared" si="3043"/>
        <v>5.7586465429933007</v>
      </c>
      <c r="KO321" s="463">
        <f t="shared" si="3164"/>
        <v>0.11120414657767347</v>
      </c>
      <c r="KP321" s="464">
        <f t="shared" si="3045"/>
        <v>33.539990539689683</v>
      </c>
      <c r="KQ321" s="463">
        <f t="shared" si="3165"/>
        <v>0.23412974268141726</v>
      </c>
      <c r="KR321" s="464">
        <f t="shared" si="3047"/>
        <v>27.848400443551494</v>
      </c>
      <c r="KS321" s="463">
        <f t="shared" si="3166"/>
        <v>9.9202626434692201E-2</v>
      </c>
      <c r="KT321" s="464">
        <f t="shared" si="3049"/>
        <v>6.0512518037111622</v>
      </c>
      <c r="KU321" s="463">
        <f t="shared" si="3167"/>
        <v>0.39091031113483998</v>
      </c>
      <c r="KV321" s="464">
        <f t="shared" si="3051"/>
        <v>8.6896313466105557</v>
      </c>
      <c r="KW321" s="463">
        <f t="shared" si="3168"/>
        <v>-2.1121974820494218E-3</v>
      </c>
      <c r="KX321" s="464">
        <f t="shared" si="3053"/>
        <v>0.7044589449605575</v>
      </c>
      <c r="KY321" s="463">
        <f t="shared" si="3169"/>
        <v>0.87104939964026284</v>
      </c>
      <c r="KZ321" s="464">
        <f t="shared" si="3055"/>
        <v>0.4919510588583591</v>
      </c>
      <c r="LA321" s="463">
        <f t="shared" si="3170"/>
        <v>0.64431022272143434</v>
      </c>
      <c r="LB321" s="464">
        <f t="shared" si="3194"/>
        <v>0.14988142983577521</v>
      </c>
      <c r="LC321" s="463">
        <f t="shared" si="3171"/>
        <v>3.3296168074960448</v>
      </c>
      <c r="LD321" s="464">
        <f t="shared" si="3058"/>
        <v>0.39325388004143352</v>
      </c>
      <c r="LE321" s="463">
        <f t="shared" si="3172"/>
        <v>0.53673776367131254</v>
      </c>
      <c r="LF321" s="464">
        <f t="shared" si="3060"/>
        <v>0.38833274255484262</v>
      </c>
      <c r="LG321" s="463">
        <f t="shared" si="3173"/>
        <v>0.17466698350996937</v>
      </c>
      <c r="LH321" s="464">
        <f t="shared" si="3062"/>
        <v>9.3028149025590368E-2</v>
      </c>
      <c r="LI321" s="463">
        <f t="shared" si="3174"/>
        <v>8.9837573358691594E-2</v>
      </c>
      <c r="LJ321" s="464">
        <f t="shared" si="3064"/>
        <v>0.15041972933895589</v>
      </c>
      <c r="LK321" s="463">
        <f t="shared" si="3175"/>
        <v>0.13002371461134479</v>
      </c>
      <c r="LL321" s="464">
        <f t="shared" si="3066"/>
        <v>0.44131728275347143</v>
      </c>
      <c r="LM321" s="463">
        <f t="shared" si="3176"/>
        <v>8.1037634529856184E-2</v>
      </c>
      <c r="LN321" s="464">
        <f t="shared" si="3068"/>
        <v>0.90071362542559175</v>
      </c>
      <c r="LO321" s="467">
        <f t="shared" si="3177"/>
        <v>1.7715150552308358E-2</v>
      </c>
      <c r="LP321" s="468">
        <f t="shared" ref="LP321:ME321" si="3244">+JT321/$CZ$321</f>
        <v>0.12464900603055372</v>
      </c>
      <c r="LQ321" s="469">
        <f t="shared" si="3244"/>
        <v>8.0513350060535047E-2</v>
      </c>
      <c r="LR321" s="469">
        <f t="shared" si="3244"/>
        <v>1.4199463117977099E-2</v>
      </c>
      <c r="LS321" s="469">
        <f t="shared" si="3244"/>
        <v>8.2701699972381595E-2</v>
      </c>
      <c r="LT321" s="469">
        <f t="shared" si="3244"/>
        <v>6.8667582224507182E-2</v>
      </c>
      <c r="LU321" s="469">
        <f t="shared" si="3244"/>
        <v>1.4920958625067152E-2</v>
      </c>
      <c r="LV321" s="469">
        <f t="shared" si="3244"/>
        <v>2.1426579821111586E-2</v>
      </c>
      <c r="LW321" s="469">
        <f t="shared" si="3244"/>
        <v>1.737029479482004E-3</v>
      </c>
      <c r="LX321" s="470">
        <f t="shared" si="3244"/>
        <v>1.2130351922030054E-3</v>
      </c>
      <c r="LY321" s="470">
        <f t="shared" si="3244"/>
        <v>3.695722283237272E-4</v>
      </c>
      <c r="LZ321" s="470">
        <f t="shared" si="3244"/>
        <v>9.696712454845697E-4</v>
      </c>
      <c r="MA321" s="470">
        <f t="shared" si="3244"/>
        <v>9.5753688201606277E-4</v>
      </c>
      <c r="MB321" s="470">
        <f t="shared" si="3244"/>
        <v>2.2938545735712543E-4</v>
      </c>
      <c r="MC321" s="470">
        <f t="shared" si="3244"/>
        <v>3.7089954783965396E-4</v>
      </c>
      <c r="MD321" s="470">
        <f t="shared" si="3244"/>
        <v>1.0881842518027727E-3</v>
      </c>
      <c r="ME321" s="470">
        <f t="shared" si="3244"/>
        <v>2.2209471980272236E-3</v>
      </c>
      <c r="MF321" s="468">
        <f t="shared" ref="MF321:MU321" si="3245">+JT321/$DW$321</f>
        <v>0.27743953598044063</v>
      </c>
      <c r="MG321" s="469">
        <f t="shared" si="3245"/>
        <v>0.17920388771933149</v>
      </c>
      <c r="MH321" s="469">
        <f t="shared" si="3245"/>
        <v>3.1604684097178488E-2</v>
      </c>
      <c r="MI321" s="469">
        <f t="shared" si="3245"/>
        <v>0.18407464283756103</v>
      </c>
      <c r="MJ321" s="469">
        <f t="shared" si="3245"/>
        <v>0.15283797886520054</v>
      </c>
      <c r="MK321" s="469">
        <f t="shared" si="3245"/>
        <v>3.3210564361077034E-2</v>
      </c>
      <c r="ML321" s="469">
        <f t="shared" si="3245"/>
        <v>4.7690555685297217E-2</v>
      </c>
      <c r="MM321" s="469">
        <f t="shared" si="3245"/>
        <v>3.8662213853009465E-3</v>
      </c>
      <c r="MN321" s="470">
        <f t="shared" si="3245"/>
        <v>2.6999326474392697E-3</v>
      </c>
      <c r="MO321" s="470">
        <f t="shared" si="3245"/>
        <v>8.2258134904228126E-4</v>
      </c>
      <c r="MP321" s="470">
        <f t="shared" si="3245"/>
        <v>2.158261417141762E-3</v>
      </c>
      <c r="MQ321" s="470">
        <f t="shared" si="3245"/>
        <v>2.1312531619030852E-3</v>
      </c>
      <c r="MR321" s="470">
        <f t="shared" si="3245"/>
        <v>5.1055838210392601E-4</v>
      </c>
      <c r="MS321" s="470">
        <f t="shared" si="3245"/>
        <v>8.2553565186685592E-4</v>
      </c>
      <c r="MT321" s="470">
        <f t="shared" si="3245"/>
        <v>2.4220436527779589E-3</v>
      </c>
      <c r="MU321" s="470">
        <f t="shared" si="3245"/>
        <v>4.9433090537977986E-3</v>
      </c>
      <c r="MV321" s="1063"/>
      <c r="MW321" s="407"/>
      <c r="MX321" s="461"/>
      <c r="MY321" s="1268"/>
      <c r="MZ321" s="473"/>
      <c r="NA321" s="474"/>
      <c r="NB321" s="1063"/>
      <c r="NC321" s="407"/>
      <c r="ND321" s="429"/>
      <c r="NE321" s="475"/>
    </row>
    <row r="322" spans="1:369" outlineLevel="1" x14ac:dyDescent="0.2">
      <c r="A322" s="800" t="s">
        <v>179</v>
      </c>
      <c r="B322" s="801">
        <v>206</v>
      </c>
      <c r="C322" s="1528"/>
      <c r="D322" s="802">
        <f>DATI!G307</f>
        <v>1091670</v>
      </c>
      <c r="E322" s="803">
        <f t="shared" si="3234"/>
        <v>0.12168668601609113</v>
      </c>
      <c r="F322" s="1033">
        <f t="shared" si="3195"/>
        <v>8.3304776885626108E-3</v>
      </c>
      <c r="G322" s="805"/>
      <c r="H322" s="806"/>
      <c r="I322" s="813"/>
      <c r="J322" s="808"/>
      <c r="K322" s="808"/>
      <c r="L322" s="808"/>
      <c r="M322" s="806"/>
      <c r="N322" s="806"/>
      <c r="O322" s="806"/>
      <c r="P322" s="806"/>
      <c r="Q322" s="806"/>
      <c r="R322" s="806"/>
      <c r="S322" s="806"/>
      <c r="T322" s="806"/>
      <c r="U322" s="806"/>
      <c r="V322" s="806"/>
      <c r="W322" s="811"/>
      <c r="X322" s="1092"/>
      <c r="Y322" s="806"/>
      <c r="Z322" s="806"/>
      <c r="AA322" s="806"/>
      <c r="AB322" s="806"/>
      <c r="AC322" s="806"/>
      <c r="AD322" s="813"/>
      <c r="AE322" s="808"/>
      <c r="AF322" s="808"/>
      <c r="AG322" s="811"/>
      <c r="AH322" s="815"/>
      <c r="AI322" s="806"/>
      <c r="AJ322" s="813"/>
      <c r="AK322" s="808"/>
      <c r="AL322" s="808"/>
      <c r="AM322" s="808"/>
      <c r="AN322" s="818"/>
      <c r="AO322" s="819"/>
      <c r="AP322" s="819"/>
      <c r="AQ322" s="819"/>
      <c r="AR322" s="819"/>
      <c r="AS322" s="819"/>
      <c r="AT322" s="819"/>
      <c r="AU322" s="1093"/>
      <c r="AV322" s="1093"/>
      <c r="AW322" s="819"/>
      <c r="AX322" s="1093"/>
      <c r="AY322" s="1093"/>
      <c r="AZ322" s="1093"/>
      <c r="BA322" s="1093"/>
      <c r="BB322" s="818"/>
      <c r="BC322" s="819"/>
      <c r="BD322" s="819"/>
      <c r="BE322" s="819"/>
      <c r="BF322" s="819"/>
      <c r="BG322" s="819"/>
      <c r="BH322" s="819"/>
      <c r="BI322" s="819"/>
      <c r="BJ322" s="819"/>
      <c r="BK322" s="819"/>
      <c r="BL322" s="819"/>
      <c r="BM322" s="819"/>
      <c r="BN322" s="819"/>
      <c r="BO322" s="819"/>
      <c r="BP322" s="819"/>
      <c r="BQ322" s="819"/>
      <c r="BR322" s="819"/>
      <c r="BS322" s="819"/>
      <c r="BT322" s="819"/>
      <c r="BU322" s="819"/>
      <c r="BV322" s="820"/>
      <c r="BW322" s="818"/>
      <c r="BX322" s="819"/>
      <c r="BY322" s="819"/>
      <c r="BZ322" s="819"/>
      <c r="CA322" s="819"/>
      <c r="CB322" s="819"/>
      <c r="CC322" s="819"/>
      <c r="CD322" s="820"/>
      <c r="CE322" s="818"/>
      <c r="CF322" s="819"/>
      <c r="CG322" s="819"/>
      <c r="CH322" s="819"/>
      <c r="CI322" s="819"/>
      <c r="CJ322" s="819"/>
      <c r="CK322" s="819"/>
      <c r="CL322" s="819"/>
      <c r="CM322" s="819"/>
      <c r="CN322" s="819"/>
      <c r="CO322" s="819"/>
      <c r="CP322" s="819"/>
      <c r="CQ322" s="819"/>
      <c r="CR322" s="819"/>
      <c r="CS322" s="819"/>
      <c r="CT322" s="819"/>
      <c r="CU322" s="819"/>
      <c r="CV322" s="819"/>
      <c r="CW322" s="819"/>
      <c r="CX322" s="819"/>
      <c r="CY322" s="820"/>
      <c r="CZ322" s="805">
        <f>DATI!AA307</f>
        <v>585187.19403938123</v>
      </c>
      <c r="DA322" s="806">
        <f t="shared" si="3148"/>
        <v>1603.2525864092636</v>
      </c>
      <c r="DB322" s="813">
        <f t="shared" si="3009"/>
        <v>536.04770126446749</v>
      </c>
      <c r="DC322" s="808">
        <f t="shared" si="3181"/>
        <v>1.4686238390807329</v>
      </c>
      <c r="DD322" s="822">
        <f t="shared" si="3182"/>
        <v>7.14918564268614E-2</v>
      </c>
      <c r="DE322" s="823">
        <f t="shared" si="3070"/>
        <v>6.263956127071188E-2</v>
      </c>
      <c r="DF322" s="806">
        <f t="shared" si="3155"/>
        <v>39044.738052059081</v>
      </c>
      <c r="DG322" s="824">
        <f t="shared" si="3183"/>
        <v>31.598478026949522</v>
      </c>
      <c r="DH322" s="825">
        <f t="shared" si="3239"/>
        <v>0.13642124398939826</v>
      </c>
      <c r="DI322" s="1346">
        <f t="shared" si="3240"/>
        <v>132965.60404786849</v>
      </c>
      <c r="DJ322" s="806">
        <f t="shared" si="3088"/>
        <v>364.28932615854382</v>
      </c>
      <c r="DK322" s="1347">
        <f t="shared" si="3014"/>
        <v>121.80018141734085</v>
      </c>
      <c r="DL322" s="828">
        <f t="shared" si="3015"/>
        <v>0.33369912717079686</v>
      </c>
      <c r="DM322" s="862">
        <f t="shared" si="3146"/>
        <v>0.22721892311081629</v>
      </c>
      <c r="DN322" s="830">
        <f t="shared" si="3089"/>
        <v>0.19723074672910929</v>
      </c>
      <c r="DO322" s="830">
        <f t="shared" si="3179"/>
        <v>3.7000000000000005E-2</v>
      </c>
      <c r="DP322" s="830">
        <f t="shared" si="3016"/>
        <v>0.28282299538409073</v>
      </c>
      <c r="DQ322" s="830">
        <f t="shared" si="3017"/>
        <v>0.27222475544402719</v>
      </c>
      <c r="DR322" s="831">
        <f t="shared" si="3018"/>
        <v>29314.824067847017</v>
      </c>
      <c r="DS322" s="831">
        <f t="shared" si="3019"/>
        <v>26.062238183536536</v>
      </c>
      <c r="DT322" s="832">
        <f t="shared" si="3241"/>
        <v>9.1602098668346135E-2</v>
      </c>
      <c r="DU322" s="833"/>
      <c r="DV322" s="832"/>
      <c r="DW322" s="834">
        <f>DATI!AB307</f>
        <v>132965.60404786849</v>
      </c>
      <c r="DX322" s="806">
        <f t="shared" si="3149"/>
        <v>364.28932615854382</v>
      </c>
      <c r="DY322" s="835">
        <f t="shared" si="3196"/>
        <v>121.80018141734085</v>
      </c>
      <c r="DZ322" s="808">
        <f t="shared" si="3197"/>
        <v>0.33369912717079686</v>
      </c>
      <c r="EA322" s="829">
        <f t="shared" si="3178"/>
        <v>0.22721892311081629</v>
      </c>
      <c r="EB322" s="825">
        <f t="shared" si="3080"/>
        <v>0.19723074672910929</v>
      </c>
      <c r="EC322" s="1348">
        <f t="shared" si="3180"/>
        <v>452221.58999151271</v>
      </c>
      <c r="ED322" s="837">
        <f t="shared" si="3023"/>
        <v>1238.9632602507197</v>
      </c>
      <c r="EE322" s="838">
        <f t="shared" si="3024"/>
        <v>414.24751984712663</v>
      </c>
      <c r="EF322" s="839">
        <f t="shared" si="3025"/>
        <v>1.1349247119099359</v>
      </c>
      <c r="EG322" s="840">
        <f t="shared" si="3071"/>
        <v>2.1988919818802424E-2</v>
      </c>
      <c r="EH322" s="840">
        <f t="shared" si="3072"/>
        <v>1.3545600804955963E-2</v>
      </c>
      <c r="EI322" s="822">
        <f t="shared" si="3198"/>
        <v>0.77278107688918363</v>
      </c>
      <c r="EJ322" s="841">
        <f t="shared" si="3073"/>
        <v>9729.9139842120348</v>
      </c>
      <c r="EK322" s="841">
        <f t="shared" si="3074"/>
        <v>5.5362398434128863</v>
      </c>
      <c r="EL322" s="805">
        <f>DATI!AD307</f>
        <v>374680.73423876043</v>
      </c>
      <c r="EM322" s="806">
        <f t="shared" si="3150"/>
        <v>1026.5225595582478</v>
      </c>
      <c r="EN322" s="835">
        <f t="shared" si="3027"/>
        <v>343.21794520208528</v>
      </c>
      <c r="EO322" s="808">
        <f t="shared" si="3184"/>
        <v>0.94032313753995966</v>
      </c>
      <c r="EP322" s="822">
        <f t="shared" si="3185"/>
        <v>-2.0166301533041997E-2</v>
      </c>
      <c r="EQ322" s="823">
        <f t="shared" si="3186"/>
        <v>-2.8261348686919541E-2</v>
      </c>
      <c r="ER322" s="822">
        <f t="shared" si="3235"/>
        <v>0.15698626497223198</v>
      </c>
      <c r="ES322" s="806">
        <f t="shared" si="3159"/>
        <v>-7711.4358049762668</v>
      </c>
      <c r="ET322" s="822">
        <f t="shared" si="3199"/>
        <v>0.64027500610949051</v>
      </c>
      <c r="EU322" s="824">
        <f t="shared" si="3187"/>
        <v>-9.9819040972149651</v>
      </c>
      <c r="EV322" s="805">
        <f>DATI!AE307</f>
        <v>66597.071163554167</v>
      </c>
      <c r="EW322" s="806">
        <f t="shared" si="3242"/>
        <v>182.45772921521689</v>
      </c>
      <c r="EX322" s="835">
        <f t="shared" si="3030"/>
        <v>61.004764410081954</v>
      </c>
      <c r="EY322" s="808">
        <f t="shared" si="3243"/>
        <v>0.1671363408495396</v>
      </c>
      <c r="EZ322" s="822">
        <f t="shared" si="3188"/>
        <v>0.10811345444219578</v>
      </c>
      <c r="FA322" s="823">
        <f t="shared" si="3189"/>
        <v>9.8958604308351239E-2</v>
      </c>
      <c r="FB322" s="806">
        <f t="shared" si="3160"/>
        <v>6497.5651999902475</v>
      </c>
      <c r="FC322" s="824">
        <f t="shared" si="3190"/>
        <v>5.4933337056685119</v>
      </c>
      <c r="FD322" s="806"/>
      <c r="FE322" s="822"/>
      <c r="FF322" s="806"/>
      <c r="FG322" s="822"/>
      <c r="FH322" s="805">
        <f>DATI!AF307</f>
        <v>10943.784589198338</v>
      </c>
      <c r="FI322" s="806">
        <f t="shared" si="3161"/>
        <v>29.98297147725572</v>
      </c>
      <c r="FJ322" s="830">
        <f t="shared" si="3201"/>
        <v>1.8701339845898706E-2</v>
      </c>
      <c r="FK322" s="830"/>
      <c r="FL322" s="806"/>
      <c r="FM322" s="1300"/>
      <c r="FN322" s="806"/>
      <c r="FO322" s="806"/>
      <c r="FP322" s="806"/>
      <c r="FQ322" s="842"/>
      <c r="FR322" s="1301"/>
      <c r="FS322" s="851"/>
      <c r="FT322" s="851"/>
      <c r="FU322" s="818"/>
      <c r="FV322" s="819"/>
      <c r="FW322" s="819"/>
      <c r="FX322" s="819"/>
      <c r="FY322" s="819"/>
      <c r="FZ322" s="819"/>
      <c r="GA322" s="819"/>
      <c r="GB322" s="819"/>
      <c r="GC322" s="819"/>
      <c r="GD322" s="819"/>
      <c r="GE322" s="819"/>
      <c r="GF322" s="819"/>
      <c r="GG322" s="819"/>
      <c r="GH322" s="819"/>
      <c r="GI322" s="819"/>
      <c r="GJ322" s="819"/>
      <c r="GK322" s="819"/>
      <c r="GL322" s="819"/>
      <c r="GM322" s="819"/>
      <c r="GN322" s="819"/>
      <c r="GO322" s="819"/>
      <c r="GP322" s="820"/>
      <c r="GQ322" s="818"/>
      <c r="GR322" s="819"/>
      <c r="GS322" s="819"/>
      <c r="GT322" s="819"/>
      <c r="GU322" s="819"/>
      <c r="GV322" s="819"/>
      <c r="GW322" s="819"/>
      <c r="GX322" s="820"/>
      <c r="GY322" s="818"/>
      <c r="GZ322" s="819"/>
      <c r="HA322" s="819"/>
      <c r="HB322" s="819"/>
      <c r="HC322" s="819"/>
      <c r="HD322" s="819"/>
      <c r="HE322" s="819"/>
      <c r="HF322" s="819"/>
      <c r="HG322" s="819"/>
      <c r="HH322" s="819"/>
      <c r="HI322" s="819"/>
      <c r="HJ322" s="819"/>
      <c r="HK322" s="819"/>
      <c r="HL322" s="819"/>
      <c r="HM322" s="819"/>
      <c r="HN322" s="819"/>
      <c r="HO322" s="819"/>
      <c r="HP322" s="819"/>
      <c r="HQ322" s="819"/>
      <c r="HR322" s="819"/>
      <c r="HS322" s="819"/>
      <c r="HT322" s="820"/>
      <c r="HU322" s="1301">
        <f t="shared" si="3191"/>
        <v>444000</v>
      </c>
      <c r="HV322" s="1302"/>
      <c r="HW322" s="1303">
        <v>154000</v>
      </c>
      <c r="HX322" s="1304">
        <v>154000</v>
      </c>
      <c r="HY322" s="1304"/>
      <c r="HZ322" s="1305"/>
      <c r="IA322" s="1305">
        <f t="shared" si="3192"/>
        <v>0.26316365356012267</v>
      </c>
      <c r="IB322" s="1306">
        <f t="shared" si="3228"/>
        <v>0.34684684684684686</v>
      </c>
      <c r="IC322" s="1303"/>
      <c r="ID322" s="1305"/>
      <c r="IE322" s="1303"/>
      <c r="IF322" s="1303"/>
      <c r="IG322" s="1303"/>
      <c r="IH322" s="1307"/>
      <c r="II322" s="1304"/>
      <c r="IJ322" s="1304"/>
      <c r="IK322" s="1308"/>
      <c r="IL322" s="1309">
        <v>8000</v>
      </c>
      <c r="IM322" s="1309"/>
      <c r="IN322" s="1306">
        <f t="shared" si="3113"/>
        <v>1.3670839145980399E-2</v>
      </c>
      <c r="IO322" s="1306">
        <f t="shared" si="3114"/>
        <v>1.8018018018018018E-2</v>
      </c>
      <c r="IP322" s="1304"/>
      <c r="IQ322" s="1307"/>
      <c r="IR322" s="1304"/>
      <c r="IS322" s="1309">
        <v>282000</v>
      </c>
      <c r="IT322" s="1308">
        <v>282000</v>
      </c>
      <c r="IU322" s="1310"/>
      <c r="IV322" s="1306"/>
      <c r="IW322" s="1307">
        <f t="shared" si="3193"/>
        <v>0.48189707989580904</v>
      </c>
      <c r="IX322" s="1306">
        <f t="shared" si="3231"/>
        <v>0.63513513513513509</v>
      </c>
      <c r="IY322" s="1309"/>
      <c r="IZ322" s="1309"/>
      <c r="JA322" s="1309"/>
      <c r="JB322" s="1309"/>
      <c r="JC322" s="1311"/>
      <c r="JD322" s="1307"/>
      <c r="JE322" s="1304"/>
      <c r="JF322" s="1304"/>
      <c r="JG322" s="826">
        <f t="shared" si="3153"/>
        <v>123403.31556317334</v>
      </c>
      <c r="JH322" s="808">
        <f t="shared" si="3038"/>
        <v>113.04085993310555</v>
      </c>
      <c r="JI322" s="829">
        <f t="shared" si="3115"/>
        <v>0.21087835964310028</v>
      </c>
      <c r="JJ322" s="1300"/>
      <c r="JK322" s="806"/>
      <c r="JL322" s="831"/>
      <c r="JM322" s="860">
        <f t="shared" si="3076"/>
        <v>0.19444650504692873</v>
      </c>
      <c r="JN322" s="1098"/>
      <c r="JO322" s="808"/>
      <c r="JP322" s="829"/>
      <c r="JQ322" s="830"/>
      <c r="JR322" s="862"/>
      <c r="JS322" s="825"/>
      <c r="JT322" s="818">
        <f>DATI!BW307</f>
        <v>40466.527330416087</v>
      </c>
      <c r="JU322" s="819">
        <f>DATI!BX307</f>
        <v>23385.307489301558</v>
      </c>
      <c r="JV322" s="819">
        <f>DATI!BY307</f>
        <v>3252.3822321715184</v>
      </c>
      <c r="JW322" s="819">
        <f>DATI!BZ307</f>
        <v>8826.6062826750731</v>
      </c>
      <c r="JX322" s="819">
        <f>DATI!CA307</f>
        <v>26328.682319423559</v>
      </c>
      <c r="JY322" s="819">
        <f>DATI!CB307</f>
        <v>6844.8223994213768</v>
      </c>
      <c r="JZ322" s="819">
        <f>DATI!CC307</f>
        <v>10888.553985753761</v>
      </c>
      <c r="KA322" s="819">
        <f>DATI!CD307</f>
        <v>176.04007953670728</v>
      </c>
      <c r="KB322" s="819">
        <f>DATI!CE307</f>
        <v>624.26240209204582</v>
      </c>
      <c r="KC322" s="819">
        <f>DATI!CF307</f>
        <v>148.20921951300133</v>
      </c>
      <c r="KD322" s="819">
        <f>DATI!CG307</f>
        <v>162.93143861953675</v>
      </c>
      <c r="KE322" s="819">
        <f>DATI!CH307</f>
        <v>575.48918276438212</v>
      </c>
      <c r="KF322" s="819">
        <f>DATI!CI307</f>
        <v>189.68204562812008</v>
      </c>
      <c r="KG322" s="819">
        <f>DATI!CJ307</f>
        <v>28.006443780506761</v>
      </c>
      <c r="KH322" s="819">
        <f>DATI!CK307</f>
        <v>339.00506173048302</v>
      </c>
      <c r="KI322" s="819">
        <f>DATI!CL307</f>
        <v>1329.7390889651524</v>
      </c>
      <c r="KJ322" s="863">
        <f t="shared" si="3039"/>
        <v>37.068461467674382</v>
      </c>
      <c r="KK322" s="864">
        <f t="shared" si="3162"/>
        <v>0.16330106591793508</v>
      </c>
      <c r="KL322" s="865">
        <f t="shared" si="3041"/>
        <v>21.421590305954691</v>
      </c>
      <c r="KM322" s="864">
        <f t="shared" si="3163"/>
        <v>0.16858681779705162</v>
      </c>
      <c r="KN322" s="865">
        <f t="shared" si="3043"/>
        <v>2.9792723370354763</v>
      </c>
      <c r="KO322" s="864">
        <f t="shared" si="3164"/>
        <v>0.22343053717016928</v>
      </c>
      <c r="KP322" s="865">
        <f t="shared" si="3045"/>
        <v>8.085416181332338</v>
      </c>
      <c r="KQ322" s="864">
        <f t="shared" si="3165"/>
        <v>0.46645104100322149</v>
      </c>
      <c r="KR322" s="865">
        <f t="shared" si="3047"/>
        <v>24.117803291675653</v>
      </c>
      <c r="KS322" s="864">
        <f t="shared" si="3166"/>
        <v>0.42152472039849753</v>
      </c>
      <c r="KT322" s="865">
        <f t="shared" si="3049"/>
        <v>6.270047174898437</v>
      </c>
      <c r="KU322" s="864">
        <f t="shared" si="3167"/>
        <v>0.40679771585121122</v>
      </c>
      <c r="KV322" s="865">
        <f t="shared" si="3051"/>
        <v>9.9742174702554429</v>
      </c>
      <c r="KW322" s="864">
        <f t="shared" si="3168"/>
        <v>0.33298537948593443</v>
      </c>
      <c r="KX322" s="865">
        <f t="shared" si="3053"/>
        <v>0.16125759573562276</v>
      </c>
      <c r="KY322" s="864">
        <f t="shared" si="3169"/>
        <v>4.2718726104362496E-2</v>
      </c>
      <c r="KZ322" s="865">
        <f t="shared" si="3055"/>
        <v>0.57184167568225364</v>
      </c>
      <c r="LA322" s="864">
        <f t="shared" si="3170"/>
        <v>1.4708318802985116</v>
      </c>
      <c r="LB322" s="865">
        <f t="shared" si="3194"/>
        <v>0.13576375600044091</v>
      </c>
      <c r="LC322" s="864">
        <f t="shared" si="3171"/>
        <v>1.1450897906700841</v>
      </c>
      <c r="LD322" s="865">
        <f t="shared" si="3058"/>
        <v>0.14924971705692816</v>
      </c>
      <c r="LE322" s="864">
        <f t="shared" si="3172"/>
        <v>0.1666443490915481</v>
      </c>
      <c r="LF322" s="865">
        <f t="shared" si="3060"/>
        <v>0.52716405393972732</v>
      </c>
      <c r="LG322" s="864">
        <f t="shared" si="3173"/>
        <v>1.368696040036731</v>
      </c>
      <c r="LH322" s="865">
        <f t="shared" si="3062"/>
        <v>0.17375401506693422</v>
      </c>
      <c r="LI322" s="864">
        <f t="shared" si="3174"/>
        <v>8.1954028842722089</v>
      </c>
      <c r="LJ322" s="865">
        <f t="shared" si="3064"/>
        <v>2.5654679326634202E-2</v>
      </c>
      <c r="LK322" s="864">
        <f t="shared" si="3175"/>
        <v>0.10361363348433482</v>
      </c>
      <c r="LL322" s="865">
        <f t="shared" si="3066"/>
        <v>0.31053803963696264</v>
      </c>
      <c r="LM322" s="864">
        <f t="shared" si="3176"/>
        <v>0.76052358423314081</v>
      </c>
      <c r="LN322" s="865">
        <f t="shared" si="3068"/>
        <v>1.2180778888905552</v>
      </c>
      <c r="LO322" s="868">
        <f t="shared" si="3177"/>
        <v>8.8577258641611673E-2</v>
      </c>
      <c r="LP322" s="869">
        <f t="shared" ref="LP322:ME322" si="3246">+JT322/$CZ$322</f>
        <v>6.9151423241317234E-2</v>
      </c>
      <c r="LQ322" s="870">
        <f t="shared" si="3246"/>
        <v>3.9962097133191543E-2</v>
      </c>
      <c r="LR322" s="870">
        <f t="shared" si="3246"/>
        <v>5.5578492921576879E-3</v>
      </c>
      <c r="LS322" s="870">
        <f t="shared" si="3246"/>
        <v>1.5083389336918863E-2</v>
      </c>
      <c r="LT322" s="870">
        <f t="shared" si="3246"/>
        <v>4.4991897614307198E-2</v>
      </c>
      <c r="LU322" s="870">
        <f t="shared" si="3246"/>
        <v>1.1696808250661654E-2</v>
      </c>
      <c r="LV322" s="870">
        <f t="shared" si="3246"/>
        <v>1.8606958758945424E-2</v>
      </c>
      <c r="LW322" s="870">
        <f t="shared" si="3246"/>
        <v>3.0082695132399009E-4</v>
      </c>
      <c r="LX322" s="871">
        <f t="shared" si="3246"/>
        <v>1.066773860485462E-3</v>
      </c>
      <c r="LY322" s="871">
        <f t="shared" si="3246"/>
        <v>2.5326804998919254E-4</v>
      </c>
      <c r="LZ322" s="871">
        <f t="shared" si="3246"/>
        <v>2.7842618614885818E-4</v>
      </c>
      <c r="MA322" s="871">
        <f t="shared" si="3246"/>
        <v>9.8342750597794795E-4</v>
      </c>
      <c r="MB322" s="871">
        <f t="shared" si="3246"/>
        <v>3.2413909183281802E-4</v>
      </c>
      <c r="MC322" s="871">
        <f t="shared" si="3246"/>
        <v>4.7858948496781383E-5</v>
      </c>
      <c r="MD322" s="871">
        <f t="shared" si="3246"/>
        <v>5.7931045857382354E-4</v>
      </c>
      <c r="ME322" s="871">
        <f t="shared" si="3246"/>
        <v>2.2723311489206395E-3</v>
      </c>
      <c r="MF322" s="869">
        <f t="shared" ref="MF322:MU322" si="3247">+JT322/$DW$322</f>
        <v>0.30433831079989582</v>
      </c>
      <c r="MG322" s="870">
        <f t="shared" si="3247"/>
        <v>0.17587486370447122</v>
      </c>
      <c r="MH322" s="870">
        <f t="shared" si="3247"/>
        <v>2.4460327582166583E-2</v>
      </c>
      <c r="MI322" s="870">
        <f t="shared" si="3247"/>
        <v>6.6382628393862192E-2</v>
      </c>
      <c r="MJ322" s="870">
        <f t="shared" si="3247"/>
        <v>0.19801122634651486</v>
      </c>
      <c r="MK322" s="870">
        <f t="shared" si="3247"/>
        <v>5.1478143151646914E-2</v>
      </c>
      <c r="ML322" s="870">
        <f t="shared" si="3247"/>
        <v>8.1890005040956379E-2</v>
      </c>
      <c r="MM322" s="870">
        <f t="shared" si="3247"/>
        <v>1.3239520159915319E-3</v>
      </c>
      <c r="MN322" s="871">
        <f t="shared" si="3247"/>
        <v>4.6949164527339514E-3</v>
      </c>
      <c r="MO322" s="871">
        <f t="shared" si="3247"/>
        <v>1.1146432987259249E-3</v>
      </c>
      <c r="MP322" s="871">
        <f t="shared" si="3247"/>
        <v>1.2253653099705423E-3</v>
      </c>
      <c r="MQ322" s="871">
        <f t="shared" si="3247"/>
        <v>4.3281056547315967E-3</v>
      </c>
      <c r="MR322" s="871">
        <f t="shared" si="3247"/>
        <v>1.4265497230383979E-3</v>
      </c>
      <c r="MS322" s="871">
        <f t="shared" si="3247"/>
        <v>2.1062923739604308E-4</v>
      </c>
      <c r="MT322" s="871">
        <f t="shared" si="3247"/>
        <v>2.5495695985289471E-3</v>
      </c>
      <c r="MU322" s="871">
        <f t="shared" si="3247"/>
        <v>1.0000624586238391E-2</v>
      </c>
      <c r="MV322" s="1098"/>
      <c r="MW322" s="808"/>
      <c r="MX322" s="862"/>
      <c r="MY322" s="1269"/>
      <c r="MZ322" s="956"/>
      <c r="NA322" s="874"/>
      <c r="NB322" s="1098"/>
      <c r="NC322" s="808"/>
      <c r="ND322" s="829"/>
      <c r="NE322" s="875"/>
    </row>
    <row r="323" spans="1:369" outlineLevel="1" x14ac:dyDescent="0.2">
      <c r="A323" s="876" t="s">
        <v>180</v>
      </c>
      <c r="B323" s="559">
        <v>163</v>
      </c>
      <c r="C323" s="1525"/>
      <c r="D323" s="560">
        <f>DATI!G308</f>
        <v>533784</v>
      </c>
      <c r="E323" s="561">
        <f t="shared" si="3234"/>
        <v>5.9500037564843941E-2</v>
      </c>
      <c r="F323" s="1035">
        <f t="shared" si="3195"/>
        <v>2.9518256788165641E-3</v>
      </c>
      <c r="G323" s="563"/>
      <c r="H323" s="564"/>
      <c r="I323" s="565"/>
      <c r="J323" s="566"/>
      <c r="K323" s="566"/>
      <c r="L323" s="566"/>
      <c r="M323" s="564"/>
      <c r="N323" s="564"/>
      <c r="O323" s="564"/>
      <c r="P323" s="564"/>
      <c r="Q323" s="564"/>
      <c r="R323" s="564"/>
      <c r="S323" s="564"/>
      <c r="T323" s="564"/>
      <c r="U323" s="564"/>
      <c r="V323" s="564"/>
      <c r="W323" s="569"/>
      <c r="X323" s="1100"/>
      <c r="Y323" s="564"/>
      <c r="Z323" s="564"/>
      <c r="AA323" s="564"/>
      <c r="AB323" s="564"/>
      <c r="AC323" s="564"/>
      <c r="AD323" s="565"/>
      <c r="AE323" s="566"/>
      <c r="AF323" s="566"/>
      <c r="AG323" s="569"/>
      <c r="AH323" s="572"/>
      <c r="AI323" s="564"/>
      <c r="AJ323" s="565"/>
      <c r="AK323" s="566"/>
      <c r="AL323" s="566"/>
      <c r="AM323" s="566"/>
      <c r="AN323" s="576"/>
      <c r="AO323" s="577"/>
      <c r="AP323" s="577"/>
      <c r="AQ323" s="577"/>
      <c r="AR323" s="577"/>
      <c r="AS323" s="577"/>
      <c r="AT323" s="577"/>
      <c r="AU323" s="1072"/>
      <c r="AV323" s="1072"/>
      <c r="AW323" s="577"/>
      <c r="AX323" s="1072"/>
      <c r="AY323" s="1072"/>
      <c r="AZ323" s="1072"/>
      <c r="BA323" s="1072"/>
      <c r="BB323" s="576"/>
      <c r="BC323" s="577"/>
      <c r="BD323" s="577"/>
      <c r="BE323" s="577"/>
      <c r="BF323" s="577"/>
      <c r="BG323" s="577"/>
      <c r="BH323" s="577"/>
      <c r="BI323" s="577"/>
      <c r="BJ323" s="577"/>
      <c r="BK323" s="577"/>
      <c r="BL323" s="577"/>
      <c r="BM323" s="577"/>
      <c r="BN323" s="577"/>
      <c r="BO323" s="577"/>
      <c r="BP323" s="577"/>
      <c r="BQ323" s="577"/>
      <c r="BR323" s="577"/>
      <c r="BS323" s="577"/>
      <c r="BT323" s="577"/>
      <c r="BU323" s="577"/>
      <c r="BV323" s="578"/>
      <c r="BW323" s="576"/>
      <c r="BX323" s="577"/>
      <c r="BY323" s="577"/>
      <c r="BZ323" s="577"/>
      <c r="CA323" s="577"/>
      <c r="CB323" s="577"/>
      <c r="CC323" s="577"/>
      <c r="CD323" s="578"/>
      <c r="CE323" s="576"/>
      <c r="CF323" s="577"/>
      <c r="CG323" s="577"/>
      <c r="CH323" s="577"/>
      <c r="CI323" s="577"/>
      <c r="CJ323" s="577"/>
      <c r="CK323" s="577"/>
      <c r="CL323" s="577"/>
      <c r="CM323" s="577"/>
      <c r="CN323" s="577"/>
      <c r="CO323" s="577"/>
      <c r="CP323" s="577"/>
      <c r="CQ323" s="577"/>
      <c r="CR323" s="577"/>
      <c r="CS323" s="577"/>
      <c r="CT323" s="577"/>
      <c r="CU323" s="577"/>
      <c r="CV323" s="577"/>
      <c r="CW323" s="577"/>
      <c r="CX323" s="577"/>
      <c r="CY323" s="578"/>
      <c r="CZ323" s="563">
        <f>DATI!AA308</f>
        <v>239069.82896824068</v>
      </c>
      <c r="DA323" s="564">
        <f t="shared" si="3148"/>
        <v>654.98583278970045</v>
      </c>
      <c r="DB323" s="565">
        <f t="shared" si="3009"/>
        <v>447.87747285089227</v>
      </c>
      <c r="DC323" s="566">
        <f t="shared" si="3181"/>
        <v>1.2270615694544993</v>
      </c>
      <c r="DD323" s="582">
        <f t="shared" si="3182"/>
        <v>5.5326840842041536E-2</v>
      </c>
      <c r="DE323" s="583">
        <f t="shared" si="3070"/>
        <v>5.2220868263315193E-2</v>
      </c>
      <c r="DF323" s="564">
        <f t="shared" si="3155"/>
        <v>12533.537351240084</v>
      </c>
      <c r="DG323" s="584">
        <f t="shared" si="3183"/>
        <v>22.227795715984655</v>
      </c>
      <c r="DH323" s="585">
        <f t="shared" si="3239"/>
        <v>5.5732941185970726E-2</v>
      </c>
      <c r="DI323" s="1349">
        <f t="shared" si="3240"/>
        <v>71408.786000034568</v>
      </c>
      <c r="DJ323" s="564">
        <f t="shared" si="3088"/>
        <v>195.6405095891358</v>
      </c>
      <c r="DK323" s="1350">
        <f t="shared" si="3014"/>
        <v>133.77843097589019</v>
      </c>
      <c r="DL323" s="588">
        <f t="shared" si="3015"/>
        <v>0.36651624924901427</v>
      </c>
      <c r="DM323" s="624">
        <f t="shared" si="3146"/>
        <v>0.29869426145580624</v>
      </c>
      <c r="DN323" s="590">
        <f t="shared" si="3089"/>
        <v>0.12237059317044004</v>
      </c>
      <c r="DO323" s="590">
        <f t="shared" si="3179"/>
        <v>3.2999999999999974E-2</v>
      </c>
      <c r="DP323" s="590">
        <f t="shared" si="3016"/>
        <v>0.18446781234456885</v>
      </c>
      <c r="DQ323" s="590">
        <f t="shared" si="3017"/>
        <v>0.18098176005901268</v>
      </c>
      <c r="DR323" s="591">
        <f t="shared" si="3018"/>
        <v>11121.131700095415</v>
      </c>
      <c r="DS323" s="591">
        <f t="shared" si="3019"/>
        <v>20.501126024791375</v>
      </c>
      <c r="DT323" s="592">
        <f t="shared" si="3241"/>
        <v>4.9194637273313989E-2</v>
      </c>
      <c r="DU323" s="593"/>
      <c r="DV323" s="592"/>
      <c r="DW323" s="594">
        <f>DATI!AB308</f>
        <v>71408.786000034568</v>
      </c>
      <c r="DX323" s="564">
        <f t="shared" si="3149"/>
        <v>195.6405095891358</v>
      </c>
      <c r="DY323" s="595">
        <f t="shared" si="3196"/>
        <v>133.77843097589019</v>
      </c>
      <c r="DZ323" s="566">
        <f t="shared" si="3197"/>
        <v>0.36651624924901421</v>
      </c>
      <c r="EA323" s="589">
        <f t="shared" si="3178"/>
        <v>0.29869426145580624</v>
      </c>
      <c r="EB323" s="585">
        <f t="shared" si="3080"/>
        <v>0.12237059317044004</v>
      </c>
      <c r="EC323" s="1345">
        <f t="shared" si="3180"/>
        <v>167661.04296820611</v>
      </c>
      <c r="ED323" s="597">
        <f t="shared" si="3023"/>
        <v>459.34532320056468</v>
      </c>
      <c r="EE323" s="598">
        <f t="shared" si="3024"/>
        <v>314.09904187500206</v>
      </c>
      <c r="EF323" s="599">
        <f t="shared" si="3025"/>
        <v>0.86054532020548513</v>
      </c>
      <c r="EG323" s="600">
        <f t="shared" si="3071"/>
        <v>8.4957427257043375E-3</v>
      </c>
      <c r="EH323" s="600">
        <f t="shared" si="3072"/>
        <v>5.5276005336900589E-3</v>
      </c>
      <c r="EI323" s="582">
        <f t="shared" si="3198"/>
        <v>0.70130573854419376</v>
      </c>
      <c r="EJ323" s="601">
        <f t="shared" si="3073"/>
        <v>1412.4056511446834</v>
      </c>
      <c r="EK323" s="601">
        <f t="shared" si="3074"/>
        <v>1.7266696911932513</v>
      </c>
      <c r="EL323" s="563">
        <f>DATI!AD308</f>
        <v>145213.81898224354</v>
      </c>
      <c r="EM323" s="564">
        <f t="shared" si="3150"/>
        <v>397.84607940340697</v>
      </c>
      <c r="EN323" s="595">
        <f t="shared" si="3027"/>
        <v>272.04603169492441</v>
      </c>
      <c r="EO323" s="566">
        <f t="shared" si="3184"/>
        <v>0.74533159368472446</v>
      </c>
      <c r="EP323" s="582">
        <f t="shared" si="3185"/>
        <v>4.0400657747232671E-3</v>
      </c>
      <c r="EQ323" s="583">
        <f t="shared" si="3186"/>
        <v>1.0850372550748055E-3</v>
      </c>
      <c r="ER323" s="582">
        <f t="shared" si="3235"/>
        <v>6.0842666785875868E-2</v>
      </c>
      <c r="ES323" s="564">
        <f t="shared" si="3159"/>
        <v>584.31271827220917</v>
      </c>
      <c r="ET323" s="582">
        <f t="shared" si="3199"/>
        <v>0.60741173241703583</v>
      </c>
      <c r="EU323" s="584">
        <f t="shared" si="3187"/>
        <v>0.29486014524161419</v>
      </c>
      <c r="EV323" s="563">
        <f>DATI!AE308</f>
        <v>19042.309983067214</v>
      </c>
      <c r="EW323" s="564">
        <f t="shared" si="3242"/>
        <v>52.170712282375931</v>
      </c>
      <c r="EX323" s="595">
        <f t="shared" si="3030"/>
        <v>35.674186530632646</v>
      </c>
      <c r="EY323" s="566">
        <f t="shared" si="3243"/>
        <v>9.7737497344199037E-2</v>
      </c>
      <c r="EZ323" s="582">
        <f t="shared" si="3188"/>
        <v>-0.10095898507469125</v>
      </c>
      <c r="FA323" s="583">
        <f t="shared" si="3189"/>
        <v>-0.10360498689274433</v>
      </c>
      <c r="FB323" s="564">
        <f t="shared" si="3160"/>
        <v>-2138.3810721114278</v>
      </c>
      <c r="FC323" s="584">
        <f t="shared" si="3190"/>
        <v>-4.1232086009756443</v>
      </c>
      <c r="FD323" s="564"/>
      <c r="FE323" s="582"/>
      <c r="FF323" s="564"/>
      <c r="FG323" s="582"/>
      <c r="FH323" s="563">
        <f>DATI!AF308</f>
        <v>3404.9140028953552</v>
      </c>
      <c r="FI323" s="564">
        <f t="shared" si="3161"/>
        <v>9.3285315147817958</v>
      </c>
      <c r="FJ323" s="590">
        <f t="shared" si="3201"/>
        <v>1.4242340899267897E-2</v>
      </c>
      <c r="FK323" s="590"/>
      <c r="FL323" s="564"/>
      <c r="FM323" s="1281"/>
      <c r="FN323" s="564"/>
      <c r="FO323" s="564"/>
      <c r="FP323" s="564"/>
      <c r="FQ323" s="602"/>
      <c r="FR323" s="1289"/>
      <c r="FS323" s="612"/>
      <c r="FT323" s="612"/>
      <c r="FU323" s="576"/>
      <c r="FV323" s="577"/>
      <c r="FW323" s="577"/>
      <c r="FX323" s="577"/>
      <c r="FY323" s="577"/>
      <c r="FZ323" s="577"/>
      <c r="GA323" s="577"/>
      <c r="GB323" s="577"/>
      <c r="GC323" s="577"/>
      <c r="GD323" s="577"/>
      <c r="GE323" s="577"/>
      <c r="GF323" s="577"/>
      <c r="GG323" s="577"/>
      <c r="GH323" s="577"/>
      <c r="GI323" s="577"/>
      <c r="GJ323" s="577"/>
      <c r="GK323" s="577"/>
      <c r="GL323" s="577"/>
      <c r="GM323" s="577"/>
      <c r="GN323" s="577"/>
      <c r="GO323" s="577"/>
      <c r="GP323" s="578"/>
      <c r="GQ323" s="576"/>
      <c r="GR323" s="577"/>
      <c r="GS323" s="577"/>
      <c r="GT323" s="577"/>
      <c r="GU323" s="577"/>
      <c r="GV323" s="577"/>
      <c r="GW323" s="577"/>
      <c r="GX323" s="578"/>
      <c r="GY323" s="576"/>
      <c r="GZ323" s="577"/>
      <c r="HA323" s="577"/>
      <c r="HB323" s="577"/>
      <c r="HC323" s="577"/>
      <c r="HD323" s="577"/>
      <c r="HE323" s="577"/>
      <c r="HF323" s="577"/>
      <c r="HG323" s="577"/>
      <c r="HH323" s="577"/>
      <c r="HI323" s="577"/>
      <c r="HJ323" s="577"/>
      <c r="HK323" s="577"/>
      <c r="HL323" s="577"/>
      <c r="HM323" s="577"/>
      <c r="HN323" s="577"/>
      <c r="HO323" s="577"/>
      <c r="HP323" s="577"/>
      <c r="HQ323" s="577"/>
      <c r="HR323" s="577"/>
      <c r="HS323" s="577"/>
      <c r="HT323" s="578"/>
      <c r="HU323" s="1289">
        <f t="shared" si="3191"/>
        <v>168000</v>
      </c>
      <c r="HV323" s="1290"/>
      <c r="HW323" s="1291">
        <v>84000</v>
      </c>
      <c r="HX323" s="1292">
        <v>84000</v>
      </c>
      <c r="HY323" s="1292"/>
      <c r="HZ323" s="1293"/>
      <c r="IA323" s="1293">
        <f t="shared" si="3192"/>
        <v>0.3513617772787172</v>
      </c>
      <c r="IB323" s="1312">
        <f t="shared" si="3228"/>
        <v>0.5</v>
      </c>
      <c r="IC323" s="1291"/>
      <c r="ID323" s="1293"/>
      <c r="IE323" s="1291"/>
      <c r="IF323" s="1291"/>
      <c r="IG323" s="1291"/>
      <c r="IH323" s="1313"/>
      <c r="II323" s="1292"/>
      <c r="IJ323" s="1292"/>
      <c r="IK323" s="1314"/>
      <c r="IL323" s="1315">
        <v>16000</v>
      </c>
      <c r="IM323" s="1315"/>
      <c r="IN323" s="1312">
        <f t="shared" si="3113"/>
        <v>6.6926052814993753E-2</v>
      </c>
      <c r="IO323" s="1312">
        <f t="shared" si="3114"/>
        <v>9.5238095238095233E-2</v>
      </c>
      <c r="IP323" s="1292"/>
      <c r="IQ323" s="1313"/>
      <c r="IR323" s="1292"/>
      <c r="IS323" s="1315">
        <v>68000</v>
      </c>
      <c r="IT323" s="1314">
        <v>68000</v>
      </c>
      <c r="IU323" s="1316"/>
      <c r="IV323" s="1312"/>
      <c r="IW323" s="1313">
        <f t="shared" si="3193"/>
        <v>0.28443572446372345</v>
      </c>
      <c r="IX323" s="1312">
        <f t="shared" si="3231"/>
        <v>0.40476190476190477</v>
      </c>
      <c r="IY323" s="1315"/>
      <c r="IZ323" s="1315"/>
      <c r="JA323" s="1315"/>
      <c r="JB323" s="1315"/>
      <c r="JC323" s="1297"/>
      <c r="JD323" s="1313"/>
      <c r="JE323" s="1292"/>
      <c r="JF323" s="1292"/>
      <c r="JG323" s="586">
        <f t="shared" si="3153"/>
        <v>63392.626723662135</v>
      </c>
      <c r="JH323" s="566">
        <f t="shared" si="3038"/>
        <v>118.76082221209728</v>
      </c>
      <c r="JI323" s="589">
        <f t="shared" si="3115"/>
        <v>0.26516364276181231</v>
      </c>
      <c r="JJ323" s="1281"/>
      <c r="JK323" s="564"/>
      <c r="JL323" s="591"/>
      <c r="JM323" s="622">
        <f t="shared" si="3076"/>
        <v>0.12168432165294323</v>
      </c>
      <c r="JN323" s="1077"/>
      <c r="JO323" s="566"/>
      <c r="JP323" s="589"/>
      <c r="JQ323" s="590"/>
      <c r="JR323" s="624"/>
      <c r="JS323" s="585"/>
      <c r="JT323" s="576">
        <f>DATI!BW308</f>
        <v>18954.99022727269</v>
      </c>
      <c r="JU323" s="577">
        <f>DATI!BX308</f>
        <v>16247.478075013518</v>
      </c>
      <c r="JV323" s="577">
        <f>DATI!BY308</f>
        <v>3305.3552653134689</v>
      </c>
      <c r="JW323" s="577">
        <f>DATI!BZ308</f>
        <v>860.29467720997332</v>
      </c>
      <c r="JX323" s="577">
        <f>DATI!CA308</f>
        <v>17332.069940856934</v>
      </c>
      <c r="JY323" s="577">
        <f>DATI!CB308</f>
        <v>1884.2318763560056</v>
      </c>
      <c r="JZ323" s="577">
        <f>DATI!CC308</f>
        <v>3667.7776142563093</v>
      </c>
      <c r="KA323" s="577">
        <f>DATI!CD308</f>
        <v>104.61358250155021</v>
      </c>
      <c r="KB323" s="577">
        <f>DATI!CE308</f>
        <v>253.89989327394963</v>
      </c>
      <c r="KC323" s="577">
        <f>DATI!CF308</f>
        <v>64.659598287105567</v>
      </c>
      <c r="KD323" s="577">
        <f>DATI!CG308</f>
        <v>181.6194835686922</v>
      </c>
      <c r="KE323" s="577">
        <f>DATI!CH308</f>
        <v>306.24029188740252</v>
      </c>
      <c r="KF323" s="577">
        <f>DATI!CI308</f>
        <v>30.262400588989259</v>
      </c>
      <c r="KG323" s="577">
        <f>DATI!CJ308</f>
        <v>66.841881300926204</v>
      </c>
      <c r="KH323" s="577">
        <f>DATI!CK308</f>
        <v>267.13599863293115</v>
      </c>
      <c r="KI323" s="577">
        <f>DATI!CL308</f>
        <v>46.775400910377499</v>
      </c>
      <c r="KJ323" s="625">
        <f t="shared" si="3039"/>
        <v>35.510600218951282</v>
      </c>
      <c r="KK323" s="626">
        <f t="shared" si="3162"/>
        <v>0.12838027814864433</v>
      </c>
      <c r="KL323" s="627">
        <f t="shared" si="3041"/>
        <v>30.438301026283138</v>
      </c>
      <c r="KM323" s="626">
        <f t="shared" si="3163"/>
        <v>6.1997685510530733E-2</v>
      </c>
      <c r="KN323" s="627">
        <f t="shared" si="3043"/>
        <v>6.1923086216774363</v>
      </c>
      <c r="KO323" s="626">
        <f t="shared" si="3164"/>
        <v>0.19127495527710373</v>
      </c>
      <c r="KP323" s="627">
        <f t="shared" si="3045"/>
        <v>1.6116906411769054</v>
      </c>
      <c r="KQ323" s="626">
        <f t="shared" si="3165"/>
        <v>0.99846866087844377</v>
      </c>
      <c r="KR323" s="627">
        <f t="shared" si="3047"/>
        <v>32.470193825324351</v>
      </c>
      <c r="KS323" s="626">
        <f t="shared" si="3166"/>
        <v>0.28389114121807923</v>
      </c>
      <c r="KT323" s="627">
        <f t="shared" si="3049"/>
        <v>3.5299519587623562</v>
      </c>
      <c r="KU323" s="626">
        <f t="shared" si="3167"/>
        <v>0.50451268626714108</v>
      </c>
      <c r="KV323" s="627">
        <f t="shared" si="3051"/>
        <v>6.8712767978364084</v>
      </c>
      <c r="KW323" s="626">
        <f t="shared" si="3168"/>
        <v>0.26787932577879797</v>
      </c>
      <c r="KX323" s="627">
        <f t="shared" si="3053"/>
        <v>0.19598485998372039</v>
      </c>
      <c r="KY323" s="626">
        <f t="shared" si="3169"/>
        <v>0.21097031335040298</v>
      </c>
      <c r="KZ323" s="627">
        <f t="shared" si="3055"/>
        <v>0.4756603668786431</v>
      </c>
      <c r="LA323" s="626">
        <f t="shared" si="3170"/>
        <v>0.69307500109574194</v>
      </c>
      <c r="LB323" s="627">
        <f t="shared" si="3194"/>
        <v>0.12113438823026836</v>
      </c>
      <c r="LC323" s="626">
        <f t="shared" si="3171"/>
        <v>2.2010257033718124</v>
      </c>
      <c r="LD323" s="627">
        <f t="shared" si="3058"/>
        <v>0.34024902126832612</v>
      </c>
      <c r="LE323" s="626">
        <f t="shared" si="3172"/>
        <v>0.46450972298696197</v>
      </c>
      <c r="LF323" s="627">
        <f t="shared" si="3060"/>
        <v>0.57371575747381443</v>
      </c>
      <c r="LG323" s="626">
        <f t="shared" si="3173"/>
        <v>0.86329785721340535</v>
      </c>
      <c r="LH323" s="627">
        <f t="shared" si="3062"/>
        <v>5.6694094594422574E-2</v>
      </c>
      <c r="LI323" s="626">
        <f t="shared" si="3174"/>
        <v>-1.0250871252829485E-2</v>
      </c>
      <c r="LJ323" s="627">
        <f t="shared" si="3064"/>
        <v>0.12522271424569903</v>
      </c>
      <c r="LK323" s="626">
        <f t="shared" si="3175"/>
        <v>0.19500352017773079</v>
      </c>
      <c r="LL323" s="627">
        <f t="shared" si="3066"/>
        <v>0.50045711117780067</v>
      </c>
      <c r="LM323" s="626">
        <f t="shared" si="3176"/>
        <v>9.7067673269780025E-2</v>
      </c>
      <c r="LN323" s="627">
        <f t="shared" si="3068"/>
        <v>8.7629829501029446E-2</v>
      </c>
      <c r="LO323" s="630">
        <f t="shared" si="3177"/>
        <v>2.753709104034729</v>
      </c>
      <c r="LP323" s="631">
        <f t="shared" ref="LP323:ME323" si="3248">+JT323/$CZ$323</f>
        <v>7.9286417316133909E-2</v>
      </c>
      <c r="LQ323" s="632">
        <f t="shared" si="3248"/>
        <v>6.796122348492549E-2</v>
      </c>
      <c r="LR323" s="632">
        <f t="shared" si="3248"/>
        <v>1.3825898816167933E-2</v>
      </c>
      <c r="LS323" s="632">
        <f t="shared" si="3248"/>
        <v>3.5985079377132924E-3</v>
      </c>
      <c r="LT323" s="632">
        <f t="shared" si="3248"/>
        <v>7.2497939265934813E-2</v>
      </c>
      <c r="LU323" s="632">
        <f t="shared" si="3248"/>
        <v>7.8815126295435512E-3</v>
      </c>
      <c r="LV323" s="632">
        <f t="shared" si="3248"/>
        <v>1.5341867395335598E-2</v>
      </c>
      <c r="LW323" s="632">
        <f t="shared" si="3248"/>
        <v>4.3758588422902853E-4</v>
      </c>
      <c r="LX323" s="633">
        <f t="shared" si="3248"/>
        <v>1.062032354185852E-3</v>
      </c>
      <c r="LY323" s="633">
        <f t="shared" si="3248"/>
        <v>2.7046323062244419E-4</v>
      </c>
      <c r="LZ323" s="633">
        <f t="shared" si="3248"/>
        <v>7.5969219684688663E-4</v>
      </c>
      <c r="MA323" s="633">
        <f t="shared" si="3248"/>
        <v>1.2809658718084629E-3</v>
      </c>
      <c r="MB323" s="633">
        <f t="shared" si="3248"/>
        <v>1.2658393875794959E-4</v>
      </c>
      <c r="MC323" s="633">
        <f t="shared" si="3248"/>
        <v>2.7959145488745815E-4</v>
      </c>
      <c r="MD323" s="633">
        <f t="shared" si="3248"/>
        <v>1.1173973720808531E-3</v>
      </c>
      <c r="ME323" s="633">
        <f t="shared" si="3248"/>
        <v>1.9565580948565197E-4</v>
      </c>
      <c r="MF323" s="631">
        <f t="shared" ref="MF323:MU323" si="3249">+JT323/$DW$323</f>
        <v>0.26544338993892874</v>
      </c>
      <c r="MG323" s="632">
        <f t="shared" si="3249"/>
        <v>0.22752771731766527</v>
      </c>
      <c r="MH323" s="632">
        <f t="shared" si="3249"/>
        <v>4.6287795248498818E-2</v>
      </c>
      <c r="MI323" s="632">
        <f t="shared" si="3249"/>
        <v>1.2047462579878572E-2</v>
      </c>
      <c r="MJ323" s="632">
        <f t="shared" si="3249"/>
        <v>0.24271621059134857</v>
      </c>
      <c r="MK323" s="632">
        <f t="shared" si="3249"/>
        <v>2.6386555239226353E-2</v>
      </c>
      <c r="ML323" s="632">
        <f t="shared" si="3249"/>
        <v>5.1363113976682556E-2</v>
      </c>
      <c r="MM323" s="632">
        <f t="shared" si="3249"/>
        <v>1.4649959530400024E-3</v>
      </c>
      <c r="MN323" s="633">
        <f t="shared" si="3249"/>
        <v>3.5555833882097748E-3</v>
      </c>
      <c r="MO323" s="633">
        <f t="shared" si="3249"/>
        <v>9.0548519179522622E-4</v>
      </c>
      <c r="MP323" s="633">
        <f t="shared" si="3249"/>
        <v>2.5433772752922069E-3</v>
      </c>
      <c r="MQ323" s="633">
        <f t="shared" si="3249"/>
        <v>4.2885519981708453E-3</v>
      </c>
      <c r="MR323" s="633">
        <f t="shared" si="3249"/>
        <v>4.2379099665655438E-4</v>
      </c>
      <c r="MS323" s="633">
        <f t="shared" si="3249"/>
        <v>9.3604561910482344E-4</v>
      </c>
      <c r="MT323" s="633">
        <f t="shared" si="3249"/>
        <v>3.7409402063326188E-3</v>
      </c>
      <c r="MU323" s="633">
        <f t="shared" si="3249"/>
        <v>6.5503705538916257E-4</v>
      </c>
      <c r="MV323" s="1077"/>
      <c r="MW323" s="566"/>
      <c r="MX323" s="624"/>
      <c r="MY323" s="1270"/>
      <c r="MZ323" s="636"/>
      <c r="NA323" s="637"/>
      <c r="NB323" s="1077"/>
      <c r="NC323" s="566"/>
      <c r="ND323" s="589"/>
      <c r="NE323" s="638"/>
    </row>
    <row r="324" spans="1:369" outlineLevel="1" x14ac:dyDescent="0.2">
      <c r="A324" s="800" t="s">
        <v>181</v>
      </c>
      <c r="B324" s="801">
        <v>115</v>
      </c>
      <c r="C324" s="1528"/>
      <c r="D324" s="802">
        <f>DATI!G309</f>
        <v>333483</v>
      </c>
      <c r="E324" s="803">
        <f t="shared" si="3234"/>
        <v>3.7172809651913233E-2</v>
      </c>
      <c r="F324" s="1033">
        <f t="shared" si="3195"/>
        <v>2.3052693588525952E-3</v>
      </c>
      <c r="G324" s="805"/>
      <c r="H324" s="806"/>
      <c r="I324" s="813"/>
      <c r="J324" s="808"/>
      <c r="K324" s="808"/>
      <c r="L324" s="808"/>
      <c r="M324" s="806"/>
      <c r="N324" s="806"/>
      <c r="O324" s="806"/>
      <c r="P324" s="806"/>
      <c r="Q324" s="806"/>
      <c r="R324" s="806"/>
      <c r="S324" s="806"/>
      <c r="T324" s="806"/>
      <c r="U324" s="806"/>
      <c r="V324" s="806"/>
      <c r="W324" s="811"/>
      <c r="X324" s="1092"/>
      <c r="Y324" s="806"/>
      <c r="Z324" s="806"/>
      <c r="AA324" s="806"/>
      <c r="AB324" s="806"/>
      <c r="AC324" s="806"/>
      <c r="AD324" s="813"/>
      <c r="AE324" s="808"/>
      <c r="AF324" s="808"/>
      <c r="AG324" s="811"/>
      <c r="AH324" s="815"/>
      <c r="AI324" s="806"/>
      <c r="AJ324" s="813"/>
      <c r="AK324" s="808"/>
      <c r="AL324" s="808"/>
      <c r="AM324" s="808"/>
      <c r="AN324" s="818"/>
      <c r="AO324" s="819"/>
      <c r="AP324" s="819"/>
      <c r="AQ324" s="819"/>
      <c r="AR324" s="819"/>
      <c r="AS324" s="819"/>
      <c r="AT324" s="819"/>
      <c r="AU324" s="1093"/>
      <c r="AV324" s="1093"/>
      <c r="AW324" s="819"/>
      <c r="AX324" s="1093"/>
      <c r="AY324" s="1093"/>
      <c r="AZ324" s="1093"/>
      <c r="BA324" s="1093"/>
      <c r="BB324" s="818"/>
      <c r="BC324" s="819"/>
      <c r="BD324" s="819"/>
      <c r="BE324" s="819"/>
      <c r="BF324" s="819"/>
      <c r="BG324" s="819"/>
      <c r="BH324" s="819"/>
      <c r="BI324" s="819"/>
      <c r="BJ324" s="819"/>
      <c r="BK324" s="819"/>
      <c r="BL324" s="819"/>
      <c r="BM324" s="819"/>
      <c r="BN324" s="819"/>
      <c r="BO324" s="819"/>
      <c r="BP324" s="819"/>
      <c r="BQ324" s="819"/>
      <c r="BR324" s="819"/>
      <c r="BS324" s="819"/>
      <c r="BT324" s="819"/>
      <c r="BU324" s="819"/>
      <c r="BV324" s="820"/>
      <c r="BW324" s="818"/>
      <c r="BX324" s="819"/>
      <c r="BY324" s="819"/>
      <c r="BZ324" s="819"/>
      <c r="CA324" s="819"/>
      <c r="CB324" s="819"/>
      <c r="CC324" s="819"/>
      <c r="CD324" s="820"/>
      <c r="CE324" s="818"/>
      <c r="CF324" s="819"/>
      <c r="CG324" s="819"/>
      <c r="CH324" s="819"/>
      <c r="CI324" s="819"/>
      <c r="CJ324" s="819"/>
      <c r="CK324" s="819"/>
      <c r="CL324" s="819"/>
      <c r="CM324" s="819"/>
      <c r="CN324" s="819"/>
      <c r="CO324" s="819"/>
      <c r="CP324" s="819"/>
      <c r="CQ324" s="819"/>
      <c r="CR324" s="819"/>
      <c r="CS324" s="819"/>
      <c r="CT324" s="819"/>
      <c r="CU324" s="819"/>
      <c r="CV324" s="819"/>
      <c r="CW324" s="819"/>
      <c r="CX324" s="819"/>
      <c r="CY324" s="820"/>
      <c r="CZ324" s="805">
        <f>DATI!AA309</f>
        <v>160617.09244933457</v>
      </c>
      <c r="DA324" s="806">
        <f t="shared" si="3148"/>
        <v>440.0468286283139</v>
      </c>
      <c r="DB324" s="813">
        <f t="shared" si="3009"/>
        <v>481.63502322257676</v>
      </c>
      <c r="DC324" s="808">
        <f t="shared" si="3181"/>
        <v>1.3195480088289775</v>
      </c>
      <c r="DD324" s="822">
        <f t="shared" si="3182"/>
        <v>7.023571497098513E-2</v>
      </c>
      <c r="DE324" s="823">
        <f t="shared" si="3070"/>
        <v>6.7774207807553152E-2</v>
      </c>
      <c r="DF324" s="806">
        <f t="shared" si="3155"/>
        <v>10540.721232654498</v>
      </c>
      <c r="DG324" s="824">
        <f t="shared" si="3183"/>
        <v>30.570538146175011</v>
      </c>
      <c r="DH324" s="825">
        <f t="shared" si="3239"/>
        <v>3.7443716781717248E-2</v>
      </c>
      <c r="DI324" s="1346">
        <f t="shared" si="3240"/>
        <v>55329.29763069177</v>
      </c>
      <c r="DJ324" s="806">
        <f t="shared" si="3088"/>
        <v>151.58711679641581</v>
      </c>
      <c r="DK324" s="1347">
        <f t="shared" si="3014"/>
        <v>165.91339777647366</v>
      </c>
      <c r="DL324" s="828">
        <f t="shared" si="3015"/>
        <v>0.45455725418211962</v>
      </c>
      <c r="DM324" s="862">
        <f t="shared" si="3146"/>
        <v>0.34447951203042088</v>
      </c>
      <c r="DN324" s="830">
        <f t="shared" si="3089"/>
        <v>0.21675440494693571</v>
      </c>
      <c r="DO324" s="830">
        <f t="shared" si="3179"/>
        <v>6.0999999999999999E-2</v>
      </c>
      <c r="DP324" s="830">
        <f t="shared" si="3016"/>
        <v>0.30221402052247925</v>
      </c>
      <c r="DQ324" s="830">
        <f t="shared" si="3017"/>
        <v>0.29921897083856497</v>
      </c>
      <c r="DR324" s="831">
        <f t="shared" si="3018"/>
        <v>12840.661539604116</v>
      </c>
      <c r="DS324" s="831">
        <f t="shared" si="3019"/>
        <v>38.210984634070968</v>
      </c>
      <c r="DT324" s="832">
        <f t="shared" si="3241"/>
        <v>3.8117224504107872E-2</v>
      </c>
      <c r="DU324" s="833"/>
      <c r="DV324" s="832"/>
      <c r="DW324" s="834">
        <f>DATI!AB309</f>
        <v>55329.29763069177</v>
      </c>
      <c r="DX324" s="806">
        <f t="shared" si="3149"/>
        <v>151.58711679641581</v>
      </c>
      <c r="DY324" s="835">
        <f t="shared" si="3196"/>
        <v>165.91339777647366</v>
      </c>
      <c r="DZ324" s="808">
        <f t="shared" si="3197"/>
        <v>0.45455725418211967</v>
      </c>
      <c r="EA324" s="829">
        <f t="shared" si="3178"/>
        <v>0.34447951203042088</v>
      </c>
      <c r="EB324" s="825">
        <f t="shared" si="3080"/>
        <v>0.21675440494693571</v>
      </c>
      <c r="EC324" s="1348">
        <f t="shared" si="3180"/>
        <v>105287.7948186428</v>
      </c>
      <c r="ED324" s="837">
        <f t="shared" si="3023"/>
        <v>288.45971183189806</v>
      </c>
      <c r="EE324" s="838">
        <f t="shared" si="3024"/>
        <v>315.72162544610308</v>
      </c>
      <c r="EF324" s="839">
        <f t="shared" si="3025"/>
        <v>0.86499075464685771</v>
      </c>
      <c r="EG324" s="840">
        <f t="shared" si="3071"/>
        <v>-2.1377346630308609E-2</v>
      </c>
      <c r="EH324" s="840">
        <f t="shared" si="3072"/>
        <v>-2.3628146746460143E-2</v>
      </c>
      <c r="EI324" s="822">
        <f t="shared" si="3198"/>
        <v>0.65552048796957907</v>
      </c>
      <c r="EJ324" s="841">
        <f t="shared" si="3073"/>
        <v>-2299.9403069496184</v>
      </c>
      <c r="EK324" s="841">
        <f t="shared" si="3074"/>
        <v>-7.6404464878959288</v>
      </c>
      <c r="EL324" s="805">
        <f>DATI!AD309</f>
        <v>91379.262504982995</v>
      </c>
      <c r="EM324" s="806">
        <f t="shared" si="3150"/>
        <v>250.35414384926847</v>
      </c>
      <c r="EN324" s="835">
        <f t="shared" si="3027"/>
        <v>274.01475489000336</v>
      </c>
      <c r="EO324" s="808">
        <f t="shared" si="3184"/>
        <v>0.75072535586302291</v>
      </c>
      <c r="EP324" s="822">
        <f t="shared" si="3185"/>
        <v>-3.8512336008958981E-2</v>
      </c>
      <c r="EQ324" s="823">
        <f t="shared" si="3186"/>
        <v>-4.0723726209602296E-2</v>
      </c>
      <c r="ER324" s="822">
        <f t="shared" si="3235"/>
        <v>3.8286700664553128E-2</v>
      </c>
      <c r="ES324" s="806">
        <f t="shared" si="3159"/>
        <v>-3660.1913822116039</v>
      </c>
      <c r="ET324" s="822">
        <f t="shared" si="3199"/>
        <v>0.5689261404965843</v>
      </c>
      <c r="EU324" s="824">
        <f t="shared" si="3187"/>
        <v>-11.632625720471026</v>
      </c>
      <c r="EV324" s="805">
        <f>DATI!AE309</f>
        <v>13908.532313659734</v>
      </c>
      <c r="EW324" s="806">
        <f t="shared" si="3242"/>
        <v>38.10556798262941</v>
      </c>
      <c r="EX324" s="835">
        <f t="shared" si="3030"/>
        <v>41.706870556099517</v>
      </c>
      <c r="EY324" s="808">
        <f t="shared" si="3243"/>
        <v>0.11426539878383429</v>
      </c>
      <c r="EZ324" s="822">
        <f t="shared" si="3188"/>
        <v>0.10840138576903025</v>
      </c>
      <c r="FA324" s="823">
        <f t="shared" si="3189"/>
        <v>0.10585209881022029</v>
      </c>
      <c r="FB324" s="806">
        <f t="shared" si="3160"/>
        <v>1360.2510752618527</v>
      </c>
      <c r="FC324" s="824">
        <f t="shared" si="3190"/>
        <v>3.9921792325747063</v>
      </c>
      <c r="FD324" s="806"/>
      <c r="FE324" s="822"/>
      <c r="FF324" s="806"/>
      <c r="FG324" s="822"/>
      <c r="FH324" s="805"/>
      <c r="FI324" s="806"/>
      <c r="FJ324" s="830">
        <f t="shared" si="3201"/>
        <v>0</v>
      </c>
      <c r="FK324" s="830"/>
      <c r="FL324" s="806"/>
      <c r="FM324" s="1300"/>
      <c r="FN324" s="806"/>
      <c r="FO324" s="806"/>
      <c r="FP324" s="806"/>
      <c r="FQ324" s="842"/>
      <c r="FR324" s="1301"/>
      <c r="FS324" s="851"/>
      <c r="FT324" s="851"/>
      <c r="FU324" s="818"/>
      <c r="FV324" s="819"/>
      <c r="FW324" s="819"/>
      <c r="FX324" s="819"/>
      <c r="FY324" s="819"/>
      <c r="FZ324" s="819"/>
      <c r="GA324" s="819"/>
      <c r="GB324" s="819"/>
      <c r="GC324" s="819"/>
      <c r="GD324" s="819"/>
      <c r="GE324" s="819"/>
      <c r="GF324" s="819"/>
      <c r="GG324" s="819"/>
      <c r="GH324" s="819"/>
      <c r="GI324" s="819"/>
      <c r="GJ324" s="819"/>
      <c r="GK324" s="819"/>
      <c r="GL324" s="819"/>
      <c r="GM324" s="819"/>
      <c r="GN324" s="819"/>
      <c r="GO324" s="819"/>
      <c r="GP324" s="820"/>
      <c r="GQ324" s="818"/>
      <c r="GR324" s="819"/>
      <c r="GS324" s="819"/>
      <c r="GT324" s="819"/>
      <c r="GU324" s="819"/>
      <c r="GV324" s="819"/>
      <c r="GW324" s="819"/>
      <c r="GX324" s="820"/>
      <c r="GY324" s="818"/>
      <c r="GZ324" s="819"/>
      <c r="HA324" s="819"/>
      <c r="HB324" s="819"/>
      <c r="HC324" s="819"/>
      <c r="HD324" s="819"/>
      <c r="HE324" s="819"/>
      <c r="HF324" s="819"/>
      <c r="HG324" s="819"/>
      <c r="HH324" s="819"/>
      <c r="HI324" s="819"/>
      <c r="HJ324" s="819"/>
      <c r="HK324" s="819"/>
      <c r="HL324" s="819"/>
      <c r="HM324" s="819"/>
      <c r="HN324" s="819"/>
      <c r="HO324" s="819"/>
      <c r="HP324" s="819"/>
      <c r="HQ324" s="819"/>
      <c r="HR324" s="819"/>
      <c r="HS324" s="819"/>
      <c r="HT324" s="820"/>
      <c r="HU324" s="1301">
        <f t="shared" si="3191"/>
        <v>105000</v>
      </c>
      <c r="HV324" s="1302"/>
      <c r="HW324" s="1303">
        <v>73000</v>
      </c>
      <c r="HX324" s="1304">
        <v>73000</v>
      </c>
      <c r="HY324" s="1304"/>
      <c r="HZ324" s="1305"/>
      <c r="IA324" s="1305">
        <f t="shared" si="3192"/>
        <v>0.4544970830114316</v>
      </c>
      <c r="IB324" s="1306">
        <f t="shared" si="3228"/>
        <v>0.69523809523809521</v>
      </c>
      <c r="IC324" s="1303"/>
      <c r="ID324" s="1305"/>
      <c r="IE324" s="1303"/>
      <c r="IF324" s="1303"/>
      <c r="IG324" s="1303"/>
      <c r="IH324" s="1307"/>
      <c r="II324" s="1304"/>
      <c r="IJ324" s="1304"/>
      <c r="IK324" s="1308"/>
      <c r="IL324" s="1309">
        <v>0</v>
      </c>
      <c r="IM324" s="1309"/>
      <c r="IN324" s="1306">
        <f t="shared" si="3113"/>
        <v>0</v>
      </c>
      <c r="IO324" s="1306">
        <f t="shared" si="3114"/>
        <v>0</v>
      </c>
      <c r="IP324" s="1304"/>
      <c r="IQ324" s="1307"/>
      <c r="IR324" s="1304"/>
      <c r="IS324" s="1309">
        <v>32000</v>
      </c>
      <c r="IT324" s="1308">
        <v>32000</v>
      </c>
      <c r="IU324" s="1310"/>
      <c r="IV324" s="1306"/>
      <c r="IW324" s="1307">
        <f t="shared" si="3193"/>
        <v>0.19923159803240839</v>
      </c>
      <c r="IX324" s="1306">
        <f t="shared" si="3231"/>
        <v>0.30476190476190479</v>
      </c>
      <c r="IY324" s="1309"/>
      <c r="IZ324" s="1309"/>
      <c r="JA324" s="1309"/>
      <c r="JB324" s="1309"/>
      <c r="JC324" s="1311"/>
      <c r="JD324" s="1307"/>
      <c r="JE324" s="1304"/>
      <c r="JF324" s="1304"/>
      <c r="JG324" s="826">
        <f t="shared" si="3153"/>
        <v>51294.994845540801</v>
      </c>
      <c r="JH324" s="808">
        <f t="shared" si="3038"/>
        <v>153.81592118800899</v>
      </c>
      <c r="JI324" s="829">
        <f t="shared" si="3115"/>
        <v>0.31936199356691392</v>
      </c>
      <c r="JJ324" s="1300"/>
      <c r="JK324" s="806"/>
      <c r="JL324" s="831"/>
      <c r="JM324" s="860">
        <f t="shared" si="3076"/>
        <v>0.21071683331053567</v>
      </c>
      <c r="JN324" s="1098"/>
      <c r="JO324" s="808"/>
      <c r="JP324" s="829"/>
      <c r="JQ324" s="830"/>
      <c r="JR324" s="862"/>
      <c r="JS324" s="825"/>
      <c r="JT324" s="818">
        <f>DATI!BW309</f>
        <v>16149.066605593622</v>
      </c>
      <c r="JU324" s="819">
        <f>DATI!BX309</f>
        <v>10595.592728211608</v>
      </c>
      <c r="JV324" s="819">
        <f>DATI!BY309</f>
        <v>2020.2912543835739</v>
      </c>
      <c r="JW324" s="819">
        <f>DATI!BZ309</f>
        <v>3423.1361118368391</v>
      </c>
      <c r="JX324" s="819">
        <f>DATI!CA309</f>
        <v>12906.615595018186</v>
      </c>
      <c r="JY324" s="819">
        <f>DATI!CB309</f>
        <v>2722.4536155284645</v>
      </c>
      <c r="JZ324" s="819">
        <f>DATI!CC309</f>
        <v>2506.7664577886644</v>
      </c>
      <c r="KA324" s="819">
        <f>DATI!CD309</f>
        <v>58.512650648463989</v>
      </c>
      <c r="KB324" s="819">
        <f>DATI!CE309</f>
        <v>533.29193403451802</v>
      </c>
      <c r="KC324" s="819">
        <f>DATI!CF309</f>
        <v>21.488065839547374</v>
      </c>
      <c r="KD324" s="819">
        <f>DATI!CG309</f>
        <v>138.14701458824845</v>
      </c>
      <c r="KE324" s="819">
        <f>DATI!CH309</f>
        <v>162.38126297952266</v>
      </c>
      <c r="KF324" s="819">
        <f>DATI!CI309</f>
        <v>22.67743396445719</v>
      </c>
      <c r="KG324" s="819">
        <f>DATI!CJ309</f>
        <v>103.13636008834136</v>
      </c>
      <c r="KH324" s="819">
        <f>DATI!CK309</f>
        <v>0</v>
      </c>
      <c r="KI324" s="819">
        <f>DATI!CL309</f>
        <v>69.584769624994308</v>
      </c>
      <c r="KJ324" s="863">
        <f t="shared" si="3039"/>
        <v>48.425456786683647</v>
      </c>
      <c r="KK324" s="864">
        <f t="shared" si="3162"/>
        <v>0.11827678327582383</v>
      </c>
      <c r="KL324" s="865">
        <f t="shared" si="3041"/>
        <v>31.772512326600179</v>
      </c>
      <c r="KM324" s="864">
        <f t="shared" si="3163"/>
        <v>0.11812082470487824</v>
      </c>
      <c r="KN324" s="865">
        <f t="shared" si="3043"/>
        <v>6.0581536521609021</v>
      </c>
      <c r="KO324" s="864">
        <f t="shared" si="3164"/>
        <v>0.14449228345443535</v>
      </c>
      <c r="KP324" s="865">
        <f t="shared" si="3045"/>
        <v>10.264799440561704</v>
      </c>
      <c r="KQ324" s="864">
        <f t="shared" si="3165"/>
        <v>30.096676136707227</v>
      </c>
      <c r="KR324" s="865">
        <f t="shared" si="3047"/>
        <v>38.702469376304599</v>
      </c>
      <c r="KS324" s="864">
        <f t="shared" si="3166"/>
        <v>0.25717061727401958</v>
      </c>
      <c r="KT324" s="865">
        <f t="shared" si="3049"/>
        <v>8.1636953473744214</v>
      </c>
      <c r="KU324" s="864">
        <f t="shared" si="3167"/>
        <v>0.92295775606184205</v>
      </c>
      <c r="KV324" s="865">
        <f t="shared" si="3051"/>
        <v>7.5169242743668025</v>
      </c>
      <c r="KW324" s="864">
        <f t="shared" si="3168"/>
        <v>0.34487158947411561</v>
      </c>
      <c r="KX324" s="865">
        <f t="shared" si="3053"/>
        <v>0.17545917077771278</v>
      </c>
      <c r="KY324" s="864">
        <f t="shared" si="3169"/>
        <v>-0.66712262563424307</v>
      </c>
      <c r="KZ324" s="865">
        <f t="shared" si="3055"/>
        <v>1.599157780260217</v>
      </c>
      <c r="LA324" s="864" t="e">
        <f t="shared" si="3170"/>
        <v>#DIV/0!</v>
      </c>
      <c r="LB324" s="865">
        <f t="shared" si="3194"/>
        <v>6.4435266084170328E-2</v>
      </c>
      <c r="LC324" s="864" t="e">
        <f t="shared" si="3171"/>
        <v>#DIV/0!</v>
      </c>
      <c r="LD324" s="865">
        <f t="shared" si="3058"/>
        <v>0.41425504325032597</v>
      </c>
      <c r="LE324" s="864">
        <f t="shared" si="3172"/>
        <v>1.5611938961688958</v>
      </c>
      <c r="LF324" s="865">
        <f t="shared" si="3060"/>
        <v>0.48692515954193366</v>
      </c>
      <c r="LG324" s="864">
        <f t="shared" si="3173"/>
        <v>1605.2923558441034</v>
      </c>
      <c r="LH324" s="865">
        <f t="shared" si="3062"/>
        <v>6.8001769099046108E-2</v>
      </c>
      <c r="LI324" s="864">
        <f t="shared" si="3174"/>
        <v>2.051664198565891</v>
      </c>
      <c r="LJ324" s="865">
        <f t="shared" si="3064"/>
        <v>0.3092702179371703</v>
      </c>
      <c r="LK324" s="864">
        <f t="shared" si="3175"/>
        <v>0.50571393250119534</v>
      </c>
      <c r="LL324" s="865">
        <f t="shared" si="3066"/>
        <v>0</v>
      </c>
      <c r="LM324" s="864">
        <f t="shared" si="3176"/>
        <v>-1</v>
      </c>
      <c r="LN324" s="865">
        <f t="shared" si="3068"/>
        <v>0.20866062025648777</v>
      </c>
      <c r="LO324" s="868">
        <f t="shared" si="3177"/>
        <v>-0.18746946987176361</v>
      </c>
      <c r="LP324" s="869">
        <f t="shared" ref="LP324:ME324" si="3250">+JT324/$CZ$324</f>
        <v>0.10054388583013181</v>
      </c>
      <c r="LQ324" s="870">
        <f t="shared" si="3250"/>
        <v>6.5968027229442644E-2</v>
      </c>
      <c r="LR324" s="870">
        <f t="shared" si="3250"/>
        <v>1.2578307971929322E-2</v>
      </c>
      <c r="LS324" s="870">
        <f t="shared" si="3250"/>
        <v>2.1312402432615576E-2</v>
      </c>
      <c r="LT324" s="870">
        <f t="shared" si="3250"/>
        <v>8.0356426568296141E-2</v>
      </c>
      <c r="LU324" s="870">
        <f t="shared" si="3250"/>
        <v>1.6949962012213871E-2</v>
      </c>
      <c r="LV324" s="870">
        <f t="shared" si="3250"/>
        <v>1.5607096477477357E-2</v>
      </c>
      <c r="LW324" s="870">
        <f t="shared" si="3250"/>
        <v>3.6429902793142242E-4</v>
      </c>
      <c r="LX324" s="871">
        <f t="shared" si="3250"/>
        <v>3.3202688823590859E-3</v>
      </c>
      <c r="LY324" s="871">
        <f t="shared" si="3250"/>
        <v>1.3378442799495715E-4</v>
      </c>
      <c r="LZ324" s="871">
        <f t="shared" si="3250"/>
        <v>8.6010157749447417E-4</v>
      </c>
      <c r="MA324" s="871">
        <f t="shared" si="3250"/>
        <v>1.0109837035603454E-3</v>
      </c>
      <c r="MB324" s="871">
        <f t="shared" si="3250"/>
        <v>1.4118941900041312E-4</v>
      </c>
      <c r="MC324" s="871">
        <f t="shared" si="3250"/>
        <v>6.4212568236394227E-4</v>
      </c>
      <c r="MD324" s="871">
        <f t="shared" si="3250"/>
        <v>0</v>
      </c>
      <c r="ME324" s="871">
        <f t="shared" si="3250"/>
        <v>4.3323390159701898E-4</v>
      </c>
      <c r="MF324" s="869">
        <f t="shared" ref="MF324:MU324" si="3251">+JT324/$DW$324</f>
        <v>0.29187188880264325</v>
      </c>
      <c r="MG324" s="870">
        <f t="shared" si="3251"/>
        <v>0.19150058254732147</v>
      </c>
      <c r="MH324" s="870">
        <f t="shared" si="3251"/>
        <v>3.6513950852376194E-2</v>
      </c>
      <c r="MI324" s="870">
        <f t="shared" si="3251"/>
        <v>6.1868417970626609E-2</v>
      </c>
      <c r="MJ324" s="870">
        <f t="shared" si="3251"/>
        <v>0.23326910240513779</v>
      </c>
      <c r="MK324" s="870">
        <f t="shared" si="3251"/>
        <v>4.9204557659490146E-2</v>
      </c>
      <c r="ML324" s="870">
        <f t="shared" si="3251"/>
        <v>4.5306312661343696E-2</v>
      </c>
      <c r="MM324" s="870">
        <f t="shared" si="3251"/>
        <v>1.0575346724807579E-3</v>
      </c>
      <c r="MN324" s="871">
        <f t="shared" si="3251"/>
        <v>9.6385090154966126E-3</v>
      </c>
      <c r="MO324" s="871">
        <f t="shared" si="3251"/>
        <v>3.8836686456738444E-4</v>
      </c>
      <c r="MP324" s="871">
        <f t="shared" si="3251"/>
        <v>2.4968148974227494E-3</v>
      </c>
      <c r="MQ324" s="871">
        <f t="shared" si="3251"/>
        <v>2.934815187125166E-3</v>
      </c>
      <c r="MR324" s="871">
        <f t="shared" si="3251"/>
        <v>4.0986303704455064E-4</v>
      </c>
      <c r="MS324" s="871">
        <f t="shared" si="3251"/>
        <v>1.8640460751327248E-3</v>
      </c>
      <c r="MT324" s="871">
        <f t="shared" si="3251"/>
        <v>0</v>
      </c>
      <c r="MU324" s="871">
        <f t="shared" si="3251"/>
        <v>1.2576478033293318E-3</v>
      </c>
      <c r="MV324" s="1098"/>
      <c r="MW324" s="808"/>
      <c r="MX324" s="862"/>
      <c r="MY324" s="1269"/>
      <c r="MZ324" s="956"/>
      <c r="NA324" s="874"/>
      <c r="NB324" s="1098"/>
      <c r="NC324" s="808"/>
      <c r="ND324" s="829"/>
      <c r="NE324" s="875"/>
    </row>
    <row r="325" spans="1:369" outlineLevel="1" x14ac:dyDescent="0.2">
      <c r="A325" s="876" t="s">
        <v>182</v>
      </c>
      <c r="B325" s="559">
        <v>90</v>
      </c>
      <c r="C325" s="1525"/>
      <c r="D325" s="560">
        <f>DATI!G310</f>
        <v>307806</v>
      </c>
      <c r="E325" s="561">
        <f t="shared" si="3234"/>
        <v>3.4310636067556077E-2</v>
      </c>
      <c r="F325" s="1035">
        <f t="shared" si="3195"/>
        <v>5.7244799937265969E-3</v>
      </c>
      <c r="G325" s="563"/>
      <c r="H325" s="564"/>
      <c r="I325" s="565"/>
      <c r="J325" s="566"/>
      <c r="K325" s="566"/>
      <c r="L325" s="566"/>
      <c r="M325" s="564"/>
      <c r="N325" s="564"/>
      <c r="O325" s="564"/>
      <c r="P325" s="564"/>
      <c r="Q325" s="564"/>
      <c r="R325" s="564"/>
      <c r="S325" s="564"/>
      <c r="T325" s="564"/>
      <c r="U325" s="564"/>
      <c r="V325" s="564"/>
      <c r="W325" s="569"/>
      <c r="X325" s="1100"/>
      <c r="Y325" s="564"/>
      <c r="Z325" s="564"/>
      <c r="AA325" s="564"/>
      <c r="AB325" s="564"/>
      <c r="AC325" s="564"/>
      <c r="AD325" s="565"/>
      <c r="AE325" s="566"/>
      <c r="AF325" s="566"/>
      <c r="AG325" s="569"/>
      <c r="AH325" s="572"/>
      <c r="AI325" s="564"/>
      <c r="AJ325" s="565"/>
      <c r="AK325" s="566"/>
      <c r="AL325" s="566"/>
      <c r="AM325" s="566"/>
      <c r="AN325" s="576"/>
      <c r="AO325" s="577"/>
      <c r="AP325" s="577"/>
      <c r="AQ325" s="577"/>
      <c r="AR325" s="577"/>
      <c r="AS325" s="577"/>
      <c r="AT325" s="577"/>
      <c r="AU325" s="1072"/>
      <c r="AV325" s="1072"/>
      <c r="AW325" s="577"/>
      <c r="AX325" s="1072"/>
      <c r="AY325" s="1072"/>
      <c r="AZ325" s="1072"/>
      <c r="BA325" s="1072"/>
      <c r="BB325" s="576"/>
      <c r="BC325" s="577"/>
      <c r="BD325" s="577"/>
      <c r="BE325" s="577"/>
      <c r="BF325" s="577"/>
      <c r="BG325" s="577"/>
      <c r="BH325" s="577"/>
      <c r="BI325" s="577"/>
      <c r="BJ325" s="577"/>
      <c r="BK325" s="577"/>
      <c r="BL325" s="577"/>
      <c r="BM325" s="577"/>
      <c r="BN325" s="577"/>
      <c r="BO325" s="577"/>
      <c r="BP325" s="577"/>
      <c r="BQ325" s="577"/>
      <c r="BR325" s="577"/>
      <c r="BS325" s="577"/>
      <c r="BT325" s="577"/>
      <c r="BU325" s="577"/>
      <c r="BV325" s="578"/>
      <c r="BW325" s="576"/>
      <c r="BX325" s="577"/>
      <c r="BY325" s="577"/>
      <c r="BZ325" s="577"/>
      <c r="CA325" s="577"/>
      <c r="CB325" s="577"/>
      <c r="CC325" s="577"/>
      <c r="CD325" s="578"/>
      <c r="CE325" s="576"/>
      <c r="CF325" s="577"/>
      <c r="CG325" s="577"/>
      <c r="CH325" s="577"/>
      <c r="CI325" s="577"/>
      <c r="CJ325" s="577"/>
      <c r="CK325" s="577"/>
      <c r="CL325" s="577"/>
      <c r="CM325" s="577"/>
      <c r="CN325" s="577"/>
      <c r="CO325" s="577"/>
      <c r="CP325" s="577"/>
      <c r="CQ325" s="577"/>
      <c r="CR325" s="577"/>
      <c r="CS325" s="577"/>
      <c r="CT325" s="577"/>
      <c r="CU325" s="577"/>
      <c r="CV325" s="577"/>
      <c r="CW325" s="577"/>
      <c r="CX325" s="577"/>
      <c r="CY325" s="578"/>
      <c r="CZ325" s="563">
        <f>DATI!AA310</f>
        <v>136812.06418216036</v>
      </c>
      <c r="DA325" s="564">
        <f t="shared" si="3148"/>
        <v>374.82757310180921</v>
      </c>
      <c r="DB325" s="565">
        <f t="shared" si="3009"/>
        <v>444.47497508872596</v>
      </c>
      <c r="DC325" s="566">
        <f t="shared" si="3181"/>
        <v>1.2177396577773314</v>
      </c>
      <c r="DD325" s="582">
        <f t="shared" si="3182"/>
        <v>4.3705276554075967E-2</v>
      </c>
      <c r="DE325" s="583">
        <f t="shared" si="3070"/>
        <v>3.7764613784270804E-2</v>
      </c>
      <c r="DF325" s="564">
        <f t="shared" si="3155"/>
        <v>5729.0206683222787</v>
      </c>
      <c r="DG325" s="584">
        <f t="shared" si="3183"/>
        <v>16.17459831260777</v>
      </c>
      <c r="DH325" s="585">
        <f t="shared" si="3239"/>
        <v>3.1894190745451752E-2</v>
      </c>
      <c r="DI325" s="1349">
        <f t="shared" si="3240"/>
        <v>62949.023000000001</v>
      </c>
      <c r="DJ325" s="564">
        <f t="shared" si="3088"/>
        <v>172.46307671232876</v>
      </c>
      <c r="DK325" s="1350">
        <f t="shared" si="3014"/>
        <v>204.50875876363685</v>
      </c>
      <c r="DL325" s="588">
        <f t="shared" si="3015"/>
        <v>0.56029796921544339</v>
      </c>
      <c r="DM325" s="624">
        <f t="shared" si="3146"/>
        <v>0.46011310023204993</v>
      </c>
      <c r="DN325" s="590">
        <f t="shared" si="3089"/>
        <v>0.20553164003354488</v>
      </c>
      <c r="DO325" s="590">
        <f t="shared" si="3179"/>
        <v>7.8000000000000014E-2</v>
      </c>
      <c r="DP325" s="590">
        <f t="shared" si="3016"/>
        <v>0.25821973375589985</v>
      </c>
      <c r="DQ325" s="590">
        <f t="shared" si="3017"/>
        <v>0.25105807682413012</v>
      </c>
      <c r="DR325" s="591">
        <f t="shared" si="3018"/>
        <v>12918.792738000004</v>
      </c>
      <c r="DS325" s="591">
        <f t="shared" si="3019"/>
        <v>41.040121653845773</v>
      </c>
      <c r="DT325" s="592">
        <f t="shared" si="3241"/>
        <v>4.3366573312043154E-2</v>
      </c>
      <c r="DU325" s="593"/>
      <c r="DV325" s="592"/>
      <c r="DW325" s="594">
        <f>DATI!AB310</f>
        <v>62949.023000000001</v>
      </c>
      <c r="DX325" s="564">
        <f t="shared" si="3149"/>
        <v>172.46307671232876</v>
      </c>
      <c r="DY325" s="595">
        <f t="shared" si="3196"/>
        <v>204.50875876363685</v>
      </c>
      <c r="DZ325" s="566">
        <f t="shared" si="3197"/>
        <v>0.56029796921544339</v>
      </c>
      <c r="EA325" s="589">
        <f t="shared" si="3178"/>
        <v>0.46011310023204993</v>
      </c>
      <c r="EB325" s="585">
        <f t="shared" si="3080"/>
        <v>0.20553164003354488</v>
      </c>
      <c r="EC325" s="1345">
        <f t="shared" si="3180"/>
        <v>73863.041182160363</v>
      </c>
      <c r="ED325" s="597">
        <f t="shared" si="3023"/>
        <v>202.36449638948045</v>
      </c>
      <c r="EE325" s="598">
        <f t="shared" si="3024"/>
        <v>239.96621632508905</v>
      </c>
      <c r="EF325" s="599">
        <f t="shared" si="3025"/>
        <v>0.65744168856188778</v>
      </c>
      <c r="EG325" s="600">
        <f t="shared" si="3071"/>
        <v>-8.8704781255876747E-2</v>
      </c>
      <c r="EH325" s="600">
        <f t="shared" si="3072"/>
        <v>-9.3891779635504616E-2</v>
      </c>
      <c r="EI325" s="582">
        <f t="shared" si="3198"/>
        <v>0.53988689976795001</v>
      </c>
      <c r="EJ325" s="601">
        <f t="shared" si="3073"/>
        <v>-7189.7720696777251</v>
      </c>
      <c r="EK325" s="601">
        <f t="shared" si="3074"/>
        <v>-24.865523341238116</v>
      </c>
      <c r="EL325" s="563">
        <f>DATI!AD310</f>
        <v>60726.010162234306</v>
      </c>
      <c r="EM325" s="564">
        <f t="shared" si="3150"/>
        <v>166.37263058146385</v>
      </c>
      <c r="EN325" s="595">
        <f t="shared" si="3027"/>
        <v>197.28663561540159</v>
      </c>
      <c r="EO325" s="566">
        <f t="shared" si="3184"/>
        <v>0.54051133045315503</v>
      </c>
      <c r="EP325" s="582">
        <f t="shared" si="3185"/>
        <v>-0.13185138894872694</v>
      </c>
      <c r="EQ325" s="583">
        <f t="shared" si="3186"/>
        <v>-0.13679280128819349</v>
      </c>
      <c r="ER325" s="582">
        <f t="shared" si="3235"/>
        <v>2.5443393937517191E-2</v>
      </c>
      <c r="ES325" s="564">
        <f t="shared" si="3159"/>
        <v>-9222.8550311326981</v>
      </c>
      <c r="ET325" s="582">
        <f t="shared" si="3199"/>
        <v>0.44386443933321407</v>
      </c>
      <c r="EU325" s="584">
        <f t="shared" si="3187"/>
        <v>-31.264094626212653</v>
      </c>
      <c r="EV325" s="563">
        <f>DATI!AE310</f>
        <v>10429.658042252064</v>
      </c>
      <c r="EW325" s="564">
        <f t="shared" si="3242"/>
        <v>28.574405595211132</v>
      </c>
      <c r="EX325" s="595">
        <f t="shared" si="3030"/>
        <v>33.883868547890764</v>
      </c>
      <c r="EY325" s="566">
        <f t="shared" si="3243"/>
        <v>9.2832516569563733E-2</v>
      </c>
      <c r="EZ325" s="582">
        <f t="shared" si="3188"/>
        <v>0.14411996352675205</v>
      </c>
      <c r="FA325" s="583">
        <f t="shared" si="3189"/>
        <v>0.1376077507170641</v>
      </c>
      <c r="FB325" s="564">
        <f t="shared" si="3160"/>
        <v>1313.7800095826387</v>
      </c>
      <c r="FC325" s="584">
        <f t="shared" si="3190"/>
        <v>4.0986736715963019</v>
      </c>
      <c r="FD325" s="564"/>
      <c r="FE325" s="582"/>
      <c r="FF325" s="564"/>
      <c r="FG325" s="582"/>
      <c r="FH325" s="563">
        <f>DATI!AF310</f>
        <v>2707.3729776740074</v>
      </c>
      <c r="FI325" s="564">
        <f t="shared" si="3161"/>
        <v>7.4174602128054996</v>
      </c>
      <c r="FJ325" s="590">
        <f t="shared" si="3201"/>
        <v>1.9788992979955608E-2</v>
      </c>
      <c r="FK325" s="590"/>
      <c r="FL325" s="564"/>
      <c r="FM325" s="1281"/>
      <c r="FN325" s="564"/>
      <c r="FO325" s="564"/>
      <c r="FP325" s="564"/>
      <c r="FQ325" s="602"/>
      <c r="FR325" s="1289"/>
      <c r="FS325" s="612"/>
      <c r="FT325" s="612"/>
      <c r="FU325" s="576"/>
      <c r="FV325" s="577"/>
      <c r="FW325" s="577"/>
      <c r="FX325" s="577"/>
      <c r="FY325" s="577"/>
      <c r="FZ325" s="577"/>
      <c r="GA325" s="577"/>
      <c r="GB325" s="577"/>
      <c r="GC325" s="577"/>
      <c r="GD325" s="577"/>
      <c r="GE325" s="577"/>
      <c r="GF325" s="577"/>
      <c r="GG325" s="577"/>
      <c r="GH325" s="577"/>
      <c r="GI325" s="577"/>
      <c r="GJ325" s="577"/>
      <c r="GK325" s="577"/>
      <c r="GL325" s="577"/>
      <c r="GM325" s="577"/>
      <c r="GN325" s="577"/>
      <c r="GO325" s="577"/>
      <c r="GP325" s="578"/>
      <c r="GQ325" s="576"/>
      <c r="GR325" s="577"/>
      <c r="GS325" s="577"/>
      <c r="GT325" s="577"/>
      <c r="GU325" s="577"/>
      <c r="GV325" s="577"/>
      <c r="GW325" s="577"/>
      <c r="GX325" s="578"/>
      <c r="GY325" s="576"/>
      <c r="GZ325" s="577"/>
      <c r="HA325" s="577"/>
      <c r="HB325" s="577"/>
      <c r="HC325" s="577"/>
      <c r="HD325" s="577"/>
      <c r="HE325" s="577"/>
      <c r="HF325" s="577"/>
      <c r="HG325" s="577"/>
      <c r="HH325" s="577"/>
      <c r="HI325" s="577"/>
      <c r="HJ325" s="577"/>
      <c r="HK325" s="577"/>
      <c r="HL325" s="577"/>
      <c r="HM325" s="577"/>
      <c r="HN325" s="577"/>
      <c r="HO325" s="577"/>
      <c r="HP325" s="577"/>
      <c r="HQ325" s="577"/>
      <c r="HR325" s="577"/>
      <c r="HS325" s="577"/>
      <c r="HT325" s="578"/>
      <c r="HU325" s="1289">
        <f t="shared" si="3191"/>
        <v>51000</v>
      </c>
      <c r="HV325" s="1290"/>
      <c r="HW325" s="1291">
        <v>0</v>
      </c>
      <c r="HX325" s="1292">
        <v>0</v>
      </c>
      <c r="HY325" s="1292"/>
      <c r="HZ325" s="1293"/>
      <c r="IA325" s="1293">
        <f t="shared" si="3192"/>
        <v>0</v>
      </c>
      <c r="IB325" s="1312"/>
      <c r="IC325" s="1291"/>
      <c r="ID325" s="1293"/>
      <c r="IE325" s="1291"/>
      <c r="IF325" s="1291"/>
      <c r="IG325" s="1291"/>
      <c r="IH325" s="1313"/>
      <c r="II325" s="1292"/>
      <c r="IJ325" s="1292"/>
      <c r="IK325" s="1314"/>
      <c r="IL325" s="1315">
        <v>0</v>
      </c>
      <c r="IM325" s="1315"/>
      <c r="IN325" s="1312">
        <f t="shared" si="3113"/>
        <v>0</v>
      </c>
      <c r="IO325" s="1312">
        <f t="shared" si="3114"/>
        <v>0</v>
      </c>
      <c r="IP325" s="1292"/>
      <c r="IQ325" s="1313"/>
      <c r="IR325" s="1292"/>
      <c r="IS325" s="1315">
        <v>51000</v>
      </c>
      <c r="IT325" s="1314">
        <v>51000</v>
      </c>
      <c r="IU325" s="1316"/>
      <c r="IV325" s="1317"/>
      <c r="IW325" s="1313">
        <f t="shared" si="3193"/>
        <v>0.37277414316397806</v>
      </c>
      <c r="IX325" s="1317">
        <f t="shared" si="3231"/>
        <v>1</v>
      </c>
      <c r="IY325" s="1315"/>
      <c r="IZ325" s="1315"/>
      <c r="JA325" s="1315"/>
      <c r="JB325" s="1315"/>
      <c r="JC325" s="1297"/>
      <c r="JD325" s="1313"/>
      <c r="JE325" s="1292"/>
      <c r="JF325" s="1292"/>
      <c r="JG325" s="586">
        <f t="shared" si="3153"/>
        <v>47164.176477274596</v>
      </c>
      <c r="JH325" s="566">
        <f t="shared" si="3038"/>
        <v>153.22695619082992</v>
      </c>
      <c r="JI325" s="589">
        <f t="shared" si="3115"/>
        <v>0.34473697008530757</v>
      </c>
      <c r="JJ325" s="1281"/>
      <c r="JK325" s="564"/>
      <c r="JL325" s="591"/>
      <c r="JM325" s="622">
        <f t="shared" si="3076"/>
        <v>0.24244939470085908</v>
      </c>
      <c r="JN325" s="1077"/>
      <c r="JO325" s="566"/>
      <c r="JP325" s="589"/>
      <c r="JQ325" s="590"/>
      <c r="JR325" s="624"/>
      <c r="JS325" s="585"/>
      <c r="JT325" s="576">
        <f>DATI!BW310</f>
        <v>7315.2531585538391</v>
      </c>
      <c r="JU325" s="577">
        <f>DATI!BX310</f>
        <v>11087.463709569991</v>
      </c>
      <c r="JV325" s="577">
        <f>DATI!BY310</f>
        <v>2068.0175358204542</v>
      </c>
      <c r="JW325" s="577">
        <f>DATI!BZ310</f>
        <v>9639.1257446503641</v>
      </c>
      <c r="JX325" s="577">
        <f>DATI!CA310</f>
        <v>13011.36265531659</v>
      </c>
      <c r="JY325" s="577">
        <f>DATI!CB310</f>
        <v>984.45648764669897</v>
      </c>
      <c r="JZ325" s="577">
        <f>DATI!CC310</f>
        <v>2322.7324353350391</v>
      </c>
      <c r="KA325" s="577">
        <f>DATI!CD310</f>
        <v>157.87614131100568</v>
      </c>
      <c r="KB325" s="577">
        <f>DATI!CE310</f>
        <v>154.46429590809345</v>
      </c>
      <c r="KC325" s="577">
        <f>DATI!CF310</f>
        <v>0.56609998500347136</v>
      </c>
      <c r="KD325" s="577">
        <f>DATI!CG310</f>
        <v>165.23976321601867</v>
      </c>
      <c r="KE325" s="577">
        <f>DATI!CH310</f>
        <v>114.20369697463512</v>
      </c>
      <c r="KF325" s="577">
        <f>DATI!CI310</f>
        <v>3.6652000713348389</v>
      </c>
      <c r="KG325" s="577">
        <f>DATI!CJ310</f>
        <v>28.752220559597017</v>
      </c>
      <c r="KH325" s="577">
        <f>DATI!CK310</f>
        <v>231.32369469781594</v>
      </c>
      <c r="KI325" s="577">
        <f>DATI!CL310</f>
        <v>44.913400874137878</v>
      </c>
      <c r="KJ325" s="625">
        <f t="shared" si="3039"/>
        <v>23.765791305412627</v>
      </c>
      <c r="KK325" s="626">
        <f t="shared" si="3162"/>
        <v>0.4053758245060326</v>
      </c>
      <c r="KL325" s="627">
        <f t="shared" si="3041"/>
        <v>36.020947316069183</v>
      </c>
      <c r="KM325" s="626">
        <f t="shared" si="3163"/>
        <v>4.2156723689726124E-2</v>
      </c>
      <c r="KN325" s="627">
        <f t="shared" si="3043"/>
        <v>6.7185744781468006</v>
      </c>
      <c r="KO325" s="626">
        <f t="shared" si="3164"/>
        <v>6.6647573101937557E-2</v>
      </c>
      <c r="KP325" s="627">
        <f t="shared" si="3045"/>
        <v>31.315587560510075</v>
      </c>
      <c r="KQ325" s="626">
        <f t="shared" si="3165"/>
        <v>0.78280854808495826</v>
      </c>
      <c r="KR325" s="627">
        <f t="shared" si="3047"/>
        <v>42.271309380962656</v>
      </c>
      <c r="KS325" s="626">
        <f t="shared" si="3166"/>
        <v>0.25211397928225865</v>
      </c>
      <c r="KT325" s="627">
        <f t="shared" si="3049"/>
        <v>3.1983018123321147</v>
      </c>
      <c r="KU325" s="626">
        <f t="shared" si="3167"/>
        <v>0.63048969531497889</v>
      </c>
      <c r="KV325" s="627">
        <f t="shared" si="3051"/>
        <v>7.5460921337954394</v>
      </c>
      <c r="KW325" s="626">
        <f t="shared" si="3168"/>
        <v>0.25440171731420819</v>
      </c>
      <c r="KX325" s="627">
        <f t="shared" si="3053"/>
        <v>0.51290793977702087</v>
      </c>
      <c r="KY325" s="626">
        <f t="shared" si="3169"/>
        <v>1.2333030338742468</v>
      </c>
      <c r="KZ325" s="627">
        <f t="shared" si="3055"/>
        <v>0.50182353790404821</v>
      </c>
      <c r="LA325" s="626">
        <f t="shared" si="3170"/>
        <v>0.66723771989971092</v>
      </c>
      <c r="LB325" s="627">
        <f t="shared" si="3194"/>
        <v>1.8391453870407705E-3</v>
      </c>
      <c r="LC325" s="626">
        <f t="shared" si="3171"/>
        <v>-0.94409405587869388</v>
      </c>
      <c r="LD325" s="627">
        <f t="shared" si="3058"/>
        <v>0.5368308714450617</v>
      </c>
      <c r="LE325" s="626">
        <f t="shared" si="3172"/>
        <v>0.71200822391347229</v>
      </c>
      <c r="LF325" s="627">
        <f t="shared" si="3060"/>
        <v>0.371024921459085</v>
      </c>
      <c r="LG325" s="626">
        <f t="shared" si="3173"/>
        <v>-1.4822180748193831E-2</v>
      </c>
      <c r="LH325" s="627">
        <f t="shared" si="3062"/>
        <v>1.190750041043657E-2</v>
      </c>
      <c r="LI325" s="626">
        <f t="shared" si="3174"/>
        <v>-0.31427027368559723</v>
      </c>
      <c r="LJ325" s="627">
        <f t="shared" si="3064"/>
        <v>9.3410201749143995E-2</v>
      </c>
      <c r="LK325" s="626">
        <f t="shared" si="3175"/>
        <v>6.9551070155471212E-2</v>
      </c>
      <c r="LL325" s="627">
        <f t="shared" si="3066"/>
        <v>0.75152431953183474</v>
      </c>
      <c r="LM325" s="626">
        <f t="shared" si="3176"/>
        <v>0.22734041042086467</v>
      </c>
      <c r="LN325" s="627">
        <f t="shared" si="3068"/>
        <v>0.14591463738243529</v>
      </c>
      <c r="LO325" s="630">
        <f t="shared" si="3177"/>
        <v>0.3807993566339663</v>
      </c>
      <c r="LP325" s="631">
        <f t="shared" ref="LP325:ME325" si="3252">+JT325/$CZ$325</f>
        <v>5.3469357415833162E-2</v>
      </c>
      <c r="LQ325" s="632">
        <f t="shared" si="3252"/>
        <v>8.1041564396012844E-2</v>
      </c>
      <c r="LR325" s="632">
        <f t="shared" si="3252"/>
        <v>1.5115754214971589E-2</v>
      </c>
      <c r="LS325" s="632">
        <f t="shared" si="3252"/>
        <v>7.0455232162978068E-2</v>
      </c>
      <c r="LT325" s="632">
        <f t="shared" si="3252"/>
        <v>9.5103913043753416E-2</v>
      </c>
      <c r="LU325" s="632">
        <f t="shared" si="3252"/>
        <v>7.1956847777395593E-3</v>
      </c>
      <c r="LV325" s="632">
        <f t="shared" si="3252"/>
        <v>1.6977541046690182E-2</v>
      </c>
      <c r="LW325" s="632">
        <f t="shared" si="3252"/>
        <v>1.1539635941812795E-3</v>
      </c>
      <c r="LX325" s="633">
        <f t="shared" si="3252"/>
        <v>1.1290254030699351E-3</v>
      </c>
      <c r="LY325" s="633">
        <f t="shared" si="3252"/>
        <v>4.1377928795060756E-6</v>
      </c>
      <c r="LZ325" s="633">
        <f t="shared" si="3252"/>
        <v>1.2077864931268622E-3</v>
      </c>
      <c r="MA325" s="633">
        <f t="shared" si="3252"/>
        <v>8.3474873109565099E-4</v>
      </c>
      <c r="MB325" s="633">
        <f t="shared" si="3252"/>
        <v>2.6790035610125406E-5</v>
      </c>
      <c r="MC325" s="633">
        <f t="shared" si="3252"/>
        <v>2.1015851731697041E-4</v>
      </c>
      <c r="MD325" s="633">
        <f t="shared" si="3252"/>
        <v>1.690813570284392E-3</v>
      </c>
      <c r="ME325" s="633">
        <f t="shared" si="3252"/>
        <v>3.2828538289092176E-4</v>
      </c>
      <c r="MF325" s="631">
        <f t="shared" ref="MF325:MU325" si="3253">+JT325/$DW$325</f>
        <v>0.11620916115813011</v>
      </c>
      <c r="MG325" s="632">
        <f t="shared" si="3253"/>
        <v>0.17613400782360022</v>
      </c>
      <c r="MH325" s="632">
        <f t="shared" si="3253"/>
        <v>3.2852257863008522E-2</v>
      </c>
      <c r="MI325" s="632">
        <f t="shared" si="3253"/>
        <v>0.15312589910490532</v>
      </c>
      <c r="MJ325" s="632">
        <f t="shared" si="3253"/>
        <v>0.20669681649096588</v>
      </c>
      <c r="MK325" s="632">
        <f t="shared" si="3253"/>
        <v>1.5638947845889505E-2</v>
      </c>
      <c r="ML325" s="632">
        <f t="shared" si="3253"/>
        <v>3.689862565992548E-2</v>
      </c>
      <c r="MM325" s="632">
        <f t="shared" si="3253"/>
        <v>2.5079998669877003E-3</v>
      </c>
      <c r="MN325" s="633">
        <f t="shared" si="3253"/>
        <v>2.4537997342404098E-3</v>
      </c>
      <c r="MO325" s="633">
        <f t="shared" si="3253"/>
        <v>8.9929908046940031E-6</v>
      </c>
      <c r="MP325" s="633">
        <f t="shared" si="3253"/>
        <v>2.6249774077672129E-3</v>
      </c>
      <c r="MQ325" s="633">
        <f t="shared" si="3253"/>
        <v>1.8142250909062578E-3</v>
      </c>
      <c r="MR325" s="633">
        <f t="shared" si="3253"/>
        <v>5.8224892089823836E-5</v>
      </c>
      <c r="MS325" s="633">
        <f t="shared" si="3253"/>
        <v>4.5675403984581331E-4</v>
      </c>
      <c r="MT325" s="633">
        <f t="shared" si="3253"/>
        <v>3.6747781565698951E-3</v>
      </c>
      <c r="MU325" s="633">
        <f t="shared" si="3253"/>
        <v>7.1348845039481993E-4</v>
      </c>
      <c r="MV325" s="1077"/>
      <c r="MW325" s="566"/>
      <c r="MX325" s="624"/>
      <c r="MY325" s="1270"/>
      <c r="MZ325" s="636"/>
      <c r="NA325" s="637"/>
      <c r="NB325" s="1077"/>
      <c r="NC325" s="566"/>
      <c r="ND325" s="589"/>
      <c r="NE325" s="638"/>
    </row>
    <row r="326" spans="1:369" outlineLevel="1" x14ac:dyDescent="0.2">
      <c r="A326" s="800" t="s">
        <v>183</v>
      </c>
      <c r="B326" s="801">
        <v>61</v>
      </c>
      <c r="C326" s="1528"/>
      <c r="D326" s="802">
        <f>DATI!G311</f>
        <v>194607</v>
      </c>
      <c r="E326" s="803">
        <f t="shared" si="3234"/>
        <v>2.1692526959184961E-2</v>
      </c>
      <c r="F326" s="1033">
        <f t="shared" si="3195"/>
        <v>6.8031786105995076E-3</v>
      </c>
      <c r="G326" s="805"/>
      <c r="H326" s="806"/>
      <c r="I326" s="813"/>
      <c r="J326" s="808"/>
      <c r="K326" s="808"/>
      <c r="L326" s="808"/>
      <c r="M326" s="806"/>
      <c r="N326" s="806"/>
      <c r="O326" s="806"/>
      <c r="P326" s="806"/>
      <c r="Q326" s="806"/>
      <c r="R326" s="806"/>
      <c r="S326" s="806"/>
      <c r="T326" s="806"/>
      <c r="U326" s="806"/>
      <c r="V326" s="806"/>
      <c r="W326" s="811"/>
      <c r="X326" s="1092"/>
      <c r="Y326" s="806"/>
      <c r="Z326" s="806"/>
      <c r="AA326" s="806"/>
      <c r="AB326" s="806"/>
      <c r="AC326" s="806"/>
      <c r="AD326" s="813"/>
      <c r="AE326" s="808"/>
      <c r="AF326" s="808"/>
      <c r="AG326" s="811"/>
      <c r="AH326" s="815"/>
      <c r="AI326" s="806"/>
      <c r="AJ326" s="813"/>
      <c r="AK326" s="808"/>
      <c r="AL326" s="808"/>
      <c r="AM326" s="808"/>
      <c r="AN326" s="818"/>
      <c r="AO326" s="819"/>
      <c r="AP326" s="819"/>
      <c r="AQ326" s="819"/>
      <c r="AR326" s="819"/>
      <c r="AS326" s="819"/>
      <c r="AT326" s="819"/>
      <c r="AU326" s="1093"/>
      <c r="AV326" s="1093"/>
      <c r="AW326" s="819"/>
      <c r="AX326" s="1093"/>
      <c r="AY326" s="1093"/>
      <c r="AZ326" s="1093"/>
      <c r="BA326" s="1093"/>
      <c r="BB326" s="818"/>
      <c r="BC326" s="819"/>
      <c r="BD326" s="819"/>
      <c r="BE326" s="819"/>
      <c r="BF326" s="819"/>
      <c r="BG326" s="819"/>
      <c r="BH326" s="819"/>
      <c r="BI326" s="819"/>
      <c r="BJ326" s="819"/>
      <c r="BK326" s="819"/>
      <c r="BL326" s="819"/>
      <c r="BM326" s="819"/>
      <c r="BN326" s="819"/>
      <c r="BO326" s="819"/>
      <c r="BP326" s="819"/>
      <c r="BQ326" s="819"/>
      <c r="BR326" s="819"/>
      <c r="BS326" s="819"/>
      <c r="BT326" s="819"/>
      <c r="BU326" s="819"/>
      <c r="BV326" s="820"/>
      <c r="BW326" s="818"/>
      <c r="BX326" s="819"/>
      <c r="BY326" s="819"/>
      <c r="BZ326" s="819"/>
      <c r="CA326" s="819"/>
      <c r="CB326" s="819"/>
      <c r="CC326" s="819"/>
      <c r="CD326" s="820"/>
      <c r="CE326" s="818"/>
      <c r="CF326" s="819"/>
      <c r="CG326" s="819"/>
      <c r="CH326" s="819"/>
      <c r="CI326" s="819"/>
      <c r="CJ326" s="819"/>
      <c r="CK326" s="819"/>
      <c r="CL326" s="819"/>
      <c r="CM326" s="819"/>
      <c r="CN326" s="819"/>
      <c r="CO326" s="819"/>
      <c r="CP326" s="819"/>
      <c r="CQ326" s="819"/>
      <c r="CR326" s="819"/>
      <c r="CS326" s="819"/>
      <c r="CT326" s="819"/>
      <c r="CU326" s="819"/>
      <c r="CV326" s="819"/>
      <c r="CW326" s="819"/>
      <c r="CX326" s="819"/>
      <c r="CY326" s="820"/>
      <c r="CZ326" s="805">
        <f>DATI!AA311</f>
        <v>88732.862220133073</v>
      </c>
      <c r="DA326" s="806">
        <f t="shared" si="3148"/>
        <v>243.10373210995363</v>
      </c>
      <c r="DB326" s="813">
        <f t="shared" si="3009"/>
        <v>455.95925234001379</v>
      </c>
      <c r="DC326" s="808">
        <f t="shared" si="3181"/>
        <v>1.2492034310685309</v>
      </c>
      <c r="DD326" s="822">
        <f t="shared" si="3182"/>
        <v>3.4731288737494204E-2</v>
      </c>
      <c r="DE326" s="823">
        <f t="shared" si="3070"/>
        <v>2.7739394074456171E-2</v>
      </c>
      <c r="DF326" s="806">
        <f t="shared" si="3155"/>
        <v>2978.3642302263179</v>
      </c>
      <c r="DG326" s="824">
        <f t="shared" si="3183"/>
        <v>12.306654250559689</v>
      </c>
      <c r="DH326" s="825">
        <f t="shared" si="3239"/>
        <v>2.0685769562475767E-2</v>
      </c>
      <c r="DI326" s="1346">
        <f t="shared" si="3240"/>
        <v>30446.532000000003</v>
      </c>
      <c r="DJ326" s="806">
        <f t="shared" si="3088"/>
        <v>83.415156164383575</v>
      </c>
      <c r="DK326" s="1347">
        <f t="shared" si="3014"/>
        <v>156.45137122508442</v>
      </c>
      <c r="DL326" s="828">
        <f t="shared" si="3015"/>
        <v>0.42863389376735461</v>
      </c>
      <c r="DM326" s="862">
        <f t="shared" si="3146"/>
        <v>0.34312577367860253</v>
      </c>
      <c r="DN326" s="830">
        <f t="shared" si="3089"/>
        <v>7.98933211304651E-2</v>
      </c>
      <c r="DO326" s="830">
        <f t="shared" si="3179"/>
        <v>2.5000000000000022E-2</v>
      </c>
      <c r="DP326" s="830">
        <f t="shared" si="3016"/>
        <v>0.11739940787233884</v>
      </c>
      <c r="DQ326" s="830">
        <f t="shared" si="3017"/>
        <v>0.10984890752367658</v>
      </c>
      <c r="DR326" s="831">
        <f t="shared" si="3018"/>
        <v>3198.8605000000025</v>
      </c>
      <c r="DS326" s="831">
        <f t="shared" si="3019"/>
        <v>15.485001690908149</v>
      </c>
      <c r="DT326" s="832">
        <f t="shared" si="3241"/>
        <v>2.0975095389097111E-2</v>
      </c>
      <c r="DU326" s="833"/>
      <c r="DV326" s="832"/>
      <c r="DW326" s="834">
        <f>DATI!AB311</f>
        <v>30446.532000000003</v>
      </c>
      <c r="DX326" s="806">
        <f t="shared" si="3149"/>
        <v>83.415156164383575</v>
      </c>
      <c r="DY326" s="835">
        <f t="shared" si="3196"/>
        <v>156.45137122508442</v>
      </c>
      <c r="DZ326" s="808">
        <f t="shared" si="3197"/>
        <v>0.42863389376735461</v>
      </c>
      <c r="EA326" s="829">
        <f t="shared" si="3178"/>
        <v>0.34312577367860253</v>
      </c>
      <c r="EB326" s="825">
        <f t="shared" si="3080"/>
        <v>7.98933211304651E-2</v>
      </c>
      <c r="EC326" s="1348">
        <f t="shared" si="3180"/>
        <v>58286.330220133066</v>
      </c>
      <c r="ED326" s="837">
        <f t="shared" si="3023"/>
        <v>159.68857594557005</v>
      </c>
      <c r="EE326" s="838">
        <f t="shared" si="3024"/>
        <v>299.50788111492938</v>
      </c>
      <c r="EF326" s="839">
        <f t="shared" si="3025"/>
        <v>0.82056953730117632</v>
      </c>
      <c r="EG326" s="840">
        <f t="shared" si="3071"/>
        <v>-3.7687272238519135E-3</v>
      </c>
      <c r="EH326" s="840">
        <f t="shared" si="3072"/>
        <v>-1.0500469266536153E-2</v>
      </c>
      <c r="EI326" s="822">
        <f t="shared" si="3198"/>
        <v>0.65687422632139736</v>
      </c>
      <c r="EJ326" s="841">
        <f t="shared" si="3073"/>
        <v>-220.49626977369189</v>
      </c>
      <c r="EK326" s="841">
        <f t="shared" si="3074"/>
        <v>-3.178347440348432</v>
      </c>
      <c r="EL326" s="805">
        <f>DATI!AD311</f>
        <v>50316.495268821716</v>
      </c>
      <c r="EM326" s="806">
        <f t="shared" si="3150"/>
        <v>137.85341169540197</v>
      </c>
      <c r="EN326" s="835">
        <f t="shared" si="3027"/>
        <v>258.55439562205737</v>
      </c>
      <c r="EO326" s="808">
        <f t="shared" si="3184"/>
        <v>0.70836820718371885</v>
      </c>
      <c r="EP326" s="822">
        <f t="shared" si="3185"/>
        <v>-9.3868950956639274E-3</v>
      </c>
      <c r="EQ326" s="823">
        <f t="shared" si="3186"/>
        <v>-1.6080674008802642E-2</v>
      </c>
      <c r="ER326" s="822">
        <f t="shared" si="3235"/>
        <v>2.1081945071965636E-2</v>
      </c>
      <c r="ES326" s="806">
        <f t="shared" si="3159"/>
        <v>-476.79125213623047</v>
      </c>
      <c r="ET326" s="822">
        <f t="shared" si="3199"/>
        <v>0.56705592505281699</v>
      </c>
      <c r="EU326" s="824">
        <f t="shared" si="3187"/>
        <v>-4.2256807440516582</v>
      </c>
      <c r="EV326" s="805">
        <f>DATI!AE311</f>
        <v>5342.2089786529541</v>
      </c>
      <c r="EW326" s="806">
        <f t="shared" si="3242"/>
        <v>14.636188982610832</v>
      </c>
      <c r="EX326" s="835">
        <f t="shared" si="3030"/>
        <v>27.451268344165186</v>
      </c>
      <c r="EY326" s="808">
        <f t="shared" si="3243"/>
        <v>7.5208954367575853E-2</v>
      </c>
      <c r="EZ326" s="822">
        <f t="shared" si="3188"/>
        <v>7.9163503365867305E-2</v>
      </c>
      <c r="FA326" s="823">
        <f t="shared" si="3189"/>
        <v>7.1871370981491989E-2</v>
      </c>
      <c r="FB326" s="806">
        <f t="shared" si="3160"/>
        <v>391.88498975709081</v>
      </c>
      <c r="FC326" s="824">
        <f t="shared" si="3190"/>
        <v>1.8406688941317491</v>
      </c>
      <c r="FD326" s="806"/>
      <c r="FE326" s="822"/>
      <c r="FF326" s="806"/>
      <c r="FG326" s="822"/>
      <c r="FH326" s="805">
        <f>DATI!AF311</f>
        <v>2627.6259726583958</v>
      </c>
      <c r="FI326" s="806">
        <f t="shared" si="3161"/>
        <v>7.1989752675572483</v>
      </c>
      <c r="FJ326" s="830">
        <f t="shared" si="3201"/>
        <v>2.9612771490900917E-2</v>
      </c>
      <c r="FK326" s="830"/>
      <c r="FL326" s="806"/>
      <c r="FM326" s="1300"/>
      <c r="FN326" s="806"/>
      <c r="FO326" s="806"/>
      <c r="FP326" s="806"/>
      <c r="FQ326" s="842"/>
      <c r="FR326" s="1301"/>
      <c r="FS326" s="851"/>
      <c r="FT326" s="851"/>
      <c r="FU326" s="818"/>
      <c r="FV326" s="819"/>
      <c r="FW326" s="819"/>
      <c r="FX326" s="819"/>
      <c r="FY326" s="819"/>
      <c r="FZ326" s="819"/>
      <c r="GA326" s="819"/>
      <c r="GB326" s="819"/>
      <c r="GC326" s="819"/>
      <c r="GD326" s="819"/>
      <c r="GE326" s="819"/>
      <c r="GF326" s="819"/>
      <c r="GG326" s="819"/>
      <c r="GH326" s="819"/>
      <c r="GI326" s="819"/>
      <c r="GJ326" s="819"/>
      <c r="GK326" s="819"/>
      <c r="GL326" s="819"/>
      <c r="GM326" s="819"/>
      <c r="GN326" s="819"/>
      <c r="GO326" s="819"/>
      <c r="GP326" s="820"/>
      <c r="GQ326" s="818"/>
      <c r="GR326" s="819"/>
      <c r="GS326" s="819"/>
      <c r="GT326" s="819"/>
      <c r="GU326" s="819"/>
      <c r="GV326" s="819"/>
      <c r="GW326" s="819"/>
      <c r="GX326" s="820"/>
      <c r="GY326" s="818"/>
      <c r="GZ326" s="819"/>
      <c r="HA326" s="819"/>
      <c r="HB326" s="819"/>
      <c r="HC326" s="819"/>
      <c r="HD326" s="819"/>
      <c r="HE326" s="819"/>
      <c r="HF326" s="819"/>
      <c r="HG326" s="819"/>
      <c r="HH326" s="819"/>
      <c r="HI326" s="819"/>
      <c r="HJ326" s="819"/>
      <c r="HK326" s="819"/>
      <c r="HL326" s="819"/>
      <c r="HM326" s="819"/>
      <c r="HN326" s="819"/>
      <c r="HO326" s="819"/>
      <c r="HP326" s="819"/>
      <c r="HQ326" s="819"/>
      <c r="HR326" s="819"/>
      <c r="HS326" s="819"/>
      <c r="HT326" s="820"/>
      <c r="HU326" s="1301">
        <f t="shared" si="3191"/>
        <v>58000</v>
      </c>
      <c r="HV326" s="1302"/>
      <c r="HW326" s="1303">
        <v>58000</v>
      </c>
      <c r="HX326" s="1304">
        <v>58000</v>
      </c>
      <c r="HY326" s="1304"/>
      <c r="HZ326" s="1305"/>
      <c r="IA326" s="1305">
        <f t="shared" si="3192"/>
        <v>0.6536473472039096</v>
      </c>
      <c r="IB326" s="1306">
        <f t="shared" ref="IB326:IB335" si="3254">+(HX326)/(HX326+IL326+IT326)</f>
        <v>1</v>
      </c>
      <c r="IC326" s="1303"/>
      <c r="ID326" s="1305"/>
      <c r="IE326" s="1303"/>
      <c r="IF326" s="1303"/>
      <c r="IG326" s="1303"/>
      <c r="IH326" s="1307"/>
      <c r="II326" s="1304"/>
      <c r="IJ326" s="1304"/>
      <c r="IK326" s="1308"/>
      <c r="IL326" s="1309">
        <v>0</v>
      </c>
      <c r="IM326" s="1309"/>
      <c r="IN326" s="1306">
        <f t="shared" si="3113"/>
        <v>0</v>
      </c>
      <c r="IO326" s="1306">
        <f t="shared" si="3114"/>
        <v>0</v>
      </c>
      <c r="IP326" s="1304"/>
      <c r="IQ326" s="1307"/>
      <c r="IR326" s="1304"/>
      <c r="IS326" s="1309">
        <v>0</v>
      </c>
      <c r="IT326" s="1308">
        <v>0</v>
      </c>
      <c r="IU326" s="1310"/>
      <c r="IV326" s="1306"/>
      <c r="IW326" s="1307">
        <f t="shared" si="3193"/>
        <v>0</v>
      </c>
      <c r="IX326" s="1306"/>
      <c r="IY326" s="1309"/>
      <c r="IZ326" s="1309"/>
      <c r="JA326" s="1309"/>
      <c r="JB326" s="1309"/>
      <c r="JC326" s="1311"/>
      <c r="JD326" s="1307"/>
      <c r="JE326" s="1304"/>
      <c r="JF326" s="1304"/>
      <c r="JG326" s="826">
        <f t="shared" si="3153"/>
        <v>26365.369704358698</v>
      </c>
      <c r="JH326" s="808">
        <f t="shared" si="3038"/>
        <v>135.48006857080526</v>
      </c>
      <c r="JI326" s="829">
        <f t="shared" si="3115"/>
        <v>0.2971319649190412</v>
      </c>
      <c r="JJ326" s="1300"/>
      <c r="JK326" s="806"/>
      <c r="JL326" s="831"/>
      <c r="JM326" s="860">
        <f t="shared" si="3076"/>
        <v>6.6745354102675125E-2</v>
      </c>
      <c r="JN326" s="1098"/>
      <c r="JO326" s="808"/>
      <c r="JP326" s="829"/>
      <c r="JQ326" s="830"/>
      <c r="JR326" s="862"/>
      <c r="JS326" s="825"/>
      <c r="JT326" s="818">
        <f>DATI!BW311</f>
        <v>8851.9697389224166</v>
      </c>
      <c r="JU326" s="819">
        <f>DATI!BX311</f>
        <v>4437.6901441581849</v>
      </c>
      <c r="JV326" s="819">
        <f>DATI!BY311</f>
        <v>991.30327462852006</v>
      </c>
      <c r="JW326" s="819">
        <f>DATI!BZ311</f>
        <v>2018.2202465354205</v>
      </c>
      <c r="JX326" s="819">
        <f>DATI!CA311</f>
        <v>6188.7742360534667</v>
      </c>
      <c r="JY326" s="819">
        <f>DATI!CB311</f>
        <v>1812.9752272501587</v>
      </c>
      <c r="JZ326" s="819">
        <f>DATI!CC311</f>
        <v>1510.1594599944353</v>
      </c>
      <c r="KA326" s="819">
        <f>DATI!CD311</f>
        <v>42.853198879659175</v>
      </c>
      <c r="KB326" s="819">
        <f>DATI!CE311</f>
        <v>142.92089621388911</v>
      </c>
      <c r="KC326" s="819">
        <f>DATI!CF311</f>
        <v>8.9999997615814203E-2</v>
      </c>
      <c r="KD326" s="819">
        <f>DATI!CG311</f>
        <v>46.618600907325742</v>
      </c>
      <c r="KE326" s="819">
        <f>DATI!CH311</f>
        <v>81.164697849869725</v>
      </c>
      <c r="KF326" s="819">
        <f>DATI!CI311</f>
        <v>14.670600285530091</v>
      </c>
      <c r="KG326" s="819">
        <f>DATI!CJ311</f>
        <v>3.6906800718307493</v>
      </c>
      <c r="KH326" s="819">
        <f>DATI!CK311</f>
        <v>37.33289901101589</v>
      </c>
      <c r="KI326" s="819">
        <f>DATI!CL311</f>
        <v>231.55440450668334</v>
      </c>
      <c r="KJ326" s="863">
        <f t="shared" si="3039"/>
        <v>45.486389178818939</v>
      </c>
      <c r="KK326" s="864">
        <f t="shared" si="3162"/>
        <v>0.11333891358177492</v>
      </c>
      <c r="KL326" s="865">
        <f t="shared" si="3041"/>
        <v>22.803342861038836</v>
      </c>
      <c r="KM326" s="864">
        <f t="shared" si="3163"/>
        <v>-2.2867361158326598E-2</v>
      </c>
      <c r="KN326" s="865">
        <f t="shared" si="3043"/>
        <v>5.0938726491262907</v>
      </c>
      <c r="KO326" s="864">
        <f t="shared" si="3164"/>
        <v>-9.3909623194308144E-3</v>
      </c>
      <c r="KP326" s="865">
        <f t="shared" si="3045"/>
        <v>10.37074846503682</v>
      </c>
      <c r="KQ326" s="864">
        <f t="shared" si="3165"/>
        <v>-5.1478992697042106E-2</v>
      </c>
      <c r="KR326" s="865">
        <f t="shared" si="3047"/>
        <v>31.801395818513551</v>
      </c>
      <c r="KS326" s="864">
        <f t="shared" si="3166"/>
        <v>0.14551761853883821</v>
      </c>
      <c r="KT326" s="865">
        <f t="shared" si="3049"/>
        <v>9.3160843507692874</v>
      </c>
      <c r="KU326" s="864">
        <f t="shared" si="3167"/>
        <v>0.28600078959027958</v>
      </c>
      <c r="KV326" s="865">
        <f t="shared" si="3051"/>
        <v>7.7600469664217391</v>
      </c>
      <c r="KW326" s="864">
        <f t="shared" si="3168"/>
        <v>0.37513600545746384</v>
      </c>
      <c r="KX326" s="865">
        <f t="shared" si="3053"/>
        <v>0.22020378958444031</v>
      </c>
      <c r="KY326" s="864">
        <f t="shared" si="3169"/>
        <v>-0.58685455395251152</v>
      </c>
      <c r="KZ326" s="865">
        <f t="shared" si="3055"/>
        <v>0.73440778704717258</v>
      </c>
      <c r="LA326" s="864">
        <f t="shared" si="3170"/>
        <v>0.30877185264888218</v>
      </c>
      <c r="LB326" s="865">
        <f t="shared" si="3194"/>
        <v>4.6247050525322422E-4</v>
      </c>
      <c r="LC326" s="864">
        <f t="shared" si="3171"/>
        <v>-0.50337860405843571</v>
      </c>
      <c r="LD326" s="865">
        <f t="shared" si="3058"/>
        <v>0.23955253874385682</v>
      </c>
      <c r="LE326" s="864">
        <f t="shared" si="3172"/>
        <v>0.19560609865962594</v>
      </c>
      <c r="LF326" s="865">
        <f t="shared" si="3060"/>
        <v>0.41706977575251519</v>
      </c>
      <c r="LG326" s="864">
        <f t="shared" si="3173"/>
        <v>6.7648986869724911E-2</v>
      </c>
      <c r="LH326" s="865">
        <f t="shared" si="3062"/>
        <v>7.5385778957232225E-2</v>
      </c>
      <c r="LI326" s="864">
        <f t="shared" si="3174"/>
        <v>-0.43563180010284541</v>
      </c>
      <c r="LJ326" s="865">
        <f t="shared" si="3064"/>
        <v>1.8964785808479396E-2</v>
      </c>
      <c r="LK326" s="864">
        <f t="shared" si="3175"/>
        <v>-0.23833183583142695</v>
      </c>
      <c r="LL326" s="865">
        <f t="shared" si="3066"/>
        <v>0.19183739028408994</v>
      </c>
      <c r="LM326" s="864">
        <f t="shared" si="3176"/>
        <v>-0.13879926736263762</v>
      </c>
      <c r="LN326" s="865">
        <f t="shared" si="3068"/>
        <v>1.1898565031406032</v>
      </c>
      <c r="LO326" s="868">
        <f t="shared" si="3177"/>
        <v>0.50458335331131521</v>
      </c>
      <c r="LP326" s="869">
        <f t="shared" ref="LP326:ME326" si="3255">+JT326/$CZ$326</f>
        <v>9.9759767885791759E-2</v>
      </c>
      <c r="LQ326" s="870">
        <f t="shared" si="3255"/>
        <v>5.0011799835205741E-2</v>
      </c>
      <c r="LR326" s="870">
        <f t="shared" si="3255"/>
        <v>1.1171771650611739E-2</v>
      </c>
      <c r="LS326" s="870">
        <f t="shared" si="3255"/>
        <v>2.2744901900363761E-2</v>
      </c>
      <c r="LT326" s="870">
        <f t="shared" si="3255"/>
        <v>6.9746135548969843E-2</v>
      </c>
      <c r="LU326" s="870">
        <f t="shared" si="3255"/>
        <v>2.0431835307559851E-2</v>
      </c>
      <c r="LV326" s="870">
        <f t="shared" si="3255"/>
        <v>1.7019167670349163E-2</v>
      </c>
      <c r="LW326" s="870">
        <f t="shared" si="3255"/>
        <v>4.8294620287742709E-4</v>
      </c>
      <c r="LX326" s="871">
        <f t="shared" si="3255"/>
        <v>1.6106873219002399E-3</v>
      </c>
      <c r="LY326" s="871">
        <f t="shared" si="3255"/>
        <v>1.0142803394816404E-6</v>
      </c>
      <c r="LZ326" s="871">
        <f t="shared" si="3255"/>
        <v>5.2538146230053878E-4</v>
      </c>
      <c r="MA326" s="871">
        <f t="shared" si="3255"/>
        <v>9.1470843855472788E-4</v>
      </c>
      <c r="MB326" s="871">
        <f t="shared" si="3255"/>
        <v>1.6533446480216662E-4</v>
      </c>
      <c r="MC326" s="871">
        <f t="shared" si="3255"/>
        <v>4.1593159281560414E-5</v>
      </c>
      <c r="MD326" s="871">
        <f t="shared" si="3255"/>
        <v>4.2073362762037929E-4</v>
      </c>
      <c r="ME326" s="871">
        <f t="shared" si="3255"/>
        <v>2.6095676248133548E-3</v>
      </c>
      <c r="MF326" s="869">
        <f t="shared" ref="MF326:MU326" si="3256">+JT326/$DW$326</f>
        <v>0.29073819438359733</v>
      </c>
      <c r="MG326" s="870">
        <f t="shared" si="3256"/>
        <v>0.1457535506558903</v>
      </c>
      <c r="MH326" s="870">
        <f t="shared" si="3256"/>
        <v>3.2558823928732508E-2</v>
      </c>
      <c r="MI326" s="870">
        <f t="shared" si="3256"/>
        <v>6.6287360627325972E-2</v>
      </c>
      <c r="MJ326" s="870">
        <f t="shared" si="3256"/>
        <v>0.2032669676813591</v>
      </c>
      <c r="MK326" s="870">
        <f t="shared" si="3256"/>
        <v>5.9546198143360256E-2</v>
      </c>
      <c r="ML326" s="870">
        <f t="shared" si="3256"/>
        <v>4.960037681777469E-2</v>
      </c>
      <c r="MM326" s="870">
        <f t="shared" si="3256"/>
        <v>1.4074903138281618E-3</v>
      </c>
      <c r="MN326" s="871">
        <f t="shared" si="3256"/>
        <v>4.6941601169515493E-3</v>
      </c>
      <c r="MO326" s="871">
        <f t="shared" si="3256"/>
        <v>2.9560016101608616E-6</v>
      </c>
      <c r="MP326" s="871">
        <f t="shared" si="3256"/>
        <v>1.5311629221786487E-3</v>
      </c>
      <c r="MQ326" s="871">
        <f t="shared" si="3256"/>
        <v>2.6658109320913696E-3</v>
      </c>
      <c r="MR326" s="871">
        <f t="shared" si="3256"/>
        <v>4.8184799127631644E-4</v>
      </c>
      <c r="MS326" s="871">
        <f t="shared" si="3256"/>
        <v>1.2121840582141668E-4</v>
      </c>
      <c r="MT326" s="871">
        <f t="shared" si="3256"/>
        <v>1.2261790279108271E-3</v>
      </c>
      <c r="MU326" s="871">
        <f t="shared" si="3256"/>
        <v>7.6052801188221802E-3</v>
      </c>
      <c r="MV326" s="1098"/>
      <c r="MW326" s="808"/>
      <c r="MX326" s="862"/>
      <c r="MY326" s="1269"/>
      <c r="MZ326" s="956"/>
      <c r="NA326" s="874"/>
      <c r="NB326" s="1098"/>
      <c r="NC326" s="808"/>
      <c r="ND326" s="829"/>
      <c r="NE326" s="875"/>
    </row>
    <row r="327" spans="1:369" outlineLevel="1" x14ac:dyDescent="0.2">
      <c r="A327" s="876" t="s">
        <v>184</v>
      </c>
      <c r="B327" s="559">
        <v>70</v>
      </c>
      <c r="C327" s="1525"/>
      <c r="D327" s="560">
        <f>DATI!G312</f>
        <v>374600</v>
      </c>
      <c r="E327" s="561">
        <f t="shared" si="3234"/>
        <v>4.1756055018116953E-2</v>
      </c>
      <c r="F327" s="1035">
        <f t="shared" si="3195"/>
        <v>3.1653535716007265E-3</v>
      </c>
      <c r="G327" s="563"/>
      <c r="H327" s="564"/>
      <c r="I327" s="565"/>
      <c r="J327" s="566"/>
      <c r="K327" s="566"/>
      <c r="L327" s="566"/>
      <c r="M327" s="564"/>
      <c r="N327" s="564"/>
      <c r="O327" s="564"/>
      <c r="P327" s="564"/>
      <c r="Q327" s="564"/>
      <c r="R327" s="564"/>
      <c r="S327" s="564"/>
      <c r="T327" s="564"/>
      <c r="U327" s="564"/>
      <c r="V327" s="564"/>
      <c r="W327" s="569"/>
      <c r="X327" s="1100"/>
      <c r="Y327" s="564"/>
      <c r="Z327" s="564"/>
      <c r="AA327" s="564"/>
      <c r="AB327" s="564"/>
      <c r="AC327" s="564"/>
      <c r="AD327" s="565"/>
      <c r="AE327" s="566"/>
      <c r="AF327" s="566"/>
      <c r="AG327" s="569"/>
      <c r="AH327" s="572"/>
      <c r="AI327" s="564"/>
      <c r="AJ327" s="565"/>
      <c r="AK327" s="566"/>
      <c r="AL327" s="566"/>
      <c r="AM327" s="566"/>
      <c r="AN327" s="576"/>
      <c r="AO327" s="577"/>
      <c r="AP327" s="577"/>
      <c r="AQ327" s="577"/>
      <c r="AR327" s="577"/>
      <c r="AS327" s="577"/>
      <c r="AT327" s="577"/>
      <c r="AU327" s="1072"/>
      <c r="AV327" s="1072"/>
      <c r="AW327" s="577"/>
      <c r="AX327" s="1072"/>
      <c r="AY327" s="1072"/>
      <c r="AZ327" s="1072"/>
      <c r="BA327" s="1072"/>
      <c r="BB327" s="576"/>
      <c r="BC327" s="577"/>
      <c r="BD327" s="577"/>
      <c r="BE327" s="577"/>
      <c r="BF327" s="577"/>
      <c r="BG327" s="577"/>
      <c r="BH327" s="577"/>
      <c r="BI327" s="577"/>
      <c r="BJ327" s="577"/>
      <c r="BK327" s="577"/>
      <c r="BL327" s="577"/>
      <c r="BM327" s="577"/>
      <c r="BN327" s="577"/>
      <c r="BO327" s="577"/>
      <c r="BP327" s="577"/>
      <c r="BQ327" s="577"/>
      <c r="BR327" s="577"/>
      <c r="BS327" s="577"/>
      <c r="BT327" s="577"/>
      <c r="BU327" s="577"/>
      <c r="BV327" s="578"/>
      <c r="BW327" s="576"/>
      <c r="BX327" s="577"/>
      <c r="BY327" s="577"/>
      <c r="BZ327" s="577"/>
      <c r="CA327" s="577"/>
      <c r="CB327" s="577"/>
      <c r="CC327" s="577"/>
      <c r="CD327" s="578"/>
      <c r="CE327" s="576"/>
      <c r="CF327" s="577"/>
      <c r="CG327" s="577"/>
      <c r="CH327" s="577"/>
      <c r="CI327" s="577"/>
      <c r="CJ327" s="577"/>
      <c r="CK327" s="577"/>
      <c r="CL327" s="577"/>
      <c r="CM327" s="577"/>
      <c r="CN327" s="577"/>
      <c r="CO327" s="577"/>
      <c r="CP327" s="577"/>
      <c r="CQ327" s="577"/>
      <c r="CR327" s="577"/>
      <c r="CS327" s="577"/>
      <c r="CT327" s="577"/>
      <c r="CU327" s="577"/>
      <c r="CV327" s="577"/>
      <c r="CW327" s="577"/>
      <c r="CX327" s="577"/>
      <c r="CY327" s="578"/>
      <c r="CZ327" s="563">
        <f>DATI!AA312</f>
        <v>189973.53132464146</v>
      </c>
      <c r="DA327" s="564">
        <f t="shared" si="3148"/>
        <v>520.47542828668895</v>
      </c>
      <c r="DB327" s="565">
        <f t="shared" si="3009"/>
        <v>507.13702969738779</v>
      </c>
      <c r="DC327" s="566">
        <f t="shared" si="3181"/>
        <v>1.3894165197188706</v>
      </c>
      <c r="DD327" s="582">
        <f t="shared" si="3182"/>
        <v>8.2003931001845665E-2</v>
      </c>
      <c r="DE327" s="583">
        <f t="shared" si="3070"/>
        <v>7.8589812885336924E-2</v>
      </c>
      <c r="DF327" s="564">
        <f t="shared" si="3155"/>
        <v>14397.892566340684</v>
      </c>
      <c r="DG327" s="584">
        <f t="shared" si="3183"/>
        <v>36.951771465859622</v>
      </c>
      <c r="DH327" s="585">
        <f t="shared" si="3239"/>
        <v>4.4287410477103523E-2</v>
      </c>
      <c r="DI327" s="1349">
        <f t="shared" si="3240"/>
        <v>49616.886619792938</v>
      </c>
      <c r="DJ327" s="564">
        <f t="shared" si="3088"/>
        <v>135.93667567066558</v>
      </c>
      <c r="DK327" s="1350">
        <f t="shared" si="3014"/>
        <v>132.45298083233567</v>
      </c>
      <c r="DL327" s="588">
        <f t="shared" si="3015"/>
        <v>0.36288487899270039</v>
      </c>
      <c r="DM327" s="624">
        <f t="shared" si="3146"/>
        <v>0.26117789290869037</v>
      </c>
      <c r="DN327" s="590">
        <f t="shared" si="3089"/>
        <v>0.1254639725729447</v>
      </c>
      <c r="DO327" s="590">
        <f t="shared" si="3179"/>
        <v>2.8999999999999998E-2</v>
      </c>
      <c r="DP327" s="590">
        <f t="shared" si="3016"/>
        <v>0.2177564425248795</v>
      </c>
      <c r="DQ327" s="590">
        <f t="shared" si="3017"/>
        <v>0.2139139755866403</v>
      </c>
      <c r="DR327" s="591">
        <f t="shared" si="3018"/>
        <v>8872.3790260429378</v>
      </c>
      <c r="DS327" s="591">
        <f t="shared" si="3019"/>
        <v>23.340652037928322</v>
      </c>
      <c r="DT327" s="592">
        <f t="shared" si="3241"/>
        <v>3.4181854595465022E-2</v>
      </c>
      <c r="DU327" s="593"/>
      <c r="DV327" s="592"/>
      <c r="DW327" s="594">
        <f>DATI!AB312</f>
        <v>49616.886619792938</v>
      </c>
      <c r="DX327" s="564">
        <f t="shared" si="3149"/>
        <v>135.93667567066558</v>
      </c>
      <c r="DY327" s="595">
        <f t="shared" si="3196"/>
        <v>132.45298083233567</v>
      </c>
      <c r="DZ327" s="566">
        <f t="shared" si="3197"/>
        <v>0.36288487899270039</v>
      </c>
      <c r="EA327" s="589">
        <f t="shared" si="3178"/>
        <v>0.26117789290869037</v>
      </c>
      <c r="EB327" s="585">
        <f t="shared" si="3080"/>
        <v>0.1254639725729447</v>
      </c>
      <c r="EC327" s="1345">
        <f t="shared" si="3180"/>
        <v>140356.64470484853</v>
      </c>
      <c r="ED327" s="597">
        <f t="shared" si="3023"/>
        <v>384.53875261602337</v>
      </c>
      <c r="EE327" s="598">
        <f t="shared" si="3024"/>
        <v>374.68404886505215</v>
      </c>
      <c r="EF327" s="599">
        <f t="shared" si="3025"/>
        <v>1.0265316407261702</v>
      </c>
      <c r="EG327" s="600">
        <f t="shared" si="3071"/>
        <v>4.0980992242468782E-2</v>
      </c>
      <c r="EH327" s="600">
        <f t="shared" si="3072"/>
        <v>3.7696316500796113E-2</v>
      </c>
      <c r="EI327" s="582">
        <f t="shared" si="3198"/>
        <v>0.73882210709130969</v>
      </c>
      <c r="EJ327" s="601">
        <f t="shared" si="3073"/>
        <v>5525.5135402977467</v>
      </c>
      <c r="EK327" s="601">
        <f t="shared" si="3074"/>
        <v>13.611119427931328</v>
      </c>
      <c r="EL327" s="563">
        <f>DATI!AD312</f>
        <v>126414.17473316193</v>
      </c>
      <c r="EM327" s="564">
        <f t="shared" si="3150"/>
        <v>346.34020474838883</v>
      </c>
      <c r="EN327" s="595">
        <f t="shared" si="3027"/>
        <v>337.4644280116442</v>
      </c>
      <c r="EO327" s="566">
        <f t="shared" si="3184"/>
        <v>0.92456007674423069</v>
      </c>
      <c r="EP327" s="582">
        <f t="shared" si="3185"/>
        <v>4.1647410883529634E-2</v>
      </c>
      <c r="EQ327" s="583">
        <f t="shared" si="3186"/>
        <v>3.8360632347319346E-2</v>
      </c>
      <c r="ER327" s="582">
        <f t="shared" si="3235"/>
        <v>5.2965864848177745E-2</v>
      </c>
      <c r="ES327" s="564">
        <f t="shared" si="3159"/>
        <v>5054.3235855102539</v>
      </c>
      <c r="ET327" s="582">
        <f t="shared" si="3199"/>
        <v>0.66543046208440271</v>
      </c>
      <c r="EU327" s="584">
        <f t="shared" si="3187"/>
        <v>12.46710290237877</v>
      </c>
      <c r="EV327" s="563">
        <f>DATI!AE312</f>
        <v>13942.469971686602</v>
      </c>
      <c r="EW327" s="564">
        <f t="shared" si="3242"/>
        <v>38.198547867634524</v>
      </c>
      <c r="EX327" s="595">
        <f t="shared" si="3030"/>
        <v>37.219620853407903</v>
      </c>
      <c r="EY327" s="566">
        <f t="shared" si="3243"/>
        <v>0.10197156398193946</v>
      </c>
      <c r="EZ327" s="582">
        <f t="shared" si="3188"/>
        <v>3.4977370687596654E-2</v>
      </c>
      <c r="FA327" s="583">
        <f t="shared" si="3189"/>
        <v>3.1711638567594624E-2</v>
      </c>
      <c r="FB327" s="564">
        <f t="shared" si="3160"/>
        <v>471.18995478749275</v>
      </c>
      <c r="FC327" s="584">
        <f t="shared" si="3190"/>
        <v>1.1440165255525017</v>
      </c>
      <c r="FD327" s="564"/>
      <c r="FE327" s="582"/>
      <c r="FF327" s="564"/>
      <c r="FG327" s="582"/>
      <c r="FH327" s="563"/>
      <c r="FI327" s="564"/>
      <c r="FJ327" s="590">
        <f t="shared" si="3201"/>
        <v>0</v>
      </c>
      <c r="FK327" s="590"/>
      <c r="FL327" s="564"/>
      <c r="FM327" s="1281"/>
      <c r="FN327" s="564"/>
      <c r="FO327" s="564"/>
      <c r="FP327" s="564"/>
      <c r="FQ327" s="602"/>
      <c r="FR327" s="1289"/>
      <c r="FS327" s="612"/>
      <c r="FT327" s="612"/>
      <c r="FU327" s="576"/>
      <c r="FV327" s="577"/>
      <c r="FW327" s="577"/>
      <c r="FX327" s="577"/>
      <c r="FY327" s="577"/>
      <c r="FZ327" s="577"/>
      <c r="GA327" s="577"/>
      <c r="GB327" s="577"/>
      <c r="GC327" s="577"/>
      <c r="GD327" s="577"/>
      <c r="GE327" s="577"/>
      <c r="GF327" s="577"/>
      <c r="GG327" s="577"/>
      <c r="GH327" s="577"/>
      <c r="GI327" s="577"/>
      <c r="GJ327" s="577"/>
      <c r="GK327" s="577"/>
      <c r="GL327" s="577"/>
      <c r="GM327" s="577"/>
      <c r="GN327" s="577"/>
      <c r="GO327" s="577"/>
      <c r="GP327" s="578"/>
      <c r="GQ327" s="576"/>
      <c r="GR327" s="577"/>
      <c r="GS327" s="577"/>
      <c r="GT327" s="577"/>
      <c r="GU327" s="577"/>
      <c r="GV327" s="577"/>
      <c r="GW327" s="577"/>
      <c r="GX327" s="578"/>
      <c r="GY327" s="576"/>
      <c r="GZ327" s="577"/>
      <c r="HA327" s="577"/>
      <c r="HB327" s="577"/>
      <c r="HC327" s="577"/>
      <c r="HD327" s="577"/>
      <c r="HE327" s="577"/>
      <c r="HF327" s="577"/>
      <c r="HG327" s="577"/>
      <c r="HH327" s="577"/>
      <c r="HI327" s="577"/>
      <c r="HJ327" s="577"/>
      <c r="HK327" s="577"/>
      <c r="HL327" s="577"/>
      <c r="HM327" s="577"/>
      <c r="HN327" s="577"/>
      <c r="HO327" s="577"/>
      <c r="HP327" s="577"/>
      <c r="HQ327" s="577"/>
      <c r="HR327" s="577"/>
      <c r="HS327" s="577"/>
      <c r="HT327" s="578"/>
      <c r="HU327" s="1289">
        <f t="shared" si="3191"/>
        <v>140000</v>
      </c>
      <c r="HV327" s="1290"/>
      <c r="HW327" s="1291">
        <v>21000</v>
      </c>
      <c r="HX327" s="1292">
        <v>21000</v>
      </c>
      <c r="HY327" s="1292"/>
      <c r="HZ327" s="1293"/>
      <c r="IA327" s="1293">
        <f t="shared" si="3192"/>
        <v>0.11054171522512564</v>
      </c>
      <c r="IB327" s="1312">
        <f t="shared" si="3254"/>
        <v>0.15</v>
      </c>
      <c r="IC327" s="1291"/>
      <c r="ID327" s="1293"/>
      <c r="IE327" s="1291"/>
      <c r="IF327" s="1291"/>
      <c r="IG327" s="1291"/>
      <c r="IH327" s="1313"/>
      <c r="II327" s="1292"/>
      <c r="IJ327" s="1292"/>
      <c r="IK327" s="1314"/>
      <c r="IL327" s="1315">
        <v>119000</v>
      </c>
      <c r="IM327" s="1315"/>
      <c r="IN327" s="1312">
        <f t="shared" si="3113"/>
        <v>0.62640305294237864</v>
      </c>
      <c r="IO327" s="1312">
        <f t="shared" si="3114"/>
        <v>0.85</v>
      </c>
      <c r="IP327" s="1292"/>
      <c r="IQ327" s="1313"/>
      <c r="IR327" s="1292"/>
      <c r="IS327" s="1315">
        <v>0</v>
      </c>
      <c r="IT327" s="1314">
        <v>0</v>
      </c>
      <c r="IU327" s="1316"/>
      <c r="IV327" s="1312"/>
      <c r="IW327" s="1313">
        <f t="shared" si="3193"/>
        <v>0</v>
      </c>
      <c r="IX327" s="1312"/>
      <c r="IY327" s="1315"/>
      <c r="IZ327" s="1315"/>
      <c r="JA327" s="1315"/>
      <c r="JB327" s="1315"/>
      <c r="JC327" s="1297"/>
      <c r="JD327" s="1313"/>
      <c r="JE327" s="1292"/>
      <c r="JF327" s="1292"/>
      <c r="JG327" s="586">
        <f t="shared" si="3153"/>
        <v>45912.946723389206</v>
      </c>
      <c r="JH327" s="566">
        <f t="shared" si="3038"/>
        <v>122.56526087397012</v>
      </c>
      <c r="JI327" s="589">
        <f t="shared" si="3115"/>
        <v>0.24168075627825022</v>
      </c>
      <c r="JJ327" s="1281"/>
      <c r="JK327" s="564"/>
      <c r="JL327" s="591"/>
      <c r="JM327" s="622">
        <f t="shared" si="3076"/>
        <v>0.12321506433109818</v>
      </c>
      <c r="JN327" s="1077"/>
      <c r="JO327" s="566"/>
      <c r="JP327" s="589"/>
      <c r="JQ327" s="590"/>
      <c r="JR327" s="624"/>
      <c r="JS327" s="585"/>
      <c r="JT327" s="576">
        <f>DATI!BW312</f>
        <v>13649.487728721499</v>
      </c>
      <c r="JU327" s="577">
        <f>DATI!BX312</f>
        <v>8457.1351709682949</v>
      </c>
      <c r="JV327" s="577">
        <f>DATI!BY312</f>
        <v>1038.7423143714666</v>
      </c>
      <c r="JW327" s="577">
        <f>DATI!BZ312</f>
        <v>1252.7819668126106</v>
      </c>
      <c r="JX327" s="577">
        <f>DATI!CA312</f>
        <v>17062.330948002578</v>
      </c>
      <c r="JY327" s="577">
        <f>DATI!CB312</f>
        <v>1805.6744773417711</v>
      </c>
      <c r="JZ327" s="577">
        <f>DATI!CC312</f>
        <v>1843.8920511535407</v>
      </c>
      <c r="KA327" s="577">
        <f>DATI!CD312</f>
        <v>38.758138786492353</v>
      </c>
      <c r="KB327" s="577">
        <f>DATI!CE312</f>
        <v>112.98599700689316</v>
      </c>
      <c r="KC327" s="577">
        <f>DATI!CF312</f>
        <v>2.0348999460935593</v>
      </c>
      <c r="KD327" s="577">
        <f>DATI!CG312</f>
        <v>56.839040706692124</v>
      </c>
      <c r="KE327" s="577">
        <f>DATI!CH312</f>
        <v>237.68909370338918</v>
      </c>
      <c r="KF327" s="577">
        <f>DATI!CI312</f>
        <v>19.992000389099122</v>
      </c>
      <c r="KG327" s="577">
        <f>DATI!CJ312</f>
        <v>45.421040884017941</v>
      </c>
      <c r="KH327" s="577">
        <f>DATI!CK312</f>
        <v>248.79509340918065</v>
      </c>
      <c r="KI327" s="577">
        <f>DATI!CL312</f>
        <v>97.225801892280572</v>
      </c>
      <c r="KJ327" s="625">
        <f t="shared" si="3039"/>
        <v>36.437500610575277</v>
      </c>
      <c r="KK327" s="626">
        <f t="shared" si="3162"/>
        <v>0.14164362815997875</v>
      </c>
      <c r="KL327" s="627">
        <f t="shared" si="3041"/>
        <v>22.57644199404243</v>
      </c>
      <c r="KM327" s="626">
        <f t="shared" si="3163"/>
        <v>0.11515466544418615</v>
      </c>
      <c r="KN327" s="627">
        <f t="shared" si="3043"/>
        <v>2.7729373047823453</v>
      </c>
      <c r="KO327" s="626">
        <f t="shared" si="3164"/>
        <v>0.23111158182695513</v>
      </c>
      <c r="KP327" s="627">
        <f t="shared" si="3045"/>
        <v>3.3443191852979464</v>
      </c>
      <c r="KQ327" s="626">
        <f t="shared" si="3165"/>
        <v>2.6626311047123887</v>
      </c>
      <c r="KR327" s="627">
        <f t="shared" si="3047"/>
        <v>45.548133870802396</v>
      </c>
      <c r="KS327" s="626">
        <f t="shared" si="3166"/>
        <v>0.23199099823295721</v>
      </c>
      <c r="KT327" s="627">
        <f t="shared" si="3049"/>
        <v>4.8202735647137507</v>
      </c>
      <c r="KU327" s="626">
        <f t="shared" si="3167"/>
        <v>0.23536252457460147</v>
      </c>
      <c r="KV327" s="627">
        <f t="shared" si="3051"/>
        <v>4.922295918722746</v>
      </c>
      <c r="KW327" s="626">
        <f t="shared" si="3168"/>
        <v>0.59614898109676218</v>
      </c>
      <c r="KX327" s="627">
        <f t="shared" si="3053"/>
        <v>0.10346539985716058</v>
      </c>
      <c r="KY327" s="626">
        <f t="shared" si="3169"/>
        <v>-0.28070435175735953</v>
      </c>
      <c r="KZ327" s="627">
        <f t="shared" si="3055"/>
        <v>0.30161771758380446</v>
      </c>
      <c r="LA327" s="626">
        <f t="shared" si="3170"/>
        <v>1.2063447705761556</v>
      </c>
      <c r="LB327" s="627">
        <f t="shared" si="3194"/>
        <v>5.4321941967259988E-3</v>
      </c>
      <c r="LC327" s="626">
        <f t="shared" si="3171"/>
        <v>-0.9095196419871816</v>
      </c>
      <c r="LD327" s="627">
        <f t="shared" si="3058"/>
        <v>0.15173262334941839</v>
      </c>
      <c r="LE327" s="626">
        <f t="shared" si="3172"/>
        <v>3.8306339111673408E-2</v>
      </c>
      <c r="LF327" s="627">
        <f t="shared" si="3060"/>
        <v>0.6345143985675098</v>
      </c>
      <c r="LG327" s="626">
        <f t="shared" si="3173"/>
        <v>9.7123149974185849E-2</v>
      </c>
      <c r="LH327" s="627">
        <f t="shared" si="3062"/>
        <v>5.336892789401794E-2</v>
      </c>
      <c r="LI327" s="626">
        <f t="shared" si="3174"/>
        <v>7.998066610284007</v>
      </c>
      <c r="LJ327" s="627">
        <f t="shared" si="3064"/>
        <v>0.12125211127607567</v>
      </c>
      <c r="LK327" s="626">
        <f t="shared" si="3175"/>
        <v>3.61925879036979E-2</v>
      </c>
      <c r="LL327" s="627">
        <f t="shared" si="3066"/>
        <v>0.66416202191452389</v>
      </c>
      <c r="LM327" s="626">
        <f t="shared" si="3176"/>
        <v>-4.6752361424168887E-2</v>
      </c>
      <c r="LN327" s="627">
        <f t="shared" si="3068"/>
        <v>0.25954565374340782</v>
      </c>
      <c r="LO327" s="630">
        <f t="shared" si="3177"/>
        <v>0.77377735031078254</v>
      </c>
      <c r="LP327" s="631">
        <f t="shared" ref="LP327:ME327" si="3257">+JT327/$CZ$327</f>
        <v>7.1849418356056127E-2</v>
      </c>
      <c r="LQ327" s="632">
        <f t="shared" si="3257"/>
        <v>4.4517439413789113E-2</v>
      </c>
      <c r="LR327" s="632">
        <f t="shared" si="3257"/>
        <v>5.4678265289304084E-3</v>
      </c>
      <c r="LS327" s="632">
        <f t="shared" si="3257"/>
        <v>6.5945079721224948E-3</v>
      </c>
      <c r="LT327" s="632">
        <f t="shared" si="3257"/>
        <v>8.9814253749092798E-2</v>
      </c>
      <c r="LU327" s="632">
        <f t="shared" si="3257"/>
        <v>9.5048739935043626E-3</v>
      </c>
      <c r="LV327" s="632">
        <f t="shared" si="3257"/>
        <v>9.7060471440232141E-3</v>
      </c>
      <c r="LW327" s="632">
        <f t="shared" si="3257"/>
        <v>2.040186257329683E-4</v>
      </c>
      <c r="LX327" s="633">
        <f t="shared" si="3257"/>
        <v>5.9474599550299431E-4</v>
      </c>
      <c r="LY327" s="633">
        <f t="shared" si="3257"/>
        <v>1.0711491921557035E-5</v>
      </c>
      <c r="LZ327" s="633">
        <f t="shared" si="3257"/>
        <v>2.9919452626040404E-4</v>
      </c>
      <c r="MA327" s="633">
        <f t="shared" si="3257"/>
        <v>1.251169528965631E-3</v>
      </c>
      <c r="MB327" s="633">
        <f t="shared" si="3257"/>
        <v>1.0523571494249505E-4</v>
      </c>
      <c r="MC327" s="633">
        <f t="shared" si="3257"/>
        <v>2.3909141745856666E-4</v>
      </c>
      <c r="MD327" s="633">
        <f t="shared" si="3257"/>
        <v>1.3096303030974371E-3</v>
      </c>
      <c r="ME327" s="633">
        <f t="shared" si="3257"/>
        <v>5.1178604311004567E-4</v>
      </c>
      <c r="MF327" s="631">
        <f t="shared" ref="MF327:MU327" si="3258">+JT327/$DW$327</f>
        <v>0.27509762620366646</v>
      </c>
      <c r="MG327" s="632">
        <f t="shared" si="3258"/>
        <v>0.17044872717980281</v>
      </c>
      <c r="MH327" s="632">
        <f t="shared" si="3258"/>
        <v>2.093525783532529E-2</v>
      </c>
      <c r="MI327" s="632">
        <f t="shared" si="3258"/>
        <v>2.5249104733485163E-2</v>
      </c>
      <c r="MJ327" s="632">
        <f t="shared" si="3258"/>
        <v>0.34388153127681642</v>
      </c>
      <c r="MK327" s="632">
        <f t="shared" si="3258"/>
        <v>3.6392337374539334E-2</v>
      </c>
      <c r="ML327" s="632">
        <f t="shared" si="3258"/>
        <v>3.7162590738169854E-2</v>
      </c>
      <c r="MM327" s="632">
        <f t="shared" si="3258"/>
        <v>7.8114814183103407E-4</v>
      </c>
      <c r="MN327" s="633">
        <f t="shared" si="3258"/>
        <v>2.2771682123606139E-3</v>
      </c>
      <c r="MO327" s="633">
        <f t="shared" si="3258"/>
        <v>4.1012245723652607E-5</v>
      </c>
      <c r="MP327" s="633">
        <f t="shared" si="3258"/>
        <v>1.1455583890670432E-3</v>
      </c>
      <c r="MQ327" s="633">
        <f t="shared" si="3258"/>
        <v>4.790487874113636E-3</v>
      </c>
      <c r="MR327" s="633">
        <f t="shared" si="3258"/>
        <v>4.029273449238148E-4</v>
      </c>
      <c r="MS327" s="633">
        <f t="shared" si="3258"/>
        <v>9.1543512659455724E-4</v>
      </c>
      <c r="MT327" s="633">
        <f t="shared" si="3258"/>
        <v>5.0143229524992495E-3</v>
      </c>
      <c r="MU327" s="633">
        <f t="shared" si="3258"/>
        <v>1.9595304847986111E-3</v>
      </c>
      <c r="MV327" s="1077"/>
      <c r="MW327" s="566"/>
      <c r="MX327" s="624"/>
      <c r="MY327" s="1270"/>
      <c r="MZ327" s="636"/>
      <c r="NA327" s="637"/>
      <c r="NB327" s="1077"/>
      <c r="NC327" s="566"/>
      <c r="ND327" s="589"/>
      <c r="NE327" s="638"/>
    </row>
    <row r="328" spans="1:369" outlineLevel="1" x14ac:dyDescent="0.2">
      <c r="A328" s="800" t="s">
        <v>185</v>
      </c>
      <c r="B328" s="801">
        <v>188</v>
      </c>
      <c r="C328" s="1528"/>
      <c r="D328" s="802">
        <f>DATI!G313</f>
        <v>3700479</v>
      </c>
      <c r="E328" s="803">
        <f t="shared" si="3234"/>
        <v>0.41248639807097282</v>
      </c>
      <c r="F328" s="1033">
        <f t="shared" si="3195"/>
        <v>2.2786025436015867E-4</v>
      </c>
      <c r="G328" s="805"/>
      <c r="H328" s="806"/>
      <c r="I328" s="813"/>
      <c r="J328" s="808"/>
      <c r="K328" s="808"/>
      <c r="L328" s="808"/>
      <c r="M328" s="806"/>
      <c r="N328" s="806"/>
      <c r="O328" s="806"/>
      <c r="P328" s="806"/>
      <c r="Q328" s="806"/>
      <c r="R328" s="806"/>
      <c r="S328" s="806"/>
      <c r="T328" s="806"/>
      <c r="U328" s="806"/>
      <c r="V328" s="806"/>
      <c r="W328" s="811"/>
      <c r="X328" s="1092"/>
      <c r="Y328" s="806"/>
      <c r="Z328" s="806"/>
      <c r="AA328" s="806"/>
      <c r="AB328" s="806"/>
      <c r="AC328" s="806"/>
      <c r="AD328" s="813"/>
      <c r="AE328" s="808"/>
      <c r="AF328" s="808"/>
      <c r="AG328" s="811"/>
      <c r="AH328" s="815"/>
      <c r="AI328" s="806"/>
      <c r="AJ328" s="813"/>
      <c r="AK328" s="808"/>
      <c r="AL328" s="808"/>
      <c r="AM328" s="808"/>
      <c r="AN328" s="818"/>
      <c r="AO328" s="819"/>
      <c r="AP328" s="819"/>
      <c r="AQ328" s="819"/>
      <c r="AR328" s="819"/>
      <c r="AS328" s="819"/>
      <c r="AT328" s="819"/>
      <c r="AU328" s="1093"/>
      <c r="AV328" s="1093"/>
      <c r="AW328" s="819"/>
      <c r="AX328" s="1093"/>
      <c r="AY328" s="1093"/>
      <c r="AZ328" s="1093"/>
      <c r="BA328" s="1093"/>
      <c r="BB328" s="818"/>
      <c r="BC328" s="819"/>
      <c r="BD328" s="819"/>
      <c r="BE328" s="819"/>
      <c r="BF328" s="819"/>
      <c r="BG328" s="819"/>
      <c r="BH328" s="819"/>
      <c r="BI328" s="819"/>
      <c r="BJ328" s="819"/>
      <c r="BK328" s="819"/>
      <c r="BL328" s="819"/>
      <c r="BM328" s="819"/>
      <c r="BN328" s="819"/>
      <c r="BO328" s="819"/>
      <c r="BP328" s="819"/>
      <c r="BQ328" s="819"/>
      <c r="BR328" s="819"/>
      <c r="BS328" s="819"/>
      <c r="BT328" s="819"/>
      <c r="BU328" s="819"/>
      <c r="BV328" s="820"/>
      <c r="BW328" s="818"/>
      <c r="BX328" s="819"/>
      <c r="BY328" s="819"/>
      <c r="BZ328" s="819"/>
      <c r="CA328" s="819"/>
      <c r="CB328" s="819"/>
      <c r="CC328" s="819"/>
      <c r="CD328" s="820"/>
      <c r="CE328" s="818"/>
      <c r="CF328" s="819"/>
      <c r="CG328" s="819"/>
      <c r="CH328" s="819"/>
      <c r="CI328" s="819"/>
      <c r="CJ328" s="819"/>
      <c r="CK328" s="819"/>
      <c r="CL328" s="819"/>
      <c r="CM328" s="819"/>
      <c r="CN328" s="819"/>
      <c r="CO328" s="819"/>
      <c r="CP328" s="819"/>
      <c r="CQ328" s="819"/>
      <c r="CR328" s="819"/>
      <c r="CS328" s="819"/>
      <c r="CT328" s="819"/>
      <c r="CU328" s="819"/>
      <c r="CV328" s="819"/>
      <c r="CW328" s="819"/>
      <c r="CX328" s="819"/>
      <c r="CY328" s="820"/>
      <c r="CZ328" s="805">
        <f>DATI!AA313</f>
        <v>1797655.7909684272</v>
      </c>
      <c r="DA328" s="806">
        <f t="shared" si="3148"/>
        <v>4925.0843588176085</v>
      </c>
      <c r="DB328" s="813">
        <f t="shared" si="3009"/>
        <v>485.79002636372945</v>
      </c>
      <c r="DC328" s="808">
        <f t="shared" si="3181"/>
        <v>1.3309315790787108</v>
      </c>
      <c r="DD328" s="822">
        <f t="shared" si="3182"/>
        <v>3.433286034329841E-2</v>
      </c>
      <c r="DE328" s="823">
        <f t="shared" si="3070"/>
        <v>3.4097230685281324E-2</v>
      </c>
      <c r="DF328" s="806">
        <f t="shared" si="3155"/>
        <v>59670.022661907831</v>
      </c>
      <c r="DG328" s="824">
        <f t="shared" si="3183"/>
        <v>16.017927620361377</v>
      </c>
      <c r="DH328" s="825">
        <f t="shared" si="3239"/>
        <v>0.41907690695663913</v>
      </c>
      <c r="DI328" s="1346">
        <f t="shared" si="3240"/>
        <v>679171.29700000002</v>
      </c>
      <c r="DJ328" s="806">
        <f t="shared" si="3088"/>
        <v>1860.7432794520548</v>
      </c>
      <c r="DK328" s="1347">
        <f t="shared" si="3014"/>
        <v>183.53604952223753</v>
      </c>
      <c r="DL328" s="828">
        <f t="shared" si="3015"/>
        <v>0.50283849184174667</v>
      </c>
      <c r="DM328" s="862">
        <f t="shared" si="3146"/>
        <v>0.37780942292301639</v>
      </c>
      <c r="DN328" s="830">
        <f t="shared" si="3089"/>
        <v>4.19400709082502E-2</v>
      </c>
      <c r="DO328" s="830">
        <f t="shared" si="3179"/>
        <v>1.5000000000000013E-2</v>
      </c>
      <c r="DP328" s="830">
        <f t="shared" si="3016"/>
        <v>7.7712853848829505E-2</v>
      </c>
      <c r="DQ328" s="830">
        <f t="shared" si="3017"/>
        <v>7.7467341866246986E-2</v>
      </c>
      <c r="DR328" s="831">
        <f t="shared" si="3018"/>
        <v>48974.399399234098</v>
      </c>
      <c r="DS328" s="831">
        <f t="shared" si="3019"/>
        <v>13.195805887251282</v>
      </c>
      <c r="DT328" s="832">
        <f t="shared" si="3241"/>
        <v>0.46789180259058083</v>
      </c>
      <c r="DU328" s="833"/>
      <c r="DV328" s="832"/>
      <c r="DW328" s="834">
        <f>DATI!AB313</f>
        <v>679171.29700000002</v>
      </c>
      <c r="DX328" s="806">
        <f t="shared" si="3149"/>
        <v>1860.7432794520548</v>
      </c>
      <c r="DY328" s="835">
        <f t="shared" si="3196"/>
        <v>183.53604952223753</v>
      </c>
      <c r="DZ328" s="808">
        <f t="shared" si="3197"/>
        <v>0.50283849184174667</v>
      </c>
      <c r="EA328" s="829">
        <f t="shared" si="3178"/>
        <v>0.37780942292301639</v>
      </c>
      <c r="EB328" s="825">
        <f t="shared" si="3080"/>
        <v>4.19400709082502E-2</v>
      </c>
      <c r="EC328" s="1348">
        <f t="shared" si="3180"/>
        <v>1118484.4939684272</v>
      </c>
      <c r="ED328" s="837">
        <f t="shared" si="3023"/>
        <v>3064.3410793655539</v>
      </c>
      <c r="EE328" s="838">
        <f t="shared" si="3024"/>
        <v>302.25397684149192</v>
      </c>
      <c r="EF328" s="839">
        <f t="shared" si="3025"/>
        <v>0.82809308723696418</v>
      </c>
      <c r="EG328" s="840">
        <f t="shared" si="3071"/>
        <v>9.6549293331134618E-3</v>
      </c>
      <c r="EH328" s="840">
        <f t="shared" si="3072"/>
        <v>9.4249215137398069E-3</v>
      </c>
      <c r="EI328" s="822">
        <f t="shared" si="3198"/>
        <v>0.62219057707698366</v>
      </c>
      <c r="EJ328" s="841">
        <f t="shared" si="3073"/>
        <v>10695.623262673616</v>
      </c>
      <c r="EK328" s="841">
        <f t="shared" si="3074"/>
        <v>2.8221217331100092</v>
      </c>
      <c r="EL328" s="805">
        <f>DATI!AD313</f>
        <v>938500.70339202881</v>
      </c>
      <c r="EM328" s="806">
        <f t="shared" si="3150"/>
        <v>2571.2348038137775</v>
      </c>
      <c r="EN328" s="835">
        <f t="shared" si="3027"/>
        <v>253.61600576358595</v>
      </c>
      <c r="EO328" s="808">
        <f t="shared" si="3184"/>
        <v>0.69483837195502995</v>
      </c>
      <c r="EP328" s="822">
        <f t="shared" si="3185"/>
        <v>5.4146374133001718E-3</v>
      </c>
      <c r="EQ328" s="823">
        <f t="shared" si="3186"/>
        <v>5.185595567814838E-3</v>
      </c>
      <c r="ER328" s="822">
        <f t="shared" si="3235"/>
        <v>0.39321936421060255</v>
      </c>
      <c r="ES328" s="806">
        <f t="shared" si="3159"/>
        <v>5054.2739601135254</v>
      </c>
      <c r="ET328" s="822">
        <f t="shared" si="3199"/>
        <v>0.52206919039069366</v>
      </c>
      <c r="EU328" s="824">
        <f t="shared" si="3187"/>
        <v>1.3083653816901801</v>
      </c>
      <c r="EV328" s="805">
        <f>DATI!AE313</f>
        <v>96601.568341732025</v>
      </c>
      <c r="EW328" s="806">
        <f t="shared" si="3242"/>
        <v>264.66183107323843</v>
      </c>
      <c r="EX328" s="835">
        <f t="shared" si="3030"/>
        <v>26.105152425329809</v>
      </c>
      <c r="EY328" s="808">
        <f t="shared" si="3243"/>
        <v>7.1520965548848792E-2</v>
      </c>
      <c r="EZ328" s="822">
        <f t="shared" si="3188"/>
        <v>5.4965444448233258E-2</v>
      </c>
      <c r="FA328" s="823">
        <f t="shared" si="3189"/>
        <v>5.4725114515359774E-2</v>
      </c>
      <c r="FB328" s="806">
        <f t="shared" si="3160"/>
        <v>5033.1014785766456</v>
      </c>
      <c r="FC328" s="824">
        <f t="shared" si="3190"/>
        <v>1.3544832072890678</v>
      </c>
      <c r="FD328" s="806"/>
      <c r="FE328" s="822"/>
      <c r="FF328" s="806"/>
      <c r="FG328" s="822"/>
      <c r="FH328" s="805">
        <f>DATI!AF313</f>
        <v>83382.222234666348</v>
      </c>
      <c r="FI328" s="806">
        <f t="shared" si="3161"/>
        <v>228.44444447853795</v>
      </c>
      <c r="FJ328" s="830">
        <f t="shared" si="3201"/>
        <v>4.6383864282353492E-2</v>
      </c>
      <c r="FK328" s="830"/>
      <c r="FL328" s="806"/>
      <c r="FM328" s="1300"/>
      <c r="FN328" s="806"/>
      <c r="FO328" s="806"/>
      <c r="FP328" s="806"/>
      <c r="FQ328" s="842"/>
      <c r="FR328" s="1301"/>
      <c r="FS328" s="851"/>
      <c r="FT328" s="851"/>
      <c r="FU328" s="818"/>
      <c r="FV328" s="819"/>
      <c r="FW328" s="819"/>
      <c r="FX328" s="819"/>
      <c r="FY328" s="819"/>
      <c r="FZ328" s="819"/>
      <c r="GA328" s="819"/>
      <c r="GB328" s="819"/>
      <c r="GC328" s="819"/>
      <c r="GD328" s="819"/>
      <c r="GE328" s="819"/>
      <c r="GF328" s="819"/>
      <c r="GG328" s="819"/>
      <c r="GH328" s="819"/>
      <c r="GI328" s="819"/>
      <c r="GJ328" s="819"/>
      <c r="GK328" s="819"/>
      <c r="GL328" s="819"/>
      <c r="GM328" s="819"/>
      <c r="GN328" s="819"/>
      <c r="GO328" s="819"/>
      <c r="GP328" s="820"/>
      <c r="GQ328" s="818"/>
      <c r="GR328" s="819"/>
      <c r="GS328" s="819"/>
      <c r="GT328" s="819"/>
      <c r="GU328" s="819"/>
      <c r="GV328" s="819"/>
      <c r="GW328" s="819"/>
      <c r="GX328" s="820"/>
      <c r="GY328" s="818"/>
      <c r="GZ328" s="819"/>
      <c r="HA328" s="819"/>
      <c r="HB328" s="819"/>
      <c r="HC328" s="819"/>
      <c r="HD328" s="819"/>
      <c r="HE328" s="819"/>
      <c r="HF328" s="819"/>
      <c r="HG328" s="819"/>
      <c r="HH328" s="819"/>
      <c r="HI328" s="819"/>
      <c r="HJ328" s="819"/>
      <c r="HK328" s="819"/>
      <c r="HL328" s="819"/>
      <c r="HM328" s="819"/>
      <c r="HN328" s="819"/>
      <c r="HO328" s="819"/>
      <c r="HP328" s="819"/>
      <c r="HQ328" s="819"/>
      <c r="HR328" s="819"/>
      <c r="HS328" s="819"/>
      <c r="HT328" s="820"/>
      <c r="HU328" s="1301">
        <f t="shared" si="3191"/>
        <v>1118000</v>
      </c>
      <c r="HV328" s="1302"/>
      <c r="HW328" s="1303">
        <v>265000</v>
      </c>
      <c r="HX328" s="1304">
        <v>265000</v>
      </c>
      <c r="HY328" s="1304"/>
      <c r="HZ328" s="1305"/>
      <c r="IA328" s="1305">
        <f t="shared" si="3192"/>
        <v>0.1474142053953722</v>
      </c>
      <c r="IB328" s="1306">
        <f t="shared" si="3254"/>
        <v>0.2370304114490161</v>
      </c>
      <c r="IC328" s="1303"/>
      <c r="ID328" s="1305"/>
      <c r="IE328" s="1303"/>
      <c r="IF328" s="1303"/>
      <c r="IG328" s="1303"/>
      <c r="IH328" s="1307"/>
      <c r="II328" s="1304"/>
      <c r="IJ328" s="1304"/>
      <c r="IK328" s="1308"/>
      <c r="IL328" s="1309">
        <v>617000</v>
      </c>
      <c r="IM328" s="1309"/>
      <c r="IN328" s="1306">
        <f t="shared" si="3113"/>
        <v>0.34322477256205525</v>
      </c>
      <c r="IO328" s="1306">
        <f t="shared" si="3114"/>
        <v>0.55187835420393561</v>
      </c>
      <c r="IP328" s="1304"/>
      <c r="IQ328" s="1307"/>
      <c r="IR328" s="1304"/>
      <c r="IS328" s="1309">
        <v>236000</v>
      </c>
      <c r="IT328" s="1308">
        <v>236000</v>
      </c>
      <c r="IU328" s="1310"/>
      <c r="IV328" s="1306"/>
      <c r="IW328" s="1307">
        <f t="shared" si="3193"/>
        <v>0.13128208480493525</v>
      </c>
      <c r="IX328" s="1306">
        <f>+(IT328)/(HX328+IL328+IT328)</f>
        <v>0.2110912343470483</v>
      </c>
      <c r="IY328" s="1309"/>
      <c r="IZ328" s="1309"/>
      <c r="JA328" s="1309"/>
      <c r="JB328" s="1309"/>
      <c r="JC328" s="1311"/>
      <c r="JD328" s="1307"/>
      <c r="JE328" s="1304"/>
      <c r="JF328" s="1304"/>
      <c r="JG328" s="826">
        <f t="shared" si="3153"/>
        <v>619427.65041158791</v>
      </c>
      <c r="JH328" s="808">
        <f t="shared" si="3038"/>
        <v>167.39120811429763</v>
      </c>
      <c r="JI328" s="829">
        <f t="shared" si="3115"/>
        <v>0.34457522598244011</v>
      </c>
      <c r="JJ328" s="1300"/>
      <c r="JK328" s="806"/>
      <c r="JL328" s="831"/>
      <c r="JM328" s="860">
        <f t="shared" si="3076"/>
        <v>5.3048284989390675E-2</v>
      </c>
      <c r="JN328" s="1098"/>
      <c r="JO328" s="808"/>
      <c r="JP328" s="829"/>
      <c r="JQ328" s="830"/>
      <c r="JR328" s="862"/>
      <c r="JS328" s="825"/>
      <c r="JT328" s="818">
        <f>DATI!BW313</f>
        <v>178126.6396820308</v>
      </c>
      <c r="JU328" s="819">
        <f>DATI!BX313</f>
        <v>126363.99108897346</v>
      </c>
      <c r="JV328" s="819">
        <f>DATI!BY313</f>
        <v>29520.470417468019</v>
      </c>
      <c r="JW328" s="819">
        <f>DATI!BZ313</f>
        <v>158625.97229784669</v>
      </c>
      <c r="JX328" s="819">
        <f>DATI!CA313</f>
        <v>68583.220183165075</v>
      </c>
      <c r="JY328" s="819">
        <f>DATI!CB313</f>
        <v>27437.464555705188</v>
      </c>
      <c r="JZ328" s="819">
        <f>DATI!CC313</f>
        <v>19318.363682969815</v>
      </c>
      <c r="KA328" s="819">
        <f>DATI!CD313</f>
        <v>957.81501740819965</v>
      </c>
      <c r="KB328" s="819">
        <f>DATI!CE313</f>
        <v>4354.1557846542601</v>
      </c>
      <c r="KC328" s="819">
        <f>DATI!CF313</f>
        <v>471.41638751173019</v>
      </c>
      <c r="KD328" s="819">
        <f>DATI!CG313</f>
        <v>1576.2271306777</v>
      </c>
      <c r="KE328" s="819">
        <f>DATI!CH313</f>
        <v>1276.0199661970139</v>
      </c>
      <c r="KF328" s="819">
        <f>DATI!CI313</f>
        <v>258.18100502490995</v>
      </c>
      <c r="KG328" s="819">
        <f>DATI!CJ313</f>
        <v>217.2552242283821</v>
      </c>
      <c r="KH328" s="819">
        <f>DATI!CK313</f>
        <v>2071.4548424910336</v>
      </c>
      <c r="KI328" s="819">
        <f>DATI!CL313</f>
        <v>1845.2302759132385</v>
      </c>
      <c r="KJ328" s="863">
        <f t="shared" si="3039"/>
        <v>48.136103375274068</v>
      </c>
      <c r="KK328" s="864">
        <f t="shared" si="3162"/>
        <v>0.1333883025310813</v>
      </c>
      <c r="KL328" s="865">
        <f t="shared" si="3041"/>
        <v>34.148009241228898</v>
      </c>
      <c r="KM328" s="864">
        <f t="shared" si="3163"/>
        <v>6.4642118153611053E-2</v>
      </c>
      <c r="KN328" s="865">
        <f t="shared" si="3043"/>
        <v>7.9774727589233771</v>
      </c>
      <c r="KO328" s="864">
        <f t="shared" si="3164"/>
        <v>0.11857395298136116</v>
      </c>
      <c r="KP328" s="865">
        <f t="shared" si="3045"/>
        <v>42.866334952271494</v>
      </c>
      <c r="KQ328" s="864">
        <f t="shared" si="3165"/>
        <v>-2.7725369500394798E-2</v>
      </c>
      <c r="KR328" s="865">
        <f t="shared" si="3047"/>
        <v>18.533606104281386</v>
      </c>
      <c r="KS328" s="864">
        <f t="shared" si="3166"/>
        <v>6.5216836189431901E-2</v>
      </c>
      <c r="KT328" s="865">
        <f t="shared" si="3049"/>
        <v>7.4145710746379558</v>
      </c>
      <c r="KU328" s="864">
        <f t="shared" si="3167"/>
        <v>0.36548333342981049</v>
      </c>
      <c r="KV328" s="865">
        <f t="shared" si="3051"/>
        <v>5.2205035302104985</v>
      </c>
      <c r="KW328" s="864">
        <f t="shared" si="3168"/>
        <v>0.53733898096466504</v>
      </c>
      <c r="KX328" s="865">
        <f t="shared" si="3053"/>
        <v>0.25883541493093182</v>
      </c>
      <c r="KY328" s="864">
        <f t="shared" si="3169"/>
        <v>-5.400755758357266E-2</v>
      </c>
      <c r="KZ328" s="865">
        <f t="shared" si="3055"/>
        <v>1.1766465326932702</v>
      </c>
      <c r="LA328" s="864">
        <f t="shared" si="3170"/>
        <v>1.7889745711523144</v>
      </c>
      <c r="LB328" s="865">
        <f t="shared" si="3194"/>
        <v>0.1273933421894112</v>
      </c>
      <c r="LC328" s="864">
        <f t="shared" si="3171"/>
        <v>2.529484504486391</v>
      </c>
      <c r="LD328" s="865">
        <f t="shared" si="3058"/>
        <v>0.4259521890754413</v>
      </c>
      <c r="LE328" s="864">
        <f t="shared" si="3172"/>
        <v>9.5320696233450367E-2</v>
      </c>
      <c r="LF328" s="865">
        <f t="shared" si="3060"/>
        <v>0.34482562019592972</v>
      </c>
      <c r="LG328" s="864">
        <f t="shared" si="3173"/>
        <v>0.34136361529546255</v>
      </c>
      <c r="LH328" s="865">
        <f t="shared" si="3062"/>
        <v>6.9769617669742198E-2</v>
      </c>
      <c r="LI328" s="864">
        <f t="shared" si="3174"/>
        <v>-3.8417366494928974E-2</v>
      </c>
      <c r="LJ328" s="865">
        <f t="shared" si="3064"/>
        <v>5.8710027601394876E-2</v>
      </c>
      <c r="LK328" s="864">
        <f t="shared" si="3175"/>
        <v>3.502163265732755E-2</v>
      </c>
      <c r="LL328" s="865">
        <f t="shared" si="3066"/>
        <v>0.55978019129173107</v>
      </c>
      <c r="LM328" s="864">
        <f t="shared" si="3176"/>
        <v>0.54777894529804172</v>
      </c>
      <c r="LN328" s="865">
        <f t="shared" si="3068"/>
        <v>0.49864633089749694</v>
      </c>
      <c r="LO328" s="868">
        <f t="shared" si="3177"/>
        <v>1.0195046687234615</v>
      </c>
      <c r="LP328" s="869">
        <f t="shared" ref="LP328:ME328" si="3259">+JT328/$CZ$328</f>
        <v>9.9088290748959792E-2</v>
      </c>
      <c r="LQ328" s="870">
        <f t="shared" si="3259"/>
        <v>7.029376353573176E-2</v>
      </c>
      <c r="LR328" s="870">
        <f t="shared" si="3259"/>
        <v>1.6421647884862792E-2</v>
      </c>
      <c r="LS328" s="870">
        <f t="shared" si="3259"/>
        <v>8.8240459099454313E-2</v>
      </c>
      <c r="LT328" s="870">
        <f t="shared" si="3259"/>
        <v>3.8151475119838234E-2</v>
      </c>
      <c r="LU328" s="870">
        <f t="shared" si="3259"/>
        <v>1.5262913341671581E-2</v>
      </c>
      <c r="LV328" s="870">
        <f t="shared" si="3259"/>
        <v>1.0746419742882306E-2</v>
      </c>
      <c r="LW328" s="870">
        <f t="shared" si="3259"/>
        <v>5.3281335738484658E-4</v>
      </c>
      <c r="LX328" s="871">
        <f t="shared" si="3259"/>
        <v>2.4221298685376267E-3</v>
      </c>
      <c r="LY328" s="871">
        <f t="shared" si="3259"/>
        <v>2.6223951764301346E-4</v>
      </c>
      <c r="LZ328" s="871">
        <f t="shared" si="3259"/>
        <v>8.7682366034520993E-4</v>
      </c>
      <c r="MA328" s="871">
        <f t="shared" si="3259"/>
        <v>7.0982441277570756E-4</v>
      </c>
      <c r="MB328" s="871">
        <f t="shared" si="3259"/>
        <v>1.436209347317951E-4</v>
      </c>
      <c r="MC328" s="871">
        <f t="shared" si="3259"/>
        <v>1.2085474055705797E-4</v>
      </c>
      <c r="MD328" s="871">
        <f t="shared" si="3259"/>
        <v>1.1523089419555154E-3</v>
      </c>
      <c r="ME328" s="871">
        <f t="shared" si="3259"/>
        <v>1.0264647354537111E-3</v>
      </c>
      <c r="MF328" s="869">
        <f t="shared" ref="MF328:MU328" si="3260">+JT328/$DW$328</f>
        <v>0.26227056483223377</v>
      </c>
      <c r="MG328" s="870">
        <f t="shared" si="3260"/>
        <v>0.18605614172321752</v>
      </c>
      <c r="MH328" s="870">
        <f t="shared" si="3260"/>
        <v>4.3465426981181769E-2</v>
      </c>
      <c r="MI328" s="870">
        <f t="shared" si="3260"/>
        <v>0.23355812149088315</v>
      </c>
      <c r="MJ328" s="870">
        <f t="shared" si="3260"/>
        <v>0.10098074003731797</v>
      </c>
      <c r="MK328" s="870">
        <f t="shared" si="3260"/>
        <v>4.0398445394999059E-2</v>
      </c>
      <c r="ML328" s="870">
        <f t="shared" si="3260"/>
        <v>2.8444022543799897E-2</v>
      </c>
      <c r="MM328" s="870">
        <f t="shared" si="3260"/>
        <v>1.4102701654781498E-3</v>
      </c>
      <c r="MN328" s="871">
        <f t="shared" si="3260"/>
        <v>6.4109832142306509E-3</v>
      </c>
      <c r="MO328" s="871">
        <f t="shared" si="3260"/>
        <v>6.941052862422868E-4</v>
      </c>
      <c r="MP328" s="871">
        <f t="shared" si="3260"/>
        <v>2.3208094005740939E-3</v>
      </c>
      <c r="MQ328" s="871">
        <f t="shared" si="3260"/>
        <v>1.8787895952514229E-3</v>
      </c>
      <c r="MR328" s="871">
        <f t="shared" si="3260"/>
        <v>3.8014121940272447E-4</v>
      </c>
      <c r="MS328" s="871">
        <f t="shared" si="3260"/>
        <v>3.1988281187386822E-4</v>
      </c>
      <c r="MT328" s="871">
        <f t="shared" si="3260"/>
        <v>3.0499740663967332E-3</v>
      </c>
      <c r="MU328" s="871">
        <f t="shared" si="3260"/>
        <v>2.7168849509157608E-3</v>
      </c>
      <c r="MV328" s="1098"/>
      <c r="MW328" s="808"/>
      <c r="MX328" s="862"/>
      <c r="MY328" s="1269"/>
      <c r="MZ328" s="956"/>
      <c r="NA328" s="874"/>
      <c r="NB328" s="1098"/>
      <c r="NC328" s="808"/>
      <c r="ND328" s="829"/>
      <c r="NE328" s="875"/>
    </row>
    <row r="329" spans="1:369" outlineLevel="1" x14ac:dyDescent="0.2">
      <c r="A329" s="876" t="s">
        <v>187</v>
      </c>
      <c r="B329" s="559">
        <v>190</v>
      </c>
      <c r="C329" s="1525"/>
      <c r="D329" s="560">
        <f>DATI!G314</f>
        <v>491310</v>
      </c>
      <c r="E329" s="561">
        <f t="shared" si="3234"/>
        <v>5.4765529607450722E-2</v>
      </c>
      <c r="F329" s="1035">
        <f t="shared" si="3195"/>
        <v>1.3206647345830734E-3</v>
      </c>
      <c r="G329" s="563"/>
      <c r="H329" s="564"/>
      <c r="I329" s="565"/>
      <c r="J329" s="566"/>
      <c r="K329" s="566"/>
      <c r="L329" s="566"/>
      <c r="M329" s="564"/>
      <c r="N329" s="564"/>
      <c r="O329" s="564"/>
      <c r="P329" s="564"/>
      <c r="Q329" s="564"/>
      <c r="R329" s="564"/>
      <c r="S329" s="564"/>
      <c r="T329" s="564"/>
      <c r="U329" s="564"/>
      <c r="V329" s="564"/>
      <c r="W329" s="569"/>
      <c r="X329" s="1100"/>
      <c r="Y329" s="564"/>
      <c r="Z329" s="564"/>
      <c r="AA329" s="564"/>
      <c r="AB329" s="564"/>
      <c r="AC329" s="564"/>
      <c r="AD329" s="565"/>
      <c r="AE329" s="566"/>
      <c r="AF329" s="566"/>
      <c r="AG329" s="569"/>
      <c r="AH329" s="572"/>
      <c r="AI329" s="564"/>
      <c r="AJ329" s="565"/>
      <c r="AK329" s="566"/>
      <c r="AL329" s="566"/>
      <c r="AM329" s="566"/>
      <c r="AN329" s="576"/>
      <c r="AO329" s="577"/>
      <c r="AP329" s="577"/>
      <c r="AQ329" s="577"/>
      <c r="AR329" s="577"/>
      <c r="AS329" s="577"/>
      <c r="AT329" s="577"/>
      <c r="AU329" s="1072"/>
      <c r="AV329" s="1072"/>
      <c r="AW329" s="577"/>
      <c r="AX329" s="1072"/>
      <c r="AY329" s="1072"/>
      <c r="AZ329" s="1072"/>
      <c r="BA329" s="1072"/>
      <c r="BB329" s="576"/>
      <c r="BC329" s="577"/>
      <c r="BD329" s="577"/>
      <c r="BE329" s="577"/>
      <c r="BF329" s="577"/>
      <c r="BG329" s="577"/>
      <c r="BH329" s="577"/>
      <c r="BI329" s="577"/>
      <c r="BJ329" s="577"/>
      <c r="BK329" s="577"/>
      <c r="BL329" s="577"/>
      <c r="BM329" s="577"/>
      <c r="BN329" s="577"/>
      <c r="BO329" s="577"/>
      <c r="BP329" s="577"/>
      <c r="BQ329" s="577"/>
      <c r="BR329" s="577"/>
      <c r="BS329" s="577"/>
      <c r="BT329" s="577"/>
      <c r="BU329" s="577"/>
      <c r="BV329" s="578"/>
      <c r="BW329" s="576"/>
      <c r="BX329" s="577"/>
      <c r="BY329" s="577"/>
      <c r="BZ329" s="577"/>
      <c r="CA329" s="577"/>
      <c r="CB329" s="577"/>
      <c r="CC329" s="577"/>
      <c r="CD329" s="578"/>
      <c r="CE329" s="576"/>
      <c r="CF329" s="577"/>
      <c r="CG329" s="577"/>
      <c r="CH329" s="577"/>
      <c r="CI329" s="577"/>
      <c r="CJ329" s="577"/>
      <c r="CK329" s="577"/>
      <c r="CL329" s="577"/>
      <c r="CM329" s="577"/>
      <c r="CN329" s="577"/>
      <c r="CO329" s="577"/>
      <c r="CP329" s="577"/>
      <c r="CQ329" s="577"/>
      <c r="CR329" s="577"/>
      <c r="CS329" s="577"/>
      <c r="CT329" s="577"/>
      <c r="CU329" s="577"/>
      <c r="CV329" s="577"/>
      <c r="CW329" s="577"/>
      <c r="CX329" s="577"/>
      <c r="CY329" s="578"/>
      <c r="CZ329" s="563">
        <f>DATI!AA314</f>
        <v>251385.88540532594</v>
      </c>
      <c r="DA329" s="564">
        <f t="shared" si="3148"/>
        <v>688.72845316527651</v>
      </c>
      <c r="DB329" s="565">
        <f t="shared" si="3009"/>
        <v>511.66449981747968</v>
      </c>
      <c r="DC329" s="566">
        <f t="shared" si="3181"/>
        <v>1.4018205474451497</v>
      </c>
      <c r="DD329" s="582">
        <f t="shared" si="3182"/>
        <v>7.4181290441386549E-2</v>
      </c>
      <c r="DE329" s="583">
        <f t="shared" si="3070"/>
        <v>7.2764528160533276E-2</v>
      </c>
      <c r="DF329" s="564">
        <f t="shared" si="3155"/>
        <v>17360.318545908551</v>
      </c>
      <c r="DG329" s="584">
        <f t="shared" si="3183"/>
        <v>34.705683240248561</v>
      </c>
      <c r="DH329" s="585">
        <f t="shared" si="3239"/>
        <v>5.8604110885692035E-2</v>
      </c>
      <c r="DI329" s="1349">
        <f t="shared" si="3240"/>
        <v>46675.211517715448</v>
      </c>
      <c r="DJ329" s="564">
        <f t="shared" si="3088"/>
        <v>127.87729182935739</v>
      </c>
      <c r="DK329" s="1350">
        <f t="shared" si="3014"/>
        <v>95.001549973978641</v>
      </c>
      <c r="DL329" s="588">
        <f t="shared" si="3015"/>
        <v>0.26027821910679078</v>
      </c>
      <c r="DM329" s="624">
        <f t="shared" si="3146"/>
        <v>0.18567156800572929</v>
      </c>
      <c r="DN329" s="590">
        <f t="shared" si="3089"/>
        <v>0.1617187743171408</v>
      </c>
      <c r="DO329" s="590">
        <f t="shared" si="3179"/>
        <v>2.5999999999999995E-2</v>
      </c>
      <c r="DP329" s="590">
        <f t="shared" si="3016"/>
        <v>0.24789657212597224</v>
      </c>
      <c r="DQ329" s="590">
        <f t="shared" si="3017"/>
        <v>0.24625069278556075</v>
      </c>
      <c r="DR329" s="591">
        <f t="shared" si="3018"/>
        <v>9272.1025098932078</v>
      </c>
      <c r="DS329" s="591">
        <f t="shared" si="3019"/>
        <v>18.771662581390189</v>
      </c>
      <c r="DT329" s="592">
        <f t="shared" si="3241"/>
        <v>3.2155288289988676E-2</v>
      </c>
      <c r="DU329" s="593"/>
      <c r="DV329" s="592"/>
      <c r="DW329" s="594">
        <f>DATI!AB314</f>
        <v>46675.211517715448</v>
      </c>
      <c r="DX329" s="564">
        <f t="shared" si="3149"/>
        <v>127.87729182935739</v>
      </c>
      <c r="DY329" s="595">
        <f t="shared" si="3196"/>
        <v>95.001549973978641</v>
      </c>
      <c r="DZ329" s="566">
        <f t="shared" si="3197"/>
        <v>0.26027821910679078</v>
      </c>
      <c r="EA329" s="589">
        <f t="shared" si="3178"/>
        <v>0.18567156800572929</v>
      </c>
      <c r="EB329" s="585">
        <f t="shared" si="3080"/>
        <v>0.1617187743171408</v>
      </c>
      <c r="EC329" s="1345">
        <f t="shared" si="3180"/>
        <v>204710.67388761049</v>
      </c>
      <c r="ED329" s="597">
        <f t="shared" si="3023"/>
        <v>560.85116133591919</v>
      </c>
      <c r="EE329" s="598">
        <f t="shared" si="3024"/>
        <v>416.66294984350105</v>
      </c>
      <c r="EF329" s="599">
        <f t="shared" si="3025"/>
        <v>1.141542328338359</v>
      </c>
      <c r="EG329" s="600">
        <f t="shared" si="3071"/>
        <v>4.1135769150643431E-2</v>
      </c>
      <c r="EH329" s="600">
        <f t="shared" si="3072"/>
        <v>3.9762591363890452E-2</v>
      </c>
      <c r="EI329" s="582">
        <f t="shared" si="3198"/>
        <v>0.81432843199427074</v>
      </c>
      <c r="EJ329" s="601">
        <f t="shared" si="3073"/>
        <v>8088.2160360153357</v>
      </c>
      <c r="EK329" s="601">
        <f t="shared" si="3074"/>
        <v>15.934020658858344</v>
      </c>
      <c r="EL329" s="563">
        <f>DATI!AD314</f>
        <v>188089.11398899555</v>
      </c>
      <c r="EM329" s="564">
        <f t="shared" si="3150"/>
        <v>515.31264106574122</v>
      </c>
      <c r="EN329" s="595">
        <f t="shared" si="3027"/>
        <v>382.83184545194592</v>
      </c>
      <c r="EO329" s="566">
        <f t="shared" si="3184"/>
        <v>1.0488543711012217</v>
      </c>
      <c r="EP329" s="582">
        <f t="shared" si="3185"/>
        <v>3.3632992795958216E-2</v>
      </c>
      <c r="EQ329" s="583">
        <f t="shared" si="3186"/>
        <v>3.2269710592600198E-2</v>
      </c>
      <c r="ER329" s="582">
        <f t="shared" si="3235"/>
        <v>7.8806847507277608E-2</v>
      </c>
      <c r="ES329" s="564">
        <f t="shared" si="3159"/>
        <v>6120.1605017254187</v>
      </c>
      <c r="ET329" s="582">
        <f t="shared" si="3199"/>
        <v>0.74820872972134911</v>
      </c>
      <c r="EU329" s="584">
        <f t="shared" si="3187"/>
        <v>11.967679310548874</v>
      </c>
      <c r="EV329" s="563">
        <f>DATI!AE314</f>
        <v>14345.609885700047</v>
      </c>
      <c r="EW329" s="564">
        <f t="shared" si="3242"/>
        <v>39.303040782739856</v>
      </c>
      <c r="EX329" s="595">
        <f t="shared" si="3030"/>
        <v>29.198693056725993</v>
      </c>
      <c r="EY329" s="566">
        <f t="shared" si="3243"/>
        <v>7.9996419333495869E-2</v>
      </c>
      <c r="EZ329" s="582">
        <f t="shared" si="3188"/>
        <v>-2.0277963671262111E-2</v>
      </c>
      <c r="FA329" s="583">
        <f t="shared" si="3189"/>
        <v>-2.157014148067149E-2</v>
      </c>
      <c r="FB329" s="564">
        <f t="shared" si="3160"/>
        <v>-296.92070333989614</v>
      </c>
      <c r="FC329" s="584">
        <f t="shared" si="3190"/>
        <v>-0.64370474265513167</v>
      </c>
      <c r="FD329" s="564"/>
      <c r="FE329" s="582"/>
      <c r="FF329" s="564"/>
      <c r="FG329" s="582"/>
      <c r="FH329" s="563">
        <f>DATI!AF314</f>
        <v>2275.9500129148373</v>
      </c>
      <c r="FI329" s="564">
        <f t="shared" si="3161"/>
        <v>6.2354794874379103</v>
      </c>
      <c r="FJ329" s="590">
        <f t="shared" si="3201"/>
        <v>9.0536109823555685E-3</v>
      </c>
      <c r="FK329" s="590"/>
      <c r="FL329" s="564"/>
      <c r="FM329" s="1281"/>
      <c r="FN329" s="564"/>
      <c r="FO329" s="564"/>
      <c r="FP329" s="564"/>
      <c r="FQ329" s="602"/>
      <c r="FR329" s="1289"/>
      <c r="FS329" s="612"/>
      <c r="FT329" s="612"/>
      <c r="FU329" s="576"/>
      <c r="FV329" s="577"/>
      <c r="FW329" s="577"/>
      <c r="FX329" s="577"/>
      <c r="FY329" s="577"/>
      <c r="FZ329" s="577"/>
      <c r="GA329" s="577"/>
      <c r="GB329" s="577"/>
      <c r="GC329" s="577"/>
      <c r="GD329" s="577"/>
      <c r="GE329" s="577"/>
      <c r="GF329" s="577"/>
      <c r="GG329" s="577"/>
      <c r="GH329" s="577"/>
      <c r="GI329" s="577"/>
      <c r="GJ329" s="577"/>
      <c r="GK329" s="577"/>
      <c r="GL329" s="577"/>
      <c r="GM329" s="577"/>
      <c r="GN329" s="577"/>
      <c r="GO329" s="577"/>
      <c r="GP329" s="578"/>
      <c r="GQ329" s="576"/>
      <c r="GR329" s="577"/>
      <c r="GS329" s="577"/>
      <c r="GT329" s="577"/>
      <c r="GU329" s="577"/>
      <c r="GV329" s="577"/>
      <c r="GW329" s="577"/>
      <c r="GX329" s="578"/>
      <c r="GY329" s="576"/>
      <c r="GZ329" s="577"/>
      <c r="HA329" s="577"/>
      <c r="HB329" s="577"/>
      <c r="HC329" s="577"/>
      <c r="HD329" s="577"/>
      <c r="HE329" s="577"/>
      <c r="HF329" s="577"/>
      <c r="HG329" s="577"/>
      <c r="HH329" s="577"/>
      <c r="HI329" s="577"/>
      <c r="HJ329" s="577"/>
      <c r="HK329" s="577"/>
      <c r="HL329" s="577"/>
      <c r="HM329" s="577"/>
      <c r="HN329" s="577"/>
      <c r="HO329" s="577"/>
      <c r="HP329" s="577"/>
      <c r="HQ329" s="577"/>
      <c r="HR329" s="577"/>
      <c r="HS329" s="577"/>
      <c r="HT329" s="578"/>
      <c r="HU329" s="1289">
        <f t="shared" si="3191"/>
        <v>205000</v>
      </c>
      <c r="HV329" s="1290"/>
      <c r="HW329" s="1291">
        <v>61000</v>
      </c>
      <c r="HX329" s="1292">
        <v>61000</v>
      </c>
      <c r="HY329" s="1292"/>
      <c r="HZ329" s="1293"/>
      <c r="IA329" s="1293">
        <f t="shared" si="3192"/>
        <v>0.24265483283457104</v>
      </c>
      <c r="IB329" s="1312">
        <f t="shared" si="3254"/>
        <v>0.29756097560975608</v>
      </c>
      <c r="IC329" s="1291"/>
      <c r="ID329" s="1293"/>
      <c r="IE329" s="1291"/>
      <c r="IF329" s="1291"/>
      <c r="IG329" s="1291"/>
      <c r="IH329" s="1313"/>
      <c r="II329" s="1292"/>
      <c r="IJ329" s="1292"/>
      <c r="IK329" s="1314"/>
      <c r="IL329" s="1315">
        <v>142000</v>
      </c>
      <c r="IM329" s="1315"/>
      <c r="IN329" s="1312">
        <f t="shared" si="3113"/>
        <v>0.56486862725424736</v>
      </c>
      <c r="IO329" s="1312">
        <f t="shared" si="3114"/>
        <v>0.69268292682926824</v>
      </c>
      <c r="IP329" s="1292"/>
      <c r="IQ329" s="1313"/>
      <c r="IR329" s="1292"/>
      <c r="IS329" s="1315">
        <v>2000</v>
      </c>
      <c r="IT329" s="1314">
        <v>2000</v>
      </c>
      <c r="IU329" s="1316"/>
      <c r="IV329" s="1312"/>
      <c r="IW329" s="1313">
        <f t="shared" si="3193"/>
        <v>7.9558961585105264E-3</v>
      </c>
      <c r="IX329" s="1312">
        <f>+(IT329)/(HX329+IL329+IT329)</f>
        <v>9.7560975609756097E-3</v>
      </c>
      <c r="IY329" s="1315"/>
      <c r="IZ329" s="1315"/>
      <c r="JA329" s="1315"/>
      <c r="JB329" s="1315"/>
      <c r="JC329" s="1297"/>
      <c r="JD329" s="1313"/>
      <c r="JE329" s="1292"/>
      <c r="JF329" s="1292"/>
      <c r="JG329" s="586">
        <f t="shared" si="3153"/>
        <v>43244.864307983618</v>
      </c>
      <c r="JH329" s="566">
        <f t="shared" si="3038"/>
        <v>88.019507659082095</v>
      </c>
      <c r="JI329" s="589">
        <f t="shared" si="3115"/>
        <v>0.1720258249115979</v>
      </c>
      <c r="JJ329" s="1281"/>
      <c r="JK329" s="564"/>
      <c r="JL329" s="591"/>
      <c r="JM329" s="622">
        <f t="shared" si="3076"/>
        <v>0.15840576471864037</v>
      </c>
      <c r="JN329" s="1077"/>
      <c r="JO329" s="566"/>
      <c r="JP329" s="589"/>
      <c r="JQ329" s="590"/>
      <c r="JR329" s="624"/>
      <c r="JS329" s="585"/>
      <c r="JT329" s="576">
        <f>DATI!BW314</f>
        <v>12501.713025214156</v>
      </c>
      <c r="JU329" s="577">
        <f>DATI!BX314</f>
        <v>9872.5147209647312</v>
      </c>
      <c r="JV329" s="577">
        <f>DATI!BY314</f>
        <v>1488.2453181934604</v>
      </c>
      <c r="JW329" s="577">
        <f>DATI!BZ314</f>
        <v>792.35187900984329</v>
      </c>
      <c r="JX329" s="577">
        <f>DATI!CA314</f>
        <v>12650.868195725805</v>
      </c>
      <c r="JY329" s="577">
        <f>DATI!CB314</f>
        <v>2272.7343714809408</v>
      </c>
      <c r="JZ329" s="577">
        <f>DATI!CC314</f>
        <v>2565.5169738448844</v>
      </c>
      <c r="KA329" s="577">
        <f>DATI!CD314</f>
        <v>30.110719296492622</v>
      </c>
      <c r="KB329" s="577">
        <f>DATI!CE314</f>
        <v>364.16159035301206</v>
      </c>
      <c r="KC329" s="577">
        <f>DATI!CF314</f>
        <v>51.884098625540688</v>
      </c>
      <c r="KD329" s="577">
        <f>DATI!CG314</f>
        <v>67.970841322898934</v>
      </c>
      <c r="KE329" s="577">
        <f>DATI!CH314</f>
        <v>124.48394670230159</v>
      </c>
      <c r="KF329" s="577">
        <f>DATI!CI314</f>
        <v>7.3166801424026531</v>
      </c>
      <c r="KG329" s="577">
        <f>DATI!CJ314</f>
        <v>55.174001073837303</v>
      </c>
      <c r="KH329" s="577">
        <f>DATI!CK314</f>
        <v>256.02254323466298</v>
      </c>
      <c r="KI329" s="577">
        <f>DATI!CL314</f>
        <v>211.76624412155113</v>
      </c>
      <c r="KJ329" s="625">
        <f t="shared" si="3039"/>
        <v>25.445671826777708</v>
      </c>
      <c r="KK329" s="626">
        <f t="shared" si="3162"/>
        <v>0.19580099703679699</v>
      </c>
      <c r="KL329" s="627">
        <f t="shared" si="3041"/>
        <v>20.094267816581652</v>
      </c>
      <c r="KM329" s="626">
        <f t="shared" si="3163"/>
        <v>4.0002931665500452E-2</v>
      </c>
      <c r="KN329" s="627">
        <f t="shared" si="3043"/>
        <v>3.0291370381092597</v>
      </c>
      <c r="KO329" s="626">
        <f t="shared" si="3164"/>
        <v>0.30443430855469311</v>
      </c>
      <c r="KP329" s="627">
        <f t="shared" si="3045"/>
        <v>1.6127330585777684</v>
      </c>
      <c r="KQ329" s="626">
        <f t="shared" si="3165"/>
        <v>2.7802375856424901</v>
      </c>
      <c r="KR329" s="627">
        <f t="shared" si="3047"/>
        <v>25.749258504255572</v>
      </c>
      <c r="KS329" s="626">
        <f t="shared" si="3166"/>
        <v>0.35910982288525317</v>
      </c>
      <c r="KT329" s="627">
        <f t="shared" si="3049"/>
        <v>4.6258662992427197</v>
      </c>
      <c r="KU329" s="626">
        <f t="shared" si="3167"/>
        <v>0.43045561865775839</v>
      </c>
      <c r="KV329" s="627">
        <f t="shared" si="3051"/>
        <v>5.2217886341513191</v>
      </c>
      <c r="KW329" s="626">
        <f t="shared" si="3168"/>
        <v>0.47749143258783039</v>
      </c>
      <c r="KX329" s="627">
        <f t="shared" si="3053"/>
        <v>6.1286599695696449E-2</v>
      </c>
      <c r="KY329" s="626">
        <f t="shared" si="3169"/>
        <v>-0.71793315517120981</v>
      </c>
      <c r="KZ329" s="627">
        <f t="shared" si="3055"/>
        <v>0.74120532932977568</v>
      </c>
      <c r="LA329" s="626">
        <f t="shared" si="3170"/>
        <v>0.57732254286597762</v>
      </c>
      <c r="LB329" s="627">
        <f t="shared" si="3194"/>
        <v>0.10560358760363252</v>
      </c>
      <c r="LC329" s="626" t="e">
        <f t="shared" si="3171"/>
        <v>#DIV/0!</v>
      </c>
      <c r="LD329" s="627">
        <f t="shared" si="3058"/>
        <v>0.13834613853351027</v>
      </c>
      <c r="LE329" s="626">
        <f t="shared" si="3172"/>
        <v>0.47250001051336671</v>
      </c>
      <c r="LF329" s="627">
        <f t="shared" si="3060"/>
        <v>0.25337148989904862</v>
      </c>
      <c r="LG329" s="626">
        <f t="shared" si="3173"/>
        <v>-6.3109462100588029E-2</v>
      </c>
      <c r="LH329" s="627">
        <f t="shared" si="3062"/>
        <v>1.4892186485930783E-2</v>
      </c>
      <c r="LI329" s="626">
        <f t="shared" si="3174"/>
        <v>-0.71417899538580121</v>
      </c>
      <c r="LJ329" s="627">
        <f t="shared" si="3064"/>
        <v>0.11229977218830739</v>
      </c>
      <c r="LK329" s="626">
        <f t="shared" si="3175"/>
        <v>0.50788311576327227</v>
      </c>
      <c r="LL329" s="627">
        <f t="shared" si="3066"/>
        <v>0.52110183638570962</v>
      </c>
      <c r="LM329" s="626">
        <f t="shared" si="3176"/>
        <v>0.46079247154089686</v>
      </c>
      <c r="LN329" s="627">
        <f t="shared" si="3068"/>
        <v>0.43102367979799139</v>
      </c>
      <c r="LO329" s="630">
        <f t="shared" si="3177"/>
        <v>0.32454231771050329</v>
      </c>
      <c r="LP329" s="631">
        <f t="shared" ref="LP329:ME329" si="3261">+JT329/$CZ$329</f>
        <v>4.9731165316051158E-2</v>
      </c>
      <c r="LQ329" s="632">
        <f t="shared" si="3261"/>
        <v>3.9272350971680962E-2</v>
      </c>
      <c r="LR329" s="632">
        <f t="shared" si="3261"/>
        <v>5.9201626049683138E-3</v>
      </c>
      <c r="LS329" s="632">
        <f t="shared" si="3261"/>
        <v>3.1519346352015046E-3</v>
      </c>
      <c r="LT329" s="632">
        <f t="shared" si="3261"/>
        <v>5.0324496840098959E-2</v>
      </c>
      <c r="LU329" s="632">
        <f t="shared" si="3261"/>
        <v>9.0408193276900264E-3</v>
      </c>
      <c r="LV329" s="632">
        <f t="shared" si="3261"/>
        <v>1.0205493318403033E-2</v>
      </c>
      <c r="LW329" s="632">
        <f t="shared" si="3261"/>
        <v>1.1977887799047721E-4</v>
      </c>
      <c r="LX329" s="633">
        <f t="shared" si="3261"/>
        <v>1.4486158988833062E-3</v>
      </c>
      <c r="LY329" s="633">
        <f t="shared" si="3261"/>
        <v>2.0639225047136022E-4</v>
      </c>
      <c r="LZ329" s="633">
        <f t="shared" si="3261"/>
        <v>2.703844776857901E-4</v>
      </c>
      <c r="MA329" s="633">
        <f t="shared" si="3261"/>
        <v>4.9519067668253515E-4</v>
      </c>
      <c r="MB329" s="633">
        <f t="shared" si="3261"/>
        <v>2.9105373718995759E-5</v>
      </c>
      <c r="MC329" s="633">
        <f t="shared" si="3261"/>
        <v>2.1947931159649892E-4</v>
      </c>
      <c r="MD329" s="633">
        <f t="shared" si="3261"/>
        <v>1.018444384106375E-3</v>
      </c>
      <c r="ME329" s="633">
        <f t="shared" si="3261"/>
        <v>8.4239512405442549E-4</v>
      </c>
      <c r="MF329" s="631">
        <f t="shared" ref="MF329:MU329" si="3262">+JT329/$DW$329</f>
        <v>0.26784480709785674</v>
      </c>
      <c r="MG329" s="632">
        <f t="shared" si="3262"/>
        <v>0.21151515761675008</v>
      </c>
      <c r="MH329" s="632">
        <f t="shared" si="3262"/>
        <v>3.1885132810348403E-2</v>
      </c>
      <c r="MI329" s="632">
        <f t="shared" si="3262"/>
        <v>1.6975860488797321E-2</v>
      </c>
      <c r="MJ329" s="632">
        <f t="shared" si="3262"/>
        <v>0.27104040419665165</v>
      </c>
      <c r="MK329" s="632">
        <f t="shared" si="3262"/>
        <v>4.869253502189981E-2</v>
      </c>
      <c r="ML329" s="632">
        <f t="shared" si="3262"/>
        <v>5.4965299361763996E-2</v>
      </c>
      <c r="MM329" s="632">
        <f t="shared" si="3262"/>
        <v>6.4511157673199145E-4</v>
      </c>
      <c r="MN329" s="633">
        <f t="shared" si="3262"/>
        <v>7.8020340671578004E-3</v>
      </c>
      <c r="MO329" s="633">
        <f t="shared" si="3262"/>
        <v>1.111598575313327E-3</v>
      </c>
      <c r="MP329" s="633">
        <f t="shared" si="3262"/>
        <v>1.4562513829658981E-3</v>
      </c>
      <c r="MQ329" s="633">
        <f t="shared" si="3262"/>
        <v>2.6670248008421782E-3</v>
      </c>
      <c r="MR329" s="633">
        <f t="shared" si="3262"/>
        <v>1.5675730017046901E-4</v>
      </c>
      <c r="MS329" s="633">
        <f t="shared" si="3262"/>
        <v>1.1820835788370484E-3</v>
      </c>
      <c r="MT329" s="633">
        <f t="shared" si="3262"/>
        <v>5.4851929945189497E-3</v>
      </c>
      <c r="MU329" s="633">
        <f t="shared" si="3262"/>
        <v>4.5370173425175768E-3</v>
      </c>
      <c r="MV329" s="1077"/>
      <c r="MW329" s="566"/>
      <c r="MX329" s="624"/>
      <c r="MY329" s="1270"/>
      <c r="MZ329" s="636"/>
      <c r="NA329" s="637"/>
      <c r="NB329" s="1077"/>
      <c r="NC329" s="566"/>
      <c r="ND329" s="589"/>
      <c r="NE329" s="638"/>
    </row>
    <row r="330" spans="1:369" outlineLevel="1" x14ac:dyDescent="0.2">
      <c r="A330" s="800" t="s">
        <v>188</v>
      </c>
      <c r="B330" s="801">
        <v>78</v>
      </c>
      <c r="C330" s="1528"/>
      <c r="D330" s="802">
        <f>DATI!G315</f>
        <v>176878</v>
      </c>
      <c r="E330" s="803">
        <f t="shared" si="3234"/>
        <v>1.9716304056312042E-2</v>
      </c>
      <c r="F330" s="1033">
        <f t="shared" si="3195"/>
        <v>-6.0457100884255726E-4</v>
      </c>
      <c r="G330" s="805"/>
      <c r="H330" s="806"/>
      <c r="I330" s="813"/>
      <c r="J330" s="808"/>
      <c r="K330" s="808"/>
      <c r="L330" s="808"/>
      <c r="M330" s="806"/>
      <c r="N330" s="806"/>
      <c r="O330" s="806"/>
      <c r="P330" s="806"/>
      <c r="Q330" s="806"/>
      <c r="R330" s="806"/>
      <c r="S330" s="806"/>
      <c r="T330" s="806"/>
      <c r="U330" s="806"/>
      <c r="V330" s="806"/>
      <c r="W330" s="811"/>
      <c r="X330" s="1092"/>
      <c r="Y330" s="806"/>
      <c r="Z330" s="806"/>
      <c r="AA330" s="806"/>
      <c r="AB330" s="806"/>
      <c r="AC330" s="806"/>
      <c r="AD330" s="813"/>
      <c r="AE330" s="808"/>
      <c r="AF330" s="808"/>
      <c r="AG330" s="811"/>
      <c r="AH330" s="815"/>
      <c r="AI330" s="806"/>
      <c r="AJ330" s="813"/>
      <c r="AK330" s="808"/>
      <c r="AL330" s="808"/>
      <c r="AM330" s="808"/>
      <c r="AN330" s="818"/>
      <c r="AO330" s="819"/>
      <c r="AP330" s="819"/>
      <c r="AQ330" s="819"/>
      <c r="AR330" s="819"/>
      <c r="AS330" s="819"/>
      <c r="AT330" s="819"/>
      <c r="AU330" s="1093"/>
      <c r="AV330" s="1093"/>
      <c r="AW330" s="819"/>
      <c r="AX330" s="1093"/>
      <c r="AY330" s="1093"/>
      <c r="AZ330" s="1093"/>
      <c r="BA330" s="1093"/>
      <c r="BB330" s="818"/>
      <c r="BC330" s="819"/>
      <c r="BD330" s="819"/>
      <c r="BE330" s="819"/>
      <c r="BF330" s="819"/>
      <c r="BG330" s="819"/>
      <c r="BH330" s="819"/>
      <c r="BI330" s="819"/>
      <c r="BJ330" s="819"/>
      <c r="BK330" s="819"/>
      <c r="BL330" s="819"/>
      <c r="BM330" s="819"/>
      <c r="BN330" s="819"/>
      <c r="BO330" s="819"/>
      <c r="BP330" s="819"/>
      <c r="BQ330" s="819"/>
      <c r="BR330" s="819"/>
      <c r="BS330" s="819"/>
      <c r="BT330" s="819"/>
      <c r="BU330" s="819"/>
      <c r="BV330" s="820"/>
      <c r="BW330" s="818"/>
      <c r="BX330" s="819"/>
      <c r="BY330" s="819"/>
      <c r="BZ330" s="819"/>
      <c r="CA330" s="819"/>
      <c r="CB330" s="819"/>
      <c r="CC330" s="819"/>
      <c r="CD330" s="820"/>
      <c r="CE330" s="818"/>
      <c r="CF330" s="819"/>
      <c r="CG330" s="819"/>
      <c r="CH330" s="819"/>
      <c r="CI330" s="819"/>
      <c r="CJ330" s="819"/>
      <c r="CK330" s="819"/>
      <c r="CL330" s="819"/>
      <c r="CM330" s="819"/>
      <c r="CN330" s="819"/>
      <c r="CO330" s="819"/>
      <c r="CP330" s="819"/>
      <c r="CQ330" s="819"/>
      <c r="CR330" s="819"/>
      <c r="CS330" s="819"/>
      <c r="CT330" s="819"/>
      <c r="CU330" s="819"/>
      <c r="CV330" s="819"/>
      <c r="CW330" s="819"/>
      <c r="CX330" s="819"/>
      <c r="CY330" s="820"/>
      <c r="CZ330" s="805">
        <f>DATI!AA315</f>
        <v>68241.098968941922</v>
      </c>
      <c r="DA330" s="806">
        <f t="shared" si="3148"/>
        <v>186.96191498340252</v>
      </c>
      <c r="DB330" s="813">
        <f t="shared" si="3009"/>
        <v>385.80885677665918</v>
      </c>
      <c r="DC330" s="808">
        <f t="shared" si="3181"/>
        <v>1.0570105665113951</v>
      </c>
      <c r="DD330" s="822">
        <f t="shared" si="3182"/>
        <v>6.9226608851410409E-2</v>
      </c>
      <c r="DE330" s="823">
        <f t="shared" si="3070"/>
        <v>6.9873423306272497E-2</v>
      </c>
      <c r="DF330" s="806">
        <f t="shared" si="3155"/>
        <v>4418.2400875601743</v>
      </c>
      <c r="DG330" s="824">
        <f t="shared" si="3183"/>
        <v>25.197172840835549</v>
      </c>
      <c r="DH330" s="825">
        <f t="shared" si="3239"/>
        <v>1.5908645485362752E-2</v>
      </c>
      <c r="DI330" s="1346">
        <f t="shared" si="3240"/>
        <v>17581.225999999999</v>
      </c>
      <c r="DJ330" s="806">
        <f t="shared" si="3088"/>
        <v>48.16774246575342</v>
      </c>
      <c r="DK330" s="1347">
        <f t="shared" si="3014"/>
        <v>99.397471703660145</v>
      </c>
      <c r="DL330" s="828">
        <f t="shared" si="3015"/>
        <v>0.27232184028400042</v>
      </c>
      <c r="DM330" s="862">
        <f t="shared" si="3146"/>
        <v>0.25763398107058055</v>
      </c>
      <c r="DN330" s="830">
        <f t="shared" si="3089"/>
        <v>9.4850243511806612E-2</v>
      </c>
      <c r="DO330" s="830">
        <f t="shared" si="3179"/>
        <v>2.300000000000002E-2</v>
      </c>
      <c r="DP330" s="830">
        <f t="shared" si="3016"/>
        <v>0.17064301307026994</v>
      </c>
      <c r="DQ330" s="830">
        <f t="shared" si="3017"/>
        <v>0.17135117803368266</v>
      </c>
      <c r="DR330" s="831">
        <f t="shared" si="3018"/>
        <v>2562.7909999999993</v>
      </c>
      <c r="DS330" s="831">
        <f t="shared" si="3019"/>
        <v>14.540365169208073</v>
      </c>
      <c r="DT330" s="832">
        <f t="shared" si="3241"/>
        <v>1.2111983473430543E-2</v>
      </c>
      <c r="DU330" s="833"/>
      <c r="DV330" s="832"/>
      <c r="DW330" s="834">
        <f>DATI!AB315</f>
        <v>17581.225999999999</v>
      </c>
      <c r="DX330" s="806">
        <f t="shared" si="3149"/>
        <v>48.16774246575342</v>
      </c>
      <c r="DY330" s="835">
        <f t="shared" si="3196"/>
        <v>99.397471703660145</v>
      </c>
      <c r="DZ330" s="808">
        <f t="shared" si="3197"/>
        <v>0.27232184028400042</v>
      </c>
      <c r="EA330" s="829">
        <f t="shared" si="3178"/>
        <v>0.25763398107058055</v>
      </c>
      <c r="EB330" s="825">
        <f t="shared" si="3080"/>
        <v>9.4850243511806612E-2</v>
      </c>
      <c r="EC330" s="1348">
        <f t="shared" si="3180"/>
        <v>50659.872968941927</v>
      </c>
      <c r="ED330" s="837">
        <f t="shared" si="3023"/>
        <v>138.79417251764912</v>
      </c>
      <c r="EE330" s="838">
        <f t="shared" si="3024"/>
        <v>286.41138507299905</v>
      </c>
      <c r="EF330" s="839">
        <f t="shared" si="3025"/>
        <v>0.78468872622739472</v>
      </c>
      <c r="EG330" s="840">
        <f t="shared" si="3071"/>
        <v>3.8018051233835101E-2</v>
      </c>
      <c r="EH330" s="840">
        <f t="shared" si="3072"/>
        <v>3.8645986485715017E-2</v>
      </c>
      <c r="EI330" s="822">
        <f t="shared" si="3198"/>
        <v>0.74236601892941945</v>
      </c>
      <c r="EJ330" s="841">
        <f t="shared" si="3073"/>
        <v>1855.4490875601768</v>
      </c>
      <c r="EK330" s="841">
        <f t="shared" si="3074"/>
        <v>10.656807671627462</v>
      </c>
      <c r="EL330" s="805">
        <f>DATI!AD315</f>
        <v>46204.316976502538</v>
      </c>
      <c r="EM330" s="806">
        <f t="shared" si="3150"/>
        <v>126.58716979863709</v>
      </c>
      <c r="EN330" s="835">
        <f t="shared" si="3027"/>
        <v>261.22138975170759</v>
      </c>
      <c r="EO330" s="808">
        <f t="shared" si="3184"/>
        <v>0.71567504041563723</v>
      </c>
      <c r="EP330" s="822">
        <f t="shared" si="3185"/>
        <v>2.6661145304615497E-2</v>
      </c>
      <c r="EQ330" s="823">
        <f t="shared" si="3186"/>
        <v>2.7282210346891045E-2</v>
      </c>
      <c r="ER330" s="822">
        <f t="shared" si="3235"/>
        <v>1.9358996833587022E-2</v>
      </c>
      <c r="ES330" s="806">
        <f t="shared" si="3159"/>
        <v>1199.870097592473</v>
      </c>
      <c r="ET330" s="822">
        <f t="shared" si="3199"/>
        <v>0.67707463207078733</v>
      </c>
      <c r="EU330" s="824">
        <f t="shared" si="3187"/>
        <v>6.9374285182128688</v>
      </c>
      <c r="EV330" s="805">
        <f>DATI!AE315</f>
        <v>4455.5559924393892</v>
      </c>
      <c r="EW330" s="806">
        <f t="shared" si="3242"/>
        <v>12.207002719012026</v>
      </c>
      <c r="EX330" s="835">
        <f t="shared" si="3030"/>
        <v>25.189995321291452</v>
      </c>
      <c r="EY330" s="808">
        <f t="shared" si="3243"/>
        <v>6.9013685811757403E-2</v>
      </c>
      <c r="EZ330" s="822">
        <f t="shared" si="3188"/>
        <v>0.17252183093247253</v>
      </c>
      <c r="FA330" s="823">
        <f t="shared" si="3189"/>
        <v>0.17323113246183053</v>
      </c>
      <c r="FB330" s="806">
        <f t="shared" si="3160"/>
        <v>655.57898996770382</v>
      </c>
      <c r="FC330" s="824">
        <f t="shared" si="3190"/>
        <v>3.7193791534145966</v>
      </c>
      <c r="FD330" s="806"/>
      <c r="FE330" s="822"/>
      <c r="FF330" s="806"/>
      <c r="FG330" s="822"/>
      <c r="FH330" s="805"/>
      <c r="FI330" s="806"/>
      <c r="FJ330" s="830">
        <f t="shared" si="3201"/>
        <v>0</v>
      </c>
      <c r="FK330" s="830"/>
      <c r="FL330" s="806"/>
      <c r="FM330" s="1300"/>
      <c r="FN330" s="806"/>
      <c r="FO330" s="806"/>
      <c r="FP330" s="806"/>
      <c r="FQ330" s="842"/>
      <c r="FR330" s="1301"/>
      <c r="FS330" s="851"/>
      <c r="FT330" s="851"/>
      <c r="FU330" s="818"/>
      <c r="FV330" s="819"/>
      <c r="FW330" s="819"/>
      <c r="FX330" s="819"/>
      <c r="FY330" s="819"/>
      <c r="FZ330" s="819"/>
      <c r="GA330" s="819"/>
      <c r="GB330" s="819"/>
      <c r="GC330" s="819"/>
      <c r="GD330" s="819"/>
      <c r="GE330" s="819"/>
      <c r="GF330" s="819"/>
      <c r="GG330" s="819"/>
      <c r="GH330" s="819"/>
      <c r="GI330" s="819"/>
      <c r="GJ330" s="819"/>
      <c r="GK330" s="819"/>
      <c r="GL330" s="819"/>
      <c r="GM330" s="819"/>
      <c r="GN330" s="819"/>
      <c r="GO330" s="819"/>
      <c r="GP330" s="820"/>
      <c r="GQ330" s="818"/>
      <c r="GR330" s="819"/>
      <c r="GS330" s="819"/>
      <c r="GT330" s="819"/>
      <c r="GU330" s="819"/>
      <c r="GV330" s="819"/>
      <c r="GW330" s="819"/>
      <c r="GX330" s="820"/>
      <c r="GY330" s="818"/>
      <c r="GZ330" s="819"/>
      <c r="HA330" s="819"/>
      <c r="HB330" s="819"/>
      <c r="HC330" s="819"/>
      <c r="HD330" s="819"/>
      <c r="HE330" s="819"/>
      <c r="HF330" s="819"/>
      <c r="HG330" s="819"/>
      <c r="HH330" s="819"/>
      <c r="HI330" s="819"/>
      <c r="HJ330" s="819"/>
      <c r="HK330" s="819"/>
      <c r="HL330" s="819"/>
      <c r="HM330" s="819"/>
      <c r="HN330" s="819"/>
      <c r="HO330" s="819"/>
      <c r="HP330" s="819"/>
      <c r="HQ330" s="819"/>
      <c r="HR330" s="819"/>
      <c r="HS330" s="819"/>
      <c r="HT330" s="820"/>
      <c r="HU330" s="1301">
        <f t="shared" si="3191"/>
        <v>50000</v>
      </c>
      <c r="HV330" s="1302"/>
      <c r="HW330" s="1303">
        <v>46000</v>
      </c>
      <c r="HX330" s="1304">
        <v>46000</v>
      </c>
      <c r="HY330" s="1304"/>
      <c r="HZ330" s="1305"/>
      <c r="IA330" s="1305">
        <f t="shared" si="3192"/>
        <v>0.67408058625983802</v>
      </c>
      <c r="IB330" s="1306">
        <f t="shared" si="3254"/>
        <v>0.92</v>
      </c>
      <c r="IC330" s="1303"/>
      <c r="ID330" s="1305"/>
      <c r="IE330" s="1303"/>
      <c r="IF330" s="1303"/>
      <c r="IG330" s="1303"/>
      <c r="IH330" s="1307"/>
      <c r="II330" s="1304"/>
      <c r="IJ330" s="1304"/>
      <c r="IK330" s="1308"/>
      <c r="IL330" s="1309">
        <v>4000</v>
      </c>
      <c r="IM330" s="1309"/>
      <c r="IN330" s="1306">
        <f t="shared" si="3113"/>
        <v>5.8615703153029393E-2</v>
      </c>
      <c r="IO330" s="1306">
        <f t="shared" si="3114"/>
        <v>0.08</v>
      </c>
      <c r="IP330" s="1304"/>
      <c r="IQ330" s="1307"/>
      <c r="IR330" s="1304"/>
      <c r="IS330" s="1309">
        <v>0</v>
      </c>
      <c r="IT330" s="1308">
        <v>0</v>
      </c>
      <c r="IU330" s="1310"/>
      <c r="IV330" s="1306"/>
      <c r="IW330" s="1307">
        <f t="shared" si="3193"/>
        <v>0</v>
      </c>
      <c r="IX330" s="1306"/>
      <c r="IY330" s="1309"/>
      <c r="IZ330" s="1309"/>
      <c r="JA330" s="1309"/>
      <c r="JB330" s="1309"/>
      <c r="JC330" s="1311"/>
      <c r="JD330" s="1307"/>
      <c r="JE330" s="1304"/>
      <c r="JF330" s="1304"/>
      <c r="JG330" s="826">
        <f t="shared" si="3153"/>
        <v>16295.004722795906</v>
      </c>
      <c r="JH330" s="808">
        <f t="shared" si="3038"/>
        <v>92.125672626306866</v>
      </c>
      <c r="JI330" s="829">
        <f t="shared" si="3115"/>
        <v>0.23878578992715421</v>
      </c>
      <c r="JJ330" s="1300"/>
      <c r="JK330" s="806"/>
      <c r="JL330" s="831"/>
      <c r="JM330" s="860">
        <f t="shared" si="3076"/>
        <v>8.3467576391594633E-2</v>
      </c>
      <c r="JN330" s="1098"/>
      <c r="JO330" s="808"/>
      <c r="JP330" s="829"/>
      <c r="JQ330" s="830"/>
      <c r="JR330" s="862"/>
      <c r="JS330" s="825"/>
      <c r="JT330" s="818">
        <f>DATI!BW315</f>
        <v>7163.7161282551288</v>
      </c>
      <c r="JU330" s="819">
        <f>DATI!BX315</f>
        <v>5357.4056402526494</v>
      </c>
      <c r="JV330" s="819">
        <f>DATI!BY315</f>
        <v>966.22999672353262</v>
      </c>
      <c r="JW330" s="819">
        <f>DATI!BZ315</f>
        <v>885.24897654891015</v>
      </c>
      <c r="JX330" s="819">
        <f>DATI!CA315</f>
        <v>695.96008156335358</v>
      </c>
      <c r="JY330" s="819">
        <f>DATI!CB315</f>
        <v>6.6499999165534973</v>
      </c>
      <c r="JZ330" s="819">
        <f>DATI!CC315</f>
        <v>777.12177953302864</v>
      </c>
      <c r="KA330" s="819">
        <f>DATI!CD315</f>
        <v>19.75629949659109</v>
      </c>
      <c r="KB330" s="819">
        <f>DATI!CE315</f>
        <v>109.149297108531</v>
      </c>
      <c r="KC330" s="819">
        <f>DATI!CF315</f>
        <v>0.47249998748302457</v>
      </c>
      <c r="KD330" s="819">
        <f>DATI!CG315</f>
        <v>22.331260434627534</v>
      </c>
      <c r="KE330" s="819">
        <f>DATI!CH315</f>
        <v>45.321298799395564</v>
      </c>
      <c r="KF330" s="819">
        <f>DATI!CI315</f>
        <v>20.403600397109987</v>
      </c>
      <c r="KG330" s="819">
        <f>DATI!CJ315</f>
        <v>21.838320425033569</v>
      </c>
      <c r="KH330" s="819">
        <f>DATI!CK315</f>
        <v>14.462399676740169</v>
      </c>
      <c r="KI330" s="819">
        <f>DATI!CL315</f>
        <v>211.2684041118622</v>
      </c>
      <c r="KJ330" s="863">
        <f t="shared" si="3039"/>
        <v>40.500888342558873</v>
      </c>
      <c r="KK330" s="864">
        <f t="shared" si="3162"/>
        <v>0.18839248238502734</v>
      </c>
      <c r="KL330" s="865">
        <f t="shared" si="3041"/>
        <v>30.288705436813228</v>
      </c>
      <c r="KM330" s="864">
        <f t="shared" si="3163"/>
        <v>7.3741671464834152E-2</v>
      </c>
      <c r="KN330" s="865">
        <f t="shared" si="3043"/>
        <v>5.4626917803431327</v>
      </c>
      <c r="KO330" s="864">
        <f t="shared" si="3164"/>
        <v>0.2469310967460614</v>
      </c>
      <c r="KP330" s="865">
        <f t="shared" si="3045"/>
        <v>5.0048563221480915</v>
      </c>
      <c r="KQ330" s="864">
        <f t="shared" si="3165"/>
        <v>0.24399307076258506</v>
      </c>
      <c r="KR330" s="865">
        <f t="shared" si="3047"/>
        <v>3.9346899080911903</v>
      </c>
      <c r="KS330" s="864">
        <f t="shared" si="3166"/>
        <v>4.7091703349429193E-2</v>
      </c>
      <c r="KT330" s="865">
        <f t="shared" si="3049"/>
        <v>3.7596534993348509E-2</v>
      </c>
      <c r="KU330" s="864" t="e">
        <f t="shared" si="3167"/>
        <v>#DIV/0!</v>
      </c>
      <c r="KV330" s="865">
        <f t="shared" si="3051"/>
        <v>4.3935468488620888</v>
      </c>
      <c r="KW330" s="864">
        <f t="shared" si="3168"/>
        <v>0.32109121237524912</v>
      </c>
      <c r="KX330" s="865">
        <f t="shared" si="3053"/>
        <v>0.11169449844859786</v>
      </c>
      <c r="KY330" s="864">
        <f t="shared" si="3169"/>
        <v>0.18454687696851602</v>
      </c>
      <c r="KZ330" s="865">
        <f t="shared" si="3055"/>
        <v>0.6170880330427243</v>
      </c>
      <c r="LA330" s="864">
        <f t="shared" si="3170"/>
        <v>1.575237997379962</v>
      </c>
      <c r="LB330" s="865">
        <f t="shared" si="3194"/>
        <v>2.6713327122820508E-3</v>
      </c>
      <c r="LC330" s="864">
        <f t="shared" si="3171"/>
        <v>1.3040245253790748</v>
      </c>
      <c r="LD330" s="865">
        <f t="shared" si="3058"/>
        <v>0.12625233457313817</v>
      </c>
      <c r="LE330" s="864">
        <f t="shared" si="3172"/>
        <v>-0.45034509682743135</v>
      </c>
      <c r="LF330" s="865">
        <f t="shared" si="3060"/>
        <v>0.25622914550930903</v>
      </c>
      <c r="LG330" s="864">
        <f t="shared" si="3173"/>
        <v>0.5939850937717106</v>
      </c>
      <c r="LH330" s="865">
        <f t="shared" si="3062"/>
        <v>0.11535408811220155</v>
      </c>
      <c r="LI330" s="864" t="e">
        <f t="shared" si="3174"/>
        <v>#DIV/0!</v>
      </c>
      <c r="LJ330" s="865">
        <f t="shared" si="3064"/>
        <v>0.12346544185841976</v>
      </c>
      <c r="LK330" s="864" t="e">
        <f t="shared" si="3175"/>
        <v>#DIV/0!</v>
      </c>
      <c r="LL330" s="865">
        <f t="shared" si="3066"/>
        <v>8.1764830429675653E-2</v>
      </c>
      <c r="LM330" s="864">
        <f t="shared" si="3176"/>
        <v>29.921258198828053</v>
      </c>
      <c r="LN330" s="865">
        <f t="shared" si="3068"/>
        <v>1.1944300823836893</v>
      </c>
      <c r="LO330" s="868">
        <f t="shared" si="3177"/>
        <v>-4.9339779428044751E-3</v>
      </c>
      <c r="LP330" s="869">
        <f t="shared" ref="LP330:ME330" si="3263">+JT330/$CZ$330</f>
        <v>0.10497656451159292</v>
      </c>
      <c r="LQ330" s="870">
        <f t="shared" si="3263"/>
        <v>7.8507024669853667E-2</v>
      </c>
      <c r="LR330" s="870">
        <f t="shared" si="3263"/>
        <v>1.4159062666374789E-2</v>
      </c>
      <c r="LS330" s="870">
        <f t="shared" si="3263"/>
        <v>1.29723728064785E-2</v>
      </c>
      <c r="LT330" s="870">
        <f t="shared" si="3263"/>
        <v>1.0198547386818914E-2</v>
      </c>
      <c r="LU330" s="870">
        <f t="shared" si="3263"/>
        <v>9.7448605269092516E-5</v>
      </c>
      <c r="LV330" s="870">
        <f t="shared" si="3263"/>
        <v>1.138788488571549E-2</v>
      </c>
      <c r="LW330" s="870">
        <f t="shared" si="3263"/>
        <v>2.8950734667363185E-4</v>
      </c>
      <c r="LX330" s="871">
        <f t="shared" si="3263"/>
        <v>1.5994656996688658E-3</v>
      </c>
      <c r="LY330" s="871">
        <f t="shared" si="3263"/>
        <v>6.923979751528768E-6</v>
      </c>
      <c r="LZ330" s="871">
        <f t="shared" si="3263"/>
        <v>3.2724063316727942E-4</v>
      </c>
      <c r="MA330" s="871">
        <f t="shared" si="3263"/>
        <v>6.641349492337795E-4</v>
      </c>
      <c r="MB330" s="871">
        <f t="shared" si="3263"/>
        <v>2.9899284603250793E-4</v>
      </c>
      <c r="MC330" s="871">
        <f t="shared" si="3263"/>
        <v>3.2001712684862662E-4</v>
      </c>
      <c r="MD330" s="871">
        <f t="shared" si="3263"/>
        <v>2.1193093158306751E-4</v>
      </c>
      <c r="ME330" s="871">
        <f t="shared" si="3263"/>
        <v>3.0959115152587925E-3</v>
      </c>
      <c r="MF330" s="869">
        <f t="shared" ref="MF330:MU330" si="3264">+JT330/$DW$330</f>
        <v>0.40746396913702887</v>
      </c>
      <c r="MG330" s="870">
        <f t="shared" si="3264"/>
        <v>0.30472309725457425</v>
      </c>
      <c r="MH330" s="870">
        <f t="shared" si="3264"/>
        <v>5.4958055639779201E-2</v>
      </c>
      <c r="MI330" s="870">
        <f t="shared" si="3264"/>
        <v>5.0351947955672161E-2</v>
      </c>
      <c r="MJ330" s="870">
        <f t="shared" si="3264"/>
        <v>3.9585412391795298E-2</v>
      </c>
      <c r="MK330" s="870">
        <f t="shared" si="3264"/>
        <v>3.7824437934837408E-4</v>
      </c>
      <c r="ML330" s="870">
        <f t="shared" si="3264"/>
        <v>4.420179682196388E-2</v>
      </c>
      <c r="MM330" s="870">
        <f t="shared" si="3264"/>
        <v>1.1237156894855394E-3</v>
      </c>
      <c r="MN330" s="871">
        <f t="shared" si="3264"/>
        <v>6.2082870164191627E-3</v>
      </c>
      <c r="MO330" s="871">
        <f t="shared" si="3264"/>
        <v>2.6875258157936461E-5</v>
      </c>
      <c r="MP330" s="871">
        <f t="shared" si="3264"/>
        <v>1.2701765186698319E-3</v>
      </c>
      <c r="MQ330" s="871">
        <f t="shared" si="3264"/>
        <v>2.5778235715413459E-3</v>
      </c>
      <c r="MR330" s="871">
        <f t="shared" si="3264"/>
        <v>1.1605334233864002E-3</v>
      </c>
      <c r="MS330" s="871">
        <f t="shared" si="3264"/>
        <v>1.2421386554631385E-3</v>
      </c>
      <c r="MT330" s="871">
        <f t="shared" si="3264"/>
        <v>8.2260473056544354E-4</v>
      </c>
      <c r="MU330" s="871">
        <f t="shared" si="3264"/>
        <v>1.201670487097215E-2</v>
      </c>
      <c r="MV330" s="1098"/>
      <c r="MW330" s="808"/>
      <c r="MX330" s="862"/>
      <c r="MY330" s="1269"/>
      <c r="MZ330" s="956"/>
      <c r="NA330" s="874"/>
      <c r="NB330" s="1098"/>
      <c r="NC330" s="808"/>
      <c r="ND330" s="829"/>
      <c r="NE330" s="875"/>
    </row>
    <row r="331" spans="1:369" ht="9" outlineLevel="1" thickBot="1" x14ac:dyDescent="0.25">
      <c r="A331" s="1219" t="s">
        <v>189</v>
      </c>
      <c r="B331" s="1236">
        <v>141</v>
      </c>
      <c r="C331" s="1532"/>
      <c r="D331" s="1237">
        <f>DATI!G316</f>
        <v>807579</v>
      </c>
      <c r="E331" s="1238">
        <f t="shared" si="3234"/>
        <v>9.001952257201247E-2</v>
      </c>
      <c r="F331" s="1239">
        <f t="shared" si="3195"/>
        <v>2.365724059264739E-3</v>
      </c>
      <c r="G331" s="563"/>
      <c r="H331" s="1240"/>
      <c r="I331" s="1241"/>
      <c r="J331" s="1242"/>
      <c r="K331" s="1242"/>
      <c r="L331" s="1242"/>
      <c r="M331" s="1240"/>
      <c r="N331" s="1240"/>
      <c r="O331" s="1240"/>
      <c r="P331" s="1240"/>
      <c r="Q331" s="1240"/>
      <c r="R331" s="1240"/>
      <c r="S331" s="1240"/>
      <c r="T331" s="1240"/>
      <c r="U331" s="1240"/>
      <c r="V331" s="1240"/>
      <c r="W331" s="1243"/>
      <c r="X331" s="1244"/>
      <c r="Y331" s="1240"/>
      <c r="Z331" s="1240"/>
      <c r="AA331" s="1240"/>
      <c r="AB331" s="1240"/>
      <c r="AC331" s="1240"/>
      <c r="AD331" s="1241"/>
      <c r="AE331" s="1242"/>
      <c r="AF331" s="1242"/>
      <c r="AG331" s="1243"/>
      <c r="AH331" s="572"/>
      <c r="AI331" s="1240"/>
      <c r="AJ331" s="1241"/>
      <c r="AK331" s="1242"/>
      <c r="AL331" s="1242"/>
      <c r="AM331" s="1242"/>
      <c r="AN331" s="1159"/>
      <c r="AO331" s="1360"/>
      <c r="AP331" s="1360"/>
      <c r="AQ331" s="1160"/>
      <c r="AR331" s="1160"/>
      <c r="AS331" s="1160"/>
      <c r="AT331" s="1160"/>
      <c r="AU331" s="1161"/>
      <c r="AV331" s="1161"/>
      <c r="AW331" s="1160"/>
      <c r="AX331" s="1161"/>
      <c r="AY331" s="1161"/>
      <c r="AZ331" s="1161"/>
      <c r="BA331" s="1161"/>
      <c r="BB331" s="1159"/>
      <c r="BC331" s="1160"/>
      <c r="BD331" s="1160"/>
      <c r="BE331" s="1160"/>
      <c r="BF331" s="1160"/>
      <c r="BG331" s="1160"/>
      <c r="BH331" s="1160"/>
      <c r="BI331" s="1360"/>
      <c r="BJ331" s="1160"/>
      <c r="BK331" s="1160"/>
      <c r="BL331" s="1360"/>
      <c r="BM331" s="1360"/>
      <c r="BN331" s="1360"/>
      <c r="BO331" s="1360"/>
      <c r="BP331" s="1360"/>
      <c r="BQ331" s="1160"/>
      <c r="BR331" s="1160"/>
      <c r="BS331" s="1360"/>
      <c r="BT331" s="1360"/>
      <c r="BU331" s="1360"/>
      <c r="BV331" s="578"/>
      <c r="BW331" s="1159"/>
      <c r="BX331" s="1360"/>
      <c r="BY331" s="1160"/>
      <c r="BZ331" s="1160"/>
      <c r="CA331" s="1360"/>
      <c r="CB331" s="1360"/>
      <c r="CC331" s="1360"/>
      <c r="CD331" s="578"/>
      <c r="CE331" s="1159"/>
      <c r="CF331" s="1160"/>
      <c r="CG331" s="1160"/>
      <c r="CH331" s="1160"/>
      <c r="CI331" s="1160"/>
      <c r="CJ331" s="1160"/>
      <c r="CK331" s="1160"/>
      <c r="CL331" s="1360"/>
      <c r="CM331" s="1160"/>
      <c r="CN331" s="1160"/>
      <c r="CO331" s="1360"/>
      <c r="CP331" s="1360"/>
      <c r="CQ331" s="1360"/>
      <c r="CR331" s="1360"/>
      <c r="CS331" s="1360"/>
      <c r="CT331" s="1160"/>
      <c r="CU331" s="1160"/>
      <c r="CV331" s="1360"/>
      <c r="CW331" s="1360"/>
      <c r="CX331" s="1360"/>
      <c r="CY331" s="578"/>
      <c r="CZ331" s="563">
        <f>DATI!AA316</f>
        <v>382976.17509507801</v>
      </c>
      <c r="DA331" s="1240">
        <f t="shared" si="3148"/>
        <v>1049.2497947810357</v>
      </c>
      <c r="DB331" s="1241">
        <f t="shared" si="3009"/>
        <v>474.22750603356201</v>
      </c>
      <c r="DC331" s="1242">
        <f t="shared" si="3181"/>
        <v>1.2992534411878411</v>
      </c>
      <c r="DD331" s="1245">
        <f t="shared" si="3182"/>
        <v>7.8368671356547903E-2</v>
      </c>
      <c r="DE331" s="1246">
        <f t="shared" si="3070"/>
        <v>7.5823569654292572E-2</v>
      </c>
      <c r="DF331" s="1240">
        <f t="shared" si="3155"/>
        <v>27832.164268698834</v>
      </c>
      <c r="DG331" s="1247">
        <f t="shared" si="3183"/>
        <v>33.42334500746432</v>
      </c>
      <c r="DH331" s="1248">
        <f t="shared" si="3239"/>
        <v>8.9280980098235277E-2</v>
      </c>
      <c r="DI331" s="1351">
        <f t="shared" si="3240"/>
        <v>130682.00900000001</v>
      </c>
      <c r="DJ331" s="1153">
        <f t="shared" si="3088"/>
        <v>358.03290136986305</v>
      </c>
      <c r="DK331" s="1352">
        <f t="shared" si="3014"/>
        <v>161.81947400811561</v>
      </c>
      <c r="DL331" s="1169">
        <f t="shared" si="3015"/>
        <v>0.44334102467976882</v>
      </c>
      <c r="DM331" s="1202">
        <f t="shared" si="3146"/>
        <v>0.34122751622227354</v>
      </c>
      <c r="DN331" s="1171">
        <f t="shared" si="3089"/>
        <v>9.9385800586856587E-2</v>
      </c>
      <c r="DO331" s="1171">
        <f t="shared" si="3179"/>
        <v>3.1000000000000028E-2</v>
      </c>
      <c r="DP331" s="1171">
        <f t="shared" si="3016"/>
        <v>0.18554320508710337</v>
      </c>
      <c r="DQ331" s="1171">
        <f t="shared" si="3017"/>
        <v>0.18274515641459438</v>
      </c>
      <c r="DR331" s="1172">
        <f t="shared" si="3018"/>
        <v>20452.362000000008</v>
      </c>
      <c r="DS331" s="1172">
        <f t="shared" si="3019"/>
        <v>25.002617789773922</v>
      </c>
      <c r="DT331" s="1173">
        <f t="shared" si="3241"/>
        <v>9.0028894076141314E-2</v>
      </c>
      <c r="DU331" s="1174"/>
      <c r="DV331" s="1173"/>
      <c r="DW331" s="1175">
        <f>DATI!AB316</f>
        <v>130682.00900000001</v>
      </c>
      <c r="DX331" s="1153">
        <f t="shared" si="3149"/>
        <v>358.03290136986305</v>
      </c>
      <c r="DY331" s="1176">
        <f t="shared" si="3196"/>
        <v>161.81947400811561</v>
      </c>
      <c r="DZ331" s="1155">
        <f t="shared" si="3197"/>
        <v>0.44334102467976888</v>
      </c>
      <c r="EA331" s="1170">
        <f t="shared" si="3178"/>
        <v>0.34122751622227354</v>
      </c>
      <c r="EB331" s="1166">
        <f t="shared" si="3080"/>
        <v>9.9385800586856587E-2</v>
      </c>
      <c r="EC331" s="1353">
        <f t="shared" si="3180"/>
        <v>252294.16609507799</v>
      </c>
      <c r="ED331" s="1250">
        <f t="shared" si="3023"/>
        <v>691.21689341117258</v>
      </c>
      <c r="EE331" s="1251">
        <f t="shared" si="3024"/>
        <v>312.4080320254464</v>
      </c>
      <c r="EF331" s="1252">
        <f t="shared" si="3025"/>
        <v>0.85591241650807237</v>
      </c>
      <c r="EG331" s="1253">
        <f t="shared" si="3071"/>
        <v>3.0132174174685746E-2</v>
      </c>
      <c r="EH331" s="1253">
        <f t="shared" si="3072"/>
        <v>2.7700917388690925E-2</v>
      </c>
      <c r="EI331" s="1163">
        <f t="shared" si="3198"/>
        <v>0.65877248377772646</v>
      </c>
      <c r="EJ331" s="1254">
        <f t="shared" si="3073"/>
        <v>7379.8022686988115</v>
      </c>
      <c r="EK331" s="1254">
        <f t="shared" si="3074"/>
        <v>8.4207272176904553</v>
      </c>
      <c r="EL331" s="563">
        <f>DATI!AD316</f>
        <v>199680.84502577782</v>
      </c>
      <c r="EM331" s="1240">
        <f t="shared" si="3150"/>
        <v>547.07080828980224</v>
      </c>
      <c r="EN331" s="1255">
        <f t="shared" si="3027"/>
        <v>247.25859021319008</v>
      </c>
      <c r="EO331" s="1242">
        <f t="shared" si="3184"/>
        <v>0.67742079510463038</v>
      </c>
      <c r="EP331" s="1245">
        <f t="shared" si="3185"/>
        <v>-1.4235531861092943E-2</v>
      </c>
      <c r="EQ331" s="1246">
        <f t="shared" si="3186"/>
        <v>-1.6562074621953027E-2</v>
      </c>
      <c r="ER331" s="1163">
        <f t="shared" si="3235"/>
        <v>8.3663629278361504E-2</v>
      </c>
      <c r="ES331" s="1240">
        <f t="shared" si="3159"/>
        <v>-2883.6127932071686</v>
      </c>
      <c r="ET331" s="1163">
        <f t="shared" si="3199"/>
        <v>0.52139234242496901</v>
      </c>
      <c r="EU331" s="1247">
        <f t="shared" si="3187"/>
        <v>-4.1640810429957185</v>
      </c>
      <c r="EV331" s="563">
        <f>DATI!AE316</f>
        <v>42301.581070482731</v>
      </c>
      <c r="EW331" s="1240">
        <f t="shared" si="3242"/>
        <v>115.8947426588568</v>
      </c>
      <c r="EX331" s="1255">
        <f t="shared" si="3030"/>
        <v>52.380734355998278</v>
      </c>
      <c r="EY331" s="1242">
        <f t="shared" si="3243"/>
        <v>0.14350886124931034</v>
      </c>
      <c r="EZ331" s="1245">
        <f t="shared" si="3188"/>
        <v>4.8861092275452433E-2</v>
      </c>
      <c r="FA331" s="1246">
        <f t="shared" si="3189"/>
        <v>4.6385632609120098E-2</v>
      </c>
      <c r="FB331" s="1240">
        <f t="shared" si="3160"/>
        <v>1970.6150521785021</v>
      </c>
      <c r="FC331" s="1247">
        <f t="shared" si="3190"/>
        <v>2.3220057920471078</v>
      </c>
      <c r="FD331" s="1240"/>
      <c r="FE331" s="1163"/>
      <c r="FF331" s="1240"/>
      <c r="FG331" s="1163"/>
      <c r="FH331" s="563">
        <f>DATI!AF316</f>
        <v>10311.739998817444</v>
      </c>
      <c r="FI331" s="1240">
        <f t="shared" si="3161"/>
        <v>28.251342462513545</v>
      </c>
      <c r="FJ331" s="1171">
        <f t="shared" si="3201"/>
        <v>2.6925278044404307E-2</v>
      </c>
      <c r="FK331" s="1262"/>
      <c r="FL331" s="1240"/>
      <c r="FM331" s="1282"/>
      <c r="FN331" s="1240"/>
      <c r="FO331" s="1240"/>
      <c r="FP331" s="1240"/>
      <c r="FQ331" s="1183"/>
      <c r="FR331" s="1318"/>
      <c r="FS331" s="1283"/>
      <c r="FT331" s="1283"/>
      <c r="FU331" s="1159"/>
      <c r="FV331" s="1160"/>
      <c r="FW331" s="1160"/>
      <c r="FX331" s="1160"/>
      <c r="FY331" s="1160"/>
      <c r="FZ331" s="1160"/>
      <c r="GA331" s="1160"/>
      <c r="GB331" s="1360"/>
      <c r="GC331" s="1160"/>
      <c r="GD331" s="1160"/>
      <c r="GE331" s="1360"/>
      <c r="GF331" s="1360"/>
      <c r="GG331" s="1360"/>
      <c r="GH331" s="1360"/>
      <c r="GI331" s="1360"/>
      <c r="GJ331" s="1360"/>
      <c r="GK331" s="1160"/>
      <c r="GL331" s="1160"/>
      <c r="GM331" s="1360"/>
      <c r="GN331" s="1360"/>
      <c r="GO331" s="1360"/>
      <c r="GP331" s="578"/>
      <c r="GQ331" s="1159"/>
      <c r="GR331" s="1360"/>
      <c r="GS331" s="1160"/>
      <c r="GT331" s="1160"/>
      <c r="GU331" s="1360"/>
      <c r="GV331" s="1360"/>
      <c r="GW331" s="1360"/>
      <c r="GX331" s="578"/>
      <c r="GY331" s="1159"/>
      <c r="GZ331" s="1160"/>
      <c r="HA331" s="1160"/>
      <c r="HB331" s="1160"/>
      <c r="HC331" s="1160"/>
      <c r="HD331" s="1160"/>
      <c r="HE331" s="1160"/>
      <c r="HF331" s="1360"/>
      <c r="HG331" s="1160"/>
      <c r="HH331" s="1160"/>
      <c r="HI331" s="1360"/>
      <c r="HJ331" s="1360"/>
      <c r="HK331" s="1360"/>
      <c r="HL331" s="1360"/>
      <c r="HM331" s="1360"/>
      <c r="HN331" s="1360"/>
      <c r="HO331" s="1160"/>
      <c r="HP331" s="1160"/>
      <c r="HQ331" s="1360"/>
      <c r="HR331" s="1360"/>
      <c r="HS331" s="1360"/>
      <c r="HT331" s="578"/>
      <c r="HU331" s="1318">
        <f t="shared" si="3191"/>
        <v>252000</v>
      </c>
      <c r="HV331" s="1319"/>
      <c r="HW331" s="1291">
        <v>200000</v>
      </c>
      <c r="HX331" s="1292">
        <v>200000</v>
      </c>
      <c r="HY331" s="1320"/>
      <c r="HZ331" s="1321"/>
      <c r="IA331" s="1321">
        <f t="shared" si="3192"/>
        <v>0.52222569706940081</v>
      </c>
      <c r="IB331" s="1322">
        <f t="shared" si="3254"/>
        <v>0.79365079365079361</v>
      </c>
      <c r="IC331" s="1323"/>
      <c r="ID331" s="1321"/>
      <c r="IE331" s="1323"/>
      <c r="IF331" s="1323"/>
      <c r="IG331" s="1291"/>
      <c r="IH331" s="1324"/>
      <c r="II331" s="1292"/>
      <c r="IJ331" s="1320"/>
      <c r="IK331" s="1325"/>
      <c r="IL331" s="1326">
        <v>0</v>
      </c>
      <c r="IM331" s="1326"/>
      <c r="IN331" s="1322">
        <f t="shared" si="3113"/>
        <v>0</v>
      </c>
      <c r="IO331" s="1322">
        <f t="shared" si="3114"/>
        <v>0</v>
      </c>
      <c r="IP331" s="1292"/>
      <c r="IQ331" s="1324"/>
      <c r="IR331" s="1292"/>
      <c r="IS331" s="1326">
        <v>52000</v>
      </c>
      <c r="IT331" s="1325">
        <v>52000</v>
      </c>
      <c r="IU331" s="1327"/>
      <c r="IV331" s="1322"/>
      <c r="IW331" s="1324">
        <f t="shared" si="3193"/>
        <v>0.13577868123804421</v>
      </c>
      <c r="IX331" s="1322">
        <f>+(IT331)/(HX331+IL331+IT331)</f>
        <v>0.20634920634920634</v>
      </c>
      <c r="IY331" s="1328"/>
      <c r="IZ331" s="1328"/>
      <c r="JA331" s="1328"/>
      <c r="JB331" s="1328"/>
      <c r="JC331" s="1297"/>
      <c r="JD331" s="1324"/>
      <c r="JE331" s="1292"/>
      <c r="JF331" s="1320"/>
      <c r="JG331" s="1167">
        <f t="shared" si="3153"/>
        <v>120431.97290541734</v>
      </c>
      <c r="JH331" s="1155">
        <f t="shared" si="3038"/>
        <v>149.12717258053681</v>
      </c>
      <c r="JI331" s="1170">
        <f t="shared" si="3115"/>
        <v>0.31446335499987377</v>
      </c>
      <c r="JJ331" s="1282"/>
      <c r="JK331" s="1240"/>
      <c r="JL331" s="1284"/>
      <c r="JM331" s="1200">
        <f t="shared" si="3076"/>
        <v>0.10108391962373449</v>
      </c>
      <c r="JN331" s="1213"/>
      <c r="JO331" s="1155"/>
      <c r="JP331" s="1170"/>
      <c r="JQ331" s="1171"/>
      <c r="JR331" s="1202"/>
      <c r="JS331" s="1166"/>
      <c r="JT331" s="1159">
        <f>DATI!BW316</f>
        <v>33877.644127065541</v>
      </c>
      <c r="JU331" s="1160">
        <f>DATI!BX316</f>
        <v>25806.852431586383</v>
      </c>
      <c r="JV331" s="1160">
        <f>DATI!BY316</f>
        <v>5240.583457235768</v>
      </c>
      <c r="JW331" s="1160">
        <f>DATI!BZ316</f>
        <v>7844.6328921881914</v>
      </c>
      <c r="JX331" s="1160">
        <f>DATI!CA316</f>
        <v>32223.272446374773</v>
      </c>
      <c r="JY331" s="1160">
        <f>DATI!CB316</f>
        <v>5646.3752791473271</v>
      </c>
      <c r="JZ331" s="1160">
        <f>DATI!CC316</f>
        <v>7309.4644067095187</v>
      </c>
      <c r="KA331" s="1160">
        <f>DATI!CD316</f>
        <v>109.13813742581382</v>
      </c>
      <c r="KB331" s="1360">
        <f>DATI!CE316</f>
        <v>716.44948102056981</v>
      </c>
      <c r="KC331" s="1360">
        <f>DATI!CF316</f>
        <v>206.03159454202651</v>
      </c>
      <c r="KD331" s="1360">
        <f>DATI!CG316</f>
        <v>221.30752430725099</v>
      </c>
      <c r="KE331" s="1360">
        <f>DATI!CH316</f>
        <v>353.23919064235685</v>
      </c>
      <c r="KF331" s="1360">
        <f>DATI!CI316</f>
        <v>74.288901445865633</v>
      </c>
      <c r="KG331" s="1360">
        <f>DATI!CJ316</f>
        <v>66.695861298084253</v>
      </c>
      <c r="KH331" s="1360">
        <f>DATI!CK316</f>
        <v>219.10694436774961</v>
      </c>
      <c r="KI331" s="577">
        <f>DATI!CL316</f>
        <v>738.19775436735154</v>
      </c>
      <c r="KJ331" s="1203">
        <f t="shared" si="3039"/>
        <v>41.949634806087751</v>
      </c>
      <c r="KK331" s="1204">
        <f t="shared" si="3162"/>
        <v>0.29198901378808695</v>
      </c>
      <c r="KL331" s="1205">
        <f t="shared" si="3041"/>
        <v>31.955824051376254</v>
      </c>
      <c r="KM331" s="1204">
        <f t="shared" si="3163"/>
        <v>6.9368179557679585E-2</v>
      </c>
      <c r="KN331" s="1205">
        <f t="shared" si="3043"/>
        <v>6.489251772564379</v>
      </c>
      <c r="KO331" s="1204">
        <f t="shared" si="3164"/>
        <v>0.14440066927048326</v>
      </c>
      <c r="KP331" s="1205">
        <f t="shared" si="3045"/>
        <v>9.713765330931329</v>
      </c>
      <c r="KQ331" s="1204">
        <f t="shared" si="3165"/>
        <v>0.16070671681697626</v>
      </c>
      <c r="KR331" s="1205">
        <f t="shared" si="3047"/>
        <v>39.901077722891223</v>
      </c>
      <c r="KS331" s="1204">
        <f t="shared" si="3166"/>
        <v>8.1889258867944736E-2</v>
      </c>
      <c r="KT331" s="1205">
        <f t="shared" si="3049"/>
        <v>6.9917311856144435</v>
      </c>
      <c r="KU331" s="1204">
        <f t="shared" si="3167"/>
        <v>0.26805283544778419</v>
      </c>
      <c r="KV331" s="1205">
        <f t="shared" si="3051"/>
        <v>9.0510828125911136</v>
      </c>
      <c r="KW331" s="1204">
        <f t="shared" si="3168"/>
        <v>0.60415098567875647</v>
      </c>
      <c r="KX331" s="1361">
        <f t="shared" si="3053"/>
        <v>0.13514236678493846</v>
      </c>
      <c r="KY331" s="1204">
        <f t="shared" si="3169"/>
        <v>-0.25129752744719575</v>
      </c>
      <c r="KZ331" s="1361">
        <f t="shared" si="3055"/>
        <v>0.88715714626131903</v>
      </c>
      <c r="LA331" s="1204">
        <f t="shared" si="3170"/>
        <v>0.86799058746437652</v>
      </c>
      <c r="LB331" s="1361">
        <f t="shared" si="3194"/>
        <v>0.25512252614546255</v>
      </c>
      <c r="LC331" s="1204">
        <f t="shared" si="3171"/>
        <v>0.34777022046942635</v>
      </c>
      <c r="LD331" s="1361">
        <f t="shared" si="3058"/>
        <v>0.27403823564908319</v>
      </c>
      <c r="LE331" s="1204">
        <f t="shared" si="3172"/>
        <v>0.12001503159393967</v>
      </c>
      <c r="LF331" s="1361">
        <f t="shared" si="3060"/>
        <v>0.43740512153282451</v>
      </c>
      <c r="LG331" s="1204">
        <f t="shared" si="3173"/>
        <v>0.53657843607307043</v>
      </c>
      <c r="LH331" s="1361">
        <f t="shared" si="3062"/>
        <v>9.198963995580077E-2</v>
      </c>
      <c r="LI331" s="1204">
        <f t="shared" si="3174"/>
        <v>0.25499650747537345</v>
      </c>
      <c r="LJ331" s="1361">
        <f t="shared" si="3064"/>
        <v>8.2587414108197782E-2</v>
      </c>
      <c r="LK331" s="1204">
        <f t="shared" si="3175"/>
        <v>0.73461693091750269</v>
      </c>
      <c r="LL331" s="1361">
        <f t="shared" si="3066"/>
        <v>0.27131332583901963</v>
      </c>
      <c r="LM331" s="1204">
        <f t="shared" si="3176"/>
        <v>1.9030812669267003</v>
      </c>
      <c r="LN331" s="1361">
        <f t="shared" si="3068"/>
        <v>0.9140873578527321</v>
      </c>
      <c r="LO331" s="1208">
        <f t="shared" si="3177"/>
        <v>6.6650094694851907</v>
      </c>
      <c r="LP331" s="1209">
        <f t="shared" ref="LP331:ME331" si="3265">+JT331/$CZ$331</f>
        <v>8.8458881596629471E-2</v>
      </c>
      <c r="LQ331" s="1210">
        <f t="shared" si="3265"/>
        <v>6.7385007501261793E-2</v>
      </c>
      <c r="LR331" s="1210">
        <f t="shared" si="3265"/>
        <v>1.3683836745026596E-2</v>
      </c>
      <c r="LS331" s="1210">
        <f t="shared" si="3265"/>
        <v>2.0483344401882639E-2</v>
      </c>
      <c r="LT331" s="1210">
        <f t="shared" si="3265"/>
        <v>8.4139104575826407E-2</v>
      </c>
      <c r="LU331" s="1210">
        <f t="shared" si="3265"/>
        <v>1.4743411330340727E-2</v>
      </c>
      <c r="LV331" s="1210">
        <f t="shared" si="3265"/>
        <v>1.908595072498926E-2</v>
      </c>
      <c r="LW331" s="1210">
        <f t="shared" si="3265"/>
        <v>2.849736994702584E-4</v>
      </c>
      <c r="LX331" s="1211">
        <f t="shared" si="3265"/>
        <v>1.8707416482048875E-3</v>
      </c>
      <c r="LY331" s="1211">
        <f t="shared" si="3265"/>
        <v>5.3797496539014975E-4</v>
      </c>
      <c r="LZ331" s="1211">
        <f t="shared" si="3265"/>
        <v>5.7786238074028756E-4</v>
      </c>
      <c r="MA331" s="1211">
        <f t="shared" si="3265"/>
        <v>9.2235291282717873E-4</v>
      </c>
      <c r="MB331" s="1211">
        <f t="shared" si="3265"/>
        <v>1.9397786671043597E-4</v>
      </c>
      <c r="MC331" s="1211">
        <f t="shared" si="3265"/>
        <v>1.741514632901806E-4</v>
      </c>
      <c r="MD331" s="1211">
        <f t="shared" si="3265"/>
        <v>5.7211638377597227E-4</v>
      </c>
      <c r="ME331" s="1211">
        <f t="shared" si="3265"/>
        <v>1.9275291842477823E-3</v>
      </c>
      <c r="MF331" s="1209">
        <f t="shared" ref="MF331:MU331" si="3266">+JT331/$DW$331</f>
        <v>0.2592372460930375</v>
      </c>
      <c r="MG331" s="1210">
        <f t="shared" si="3266"/>
        <v>0.19747823460218142</v>
      </c>
      <c r="MH331" s="1210">
        <f t="shared" si="3266"/>
        <v>4.0101797464988223E-2</v>
      </c>
      <c r="MI331" s="1210">
        <f t="shared" si="3266"/>
        <v>6.0028407523090584E-2</v>
      </c>
      <c r="MJ331" s="1210">
        <f t="shared" si="3266"/>
        <v>0.24657772476068049</v>
      </c>
      <c r="MK331" s="1210">
        <f t="shared" si="3266"/>
        <v>4.320698252463602E-2</v>
      </c>
      <c r="ML331" s="1210">
        <f t="shared" si="3266"/>
        <v>5.5933211179126564E-2</v>
      </c>
      <c r="MM331" s="1210">
        <f t="shared" si="3266"/>
        <v>8.3514278867425295E-4</v>
      </c>
      <c r="MN331" s="1211">
        <f t="shared" si="3266"/>
        <v>5.4823880234391694E-3</v>
      </c>
      <c r="MO331" s="1211">
        <f t="shared" si="3266"/>
        <v>1.5765872909256123E-3</v>
      </c>
      <c r="MP331" s="1211">
        <f t="shared" si="3266"/>
        <v>1.6934811914871234E-3</v>
      </c>
      <c r="MQ331" s="1211">
        <f t="shared" si="3266"/>
        <v>2.7030437727840321E-3</v>
      </c>
      <c r="MR331" s="1211">
        <f t="shared" si="3266"/>
        <v>5.6847076360653159E-4</v>
      </c>
      <c r="MS331" s="1211">
        <f t="shared" si="3266"/>
        <v>5.1036758470773315E-4</v>
      </c>
      <c r="MT331" s="1211">
        <f t="shared" si="3266"/>
        <v>1.6766419956686586E-3</v>
      </c>
      <c r="MU331" s="1211">
        <f t="shared" si="3266"/>
        <v>5.6488093503930716E-3</v>
      </c>
      <c r="MV331" s="1213"/>
      <c r="MW331" s="1155"/>
      <c r="MX331" s="1202"/>
      <c r="MY331" s="1272"/>
      <c r="MZ331" s="1215"/>
      <c r="NA331" s="1216"/>
      <c r="NB331" s="1213"/>
      <c r="NC331" s="1155"/>
      <c r="ND331" s="1170"/>
      <c r="NE331" s="1218"/>
    </row>
    <row r="332" spans="1:369" s="398" customFormat="1" ht="9" thickBot="1" x14ac:dyDescent="0.25">
      <c r="A332" s="321">
        <v>1998</v>
      </c>
      <c r="B332" s="322">
        <f>SUM(B333:B343)</f>
        <v>1546</v>
      </c>
      <c r="C332" s="1522"/>
      <c r="D332" s="323">
        <f>SUM(D333:D343)</f>
        <v>8944602</v>
      </c>
      <c r="E332" s="324">
        <f t="shared" ref="E332:E343" si="3267">D332/$D$332</f>
        <v>1</v>
      </c>
      <c r="F332" s="348"/>
      <c r="G332" s="326"/>
      <c r="H332" s="327"/>
      <c r="I332" s="328"/>
      <c r="J332" s="329"/>
      <c r="K332" s="329"/>
      <c r="L332" s="329"/>
      <c r="M332" s="327"/>
      <c r="N332" s="327"/>
      <c r="O332" s="327"/>
      <c r="P332" s="327"/>
      <c r="Q332" s="327"/>
      <c r="R332" s="327"/>
      <c r="S332" s="327"/>
      <c r="T332" s="327"/>
      <c r="U332" s="327"/>
      <c r="V332" s="327"/>
      <c r="W332" s="331"/>
      <c r="X332" s="332"/>
      <c r="Y332" s="327"/>
      <c r="Z332" s="327"/>
      <c r="AA332" s="327"/>
      <c r="AB332" s="327"/>
      <c r="AC332" s="327"/>
      <c r="AD332" s="328"/>
      <c r="AE332" s="329"/>
      <c r="AF332" s="329"/>
      <c r="AG332" s="331"/>
      <c r="AH332" s="334"/>
      <c r="AI332" s="327"/>
      <c r="AJ332" s="328"/>
      <c r="AK332" s="329"/>
      <c r="AL332" s="329"/>
      <c r="AM332" s="329"/>
      <c r="AN332" s="339"/>
      <c r="AO332" s="340"/>
      <c r="AP332" s="340"/>
      <c r="AQ332" s="340"/>
      <c r="AR332" s="340"/>
      <c r="AS332" s="340"/>
      <c r="AT332" s="340"/>
      <c r="AU332" s="1053"/>
      <c r="AV332" s="1053"/>
      <c r="AW332" s="340"/>
      <c r="AX332" s="1053"/>
      <c r="AY332" s="1053"/>
      <c r="AZ332" s="1053"/>
      <c r="BA332" s="1053"/>
      <c r="BB332" s="339"/>
      <c r="BC332" s="340"/>
      <c r="BD332" s="340"/>
      <c r="BE332" s="340"/>
      <c r="BF332" s="340"/>
      <c r="BG332" s="340"/>
      <c r="BH332" s="340"/>
      <c r="BI332" s="340"/>
      <c r="BJ332" s="340"/>
      <c r="BK332" s="340"/>
      <c r="BL332" s="340"/>
      <c r="BM332" s="340"/>
      <c r="BN332" s="340"/>
      <c r="BO332" s="340"/>
      <c r="BP332" s="340"/>
      <c r="BQ332" s="340"/>
      <c r="BR332" s="340"/>
      <c r="BS332" s="340"/>
      <c r="BT332" s="340"/>
      <c r="BU332" s="340"/>
      <c r="BV332" s="341"/>
      <c r="BW332" s="339"/>
      <c r="BX332" s="340"/>
      <c r="BY332" s="340"/>
      <c r="BZ332" s="340"/>
      <c r="CA332" s="340"/>
      <c r="CB332" s="340"/>
      <c r="CC332" s="340"/>
      <c r="CD332" s="341"/>
      <c r="CE332" s="339"/>
      <c r="CF332" s="340"/>
      <c r="CG332" s="340"/>
      <c r="CH332" s="340"/>
      <c r="CI332" s="340"/>
      <c r="CJ332" s="340"/>
      <c r="CK332" s="340"/>
      <c r="CL332" s="340"/>
      <c r="CM332" s="340"/>
      <c r="CN332" s="340"/>
      <c r="CO332" s="340"/>
      <c r="CP332" s="340"/>
      <c r="CQ332" s="340"/>
      <c r="CR332" s="340"/>
      <c r="CS332" s="340"/>
      <c r="CT332" s="340"/>
      <c r="CU332" s="340"/>
      <c r="CV332" s="340"/>
      <c r="CW332" s="340"/>
      <c r="CX332" s="340"/>
      <c r="CY332" s="341"/>
      <c r="CZ332" s="326">
        <f>SUM(CZ333:CZ343)</f>
        <v>4071786.9798210901</v>
      </c>
      <c r="DA332" s="327">
        <f t="shared" si="3148"/>
        <v>11155.580766633124</v>
      </c>
      <c r="DB332" s="328">
        <f t="shared" si="3009"/>
        <v>455.22282375684131</v>
      </c>
      <c r="DC332" s="329">
        <f t="shared" si="3181"/>
        <v>1.247185818511894</v>
      </c>
      <c r="DD332" s="345"/>
      <c r="DE332" s="346"/>
      <c r="DF332" s="327"/>
      <c r="DG332" s="329"/>
      <c r="DH332" s="348">
        <f>+CZ332/$CZ$332</f>
        <v>1</v>
      </c>
      <c r="DI332" s="1354">
        <f>SUM(DI333:DI343)</f>
        <v>1271324.2793353866</v>
      </c>
      <c r="DJ332" s="327">
        <f t="shared" si="3088"/>
        <v>3483.0802173572233</v>
      </c>
      <c r="DK332" s="1355">
        <f t="shared" si="3014"/>
        <v>142.13313005267159</v>
      </c>
      <c r="DL332" s="1356">
        <f t="shared" si="3015"/>
        <v>0.38940583576074411</v>
      </c>
      <c r="DM332" s="324">
        <f t="shared" si="3146"/>
        <v>0.31222760071580347</v>
      </c>
      <c r="DN332" s="351"/>
      <c r="DO332" s="351"/>
      <c r="DP332" s="351"/>
      <c r="DQ332" s="351"/>
      <c r="DR332" s="351"/>
      <c r="DS332" s="351"/>
      <c r="DT332" s="353">
        <f>DI332/$DI$332</f>
        <v>1</v>
      </c>
      <c r="DU332" s="354"/>
      <c r="DV332" s="353"/>
      <c r="DW332" s="356">
        <f>SUM(DW333:DW343)</f>
        <v>1271324.2793353866</v>
      </c>
      <c r="DX332" s="327">
        <f t="shared" si="3149"/>
        <v>3483.0802173572233</v>
      </c>
      <c r="DY332" s="357">
        <f t="shared" si="3196"/>
        <v>142.13313005267159</v>
      </c>
      <c r="DZ332" s="329">
        <f t="shared" si="3197"/>
        <v>0.38940583576074411</v>
      </c>
      <c r="EA332" s="345">
        <f t="shared" ref="EA332:EA343" si="3268">+DW332/CZ332</f>
        <v>0.31222760071580347</v>
      </c>
      <c r="EB332" s="358"/>
      <c r="EC332" s="369">
        <f t="shared" si="3180"/>
        <v>2800462.7004857035</v>
      </c>
      <c r="ED332" s="327">
        <f t="shared" si="3023"/>
        <v>7672.5005492759001</v>
      </c>
      <c r="EE332" s="359">
        <f t="shared" si="3024"/>
        <v>313.08969370416969</v>
      </c>
      <c r="EF332" s="360">
        <f t="shared" si="3025"/>
        <v>0.85777998275114986</v>
      </c>
      <c r="EG332" s="360"/>
      <c r="EH332" s="360"/>
      <c r="EI332" s="345">
        <f t="shared" si="3198"/>
        <v>0.68777239928419653</v>
      </c>
      <c r="EJ332" s="362"/>
      <c r="EK332" s="362"/>
      <c r="EL332" s="326">
        <f>SUM(EL333:EL343)</f>
        <v>2406726.8715152675</v>
      </c>
      <c r="EM332" s="327">
        <f t="shared" si="3150"/>
        <v>6593.7722507267599</v>
      </c>
      <c r="EN332" s="357">
        <f t="shared" si="3027"/>
        <v>269.07031430971074</v>
      </c>
      <c r="EO332" s="329">
        <f t="shared" si="3184"/>
        <v>0.73717894331427603</v>
      </c>
      <c r="EP332" s="345"/>
      <c r="EQ332" s="346">
        <f>SUM(EQ333:EQ343)</f>
        <v>0</v>
      </c>
      <c r="ER332" s="345">
        <f t="shared" ref="ER332:ER343" si="3269">+EL332/$EL$332</f>
        <v>1</v>
      </c>
      <c r="ES332" s="327"/>
      <c r="ET332" s="345">
        <f t="shared" si="3199"/>
        <v>0.59107386595676392</v>
      </c>
      <c r="EU332" s="329"/>
      <c r="EV332" s="326">
        <f>SUM(EV333:EV343)</f>
        <v>303292.67478497501</v>
      </c>
      <c r="EW332" s="327">
        <f>SUM(EW333:EW343)</f>
        <v>830.93883502732888</v>
      </c>
      <c r="EX332" s="357">
        <f t="shared" si="3030"/>
        <v>33.907900517538401</v>
      </c>
      <c r="EY332" s="329">
        <f>SUM(EY333:EY343)</f>
        <v>1.0515587791869752</v>
      </c>
      <c r="EZ332" s="345">
        <f>SUM(EZ333:EZ343)</f>
        <v>0</v>
      </c>
      <c r="FA332" s="346">
        <f>SUM(FA333:FA343)</f>
        <v>0</v>
      </c>
      <c r="FB332" s="327"/>
      <c r="FC332" s="329"/>
      <c r="FD332" s="327"/>
      <c r="FE332" s="363"/>
      <c r="FF332" s="327"/>
      <c r="FG332" s="363"/>
      <c r="FH332" s="326">
        <f>SUM(FH333:FH343)</f>
        <v>90443.154185461623</v>
      </c>
      <c r="FI332" s="327">
        <f t="shared" si="3161"/>
        <v>247.78946352181268</v>
      </c>
      <c r="FJ332" s="351">
        <f t="shared" si="3201"/>
        <v>2.221215270682839E-2</v>
      </c>
      <c r="FK332" s="351"/>
      <c r="FL332" s="327"/>
      <c r="FM332" s="1273"/>
      <c r="FN332" s="327"/>
      <c r="FO332" s="327"/>
      <c r="FP332" s="327"/>
      <c r="FQ332" s="364"/>
      <c r="FR332" s="369"/>
      <c r="FS332" s="1274"/>
      <c r="FT332" s="1274"/>
      <c r="FU332" s="339"/>
      <c r="FV332" s="340"/>
      <c r="FW332" s="340"/>
      <c r="FX332" s="340"/>
      <c r="FY332" s="340"/>
      <c r="FZ332" s="340"/>
      <c r="GA332" s="340"/>
      <c r="GB332" s="340"/>
      <c r="GC332" s="340"/>
      <c r="GD332" s="340"/>
      <c r="GE332" s="340"/>
      <c r="GF332" s="340"/>
      <c r="GG332" s="340"/>
      <c r="GH332" s="340"/>
      <c r="GI332" s="340"/>
      <c r="GJ332" s="340"/>
      <c r="GK332" s="340"/>
      <c r="GL332" s="340"/>
      <c r="GM332" s="340"/>
      <c r="GN332" s="340"/>
      <c r="GO332" s="340"/>
      <c r="GP332" s="341"/>
      <c r="GQ332" s="339"/>
      <c r="GR332" s="340"/>
      <c r="GS332" s="340"/>
      <c r="GT332" s="340"/>
      <c r="GU332" s="340"/>
      <c r="GV332" s="340"/>
      <c r="GW332" s="340"/>
      <c r="GX332" s="341"/>
      <c r="GY332" s="339"/>
      <c r="GZ332" s="340"/>
      <c r="HA332" s="340"/>
      <c r="HB332" s="340"/>
      <c r="HC332" s="340"/>
      <c r="HD332" s="340"/>
      <c r="HE332" s="340"/>
      <c r="HF332" s="340"/>
      <c r="HG332" s="340"/>
      <c r="HH332" s="340"/>
      <c r="HI332" s="340"/>
      <c r="HJ332" s="340"/>
      <c r="HK332" s="340"/>
      <c r="HL332" s="340"/>
      <c r="HM332" s="340"/>
      <c r="HN332" s="340"/>
      <c r="HO332" s="340"/>
      <c r="HP332" s="340"/>
      <c r="HQ332" s="340"/>
      <c r="HR332" s="340"/>
      <c r="HS332" s="340"/>
      <c r="HT332" s="341"/>
      <c r="HU332" s="369">
        <f t="shared" si="3191"/>
        <v>2697000</v>
      </c>
      <c r="HV332" s="371"/>
      <c r="HW332" s="322">
        <f>SUM(HW333:HW343)</f>
        <v>1058000</v>
      </c>
      <c r="HX332" s="372">
        <f>SUM(HX333:HX343)</f>
        <v>1058000</v>
      </c>
      <c r="HY332" s="372"/>
      <c r="HZ332" s="373"/>
      <c r="IA332" s="373">
        <f t="shared" si="3192"/>
        <v>0.25983677565727847</v>
      </c>
      <c r="IB332" s="345">
        <f t="shared" si="3254"/>
        <v>0.39228772710418985</v>
      </c>
      <c r="IC332" s="322"/>
      <c r="ID332" s="373"/>
      <c r="IE332" s="322"/>
      <c r="IF332" s="322"/>
      <c r="IG332" s="322"/>
      <c r="IH332" s="373"/>
      <c r="II332" s="372"/>
      <c r="IJ332" s="372"/>
      <c r="IK332" s="372"/>
      <c r="IL332" s="356">
        <f>SUM(IL333:IL343)</f>
        <v>942000</v>
      </c>
      <c r="IM332" s="322"/>
      <c r="IN332" s="373">
        <f t="shared" si="3113"/>
        <v>0.23134805545288875</v>
      </c>
      <c r="IO332" s="345">
        <f t="shared" si="3114"/>
        <v>0.34927697441601779</v>
      </c>
      <c r="IP332" s="372"/>
      <c r="IQ332" s="373"/>
      <c r="IR332" s="372"/>
      <c r="IS332" s="356">
        <f>SUM(IS333:IS343)</f>
        <v>697000</v>
      </c>
      <c r="IT332" s="378">
        <f>SUM(IT333:IT343)</f>
        <v>697000</v>
      </c>
      <c r="IU332" s="372"/>
      <c r="IV332" s="373"/>
      <c r="IW332" s="373">
        <f t="shared" si="3193"/>
        <v>0.17117791364189328</v>
      </c>
      <c r="IX332" s="345">
        <f>+(IT332)/(HX332+IL332+IT332)</f>
        <v>0.25843529847979235</v>
      </c>
      <c r="IY332" s="322"/>
      <c r="IZ332" s="322"/>
      <c r="JA332" s="322"/>
      <c r="JB332" s="356"/>
      <c r="JC332" s="356"/>
      <c r="JD332" s="373"/>
      <c r="JE332" s="372"/>
      <c r="JF332" s="372"/>
      <c r="JG332" s="326">
        <f t="shared" si="3153"/>
        <v>1147855.7712927042</v>
      </c>
      <c r="JH332" s="329">
        <f t="shared" si="3038"/>
        <v>128.32944062717425</v>
      </c>
      <c r="JI332" s="345">
        <f t="shared" si="3115"/>
        <v>0.28190467158061883</v>
      </c>
      <c r="JJ332" s="1273"/>
      <c r="JK332" s="327"/>
      <c r="JL332" s="1275"/>
      <c r="JM332" s="382"/>
      <c r="JN332" s="326"/>
      <c r="JO332" s="329"/>
      <c r="JP332" s="345"/>
      <c r="JQ332" s="351"/>
      <c r="JR332" s="324"/>
      <c r="JS332" s="358"/>
      <c r="JT332" s="339">
        <f t="shared" ref="JT332:KI332" si="3270">SUM(JT333:JT343)</f>
        <v>333717.3436880965</v>
      </c>
      <c r="JU332" s="340">
        <f t="shared" si="3270"/>
        <v>252684.02064800306</v>
      </c>
      <c r="JV332" s="340">
        <f t="shared" si="3270"/>
        <v>48725.286725611179</v>
      </c>
      <c r="JW332" s="340">
        <f t="shared" si="3270"/>
        <v>210968.28626232719</v>
      </c>
      <c r="JX332" s="340">
        <f t="shared" si="3270"/>
        <v>199721.1677217898</v>
      </c>
      <c r="JY332" s="340">
        <f t="shared" si="3270"/>
        <v>41200.908256765506</v>
      </c>
      <c r="JZ332" s="340">
        <f t="shared" si="3270"/>
        <v>44644.264026527351</v>
      </c>
      <c r="KA332" s="340">
        <f t="shared" si="3270"/>
        <v>2295.127647264304</v>
      </c>
      <c r="KB332" s="340">
        <f t="shared" si="3270"/>
        <v>3152.7948740102183</v>
      </c>
      <c r="KC332" s="340">
        <f t="shared" si="3270"/>
        <v>440.50858833050722</v>
      </c>
      <c r="KD332" s="340">
        <f t="shared" si="3270"/>
        <v>2471.2799283827608</v>
      </c>
      <c r="KE332" s="340">
        <f t="shared" si="3270"/>
        <v>2467.701975911345</v>
      </c>
      <c r="KF332" s="340">
        <f t="shared" si="3270"/>
        <v>525.96324372165395</v>
      </c>
      <c r="KG332" s="340">
        <f t="shared" si="3270"/>
        <v>635.9020702735877</v>
      </c>
      <c r="KH332" s="340">
        <f t="shared" si="3270"/>
        <v>2903.7161901204522</v>
      </c>
      <c r="KI332" s="340">
        <f t="shared" si="3270"/>
        <v>3772.7793739512908</v>
      </c>
      <c r="KJ332" s="385">
        <f t="shared" si="3039"/>
        <v>37.309356379199045</v>
      </c>
      <c r="KK332" s="1362"/>
      <c r="KL332" s="387">
        <f t="shared" si="3041"/>
        <v>28.249889782463555</v>
      </c>
      <c r="KM332" s="1362"/>
      <c r="KN332" s="387">
        <f t="shared" si="3043"/>
        <v>5.4474516278769229</v>
      </c>
      <c r="KO332" s="1362"/>
      <c r="KP332" s="387">
        <f t="shared" si="3045"/>
        <v>23.586101009561656</v>
      </c>
      <c r="KQ332" s="1362"/>
      <c r="KR332" s="387">
        <f t="shared" si="3047"/>
        <v>22.328681334484173</v>
      </c>
      <c r="KS332" s="1362"/>
      <c r="KT332" s="387">
        <f t="shared" si="3049"/>
        <v>4.6062315860186409</v>
      </c>
      <c r="KU332" s="1362"/>
      <c r="KV332" s="387">
        <f t="shared" si="3051"/>
        <v>4.9911962574217785</v>
      </c>
      <c r="KW332" s="1362"/>
      <c r="KX332" s="387">
        <f t="shared" si="3053"/>
        <v>0.25659360218199806</v>
      </c>
      <c r="KY332" s="1362"/>
      <c r="KZ332" s="387">
        <f t="shared" si="3055"/>
        <v>0.35248017452427938</v>
      </c>
      <c r="LA332" s="1362"/>
      <c r="LB332" s="387">
        <f t="shared" si="3194"/>
        <v>4.9248539882546724E-2</v>
      </c>
      <c r="LC332" s="1362"/>
      <c r="LD332" s="387">
        <f t="shared" si="3058"/>
        <v>0.27628729913111405</v>
      </c>
      <c r="LE332" s="1362"/>
      <c r="LF332" s="387">
        <f t="shared" si="3060"/>
        <v>0.27588728664633094</v>
      </c>
      <c r="LG332" s="1362"/>
      <c r="LH332" s="387">
        <f t="shared" si="3062"/>
        <v>5.8802308221389162E-2</v>
      </c>
      <c r="LI332" s="1362"/>
      <c r="LJ332" s="387">
        <f t="shared" si="3064"/>
        <v>7.1093389093621798E-2</v>
      </c>
      <c r="LK332" s="1362"/>
      <c r="LL332" s="387">
        <f t="shared" si="3066"/>
        <v>0.32463335876995447</v>
      </c>
      <c r="LM332" s="1362"/>
      <c r="LN332" s="387">
        <f t="shared" si="3068"/>
        <v>0.42179399082835556</v>
      </c>
      <c r="LO332" s="1363"/>
      <c r="LP332" s="395">
        <f t="shared" ref="LP332:ME332" si="3271">+JT332/$CZ$332</f>
        <v>8.1958448548985652E-2</v>
      </c>
      <c r="LQ332" s="392">
        <f t="shared" si="3271"/>
        <v>6.2057279003113697E-2</v>
      </c>
      <c r="LR332" s="392">
        <f t="shared" si="3271"/>
        <v>1.19665608655569E-2</v>
      </c>
      <c r="LS332" s="392">
        <f t="shared" si="3271"/>
        <v>5.1812211028681297E-2</v>
      </c>
      <c r="LT332" s="392">
        <f t="shared" si="3271"/>
        <v>4.9050004018276354E-2</v>
      </c>
      <c r="LU332" s="392">
        <f t="shared" si="3271"/>
        <v>1.011863058184243E-2</v>
      </c>
      <c r="LV332" s="392">
        <f t="shared" si="3271"/>
        <v>1.0964292642953776E-2</v>
      </c>
      <c r="LW332" s="392">
        <f t="shared" si="3271"/>
        <v>5.6366594289889631E-4</v>
      </c>
      <c r="LX332" s="393">
        <f t="shared" si="3271"/>
        <v>7.7430250885785498E-4</v>
      </c>
      <c r="LY332" s="393">
        <f t="shared" si="3271"/>
        <v>1.0818556828084919E-4</v>
      </c>
      <c r="LZ332" s="393">
        <f t="shared" si="3271"/>
        <v>6.0692760712431626E-4</v>
      </c>
      <c r="MA332" s="393">
        <f t="shared" si="3271"/>
        <v>6.0604888913411994E-4</v>
      </c>
      <c r="MB332" s="393">
        <f t="shared" si="3271"/>
        <v>1.2917258351878816E-4</v>
      </c>
      <c r="MC332" s="393">
        <f t="shared" si="3271"/>
        <v>1.5617272549496892E-4</v>
      </c>
      <c r="MD332" s="393">
        <f t="shared" si="3271"/>
        <v>7.1313067321808628E-4</v>
      </c>
      <c r="ME332" s="393">
        <f t="shared" si="3271"/>
        <v>9.265659998050936E-4</v>
      </c>
      <c r="MF332" s="395">
        <f t="shared" ref="MF332:MU332" si="3272">+JT332/$DW$332</f>
        <v>0.26249584713551977</v>
      </c>
      <c r="MG332" s="392">
        <f t="shared" si="3272"/>
        <v>0.19875654445937219</v>
      </c>
      <c r="MH332" s="392">
        <f t="shared" si="3272"/>
        <v>3.8326403040995508E-2</v>
      </c>
      <c r="MI332" s="392">
        <f t="shared" si="3272"/>
        <v>0.16594372473765356</v>
      </c>
      <c r="MJ332" s="392">
        <f t="shared" si="3272"/>
        <v>0.15709695076868865</v>
      </c>
      <c r="MK332" s="392">
        <f t="shared" si="3272"/>
        <v>3.240786707723714E-2</v>
      </c>
      <c r="ML332" s="392">
        <f t="shared" si="3272"/>
        <v>3.5116346594014664E-2</v>
      </c>
      <c r="MM332" s="392">
        <f t="shared" si="3272"/>
        <v>1.8053046611082844E-3</v>
      </c>
      <c r="MN332" s="393">
        <f t="shared" si="3272"/>
        <v>2.4799297278098181E-3</v>
      </c>
      <c r="MO332" s="393">
        <f t="shared" si="3272"/>
        <v>3.4649585120862555E-4</v>
      </c>
      <c r="MP332" s="393">
        <f t="shared" si="3272"/>
        <v>1.9438627646399375E-3</v>
      </c>
      <c r="MQ332" s="393">
        <f t="shared" si="3272"/>
        <v>1.9410484138644719E-3</v>
      </c>
      <c r="MR332" s="393">
        <f t="shared" si="3272"/>
        <v>4.1371289156580339E-4</v>
      </c>
      <c r="MS332" s="393">
        <f t="shared" si="3272"/>
        <v>5.001887249459436E-4</v>
      </c>
      <c r="MT332" s="393">
        <f t="shared" si="3272"/>
        <v>2.2840090740958987E-3</v>
      </c>
      <c r="MU332" s="393">
        <f t="shared" si="3272"/>
        <v>2.9675979883933283E-3</v>
      </c>
      <c r="MV332" s="326"/>
      <c r="MW332" s="329"/>
      <c r="MX332" s="324"/>
      <c r="MY332" s="1276"/>
      <c r="MZ332" s="346"/>
      <c r="NA332" s="397"/>
      <c r="NB332" s="326"/>
      <c r="NC332" s="329"/>
      <c r="ND332" s="345"/>
      <c r="NE332" s="348"/>
    </row>
    <row r="333" spans="1:369" outlineLevel="1" x14ac:dyDescent="0.2">
      <c r="A333" s="1222" t="s">
        <v>178</v>
      </c>
      <c r="B333" s="610">
        <v>244</v>
      </c>
      <c r="C333" s="1531"/>
      <c r="D333" s="1223">
        <f>DATI!G317</f>
        <v>951302</v>
      </c>
      <c r="E333" s="561">
        <f t="shared" si="3267"/>
        <v>0.10635487191045505</v>
      </c>
      <c r="F333" s="1035"/>
      <c r="G333" s="563"/>
      <c r="H333" s="1224"/>
      <c r="I333" s="1225"/>
      <c r="J333" s="1226"/>
      <c r="K333" s="1226"/>
      <c r="L333" s="1226"/>
      <c r="M333" s="1224"/>
      <c r="N333" s="1224"/>
      <c r="O333" s="1224"/>
      <c r="P333" s="1224"/>
      <c r="Q333" s="1224"/>
      <c r="R333" s="1224"/>
      <c r="S333" s="1224"/>
      <c r="T333" s="1224"/>
      <c r="U333" s="1224"/>
      <c r="V333" s="1224"/>
      <c r="W333" s="1227"/>
      <c r="X333" s="1228"/>
      <c r="Y333" s="1224"/>
      <c r="Z333" s="1224"/>
      <c r="AA333" s="1224"/>
      <c r="AB333" s="1224"/>
      <c r="AC333" s="1224"/>
      <c r="AD333" s="1225"/>
      <c r="AE333" s="1226"/>
      <c r="AF333" s="1226"/>
      <c r="AG333" s="1227"/>
      <c r="AH333" s="572"/>
      <c r="AI333" s="1224"/>
      <c r="AJ333" s="1225"/>
      <c r="AK333" s="1226"/>
      <c r="AL333" s="1226"/>
      <c r="AM333" s="1226"/>
      <c r="AN333" s="417"/>
      <c r="AO333" s="418"/>
      <c r="AP333" s="418"/>
      <c r="AQ333" s="418"/>
      <c r="AR333" s="418"/>
      <c r="AS333" s="418"/>
      <c r="AT333" s="418"/>
      <c r="AU333" s="1058"/>
      <c r="AV333" s="1058"/>
      <c r="AW333" s="418"/>
      <c r="AX333" s="1058"/>
      <c r="AY333" s="1058"/>
      <c r="AZ333" s="1058"/>
      <c r="BA333" s="1058"/>
      <c r="BB333" s="417"/>
      <c r="BC333" s="418"/>
      <c r="BD333" s="418"/>
      <c r="BE333" s="418"/>
      <c r="BF333" s="418"/>
      <c r="BG333" s="418"/>
      <c r="BH333" s="418"/>
      <c r="BI333" s="418"/>
      <c r="BJ333" s="418"/>
      <c r="BK333" s="418"/>
      <c r="BL333" s="418"/>
      <c r="BM333" s="418"/>
      <c r="BN333" s="418"/>
      <c r="BO333" s="418"/>
      <c r="BP333" s="418"/>
      <c r="BQ333" s="418"/>
      <c r="BR333" s="418"/>
      <c r="BS333" s="418"/>
      <c r="BT333" s="418"/>
      <c r="BU333" s="418"/>
      <c r="BV333" s="419"/>
      <c r="BW333" s="417"/>
      <c r="BX333" s="418"/>
      <c r="BY333" s="418"/>
      <c r="BZ333" s="418"/>
      <c r="CA333" s="418"/>
      <c r="CB333" s="418"/>
      <c r="CC333" s="418"/>
      <c r="CD333" s="419"/>
      <c r="CE333" s="417"/>
      <c r="CF333" s="418"/>
      <c r="CG333" s="418"/>
      <c r="CH333" s="418"/>
      <c r="CI333" s="418"/>
      <c r="CJ333" s="418"/>
      <c r="CK333" s="418"/>
      <c r="CL333" s="418"/>
      <c r="CM333" s="418"/>
      <c r="CN333" s="418"/>
      <c r="CO333" s="418"/>
      <c r="CP333" s="418"/>
      <c r="CQ333" s="418"/>
      <c r="CR333" s="418"/>
      <c r="CS333" s="418"/>
      <c r="CT333" s="418"/>
      <c r="CU333" s="418"/>
      <c r="CV333" s="418"/>
      <c r="CW333" s="418"/>
      <c r="CX333" s="418"/>
      <c r="CY333" s="419"/>
      <c r="CZ333" s="563">
        <f>DATI!AA317</f>
        <v>365640.47586434416</v>
      </c>
      <c r="DA333" s="1224">
        <f t="shared" si="3148"/>
        <v>1001.7547283954634</v>
      </c>
      <c r="DB333" s="1225">
        <f t="shared" si="3009"/>
        <v>384.35793876638985</v>
      </c>
      <c r="DC333" s="1226">
        <f t="shared" si="3181"/>
        <v>1.0530354486750406</v>
      </c>
      <c r="DD333" s="1229"/>
      <c r="DE333" s="1230"/>
      <c r="DF333" s="1224"/>
      <c r="DG333" s="1226"/>
      <c r="DH333" s="1035">
        <f t="shared" ref="DH333:DH343" si="3273">+CZ333/$CZ$332</f>
        <v>8.9798527692234523E-2</v>
      </c>
      <c r="DI333" s="1343">
        <f t="shared" ref="DI333:DI343" si="3274">DW333+FD333</f>
        <v>154026.71100000001</v>
      </c>
      <c r="DJ333" s="405">
        <f t="shared" si="3088"/>
        <v>421.99098904109593</v>
      </c>
      <c r="DK333" s="1344">
        <f t="shared" si="3014"/>
        <v>161.91147606122976</v>
      </c>
      <c r="DL333" s="428">
        <f t="shared" si="3015"/>
        <v>0.44359308509925965</v>
      </c>
      <c r="DM333" s="461">
        <f t="shared" si="3146"/>
        <v>0.42125180653452948</v>
      </c>
      <c r="DN333" s="402"/>
      <c r="DO333" s="402"/>
      <c r="DP333" s="402"/>
      <c r="DQ333" s="402"/>
      <c r="DR333" s="402"/>
      <c r="DS333" s="402"/>
      <c r="DT333" s="431">
        <f t="shared" ref="DT333:DT343" si="3275">DI333/$DI$332</f>
        <v>0.12115454216018036</v>
      </c>
      <c r="DU333" s="432"/>
      <c r="DV333" s="431"/>
      <c r="DW333" s="433">
        <f>DATI!AB317</f>
        <v>154026.71100000001</v>
      </c>
      <c r="DX333" s="405">
        <f t="shared" si="3149"/>
        <v>421.99098904109593</v>
      </c>
      <c r="DY333" s="434">
        <f t="shared" si="3196"/>
        <v>161.91147606122976</v>
      </c>
      <c r="DZ333" s="407">
        <f t="shared" si="3197"/>
        <v>0.44359308509925971</v>
      </c>
      <c r="EA333" s="429">
        <f t="shared" si="3268"/>
        <v>0.42125180653452948</v>
      </c>
      <c r="EB333" s="426"/>
      <c r="EC333" s="1345">
        <f t="shared" si="3180"/>
        <v>211613.76486434415</v>
      </c>
      <c r="ED333" s="1232">
        <f t="shared" si="3023"/>
        <v>579.76373935436754</v>
      </c>
      <c r="EE333" s="598">
        <f t="shared" si="3024"/>
        <v>222.44646270516003</v>
      </c>
      <c r="EF333" s="599">
        <f t="shared" si="3025"/>
        <v>0.60944236357578085</v>
      </c>
      <c r="EG333" s="599"/>
      <c r="EH333" s="599"/>
      <c r="EI333" s="423">
        <f t="shared" si="3198"/>
        <v>0.57874819346547046</v>
      </c>
      <c r="EJ333" s="601"/>
      <c r="EK333" s="601"/>
      <c r="EL333" s="563">
        <f>DATI!AD317</f>
        <v>179579.45084130767</v>
      </c>
      <c r="EM333" s="1224">
        <f t="shared" si="3150"/>
        <v>491.99849545563745</v>
      </c>
      <c r="EN333" s="1233">
        <f t="shared" si="3027"/>
        <v>188.772283503354</v>
      </c>
      <c r="EO333" s="1226">
        <f t="shared" si="3184"/>
        <v>0.51718433836535338</v>
      </c>
      <c r="EP333" s="1229"/>
      <c r="EQ333" s="1230"/>
      <c r="ER333" s="423">
        <f t="shared" si="3269"/>
        <v>7.4615633774947232E-2</v>
      </c>
      <c r="ES333" s="1224"/>
      <c r="ET333" s="423">
        <f t="shared" si="3199"/>
        <v>0.49113668397022114</v>
      </c>
      <c r="EU333" s="1226"/>
      <c r="EV333" s="563">
        <f>DATI!AE317</f>
        <v>31584.774016398937</v>
      </c>
      <c r="EW333" s="1224">
        <f t="shared" ref="EW333:EW343" si="3276">+EV333/365</f>
        <v>86.533627442188873</v>
      </c>
      <c r="EX333" s="1233">
        <f t="shared" si="3030"/>
        <v>33.201626840266222</v>
      </c>
      <c r="EY333" s="1226">
        <f t="shared" ref="EY333:EY343" si="3277">+(EV333*1000)/D333/365</f>
        <v>9.0963361206208834E-2</v>
      </c>
      <c r="EZ333" s="1229"/>
      <c r="FA333" s="1230"/>
      <c r="FB333" s="1224"/>
      <c r="FC333" s="1226"/>
      <c r="FD333" s="1224"/>
      <c r="FE333" s="423"/>
      <c r="FF333" s="1224"/>
      <c r="FG333" s="423"/>
      <c r="FH333" s="563">
        <f>DATI!AF317</f>
        <v>449.54000663757347</v>
      </c>
      <c r="FI333" s="1224">
        <f t="shared" si="3161"/>
        <v>1.2316164565412973</v>
      </c>
      <c r="FJ333" s="402">
        <f t="shared" si="3201"/>
        <v>1.2294590897654251E-3</v>
      </c>
      <c r="FK333" s="561"/>
      <c r="FL333" s="1224"/>
      <c r="FM333" s="1277"/>
      <c r="FN333" s="1224"/>
      <c r="FO333" s="1224"/>
      <c r="FP333" s="1224"/>
      <c r="FQ333" s="441"/>
      <c r="FR333" s="1289"/>
      <c r="FS333" s="612"/>
      <c r="FT333" s="612"/>
      <c r="FU333" s="417"/>
      <c r="FV333" s="418"/>
      <c r="FW333" s="418"/>
      <c r="FX333" s="418"/>
      <c r="FY333" s="418"/>
      <c r="FZ333" s="418"/>
      <c r="GA333" s="418"/>
      <c r="GB333" s="418"/>
      <c r="GC333" s="418"/>
      <c r="GD333" s="418"/>
      <c r="GE333" s="418"/>
      <c r="GF333" s="418"/>
      <c r="GG333" s="418"/>
      <c r="GH333" s="418"/>
      <c r="GI333" s="418"/>
      <c r="GJ333" s="418"/>
      <c r="GK333" s="418"/>
      <c r="GL333" s="418"/>
      <c r="GM333" s="418"/>
      <c r="GN333" s="418"/>
      <c r="GO333" s="418"/>
      <c r="GP333" s="419"/>
      <c r="GQ333" s="417"/>
      <c r="GR333" s="418"/>
      <c r="GS333" s="418"/>
      <c r="GT333" s="418"/>
      <c r="GU333" s="418"/>
      <c r="GV333" s="418"/>
      <c r="GW333" s="418"/>
      <c r="GX333" s="419"/>
      <c r="GY333" s="417"/>
      <c r="GZ333" s="418"/>
      <c r="HA333" s="418"/>
      <c r="HB333" s="418"/>
      <c r="HC333" s="418"/>
      <c r="HD333" s="418"/>
      <c r="HE333" s="418"/>
      <c r="HF333" s="418"/>
      <c r="HG333" s="418"/>
      <c r="HH333" s="418"/>
      <c r="HI333" s="418"/>
      <c r="HJ333" s="418"/>
      <c r="HK333" s="418"/>
      <c r="HL333" s="418"/>
      <c r="HM333" s="418"/>
      <c r="HN333" s="418"/>
      <c r="HO333" s="418"/>
      <c r="HP333" s="418"/>
      <c r="HQ333" s="418"/>
      <c r="HR333" s="418"/>
      <c r="HS333" s="418"/>
      <c r="HT333" s="419"/>
      <c r="HU333" s="1289">
        <f t="shared" si="3191"/>
        <v>212000</v>
      </c>
      <c r="HV333" s="1290"/>
      <c r="HW333" s="1291">
        <v>79000</v>
      </c>
      <c r="HX333" s="1292">
        <v>79000</v>
      </c>
      <c r="HY333" s="1292"/>
      <c r="HZ333" s="1293"/>
      <c r="IA333" s="1293">
        <f t="shared" si="3192"/>
        <v>0.21605923089682691</v>
      </c>
      <c r="IB333" s="1294">
        <f t="shared" si="3254"/>
        <v>0.37264150943396224</v>
      </c>
      <c r="IC333" s="1291"/>
      <c r="ID333" s="1293"/>
      <c r="IE333" s="1291"/>
      <c r="IF333" s="1291"/>
      <c r="IG333" s="1291"/>
      <c r="IH333" s="1295"/>
      <c r="II333" s="1292"/>
      <c r="IJ333" s="1292"/>
      <c r="IK333" s="1296"/>
      <c r="IL333" s="1297">
        <v>81000</v>
      </c>
      <c r="IM333" s="1297"/>
      <c r="IN333" s="1294">
        <f t="shared" si="3113"/>
        <v>0.22152908484358202</v>
      </c>
      <c r="IO333" s="1294">
        <f t="shared" si="3114"/>
        <v>0.38207547169811323</v>
      </c>
      <c r="IP333" s="1292"/>
      <c r="IQ333" s="1295"/>
      <c r="IR333" s="1292"/>
      <c r="IS333" s="1297">
        <v>52000</v>
      </c>
      <c r="IT333" s="1296">
        <v>52000</v>
      </c>
      <c r="IU333" s="1298"/>
      <c r="IV333" s="1294"/>
      <c r="IW333" s="1295">
        <f t="shared" si="3193"/>
        <v>0.14221620261563289</v>
      </c>
      <c r="IX333" s="1294">
        <f>+(IT333)/(HX333+IL333+IT333)</f>
        <v>0.24528301886792453</v>
      </c>
      <c r="IY333" s="1299"/>
      <c r="IZ333" s="1299"/>
      <c r="JA333" s="1299"/>
      <c r="JB333" s="1299"/>
      <c r="JC333" s="1297"/>
      <c r="JD333" s="1295"/>
      <c r="JE333" s="1292"/>
      <c r="JF333" s="1292"/>
      <c r="JG333" s="404">
        <f t="shared" si="3153"/>
        <v>141314.86658708399</v>
      </c>
      <c r="JH333" s="407">
        <f t="shared" si="3038"/>
        <v>148.54890096634296</v>
      </c>
      <c r="JI333" s="429">
        <f t="shared" si="3115"/>
        <v>0.38648584036826672</v>
      </c>
      <c r="JJ333" s="1277"/>
      <c r="JK333" s="1224"/>
      <c r="JL333" s="1278"/>
      <c r="JM333" s="459"/>
      <c r="JN333" s="1063"/>
      <c r="JO333" s="407"/>
      <c r="JP333" s="429"/>
      <c r="JQ333" s="402"/>
      <c r="JR333" s="461"/>
      <c r="JS333" s="426"/>
      <c r="JT333" s="417">
        <f>DATI!BW317</f>
        <v>43311.894466445636</v>
      </c>
      <c r="JU333" s="418">
        <f>DATI!BX317</f>
        <v>28267.103841034412</v>
      </c>
      <c r="JV333" s="418">
        <f>DATI!BY317</f>
        <v>4929.9779797570118</v>
      </c>
      <c r="JW333" s="418">
        <f>DATI!BZ317</f>
        <v>25853.570315114248</v>
      </c>
      <c r="JX333" s="418">
        <f>DATI!CA317</f>
        <v>24101.324361532927</v>
      </c>
      <c r="JY333" s="418">
        <f>DATI!CB317</f>
        <v>4138.7053480660934</v>
      </c>
      <c r="JZ333" s="418">
        <f>DATI!CC317</f>
        <v>8283.9610409453962</v>
      </c>
      <c r="KA333" s="418">
        <f>DATI!CD317</f>
        <v>358.16970059032923</v>
      </c>
      <c r="KB333" s="418">
        <f>DATI!CE317</f>
        <v>284.61419246029857</v>
      </c>
      <c r="KC333" s="418">
        <f>DATI!CF317</f>
        <v>32.931899127602613</v>
      </c>
      <c r="KD333" s="418">
        <f>DATI!CG317</f>
        <v>243.4398447380066</v>
      </c>
      <c r="KE333" s="418">
        <f>DATI!CH317</f>
        <v>314.49059166884433</v>
      </c>
      <c r="KF333" s="418">
        <f>DATI!CI317</f>
        <v>81.202801580429096</v>
      </c>
      <c r="KG333" s="418">
        <f>DATI!CJ317</f>
        <v>126.62972246456148</v>
      </c>
      <c r="KH333" s="418">
        <f>DATI!CK317</f>
        <v>388.35466990982735</v>
      </c>
      <c r="KI333" s="418">
        <f>DATI!CL317</f>
        <v>841.93565638637506</v>
      </c>
      <c r="KJ333" s="462">
        <f t="shared" si="3039"/>
        <v>45.529069072119718</v>
      </c>
      <c r="KK333" s="1364"/>
      <c r="KL333" s="464">
        <f t="shared" si="3041"/>
        <v>29.714122162083559</v>
      </c>
      <c r="KM333" s="1364"/>
      <c r="KN333" s="464">
        <f t="shared" si="3043"/>
        <v>5.1823479607495955</v>
      </c>
      <c r="KO333" s="1364"/>
      <c r="KP333" s="464">
        <f t="shared" si="3045"/>
        <v>27.177037696876752</v>
      </c>
      <c r="KQ333" s="1364"/>
      <c r="KR333" s="464">
        <f t="shared" si="3047"/>
        <v>25.335092706136354</v>
      </c>
      <c r="KS333" s="1364"/>
      <c r="KT333" s="464">
        <f t="shared" si="3049"/>
        <v>4.3505693755149188</v>
      </c>
      <c r="KU333" s="1364"/>
      <c r="KV333" s="464">
        <f t="shared" si="3051"/>
        <v>8.7080244138511169</v>
      </c>
      <c r="KW333" s="1364"/>
      <c r="KX333" s="464">
        <f t="shared" si="3053"/>
        <v>0.37650472782599981</v>
      </c>
      <c r="KY333" s="1364"/>
      <c r="KZ333" s="464">
        <f t="shared" si="3055"/>
        <v>0.29918384746410559</v>
      </c>
      <c r="LA333" s="1364"/>
      <c r="LB333" s="464">
        <f t="shared" si="3194"/>
        <v>3.4617712490463193E-2</v>
      </c>
      <c r="LC333" s="1364"/>
      <c r="LD333" s="464">
        <f t="shared" si="3058"/>
        <v>0.25590174806529009</v>
      </c>
      <c r="LE333" s="1364"/>
      <c r="LF333" s="464">
        <f t="shared" si="3060"/>
        <v>0.3305896462625374</v>
      </c>
      <c r="LG333" s="1364"/>
      <c r="LH333" s="464">
        <f t="shared" si="3062"/>
        <v>8.5359645601952999E-2</v>
      </c>
      <c r="LI333" s="1364"/>
      <c r="LJ333" s="464">
        <f t="shared" si="3064"/>
        <v>0.13311201118526134</v>
      </c>
      <c r="LK333" s="1364"/>
      <c r="LL333" s="464">
        <f t="shared" si="3066"/>
        <v>0.40823489271527585</v>
      </c>
      <c r="LM333" s="1364"/>
      <c r="LN333" s="464">
        <f t="shared" si="3068"/>
        <v>0.88503509546534653</v>
      </c>
      <c r="LO333" s="1365"/>
      <c r="LP333" s="468">
        <f t="shared" ref="LP333:ME333" si="3278">+JT333/$CZ$333</f>
        <v>0.11845486844436427</v>
      </c>
      <c r="LQ333" s="469">
        <f t="shared" si="3278"/>
        <v>7.7308464754109324E-2</v>
      </c>
      <c r="LR333" s="469">
        <f t="shared" si="3278"/>
        <v>1.3483129754994841E-2</v>
      </c>
      <c r="LS333" s="469">
        <f t="shared" si="3278"/>
        <v>7.0707626812919228E-2</v>
      </c>
      <c r="LT333" s="469">
        <f t="shared" si="3278"/>
        <v>6.5915362090478005E-2</v>
      </c>
      <c r="LU333" s="469">
        <f t="shared" si="3278"/>
        <v>1.1319056891287904E-2</v>
      </c>
      <c r="LV333" s="469">
        <f t="shared" si="3278"/>
        <v>2.2656028497290377E-2</v>
      </c>
      <c r="LW333" s="469">
        <f t="shared" si="3278"/>
        <v>9.7956797519105441E-4</v>
      </c>
      <c r="LX333" s="470">
        <f t="shared" si="3278"/>
        <v>7.7839903196574151E-4</v>
      </c>
      <c r="LY333" s="470">
        <f t="shared" si="3278"/>
        <v>9.0066339208629177E-5</v>
      </c>
      <c r="LZ333" s="470">
        <f t="shared" si="3278"/>
        <v>6.6579019776881845E-4</v>
      </c>
      <c r="MA333" s="470">
        <f t="shared" si="3278"/>
        <v>8.6010880202858921E-4</v>
      </c>
      <c r="MB333" s="470">
        <f t="shared" si="3278"/>
        <v>2.2208373235614115E-4</v>
      </c>
      <c r="MC333" s="470">
        <f t="shared" si="3278"/>
        <v>3.4632304359964299E-4</v>
      </c>
      <c r="MD333" s="470">
        <f t="shared" si="3278"/>
        <v>1.0621216619735238E-3</v>
      </c>
      <c r="ME333" s="470">
        <f t="shared" si="3278"/>
        <v>2.3026325364994345E-3</v>
      </c>
      <c r="MF333" s="468">
        <f t="shared" ref="MF333:MU333" si="3279">+JT333/$DW$333</f>
        <v>0.28119729484092948</v>
      </c>
      <c r="MG333" s="469">
        <f t="shared" si="3279"/>
        <v>0.18352079102068478</v>
      </c>
      <c r="MH333" s="469">
        <f t="shared" si="3279"/>
        <v>3.200729242187747E-2</v>
      </c>
      <c r="MI333" s="469">
        <f t="shared" si="3279"/>
        <v>0.16785121325556479</v>
      </c>
      <c r="MJ333" s="469">
        <f t="shared" si="3279"/>
        <v>0.15647496596569491</v>
      </c>
      <c r="MK333" s="469">
        <f t="shared" si="3279"/>
        <v>2.6870049494636637E-2</v>
      </c>
      <c r="ML333" s="469">
        <f t="shared" si="3279"/>
        <v>5.3782626319569961E-2</v>
      </c>
      <c r="MM333" s="469">
        <f t="shared" si="3279"/>
        <v>2.3253739449797719E-3</v>
      </c>
      <c r="MN333" s="470">
        <f t="shared" si="3279"/>
        <v>1.8478236054803414E-3</v>
      </c>
      <c r="MO333" s="470">
        <f t="shared" si="3279"/>
        <v>2.1380641652214862E-4</v>
      </c>
      <c r="MP333" s="470">
        <f t="shared" si="3279"/>
        <v>1.5805040772311667E-3</v>
      </c>
      <c r="MQ333" s="470">
        <f t="shared" si="3279"/>
        <v>2.0417925542073304E-3</v>
      </c>
      <c r="MR333" s="470">
        <f t="shared" si="3279"/>
        <v>5.2719947763105255E-4</v>
      </c>
      <c r="MS333" s="470">
        <f t="shared" si="3279"/>
        <v>8.221283285375189E-4</v>
      </c>
      <c r="MT333" s="470">
        <f t="shared" si="3279"/>
        <v>2.5213462482479893E-3</v>
      </c>
      <c r="MU333" s="470">
        <f t="shared" si="3279"/>
        <v>5.4661665559188298E-3</v>
      </c>
      <c r="MV333" s="1063"/>
      <c r="MW333" s="407"/>
      <c r="MX333" s="461"/>
      <c r="MY333" s="1268"/>
      <c r="MZ333" s="473"/>
      <c r="NA333" s="474"/>
      <c r="NB333" s="1063"/>
      <c r="NC333" s="407"/>
      <c r="ND333" s="429"/>
      <c r="NE333" s="475"/>
    </row>
    <row r="334" spans="1:369" outlineLevel="1" x14ac:dyDescent="0.2">
      <c r="A334" s="477" t="s">
        <v>179</v>
      </c>
      <c r="B334" s="478">
        <v>206</v>
      </c>
      <c r="C334" s="1524"/>
      <c r="D334" s="479">
        <f>DATI!G318</f>
        <v>1082651</v>
      </c>
      <c r="E334" s="480">
        <f t="shared" si="3267"/>
        <v>0.12103959460689251</v>
      </c>
      <c r="F334" s="1039"/>
      <c r="G334" s="482"/>
      <c r="H334" s="483"/>
      <c r="I334" s="484"/>
      <c r="J334" s="485"/>
      <c r="K334" s="485"/>
      <c r="L334" s="485"/>
      <c r="M334" s="483"/>
      <c r="N334" s="483"/>
      <c r="O334" s="483"/>
      <c r="P334" s="483"/>
      <c r="Q334" s="483"/>
      <c r="R334" s="483"/>
      <c r="S334" s="483"/>
      <c r="T334" s="483"/>
      <c r="U334" s="483"/>
      <c r="V334" s="483"/>
      <c r="W334" s="488"/>
      <c r="X334" s="1111"/>
      <c r="Y334" s="483"/>
      <c r="Z334" s="483"/>
      <c r="AA334" s="483"/>
      <c r="AB334" s="483"/>
      <c r="AC334" s="483"/>
      <c r="AD334" s="484"/>
      <c r="AE334" s="485"/>
      <c r="AF334" s="485"/>
      <c r="AG334" s="488"/>
      <c r="AH334" s="491"/>
      <c r="AI334" s="483"/>
      <c r="AJ334" s="484"/>
      <c r="AK334" s="485"/>
      <c r="AL334" s="485"/>
      <c r="AM334" s="485"/>
      <c r="AN334" s="495"/>
      <c r="AO334" s="496"/>
      <c r="AP334" s="496"/>
      <c r="AQ334" s="496"/>
      <c r="AR334" s="496"/>
      <c r="AS334" s="496"/>
      <c r="AT334" s="496"/>
      <c r="AU334" s="1065"/>
      <c r="AV334" s="1065"/>
      <c r="AW334" s="496"/>
      <c r="AX334" s="1065"/>
      <c r="AY334" s="1065"/>
      <c r="AZ334" s="1065"/>
      <c r="BA334" s="1065"/>
      <c r="BB334" s="495"/>
      <c r="BC334" s="496"/>
      <c r="BD334" s="496"/>
      <c r="BE334" s="496"/>
      <c r="BF334" s="496"/>
      <c r="BG334" s="496"/>
      <c r="BH334" s="496"/>
      <c r="BI334" s="496"/>
      <c r="BJ334" s="496"/>
      <c r="BK334" s="496"/>
      <c r="BL334" s="496"/>
      <c r="BM334" s="496"/>
      <c r="BN334" s="496"/>
      <c r="BO334" s="496"/>
      <c r="BP334" s="496"/>
      <c r="BQ334" s="496"/>
      <c r="BR334" s="496"/>
      <c r="BS334" s="496"/>
      <c r="BT334" s="496"/>
      <c r="BU334" s="496"/>
      <c r="BV334" s="497"/>
      <c r="BW334" s="495"/>
      <c r="BX334" s="496"/>
      <c r="BY334" s="496"/>
      <c r="BZ334" s="496"/>
      <c r="CA334" s="496"/>
      <c r="CB334" s="496"/>
      <c r="CC334" s="496"/>
      <c r="CD334" s="497"/>
      <c r="CE334" s="495"/>
      <c r="CF334" s="496"/>
      <c r="CG334" s="496"/>
      <c r="CH334" s="496"/>
      <c r="CI334" s="496"/>
      <c r="CJ334" s="496"/>
      <c r="CK334" s="496"/>
      <c r="CL334" s="496"/>
      <c r="CM334" s="496"/>
      <c r="CN334" s="496"/>
      <c r="CO334" s="496"/>
      <c r="CP334" s="496"/>
      <c r="CQ334" s="496"/>
      <c r="CR334" s="496"/>
      <c r="CS334" s="496"/>
      <c r="CT334" s="496"/>
      <c r="CU334" s="496"/>
      <c r="CV334" s="496"/>
      <c r="CW334" s="496"/>
      <c r="CX334" s="496"/>
      <c r="CY334" s="497"/>
      <c r="CZ334" s="482">
        <f>DATI!AA318</f>
        <v>546142.45598732214</v>
      </c>
      <c r="DA334" s="483">
        <f t="shared" si="3148"/>
        <v>1496.2807013351292</v>
      </c>
      <c r="DB334" s="484">
        <f t="shared" si="3009"/>
        <v>504.44922323751797</v>
      </c>
      <c r="DC334" s="485">
        <f t="shared" si="3181"/>
        <v>1.3820526664041588</v>
      </c>
      <c r="DD334" s="501"/>
      <c r="DE334" s="502"/>
      <c r="DF334" s="483"/>
      <c r="DG334" s="485"/>
      <c r="DH334" s="504">
        <f t="shared" si="3273"/>
        <v>0.13412844500311238</v>
      </c>
      <c r="DI334" s="1357">
        <f t="shared" si="3274"/>
        <v>103650.77998002147</v>
      </c>
      <c r="DJ334" s="483">
        <f t="shared" si="3088"/>
        <v>283.97473967129167</v>
      </c>
      <c r="DK334" s="1358">
        <f t="shared" si="3014"/>
        <v>95.737943233804316</v>
      </c>
      <c r="DL334" s="507">
        <f t="shared" si="3015"/>
        <v>0.26229573488713515</v>
      </c>
      <c r="DM334" s="543">
        <f t="shared" si="3146"/>
        <v>0.18978707632725694</v>
      </c>
      <c r="DN334" s="509"/>
      <c r="DO334" s="509"/>
      <c r="DP334" s="509"/>
      <c r="DQ334" s="509"/>
      <c r="DR334" s="509"/>
      <c r="DS334" s="509"/>
      <c r="DT334" s="511">
        <f t="shared" si="3275"/>
        <v>8.1529773060109612E-2</v>
      </c>
      <c r="DU334" s="512"/>
      <c r="DV334" s="511"/>
      <c r="DW334" s="513">
        <f>DATI!AB318</f>
        <v>103650.77998002147</v>
      </c>
      <c r="DX334" s="483">
        <f t="shared" si="3149"/>
        <v>283.97473967129167</v>
      </c>
      <c r="DY334" s="514">
        <f t="shared" si="3196"/>
        <v>95.737943233804316</v>
      </c>
      <c r="DZ334" s="485">
        <f t="shared" si="3197"/>
        <v>0.26229573488713509</v>
      </c>
      <c r="EA334" s="508">
        <f t="shared" si="3268"/>
        <v>0.18978707632725694</v>
      </c>
      <c r="EB334" s="504"/>
      <c r="EC334" s="1359">
        <f t="shared" si="3180"/>
        <v>442491.67600730067</v>
      </c>
      <c r="ED334" s="516">
        <f t="shared" si="3023"/>
        <v>1212.3059616638375</v>
      </c>
      <c r="EE334" s="517">
        <f t="shared" si="3024"/>
        <v>408.71128000371374</v>
      </c>
      <c r="EF334" s="518">
        <f t="shared" si="3025"/>
        <v>1.1197569315170239</v>
      </c>
      <c r="EG334" s="518"/>
      <c r="EH334" s="518"/>
      <c r="EI334" s="501">
        <f t="shared" si="3198"/>
        <v>0.81021292367274311</v>
      </c>
      <c r="EJ334" s="520"/>
      <c r="EK334" s="520"/>
      <c r="EL334" s="482">
        <f>DATI!AD318</f>
        <v>382392.1700437367</v>
      </c>
      <c r="EM334" s="483">
        <f t="shared" si="3150"/>
        <v>1047.6497809417444</v>
      </c>
      <c r="EN334" s="514">
        <f t="shared" si="3027"/>
        <v>353.19984929930024</v>
      </c>
      <c r="EO334" s="485">
        <f t="shared" si="3184"/>
        <v>0.9676708199980828</v>
      </c>
      <c r="EP334" s="501"/>
      <c r="EQ334" s="502"/>
      <c r="ER334" s="501">
        <f t="shared" si="3269"/>
        <v>0.15888473867538772</v>
      </c>
      <c r="ES334" s="483"/>
      <c r="ET334" s="501">
        <f t="shared" si="3199"/>
        <v>0.70016927973937504</v>
      </c>
      <c r="EU334" s="485"/>
      <c r="EV334" s="482">
        <f>DATI!AE318</f>
        <v>60099.505963563919</v>
      </c>
      <c r="EW334" s="483">
        <f t="shared" si="3276"/>
        <v>164.65618072209293</v>
      </c>
      <c r="EX334" s="514">
        <f t="shared" si="3030"/>
        <v>55.511430704413442</v>
      </c>
      <c r="EY334" s="485">
        <f t="shared" si="3277"/>
        <v>0.15208611151894094</v>
      </c>
      <c r="EZ334" s="501"/>
      <c r="FA334" s="502"/>
      <c r="FB334" s="483"/>
      <c r="FC334" s="485"/>
      <c r="FD334" s="483"/>
      <c r="FE334" s="501"/>
      <c r="FF334" s="483"/>
      <c r="FG334" s="501"/>
      <c r="FH334" s="482"/>
      <c r="FI334" s="483"/>
      <c r="FJ334" s="509">
        <f t="shared" si="3201"/>
        <v>0</v>
      </c>
      <c r="FK334" s="509"/>
      <c r="FL334" s="483"/>
      <c r="FM334" s="1279"/>
      <c r="FN334" s="483"/>
      <c r="FO334" s="483"/>
      <c r="FP334" s="483"/>
      <c r="FQ334" s="521"/>
      <c r="FR334" s="1329"/>
      <c r="FS334" s="531"/>
      <c r="FT334" s="531"/>
      <c r="FU334" s="495"/>
      <c r="FV334" s="496"/>
      <c r="FW334" s="496"/>
      <c r="FX334" s="496"/>
      <c r="FY334" s="496"/>
      <c r="FZ334" s="496"/>
      <c r="GA334" s="496"/>
      <c r="GB334" s="496"/>
      <c r="GC334" s="496"/>
      <c r="GD334" s="496"/>
      <c r="GE334" s="496"/>
      <c r="GF334" s="496"/>
      <c r="GG334" s="496"/>
      <c r="GH334" s="496"/>
      <c r="GI334" s="496"/>
      <c r="GJ334" s="496"/>
      <c r="GK334" s="496"/>
      <c r="GL334" s="496"/>
      <c r="GM334" s="496"/>
      <c r="GN334" s="496"/>
      <c r="GO334" s="496"/>
      <c r="GP334" s="497"/>
      <c r="GQ334" s="495"/>
      <c r="GR334" s="496"/>
      <c r="GS334" s="496"/>
      <c r="GT334" s="496"/>
      <c r="GU334" s="496"/>
      <c r="GV334" s="496"/>
      <c r="GW334" s="496"/>
      <c r="GX334" s="497"/>
      <c r="GY334" s="495"/>
      <c r="GZ334" s="496"/>
      <c r="HA334" s="496"/>
      <c r="HB334" s="496"/>
      <c r="HC334" s="496"/>
      <c r="HD334" s="496"/>
      <c r="HE334" s="496"/>
      <c r="HF334" s="496"/>
      <c r="HG334" s="496"/>
      <c r="HH334" s="496"/>
      <c r="HI334" s="496"/>
      <c r="HJ334" s="496"/>
      <c r="HK334" s="496"/>
      <c r="HL334" s="496"/>
      <c r="HM334" s="496"/>
      <c r="HN334" s="496"/>
      <c r="HO334" s="496"/>
      <c r="HP334" s="496"/>
      <c r="HQ334" s="496"/>
      <c r="HR334" s="496"/>
      <c r="HS334" s="496"/>
      <c r="HT334" s="497"/>
      <c r="HU334" s="1329">
        <f t="shared" si="3191"/>
        <v>442000</v>
      </c>
      <c r="HV334" s="1330"/>
      <c r="HW334" s="1331">
        <v>260000</v>
      </c>
      <c r="HX334" s="1332">
        <v>260000</v>
      </c>
      <c r="HY334" s="1332"/>
      <c r="HZ334" s="1333"/>
      <c r="IA334" s="1333">
        <f t="shared" si="3192"/>
        <v>0.47606626650178518</v>
      </c>
      <c r="IB334" s="1334">
        <f t="shared" si="3254"/>
        <v>0.58823529411764708</v>
      </c>
      <c r="IC334" s="1331"/>
      <c r="ID334" s="1333"/>
      <c r="IE334" s="1331"/>
      <c r="IF334" s="1331"/>
      <c r="IG334" s="1331"/>
      <c r="IH334" s="1335"/>
      <c r="II334" s="1332"/>
      <c r="IJ334" s="1332"/>
      <c r="IK334" s="1336"/>
      <c r="IL334" s="1337">
        <v>2000</v>
      </c>
      <c r="IM334" s="1337"/>
      <c r="IN334" s="1334">
        <f t="shared" si="3113"/>
        <v>3.6620482038598862E-3</v>
      </c>
      <c r="IO334" s="1334">
        <f t="shared" si="3114"/>
        <v>4.5248868778280547E-3</v>
      </c>
      <c r="IP334" s="1332"/>
      <c r="IQ334" s="1335"/>
      <c r="IR334" s="1332"/>
      <c r="IS334" s="1337">
        <v>180000</v>
      </c>
      <c r="IT334" s="1336">
        <v>180000</v>
      </c>
      <c r="IU334" s="1338"/>
      <c r="IV334" s="1334"/>
      <c r="IW334" s="1335">
        <f t="shared" si="3193"/>
        <v>0.32958433834738976</v>
      </c>
      <c r="IX334" s="1334">
        <f>+(IT334)/(HX334+IL334+IT334)</f>
        <v>0.40723981900452488</v>
      </c>
      <c r="IY334" s="1337"/>
      <c r="IZ334" s="1337"/>
      <c r="JA334" s="1337"/>
      <c r="JB334" s="1337"/>
      <c r="JC334" s="1339"/>
      <c r="JD334" s="1335"/>
      <c r="JE334" s="1332"/>
      <c r="JF334" s="1332"/>
      <c r="JG334" s="505">
        <f t="shared" si="3153"/>
        <v>96420.915263623028</v>
      </c>
      <c r="JH334" s="485">
        <f t="shared" si="3038"/>
        <v>89.060015890275835</v>
      </c>
      <c r="JI334" s="508">
        <f t="shared" si="3115"/>
        <v>0.17654901977783849</v>
      </c>
      <c r="JJ334" s="1279"/>
      <c r="JK334" s="483"/>
      <c r="JL334" s="510"/>
      <c r="JM334" s="541"/>
      <c r="JN334" s="1070"/>
      <c r="JO334" s="485"/>
      <c r="JP334" s="508"/>
      <c r="JQ334" s="509"/>
      <c r="JR334" s="543"/>
      <c r="JS334" s="504"/>
      <c r="JT334" s="495">
        <f>DATI!BW318</f>
        <v>34498.55592178255</v>
      </c>
      <c r="JU334" s="496">
        <f>DATI!BX318</f>
        <v>19846.284258154214</v>
      </c>
      <c r="JV334" s="496">
        <f>DATI!BY318</f>
        <v>2636.4489662196106</v>
      </c>
      <c r="JW334" s="496">
        <f>DATI!BZ318</f>
        <v>5969.2984418675906</v>
      </c>
      <c r="JX334" s="496">
        <f>DATI!CA318</f>
        <v>18368.42052540329</v>
      </c>
      <c r="JY334" s="496">
        <f>DATI!CB318</f>
        <v>4825.3368394500039</v>
      </c>
      <c r="JZ334" s="496">
        <f>DATI!CC318</f>
        <v>8101.0614854260457</v>
      </c>
      <c r="KA334" s="496">
        <f>DATI!CD318</f>
        <v>167.43316573303198</v>
      </c>
      <c r="KB334" s="496">
        <f>DATI!CE318</f>
        <v>250.56539336228371</v>
      </c>
      <c r="KC334" s="496">
        <f>DATI!CF318</f>
        <v>68.521498184800095</v>
      </c>
      <c r="KD334" s="496">
        <f>DATI!CG318</f>
        <v>138.50438271717076</v>
      </c>
      <c r="KE334" s="496">
        <f>DATI!CH318</f>
        <v>240.94889361703386</v>
      </c>
      <c r="KF334" s="496">
        <f>DATI!CI318</f>
        <v>20.457500398159034</v>
      </c>
      <c r="KG334" s="496">
        <f>DATI!CJ318</f>
        <v>25.167380489826193</v>
      </c>
      <c r="KH334" s="496">
        <f>DATI!CK318</f>
        <v>190.96836995651103</v>
      </c>
      <c r="KI334" s="496">
        <f>DATI!CL318</f>
        <v>1211.4466235780669</v>
      </c>
      <c r="KJ334" s="544">
        <f t="shared" si="3039"/>
        <v>31.864890829808086</v>
      </c>
      <c r="KK334" s="1366"/>
      <c r="KL334" s="546">
        <f t="shared" si="3041"/>
        <v>18.331192838831917</v>
      </c>
      <c r="KM334" s="1366"/>
      <c r="KN334" s="546">
        <f t="shared" si="3043"/>
        <v>2.4351789877066667</v>
      </c>
      <c r="KO334" s="1366"/>
      <c r="KP334" s="546">
        <f t="shared" si="3045"/>
        <v>5.5135943548452744</v>
      </c>
      <c r="KQ334" s="1366"/>
      <c r="KR334" s="546">
        <f t="shared" si="3047"/>
        <v>16.966151165429388</v>
      </c>
      <c r="KS334" s="1366"/>
      <c r="KT334" s="546">
        <f t="shared" si="3049"/>
        <v>4.4569642843815815</v>
      </c>
      <c r="KU334" s="1366"/>
      <c r="KV334" s="546">
        <f t="shared" si="3051"/>
        <v>7.4826158064104185</v>
      </c>
      <c r="KW334" s="1366"/>
      <c r="KX334" s="546">
        <f t="shared" si="3053"/>
        <v>0.15465109784504147</v>
      </c>
      <c r="KY334" s="1366"/>
      <c r="KZ334" s="546">
        <f t="shared" si="3055"/>
        <v>0.23143690197698399</v>
      </c>
      <c r="LA334" s="1366"/>
      <c r="LB334" s="546">
        <f t="shared" si="3194"/>
        <v>6.3290476972542475E-2</v>
      </c>
      <c r="LC334" s="1366"/>
      <c r="LD334" s="546">
        <f t="shared" si="3058"/>
        <v>0.12793077613854395</v>
      </c>
      <c r="LE334" s="1366"/>
      <c r="LF334" s="546">
        <f t="shared" si="3060"/>
        <v>0.22255453845886983</v>
      </c>
      <c r="LG334" s="1366"/>
      <c r="LH334" s="546">
        <f t="shared" si="3062"/>
        <v>1.8895747935538814E-2</v>
      </c>
      <c r="LI334" s="1366"/>
      <c r="LJ334" s="546">
        <f t="shared" si="3064"/>
        <v>2.3246069591979498E-2</v>
      </c>
      <c r="LK334" s="1366"/>
      <c r="LL334" s="546">
        <f t="shared" si="3066"/>
        <v>0.17638959365161166</v>
      </c>
      <c r="LM334" s="1366"/>
      <c r="LN334" s="546">
        <f t="shared" si="3068"/>
        <v>1.1189631964299362</v>
      </c>
      <c r="LO334" s="1367"/>
      <c r="LP334" s="550">
        <f t="shared" ref="LP334:ME334" si="3280">+JT334/$CZ$334</f>
        <v>6.3167687374561812E-2</v>
      </c>
      <c r="LQ334" s="551">
        <f t="shared" si="3280"/>
        <v>3.6339024810433183E-2</v>
      </c>
      <c r="LR334" s="551">
        <f t="shared" si="3280"/>
        <v>4.8274016006563895E-3</v>
      </c>
      <c r="LS334" s="551">
        <f t="shared" si="3280"/>
        <v>1.0929929318672413E-2</v>
      </c>
      <c r="LT334" s="551">
        <f t="shared" si="3280"/>
        <v>3.3633020696398092E-2</v>
      </c>
      <c r="LU334" s="551">
        <f t="shared" si="3280"/>
        <v>8.8353080529634132E-3</v>
      </c>
      <c r="LV334" s="551">
        <f t="shared" si="3280"/>
        <v>1.4833238831031477E-2</v>
      </c>
      <c r="LW334" s="551">
        <f t="shared" si="3280"/>
        <v>3.0657416191961221E-4</v>
      </c>
      <c r="LX334" s="552">
        <f t="shared" si="3280"/>
        <v>4.5879127435589847E-4</v>
      </c>
      <c r="LY334" s="552">
        <f t="shared" si="3280"/>
        <v>1.2546451467671782E-4</v>
      </c>
      <c r="LZ334" s="552">
        <f t="shared" si="3280"/>
        <v>2.5360486297806872E-4</v>
      </c>
      <c r="MA334" s="552">
        <f t="shared" si="3280"/>
        <v>4.4118323154614282E-4</v>
      </c>
      <c r="MB334" s="552">
        <f t="shared" si="3280"/>
        <v>3.7458176294270597E-5</v>
      </c>
      <c r="MC334" s="552">
        <f t="shared" si="3280"/>
        <v>4.6082080259313176E-5</v>
      </c>
      <c r="MD334" s="552">
        <f t="shared" si="3280"/>
        <v>3.496676880966457E-4</v>
      </c>
      <c r="ME334" s="552">
        <f t="shared" si="3280"/>
        <v>2.2181879659730918E-3</v>
      </c>
      <c r="MF334" s="550">
        <f t="shared" ref="MF334:MU334" si="3281">+JT334/$DW$334</f>
        <v>0.33283450378696711</v>
      </c>
      <c r="MG334" s="551">
        <f t="shared" si="3281"/>
        <v>0.1914725992605126</v>
      </c>
      <c r="MH334" s="551">
        <f t="shared" si="3281"/>
        <v>2.5435881589388736E-2</v>
      </c>
      <c r="MI334" s="551">
        <f t="shared" si="3281"/>
        <v>5.7590482609182141E-2</v>
      </c>
      <c r="MJ334" s="551">
        <f t="shared" si="3281"/>
        <v>0.17721449398589934</v>
      </c>
      <c r="MK334" s="551">
        <f t="shared" si="3281"/>
        <v>4.6553791880582861E-2</v>
      </c>
      <c r="ML334" s="551">
        <f t="shared" si="3281"/>
        <v>7.8157265068217657E-2</v>
      </c>
      <c r="MM334" s="551">
        <f t="shared" si="3281"/>
        <v>1.6153584735715879E-3</v>
      </c>
      <c r="MN334" s="552">
        <f t="shared" si="3281"/>
        <v>2.4173999791470917E-3</v>
      </c>
      <c r="MO334" s="552">
        <f t="shared" si="3281"/>
        <v>6.6108039127160938E-4</v>
      </c>
      <c r="MP334" s="552">
        <f t="shared" si="3281"/>
        <v>1.3362599176182492E-3</v>
      </c>
      <c r="MQ334" s="552">
        <f t="shared" si="3281"/>
        <v>2.3246220980052091E-3</v>
      </c>
      <c r="MR334" s="552">
        <f t="shared" si="3281"/>
        <v>1.9736947857123879E-4</v>
      </c>
      <c r="MS334" s="552">
        <f t="shared" si="3281"/>
        <v>2.4280936906289724E-4</v>
      </c>
      <c r="MT334" s="552">
        <f t="shared" si="3281"/>
        <v>1.8424209638684811E-3</v>
      </c>
      <c r="MU334" s="552">
        <f t="shared" si="3281"/>
        <v>1.1687771416785975E-2</v>
      </c>
      <c r="MV334" s="1070"/>
      <c r="MW334" s="485"/>
      <c r="MX334" s="543"/>
      <c r="MY334" s="1280"/>
      <c r="MZ334" s="555"/>
      <c r="NA334" s="556"/>
      <c r="NB334" s="1070"/>
      <c r="NC334" s="485"/>
      <c r="ND334" s="508"/>
      <c r="NE334" s="557"/>
    </row>
    <row r="335" spans="1:369" outlineLevel="1" x14ac:dyDescent="0.2">
      <c r="A335" s="558" t="s">
        <v>180</v>
      </c>
      <c r="B335" s="559">
        <v>163</v>
      </c>
      <c r="C335" s="1525"/>
      <c r="D335" s="560">
        <f>DATI!G319</f>
        <v>532213</v>
      </c>
      <c r="E335" s="561">
        <f t="shared" si="3267"/>
        <v>5.9501026429124512E-2</v>
      </c>
      <c r="F335" s="1035"/>
      <c r="G335" s="563"/>
      <c r="H335" s="564"/>
      <c r="I335" s="565"/>
      <c r="J335" s="566"/>
      <c r="K335" s="566"/>
      <c r="L335" s="566"/>
      <c r="M335" s="564"/>
      <c r="N335" s="564"/>
      <c r="O335" s="564"/>
      <c r="P335" s="564"/>
      <c r="Q335" s="564"/>
      <c r="R335" s="564"/>
      <c r="S335" s="564"/>
      <c r="T335" s="564"/>
      <c r="U335" s="564"/>
      <c r="V335" s="564"/>
      <c r="W335" s="569"/>
      <c r="X335" s="1100"/>
      <c r="Y335" s="564"/>
      <c r="Z335" s="564"/>
      <c r="AA335" s="564"/>
      <c r="AB335" s="564"/>
      <c r="AC335" s="564"/>
      <c r="AD335" s="565"/>
      <c r="AE335" s="566"/>
      <c r="AF335" s="566"/>
      <c r="AG335" s="569"/>
      <c r="AH335" s="572"/>
      <c r="AI335" s="564"/>
      <c r="AJ335" s="565"/>
      <c r="AK335" s="566"/>
      <c r="AL335" s="566"/>
      <c r="AM335" s="566"/>
      <c r="AN335" s="576"/>
      <c r="AO335" s="577"/>
      <c r="AP335" s="577"/>
      <c r="AQ335" s="577"/>
      <c r="AR335" s="577"/>
      <c r="AS335" s="577"/>
      <c r="AT335" s="577"/>
      <c r="AU335" s="1072"/>
      <c r="AV335" s="1072"/>
      <c r="AW335" s="577"/>
      <c r="AX335" s="1072"/>
      <c r="AY335" s="1072"/>
      <c r="AZ335" s="1072"/>
      <c r="BA335" s="1072"/>
      <c r="BB335" s="576"/>
      <c r="BC335" s="577"/>
      <c r="BD335" s="577"/>
      <c r="BE335" s="577"/>
      <c r="BF335" s="577"/>
      <c r="BG335" s="577"/>
      <c r="BH335" s="577"/>
      <c r="BI335" s="577"/>
      <c r="BJ335" s="577"/>
      <c r="BK335" s="577"/>
      <c r="BL335" s="577"/>
      <c r="BM335" s="577"/>
      <c r="BN335" s="577"/>
      <c r="BO335" s="577"/>
      <c r="BP335" s="577"/>
      <c r="BQ335" s="577"/>
      <c r="BR335" s="577"/>
      <c r="BS335" s="577"/>
      <c r="BT335" s="577"/>
      <c r="BU335" s="577"/>
      <c r="BV335" s="578"/>
      <c r="BW335" s="576"/>
      <c r="BX335" s="577"/>
      <c r="BY335" s="577"/>
      <c r="BZ335" s="577"/>
      <c r="CA335" s="577"/>
      <c r="CB335" s="577"/>
      <c r="CC335" s="577"/>
      <c r="CD335" s="578"/>
      <c r="CE335" s="576"/>
      <c r="CF335" s="577"/>
      <c r="CG335" s="577"/>
      <c r="CH335" s="577"/>
      <c r="CI335" s="577"/>
      <c r="CJ335" s="577"/>
      <c r="CK335" s="577"/>
      <c r="CL335" s="577"/>
      <c r="CM335" s="577"/>
      <c r="CN335" s="577"/>
      <c r="CO335" s="577"/>
      <c r="CP335" s="577"/>
      <c r="CQ335" s="577"/>
      <c r="CR335" s="577"/>
      <c r="CS335" s="577"/>
      <c r="CT335" s="577"/>
      <c r="CU335" s="577"/>
      <c r="CV335" s="577"/>
      <c r="CW335" s="577"/>
      <c r="CX335" s="577"/>
      <c r="CY335" s="578"/>
      <c r="CZ335" s="563">
        <f>DATI!AA319</f>
        <v>226536.29161700059</v>
      </c>
      <c r="DA335" s="564">
        <f t="shared" si="3148"/>
        <v>620.64737429315232</v>
      </c>
      <c r="DB335" s="565">
        <f t="shared" si="3009"/>
        <v>425.64967713490762</v>
      </c>
      <c r="DC335" s="566">
        <f t="shared" si="3181"/>
        <v>1.1661634989997469</v>
      </c>
      <c r="DD335" s="582"/>
      <c r="DE335" s="583"/>
      <c r="DF335" s="564"/>
      <c r="DG335" s="566"/>
      <c r="DH335" s="585">
        <f t="shared" si="3273"/>
        <v>5.5635595069110012E-2</v>
      </c>
      <c r="DI335" s="1349">
        <f t="shared" si="3274"/>
        <v>60287.654299939153</v>
      </c>
      <c r="DJ335" s="564">
        <f t="shared" si="3088"/>
        <v>165.17165561627166</v>
      </c>
      <c r="DK335" s="1350">
        <f t="shared" si="3014"/>
        <v>113.27730495109881</v>
      </c>
      <c r="DL335" s="588">
        <f t="shared" si="3015"/>
        <v>0.31034878068794197</v>
      </c>
      <c r="DM335" s="624">
        <f t="shared" si="3146"/>
        <v>0.2661280180301796</v>
      </c>
      <c r="DN335" s="590"/>
      <c r="DO335" s="590"/>
      <c r="DP335" s="590"/>
      <c r="DQ335" s="590"/>
      <c r="DR335" s="590"/>
      <c r="DS335" s="590"/>
      <c r="DT335" s="592">
        <f t="shared" si="3275"/>
        <v>4.7421146028498631E-2</v>
      </c>
      <c r="DU335" s="593"/>
      <c r="DV335" s="592"/>
      <c r="DW335" s="594">
        <f>DATI!AB319</f>
        <v>60287.654299939153</v>
      </c>
      <c r="DX335" s="564">
        <f t="shared" si="3149"/>
        <v>165.17165561627166</v>
      </c>
      <c r="DY335" s="595">
        <f t="shared" si="3196"/>
        <v>113.27730495109881</v>
      </c>
      <c r="DZ335" s="566">
        <f t="shared" si="3197"/>
        <v>0.31034878068794197</v>
      </c>
      <c r="EA335" s="589">
        <f t="shared" si="3268"/>
        <v>0.2661280180301796</v>
      </c>
      <c r="EB335" s="585"/>
      <c r="EC335" s="1345">
        <f t="shared" si="3180"/>
        <v>166248.63731706142</v>
      </c>
      <c r="ED335" s="597">
        <f t="shared" si="3023"/>
        <v>455.4757186768806</v>
      </c>
      <c r="EE335" s="598">
        <f t="shared" si="3024"/>
        <v>312.37237218380881</v>
      </c>
      <c r="EF335" s="599">
        <f t="shared" si="3025"/>
        <v>0.855814718311805</v>
      </c>
      <c r="EG335" s="599"/>
      <c r="EH335" s="599"/>
      <c r="EI335" s="582">
        <f t="shared" si="3198"/>
        <v>0.7338719819698204</v>
      </c>
      <c r="EJ335" s="601"/>
      <c r="EK335" s="601"/>
      <c r="EL335" s="563">
        <f>DATI!AD319</f>
        <v>144629.50626397133</v>
      </c>
      <c r="EM335" s="564">
        <f t="shared" si="3150"/>
        <v>396.24522264101734</v>
      </c>
      <c r="EN335" s="595">
        <f t="shared" si="3027"/>
        <v>271.75117154968279</v>
      </c>
      <c r="EO335" s="566">
        <f t="shared" si="3184"/>
        <v>0.74452375767036383</v>
      </c>
      <c r="EP335" s="582"/>
      <c r="EQ335" s="583"/>
      <c r="ER335" s="582">
        <f t="shared" si="3269"/>
        <v>6.0093859413682886E-2</v>
      </c>
      <c r="ES335" s="564"/>
      <c r="ET335" s="582">
        <f t="shared" si="3199"/>
        <v>0.63843857084273681</v>
      </c>
      <c r="EU335" s="566"/>
      <c r="EV335" s="563">
        <f>DATI!AE319</f>
        <v>21180.691055178642</v>
      </c>
      <c r="EW335" s="564">
        <f t="shared" si="3276"/>
        <v>58.029290562133269</v>
      </c>
      <c r="EX335" s="595">
        <f t="shared" si="3030"/>
        <v>39.79739513160829</v>
      </c>
      <c r="EY335" s="566">
        <f t="shared" si="3277"/>
        <v>0.10903395926468025</v>
      </c>
      <c r="EZ335" s="582"/>
      <c r="FA335" s="583"/>
      <c r="FB335" s="564"/>
      <c r="FC335" s="566"/>
      <c r="FD335" s="564"/>
      <c r="FE335" s="582"/>
      <c r="FF335" s="564"/>
      <c r="FG335" s="582"/>
      <c r="FH335" s="563">
        <f>DATI!AF319</f>
        <v>438.43999791145325</v>
      </c>
      <c r="FI335" s="564">
        <f t="shared" si="3161"/>
        <v>1.2012054737300089</v>
      </c>
      <c r="FJ335" s="590">
        <f t="shared" si="3201"/>
        <v>1.9354073238415728E-3</v>
      </c>
      <c r="FK335" s="590"/>
      <c r="FL335" s="564"/>
      <c r="FM335" s="1281"/>
      <c r="FN335" s="564"/>
      <c r="FO335" s="564"/>
      <c r="FP335" s="564"/>
      <c r="FQ335" s="602"/>
      <c r="FR335" s="1289"/>
      <c r="FS335" s="612"/>
      <c r="FT335" s="612"/>
      <c r="FU335" s="576"/>
      <c r="FV335" s="577"/>
      <c r="FW335" s="577"/>
      <c r="FX335" s="577"/>
      <c r="FY335" s="577"/>
      <c r="FZ335" s="577"/>
      <c r="GA335" s="577"/>
      <c r="GB335" s="577"/>
      <c r="GC335" s="577"/>
      <c r="GD335" s="577"/>
      <c r="GE335" s="577"/>
      <c r="GF335" s="577"/>
      <c r="GG335" s="577"/>
      <c r="GH335" s="577"/>
      <c r="GI335" s="577"/>
      <c r="GJ335" s="577"/>
      <c r="GK335" s="577"/>
      <c r="GL335" s="577"/>
      <c r="GM335" s="577"/>
      <c r="GN335" s="577"/>
      <c r="GO335" s="577"/>
      <c r="GP335" s="578"/>
      <c r="GQ335" s="576"/>
      <c r="GR335" s="577"/>
      <c r="GS335" s="577"/>
      <c r="GT335" s="577"/>
      <c r="GU335" s="577"/>
      <c r="GV335" s="577"/>
      <c r="GW335" s="577"/>
      <c r="GX335" s="578"/>
      <c r="GY335" s="576"/>
      <c r="GZ335" s="577"/>
      <c r="HA335" s="577"/>
      <c r="HB335" s="577"/>
      <c r="HC335" s="577"/>
      <c r="HD335" s="577"/>
      <c r="HE335" s="577"/>
      <c r="HF335" s="577"/>
      <c r="HG335" s="577"/>
      <c r="HH335" s="577"/>
      <c r="HI335" s="577"/>
      <c r="HJ335" s="577"/>
      <c r="HK335" s="577"/>
      <c r="HL335" s="577"/>
      <c r="HM335" s="577"/>
      <c r="HN335" s="577"/>
      <c r="HO335" s="577"/>
      <c r="HP335" s="577"/>
      <c r="HQ335" s="577"/>
      <c r="HR335" s="577"/>
      <c r="HS335" s="577"/>
      <c r="HT335" s="578"/>
      <c r="HU335" s="1289">
        <f t="shared" si="3191"/>
        <v>166000</v>
      </c>
      <c r="HV335" s="1290"/>
      <c r="HW335" s="1291">
        <v>96000</v>
      </c>
      <c r="HX335" s="1292">
        <v>96000</v>
      </c>
      <c r="HY335" s="1292"/>
      <c r="HZ335" s="1293"/>
      <c r="IA335" s="1293">
        <f t="shared" si="3192"/>
        <v>0.4237731593236499</v>
      </c>
      <c r="IB335" s="1312">
        <f t="shared" si="3254"/>
        <v>0.57831325301204817</v>
      </c>
      <c r="IC335" s="1291"/>
      <c r="ID335" s="1293"/>
      <c r="IE335" s="1291"/>
      <c r="IF335" s="1291"/>
      <c r="IG335" s="1291"/>
      <c r="IH335" s="1313"/>
      <c r="II335" s="1292"/>
      <c r="IJ335" s="1292"/>
      <c r="IK335" s="1314"/>
      <c r="IL335" s="1315">
        <v>10000</v>
      </c>
      <c r="IM335" s="1315"/>
      <c r="IN335" s="1312">
        <f t="shared" si="3113"/>
        <v>4.4143037429546859E-2</v>
      </c>
      <c r="IO335" s="1312">
        <f t="shared" si="3114"/>
        <v>6.0240963855421686E-2</v>
      </c>
      <c r="IP335" s="1292"/>
      <c r="IQ335" s="1313"/>
      <c r="IR335" s="1292"/>
      <c r="IS335" s="1315">
        <v>60000</v>
      </c>
      <c r="IT335" s="1314">
        <v>60000</v>
      </c>
      <c r="IU335" s="1316"/>
      <c r="IV335" s="1312"/>
      <c r="IW335" s="1313">
        <f t="shared" si="3193"/>
        <v>0.26485822457728114</v>
      </c>
      <c r="IX335" s="1312">
        <f>+(IT335)/(HX335+IL335+IT335)</f>
        <v>0.36144578313253012</v>
      </c>
      <c r="IY335" s="1315"/>
      <c r="IZ335" s="1315"/>
      <c r="JA335" s="1315"/>
      <c r="JB335" s="1315"/>
      <c r="JC335" s="1297"/>
      <c r="JD335" s="1313"/>
      <c r="JE335" s="1292"/>
      <c r="JF335" s="1292"/>
      <c r="JG335" s="586">
        <f t="shared" si="3153"/>
        <v>53552.668200262051</v>
      </c>
      <c r="JH335" s="566">
        <f t="shared" si="3038"/>
        <v>100.62262327350524</v>
      </c>
      <c r="JI335" s="589">
        <f t="shared" si="3115"/>
        <v>0.23639774368162716</v>
      </c>
      <c r="JJ335" s="1281"/>
      <c r="JK335" s="564"/>
      <c r="JL335" s="591"/>
      <c r="JM335" s="622"/>
      <c r="JN335" s="1077"/>
      <c r="JO335" s="566"/>
      <c r="JP335" s="589"/>
      <c r="JQ335" s="590"/>
      <c r="JR335" s="624"/>
      <c r="JS335" s="585"/>
      <c r="JT335" s="576">
        <f>DATI!BW319</f>
        <v>16748.966142280518</v>
      </c>
      <c r="JU335" s="577">
        <f>DATI!BX319</f>
        <v>15253.949914508165</v>
      </c>
      <c r="JV335" s="577">
        <f>DATI!BY319</f>
        <v>2766.4706068652422</v>
      </c>
      <c r="JW335" s="577">
        <f>DATI!BZ319</f>
        <v>429.20998862981799</v>
      </c>
      <c r="JX335" s="577">
        <f>DATI!CA319</f>
        <v>13459.910043434144</v>
      </c>
      <c r="JY335" s="577">
        <f>DATI!CB319</f>
        <v>1248.7008843308688</v>
      </c>
      <c r="JZ335" s="577">
        <f>DATI!CC319</f>
        <v>2884.3303649269601</v>
      </c>
      <c r="KA335" s="577">
        <f>DATI!CD319</f>
        <v>86.133977965101593</v>
      </c>
      <c r="KB335" s="577">
        <f>DATI!CE319</f>
        <v>149.5223960390091</v>
      </c>
      <c r="KC335" s="577">
        <f>DATI!CF319</f>
        <v>20.140199466466903</v>
      </c>
      <c r="KD335" s="577">
        <f>DATI!CG319</f>
        <v>123.64885634691808</v>
      </c>
      <c r="KE335" s="577">
        <f>DATI!CH319</f>
        <v>163.8701956589222</v>
      </c>
      <c r="KF335" s="577">
        <f>DATI!CI319</f>
        <v>30.485840593338011</v>
      </c>
      <c r="KG335" s="577">
        <f>DATI!CJ319</f>
        <v>55.76984108543396</v>
      </c>
      <c r="KH335" s="577">
        <f>DATI!CK319</f>
        <v>242.78336423624864</v>
      </c>
      <c r="KI335" s="577">
        <f>DATI!CL319</f>
        <v>12.424440241813659</v>
      </c>
      <c r="KJ335" s="625">
        <f t="shared" si="3039"/>
        <v>31.470419065826125</v>
      </c>
      <c r="KK335" s="1368"/>
      <c r="KL335" s="627">
        <f t="shared" si="3041"/>
        <v>28.661362865071247</v>
      </c>
      <c r="KM335" s="1368"/>
      <c r="KN335" s="627">
        <f t="shared" si="3043"/>
        <v>5.1980515448988323</v>
      </c>
      <c r="KO335" s="1368"/>
      <c r="KP335" s="627">
        <f t="shared" si="3045"/>
        <v>0.80646280460984221</v>
      </c>
      <c r="KQ335" s="1368"/>
      <c r="KR335" s="627">
        <f t="shared" si="3047"/>
        <v>25.290457097880253</v>
      </c>
      <c r="KS335" s="1368"/>
      <c r="KT335" s="627">
        <f t="shared" si="3049"/>
        <v>2.3462427342640422</v>
      </c>
      <c r="KU335" s="1368"/>
      <c r="KV335" s="627">
        <f t="shared" si="3051"/>
        <v>5.4195037793645779</v>
      </c>
      <c r="KW335" s="1368"/>
      <c r="KX335" s="627">
        <f t="shared" si="3053"/>
        <v>0.16184117630554232</v>
      </c>
      <c r="KY335" s="1368"/>
      <c r="KZ335" s="627">
        <f t="shared" si="3055"/>
        <v>0.28094465193260798</v>
      </c>
      <c r="LA335" s="1368"/>
      <c r="LB335" s="627">
        <f t="shared" si="3194"/>
        <v>3.7842366621008698E-2</v>
      </c>
      <c r="LC335" s="1368"/>
      <c r="LD335" s="627">
        <f t="shared" si="3058"/>
        <v>0.23232964310702309</v>
      </c>
      <c r="LE335" s="1368"/>
      <c r="LF335" s="627">
        <f t="shared" si="3060"/>
        <v>0.30790340645366082</v>
      </c>
      <c r="LG335" s="1368"/>
      <c r="LH335" s="627">
        <f t="shared" si="3062"/>
        <v>5.7281277596259415E-2</v>
      </c>
      <c r="LI335" s="1368"/>
      <c r="LJ335" s="627">
        <f t="shared" si="3064"/>
        <v>0.1047885735324653</v>
      </c>
      <c r="LK335" s="1368"/>
      <c r="LL335" s="627">
        <f t="shared" si="3066"/>
        <v>0.45617706488990056</v>
      </c>
      <c r="LM335" s="1368"/>
      <c r="LN335" s="627">
        <f t="shared" si="3068"/>
        <v>2.3344864258884431E-2</v>
      </c>
      <c r="LO335" s="1369"/>
      <c r="LP335" s="631">
        <f t="shared" ref="LP335:ME335" si="3282">+JT335/$CZ$335</f>
        <v>7.3935023932490199E-2</v>
      </c>
      <c r="LQ335" s="632">
        <f t="shared" si="3282"/>
        <v>6.7335568202456703E-2</v>
      </c>
      <c r="LR335" s="632">
        <f t="shared" si="3282"/>
        <v>1.221204155465936E-2</v>
      </c>
      <c r="LS335" s="632">
        <f t="shared" si="3282"/>
        <v>1.8946632593221438E-3</v>
      </c>
      <c r="LT335" s="632">
        <f t="shared" si="3282"/>
        <v>5.9416131284564709E-2</v>
      </c>
      <c r="LU335" s="632">
        <f t="shared" si="3282"/>
        <v>5.512144987532581E-3</v>
      </c>
      <c r="LV335" s="632">
        <f t="shared" si="3282"/>
        <v>1.2732310325814936E-2</v>
      </c>
      <c r="LW335" s="632">
        <f t="shared" si="3282"/>
        <v>3.802215413269244E-4</v>
      </c>
      <c r="LX335" s="633">
        <f t="shared" si="3282"/>
        <v>6.6003727249055078E-4</v>
      </c>
      <c r="LY335" s="633">
        <f t="shared" si="3282"/>
        <v>8.8904957888678819E-5</v>
      </c>
      <c r="LZ335" s="633">
        <f t="shared" si="3282"/>
        <v>5.4582360938426676E-4</v>
      </c>
      <c r="MA335" s="633">
        <f t="shared" si="3282"/>
        <v>7.2337281805589702E-4</v>
      </c>
      <c r="MB335" s="633">
        <f t="shared" si="3282"/>
        <v>1.3457376023829189E-4</v>
      </c>
      <c r="MC335" s="633">
        <f t="shared" si="3282"/>
        <v>2.4618501824741915E-4</v>
      </c>
      <c r="MD335" s="633">
        <f t="shared" si="3282"/>
        <v>1.0717195134752032E-3</v>
      </c>
      <c r="ME335" s="633">
        <f t="shared" si="3282"/>
        <v>5.484525306355486E-5</v>
      </c>
      <c r="MF335" s="631">
        <f t="shared" ref="MF335:MU335" si="3283">+JT335/$DW$335</f>
        <v>0.27781751233763663</v>
      </c>
      <c r="MG335" s="632">
        <f t="shared" si="3283"/>
        <v>0.25301946296695704</v>
      </c>
      <c r="MH335" s="632">
        <f t="shared" si="3283"/>
        <v>4.5887846176626487E-2</v>
      </c>
      <c r="MI335" s="632">
        <f t="shared" si="3283"/>
        <v>7.1193678641806304E-3</v>
      </c>
      <c r="MJ335" s="632">
        <f t="shared" si="3283"/>
        <v>0.22326146538177266</v>
      </c>
      <c r="MK335" s="632">
        <f t="shared" si="3283"/>
        <v>2.0712381313069749E-2</v>
      </c>
      <c r="ML335" s="632">
        <f t="shared" si="3283"/>
        <v>4.7842802948959172E-2</v>
      </c>
      <c r="MM335" s="632">
        <f t="shared" si="3283"/>
        <v>1.4287166910919029E-3</v>
      </c>
      <c r="MN335" s="633">
        <f t="shared" si="3283"/>
        <v>2.4801495061512122E-3</v>
      </c>
      <c r="MO335" s="633">
        <f t="shared" si="3283"/>
        <v>3.3406838763815083E-4</v>
      </c>
      <c r="MP335" s="633">
        <f t="shared" si="3283"/>
        <v>2.0509813789030247E-3</v>
      </c>
      <c r="MQ335" s="633">
        <f t="shared" si="3283"/>
        <v>2.7181385237456087E-3</v>
      </c>
      <c r="MR335" s="633">
        <f t="shared" si="3283"/>
        <v>5.0567302621639374E-4</v>
      </c>
      <c r="MS335" s="633">
        <f t="shared" si="3283"/>
        <v>9.2506238189284215E-4</v>
      </c>
      <c r="MT335" s="633">
        <f t="shared" si="3283"/>
        <v>4.0270826101206211E-3</v>
      </c>
      <c r="MU335" s="633">
        <f t="shared" si="3283"/>
        <v>2.0608597873124083E-4</v>
      </c>
      <c r="MV335" s="1077"/>
      <c r="MW335" s="566"/>
      <c r="MX335" s="624"/>
      <c r="MY335" s="1270"/>
      <c r="MZ335" s="636"/>
      <c r="NA335" s="637"/>
      <c r="NB335" s="1077"/>
      <c r="NC335" s="566"/>
      <c r="ND335" s="589"/>
      <c r="NE335" s="638"/>
    </row>
    <row r="336" spans="1:369" outlineLevel="1" x14ac:dyDescent="0.2">
      <c r="A336" s="477" t="s">
        <v>181</v>
      </c>
      <c r="B336" s="478">
        <v>115</v>
      </c>
      <c r="C336" s="1524"/>
      <c r="D336" s="479">
        <f>DATI!G320</f>
        <v>332716</v>
      </c>
      <c r="E336" s="480">
        <f t="shared" si="3267"/>
        <v>3.7197406882944595E-2</v>
      </c>
      <c r="F336" s="1039"/>
      <c r="G336" s="482"/>
      <c r="H336" s="483"/>
      <c r="I336" s="484"/>
      <c r="J336" s="485"/>
      <c r="K336" s="485"/>
      <c r="L336" s="485"/>
      <c r="M336" s="483"/>
      <c r="N336" s="483"/>
      <c r="O336" s="483"/>
      <c r="P336" s="483"/>
      <c r="Q336" s="483"/>
      <c r="R336" s="483"/>
      <c r="S336" s="483"/>
      <c r="T336" s="483"/>
      <c r="U336" s="483"/>
      <c r="V336" s="483"/>
      <c r="W336" s="488"/>
      <c r="X336" s="1111"/>
      <c r="Y336" s="483"/>
      <c r="Z336" s="483"/>
      <c r="AA336" s="483"/>
      <c r="AB336" s="483"/>
      <c r="AC336" s="483"/>
      <c r="AD336" s="484"/>
      <c r="AE336" s="485"/>
      <c r="AF336" s="485"/>
      <c r="AG336" s="488"/>
      <c r="AH336" s="491"/>
      <c r="AI336" s="483"/>
      <c r="AJ336" s="484"/>
      <c r="AK336" s="485"/>
      <c r="AL336" s="485"/>
      <c r="AM336" s="485"/>
      <c r="AN336" s="495"/>
      <c r="AO336" s="496"/>
      <c r="AP336" s="496"/>
      <c r="AQ336" s="496"/>
      <c r="AR336" s="496"/>
      <c r="AS336" s="496"/>
      <c r="AT336" s="496"/>
      <c r="AU336" s="1065"/>
      <c r="AV336" s="1065"/>
      <c r="AW336" s="496"/>
      <c r="AX336" s="1065"/>
      <c r="AY336" s="1065"/>
      <c r="AZ336" s="1065"/>
      <c r="BA336" s="1065"/>
      <c r="BB336" s="495"/>
      <c r="BC336" s="496"/>
      <c r="BD336" s="496"/>
      <c r="BE336" s="496"/>
      <c r="BF336" s="496"/>
      <c r="BG336" s="496"/>
      <c r="BH336" s="496"/>
      <c r="BI336" s="496"/>
      <c r="BJ336" s="496"/>
      <c r="BK336" s="496"/>
      <c r="BL336" s="496"/>
      <c r="BM336" s="496"/>
      <c r="BN336" s="496"/>
      <c r="BO336" s="496"/>
      <c r="BP336" s="496"/>
      <c r="BQ336" s="496"/>
      <c r="BR336" s="496"/>
      <c r="BS336" s="496"/>
      <c r="BT336" s="496"/>
      <c r="BU336" s="496"/>
      <c r="BV336" s="497"/>
      <c r="BW336" s="495"/>
      <c r="BX336" s="496"/>
      <c r="BY336" s="496"/>
      <c r="BZ336" s="496"/>
      <c r="CA336" s="496"/>
      <c r="CB336" s="496"/>
      <c r="CC336" s="496"/>
      <c r="CD336" s="497"/>
      <c r="CE336" s="495"/>
      <c r="CF336" s="496"/>
      <c r="CG336" s="496"/>
      <c r="CH336" s="496"/>
      <c r="CI336" s="496"/>
      <c r="CJ336" s="496"/>
      <c r="CK336" s="496"/>
      <c r="CL336" s="496"/>
      <c r="CM336" s="496"/>
      <c r="CN336" s="496"/>
      <c r="CO336" s="496"/>
      <c r="CP336" s="496"/>
      <c r="CQ336" s="496"/>
      <c r="CR336" s="496"/>
      <c r="CS336" s="496"/>
      <c r="CT336" s="496"/>
      <c r="CU336" s="496"/>
      <c r="CV336" s="496"/>
      <c r="CW336" s="496"/>
      <c r="CX336" s="496"/>
      <c r="CY336" s="497"/>
      <c r="CZ336" s="482">
        <f>DATI!AA320</f>
        <v>150076.37121668007</v>
      </c>
      <c r="DA336" s="483">
        <f t="shared" si="3148"/>
        <v>411.16814031967141</v>
      </c>
      <c r="DB336" s="484">
        <f t="shared" si="3009"/>
        <v>451.06448507640175</v>
      </c>
      <c r="DC336" s="485">
        <f t="shared" ref="DC336:DC343" si="3284">+DB336/365</f>
        <v>1.235793109798361</v>
      </c>
      <c r="DD336" s="501"/>
      <c r="DE336" s="502"/>
      <c r="DF336" s="483"/>
      <c r="DG336" s="485"/>
      <c r="DH336" s="504">
        <f t="shared" si="3273"/>
        <v>3.6857618524845877E-2</v>
      </c>
      <c r="DI336" s="1357">
        <f t="shared" si="3274"/>
        <v>42488.636091087654</v>
      </c>
      <c r="DJ336" s="483">
        <f t="shared" si="3088"/>
        <v>116.40722216736343</v>
      </c>
      <c r="DK336" s="1358">
        <f t="shared" si="3014"/>
        <v>127.70241314240269</v>
      </c>
      <c r="DL336" s="507">
        <f t="shared" si="3015"/>
        <v>0.3498696250476786</v>
      </c>
      <c r="DM336" s="543">
        <f t="shared" si="3146"/>
        <v>0.28311342916029475</v>
      </c>
      <c r="DN336" s="509"/>
      <c r="DO336" s="509"/>
      <c r="DP336" s="509"/>
      <c r="DQ336" s="509"/>
      <c r="DR336" s="509"/>
      <c r="DS336" s="509"/>
      <c r="DT336" s="511">
        <f t="shared" si="3275"/>
        <v>3.3420769808077247E-2</v>
      </c>
      <c r="DU336" s="512"/>
      <c r="DV336" s="511"/>
      <c r="DW336" s="513">
        <f>DATI!AB320</f>
        <v>42488.636091087654</v>
      </c>
      <c r="DX336" s="483">
        <f t="shared" si="3149"/>
        <v>116.40722216736343</v>
      </c>
      <c r="DY336" s="514">
        <f t="shared" si="3196"/>
        <v>127.70241314240269</v>
      </c>
      <c r="DZ336" s="485">
        <f t="shared" si="3197"/>
        <v>0.3498696250476786</v>
      </c>
      <c r="EA336" s="508">
        <f t="shared" si="3268"/>
        <v>0.28311342916029475</v>
      </c>
      <c r="EB336" s="504"/>
      <c r="EC336" s="1359">
        <f t="shared" si="3180"/>
        <v>107587.73512559241</v>
      </c>
      <c r="ED336" s="516">
        <f t="shared" si="3023"/>
        <v>294.76091815230797</v>
      </c>
      <c r="EE336" s="517">
        <f t="shared" si="3024"/>
        <v>323.362071933999</v>
      </c>
      <c r="EF336" s="518">
        <f t="shared" si="3025"/>
        <v>0.88592348475068217</v>
      </c>
      <c r="EG336" s="518"/>
      <c r="EH336" s="518"/>
      <c r="EI336" s="501">
        <f t="shared" si="3198"/>
        <v>0.7168865708397052</v>
      </c>
      <c r="EJ336" s="520"/>
      <c r="EK336" s="520"/>
      <c r="EL336" s="482">
        <f>DATI!AD320</f>
        <v>95039.453887194599</v>
      </c>
      <c r="EM336" s="483">
        <f t="shared" si="3150"/>
        <v>260.38206544436878</v>
      </c>
      <c r="EN336" s="514">
        <f t="shared" si="3027"/>
        <v>285.64738061047439</v>
      </c>
      <c r="EO336" s="485">
        <f t="shared" ref="EO336:EO343" si="3285">+EN336/365</f>
        <v>0.78259556331636815</v>
      </c>
      <c r="EP336" s="501"/>
      <c r="EQ336" s="502"/>
      <c r="ER336" s="501">
        <f t="shared" si="3269"/>
        <v>3.9489089938717498E-2</v>
      </c>
      <c r="ES336" s="483"/>
      <c r="ET336" s="501">
        <f t="shared" si="3199"/>
        <v>0.63327393324280712</v>
      </c>
      <c r="EU336" s="485"/>
      <c r="EV336" s="482">
        <f>DATI!AE320</f>
        <v>12548.281238397882</v>
      </c>
      <c r="EW336" s="483">
        <f t="shared" si="3276"/>
        <v>34.378852707939402</v>
      </c>
      <c r="EX336" s="514">
        <f t="shared" si="3030"/>
        <v>37.714691323524811</v>
      </c>
      <c r="EY336" s="485">
        <f t="shared" si="3277"/>
        <v>0.10332792143431455</v>
      </c>
      <c r="EZ336" s="501"/>
      <c r="FA336" s="502"/>
      <c r="FB336" s="483"/>
      <c r="FC336" s="485"/>
      <c r="FD336" s="483"/>
      <c r="FE336" s="501"/>
      <c r="FF336" s="483"/>
      <c r="FG336" s="501"/>
      <c r="FH336" s="482"/>
      <c r="FI336" s="483"/>
      <c r="FJ336" s="509">
        <f t="shared" si="3201"/>
        <v>0</v>
      </c>
      <c r="FK336" s="509"/>
      <c r="FL336" s="483"/>
      <c r="FM336" s="1279"/>
      <c r="FN336" s="483"/>
      <c r="FO336" s="483"/>
      <c r="FP336" s="483"/>
      <c r="FQ336" s="521"/>
      <c r="FR336" s="1329"/>
      <c r="FS336" s="531"/>
      <c r="FT336" s="531"/>
      <c r="FU336" s="495"/>
      <c r="FV336" s="496"/>
      <c r="FW336" s="496"/>
      <c r="FX336" s="496"/>
      <c r="FY336" s="496"/>
      <c r="FZ336" s="496"/>
      <c r="GA336" s="496"/>
      <c r="GB336" s="496"/>
      <c r="GC336" s="496"/>
      <c r="GD336" s="496"/>
      <c r="GE336" s="496"/>
      <c r="GF336" s="496"/>
      <c r="GG336" s="496"/>
      <c r="GH336" s="496"/>
      <c r="GI336" s="496"/>
      <c r="GJ336" s="496"/>
      <c r="GK336" s="496"/>
      <c r="GL336" s="496"/>
      <c r="GM336" s="496"/>
      <c r="GN336" s="496"/>
      <c r="GO336" s="496"/>
      <c r="GP336" s="497"/>
      <c r="GQ336" s="495"/>
      <c r="GR336" s="496"/>
      <c r="GS336" s="496"/>
      <c r="GT336" s="496"/>
      <c r="GU336" s="496"/>
      <c r="GV336" s="496"/>
      <c r="GW336" s="496"/>
      <c r="GX336" s="497"/>
      <c r="GY336" s="495"/>
      <c r="GZ336" s="496"/>
      <c r="HA336" s="496"/>
      <c r="HB336" s="496"/>
      <c r="HC336" s="496"/>
      <c r="HD336" s="496"/>
      <c r="HE336" s="496"/>
      <c r="HF336" s="496"/>
      <c r="HG336" s="496"/>
      <c r="HH336" s="496"/>
      <c r="HI336" s="496"/>
      <c r="HJ336" s="496"/>
      <c r="HK336" s="496"/>
      <c r="HL336" s="496"/>
      <c r="HM336" s="496"/>
      <c r="HN336" s="496"/>
      <c r="HO336" s="496"/>
      <c r="HP336" s="496"/>
      <c r="HQ336" s="496"/>
      <c r="HR336" s="496"/>
      <c r="HS336" s="496"/>
      <c r="HT336" s="497"/>
      <c r="HU336" s="1329">
        <f t="shared" ref="HU336:HU343" si="3286">+HX336+IL336+IT336</f>
        <v>0</v>
      </c>
      <c r="HV336" s="1330"/>
      <c r="HW336" s="1331">
        <v>0</v>
      </c>
      <c r="HX336" s="1332">
        <v>0</v>
      </c>
      <c r="HY336" s="1332"/>
      <c r="HZ336" s="1333"/>
      <c r="IA336" s="1333">
        <f t="shared" ref="IA336:IA343" si="3287">+HX336/CZ336</f>
        <v>0</v>
      </c>
      <c r="IB336" s="1334"/>
      <c r="IC336" s="1331"/>
      <c r="ID336" s="1333"/>
      <c r="IE336" s="1331"/>
      <c r="IF336" s="1331"/>
      <c r="IG336" s="1331"/>
      <c r="IH336" s="1335"/>
      <c r="II336" s="1332"/>
      <c r="IJ336" s="1332"/>
      <c r="IK336" s="1336"/>
      <c r="IL336" s="1337">
        <v>0</v>
      </c>
      <c r="IM336" s="1337"/>
      <c r="IN336" s="1334">
        <f t="shared" si="3113"/>
        <v>0</v>
      </c>
      <c r="IO336" s="1334" t="e">
        <f t="shared" si="3114"/>
        <v>#DIV/0!</v>
      </c>
      <c r="IP336" s="1332"/>
      <c r="IQ336" s="1335"/>
      <c r="IR336" s="1332"/>
      <c r="IS336" s="1337">
        <v>0</v>
      </c>
      <c r="IT336" s="1336">
        <v>0</v>
      </c>
      <c r="IU336" s="1338"/>
      <c r="IV336" s="1334"/>
      <c r="IW336" s="1335">
        <f t="shared" ref="IW336:IW343" si="3288">+IT336/CZ336</f>
        <v>0</v>
      </c>
      <c r="IX336" s="1334"/>
      <c r="IY336" s="1337"/>
      <c r="IZ336" s="1337"/>
      <c r="JA336" s="1337"/>
      <c r="JB336" s="1337"/>
      <c r="JC336" s="1339"/>
      <c r="JD336" s="1335"/>
      <c r="JE336" s="1332"/>
      <c r="JF336" s="1332"/>
      <c r="JG336" s="505">
        <f t="shared" si="3153"/>
        <v>39587.034540515036</v>
      </c>
      <c r="JH336" s="485">
        <f t="shared" si="3038"/>
        <v>118.98145728042846</v>
      </c>
      <c r="JI336" s="508">
        <f t="shared" si="3115"/>
        <v>0.26377926264861062</v>
      </c>
      <c r="JJ336" s="1279"/>
      <c r="JK336" s="483"/>
      <c r="JL336" s="510"/>
      <c r="JM336" s="541"/>
      <c r="JN336" s="1070"/>
      <c r="JO336" s="485"/>
      <c r="JP336" s="508"/>
      <c r="JQ336" s="509"/>
      <c r="JR336" s="543"/>
      <c r="JS336" s="504"/>
      <c r="JT336" s="495">
        <f>DATI!BW320</f>
        <v>14407.814345425983</v>
      </c>
      <c r="JU336" s="496">
        <f>DATI!BX320</f>
        <v>9454.4551695004156</v>
      </c>
      <c r="JV336" s="496">
        <f>DATI!BY320</f>
        <v>1761.1692797512983</v>
      </c>
      <c r="JW336" s="496">
        <f>DATI!BZ320</f>
        <v>109.82726885830971</v>
      </c>
      <c r="JX336" s="496">
        <f>DATI!CA320</f>
        <v>10242.786956736387</v>
      </c>
      <c r="JY336" s="496">
        <f>DATI!CB320</f>
        <v>1412.5074004536143</v>
      </c>
      <c r="JZ336" s="496">
        <f>DATI!CC320</f>
        <v>1859.6578264012478</v>
      </c>
      <c r="KA336" s="496">
        <f>DATI!CD320</f>
        <v>175.37411058864339</v>
      </c>
      <c r="KB336" s="496">
        <f>DATI!CE320</f>
        <v>0</v>
      </c>
      <c r="KC336" s="496">
        <f>DATI!CF320</f>
        <v>0</v>
      </c>
      <c r="KD336" s="496">
        <f>DATI!CG320</f>
        <v>53.814465658474461</v>
      </c>
      <c r="KE336" s="496">
        <f>DATI!CH320</f>
        <v>0.10085822222382378</v>
      </c>
      <c r="KF336" s="496">
        <f>DATI!CI320</f>
        <v>7.4140780686783367</v>
      </c>
      <c r="KG336" s="496">
        <f>DATI!CJ320</f>
        <v>68.339109846884455</v>
      </c>
      <c r="KH336" s="496">
        <f>DATI!CK320</f>
        <v>2.1455294545795223</v>
      </c>
      <c r="KI336" s="496">
        <f>DATI!CL320</f>
        <v>85.442607206772564</v>
      </c>
      <c r="KJ336" s="544">
        <f t="shared" si="3039"/>
        <v>43.303641380113916</v>
      </c>
      <c r="KK336" s="1366"/>
      <c r="KL336" s="546">
        <f t="shared" si="3041"/>
        <v>28.415991925547363</v>
      </c>
      <c r="KM336" s="1366"/>
      <c r="KN336" s="546">
        <f t="shared" si="3043"/>
        <v>5.2933110513209414</v>
      </c>
      <c r="KO336" s="1366"/>
      <c r="KP336" s="546">
        <f t="shared" si="3045"/>
        <v>0.33009313906848392</v>
      </c>
      <c r="KQ336" s="1366"/>
      <c r="KR336" s="546">
        <f t="shared" si="3047"/>
        <v>30.785375385422967</v>
      </c>
      <c r="KS336" s="1366"/>
      <c r="KT336" s="546">
        <f t="shared" si="3049"/>
        <v>4.2453846537395687</v>
      </c>
      <c r="KU336" s="1366"/>
      <c r="KV336" s="546">
        <f t="shared" si="3051"/>
        <v>5.5893249089350912</v>
      </c>
      <c r="KW336" s="1366"/>
      <c r="KX336" s="546">
        <f t="shared" si="3053"/>
        <v>0.52709851822167664</v>
      </c>
      <c r="KY336" s="1366"/>
      <c r="KZ336" s="546">
        <f t="shared" si="3055"/>
        <v>0</v>
      </c>
      <c r="LA336" s="1366"/>
      <c r="LB336" s="546">
        <f t="shared" ref="LB336:LB343" si="3289">+(KC336*1000)/D336</f>
        <v>0</v>
      </c>
      <c r="LC336" s="1366"/>
      <c r="LD336" s="546">
        <f t="shared" si="3058"/>
        <v>0.16174294490939559</v>
      </c>
      <c r="LE336" s="1366"/>
      <c r="LF336" s="546">
        <f t="shared" si="3060"/>
        <v>3.0313607468178199E-4</v>
      </c>
      <c r="LG336" s="1366"/>
      <c r="LH336" s="546">
        <f t="shared" si="3062"/>
        <v>2.2283503254061532E-2</v>
      </c>
      <c r="LI336" s="1366"/>
      <c r="LJ336" s="546">
        <f t="shared" si="3064"/>
        <v>0.2053977261294451</v>
      </c>
      <c r="LK336" s="1366"/>
      <c r="LL336" s="546">
        <f t="shared" si="3066"/>
        <v>6.4485310432306295E-3</v>
      </c>
      <c r="LM336" s="1366"/>
      <c r="LN336" s="546">
        <f t="shared" si="3068"/>
        <v>0.25680342155704133</v>
      </c>
      <c r="LO336" s="1367"/>
      <c r="LP336" s="550">
        <f t="shared" ref="LP336:ME336" si="3290">+JT336/$CZ$336</f>
        <v>9.6003216419885309E-2</v>
      </c>
      <c r="LQ336" s="551">
        <f t="shared" si="3290"/>
        <v>6.2997626427481287E-2</v>
      </c>
      <c r="LR336" s="551">
        <f t="shared" si="3290"/>
        <v>1.1735153678579583E-2</v>
      </c>
      <c r="LS336" s="551">
        <f t="shared" si="3290"/>
        <v>7.3180919799654032E-4</v>
      </c>
      <c r="LT336" s="551">
        <f t="shared" si="3290"/>
        <v>6.8250497221497078E-2</v>
      </c>
      <c r="LU336" s="551">
        <f t="shared" si="3290"/>
        <v>9.4119240024416496E-3</v>
      </c>
      <c r="LV336" s="551">
        <f t="shared" si="3290"/>
        <v>1.2391409862357854E-2</v>
      </c>
      <c r="LW336" s="551">
        <f t="shared" si="3290"/>
        <v>1.1685657719924375E-3</v>
      </c>
      <c r="LX336" s="552">
        <f t="shared" si="3290"/>
        <v>0</v>
      </c>
      <c r="LY336" s="552">
        <f t="shared" si="3290"/>
        <v>0</v>
      </c>
      <c r="LZ336" s="552">
        <f t="shared" si="3290"/>
        <v>3.5858053617765853E-4</v>
      </c>
      <c r="MA336" s="552">
        <f t="shared" si="3290"/>
        <v>6.7204598169691088E-7</v>
      </c>
      <c r="MB336" s="552">
        <f t="shared" si="3290"/>
        <v>4.9402034501313338E-5</v>
      </c>
      <c r="MC336" s="552">
        <f t="shared" si="3290"/>
        <v>4.5536222186646916E-4</v>
      </c>
      <c r="MD336" s="552">
        <f t="shared" si="3290"/>
        <v>1.4296250883370638E-5</v>
      </c>
      <c r="ME336" s="552">
        <f t="shared" si="3290"/>
        <v>5.6932751314602774E-4</v>
      </c>
      <c r="MF336" s="550">
        <f t="shared" ref="MF336:MU336" si="3291">+JT336/$DW$336</f>
        <v>0.33909806646978113</v>
      </c>
      <c r="MG336" s="551">
        <f t="shared" si="3291"/>
        <v>0.22251726671648955</v>
      </c>
      <c r="MH336" s="551">
        <f t="shared" si="3291"/>
        <v>4.14503604205059E-2</v>
      </c>
      <c r="MI336" s="551">
        <f t="shared" si="3291"/>
        <v>2.5848621881592215E-3</v>
      </c>
      <c r="MJ336" s="551">
        <f t="shared" si="3291"/>
        <v>0.24107121101222867</v>
      </c>
      <c r="MK336" s="551">
        <f t="shared" si="3291"/>
        <v>3.324435732475535E-2</v>
      </c>
      <c r="ML336" s="551">
        <f t="shared" si="3291"/>
        <v>4.3768357788997764E-2</v>
      </c>
      <c r="MM336" s="551">
        <f t="shared" si="3291"/>
        <v>4.1275533112589032E-3</v>
      </c>
      <c r="MN336" s="552">
        <f t="shared" si="3291"/>
        <v>0</v>
      </c>
      <c r="MO336" s="552">
        <f t="shared" si="3291"/>
        <v>0</v>
      </c>
      <c r="MP336" s="552">
        <f t="shared" si="3291"/>
        <v>1.266561382274224E-3</v>
      </c>
      <c r="MQ336" s="552">
        <f t="shared" si="3291"/>
        <v>2.3737693534714244E-6</v>
      </c>
      <c r="MR336" s="552">
        <f t="shared" si="3291"/>
        <v>1.7449555341771729E-4</v>
      </c>
      <c r="MS336" s="552">
        <f t="shared" si="3291"/>
        <v>1.6084091214502213E-3</v>
      </c>
      <c r="MT336" s="552">
        <f t="shared" si="3291"/>
        <v>5.0496548064755721E-5</v>
      </c>
      <c r="MU336" s="552">
        <f t="shared" si="3291"/>
        <v>2.0109519878115096E-3</v>
      </c>
      <c r="MV336" s="1070"/>
      <c r="MW336" s="485"/>
      <c r="MX336" s="543"/>
      <c r="MY336" s="1280"/>
      <c r="MZ336" s="555"/>
      <c r="NA336" s="556"/>
      <c r="NB336" s="1070"/>
      <c r="NC336" s="485"/>
      <c r="ND336" s="508"/>
      <c r="NE336" s="557"/>
    </row>
    <row r="337" spans="1:369" outlineLevel="1" x14ac:dyDescent="0.2">
      <c r="A337" s="558" t="s">
        <v>182</v>
      </c>
      <c r="B337" s="559">
        <v>90</v>
      </c>
      <c r="C337" s="1525"/>
      <c r="D337" s="560">
        <f>DATI!G321</f>
        <v>306054</v>
      </c>
      <c r="E337" s="561">
        <f t="shared" si="3267"/>
        <v>3.4216614668824842E-2</v>
      </c>
      <c r="F337" s="1035"/>
      <c r="G337" s="563"/>
      <c r="H337" s="564"/>
      <c r="I337" s="565"/>
      <c r="J337" s="566"/>
      <c r="K337" s="566"/>
      <c r="L337" s="566"/>
      <c r="M337" s="564"/>
      <c r="N337" s="564"/>
      <c r="O337" s="564"/>
      <c r="P337" s="564"/>
      <c r="Q337" s="564"/>
      <c r="R337" s="564"/>
      <c r="S337" s="564"/>
      <c r="T337" s="564"/>
      <c r="U337" s="564"/>
      <c r="V337" s="564"/>
      <c r="W337" s="569"/>
      <c r="X337" s="1100"/>
      <c r="Y337" s="564"/>
      <c r="Z337" s="564"/>
      <c r="AA337" s="564"/>
      <c r="AB337" s="564"/>
      <c r="AC337" s="564"/>
      <c r="AD337" s="565"/>
      <c r="AE337" s="566"/>
      <c r="AF337" s="566"/>
      <c r="AG337" s="569"/>
      <c r="AH337" s="572"/>
      <c r="AI337" s="564"/>
      <c r="AJ337" s="565"/>
      <c r="AK337" s="566"/>
      <c r="AL337" s="566"/>
      <c r="AM337" s="566"/>
      <c r="AN337" s="576"/>
      <c r="AO337" s="577"/>
      <c r="AP337" s="577"/>
      <c r="AQ337" s="577"/>
      <c r="AR337" s="577"/>
      <c r="AS337" s="577"/>
      <c r="AT337" s="577"/>
      <c r="AU337" s="1072"/>
      <c r="AV337" s="1072"/>
      <c r="AW337" s="577"/>
      <c r="AX337" s="1072"/>
      <c r="AY337" s="1072"/>
      <c r="AZ337" s="1072"/>
      <c r="BA337" s="1072"/>
      <c r="BB337" s="576"/>
      <c r="BC337" s="577"/>
      <c r="BD337" s="577"/>
      <c r="BE337" s="577"/>
      <c r="BF337" s="577"/>
      <c r="BG337" s="577"/>
      <c r="BH337" s="577"/>
      <c r="BI337" s="577"/>
      <c r="BJ337" s="577"/>
      <c r="BK337" s="577"/>
      <c r="BL337" s="577"/>
      <c r="BM337" s="577"/>
      <c r="BN337" s="577"/>
      <c r="BO337" s="577"/>
      <c r="BP337" s="577"/>
      <c r="BQ337" s="577"/>
      <c r="BR337" s="577"/>
      <c r="BS337" s="577"/>
      <c r="BT337" s="577"/>
      <c r="BU337" s="577"/>
      <c r="BV337" s="578"/>
      <c r="BW337" s="576"/>
      <c r="BX337" s="577"/>
      <c r="BY337" s="577"/>
      <c r="BZ337" s="577"/>
      <c r="CA337" s="577"/>
      <c r="CB337" s="577"/>
      <c r="CC337" s="577"/>
      <c r="CD337" s="578"/>
      <c r="CE337" s="576"/>
      <c r="CF337" s="577"/>
      <c r="CG337" s="577"/>
      <c r="CH337" s="577"/>
      <c r="CI337" s="577"/>
      <c r="CJ337" s="577"/>
      <c r="CK337" s="577"/>
      <c r="CL337" s="577"/>
      <c r="CM337" s="577"/>
      <c r="CN337" s="577"/>
      <c r="CO337" s="577"/>
      <c r="CP337" s="577"/>
      <c r="CQ337" s="577"/>
      <c r="CR337" s="577"/>
      <c r="CS337" s="577"/>
      <c r="CT337" s="577"/>
      <c r="CU337" s="577"/>
      <c r="CV337" s="577"/>
      <c r="CW337" s="577"/>
      <c r="CX337" s="577"/>
      <c r="CY337" s="578"/>
      <c r="CZ337" s="563">
        <f>DATI!AA321</f>
        <v>131083.04351383809</v>
      </c>
      <c r="DA337" s="564">
        <f t="shared" si="3148"/>
        <v>359.13162606530983</v>
      </c>
      <c r="DB337" s="565">
        <f t="shared" ref="DB337:DB343" si="3292">+(CZ337*1000)/D337</f>
        <v>428.30037677611818</v>
      </c>
      <c r="DC337" s="566">
        <f t="shared" si="3284"/>
        <v>1.1734256897975841</v>
      </c>
      <c r="DD337" s="582"/>
      <c r="DE337" s="583"/>
      <c r="DF337" s="564"/>
      <c r="DG337" s="566"/>
      <c r="DH337" s="585">
        <f t="shared" si="3273"/>
        <v>3.219300129487563E-2</v>
      </c>
      <c r="DI337" s="1349">
        <f t="shared" si="3274"/>
        <v>50030.230261999997</v>
      </c>
      <c r="DJ337" s="564">
        <f t="shared" si="3088"/>
        <v>137.06912400547944</v>
      </c>
      <c r="DK337" s="1350">
        <f t="shared" ref="DK337:DK343" si="3293">(DI337*1000)/D337</f>
        <v>163.46863710979108</v>
      </c>
      <c r="DL337" s="588">
        <f t="shared" ref="DL337:DL343" si="3294">+(DI337*1000)/365/D337</f>
        <v>0.44785927975285228</v>
      </c>
      <c r="DM337" s="624">
        <f t="shared" si="3146"/>
        <v>0.3816682075795596</v>
      </c>
      <c r="DN337" s="590"/>
      <c r="DO337" s="590"/>
      <c r="DP337" s="590"/>
      <c r="DQ337" s="590"/>
      <c r="DR337" s="590"/>
      <c r="DS337" s="590"/>
      <c r="DT337" s="592">
        <f t="shared" si="3275"/>
        <v>3.9352847322442729E-2</v>
      </c>
      <c r="DU337" s="593"/>
      <c r="DV337" s="592"/>
      <c r="DW337" s="594">
        <f>DATI!AB321</f>
        <v>50030.230261999997</v>
      </c>
      <c r="DX337" s="564">
        <f t="shared" si="3149"/>
        <v>137.06912400547944</v>
      </c>
      <c r="DY337" s="595">
        <f t="shared" ref="DY337:DY343" si="3295">+(DW337*1000)/D337</f>
        <v>163.46863710979108</v>
      </c>
      <c r="DZ337" s="566">
        <f t="shared" ref="DZ337:DZ343" si="3296">+DX337*1000/D337</f>
        <v>0.44785927975285228</v>
      </c>
      <c r="EA337" s="589">
        <f t="shared" si="3268"/>
        <v>0.3816682075795596</v>
      </c>
      <c r="EB337" s="585"/>
      <c r="EC337" s="1345">
        <f t="shared" si="3180"/>
        <v>81052.813251838088</v>
      </c>
      <c r="ED337" s="597">
        <f t="shared" ref="ED337:ED343" si="3297">EC337/365</f>
        <v>222.06250205983036</v>
      </c>
      <c r="EE337" s="598">
        <f t="shared" ref="EE337:EE343" si="3298">+(EC337*1000)/D337</f>
        <v>264.83173966632717</v>
      </c>
      <c r="EF337" s="599">
        <f t="shared" ref="EF337:EF343" si="3299">(EC337*1000)/D337/365</f>
        <v>0.72556641004473199</v>
      </c>
      <c r="EG337" s="599"/>
      <c r="EH337" s="599"/>
      <c r="EI337" s="582">
        <f t="shared" ref="EI337:EI343" si="3300">EC337/CZ337</f>
        <v>0.61833179242044045</v>
      </c>
      <c r="EJ337" s="601"/>
      <c r="EK337" s="601"/>
      <c r="EL337" s="563">
        <f>DATI!AD321</f>
        <v>69948.865193367004</v>
      </c>
      <c r="EM337" s="564">
        <f t="shared" si="3150"/>
        <v>191.64072655716987</v>
      </c>
      <c r="EN337" s="595">
        <f t="shared" ref="EN337:EN343" si="3301">+(EL337*1000)/D337</f>
        <v>228.55073024161425</v>
      </c>
      <c r="EO337" s="566">
        <f t="shared" si="3285"/>
        <v>0.62616638422360071</v>
      </c>
      <c r="EP337" s="582"/>
      <c r="EQ337" s="583"/>
      <c r="ER337" s="582">
        <f t="shared" si="3269"/>
        <v>2.9063898368046816E-2</v>
      </c>
      <c r="ES337" s="564"/>
      <c r="ET337" s="582">
        <f t="shared" ref="ET337:ET343" si="3302">+EL337/CZ337</f>
        <v>0.53362252903429641</v>
      </c>
      <c r="EU337" s="566"/>
      <c r="EV337" s="563">
        <f>DATI!AE321</f>
        <v>9115.878032669425</v>
      </c>
      <c r="EW337" s="564">
        <f t="shared" si="3276"/>
        <v>24.975008308683357</v>
      </c>
      <c r="EX337" s="595">
        <f t="shared" ref="EX337:EX343" si="3303">+(EV337*1000)/D337</f>
        <v>29.785194876294462</v>
      </c>
      <c r="EY337" s="566">
        <f t="shared" si="3277"/>
        <v>8.1603273633683457E-2</v>
      </c>
      <c r="EZ337" s="582"/>
      <c r="FA337" s="583"/>
      <c r="FB337" s="564"/>
      <c r="FC337" s="566"/>
      <c r="FD337" s="564"/>
      <c r="FE337" s="582"/>
      <c r="FF337" s="564"/>
      <c r="FG337" s="582"/>
      <c r="FH337" s="563">
        <f>DATI!AF321</f>
        <v>1988.0700258016586</v>
      </c>
      <c r="FI337" s="564">
        <f t="shared" si="3161"/>
        <v>5.4467671939771467</v>
      </c>
      <c r="FJ337" s="590">
        <f t="shared" ref="FJ337:FJ343" si="3304">FH337/CZ337</f>
        <v>1.5166492724833501E-2</v>
      </c>
      <c r="FK337" s="590"/>
      <c r="FL337" s="564"/>
      <c r="FM337" s="1281"/>
      <c r="FN337" s="564"/>
      <c r="FO337" s="564"/>
      <c r="FP337" s="564"/>
      <c r="FQ337" s="602"/>
      <c r="FR337" s="1289"/>
      <c r="FS337" s="612"/>
      <c r="FT337" s="612"/>
      <c r="FU337" s="576"/>
      <c r="FV337" s="577"/>
      <c r="FW337" s="577"/>
      <c r="FX337" s="577"/>
      <c r="FY337" s="577"/>
      <c r="FZ337" s="577"/>
      <c r="GA337" s="577"/>
      <c r="GB337" s="577"/>
      <c r="GC337" s="577"/>
      <c r="GD337" s="577"/>
      <c r="GE337" s="577"/>
      <c r="GF337" s="577"/>
      <c r="GG337" s="577"/>
      <c r="GH337" s="577"/>
      <c r="GI337" s="577"/>
      <c r="GJ337" s="577"/>
      <c r="GK337" s="577"/>
      <c r="GL337" s="577"/>
      <c r="GM337" s="577"/>
      <c r="GN337" s="577"/>
      <c r="GO337" s="577"/>
      <c r="GP337" s="578"/>
      <c r="GQ337" s="576"/>
      <c r="GR337" s="577"/>
      <c r="GS337" s="577"/>
      <c r="GT337" s="577"/>
      <c r="GU337" s="577"/>
      <c r="GV337" s="577"/>
      <c r="GW337" s="577"/>
      <c r="GX337" s="578"/>
      <c r="GY337" s="576"/>
      <c r="GZ337" s="577"/>
      <c r="HA337" s="577"/>
      <c r="HB337" s="577"/>
      <c r="HC337" s="577"/>
      <c r="HD337" s="577"/>
      <c r="HE337" s="577"/>
      <c r="HF337" s="577"/>
      <c r="HG337" s="577"/>
      <c r="HH337" s="577"/>
      <c r="HI337" s="577"/>
      <c r="HJ337" s="577"/>
      <c r="HK337" s="577"/>
      <c r="HL337" s="577"/>
      <c r="HM337" s="577"/>
      <c r="HN337" s="577"/>
      <c r="HO337" s="577"/>
      <c r="HP337" s="577"/>
      <c r="HQ337" s="577"/>
      <c r="HR337" s="577"/>
      <c r="HS337" s="577"/>
      <c r="HT337" s="578"/>
      <c r="HU337" s="1289">
        <f t="shared" si="3286"/>
        <v>54000</v>
      </c>
      <c r="HV337" s="1290"/>
      <c r="HW337" s="1291">
        <v>0</v>
      </c>
      <c r="HX337" s="1292">
        <v>0</v>
      </c>
      <c r="HY337" s="1292"/>
      <c r="HZ337" s="1293"/>
      <c r="IA337" s="1293">
        <f t="shared" si="3287"/>
        <v>0</v>
      </c>
      <c r="IB337" s="1312"/>
      <c r="IC337" s="1291"/>
      <c r="ID337" s="1293"/>
      <c r="IE337" s="1291"/>
      <c r="IF337" s="1291"/>
      <c r="IG337" s="1291"/>
      <c r="IH337" s="1313"/>
      <c r="II337" s="1292"/>
      <c r="IJ337" s="1292"/>
      <c r="IK337" s="1314"/>
      <c r="IL337" s="1315">
        <v>0</v>
      </c>
      <c r="IM337" s="1315"/>
      <c r="IN337" s="1312">
        <f t="shared" si="3113"/>
        <v>0</v>
      </c>
      <c r="IO337" s="1312">
        <f t="shared" si="3114"/>
        <v>0</v>
      </c>
      <c r="IP337" s="1292"/>
      <c r="IQ337" s="1313"/>
      <c r="IR337" s="1292"/>
      <c r="IS337" s="1315">
        <v>54000</v>
      </c>
      <c r="IT337" s="1314">
        <v>54000</v>
      </c>
      <c r="IU337" s="1316"/>
      <c r="IV337" s="1317"/>
      <c r="IW337" s="1313">
        <f t="shared" si="3288"/>
        <v>0.41195259548806068</v>
      </c>
      <c r="IX337" s="1317">
        <f>+(IT337)/(HX337+IL337+IT337)</f>
        <v>1</v>
      </c>
      <c r="IY337" s="1315"/>
      <c r="IZ337" s="1315"/>
      <c r="JA337" s="1315"/>
      <c r="JB337" s="1315"/>
      <c r="JC337" s="1297"/>
      <c r="JD337" s="1313"/>
      <c r="JE337" s="1292"/>
      <c r="JF337" s="1292"/>
      <c r="JG337" s="586">
        <f t="shared" si="3153"/>
        <v>36371.035668137723</v>
      </c>
      <c r="JH337" s="566">
        <f t="shared" ref="JH337:JH343" si="3305">+(JG337*1000)/D337</f>
        <v>118.83862216516602</v>
      </c>
      <c r="JI337" s="589">
        <f t="shared" si="3115"/>
        <v>0.27746560266811421</v>
      </c>
      <c r="JJ337" s="1281"/>
      <c r="JK337" s="564"/>
      <c r="JL337" s="591"/>
      <c r="JM337" s="622"/>
      <c r="JN337" s="1077"/>
      <c r="JO337" s="566"/>
      <c r="JP337" s="589"/>
      <c r="JQ337" s="590"/>
      <c r="JR337" s="624"/>
      <c r="JS337" s="585"/>
      <c r="JT337" s="576">
        <f>DATI!BW321</f>
        <v>5175.5661121773719</v>
      </c>
      <c r="JU337" s="577">
        <f>DATI!BX321</f>
        <v>10578.404149081171</v>
      </c>
      <c r="JV337" s="577">
        <f>DATI!BY321</f>
        <v>1927.7656886753439</v>
      </c>
      <c r="JW337" s="577">
        <f>DATI!BZ321</f>
        <v>5375.933857586384</v>
      </c>
      <c r="JX337" s="577">
        <f>DATI!CA321</f>
        <v>10332.368726285697</v>
      </c>
      <c r="JY337" s="577">
        <f>DATI!CB321</f>
        <v>600.3429924666882</v>
      </c>
      <c r="JZ337" s="577">
        <f>DATI!CC321</f>
        <v>1841.1260523953288</v>
      </c>
      <c r="KA337" s="577">
        <f>DATI!CD321</f>
        <v>70.289398357283318</v>
      </c>
      <c r="KB337" s="577">
        <f>DATI!CE321</f>
        <v>92.119497559666627</v>
      </c>
      <c r="KC337" s="577">
        <f>DATI!CF321</f>
        <v>10.068299733281135</v>
      </c>
      <c r="KD337" s="577">
        <f>DATI!CG321</f>
        <v>95.968718627808926</v>
      </c>
      <c r="KE337" s="577">
        <f>DATI!CH321</f>
        <v>115.2620969465971</v>
      </c>
      <c r="KF337" s="577">
        <f>DATI!CI321</f>
        <v>5.3145401034355162</v>
      </c>
      <c r="KG337" s="577">
        <f>DATI!CJ321</f>
        <v>26.72950052022934</v>
      </c>
      <c r="KH337" s="577">
        <f>DATI!CK321</f>
        <v>187.40279561977835</v>
      </c>
      <c r="KI337" s="577">
        <f>DATI!CL321</f>
        <v>32.341960629463195</v>
      </c>
      <c r="KJ337" s="625">
        <f t="shared" ref="KJ337:KJ343" si="3306">+(JT337*1000)/D337</f>
        <v>16.910630516762964</v>
      </c>
      <c r="KK337" s="1368"/>
      <c r="KL337" s="627">
        <f t="shared" ref="KL337:KL343" si="3307">+(JU337*1000)/D337</f>
        <v>34.56384869690045</v>
      </c>
      <c r="KM337" s="1368"/>
      <c r="KN337" s="627">
        <f t="shared" ref="KN337:KN343" si="3308">+(JV337*1000)/D337</f>
        <v>6.2987763227252183</v>
      </c>
      <c r="KO337" s="1368"/>
      <c r="KP337" s="627">
        <f t="shared" ref="KP337:KP343" si="3309">+(JW337*1000)/D337</f>
        <v>17.565311538442185</v>
      </c>
      <c r="KQ337" s="1368"/>
      <c r="KR337" s="627">
        <f t="shared" ref="KR337:KR343" si="3310">+(JX337*1000)/D337</f>
        <v>33.759953231409149</v>
      </c>
      <c r="KS337" s="1368"/>
      <c r="KT337" s="627">
        <f t="shared" ref="KT337:KT343" si="3311">+(JY337*1000)/D337</f>
        <v>1.9615590466606814</v>
      </c>
      <c r="KU337" s="1368"/>
      <c r="KV337" s="627">
        <f t="shared" ref="KV337:KV343" si="3312">+(JZ337*1000)/D337</f>
        <v>6.015690212822995</v>
      </c>
      <c r="KW337" s="1368"/>
      <c r="KX337" s="627">
        <f t="shared" ref="KX337:KX343" si="3313">+(KA337*1000)/D337</f>
        <v>0.22966338736720751</v>
      </c>
      <c r="KY337" s="1368"/>
      <c r="KZ337" s="627">
        <f t="shared" ref="KZ337:KZ343" si="3314">+(KB337*1000)/D337</f>
        <v>0.3009909936144165</v>
      </c>
      <c r="LA337" s="1368"/>
      <c r="LB337" s="627">
        <f t="shared" si="3289"/>
        <v>3.2897134928088295E-2</v>
      </c>
      <c r="LC337" s="1368"/>
      <c r="LD337" s="627">
        <f t="shared" ref="LD337:LD343" si="3315">+(KD337*1000)/D337</f>
        <v>0.31356792797287053</v>
      </c>
      <c r="LE337" s="1368"/>
      <c r="LF337" s="627">
        <f t="shared" ref="LF337:LF343" si="3316">+(KE337*1000)/D337</f>
        <v>0.37660705936402433</v>
      </c>
      <c r="LG337" s="1368"/>
      <c r="LH337" s="627">
        <f t="shared" ref="LH337:LH343" si="3317">+(KF337*1000)/D337</f>
        <v>1.7364713754551536E-2</v>
      </c>
      <c r="LI337" s="1368"/>
      <c r="LJ337" s="627">
        <f t="shared" ref="LJ337:LJ343" si="3318">+(KG337*1000)/D337</f>
        <v>8.7335896672578503E-2</v>
      </c>
      <c r="LK337" s="1368"/>
      <c r="LL337" s="627">
        <f t="shared" ref="LL337:LL343" si="3319">+(KH337*1000)/D337</f>
        <v>0.612319380304712</v>
      </c>
      <c r="LM337" s="1368"/>
      <c r="LN337" s="627">
        <f t="shared" ref="LN337:LN343" si="3320">+(KI337*1000)/D337</f>
        <v>0.10567403343678958</v>
      </c>
      <c r="LO337" s="1369"/>
      <c r="LP337" s="631">
        <f t="shared" ref="LP337:ME337" si="3321">+JT337/$CZ$337</f>
        <v>3.9483109130213329E-2</v>
      </c>
      <c r="LQ337" s="632">
        <f t="shared" si="3321"/>
        <v>8.0700019358067754E-2</v>
      </c>
      <c r="LR337" s="632">
        <f t="shared" si="3321"/>
        <v>1.4706445906345124E-2</v>
      </c>
      <c r="LS337" s="632">
        <f t="shared" si="3321"/>
        <v>4.1011664922312098E-2</v>
      </c>
      <c r="LT337" s="632">
        <f t="shared" si="3321"/>
        <v>7.8823076191352967E-2</v>
      </c>
      <c r="LU337" s="632">
        <f t="shared" si="3321"/>
        <v>4.5798676653652122E-3</v>
      </c>
      <c r="LV337" s="632">
        <f t="shared" si="3321"/>
        <v>1.4045493627869313E-2</v>
      </c>
      <c r="LW337" s="632">
        <f t="shared" si="3321"/>
        <v>5.3622037201068692E-4</v>
      </c>
      <c r="LX337" s="633">
        <f t="shared" si="3321"/>
        <v>7.0275677990297664E-4</v>
      </c>
      <c r="LY337" s="633">
        <f t="shared" si="3321"/>
        <v>7.6808559394016908E-5</v>
      </c>
      <c r="LZ337" s="633">
        <f t="shared" si="3321"/>
        <v>7.3212153193313498E-4</v>
      </c>
      <c r="MA337" s="633">
        <f t="shared" si="3321"/>
        <v>8.7930592589902134E-4</v>
      </c>
      <c r="MB337" s="633">
        <f t="shared" si="3321"/>
        <v>4.0543307211771248E-5</v>
      </c>
      <c r="MC337" s="633">
        <f t="shared" si="3321"/>
        <v>2.0391272435940641E-4</v>
      </c>
      <c r="MD337" s="633">
        <f t="shared" si="3321"/>
        <v>1.4296494084682641E-3</v>
      </c>
      <c r="ME337" s="633">
        <f t="shared" si="3321"/>
        <v>2.4672878934222292E-4</v>
      </c>
      <c r="MF337" s="631">
        <f t="shared" ref="MF337:MU337" si="3322">+JT337/$DW$337</f>
        <v>0.10344877657116093</v>
      </c>
      <c r="MG337" s="632">
        <f t="shared" si="3322"/>
        <v>0.21144024510148818</v>
      </c>
      <c r="MH337" s="632">
        <f t="shared" si="3322"/>
        <v>3.8532017114051957E-2</v>
      </c>
      <c r="MI337" s="632">
        <f t="shared" si="3322"/>
        <v>0.10745371007555857</v>
      </c>
      <c r="MJ337" s="632">
        <f t="shared" si="3322"/>
        <v>0.20652250993402987</v>
      </c>
      <c r="MK337" s="632">
        <f t="shared" si="3322"/>
        <v>1.1999604825378412E-2</v>
      </c>
      <c r="ML337" s="632">
        <f t="shared" si="3322"/>
        <v>3.680027141097808E-2</v>
      </c>
      <c r="MM337" s="632">
        <f t="shared" si="3322"/>
        <v>1.4049385339461647E-3</v>
      </c>
      <c r="MN337" s="633">
        <f t="shared" si="3322"/>
        <v>1.8412767056488074E-3</v>
      </c>
      <c r="MO337" s="633">
        <f t="shared" si="3322"/>
        <v>2.0124432129444783E-4</v>
      </c>
      <c r="MP337" s="633">
        <f t="shared" si="3322"/>
        <v>1.9182146099515573E-3</v>
      </c>
      <c r="MQ337" s="633">
        <f t="shared" si="3322"/>
        <v>2.303849019742437E-3</v>
      </c>
      <c r="MR337" s="633">
        <f t="shared" si="3322"/>
        <v>1.0622657692367501E-4</v>
      </c>
      <c r="MS337" s="633">
        <f t="shared" si="3322"/>
        <v>5.3426698978300505E-4</v>
      </c>
      <c r="MT337" s="633">
        <f t="shared" si="3322"/>
        <v>3.7457911874157097E-3</v>
      </c>
      <c r="MU337" s="633">
        <f t="shared" si="3322"/>
        <v>6.4644836651947687E-4</v>
      </c>
      <c r="MV337" s="1077"/>
      <c r="MW337" s="566"/>
      <c r="MX337" s="624"/>
      <c r="MY337" s="1270"/>
      <c r="MZ337" s="636"/>
      <c r="NA337" s="637"/>
      <c r="NB337" s="1077"/>
      <c r="NC337" s="566"/>
      <c r="ND337" s="589"/>
      <c r="NE337" s="638"/>
    </row>
    <row r="338" spans="1:369" outlineLevel="1" x14ac:dyDescent="0.2">
      <c r="A338" s="477" t="s">
        <v>183</v>
      </c>
      <c r="B338" s="478">
        <v>61</v>
      </c>
      <c r="C338" s="1524"/>
      <c r="D338" s="479">
        <f>DATI!G322</f>
        <v>193292</v>
      </c>
      <c r="E338" s="480">
        <f t="shared" si="3267"/>
        <v>2.1609905057821465E-2</v>
      </c>
      <c r="F338" s="1039"/>
      <c r="G338" s="482"/>
      <c r="H338" s="483"/>
      <c r="I338" s="484"/>
      <c r="J338" s="485"/>
      <c r="K338" s="485"/>
      <c r="L338" s="485"/>
      <c r="M338" s="483"/>
      <c r="N338" s="483"/>
      <c r="O338" s="483"/>
      <c r="P338" s="483"/>
      <c r="Q338" s="483"/>
      <c r="R338" s="483"/>
      <c r="S338" s="483"/>
      <c r="T338" s="483"/>
      <c r="U338" s="483"/>
      <c r="V338" s="483"/>
      <c r="W338" s="488"/>
      <c r="X338" s="1111"/>
      <c r="Y338" s="483"/>
      <c r="Z338" s="483"/>
      <c r="AA338" s="483"/>
      <c r="AB338" s="483"/>
      <c r="AC338" s="483"/>
      <c r="AD338" s="484"/>
      <c r="AE338" s="485"/>
      <c r="AF338" s="485"/>
      <c r="AG338" s="488"/>
      <c r="AH338" s="491"/>
      <c r="AI338" s="483"/>
      <c r="AJ338" s="484"/>
      <c r="AK338" s="485"/>
      <c r="AL338" s="485"/>
      <c r="AM338" s="485"/>
      <c r="AN338" s="495"/>
      <c r="AO338" s="496"/>
      <c r="AP338" s="496"/>
      <c r="AQ338" s="496"/>
      <c r="AR338" s="496"/>
      <c r="AS338" s="496"/>
      <c r="AT338" s="496"/>
      <c r="AU338" s="1065"/>
      <c r="AV338" s="1065"/>
      <c r="AW338" s="496"/>
      <c r="AX338" s="1065"/>
      <c r="AY338" s="1065"/>
      <c r="AZ338" s="1065"/>
      <c r="BA338" s="1065"/>
      <c r="BB338" s="495"/>
      <c r="BC338" s="496"/>
      <c r="BD338" s="496"/>
      <c r="BE338" s="496"/>
      <c r="BF338" s="496"/>
      <c r="BG338" s="496"/>
      <c r="BH338" s="496"/>
      <c r="BI338" s="496"/>
      <c r="BJ338" s="496"/>
      <c r="BK338" s="496"/>
      <c r="BL338" s="496"/>
      <c r="BM338" s="496"/>
      <c r="BN338" s="496"/>
      <c r="BO338" s="496"/>
      <c r="BP338" s="496"/>
      <c r="BQ338" s="496"/>
      <c r="BR338" s="496"/>
      <c r="BS338" s="496"/>
      <c r="BT338" s="496"/>
      <c r="BU338" s="496"/>
      <c r="BV338" s="497"/>
      <c r="BW338" s="495"/>
      <c r="BX338" s="496"/>
      <c r="BY338" s="496"/>
      <c r="BZ338" s="496"/>
      <c r="CA338" s="496"/>
      <c r="CB338" s="496"/>
      <c r="CC338" s="496"/>
      <c r="CD338" s="497"/>
      <c r="CE338" s="495"/>
      <c r="CF338" s="496"/>
      <c r="CG338" s="496"/>
      <c r="CH338" s="496"/>
      <c r="CI338" s="496"/>
      <c r="CJ338" s="496"/>
      <c r="CK338" s="496"/>
      <c r="CL338" s="496"/>
      <c r="CM338" s="496"/>
      <c r="CN338" s="496"/>
      <c r="CO338" s="496"/>
      <c r="CP338" s="496"/>
      <c r="CQ338" s="496"/>
      <c r="CR338" s="496"/>
      <c r="CS338" s="496"/>
      <c r="CT338" s="496"/>
      <c r="CU338" s="496"/>
      <c r="CV338" s="496"/>
      <c r="CW338" s="496"/>
      <c r="CX338" s="496"/>
      <c r="CY338" s="497"/>
      <c r="CZ338" s="482">
        <f>DATI!AA322</f>
        <v>85754.497989906755</v>
      </c>
      <c r="DA338" s="483">
        <f t="shared" si="3148"/>
        <v>234.94383010933356</v>
      </c>
      <c r="DB338" s="484">
        <f t="shared" si="3292"/>
        <v>443.6525980894541</v>
      </c>
      <c r="DC338" s="485">
        <f t="shared" si="3284"/>
        <v>1.2154865701080935</v>
      </c>
      <c r="DD338" s="501"/>
      <c r="DE338" s="502"/>
      <c r="DF338" s="483"/>
      <c r="DG338" s="485"/>
      <c r="DH338" s="504">
        <f t="shared" si="3273"/>
        <v>2.1060654306054763E-2</v>
      </c>
      <c r="DI338" s="1357">
        <f t="shared" si="3274"/>
        <v>27247.6715</v>
      </c>
      <c r="DJ338" s="483">
        <f t="shared" si="3088"/>
        <v>74.651154794520551</v>
      </c>
      <c r="DK338" s="1358">
        <f t="shared" si="3293"/>
        <v>140.96636953417627</v>
      </c>
      <c r="DL338" s="507">
        <f t="shared" si="3294"/>
        <v>0.38620923160048298</v>
      </c>
      <c r="DM338" s="543">
        <f t="shared" si="3146"/>
        <v>0.31774043506390803</v>
      </c>
      <c r="DN338" s="509"/>
      <c r="DO338" s="509"/>
      <c r="DP338" s="509"/>
      <c r="DQ338" s="509"/>
      <c r="DR338" s="509"/>
      <c r="DS338" s="509"/>
      <c r="DT338" s="511">
        <f t="shared" si="3275"/>
        <v>2.1432510920222757E-2</v>
      </c>
      <c r="DU338" s="512"/>
      <c r="DV338" s="511"/>
      <c r="DW338" s="513">
        <f>DATI!AB322</f>
        <v>27247.6715</v>
      </c>
      <c r="DX338" s="483">
        <f t="shared" si="3149"/>
        <v>74.651154794520551</v>
      </c>
      <c r="DY338" s="514">
        <f t="shared" si="3295"/>
        <v>140.96636953417627</v>
      </c>
      <c r="DZ338" s="485">
        <f t="shared" si="3296"/>
        <v>0.38620923160048298</v>
      </c>
      <c r="EA338" s="508">
        <f t="shared" si="3268"/>
        <v>0.31774043506390803</v>
      </c>
      <c r="EB338" s="504"/>
      <c r="EC338" s="1359">
        <f t="shared" si="3180"/>
        <v>58506.826489906758</v>
      </c>
      <c r="ED338" s="516">
        <f t="shared" si="3297"/>
        <v>160.29267531481304</v>
      </c>
      <c r="EE338" s="517">
        <f t="shared" si="3298"/>
        <v>302.68622855527781</v>
      </c>
      <c r="EF338" s="518">
        <f t="shared" si="3299"/>
        <v>0.82927733850761043</v>
      </c>
      <c r="EG338" s="518"/>
      <c r="EH338" s="518"/>
      <c r="EI338" s="501">
        <f t="shared" si="3300"/>
        <v>0.68225956493609197</v>
      </c>
      <c r="EJ338" s="520"/>
      <c r="EK338" s="520"/>
      <c r="EL338" s="482">
        <f>DATI!AD322</f>
        <v>50793.286520957947</v>
      </c>
      <c r="EM338" s="483">
        <f t="shared" si="3150"/>
        <v>139.15968909851492</v>
      </c>
      <c r="EN338" s="514">
        <f t="shared" si="3301"/>
        <v>262.78007636610903</v>
      </c>
      <c r="EO338" s="485">
        <f t="shared" si="3285"/>
        <v>0.71994541470166862</v>
      </c>
      <c r="EP338" s="501"/>
      <c r="EQ338" s="502"/>
      <c r="ER338" s="501">
        <f t="shared" si="3269"/>
        <v>2.1104715754047595E-2</v>
      </c>
      <c r="ES338" s="483"/>
      <c r="ET338" s="501">
        <f t="shared" si="3302"/>
        <v>0.59231046430866263</v>
      </c>
      <c r="EU338" s="485"/>
      <c r="EV338" s="482">
        <f>DATI!AE322</f>
        <v>4950.3239888958633</v>
      </c>
      <c r="EW338" s="483">
        <f t="shared" si="3276"/>
        <v>13.562531476427022</v>
      </c>
      <c r="EX338" s="514">
        <f t="shared" si="3303"/>
        <v>25.610599450033437</v>
      </c>
      <c r="EY338" s="485">
        <f t="shared" si="3277"/>
        <v>7.0166025890502567E-2</v>
      </c>
      <c r="EZ338" s="501"/>
      <c r="FA338" s="502"/>
      <c r="FB338" s="483"/>
      <c r="FC338" s="485"/>
      <c r="FD338" s="483"/>
      <c r="FE338" s="501"/>
      <c r="FF338" s="483"/>
      <c r="FG338" s="501"/>
      <c r="FH338" s="482">
        <f>DATI!AF322</f>
        <v>2763.215980052948</v>
      </c>
      <c r="FI338" s="483">
        <f t="shared" si="3161"/>
        <v>7.5704547398710904</v>
      </c>
      <c r="FJ338" s="509">
        <f t="shared" si="3304"/>
        <v>3.2222402845599733E-2</v>
      </c>
      <c r="FK338" s="509"/>
      <c r="FL338" s="483"/>
      <c r="FM338" s="1279"/>
      <c r="FN338" s="483"/>
      <c r="FO338" s="483"/>
      <c r="FP338" s="483"/>
      <c r="FQ338" s="521"/>
      <c r="FR338" s="1329"/>
      <c r="FS338" s="531"/>
      <c r="FT338" s="531"/>
      <c r="FU338" s="495"/>
      <c r="FV338" s="496"/>
      <c r="FW338" s="496"/>
      <c r="FX338" s="496"/>
      <c r="FY338" s="496"/>
      <c r="FZ338" s="496"/>
      <c r="GA338" s="496"/>
      <c r="GB338" s="496"/>
      <c r="GC338" s="496"/>
      <c r="GD338" s="496"/>
      <c r="GE338" s="496"/>
      <c r="GF338" s="496"/>
      <c r="GG338" s="496"/>
      <c r="GH338" s="496"/>
      <c r="GI338" s="496"/>
      <c r="GJ338" s="496"/>
      <c r="GK338" s="496"/>
      <c r="GL338" s="496"/>
      <c r="GM338" s="496"/>
      <c r="GN338" s="496"/>
      <c r="GO338" s="496"/>
      <c r="GP338" s="497"/>
      <c r="GQ338" s="495"/>
      <c r="GR338" s="496"/>
      <c r="GS338" s="496"/>
      <c r="GT338" s="496"/>
      <c r="GU338" s="496"/>
      <c r="GV338" s="496"/>
      <c r="GW338" s="496"/>
      <c r="GX338" s="497"/>
      <c r="GY338" s="495"/>
      <c r="GZ338" s="496"/>
      <c r="HA338" s="496"/>
      <c r="HB338" s="496"/>
      <c r="HC338" s="496"/>
      <c r="HD338" s="496"/>
      <c r="HE338" s="496"/>
      <c r="HF338" s="496"/>
      <c r="HG338" s="496"/>
      <c r="HH338" s="496"/>
      <c r="HI338" s="496"/>
      <c r="HJ338" s="496"/>
      <c r="HK338" s="496"/>
      <c r="HL338" s="496"/>
      <c r="HM338" s="496"/>
      <c r="HN338" s="496"/>
      <c r="HO338" s="496"/>
      <c r="HP338" s="496"/>
      <c r="HQ338" s="496"/>
      <c r="HR338" s="496"/>
      <c r="HS338" s="496"/>
      <c r="HT338" s="497"/>
      <c r="HU338" s="1329">
        <f t="shared" si="3286"/>
        <v>59000</v>
      </c>
      <c r="HV338" s="1330"/>
      <c r="HW338" s="1331">
        <v>59000</v>
      </c>
      <c r="HX338" s="1332">
        <v>59000</v>
      </c>
      <c r="HY338" s="1332"/>
      <c r="HZ338" s="1333"/>
      <c r="IA338" s="1333">
        <f t="shared" si="3287"/>
        <v>0.68801055784787246</v>
      </c>
      <c r="IB338" s="1334">
        <f t="shared" ref="IB338:IB343" si="3323">+(HX338)/(HX338+IL338+IT338)</f>
        <v>1</v>
      </c>
      <c r="IC338" s="1331"/>
      <c r="ID338" s="1333"/>
      <c r="IE338" s="1331"/>
      <c r="IF338" s="1331"/>
      <c r="IG338" s="1331"/>
      <c r="IH338" s="1335"/>
      <c r="II338" s="1332"/>
      <c r="IJ338" s="1332"/>
      <c r="IK338" s="1336"/>
      <c r="IL338" s="1337">
        <v>0</v>
      </c>
      <c r="IM338" s="1337"/>
      <c r="IN338" s="1334">
        <f t="shared" si="3113"/>
        <v>0</v>
      </c>
      <c r="IO338" s="1334">
        <f t="shared" si="3114"/>
        <v>0</v>
      </c>
      <c r="IP338" s="1332"/>
      <c r="IQ338" s="1335"/>
      <c r="IR338" s="1332"/>
      <c r="IS338" s="1337">
        <v>0</v>
      </c>
      <c r="IT338" s="1336">
        <v>0</v>
      </c>
      <c r="IU338" s="1338"/>
      <c r="IV338" s="1334"/>
      <c r="IW338" s="1335">
        <f t="shared" si="3288"/>
        <v>0</v>
      </c>
      <c r="IX338" s="1334"/>
      <c r="IY338" s="1337"/>
      <c r="IZ338" s="1337"/>
      <c r="JA338" s="1337"/>
      <c r="JB338" s="1337"/>
      <c r="JC338" s="1339"/>
      <c r="JD338" s="1335"/>
      <c r="JE338" s="1332"/>
      <c r="JF338" s="1332"/>
      <c r="JG338" s="505">
        <f t="shared" si="3153"/>
        <v>23886.115266769142</v>
      </c>
      <c r="JH338" s="485">
        <f t="shared" si="3305"/>
        <v>123.57529161459937</v>
      </c>
      <c r="JI338" s="508">
        <f t="shared" si="3115"/>
        <v>0.27854066931370203</v>
      </c>
      <c r="JJ338" s="1279"/>
      <c r="JK338" s="483"/>
      <c r="JL338" s="510"/>
      <c r="JM338" s="541"/>
      <c r="JN338" s="1070"/>
      <c r="JO338" s="485"/>
      <c r="JP338" s="508"/>
      <c r="JQ338" s="509"/>
      <c r="JR338" s="543"/>
      <c r="JS338" s="504"/>
      <c r="JT338" s="495">
        <f>DATI!BW322</f>
        <v>7897.1057509043812</v>
      </c>
      <c r="JU338" s="496">
        <f>DATI!BX322</f>
        <v>4510.8551010239125</v>
      </c>
      <c r="JV338" s="496">
        <f>DATI!BY322</f>
        <v>993.93887461423878</v>
      </c>
      <c r="JW338" s="496">
        <f>DATI!BZ322</f>
        <v>2113.3772440146208</v>
      </c>
      <c r="JX338" s="496">
        <f>DATI!CA322</f>
        <v>5366.0941578470465</v>
      </c>
      <c r="JY338" s="496">
        <f>DATI!CB322</f>
        <v>1400.2515324291587</v>
      </c>
      <c r="JZ338" s="496">
        <f>DATI!CC322</f>
        <v>1090.7684711045026</v>
      </c>
      <c r="KA338" s="496">
        <f>DATI!CD322</f>
        <v>103.02335727903247</v>
      </c>
      <c r="KB338" s="496">
        <f>DATI!CE322</f>
        <v>108.46439712667465</v>
      </c>
      <c r="KC338" s="496">
        <f>DATI!CF322</f>
        <v>0.17999999523162841</v>
      </c>
      <c r="KD338" s="496">
        <f>DATI!CG322</f>
        <v>38.728130753755572</v>
      </c>
      <c r="KE338" s="496">
        <f>DATI!CH322</f>
        <v>75.508197999715804</v>
      </c>
      <c r="KF338" s="496">
        <f>DATI!CI322</f>
        <v>25.819080502510072</v>
      </c>
      <c r="KG338" s="496">
        <f>DATI!CJ322</f>
        <v>4.8127800936698915</v>
      </c>
      <c r="KH338" s="496">
        <f>DATI!CK322</f>
        <v>43.056898859381675</v>
      </c>
      <c r="KI338" s="496">
        <f>DATI!CL322</f>
        <v>152.85942297506332</v>
      </c>
      <c r="KJ338" s="544">
        <f t="shared" si="3306"/>
        <v>40.855833406992431</v>
      </c>
      <c r="KK338" s="1366"/>
      <c r="KL338" s="546">
        <f t="shared" si="3307"/>
        <v>23.336998432547194</v>
      </c>
      <c r="KM338" s="1366"/>
      <c r="KN338" s="546">
        <f t="shared" si="3308"/>
        <v>5.1421625034364524</v>
      </c>
      <c r="KO338" s="1366"/>
      <c r="KP338" s="546">
        <f t="shared" si="3309"/>
        <v>10.933599135063121</v>
      </c>
      <c r="KQ338" s="1366"/>
      <c r="KR338" s="546">
        <f t="shared" si="3310"/>
        <v>27.761594674622057</v>
      </c>
      <c r="KS338" s="1366"/>
      <c r="KT338" s="546">
        <f t="shared" si="3311"/>
        <v>7.2442291063735631</v>
      </c>
      <c r="KU338" s="1366"/>
      <c r="KV338" s="546">
        <f t="shared" si="3312"/>
        <v>5.6431123435243187</v>
      </c>
      <c r="KW338" s="1366"/>
      <c r="KX338" s="546">
        <f t="shared" si="3313"/>
        <v>0.53299338451168421</v>
      </c>
      <c r="KY338" s="1366"/>
      <c r="KZ338" s="546">
        <f t="shared" si="3314"/>
        <v>0.56114271220058076</v>
      </c>
      <c r="LA338" s="1366"/>
      <c r="LB338" s="546">
        <f t="shared" si="3289"/>
        <v>9.3123354940519219E-4</v>
      </c>
      <c r="LC338" s="1366"/>
      <c r="LD338" s="546">
        <f t="shared" si="3315"/>
        <v>0.20036075343912613</v>
      </c>
      <c r="LE338" s="1366"/>
      <c r="LF338" s="546">
        <f t="shared" si="3316"/>
        <v>0.39064316163998408</v>
      </c>
      <c r="LG338" s="1366"/>
      <c r="LH338" s="546">
        <f t="shared" si="3317"/>
        <v>0.13357552564260328</v>
      </c>
      <c r="LI338" s="1366"/>
      <c r="LJ338" s="546">
        <f t="shared" si="3318"/>
        <v>2.4899013377014525E-2</v>
      </c>
      <c r="LK338" s="1366"/>
      <c r="LL338" s="546">
        <f t="shared" si="3319"/>
        <v>0.22275572118546902</v>
      </c>
      <c r="LM338" s="1366"/>
      <c r="LN338" s="546">
        <f t="shared" si="3320"/>
        <v>0.79082125993348573</v>
      </c>
      <c r="LO338" s="1367"/>
      <c r="LP338" s="550">
        <f t="shared" ref="LP338:ME338" si="3324">+JT338/$CZ$338</f>
        <v>9.2089697170565504E-2</v>
      </c>
      <c r="LQ338" s="551">
        <f t="shared" si="3324"/>
        <v>5.260196499027768E-2</v>
      </c>
      <c r="LR338" s="551">
        <f t="shared" si="3324"/>
        <v>1.1590515925254728E-2</v>
      </c>
      <c r="LS338" s="551">
        <f t="shared" si="3324"/>
        <v>2.4644506044025398E-2</v>
      </c>
      <c r="LT338" s="551">
        <f t="shared" si="3324"/>
        <v>6.2575075169568742E-2</v>
      </c>
      <c r="LU338" s="551">
        <f t="shared" si="3324"/>
        <v>1.6328607422947859E-2</v>
      </c>
      <c r="LV338" s="551">
        <f t="shared" si="3324"/>
        <v>1.2719664818431861E-2</v>
      </c>
      <c r="LW338" s="551">
        <f t="shared" si="3324"/>
        <v>1.2013755510662338E-3</v>
      </c>
      <c r="LX338" s="552">
        <f t="shared" si="3324"/>
        <v>1.264824582606044E-3</v>
      </c>
      <c r="LY338" s="552">
        <f t="shared" si="3324"/>
        <v>2.0990152056258821E-6</v>
      </c>
      <c r="LZ338" s="552">
        <f t="shared" si="3324"/>
        <v>4.5161631939485958E-4</v>
      </c>
      <c r="MA338" s="552">
        <f t="shared" si="3324"/>
        <v>8.8051588860800121E-4</v>
      </c>
      <c r="MB338" s="552">
        <f t="shared" si="3324"/>
        <v>3.0108135558730648E-4</v>
      </c>
      <c r="MC338" s="552">
        <f t="shared" si="3324"/>
        <v>5.6122771475338266E-5</v>
      </c>
      <c r="MD338" s="552">
        <f t="shared" si="3324"/>
        <v>5.0209493226173907E-4</v>
      </c>
      <c r="ME338" s="552">
        <f t="shared" si="3324"/>
        <v>1.7825236758199526E-3</v>
      </c>
      <c r="MF338" s="550">
        <f t="shared" ref="MF338:MU338" si="3325">+JT338/$DW$338</f>
        <v>0.28982681147284023</v>
      </c>
      <c r="MG338" s="551">
        <f t="shared" si="3325"/>
        <v>0.1655501131912836</v>
      </c>
      <c r="MH338" s="551">
        <f t="shared" si="3325"/>
        <v>3.6477938109839542E-2</v>
      </c>
      <c r="MI338" s="551">
        <f t="shared" si="3325"/>
        <v>7.7561755837177532E-2</v>
      </c>
      <c r="MJ338" s="551">
        <f t="shared" si="3325"/>
        <v>0.1969377147638853</v>
      </c>
      <c r="MK338" s="551">
        <f t="shared" si="3325"/>
        <v>5.1389768569000793E-2</v>
      </c>
      <c r="ML338" s="551">
        <f t="shared" si="3325"/>
        <v>4.0031621458167632E-2</v>
      </c>
      <c r="MM338" s="551">
        <f t="shared" si="3325"/>
        <v>3.7809967460534183E-3</v>
      </c>
      <c r="MN338" s="552">
        <f t="shared" si="3325"/>
        <v>3.9806849963922482E-3</v>
      </c>
      <c r="MO338" s="552">
        <f t="shared" si="3325"/>
        <v>6.6060688977268537E-6</v>
      </c>
      <c r="MP338" s="552">
        <f t="shared" si="3325"/>
        <v>1.4213372600941541E-3</v>
      </c>
      <c r="MQ338" s="552">
        <f t="shared" si="3325"/>
        <v>2.7711798419074378E-3</v>
      </c>
      <c r="MR338" s="552">
        <f t="shared" si="3325"/>
        <v>9.4757016218835694E-4</v>
      </c>
      <c r="MS338" s="552">
        <f t="shared" si="3325"/>
        <v>1.7663087628129586E-4</v>
      </c>
      <c r="MT338" s="552">
        <f t="shared" si="3325"/>
        <v>1.5802047106807521E-3</v>
      </c>
      <c r="MU338" s="552">
        <f t="shared" si="3325"/>
        <v>5.6099994810588976E-3</v>
      </c>
      <c r="MV338" s="1070"/>
      <c r="MW338" s="485"/>
      <c r="MX338" s="543"/>
      <c r="MY338" s="1280"/>
      <c r="MZ338" s="555"/>
      <c r="NA338" s="556"/>
      <c r="NB338" s="1070"/>
      <c r="NC338" s="485"/>
      <c r="ND338" s="508"/>
      <c r="NE338" s="557"/>
    </row>
    <row r="339" spans="1:369" outlineLevel="1" x14ac:dyDescent="0.2">
      <c r="A339" s="558" t="s">
        <v>184</v>
      </c>
      <c r="B339" s="559">
        <v>70</v>
      </c>
      <c r="C339" s="1525"/>
      <c r="D339" s="560">
        <f>DATI!G323</f>
        <v>373418</v>
      </c>
      <c r="E339" s="561">
        <f t="shared" si="3267"/>
        <v>4.1747860888611925E-2</v>
      </c>
      <c r="F339" s="1035"/>
      <c r="G339" s="563"/>
      <c r="H339" s="564"/>
      <c r="I339" s="565"/>
      <c r="J339" s="566"/>
      <c r="K339" s="566"/>
      <c r="L339" s="566"/>
      <c r="M339" s="564"/>
      <c r="N339" s="564"/>
      <c r="O339" s="564"/>
      <c r="P339" s="564"/>
      <c r="Q339" s="564"/>
      <c r="R339" s="564"/>
      <c r="S339" s="564"/>
      <c r="T339" s="564"/>
      <c r="U339" s="564"/>
      <c r="V339" s="564"/>
      <c r="W339" s="569"/>
      <c r="X339" s="1100"/>
      <c r="Y339" s="564"/>
      <c r="Z339" s="564"/>
      <c r="AA339" s="564"/>
      <c r="AB339" s="564"/>
      <c r="AC339" s="564"/>
      <c r="AD339" s="565"/>
      <c r="AE339" s="566"/>
      <c r="AF339" s="566"/>
      <c r="AG339" s="569"/>
      <c r="AH339" s="572"/>
      <c r="AI339" s="564"/>
      <c r="AJ339" s="565"/>
      <c r="AK339" s="566"/>
      <c r="AL339" s="566"/>
      <c r="AM339" s="566"/>
      <c r="AN339" s="576"/>
      <c r="AO339" s="577"/>
      <c r="AP339" s="577"/>
      <c r="AQ339" s="577"/>
      <c r="AR339" s="577"/>
      <c r="AS339" s="577"/>
      <c r="AT339" s="577"/>
      <c r="AU339" s="1072"/>
      <c r="AV339" s="1072"/>
      <c r="AW339" s="577"/>
      <c r="AX339" s="1072"/>
      <c r="AY339" s="1072"/>
      <c r="AZ339" s="1072"/>
      <c r="BA339" s="1072"/>
      <c r="BB339" s="576"/>
      <c r="BC339" s="577"/>
      <c r="BD339" s="577"/>
      <c r="BE339" s="577"/>
      <c r="BF339" s="577"/>
      <c r="BG339" s="577"/>
      <c r="BH339" s="577"/>
      <c r="BI339" s="577"/>
      <c r="BJ339" s="577"/>
      <c r="BK339" s="577"/>
      <c r="BL339" s="577"/>
      <c r="BM339" s="577"/>
      <c r="BN339" s="577"/>
      <c r="BO339" s="577"/>
      <c r="BP339" s="577"/>
      <c r="BQ339" s="577"/>
      <c r="BR339" s="577"/>
      <c r="BS339" s="577"/>
      <c r="BT339" s="577"/>
      <c r="BU339" s="577"/>
      <c r="BV339" s="578"/>
      <c r="BW339" s="576"/>
      <c r="BX339" s="577"/>
      <c r="BY339" s="577"/>
      <c r="BZ339" s="577"/>
      <c r="CA339" s="577"/>
      <c r="CB339" s="577"/>
      <c r="CC339" s="577"/>
      <c r="CD339" s="578"/>
      <c r="CE339" s="576"/>
      <c r="CF339" s="577"/>
      <c r="CG339" s="577"/>
      <c r="CH339" s="577"/>
      <c r="CI339" s="577"/>
      <c r="CJ339" s="577"/>
      <c r="CK339" s="577"/>
      <c r="CL339" s="577"/>
      <c r="CM339" s="577"/>
      <c r="CN339" s="577"/>
      <c r="CO339" s="577"/>
      <c r="CP339" s="577"/>
      <c r="CQ339" s="577"/>
      <c r="CR339" s="577"/>
      <c r="CS339" s="577"/>
      <c r="CT339" s="577"/>
      <c r="CU339" s="577"/>
      <c r="CV339" s="577"/>
      <c r="CW339" s="577"/>
      <c r="CX339" s="577"/>
      <c r="CY339" s="578"/>
      <c r="CZ339" s="563">
        <f>DATI!AA323</f>
        <v>175575.63875830077</v>
      </c>
      <c r="DA339" s="564">
        <f t="shared" si="3148"/>
        <v>481.02914728301585</v>
      </c>
      <c r="DB339" s="565">
        <f t="shared" si="3292"/>
        <v>470.18525823152817</v>
      </c>
      <c r="DC339" s="566">
        <f t="shared" si="3284"/>
        <v>1.2881787896754195</v>
      </c>
      <c r="DD339" s="582"/>
      <c r="DE339" s="583"/>
      <c r="DF339" s="564"/>
      <c r="DG339" s="566"/>
      <c r="DH339" s="585">
        <f t="shared" si="3273"/>
        <v>4.3120045235277848E-2</v>
      </c>
      <c r="DI339" s="1349">
        <f t="shared" si="3274"/>
        <v>40744.507593750001</v>
      </c>
      <c r="DJ339" s="564">
        <f t="shared" si="3088"/>
        <v>111.62878792808219</v>
      </c>
      <c r="DK339" s="1350">
        <f t="shared" si="3293"/>
        <v>109.11232879440735</v>
      </c>
      <c r="DL339" s="588">
        <f t="shared" si="3294"/>
        <v>0.29893788710796532</v>
      </c>
      <c r="DM339" s="624">
        <f t="shared" si="3146"/>
        <v>0.23206241983171313</v>
      </c>
      <c r="DN339" s="590"/>
      <c r="DO339" s="590"/>
      <c r="DP339" s="590"/>
      <c r="DQ339" s="590"/>
      <c r="DR339" s="590"/>
      <c r="DS339" s="590"/>
      <c r="DT339" s="592">
        <f t="shared" si="3275"/>
        <v>3.2048870816067568E-2</v>
      </c>
      <c r="DU339" s="593"/>
      <c r="DV339" s="592"/>
      <c r="DW339" s="594">
        <f>DATI!AB323</f>
        <v>40744.507593750001</v>
      </c>
      <c r="DX339" s="564">
        <f t="shared" si="3149"/>
        <v>111.62878792808219</v>
      </c>
      <c r="DY339" s="595">
        <f t="shared" si="3295"/>
        <v>109.11232879440735</v>
      </c>
      <c r="DZ339" s="566">
        <f t="shared" si="3296"/>
        <v>0.29893788710796532</v>
      </c>
      <c r="EA339" s="589">
        <f t="shared" si="3268"/>
        <v>0.23206241983171313</v>
      </c>
      <c r="EB339" s="585"/>
      <c r="EC339" s="1345">
        <f t="shared" si="3180"/>
        <v>134831.13116455078</v>
      </c>
      <c r="ED339" s="597">
        <f t="shared" si="3297"/>
        <v>369.40035935493364</v>
      </c>
      <c r="EE339" s="598">
        <f t="shared" si="3298"/>
        <v>361.07292943712082</v>
      </c>
      <c r="EF339" s="599">
        <f t="shared" si="3299"/>
        <v>0.98924090256745434</v>
      </c>
      <c r="EG339" s="599"/>
      <c r="EH339" s="599"/>
      <c r="EI339" s="582">
        <f t="shared" si="3300"/>
        <v>0.76793758016828695</v>
      </c>
      <c r="EJ339" s="601"/>
      <c r="EK339" s="601"/>
      <c r="EL339" s="563">
        <f>DATI!AD323</f>
        <v>121359.85114765167</v>
      </c>
      <c r="EM339" s="564">
        <f t="shared" si="3150"/>
        <v>332.49274287027856</v>
      </c>
      <c r="EN339" s="595">
        <f t="shared" si="3301"/>
        <v>324.99732510926543</v>
      </c>
      <c r="EO339" s="566">
        <f t="shared" si="3285"/>
        <v>0.89040363043634363</v>
      </c>
      <c r="EP339" s="582"/>
      <c r="EQ339" s="583"/>
      <c r="ER339" s="582">
        <f t="shared" si="3269"/>
        <v>5.0425269516039394E-2</v>
      </c>
      <c r="ES339" s="564"/>
      <c r="ET339" s="582">
        <f t="shared" si="3302"/>
        <v>0.69121121817313669</v>
      </c>
      <c r="EU339" s="566"/>
      <c r="EV339" s="563">
        <f>DATI!AE323</f>
        <v>13471.280016899109</v>
      </c>
      <c r="EW339" s="564">
        <f t="shared" si="3276"/>
        <v>36.907616484655094</v>
      </c>
      <c r="EX339" s="595">
        <f t="shared" si="3303"/>
        <v>36.075604327855402</v>
      </c>
      <c r="EY339" s="566">
        <f t="shared" si="3277"/>
        <v>9.8837272131110696E-2</v>
      </c>
      <c r="EZ339" s="582"/>
      <c r="FA339" s="583"/>
      <c r="FB339" s="564"/>
      <c r="FC339" s="566"/>
      <c r="FD339" s="564"/>
      <c r="FE339" s="582"/>
      <c r="FF339" s="564"/>
      <c r="FG339" s="582"/>
      <c r="FH339" s="563"/>
      <c r="FI339" s="564"/>
      <c r="FJ339" s="590">
        <f t="shared" si="3304"/>
        <v>0</v>
      </c>
      <c r="FK339" s="590"/>
      <c r="FL339" s="564"/>
      <c r="FM339" s="1281"/>
      <c r="FN339" s="564"/>
      <c r="FO339" s="564"/>
      <c r="FP339" s="564"/>
      <c r="FQ339" s="602"/>
      <c r="FR339" s="1289"/>
      <c r="FS339" s="612"/>
      <c r="FT339" s="612"/>
      <c r="FU339" s="576"/>
      <c r="FV339" s="577"/>
      <c r="FW339" s="577"/>
      <c r="FX339" s="577"/>
      <c r="FY339" s="577"/>
      <c r="FZ339" s="577"/>
      <c r="GA339" s="577"/>
      <c r="GB339" s="577"/>
      <c r="GC339" s="577"/>
      <c r="GD339" s="577"/>
      <c r="GE339" s="577"/>
      <c r="GF339" s="577"/>
      <c r="GG339" s="577"/>
      <c r="GH339" s="577"/>
      <c r="GI339" s="577"/>
      <c r="GJ339" s="577"/>
      <c r="GK339" s="577"/>
      <c r="GL339" s="577"/>
      <c r="GM339" s="577"/>
      <c r="GN339" s="577"/>
      <c r="GO339" s="577"/>
      <c r="GP339" s="578"/>
      <c r="GQ339" s="576"/>
      <c r="GR339" s="577"/>
      <c r="GS339" s="577"/>
      <c r="GT339" s="577"/>
      <c r="GU339" s="577"/>
      <c r="GV339" s="577"/>
      <c r="GW339" s="577"/>
      <c r="GX339" s="578"/>
      <c r="GY339" s="576"/>
      <c r="GZ339" s="577"/>
      <c r="HA339" s="577"/>
      <c r="HB339" s="577"/>
      <c r="HC339" s="577"/>
      <c r="HD339" s="577"/>
      <c r="HE339" s="577"/>
      <c r="HF339" s="577"/>
      <c r="HG339" s="577"/>
      <c r="HH339" s="577"/>
      <c r="HI339" s="577"/>
      <c r="HJ339" s="577"/>
      <c r="HK339" s="577"/>
      <c r="HL339" s="577"/>
      <c r="HM339" s="577"/>
      <c r="HN339" s="577"/>
      <c r="HO339" s="577"/>
      <c r="HP339" s="577"/>
      <c r="HQ339" s="577"/>
      <c r="HR339" s="577"/>
      <c r="HS339" s="577"/>
      <c r="HT339" s="578"/>
      <c r="HU339" s="1289">
        <f t="shared" si="3286"/>
        <v>135000</v>
      </c>
      <c r="HV339" s="1290"/>
      <c r="HW339" s="1291">
        <v>21000</v>
      </c>
      <c r="HX339" s="1292">
        <v>21000</v>
      </c>
      <c r="HY339" s="1292"/>
      <c r="HZ339" s="1293"/>
      <c r="IA339" s="1293">
        <f t="shared" si="3287"/>
        <v>0.11960657041327251</v>
      </c>
      <c r="IB339" s="1312">
        <f t="shared" si="3323"/>
        <v>0.15555555555555556</v>
      </c>
      <c r="IC339" s="1291"/>
      <c r="ID339" s="1293"/>
      <c r="IE339" s="1291"/>
      <c r="IF339" s="1291"/>
      <c r="IG339" s="1291"/>
      <c r="IH339" s="1313"/>
      <c r="II339" s="1292"/>
      <c r="IJ339" s="1292"/>
      <c r="IK339" s="1314"/>
      <c r="IL339" s="1315">
        <v>114000</v>
      </c>
      <c r="IM339" s="1315"/>
      <c r="IN339" s="1312">
        <f t="shared" si="3113"/>
        <v>0.64929281081490797</v>
      </c>
      <c r="IO339" s="1312">
        <f t="shared" si="3114"/>
        <v>0.84444444444444444</v>
      </c>
      <c r="IP339" s="1292"/>
      <c r="IQ339" s="1313"/>
      <c r="IR339" s="1292"/>
      <c r="IS339" s="1315">
        <v>0</v>
      </c>
      <c r="IT339" s="1314">
        <v>0</v>
      </c>
      <c r="IU339" s="1316"/>
      <c r="IV339" s="1312"/>
      <c r="IW339" s="1313">
        <f t="shared" si="3288"/>
        <v>0</v>
      </c>
      <c r="IX339" s="1312"/>
      <c r="IY339" s="1315"/>
      <c r="IZ339" s="1315"/>
      <c r="JA339" s="1315"/>
      <c r="JB339" s="1315"/>
      <c r="JC339" s="1297"/>
      <c r="JD339" s="1313"/>
      <c r="JE339" s="1292"/>
      <c r="JF339" s="1292"/>
      <c r="JG339" s="586">
        <f t="shared" si="3153"/>
        <v>37778.38679933751</v>
      </c>
      <c r="JH339" s="566">
        <f t="shared" si="3305"/>
        <v>101.16916377715458</v>
      </c>
      <c r="JI339" s="589">
        <f t="shared" si="3115"/>
        <v>0.21516872765784795</v>
      </c>
      <c r="JJ339" s="1281"/>
      <c r="JK339" s="564"/>
      <c r="JL339" s="591"/>
      <c r="JM339" s="622"/>
      <c r="JN339" s="1077"/>
      <c r="JO339" s="566"/>
      <c r="JP339" s="589"/>
      <c r="JQ339" s="590"/>
      <c r="JR339" s="624"/>
      <c r="JS339" s="585"/>
      <c r="JT339" s="576">
        <f>DATI!BW323</f>
        <v>11918.271400445401</v>
      </c>
      <c r="JU339" s="577">
        <f>DATI!BX323</f>
        <v>7559.8928810232228</v>
      </c>
      <c r="JV339" s="577">
        <f>DATI!BY323</f>
        <v>841.08111544251437</v>
      </c>
      <c r="JW339" s="577">
        <f>DATI!BZ323</f>
        <v>340.96499096751211</v>
      </c>
      <c r="JX339" s="577">
        <f>DATI!CA323</f>
        <v>13805.695884273946</v>
      </c>
      <c r="JY339" s="577">
        <f>DATI!CB323</f>
        <v>1457.0434817165137</v>
      </c>
      <c r="JZ339" s="577">
        <f>DATI!CC323</f>
        <v>1151.5678794059777</v>
      </c>
      <c r="KA339" s="577">
        <f>DATI!CD323</f>
        <v>53.713438664970397</v>
      </c>
      <c r="KB339" s="577">
        <f>DATI!CE323</f>
        <v>51.047998647689816</v>
      </c>
      <c r="KC339" s="577">
        <f>DATI!CF323</f>
        <v>22.418999406099321</v>
      </c>
      <c r="KD339" s="577">
        <f>DATI!CG323</f>
        <v>54.569341062068936</v>
      </c>
      <c r="KE339" s="577">
        <f>DATI!CH323</f>
        <v>215.96399427890776</v>
      </c>
      <c r="KF339" s="577">
        <f>DATI!CI323</f>
        <v>2.214800043106079</v>
      </c>
      <c r="KG339" s="577">
        <f>DATI!CJ323</f>
        <v>43.696240850448611</v>
      </c>
      <c r="KH339" s="577">
        <f>DATI!CK323</f>
        <v>260.17379310774805</v>
      </c>
      <c r="KI339" s="577">
        <f>DATI!CL323</f>
        <v>54.639901063442231</v>
      </c>
      <c r="KJ339" s="625">
        <f t="shared" si="3306"/>
        <v>31.916702998905787</v>
      </c>
      <c r="KK339" s="1368"/>
      <c r="KL339" s="627">
        <f t="shared" si="3307"/>
        <v>20.245121769767987</v>
      </c>
      <c r="KM339" s="1368"/>
      <c r="KN339" s="627">
        <f t="shared" si="3308"/>
        <v>2.2523850361860287</v>
      </c>
      <c r="KO339" s="1368"/>
      <c r="KP339" s="627">
        <f t="shared" si="3309"/>
        <v>0.91309200672573931</v>
      </c>
      <c r="KQ339" s="1368"/>
      <c r="KR339" s="627">
        <f t="shared" si="3310"/>
        <v>36.971158016683574</v>
      </c>
      <c r="KS339" s="1368"/>
      <c r="KT339" s="627">
        <f t="shared" si="3311"/>
        <v>3.9019101428332688</v>
      </c>
      <c r="KU339" s="1368"/>
      <c r="KV339" s="627">
        <f t="shared" si="3312"/>
        <v>3.083857445024015</v>
      </c>
      <c r="KW339" s="1368"/>
      <c r="KX339" s="627">
        <f t="shared" si="3313"/>
        <v>0.14384266067776699</v>
      </c>
      <c r="KY339" s="1368"/>
      <c r="KZ339" s="627">
        <f t="shared" si="3314"/>
        <v>0.13670470798860745</v>
      </c>
      <c r="LA339" s="1368"/>
      <c r="LB339" s="627">
        <f t="shared" si="3289"/>
        <v>6.0037275669890901E-2</v>
      </c>
      <c r="LC339" s="1368"/>
      <c r="LD339" s="627">
        <f t="shared" si="3315"/>
        <v>0.14613473657421158</v>
      </c>
      <c r="LE339" s="1368"/>
      <c r="LF339" s="627">
        <f t="shared" si="3316"/>
        <v>0.5783438245582907</v>
      </c>
      <c r="LG339" s="1368"/>
      <c r="LH339" s="627">
        <f t="shared" si="3317"/>
        <v>5.9311550142362689E-3</v>
      </c>
      <c r="LI339" s="1368"/>
      <c r="LJ339" s="627">
        <f t="shared" si="3318"/>
        <v>0.11701696450210919</v>
      </c>
      <c r="LK339" s="1368"/>
      <c r="LL339" s="627">
        <f t="shared" si="3319"/>
        <v>0.69673607889214784</v>
      </c>
      <c r="LM339" s="1368"/>
      <c r="LN339" s="627">
        <f t="shared" si="3320"/>
        <v>0.14632369372510759</v>
      </c>
      <c r="LO339" s="1369"/>
      <c r="LP339" s="631">
        <f t="shared" ref="LP339:ME339" si="3326">+JT339/$CZ$339</f>
        <v>6.78811222600888E-2</v>
      </c>
      <c r="LQ339" s="632">
        <f t="shared" si="3326"/>
        <v>4.3057755247185796E-2</v>
      </c>
      <c r="LR339" s="632">
        <f t="shared" si="3326"/>
        <v>4.790420364640423E-3</v>
      </c>
      <c r="LS339" s="632">
        <f t="shared" si="3326"/>
        <v>1.9419834857436458E-3</v>
      </c>
      <c r="LT339" s="632">
        <f t="shared" si="3326"/>
        <v>7.8631044613649434E-2</v>
      </c>
      <c r="LU339" s="632">
        <f t="shared" si="3326"/>
        <v>8.2986654186250446E-3</v>
      </c>
      <c r="LV339" s="632">
        <f t="shared" si="3326"/>
        <v>6.5588135549444751E-3</v>
      </c>
      <c r="LW339" s="632">
        <f t="shared" si="3326"/>
        <v>3.0592762780098936E-4</v>
      </c>
      <c r="LX339" s="633">
        <f t="shared" si="3326"/>
        <v>2.9074647831959773E-4</v>
      </c>
      <c r="LY339" s="633">
        <f t="shared" si="3326"/>
        <v>1.2768855386003492E-4</v>
      </c>
      <c r="LZ339" s="633">
        <f t="shared" si="3326"/>
        <v>3.108024635307729E-4</v>
      </c>
      <c r="MA339" s="633">
        <f t="shared" si="3326"/>
        <v>1.2300339375453221E-3</v>
      </c>
      <c r="MB339" s="633">
        <f t="shared" si="3326"/>
        <v>1.2614506538432679E-5</v>
      </c>
      <c r="MC339" s="633">
        <f t="shared" si="3326"/>
        <v>2.4887416705116652E-4</v>
      </c>
      <c r="MD339" s="633">
        <f t="shared" si="3326"/>
        <v>1.4818331002395269E-3</v>
      </c>
      <c r="ME339" s="633">
        <f t="shared" si="3326"/>
        <v>3.1120434161518317E-4</v>
      </c>
      <c r="MF339" s="631">
        <f t="shared" ref="MF339:MU339" si="3327">+JT339/$DW$339</f>
        <v>0.29251234348635502</v>
      </c>
      <c r="MG339" s="632">
        <f t="shared" si="3327"/>
        <v>0.18554385185852318</v>
      </c>
      <c r="MH339" s="632">
        <f t="shared" si="3327"/>
        <v>2.0642809672131904E-2</v>
      </c>
      <c r="MI339" s="632">
        <f t="shared" si="3327"/>
        <v>8.3683669555455475E-3</v>
      </c>
      <c r="MJ339" s="632">
        <f t="shared" si="3327"/>
        <v>0.33883575234056013</v>
      </c>
      <c r="MK339" s="632">
        <f t="shared" si="3327"/>
        <v>3.5760488167981115E-2</v>
      </c>
      <c r="ML339" s="632">
        <f t="shared" si="3327"/>
        <v>2.826314385457495E-2</v>
      </c>
      <c r="MM339" s="632">
        <f t="shared" si="3327"/>
        <v>1.3182988784777893E-3</v>
      </c>
      <c r="MN339" s="633">
        <f t="shared" si="3327"/>
        <v>1.252880490216559E-3</v>
      </c>
      <c r="MO339" s="633">
        <f t="shared" si="3327"/>
        <v>5.5023365675766032E-4</v>
      </c>
      <c r="MP339" s="633">
        <f t="shared" si="3327"/>
        <v>1.3393054496120501E-3</v>
      </c>
      <c r="MQ339" s="633">
        <f t="shared" si="3327"/>
        <v>5.3004443306129325E-3</v>
      </c>
      <c r="MR339" s="633">
        <f t="shared" si="3327"/>
        <v>5.4358247869605324E-5</v>
      </c>
      <c r="MS339" s="633">
        <f t="shared" si="3327"/>
        <v>1.072444936287594E-3</v>
      </c>
      <c r="MT339" s="633">
        <f t="shared" si="3327"/>
        <v>6.385493615528621E-3</v>
      </c>
      <c r="MU339" s="633">
        <f t="shared" si="3327"/>
        <v>1.3410372168008165E-3</v>
      </c>
      <c r="MV339" s="1077"/>
      <c r="MW339" s="566"/>
      <c r="MX339" s="624"/>
      <c r="MY339" s="1270"/>
      <c r="MZ339" s="636"/>
      <c r="NA339" s="637"/>
      <c r="NB339" s="1077"/>
      <c r="NC339" s="566"/>
      <c r="ND339" s="589"/>
      <c r="NE339" s="638"/>
    </row>
    <row r="340" spans="1:369" outlineLevel="1" x14ac:dyDescent="0.2">
      <c r="A340" s="477" t="s">
        <v>185</v>
      </c>
      <c r="B340" s="478">
        <v>188</v>
      </c>
      <c r="C340" s="1524"/>
      <c r="D340" s="479">
        <f>DATI!G324</f>
        <v>3699636</v>
      </c>
      <c r="E340" s="480">
        <f t="shared" si="3267"/>
        <v>0.41361661480298395</v>
      </c>
      <c r="F340" s="1039"/>
      <c r="G340" s="482"/>
      <c r="H340" s="483"/>
      <c r="I340" s="484"/>
      <c r="J340" s="485"/>
      <c r="K340" s="485"/>
      <c r="L340" s="485"/>
      <c r="M340" s="483"/>
      <c r="N340" s="483"/>
      <c r="O340" s="483"/>
      <c r="P340" s="483"/>
      <c r="Q340" s="483"/>
      <c r="R340" s="483"/>
      <c r="S340" s="483"/>
      <c r="T340" s="483"/>
      <c r="U340" s="483"/>
      <c r="V340" s="483"/>
      <c r="W340" s="488"/>
      <c r="X340" s="1111"/>
      <c r="Y340" s="483"/>
      <c r="Z340" s="483"/>
      <c r="AA340" s="483"/>
      <c r="AB340" s="483"/>
      <c r="AC340" s="483"/>
      <c r="AD340" s="484"/>
      <c r="AE340" s="485"/>
      <c r="AF340" s="485"/>
      <c r="AG340" s="488"/>
      <c r="AH340" s="491"/>
      <c r="AI340" s="483"/>
      <c r="AJ340" s="484"/>
      <c r="AK340" s="485"/>
      <c r="AL340" s="485"/>
      <c r="AM340" s="485"/>
      <c r="AN340" s="495"/>
      <c r="AO340" s="496"/>
      <c r="AP340" s="496"/>
      <c r="AQ340" s="496"/>
      <c r="AR340" s="496"/>
      <c r="AS340" s="496"/>
      <c r="AT340" s="496"/>
      <c r="AU340" s="1065"/>
      <c r="AV340" s="1065"/>
      <c r="AW340" s="496"/>
      <c r="AX340" s="1065"/>
      <c r="AY340" s="1065"/>
      <c r="AZ340" s="1065"/>
      <c r="BA340" s="1065"/>
      <c r="BB340" s="495"/>
      <c r="BC340" s="496"/>
      <c r="BD340" s="496"/>
      <c r="BE340" s="496"/>
      <c r="BF340" s="496"/>
      <c r="BG340" s="496"/>
      <c r="BH340" s="496"/>
      <c r="BI340" s="496"/>
      <c r="BJ340" s="496"/>
      <c r="BK340" s="496"/>
      <c r="BL340" s="496"/>
      <c r="BM340" s="496"/>
      <c r="BN340" s="496"/>
      <c r="BO340" s="496"/>
      <c r="BP340" s="496"/>
      <c r="BQ340" s="496"/>
      <c r="BR340" s="496"/>
      <c r="BS340" s="496"/>
      <c r="BT340" s="496"/>
      <c r="BU340" s="496"/>
      <c r="BV340" s="497"/>
      <c r="BW340" s="495"/>
      <c r="BX340" s="496"/>
      <c r="BY340" s="496"/>
      <c r="BZ340" s="496"/>
      <c r="CA340" s="496"/>
      <c r="CB340" s="496"/>
      <c r="CC340" s="496"/>
      <c r="CD340" s="497"/>
      <c r="CE340" s="495"/>
      <c r="CF340" s="496"/>
      <c r="CG340" s="496"/>
      <c r="CH340" s="496"/>
      <c r="CI340" s="496"/>
      <c r="CJ340" s="496"/>
      <c r="CK340" s="496"/>
      <c r="CL340" s="496"/>
      <c r="CM340" s="496"/>
      <c r="CN340" s="496"/>
      <c r="CO340" s="496"/>
      <c r="CP340" s="496"/>
      <c r="CQ340" s="496"/>
      <c r="CR340" s="496"/>
      <c r="CS340" s="496"/>
      <c r="CT340" s="496"/>
      <c r="CU340" s="496"/>
      <c r="CV340" s="496"/>
      <c r="CW340" s="496"/>
      <c r="CX340" s="496"/>
      <c r="CY340" s="497"/>
      <c r="CZ340" s="482">
        <f>DATI!AA324</f>
        <v>1737985.7683065194</v>
      </c>
      <c r="DA340" s="483">
        <f t="shared" si="3148"/>
        <v>4761.6048446753957</v>
      </c>
      <c r="DB340" s="484">
        <f t="shared" si="3292"/>
        <v>469.77209874336808</v>
      </c>
      <c r="DC340" s="485">
        <f t="shared" si="3284"/>
        <v>1.2870468458722413</v>
      </c>
      <c r="DD340" s="501"/>
      <c r="DE340" s="502"/>
      <c r="DF340" s="483"/>
      <c r="DG340" s="485"/>
      <c r="DH340" s="504">
        <f t="shared" si="3273"/>
        <v>0.42683612303875595</v>
      </c>
      <c r="DI340" s="1357">
        <f t="shared" si="3274"/>
        <v>630196.89760076592</v>
      </c>
      <c r="DJ340" s="483">
        <f t="shared" si="3088"/>
        <v>1726.5668427418245</v>
      </c>
      <c r="DK340" s="1358">
        <f t="shared" si="3293"/>
        <v>170.34024363498625</v>
      </c>
      <c r="DL340" s="507">
        <f t="shared" si="3294"/>
        <v>0.46668559899996226</v>
      </c>
      <c r="DM340" s="543">
        <f t="shared" si="3146"/>
        <v>0.36260187459119714</v>
      </c>
      <c r="DN340" s="509"/>
      <c r="DO340" s="509"/>
      <c r="DP340" s="509"/>
      <c r="DQ340" s="509"/>
      <c r="DR340" s="509"/>
      <c r="DS340" s="509"/>
      <c r="DT340" s="511">
        <f t="shared" si="3275"/>
        <v>0.49570114237904395</v>
      </c>
      <c r="DU340" s="512"/>
      <c r="DV340" s="511"/>
      <c r="DW340" s="513">
        <f>DATI!AB324</f>
        <v>630196.89760076592</v>
      </c>
      <c r="DX340" s="483">
        <f t="shared" si="3149"/>
        <v>1726.5668427418245</v>
      </c>
      <c r="DY340" s="514">
        <f t="shared" si="3295"/>
        <v>170.34024363498625</v>
      </c>
      <c r="DZ340" s="485">
        <f t="shared" si="3296"/>
        <v>0.46668559899996226</v>
      </c>
      <c r="EA340" s="508">
        <f t="shared" si="3268"/>
        <v>0.36260187459119714</v>
      </c>
      <c r="EB340" s="504"/>
      <c r="EC340" s="1359">
        <f t="shared" si="3180"/>
        <v>1107788.8707057536</v>
      </c>
      <c r="ED340" s="516">
        <f t="shared" si="3297"/>
        <v>3035.0380019335712</v>
      </c>
      <c r="EE340" s="517">
        <f t="shared" si="3298"/>
        <v>299.43185510838191</v>
      </c>
      <c r="EF340" s="518">
        <f t="shared" si="3299"/>
        <v>0.82036124687227918</v>
      </c>
      <c r="EG340" s="518"/>
      <c r="EH340" s="518"/>
      <c r="EI340" s="501">
        <f t="shared" si="3300"/>
        <v>0.63739812540880292</v>
      </c>
      <c r="EJ340" s="520"/>
      <c r="EK340" s="520"/>
      <c r="EL340" s="482">
        <f>DATI!AD324</f>
        <v>933446.42943191528</v>
      </c>
      <c r="EM340" s="483">
        <f t="shared" si="3150"/>
        <v>2557.3874778956583</v>
      </c>
      <c r="EN340" s="514">
        <f t="shared" si="3301"/>
        <v>252.30764038189577</v>
      </c>
      <c r="EO340" s="485">
        <f t="shared" si="3285"/>
        <v>0.69125380926546787</v>
      </c>
      <c r="EP340" s="501"/>
      <c r="EQ340" s="502"/>
      <c r="ER340" s="501">
        <f t="shared" si="3269"/>
        <v>0.38784892481140598</v>
      </c>
      <c r="ES340" s="483"/>
      <c r="ET340" s="501">
        <f t="shared" si="3302"/>
        <v>0.5370851973899986</v>
      </c>
      <c r="EU340" s="485"/>
      <c r="EV340" s="482">
        <f>DATI!AE324</f>
        <v>91568.46686315538</v>
      </c>
      <c r="EW340" s="483">
        <f t="shared" si="3276"/>
        <v>250.87251195385036</v>
      </c>
      <c r="EX340" s="514">
        <f t="shared" si="3303"/>
        <v>24.750669218040741</v>
      </c>
      <c r="EY340" s="485">
        <f t="shared" si="3277"/>
        <v>6.7810052652166414E-2</v>
      </c>
      <c r="EZ340" s="501"/>
      <c r="FA340" s="502"/>
      <c r="FB340" s="483"/>
      <c r="FC340" s="485"/>
      <c r="FD340" s="483"/>
      <c r="FE340" s="501"/>
      <c r="FF340" s="483"/>
      <c r="FG340" s="501"/>
      <c r="FH340" s="482">
        <f>DATI!AF324</f>
        <v>82773.974410682917</v>
      </c>
      <c r="FI340" s="483">
        <f t="shared" si="3161"/>
        <v>226.77801208406279</v>
      </c>
      <c r="FJ340" s="509">
        <f t="shared" si="3304"/>
        <v>4.7626382171896194E-2</v>
      </c>
      <c r="FK340" s="509"/>
      <c r="FL340" s="483"/>
      <c r="FM340" s="1279"/>
      <c r="FN340" s="483"/>
      <c r="FO340" s="483"/>
      <c r="FP340" s="483"/>
      <c r="FQ340" s="521"/>
      <c r="FR340" s="1329"/>
      <c r="FS340" s="531"/>
      <c r="FT340" s="531"/>
      <c r="FU340" s="495"/>
      <c r="FV340" s="496"/>
      <c r="FW340" s="496"/>
      <c r="FX340" s="496"/>
      <c r="FY340" s="496"/>
      <c r="FZ340" s="496"/>
      <c r="GA340" s="496"/>
      <c r="GB340" s="496"/>
      <c r="GC340" s="496"/>
      <c r="GD340" s="496"/>
      <c r="GE340" s="496"/>
      <c r="GF340" s="496"/>
      <c r="GG340" s="496"/>
      <c r="GH340" s="496"/>
      <c r="GI340" s="496"/>
      <c r="GJ340" s="496"/>
      <c r="GK340" s="496"/>
      <c r="GL340" s="496"/>
      <c r="GM340" s="496"/>
      <c r="GN340" s="496"/>
      <c r="GO340" s="496"/>
      <c r="GP340" s="497"/>
      <c r="GQ340" s="495"/>
      <c r="GR340" s="496"/>
      <c r="GS340" s="496"/>
      <c r="GT340" s="496"/>
      <c r="GU340" s="496"/>
      <c r="GV340" s="496"/>
      <c r="GW340" s="496"/>
      <c r="GX340" s="497"/>
      <c r="GY340" s="495"/>
      <c r="GZ340" s="496"/>
      <c r="HA340" s="496"/>
      <c r="HB340" s="496"/>
      <c r="HC340" s="496"/>
      <c r="HD340" s="496"/>
      <c r="HE340" s="496"/>
      <c r="HF340" s="496"/>
      <c r="HG340" s="496"/>
      <c r="HH340" s="496"/>
      <c r="HI340" s="496"/>
      <c r="HJ340" s="496"/>
      <c r="HK340" s="496"/>
      <c r="HL340" s="496"/>
      <c r="HM340" s="496"/>
      <c r="HN340" s="496"/>
      <c r="HO340" s="496"/>
      <c r="HP340" s="496"/>
      <c r="HQ340" s="496"/>
      <c r="HR340" s="496"/>
      <c r="HS340" s="496"/>
      <c r="HT340" s="497"/>
      <c r="HU340" s="1329">
        <f t="shared" si="3286"/>
        <v>1108000</v>
      </c>
      <c r="HV340" s="1330"/>
      <c r="HW340" s="1331">
        <v>182000</v>
      </c>
      <c r="HX340" s="1332">
        <v>182000</v>
      </c>
      <c r="HY340" s="1332"/>
      <c r="HZ340" s="1333"/>
      <c r="IA340" s="1333">
        <f t="shared" si="3287"/>
        <v>0.10471892423914349</v>
      </c>
      <c r="IB340" s="1334">
        <f t="shared" si="3323"/>
        <v>0.16425992779783394</v>
      </c>
      <c r="IC340" s="1331"/>
      <c r="ID340" s="1333"/>
      <c r="IE340" s="1331"/>
      <c r="IF340" s="1331"/>
      <c r="IG340" s="1331"/>
      <c r="IH340" s="1335"/>
      <c r="II340" s="1332"/>
      <c r="IJ340" s="1332"/>
      <c r="IK340" s="1336"/>
      <c r="IL340" s="1337">
        <v>620000</v>
      </c>
      <c r="IM340" s="1337"/>
      <c r="IN340" s="1334">
        <f t="shared" si="3113"/>
        <v>0.3567347968586207</v>
      </c>
      <c r="IO340" s="1334">
        <f t="shared" si="3114"/>
        <v>0.55956678700361007</v>
      </c>
      <c r="IP340" s="1332"/>
      <c r="IQ340" s="1335"/>
      <c r="IR340" s="1332"/>
      <c r="IS340" s="1337">
        <v>306000</v>
      </c>
      <c r="IT340" s="1336">
        <v>306000</v>
      </c>
      <c r="IU340" s="1338"/>
      <c r="IV340" s="1334"/>
      <c r="IW340" s="1335">
        <f t="shared" si="3288"/>
        <v>0.17606588361086764</v>
      </c>
      <c r="IX340" s="1334">
        <f>+(IT340)/(HX340+IL340+IT340)</f>
        <v>0.27617328519855594</v>
      </c>
      <c r="IY340" s="1337"/>
      <c r="IZ340" s="1337"/>
      <c r="JA340" s="1337"/>
      <c r="JB340" s="1337"/>
      <c r="JC340" s="1339"/>
      <c r="JD340" s="1335"/>
      <c r="JE340" s="1332"/>
      <c r="JF340" s="1332"/>
      <c r="JG340" s="505">
        <f t="shared" si="3153"/>
        <v>568698.36588216585</v>
      </c>
      <c r="JH340" s="485">
        <f t="shared" si="3305"/>
        <v>153.71738351615289</v>
      </c>
      <c r="JI340" s="508">
        <f t="shared" si="3115"/>
        <v>0.32721692907549027</v>
      </c>
      <c r="JJ340" s="1279"/>
      <c r="JK340" s="483"/>
      <c r="JL340" s="510"/>
      <c r="JM340" s="541"/>
      <c r="JN340" s="1070"/>
      <c r="JO340" s="485"/>
      <c r="JP340" s="508"/>
      <c r="JQ340" s="509"/>
      <c r="JR340" s="543"/>
      <c r="JS340" s="504"/>
      <c r="JT340" s="495">
        <f>DATI!BW324</f>
        <v>157127.13864187928</v>
      </c>
      <c r="JU340" s="496">
        <f>DATI!BX324</f>
        <v>118664.48092085996</v>
      </c>
      <c r="JV340" s="496">
        <f>DATI!BY324</f>
        <v>26385.153461931219</v>
      </c>
      <c r="JW340" s="496">
        <f>DATI!BZ324</f>
        <v>163112.18147900273</v>
      </c>
      <c r="JX340" s="496">
        <f>DATI!CA324</f>
        <v>64369.613794787518</v>
      </c>
      <c r="JY340" s="496">
        <f>DATI!CB324</f>
        <v>20089.014197916102</v>
      </c>
      <c r="JZ340" s="496">
        <f>DATI!CC324</f>
        <v>12563.242744534147</v>
      </c>
      <c r="KA340" s="496">
        <f>DATI!CD324</f>
        <v>1012.2668810200464</v>
      </c>
      <c r="KB340" s="496">
        <f>DATI!CE324</f>
        <v>1560.8474586516622</v>
      </c>
      <c r="KC340" s="496">
        <f>DATI!CF324</f>
        <v>133.53479646253589</v>
      </c>
      <c r="KD340" s="496">
        <f>DATI!CG324</f>
        <v>1438.7275419896182</v>
      </c>
      <c r="KE340" s="496">
        <f>DATI!CH324</f>
        <v>951.06894480523351</v>
      </c>
      <c r="KF340" s="496">
        <f>DATI!CI324</f>
        <v>268.43474522447593</v>
      </c>
      <c r="KG340" s="496">
        <f>DATI!CJ324</f>
        <v>209.85622408437726</v>
      </c>
      <c r="KH340" s="496">
        <f>DATI!CK324</f>
        <v>1338.035353227385</v>
      </c>
      <c r="KI340" s="496">
        <f>DATI!CL324</f>
        <v>913.49623777914076</v>
      </c>
      <c r="KJ340" s="544">
        <f t="shared" si="3306"/>
        <v>42.470972452933019</v>
      </c>
      <c r="KK340" s="1366"/>
      <c r="KL340" s="546">
        <f t="shared" si="3307"/>
        <v>32.074636780715714</v>
      </c>
      <c r="KM340" s="1366"/>
      <c r="KN340" s="546">
        <f t="shared" si="3308"/>
        <v>7.1318241745758817</v>
      </c>
      <c r="KO340" s="1366"/>
      <c r="KP340" s="546">
        <f t="shared" si="3309"/>
        <v>44.088710748571671</v>
      </c>
      <c r="KQ340" s="1366"/>
      <c r="KR340" s="546">
        <f t="shared" si="3310"/>
        <v>17.398904593529611</v>
      </c>
      <c r="KS340" s="1366"/>
      <c r="KT340" s="546">
        <f t="shared" si="3311"/>
        <v>5.4299974910818527</v>
      </c>
      <c r="KU340" s="1366"/>
      <c r="KV340" s="546">
        <f t="shared" si="3312"/>
        <v>3.3958050858338895</v>
      </c>
      <c r="KW340" s="1366"/>
      <c r="KX340" s="546">
        <f t="shared" si="3313"/>
        <v>0.2736125610789944</v>
      </c>
      <c r="KY340" s="1366"/>
      <c r="KZ340" s="546">
        <f t="shared" si="3314"/>
        <v>0.4218921695679419</v>
      </c>
      <c r="LA340" s="1366"/>
      <c r="LB340" s="546">
        <f t="shared" si="3289"/>
        <v>3.6094036403185578E-2</v>
      </c>
      <c r="LC340" s="1366"/>
      <c r="LD340" s="546">
        <f t="shared" si="3315"/>
        <v>0.38888353935079512</v>
      </c>
      <c r="LE340" s="1366"/>
      <c r="LF340" s="546">
        <f t="shared" si="3316"/>
        <v>0.25707095098145694</v>
      </c>
      <c r="LG340" s="1366"/>
      <c r="LH340" s="546">
        <f t="shared" si="3317"/>
        <v>7.2557069188556908E-2</v>
      </c>
      <c r="LI340" s="1366"/>
      <c r="LJ340" s="546">
        <f t="shared" si="3318"/>
        <v>5.6723478765039928E-2</v>
      </c>
      <c r="LK340" s="1366"/>
      <c r="LL340" s="546">
        <f t="shared" si="3319"/>
        <v>0.36166675673698306</v>
      </c>
      <c r="LM340" s="1366"/>
      <c r="LN340" s="546">
        <f t="shared" si="3320"/>
        <v>0.24691516618909015</v>
      </c>
      <c r="LO340" s="1367"/>
      <c r="LP340" s="550">
        <f t="shared" ref="LP340:ME340" si="3328">+JT340/$CZ$340</f>
        <v>9.0407609490946991E-2</v>
      </c>
      <c r="LQ340" s="551">
        <f t="shared" si="3328"/>
        <v>6.8277015315542977E-2</v>
      </c>
      <c r="LR340" s="551">
        <f t="shared" si="3328"/>
        <v>1.5181455419879945E-2</v>
      </c>
      <c r="LS340" s="551">
        <f t="shared" si="3328"/>
        <v>9.3851275685610497E-2</v>
      </c>
      <c r="LT340" s="551">
        <f t="shared" si="3328"/>
        <v>3.7036905001534504E-2</v>
      </c>
      <c r="LU340" s="551">
        <f t="shared" si="3328"/>
        <v>1.1558790966102496E-2</v>
      </c>
      <c r="LV340" s="551">
        <f t="shared" si="3328"/>
        <v>7.2286223360595635E-3</v>
      </c>
      <c r="LW340" s="551">
        <f t="shared" si="3328"/>
        <v>5.8243680672160616E-4</v>
      </c>
      <c r="LX340" s="552">
        <f t="shared" si="3328"/>
        <v>8.9807838885386303E-4</v>
      </c>
      <c r="LY340" s="552">
        <f t="shared" si="3328"/>
        <v>7.6833078209064524E-5</v>
      </c>
      <c r="LZ340" s="552">
        <f t="shared" si="3328"/>
        <v>8.2781318939769213E-4</v>
      </c>
      <c r="MA340" s="552">
        <f t="shared" si="3328"/>
        <v>5.472248174574802E-4</v>
      </c>
      <c r="MB340" s="552">
        <f t="shared" si="3328"/>
        <v>1.5445163597975649E-4</v>
      </c>
      <c r="MC340" s="552">
        <f t="shared" si="3328"/>
        <v>1.2074680236815727E-4</v>
      </c>
      <c r="MD340" s="552">
        <f t="shared" si="3328"/>
        <v>7.6987704826326445E-4</v>
      </c>
      <c r="ME340" s="552">
        <f t="shared" si="3328"/>
        <v>5.2560628196009044E-4</v>
      </c>
      <c r="MF340" s="550">
        <f t="shared" ref="MF340:MU340" si="3329">+JT340/$DW$340</f>
        <v>0.2493302319324022</v>
      </c>
      <c r="MG340" s="551">
        <f t="shared" si="3329"/>
        <v>0.18829746920784546</v>
      </c>
      <c r="MH340" s="551">
        <f t="shared" si="3329"/>
        <v>4.1868110684744109E-2</v>
      </c>
      <c r="MI340" s="551">
        <f t="shared" si="3329"/>
        <v>0.25882733174344413</v>
      </c>
      <c r="MJ340" s="551">
        <f t="shared" si="3329"/>
        <v>0.10214206709022251</v>
      </c>
      <c r="MK340" s="551">
        <f t="shared" si="3329"/>
        <v>3.1877361304692792E-2</v>
      </c>
      <c r="ML340" s="551">
        <f t="shared" si="3329"/>
        <v>1.993542461469407E-2</v>
      </c>
      <c r="MM340" s="551">
        <f t="shared" si="3329"/>
        <v>1.6062708097641643E-3</v>
      </c>
      <c r="MN340" s="552">
        <f t="shared" si="3329"/>
        <v>2.4767615718103231E-3</v>
      </c>
      <c r="MO340" s="552">
        <f t="shared" si="3329"/>
        <v>2.1189376998033258E-4</v>
      </c>
      <c r="MP340" s="552">
        <f t="shared" si="3329"/>
        <v>2.2829809976326826E-3</v>
      </c>
      <c r="MQ340" s="552">
        <f t="shared" si="3329"/>
        <v>1.5091615785892717E-3</v>
      </c>
      <c r="MR340" s="552">
        <f t="shared" si="3329"/>
        <v>4.2595377134739749E-4</v>
      </c>
      <c r="MS340" s="552">
        <f t="shared" si="3329"/>
        <v>3.3300104282221114E-4</v>
      </c>
      <c r="MT340" s="552">
        <f t="shared" si="3329"/>
        <v>2.1232020632304663E-3</v>
      </c>
      <c r="MU340" s="552">
        <f t="shared" si="3329"/>
        <v>1.4495409946588581E-3</v>
      </c>
      <c r="MV340" s="1070"/>
      <c r="MW340" s="485"/>
      <c r="MX340" s="543"/>
      <c r="MY340" s="1280"/>
      <c r="MZ340" s="555"/>
      <c r="NA340" s="556"/>
      <c r="NB340" s="1070"/>
      <c r="NC340" s="485"/>
      <c r="ND340" s="508"/>
      <c r="NE340" s="557"/>
    </row>
    <row r="341" spans="1:369" outlineLevel="1" x14ac:dyDescent="0.2">
      <c r="A341" s="558" t="s">
        <v>187</v>
      </c>
      <c r="B341" s="559">
        <v>190</v>
      </c>
      <c r="C341" s="1525"/>
      <c r="D341" s="560">
        <f>DATI!G325</f>
        <v>490662</v>
      </c>
      <c r="E341" s="561">
        <f t="shared" si="3267"/>
        <v>5.4855654840763178E-2</v>
      </c>
      <c r="F341" s="1035"/>
      <c r="G341" s="563"/>
      <c r="H341" s="564"/>
      <c r="I341" s="565"/>
      <c r="J341" s="566"/>
      <c r="K341" s="566"/>
      <c r="L341" s="566"/>
      <c r="M341" s="564"/>
      <c r="N341" s="564"/>
      <c r="O341" s="564"/>
      <c r="P341" s="564"/>
      <c r="Q341" s="564"/>
      <c r="R341" s="564"/>
      <c r="S341" s="564"/>
      <c r="T341" s="564"/>
      <c r="U341" s="564"/>
      <c r="V341" s="564"/>
      <c r="W341" s="569"/>
      <c r="X341" s="1100"/>
      <c r="Y341" s="564"/>
      <c r="Z341" s="564"/>
      <c r="AA341" s="564"/>
      <c r="AB341" s="564"/>
      <c r="AC341" s="564"/>
      <c r="AD341" s="565"/>
      <c r="AE341" s="566"/>
      <c r="AF341" s="566"/>
      <c r="AG341" s="569"/>
      <c r="AH341" s="572"/>
      <c r="AI341" s="564"/>
      <c r="AJ341" s="565"/>
      <c r="AK341" s="566"/>
      <c r="AL341" s="566"/>
      <c r="AM341" s="566"/>
      <c r="AN341" s="576"/>
      <c r="AO341" s="577"/>
      <c r="AP341" s="577"/>
      <c r="AQ341" s="577"/>
      <c r="AR341" s="577"/>
      <c r="AS341" s="577"/>
      <c r="AT341" s="577"/>
      <c r="AU341" s="1072"/>
      <c r="AV341" s="1072"/>
      <c r="AW341" s="577"/>
      <c r="AX341" s="1072"/>
      <c r="AY341" s="1072"/>
      <c r="AZ341" s="1072"/>
      <c r="BA341" s="1072"/>
      <c r="BB341" s="576"/>
      <c r="BC341" s="577"/>
      <c r="BD341" s="577"/>
      <c r="BE341" s="577"/>
      <c r="BF341" s="577"/>
      <c r="BG341" s="577"/>
      <c r="BH341" s="577"/>
      <c r="BI341" s="577"/>
      <c r="BJ341" s="577"/>
      <c r="BK341" s="577"/>
      <c r="BL341" s="577"/>
      <c r="BM341" s="577"/>
      <c r="BN341" s="577"/>
      <c r="BO341" s="577"/>
      <c r="BP341" s="577"/>
      <c r="BQ341" s="577"/>
      <c r="BR341" s="577"/>
      <c r="BS341" s="577"/>
      <c r="BT341" s="577"/>
      <c r="BU341" s="577"/>
      <c r="BV341" s="578"/>
      <c r="BW341" s="576"/>
      <c r="BX341" s="577"/>
      <c r="BY341" s="577"/>
      <c r="BZ341" s="577"/>
      <c r="CA341" s="577"/>
      <c r="CB341" s="577"/>
      <c r="CC341" s="577"/>
      <c r="CD341" s="578"/>
      <c r="CE341" s="576"/>
      <c r="CF341" s="577"/>
      <c r="CG341" s="577"/>
      <c r="CH341" s="577"/>
      <c r="CI341" s="577"/>
      <c r="CJ341" s="577"/>
      <c r="CK341" s="577"/>
      <c r="CL341" s="577"/>
      <c r="CM341" s="577"/>
      <c r="CN341" s="577"/>
      <c r="CO341" s="577"/>
      <c r="CP341" s="577"/>
      <c r="CQ341" s="577"/>
      <c r="CR341" s="577"/>
      <c r="CS341" s="577"/>
      <c r="CT341" s="577"/>
      <c r="CU341" s="577"/>
      <c r="CV341" s="577"/>
      <c r="CW341" s="577"/>
      <c r="CX341" s="577"/>
      <c r="CY341" s="578"/>
      <c r="CZ341" s="563">
        <f>DATI!AA325</f>
        <v>234025.56685941739</v>
      </c>
      <c r="DA341" s="564">
        <f t="shared" si="3148"/>
        <v>641.16593660114358</v>
      </c>
      <c r="DB341" s="565">
        <f t="shared" si="3292"/>
        <v>476.95881657723112</v>
      </c>
      <c r="DC341" s="566">
        <f t="shared" si="3284"/>
        <v>1.306736483773236</v>
      </c>
      <c r="DD341" s="582"/>
      <c r="DE341" s="583"/>
      <c r="DF341" s="564"/>
      <c r="DG341" s="566"/>
      <c r="DH341" s="585">
        <f t="shared" si="3273"/>
        <v>5.7474904266652041E-2</v>
      </c>
      <c r="DI341" s="1349">
        <f t="shared" si="3274"/>
        <v>37403.109007822241</v>
      </c>
      <c r="DJ341" s="564">
        <f t="shared" si="3088"/>
        <v>102.47427125430751</v>
      </c>
      <c r="DK341" s="1350">
        <f t="shared" si="3293"/>
        <v>76.229887392588452</v>
      </c>
      <c r="DL341" s="588">
        <f t="shared" si="3294"/>
        <v>0.20884900655503688</v>
      </c>
      <c r="DM341" s="624">
        <f t="shared" si="3146"/>
        <v>0.15982488370721837</v>
      </c>
      <c r="DN341" s="590"/>
      <c r="DO341" s="590"/>
      <c r="DP341" s="590"/>
      <c r="DQ341" s="590"/>
      <c r="DR341" s="590"/>
      <c r="DS341" s="590"/>
      <c r="DT341" s="592">
        <f t="shared" si="3275"/>
        <v>2.9420588921164597E-2</v>
      </c>
      <c r="DU341" s="593"/>
      <c r="DV341" s="592"/>
      <c r="DW341" s="594">
        <f>DATI!AB325</f>
        <v>37403.109007822241</v>
      </c>
      <c r="DX341" s="564">
        <f t="shared" si="3149"/>
        <v>102.47427125430751</v>
      </c>
      <c r="DY341" s="595">
        <f t="shared" si="3295"/>
        <v>76.229887392588452</v>
      </c>
      <c r="DZ341" s="566">
        <f t="shared" si="3296"/>
        <v>0.20884900655503688</v>
      </c>
      <c r="EA341" s="589">
        <f t="shared" si="3268"/>
        <v>0.15982488370721837</v>
      </c>
      <c r="EB341" s="585"/>
      <c r="EC341" s="1345">
        <f t="shared" si="3180"/>
        <v>196622.45785159516</v>
      </c>
      <c r="ED341" s="597">
        <f t="shared" si="3297"/>
        <v>538.69166534683609</v>
      </c>
      <c r="EE341" s="598">
        <f t="shared" si="3298"/>
        <v>400.72892918464271</v>
      </c>
      <c r="EF341" s="599">
        <f t="shared" si="3299"/>
        <v>1.0978874772181992</v>
      </c>
      <c r="EG341" s="599"/>
      <c r="EH341" s="599"/>
      <c r="EI341" s="582">
        <f t="shared" si="3300"/>
        <v>0.84017511629278163</v>
      </c>
      <c r="EJ341" s="601"/>
      <c r="EK341" s="601"/>
      <c r="EL341" s="563">
        <f>DATI!AD325</f>
        <v>181968.95348727013</v>
      </c>
      <c r="EM341" s="564">
        <f t="shared" si="3150"/>
        <v>498.54507804731543</v>
      </c>
      <c r="EN341" s="595">
        <f t="shared" si="3301"/>
        <v>370.86416614139705</v>
      </c>
      <c r="EO341" s="566">
        <f t="shared" si="3285"/>
        <v>1.0160662086065673</v>
      </c>
      <c r="EP341" s="582"/>
      <c r="EQ341" s="583"/>
      <c r="ER341" s="582">
        <f t="shared" si="3269"/>
        <v>7.5608477073554697E-2</v>
      </c>
      <c r="ES341" s="564"/>
      <c r="ET341" s="582">
        <f t="shared" si="3302"/>
        <v>0.77756014408708418</v>
      </c>
      <c r="EU341" s="566"/>
      <c r="EV341" s="563">
        <f>DATI!AE325</f>
        <v>14642.530589039943</v>
      </c>
      <c r="EW341" s="564">
        <f t="shared" si="3276"/>
        <v>40.116522161753267</v>
      </c>
      <c r="EX341" s="595">
        <f t="shared" si="3303"/>
        <v>29.842397799381125</v>
      </c>
      <c r="EY341" s="566">
        <f t="shared" si="3277"/>
        <v>8.1759993970907191E-2</v>
      </c>
      <c r="EZ341" s="582"/>
      <c r="FA341" s="583"/>
      <c r="FB341" s="564"/>
      <c r="FC341" s="566"/>
      <c r="FD341" s="564"/>
      <c r="FE341" s="582"/>
      <c r="FF341" s="564"/>
      <c r="FG341" s="582"/>
      <c r="FH341" s="563">
        <f>DATI!AF325</f>
        <v>10.973775285103073</v>
      </c>
      <c r="FI341" s="564">
        <f t="shared" si="3161"/>
        <v>3.0065137767405679E-2</v>
      </c>
      <c r="FJ341" s="590">
        <f t="shared" si="3304"/>
        <v>4.6891352224328475E-5</v>
      </c>
      <c r="FK341" s="590"/>
      <c r="FL341" s="564"/>
      <c r="FM341" s="1281"/>
      <c r="FN341" s="564"/>
      <c r="FO341" s="564"/>
      <c r="FP341" s="564"/>
      <c r="FQ341" s="602"/>
      <c r="FR341" s="1289"/>
      <c r="FS341" s="612"/>
      <c r="FT341" s="612"/>
      <c r="FU341" s="576"/>
      <c r="FV341" s="577"/>
      <c r="FW341" s="577"/>
      <c r="FX341" s="577"/>
      <c r="FY341" s="577"/>
      <c r="FZ341" s="577"/>
      <c r="GA341" s="577"/>
      <c r="GB341" s="577"/>
      <c r="GC341" s="577"/>
      <c r="GD341" s="577"/>
      <c r="GE341" s="577"/>
      <c r="GF341" s="577"/>
      <c r="GG341" s="577"/>
      <c r="GH341" s="577"/>
      <c r="GI341" s="577"/>
      <c r="GJ341" s="577"/>
      <c r="GK341" s="577"/>
      <c r="GL341" s="577"/>
      <c r="GM341" s="577"/>
      <c r="GN341" s="577"/>
      <c r="GO341" s="577"/>
      <c r="GP341" s="578"/>
      <c r="GQ341" s="576"/>
      <c r="GR341" s="577"/>
      <c r="GS341" s="577"/>
      <c r="GT341" s="577"/>
      <c r="GU341" s="577"/>
      <c r="GV341" s="577"/>
      <c r="GW341" s="577"/>
      <c r="GX341" s="578"/>
      <c r="GY341" s="576"/>
      <c r="GZ341" s="577"/>
      <c r="HA341" s="577"/>
      <c r="HB341" s="577"/>
      <c r="HC341" s="577"/>
      <c r="HD341" s="577"/>
      <c r="HE341" s="577"/>
      <c r="HF341" s="577"/>
      <c r="HG341" s="577"/>
      <c r="HH341" s="577"/>
      <c r="HI341" s="577"/>
      <c r="HJ341" s="577"/>
      <c r="HK341" s="577"/>
      <c r="HL341" s="577"/>
      <c r="HM341" s="577"/>
      <c r="HN341" s="577"/>
      <c r="HO341" s="577"/>
      <c r="HP341" s="577"/>
      <c r="HQ341" s="577"/>
      <c r="HR341" s="577"/>
      <c r="HS341" s="577"/>
      <c r="HT341" s="578"/>
      <c r="HU341" s="1289">
        <f t="shared" si="3286"/>
        <v>227000</v>
      </c>
      <c r="HV341" s="1290"/>
      <c r="HW341" s="1291">
        <v>116000</v>
      </c>
      <c r="HX341" s="1292">
        <v>116000</v>
      </c>
      <c r="HY341" s="1292"/>
      <c r="HZ341" s="1293"/>
      <c r="IA341" s="1293">
        <f t="shared" si="3287"/>
        <v>0.4956723385256574</v>
      </c>
      <c r="IB341" s="1312">
        <f t="shared" si="3323"/>
        <v>0.51101321585903081</v>
      </c>
      <c r="IC341" s="1291"/>
      <c r="ID341" s="1293"/>
      <c r="IE341" s="1291"/>
      <c r="IF341" s="1291"/>
      <c r="IG341" s="1291"/>
      <c r="IH341" s="1313"/>
      <c r="II341" s="1292"/>
      <c r="IJ341" s="1292"/>
      <c r="IK341" s="1314"/>
      <c r="IL341" s="1315">
        <v>111000</v>
      </c>
      <c r="IM341" s="1315"/>
      <c r="IN341" s="1312">
        <f t="shared" si="3113"/>
        <v>0.47430715152024111</v>
      </c>
      <c r="IO341" s="1312">
        <f t="shared" si="3114"/>
        <v>0.48898678414096919</v>
      </c>
      <c r="IP341" s="1292"/>
      <c r="IQ341" s="1313"/>
      <c r="IR341" s="1292"/>
      <c r="IS341" s="1315">
        <v>0</v>
      </c>
      <c r="IT341" s="1314">
        <v>0</v>
      </c>
      <c r="IU341" s="1316"/>
      <c r="IV341" s="1312"/>
      <c r="IW341" s="1313">
        <f t="shared" si="3288"/>
        <v>0</v>
      </c>
      <c r="IX341" s="1312"/>
      <c r="IY341" s="1315"/>
      <c r="IZ341" s="1315"/>
      <c r="JA341" s="1315"/>
      <c r="JB341" s="1315"/>
      <c r="JC341" s="1297"/>
      <c r="JD341" s="1313"/>
      <c r="JE341" s="1292"/>
      <c r="JF341" s="1292"/>
      <c r="JG341" s="586">
        <f t="shared" si="3153"/>
        <v>34753.315647711548</v>
      </c>
      <c r="JH341" s="566">
        <f t="shared" si="3305"/>
        <v>70.829441953343732</v>
      </c>
      <c r="JI341" s="589">
        <f t="shared" si="3115"/>
        <v>0.1485022175743233</v>
      </c>
      <c r="JJ341" s="1281"/>
      <c r="JK341" s="564"/>
      <c r="JL341" s="591"/>
      <c r="JM341" s="622"/>
      <c r="JN341" s="1077"/>
      <c r="JO341" s="566"/>
      <c r="JP341" s="589"/>
      <c r="JQ341" s="590"/>
      <c r="JR341" s="624"/>
      <c r="JS341" s="585"/>
      <c r="JT341" s="576">
        <f>DATI!BW325</f>
        <v>10440.88795778635</v>
      </c>
      <c r="JU341" s="577">
        <f>DATI!BX325</f>
        <v>9480.2556177704391</v>
      </c>
      <c r="JV341" s="577">
        <f>DATI!BY325</f>
        <v>1139.4076555986628</v>
      </c>
      <c r="JW341" s="577">
        <f>DATI!BZ325</f>
        <v>209.32727376535894</v>
      </c>
      <c r="JX341" s="577">
        <f>DATI!CA325</f>
        <v>9295.9247762582945</v>
      </c>
      <c r="JY341" s="577">
        <f>DATI!CB325</f>
        <v>1586.7229856797633</v>
      </c>
      <c r="JZ341" s="577">
        <f>DATI!CC325</f>
        <v>1734.1103970548045</v>
      </c>
      <c r="KA341" s="577">
        <f>DATI!CD325</f>
        <v>106.60950101435141</v>
      </c>
      <c r="KB341" s="577">
        <f>DATI!CE325</f>
        <v>230.5687514227759</v>
      </c>
      <c r="KC341" s="577">
        <f>DATI!CF325</f>
        <v>0</v>
      </c>
      <c r="KD341" s="577">
        <f>DATI!CG325</f>
        <v>46.09928186110055</v>
      </c>
      <c r="KE341" s="577">
        <f>DATI!CH325</f>
        <v>132.69400954308114</v>
      </c>
      <c r="KF341" s="577">
        <f>DATI!CI325</f>
        <v>25.565056058153601</v>
      </c>
      <c r="KG341" s="577">
        <f>DATI!CJ325</f>
        <v>36.542110091582067</v>
      </c>
      <c r="KH341" s="577">
        <f>DATI!CK325</f>
        <v>175.03161758150313</v>
      </c>
      <c r="KI341" s="577">
        <f>DATI!CL325</f>
        <v>159.66793808641862</v>
      </c>
      <c r="KJ341" s="625">
        <f t="shared" si="3306"/>
        <v>21.279185993181354</v>
      </c>
      <c r="KK341" s="1368"/>
      <c r="KL341" s="627">
        <f t="shared" si="3307"/>
        <v>19.321356896948284</v>
      </c>
      <c r="KM341" s="1368"/>
      <c r="KN341" s="627">
        <f t="shared" si="3308"/>
        <v>2.3221844275665586</v>
      </c>
      <c r="KO341" s="1368"/>
      <c r="KP341" s="627">
        <f t="shared" si="3309"/>
        <v>0.42662214266716991</v>
      </c>
      <c r="KQ341" s="1368"/>
      <c r="KR341" s="627">
        <f t="shared" si="3310"/>
        <v>18.945679054539163</v>
      </c>
      <c r="KS341" s="1368"/>
      <c r="KT341" s="627">
        <f t="shared" si="3311"/>
        <v>3.2338411894130039</v>
      </c>
      <c r="KU341" s="1368"/>
      <c r="KV341" s="627">
        <f t="shared" si="3312"/>
        <v>3.5342259988644007</v>
      </c>
      <c r="KW341" s="1368"/>
      <c r="KX341" s="627">
        <f t="shared" si="3313"/>
        <v>0.21727686475486466</v>
      </c>
      <c r="KY341" s="1368"/>
      <c r="KZ341" s="627">
        <f t="shared" si="3314"/>
        <v>0.46991360941498611</v>
      </c>
      <c r="LA341" s="1368"/>
      <c r="LB341" s="627">
        <f t="shared" si="3289"/>
        <v>0</v>
      </c>
      <c r="LC341" s="1368"/>
      <c r="LD341" s="627">
        <f t="shared" si="3315"/>
        <v>9.395323432648249E-2</v>
      </c>
      <c r="LE341" s="1368"/>
      <c r="LF341" s="627">
        <f t="shared" si="3316"/>
        <v>0.27043873286107573</v>
      </c>
      <c r="LG341" s="1368"/>
      <c r="LH341" s="627">
        <f t="shared" si="3317"/>
        <v>5.2103191317350028E-2</v>
      </c>
      <c r="LI341" s="1368"/>
      <c r="LJ341" s="627">
        <f t="shared" si="3318"/>
        <v>7.4475117477167715E-2</v>
      </c>
      <c r="LK341" s="1368"/>
      <c r="LL341" s="627">
        <f t="shared" si="3319"/>
        <v>0.3567254394705584</v>
      </c>
      <c r="LM341" s="1368"/>
      <c r="LN341" s="627">
        <f t="shared" si="3320"/>
        <v>0.32541329486778803</v>
      </c>
      <c r="LO341" s="1369"/>
      <c r="LP341" s="631">
        <f t="shared" ref="LP341:ME341" si="3330">+JT341/$CZ$341</f>
        <v>4.4614304744140819E-2</v>
      </c>
      <c r="LQ341" s="632">
        <f t="shared" si="3330"/>
        <v>4.0509486826562711E-2</v>
      </c>
      <c r="LR341" s="632">
        <f t="shared" si="3330"/>
        <v>4.8687315274536722E-3</v>
      </c>
      <c r="LS341" s="632">
        <f t="shared" si="3330"/>
        <v>8.9446326986617202E-4</v>
      </c>
      <c r="LT341" s="632">
        <f t="shared" si="3330"/>
        <v>3.9721834246608162E-2</v>
      </c>
      <c r="LU341" s="632">
        <f t="shared" si="3330"/>
        <v>6.7801266629681153E-3</v>
      </c>
      <c r="LV341" s="632">
        <f t="shared" si="3330"/>
        <v>7.4099185842225104E-3</v>
      </c>
      <c r="LW341" s="632">
        <f t="shared" si="3330"/>
        <v>4.555463851451466E-4</v>
      </c>
      <c r="LX341" s="633">
        <f t="shared" si="3330"/>
        <v>9.852288983505889E-4</v>
      </c>
      <c r="LY341" s="633">
        <f t="shared" si="3330"/>
        <v>0</v>
      </c>
      <c r="LZ341" s="633">
        <f t="shared" si="3330"/>
        <v>1.9698395555556146E-4</v>
      </c>
      <c r="MA341" s="633">
        <f t="shared" si="3330"/>
        <v>5.6700646567728384E-4</v>
      </c>
      <c r="MB341" s="633">
        <f t="shared" si="3330"/>
        <v>1.0924044069728034E-4</v>
      </c>
      <c r="MC341" s="633">
        <f t="shared" si="3330"/>
        <v>1.5614580313583196E-4</v>
      </c>
      <c r="MD341" s="633">
        <f t="shared" si="3330"/>
        <v>7.4791664829786401E-4</v>
      </c>
      <c r="ME341" s="633">
        <f t="shared" si="3330"/>
        <v>6.8226707119711197E-4</v>
      </c>
      <c r="MF341" s="631">
        <f t="shared" ref="MF341:MU341" si="3331">+JT341/$DW$341</f>
        <v>0.27914492230051813</v>
      </c>
      <c r="MG341" s="632">
        <f t="shared" si="3331"/>
        <v>0.25346170062461387</v>
      </c>
      <c r="MH341" s="632">
        <f t="shared" si="3331"/>
        <v>3.0462912999033705E-2</v>
      </c>
      <c r="MI341" s="632">
        <f t="shared" si="3331"/>
        <v>5.59652069889649E-3</v>
      </c>
      <c r="MJ341" s="632">
        <f t="shared" si="3331"/>
        <v>0.24853347817461394</v>
      </c>
      <c r="MK341" s="632">
        <f t="shared" si="3331"/>
        <v>4.2422221782363774E-2</v>
      </c>
      <c r="ML341" s="632">
        <f t="shared" si="3331"/>
        <v>4.636273408962191E-2</v>
      </c>
      <c r="MM341" s="632">
        <f t="shared" si="3331"/>
        <v>2.8502844774763456E-3</v>
      </c>
      <c r="MN341" s="633">
        <f t="shared" si="3331"/>
        <v>6.1644274376912427E-3</v>
      </c>
      <c r="MO341" s="633">
        <f t="shared" si="3331"/>
        <v>0</v>
      </c>
      <c r="MP341" s="633">
        <f t="shared" si="3331"/>
        <v>1.2324986634522721E-3</v>
      </c>
      <c r="MQ341" s="633">
        <f t="shared" si="3331"/>
        <v>3.5476732566624442E-3</v>
      </c>
      <c r="MR341" s="633">
        <f t="shared" si="3331"/>
        <v>6.8350083017984129E-4</v>
      </c>
      <c r="MS341" s="633">
        <f t="shared" si="3331"/>
        <v>9.7698055217655547E-4</v>
      </c>
      <c r="MT341" s="633">
        <f t="shared" si="3331"/>
        <v>4.6796007664736683E-3</v>
      </c>
      <c r="MU341" s="633">
        <f t="shared" si="3331"/>
        <v>4.2688413429222347E-3</v>
      </c>
      <c r="MV341" s="1077"/>
      <c r="MW341" s="566"/>
      <c r="MX341" s="624"/>
      <c r="MY341" s="1270"/>
      <c r="MZ341" s="636"/>
      <c r="NA341" s="637"/>
      <c r="NB341" s="1077"/>
      <c r="NC341" s="566"/>
      <c r="ND341" s="589"/>
      <c r="NE341" s="638"/>
    </row>
    <row r="342" spans="1:369" outlineLevel="1" x14ac:dyDescent="0.2">
      <c r="A342" s="477" t="s">
        <v>188</v>
      </c>
      <c r="B342" s="478">
        <v>78</v>
      </c>
      <c r="C342" s="1524"/>
      <c r="D342" s="479">
        <f>DATI!G326</f>
        <v>176985</v>
      </c>
      <c r="E342" s="480">
        <f t="shared" si="3267"/>
        <v>1.9786794314604495E-2</v>
      </c>
      <c r="F342" s="1039"/>
      <c r="G342" s="482"/>
      <c r="H342" s="483"/>
      <c r="I342" s="484"/>
      <c r="J342" s="485"/>
      <c r="K342" s="485"/>
      <c r="L342" s="485"/>
      <c r="M342" s="483"/>
      <c r="N342" s="483"/>
      <c r="O342" s="483"/>
      <c r="P342" s="483"/>
      <c r="Q342" s="483"/>
      <c r="R342" s="483"/>
      <c r="S342" s="483"/>
      <c r="T342" s="483"/>
      <c r="U342" s="483"/>
      <c r="V342" s="483"/>
      <c r="W342" s="488"/>
      <c r="X342" s="1111"/>
      <c r="Y342" s="483"/>
      <c r="Z342" s="483"/>
      <c r="AA342" s="483"/>
      <c r="AB342" s="483"/>
      <c r="AC342" s="483"/>
      <c r="AD342" s="484"/>
      <c r="AE342" s="485"/>
      <c r="AF342" s="485"/>
      <c r="AG342" s="488"/>
      <c r="AH342" s="491"/>
      <c r="AI342" s="483"/>
      <c r="AJ342" s="484"/>
      <c r="AK342" s="485"/>
      <c r="AL342" s="485"/>
      <c r="AM342" s="485"/>
      <c r="AN342" s="495"/>
      <c r="AO342" s="496"/>
      <c r="AP342" s="496"/>
      <c r="AQ342" s="496"/>
      <c r="AR342" s="496"/>
      <c r="AS342" s="496"/>
      <c r="AT342" s="496"/>
      <c r="AU342" s="1065"/>
      <c r="AV342" s="1065"/>
      <c r="AW342" s="496"/>
      <c r="AX342" s="1065"/>
      <c r="AY342" s="1065"/>
      <c r="AZ342" s="1065"/>
      <c r="BA342" s="1065"/>
      <c r="BB342" s="495"/>
      <c r="BC342" s="496"/>
      <c r="BD342" s="496"/>
      <c r="BE342" s="496"/>
      <c r="BF342" s="496"/>
      <c r="BG342" s="496"/>
      <c r="BH342" s="496"/>
      <c r="BI342" s="496"/>
      <c r="BJ342" s="496"/>
      <c r="BK342" s="496"/>
      <c r="BL342" s="496"/>
      <c r="BM342" s="496"/>
      <c r="BN342" s="496"/>
      <c r="BO342" s="496"/>
      <c r="BP342" s="496"/>
      <c r="BQ342" s="496"/>
      <c r="BR342" s="496"/>
      <c r="BS342" s="496"/>
      <c r="BT342" s="496"/>
      <c r="BU342" s="496"/>
      <c r="BV342" s="497"/>
      <c r="BW342" s="495"/>
      <c r="BX342" s="496"/>
      <c r="BY342" s="496"/>
      <c r="BZ342" s="496"/>
      <c r="CA342" s="496"/>
      <c r="CB342" s="496"/>
      <c r="CC342" s="496"/>
      <c r="CD342" s="497"/>
      <c r="CE342" s="495"/>
      <c r="CF342" s="496"/>
      <c r="CG342" s="496"/>
      <c r="CH342" s="496"/>
      <c r="CI342" s="496"/>
      <c r="CJ342" s="496"/>
      <c r="CK342" s="496"/>
      <c r="CL342" s="496"/>
      <c r="CM342" s="496"/>
      <c r="CN342" s="496"/>
      <c r="CO342" s="496"/>
      <c r="CP342" s="496"/>
      <c r="CQ342" s="496"/>
      <c r="CR342" s="496"/>
      <c r="CS342" s="496"/>
      <c r="CT342" s="496"/>
      <c r="CU342" s="496"/>
      <c r="CV342" s="496"/>
      <c r="CW342" s="496"/>
      <c r="CX342" s="496"/>
      <c r="CY342" s="497"/>
      <c r="CZ342" s="482">
        <f>DATI!AA326</f>
        <v>63822.858881381748</v>
      </c>
      <c r="DA342" s="483">
        <f t="shared" si="3148"/>
        <v>174.85714762022397</v>
      </c>
      <c r="DB342" s="484">
        <f t="shared" si="3292"/>
        <v>360.61168393582363</v>
      </c>
      <c r="DC342" s="485">
        <f t="shared" si="3284"/>
        <v>0.98797721626253054</v>
      </c>
      <c r="DD342" s="501"/>
      <c r="DE342" s="502"/>
      <c r="DF342" s="483"/>
      <c r="DG342" s="485"/>
      <c r="DH342" s="504">
        <f t="shared" si="3273"/>
        <v>1.5674410080309766E-2</v>
      </c>
      <c r="DI342" s="1357">
        <f t="shared" si="3274"/>
        <v>15018.434999999999</v>
      </c>
      <c r="DJ342" s="483">
        <f t="shared" si="3088"/>
        <v>41.146397260273972</v>
      </c>
      <c r="DK342" s="1358">
        <f t="shared" si="3293"/>
        <v>84.857106534452072</v>
      </c>
      <c r="DL342" s="507">
        <f t="shared" si="3294"/>
        <v>0.23248522338206049</v>
      </c>
      <c r="DM342" s="543">
        <f t="shared" si="3146"/>
        <v>0.23531435700667339</v>
      </c>
      <c r="DN342" s="509"/>
      <c r="DO342" s="509"/>
      <c r="DP342" s="509"/>
      <c r="DQ342" s="509"/>
      <c r="DR342" s="509"/>
      <c r="DS342" s="509"/>
      <c r="DT342" s="511">
        <f t="shared" si="3275"/>
        <v>1.1813221256067905E-2</v>
      </c>
      <c r="DU342" s="512"/>
      <c r="DV342" s="511"/>
      <c r="DW342" s="513">
        <f>DATI!AB326</f>
        <v>15018.434999999999</v>
      </c>
      <c r="DX342" s="483">
        <f t="shared" si="3149"/>
        <v>41.146397260273972</v>
      </c>
      <c r="DY342" s="514">
        <f t="shared" si="3295"/>
        <v>84.857106534452072</v>
      </c>
      <c r="DZ342" s="485">
        <f t="shared" si="3296"/>
        <v>0.23248522338206049</v>
      </c>
      <c r="EA342" s="508">
        <f t="shared" si="3268"/>
        <v>0.23531435700667339</v>
      </c>
      <c r="EB342" s="504"/>
      <c r="EC342" s="1359">
        <f t="shared" si="3180"/>
        <v>48804.42388138175</v>
      </c>
      <c r="ED342" s="516">
        <f t="shared" si="3297"/>
        <v>133.71075035995</v>
      </c>
      <c r="EE342" s="517">
        <f t="shared" si="3298"/>
        <v>275.75457740137159</v>
      </c>
      <c r="EF342" s="518">
        <f t="shared" si="3299"/>
        <v>0.75549199288047009</v>
      </c>
      <c r="EG342" s="518"/>
      <c r="EH342" s="518"/>
      <c r="EI342" s="501">
        <f t="shared" si="3300"/>
        <v>0.76468564299332664</v>
      </c>
      <c r="EJ342" s="520"/>
      <c r="EK342" s="520"/>
      <c r="EL342" s="482">
        <f>DATI!AD326</f>
        <v>45004.446878910065</v>
      </c>
      <c r="EM342" s="483">
        <f t="shared" si="3150"/>
        <v>123.2998544627673</v>
      </c>
      <c r="EN342" s="514">
        <f t="shared" si="3301"/>
        <v>254.28396123349472</v>
      </c>
      <c r="EO342" s="485">
        <f t="shared" si="3285"/>
        <v>0.69666838694108146</v>
      </c>
      <c r="EP342" s="501"/>
      <c r="EQ342" s="502"/>
      <c r="ER342" s="501">
        <f t="shared" si="3269"/>
        <v>1.8699440892757144E-2</v>
      </c>
      <c r="ES342" s="483"/>
      <c r="ET342" s="501">
        <f t="shared" si="3302"/>
        <v>0.70514620729468225</v>
      </c>
      <c r="EU342" s="485"/>
      <c r="EV342" s="482">
        <f>DATI!AE326</f>
        <v>3799.9770024716854</v>
      </c>
      <c r="EW342" s="483">
        <f t="shared" si="3276"/>
        <v>10.4108958971827</v>
      </c>
      <c r="EX342" s="514">
        <f t="shared" si="3303"/>
        <v>21.470616167876855</v>
      </c>
      <c r="EY342" s="485">
        <f t="shared" si="3277"/>
        <v>5.8823605939388644E-2</v>
      </c>
      <c r="EZ342" s="501"/>
      <c r="FA342" s="502"/>
      <c r="FB342" s="483"/>
      <c r="FC342" s="485"/>
      <c r="FD342" s="483"/>
      <c r="FE342" s="501"/>
      <c r="FF342" s="483"/>
      <c r="FG342" s="501"/>
      <c r="FH342" s="482"/>
      <c r="FI342" s="483"/>
      <c r="FJ342" s="509">
        <f t="shared" si="3304"/>
        <v>0</v>
      </c>
      <c r="FK342" s="509"/>
      <c r="FL342" s="483"/>
      <c r="FM342" s="1279"/>
      <c r="FN342" s="483"/>
      <c r="FO342" s="483"/>
      <c r="FP342" s="483"/>
      <c r="FQ342" s="521"/>
      <c r="FR342" s="1329"/>
      <c r="FS342" s="531"/>
      <c r="FT342" s="531"/>
      <c r="FU342" s="495"/>
      <c r="FV342" s="496"/>
      <c r="FW342" s="496"/>
      <c r="FX342" s="496"/>
      <c r="FY342" s="496"/>
      <c r="FZ342" s="496"/>
      <c r="GA342" s="496"/>
      <c r="GB342" s="496"/>
      <c r="GC342" s="496"/>
      <c r="GD342" s="496"/>
      <c r="GE342" s="496"/>
      <c r="GF342" s="496"/>
      <c r="GG342" s="496"/>
      <c r="GH342" s="496"/>
      <c r="GI342" s="496"/>
      <c r="GJ342" s="496"/>
      <c r="GK342" s="496"/>
      <c r="GL342" s="496"/>
      <c r="GM342" s="496"/>
      <c r="GN342" s="496"/>
      <c r="GO342" s="496"/>
      <c r="GP342" s="497"/>
      <c r="GQ342" s="495"/>
      <c r="GR342" s="496"/>
      <c r="GS342" s="496"/>
      <c r="GT342" s="496"/>
      <c r="GU342" s="496"/>
      <c r="GV342" s="496"/>
      <c r="GW342" s="496"/>
      <c r="GX342" s="497"/>
      <c r="GY342" s="495"/>
      <c r="GZ342" s="496"/>
      <c r="HA342" s="496"/>
      <c r="HB342" s="496"/>
      <c r="HC342" s="496"/>
      <c r="HD342" s="496"/>
      <c r="HE342" s="496"/>
      <c r="HF342" s="496"/>
      <c r="HG342" s="496"/>
      <c r="HH342" s="496"/>
      <c r="HI342" s="496"/>
      <c r="HJ342" s="496"/>
      <c r="HK342" s="496"/>
      <c r="HL342" s="496"/>
      <c r="HM342" s="496"/>
      <c r="HN342" s="496"/>
      <c r="HO342" s="496"/>
      <c r="HP342" s="496"/>
      <c r="HQ342" s="496"/>
      <c r="HR342" s="496"/>
      <c r="HS342" s="496"/>
      <c r="HT342" s="497"/>
      <c r="HU342" s="1329">
        <f t="shared" si="3286"/>
        <v>49000</v>
      </c>
      <c r="HV342" s="1330"/>
      <c r="HW342" s="1331">
        <v>45000</v>
      </c>
      <c r="HX342" s="1332">
        <v>45000</v>
      </c>
      <c r="HY342" s="1332"/>
      <c r="HZ342" s="1333"/>
      <c r="IA342" s="1333">
        <f t="shared" si="3287"/>
        <v>0.70507653196223863</v>
      </c>
      <c r="IB342" s="1334">
        <f t="shared" si="3323"/>
        <v>0.91836734693877553</v>
      </c>
      <c r="IC342" s="1331"/>
      <c r="ID342" s="1333"/>
      <c r="IE342" s="1331"/>
      <c r="IF342" s="1331"/>
      <c r="IG342" s="1331"/>
      <c r="IH342" s="1335"/>
      <c r="II342" s="1332"/>
      <c r="IJ342" s="1332"/>
      <c r="IK342" s="1336"/>
      <c r="IL342" s="1337">
        <v>4000</v>
      </c>
      <c r="IM342" s="1337"/>
      <c r="IN342" s="1334">
        <f t="shared" si="3113"/>
        <v>6.2673469507754542E-2</v>
      </c>
      <c r="IO342" s="1334">
        <f t="shared" si="3114"/>
        <v>8.1632653061224483E-2</v>
      </c>
      <c r="IP342" s="1332"/>
      <c r="IQ342" s="1335"/>
      <c r="IR342" s="1332"/>
      <c r="IS342" s="1337">
        <v>0</v>
      </c>
      <c r="IT342" s="1336">
        <v>0</v>
      </c>
      <c r="IU342" s="1338"/>
      <c r="IV342" s="1334"/>
      <c r="IW342" s="1335">
        <f t="shared" si="3288"/>
        <v>0</v>
      </c>
      <c r="IX342" s="1334"/>
      <c r="IY342" s="1337"/>
      <c r="IZ342" s="1337"/>
      <c r="JA342" s="1337"/>
      <c r="JB342" s="1337"/>
      <c r="JC342" s="1339"/>
      <c r="JD342" s="1335"/>
      <c r="JE342" s="1332"/>
      <c r="JF342" s="1332"/>
      <c r="JG342" s="505">
        <f t="shared" si="3153"/>
        <v>14065.94170926245</v>
      </c>
      <c r="JH342" s="485">
        <f t="shared" si="3305"/>
        <v>79.47533242513461</v>
      </c>
      <c r="JI342" s="508">
        <f t="shared" si="3115"/>
        <v>0.22039034220332823</v>
      </c>
      <c r="JJ342" s="1279"/>
      <c r="JK342" s="483"/>
      <c r="JL342" s="510"/>
      <c r="JM342" s="541"/>
      <c r="JN342" s="1070"/>
      <c r="JO342" s="485"/>
      <c r="JP342" s="508"/>
      <c r="JQ342" s="509"/>
      <c r="JR342" s="543"/>
      <c r="JS342" s="504"/>
      <c r="JT342" s="495">
        <f>DATI!BW326</f>
        <v>6031.7191748991609</v>
      </c>
      <c r="JU342" s="496">
        <f>DATI!BX326</f>
        <v>4992.4918387690186</v>
      </c>
      <c r="JV342" s="496">
        <f>DATI!BY326</f>
        <v>775.35519586205487</v>
      </c>
      <c r="JW342" s="496">
        <f>DATI!BZ326</f>
        <v>712.04938113713263</v>
      </c>
      <c r="JX342" s="496">
        <f>DATI!CA326</f>
        <v>665.06218238186841</v>
      </c>
      <c r="JY342" s="496">
        <f>DATI!CB326</f>
        <v>0</v>
      </c>
      <c r="JZ342" s="496">
        <f>DATI!CC326</f>
        <v>588.59818441134689</v>
      </c>
      <c r="KA342" s="496">
        <f>DATI!CD326</f>
        <v>16.688449560152367</v>
      </c>
      <c r="KB342" s="496">
        <f>DATI!CE326</f>
        <v>42.409798876523972</v>
      </c>
      <c r="KC342" s="496">
        <f>DATI!CF326</f>
        <v>0.20519999456405641</v>
      </c>
      <c r="KD342" s="496">
        <f>DATI!CG326</f>
        <v>40.652360791206362</v>
      </c>
      <c r="KE342" s="496">
        <f>DATI!CH326</f>
        <v>28.449899246335029</v>
      </c>
      <c r="KF342" s="496">
        <f>DATI!CI326</f>
        <v>0</v>
      </c>
      <c r="KG342" s="496">
        <f>DATI!CJ326</f>
        <v>0</v>
      </c>
      <c r="KH342" s="496">
        <f>DATI!CK326</f>
        <v>0.46799998953938482</v>
      </c>
      <c r="KI342" s="496">
        <f>DATI!CL326</f>
        <v>212.44440413475036</v>
      </c>
      <c r="KJ342" s="544">
        <f t="shared" si="3306"/>
        <v>34.080397631997968</v>
      </c>
      <c r="KK342" s="1366"/>
      <c r="KL342" s="546">
        <f t="shared" si="3307"/>
        <v>28.208559136474946</v>
      </c>
      <c r="KM342" s="1366"/>
      <c r="KN342" s="546">
        <f t="shared" si="3308"/>
        <v>4.3809090932115993</v>
      </c>
      <c r="KO342" s="1366"/>
      <c r="KP342" s="546">
        <f t="shared" si="3309"/>
        <v>4.0232188102784567</v>
      </c>
      <c r="KQ342" s="1366"/>
      <c r="KR342" s="546">
        <f t="shared" si="3310"/>
        <v>3.757731911641486</v>
      </c>
      <c r="KS342" s="1366"/>
      <c r="KT342" s="546">
        <f t="shared" si="3311"/>
        <v>0</v>
      </c>
      <c r="KU342" s="1366"/>
      <c r="KV342" s="546">
        <f t="shared" si="3312"/>
        <v>3.325695309836127</v>
      </c>
      <c r="KW342" s="1366"/>
      <c r="KX342" s="546">
        <f t="shared" si="3313"/>
        <v>9.4293016697191104E-2</v>
      </c>
      <c r="KY342" s="1366"/>
      <c r="KZ342" s="546">
        <f t="shared" si="3314"/>
        <v>0.23962369057560795</v>
      </c>
      <c r="LA342" s="1366"/>
      <c r="LB342" s="546">
        <f t="shared" si="3289"/>
        <v>1.1594202591409238E-3</v>
      </c>
      <c r="LC342" s="1366"/>
      <c r="LD342" s="546">
        <f t="shared" si="3315"/>
        <v>0.22969382033057242</v>
      </c>
      <c r="LE342" s="1366"/>
      <c r="LF342" s="546">
        <f t="shared" si="3316"/>
        <v>0.16074751671799886</v>
      </c>
      <c r="LG342" s="1366"/>
      <c r="LH342" s="546">
        <f t="shared" si="3317"/>
        <v>0</v>
      </c>
      <c r="LI342" s="1366"/>
      <c r="LJ342" s="546">
        <f t="shared" si="3318"/>
        <v>0</v>
      </c>
      <c r="LK342" s="1366"/>
      <c r="LL342" s="546">
        <f t="shared" si="3319"/>
        <v>2.6442918300386181E-3</v>
      </c>
      <c r="LM342" s="1366"/>
      <c r="LN342" s="546">
        <f t="shared" si="3320"/>
        <v>1.2003525956140371</v>
      </c>
      <c r="LO342" s="1367"/>
      <c r="LP342" s="550">
        <f t="shared" ref="LP342:ME342" si="3332">+JT342/$CZ$342</f>
        <v>9.4507191946845232E-2</v>
      </c>
      <c r="LQ342" s="551">
        <f t="shared" si="3332"/>
        <v>7.8224196256200876E-2</v>
      </c>
      <c r="LR342" s="551">
        <f t="shared" si="3332"/>
        <v>1.2148550056384886E-2</v>
      </c>
      <c r="LS342" s="551">
        <f t="shared" si="3332"/>
        <v>1.1156651294178394E-2</v>
      </c>
      <c r="LT342" s="551">
        <f t="shared" si="3332"/>
        <v>1.0420438602067679E-2</v>
      </c>
      <c r="LU342" s="551">
        <f t="shared" si="3332"/>
        <v>0</v>
      </c>
      <c r="LV342" s="551">
        <f t="shared" si="3332"/>
        <v>9.2223725907560582E-3</v>
      </c>
      <c r="LW342" s="551">
        <f t="shared" si="3332"/>
        <v>2.6148075865997726E-4</v>
      </c>
      <c r="LX342" s="552">
        <f t="shared" si="3332"/>
        <v>6.6449230917945703E-4</v>
      </c>
      <c r="LY342" s="552">
        <f t="shared" si="3332"/>
        <v>3.2151489005754465E-6</v>
      </c>
      <c r="LZ342" s="552">
        <f t="shared" si="3332"/>
        <v>6.3695612361647702E-4</v>
      </c>
      <c r="MA342" s="552">
        <f t="shared" si="3332"/>
        <v>4.4576347322846684E-4</v>
      </c>
      <c r="MB342" s="552">
        <f t="shared" si="3332"/>
        <v>0</v>
      </c>
      <c r="MC342" s="552">
        <f t="shared" si="3332"/>
        <v>0</v>
      </c>
      <c r="MD342" s="552">
        <f t="shared" si="3332"/>
        <v>7.3327957685065192E-6</v>
      </c>
      <c r="ME342" s="552">
        <f t="shared" si="3332"/>
        <v>3.3286569711580899E-3</v>
      </c>
      <c r="MF342" s="550">
        <f t="shared" ref="MF342:MU342" si="3333">+JT342/$DW$342</f>
        <v>0.40162101942706818</v>
      </c>
      <c r="MG342" s="551">
        <f t="shared" si="3333"/>
        <v>0.33242423986047936</v>
      </c>
      <c r="MH342" s="551">
        <f t="shared" si="3333"/>
        <v>5.1626896934471193E-2</v>
      </c>
      <c r="MI342" s="551">
        <f t="shared" si="3333"/>
        <v>4.7411689775741124E-2</v>
      </c>
      <c r="MJ342" s="551">
        <f t="shared" si="3333"/>
        <v>4.428305495092321E-2</v>
      </c>
      <c r="MK342" s="551">
        <f t="shared" si="3333"/>
        <v>0</v>
      </c>
      <c r="ML342" s="551">
        <f t="shared" si="3333"/>
        <v>3.9191712346282881E-2</v>
      </c>
      <c r="MM342" s="551">
        <f t="shared" si="3333"/>
        <v>1.1111976421080071E-3</v>
      </c>
      <c r="MN342" s="552">
        <f t="shared" si="3333"/>
        <v>2.8238494141715814E-3</v>
      </c>
      <c r="MO342" s="552">
        <f t="shared" si="3333"/>
        <v>1.366320755551803E-5</v>
      </c>
      <c r="MP342" s="552">
        <f t="shared" si="3333"/>
        <v>2.7068306911609873E-3</v>
      </c>
      <c r="MQ342" s="552">
        <f t="shared" si="3333"/>
        <v>1.8943318159538613E-3</v>
      </c>
      <c r="MR342" s="552">
        <f t="shared" si="3333"/>
        <v>0</v>
      </c>
      <c r="MS342" s="552">
        <f t="shared" si="3333"/>
        <v>0</v>
      </c>
      <c r="MT342" s="552">
        <f t="shared" si="3333"/>
        <v>3.1161701571394412E-5</v>
      </c>
      <c r="MU342" s="552">
        <f t="shared" si="3333"/>
        <v>1.4145575363528248E-2</v>
      </c>
      <c r="MV342" s="1070"/>
      <c r="MW342" s="485"/>
      <c r="MX342" s="543"/>
      <c r="MY342" s="1280"/>
      <c r="MZ342" s="555"/>
      <c r="NA342" s="556"/>
      <c r="NB342" s="1070"/>
      <c r="NC342" s="485"/>
      <c r="ND342" s="508"/>
      <c r="NE342" s="557"/>
    </row>
    <row r="343" spans="1:369" ht="9" outlineLevel="1" thickBot="1" x14ac:dyDescent="0.25">
      <c r="A343" s="1147" t="s">
        <v>189</v>
      </c>
      <c r="B343" s="1148">
        <v>141</v>
      </c>
      <c r="C343" s="1530"/>
      <c r="D343" s="1149">
        <f>DATI!G327</f>
        <v>805673</v>
      </c>
      <c r="E343" s="1150">
        <f t="shared" si="3267"/>
        <v>9.0073655596973459E-2</v>
      </c>
      <c r="F343" s="1151"/>
      <c r="G343" s="1167"/>
      <c r="H343" s="1153"/>
      <c r="I343" s="1154"/>
      <c r="J343" s="1155"/>
      <c r="K343" s="1155"/>
      <c r="L343" s="1155"/>
      <c r="M343" s="1153"/>
      <c r="N343" s="1153"/>
      <c r="O343" s="1153"/>
      <c r="P343" s="1153"/>
      <c r="Q343" s="1153"/>
      <c r="R343" s="1153"/>
      <c r="S343" s="1153"/>
      <c r="T343" s="1153"/>
      <c r="U343" s="1153"/>
      <c r="V343" s="1153"/>
      <c r="W343" s="1156"/>
      <c r="X343" s="1157"/>
      <c r="Y343" s="1153"/>
      <c r="Z343" s="1153"/>
      <c r="AA343" s="1153"/>
      <c r="AB343" s="1153"/>
      <c r="AC343" s="1153"/>
      <c r="AD343" s="1154"/>
      <c r="AE343" s="1155"/>
      <c r="AF343" s="1155"/>
      <c r="AG343" s="1156"/>
      <c r="AH343" s="1370"/>
      <c r="AI343" s="1153"/>
      <c r="AJ343" s="1154"/>
      <c r="AK343" s="1155"/>
      <c r="AL343" s="1155"/>
      <c r="AM343" s="1155"/>
      <c r="AN343" s="1159"/>
      <c r="AO343" s="1160"/>
      <c r="AP343" s="1160"/>
      <c r="AQ343" s="1160"/>
      <c r="AR343" s="1160"/>
      <c r="AS343" s="1160"/>
      <c r="AT343" s="1160"/>
      <c r="AU343" s="1161"/>
      <c r="AV343" s="1161"/>
      <c r="AW343" s="1160"/>
      <c r="AX343" s="1161"/>
      <c r="AY343" s="1161"/>
      <c r="AZ343" s="1161"/>
      <c r="BA343" s="1161"/>
      <c r="BB343" s="1159"/>
      <c r="BC343" s="1160"/>
      <c r="BD343" s="1160"/>
      <c r="BE343" s="1160"/>
      <c r="BF343" s="1160"/>
      <c r="BG343" s="1160"/>
      <c r="BH343" s="1160"/>
      <c r="BI343" s="1160"/>
      <c r="BJ343" s="1160"/>
      <c r="BK343" s="1160"/>
      <c r="BL343" s="1160"/>
      <c r="BM343" s="1160"/>
      <c r="BN343" s="1160"/>
      <c r="BO343" s="1160"/>
      <c r="BP343" s="1160"/>
      <c r="BQ343" s="1160"/>
      <c r="BR343" s="1160"/>
      <c r="BS343" s="1160"/>
      <c r="BT343" s="1160"/>
      <c r="BU343" s="1160"/>
      <c r="BV343" s="1162"/>
      <c r="BW343" s="1159"/>
      <c r="BX343" s="1160"/>
      <c r="BY343" s="1160"/>
      <c r="BZ343" s="1160"/>
      <c r="CA343" s="1160"/>
      <c r="CB343" s="1160"/>
      <c r="CC343" s="1160"/>
      <c r="CD343" s="1162"/>
      <c r="CE343" s="1159"/>
      <c r="CF343" s="1160"/>
      <c r="CG343" s="1160"/>
      <c r="CH343" s="1160"/>
      <c r="CI343" s="1160"/>
      <c r="CJ343" s="1160"/>
      <c r="CK343" s="1160"/>
      <c r="CL343" s="1160"/>
      <c r="CM343" s="1160"/>
      <c r="CN343" s="1160"/>
      <c r="CO343" s="1160"/>
      <c r="CP343" s="1160"/>
      <c r="CQ343" s="1160"/>
      <c r="CR343" s="1160"/>
      <c r="CS343" s="1160"/>
      <c r="CT343" s="1160"/>
      <c r="CU343" s="1160"/>
      <c r="CV343" s="1160"/>
      <c r="CW343" s="1160"/>
      <c r="CX343" s="1160"/>
      <c r="CY343" s="1162"/>
      <c r="CZ343" s="1167">
        <f>DATI!AA327</f>
        <v>355144.01082637918</v>
      </c>
      <c r="DA343" s="1153">
        <f t="shared" si="3148"/>
        <v>972.99728993528538</v>
      </c>
      <c r="DB343" s="1154">
        <f t="shared" si="3292"/>
        <v>440.80416102609769</v>
      </c>
      <c r="DC343" s="1155">
        <f t="shared" si="3284"/>
        <v>1.2076826329482129</v>
      </c>
      <c r="DD343" s="1163"/>
      <c r="DE343" s="1164"/>
      <c r="DF343" s="1153"/>
      <c r="DG343" s="1155"/>
      <c r="DH343" s="1166">
        <f t="shared" si="3273"/>
        <v>8.7220675488771229E-2</v>
      </c>
      <c r="DI343" s="1351">
        <f t="shared" si="3274"/>
        <v>110229.647</v>
      </c>
      <c r="DJ343" s="1153">
        <f t="shared" si="3088"/>
        <v>301.99903287671231</v>
      </c>
      <c r="DK343" s="1352">
        <f t="shared" si="3293"/>
        <v>136.81685621834168</v>
      </c>
      <c r="DL343" s="1169">
        <f t="shared" si="3294"/>
        <v>0.37484070196805941</v>
      </c>
      <c r="DM343" s="1202">
        <f t="shared" si="3146"/>
        <v>0.31038013774611689</v>
      </c>
      <c r="DN343" s="1171"/>
      <c r="DO343" s="1171"/>
      <c r="DP343" s="1171"/>
      <c r="DQ343" s="1171"/>
      <c r="DR343" s="1171"/>
      <c r="DS343" s="1171"/>
      <c r="DT343" s="1173">
        <f t="shared" si="3275"/>
        <v>8.6704587328124513E-2</v>
      </c>
      <c r="DU343" s="1174"/>
      <c r="DV343" s="1173"/>
      <c r="DW343" s="1175">
        <f>DATI!AB327</f>
        <v>110229.647</v>
      </c>
      <c r="DX343" s="1153">
        <f t="shared" si="3149"/>
        <v>301.99903287671231</v>
      </c>
      <c r="DY343" s="1176">
        <f t="shared" si="3295"/>
        <v>136.81685621834168</v>
      </c>
      <c r="DZ343" s="1155">
        <f t="shared" si="3296"/>
        <v>0.37484070196805941</v>
      </c>
      <c r="EA343" s="1202">
        <f t="shared" si="3268"/>
        <v>0.31038013774611689</v>
      </c>
      <c r="EB343" s="1166"/>
      <c r="EC343" s="1371">
        <f t="shared" si="3180"/>
        <v>244914.36382637918</v>
      </c>
      <c r="ED343" s="1178">
        <f t="shared" si="3297"/>
        <v>670.99825705857313</v>
      </c>
      <c r="EE343" s="1372">
        <f t="shared" si="3298"/>
        <v>303.98730480775595</v>
      </c>
      <c r="EF343" s="1373">
        <f t="shared" si="3299"/>
        <v>0.83284193098015324</v>
      </c>
      <c r="EG343" s="1373"/>
      <c r="EH343" s="1373"/>
      <c r="EI343" s="1171">
        <f t="shared" si="3300"/>
        <v>0.68961986225388316</v>
      </c>
      <c r="EJ343" s="1374"/>
      <c r="EK343" s="1374"/>
      <c r="EL343" s="1167">
        <f>DATI!AD327</f>
        <v>202564.45781898499</v>
      </c>
      <c r="EM343" s="1153">
        <f t="shared" si="3150"/>
        <v>554.97111731228767</v>
      </c>
      <c r="EN343" s="1176">
        <f t="shared" si="3301"/>
        <v>251.42267125618579</v>
      </c>
      <c r="EO343" s="1155">
        <f t="shared" si="3285"/>
        <v>0.68882923631831727</v>
      </c>
      <c r="EP343" s="1163"/>
      <c r="EQ343" s="1164"/>
      <c r="ER343" s="1163">
        <f t="shared" si="3269"/>
        <v>8.4165951781413006E-2</v>
      </c>
      <c r="ES343" s="1153"/>
      <c r="ET343" s="1171">
        <f t="shared" si="3302"/>
        <v>0.57037272667963856</v>
      </c>
      <c r="EU343" s="1155"/>
      <c r="EV343" s="1167">
        <f>DATI!AE327</f>
        <v>40330.966018304229</v>
      </c>
      <c r="EW343" s="1153">
        <f t="shared" si="3276"/>
        <v>110.49579731042255</v>
      </c>
      <c r="EX343" s="1176">
        <f t="shared" si="3303"/>
        <v>50.058728563951171</v>
      </c>
      <c r="EY343" s="1155">
        <f t="shared" si="3277"/>
        <v>0.13714720154507171</v>
      </c>
      <c r="EZ343" s="1163"/>
      <c r="FA343" s="1164"/>
      <c r="FB343" s="1153"/>
      <c r="FC343" s="1155"/>
      <c r="FD343" s="1153"/>
      <c r="FE343" s="1163"/>
      <c r="FF343" s="1375"/>
      <c r="FG343" s="1166"/>
      <c r="FH343" s="1167">
        <f>DATI!AF327</f>
        <v>2018.9399890899658</v>
      </c>
      <c r="FI343" s="1375">
        <f t="shared" si="3161"/>
        <v>5.5313424358629204</v>
      </c>
      <c r="FJ343" s="1171">
        <f t="shared" si="3304"/>
        <v>5.6848487586546237E-3</v>
      </c>
      <c r="FK343" s="1164"/>
      <c r="FL343" s="1376"/>
      <c r="FM343" s="1377"/>
      <c r="FN343" s="1376"/>
      <c r="FO343" s="1376"/>
      <c r="FP343" s="1376"/>
      <c r="FQ343" s="1378"/>
      <c r="FR343" s="1379"/>
      <c r="FS343" s="1380"/>
      <c r="FT343" s="1380"/>
      <c r="FU343" s="1159"/>
      <c r="FV343" s="1160"/>
      <c r="FW343" s="1160"/>
      <c r="FX343" s="1160"/>
      <c r="FY343" s="1160"/>
      <c r="FZ343" s="1160"/>
      <c r="GA343" s="1160"/>
      <c r="GB343" s="1160"/>
      <c r="GC343" s="1160"/>
      <c r="GD343" s="1160"/>
      <c r="GE343" s="1160"/>
      <c r="GF343" s="1160"/>
      <c r="GG343" s="1160"/>
      <c r="GH343" s="1160"/>
      <c r="GI343" s="1160"/>
      <c r="GJ343" s="1160"/>
      <c r="GK343" s="1160"/>
      <c r="GL343" s="1160"/>
      <c r="GM343" s="1160"/>
      <c r="GN343" s="1160"/>
      <c r="GO343" s="1160"/>
      <c r="GP343" s="1162"/>
      <c r="GQ343" s="1159"/>
      <c r="GR343" s="1160"/>
      <c r="GS343" s="1160"/>
      <c r="GT343" s="1160"/>
      <c r="GU343" s="1160"/>
      <c r="GV343" s="1160"/>
      <c r="GW343" s="1160"/>
      <c r="GX343" s="1162"/>
      <c r="GY343" s="1159"/>
      <c r="GZ343" s="1160"/>
      <c r="HA343" s="1160"/>
      <c r="HB343" s="1160"/>
      <c r="HC343" s="1160"/>
      <c r="HD343" s="1160"/>
      <c r="HE343" s="1160"/>
      <c r="HF343" s="1160"/>
      <c r="HG343" s="1160"/>
      <c r="HH343" s="1160"/>
      <c r="HI343" s="1160"/>
      <c r="HJ343" s="1160"/>
      <c r="HK343" s="1160"/>
      <c r="HL343" s="1160"/>
      <c r="HM343" s="1160"/>
      <c r="HN343" s="1160"/>
      <c r="HO343" s="1160"/>
      <c r="HP343" s="1160"/>
      <c r="HQ343" s="1160"/>
      <c r="HR343" s="1160"/>
      <c r="HS343" s="1160"/>
      <c r="HT343" s="1162"/>
      <c r="HU343" s="1379">
        <f t="shared" si="3286"/>
        <v>245000</v>
      </c>
      <c r="HV343" s="1381"/>
      <c r="HW343" s="1382">
        <v>200000</v>
      </c>
      <c r="HX343" s="1383">
        <v>200000</v>
      </c>
      <c r="HY343" s="1384"/>
      <c r="HZ343" s="1385"/>
      <c r="IA343" s="1385">
        <f t="shared" si="3287"/>
        <v>0.56315183109697686</v>
      </c>
      <c r="IB343" s="1386">
        <f t="shared" si="3323"/>
        <v>0.81632653061224492</v>
      </c>
      <c r="IC343" s="1387"/>
      <c r="ID343" s="1385"/>
      <c r="IE343" s="1387"/>
      <c r="IF343" s="1387"/>
      <c r="IG343" s="1382"/>
      <c r="IH343" s="1388"/>
      <c r="II343" s="1383"/>
      <c r="IJ343" s="1384"/>
      <c r="IK343" s="1389"/>
      <c r="IL343" s="1328">
        <v>0</v>
      </c>
      <c r="IM343" s="1328"/>
      <c r="IN343" s="1386">
        <f t="shared" si="3113"/>
        <v>0</v>
      </c>
      <c r="IO343" s="1386">
        <f t="shared" si="3114"/>
        <v>0</v>
      </c>
      <c r="IP343" s="1383"/>
      <c r="IQ343" s="1388"/>
      <c r="IR343" s="1383"/>
      <c r="IS343" s="1328">
        <v>45000</v>
      </c>
      <c r="IT343" s="1389">
        <v>45000</v>
      </c>
      <c r="IU343" s="1390"/>
      <c r="IV343" s="1386"/>
      <c r="IW343" s="1388">
        <f t="shared" si="3288"/>
        <v>0.12670916199681978</v>
      </c>
      <c r="IX343" s="1386">
        <f>+(IT343)/(HX343+IL343+IT343)</f>
        <v>0.18367346938775511</v>
      </c>
      <c r="IY343" s="1328"/>
      <c r="IZ343" s="1328"/>
      <c r="JA343" s="1328"/>
      <c r="JB343" s="1328"/>
      <c r="JC343" s="1328"/>
      <c r="JD343" s="1388"/>
      <c r="JE343" s="1383"/>
      <c r="JF343" s="1384"/>
      <c r="JG343" s="1167">
        <f t="shared" si="3153"/>
        <v>101427.12572783574</v>
      </c>
      <c r="JH343" s="1155">
        <f t="shared" si="3305"/>
        <v>125.89118132025739</v>
      </c>
      <c r="JI343" s="1202">
        <f t="shared" si="3115"/>
        <v>0.2855943578826699</v>
      </c>
      <c r="JJ343" s="1377"/>
      <c r="JK343" s="1376"/>
      <c r="JL343" s="1376"/>
      <c r="JM343" s="1200"/>
      <c r="JN343" s="1213"/>
      <c r="JO343" s="1155"/>
      <c r="JP343" s="1202"/>
      <c r="JQ343" s="1171"/>
      <c r="JR343" s="1202"/>
      <c r="JS343" s="1166"/>
      <c r="JT343" s="1159">
        <f>DATI!BW327</f>
        <v>26159.423774069845</v>
      </c>
      <c r="JU343" s="1160">
        <f>DATI!BX327</f>
        <v>24075.846956278147</v>
      </c>
      <c r="JV343" s="1160">
        <f>DATI!BY327</f>
        <v>4568.5179008939858</v>
      </c>
      <c r="JW343" s="1160">
        <f>DATI!BZ327</f>
        <v>6742.546021383524</v>
      </c>
      <c r="JX343" s="1160">
        <f>DATI!CA327</f>
        <v>29713.966312848686</v>
      </c>
      <c r="JY343" s="1160">
        <f>DATI!CB327</f>
        <v>4442.2825942566988</v>
      </c>
      <c r="JZ343" s="1160">
        <f>DATI!CC327</f>
        <v>4545.8395799215887</v>
      </c>
      <c r="KA343" s="1160">
        <f>DATI!CD327</f>
        <v>145.42566649136134</v>
      </c>
      <c r="KB343" s="1160">
        <f>DATI!CE327</f>
        <v>382.63498986363413</v>
      </c>
      <c r="KC343" s="1160">
        <f>DATI!CF327</f>
        <v>152.50769595992566</v>
      </c>
      <c r="KD343" s="1160">
        <f>DATI!CG327</f>
        <v>197.12700383663179</v>
      </c>
      <c r="KE343" s="1160">
        <f>DATI!CH327</f>
        <v>229.34429392445088</v>
      </c>
      <c r="KF343" s="1160">
        <f>DATI!CI327</f>
        <v>59.054801149368288</v>
      </c>
      <c r="KG343" s="1160">
        <f>DATI!CJ327</f>
        <v>38.359160746574403</v>
      </c>
      <c r="KH343" s="1160">
        <f>DATI!CK327</f>
        <v>75.29579817795009</v>
      </c>
      <c r="KI343" s="1160">
        <f>DATI!CL327</f>
        <v>96.080181869983676</v>
      </c>
      <c r="KJ343" s="1203">
        <f t="shared" si="3306"/>
        <v>32.469033682486376</v>
      </c>
      <c r="KK343" s="1391"/>
      <c r="KL343" s="1205">
        <f t="shared" si="3307"/>
        <v>29.88290156959231</v>
      </c>
      <c r="KM343" s="1391"/>
      <c r="KN343" s="1205">
        <f t="shared" si="3308"/>
        <v>5.6704368905175997</v>
      </c>
      <c r="KO343" s="1391"/>
      <c r="KP343" s="1205">
        <f t="shared" si="3309"/>
        <v>8.3688370112732144</v>
      </c>
      <c r="KQ343" s="1391"/>
      <c r="KR343" s="1205">
        <f t="shared" si="3310"/>
        <v>36.880926024390398</v>
      </c>
      <c r="KS343" s="1391"/>
      <c r="KT343" s="1205">
        <f t="shared" si="3311"/>
        <v>5.5137538359318219</v>
      </c>
      <c r="KU343" s="1391"/>
      <c r="KV343" s="1205">
        <f t="shared" si="3312"/>
        <v>5.6422885958963356</v>
      </c>
      <c r="KW343" s="1391"/>
      <c r="KX343" s="1205">
        <f t="shared" si="3313"/>
        <v>0.1805020976144929</v>
      </c>
      <c r="KY343" s="1391"/>
      <c r="KZ343" s="1205">
        <f t="shared" si="3314"/>
        <v>0.47492591890709274</v>
      </c>
      <c r="LA343" s="1391"/>
      <c r="LB343" s="1205">
        <f t="shared" si="3289"/>
        <v>0.18929230092100102</v>
      </c>
      <c r="LC343" s="1391"/>
      <c r="LD343" s="1205">
        <f t="shared" si="3315"/>
        <v>0.24467371233320687</v>
      </c>
      <c r="LE343" s="1391"/>
      <c r="LF343" s="1205">
        <f t="shared" si="3316"/>
        <v>0.28466175970207624</v>
      </c>
      <c r="LG343" s="1391"/>
      <c r="LH343" s="1205">
        <f t="shared" si="3317"/>
        <v>7.3298721875212761E-2</v>
      </c>
      <c r="LI343" s="1391"/>
      <c r="LJ343" s="1205">
        <f t="shared" si="3318"/>
        <v>4.7611327109850277E-2</v>
      </c>
      <c r="LK343" s="1391"/>
      <c r="LL343" s="1205">
        <f t="shared" si="3319"/>
        <v>9.3457020624931067E-2</v>
      </c>
      <c r="LM343" s="1391"/>
      <c r="LN343" s="1205">
        <f t="shared" si="3320"/>
        <v>0.11925456341466535</v>
      </c>
      <c r="LO343" s="1392"/>
      <c r="LP343" s="1209">
        <f t="shared" ref="LP343:ME343" si="3334">+JT343/$CZ$343</f>
        <v>7.3658636994046109E-2</v>
      </c>
      <c r="LQ343" s="1210">
        <f t="shared" si="3334"/>
        <v>6.7791786493193076E-2</v>
      </c>
      <c r="LR343" s="1210">
        <f t="shared" si="3334"/>
        <v>1.2863846106438825E-2</v>
      </c>
      <c r="LS343" s="1210">
        <f t="shared" si="3334"/>
        <v>1.8985385690988836E-2</v>
      </c>
      <c r="LT343" s="1210">
        <f t="shared" si="3334"/>
        <v>8.3667372691173109E-2</v>
      </c>
      <c r="LU343" s="1210">
        <f t="shared" si="3334"/>
        <v>1.2508397886029442E-2</v>
      </c>
      <c r="LV343" s="1210">
        <f t="shared" si="3334"/>
        <v>1.2799989416529774E-2</v>
      </c>
      <c r="LW343" s="1210">
        <f t="shared" si="3334"/>
        <v>4.0948365186554205E-4</v>
      </c>
      <c r="LX343" s="1211">
        <f t="shared" si="3334"/>
        <v>1.0774079759173936E-3</v>
      </c>
      <c r="LY343" s="1211">
        <f t="shared" si="3334"/>
        <v>4.2942494118106573E-4</v>
      </c>
      <c r="LZ343" s="1211">
        <f t="shared" si="3334"/>
        <v>5.5506216584629985E-4</v>
      </c>
      <c r="MA343" s="1211">
        <f t="shared" si="3334"/>
        <v>6.4577829537598881E-4</v>
      </c>
      <c r="MB343" s="1211">
        <f t="shared" si="3334"/>
        <v>1.6628409701167302E-4</v>
      </c>
      <c r="MC343" s="1211">
        <f t="shared" si="3334"/>
        <v>1.0801015806888326E-4</v>
      </c>
      <c r="MD343" s="1211">
        <f t="shared" si="3334"/>
        <v>2.1201483308910503E-4</v>
      </c>
      <c r="ME343" s="1211">
        <f t="shared" si="3334"/>
        <v>2.7053865176105931E-4</v>
      </c>
      <c r="MF343" s="1209">
        <f t="shared" ref="MF343:MU343" si="3335">+JT343/$DW$343</f>
        <v>0.23731749566493526</v>
      </c>
      <c r="MG343" s="1210">
        <f t="shared" si="3335"/>
        <v>0.21841535023947004</v>
      </c>
      <c r="MH343" s="1210">
        <f t="shared" si="3335"/>
        <v>4.1445455240312852E-2</v>
      </c>
      <c r="MI343" s="1210">
        <f t="shared" si="3335"/>
        <v>6.1168172128715281E-2</v>
      </c>
      <c r="MJ343" s="1210">
        <f t="shared" si="3335"/>
        <v>0.26956419730572745</v>
      </c>
      <c r="MK343" s="1210">
        <f t="shared" si="3335"/>
        <v>4.030025238361417E-2</v>
      </c>
      <c r="ML343" s="1210">
        <f t="shared" si="3335"/>
        <v>4.1239718203230649E-2</v>
      </c>
      <c r="MM343" s="1210">
        <f t="shared" si="3335"/>
        <v>1.3192972167584039E-3</v>
      </c>
      <c r="MN343" s="1211">
        <f t="shared" si="3335"/>
        <v>3.4712529730194469E-3</v>
      </c>
      <c r="MO343" s="1211">
        <f t="shared" si="3335"/>
        <v>1.3835451723793115E-3</v>
      </c>
      <c r="MP343" s="1211">
        <f t="shared" si="3335"/>
        <v>1.7883301743371435E-3</v>
      </c>
      <c r="MQ343" s="1211">
        <f t="shared" si="3335"/>
        <v>2.0806044486784111E-3</v>
      </c>
      <c r="MR343" s="1211">
        <f t="shared" si="3335"/>
        <v>5.3574335722374482E-4</v>
      </c>
      <c r="MS343" s="1211">
        <f t="shared" si="3335"/>
        <v>3.4799313787673114E-4</v>
      </c>
      <c r="MT343" s="1211">
        <f t="shared" si="3335"/>
        <v>6.8308118756789718E-4</v>
      </c>
      <c r="MU343" s="1211">
        <f t="shared" si="3335"/>
        <v>8.7163648333178168E-4</v>
      </c>
      <c r="MV343" s="1213"/>
      <c r="MW343" s="1155"/>
      <c r="MX343" s="1202"/>
      <c r="MY343" s="1214"/>
      <c r="MZ343" s="1215"/>
      <c r="NA343" s="1216"/>
      <c r="NB343" s="1213"/>
      <c r="NC343" s="1155"/>
      <c r="ND343" s="1202"/>
      <c r="NE343" s="1218"/>
    </row>
    <row r="345" spans="1:369" x14ac:dyDescent="0.2">
      <c r="A345" s="1393">
        <v>1</v>
      </c>
      <c r="B345" s="476">
        <v>2</v>
      </c>
      <c r="C345" s="1533">
        <v>3</v>
      </c>
      <c r="D345" s="476">
        <v>4</v>
      </c>
      <c r="E345" s="1393">
        <v>5</v>
      </c>
      <c r="F345" s="476">
        <v>6</v>
      </c>
      <c r="G345" s="1393">
        <v>7</v>
      </c>
      <c r="H345" s="476">
        <v>8</v>
      </c>
      <c r="I345" s="1393">
        <v>9</v>
      </c>
      <c r="J345" s="476">
        <v>10</v>
      </c>
      <c r="K345" s="1393">
        <v>11</v>
      </c>
      <c r="L345" s="476">
        <v>12</v>
      </c>
      <c r="M345" s="1393">
        <v>13</v>
      </c>
      <c r="N345" s="476">
        <v>14</v>
      </c>
      <c r="P345" s="1393">
        <v>15</v>
      </c>
      <c r="Q345" s="476">
        <v>16</v>
      </c>
      <c r="R345" s="1393">
        <v>17</v>
      </c>
      <c r="S345" s="476">
        <v>18</v>
      </c>
      <c r="T345" s="1393">
        <v>19</v>
      </c>
      <c r="U345" s="476">
        <v>20</v>
      </c>
      <c r="V345" s="1393">
        <v>21</v>
      </c>
      <c r="W345" s="476">
        <v>22</v>
      </c>
      <c r="X345" s="1393">
        <v>23</v>
      </c>
      <c r="Y345" s="476">
        <v>24</v>
      </c>
      <c r="Z345" s="1393">
        <v>25</v>
      </c>
      <c r="AA345" s="476">
        <v>26</v>
      </c>
      <c r="AB345" s="1393">
        <v>27</v>
      </c>
      <c r="AC345" s="476">
        <v>28</v>
      </c>
      <c r="AD345" s="1393">
        <v>29</v>
      </c>
      <c r="AE345" s="476">
        <v>30</v>
      </c>
      <c r="AF345" s="1393">
        <v>31</v>
      </c>
      <c r="AG345" s="476">
        <v>32</v>
      </c>
      <c r="AH345" s="1393">
        <v>33</v>
      </c>
      <c r="AI345" s="476">
        <v>34</v>
      </c>
      <c r="AJ345" s="1393">
        <v>35</v>
      </c>
      <c r="AK345" s="476">
        <v>36</v>
      </c>
      <c r="AL345" s="1393">
        <v>37</v>
      </c>
      <c r="AM345" s="476">
        <v>38</v>
      </c>
      <c r="AN345" s="1393">
        <v>39</v>
      </c>
      <c r="AO345" s="476">
        <v>40</v>
      </c>
      <c r="AP345" s="1393">
        <v>41</v>
      </c>
      <c r="AQ345" s="476">
        <v>42</v>
      </c>
      <c r="AR345" s="1393">
        <v>43</v>
      </c>
      <c r="AS345" s="476">
        <v>44</v>
      </c>
      <c r="AT345" s="1393">
        <v>45</v>
      </c>
      <c r="AU345" s="476"/>
      <c r="AV345" s="476"/>
      <c r="AW345" s="476">
        <v>46</v>
      </c>
      <c r="AX345" s="476"/>
      <c r="AY345" s="476"/>
      <c r="AZ345" s="476"/>
      <c r="BA345" s="476"/>
      <c r="BB345" s="1393">
        <v>47</v>
      </c>
      <c r="BC345" s="476">
        <v>48</v>
      </c>
      <c r="BD345" s="1393">
        <v>49</v>
      </c>
      <c r="BE345" s="476">
        <v>50</v>
      </c>
      <c r="BF345" s="1393">
        <v>51</v>
      </c>
      <c r="BG345" s="476">
        <v>52</v>
      </c>
      <c r="BH345" s="1393">
        <v>53</v>
      </c>
      <c r="BI345" s="476">
        <v>54</v>
      </c>
      <c r="BJ345" s="1393">
        <v>55</v>
      </c>
      <c r="BK345" s="476">
        <v>56</v>
      </c>
      <c r="BL345" s="1393">
        <v>57</v>
      </c>
      <c r="BM345" s="476">
        <v>58</v>
      </c>
      <c r="BN345" s="1393">
        <v>59</v>
      </c>
      <c r="BO345" s="476">
        <v>60</v>
      </c>
      <c r="BP345" s="1393">
        <v>61</v>
      </c>
      <c r="BQ345" s="476">
        <v>62</v>
      </c>
      <c r="BR345" s="1393">
        <v>63</v>
      </c>
      <c r="BS345" s="476">
        <v>64</v>
      </c>
      <c r="BT345" s="1393">
        <v>65</v>
      </c>
      <c r="BU345" s="476">
        <v>66</v>
      </c>
      <c r="BV345" s="1393">
        <v>67</v>
      </c>
      <c r="BW345" s="476">
        <v>68</v>
      </c>
      <c r="BX345" s="1393">
        <v>69</v>
      </c>
      <c r="BY345" s="476">
        <v>70</v>
      </c>
      <c r="BZ345" s="1393">
        <v>71</v>
      </c>
      <c r="CA345" s="476">
        <v>72</v>
      </c>
      <c r="CB345" s="1393">
        <v>73</v>
      </c>
      <c r="CC345" s="476">
        <v>74</v>
      </c>
      <c r="CD345" s="1393">
        <v>75</v>
      </c>
      <c r="CE345" s="476">
        <v>76</v>
      </c>
      <c r="CF345" s="1393">
        <v>77</v>
      </c>
      <c r="CG345" s="476">
        <v>78</v>
      </c>
      <c r="CH345" s="1393">
        <v>79</v>
      </c>
      <c r="CI345" s="476">
        <v>80</v>
      </c>
      <c r="CJ345" s="1393">
        <v>81</v>
      </c>
      <c r="CK345" s="476">
        <v>82</v>
      </c>
      <c r="CL345" s="1393">
        <v>83</v>
      </c>
      <c r="CM345" s="476">
        <v>84</v>
      </c>
      <c r="CN345" s="1393">
        <v>85</v>
      </c>
      <c r="CO345" s="476">
        <v>86</v>
      </c>
      <c r="CP345" s="1393">
        <v>87</v>
      </c>
      <c r="CQ345" s="476">
        <v>88</v>
      </c>
      <c r="CR345" s="1393">
        <v>89</v>
      </c>
      <c r="CS345" s="476">
        <v>90</v>
      </c>
      <c r="CT345" s="1393">
        <v>91</v>
      </c>
      <c r="CU345" s="476">
        <v>92</v>
      </c>
      <c r="CV345" s="1393">
        <v>93</v>
      </c>
      <c r="CW345" s="476">
        <v>94</v>
      </c>
      <c r="CX345" s="1393">
        <v>95</v>
      </c>
      <c r="CY345" s="476">
        <v>96</v>
      </c>
      <c r="CZ345" s="1393">
        <v>97</v>
      </c>
      <c r="DA345" s="476">
        <v>98</v>
      </c>
      <c r="DB345" s="1393">
        <v>99</v>
      </c>
      <c r="DC345" s="476">
        <v>100</v>
      </c>
      <c r="DD345" s="1393">
        <v>101</v>
      </c>
      <c r="DE345" s="476">
        <v>102</v>
      </c>
      <c r="DF345" s="1393">
        <v>103</v>
      </c>
      <c r="DG345" s="476">
        <v>104</v>
      </c>
      <c r="DH345" s="1393">
        <v>105</v>
      </c>
      <c r="DI345" s="476">
        <v>106</v>
      </c>
      <c r="DJ345" s="1393">
        <v>107</v>
      </c>
      <c r="DK345" s="476">
        <v>108</v>
      </c>
      <c r="DL345" s="1393">
        <v>109</v>
      </c>
      <c r="DM345" s="476">
        <v>110</v>
      </c>
      <c r="DN345" s="1393">
        <v>111</v>
      </c>
      <c r="DO345" s="476">
        <v>112</v>
      </c>
      <c r="DP345" s="1393">
        <v>113</v>
      </c>
      <c r="DQ345" s="476">
        <v>114</v>
      </c>
      <c r="DR345" s="1393">
        <v>115</v>
      </c>
      <c r="DS345" s="476">
        <v>116</v>
      </c>
      <c r="DT345" s="1393">
        <v>117</v>
      </c>
      <c r="DU345" s="476">
        <v>118</v>
      </c>
      <c r="DV345" s="1393">
        <v>119</v>
      </c>
      <c r="DW345" s="476">
        <v>120</v>
      </c>
      <c r="DX345" s="1393">
        <v>121</v>
      </c>
      <c r="DY345" s="476">
        <v>122</v>
      </c>
      <c r="DZ345" s="1393">
        <v>123</v>
      </c>
      <c r="EA345" s="476">
        <v>124</v>
      </c>
      <c r="EB345" s="1393">
        <v>125</v>
      </c>
      <c r="EC345" s="476">
        <v>126</v>
      </c>
      <c r="ED345" s="1393">
        <v>127</v>
      </c>
      <c r="EE345" s="476">
        <v>128</v>
      </c>
      <c r="EF345" s="1393">
        <v>129</v>
      </c>
      <c r="EG345" s="476">
        <v>130</v>
      </c>
      <c r="EH345" s="1393">
        <v>131</v>
      </c>
      <c r="EI345" s="476">
        <v>132</v>
      </c>
      <c r="EJ345" s="1393">
        <v>133</v>
      </c>
      <c r="EK345" s="476">
        <v>134</v>
      </c>
      <c r="EL345" s="1393">
        <v>135</v>
      </c>
      <c r="EM345" s="476">
        <v>136</v>
      </c>
      <c r="EN345" s="1393">
        <v>137</v>
      </c>
      <c r="EO345" s="476">
        <v>138</v>
      </c>
      <c r="EP345" s="1393">
        <v>139</v>
      </c>
      <c r="EQ345" s="476">
        <v>140</v>
      </c>
      <c r="ER345" s="1393">
        <v>141</v>
      </c>
      <c r="ES345" s="476">
        <v>142</v>
      </c>
      <c r="ET345" s="1393">
        <v>143</v>
      </c>
      <c r="EU345" s="476">
        <v>144</v>
      </c>
      <c r="EV345" s="1393">
        <v>145</v>
      </c>
      <c r="EW345" s="476">
        <v>146</v>
      </c>
      <c r="EX345" s="1393">
        <v>147</v>
      </c>
      <c r="EY345" s="476">
        <v>148</v>
      </c>
      <c r="EZ345" s="1393">
        <v>149</v>
      </c>
      <c r="FA345" s="476">
        <v>150</v>
      </c>
      <c r="FB345" s="1393">
        <v>151</v>
      </c>
      <c r="FC345" s="476">
        <v>152</v>
      </c>
      <c r="FD345" s="1393">
        <v>153</v>
      </c>
      <c r="FE345" s="476">
        <v>154</v>
      </c>
      <c r="FF345" s="1393">
        <v>155</v>
      </c>
      <c r="FG345" s="476">
        <v>156</v>
      </c>
      <c r="FH345" s="1393">
        <v>157</v>
      </c>
      <c r="FI345" s="476">
        <v>158</v>
      </c>
      <c r="FJ345" s="1393">
        <v>159</v>
      </c>
      <c r="FK345" s="476">
        <v>160</v>
      </c>
      <c r="FL345" s="1393">
        <v>161</v>
      </c>
      <c r="FM345" s="476">
        <v>162</v>
      </c>
      <c r="FN345" s="1393">
        <v>163</v>
      </c>
      <c r="FO345" s="476">
        <v>164</v>
      </c>
      <c r="FP345" s="1393">
        <v>165</v>
      </c>
      <c r="FQ345" s="476">
        <v>166</v>
      </c>
    </row>
  </sheetData>
  <mergeCells count="281">
    <mergeCell ref="BT144:BU144"/>
    <mergeCell ref="CB144:CC144"/>
    <mergeCell ref="CW144:CX144"/>
    <mergeCell ref="BT145:BU145"/>
    <mergeCell ref="CB145:CC145"/>
    <mergeCell ref="CW145:CX145"/>
    <mergeCell ref="BT146:BU146"/>
    <mergeCell ref="CB146:CC146"/>
    <mergeCell ref="CW146:CX146"/>
    <mergeCell ref="BT141:BU141"/>
    <mergeCell ref="CB141:CC141"/>
    <mergeCell ref="CW141:CX141"/>
    <mergeCell ref="BT142:BU142"/>
    <mergeCell ref="CB142:CC142"/>
    <mergeCell ref="CW142:CX142"/>
    <mergeCell ref="BT143:BU143"/>
    <mergeCell ref="CB143:CC143"/>
    <mergeCell ref="CW143:CX143"/>
    <mergeCell ref="BT138:BU138"/>
    <mergeCell ref="CB138:CC138"/>
    <mergeCell ref="CW138:CX138"/>
    <mergeCell ref="BT139:BU139"/>
    <mergeCell ref="CB139:CC139"/>
    <mergeCell ref="CW139:CX139"/>
    <mergeCell ref="BT140:BU140"/>
    <mergeCell ref="CB140:CC140"/>
    <mergeCell ref="CW140:CX140"/>
    <mergeCell ref="BT135:BU135"/>
    <mergeCell ref="CB135:CC135"/>
    <mergeCell ref="CW135:CX135"/>
    <mergeCell ref="BT136:BU136"/>
    <mergeCell ref="CB136:CC136"/>
    <mergeCell ref="CW136:CX136"/>
    <mergeCell ref="BT137:BU137"/>
    <mergeCell ref="CB137:CC137"/>
    <mergeCell ref="CW137:CX137"/>
    <mergeCell ref="BT132:BU132"/>
    <mergeCell ref="CB132:CC132"/>
    <mergeCell ref="CW132:CX132"/>
    <mergeCell ref="BT133:BU133"/>
    <mergeCell ref="CB133:CC133"/>
    <mergeCell ref="CW133:CX133"/>
    <mergeCell ref="BT134:BU134"/>
    <mergeCell ref="CB134:CC134"/>
    <mergeCell ref="CW134:CX134"/>
    <mergeCell ref="BT129:BU129"/>
    <mergeCell ref="CB129:CC129"/>
    <mergeCell ref="CW129:CX129"/>
    <mergeCell ref="BT130:BU130"/>
    <mergeCell ref="CB130:CC130"/>
    <mergeCell ref="CW130:CX130"/>
    <mergeCell ref="BT131:BU131"/>
    <mergeCell ref="CB131:CC131"/>
    <mergeCell ref="CW131:CX131"/>
    <mergeCell ref="BT126:BU126"/>
    <mergeCell ref="CB126:CC126"/>
    <mergeCell ref="CW126:CX126"/>
    <mergeCell ref="BT127:BU127"/>
    <mergeCell ref="CB127:CC127"/>
    <mergeCell ref="CW127:CX127"/>
    <mergeCell ref="BT128:BU128"/>
    <mergeCell ref="CB128:CC128"/>
    <mergeCell ref="CW128:CX128"/>
    <mergeCell ref="BT123:BU123"/>
    <mergeCell ref="CB123:CC123"/>
    <mergeCell ref="CW123:CX123"/>
    <mergeCell ref="BT124:BU124"/>
    <mergeCell ref="CB124:CC124"/>
    <mergeCell ref="CW124:CX124"/>
    <mergeCell ref="BT125:BU125"/>
    <mergeCell ref="CB125:CC125"/>
    <mergeCell ref="CW125:CX125"/>
    <mergeCell ref="BT120:BU120"/>
    <mergeCell ref="CB120:CC120"/>
    <mergeCell ref="CW120:CX120"/>
    <mergeCell ref="BT121:BU121"/>
    <mergeCell ref="CB121:CC121"/>
    <mergeCell ref="CW121:CX121"/>
    <mergeCell ref="BT122:BU122"/>
    <mergeCell ref="CB122:CC122"/>
    <mergeCell ref="CW122:CX122"/>
    <mergeCell ref="BT117:BU117"/>
    <mergeCell ref="CB117:CC117"/>
    <mergeCell ref="CW117:CX117"/>
    <mergeCell ref="BT118:BU118"/>
    <mergeCell ref="CB118:CC118"/>
    <mergeCell ref="CW118:CX118"/>
    <mergeCell ref="BT119:BU119"/>
    <mergeCell ref="CB119:CC119"/>
    <mergeCell ref="CW119:CX119"/>
    <mergeCell ref="BT114:BU114"/>
    <mergeCell ref="CB114:CC114"/>
    <mergeCell ref="CW114:CX114"/>
    <mergeCell ref="BT115:BU115"/>
    <mergeCell ref="CB115:CC115"/>
    <mergeCell ref="CW115:CX115"/>
    <mergeCell ref="BT116:BU116"/>
    <mergeCell ref="CB116:CC116"/>
    <mergeCell ref="CW116:CX116"/>
    <mergeCell ref="BT111:BU111"/>
    <mergeCell ref="CB111:CC111"/>
    <mergeCell ref="CW111:CX111"/>
    <mergeCell ref="BT112:BU112"/>
    <mergeCell ref="CB112:CC112"/>
    <mergeCell ref="CW112:CX112"/>
    <mergeCell ref="BT113:BU113"/>
    <mergeCell ref="CB113:CC113"/>
    <mergeCell ref="CW113:CX113"/>
    <mergeCell ref="BT108:BU108"/>
    <mergeCell ref="CB108:CC108"/>
    <mergeCell ref="CW108:CX108"/>
    <mergeCell ref="BT109:BU109"/>
    <mergeCell ref="CB109:CC109"/>
    <mergeCell ref="CW109:CX109"/>
    <mergeCell ref="BT110:BU110"/>
    <mergeCell ref="CB110:CC110"/>
    <mergeCell ref="CW110:CX110"/>
    <mergeCell ref="B1:F1"/>
    <mergeCell ref="CZ1:DH1"/>
    <mergeCell ref="DI1:EB1"/>
    <mergeCell ref="EC1:EK1"/>
    <mergeCell ref="FL2:FQ2"/>
    <mergeCell ref="EL1:EU1"/>
    <mergeCell ref="EV1:FG1"/>
    <mergeCell ref="FR1:FT1"/>
    <mergeCell ref="G1:AM1"/>
    <mergeCell ref="MV1:MX1"/>
    <mergeCell ref="NB1:NE1"/>
    <mergeCell ref="BB1:BV1"/>
    <mergeCell ref="BW1:CD1"/>
    <mergeCell ref="CE1:CY1"/>
    <mergeCell ref="AN1:AS1"/>
    <mergeCell ref="LL2:LM2"/>
    <mergeCell ref="KP2:KQ2"/>
    <mergeCell ref="LF2:LG2"/>
    <mergeCell ref="KX2:KY2"/>
    <mergeCell ref="KR2:KS2"/>
    <mergeCell ref="KV2:KW2"/>
    <mergeCell ref="FH1:FQ1"/>
    <mergeCell ref="FH2:FJ2"/>
    <mergeCell ref="IK2:IR2"/>
    <mergeCell ref="HW2:IJ2"/>
    <mergeCell ref="IS2:JF2"/>
    <mergeCell ref="HU1:JF1"/>
    <mergeCell ref="MY1:NA1"/>
    <mergeCell ref="GN111:GO111"/>
    <mergeCell ref="GN112:GO112"/>
    <mergeCell ref="GN113:GO113"/>
    <mergeCell ref="GN114:GO114"/>
    <mergeCell ref="GN115:GO115"/>
    <mergeCell ref="MF1:MU1"/>
    <mergeCell ref="LP1:ME1"/>
    <mergeCell ref="GN108:GO108"/>
    <mergeCell ref="GN109:GO109"/>
    <mergeCell ref="GN110:GO110"/>
    <mergeCell ref="LB2:LC2"/>
    <mergeCell ref="LD2:LE2"/>
    <mergeCell ref="KT2:KU2"/>
    <mergeCell ref="LN2:LO2"/>
    <mergeCell ref="KZ2:LA2"/>
    <mergeCell ref="LH2:LI2"/>
    <mergeCell ref="LJ2:LK2"/>
    <mergeCell ref="JN1:JS1"/>
    <mergeCell ref="KJ2:KK2"/>
    <mergeCell ref="JG1:JM1"/>
    <mergeCell ref="JT1:KI1"/>
    <mergeCell ref="KJ1:LO1"/>
    <mergeCell ref="KL2:KM2"/>
    <mergeCell ref="KN2:KO2"/>
    <mergeCell ref="GN121:GO121"/>
    <mergeCell ref="GN122:GO122"/>
    <mergeCell ref="GN123:GO123"/>
    <mergeCell ref="GN124:GO124"/>
    <mergeCell ref="GN125:GO125"/>
    <mergeCell ref="GN116:GO116"/>
    <mergeCell ref="GN117:GO117"/>
    <mergeCell ref="GN118:GO118"/>
    <mergeCell ref="GN119:GO119"/>
    <mergeCell ref="GN120:GO120"/>
    <mergeCell ref="GN139:GO139"/>
    <mergeCell ref="GN140:GO140"/>
    <mergeCell ref="GN131:GO131"/>
    <mergeCell ref="GN132:GO132"/>
    <mergeCell ref="GN133:GO133"/>
    <mergeCell ref="GN134:GO134"/>
    <mergeCell ref="GN135:GO135"/>
    <mergeCell ref="GN126:GO126"/>
    <mergeCell ref="GN127:GO127"/>
    <mergeCell ref="GN128:GO128"/>
    <mergeCell ref="GN129:GO129"/>
    <mergeCell ref="GN130:GO130"/>
    <mergeCell ref="GN146:GO146"/>
    <mergeCell ref="HR108:HS108"/>
    <mergeCell ref="HR109:HS109"/>
    <mergeCell ref="HR110:HS110"/>
    <mergeCell ref="HR111:HS111"/>
    <mergeCell ref="HR112:HS112"/>
    <mergeCell ref="HR113:HS113"/>
    <mergeCell ref="HR114:HS114"/>
    <mergeCell ref="HR115:HS115"/>
    <mergeCell ref="HR116:HS116"/>
    <mergeCell ref="HR117:HS117"/>
    <mergeCell ref="HR118:HS118"/>
    <mergeCell ref="HR119:HS119"/>
    <mergeCell ref="HR120:HS120"/>
    <mergeCell ref="HR121:HS121"/>
    <mergeCell ref="HR122:HS122"/>
    <mergeCell ref="GN141:GO141"/>
    <mergeCell ref="GN142:GO142"/>
    <mergeCell ref="GN143:GO143"/>
    <mergeCell ref="GN144:GO144"/>
    <mergeCell ref="GN145:GO145"/>
    <mergeCell ref="GN136:GO136"/>
    <mergeCell ref="GN137:GO137"/>
    <mergeCell ref="GN138:GO138"/>
    <mergeCell ref="HR146:HS146"/>
    <mergeCell ref="GV108:GW108"/>
    <mergeCell ref="GV109:GW109"/>
    <mergeCell ref="GV110:GW110"/>
    <mergeCell ref="GV111:GW111"/>
    <mergeCell ref="GV112:GW112"/>
    <mergeCell ref="GV113:GW113"/>
    <mergeCell ref="GV114:GW114"/>
    <mergeCell ref="GV115:GW115"/>
    <mergeCell ref="GV116:GW116"/>
    <mergeCell ref="GV117:GW117"/>
    <mergeCell ref="GV118:GW118"/>
    <mergeCell ref="GV119:GW119"/>
    <mergeCell ref="HR138:HS138"/>
    <mergeCell ref="HR139:HS139"/>
    <mergeCell ref="HR140:HS140"/>
    <mergeCell ref="HR141:HS141"/>
    <mergeCell ref="HR142:HS142"/>
    <mergeCell ref="HR133:HS133"/>
    <mergeCell ref="HR134:HS134"/>
    <mergeCell ref="HR135:HS135"/>
    <mergeCell ref="HR136:HS136"/>
    <mergeCell ref="HR137:HS137"/>
    <mergeCell ref="GV120:GW120"/>
    <mergeCell ref="GV121:GW121"/>
    <mergeCell ref="GV122:GW122"/>
    <mergeCell ref="GV123:GW123"/>
    <mergeCell ref="GV124:GW124"/>
    <mergeCell ref="HR143:HS143"/>
    <mergeCell ref="HR144:HS144"/>
    <mergeCell ref="HR145:HS145"/>
    <mergeCell ref="HR129:HS129"/>
    <mergeCell ref="HR130:HS130"/>
    <mergeCell ref="HR131:HS131"/>
    <mergeCell ref="HR132:HS132"/>
    <mergeCell ref="HR123:HS123"/>
    <mergeCell ref="HR124:HS124"/>
    <mergeCell ref="HR125:HS125"/>
    <mergeCell ref="HR126:HS126"/>
    <mergeCell ref="HR127:HS127"/>
    <mergeCell ref="HR128:HS128"/>
    <mergeCell ref="GV145:GW145"/>
    <mergeCell ref="GV146:GW146"/>
    <mergeCell ref="FU1:GP1"/>
    <mergeCell ref="GQ1:GX1"/>
    <mergeCell ref="GY1:HT1"/>
    <mergeCell ref="GV140:GW140"/>
    <mergeCell ref="GV141:GW141"/>
    <mergeCell ref="GV142:GW142"/>
    <mergeCell ref="GV143:GW143"/>
    <mergeCell ref="GV144:GW144"/>
    <mergeCell ref="GV135:GW135"/>
    <mergeCell ref="GV136:GW136"/>
    <mergeCell ref="GV137:GW137"/>
    <mergeCell ref="GV138:GW138"/>
    <mergeCell ref="GV139:GW139"/>
    <mergeCell ref="GV130:GW130"/>
    <mergeCell ref="GV131:GW131"/>
    <mergeCell ref="GV132:GW132"/>
    <mergeCell ref="GV133:GW133"/>
    <mergeCell ref="GV134:GW134"/>
    <mergeCell ref="GV125:GW125"/>
    <mergeCell ref="GV126:GW126"/>
    <mergeCell ref="GV127:GW127"/>
    <mergeCell ref="GV128:GW128"/>
    <mergeCell ref="GV129:GW129"/>
  </mergeCells>
  <phoneticPr fontId="0" type="noConversion"/>
  <printOptions verticalCentered="1"/>
  <pageMargins left="0.31496062992125984" right="0.19685039370078741" top="0.47244094488188981" bottom="0.47244094488188981" header="0.19685039370078741" footer="0.19685039370078741"/>
  <pageSetup paperSize="8" fitToWidth="0" pageOrder="overThenDown" orientation="landscape" r:id="rId1"/>
  <headerFooter alignWithMargins="0">
    <oddHeader>&amp;C&amp;"Arial,Grassetto Corsivo"&amp;11&amp;F</oddHeader>
    <oddFooter>&amp;C&amp;P/&amp;N</oddFooter>
  </headerFooter>
  <colBreaks count="8" manualBreakCount="8">
    <brk id="53" max="1048575" man="1"/>
    <brk id="103" max="1048575" man="1"/>
    <brk id="141" max="1048575" man="1"/>
    <brk id="176" max="1048575" man="1"/>
    <brk id="228" max="1048575" man="1"/>
    <brk id="266" max="1048575" man="1"/>
    <brk id="295" max="1048575" man="1"/>
    <brk id="32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S328"/>
  <sheetViews>
    <sheetView view="pageBreakPreview" zoomScaleNormal="100" zoomScaleSheetLayoutView="100" workbookViewId="0">
      <pane ySplit="1" topLeftCell="A2" activePane="bottomLeft" state="frozen"/>
      <selection pane="bottomLeft" activeCell="CQ4" sqref="CQ4"/>
    </sheetView>
  </sheetViews>
  <sheetFormatPr defaultColWidth="9.140625" defaultRowHeight="11.25" x14ac:dyDescent="0.2"/>
  <cols>
    <col min="1" max="1" width="4.42578125" style="21" customWidth="1"/>
    <col min="2" max="2" width="5.140625" style="177" customWidth="1"/>
    <col min="3" max="3" width="14" style="21" customWidth="1"/>
    <col min="4" max="4" width="8.85546875" style="21" customWidth="1"/>
    <col min="5" max="6" width="7.5703125" style="21" customWidth="1"/>
    <col min="7" max="7" width="10.85546875" style="178" customWidth="1"/>
    <col min="8" max="8" width="10.85546875" style="21" customWidth="1"/>
    <col min="9" max="9" width="11.28515625" style="21" customWidth="1"/>
    <col min="10" max="10" width="11.5703125" style="21" customWidth="1"/>
    <col min="11" max="12" width="13.5703125" style="21" customWidth="1"/>
    <col min="13" max="13" width="11.42578125" style="21" customWidth="1"/>
    <col min="14" max="14" width="12.7109375" style="21" customWidth="1"/>
    <col min="15" max="15" width="12.5703125" style="21" customWidth="1"/>
    <col min="16" max="16" width="12.28515625" style="21" customWidth="1"/>
    <col min="17" max="17" width="14" style="21" customWidth="1"/>
    <col min="18" max="18" width="12" style="21" customWidth="1"/>
    <col min="19" max="19" width="10.42578125" style="21" customWidth="1"/>
    <col min="20" max="20" width="13.5703125" style="21" customWidth="1"/>
    <col min="21" max="21" width="12" style="21" customWidth="1"/>
    <col min="22" max="22" width="12.28515625" style="21" customWidth="1"/>
    <col min="23" max="23" width="12.140625" style="21" customWidth="1"/>
    <col min="24" max="24" width="12.7109375" style="21" customWidth="1"/>
    <col min="25" max="25" width="13.28515625" style="21" customWidth="1"/>
    <col min="26" max="26" width="13.140625" style="21" customWidth="1"/>
    <col min="27" max="27" width="11" style="21" customWidth="1"/>
    <col min="28" max="28" width="9.85546875" style="21" customWidth="1"/>
    <col min="29" max="29" width="10.42578125" style="21" customWidth="1"/>
    <col min="30" max="30" width="10.5703125" style="21" customWidth="1"/>
    <col min="31" max="31" width="9.7109375" style="21" customWidth="1"/>
    <col min="32" max="32" width="10.5703125" style="21" customWidth="1"/>
    <col min="33" max="33" width="10" style="21" customWidth="1"/>
    <col min="34" max="34" width="10.5703125" style="21" customWidth="1"/>
    <col min="35" max="37" width="11.42578125" style="21" customWidth="1"/>
    <col min="38" max="38" width="9.5703125" style="21" customWidth="1"/>
    <col min="39" max="41" width="11.42578125" style="21" customWidth="1"/>
    <col min="42" max="42" width="9.28515625" style="21" customWidth="1"/>
    <col min="43" max="43" width="5.7109375" style="21" bestFit="1" customWidth="1"/>
    <col min="44" max="44" width="8.5703125" style="21" customWidth="1"/>
    <col min="45" max="45" width="17.140625" style="21" customWidth="1"/>
    <col min="46" max="46" width="13.5703125" style="21" customWidth="1"/>
    <col min="47" max="47" width="8.85546875" style="21" bestFit="1" customWidth="1"/>
    <col min="48" max="48" width="12.85546875" style="21" customWidth="1"/>
    <col min="49" max="49" width="10.42578125" style="21" customWidth="1"/>
    <col min="50" max="50" width="11" style="21" bestFit="1" customWidth="1"/>
    <col min="51" max="51" width="12" style="21" customWidth="1"/>
    <col min="52" max="52" width="13.5703125" style="21" customWidth="1"/>
    <col min="53" max="53" width="11.140625" style="21" customWidth="1"/>
    <col min="54" max="56" width="13.5703125" style="21" customWidth="1"/>
    <col min="57" max="57" width="8.85546875" style="21" customWidth="1"/>
    <col min="58" max="58" width="11.5703125" style="21" customWidth="1"/>
    <col min="59" max="59" width="10.140625" style="21" customWidth="1"/>
    <col min="60" max="60" width="10" style="21" customWidth="1"/>
    <col min="61" max="61" width="9.42578125" style="21" customWidth="1"/>
    <col min="62" max="62" width="11.85546875" style="21" customWidth="1"/>
    <col min="63" max="63" width="12" style="21" customWidth="1"/>
    <col min="64" max="64" width="9.85546875" style="21" customWidth="1"/>
    <col min="65" max="65" width="11.85546875" style="21" customWidth="1"/>
    <col min="66" max="66" width="11.5703125" style="21" customWidth="1"/>
    <col min="67" max="67" width="8.85546875" style="21" bestFit="1" customWidth="1"/>
    <col min="68" max="68" width="8" style="21" customWidth="1"/>
    <col min="69" max="69" width="7.85546875" style="21" bestFit="1" customWidth="1"/>
    <col min="70" max="70" width="11.7109375" style="21" customWidth="1"/>
    <col min="71" max="71" width="6.5703125" style="21" bestFit="1" customWidth="1"/>
    <col min="72" max="72" width="9.5703125" style="21" customWidth="1"/>
    <col min="73" max="73" width="8.85546875" style="21" customWidth="1"/>
    <col min="74" max="74" width="8.42578125" style="21" customWidth="1"/>
    <col min="75" max="75" width="10" style="21" bestFit="1" customWidth="1"/>
    <col min="76" max="76" width="8.5703125" style="21" customWidth="1"/>
    <col min="77" max="77" width="10" style="21" bestFit="1" customWidth="1"/>
    <col min="78" max="78" width="9.140625" style="21" customWidth="1"/>
    <col min="79" max="79" width="8.7109375" style="21" bestFit="1" customWidth="1"/>
    <col min="80" max="81" width="10" style="21" bestFit="1" customWidth="1"/>
    <col min="82" max="82" width="10.5703125" style="21" bestFit="1" customWidth="1"/>
    <col min="83" max="83" width="10" style="21" bestFit="1" customWidth="1"/>
    <col min="84" max="84" width="11" style="21" bestFit="1" customWidth="1"/>
    <col min="85" max="85" width="10" style="21" bestFit="1" customWidth="1"/>
    <col min="86" max="88" width="10.140625" style="21" bestFit="1" customWidth="1"/>
    <col min="89" max="90" width="10" style="21" bestFit="1" customWidth="1"/>
    <col min="91" max="91" width="10.7109375" style="21" bestFit="1" customWidth="1"/>
    <col min="92" max="92" width="7.28515625" style="21" customWidth="1"/>
    <col min="93" max="94" width="13.140625" style="21" bestFit="1" customWidth="1"/>
    <col min="95" max="95" width="12.7109375" style="21" bestFit="1" customWidth="1"/>
    <col min="96" max="96" width="11.7109375" style="21" customWidth="1"/>
    <col min="97" max="97" width="13.7109375" style="21" customWidth="1"/>
    <col min="98" max="98" width="9.42578125" style="21" customWidth="1"/>
    <col min="99" max="99" width="12.7109375" style="21" bestFit="1" customWidth="1"/>
    <col min="100" max="100" width="10.42578125" style="21" customWidth="1"/>
    <col min="101" max="101" width="11.5703125" style="21" customWidth="1"/>
    <col min="102" max="102" width="11.7109375" style="21" customWidth="1"/>
    <col min="103" max="103" width="13.5703125" style="21" customWidth="1"/>
    <col min="104" max="104" width="13.7109375" style="21" customWidth="1"/>
    <col min="105" max="105" width="8.7109375" style="21" customWidth="1"/>
    <col min="106" max="106" width="15.7109375" style="21" bestFit="1" customWidth="1"/>
    <col min="107" max="107" width="13.7109375" style="21" bestFit="1" customWidth="1"/>
    <col min="108" max="108" width="12.7109375" style="21" bestFit="1" customWidth="1"/>
    <col min="109" max="110" width="13.5703125" style="21" customWidth="1"/>
    <col min="111" max="111" width="10" style="21" bestFit="1" customWidth="1"/>
    <col min="112" max="112" width="13.42578125" style="21" customWidth="1"/>
    <col min="113" max="113" width="8.85546875" style="21" bestFit="1" customWidth="1"/>
    <col min="114" max="116" width="11" style="21" bestFit="1" customWidth="1"/>
    <col min="117" max="119" width="13.5703125" style="21" customWidth="1"/>
    <col min="120" max="120" width="11" style="21" bestFit="1" customWidth="1"/>
    <col min="121" max="121" width="11.42578125" style="21" customWidth="1"/>
    <col min="122" max="122" width="11" style="21" bestFit="1" customWidth="1"/>
    <col min="123" max="123" width="10.85546875" style="21" bestFit="1" customWidth="1"/>
    <col min="124" max="124" width="10.140625" style="21" customWidth="1"/>
    <col min="125" max="125" width="11.85546875" style="21" bestFit="1" customWidth="1"/>
    <col min="126" max="126" width="11.7109375" style="21" bestFit="1" customWidth="1"/>
    <col min="127" max="127" width="10.42578125" style="21" customWidth="1"/>
    <col min="128" max="128" width="13.5703125" style="21" customWidth="1"/>
    <col min="129" max="129" width="11.85546875" style="21" bestFit="1" customWidth="1"/>
    <col min="130" max="130" width="10" style="21" bestFit="1" customWidth="1"/>
    <col min="131" max="131" width="10.140625" style="21" customWidth="1"/>
    <col min="132" max="132" width="7.85546875" style="21" bestFit="1" customWidth="1"/>
    <col min="133" max="133" width="9.85546875" style="21" customWidth="1"/>
    <col min="134" max="134" width="6.5703125" style="21" bestFit="1" customWidth="1"/>
    <col min="135" max="135" width="9.7109375" style="21" customWidth="1"/>
    <col min="136" max="136" width="8.140625" style="21" customWidth="1"/>
    <col min="137" max="137" width="7.28515625" style="21" customWidth="1"/>
    <col min="138" max="138" width="13.5703125" style="21" customWidth="1"/>
    <col min="139" max="139" width="10.85546875" style="21" customWidth="1"/>
    <col min="140" max="140" width="11.42578125" style="21" customWidth="1"/>
    <col min="141" max="141" width="13.5703125" style="21" customWidth="1"/>
    <col min="142" max="142" width="11.140625" style="21" customWidth="1"/>
    <col min="143" max="143" width="9.5703125" style="21" customWidth="1"/>
    <col min="144" max="144" width="13.5703125" style="21" customWidth="1"/>
    <col min="145" max="147" width="10.42578125" style="21" customWidth="1"/>
    <col min="148" max="148" width="13.85546875" style="21" customWidth="1"/>
    <col min="149" max="150" width="11.5703125" style="21" customWidth="1"/>
    <col min="151" max="151" width="12" style="21" customWidth="1"/>
    <col min="152" max="152" width="8.5703125" style="21" customWidth="1"/>
    <col min="153" max="154" width="9.28515625" style="21" bestFit="1" customWidth="1"/>
    <col min="155" max="155" width="12.5703125" style="21" customWidth="1"/>
    <col min="156" max="156" width="7.140625" style="21" customWidth="1"/>
    <col min="157" max="157" width="18.42578125" style="21" customWidth="1"/>
    <col min="158" max="161" width="5.85546875" style="21" bestFit="1" customWidth="1"/>
    <col min="162" max="162" width="9.140625" style="21" bestFit="1" customWidth="1"/>
    <col min="163" max="174" width="5.85546875" style="21" bestFit="1" customWidth="1"/>
    <col min="175" max="175" width="17.5703125" style="21" bestFit="1" customWidth="1"/>
    <col min="176" max="16384" width="9.140625" style="21"/>
  </cols>
  <sheetData>
    <row r="1" spans="1:175" x14ac:dyDescent="0.2">
      <c r="A1" s="17" t="s">
        <v>190</v>
      </c>
      <c r="B1" s="17" t="s">
        <v>191</v>
      </c>
      <c r="C1" s="17" t="s">
        <v>52</v>
      </c>
      <c r="D1" s="56" t="s">
        <v>192</v>
      </c>
      <c r="E1" s="56" t="s">
        <v>193</v>
      </c>
      <c r="F1" s="56" t="s">
        <v>194</v>
      </c>
      <c r="G1" s="56" t="s">
        <v>195</v>
      </c>
      <c r="H1" s="56" t="s">
        <v>196</v>
      </c>
      <c r="I1" s="56" t="s">
        <v>197</v>
      </c>
      <c r="J1" s="56" t="s">
        <v>198</v>
      </c>
      <c r="K1" s="56" t="s">
        <v>199</v>
      </c>
      <c r="L1" s="56" t="s">
        <v>200</v>
      </c>
      <c r="M1" s="56" t="s">
        <v>201</v>
      </c>
      <c r="N1" s="56" t="s">
        <v>202</v>
      </c>
      <c r="O1" s="56" t="s">
        <v>203</v>
      </c>
      <c r="P1" s="56" t="s">
        <v>204</v>
      </c>
      <c r="Q1" s="56" t="s">
        <v>205</v>
      </c>
      <c r="R1" s="56" t="s">
        <v>206</v>
      </c>
      <c r="S1" s="56" t="s">
        <v>207</v>
      </c>
      <c r="T1" s="56" t="s">
        <v>208</v>
      </c>
      <c r="U1" s="56" t="s">
        <v>209</v>
      </c>
      <c r="V1" s="56" t="s">
        <v>210</v>
      </c>
      <c r="W1" s="56" t="s">
        <v>211</v>
      </c>
      <c r="X1" s="57" t="s">
        <v>212</v>
      </c>
      <c r="Y1" s="57" t="s">
        <v>213</v>
      </c>
      <c r="Z1" s="57" t="s">
        <v>214</v>
      </c>
      <c r="AA1" s="57" t="s">
        <v>215</v>
      </c>
      <c r="AB1" s="57" t="s">
        <v>216</v>
      </c>
      <c r="AC1" s="57" t="s">
        <v>217</v>
      </c>
      <c r="AD1" s="57" t="s">
        <v>218</v>
      </c>
      <c r="AE1" s="57" t="s">
        <v>219</v>
      </c>
      <c r="AF1" s="57" t="s">
        <v>220</v>
      </c>
      <c r="AG1" s="57" t="s">
        <v>221</v>
      </c>
      <c r="AH1" s="57" t="s">
        <v>222</v>
      </c>
      <c r="AI1" s="57" t="s">
        <v>223</v>
      </c>
      <c r="AJ1" s="57" t="s">
        <v>224</v>
      </c>
      <c r="AK1" s="57" t="s">
        <v>225</v>
      </c>
      <c r="AL1" s="57" t="s">
        <v>226</v>
      </c>
      <c r="AM1" s="57" t="s">
        <v>227</v>
      </c>
      <c r="AN1" s="57" t="s">
        <v>228</v>
      </c>
      <c r="AO1" s="57" t="s">
        <v>229</v>
      </c>
      <c r="AP1" s="57" t="s">
        <v>230</v>
      </c>
      <c r="AQ1" s="57" t="s">
        <v>231</v>
      </c>
      <c r="AR1" s="57" t="s">
        <v>232</v>
      </c>
      <c r="AS1" s="57" t="s">
        <v>233</v>
      </c>
      <c r="AT1" s="57" t="s">
        <v>234</v>
      </c>
      <c r="AU1" s="57" t="s">
        <v>235</v>
      </c>
      <c r="AV1" s="57" t="s">
        <v>236</v>
      </c>
      <c r="AW1" s="57" t="s">
        <v>237</v>
      </c>
      <c r="AX1" s="57" t="s">
        <v>238</v>
      </c>
      <c r="AY1" s="57" t="s">
        <v>239</v>
      </c>
      <c r="AZ1" s="57" t="s">
        <v>75</v>
      </c>
      <c r="BA1" s="57" t="s">
        <v>240</v>
      </c>
      <c r="BB1" s="57" t="s">
        <v>241</v>
      </c>
      <c r="BC1" s="57" t="s">
        <v>242</v>
      </c>
      <c r="BD1" s="57" t="s">
        <v>243</v>
      </c>
      <c r="BE1" s="57" t="s">
        <v>244</v>
      </c>
      <c r="BF1" s="57" t="s">
        <v>245</v>
      </c>
      <c r="BG1" s="57" t="s">
        <v>246</v>
      </c>
      <c r="BH1" s="57" t="s">
        <v>247</v>
      </c>
      <c r="BI1" s="57" t="s">
        <v>248</v>
      </c>
      <c r="BJ1" s="57" t="s">
        <v>249</v>
      </c>
      <c r="BK1" s="57" t="s">
        <v>250</v>
      </c>
      <c r="BL1" s="57" t="s">
        <v>251</v>
      </c>
      <c r="BM1" s="57" t="s">
        <v>252</v>
      </c>
      <c r="BN1" s="57" t="s">
        <v>253</v>
      </c>
      <c r="BO1" s="57" t="s">
        <v>89</v>
      </c>
      <c r="BP1" s="58" t="s">
        <v>90</v>
      </c>
      <c r="BQ1" s="58" t="s">
        <v>91</v>
      </c>
      <c r="BR1" s="58" t="s">
        <v>92</v>
      </c>
      <c r="BS1" s="58" t="s">
        <v>93</v>
      </c>
      <c r="BT1" s="58" t="s">
        <v>94</v>
      </c>
      <c r="BU1" s="58" t="s">
        <v>95</v>
      </c>
      <c r="BV1" s="58" t="s">
        <v>96</v>
      </c>
      <c r="BW1" s="57" t="s">
        <v>254</v>
      </c>
      <c r="BX1" s="57" t="s">
        <v>255</v>
      </c>
      <c r="BY1" s="57" t="s">
        <v>256</v>
      </c>
      <c r="BZ1" s="57" t="s">
        <v>257</v>
      </c>
      <c r="CA1" s="57" t="s">
        <v>258</v>
      </c>
      <c r="CB1" s="57" t="s">
        <v>259</v>
      </c>
      <c r="CC1" s="57" t="s">
        <v>260</v>
      </c>
      <c r="CD1" s="57" t="s">
        <v>261</v>
      </c>
      <c r="CE1" s="57" t="s">
        <v>262</v>
      </c>
      <c r="CF1" s="57" t="s">
        <v>263</v>
      </c>
      <c r="CG1" s="57" t="s">
        <v>264</v>
      </c>
      <c r="CH1" s="57" t="s">
        <v>265</v>
      </c>
      <c r="CI1" s="57" t="s">
        <v>266</v>
      </c>
      <c r="CJ1" s="57" t="s">
        <v>267</v>
      </c>
      <c r="CK1" s="57" t="s">
        <v>268</v>
      </c>
      <c r="CL1" s="57" t="s">
        <v>269</v>
      </c>
      <c r="CM1" s="57" t="s">
        <v>270</v>
      </c>
      <c r="CN1" s="57" t="s">
        <v>271</v>
      </c>
      <c r="CO1" s="57" t="s">
        <v>272</v>
      </c>
      <c r="CP1" s="57" t="s">
        <v>273</v>
      </c>
      <c r="CQ1" s="57" t="s">
        <v>274</v>
      </c>
      <c r="CR1" s="57" t="s">
        <v>275</v>
      </c>
      <c r="CS1" s="57" t="s">
        <v>276</v>
      </c>
      <c r="CT1" s="57" t="s">
        <v>277</v>
      </c>
      <c r="CU1" s="59" t="s">
        <v>278</v>
      </c>
      <c r="CV1" s="59" t="s">
        <v>279</v>
      </c>
      <c r="CW1" s="59" t="s">
        <v>280</v>
      </c>
      <c r="CX1" s="59" t="s">
        <v>281</v>
      </c>
      <c r="CY1" s="59" t="s">
        <v>282</v>
      </c>
      <c r="CZ1" s="59" t="s">
        <v>283</v>
      </c>
      <c r="DA1" s="59" t="s">
        <v>284</v>
      </c>
      <c r="DB1" s="60" t="s">
        <v>285</v>
      </c>
      <c r="DC1" s="60" t="s">
        <v>286</v>
      </c>
      <c r="DD1" s="60" t="s">
        <v>287</v>
      </c>
      <c r="DE1" s="61" t="s">
        <v>233</v>
      </c>
      <c r="DF1" s="61" t="s">
        <v>234</v>
      </c>
      <c r="DG1" s="61" t="s">
        <v>235</v>
      </c>
      <c r="DH1" s="61" t="s">
        <v>236</v>
      </c>
      <c r="DI1" s="61" t="s">
        <v>237</v>
      </c>
      <c r="DJ1" s="61" t="s">
        <v>238</v>
      </c>
      <c r="DK1" s="61" t="s">
        <v>239</v>
      </c>
      <c r="DL1" s="61" t="s">
        <v>75</v>
      </c>
      <c r="DM1" s="61" t="s">
        <v>240</v>
      </c>
      <c r="DN1" s="61" t="s">
        <v>241</v>
      </c>
      <c r="DO1" s="61" t="s">
        <v>242</v>
      </c>
      <c r="DP1" s="61" t="s">
        <v>243</v>
      </c>
      <c r="DQ1" s="61" t="s">
        <v>244</v>
      </c>
      <c r="DR1" s="61" t="s">
        <v>245</v>
      </c>
      <c r="DS1" s="61" t="s">
        <v>247</v>
      </c>
      <c r="DT1" s="61" t="s">
        <v>248</v>
      </c>
      <c r="DU1" s="61" t="s">
        <v>249</v>
      </c>
      <c r="DV1" s="61" t="s">
        <v>250</v>
      </c>
      <c r="DW1" s="61" t="s">
        <v>251</v>
      </c>
      <c r="DX1" s="61" t="s">
        <v>252</v>
      </c>
      <c r="DY1" s="61" t="s">
        <v>253</v>
      </c>
      <c r="DZ1" s="61" t="s">
        <v>89</v>
      </c>
      <c r="EA1" s="61" t="s">
        <v>90</v>
      </c>
      <c r="EB1" s="61" t="s">
        <v>91</v>
      </c>
      <c r="EC1" s="61" t="s">
        <v>92</v>
      </c>
      <c r="ED1" s="61" t="s">
        <v>93</v>
      </c>
      <c r="EE1" s="61" t="s">
        <v>94</v>
      </c>
      <c r="EF1" s="61" t="s">
        <v>95</v>
      </c>
      <c r="EG1" s="62" t="s">
        <v>96</v>
      </c>
      <c r="EH1" s="18" t="s">
        <v>288</v>
      </c>
      <c r="EI1" s="18" t="s">
        <v>289</v>
      </c>
      <c r="EJ1" s="18" t="s">
        <v>290</v>
      </c>
      <c r="EK1" s="18" t="s">
        <v>291</v>
      </c>
      <c r="EL1" s="18" t="s">
        <v>292</v>
      </c>
      <c r="EM1" s="18" t="s">
        <v>293</v>
      </c>
      <c r="EN1" s="18" t="s">
        <v>294</v>
      </c>
      <c r="EO1" s="18" t="s">
        <v>567</v>
      </c>
      <c r="EP1" s="18" t="s">
        <v>297</v>
      </c>
      <c r="EQ1" s="18" t="s">
        <v>295</v>
      </c>
      <c r="ER1" s="18" t="s">
        <v>575</v>
      </c>
      <c r="ES1" s="18" t="s">
        <v>576</v>
      </c>
      <c r="ET1" s="18" t="s">
        <v>577</v>
      </c>
      <c r="EU1" s="18" t="s">
        <v>578</v>
      </c>
      <c r="EV1" s="18" t="s">
        <v>296</v>
      </c>
      <c r="EW1" s="18" t="s">
        <v>579</v>
      </c>
      <c r="EX1" s="19" t="s">
        <v>562</v>
      </c>
      <c r="EY1" s="20" t="s">
        <v>1495</v>
      </c>
      <c r="FA1" s="22" t="s">
        <v>1136</v>
      </c>
      <c r="FB1" s="23" t="s">
        <v>1494</v>
      </c>
    </row>
    <row r="2" spans="1:175" ht="13.5" x14ac:dyDescent="0.2">
      <c r="A2" s="24" t="s">
        <v>298</v>
      </c>
      <c r="B2" s="25">
        <v>2024</v>
      </c>
      <c r="C2" s="24" t="s">
        <v>299</v>
      </c>
      <c r="D2" s="63">
        <v>243</v>
      </c>
      <c r="E2" s="63">
        <v>244</v>
      </c>
      <c r="F2" s="63">
        <v>244</v>
      </c>
      <c r="G2" s="63">
        <v>1115037</v>
      </c>
      <c r="H2" s="63">
        <v>530715.32740999991</v>
      </c>
      <c r="I2" s="63">
        <v>98775.863280000005</v>
      </c>
      <c r="J2" s="63">
        <v>28758.508840000002</v>
      </c>
      <c r="K2" s="63">
        <v>28758.508840000002</v>
      </c>
      <c r="L2" s="63">
        <v>0</v>
      </c>
      <c r="M2" s="63">
        <v>11633.656000000001</v>
      </c>
      <c r="N2" s="63">
        <v>11633.656000000001</v>
      </c>
      <c r="O2" s="63">
        <v>0</v>
      </c>
      <c r="P2" s="63">
        <v>341622.31904999999</v>
      </c>
      <c r="Q2" s="63">
        <v>22678.71544</v>
      </c>
      <c r="R2" s="63">
        <v>15384.616540000001</v>
      </c>
      <c r="S2" s="63">
        <v>156</v>
      </c>
      <c r="T2" s="63">
        <v>20489</v>
      </c>
      <c r="U2" s="63">
        <v>4845.2</v>
      </c>
      <c r="V2" s="63">
        <v>29695.163700000001</v>
      </c>
      <c r="W2" s="63">
        <v>431939.46413000004</v>
      </c>
      <c r="X2" s="63">
        <v>292.52</v>
      </c>
      <c r="Y2" s="63">
        <v>292.54500000000002</v>
      </c>
      <c r="Z2" s="63">
        <v>147.80000000000001</v>
      </c>
      <c r="AA2" s="63">
        <v>480882.55867000006</v>
      </c>
      <c r="AB2" s="63">
        <v>341672.70555000001</v>
      </c>
      <c r="AC2" s="63">
        <v>139209.85311999999</v>
      </c>
      <c r="AD2" s="63">
        <v>98817.688280000002</v>
      </c>
      <c r="AE2" s="63">
        <v>28758.508840000002</v>
      </c>
      <c r="AF2" s="63">
        <v>11633.656000000001</v>
      </c>
      <c r="AG2" s="63">
        <v>16010.080256363235</v>
      </c>
      <c r="AH2" s="63">
        <v>12748.428583636767</v>
      </c>
      <c r="AI2" s="64" t="s">
        <v>367</v>
      </c>
      <c r="AJ2" s="63">
        <v>28845038.84</v>
      </c>
      <c r="AK2" s="63">
        <v>28845038.84</v>
      </c>
      <c r="AL2" s="63">
        <v>6307.1600469668656</v>
      </c>
      <c r="AM2" s="64" t="s">
        <v>301</v>
      </c>
      <c r="AN2" s="63">
        <v>11633656</v>
      </c>
      <c r="AO2" s="63">
        <v>11633656</v>
      </c>
      <c r="AP2" s="63">
        <v>53511.667269999969</v>
      </c>
      <c r="AQ2" s="63">
        <v>292.58100000000002</v>
      </c>
      <c r="AR2" s="63">
        <v>15384.616540000003</v>
      </c>
      <c r="AS2" s="63">
        <v>187134.00999999998</v>
      </c>
      <c r="AT2" s="63">
        <v>136569.5</v>
      </c>
      <c r="AU2" s="63">
        <v>6042.4</v>
      </c>
      <c r="AV2" s="63">
        <v>69001978.150000006</v>
      </c>
      <c r="AW2" s="63">
        <v>122181.14</v>
      </c>
      <c r="AX2" s="63">
        <v>30920292.280000001</v>
      </c>
      <c r="AY2" s="63">
        <v>8329316.1600000001</v>
      </c>
      <c r="AZ2" s="63">
        <v>25261637</v>
      </c>
      <c r="BA2" s="63">
        <v>276459.19999999995</v>
      </c>
      <c r="BB2" s="63">
        <v>200616.29</v>
      </c>
      <c r="BC2" s="63">
        <v>133272.23000000001</v>
      </c>
      <c r="BD2" s="63">
        <v>33800042.059999995</v>
      </c>
      <c r="BE2" s="63">
        <v>260281.36999999997</v>
      </c>
      <c r="BF2" s="63">
        <v>6211861.2100000009</v>
      </c>
      <c r="BG2" s="63">
        <v>26</v>
      </c>
      <c r="BH2" s="63">
        <v>3748539.33</v>
      </c>
      <c r="BI2" s="63">
        <v>58757.37</v>
      </c>
      <c r="BJ2" s="63">
        <v>86626520</v>
      </c>
      <c r="BK2" s="63">
        <v>48772727.859999999</v>
      </c>
      <c r="BL2" s="63">
        <v>18151.22</v>
      </c>
      <c r="BM2" s="63">
        <v>923624.38000000012</v>
      </c>
      <c r="BN2" s="63">
        <v>26676676.390000004</v>
      </c>
      <c r="BO2" s="63">
        <v>6042.4</v>
      </c>
      <c r="BP2" s="65"/>
      <c r="BQ2" s="65"/>
      <c r="BR2" s="65"/>
      <c r="BS2" s="65"/>
      <c r="BT2" s="65"/>
      <c r="BU2" s="65"/>
      <c r="BV2" s="65"/>
      <c r="BW2" s="63">
        <v>67327.909498539098</v>
      </c>
      <c r="BX2" s="63">
        <v>44368.619174333224</v>
      </c>
      <c r="BY2" s="63">
        <v>30202.632315418898</v>
      </c>
      <c r="BZ2" s="63">
        <v>86626.52</v>
      </c>
      <c r="CA2" s="63">
        <v>48772.727859999999</v>
      </c>
      <c r="CB2" s="63">
        <v>30069.910493279425</v>
      </c>
      <c r="CC2" s="63">
        <v>10512.523806854721</v>
      </c>
      <c r="CD2" s="63">
        <v>409.2929033511104</v>
      </c>
      <c r="CE2" s="63">
        <v>5590.6749408976866</v>
      </c>
      <c r="CF2" s="63">
        <v>0</v>
      </c>
      <c r="CG2" s="63">
        <v>1196.5399699999998</v>
      </c>
      <c r="CH2" s="63">
        <v>0</v>
      </c>
      <c r="CI2" s="63">
        <v>196.60396802645207</v>
      </c>
      <c r="CJ2" s="63">
        <v>270.93002127304078</v>
      </c>
      <c r="CK2" s="63">
        <v>3382.2443448757053</v>
      </c>
      <c r="CL2" s="63">
        <v>481.08313945120392</v>
      </c>
      <c r="CM2" s="63">
        <v>15667.840588369249</v>
      </c>
      <c r="CN2" s="64" t="s">
        <v>1482</v>
      </c>
      <c r="CO2" s="63">
        <v>28852946.699999999</v>
      </c>
      <c r="CP2" s="63">
        <v>30113476.699999999</v>
      </c>
      <c r="CQ2" s="63">
        <v>0</v>
      </c>
      <c r="CR2" s="63">
        <v>45958.363279999998</v>
      </c>
      <c r="CS2" s="63">
        <v>77241.409583636792</v>
      </c>
      <c r="CT2" s="63">
        <v>0</v>
      </c>
      <c r="CU2" s="63">
        <v>6738.1534108102314</v>
      </c>
      <c r="CV2" s="63">
        <v>0</v>
      </c>
      <c r="CW2" s="63">
        <v>45960.281650266799</v>
      </c>
      <c r="CX2" s="63">
        <v>0</v>
      </c>
      <c r="CY2" s="63">
        <v>45958.363279999998</v>
      </c>
      <c r="CZ2" s="63">
        <v>52859.325000000019</v>
      </c>
      <c r="DA2" s="63">
        <v>0</v>
      </c>
      <c r="DB2" s="63">
        <v>6738.1534108102314</v>
      </c>
      <c r="DC2" s="63">
        <v>0</v>
      </c>
      <c r="DD2" s="63">
        <v>45960.281650266799</v>
      </c>
      <c r="DE2" s="66">
        <v>184934.00999999998</v>
      </c>
      <c r="DF2" s="66">
        <v>116515</v>
      </c>
      <c r="DG2" s="66">
        <v>6002.4</v>
      </c>
      <c r="DH2" s="66">
        <v>69001978.150000006</v>
      </c>
      <c r="DI2" s="66">
        <v>122181.14</v>
      </c>
      <c r="DJ2" s="66">
        <v>30920292.280000001</v>
      </c>
      <c r="DK2" s="66">
        <v>8313156.1600000001</v>
      </c>
      <c r="DL2" s="66">
        <v>25261637</v>
      </c>
      <c r="DM2" s="66">
        <v>276459.19999999995</v>
      </c>
      <c r="DN2" s="66">
        <v>188716.29</v>
      </c>
      <c r="DO2" s="66">
        <v>133272.23000000001</v>
      </c>
      <c r="DP2" s="66">
        <v>33800042.059999995</v>
      </c>
      <c r="DQ2" s="66">
        <v>260281.36999999997</v>
      </c>
      <c r="DR2" s="66">
        <v>6211861.2100000009</v>
      </c>
      <c r="DS2" s="66">
        <v>3748539.33</v>
      </c>
      <c r="DT2" s="66">
        <v>58751.37</v>
      </c>
      <c r="DU2" s="66">
        <v>86626520</v>
      </c>
      <c r="DV2" s="66">
        <v>48772727.859999999</v>
      </c>
      <c r="DW2" s="66">
        <v>18151.22</v>
      </c>
      <c r="DX2" s="66">
        <v>923624.38000000012</v>
      </c>
      <c r="DY2" s="66">
        <v>26676676.390000004</v>
      </c>
      <c r="DZ2" s="66">
        <v>6002.4</v>
      </c>
      <c r="EA2" s="66"/>
      <c r="EB2" s="66"/>
      <c r="EC2" s="66"/>
      <c r="ED2" s="66"/>
      <c r="EE2" s="66"/>
      <c r="EF2" s="66"/>
      <c r="EG2" s="66"/>
      <c r="EH2" s="26">
        <v>16987779</v>
      </c>
      <c r="EI2" s="26">
        <v>5732197</v>
      </c>
      <c r="EJ2" s="26">
        <v>102747</v>
      </c>
      <c r="EK2" s="26">
        <v>4783649.7</v>
      </c>
      <c r="EL2" s="26">
        <v>1425515</v>
      </c>
      <c r="EM2" s="26">
        <v>1037</v>
      </c>
      <c r="EN2" s="26">
        <v>86530</v>
      </c>
      <c r="EO2" s="26">
        <v>471080</v>
      </c>
      <c r="EP2" s="26">
        <v>48000</v>
      </c>
      <c r="EQ2" s="26">
        <v>56629</v>
      </c>
      <c r="ER2" s="26"/>
      <c r="ES2" s="26"/>
      <c r="ET2" s="26"/>
      <c r="EU2" s="26"/>
      <c r="EV2" s="26"/>
      <c r="EW2" s="26"/>
      <c r="EX2" s="27"/>
      <c r="EY2" s="28">
        <f>FA2/1000</f>
        <v>3.66</v>
      </c>
      <c r="FA2" s="29">
        <f>SUMIFS(Dati_RSA[[#All],[TOT(kg)]],Dati_RSA[[#All],[Idn_pro]],A2,Dati_RSA[[#All],[iRif]],"23288",Dati_RSA[[#All],[Anno]],DATI!B2)</f>
        <v>3660</v>
      </c>
      <c r="FB2" s="30"/>
    </row>
    <row r="3" spans="1:175" ht="13.5" x14ac:dyDescent="0.2">
      <c r="A3" s="31" t="s">
        <v>303</v>
      </c>
      <c r="B3" s="67">
        <v>2024</v>
      </c>
      <c r="C3" s="31" t="s">
        <v>304</v>
      </c>
      <c r="D3" s="63">
        <v>205</v>
      </c>
      <c r="E3" s="63">
        <v>205</v>
      </c>
      <c r="F3" s="63">
        <v>204</v>
      </c>
      <c r="G3" s="63">
        <v>1266138</v>
      </c>
      <c r="H3" s="63">
        <v>699513.18746999989</v>
      </c>
      <c r="I3" s="63">
        <v>156576.43400000001</v>
      </c>
      <c r="J3" s="63">
        <v>30942.550930000001</v>
      </c>
      <c r="K3" s="63">
        <v>30942.550930000001</v>
      </c>
      <c r="L3" s="63">
        <v>0</v>
      </c>
      <c r="M3" s="63">
        <v>16544.79</v>
      </c>
      <c r="N3" s="63">
        <v>16543.09</v>
      </c>
      <c r="O3" s="63">
        <v>1.7</v>
      </c>
      <c r="P3" s="63">
        <v>440443.96228000004</v>
      </c>
      <c r="Q3" s="63">
        <v>26863.160159999999</v>
      </c>
      <c r="R3" s="63">
        <v>17768.52216</v>
      </c>
      <c r="S3" s="63">
        <v>119</v>
      </c>
      <c r="T3" s="63">
        <v>23153</v>
      </c>
      <c r="U3" s="63">
        <v>3219.1</v>
      </c>
      <c r="V3" s="63">
        <v>34017.828099999999</v>
      </c>
      <c r="W3" s="63">
        <v>542935.05346999993</v>
      </c>
      <c r="X3" s="63">
        <v>330.73599999999999</v>
      </c>
      <c r="Y3" s="63">
        <v>330.73599999999999</v>
      </c>
      <c r="Z3" s="63">
        <v>0</v>
      </c>
      <c r="AA3" s="63">
        <v>644578.64320999978</v>
      </c>
      <c r="AB3" s="63">
        <v>439379.94628000003</v>
      </c>
      <c r="AC3" s="63">
        <v>205198.69693000001</v>
      </c>
      <c r="AD3" s="63">
        <v>157711.356</v>
      </c>
      <c r="AE3" s="63">
        <v>30942.550930000001</v>
      </c>
      <c r="AF3" s="63">
        <v>16544.79</v>
      </c>
      <c r="AG3" s="63">
        <v>3362.7195928474171</v>
      </c>
      <c r="AH3" s="63">
        <v>27579.831337152584</v>
      </c>
      <c r="AI3" s="64" t="s">
        <v>1483</v>
      </c>
      <c r="AJ3" s="63">
        <v>31274069.93</v>
      </c>
      <c r="AK3" s="63">
        <v>31274069.93</v>
      </c>
      <c r="AL3" s="63">
        <v>8990.9477176004657</v>
      </c>
      <c r="AM3" s="64" t="s">
        <v>326</v>
      </c>
      <c r="AN3" s="63">
        <v>16544790</v>
      </c>
      <c r="AO3" s="63">
        <v>16544790</v>
      </c>
      <c r="AP3" s="63">
        <v>61541.024259999969</v>
      </c>
      <c r="AQ3" s="63">
        <v>332.43699999999995</v>
      </c>
      <c r="AR3" s="63">
        <v>17768.522159999997</v>
      </c>
      <c r="AS3" s="63">
        <v>345019.57999999996</v>
      </c>
      <c r="AT3" s="63">
        <v>22336</v>
      </c>
      <c r="AU3" s="63">
        <v>25889.199999999993</v>
      </c>
      <c r="AV3" s="63">
        <v>83968672.310000002</v>
      </c>
      <c r="AW3" s="63">
        <v>95853.64</v>
      </c>
      <c r="AX3" s="63">
        <v>36980902.950000003</v>
      </c>
      <c r="AY3" s="63">
        <v>9562650.3300000001</v>
      </c>
      <c r="AZ3" s="63">
        <v>57277077</v>
      </c>
      <c r="BA3" s="63">
        <v>396842.5</v>
      </c>
      <c r="BB3" s="63">
        <v>174198.39999999999</v>
      </c>
      <c r="BC3" s="63">
        <v>94795</v>
      </c>
      <c r="BD3" s="63">
        <v>41318287.43</v>
      </c>
      <c r="BE3" s="63">
        <v>243690</v>
      </c>
      <c r="BF3" s="63">
        <v>8522510.0599999987</v>
      </c>
      <c r="BG3" s="63">
        <v>55</v>
      </c>
      <c r="BH3" s="63">
        <v>4890516</v>
      </c>
      <c r="BI3" s="63">
        <v>37539.340000000004</v>
      </c>
      <c r="BJ3" s="63">
        <v>88639208</v>
      </c>
      <c r="BK3" s="63">
        <v>97313339.670000002</v>
      </c>
      <c r="BL3" s="63">
        <v>18721.209999999995</v>
      </c>
      <c r="BM3" s="63">
        <v>423577.66000000003</v>
      </c>
      <c r="BN3" s="63">
        <v>9028265</v>
      </c>
      <c r="BO3" s="63">
        <v>25889.199999999993</v>
      </c>
      <c r="BP3" s="65"/>
      <c r="BQ3" s="65"/>
      <c r="BR3" s="65"/>
      <c r="BS3" s="65"/>
      <c r="BT3" s="65"/>
      <c r="BU3" s="65"/>
      <c r="BV3" s="65"/>
      <c r="BW3" s="63">
        <v>80236.361199991516</v>
      </c>
      <c r="BX3" s="63">
        <v>55106.026039060962</v>
      </c>
      <c r="BY3" s="63">
        <v>40374.47179447794</v>
      </c>
      <c r="BZ3" s="63">
        <v>88639.207999999999</v>
      </c>
      <c r="CA3" s="63">
        <v>97313.339670000001</v>
      </c>
      <c r="CB3" s="63">
        <v>35316.3720301906</v>
      </c>
      <c r="CC3" s="63">
        <v>11039.824248226812</v>
      </c>
      <c r="CD3" s="63">
        <v>414.48190840608544</v>
      </c>
      <c r="CE3" s="63">
        <v>7670.258850807526</v>
      </c>
      <c r="CF3" s="63">
        <v>0</v>
      </c>
      <c r="CG3" s="63">
        <v>632.16250999999977</v>
      </c>
      <c r="CH3" s="63">
        <v>0</v>
      </c>
      <c r="CI3" s="63">
        <v>170.71443532257078</v>
      </c>
      <c r="CJ3" s="63">
        <v>388.90565756916999</v>
      </c>
      <c r="CK3" s="63">
        <v>4547.0804339020515</v>
      </c>
      <c r="CL3" s="63">
        <v>1598.9429808584657</v>
      </c>
      <c r="CM3" s="63">
        <v>19347.578572998664</v>
      </c>
      <c r="CN3" s="64" t="s">
        <v>1484</v>
      </c>
      <c r="CO3" s="63">
        <v>60981751</v>
      </c>
      <c r="CP3" s="63">
        <v>61170415</v>
      </c>
      <c r="CQ3" s="63">
        <v>0</v>
      </c>
      <c r="CR3" s="63">
        <v>151725.5449999999</v>
      </c>
      <c r="CS3" s="63">
        <v>50110.432337152582</v>
      </c>
      <c r="CT3" s="63">
        <v>0</v>
      </c>
      <c r="CU3" s="63">
        <v>5401.2764744949345</v>
      </c>
      <c r="CV3" s="63">
        <v>0</v>
      </c>
      <c r="CW3" s="63">
        <v>27.071918737888335</v>
      </c>
      <c r="CX3" s="63">
        <v>0</v>
      </c>
      <c r="CY3" s="63">
        <v>151725.5449999999</v>
      </c>
      <c r="CZ3" s="63">
        <v>5987.5110000000004</v>
      </c>
      <c r="DA3" s="63">
        <v>0</v>
      </c>
      <c r="DB3" s="63">
        <v>5401.2764744949345</v>
      </c>
      <c r="DC3" s="63">
        <v>0</v>
      </c>
      <c r="DD3" s="63">
        <v>27.071918737888335</v>
      </c>
      <c r="DE3" s="68">
        <v>343919.57999999996</v>
      </c>
      <c r="DF3" s="68"/>
      <c r="DG3" s="68">
        <v>812909.20000000007</v>
      </c>
      <c r="DH3" s="68">
        <v>83968672.310000002</v>
      </c>
      <c r="DI3" s="68">
        <v>95853.64</v>
      </c>
      <c r="DJ3" s="68">
        <v>37302414.950000003</v>
      </c>
      <c r="DK3" s="68">
        <v>9562650.3300000001</v>
      </c>
      <c r="DL3" s="68">
        <v>57260169</v>
      </c>
      <c r="DM3" s="68">
        <v>396842.5</v>
      </c>
      <c r="DN3" s="68">
        <v>172798.4</v>
      </c>
      <c r="DO3" s="68">
        <v>93783</v>
      </c>
      <c r="DP3" s="68">
        <v>41318287.43</v>
      </c>
      <c r="DQ3" s="68">
        <v>243690</v>
      </c>
      <c r="DR3" s="68">
        <v>8522510.0599999987</v>
      </c>
      <c r="DS3" s="68">
        <v>4888976</v>
      </c>
      <c r="DT3" s="68">
        <v>37374.340000000004</v>
      </c>
      <c r="DU3" s="68">
        <v>88639208</v>
      </c>
      <c r="DV3" s="68">
        <v>97313339.670000002</v>
      </c>
      <c r="DW3" s="68">
        <v>18721.209999999995</v>
      </c>
      <c r="DX3" s="68">
        <v>423577.66000000003</v>
      </c>
      <c r="DY3" s="68">
        <v>9028265</v>
      </c>
      <c r="DZ3" s="68">
        <v>812909.20000000007</v>
      </c>
      <c r="EA3" s="68"/>
      <c r="EB3" s="68"/>
      <c r="EC3" s="68"/>
      <c r="ED3" s="68"/>
      <c r="EE3" s="68"/>
      <c r="EF3" s="68"/>
      <c r="EG3" s="68"/>
      <c r="EH3" s="26">
        <v>18171178</v>
      </c>
      <c r="EI3" s="26">
        <v>4006628</v>
      </c>
      <c r="EJ3" s="26">
        <v>278503</v>
      </c>
      <c r="EK3" s="26">
        <v>3893338</v>
      </c>
      <c r="EL3" s="26">
        <v>2082190.1</v>
      </c>
      <c r="EM3" s="26">
        <v>2799</v>
      </c>
      <c r="EN3" s="26">
        <v>331519</v>
      </c>
      <c r="EO3" s="26">
        <v>188200</v>
      </c>
      <c r="EP3" s="26">
        <v>50655</v>
      </c>
      <c r="EQ3" s="26">
        <v>68880</v>
      </c>
      <c r="ER3" s="26">
        <v>8685</v>
      </c>
      <c r="ES3" s="26">
        <v>768165</v>
      </c>
      <c r="ET3" s="26">
        <v>1528190</v>
      </c>
      <c r="EU3" s="26">
        <v>2638898</v>
      </c>
      <c r="EV3" s="26"/>
      <c r="EW3" s="26"/>
      <c r="EX3" s="27"/>
      <c r="EY3" s="28">
        <f t="shared" ref="EY3:EY13" si="0">FA3/1000</f>
        <v>541.31299999999999</v>
      </c>
      <c r="FA3" s="29">
        <f>SUMIFS(Dati_RSA[[#All],[TOT(kg)]],Dati_RSA[[#All],[Idn_pro]],A3,Dati_RSA[[#All],[iRif]],"23288",Dati_RSA[[#All],[Anno]],DATI!B3)</f>
        <v>541313</v>
      </c>
    </row>
    <row r="4" spans="1:175" ht="13.5" x14ac:dyDescent="0.2">
      <c r="A4" s="31" t="s">
        <v>307</v>
      </c>
      <c r="B4" s="67">
        <v>2024</v>
      </c>
      <c r="C4" s="31" t="s">
        <v>308</v>
      </c>
      <c r="D4" s="63">
        <v>147</v>
      </c>
      <c r="E4" s="63">
        <v>145</v>
      </c>
      <c r="F4" s="63">
        <v>144</v>
      </c>
      <c r="G4" s="63">
        <v>598333</v>
      </c>
      <c r="H4" s="63">
        <v>287583.67246800003</v>
      </c>
      <c r="I4" s="63">
        <v>79440.491190000001</v>
      </c>
      <c r="J4" s="63">
        <v>17680.562330000004</v>
      </c>
      <c r="K4" s="63">
        <v>17666.742330000005</v>
      </c>
      <c r="L4" s="63">
        <v>13.82</v>
      </c>
      <c r="M4" s="63">
        <v>5068.3074889999998</v>
      </c>
      <c r="N4" s="63">
        <v>5037.973489</v>
      </c>
      <c r="O4" s="63">
        <v>30.334</v>
      </c>
      <c r="P4" s="63">
        <v>174438.739279</v>
      </c>
      <c r="Q4" s="63">
        <v>10915.943569999999</v>
      </c>
      <c r="R4" s="63">
        <v>7096.2721800000008</v>
      </c>
      <c r="S4" s="63">
        <v>77</v>
      </c>
      <c r="T4" s="63">
        <v>11223</v>
      </c>
      <c r="U4" s="63">
        <v>723.54</v>
      </c>
      <c r="V4" s="63">
        <v>3135.76</v>
      </c>
      <c r="W4" s="63">
        <v>208099.02727799999</v>
      </c>
      <c r="X4" s="63">
        <v>29.74</v>
      </c>
      <c r="Y4" s="63">
        <v>29.74</v>
      </c>
      <c r="Z4" s="63">
        <v>0</v>
      </c>
      <c r="AA4" s="63">
        <v>276853.00039700005</v>
      </c>
      <c r="AB4" s="63">
        <v>174208.14038999999</v>
      </c>
      <c r="AC4" s="63">
        <v>102644.86000700001</v>
      </c>
      <c r="AD4" s="63">
        <v>79895.990188000011</v>
      </c>
      <c r="AE4" s="63">
        <v>17680.562330000004</v>
      </c>
      <c r="AF4" s="63">
        <v>5068.3074889999998</v>
      </c>
      <c r="AG4" s="63">
        <v>3500.5662998972471</v>
      </c>
      <c r="AH4" s="63">
        <v>14179.996030102753</v>
      </c>
      <c r="AI4" s="64" t="s">
        <v>347</v>
      </c>
      <c r="AJ4" s="63">
        <v>17683822.329999998</v>
      </c>
      <c r="AK4" s="63">
        <v>17683822.329999998</v>
      </c>
      <c r="AL4" s="63">
        <v>1541.8867345224673</v>
      </c>
      <c r="AM4" s="64" t="s">
        <v>325</v>
      </c>
      <c r="AN4" s="63">
        <v>5068307.4890000001</v>
      </c>
      <c r="AO4" s="63">
        <v>5068307.4890000001</v>
      </c>
      <c r="AP4" s="63">
        <v>14740.117570999999</v>
      </c>
      <c r="AQ4" s="63">
        <v>29.823999999999998</v>
      </c>
      <c r="AR4" s="63">
        <v>7096.2721799999972</v>
      </c>
      <c r="AS4" s="63">
        <v>99934.96</v>
      </c>
      <c r="AT4" s="63">
        <v>4319</v>
      </c>
      <c r="AU4" s="63">
        <v>41742.28</v>
      </c>
      <c r="AV4" s="63">
        <v>28828999.241999995</v>
      </c>
      <c r="AW4" s="63">
        <v>63920.949000000008</v>
      </c>
      <c r="AX4" s="63">
        <v>17876608.049999997</v>
      </c>
      <c r="AY4" s="63">
        <v>3904466.3899999997</v>
      </c>
      <c r="AZ4" s="63">
        <v>9359525.0700000003</v>
      </c>
      <c r="BA4" s="63">
        <v>140397.98099999997</v>
      </c>
      <c r="BB4" s="63">
        <v>100805.961</v>
      </c>
      <c r="BC4" s="63">
        <v>40038.630000000005</v>
      </c>
      <c r="BD4" s="63">
        <v>10717535.430000003</v>
      </c>
      <c r="BE4" s="63">
        <v>249073.03799999997</v>
      </c>
      <c r="BF4" s="63">
        <v>2916199.9509999999</v>
      </c>
      <c r="BG4" s="63">
        <v>384.75</v>
      </c>
      <c r="BH4" s="63">
        <v>2337701.2200000002</v>
      </c>
      <c r="BI4" s="63">
        <v>24163.610999999997</v>
      </c>
      <c r="BJ4" s="63">
        <v>40964031.019000009</v>
      </c>
      <c r="BK4" s="63">
        <v>26614501.439000003</v>
      </c>
      <c r="BL4" s="63">
        <v>3384</v>
      </c>
      <c r="BM4" s="63">
        <v>572071.96000000008</v>
      </c>
      <c r="BN4" s="63">
        <v>29348335.459000006</v>
      </c>
      <c r="BO4" s="63">
        <v>27379.31</v>
      </c>
      <c r="BP4" s="65"/>
      <c r="BQ4" s="63">
        <v>14254.97</v>
      </c>
      <c r="BR4" s="65"/>
      <c r="BS4" s="63"/>
      <c r="BT4" s="65"/>
      <c r="BU4" s="63">
        <v>108</v>
      </c>
      <c r="BV4" s="65"/>
      <c r="BW4" s="63">
        <v>27681.373822170517</v>
      </c>
      <c r="BX4" s="63">
        <v>29179.986004641207</v>
      </c>
      <c r="BY4" s="63">
        <v>13294.631963214191</v>
      </c>
      <c r="BZ4" s="63">
        <v>40964.031019000009</v>
      </c>
      <c r="CA4" s="63">
        <v>26614.501439000003</v>
      </c>
      <c r="CB4" s="63">
        <v>17077.341442396366</v>
      </c>
      <c r="CC4" s="63">
        <v>4238.2665990366395</v>
      </c>
      <c r="CD4" s="63">
        <v>43.491400647414238</v>
      </c>
      <c r="CE4" s="63">
        <v>2624.5798863723753</v>
      </c>
      <c r="CF4" s="63">
        <v>0</v>
      </c>
      <c r="CG4" s="63">
        <v>694.16325900000004</v>
      </c>
      <c r="CH4" s="63">
        <v>0</v>
      </c>
      <c r="CI4" s="63">
        <v>98.789843702721114</v>
      </c>
      <c r="CJ4" s="63">
        <v>137.59002405787896</v>
      </c>
      <c r="CK4" s="63">
        <v>2105.1960508687098</v>
      </c>
      <c r="CL4" s="63">
        <v>352.54099125942145</v>
      </c>
      <c r="CM4" s="63">
        <v>9565.819831045168</v>
      </c>
      <c r="CN4" s="64" t="s">
        <v>1485</v>
      </c>
      <c r="CO4" s="63">
        <v>9906596.0700000003</v>
      </c>
      <c r="CP4" s="63">
        <v>10048688.07</v>
      </c>
      <c r="CQ4" s="63">
        <v>44.154000000000003</v>
      </c>
      <c r="CR4" s="63">
        <v>78652.326186999941</v>
      </c>
      <c r="CS4" s="63">
        <v>20447.813518102757</v>
      </c>
      <c r="CT4" s="63">
        <v>0</v>
      </c>
      <c r="CU4" s="63">
        <v>1036.4940000000001</v>
      </c>
      <c r="CV4" s="63">
        <v>0.46698238655924795</v>
      </c>
      <c r="CW4" s="63">
        <v>9.8430177670717249</v>
      </c>
      <c r="CX4" s="63">
        <v>44.154000000000003</v>
      </c>
      <c r="CY4" s="63">
        <v>78652.326186999941</v>
      </c>
      <c r="CZ4" s="63">
        <v>1243.6639990000001</v>
      </c>
      <c r="DA4" s="63">
        <v>0</v>
      </c>
      <c r="DB4" s="63">
        <v>1036.4940000000001</v>
      </c>
      <c r="DC4" s="63">
        <v>0.46698238655924795</v>
      </c>
      <c r="DD4" s="63">
        <v>9.8430177670717249</v>
      </c>
      <c r="DE4" s="68">
        <v>71824.899999999994</v>
      </c>
      <c r="DF4" s="68">
        <v>2740</v>
      </c>
      <c r="DG4" s="68">
        <v>41735.980000000003</v>
      </c>
      <c r="DH4" s="68">
        <v>28838571.240999997</v>
      </c>
      <c r="DI4" s="68">
        <v>63920.949000000008</v>
      </c>
      <c r="DJ4" s="68">
        <v>17879723.049999997</v>
      </c>
      <c r="DK4" s="68">
        <v>3904466.3899999997</v>
      </c>
      <c r="DL4" s="68">
        <v>9380917.0700000003</v>
      </c>
      <c r="DM4" s="68">
        <v>140397.98099999997</v>
      </c>
      <c r="DN4" s="68">
        <v>85305.960999999996</v>
      </c>
      <c r="DO4" s="68">
        <v>40038.630000000005</v>
      </c>
      <c r="DP4" s="68">
        <v>10717535.430000003</v>
      </c>
      <c r="DQ4" s="68">
        <v>249073.03799999997</v>
      </c>
      <c r="DR4" s="68">
        <v>2916199.9509999999</v>
      </c>
      <c r="DS4" s="68">
        <v>2337701.2200000002</v>
      </c>
      <c r="DT4" s="68">
        <v>24163.610999999997</v>
      </c>
      <c r="DU4" s="68">
        <v>41206131.019000009</v>
      </c>
      <c r="DV4" s="68">
        <v>26614501.439000003</v>
      </c>
      <c r="DW4" s="68">
        <v>3384</v>
      </c>
      <c r="DX4" s="68">
        <v>572071.96000000008</v>
      </c>
      <c r="DY4" s="68">
        <v>29348335.459000006</v>
      </c>
      <c r="DZ4" s="68">
        <v>27373.010000000002</v>
      </c>
      <c r="EA4" s="68"/>
      <c r="EB4" s="68">
        <v>14254.97</v>
      </c>
      <c r="EC4" s="68"/>
      <c r="ED4" s="68"/>
      <c r="EE4" s="68"/>
      <c r="EF4" s="68">
        <v>108</v>
      </c>
      <c r="EG4" s="68"/>
      <c r="EH4" s="26">
        <v>2115581</v>
      </c>
      <c r="EI4" s="26">
        <v>194365</v>
      </c>
      <c r="EJ4" s="26">
        <v>520</v>
      </c>
      <c r="EK4" s="26">
        <v>670651</v>
      </c>
      <c r="EL4" s="26">
        <v>66745</v>
      </c>
      <c r="EM4" s="26">
        <v>420</v>
      </c>
      <c r="EN4" s="26">
        <v>6420</v>
      </c>
      <c r="EO4" s="26">
        <v>73870</v>
      </c>
      <c r="EP4" s="26">
        <v>2160</v>
      </c>
      <c r="EQ4" s="26"/>
      <c r="ER4" s="26">
        <v>5028</v>
      </c>
      <c r="ES4" s="26"/>
      <c r="ET4" s="26"/>
      <c r="EU4" s="26"/>
      <c r="EV4" s="26"/>
      <c r="EW4" s="26"/>
      <c r="EX4" s="27"/>
      <c r="EY4" s="28">
        <f t="shared" si="0"/>
        <v>20.079999999999998</v>
      </c>
      <c r="FA4" s="29">
        <f>SUMIFS(Dati_RSA[[#All],[TOT(kg)]],Dati_RSA[[#All],[Idn_pro]],A4,Dati_RSA[[#All],[iRif]],"23288",Dati_RSA[[#All],[Anno]],DATI!B4)</f>
        <v>20080</v>
      </c>
    </row>
    <row r="5" spans="1:175" ht="13.5" x14ac:dyDescent="0.2">
      <c r="A5" s="31" t="s">
        <v>312</v>
      </c>
      <c r="B5" s="67">
        <v>2024</v>
      </c>
      <c r="C5" s="31" t="s">
        <v>313</v>
      </c>
      <c r="D5" s="63">
        <v>113</v>
      </c>
      <c r="E5" s="63">
        <v>113</v>
      </c>
      <c r="F5" s="63">
        <v>112</v>
      </c>
      <c r="G5" s="63">
        <v>353995</v>
      </c>
      <c r="H5" s="63">
        <v>177841.378</v>
      </c>
      <c r="I5" s="63">
        <v>38047.017</v>
      </c>
      <c r="J5" s="63">
        <v>8931.6630000000005</v>
      </c>
      <c r="K5" s="63">
        <v>8895.4429999999993</v>
      </c>
      <c r="L5" s="63">
        <v>36.22</v>
      </c>
      <c r="M5" s="63">
        <v>5275.18</v>
      </c>
      <c r="N5" s="63">
        <v>5275.18</v>
      </c>
      <c r="O5" s="63">
        <v>0</v>
      </c>
      <c r="P5" s="63">
        <v>116491.43399999999</v>
      </c>
      <c r="Q5" s="63">
        <v>6534.2950000000001</v>
      </c>
      <c r="R5" s="63">
        <v>4070.9079999999999</v>
      </c>
      <c r="S5" s="63">
        <v>49</v>
      </c>
      <c r="T5" s="63">
        <v>7156</v>
      </c>
      <c r="U5" s="63">
        <v>187.68</v>
      </c>
      <c r="V5" s="63">
        <v>4837.4960000000001</v>
      </c>
      <c r="W5" s="63">
        <v>139758.141</v>
      </c>
      <c r="X5" s="63">
        <v>83.400999999999996</v>
      </c>
      <c r="Y5" s="63">
        <v>83.400999999999996</v>
      </c>
      <c r="Z5" s="63">
        <v>0</v>
      </c>
      <c r="AA5" s="63">
        <v>169135.67</v>
      </c>
      <c r="AB5" s="63">
        <v>116196.308</v>
      </c>
      <c r="AC5" s="63">
        <v>52939.362000000001</v>
      </c>
      <c r="AD5" s="63">
        <v>38732.519</v>
      </c>
      <c r="AE5" s="63">
        <v>8931.6630000000005</v>
      </c>
      <c r="AF5" s="63">
        <v>5275.18</v>
      </c>
      <c r="AG5" s="63">
        <v>4802.4113746665807</v>
      </c>
      <c r="AH5" s="63">
        <v>4129.2516253334197</v>
      </c>
      <c r="AI5" s="64" t="s">
        <v>592</v>
      </c>
      <c r="AJ5" s="63">
        <v>8901883</v>
      </c>
      <c r="AK5" s="63">
        <v>8935683</v>
      </c>
      <c r="AL5" s="63">
        <v>2207.9330517202616</v>
      </c>
      <c r="AM5" s="64" t="s">
        <v>301</v>
      </c>
      <c r="AN5" s="63">
        <v>5275180</v>
      </c>
      <c r="AO5" s="63">
        <v>5275180</v>
      </c>
      <c r="AP5" s="63">
        <v>11594.047</v>
      </c>
      <c r="AQ5" s="63">
        <v>83.425000000000011</v>
      </c>
      <c r="AR5" s="63">
        <v>4070.9079999999994</v>
      </c>
      <c r="AS5" s="63">
        <v>30272</v>
      </c>
      <c r="AT5" s="63">
        <v>7505</v>
      </c>
      <c r="AU5" s="63">
        <v>925</v>
      </c>
      <c r="AV5" s="63">
        <v>20716555</v>
      </c>
      <c r="AW5" s="63">
        <v>35192.5</v>
      </c>
      <c r="AX5" s="63">
        <v>9276321</v>
      </c>
      <c r="AY5" s="63">
        <v>2270796</v>
      </c>
      <c r="AZ5" s="63">
        <v>9996790</v>
      </c>
      <c r="BA5" s="63">
        <v>85591</v>
      </c>
      <c r="BB5" s="63">
        <v>55494</v>
      </c>
      <c r="BC5" s="63">
        <v>39936.5</v>
      </c>
      <c r="BD5" s="63">
        <v>11070583</v>
      </c>
      <c r="BE5" s="63">
        <v>174704</v>
      </c>
      <c r="BF5" s="63">
        <v>2069708</v>
      </c>
      <c r="BG5" s="63">
        <v>19</v>
      </c>
      <c r="BH5" s="63">
        <v>1211095</v>
      </c>
      <c r="BI5" s="63">
        <v>13059</v>
      </c>
      <c r="BJ5" s="63">
        <v>27432836</v>
      </c>
      <c r="BK5" s="63">
        <v>22471055</v>
      </c>
      <c r="BL5" s="63">
        <v>3894</v>
      </c>
      <c r="BM5" s="63">
        <v>243225</v>
      </c>
      <c r="BN5" s="63">
        <v>8990752</v>
      </c>
      <c r="BO5" s="63">
        <v>925</v>
      </c>
      <c r="BP5" s="65"/>
      <c r="BQ5" s="65"/>
      <c r="BR5" s="65"/>
      <c r="BS5" s="65"/>
      <c r="BT5" s="65"/>
      <c r="BU5" s="65"/>
      <c r="BV5" s="65"/>
      <c r="BW5" s="63">
        <v>19879.536034047949</v>
      </c>
      <c r="BX5" s="63">
        <v>13665.731558198013</v>
      </c>
      <c r="BY5" s="63">
        <v>12216.841947696745</v>
      </c>
      <c r="BZ5" s="63">
        <v>27432.835999999999</v>
      </c>
      <c r="CA5" s="63">
        <v>22471.055</v>
      </c>
      <c r="CB5" s="63">
        <v>8840.7485722744441</v>
      </c>
      <c r="CC5" s="63">
        <v>2852.2405006117215</v>
      </c>
      <c r="CD5" s="63">
        <v>102.15905534672406</v>
      </c>
      <c r="CE5" s="63">
        <v>1862.7371506543159</v>
      </c>
      <c r="CF5" s="63">
        <v>0</v>
      </c>
      <c r="CG5" s="63">
        <v>322.09899999999999</v>
      </c>
      <c r="CH5" s="63">
        <v>0</v>
      </c>
      <c r="CI5" s="63">
        <v>54.384121058464054</v>
      </c>
      <c r="CJ5" s="63">
        <v>83.879181632518765</v>
      </c>
      <c r="CK5" s="63">
        <v>1090.652621110333</v>
      </c>
      <c r="CL5" s="63">
        <v>284.20085129718802</v>
      </c>
      <c r="CM5" s="63">
        <v>5500.7967716189696</v>
      </c>
      <c r="CN5" s="64" t="s">
        <v>1486</v>
      </c>
      <c r="CO5" s="63">
        <v>10490778</v>
      </c>
      <c r="CP5" s="63">
        <v>10595838</v>
      </c>
      <c r="CQ5" s="63">
        <v>0</v>
      </c>
      <c r="CR5" s="63">
        <v>13318.460000000001</v>
      </c>
      <c r="CS5" s="63">
        <v>34818.490625333427</v>
      </c>
      <c r="CT5" s="63">
        <v>0</v>
      </c>
      <c r="CU5" s="63">
        <v>25064.812704498287</v>
      </c>
      <c r="CV5" s="63">
        <v>0</v>
      </c>
      <c r="CW5" s="63">
        <v>0</v>
      </c>
      <c r="CX5" s="63">
        <v>0</v>
      </c>
      <c r="CY5" s="63">
        <v>13318.460000000001</v>
      </c>
      <c r="CZ5" s="63">
        <v>25450.279000000002</v>
      </c>
      <c r="DA5" s="63">
        <v>0</v>
      </c>
      <c r="DB5" s="63">
        <v>25064.812704498287</v>
      </c>
      <c r="DC5" s="63">
        <v>0</v>
      </c>
      <c r="DD5" s="63">
        <v>0</v>
      </c>
      <c r="DE5" s="69">
        <v>16062</v>
      </c>
      <c r="DF5" s="69"/>
      <c r="DG5" s="69">
        <v>925</v>
      </c>
      <c r="DH5" s="69">
        <v>20719355</v>
      </c>
      <c r="DI5" s="69">
        <v>35192.5</v>
      </c>
      <c r="DJ5" s="69">
        <v>9315691</v>
      </c>
      <c r="DK5" s="69">
        <v>2270796</v>
      </c>
      <c r="DL5" s="69">
        <v>9996790</v>
      </c>
      <c r="DM5" s="69">
        <v>85591</v>
      </c>
      <c r="DN5" s="69">
        <v>40584</v>
      </c>
      <c r="DO5" s="69">
        <v>39936.5</v>
      </c>
      <c r="DP5" s="69">
        <v>11070583</v>
      </c>
      <c r="DQ5" s="69">
        <v>174704</v>
      </c>
      <c r="DR5" s="69">
        <v>2069708</v>
      </c>
      <c r="DS5" s="69">
        <v>1211415</v>
      </c>
      <c r="DT5" s="69">
        <v>13059</v>
      </c>
      <c r="DU5" s="69">
        <v>27432836</v>
      </c>
      <c r="DV5" s="69">
        <v>22760335</v>
      </c>
      <c r="DW5" s="69">
        <v>3894</v>
      </c>
      <c r="DX5" s="69">
        <v>243225</v>
      </c>
      <c r="DY5" s="69">
        <v>8990752</v>
      </c>
      <c r="DZ5" s="69">
        <v>925</v>
      </c>
      <c r="EA5" s="69"/>
      <c r="EB5" s="69"/>
      <c r="EC5" s="69"/>
      <c r="ED5" s="69"/>
      <c r="EE5" s="69"/>
      <c r="EF5" s="69"/>
      <c r="EG5" s="69"/>
      <c r="EH5" s="26">
        <v>3600698</v>
      </c>
      <c r="EI5" s="26">
        <v>272673</v>
      </c>
      <c r="EJ5" s="26"/>
      <c r="EK5" s="26">
        <v>599048</v>
      </c>
      <c r="EL5" s="26">
        <v>347573</v>
      </c>
      <c r="EM5" s="26">
        <v>64</v>
      </c>
      <c r="EN5" s="26">
        <v>4020</v>
      </c>
      <c r="EO5" s="26"/>
      <c r="EP5" s="26"/>
      <c r="EQ5" s="26">
        <v>280</v>
      </c>
      <c r="ER5" s="26">
        <v>13140</v>
      </c>
      <c r="ES5" s="26"/>
      <c r="ET5" s="26"/>
      <c r="EU5" s="26"/>
      <c r="EV5" s="26"/>
      <c r="EW5" s="26"/>
      <c r="EX5" s="27"/>
      <c r="EY5" s="28">
        <f t="shared" si="0"/>
        <v>0</v>
      </c>
      <c r="FA5" s="29">
        <f>SUMIFS(Dati_RSA[[#All],[TOT(kg)]],Dati_RSA[[#All],[Idn_pro]],A5,Dati_RSA[[#All],[iRif]],"23288",Dati_RSA[[#All],[Anno]],DATI!B5)</f>
        <v>0</v>
      </c>
    </row>
    <row r="6" spans="1:175" ht="13.5" x14ac:dyDescent="0.2">
      <c r="A6" s="31" t="s">
        <v>315</v>
      </c>
      <c r="B6" s="67">
        <v>2024</v>
      </c>
      <c r="C6" s="31" t="s">
        <v>316</v>
      </c>
      <c r="D6" s="63">
        <v>84</v>
      </c>
      <c r="E6" s="63">
        <v>84</v>
      </c>
      <c r="F6" s="63">
        <v>84</v>
      </c>
      <c r="G6" s="63">
        <v>333804</v>
      </c>
      <c r="H6" s="63">
        <v>164554.68830000001</v>
      </c>
      <c r="I6" s="63">
        <v>35610.525000000001</v>
      </c>
      <c r="J6" s="63">
        <v>13164.235000000001</v>
      </c>
      <c r="K6" s="63">
        <v>13081.08</v>
      </c>
      <c r="L6" s="63">
        <v>83.155000000000001</v>
      </c>
      <c r="M6" s="63">
        <v>2944.2840000000001</v>
      </c>
      <c r="N6" s="63">
        <v>2944.2840000000001</v>
      </c>
      <c r="O6" s="63">
        <v>0</v>
      </c>
      <c r="P6" s="63">
        <v>102384.70729999999</v>
      </c>
      <c r="Q6" s="63">
        <v>8054.66</v>
      </c>
      <c r="R6" s="63">
        <v>4785.78</v>
      </c>
      <c r="S6" s="63">
        <v>39</v>
      </c>
      <c r="T6" s="63">
        <v>4190</v>
      </c>
      <c r="U6" s="63">
        <v>736.22</v>
      </c>
      <c r="V6" s="63">
        <v>4928.9369999999999</v>
      </c>
      <c r="W6" s="63">
        <v>128861.0083</v>
      </c>
      <c r="X6" s="63">
        <v>18.515000000000001</v>
      </c>
      <c r="Y6" s="63">
        <v>18.515000000000001</v>
      </c>
      <c r="Z6" s="63">
        <v>0</v>
      </c>
      <c r="AA6" s="63">
        <v>154129.94930000001</v>
      </c>
      <c r="AB6" s="63">
        <v>102372.3003</v>
      </c>
      <c r="AC6" s="63">
        <v>51757.648999999998</v>
      </c>
      <c r="AD6" s="63">
        <v>35649.129999999997</v>
      </c>
      <c r="AE6" s="63">
        <v>13164.235000000001</v>
      </c>
      <c r="AF6" s="63">
        <v>2944.2840000000001</v>
      </c>
      <c r="AG6" s="63">
        <v>1937.4130265658455</v>
      </c>
      <c r="AH6" s="63">
        <v>11226.821973434151</v>
      </c>
      <c r="AI6" s="64" t="s">
        <v>432</v>
      </c>
      <c r="AJ6" s="63">
        <v>13084837</v>
      </c>
      <c r="AK6" s="63">
        <v>13167992</v>
      </c>
      <c r="AL6" s="63">
        <v>1546.6324615745546</v>
      </c>
      <c r="AM6" s="64" t="s">
        <v>318</v>
      </c>
      <c r="AN6" s="63">
        <v>2944284</v>
      </c>
      <c r="AO6" s="63">
        <v>2944284</v>
      </c>
      <c r="AP6" s="63">
        <v>13011.839000000002</v>
      </c>
      <c r="AQ6" s="63">
        <v>18.963000000000005</v>
      </c>
      <c r="AR6" s="63">
        <v>4785.7799999999988</v>
      </c>
      <c r="AS6" s="63">
        <v>42384</v>
      </c>
      <c r="AT6" s="63">
        <v>2085</v>
      </c>
      <c r="AU6" s="63">
        <v>1248</v>
      </c>
      <c r="AV6" s="63">
        <v>17578203</v>
      </c>
      <c r="AW6" s="63">
        <v>40836</v>
      </c>
      <c r="AX6" s="63">
        <v>10018205</v>
      </c>
      <c r="AY6" s="63">
        <v>2486302.2999999998</v>
      </c>
      <c r="AZ6" s="63">
        <v>10364195</v>
      </c>
      <c r="BA6" s="63">
        <v>125615</v>
      </c>
      <c r="BB6" s="63">
        <v>35546</v>
      </c>
      <c r="BC6" s="63">
        <v>42162</v>
      </c>
      <c r="BD6" s="63">
        <v>324355</v>
      </c>
      <c r="BE6" s="70">
        <v>6258</v>
      </c>
      <c r="BF6" s="63">
        <v>1707972</v>
      </c>
      <c r="BG6" s="63">
        <v>3</v>
      </c>
      <c r="BH6" s="63">
        <v>1248216</v>
      </c>
      <c r="BI6" s="63">
        <v>14680</v>
      </c>
      <c r="BJ6" s="63">
        <v>23504033</v>
      </c>
      <c r="BK6" s="63">
        <v>20408793</v>
      </c>
      <c r="BL6" s="63">
        <v>12145</v>
      </c>
      <c r="BM6" s="63">
        <v>110193</v>
      </c>
      <c r="BN6" s="63">
        <v>14298871</v>
      </c>
      <c r="BO6" s="63">
        <v>1248</v>
      </c>
      <c r="BP6" s="65"/>
      <c r="BQ6" s="65"/>
      <c r="BR6" s="65"/>
      <c r="BS6" s="65"/>
      <c r="BT6" s="65"/>
      <c r="BU6" s="65"/>
      <c r="BV6" s="65"/>
      <c r="BW6" s="63">
        <v>16819.563640262655</v>
      </c>
      <c r="BX6" s="63">
        <v>13805.848617392558</v>
      </c>
      <c r="BY6" s="63">
        <v>7710.3103179181044</v>
      </c>
      <c r="BZ6" s="63">
        <v>23504.032999999999</v>
      </c>
      <c r="CA6" s="63">
        <v>20408.793000000001</v>
      </c>
      <c r="CB6" s="63">
        <v>9559.9039941302108</v>
      </c>
      <c r="CC6" s="63">
        <v>2462.2865550318229</v>
      </c>
      <c r="CD6" s="63">
        <v>3.1492807914024161</v>
      </c>
      <c r="CE6" s="63">
        <v>1537.1747592787742</v>
      </c>
      <c r="CF6" s="63">
        <v>0</v>
      </c>
      <c r="CG6" s="63">
        <v>204.82</v>
      </c>
      <c r="CH6" s="63">
        <v>0</v>
      </c>
      <c r="CI6" s="63">
        <v>34.835080677986141</v>
      </c>
      <c r="CJ6" s="63">
        <v>123.10270239591598</v>
      </c>
      <c r="CK6" s="63">
        <v>1124.0947027070911</v>
      </c>
      <c r="CL6" s="63">
        <v>1017.835429521875</v>
      </c>
      <c r="CM6" s="63">
        <v>5006.7157449255692</v>
      </c>
      <c r="CN6" s="64" t="s">
        <v>1487</v>
      </c>
      <c r="CO6" s="63">
        <v>11329419</v>
      </c>
      <c r="CP6" s="63">
        <v>11376299</v>
      </c>
      <c r="CQ6" s="63">
        <v>0</v>
      </c>
      <c r="CR6" s="63">
        <v>35708.079999999994</v>
      </c>
      <c r="CS6" s="63">
        <v>14112.155973434159</v>
      </c>
      <c r="CT6" s="63">
        <v>0</v>
      </c>
      <c r="CU6" s="63">
        <v>0</v>
      </c>
      <c r="CV6" s="63">
        <v>3.7867499291896818E-2</v>
      </c>
      <c r="CW6" s="63">
        <v>0.45713250070810318</v>
      </c>
      <c r="CX6" s="63">
        <v>0</v>
      </c>
      <c r="CY6" s="63">
        <v>35708.079999999994</v>
      </c>
      <c r="CZ6" s="63">
        <v>24.204999999999998</v>
      </c>
      <c r="DA6" s="63">
        <v>0</v>
      </c>
      <c r="DB6" s="63">
        <v>0</v>
      </c>
      <c r="DC6" s="63">
        <v>3.7867499291896818E-2</v>
      </c>
      <c r="DD6" s="63">
        <v>0.45713250070810318</v>
      </c>
      <c r="DE6" s="69">
        <v>42384</v>
      </c>
      <c r="DF6" s="69">
        <v>95</v>
      </c>
      <c r="DG6" s="69">
        <v>1248</v>
      </c>
      <c r="DH6" s="69">
        <v>17592603</v>
      </c>
      <c r="DI6" s="69">
        <v>40836</v>
      </c>
      <c r="DJ6" s="69">
        <v>10018205</v>
      </c>
      <c r="DK6" s="69">
        <v>2486302.2999999998</v>
      </c>
      <c r="DL6" s="69">
        <v>10364195</v>
      </c>
      <c r="DM6" s="69">
        <v>125615</v>
      </c>
      <c r="DN6" s="69">
        <v>35546</v>
      </c>
      <c r="DO6" s="69">
        <v>42162</v>
      </c>
      <c r="DP6" s="69">
        <v>324355</v>
      </c>
      <c r="DQ6" s="69">
        <v>6258</v>
      </c>
      <c r="DR6" s="69">
        <v>1707972</v>
      </c>
      <c r="DS6" s="69">
        <v>1248216</v>
      </c>
      <c r="DT6" s="69">
        <v>14680</v>
      </c>
      <c r="DU6" s="69">
        <v>23504033</v>
      </c>
      <c r="DV6" s="69">
        <v>20408793</v>
      </c>
      <c r="DW6" s="69">
        <v>12145</v>
      </c>
      <c r="DX6" s="69">
        <v>110193</v>
      </c>
      <c r="DY6" s="69">
        <v>14298871</v>
      </c>
      <c r="DZ6" s="69">
        <v>1248</v>
      </c>
      <c r="EA6" s="69"/>
      <c r="EB6" s="69"/>
      <c r="EC6" s="69"/>
      <c r="ED6" s="69"/>
      <c r="EE6" s="69"/>
      <c r="EF6" s="69"/>
      <c r="EG6" s="69"/>
      <c r="EH6" s="26">
        <v>3112673</v>
      </c>
      <c r="EI6" s="26">
        <v>365628</v>
      </c>
      <c r="EJ6" s="26">
        <v>249865</v>
      </c>
      <c r="EK6" s="26">
        <v>1012104</v>
      </c>
      <c r="EL6" s="26">
        <v>159527</v>
      </c>
      <c r="EM6" s="26">
        <v>463</v>
      </c>
      <c r="EN6" s="26">
        <v>3757</v>
      </c>
      <c r="EO6" s="26">
        <v>20650</v>
      </c>
      <c r="EP6" s="26">
        <v>1690</v>
      </c>
      <c r="EQ6" s="26">
        <v>440</v>
      </c>
      <c r="ER6" s="26"/>
      <c r="ES6" s="26"/>
      <c r="ET6" s="26">
        <v>2140</v>
      </c>
      <c r="EU6" s="26"/>
      <c r="EV6" s="26"/>
      <c r="EW6" s="26"/>
      <c r="EX6" s="27"/>
      <c r="EY6" s="28">
        <f t="shared" si="0"/>
        <v>0</v>
      </c>
      <c r="FA6" s="29">
        <f>SUMIFS(Dati_RSA[[#All],[TOT(kg)]],Dati_RSA[[#All],[Idn_pro]],A6,Dati_RSA[[#All],[iRif]],"23288",Dati_RSA[[#All],[Anno]],DATI!B6)</f>
        <v>0</v>
      </c>
    </row>
    <row r="7" spans="1:175" ht="13.5" x14ac:dyDescent="0.2">
      <c r="A7" s="31" t="s">
        <v>319</v>
      </c>
      <c r="B7" s="67">
        <v>2024</v>
      </c>
      <c r="C7" s="31" t="s">
        <v>320</v>
      </c>
      <c r="D7" s="63">
        <v>60</v>
      </c>
      <c r="E7" s="63">
        <v>57</v>
      </c>
      <c r="F7" s="63">
        <v>57</v>
      </c>
      <c r="G7" s="63">
        <v>230447</v>
      </c>
      <c r="H7" s="63">
        <v>103531.49249999999</v>
      </c>
      <c r="I7" s="63">
        <v>25974.305</v>
      </c>
      <c r="J7" s="63">
        <v>4663.268</v>
      </c>
      <c r="K7" s="63">
        <v>4436.3779999999997</v>
      </c>
      <c r="L7" s="63">
        <v>226.89</v>
      </c>
      <c r="M7" s="63">
        <v>2985</v>
      </c>
      <c r="N7" s="63">
        <v>2985</v>
      </c>
      <c r="O7" s="63">
        <v>0</v>
      </c>
      <c r="P7" s="63">
        <v>63959.773500000003</v>
      </c>
      <c r="Q7" s="63">
        <v>4043.94</v>
      </c>
      <c r="R7" s="63">
        <v>2447.5500000000002</v>
      </c>
      <c r="S7" s="63">
        <v>13</v>
      </c>
      <c r="T7" s="63">
        <v>790</v>
      </c>
      <c r="U7" s="63">
        <v>154.32</v>
      </c>
      <c r="V7" s="63">
        <v>3347.2759999999998</v>
      </c>
      <c r="W7" s="63">
        <v>77330.297500000001</v>
      </c>
      <c r="X7" s="63">
        <v>4.9059999999999997</v>
      </c>
      <c r="Y7" s="63">
        <v>4.9059999999999997</v>
      </c>
      <c r="Z7" s="63">
        <v>0</v>
      </c>
      <c r="AA7" s="63">
        <v>97585.256500000003</v>
      </c>
      <c r="AB7" s="63">
        <v>63962.683499999999</v>
      </c>
      <c r="AC7" s="63">
        <v>33622.573000000004</v>
      </c>
      <c r="AD7" s="63">
        <v>25974.305</v>
      </c>
      <c r="AE7" s="63">
        <v>4663.268</v>
      </c>
      <c r="AF7" s="63">
        <v>2985</v>
      </c>
      <c r="AG7" s="63">
        <v>2609.2491231615545</v>
      </c>
      <c r="AH7" s="63">
        <v>2054.0188768384455</v>
      </c>
      <c r="AI7" s="64" t="s">
        <v>338</v>
      </c>
      <c r="AJ7" s="63">
        <v>4694208</v>
      </c>
      <c r="AK7" s="63">
        <v>4694208</v>
      </c>
      <c r="AL7" s="63">
        <v>1152.450503484318</v>
      </c>
      <c r="AM7" s="64" t="s">
        <v>321</v>
      </c>
      <c r="AN7" s="63">
        <v>2985000</v>
      </c>
      <c r="AO7" s="63">
        <v>2985000</v>
      </c>
      <c r="AP7" s="63">
        <v>7397.1639999999989</v>
      </c>
      <c r="AQ7" s="63">
        <v>5.0179999999999998</v>
      </c>
      <c r="AR7" s="63">
        <v>2447.5500000000006</v>
      </c>
      <c r="AS7" s="63">
        <v>11145</v>
      </c>
      <c r="AT7" s="63">
        <v>495</v>
      </c>
      <c r="AU7" s="63">
        <v>1736</v>
      </c>
      <c r="AV7" s="63">
        <v>11550307</v>
      </c>
      <c r="AW7" s="63">
        <v>16916.5</v>
      </c>
      <c r="AX7" s="63">
        <v>5402130</v>
      </c>
      <c r="AY7" s="63">
        <v>1226282</v>
      </c>
      <c r="AZ7" s="63">
        <v>5978010</v>
      </c>
      <c r="BA7" s="63">
        <v>39492</v>
      </c>
      <c r="BB7" s="63">
        <v>37705</v>
      </c>
      <c r="BC7" s="63">
        <v>14970</v>
      </c>
      <c r="BD7" s="63">
        <v>4567205</v>
      </c>
      <c r="BE7" s="63">
        <v>77150</v>
      </c>
      <c r="BF7" s="63">
        <v>1141376</v>
      </c>
      <c r="BG7" s="63">
        <v>140</v>
      </c>
      <c r="BH7" s="63">
        <v>715694.5</v>
      </c>
      <c r="BI7" s="63">
        <v>6312.5</v>
      </c>
      <c r="BJ7" s="63">
        <v>15756290</v>
      </c>
      <c r="BK7" s="63">
        <v>11043800</v>
      </c>
      <c r="BL7" s="63">
        <v>13644</v>
      </c>
      <c r="BM7" s="63">
        <v>167483</v>
      </c>
      <c r="BN7" s="63">
        <v>6194400</v>
      </c>
      <c r="BO7" s="63">
        <v>1736</v>
      </c>
      <c r="BP7" s="65"/>
      <c r="BQ7" s="65"/>
      <c r="BR7" s="65"/>
      <c r="BS7" s="65"/>
      <c r="BT7" s="65"/>
      <c r="BU7" s="65"/>
      <c r="BV7" s="65"/>
      <c r="BW7" s="63">
        <v>11050.778115286083</v>
      </c>
      <c r="BX7" s="63">
        <v>9509.4528281298153</v>
      </c>
      <c r="BY7" s="63">
        <v>5676.8787682806978</v>
      </c>
      <c r="BZ7" s="63">
        <v>15756.29</v>
      </c>
      <c r="CA7" s="63">
        <v>11043.8</v>
      </c>
      <c r="CB7" s="63">
        <v>5168.2583779554534</v>
      </c>
      <c r="CC7" s="63">
        <v>1493.7234562406115</v>
      </c>
      <c r="CD7" s="63">
        <v>51.428798902900887</v>
      </c>
      <c r="CE7" s="63">
        <v>1027.2383727874756</v>
      </c>
      <c r="CF7" s="63">
        <v>0</v>
      </c>
      <c r="CG7" s="63">
        <v>213.1105</v>
      </c>
      <c r="CH7" s="63">
        <v>0</v>
      </c>
      <c r="CI7" s="63">
        <v>36.950900719165801</v>
      </c>
      <c r="CJ7" s="63">
        <v>38.702160753250119</v>
      </c>
      <c r="CK7" s="63">
        <v>644.34050494674784</v>
      </c>
      <c r="CL7" s="63">
        <v>232.88424937957589</v>
      </c>
      <c r="CM7" s="63">
        <v>3504.5379694393146</v>
      </c>
      <c r="CN7" s="64" t="s">
        <v>331</v>
      </c>
      <c r="CO7" s="63">
        <v>7474890</v>
      </c>
      <c r="CP7" s="63">
        <v>7474890</v>
      </c>
      <c r="CQ7" s="63">
        <v>0</v>
      </c>
      <c r="CR7" s="63">
        <v>0</v>
      </c>
      <c r="CS7" s="63">
        <v>31013.323876838429</v>
      </c>
      <c r="CT7" s="63">
        <v>0</v>
      </c>
      <c r="CU7" s="63">
        <v>49.893223253488543</v>
      </c>
      <c r="CV7" s="63">
        <v>12.010846784189344</v>
      </c>
      <c r="CW7" s="63">
        <v>4157.0662334718709</v>
      </c>
      <c r="CX7" s="63">
        <v>0</v>
      </c>
      <c r="CY7" s="63">
        <v>0</v>
      </c>
      <c r="CZ7" s="63">
        <v>26201.194999999996</v>
      </c>
      <c r="DA7" s="63">
        <v>0</v>
      </c>
      <c r="DB7" s="63">
        <v>49.893223253488543</v>
      </c>
      <c r="DC7" s="63">
        <v>12.010846784189344</v>
      </c>
      <c r="DD7" s="63">
        <v>4157.0662334718709</v>
      </c>
      <c r="DE7" s="68">
        <v>10825</v>
      </c>
      <c r="DF7" s="68">
        <v>45</v>
      </c>
      <c r="DG7" s="68">
        <v>1736</v>
      </c>
      <c r="DH7" s="68">
        <v>11550307</v>
      </c>
      <c r="DI7" s="68">
        <v>16916.5</v>
      </c>
      <c r="DJ7" s="68">
        <v>5402130</v>
      </c>
      <c r="DK7" s="68">
        <v>1226282</v>
      </c>
      <c r="DL7" s="68">
        <v>5978010</v>
      </c>
      <c r="DM7" s="68">
        <v>39492</v>
      </c>
      <c r="DN7" s="68">
        <v>35705</v>
      </c>
      <c r="DO7" s="68">
        <v>14970</v>
      </c>
      <c r="DP7" s="68">
        <v>4567205</v>
      </c>
      <c r="DQ7" s="68">
        <v>77150</v>
      </c>
      <c r="DR7" s="68">
        <v>1141376</v>
      </c>
      <c r="DS7" s="68">
        <v>715694.5</v>
      </c>
      <c r="DT7" s="68">
        <v>6312.5</v>
      </c>
      <c r="DU7" s="68">
        <v>15756290</v>
      </c>
      <c r="DV7" s="68">
        <v>11043800</v>
      </c>
      <c r="DW7" s="68">
        <v>13644</v>
      </c>
      <c r="DX7" s="68">
        <v>167483</v>
      </c>
      <c r="DY7" s="68">
        <v>6194400</v>
      </c>
      <c r="DZ7" s="68">
        <v>1736</v>
      </c>
      <c r="EA7" s="68"/>
      <c r="EB7" s="68"/>
      <c r="EC7" s="68"/>
      <c r="ED7" s="68"/>
      <c r="EE7" s="68"/>
      <c r="EF7" s="68"/>
      <c r="EG7" s="68"/>
      <c r="EH7" s="26">
        <v>1251376</v>
      </c>
      <c r="EI7" s="26">
        <v>336574</v>
      </c>
      <c r="EJ7" s="26">
        <v>31070</v>
      </c>
      <c r="EK7" s="26">
        <v>1496880</v>
      </c>
      <c r="EL7" s="26">
        <v>57376</v>
      </c>
      <c r="EM7" s="26">
        <v>10</v>
      </c>
      <c r="EN7" s="26">
        <v>30940</v>
      </c>
      <c r="EO7" s="26"/>
      <c r="EP7" s="26"/>
      <c r="EQ7" s="26">
        <v>143050</v>
      </c>
      <c r="ER7" s="26"/>
      <c r="ES7" s="26"/>
      <c r="ET7" s="26"/>
      <c r="EU7" s="26"/>
      <c r="EV7" s="26"/>
      <c r="EW7" s="26"/>
      <c r="EX7" s="27"/>
      <c r="EY7" s="28">
        <f t="shared" si="0"/>
        <v>0</v>
      </c>
      <c r="FA7" s="29">
        <f>SUMIFS(Dati_RSA[[#All],[TOT(kg)]],Dati_RSA[[#All],[Idn_pro]],A7,Dati_RSA[[#All],[iRif]],"23288",Dati_RSA[[#All],[Anno]],DATI!B7)</f>
        <v>0</v>
      </c>
    </row>
    <row r="8" spans="1:175" ht="13.5" x14ac:dyDescent="0.2">
      <c r="A8" s="31" t="s">
        <v>323</v>
      </c>
      <c r="B8" s="67">
        <v>2024</v>
      </c>
      <c r="C8" s="31" t="s">
        <v>324</v>
      </c>
      <c r="D8" s="63">
        <v>64</v>
      </c>
      <c r="E8" s="63">
        <v>64</v>
      </c>
      <c r="F8" s="63">
        <v>64</v>
      </c>
      <c r="G8" s="63">
        <v>407312</v>
      </c>
      <c r="H8" s="63">
        <v>219237.84925</v>
      </c>
      <c r="I8" s="63">
        <v>26893.531250000004</v>
      </c>
      <c r="J8" s="63">
        <v>9122.56</v>
      </c>
      <c r="K8" s="63">
        <v>8438.73</v>
      </c>
      <c r="L8" s="63">
        <v>683.83</v>
      </c>
      <c r="M8" s="63">
        <v>3862.83</v>
      </c>
      <c r="N8" s="63">
        <v>3862.83</v>
      </c>
      <c r="O8" s="63">
        <v>0</v>
      </c>
      <c r="P8" s="63">
        <v>165003.74900000001</v>
      </c>
      <c r="Q8" s="63">
        <v>7550.69</v>
      </c>
      <c r="R8" s="63">
        <v>5291.7</v>
      </c>
      <c r="S8" s="63">
        <v>46</v>
      </c>
      <c r="T8" s="63">
        <v>9765</v>
      </c>
      <c r="U8" s="63">
        <v>2343.6</v>
      </c>
      <c r="V8" s="63">
        <v>6719.8789999999999</v>
      </c>
      <c r="W8" s="63">
        <v>191660.48800000001</v>
      </c>
      <c r="X8" s="63">
        <v>104.93600000000001</v>
      </c>
      <c r="Y8" s="63">
        <v>104.93600000000001</v>
      </c>
      <c r="Z8" s="63">
        <v>0</v>
      </c>
      <c r="AA8" s="63">
        <v>204903.27424999999</v>
      </c>
      <c r="AB8" s="63">
        <v>165018.79300000001</v>
      </c>
      <c r="AC8" s="63">
        <v>39884.481250000004</v>
      </c>
      <c r="AD8" s="63">
        <v>26899.091250000005</v>
      </c>
      <c r="AE8" s="63">
        <v>9122.56</v>
      </c>
      <c r="AF8" s="63">
        <v>3862.83</v>
      </c>
      <c r="AG8" s="63">
        <v>2028.8425029286961</v>
      </c>
      <c r="AH8" s="63">
        <v>7093.7174970713068</v>
      </c>
      <c r="AI8" s="64" t="s">
        <v>364</v>
      </c>
      <c r="AJ8" s="63">
        <v>9125000</v>
      </c>
      <c r="AK8" s="63">
        <v>9125000</v>
      </c>
      <c r="AL8" s="63">
        <v>927.43653698695823</v>
      </c>
      <c r="AM8" s="64" t="s">
        <v>363</v>
      </c>
      <c r="AN8" s="63">
        <v>3862830</v>
      </c>
      <c r="AO8" s="63">
        <v>3862830</v>
      </c>
      <c r="AP8" s="63">
        <v>14413.657000000001</v>
      </c>
      <c r="AQ8" s="63">
        <v>104.93599999999999</v>
      </c>
      <c r="AR8" s="63">
        <v>5291.7000000000007</v>
      </c>
      <c r="AS8" s="63">
        <v>84527</v>
      </c>
      <c r="AT8" s="63">
        <v>15030</v>
      </c>
      <c r="AU8" s="63">
        <v>4777.5</v>
      </c>
      <c r="AV8" s="63">
        <v>26313651</v>
      </c>
      <c r="AW8" s="63">
        <v>45853</v>
      </c>
      <c r="AX8" s="63">
        <v>10173570</v>
      </c>
      <c r="AY8" s="63">
        <v>2406520</v>
      </c>
      <c r="AZ8" s="63">
        <v>20943745</v>
      </c>
      <c r="BA8" s="63">
        <v>108735</v>
      </c>
      <c r="BB8" s="63">
        <v>62530</v>
      </c>
      <c r="BC8" s="63">
        <v>46560</v>
      </c>
      <c r="BD8" s="63">
        <v>16912144</v>
      </c>
      <c r="BE8" s="63">
        <v>255690</v>
      </c>
      <c r="BF8" s="63">
        <v>2509874</v>
      </c>
      <c r="BG8" s="63">
        <v>14</v>
      </c>
      <c r="BH8" s="63">
        <v>1368779</v>
      </c>
      <c r="BI8" s="63">
        <v>12627.5</v>
      </c>
      <c r="BJ8" s="63">
        <v>40631284</v>
      </c>
      <c r="BK8" s="63">
        <v>42465960</v>
      </c>
      <c r="BL8" s="63">
        <v>13174</v>
      </c>
      <c r="BM8" s="63">
        <v>321968</v>
      </c>
      <c r="BN8" s="63">
        <v>321780</v>
      </c>
      <c r="BO8" s="63">
        <v>4777.5</v>
      </c>
      <c r="BP8" s="65"/>
      <c r="BQ8" s="65"/>
      <c r="BR8" s="65"/>
      <c r="BS8" s="65"/>
      <c r="BT8" s="65"/>
      <c r="BU8" s="65"/>
      <c r="BV8" s="65"/>
      <c r="BW8" s="63">
        <v>25042.134704563297</v>
      </c>
      <c r="BX8" s="63">
        <v>10056.122508280823</v>
      </c>
      <c r="BY8" s="63">
        <v>19500.085628154971</v>
      </c>
      <c r="BZ8" s="63">
        <v>40631.284</v>
      </c>
      <c r="CA8" s="63">
        <v>42465.96</v>
      </c>
      <c r="CB8" s="63">
        <v>9695.9856366871936</v>
      </c>
      <c r="CC8" s="63">
        <v>3557.8174183482761</v>
      </c>
      <c r="CD8" s="63">
        <v>200.47195797586559</v>
      </c>
      <c r="CE8" s="63">
        <v>2258.8865401599405</v>
      </c>
      <c r="CF8" s="63">
        <v>0</v>
      </c>
      <c r="CG8" s="63">
        <v>427.56900000000002</v>
      </c>
      <c r="CH8" s="63">
        <v>0</v>
      </c>
      <c r="CI8" s="63">
        <v>61.279401192665098</v>
      </c>
      <c r="CJ8" s="63">
        <v>106.56030207395554</v>
      </c>
      <c r="CK8" s="63">
        <v>1231.9017853044384</v>
      </c>
      <c r="CL8" s="63">
        <v>451.19121268012202</v>
      </c>
      <c r="CM8" s="63">
        <v>9664.8835633204471</v>
      </c>
      <c r="CN8" s="64" t="s">
        <v>1488</v>
      </c>
      <c r="CO8" s="63">
        <v>21198412</v>
      </c>
      <c r="CP8" s="63">
        <v>22238014</v>
      </c>
      <c r="CQ8" s="63">
        <v>0</v>
      </c>
      <c r="CR8" s="63">
        <v>4328.0290000000005</v>
      </c>
      <c r="CS8" s="63">
        <v>33527.609747071328</v>
      </c>
      <c r="CT8" s="63">
        <v>0</v>
      </c>
      <c r="CU8" s="63">
        <v>2091.6</v>
      </c>
      <c r="CV8" s="63">
        <v>4805.5658480501179</v>
      </c>
      <c r="CW8" s="63">
        <v>14339.619663920401</v>
      </c>
      <c r="CX8" s="63">
        <v>0</v>
      </c>
      <c r="CY8" s="63">
        <v>4328.0290000000005</v>
      </c>
      <c r="CZ8" s="63">
        <v>23254.892249999997</v>
      </c>
      <c r="DA8" s="63">
        <v>0</v>
      </c>
      <c r="DB8" s="63">
        <v>2091.6</v>
      </c>
      <c r="DC8" s="63">
        <v>4805.5658480501179</v>
      </c>
      <c r="DD8" s="63">
        <v>14339.619663920401</v>
      </c>
      <c r="DE8" s="69">
        <v>84527</v>
      </c>
      <c r="DF8" s="69"/>
      <c r="DG8" s="69">
        <v>4777.5</v>
      </c>
      <c r="DH8" s="69">
        <v>26313651</v>
      </c>
      <c r="DI8" s="69">
        <v>45853</v>
      </c>
      <c r="DJ8" s="69">
        <v>10173570</v>
      </c>
      <c r="DK8" s="69">
        <v>2406520</v>
      </c>
      <c r="DL8" s="69">
        <v>20943745</v>
      </c>
      <c r="DM8" s="69">
        <v>108735</v>
      </c>
      <c r="DN8" s="69">
        <v>62530</v>
      </c>
      <c r="DO8" s="69">
        <v>46560</v>
      </c>
      <c r="DP8" s="69">
        <v>16912144</v>
      </c>
      <c r="DQ8" s="69">
        <v>255690</v>
      </c>
      <c r="DR8" s="69">
        <v>2509874</v>
      </c>
      <c r="DS8" s="69">
        <v>1368779</v>
      </c>
      <c r="DT8" s="69">
        <v>12627.5</v>
      </c>
      <c r="DU8" s="69">
        <v>40631284</v>
      </c>
      <c r="DV8" s="69">
        <v>42465960</v>
      </c>
      <c r="DW8" s="69">
        <v>13174</v>
      </c>
      <c r="DX8" s="69">
        <v>321968</v>
      </c>
      <c r="DY8" s="69">
        <v>321780</v>
      </c>
      <c r="DZ8" s="69">
        <v>4777.5</v>
      </c>
      <c r="EA8" s="69"/>
      <c r="EB8" s="69"/>
      <c r="EC8" s="69"/>
      <c r="ED8" s="69"/>
      <c r="EE8" s="69"/>
      <c r="EF8" s="69"/>
      <c r="EG8" s="69"/>
      <c r="EH8" s="26">
        <v>4848374</v>
      </c>
      <c r="EI8" s="26">
        <v>498920</v>
      </c>
      <c r="EJ8" s="26">
        <v>13980</v>
      </c>
      <c r="EK8" s="26">
        <v>1294269</v>
      </c>
      <c r="EL8" s="26">
        <v>56275</v>
      </c>
      <c r="EM8" s="26">
        <v>431</v>
      </c>
      <c r="EN8" s="26">
        <v>2440</v>
      </c>
      <c r="EO8" s="26">
        <v>5190</v>
      </c>
      <c r="EP8" s="26"/>
      <c r="EQ8" s="26"/>
      <c r="ER8" s="26"/>
      <c r="ES8" s="26"/>
      <c r="ET8" s="26"/>
      <c r="EU8" s="26"/>
      <c r="EV8" s="26"/>
      <c r="EW8" s="26"/>
      <c r="EX8" s="27"/>
      <c r="EY8" s="28">
        <f t="shared" si="0"/>
        <v>13.67</v>
      </c>
      <c r="FA8" s="29">
        <f>SUMIFS(Dati_RSA[[#All],[TOT(kg)]],Dati_RSA[[#All],[Idn_pro]],A8,Dati_RSA[[#All],[iRif]],"23288",Dati_RSA[[#All],[Anno]],DATI!B8)</f>
        <v>13670</v>
      </c>
    </row>
    <row r="9" spans="1:175" ht="13.5" x14ac:dyDescent="0.2">
      <c r="A9" s="31" t="s">
        <v>328</v>
      </c>
      <c r="B9" s="67">
        <v>2024</v>
      </c>
      <c r="C9" s="31" t="s">
        <v>329</v>
      </c>
      <c r="D9" s="63">
        <v>133</v>
      </c>
      <c r="E9" s="63">
        <v>133</v>
      </c>
      <c r="F9" s="63">
        <v>132</v>
      </c>
      <c r="G9" s="63">
        <v>3247623</v>
      </c>
      <c r="H9" s="63">
        <v>1517413.9025200002</v>
      </c>
      <c r="I9" s="63">
        <v>469330.86900000001</v>
      </c>
      <c r="J9" s="63">
        <v>60022.028399999996</v>
      </c>
      <c r="K9" s="63">
        <v>59672.306400000001</v>
      </c>
      <c r="L9" s="63">
        <v>349.72199999999998</v>
      </c>
      <c r="M9" s="63">
        <v>38074.222999999998</v>
      </c>
      <c r="N9" s="63">
        <v>38074.222999999998</v>
      </c>
      <c r="O9" s="63">
        <v>0</v>
      </c>
      <c r="P9" s="63">
        <v>894576.10559999989</v>
      </c>
      <c r="Q9" s="63">
        <v>34013.749000000003</v>
      </c>
      <c r="R9" s="63">
        <v>26293.933000000001</v>
      </c>
      <c r="S9" s="63">
        <v>75</v>
      </c>
      <c r="T9" s="63">
        <v>7931</v>
      </c>
      <c r="U9" s="63">
        <v>816.44</v>
      </c>
      <c r="V9" s="63">
        <v>28300.303520000001</v>
      </c>
      <c r="W9" s="63">
        <v>1047733.31152</v>
      </c>
      <c r="X9" s="63">
        <v>25.56</v>
      </c>
      <c r="Y9" s="63">
        <v>25.56</v>
      </c>
      <c r="Z9" s="63">
        <v>310.14</v>
      </c>
      <c r="AA9" s="63">
        <v>1462936.4590000003</v>
      </c>
      <c r="AB9" s="63">
        <v>895458.52859999996</v>
      </c>
      <c r="AC9" s="63">
        <v>567477.93039999995</v>
      </c>
      <c r="AD9" s="63">
        <v>469381.679</v>
      </c>
      <c r="AE9" s="63">
        <v>60022.028399999996</v>
      </c>
      <c r="AF9" s="63">
        <v>38074.222999999998</v>
      </c>
      <c r="AG9" s="63">
        <v>17410.903927507177</v>
      </c>
      <c r="AH9" s="63">
        <v>42611.124472492826</v>
      </c>
      <c r="AI9" s="64" t="s">
        <v>1489</v>
      </c>
      <c r="AJ9" s="63">
        <v>60507418.399999999</v>
      </c>
      <c r="AK9" s="63">
        <v>60507418.399999999</v>
      </c>
      <c r="AL9" s="63">
        <v>10394.880001874235</v>
      </c>
      <c r="AM9" s="64" t="s">
        <v>349</v>
      </c>
      <c r="AN9" s="63">
        <v>38074223</v>
      </c>
      <c r="AO9" s="63">
        <v>38074223</v>
      </c>
      <c r="AP9" s="63">
        <v>63476.085520000022</v>
      </c>
      <c r="AQ9" s="63">
        <v>27.437999999999995</v>
      </c>
      <c r="AR9" s="63">
        <v>26304.433000000001</v>
      </c>
      <c r="AS9" s="63">
        <v>224492.96</v>
      </c>
      <c r="AT9" s="63">
        <v>671294</v>
      </c>
      <c r="AU9" s="63">
        <v>289202</v>
      </c>
      <c r="AV9" s="63">
        <v>183373094.12</v>
      </c>
      <c r="AW9" s="63">
        <v>375411.52</v>
      </c>
      <c r="AX9" s="63">
        <v>58916111.799999997</v>
      </c>
      <c r="AY9" s="63">
        <v>11392360.4</v>
      </c>
      <c r="AZ9" s="63">
        <v>39779616</v>
      </c>
      <c r="BA9" s="63">
        <v>448303.39999999997</v>
      </c>
      <c r="BB9" s="63">
        <v>271810.59999999998</v>
      </c>
      <c r="BC9" s="63">
        <v>213545.04</v>
      </c>
      <c r="BD9" s="63">
        <v>81007197.519999996</v>
      </c>
      <c r="BE9" s="63">
        <v>745057</v>
      </c>
      <c r="BF9" s="63">
        <v>12733118.039999999</v>
      </c>
      <c r="BG9" s="63">
        <v>865</v>
      </c>
      <c r="BH9" s="63">
        <v>10374271</v>
      </c>
      <c r="BI9" s="63">
        <v>96431.200000000012</v>
      </c>
      <c r="BJ9" s="63">
        <v>296092036</v>
      </c>
      <c r="BK9" s="63">
        <v>54956107.399999991</v>
      </c>
      <c r="BL9" s="63">
        <v>23218.799999999999</v>
      </c>
      <c r="BM9" s="63">
        <v>1937367</v>
      </c>
      <c r="BN9" s="63">
        <v>141537506.80000001</v>
      </c>
      <c r="BO9" s="63">
        <v>288123</v>
      </c>
      <c r="BP9" s="63">
        <v>48</v>
      </c>
      <c r="BQ9" s="63">
        <v>871</v>
      </c>
      <c r="BR9" s="65"/>
      <c r="BS9" s="65"/>
      <c r="BT9" s="63">
        <v>82</v>
      </c>
      <c r="BU9" s="65">
        <v>78</v>
      </c>
      <c r="BV9" s="65"/>
      <c r="BW9" s="63">
        <v>177863.84758769296</v>
      </c>
      <c r="BX9" s="63">
        <v>139550.53099282336</v>
      </c>
      <c r="BY9" s="63">
        <v>89974.354098379699</v>
      </c>
      <c r="BZ9" s="63">
        <v>296092.03600000002</v>
      </c>
      <c r="CA9" s="63">
        <v>54956.107399999994</v>
      </c>
      <c r="CB9" s="63">
        <v>58170.039025542064</v>
      </c>
      <c r="CC9" s="63">
        <v>12091.275969091517</v>
      </c>
      <c r="CD9" s="63">
        <v>142.47071349181945</v>
      </c>
      <c r="CE9" s="63">
        <v>11459.805932418809</v>
      </c>
      <c r="CF9" s="63">
        <v>0</v>
      </c>
      <c r="CG9" s="63">
        <v>2548.2583600000003</v>
      </c>
      <c r="CH9" s="63">
        <v>0</v>
      </c>
      <c r="CI9" s="63">
        <v>266.37439318437572</v>
      </c>
      <c r="CJ9" s="63">
        <v>439.33734055070875</v>
      </c>
      <c r="CK9" s="63">
        <v>9341.2811246154906</v>
      </c>
      <c r="CL9" s="63">
        <v>3417.6358327730049</v>
      </c>
      <c r="CM9" s="63">
        <v>43181.069187331603</v>
      </c>
      <c r="CN9" s="64" t="s">
        <v>1490</v>
      </c>
      <c r="CO9" s="63">
        <v>44044274</v>
      </c>
      <c r="CP9" s="63">
        <v>45632324</v>
      </c>
      <c r="CQ9" s="63">
        <v>0</v>
      </c>
      <c r="CR9" s="63">
        <v>257635.70706291124</v>
      </c>
      <c r="CS9" s="63">
        <v>292431.31940958154</v>
      </c>
      <c r="CT9" s="63">
        <v>0</v>
      </c>
      <c r="CU9" s="63">
        <v>174205.11284460698</v>
      </c>
      <c r="CV9" s="63">
        <v>2861.8615819802349</v>
      </c>
      <c r="CW9" s="63">
        <v>36124.642263561858</v>
      </c>
      <c r="CX9" s="63">
        <v>0</v>
      </c>
      <c r="CY9" s="63">
        <v>253166.78299999991</v>
      </c>
      <c r="CZ9" s="63">
        <v>216564.61799999993</v>
      </c>
      <c r="DA9" s="63">
        <v>0</v>
      </c>
      <c r="DB9" s="63">
        <v>174205.11284460698</v>
      </c>
      <c r="DC9" s="63">
        <v>2861.8615819802349</v>
      </c>
      <c r="DD9" s="63">
        <v>36124.642263561858</v>
      </c>
      <c r="DE9" s="68">
        <v>163376.95999999999</v>
      </c>
      <c r="DF9" s="68">
        <v>668836</v>
      </c>
      <c r="DG9" s="68">
        <v>50157</v>
      </c>
      <c r="DH9" s="68">
        <v>183373874.12</v>
      </c>
      <c r="DI9" s="68">
        <v>375411.52</v>
      </c>
      <c r="DJ9" s="68">
        <v>58916111.799999997</v>
      </c>
      <c r="DK9" s="68">
        <v>11384680.4</v>
      </c>
      <c r="DL9" s="68">
        <v>39779616</v>
      </c>
      <c r="DM9" s="68">
        <v>448303.39999999997</v>
      </c>
      <c r="DN9" s="68">
        <v>162086.6</v>
      </c>
      <c r="DO9" s="68">
        <v>213545.04</v>
      </c>
      <c r="DP9" s="68">
        <v>81007197.519999996</v>
      </c>
      <c r="DQ9" s="68">
        <v>745057</v>
      </c>
      <c r="DR9" s="68">
        <v>12733118.039999999</v>
      </c>
      <c r="DS9" s="68">
        <v>10374271</v>
      </c>
      <c r="DT9" s="68">
        <v>90637.2</v>
      </c>
      <c r="DU9" s="68">
        <v>296092036</v>
      </c>
      <c r="DV9" s="68">
        <v>54956107.399999991</v>
      </c>
      <c r="DW9" s="68">
        <v>23218.799999999999</v>
      </c>
      <c r="DX9" s="68">
        <v>1937367</v>
      </c>
      <c r="DY9" s="68">
        <v>141081096.80000001</v>
      </c>
      <c r="DZ9" s="68">
        <v>49078</v>
      </c>
      <c r="EA9" s="68">
        <v>48</v>
      </c>
      <c r="EB9" s="68">
        <v>871</v>
      </c>
      <c r="EC9" s="68"/>
      <c r="ED9" s="68"/>
      <c r="EE9" s="68">
        <v>82</v>
      </c>
      <c r="EF9" s="68">
        <v>78</v>
      </c>
      <c r="EG9" s="68"/>
      <c r="EH9" s="26">
        <v>17860836</v>
      </c>
      <c r="EI9" s="26">
        <v>2708791</v>
      </c>
      <c r="EJ9" s="26">
        <v>74500</v>
      </c>
      <c r="EK9" s="26">
        <v>5852708</v>
      </c>
      <c r="EL9" s="26">
        <v>1155865.52</v>
      </c>
      <c r="EM9" s="26">
        <v>1363</v>
      </c>
      <c r="EN9" s="26">
        <v>487710</v>
      </c>
      <c r="EO9" s="26">
        <v>92810</v>
      </c>
      <c r="EP9" s="26">
        <v>3530</v>
      </c>
      <c r="EQ9" s="26">
        <v>54230</v>
      </c>
      <c r="ER9" s="26">
        <v>760</v>
      </c>
      <c r="ES9" s="26"/>
      <c r="ET9" s="26">
        <v>6300</v>
      </c>
      <c r="EU9" s="26"/>
      <c r="EV9" s="26"/>
      <c r="EW9" s="26">
        <v>900</v>
      </c>
      <c r="EX9" s="27"/>
      <c r="EY9" s="28">
        <f t="shared" si="0"/>
        <v>3.0000000000000001E-3</v>
      </c>
      <c r="FA9" s="29">
        <f>SUMIFS(Dati_RSA[[#All],[TOT(kg)]],Dati_RSA[[#All],[Idn_pro]],A9,Dati_RSA[[#All],[iRif]],"23288",Dati_RSA[[#All],[Anno]],DATI!B9)</f>
        <v>3</v>
      </c>
    </row>
    <row r="10" spans="1:175" ht="13.5" x14ac:dyDescent="0.2">
      <c r="A10" s="31">
        <v>108</v>
      </c>
      <c r="B10" s="67">
        <v>2024</v>
      </c>
      <c r="C10" s="31" t="s">
        <v>333</v>
      </c>
      <c r="D10" s="63">
        <v>55</v>
      </c>
      <c r="E10" s="63">
        <v>55</v>
      </c>
      <c r="F10" s="63">
        <v>55</v>
      </c>
      <c r="G10" s="63">
        <v>879752</v>
      </c>
      <c r="H10" s="63">
        <v>380748.84356999997</v>
      </c>
      <c r="I10" s="63">
        <v>76687.962</v>
      </c>
      <c r="J10" s="63">
        <v>24576.386599999998</v>
      </c>
      <c r="K10" s="63">
        <v>24576.386599999998</v>
      </c>
      <c r="L10" s="63">
        <v>0</v>
      </c>
      <c r="M10" s="63">
        <v>10942.303</v>
      </c>
      <c r="N10" s="63">
        <v>10936.483</v>
      </c>
      <c r="O10" s="63">
        <v>5.82</v>
      </c>
      <c r="P10" s="63">
        <v>256239.70918999999</v>
      </c>
      <c r="Q10" s="63">
        <v>14998.022000000001</v>
      </c>
      <c r="R10" s="63">
        <v>11474.723</v>
      </c>
      <c r="S10" s="63">
        <v>32</v>
      </c>
      <c r="T10" s="63">
        <v>5470</v>
      </c>
      <c r="U10" s="63">
        <v>157.68</v>
      </c>
      <c r="V10" s="63">
        <v>670.07978000000003</v>
      </c>
      <c r="W10" s="63">
        <v>304055.06157000002</v>
      </c>
      <c r="X10" s="63">
        <v>9.2970000000000006</v>
      </c>
      <c r="Y10" s="63">
        <v>9.2970000000000006</v>
      </c>
      <c r="Z10" s="63">
        <v>25.7</v>
      </c>
      <c r="AA10" s="63">
        <v>368857.43378999998</v>
      </c>
      <c r="AB10" s="63">
        <v>256611.15218999999</v>
      </c>
      <c r="AC10" s="63">
        <v>112246.2816</v>
      </c>
      <c r="AD10" s="63">
        <v>76727.592000000004</v>
      </c>
      <c r="AE10" s="63">
        <v>24576.386599999998</v>
      </c>
      <c r="AF10" s="63">
        <v>10942.303</v>
      </c>
      <c r="AG10" s="63">
        <v>3321.5184971177341</v>
      </c>
      <c r="AH10" s="63">
        <v>21254.868102882268</v>
      </c>
      <c r="AI10" s="64" t="s">
        <v>338</v>
      </c>
      <c r="AJ10" s="63">
        <v>24576386.600000001</v>
      </c>
      <c r="AK10" s="63">
        <v>24576386.600000001</v>
      </c>
      <c r="AL10" s="63">
        <v>3308.6984213544756</v>
      </c>
      <c r="AM10" s="64" t="s">
        <v>310</v>
      </c>
      <c r="AN10" s="63">
        <v>10942303</v>
      </c>
      <c r="AO10" s="63">
        <v>10942303</v>
      </c>
      <c r="AP10" s="63">
        <v>16317.26578</v>
      </c>
      <c r="AQ10" s="63">
        <v>9.2969999999999988</v>
      </c>
      <c r="AR10" s="63">
        <v>11474.723000000005</v>
      </c>
      <c r="AS10" s="63">
        <v>61133.040000000008</v>
      </c>
      <c r="AT10" s="70">
        <v>1950</v>
      </c>
      <c r="AU10" s="63">
        <v>14264</v>
      </c>
      <c r="AV10" s="63">
        <v>47075245.880000003</v>
      </c>
      <c r="AW10" s="63">
        <v>103774.48000000001</v>
      </c>
      <c r="AX10" s="63">
        <v>28935667.199999999</v>
      </c>
      <c r="AY10" s="63">
        <v>4437228.6000000006</v>
      </c>
      <c r="AZ10" s="63">
        <v>31172797</v>
      </c>
      <c r="BA10" s="63">
        <v>175458.6</v>
      </c>
      <c r="BB10" s="63">
        <v>141492.40000000002</v>
      </c>
      <c r="BC10" s="63">
        <v>63376.959999999999</v>
      </c>
      <c r="BD10" s="63">
        <v>1725945.2700000003</v>
      </c>
      <c r="BE10" s="63">
        <v>133480</v>
      </c>
      <c r="BF10" s="63">
        <v>4201288.96</v>
      </c>
      <c r="BG10" s="63">
        <v>206</v>
      </c>
      <c r="BH10" s="63">
        <v>2466104</v>
      </c>
      <c r="BI10" s="63">
        <v>36831.799999999996</v>
      </c>
      <c r="BJ10" s="63">
        <v>73064970</v>
      </c>
      <c r="BK10" s="63">
        <v>25935384.600000005</v>
      </c>
      <c r="BL10" s="63">
        <v>5996.2</v>
      </c>
      <c r="BM10" s="63">
        <v>790922.00000000012</v>
      </c>
      <c r="BN10" s="63">
        <v>36067635.200000003</v>
      </c>
      <c r="BO10" s="63">
        <v>14264</v>
      </c>
      <c r="BP10" s="65"/>
      <c r="BQ10" s="65"/>
      <c r="BR10" s="65"/>
      <c r="BS10" s="65"/>
      <c r="BT10" s="65"/>
      <c r="BU10" s="65"/>
      <c r="BV10" s="65"/>
      <c r="BW10" s="63">
        <v>44779.593800020404</v>
      </c>
      <c r="BX10" s="63">
        <v>34664.139139225364</v>
      </c>
      <c r="BY10" s="63">
        <v>19536.986454682712</v>
      </c>
      <c r="BZ10" s="63">
        <v>73064.97</v>
      </c>
      <c r="CA10" s="63">
        <v>25935.384600000005</v>
      </c>
      <c r="CB10" s="63">
        <v>27529.987611168253</v>
      </c>
      <c r="CC10" s="63">
        <v>5407.1929635268225</v>
      </c>
      <c r="CD10" s="63">
        <v>165.24694308509117</v>
      </c>
      <c r="CE10" s="63">
        <v>3781.1599638334656</v>
      </c>
      <c r="CF10" s="63">
        <v>0</v>
      </c>
      <c r="CG10" s="63">
        <v>964.27563999999995</v>
      </c>
      <c r="CH10" s="63">
        <v>0</v>
      </c>
      <c r="CI10" s="63">
        <v>138.66255469875335</v>
      </c>
      <c r="CJ10" s="63">
        <v>171.94943134660721</v>
      </c>
      <c r="CK10" s="63">
        <v>2219.4935412034988</v>
      </c>
      <c r="CL10" s="63">
        <v>1506.8272166712493</v>
      </c>
      <c r="CM10" s="63">
        <v>16838.367205421669</v>
      </c>
      <c r="CN10" s="64" t="s">
        <v>1491</v>
      </c>
      <c r="CO10" s="63">
        <v>31327017</v>
      </c>
      <c r="CP10" s="63">
        <v>31425477</v>
      </c>
      <c r="CQ10" s="63">
        <v>0</v>
      </c>
      <c r="CR10" s="63">
        <v>72126.332000000039</v>
      </c>
      <c r="CS10" s="63">
        <v>36798.431102882263</v>
      </c>
      <c r="CT10" s="63">
        <v>0</v>
      </c>
      <c r="CU10" s="63">
        <v>2840.3962870407113</v>
      </c>
      <c r="CV10" s="63">
        <v>0</v>
      </c>
      <c r="CW10" s="63">
        <v>1735.0865530073643</v>
      </c>
      <c r="CX10" s="63">
        <v>0</v>
      </c>
      <c r="CY10" s="63">
        <v>72126.332000000039</v>
      </c>
      <c r="CZ10" s="63">
        <v>4607.0800000000008</v>
      </c>
      <c r="DA10" s="63">
        <v>0</v>
      </c>
      <c r="DB10" s="63">
        <v>2840.3962870407113</v>
      </c>
      <c r="DC10" s="63">
        <v>0</v>
      </c>
      <c r="DD10" s="63">
        <v>1735.0865530073643</v>
      </c>
      <c r="DE10" s="69">
        <v>46559.040000000001</v>
      </c>
      <c r="DF10" s="69"/>
      <c r="DG10" s="69">
        <v>37784</v>
      </c>
      <c r="DH10" s="69">
        <v>47075245.880000003</v>
      </c>
      <c r="DI10" s="69">
        <v>103774.48000000001</v>
      </c>
      <c r="DJ10" s="69">
        <v>28935667.199999999</v>
      </c>
      <c r="DK10" s="69">
        <v>4427084.6000000006</v>
      </c>
      <c r="DL10" s="69">
        <v>31172797</v>
      </c>
      <c r="DM10" s="69">
        <v>175458.6</v>
      </c>
      <c r="DN10" s="69">
        <v>72853.399999999994</v>
      </c>
      <c r="DO10" s="69">
        <v>63376.959999999999</v>
      </c>
      <c r="DP10" s="69">
        <v>1725945.2700000003</v>
      </c>
      <c r="DQ10" s="69">
        <v>133480</v>
      </c>
      <c r="DR10" s="69">
        <v>4201288.96</v>
      </c>
      <c r="DS10" s="69">
        <v>2466104</v>
      </c>
      <c r="DT10" s="69">
        <v>36831.799999999996</v>
      </c>
      <c r="DU10" s="69">
        <v>73064970</v>
      </c>
      <c r="DV10" s="69">
        <v>25935384.600000005</v>
      </c>
      <c r="DW10" s="69">
        <v>5996.2</v>
      </c>
      <c r="DX10" s="69">
        <v>806432.00000000012</v>
      </c>
      <c r="DY10" s="69">
        <v>35752675.200000003</v>
      </c>
      <c r="DZ10" s="69">
        <v>37784</v>
      </c>
      <c r="EA10" s="69"/>
      <c r="EB10" s="69"/>
      <c r="EC10" s="69"/>
      <c r="ED10" s="69"/>
      <c r="EE10" s="69"/>
      <c r="EF10" s="69"/>
      <c r="EG10" s="69"/>
      <c r="EH10" s="26">
        <v>423450</v>
      </c>
      <c r="EI10" s="26">
        <v>160</v>
      </c>
      <c r="EJ10" s="26"/>
      <c r="EK10" s="26">
        <v>226980</v>
      </c>
      <c r="EL10" s="26">
        <v>19459.78</v>
      </c>
      <c r="EM10" s="26">
        <v>30</v>
      </c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7"/>
      <c r="EY10" s="28">
        <f t="shared" si="0"/>
        <v>0</v>
      </c>
      <c r="FA10" s="29">
        <f>SUMIFS(Dati_RSA[[#All],[TOT(kg)]],Dati_RSA[[#All],[Idn_pro]],A10,Dati_RSA[[#All],[iRif]],"23288",Dati_RSA[[#All],[Anno]],DATI!B10)</f>
        <v>0</v>
      </c>
    </row>
    <row r="11" spans="1:175" ht="13.5" x14ac:dyDescent="0.2">
      <c r="A11" s="31" t="s">
        <v>335</v>
      </c>
      <c r="B11" s="67">
        <v>2024</v>
      </c>
      <c r="C11" s="31" t="s">
        <v>336</v>
      </c>
      <c r="D11" s="63">
        <v>185</v>
      </c>
      <c r="E11" s="63">
        <v>185</v>
      </c>
      <c r="F11" s="63">
        <v>182</v>
      </c>
      <c r="G11" s="63">
        <v>542082</v>
      </c>
      <c r="H11" s="63">
        <v>276291.60804999998</v>
      </c>
      <c r="I11" s="63">
        <v>109803.26300000001</v>
      </c>
      <c r="J11" s="63">
        <v>15367.689370000002</v>
      </c>
      <c r="K11" s="63">
        <v>14354.654</v>
      </c>
      <c r="L11" s="63">
        <v>1013.0353699999999</v>
      </c>
      <c r="M11" s="63">
        <v>5617.5649999999996</v>
      </c>
      <c r="N11" s="63">
        <v>5614.0649999999996</v>
      </c>
      <c r="O11" s="63">
        <v>3.5</v>
      </c>
      <c r="P11" s="63">
        <v>140428.82168000002</v>
      </c>
      <c r="Q11" s="63">
        <v>3758.5095899999997</v>
      </c>
      <c r="R11" s="63">
        <v>2887.4</v>
      </c>
      <c r="S11" s="63">
        <v>51</v>
      </c>
      <c r="T11" s="63">
        <v>3421</v>
      </c>
      <c r="U11" s="63">
        <v>247.68</v>
      </c>
      <c r="V11" s="63">
        <v>1939.1890000000001</v>
      </c>
      <c r="W11" s="63">
        <v>165471.80968000003</v>
      </c>
      <c r="X11" s="63">
        <v>3.6110000000000002</v>
      </c>
      <c r="Y11" s="63">
        <v>3.6110000000000002</v>
      </c>
      <c r="Z11" s="63">
        <v>48.76</v>
      </c>
      <c r="AA11" s="63">
        <v>271293.41305000003</v>
      </c>
      <c r="AB11" s="63">
        <v>140432.78568000003</v>
      </c>
      <c r="AC11" s="63">
        <v>130860.62737000002</v>
      </c>
      <c r="AD11" s="63">
        <v>109875.37300000001</v>
      </c>
      <c r="AE11" s="63">
        <v>15367.689370000002</v>
      </c>
      <c r="AF11" s="63">
        <v>5617.5649999999996</v>
      </c>
      <c r="AG11" s="63">
        <v>5626.9031124081112</v>
      </c>
      <c r="AH11" s="63">
        <v>9740.786257591888</v>
      </c>
      <c r="AI11" s="64" t="s">
        <v>352</v>
      </c>
      <c r="AJ11" s="63">
        <v>15367689.370000001</v>
      </c>
      <c r="AK11" s="63">
        <v>15367689.370000001</v>
      </c>
      <c r="AL11" s="63">
        <v>335.15737603937509</v>
      </c>
      <c r="AM11" s="64" t="s">
        <v>345</v>
      </c>
      <c r="AN11" s="63">
        <v>5617565</v>
      </c>
      <c r="AO11" s="63">
        <v>5617565</v>
      </c>
      <c r="AP11" s="63">
        <v>5719.5815899999998</v>
      </c>
      <c r="AQ11" s="63">
        <v>3.9819999999999998</v>
      </c>
      <c r="AR11" s="63">
        <v>2887.3999999999996</v>
      </c>
      <c r="AS11" s="63">
        <v>32237.43</v>
      </c>
      <c r="AT11" s="63">
        <v>895</v>
      </c>
      <c r="AU11" s="63">
        <v>3220.88</v>
      </c>
      <c r="AV11" s="63">
        <v>27005885.740000002</v>
      </c>
      <c r="AW11" s="63">
        <v>40822.180000000008</v>
      </c>
      <c r="AX11" s="63">
        <v>10292304.93</v>
      </c>
      <c r="AY11" s="63">
        <v>2251860.2199999997</v>
      </c>
      <c r="AZ11" s="63">
        <v>16089775</v>
      </c>
      <c r="BA11" s="63">
        <v>84487.44</v>
      </c>
      <c r="BB11" s="63">
        <v>35087.660000000003</v>
      </c>
      <c r="BC11" s="63">
        <v>45684.74</v>
      </c>
      <c r="BD11" s="63">
        <v>8965212</v>
      </c>
      <c r="BE11" s="63">
        <v>198297.4</v>
      </c>
      <c r="BF11" s="63">
        <v>2775026.7199999997</v>
      </c>
      <c r="BG11" s="70">
        <v>85</v>
      </c>
      <c r="BH11" s="63">
        <v>1051615</v>
      </c>
      <c r="BI11" s="63">
        <v>10261</v>
      </c>
      <c r="BJ11" s="63">
        <v>29832456</v>
      </c>
      <c r="BK11" s="63">
        <v>29098589.109999999</v>
      </c>
      <c r="BL11" s="63">
        <v>13975</v>
      </c>
      <c r="BM11" s="63">
        <v>225457.97</v>
      </c>
      <c r="BN11" s="63">
        <v>12379549.26</v>
      </c>
      <c r="BO11" s="63">
        <v>2682.8</v>
      </c>
      <c r="BP11" s="63">
        <v>290</v>
      </c>
      <c r="BQ11" s="65"/>
      <c r="BR11" s="63"/>
      <c r="BS11" s="63">
        <v>40</v>
      </c>
      <c r="BT11" s="63">
        <v>48.08</v>
      </c>
      <c r="BU11" s="63">
        <v>160</v>
      </c>
      <c r="BV11" s="65"/>
      <c r="BW11" s="63">
        <v>26699.549908186655</v>
      </c>
      <c r="BX11" s="63">
        <v>19029.099635299222</v>
      </c>
      <c r="BY11" s="63">
        <v>10600.980520241159</v>
      </c>
      <c r="BZ11" s="63">
        <v>29832.455999999998</v>
      </c>
      <c r="CA11" s="63">
        <v>29098.589110000001</v>
      </c>
      <c r="CB11" s="63">
        <v>10411.856479237666</v>
      </c>
      <c r="CC11" s="63">
        <v>2902.3931976718545</v>
      </c>
      <c r="CD11" s="63">
        <v>195.76937506568035</v>
      </c>
      <c r="CE11" s="63">
        <v>2497.5239818382074</v>
      </c>
      <c r="CF11" s="63">
        <v>0</v>
      </c>
      <c r="CG11" s="63">
        <v>326.21297000000004</v>
      </c>
      <c r="CH11" s="63">
        <v>0</v>
      </c>
      <c r="CI11" s="63">
        <v>34.385907469244003</v>
      </c>
      <c r="CJ11" s="63">
        <v>82.797692811470029</v>
      </c>
      <c r="CK11" s="63">
        <v>947.34909047008398</v>
      </c>
      <c r="CL11" s="63">
        <v>242.28756133361887</v>
      </c>
      <c r="CM11" s="63">
        <v>7578.1536624438622</v>
      </c>
      <c r="CN11" s="64" t="s">
        <v>1492</v>
      </c>
      <c r="CO11" s="63">
        <v>16181805</v>
      </c>
      <c r="CP11" s="63">
        <v>16384745</v>
      </c>
      <c r="CQ11" s="63">
        <v>39.26</v>
      </c>
      <c r="CR11" s="63">
        <v>30532.068000000003</v>
      </c>
      <c r="CS11" s="63">
        <v>94662.39625759187</v>
      </c>
      <c r="CT11" s="63">
        <v>0</v>
      </c>
      <c r="CU11" s="63">
        <v>29487.001116149964</v>
      </c>
      <c r="CV11" s="63">
        <v>10261.687976778281</v>
      </c>
      <c r="CW11" s="63">
        <v>38654.932459898642</v>
      </c>
      <c r="CX11" s="63">
        <v>39.26</v>
      </c>
      <c r="CY11" s="63">
        <v>30532.068000000003</v>
      </c>
      <c r="CZ11" s="63">
        <v>80320.580369999996</v>
      </c>
      <c r="DA11" s="63">
        <v>0</v>
      </c>
      <c r="DB11" s="63">
        <v>29487.001116149964</v>
      </c>
      <c r="DC11" s="63">
        <v>10261.687976778281</v>
      </c>
      <c r="DD11" s="63">
        <v>38654.932459898642</v>
      </c>
      <c r="DE11" s="68">
        <v>31433.43</v>
      </c>
      <c r="DF11" s="68"/>
      <c r="DG11" s="68">
        <v>3220.88</v>
      </c>
      <c r="DH11" s="68">
        <v>27005885.740000002</v>
      </c>
      <c r="DI11" s="68">
        <v>40822.180000000008</v>
      </c>
      <c r="DJ11" s="68">
        <v>10292304.93</v>
      </c>
      <c r="DK11" s="68">
        <v>2251860.2199999997</v>
      </c>
      <c r="DL11" s="68">
        <v>16089775</v>
      </c>
      <c r="DM11" s="68">
        <v>84487.44</v>
      </c>
      <c r="DN11" s="68">
        <v>32907.660000000003</v>
      </c>
      <c r="DO11" s="68">
        <v>45684.74</v>
      </c>
      <c r="DP11" s="68">
        <v>8965212</v>
      </c>
      <c r="DQ11" s="68">
        <v>198297.4</v>
      </c>
      <c r="DR11" s="68">
        <v>2775026.7199999997</v>
      </c>
      <c r="DS11" s="68">
        <v>1051615</v>
      </c>
      <c r="DT11" s="68">
        <v>10261</v>
      </c>
      <c r="DU11" s="68">
        <v>29832456</v>
      </c>
      <c r="DV11" s="68">
        <v>29098589.109999999</v>
      </c>
      <c r="DW11" s="68">
        <v>13975</v>
      </c>
      <c r="DX11" s="68">
        <v>225457.97</v>
      </c>
      <c r="DY11" s="68">
        <v>12379549.26</v>
      </c>
      <c r="DZ11" s="68">
        <v>2682.8</v>
      </c>
      <c r="EA11" s="68">
        <v>290</v>
      </c>
      <c r="EB11" s="68"/>
      <c r="EC11" s="68"/>
      <c r="ED11" s="68">
        <v>40</v>
      </c>
      <c r="EE11" s="68">
        <v>48.08</v>
      </c>
      <c r="EF11" s="68">
        <v>160</v>
      </c>
      <c r="EG11" s="68"/>
      <c r="EH11" s="26">
        <v>1439060</v>
      </c>
      <c r="EI11" s="26">
        <v>88680</v>
      </c>
      <c r="EJ11" s="26">
        <v>4240</v>
      </c>
      <c r="EK11" s="26">
        <v>294970</v>
      </c>
      <c r="EL11" s="26">
        <v>40660</v>
      </c>
      <c r="EM11" s="26">
        <v>35</v>
      </c>
      <c r="EN11" s="26"/>
      <c r="EO11" s="26"/>
      <c r="EP11" s="26">
        <v>25816</v>
      </c>
      <c r="EQ11" s="26">
        <v>45100</v>
      </c>
      <c r="ER11" s="26"/>
      <c r="ES11" s="26"/>
      <c r="ET11" s="26"/>
      <c r="EU11" s="26"/>
      <c r="EV11" s="26"/>
      <c r="EW11" s="26">
        <v>628</v>
      </c>
      <c r="EX11" s="27"/>
      <c r="EY11" s="28">
        <f t="shared" si="0"/>
        <v>0</v>
      </c>
      <c r="FA11" s="29">
        <f>SUMIFS(Dati_RSA[[#All],[TOT(kg)]],Dati_RSA[[#All],[Idn_pro]],A11,Dati_RSA[[#All],[iRif]],"23288",Dati_RSA[[#All],[Anno]],DATI!B11)</f>
        <v>0</v>
      </c>
    </row>
    <row r="12" spans="1:175" ht="13.5" x14ac:dyDescent="0.2">
      <c r="A12" s="31" t="s">
        <v>340</v>
      </c>
      <c r="B12" s="67">
        <v>2024</v>
      </c>
      <c r="C12" s="31" t="s">
        <v>341</v>
      </c>
      <c r="D12" s="63">
        <v>77</v>
      </c>
      <c r="E12" s="63">
        <v>74</v>
      </c>
      <c r="F12" s="63">
        <v>74</v>
      </c>
      <c r="G12" s="63">
        <v>179051</v>
      </c>
      <c r="H12" s="63">
        <v>89307.550789999994</v>
      </c>
      <c r="I12" s="63">
        <v>38634.932260000001</v>
      </c>
      <c r="J12" s="63">
        <v>3980.3879999999999</v>
      </c>
      <c r="K12" s="63">
        <v>3980.3879999999999</v>
      </c>
      <c r="L12" s="63">
        <v>0</v>
      </c>
      <c r="M12" s="63">
        <v>3023.87</v>
      </c>
      <c r="N12" s="63">
        <v>3023.87</v>
      </c>
      <c r="O12" s="63">
        <v>0</v>
      </c>
      <c r="P12" s="63">
        <v>40678.26253</v>
      </c>
      <c r="Q12" s="63">
        <v>5124.0420000000004</v>
      </c>
      <c r="R12" s="63">
        <v>1855.653</v>
      </c>
      <c r="S12" s="63">
        <v>27</v>
      </c>
      <c r="T12" s="63">
        <v>6398</v>
      </c>
      <c r="U12" s="63">
        <v>613.44000000000005</v>
      </c>
      <c r="V12" s="63">
        <v>521.005</v>
      </c>
      <c r="W12" s="63">
        <v>50672.61853</v>
      </c>
      <c r="X12" s="63">
        <v>2.56</v>
      </c>
      <c r="Y12" s="63">
        <v>2.56</v>
      </c>
      <c r="Z12" s="63">
        <v>0</v>
      </c>
      <c r="AA12" s="63">
        <v>86346.012789999993</v>
      </c>
      <c r="AB12" s="63">
        <v>40698.150529999999</v>
      </c>
      <c r="AC12" s="63">
        <v>45647.862260000002</v>
      </c>
      <c r="AD12" s="63">
        <v>38643.60426</v>
      </c>
      <c r="AE12" s="63">
        <v>3980.3879999999999</v>
      </c>
      <c r="AF12" s="63">
        <v>3023.87</v>
      </c>
      <c r="AG12" s="63">
        <v>1593.5283155165389</v>
      </c>
      <c r="AH12" s="63">
        <v>2386.859684483461</v>
      </c>
      <c r="AI12" s="64" t="s">
        <v>325</v>
      </c>
      <c r="AJ12" s="63">
        <v>3982108</v>
      </c>
      <c r="AK12" s="63">
        <v>3982108</v>
      </c>
      <c r="AL12" s="63">
        <v>1091.7491585657001</v>
      </c>
      <c r="AM12" s="64" t="s">
        <v>317</v>
      </c>
      <c r="AN12" s="63">
        <v>3023870</v>
      </c>
      <c r="AO12" s="63">
        <v>3023870</v>
      </c>
      <c r="AP12" s="63">
        <v>5999.1150000000007</v>
      </c>
      <c r="AQ12" s="63">
        <v>2.56</v>
      </c>
      <c r="AR12" s="63">
        <v>1855.6529999999996</v>
      </c>
      <c r="AS12" s="63">
        <v>45345</v>
      </c>
      <c r="AT12" s="63">
        <v>10360</v>
      </c>
      <c r="AU12" s="63">
        <v>8699</v>
      </c>
      <c r="AV12" s="63">
        <v>11605388</v>
      </c>
      <c r="AW12" s="63">
        <v>11825</v>
      </c>
      <c r="AX12" s="63">
        <v>3434510</v>
      </c>
      <c r="AY12" s="63">
        <v>1585926</v>
      </c>
      <c r="AZ12" s="63">
        <v>4154876</v>
      </c>
      <c r="BA12" s="63">
        <v>26563</v>
      </c>
      <c r="BB12" s="63">
        <v>16904</v>
      </c>
      <c r="BC12" s="63">
        <v>27318</v>
      </c>
      <c r="BD12" s="63">
        <v>959002.53</v>
      </c>
      <c r="BE12" s="63">
        <v>7803</v>
      </c>
      <c r="BF12" s="63">
        <v>1127124</v>
      </c>
      <c r="BG12" s="63">
        <v>137</v>
      </c>
      <c r="BH12" s="63">
        <v>337848</v>
      </c>
      <c r="BI12" s="63">
        <v>4987</v>
      </c>
      <c r="BJ12" s="63">
        <v>979221</v>
      </c>
      <c r="BK12" s="63">
        <v>6601181</v>
      </c>
      <c r="BL12" s="63">
        <v>4821</v>
      </c>
      <c r="BM12" s="63">
        <v>88092</v>
      </c>
      <c r="BN12" s="63">
        <v>9660220</v>
      </c>
      <c r="BO12" s="63">
        <v>8699</v>
      </c>
      <c r="BP12" s="65"/>
      <c r="BQ12" s="65"/>
      <c r="BR12" s="65"/>
      <c r="BS12" s="65"/>
      <c r="BT12" s="65"/>
      <c r="BU12" s="65"/>
      <c r="BV12" s="65"/>
      <c r="BW12" s="63">
        <v>11038.177642092347</v>
      </c>
      <c r="BX12" s="63">
        <v>9277.6821928227691</v>
      </c>
      <c r="BY12" s="63">
        <v>2887.634488585014</v>
      </c>
      <c r="BZ12" s="63">
        <v>979.221</v>
      </c>
      <c r="CA12" s="63">
        <v>6601.1809999999996</v>
      </c>
      <c r="CB12" s="63">
        <v>3268.166329089001</v>
      </c>
      <c r="CC12" s="63">
        <v>1554.5951102366746</v>
      </c>
      <c r="CD12" s="63">
        <v>24.374408184513449</v>
      </c>
      <c r="CE12" s="63">
        <v>1014.4115731272698</v>
      </c>
      <c r="CF12" s="63">
        <v>0</v>
      </c>
      <c r="CG12" s="63">
        <v>132.19300000000001</v>
      </c>
      <c r="CH12" s="63">
        <v>0</v>
      </c>
      <c r="CI12" s="63">
        <v>16.565920322418211</v>
      </c>
      <c r="CJ12" s="63">
        <v>26.031740506649019</v>
      </c>
      <c r="CK12" s="63">
        <v>304.06319194507597</v>
      </c>
      <c r="CL12" s="63">
        <v>257.2135652268268</v>
      </c>
      <c r="CM12" s="63">
        <v>3323.8340080704638</v>
      </c>
      <c r="CN12" s="64" t="s">
        <v>310</v>
      </c>
      <c r="CO12" s="63">
        <v>4207416</v>
      </c>
      <c r="CP12" s="63">
        <v>4207416</v>
      </c>
      <c r="CQ12" s="63">
        <v>0</v>
      </c>
      <c r="CR12" s="63">
        <v>0</v>
      </c>
      <c r="CS12" s="63">
        <v>44054.333944483464</v>
      </c>
      <c r="CT12" s="63">
        <v>0</v>
      </c>
      <c r="CU12" s="63">
        <v>248.83793141663071</v>
      </c>
      <c r="CV12" s="63">
        <v>0</v>
      </c>
      <c r="CW12" s="63">
        <v>38317.602017272009</v>
      </c>
      <c r="CX12" s="63">
        <v>0</v>
      </c>
      <c r="CY12" s="63">
        <v>0</v>
      </c>
      <c r="CZ12" s="63">
        <v>38643.60426</v>
      </c>
      <c r="DA12" s="63">
        <v>0</v>
      </c>
      <c r="DB12" s="63">
        <v>248.83793141663071</v>
      </c>
      <c r="DC12" s="63">
        <v>0</v>
      </c>
      <c r="DD12" s="63">
        <v>38317.602017272009</v>
      </c>
      <c r="DE12" s="69">
        <v>33506</v>
      </c>
      <c r="DF12" s="69">
        <v>8490</v>
      </c>
      <c r="DG12" s="69">
        <v>8025</v>
      </c>
      <c r="DH12" s="69">
        <v>11605388</v>
      </c>
      <c r="DI12" s="69">
        <v>11825</v>
      </c>
      <c r="DJ12" s="69">
        <v>3434510</v>
      </c>
      <c r="DK12" s="69">
        <v>1585926</v>
      </c>
      <c r="DL12" s="69">
        <v>4154876</v>
      </c>
      <c r="DM12" s="69">
        <v>26563</v>
      </c>
      <c r="DN12" s="69">
        <v>12588</v>
      </c>
      <c r="DO12" s="69">
        <v>27318</v>
      </c>
      <c r="DP12" s="69">
        <v>959002.53</v>
      </c>
      <c r="DQ12" s="69">
        <v>7803</v>
      </c>
      <c r="DR12" s="69">
        <v>1127124</v>
      </c>
      <c r="DS12" s="69">
        <v>337848</v>
      </c>
      <c r="DT12" s="69">
        <v>3935</v>
      </c>
      <c r="DU12" s="69">
        <v>979221</v>
      </c>
      <c r="DV12" s="69">
        <v>6601181</v>
      </c>
      <c r="DW12" s="69">
        <v>4821</v>
      </c>
      <c r="DX12" s="69">
        <v>88092</v>
      </c>
      <c r="DY12" s="69">
        <v>9660220</v>
      </c>
      <c r="DZ12" s="69">
        <v>8025</v>
      </c>
      <c r="EA12" s="69"/>
      <c r="EB12" s="69"/>
      <c r="EC12" s="69"/>
      <c r="ED12" s="69"/>
      <c r="EE12" s="69"/>
      <c r="EF12" s="69"/>
      <c r="EG12" s="69"/>
      <c r="EH12" s="26">
        <v>386547</v>
      </c>
      <c r="EI12" s="26">
        <v>8569</v>
      </c>
      <c r="EJ12" s="26"/>
      <c r="EK12" s="26">
        <v>52540</v>
      </c>
      <c r="EL12" s="26">
        <v>8539</v>
      </c>
      <c r="EM12" s="26">
        <v>10</v>
      </c>
      <c r="EN12" s="26">
        <v>1720</v>
      </c>
      <c r="EO12" s="26">
        <v>4870</v>
      </c>
      <c r="EP12" s="26"/>
      <c r="EQ12" s="26"/>
      <c r="ER12" s="26">
        <v>58210</v>
      </c>
      <c r="ES12" s="26"/>
      <c r="ET12" s="26"/>
      <c r="EU12" s="26"/>
      <c r="EV12" s="26"/>
      <c r="EW12" s="26"/>
      <c r="EX12" s="27"/>
      <c r="EY12" s="28">
        <f t="shared" si="0"/>
        <v>0</v>
      </c>
      <c r="FA12" s="29">
        <f>SUMIFS(Dati_RSA[[#All],[TOT(kg)]],Dati_RSA[[#All],[Idn_pro]],A12,Dati_RSA[[#All],[iRif]],"23288",Dati_RSA[[#All],[Anno]],DATI!B12)</f>
        <v>0</v>
      </c>
    </row>
    <row r="13" spans="1:175" ht="13.5" x14ac:dyDescent="0.2">
      <c r="A13" s="32" t="s">
        <v>342</v>
      </c>
      <c r="B13" s="72">
        <v>2024</v>
      </c>
      <c r="C13" s="33" t="s">
        <v>343</v>
      </c>
      <c r="D13" s="63">
        <v>136</v>
      </c>
      <c r="E13" s="63">
        <v>138</v>
      </c>
      <c r="F13" s="63">
        <v>130</v>
      </c>
      <c r="G13" s="63">
        <v>881907</v>
      </c>
      <c r="H13" s="63">
        <v>415568.75034599996</v>
      </c>
      <c r="I13" s="63">
        <v>88482.714867999995</v>
      </c>
      <c r="J13" s="63">
        <v>24587.905991</v>
      </c>
      <c r="K13" s="63">
        <v>24580.645991000001</v>
      </c>
      <c r="L13" s="63">
        <v>7.26</v>
      </c>
      <c r="M13" s="63">
        <v>8880.1090100000019</v>
      </c>
      <c r="N13" s="63">
        <v>8880.1090100000019</v>
      </c>
      <c r="O13" s="63">
        <v>0</v>
      </c>
      <c r="P13" s="63">
        <v>278198.73447700002</v>
      </c>
      <c r="Q13" s="63">
        <v>17563.285984000006</v>
      </c>
      <c r="R13" s="63">
        <v>11378.299000000001</v>
      </c>
      <c r="S13" s="63">
        <v>68</v>
      </c>
      <c r="T13" s="63">
        <v>9548</v>
      </c>
      <c r="U13" s="63">
        <v>552</v>
      </c>
      <c r="V13" s="63">
        <v>3488.9870000000001</v>
      </c>
      <c r="W13" s="63">
        <v>327078.775478</v>
      </c>
      <c r="X13" s="63">
        <v>53.143000000000001</v>
      </c>
      <c r="Y13" s="63">
        <v>53.143000000000001</v>
      </c>
      <c r="Z13" s="63">
        <v>0</v>
      </c>
      <c r="AA13" s="63">
        <v>400216.28134599997</v>
      </c>
      <c r="AB13" s="63">
        <v>278094.64647699997</v>
      </c>
      <c r="AC13" s="63">
        <v>122121.63486899999</v>
      </c>
      <c r="AD13" s="63">
        <v>88653.619867999994</v>
      </c>
      <c r="AE13" s="63">
        <v>24587.905991</v>
      </c>
      <c r="AF13" s="63">
        <v>8880.1090100000019</v>
      </c>
      <c r="AG13" s="63">
        <v>4692.1955896710942</v>
      </c>
      <c r="AH13" s="63">
        <v>19895.71040132891</v>
      </c>
      <c r="AI13" s="64" t="s">
        <v>352</v>
      </c>
      <c r="AJ13" s="63">
        <v>24587905.991</v>
      </c>
      <c r="AK13" s="63">
        <v>24587905.991</v>
      </c>
      <c r="AL13" s="63">
        <v>1754.8323370305579</v>
      </c>
      <c r="AM13" s="64" t="s">
        <v>310</v>
      </c>
      <c r="AN13" s="63">
        <v>8880109.0099999998</v>
      </c>
      <c r="AO13" s="63">
        <v>8880109.0099999998</v>
      </c>
      <c r="AP13" s="63">
        <v>22926.763982</v>
      </c>
      <c r="AQ13" s="63">
        <v>53.333000000000006</v>
      </c>
      <c r="AR13" s="63">
        <v>11378.298999999997</v>
      </c>
      <c r="AS13" s="63">
        <v>98640.998000000007</v>
      </c>
      <c r="AT13" s="63">
        <v>2360</v>
      </c>
      <c r="AU13" s="63">
        <v>32020.002000000004</v>
      </c>
      <c r="AV13" s="63">
        <v>46162510.964000002</v>
      </c>
      <c r="AW13" s="63">
        <v>98526.999000000011</v>
      </c>
      <c r="AX13" s="63">
        <v>27486945.959000006</v>
      </c>
      <c r="AY13" s="63">
        <v>6038569.0020000003</v>
      </c>
      <c r="AZ13" s="63">
        <v>10219064</v>
      </c>
      <c r="BA13" s="63">
        <v>192530.00000000003</v>
      </c>
      <c r="BB13" s="63">
        <v>164367.99799999996</v>
      </c>
      <c r="BC13" s="63">
        <v>100819</v>
      </c>
      <c r="BD13" s="63">
        <v>21495151.860999998</v>
      </c>
      <c r="BE13" s="63">
        <v>410995.00100000005</v>
      </c>
      <c r="BF13" s="63">
        <v>4977228.9879999999</v>
      </c>
      <c r="BG13" s="63">
        <v>944</v>
      </c>
      <c r="BH13" s="63">
        <v>2579792.997</v>
      </c>
      <c r="BI13" s="63">
        <v>37606.032999999996</v>
      </c>
      <c r="BJ13" s="63">
        <v>71716412.881000012</v>
      </c>
      <c r="BK13" s="63">
        <v>41310576.884000003</v>
      </c>
      <c r="BL13" s="63">
        <v>6986</v>
      </c>
      <c r="BM13" s="63">
        <v>826964</v>
      </c>
      <c r="BN13" s="63">
        <v>44135632.910000004</v>
      </c>
      <c r="BO13" s="63">
        <v>22742.002000000004</v>
      </c>
      <c r="BP13" s="63">
        <v>2261</v>
      </c>
      <c r="BQ13" s="63">
        <v>3893</v>
      </c>
      <c r="BR13" s="65"/>
      <c r="BS13" s="63">
        <v>245.99999999999997</v>
      </c>
      <c r="BT13" s="63">
        <v>1342</v>
      </c>
      <c r="BU13" s="63">
        <v>1536</v>
      </c>
      <c r="BV13" s="63"/>
      <c r="BW13" s="63">
        <v>44109.080112211646</v>
      </c>
      <c r="BX13" s="63">
        <v>43101.319802216276</v>
      </c>
      <c r="BY13" s="63">
        <v>24435.776936427897</v>
      </c>
      <c r="BZ13" s="63">
        <v>71716.412881000011</v>
      </c>
      <c r="CA13" s="63">
        <v>41310.576884000002</v>
      </c>
      <c r="CB13" s="63">
        <v>26201.718753010769</v>
      </c>
      <c r="CC13" s="63">
        <v>6405.1980745287083</v>
      </c>
      <c r="CD13" s="63">
        <v>102.62054627857287</v>
      </c>
      <c r="CE13" s="63">
        <v>4479.5059705336134</v>
      </c>
      <c r="CF13" s="63">
        <v>0</v>
      </c>
      <c r="CG13" s="63">
        <v>1041.2569990000002</v>
      </c>
      <c r="CH13" s="63">
        <v>0</v>
      </c>
      <c r="CI13" s="63">
        <v>161.08064117507075</v>
      </c>
      <c r="CJ13" s="63">
        <v>188.67940367221829</v>
      </c>
      <c r="CK13" s="63">
        <v>2323.4465999947474</v>
      </c>
      <c r="CL13" s="63">
        <v>519.28307941927358</v>
      </c>
      <c r="CM13" s="63">
        <v>12600.913692030303</v>
      </c>
      <c r="CN13" s="64" t="s">
        <v>1493</v>
      </c>
      <c r="CO13" s="63">
        <v>10867569</v>
      </c>
      <c r="CP13" s="63">
        <v>11184029</v>
      </c>
      <c r="CQ13" s="63">
        <v>7.26</v>
      </c>
      <c r="CR13" s="63">
        <v>81363.107173013981</v>
      </c>
      <c r="CS13" s="63">
        <v>36059.072106314954</v>
      </c>
      <c r="CT13" s="63">
        <v>0</v>
      </c>
      <c r="CU13" s="63">
        <v>0.72</v>
      </c>
      <c r="CV13" s="63">
        <v>566.49255432334428</v>
      </c>
      <c r="CW13" s="63">
        <v>11591.022786482898</v>
      </c>
      <c r="CX13" s="63">
        <v>7.26</v>
      </c>
      <c r="CY13" s="63">
        <v>75835.390000000014</v>
      </c>
      <c r="CZ13" s="63">
        <v>12818.229868000002</v>
      </c>
      <c r="DA13" s="63">
        <v>0</v>
      </c>
      <c r="DB13" s="63">
        <v>0.72</v>
      </c>
      <c r="DC13" s="63">
        <v>566.49255432334428</v>
      </c>
      <c r="DD13" s="63">
        <v>11591.022786482898</v>
      </c>
      <c r="DE13" s="73">
        <v>71367.998000000007</v>
      </c>
      <c r="DF13" s="73">
        <v>2020</v>
      </c>
      <c r="DG13" s="73">
        <v>103960.00199999998</v>
      </c>
      <c r="DH13" s="73">
        <v>46176145.964000002</v>
      </c>
      <c r="DI13" s="73">
        <v>98526.999000000011</v>
      </c>
      <c r="DJ13" s="73">
        <v>27486945.959000006</v>
      </c>
      <c r="DK13" s="73">
        <v>6038569.0020000003</v>
      </c>
      <c r="DL13" s="73">
        <v>10274294</v>
      </c>
      <c r="DM13" s="73">
        <v>192530.00000000003</v>
      </c>
      <c r="DN13" s="73">
        <v>156207.99799999999</v>
      </c>
      <c r="DO13" s="73">
        <v>100819</v>
      </c>
      <c r="DP13" s="73">
        <v>21495151.860999998</v>
      </c>
      <c r="DQ13" s="73">
        <v>410995.00100000005</v>
      </c>
      <c r="DR13" s="73">
        <v>4977228.9879999999</v>
      </c>
      <c r="DS13" s="73">
        <v>2579792.997</v>
      </c>
      <c r="DT13" s="73">
        <v>37606.032999999996</v>
      </c>
      <c r="DU13" s="73">
        <v>71716412.881000012</v>
      </c>
      <c r="DV13" s="73">
        <v>41310576.884000003</v>
      </c>
      <c r="DW13" s="73">
        <v>6986</v>
      </c>
      <c r="DX13" s="73">
        <v>826964</v>
      </c>
      <c r="DY13" s="73">
        <v>44135632.910000004</v>
      </c>
      <c r="DZ13" s="73">
        <v>94682.001999999979</v>
      </c>
      <c r="EA13" s="73">
        <v>2261</v>
      </c>
      <c r="EB13" s="73">
        <v>3893</v>
      </c>
      <c r="EC13" s="73"/>
      <c r="ED13" s="73">
        <v>245.99999999999997</v>
      </c>
      <c r="EE13" s="73">
        <v>1342</v>
      </c>
      <c r="EF13" s="73">
        <v>1536</v>
      </c>
      <c r="EG13" s="73"/>
      <c r="EH13" s="34">
        <v>2300246</v>
      </c>
      <c r="EI13" s="34">
        <v>72100</v>
      </c>
      <c r="EJ13" s="34">
        <v>70</v>
      </c>
      <c r="EK13" s="34">
        <v>909735</v>
      </c>
      <c r="EL13" s="34">
        <v>62209</v>
      </c>
      <c r="EM13" s="34">
        <v>227</v>
      </c>
      <c r="EN13" s="34"/>
      <c r="EO13" s="34">
        <v>122750</v>
      </c>
      <c r="EP13" s="34">
        <v>1010</v>
      </c>
      <c r="EQ13" s="34">
        <v>20640</v>
      </c>
      <c r="ER13" s="34"/>
      <c r="ES13" s="34"/>
      <c r="ET13" s="34"/>
      <c r="EU13" s="34"/>
      <c r="EV13" s="34"/>
      <c r="EW13" s="34"/>
      <c r="EX13" s="35"/>
      <c r="EY13" s="28">
        <f t="shared" si="0"/>
        <v>33.92</v>
      </c>
      <c r="FA13" s="29">
        <f>SUMIFS(Dati_RSA[[#All],[TOT(kg)]],Dati_RSA[[#All],[Idn_pro]],A13,Dati_RSA[[#All],[iRif]],"23288",Dati_RSA[[#All],[Anno]],DATI!B13)</f>
        <v>33920</v>
      </c>
    </row>
    <row r="14" spans="1:175" ht="14.45" customHeight="1" x14ac:dyDescent="0.25">
      <c r="A14" s="36" t="s">
        <v>190</v>
      </c>
      <c r="B14" s="36" t="s">
        <v>191</v>
      </c>
      <c r="C14" s="36" t="s">
        <v>52</v>
      </c>
      <c r="D14" s="37" t="s">
        <v>192</v>
      </c>
      <c r="E14" s="38" t="s">
        <v>193</v>
      </c>
      <c r="F14" s="38" t="s">
        <v>194</v>
      </c>
      <c r="G14" s="38" t="s">
        <v>195</v>
      </c>
      <c r="H14" s="39" t="s">
        <v>196</v>
      </c>
      <c r="I14" s="39" t="s">
        <v>197</v>
      </c>
      <c r="J14" s="39" t="s">
        <v>198</v>
      </c>
      <c r="K14" s="39" t="s">
        <v>199</v>
      </c>
      <c r="L14" s="39" t="s">
        <v>200</v>
      </c>
      <c r="M14" s="39" t="s">
        <v>201</v>
      </c>
      <c r="N14" s="39" t="s">
        <v>202</v>
      </c>
      <c r="O14" s="39" t="s">
        <v>203</v>
      </c>
      <c r="P14" s="39" t="s">
        <v>204</v>
      </c>
      <c r="Q14" s="39" t="s">
        <v>205</v>
      </c>
      <c r="R14" s="39" t="s">
        <v>206</v>
      </c>
      <c r="S14" s="39" t="s">
        <v>207</v>
      </c>
      <c r="T14" s="39" t="s">
        <v>208</v>
      </c>
      <c r="U14" s="39" t="s">
        <v>209</v>
      </c>
      <c r="V14" s="39" t="s">
        <v>210</v>
      </c>
      <c r="W14" s="39" t="s">
        <v>211</v>
      </c>
      <c r="X14" s="39" t="s">
        <v>212</v>
      </c>
      <c r="Y14" s="39" t="s">
        <v>213</v>
      </c>
      <c r="Z14" s="39" t="s">
        <v>214</v>
      </c>
      <c r="AA14" s="38" t="s">
        <v>215</v>
      </c>
      <c r="AB14" s="38" t="s">
        <v>216</v>
      </c>
      <c r="AC14" s="38" t="s">
        <v>217</v>
      </c>
      <c r="AD14" s="38" t="s">
        <v>218</v>
      </c>
      <c r="AE14" s="38" t="s">
        <v>219</v>
      </c>
      <c r="AF14" s="38" t="s">
        <v>220</v>
      </c>
      <c r="AG14" s="38" t="s">
        <v>221</v>
      </c>
      <c r="AH14" s="38" t="s">
        <v>222</v>
      </c>
      <c r="AI14" s="38" t="s">
        <v>223</v>
      </c>
      <c r="AJ14" s="38" t="s">
        <v>224</v>
      </c>
      <c r="AK14" s="38" t="s">
        <v>225</v>
      </c>
      <c r="AL14" s="38" t="s">
        <v>226</v>
      </c>
      <c r="AM14" s="38" t="s">
        <v>227</v>
      </c>
      <c r="AN14" s="38" t="s">
        <v>228</v>
      </c>
      <c r="AO14" s="38" t="s">
        <v>229</v>
      </c>
      <c r="AP14" s="38" t="s">
        <v>230</v>
      </c>
      <c r="AQ14" s="38" t="s">
        <v>231</v>
      </c>
      <c r="AR14" s="38" t="s">
        <v>232</v>
      </c>
      <c r="AS14" s="38" t="s">
        <v>233</v>
      </c>
      <c r="AT14" s="38" t="s">
        <v>234</v>
      </c>
      <c r="AU14" s="38" t="s">
        <v>235</v>
      </c>
      <c r="AV14" s="38" t="s">
        <v>236</v>
      </c>
      <c r="AW14" s="38" t="s">
        <v>237</v>
      </c>
      <c r="AX14" s="38" t="s">
        <v>238</v>
      </c>
      <c r="AY14" s="38" t="s">
        <v>239</v>
      </c>
      <c r="AZ14" s="38" t="s">
        <v>75</v>
      </c>
      <c r="BA14" s="38" t="s">
        <v>240</v>
      </c>
      <c r="BB14" s="38" t="s">
        <v>241</v>
      </c>
      <c r="BC14" s="38" t="s">
        <v>242</v>
      </c>
      <c r="BD14" s="38" t="s">
        <v>243</v>
      </c>
      <c r="BE14" s="38" t="s">
        <v>244</v>
      </c>
      <c r="BF14" s="38" t="s">
        <v>245</v>
      </c>
      <c r="BG14" s="38" t="s">
        <v>246</v>
      </c>
      <c r="BH14" s="38" t="s">
        <v>247</v>
      </c>
      <c r="BI14" s="38" t="s">
        <v>248</v>
      </c>
      <c r="BJ14" s="38" t="s">
        <v>249</v>
      </c>
      <c r="BK14" s="38" t="s">
        <v>250</v>
      </c>
      <c r="BL14" s="38" t="s">
        <v>251</v>
      </c>
      <c r="BM14" s="38" t="s">
        <v>252</v>
      </c>
      <c r="BN14" s="38" t="s">
        <v>253</v>
      </c>
      <c r="BO14" s="38" t="s">
        <v>89</v>
      </c>
      <c r="BP14" s="38" t="s">
        <v>90</v>
      </c>
      <c r="BQ14" s="38" t="s">
        <v>91</v>
      </c>
      <c r="BR14" s="38" t="s">
        <v>92</v>
      </c>
      <c r="BS14" s="38" t="s">
        <v>93</v>
      </c>
      <c r="BT14" s="38" t="s">
        <v>94</v>
      </c>
      <c r="BU14" s="38" t="s">
        <v>95</v>
      </c>
      <c r="BV14" s="38" t="s">
        <v>96</v>
      </c>
      <c r="BW14" s="38" t="s">
        <v>254</v>
      </c>
      <c r="BX14" s="38" t="s">
        <v>255</v>
      </c>
      <c r="BY14" s="38" t="s">
        <v>256</v>
      </c>
      <c r="BZ14" s="38" t="s">
        <v>257</v>
      </c>
      <c r="CA14" s="38" t="s">
        <v>258</v>
      </c>
      <c r="CB14" s="38" t="s">
        <v>259</v>
      </c>
      <c r="CC14" s="38" t="s">
        <v>260</v>
      </c>
      <c r="CD14" s="38" t="s">
        <v>261</v>
      </c>
      <c r="CE14" s="38" t="s">
        <v>262</v>
      </c>
      <c r="CF14" s="38" t="s">
        <v>263</v>
      </c>
      <c r="CG14" s="38" t="s">
        <v>264</v>
      </c>
      <c r="CH14" s="38" t="s">
        <v>265</v>
      </c>
      <c r="CI14" s="38" t="s">
        <v>266</v>
      </c>
      <c r="CJ14" s="38" t="s">
        <v>267</v>
      </c>
      <c r="CK14" s="38" t="s">
        <v>268</v>
      </c>
      <c r="CL14" s="38" t="s">
        <v>269</v>
      </c>
      <c r="CM14" s="38" t="s">
        <v>270</v>
      </c>
      <c r="CN14" s="38" t="s">
        <v>271</v>
      </c>
      <c r="CO14" s="38" t="s">
        <v>272</v>
      </c>
      <c r="CP14" s="38" t="s">
        <v>273</v>
      </c>
      <c r="CQ14" s="38" t="s">
        <v>274</v>
      </c>
      <c r="CR14" s="38" t="s">
        <v>275</v>
      </c>
      <c r="CS14" s="38" t="s">
        <v>276</v>
      </c>
      <c r="CT14" s="38" t="s">
        <v>277</v>
      </c>
      <c r="CU14" s="38" t="s">
        <v>278</v>
      </c>
      <c r="CV14" s="38" t="s">
        <v>279</v>
      </c>
      <c r="CW14" s="38" t="s">
        <v>280</v>
      </c>
      <c r="CX14" s="40" t="s">
        <v>281</v>
      </c>
      <c r="CY14" s="40" t="s">
        <v>282</v>
      </c>
      <c r="CZ14" s="40" t="s">
        <v>283</v>
      </c>
      <c r="DA14" s="40" t="s">
        <v>284</v>
      </c>
      <c r="DB14" s="40" t="s">
        <v>285</v>
      </c>
      <c r="DC14" s="40" t="s">
        <v>286</v>
      </c>
      <c r="DD14" s="40" t="s">
        <v>287</v>
      </c>
      <c r="DE14" s="41" t="s">
        <v>233</v>
      </c>
      <c r="DF14" s="41" t="s">
        <v>234</v>
      </c>
      <c r="DG14" s="41" t="s">
        <v>235</v>
      </c>
      <c r="DH14" s="41" t="s">
        <v>236</v>
      </c>
      <c r="DI14" s="41" t="s">
        <v>237</v>
      </c>
      <c r="DJ14" s="41" t="s">
        <v>238</v>
      </c>
      <c r="DK14" s="41" t="s">
        <v>239</v>
      </c>
      <c r="DL14" s="41" t="s">
        <v>75</v>
      </c>
      <c r="DM14" s="41" t="s">
        <v>240</v>
      </c>
      <c r="DN14" s="41" t="s">
        <v>241</v>
      </c>
      <c r="DO14" s="41" t="s">
        <v>242</v>
      </c>
      <c r="DP14" s="41" t="s">
        <v>243</v>
      </c>
      <c r="DQ14" s="41" t="s">
        <v>244</v>
      </c>
      <c r="DR14" s="41" t="s">
        <v>245</v>
      </c>
      <c r="DS14" s="41" t="s">
        <v>247</v>
      </c>
      <c r="DT14" s="41" t="s">
        <v>248</v>
      </c>
      <c r="DU14" s="41" t="s">
        <v>249</v>
      </c>
      <c r="DV14" s="41" t="s">
        <v>250</v>
      </c>
      <c r="DW14" s="41" t="s">
        <v>251</v>
      </c>
      <c r="DX14" s="41" t="s">
        <v>252</v>
      </c>
      <c r="DY14" s="41" t="s">
        <v>253</v>
      </c>
      <c r="DZ14" s="41" t="s">
        <v>89</v>
      </c>
      <c r="EA14" s="41" t="s">
        <v>90</v>
      </c>
      <c r="EB14" s="41" t="s">
        <v>91</v>
      </c>
      <c r="EC14" s="41" t="s">
        <v>92</v>
      </c>
      <c r="ED14" s="41" t="s">
        <v>93</v>
      </c>
      <c r="EE14" s="41" t="s">
        <v>94</v>
      </c>
      <c r="EF14" s="41" t="s">
        <v>95</v>
      </c>
      <c r="EG14" s="41" t="s">
        <v>96</v>
      </c>
      <c r="EH14" s="42" t="s">
        <v>288</v>
      </c>
      <c r="EI14" s="42" t="s">
        <v>289</v>
      </c>
      <c r="EJ14" s="43" t="s">
        <v>290</v>
      </c>
      <c r="EK14" s="43" t="s">
        <v>291</v>
      </c>
      <c r="EL14" s="43" t="s">
        <v>292</v>
      </c>
      <c r="EM14" s="43" t="s">
        <v>293</v>
      </c>
      <c r="EN14" s="43" t="s">
        <v>294</v>
      </c>
      <c r="EO14" s="43" t="s">
        <v>567</v>
      </c>
      <c r="EP14" s="43" t="s">
        <v>297</v>
      </c>
      <c r="EQ14" s="43" t="s">
        <v>295</v>
      </c>
      <c r="ER14" s="43" t="s">
        <v>575</v>
      </c>
      <c r="ES14" s="43" t="s">
        <v>576</v>
      </c>
      <c r="ET14" s="43" t="s">
        <v>577</v>
      </c>
      <c r="EU14" s="43" t="s">
        <v>578</v>
      </c>
      <c r="EV14" s="43" t="s">
        <v>296</v>
      </c>
      <c r="EW14" s="43" t="s">
        <v>579</v>
      </c>
      <c r="EX14" s="43" t="s">
        <v>562</v>
      </c>
      <c r="EY14" s="20" t="s">
        <v>1495</v>
      </c>
      <c r="FA14" s="22" t="s">
        <v>1136</v>
      </c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</row>
    <row r="15" spans="1:175" ht="13.5" x14ac:dyDescent="0.25">
      <c r="A15" s="45" t="s">
        <v>298</v>
      </c>
      <c r="B15" s="46">
        <v>2023</v>
      </c>
      <c r="C15" s="45" t="s">
        <v>299</v>
      </c>
      <c r="D15" s="47">
        <v>243</v>
      </c>
      <c r="E15" s="48">
        <v>244</v>
      </c>
      <c r="F15" s="48">
        <v>244</v>
      </c>
      <c r="G15" s="48">
        <v>1111246</v>
      </c>
      <c r="H15" s="48">
        <v>513006.50020000001</v>
      </c>
      <c r="I15" s="48">
        <v>100255.088</v>
      </c>
      <c r="J15" s="48">
        <v>27791.220810000003</v>
      </c>
      <c r="K15" s="48">
        <v>27786.300810000001</v>
      </c>
      <c r="L15" s="48">
        <v>4.92</v>
      </c>
      <c r="M15" s="48">
        <v>11588.367</v>
      </c>
      <c r="N15" s="48">
        <v>11588.367</v>
      </c>
      <c r="O15" s="48">
        <v>0</v>
      </c>
      <c r="P15" s="48">
        <v>336949.93853000004</v>
      </c>
      <c r="Q15" s="48">
        <v>22503.295859999998</v>
      </c>
      <c r="R15" s="48">
        <v>14933.047859999999</v>
      </c>
      <c r="S15" s="48">
        <v>156</v>
      </c>
      <c r="T15" s="48">
        <v>20742</v>
      </c>
      <c r="U15" s="48">
        <v>4901.5200000000004</v>
      </c>
      <c r="V15" s="48">
        <v>16587.317999999999</v>
      </c>
      <c r="W15" s="48">
        <v>412746.49219999998</v>
      </c>
      <c r="X15" s="48">
        <v>278.35300000000001</v>
      </c>
      <c r="Y15" s="48">
        <v>278.35300000000001</v>
      </c>
      <c r="Z15" s="48">
        <v>269.31</v>
      </c>
      <c r="AA15" s="48">
        <v>476722.34354000003</v>
      </c>
      <c r="AB15" s="48">
        <v>336989.70872999995</v>
      </c>
      <c r="AC15" s="48">
        <v>139732.63481000002</v>
      </c>
      <c r="AD15" s="48">
        <v>100353.04700000001</v>
      </c>
      <c r="AE15" s="48">
        <v>27791.220810000003</v>
      </c>
      <c r="AF15" s="48">
        <v>11588.367</v>
      </c>
      <c r="AG15" s="48">
        <v>14634.973538690643</v>
      </c>
      <c r="AH15" s="48">
        <v>13156.247271309358</v>
      </c>
      <c r="AI15" s="48" t="s">
        <v>587</v>
      </c>
      <c r="AJ15" s="48">
        <v>27825650.810000002</v>
      </c>
      <c r="AK15" s="48">
        <v>27830570.810000002</v>
      </c>
      <c r="AL15" s="48">
        <v>5955.9740098713037</v>
      </c>
      <c r="AM15" s="48" t="s">
        <v>310</v>
      </c>
      <c r="AN15" s="48">
        <v>11588367</v>
      </c>
      <c r="AO15" s="48">
        <v>11588367</v>
      </c>
      <c r="AP15" s="48">
        <v>40355.928060000027</v>
      </c>
      <c r="AQ15" s="48">
        <v>278.41299999999995</v>
      </c>
      <c r="AR15" s="48">
        <v>14933.047859999995</v>
      </c>
      <c r="AS15" s="48">
        <v>171968.28999999998</v>
      </c>
      <c r="AT15" s="48">
        <v>120337.2</v>
      </c>
      <c r="AU15" s="48">
        <v>36753.410000000003</v>
      </c>
      <c r="AV15" s="48">
        <v>66403792.119999997</v>
      </c>
      <c r="AW15" s="48">
        <v>121702.93</v>
      </c>
      <c r="AX15" s="48">
        <v>29199399</v>
      </c>
      <c r="AY15" s="48">
        <v>8269844.3799999999</v>
      </c>
      <c r="AZ15" s="48">
        <v>29116279</v>
      </c>
      <c r="BA15" s="48">
        <v>298079.93000000005</v>
      </c>
      <c r="BB15" s="48">
        <v>189974.41</v>
      </c>
      <c r="BC15" s="48">
        <v>147152.4</v>
      </c>
      <c r="BD15" s="48">
        <v>31889513.91</v>
      </c>
      <c r="BE15" s="48">
        <v>256530.15</v>
      </c>
      <c r="BF15" s="48">
        <v>5801525.5599999996</v>
      </c>
      <c r="BG15" s="48">
        <v>55</v>
      </c>
      <c r="BH15" s="48">
        <v>3442690</v>
      </c>
      <c r="BI15" s="48">
        <v>54230.240000000005</v>
      </c>
      <c r="BJ15" s="48">
        <v>83142156</v>
      </c>
      <c r="BK15" s="48">
        <v>48717767.370000005</v>
      </c>
      <c r="BL15" s="48">
        <v>18562.32</v>
      </c>
      <c r="BM15" s="48">
        <v>904066.5</v>
      </c>
      <c r="BN15" s="48">
        <v>28687328.609999999</v>
      </c>
      <c r="BO15" s="48">
        <v>8163.41</v>
      </c>
      <c r="BP15" s="48"/>
      <c r="BQ15" s="48"/>
      <c r="BR15" s="48">
        <v>28590</v>
      </c>
      <c r="BS15" s="48"/>
      <c r="BT15" s="48"/>
      <c r="BU15" s="48"/>
      <c r="BV15" s="48"/>
      <c r="BW15" s="48">
        <v>64681.317403062829</v>
      </c>
      <c r="BX15" s="48">
        <v>19822.241994905493</v>
      </c>
      <c r="BY15" s="48">
        <v>28442.794035581937</v>
      </c>
      <c r="BZ15" s="48">
        <v>83142.156000000003</v>
      </c>
      <c r="CA15" s="48">
        <v>48717.767370000001</v>
      </c>
      <c r="CB15" s="48">
        <v>28124.581439688813</v>
      </c>
      <c r="CC15" s="48">
        <v>10087.328649840794</v>
      </c>
      <c r="CD15" s="48">
        <v>38.232670589668778</v>
      </c>
      <c r="CE15" s="48">
        <v>5221.3728656808516</v>
      </c>
      <c r="CF15" s="48">
        <v>0</v>
      </c>
      <c r="CG15" s="48">
        <v>1191.53415</v>
      </c>
      <c r="CH15" s="48">
        <v>0</v>
      </c>
      <c r="CI15" s="48">
        <v>186.17492542347432</v>
      </c>
      <c r="CJ15" s="48">
        <v>292.11833708542349</v>
      </c>
      <c r="CK15" s="48">
        <v>3100.5872818731191</v>
      </c>
      <c r="CL15" s="48">
        <v>544.2790342078257</v>
      </c>
      <c r="CM15" s="48">
        <v>14007.728772944041</v>
      </c>
      <c r="CN15" s="48" t="s">
        <v>588</v>
      </c>
      <c r="CO15" s="48">
        <v>28592365</v>
      </c>
      <c r="CP15" s="48">
        <v>30136535</v>
      </c>
      <c r="CQ15" s="48">
        <v>0</v>
      </c>
      <c r="CR15" s="48">
        <v>45038.650000000016</v>
      </c>
      <c r="CS15" s="48">
        <v>80059.011271309457</v>
      </c>
      <c r="CT15" s="48">
        <v>0</v>
      </c>
      <c r="CU15" s="48">
        <v>7265.732968618272</v>
      </c>
      <c r="CV15" s="48">
        <v>0.24938999533653258</v>
      </c>
      <c r="CW15" s="48">
        <v>47827.04955550022</v>
      </c>
      <c r="CX15" s="48">
        <v>0</v>
      </c>
      <c r="CY15" s="48">
        <v>45038.650000000016</v>
      </c>
      <c r="CZ15" s="48">
        <v>55319.316999999981</v>
      </c>
      <c r="DA15" s="48">
        <v>0</v>
      </c>
      <c r="DB15" s="48">
        <v>7265.732968618272</v>
      </c>
      <c r="DC15" s="48">
        <v>0.24938999533653258</v>
      </c>
      <c r="DD15" s="48">
        <v>47827.04955550022</v>
      </c>
      <c r="DE15" s="48">
        <v>166768.28999999998</v>
      </c>
      <c r="DF15" s="48">
        <v>108265</v>
      </c>
      <c r="DG15" s="48">
        <v>36053.410000000003</v>
      </c>
      <c r="DH15" s="48">
        <v>66403792.119999997</v>
      </c>
      <c r="DI15" s="48">
        <v>121702.93</v>
      </c>
      <c r="DJ15" s="48">
        <v>29199399</v>
      </c>
      <c r="DK15" s="48">
        <v>8269844.3799999999</v>
      </c>
      <c r="DL15" s="48">
        <v>29116279</v>
      </c>
      <c r="DM15" s="48">
        <v>298079.93000000005</v>
      </c>
      <c r="DN15" s="48">
        <v>168236.41</v>
      </c>
      <c r="DO15" s="48">
        <v>147152.4</v>
      </c>
      <c r="DP15" s="48">
        <v>31889513.91</v>
      </c>
      <c r="DQ15" s="48">
        <v>256530.15</v>
      </c>
      <c r="DR15" s="48">
        <v>5801525.5599999996</v>
      </c>
      <c r="DS15" s="48">
        <v>3442690</v>
      </c>
      <c r="DT15" s="48">
        <v>54225.240000000005</v>
      </c>
      <c r="DU15" s="48">
        <v>83142156</v>
      </c>
      <c r="DV15" s="48">
        <v>48717767.370000005</v>
      </c>
      <c r="DW15" s="48">
        <v>18562.32</v>
      </c>
      <c r="DX15" s="48">
        <v>904066.5</v>
      </c>
      <c r="DY15" s="48">
        <v>28687328.609999999</v>
      </c>
      <c r="DZ15" s="48">
        <v>7463.41</v>
      </c>
      <c r="EA15" s="48"/>
      <c r="EB15" s="48"/>
      <c r="EC15" s="48">
        <v>28590</v>
      </c>
      <c r="ED15" s="48"/>
      <c r="EE15" s="48"/>
      <c r="EF15" s="48"/>
      <c r="EG15" s="48"/>
      <c r="EH15" s="48">
        <v>11223485</v>
      </c>
      <c r="EI15" s="48">
        <v>3737044</v>
      </c>
      <c r="EJ15" s="48">
        <v>100189</v>
      </c>
      <c r="EK15" s="48">
        <v>841466</v>
      </c>
      <c r="EL15" s="48">
        <v>512143</v>
      </c>
      <c r="EM15" s="48">
        <v>1131</v>
      </c>
      <c r="EN15" s="48">
        <v>39350</v>
      </c>
      <c r="EO15" s="48">
        <v>64320</v>
      </c>
      <c r="EP15" s="48">
        <v>47360</v>
      </c>
      <c r="EQ15" s="48">
        <v>20830</v>
      </c>
      <c r="ER15" s="48"/>
      <c r="ES15" s="48"/>
      <c r="ET15" s="48"/>
      <c r="EU15" s="48"/>
      <c r="EV15" s="48"/>
      <c r="EW15" s="48"/>
      <c r="EX15" s="48"/>
      <c r="EY15" s="28">
        <f>FA15/1000</f>
        <v>8.9</v>
      </c>
      <c r="FA15" s="29">
        <v>8900</v>
      </c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</row>
    <row r="16" spans="1:175" ht="13.5" x14ac:dyDescent="0.25">
      <c r="A16" s="49" t="s">
        <v>303</v>
      </c>
      <c r="B16" s="50">
        <v>2023</v>
      </c>
      <c r="C16" s="49" t="s">
        <v>304</v>
      </c>
      <c r="D16" s="51">
        <v>205</v>
      </c>
      <c r="E16" s="48">
        <v>205</v>
      </c>
      <c r="F16" s="48">
        <v>205</v>
      </c>
      <c r="G16" s="48">
        <v>1262271</v>
      </c>
      <c r="H16" s="48">
        <v>667199.8380799999</v>
      </c>
      <c r="I16" s="48">
        <v>152058.10500000001</v>
      </c>
      <c r="J16" s="48">
        <v>28378.053</v>
      </c>
      <c r="K16" s="48">
        <v>28377.703000000001</v>
      </c>
      <c r="L16" s="48">
        <v>0.35</v>
      </c>
      <c r="M16" s="48">
        <v>16421.411</v>
      </c>
      <c r="N16" s="48">
        <v>16419.710999999999</v>
      </c>
      <c r="O16" s="48">
        <v>1.7</v>
      </c>
      <c r="P16" s="48">
        <v>426503.16028000013</v>
      </c>
      <c r="Q16" s="48">
        <v>25509.204000000002</v>
      </c>
      <c r="R16" s="48">
        <v>16912.994999999999</v>
      </c>
      <c r="S16" s="48">
        <v>117</v>
      </c>
      <c r="T16" s="48">
        <v>23261</v>
      </c>
      <c r="U16" s="48">
        <v>2879.52</v>
      </c>
      <c r="V16" s="48">
        <v>24046.593800000002</v>
      </c>
      <c r="W16" s="48">
        <v>515139.6830800001</v>
      </c>
      <c r="X16" s="48">
        <v>180.57650000000001</v>
      </c>
      <c r="Y16" s="48">
        <v>1058.8164999999999</v>
      </c>
      <c r="Z16" s="48">
        <v>0</v>
      </c>
      <c r="AA16" s="48">
        <v>623386.07918</v>
      </c>
      <c r="AB16" s="48">
        <v>426525.69018000021</v>
      </c>
      <c r="AC16" s="48">
        <v>196860.389</v>
      </c>
      <c r="AD16" s="48">
        <v>152060.92499999999</v>
      </c>
      <c r="AE16" s="48">
        <v>28378.053</v>
      </c>
      <c r="AF16" s="48">
        <v>16421.411</v>
      </c>
      <c r="AG16" s="48">
        <v>2927.0096447248766</v>
      </c>
      <c r="AH16" s="48">
        <v>25451.04335527512</v>
      </c>
      <c r="AI16" s="48" t="s">
        <v>589</v>
      </c>
      <c r="AJ16" s="48">
        <v>28672711</v>
      </c>
      <c r="AK16" s="48">
        <v>28673061</v>
      </c>
      <c r="AL16" s="48">
        <v>8051.7744421866537</v>
      </c>
      <c r="AM16" s="48" t="s">
        <v>321</v>
      </c>
      <c r="AN16" s="48">
        <v>16421411</v>
      </c>
      <c r="AO16" s="48">
        <v>16421411</v>
      </c>
      <c r="AP16" s="48">
        <v>50855.858300000014</v>
      </c>
      <c r="AQ16" s="48">
        <v>181.22550000000007</v>
      </c>
      <c r="AR16" s="48">
        <v>16912.994999999999</v>
      </c>
      <c r="AS16" s="48">
        <v>286406</v>
      </c>
      <c r="AT16" s="48">
        <v>17215</v>
      </c>
      <c r="AU16" s="48">
        <v>21980.699999999997</v>
      </c>
      <c r="AV16" s="48">
        <v>81179016</v>
      </c>
      <c r="AW16" s="48">
        <v>94262.680000000008</v>
      </c>
      <c r="AX16" s="48">
        <v>34117690</v>
      </c>
      <c r="AY16" s="48">
        <v>9242332</v>
      </c>
      <c r="AZ16" s="48">
        <v>57637136</v>
      </c>
      <c r="BA16" s="48">
        <v>409327</v>
      </c>
      <c r="BB16" s="48">
        <v>367504</v>
      </c>
      <c r="BC16" s="48">
        <v>116936</v>
      </c>
      <c r="BD16" s="48">
        <v>39292849</v>
      </c>
      <c r="BE16" s="48">
        <v>231050</v>
      </c>
      <c r="BF16" s="48">
        <v>7897748</v>
      </c>
      <c r="BG16" s="48">
        <v>53.9</v>
      </c>
      <c r="BH16" s="48">
        <v>4267486</v>
      </c>
      <c r="BI16" s="48">
        <v>39707.300000000003</v>
      </c>
      <c r="BJ16" s="48">
        <v>85511631</v>
      </c>
      <c r="BK16" s="48">
        <v>94969420</v>
      </c>
      <c r="BL16" s="48">
        <v>17467.599999999999</v>
      </c>
      <c r="BM16" s="48">
        <v>384029.99999999994</v>
      </c>
      <c r="BN16" s="48">
        <v>10424442</v>
      </c>
      <c r="BO16" s="48">
        <v>21890.699999999997</v>
      </c>
      <c r="BP16" s="48">
        <v>90</v>
      </c>
      <c r="BQ16" s="48"/>
      <c r="BR16" s="48"/>
      <c r="BS16" s="48"/>
      <c r="BT16" s="48"/>
      <c r="BU16" s="48"/>
      <c r="BV16" s="48"/>
      <c r="BW16" s="48">
        <v>77412.612425093277</v>
      </c>
      <c r="BX16" s="48">
        <v>47292.618092423691</v>
      </c>
      <c r="BY16" s="48">
        <v>38487.768179113074</v>
      </c>
      <c r="BZ16" s="48">
        <v>85511.630999999994</v>
      </c>
      <c r="CA16" s="48">
        <v>94969.42</v>
      </c>
      <c r="CB16" s="48">
        <v>32510.031736244095</v>
      </c>
      <c r="CC16" s="48">
        <v>10230.50916118971</v>
      </c>
      <c r="CD16" s="48">
        <v>203.53159025286649</v>
      </c>
      <c r="CE16" s="48">
        <v>7107.973011703014</v>
      </c>
      <c r="CF16" s="48">
        <v>0</v>
      </c>
      <c r="CG16" s="48">
        <v>612.75017999999977</v>
      </c>
      <c r="CH16" s="48">
        <v>0</v>
      </c>
      <c r="CI16" s="48">
        <v>360.1539270095825</v>
      </c>
      <c r="CJ16" s="48">
        <v>401.14046780729296</v>
      </c>
      <c r="CK16" s="48">
        <v>3841.0643064274564</v>
      </c>
      <c r="CL16" s="48">
        <v>1732.1319601467433</v>
      </c>
      <c r="CM16" s="48">
        <v>17548.00540158771</v>
      </c>
      <c r="CN16" s="48" t="s">
        <v>590</v>
      </c>
      <c r="CO16" s="48">
        <v>60402312</v>
      </c>
      <c r="CP16" s="48">
        <v>60765292</v>
      </c>
      <c r="CQ16" s="48">
        <v>0</v>
      </c>
      <c r="CR16" s="48">
        <v>145542.92799999993</v>
      </c>
      <c r="CS16" s="48">
        <v>48390.451355275152</v>
      </c>
      <c r="CT16" s="48">
        <v>0</v>
      </c>
      <c r="CU16" s="48">
        <v>6247.2962510245752</v>
      </c>
      <c r="CV16" s="48">
        <v>0</v>
      </c>
      <c r="CW16" s="48">
        <v>31.401031756401064</v>
      </c>
      <c r="CX16" s="48">
        <v>0</v>
      </c>
      <c r="CY16" s="48">
        <v>145542.92799999993</v>
      </c>
      <c r="CZ16" s="48">
        <v>6520.0469999999987</v>
      </c>
      <c r="DA16" s="48">
        <v>0</v>
      </c>
      <c r="DB16" s="48">
        <v>6247.2962510245752</v>
      </c>
      <c r="DC16" s="48">
        <v>0</v>
      </c>
      <c r="DD16" s="48">
        <v>31.401031756401064</v>
      </c>
      <c r="DE16" s="48">
        <v>283906</v>
      </c>
      <c r="DF16" s="48"/>
      <c r="DG16" s="48">
        <v>21340.699999999997</v>
      </c>
      <c r="DH16" s="48">
        <v>81179016</v>
      </c>
      <c r="DI16" s="48">
        <v>94262.680000000008</v>
      </c>
      <c r="DJ16" s="48">
        <v>34117690</v>
      </c>
      <c r="DK16" s="48">
        <v>9242332</v>
      </c>
      <c r="DL16" s="48">
        <v>57636916</v>
      </c>
      <c r="DM16" s="48">
        <v>409327</v>
      </c>
      <c r="DN16" s="48">
        <v>366354</v>
      </c>
      <c r="DO16" s="48">
        <v>116486</v>
      </c>
      <c r="DP16" s="48">
        <v>39292849</v>
      </c>
      <c r="DQ16" s="48">
        <v>231050</v>
      </c>
      <c r="DR16" s="48">
        <v>7897748</v>
      </c>
      <c r="DS16" s="48">
        <v>4267486</v>
      </c>
      <c r="DT16" s="48">
        <v>39406.300000000003</v>
      </c>
      <c r="DU16" s="48">
        <v>85511631</v>
      </c>
      <c r="DV16" s="48">
        <v>94969420</v>
      </c>
      <c r="DW16" s="48">
        <v>17467.599999999999</v>
      </c>
      <c r="DX16" s="48">
        <v>384029.99999999994</v>
      </c>
      <c r="DY16" s="48">
        <v>10424442</v>
      </c>
      <c r="DZ16" s="48">
        <v>21250.699999999997</v>
      </c>
      <c r="EA16" s="48">
        <v>90</v>
      </c>
      <c r="EB16" s="48"/>
      <c r="EC16" s="48"/>
      <c r="ED16" s="48"/>
      <c r="EE16" s="48"/>
      <c r="EF16" s="48"/>
      <c r="EG16" s="48"/>
      <c r="EH16" s="48">
        <v>13174390.5</v>
      </c>
      <c r="EI16" s="48">
        <v>3244580</v>
      </c>
      <c r="EJ16" s="48">
        <v>1590</v>
      </c>
      <c r="EK16" s="48">
        <v>3128156</v>
      </c>
      <c r="EL16" s="48">
        <v>1340547.3</v>
      </c>
      <c r="EM16" s="48">
        <v>4163</v>
      </c>
      <c r="EN16" s="48">
        <v>295008</v>
      </c>
      <c r="EO16" s="48">
        <v>80730</v>
      </c>
      <c r="EP16" s="48">
        <v>72460</v>
      </c>
      <c r="EQ16" s="48">
        <v>44310</v>
      </c>
      <c r="ER16" s="48"/>
      <c r="ES16" s="48">
        <v>474871</v>
      </c>
      <c r="ET16" s="48">
        <v>910880</v>
      </c>
      <c r="EU16" s="48">
        <v>1274908</v>
      </c>
      <c r="EV16" s="48"/>
      <c r="EW16" s="48"/>
      <c r="EX16" s="48"/>
      <c r="EY16" s="28">
        <f t="shared" ref="EY16:EY26" si="1">FA16/1000</f>
        <v>229.226</v>
      </c>
      <c r="FA16" s="29">
        <v>229226</v>
      </c>
      <c r="FB16" s="44"/>
      <c r="FC16" s="44"/>
      <c r="FD16" s="44"/>
      <c r="FE16" s="44"/>
      <c r="FF16" s="28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</row>
    <row r="17" spans="1:175" ht="13.5" x14ac:dyDescent="0.25">
      <c r="A17" s="49" t="s">
        <v>307</v>
      </c>
      <c r="B17" s="50">
        <v>2023</v>
      </c>
      <c r="C17" s="49" t="s">
        <v>308</v>
      </c>
      <c r="D17" s="51">
        <v>148</v>
      </c>
      <c r="E17" s="48">
        <v>144</v>
      </c>
      <c r="F17" s="48">
        <v>138</v>
      </c>
      <c r="G17" s="48">
        <v>598606</v>
      </c>
      <c r="H17" s="48">
        <v>279515.38766500005</v>
      </c>
      <c r="I17" s="48">
        <v>79231.914544999992</v>
      </c>
      <c r="J17" s="48">
        <v>17208.397130000001</v>
      </c>
      <c r="K17" s="48">
        <v>16244.567130000003</v>
      </c>
      <c r="L17" s="48">
        <v>963.83</v>
      </c>
      <c r="M17" s="48">
        <v>5007.6425700000009</v>
      </c>
      <c r="N17" s="48">
        <v>4723.7895699999999</v>
      </c>
      <c r="O17" s="48">
        <v>283.85300000000001</v>
      </c>
      <c r="P17" s="48">
        <v>169365.44016999999</v>
      </c>
      <c r="Q17" s="48">
        <v>11300.313240999998</v>
      </c>
      <c r="R17" s="48">
        <v>7129.7752499999988</v>
      </c>
      <c r="S17" s="48">
        <v>68</v>
      </c>
      <c r="T17" s="48">
        <v>12084</v>
      </c>
      <c r="U17" s="48">
        <v>161.28</v>
      </c>
      <c r="V17" s="48">
        <v>1410.9380000000001</v>
      </c>
      <c r="W17" s="48">
        <v>199035.79011999999</v>
      </c>
      <c r="X17" s="48">
        <v>32.549999999999997</v>
      </c>
      <c r="Y17" s="48">
        <v>32.549999999999997</v>
      </c>
      <c r="Z17" s="48">
        <v>0</v>
      </c>
      <c r="AA17" s="48">
        <v>271025.28211500001</v>
      </c>
      <c r="AB17" s="48">
        <v>169144.47287</v>
      </c>
      <c r="AC17" s="48">
        <v>101880.80924499998</v>
      </c>
      <c r="AD17" s="48">
        <v>79664.769544999988</v>
      </c>
      <c r="AE17" s="48">
        <v>17208.397130000001</v>
      </c>
      <c r="AF17" s="48">
        <v>5007.6425700000009</v>
      </c>
      <c r="AG17" s="48">
        <v>2572.6209898433435</v>
      </c>
      <c r="AH17" s="48">
        <v>14635.77614015666</v>
      </c>
      <c r="AI17" s="48" t="s">
        <v>352</v>
      </c>
      <c r="AJ17" s="48">
        <v>17482857.129999999</v>
      </c>
      <c r="AK17" s="48">
        <v>17482857.129999999</v>
      </c>
      <c r="AL17" s="48">
        <v>1256.2387473250928</v>
      </c>
      <c r="AM17" s="48" t="s">
        <v>321</v>
      </c>
      <c r="AN17" s="48">
        <v>5007642.57</v>
      </c>
      <c r="AO17" s="48">
        <v>5007642.57</v>
      </c>
      <c r="AP17" s="48">
        <v>13609.942241000001</v>
      </c>
      <c r="AQ17" s="48">
        <v>32.662999999999997</v>
      </c>
      <c r="AR17" s="48">
        <v>7129.7752499999979</v>
      </c>
      <c r="AS17" s="48">
        <v>88417.519000000015</v>
      </c>
      <c r="AT17" s="48">
        <v>224869</v>
      </c>
      <c r="AU17" s="48">
        <v>28551.990999999998</v>
      </c>
      <c r="AV17" s="48">
        <v>28989677.047999997</v>
      </c>
      <c r="AW17" s="48">
        <v>62113.51</v>
      </c>
      <c r="AX17" s="48">
        <v>16999018.971000001</v>
      </c>
      <c r="AY17" s="48">
        <v>3493686.51</v>
      </c>
      <c r="AZ17" s="48">
        <v>9362789.0900000017</v>
      </c>
      <c r="BA17" s="48">
        <v>156698.01900000003</v>
      </c>
      <c r="BB17" s="48">
        <v>111450.55</v>
      </c>
      <c r="BC17" s="48">
        <v>38818.240000000005</v>
      </c>
      <c r="BD17" s="48">
        <v>10090670.718999999</v>
      </c>
      <c r="BE17" s="48">
        <v>243319.524</v>
      </c>
      <c r="BF17" s="48">
        <v>2685295.1719999998</v>
      </c>
      <c r="BG17" s="48">
        <v>482</v>
      </c>
      <c r="BH17" s="48">
        <v>1656718.41</v>
      </c>
      <c r="BI17" s="48">
        <v>23634.94</v>
      </c>
      <c r="BJ17" s="48">
        <v>39241972.999000005</v>
      </c>
      <c r="BK17" s="48">
        <v>25765312.509000003</v>
      </c>
      <c r="BL17" s="48">
        <v>3974</v>
      </c>
      <c r="BM17" s="48">
        <v>536415.40000000014</v>
      </c>
      <c r="BN17" s="48">
        <v>29340586.748999994</v>
      </c>
      <c r="BO17" s="48">
        <v>26762.981</v>
      </c>
      <c r="BP17" s="48">
        <v>29</v>
      </c>
      <c r="BQ17" s="48">
        <v>790.01</v>
      </c>
      <c r="BR17" s="48"/>
      <c r="BS17" s="48"/>
      <c r="BT17" s="48"/>
      <c r="BU17" s="48">
        <v>970</v>
      </c>
      <c r="BV17" s="48"/>
      <c r="BW17" s="48">
        <v>27711.153940223747</v>
      </c>
      <c r="BX17" s="48">
        <v>1187.0855033010259</v>
      </c>
      <c r="BY17" s="48">
        <v>12425.118536631253</v>
      </c>
      <c r="BZ17" s="48">
        <v>39241.972999000005</v>
      </c>
      <c r="CA17" s="48">
        <v>25765.312509000003</v>
      </c>
      <c r="CB17" s="48">
        <v>16192.951166908579</v>
      </c>
      <c r="CC17" s="48">
        <v>3717.1746267431186</v>
      </c>
      <c r="CD17" s="48">
        <v>46.478948623973494</v>
      </c>
      <c r="CE17" s="48">
        <v>2416.7655907775743</v>
      </c>
      <c r="CF17" s="48">
        <v>0</v>
      </c>
      <c r="CG17" s="48">
        <v>643.49115999999992</v>
      </c>
      <c r="CH17" s="48">
        <v>0</v>
      </c>
      <c r="CI17" s="48">
        <v>109.22154112575055</v>
      </c>
      <c r="CJ17" s="48">
        <v>153.56406160877751</v>
      </c>
      <c r="CK17" s="48">
        <v>1492.0206375470227</v>
      </c>
      <c r="CL17" s="48">
        <v>689.66209240905664</v>
      </c>
      <c r="CM17" s="48">
        <v>8184.8348735626087</v>
      </c>
      <c r="CN17" s="48" t="s">
        <v>591</v>
      </c>
      <c r="CO17" s="48">
        <v>9627139.0899999999</v>
      </c>
      <c r="CP17" s="48">
        <v>9648539.0899999999</v>
      </c>
      <c r="CQ17" s="48">
        <v>1247.683</v>
      </c>
      <c r="CR17" s="48">
        <v>79000.198544999977</v>
      </c>
      <c r="CS17" s="48">
        <v>19060.306710156652</v>
      </c>
      <c r="CT17" s="48">
        <v>0</v>
      </c>
      <c r="CU17" s="48">
        <v>492.55099999999999</v>
      </c>
      <c r="CV17" s="48">
        <v>0.47468234807252885</v>
      </c>
      <c r="CW17" s="48">
        <v>10.005317769050599</v>
      </c>
      <c r="CX17" s="48">
        <v>1247.683</v>
      </c>
      <c r="CY17" s="48">
        <v>79000.198544999977</v>
      </c>
      <c r="CZ17" s="48">
        <v>664.57099999999991</v>
      </c>
      <c r="DA17" s="48">
        <v>0</v>
      </c>
      <c r="DB17" s="48">
        <v>492.55099999999999</v>
      </c>
      <c r="DC17" s="48">
        <v>0.47468234807252885</v>
      </c>
      <c r="DD17" s="48">
        <v>10.005317769050599</v>
      </c>
      <c r="DE17" s="48">
        <v>55868.81900000001</v>
      </c>
      <c r="DF17" s="48">
        <v>221500</v>
      </c>
      <c r="DG17" s="48">
        <v>28521.990999999998</v>
      </c>
      <c r="DH17" s="48">
        <v>29016952.047999997</v>
      </c>
      <c r="DI17" s="48">
        <v>62113.51</v>
      </c>
      <c r="DJ17" s="48">
        <v>16999018.971000001</v>
      </c>
      <c r="DK17" s="48">
        <v>3493686.51</v>
      </c>
      <c r="DL17" s="48">
        <v>9362789.0900000017</v>
      </c>
      <c r="DM17" s="48">
        <v>156698.01900000003</v>
      </c>
      <c r="DN17" s="48">
        <v>94392.55</v>
      </c>
      <c r="DO17" s="48">
        <v>38818.240000000005</v>
      </c>
      <c r="DP17" s="48">
        <v>10090670.718999999</v>
      </c>
      <c r="DQ17" s="48">
        <v>243319.524</v>
      </c>
      <c r="DR17" s="48">
        <v>2685295.1719999998</v>
      </c>
      <c r="DS17" s="48">
        <v>1656718.41</v>
      </c>
      <c r="DT17" s="48">
        <v>23634.94</v>
      </c>
      <c r="DU17" s="48">
        <v>39489152.999000005</v>
      </c>
      <c r="DV17" s="48">
        <v>25765312.509000003</v>
      </c>
      <c r="DW17" s="48">
        <v>3974</v>
      </c>
      <c r="DX17" s="48">
        <v>536415.40000000014</v>
      </c>
      <c r="DY17" s="48">
        <v>29340586.748999994</v>
      </c>
      <c r="DZ17" s="48">
        <v>26732.981</v>
      </c>
      <c r="EA17" s="48">
        <v>29</v>
      </c>
      <c r="EB17" s="48">
        <v>790.01</v>
      </c>
      <c r="EC17" s="48"/>
      <c r="ED17" s="48"/>
      <c r="EE17" s="48"/>
      <c r="EF17" s="48">
        <v>970</v>
      </c>
      <c r="EG17" s="48"/>
      <c r="EH17" s="48">
        <v>457048</v>
      </c>
      <c r="EI17" s="48">
        <v>231806</v>
      </c>
      <c r="EJ17" s="48"/>
      <c r="EK17" s="48">
        <v>285750</v>
      </c>
      <c r="EL17" s="48">
        <v>105895</v>
      </c>
      <c r="EM17" s="48">
        <v>119</v>
      </c>
      <c r="EN17" s="48">
        <v>274460</v>
      </c>
      <c r="EO17" s="48">
        <v>55860</v>
      </c>
      <c r="EP17" s="48"/>
      <c r="EQ17" s="48"/>
      <c r="ER17" s="48"/>
      <c r="ES17" s="48"/>
      <c r="ET17" s="48"/>
      <c r="EU17" s="48"/>
      <c r="EV17" s="48"/>
      <c r="EW17" s="48"/>
      <c r="EX17" s="48"/>
      <c r="EY17" s="28">
        <f t="shared" si="1"/>
        <v>5.6</v>
      </c>
      <c r="FA17" s="29">
        <v>5600</v>
      </c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</row>
    <row r="18" spans="1:175" ht="13.5" x14ac:dyDescent="0.25">
      <c r="A18" s="49" t="s">
        <v>312</v>
      </c>
      <c r="B18" s="50">
        <v>2023</v>
      </c>
      <c r="C18" s="49" t="s">
        <v>313</v>
      </c>
      <c r="D18" s="51">
        <v>113</v>
      </c>
      <c r="E18" s="48">
        <v>113</v>
      </c>
      <c r="F18" s="48">
        <v>113</v>
      </c>
      <c r="G18" s="48">
        <v>353537</v>
      </c>
      <c r="H18" s="48">
        <v>167600.867</v>
      </c>
      <c r="I18" s="48">
        <v>35066.413</v>
      </c>
      <c r="J18" s="48">
        <v>9420.3410000000003</v>
      </c>
      <c r="K18" s="48">
        <v>7663.991</v>
      </c>
      <c r="L18" s="48">
        <v>1756.35</v>
      </c>
      <c r="M18" s="48">
        <v>4811.22</v>
      </c>
      <c r="N18" s="48">
        <v>4811.22</v>
      </c>
      <c r="O18" s="48">
        <v>0</v>
      </c>
      <c r="P18" s="48">
        <v>112127.36500000001</v>
      </c>
      <c r="Q18" s="48">
        <v>6067.7139999999999</v>
      </c>
      <c r="R18" s="48">
        <v>4084.5990000000002</v>
      </c>
      <c r="S18" s="48">
        <v>45</v>
      </c>
      <c r="T18" s="48">
        <v>7327</v>
      </c>
      <c r="U18" s="48">
        <v>132</v>
      </c>
      <c r="V18" s="48">
        <v>1958.9290000000001</v>
      </c>
      <c r="W18" s="48">
        <v>130778.10400000001</v>
      </c>
      <c r="X18" s="48">
        <v>46.654000000000003</v>
      </c>
      <c r="Y18" s="48">
        <v>46.654000000000003</v>
      </c>
      <c r="Z18" s="48">
        <v>0</v>
      </c>
      <c r="AA18" s="48">
        <v>161503.427</v>
      </c>
      <c r="AB18" s="48">
        <v>112128.433</v>
      </c>
      <c r="AC18" s="48">
        <v>49374.993999999999</v>
      </c>
      <c r="AD18" s="48">
        <v>35143.432999999997</v>
      </c>
      <c r="AE18" s="48">
        <v>9420.3410000000003</v>
      </c>
      <c r="AF18" s="48">
        <v>4811.22</v>
      </c>
      <c r="AG18" s="48">
        <v>1138.4036993397176</v>
      </c>
      <c r="AH18" s="48">
        <v>8281.9373006602818</v>
      </c>
      <c r="AI18" s="48" t="s">
        <v>592</v>
      </c>
      <c r="AJ18" s="48">
        <v>9420801</v>
      </c>
      <c r="AK18" s="48">
        <v>9421201</v>
      </c>
      <c r="AL18" s="48">
        <v>1879.0529331168532</v>
      </c>
      <c r="AM18" s="48" t="s">
        <v>301</v>
      </c>
      <c r="AN18" s="48">
        <v>4811220</v>
      </c>
      <c r="AO18" s="48">
        <v>4811220</v>
      </c>
      <c r="AP18" s="48">
        <v>8130.6229999999978</v>
      </c>
      <c r="AQ18" s="48">
        <v>46.747</v>
      </c>
      <c r="AR18" s="48">
        <v>4084.5990000000015</v>
      </c>
      <c r="AS18" s="48">
        <v>26160</v>
      </c>
      <c r="AT18" s="48">
        <v>8063</v>
      </c>
      <c r="AU18" s="48">
        <v>1677</v>
      </c>
      <c r="AV18" s="48">
        <v>20306048</v>
      </c>
      <c r="AW18" s="48">
        <v>37449</v>
      </c>
      <c r="AX18" s="48">
        <v>8523230</v>
      </c>
      <c r="AY18" s="48">
        <v>2098392</v>
      </c>
      <c r="AZ18" s="48">
        <v>10705297</v>
      </c>
      <c r="BA18" s="48">
        <v>96670</v>
      </c>
      <c r="BB18" s="48">
        <v>57798</v>
      </c>
      <c r="BC18" s="48">
        <v>39441</v>
      </c>
      <c r="BD18" s="48">
        <v>9969139</v>
      </c>
      <c r="BE18" s="48">
        <v>173065</v>
      </c>
      <c r="BF18" s="48">
        <v>1942093</v>
      </c>
      <c r="BG18" s="48">
        <v>79</v>
      </c>
      <c r="BH18" s="48">
        <v>971835</v>
      </c>
      <c r="BI18" s="48">
        <v>12218</v>
      </c>
      <c r="BJ18" s="48">
        <v>26675145</v>
      </c>
      <c r="BK18" s="48">
        <v>21863619</v>
      </c>
      <c r="BL18" s="48">
        <v>2542</v>
      </c>
      <c r="BM18" s="48">
        <v>220280</v>
      </c>
      <c r="BN18" s="48">
        <v>8398193</v>
      </c>
      <c r="BO18" s="48">
        <v>1677</v>
      </c>
      <c r="BP18" s="48"/>
      <c r="BQ18" s="48"/>
      <c r="BR18" s="48"/>
      <c r="BS18" s="48"/>
      <c r="BT18" s="48"/>
      <c r="BU18" s="48"/>
      <c r="BV18" s="48"/>
      <c r="BW18" s="48">
        <v>19303.760588887777</v>
      </c>
      <c r="BX18" s="48">
        <v>5666.518234583963</v>
      </c>
      <c r="BY18" s="48">
        <v>11197.113892154057</v>
      </c>
      <c r="BZ18" s="48">
        <v>26675.145</v>
      </c>
      <c r="CA18" s="48">
        <v>21863.618999999999</v>
      </c>
      <c r="CB18" s="48">
        <v>8097.9945331043973</v>
      </c>
      <c r="CC18" s="48">
        <v>2733.8708022298206</v>
      </c>
      <c r="CD18" s="48">
        <v>99.057457515973596</v>
      </c>
      <c r="CE18" s="48">
        <v>1747.8836536968947</v>
      </c>
      <c r="CF18" s="48">
        <v>0</v>
      </c>
      <c r="CG18" s="48">
        <v>299.67099999999999</v>
      </c>
      <c r="CH18" s="48">
        <v>0</v>
      </c>
      <c r="CI18" s="48">
        <v>56.642041102409365</v>
      </c>
      <c r="CJ18" s="48">
        <v>94.736601843833924</v>
      </c>
      <c r="CK18" s="48">
        <v>874.65197682967175</v>
      </c>
      <c r="CL18" s="48">
        <v>275.03125816688316</v>
      </c>
      <c r="CM18" s="48">
        <v>4556.2079159598816</v>
      </c>
      <c r="CN18" s="48" t="s">
        <v>593</v>
      </c>
      <c r="CO18" s="48">
        <v>10545023</v>
      </c>
      <c r="CP18" s="48">
        <v>10986013</v>
      </c>
      <c r="CQ18" s="48">
        <v>0</v>
      </c>
      <c r="CR18" s="48">
        <v>12848.706999999995</v>
      </c>
      <c r="CS18" s="48">
        <v>35387.883300660273</v>
      </c>
      <c r="CT18" s="48">
        <v>0</v>
      </c>
      <c r="CU18" s="48">
        <v>21799.548314763902</v>
      </c>
      <c r="CV18" s="48">
        <v>32.290231872595847</v>
      </c>
      <c r="CW18" s="48">
        <v>389.87276498204471</v>
      </c>
      <c r="CX18" s="48">
        <v>0</v>
      </c>
      <c r="CY18" s="48">
        <v>12848.706999999995</v>
      </c>
      <c r="CZ18" s="48">
        <v>24051.075999999994</v>
      </c>
      <c r="DA18" s="48">
        <v>0</v>
      </c>
      <c r="DB18" s="48">
        <v>21799.548314763902</v>
      </c>
      <c r="DC18" s="48">
        <v>32.290231872595847</v>
      </c>
      <c r="DD18" s="48">
        <v>389.87276498204471</v>
      </c>
      <c r="DE18" s="48">
        <v>15010</v>
      </c>
      <c r="DF18" s="48">
        <v>3120</v>
      </c>
      <c r="DG18" s="48">
        <v>1677</v>
      </c>
      <c r="DH18" s="48">
        <v>20306048</v>
      </c>
      <c r="DI18" s="48">
        <v>37449</v>
      </c>
      <c r="DJ18" s="48">
        <v>8541270</v>
      </c>
      <c r="DK18" s="48">
        <v>2098392</v>
      </c>
      <c r="DL18" s="48">
        <v>10705297</v>
      </c>
      <c r="DM18" s="48">
        <v>96670</v>
      </c>
      <c r="DN18" s="48">
        <v>44006</v>
      </c>
      <c r="DO18" s="48">
        <v>39277</v>
      </c>
      <c r="DP18" s="48">
        <v>9969139</v>
      </c>
      <c r="DQ18" s="48">
        <v>173065</v>
      </c>
      <c r="DR18" s="48">
        <v>1942093</v>
      </c>
      <c r="DS18" s="48">
        <v>972355</v>
      </c>
      <c r="DT18" s="48">
        <v>12218</v>
      </c>
      <c r="DU18" s="48">
        <v>26675145</v>
      </c>
      <c r="DV18" s="48">
        <v>21874119</v>
      </c>
      <c r="DW18" s="48">
        <v>2542</v>
      </c>
      <c r="DX18" s="48">
        <v>220280</v>
      </c>
      <c r="DY18" s="48">
        <v>8398193</v>
      </c>
      <c r="DZ18" s="48">
        <v>1677</v>
      </c>
      <c r="EA18" s="48"/>
      <c r="EB18" s="48"/>
      <c r="EC18" s="48"/>
      <c r="ED18" s="48"/>
      <c r="EE18" s="48"/>
      <c r="EF18" s="48"/>
      <c r="EG18" s="48"/>
      <c r="EH18" s="48">
        <v>1340534</v>
      </c>
      <c r="EI18" s="48">
        <v>84706</v>
      </c>
      <c r="EJ18" s="48"/>
      <c r="EK18" s="48">
        <v>280716</v>
      </c>
      <c r="EL18" s="48">
        <v>251594</v>
      </c>
      <c r="EM18" s="48">
        <v>519</v>
      </c>
      <c r="EN18" s="48">
        <v>860</v>
      </c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28">
        <f t="shared" si="1"/>
        <v>0</v>
      </c>
      <c r="FA18" s="29">
        <v>0</v>
      </c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</row>
    <row r="19" spans="1:175" ht="13.5" x14ac:dyDescent="0.25">
      <c r="A19" s="49" t="s">
        <v>315</v>
      </c>
      <c r="B19" s="50">
        <v>2023</v>
      </c>
      <c r="C19" s="49" t="s">
        <v>316</v>
      </c>
      <c r="D19" s="51">
        <v>84</v>
      </c>
      <c r="E19" s="48">
        <v>84</v>
      </c>
      <c r="F19" s="48">
        <v>84</v>
      </c>
      <c r="G19" s="48">
        <v>333578</v>
      </c>
      <c r="H19" s="48">
        <v>162613.24218</v>
      </c>
      <c r="I19" s="48">
        <v>34787.339</v>
      </c>
      <c r="J19" s="48">
        <v>12842.134</v>
      </c>
      <c r="K19" s="48">
        <v>12841.874</v>
      </c>
      <c r="L19" s="48">
        <v>0.26</v>
      </c>
      <c r="M19" s="48">
        <v>2855.88</v>
      </c>
      <c r="N19" s="48">
        <v>2855.88</v>
      </c>
      <c r="O19" s="48">
        <v>0</v>
      </c>
      <c r="P19" s="48">
        <v>102962.65318000001</v>
      </c>
      <c r="Q19" s="48">
        <v>8137.107</v>
      </c>
      <c r="R19" s="48">
        <v>4772.1329999999998</v>
      </c>
      <c r="S19" s="48">
        <v>39</v>
      </c>
      <c r="T19" s="48">
        <v>4734</v>
      </c>
      <c r="U19" s="48">
        <v>855.14</v>
      </c>
      <c r="V19" s="48">
        <v>3537.9630000000002</v>
      </c>
      <c r="W19" s="48">
        <v>127825.64318000001</v>
      </c>
      <c r="X19" s="48">
        <v>16.7</v>
      </c>
      <c r="Y19" s="48">
        <v>16.7</v>
      </c>
      <c r="Z19" s="48">
        <v>0</v>
      </c>
      <c r="AA19" s="48">
        <v>153456.49017999999</v>
      </c>
      <c r="AB19" s="48">
        <v>102919.12718000001</v>
      </c>
      <c r="AC19" s="48">
        <v>50537.362999999998</v>
      </c>
      <c r="AD19" s="48">
        <v>34839.349000000002</v>
      </c>
      <c r="AE19" s="48">
        <v>12842.134</v>
      </c>
      <c r="AF19" s="48">
        <v>2855.88</v>
      </c>
      <c r="AG19" s="48">
        <v>2738.7362931891025</v>
      </c>
      <c r="AH19" s="48">
        <v>10103.397706810896</v>
      </c>
      <c r="AI19" s="48" t="s">
        <v>364</v>
      </c>
      <c r="AJ19" s="48">
        <v>12890499</v>
      </c>
      <c r="AK19" s="48">
        <v>12890499</v>
      </c>
      <c r="AL19" s="48">
        <v>1170.6252395081519</v>
      </c>
      <c r="AM19" s="48" t="s">
        <v>318</v>
      </c>
      <c r="AN19" s="48">
        <v>2855880</v>
      </c>
      <c r="AO19" s="48">
        <v>2855880</v>
      </c>
      <c r="AP19" s="48">
        <v>11795.829000000002</v>
      </c>
      <c r="AQ19" s="48">
        <v>17.148</v>
      </c>
      <c r="AR19" s="48">
        <v>4772.1330000000016</v>
      </c>
      <c r="AS19" s="48">
        <v>39493</v>
      </c>
      <c r="AT19" s="48">
        <v>2960</v>
      </c>
      <c r="AU19" s="48">
        <v>1431</v>
      </c>
      <c r="AV19" s="48">
        <v>16672701</v>
      </c>
      <c r="AW19" s="48">
        <v>52907</v>
      </c>
      <c r="AX19" s="48">
        <v>9984677</v>
      </c>
      <c r="AY19" s="48">
        <v>2588161.1799999997</v>
      </c>
      <c r="AZ19" s="48">
        <v>9876080</v>
      </c>
      <c r="BA19" s="48">
        <v>134576</v>
      </c>
      <c r="BB19" s="48">
        <v>37111</v>
      </c>
      <c r="BC19" s="48">
        <v>43778</v>
      </c>
      <c r="BD19" s="48">
        <v>674412</v>
      </c>
      <c r="BE19" s="48"/>
      <c r="BF19" s="48">
        <v>1675502</v>
      </c>
      <c r="BG19" s="48">
        <v>4</v>
      </c>
      <c r="BH19" s="48">
        <v>1346499</v>
      </c>
      <c r="BI19" s="48">
        <v>12628</v>
      </c>
      <c r="BJ19" s="48">
        <v>23130910</v>
      </c>
      <c r="BK19" s="48">
        <v>22048516</v>
      </c>
      <c r="BL19" s="48">
        <v>12530</v>
      </c>
      <c r="BM19" s="48">
        <v>107328</v>
      </c>
      <c r="BN19" s="48">
        <v>14476923</v>
      </c>
      <c r="BO19" s="48">
        <v>1431</v>
      </c>
      <c r="BP19" s="48"/>
      <c r="BQ19" s="48"/>
      <c r="BR19" s="48"/>
      <c r="BS19" s="48"/>
      <c r="BT19" s="48"/>
      <c r="BU19" s="48"/>
      <c r="BV19" s="48"/>
      <c r="BW19" s="48">
        <v>15859.639221982996</v>
      </c>
      <c r="BX19" s="48">
        <v>66.677992754343137</v>
      </c>
      <c r="BY19" s="48">
        <v>7794.4973342233152</v>
      </c>
      <c r="BZ19" s="48">
        <v>23130.91</v>
      </c>
      <c r="CA19" s="48">
        <v>22048.516</v>
      </c>
      <c r="CB19" s="48">
        <v>9495.1301467621215</v>
      </c>
      <c r="CC19" s="48">
        <v>2551.835196773432</v>
      </c>
      <c r="CD19" s="48">
        <v>1.7660800367359479</v>
      </c>
      <c r="CE19" s="48">
        <v>1507.9517600529193</v>
      </c>
      <c r="CF19" s="48">
        <v>0</v>
      </c>
      <c r="CG19" s="48">
        <v>216.547</v>
      </c>
      <c r="CH19" s="48">
        <v>0</v>
      </c>
      <c r="CI19" s="48">
        <v>36.368780707836152</v>
      </c>
      <c r="CJ19" s="48">
        <v>131.8844825668335</v>
      </c>
      <c r="CK19" s="48">
        <v>1212.2483038938665</v>
      </c>
      <c r="CL19" s="48">
        <v>1164.3137216193172</v>
      </c>
      <c r="CM19" s="48">
        <v>3643.3924357363194</v>
      </c>
      <c r="CN19" s="48" t="s">
        <v>469</v>
      </c>
      <c r="CO19" s="48">
        <v>10352285</v>
      </c>
      <c r="CP19" s="48">
        <v>10357685</v>
      </c>
      <c r="CQ19" s="48">
        <v>0</v>
      </c>
      <c r="CR19" s="48">
        <v>34665.78899999999</v>
      </c>
      <c r="CS19" s="48">
        <v>13132.8377068109</v>
      </c>
      <c r="CT19" s="48">
        <v>0</v>
      </c>
      <c r="CU19" s="48">
        <v>0</v>
      </c>
      <c r="CV19" s="48">
        <v>0</v>
      </c>
      <c r="CW19" s="48">
        <v>0</v>
      </c>
      <c r="CX19" s="48">
        <v>0</v>
      </c>
      <c r="CY19" s="48">
        <v>34665.78899999999</v>
      </c>
      <c r="CZ19" s="48">
        <v>173.82</v>
      </c>
      <c r="DA19" s="48">
        <v>0</v>
      </c>
      <c r="DB19" s="48">
        <v>0</v>
      </c>
      <c r="DC19" s="48">
        <v>0</v>
      </c>
      <c r="DD19" s="48">
        <v>0</v>
      </c>
      <c r="DE19" s="48">
        <v>39493</v>
      </c>
      <c r="DF19" s="48">
        <v>500</v>
      </c>
      <c r="DG19" s="48">
        <v>1431</v>
      </c>
      <c r="DH19" s="48">
        <v>16685411</v>
      </c>
      <c r="DI19" s="48">
        <v>52907</v>
      </c>
      <c r="DJ19" s="48">
        <v>9984677</v>
      </c>
      <c r="DK19" s="48">
        <v>2584261.1799999997</v>
      </c>
      <c r="DL19" s="48">
        <v>9876080</v>
      </c>
      <c r="DM19" s="48">
        <v>134576</v>
      </c>
      <c r="DN19" s="48">
        <v>37111</v>
      </c>
      <c r="DO19" s="48">
        <v>43778</v>
      </c>
      <c r="DP19" s="48">
        <v>711592</v>
      </c>
      <c r="DQ19" s="48"/>
      <c r="DR19" s="48">
        <v>1675502</v>
      </c>
      <c r="DS19" s="48">
        <v>1346499</v>
      </c>
      <c r="DT19" s="48">
        <v>12628</v>
      </c>
      <c r="DU19" s="48">
        <v>23130910</v>
      </c>
      <c r="DV19" s="48">
        <v>22048516</v>
      </c>
      <c r="DW19" s="48">
        <v>12530</v>
      </c>
      <c r="DX19" s="48">
        <v>107328</v>
      </c>
      <c r="DY19" s="48">
        <v>14476923</v>
      </c>
      <c r="DZ19" s="48">
        <v>1431</v>
      </c>
      <c r="EA19" s="48"/>
      <c r="EB19" s="48"/>
      <c r="EC19" s="48"/>
      <c r="ED19" s="48"/>
      <c r="EE19" s="48"/>
      <c r="EF19" s="48"/>
      <c r="EG19" s="48"/>
      <c r="EH19" s="48">
        <v>2718433</v>
      </c>
      <c r="EI19" s="48">
        <v>89670</v>
      </c>
      <c r="EJ19" s="48">
        <v>150</v>
      </c>
      <c r="EK19" s="48">
        <v>481605</v>
      </c>
      <c r="EL19" s="48">
        <v>43505</v>
      </c>
      <c r="EM19" s="48">
        <v>1025</v>
      </c>
      <c r="EN19" s="48">
        <v>48365</v>
      </c>
      <c r="EO19" s="48">
        <v>153060</v>
      </c>
      <c r="EP19" s="48">
        <v>2150</v>
      </c>
      <c r="EQ19" s="48"/>
      <c r="ER19" s="48"/>
      <c r="ES19" s="48"/>
      <c r="ET19" s="48"/>
      <c r="EU19" s="48"/>
      <c r="EV19" s="48"/>
      <c r="EW19" s="48"/>
      <c r="EX19" s="48"/>
      <c r="EY19" s="28">
        <f t="shared" si="1"/>
        <v>0</v>
      </c>
      <c r="FA19" s="29">
        <v>0</v>
      </c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</row>
    <row r="20" spans="1:175" ht="13.5" x14ac:dyDescent="0.25">
      <c r="A20" s="49" t="s">
        <v>319</v>
      </c>
      <c r="B20" s="50">
        <v>2023</v>
      </c>
      <c r="C20" s="49" t="s">
        <v>320</v>
      </c>
      <c r="D20" s="51">
        <v>60</v>
      </c>
      <c r="E20" s="48">
        <v>57</v>
      </c>
      <c r="F20" s="48">
        <v>50</v>
      </c>
      <c r="G20" s="48">
        <v>229628</v>
      </c>
      <c r="H20" s="48">
        <v>97012.639880000002</v>
      </c>
      <c r="I20" s="48">
        <v>24209.177</v>
      </c>
      <c r="J20" s="48">
        <v>4768.1949999999997</v>
      </c>
      <c r="K20" s="48">
        <v>4651.4650000000001</v>
      </c>
      <c r="L20" s="48">
        <v>116.73</v>
      </c>
      <c r="M20" s="48">
        <v>2891.13</v>
      </c>
      <c r="N20" s="48">
        <v>2891.13</v>
      </c>
      <c r="O20" s="48">
        <v>0</v>
      </c>
      <c r="P20" s="48">
        <v>62503.281880000002</v>
      </c>
      <c r="Q20" s="48">
        <v>3971.15</v>
      </c>
      <c r="R20" s="48">
        <v>2444.2049999999999</v>
      </c>
      <c r="S20" s="48">
        <v>15</v>
      </c>
      <c r="T20" s="48">
        <v>987</v>
      </c>
      <c r="U20" s="48">
        <v>153.6</v>
      </c>
      <c r="V20" s="48">
        <v>43.051000000000002</v>
      </c>
      <c r="W20" s="48">
        <v>72686.732879999996</v>
      </c>
      <c r="X20" s="48">
        <v>2.8849999999999998</v>
      </c>
      <c r="Y20" s="48">
        <v>2.8849999999999998</v>
      </c>
      <c r="Z20" s="48">
        <v>0</v>
      </c>
      <c r="AA20" s="48">
        <v>94379.321879999989</v>
      </c>
      <c r="AB20" s="48">
        <v>62510.819880000003</v>
      </c>
      <c r="AC20" s="48">
        <v>31868.502</v>
      </c>
      <c r="AD20" s="48">
        <v>24209.177</v>
      </c>
      <c r="AE20" s="48">
        <v>4768.1949999999997</v>
      </c>
      <c r="AF20" s="48">
        <v>2891.13</v>
      </c>
      <c r="AG20" s="48">
        <v>729.1286705769412</v>
      </c>
      <c r="AH20" s="48">
        <v>4039.066329423059</v>
      </c>
      <c r="AI20" s="48" t="s">
        <v>361</v>
      </c>
      <c r="AJ20" s="48">
        <v>4768195</v>
      </c>
      <c r="AK20" s="48">
        <v>4768195</v>
      </c>
      <c r="AL20" s="48">
        <v>1019.3395779346745</v>
      </c>
      <c r="AM20" s="48" t="s">
        <v>301</v>
      </c>
      <c r="AN20" s="48">
        <v>2891130</v>
      </c>
      <c r="AO20" s="48">
        <v>2891130</v>
      </c>
      <c r="AP20" s="48">
        <v>4025.9429999999993</v>
      </c>
      <c r="AQ20" s="48">
        <v>2.8880000000000003</v>
      </c>
      <c r="AR20" s="48">
        <v>2444.2050000000008</v>
      </c>
      <c r="AS20" s="48">
        <v>12714</v>
      </c>
      <c r="AT20" s="48">
        <v>750</v>
      </c>
      <c r="AU20" s="48">
        <v>2096</v>
      </c>
      <c r="AV20" s="48">
        <v>11444366</v>
      </c>
      <c r="AW20" s="48">
        <v>19176</v>
      </c>
      <c r="AX20" s="48">
        <v>5092799.5</v>
      </c>
      <c r="AY20" s="48">
        <v>1226000</v>
      </c>
      <c r="AZ20" s="48">
        <v>6488980</v>
      </c>
      <c r="BA20" s="48">
        <v>43263</v>
      </c>
      <c r="BB20" s="48">
        <v>38762</v>
      </c>
      <c r="BC20" s="48">
        <v>18178</v>
      </c>
      <c r="BD20" s="48">
        <v>4529731.28</v>
      </c>
      <c r="BE20" s="48">
        <v>58550</v>
      </c>
      <c r="BF20" s="48">
        <v>1116466.5</v>
      </c>
      <c r="BG20" s="48">
        <v>49</v>
      </c>
      <c r="BH20" s="48">
        <v>652453.6</v>
      </c>
      <c r="BI20" s="48">
        <v>6916</v>
      </c>
      <c r="BJ20" s="48">
        <v>15774080</v>
      </c>
      <c r="BK20" s="48">
        <v>9855210</v>
      </c>
      <c r="BL20" s="48">
        <v>16914</v>
      </c>
      <c r="BM20" s="48">
        <v>159125</v>
      </c>
      <c r="BN20" s="48">
        <v>5954240</v>
      </c>
      <c r="BO20" s="48">
        <v>2096</v>
      </c>
      <c r="BP20" s="48"/>
      <c r="BQ20" s="48"/>
      <c r="BR20" s="48"/>
      <c r="BS20" s="48"/>
      <c r="BT20" s="48"/>
      <c r="BU20" s="48"/>
      <c r="BV20" s="48"/>
      <c r="BW20" s="48">
        <v>10890.405673616864</v>
      </c>
      <c r="BX20" s="48">
        <v>3859.3079504070802</v>
      </c>
      <c r="BY20" s="48">
        <v>4930.4422210697776</v>
      </c>
      <c r="BZ20" s="48">
        <v>15774.08</v>
      </c>
      <c r="CA20" s="48">
        <v>9855.2099999999991</v>
      </c>
      <c r="CB20" s="48">
        <v>4864.7776804220957</v>
      </c>
      <c r="CC20" s="48">
        <v>1389.8755375644378</v>
      </c>
      <c r="CD20" s="48">
        <v>36.363831558050585</v>
      </c>
      <c r="CE20" s="48">
        <v>1004.8198233813644</v>
      </c>
      <c r="CF20" s="48">
        <v>0</v>
      </c>
      <c r="CG20" s="48">
        <v>213.44200000000001</v>
      </c>
      <c r="CH20" s="48">
        <v>0</v>
      </c>
      <c r="CI20" s="48">
        <v>37.986760739326478</v>
      </c>
      <c r="CJ20" s="48">
        <v>42.397740825176236</v>
      </c>
      <c r="CK20" s="48">
        <v>587.20822444429405</v>
      </c>
      <c r="CL20" s="48">
        <v>208.47951131865008</v>
      </c>
      <c r="CM20" s="48">
        <v>2841.6154697550246</v>
      </c>
      <c r="CN20" s="48" t="s">
        <v>432</v>
      </c>
      <c r="CO20" s="48">
        <v>6482450</v>
      </c>
      <c r="CP20" s="48">
        <v>6510050</v>
      </c>
      <c r="CQ20" s="48">
        <v>0</v>
      </c>
      <c r="CR20" s="48">
        <v>92.527000000000001</v>
      </c>
      <c r="CS20" s="48">
        <v>31046.846329423064</v>
      </c>
      <c r="CT20" s="48">
        <v>0</v>
      </c>
      <c r="CU20" s="48">
        <v>70.13075590848922</v>
      </c>
      <c r="CV20" s="48">
        <v>4.4117204689234502</v>
      </c>
      <c r="CW20" s="48">
        <v>24036.865290148849</v>
      </c>
      <c r="CX20" s="48">
        <v>0</v>
      </c>
      <c r="CY20" s="48">
        <v>92.527000000000001</v>
      </c>
      <c r="CZ20" s="48">
        <v>24233.380000000005</v>
      </c>
      <c r="DA20" s="48">
        <v>0</v>
      </c>
      <c r="DB20" s="48">
        <v>70.13075590848922</v>
      </c>
      <c r="DC20" s="48">
        <v>4.4117204689234502</v>
      </c>
      <c r="DD20" s="48">
        <v>24036.865290148849</v>
      </c>
      <c r="DE20" s="48">
        <v>10754</v>
      </c>
      <c r="DF20" s="48"/>
      <c r="DG20" s="48">
        <v>2096</v>
      </c>
      <c r="DH20" s="48">
        <v>11444366</v>
      </c>
      <c r="DI20" s="48">
        <v>19176</v>
      </c>
      <c r="DJ20" s="48">
        <v>5092799.5</v>
      </c>
      <c r="DK20" s="48">
        <v>1226000</v>
      </c>
      <c r="DL20" s="48">
        <v>6488980</v>
      </c>
      <c r="DM20" s="48">
        <v>43263</v>
      </c>
      <c r="DN20" s="48">
        <v>35052</v>
      </c>
      <c r="DO20" s="48">
        <v>18178</v>
      </c>
      <c r="DP20" s="48">
        <v>4529731.28</v>
      </c>
      <c r="DQ20" s="48">
        <v>58550</v>
      </c>
      <c r="DR20" s="48">
        <v>1116466.5</v>
      </c>
      <c r="DS20" s="48">
        <v>652453.6</v>
      </c>
      <c r="DT20" s="48">
        <v>5847</v>
      </c>
      <c r="DU20" s="48">
        <v>15774080</v>
      </c>
      <c r="DV20" s="48">
        <v>9855210</v>
      </c>
      <c r="DW20" s="48">
        <v>16914</v>
      </c>
      <c r="DX20" s="48">
        <v>159125</v>
      </c>
      <c r="DY20" s="48">
        <v>5954240</v>
      </c>
      <c r="DZ20" s="48">
        <v>2096</v>
      </c>
      <c r="EA20" s="48"/>
      <c r="EB20" s="48"/>
      <c r="EC20" s="48"/>
      <c r="ED20" s="48"/>
      <c r="EE20" s="48"/>
      <c r="EF20" s="48"/>
      <c r="EG20" s="48"/>
      <c r="EH20" s="48"/>
      <c r="EI20" s="48"/>
      <c r="EJ20" s="48">
        <v>60</v>
      </c>
      <c r="EK20" s="48">
        <v>21070</v>
      </c>
      <c r="EL20" s="48">
        <v>21921</v>
      </c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28">
        <f t="shared" si="1"/>
        <v>0</v>
      </c>
      <c r="FA20" s="29">
        <v>0</v>
      </c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</row>
    <row r="21" spans="1:175" ht="13.5" x14ac:dyDescent="0.25">
      <c r="A21" s="49" t="s">
        <v>323</v>
      </c>
      <c r="B21" s="50">
        <v>2023</v>
      </c>
      <c r="C21" s="49" t="s">
        <v>324</v>
      </c>
      <c r="D21" s="51">
        <v>64</v>
      </c>
      <c r="E21" s="48">
        <v>64</v>
      </c>
      <c r="F21" s="48">
        <v>64</v>
      </c>
      <c r="G21" s="48">
        <v>407051</v>
      </c>
      <c r="H21" s="48">
        <v>207160.71287000002</v>
      </c>
      <c r="I21" s="48">
        <v>25649.079899999997</v>
      </c>
      <c r="J21" s="48">
        <v>8943.16</v>
      </c>
      <c r="K21" s="48">
        <v>7661.42</v>
      </c>
      <c r="L21" s="48">
        <v>1281.74</v>
      </c>
      <c r="M21" s="48">
        <v>3827.09</v>
      </c>
      <c r="N21" s="48">
        <v>3827.09</v>
      </c>
      <c r="O21" s="48">
        <v>0</v>
      </c>
      <c r="P21" s="48">
        <v>159324.62197000001</v>
      </c>
      <c r="Q21" s="48">
        <v>7685.24</v>
      </c>
      <c r="R21" s="48">
        <v>5254.24</v>
      </c>
      <c r="S21" s="48">
        <v>59</v>
      </c>
      <c r="T21" s="48">
        <v>14305</v>
      </c>
      <c r="U21" s="48">
        <v>3421.2</v>
      </c>
      <c r="V21" s="48">
        <v>741.32100000000003</v>
      </c>
      <c r="W21" s="48">
        <v>180229.89296999999</v>
      </c>
      <c r="X21" s="48">
        <v>127.82</v>
      </c>
      <c r="Y21" s="48">
        <v>127.82</v>
      </c>
      <c r="Z21" s="48">
        <v>1.64</v>
      </c>
      <c r="AA21" s="48">
        <v>197764.28586999999</v>
      </c>
      <c r="AB21" s="48">
        <v>159342.97597</v>
      </c>
      <c r="AC21" s="48">
        <v>38421.309899999993</v>
      </c>
      <c r="AD21" s="48">
        <v>25651.0599</v>
      </c>
      <c r="AE21" s="48">
        <v>8943.16</v>
      </c>
      <c r="AF21" s="48">
        <v>3827.09</v>
      </c>
      <c r="AG21" s="48">
        <v>880.84729475842346</v>
      </c>
      <c r="AH21" s="48">
        <v>8062.3127052415757</v>
      </c>
      <c r="AI21" s="48" t="s">
        <v>345</v>
      </c>
      <c r="AJ21" s="48">
        <v>8943160</v>
      </c>
      <c r="AK21" s="48">
        <v>8943160</v>
      </c>
      <c r="AL21" s="48">
        <v>825.56065525714303</v>
      </c>
      <c r="AM21" s="48" t="s">
        <v>363</v>
      </c>
      <c r="AN21" s="48">
        <v>3827090</v>
      </c>
      <c r="AO21" s="48">
        <v>3827090</v>
      </c>
      <c r="AP21" s="48">
        <v>8639.9889999999996</v>
      </c>
      <c r="AQ21" s="48">
        <v>127.82000000000001</v>
      </c>
      <c r="AR21" s="48">
        <v>5254.239999999998</v>
      </c>
      <c r="AS21" s="48">
        <v>66682</v>
      </c>
      <c r="AT21" s="48">
        <v>16120</v>
      </c>
      <c r="AU21" s="48">
        <v>5167</v>
      </c>
      <c r="AV21" s="48">
        <v>25710421</v>
      </c>
      <c r="AW21" s="48">
        <v>44903.5</v>
      </c>
      <c r="AX21" s="48">
        <v>9542400</v>
      </c>
      <c r="AY21" s="48">
        <v>2199060</v>
      </c>
      <c r="AZ21" s="48">
        <v>21232649</v>
      </c>
      <c r="BA21" s="48">
        <v>116965</v>
      </c>
      <c r="BB21" s="48">
        <v>64050</v>
      </c>
      <c r="BC21" s="48">
        <v>46561</v>
      </c>
      <c r="BD21" s="48">
        <v>16240615</v>
      </c>
      <c r="BE21" s="48">
        <v>217580</v>
      </c>
      <c r="BF21" s="48">
        <v>2394185</v>
      </c>
      <c r="BG21" s="48">
        <v>4</v>
      </c>
      <c r="BH21" s="48">
        <v>1294637</v>
      </c>
      <c r="BI21" s="48">
        <v>12887.970000000001</v>
      </c>
      <c r="BJ21" s="48">
        <v>39854430</v>
      </c>
      <c r="BK21" s="48">
        <v>39519490</v>
      </c>
      <c r="BL21" s="48">
        <v>10916</v>
      </c>
      <c r="BM21" s="48">
        <v>262902.5</v>
      </c>
      <c r="BN21" s="48">
        <v>490350</v>
      </c>
      <c r="BO21" s="48">
        <v>5167</v>
      </c>
      <c r="BP21" s="48"/>
      <c r="BQ21" s="48"/>
      <c r="BR21" s="48"/>
      <c r="BS21" s="48"/>
      <c r="BT21" s="48"/>
      <c r="BU21" s="48"/>
      <c r="BV21" s="48"/>
      <c r="BW21" s="48">
        <v>24447.354492978659</v>
      </c>
      <c r="BX21" s="48">
        <v>9996.038307868761</v>
      </c>
      <c r="BY21" s="48">
        <v>18921.248750812447</v>
      </c>
      <c r="BZ21" s="48">
        <v>39854.43</v>
      </c>
      <c r="CA21" s="48">
        <v>39519.49</v>
      </c>
      <c r="CB21" s="48">
        <v>9076.0612182225886</v>
      </c>
      <c r="CC21" s="48">
        <v>3361.149986799554</v>
      </c>
      <c r="CD21" s="48">
        <v>178.10244597444418</v>
      </c>
      <c r="CE21" s="48">
        <v>2154.7664429181814</v>
      </c>
      <c r="CF21" s="48">
        <v>0</v>
      </c>
      <c r="CG21" s="48">
        <v>365.28699999999998</v>
      </c>
      <c r="CH21" s="48">
        <v>0</v>
      </c>
      <c r="CI21" s="48">
        <v>62.769001221656801</v>
      </c>
      <c r="CJ21" s="48">
        <v>114.62570223093033</v>
      </c>
      <c r="CK21" s="48">
        <v>1165.1732691334487</v>
      </c>
      <c r="CL21" s="48">
        <v>411.26866641625088</v>
      </c>
      <c r="CM21" s="48">
        <v>8991.9025527731737</v>
      </c>
      <c r="CN21" s="48" t="s">
        <v>594</v>
      </c>
      <c r="CO21" s="48">
        <v>21069084</v>
      </c>
      <c r="CP21" s="48">
        <v>21398659</v>
      </c>
      <c r="CQ21" s="48">
        <v>0</v>
      </c>
      <c r="CR21" s="48">
        <v>4116.0219999999999</v>
      </c>
      <c r="CS21" s="48">
        <v>33424.440605241587</v>
      </c>
      <c r="CT21" s="48">
        <v>0</v>
      </c>
      <c r="CU21" s="48">
        <v>1946.9</v>
      </c>
      <c r="CV21" s="48">
        <v>4600.5958813944444</v>
      </c>
      <c r="CW21" s="48">
        <v>13727.994724719527</v>
      </c>
      <c r="CX21" s="48">
        <v>0</v>
      </c>
      <c r="CY21" s="48">
        <v>4116.0219999999999</v>
      </c>
      <c r="CZ21" s="48">
        <v>22816.777899999994</v>
      </c>
      <c r="DA21" s="48">
        <v>0</v>
      </c>
      <c r="DB21" s="48">
        <v>1946.9</v>
      </c>
      <c r="DC21" s="48">
        <v>4600.5958813944444</v>
      </c>
      <c r="DD21" s="48">
        <v>13727.994724719527</v>
      </c>
      <c r="DE21" s="48">
        <v>66682</v>
      </c>
      <c r="DF21" s="48"/>
      <c r="DG21" s="48">
        <v>5167</v>
      </c>
      <c r="DH21" s="48">
        <v>25710421</v>
      </c>
      <c r="DI21" s="48">
        <v>44903.5</v>
      </c>
      <c r="DJ21" s="48">
        <v>9542400</v>
      </c>
      <c r="DK21" s="48">
        <v>2199060</v>
      </c>
      <c r="DL21" s="48">
        <v>21232649</v>
      </c>
      <c r="DM21" s="48">
        <v>116965</v>
      </c>
      <c r="DN21" s="48">
        <v>61820</v>
      </c>
      <c r="DO21" s="48">
        <v>46561</v>
      </c>
      <c r="DP21" s="48">
        <v>16240615</v>
      </c>
      <c r="DQ21" s="48">
        <v>217580</v>
      </c>
      <c r="DR21" s="48">
        <v>2394185</v>
      </c>
      <c r="DS21" s="48">
        <v>1294637</v>
      </c>
      <c r="DT21" s="48">
        <v>12887.970000000001</v>
      </c>
      <c r="DU21" s="48">
        <v>39854430</v>
      </c>
      <c r="DV21" s="48">
        <v>39519490</v>
      </c>
      <c r="DW21" s="48">
        <v>10916</v>
      </c>
      <c r="DX21" s="48">
        <v>262902.5</v>
      </c>
      <c r="DY21" s="48">
        <v>490350</v>
      </c>
      <c r="DZ21" s="48">
        <v>5167</v>
      </c>
      <c r="EA21" s="48"/>
      <c r="EB21" s="48"/>
      <c r="EC21" s="48"/>
      <c r="ED21" s="48"/>
      <c r="EE21" s="48"/>
      <c r="EF21" s="48"/>
      <c r="EG21" s="48"/>
      <c r="EH21" s="48">
        <v>516614</v>
      </c>
      <c r="EI21" s="48">
        <v>54740</v>
      </c>
      <c r="EJ21" s="48">
        <v>750</v>
      </c>
      <c r="EK21" s="48">
        <v>164370</v>
      </c>
      <c r="EL21" s="48">
        <v>4132</v>
      </c>
      <c r="EM21" s="48">
        <v>715</v>
      </c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28">
        <f t="shared" si="1"/>
        <v>0</v>
      </c>
      <c r="FA21" s="29">
        <v>0</v>
      </c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</row>
    <row r="22" spans="1:175" ht="13.5" x14ac:dyDescent="0.25">
      <c r="A22" s="49" t="s">
        <v>328</v>
      </c>
      <c r="B22" s="50">
        <v>2023</v>
      </c>
      <c r="C22" s="49" t="s">
        <v>329</v>
      </c>
      <c r="D22" s="51">
        <v>133</v>
      </c>
      <c r="E22" s="48">
        <v>133</v>
      </c>
      <c r="F22" s="48">
        <v>133</v>
      </c>
      <c r="G22" s="48">
        <v>3247764</v>
      </c>
      <c r="H22" s="48">
        <v>1491368.0566999998</v>
      </c>
      <c r="I22" s="48">
        <v>469014.15899999999</v>
      </c>
      <c r="J22" s="48">
        <v>56803.83</v>
      </c>
      <c r="K22" s="48">
        <v>56092.648000000001</v>
      </c>
      <c r="L22" s="48">
        <v>711.18200000000002</v>
      </c>
      <c r="M22" s="48">
        <v>38654.464</v>
      </c>
      <c r="N22" s="48">
        <v>38586.383999999998</v>
      </c>
      <c r="O22" s="48">
        <v>68.08</v>
      </c>
      <c r="P22" s="48">
        <v>872942.69100999995</v>
      </c>
      <c r="Q22" s="48">
        <v>32184.814399999999</v>
      </c>
      <c r="R22" s="48">
        <v>25428.39</v>
      </c>
      <c r="S22" s="48">
        <v>77</v>
      </c>
      <c r="T22" s="48">
        <v>8212</v>
      </c>
      <c r="U22" s="48">
        <v>843.1</v>
      </c>
      <c r="V22" s="48">
        <v>27681.422690000003</v>
      </c>
      <c r="W22" s="48">
        <v>1021574.6357000001</v>
      </c>
      <c r="X22" s="48">
        <v>19.946000000000002</v>
      </c>
      <c r="Y22" s="48">
        <v>19.962</v>
      </c>
      <c r="Z22" s="48">
        <v>225.3</v>
      </c>
      <c r="AA22" s="48">
        <v>1438281.2294099999</v>
      </c>
      <c r="AB22" s="48">
        <v>865005.12641000014</v>
      </c>
      <c r="AC22" s="48">
        <v>573276.103</v>
      </c>
      <c r="AD22" s="48">
        <v>477817.80900000001</v>
      </c>
      <c r="AE22" s="48">
        <v>56803.83</v>
      </c>
      <c r="AF22" s="48">
        <v>38654.464</v>
      </c>
      <c r="AG22" s="48">
        <v>13256.152525776906</v>
      </c>
      <c r="AH22" s="48">
        <v>43547.677474223106</v>
      </c>
      <c r="AI22" s="48" t="s">
        <v>595</v>
      </c>
      <c r="AJ22" s="48">
        <v>58383343</v>
      </c>
      <c r="AK22" s="48">
        <v>58383343</v>
      </c>
      <c r="AL22" s="48">
        <v>11787.475727967954</v>
      </c>
      <c r="AM22" s="48" t="s">
        <v>361</v>
      </c>
      <c r="AN22" s="48">
        <v>38654464</v>
      </c>
      <c r="AO22" s="48">
        <v>38654464</v>
      </c>
      <c r="AP22" s="48">
        <v>64168.469690000005</v>
      </c>
      <c r="AQ22" s="48">
        <v>22.079600000000003</v>
      </c>
      <c r="AR22" s="48">
        <v>25428.39</v>
      </c>
      <c r="AS22" s="48">
        <v>213215</v>
      </c>
      <c r="AT22" s="48">
        <v>862091</v>
      </c>
      <c r="AU22" s="48">
        <v>83239</v>
      </c>
      <c r="AV22" s="48">
        <v>176619256.56</v>
      </c>
      <c r="AW22" s="48">
        <v>366968.83999999997</v>
      </c>
      <c r="AX22" s="48">
        <v>54084203.599999994</v>
      </c>
      <c r="AY22" s="48">
        <v>11133505.4</v>
      </c>
      <c r="AZ22" s="48">
        <v>86832440</v>
      </c>
      <c r="BA22" s="48">
        <v>501525.6</v>
      </c>
      <c r="BB22" s="48">
        <v>281080</v>
      </c>
      <c r="BC22" s="48">
        <v>222607.24</v>
      </c>
      <c r="BD22" s="48">
        <v>33176038.849999998</v>
      </c>
      <c r="BE22" s="48">
        <v>552910</v>
      </c>
      <c r="BF22" s="48">
        <v>11599044.92</v>
      </c>
      <c r="BG22" s="48">
        <v>693.4</v>
      </c>
      <c r="BH22" s="48">
        <v>9954511</v>
      </c>
      <c r="BI22" s="48">
        <v>101135</v>
      </c>
      <c r="BJ22" s="48">
        <v>279913119</v>
      </c>
      <c r="BK22" s="48">
        <v>51802223.599999994</v>
      </c>
      <c r="BL22" s="48">
        <v>19708.400000000001</v>
      </c>
      <c r="BM22" s="48">
        <v>1884172.6</v>
      </c>
      <c r="BN22" s="48">
        <v>144801349.40000001</v>
      </c>
      <c r="BO22" s="48">
        <v>82713</v>
      </c>
      <c r="BP22" s="48">
        <v>49</v>
      </c>
      <c r="BQ22" s="48">
        <v>471</v>
      </c>
      <c r="BR22" s="48"/>
      <c r="BS22" s="48"/>
      <c r="BT22" s="48">
        <v>6</v>
      </c>
      <c r="BU22" s="48"/>
      <c r="BV22" s="48"/>
      <c r="BW22" s="48">
        <v>174721.63785240345</v>
      </c>
      <c r="BX22" s="48">
        <v>10600.935304967325</v>
      </c>
      <c r="BY22" s="48">
        <v>61115.691763609357</v>
      </c>
      <c r="BZ22" s="48">
        <v>279913.11900000001</v>
      </c>
      <c r="CA22" s="48">
        <v>51802.223599999998</v>
      </c>
      <c r="CB22" s="48">
        <v>55929.602863167223</v>
      </c>
      <c r="CC22" s="48">
        <v>13420.755058356508</v>
      </c>
      <c r="CD22" s="48">
        <v>342.02726775889158</v>
      </c>
      <c r="CE22" s="48">
        <v>10439.140151457219</v>
      </c>
      <c r="CF22" s="48">
        <v>0</v>
      </c>
      <c r="CG22" s="48">
        <v>2494.1904800000002</v>
      </c>
      <c r="CH22" s="48">
        <v>0</v>
      </c>
      <c r="CI22" s="48">
        <v>275.45840536117555</v>
      </c>
      <c r="CJ22" s="48">
        <v>491.49509756584166</v>
      </c>
      <c r="CK22" s="48">
        <v>8962.9565606267643</v>
      </c>
      <c r="CL22" s="48">
        <v>3834.981992259969</v>
      </c>
      <c r="CM22" s="48">
        <v>46974.922059008626</v>
      </c>
      <c r="CN22" s="48" t="s">
        <v>596</v>
      </c>
      <c r="CO22" s="48">
        <v>87385596</v>
      </c>
      <c r="CP22" s="48">
        <v>87539297</v>
      </c>
      <c r="CQ22" s="48">
        <v>2.98</v>
      </c>
      <c r="CR22" s="48">
        <v>301444.78214700811</v>
      </c>
      <c r="CS22" s="48">
        <v>267225.62832721497</v>
      </c>
      <c r="CT22" s="48">
        <v>0</v>
      </c>
      <c r="CU22" s="48">
        <v>147909.22475449272</v>
      </c>
      <c r="CV22" s="48">
        <v>2725.4604214850528</v>
      </c>
      <c r="CW22" s="48">
        <v>36721.932248576282</v>
      </c>
      <c r="CX22" s="48">
        <v>2.98</v>
      </c>
      <c r="CY22" s="48">
        <v>298256.57100000005</v>
      </c>
      <c r="CZ22" s="48">
        <v>188990.96000000014</v>
      </c>
      <c r="DA22" s="48">
        <v>0</v>
      </c>
      <c r="DB22" s="48">
        <v>147909.22475449272</v>
      </c>
      <c r="DC22" s="48">
        <v>2725.4604214850528</v>
      </c>
      <c r="DD22" s="48">
        <v>36721.932248576282</v>
      </c>
      <c r="DE22" s="48">
        <v>165963</v>
      </c>
      <c r="DF22" s="48">
        <v>860530</v>
      </c>
      <c r="DG22" s="48">
        <v>49527</v>
      </c>
      <c r="DH22" s="48">
        <v>176619256.56</v>
      </c>
      <c r="DI22" s="48">
        <v>366968.83999999997</v>
      </c>
      <c r="DJ22" s="48">
        <v>54028513.599999994</v>
      </c>
      <c r="DK22" s="48">
        <v>11128635.4</v>
      </c>
      <c r="DL22" s="48">
        <v>86832440</v>
      </c>
      <c r="DM22" s="48">
        <v>501525.6</v>
      </c>
      <c r="DN22" s="48">
        <v>155788</v>
      </c>
      <c r="DO22" s="48">
        <v>222606.24</v>
      </c>
      <c r="DP22" s="48">
        <v>33176038.849999998</v>
      </c>
      <c r="DQ22" s="48">
        <v>552910</v>
      </c>
      <c r="DR22" s="48">
        <v>11599044.92</v>
      </c>
      <c r="DS22" s="48">
        <v>9954511</v>
      </c>
      <c r="DT22" s="48">
        <v>93479</v>
      </c>
      <c r="DU22" s="48">
        <v>288583159</v>
      </c>
      <c r="DV22" s="48">
        <v>51802223.599999994</v>
      </c>
      <c r="DW22" s="48">
        <v>19708.400000000001</v>
      </c>
      <c r="DX22" s="48">
        <v>1884172.6</v>
      </c>
      <c r="DY22" s="48">
        <v>144345689.40000001</v>
      </c>
      <c r="DZ22" s="48">
        <v>49001</v>
      </c>
      <c r="EA22" s="48">
        <v>49</v>
      </c>
      <c r="EB22" s="48">
        <v>471</v>
      </c>
      <c r="EC22" s="48"/>
      <c r="ED22" s="48"/>
      <c r="EE22" s="48">
        <v>6</v>
      </c>
      <c r="EF22" s="48"/>
      <c r="EG22" s="48"/>
      <c r="EH22" s="48">
        <v>11229058</v>
      </c>
      <c r="EI22" s="48">
        <v>5807347</v>
      </c>
      <c r="EJ22" s="48">
        <v>112179</v>
      </c>
      <c r="EK22" s="48">
        <v>706857</v>
      </c>
      <c r="EL22" s="48">
        <v>7716410.6900000004</v>
      </c>
      <c r="EM22" s="48">
        <v>3058</v>
      </c>
      <c r="EN22" s="48">
        <v>1579513</v>
      </c>
      <c r="EO22" s="48">
        <v>1680</v>
      </c>
      <c r="EP22" s="48">
        <v>30040</v>
      </c>
      <c r="EQ22" s="48">
        <v>495190</v>
      </c>
      <c r="ER22" s="48">
        <v>40</v>
      </c>
      <c r="ES22" s="48"/>
      <c r="ET22" s="48"/>
      <c r="EU22" s="48"/>
      <c r="EV22" s="48"/>
      <c r="EW22" s="48">
        <v>50</v>
      </c>
      <c r="EX22" s="48"/>
      <c r="EY22" s="28">
        <f t="shared" si="1"/>
        <v>6.54</v>
      </c>
      <c r="FA22" s="29">
        <v>6540</v>
      </c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</row>
    <row r="23" spans="1:175" ht="13.5" x14ac:dyDescent="0.25">
      <c r="A23" s="49">
        <v>108</v>
      </c>
      <c r="B23" s="50">
        <v>2023</v>
      </c>
      <c r="C23" s="49" t="s">
        <v>333</v>
      </c>
      <c r="D23" s="51">
        <v>55</v>
      </c>
      <c r="E23" s="48">
        <v>55</v>
      </c>
      <c r="F23" s="48">
        <v>55</v>
      </c>
      <c r="G23" s="48">
        <v>879529</v>
      </c>
      <c r="H23" s="48">
        <v>370087.57060999994</v>
      </c>
      <c r="I23" s="48">
        <v>74489.953999999998</v>
      </c>
      <c r="J23" s="48">
        <v>22018.92</v>
      </c>
      <c r="K23" s="48">
        <v>22018.92</v>
      </c>
      <c r="L23" s="48">
        <v>0</v>
      </c>
      <c r="M23" s="48">
        <v>11632.883</v>
      </c>
      <c r="N23" s="48">
        <v>11632.883</v>
      </c>
      <c r="O23" s="48">
        <v>0</v>
      </c>
      <c r="P23" s="48">
        <v>250073.56692000001</v>
      </c>
      <c r="Q23" s="48">
        <v>14790.0856</v>
      </c>
      <c r="R23" s="48">
        <v>11314.531999999999</v>
      </c>
      <c r="S23" s="48">
        <v>32</v>
      </c>
      <c r="T23" s="48">
        <v>5328</v>
      </c>
      <c r="U23" s="48">
        <v>547.44000000000005</v>
      </c>
      <c r="V23" s="48">
        <v>10.27469</v>
      </c>
      <c r="W23" s="48">
        <v>295597.61660999997</v>
      </c>
      <c r="X23" s="48">
        <v>15.273</v>
      </c>
      <c r="Y23" s="48">
        <v>15.786</v>
      </c>
      <c r="Z23" s="48">
        <v>0</v>
      </c>
      <c r="AA23" s="48">
        <v>358682.37092000002</v>
      </c>
      <c r="AB23" s="48">
        <v>250491.50391999999</v>
      </c>
      <c r="AC23" s="48">
        <v>108190.867</v>
      </c>
      <c r="AD23" s="48">
        <v>74539.063999999998</v>
      </c>
      <c r="AE23" s="48">
        <v>22018.92</v>
      </c>
      <c r="AF23" s="48">
        <v>11632.883</v>
      </c>
      <c r="AG23" s="48">
        <v>2677.4403608172897</v>
      </c>
      <c r="AH23" s="48">
        <v>19341.479639182711</v>
      </c>
      <c r="AI23" s="48" t="s">
        <v>361</v>
      </c>
      <c r="AJ23" s="48">
        <v>22018920</v>
      </c>
      <c r="AK23" s="48">
        <v>22018920</v>
      </c>
      <c r="AL23" s="48">
        <v>3802.973867360412</v>
      </c>
      <c r="AM23" s="48" t="s">
        <v>310</v>
      </c>
      <c r="AN23" s="48">
        <v>11632883</v>
      </c>
      <c r="AO23" s="48">
        <v>11632883</v>
      </c>
      <c r="AP23" s="48">
        <v>15952.709290000001</v>
      </c>
      <c r="AQ23" s="48">
        <v>15.273</v>
      </c>
      <c r="AR23" s="48">
        <v>11314.532000000003</v>
      </c>
      <c r="AS23" s="48">
        <v>44574</v>
      </c>
      <c r="AT23" s="48">
        <v>4000</v>
      </c>
      <c r="AU23" s="48">
        <v>7169</v>
      </c>
      <c r="AV23" s="48">
        <v>45854746.440000005</v>
      </c>
      <c r="AW23" s="48">
        <v>99789.16</v>
      </c>
      <c r="AX23" s="48">
        <v>25032036.399999999</v>
      </c>
      <c r="AY23" s="48">
        <v>4634312.5999999996</v>
      </c>
      <c r="AZ23" s="48">
        <v>30223860</v>
      </c>
      <c r="BA23" s="48">
        <v>178417.4</v>
      </c>
      <c r="BB23" s="48">
        <v>144866</v>
      </c>
      <c r="BC23" s="48">
        <v>64148.76</v>
      </c>
      <c r="BD23" s="48">
        <v>1632050.68</v>
      </c>
      <c r="BE23" s="48">
        <v>92050</v>
      </c>
      <c r="BF23" s="48">
        <v>4019904.4799999995</v>
      </c>
      <c r="BG23" s="48">
        <v>293</v>
      </c>
      <c r="BH23" s="48">
        <v>2048356</v>
      </c>
      <c r="BI23" s="48">
        <v>38879.800000000003</v>
      </c>
      <c r="BJ23" s="48">
        <v>71646930</v>
      </c>
      <c r="BK23" s="48">
        <v>27505382.399999999</v>
      </c>
      <c r="BL23" s="48">
        <v>1687.6</v>
      </c>
      <c r="BM23" s="48">
        <v>701543.60000000009</v>
      </c>
      <c r="BN23" s="48">
        <v>36516506.600000001</v>
      </c>
      <c r="BO23" s="48">
        <v>7169</v>
      </c>
      <c r="BP23" s="48"/>
      <c r="BQ23" s="48"/>
      <c r="BR23" s="48"/>
      <c r="BS23" s="48"/>
      <c r="BT23" s="48"/>
      <c r="BU23" s="48"/>
      <c r="BV23" s="48"/>
      <c r="BW23" s="48">
        <v>43701.999969618839</v>
      </c>
      <c r="BX23" s="48">
        <v>3.0098200423829256</v>
      </c>
      <c r="BY23" s="48">
        <v>18682.533044368145</v>
      </c>
      <c r="BZ23" s="48">
        <v>71646.929999999993</v>
      </c>
      <c r="CA23" s="48">
        <v>27505.382399999999</v>
      </c>
      <c r="CB23" s="48">
        <v>23820.003352168918</v>
      </c>
      <c r="CC23" s="48">
        <v>5636.9197393298346</v>
      </c>
      <c r="CD23" s="48">
        <v>159.18467334704474</v>
      </c>
      <c r="CE23" s="48">
        <v>3617.9139361580087</v>
      </c>
      <c r="CF23" s="48">
        <v>0</v>
      </c>
      <c r="CG23" s="48">
        <v>867.46212000000003</v>
      </c>
      <c r="CH23" s="48">
        <v>0</v>
      </c>
      <c r="CI23" s="48">
        <v>141.96868276309968</v>
      </c>
      <c r="CJ23" s="48">
        <v>174.84905540304183</v>
      </c>
      <c r="CK23" s="48">
        <v>1843.5407311643553</v>
      </c>
      <c r="CL23" s="48">
        <v>1594.1802708888617</v>
      </c>
      <c r="CM23" s="48">
        <v>14437.806097534311</v>
      </c>
      <c r="CN23" s="48" t="s">
        <v>408</v>
      </c>
      <c r="CO23" s="48">
        <v>30123660</v>
      </c>
      <c r="CP23" s="48">
        <v>30223860</v>
      </c>
      <c r="CQ23" s="48">
        <v>0</v>
      </c>
      <c r="CR23" s="48">
        <v>57694.907999999989</v>
      </c>
      <c r="CS23" s="48">
        <v>47818.518639182686</v>
      </c>
      <c r="CT23" s="48">
        <v>0</v>
      </c>
      <c r="CU23" s="48">
        <v>1388.3551702690124</v>
      </c>
      <c r="CV23" s="48">
        <v>844.65228579074153</v>
      </c>
      <c r="CW23" s="48">
        <v>14589.031783803104</v>
      </c>
      <c r="CX23" s="48">
        <v>0</v>
      </c>
      <c r="CY23" s="48">
        <v>57694.907999999989</v>
      </c>
      <c r="CZ23" s="48">
        <v>16844.156000000003</v>
      </c>
      <c r="DA23" s="48">
        <v>0</v>
      </c>
      <c r="DB23" s="48">
        <v>1388.3551702690124</v>
      </c>
      <c r="DC23" s="48">
        <v>844.65228579074153</v>
      </c>
      <c r="DD23" s="48">
        <v>14589.031783803104</v>
      </c>
      <c r="DE23" s="48">
        <v>24788</v>
      </c>
      <c r="DF23" s="48">
        <v>190</v>
      </c>
      <c r="DG23" s="48">
        <v>39509</v>
      </c>
      <c r="DH23" s="48">
        <v>45854746.440000005</v>
      </c>
      <c r="DI23" s="48">
        <v>99789.16</v>
      </c>
      <c r="DJ23" s="48">
        <v>25032036.399999999</v>
      </c>
      <c r="DK23" s="48">
        <v>4628250.5999999996</v>
      </c>
      <c r="DL23" s="48">
        <v>30223860</v>
      </c>
      <c r="DM23" s="48">
        <v>178417.4</v>
      </c>
      <c r="DN23" s="48">
        <v>59820</v>
      </c>
      <c r="DO23" s="48">
        <v>64148.76</v>
      </c>
      <c r="DP23" s="48">
        <v>1632050.68</v>
      </c>
      <c r="DQ23" s="48">
        <v>92050</v>
      </c>
      <c r="DR23" s="48">
        <v>4019904.4799999995</v>
      </c>
      <c r="DS23" s="48">
        <v>2048356</v>
      </c>
      <c r="DT23" s="48">
        <v>38879.800000000003</v>
      </c>
      <c r="DU23" s="48">
        <v>71646930</v>
      </c>
      <c r="DV23" s="48">
        <v>27505382.399999999</v>
      </c>
      <c r="DW23" s="48">
        <v>1687.6</v>
      </c>
      <c r="DX23" s="48">
        <v>715603.60000000009</v>
      </c>
      <c r="DY23" s="48">
        <v>36167166.599999994</v>
      </c>
      <c r="DZ23" s="48">
        <v>39509</v>
      </c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>
        <v>10269.69</v>
      </c>
      <c r="EM23" s="48">
        <v>5</v>
      </c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28">
        <f t="shared" si="1"/>
        <v>0</v>
      </c>
      <c r="FA23" s="29">
        <v>0</v>
      </c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</row>
    <row r="24" spans="1:175" ht="13.5" x14ac:dyDescent="0.25">
      <c r="A24" s="49" t="s">
        <v>335</v>
      </c>
      <c r="B24" s="50">
        <v>2023</v>
      </c>
      <c r="C24" s="49" t="s">
        <v>336</v>
      </c>
      <c r="D24" s="51">
        <v>186</v>
      </c>
      <c r="E24" s="48">
        <v>186</v>
      </c>
      <c r="F24" s="48">
        <v>186</v>
      </c>
      <c r="G24" s="48">
        <v>539240</v>
      </c>
      <c r="H24" s="48">
        <v>263938.99387000001</v>
      </c>
      <c r="I24" s="48">
        <v>103919.859</v>
      </c>
      <c r="J24" s="48">
        <v>14477.658300000001</v>
      </c>
      <c r="K24" s="48">
        <v>12757.44</v>
      </c>
      <c r="L24" s="48">
        <v>1720.2183</v>
      </c>
      <c r="M24" s="48">
        <v>5337.366</v>
      </c>
      <c r="N24" s="48">
        <v>5029.3059999999996</v>
      </c>
      <c r="O24" s="48">
        <v>308.06</v>
      </c>
      <c r="P24" s="48">
        <v>136456.87557</v>
      </c>
      <c r="Q24" s="48">
        <v>3295.4783700000003</v>
      </c>
      <c r="R24" s="48">
        <v>2627.2350000000001</v>
      </c>
      <c r="S24" s="48">
        <v>47</v>
      </c>
      <c r="T24" s="48">
        <v>4532</v>
      </c>
      <c r="U24" s="48">
        <v>187.5</v>
      </c>
      <c r="V24" s="48">
        <v>932.5</v>
      </c>
      <c r="W24" s="48">
        <v>157990.85657</v>
      </c>
      <c r="X24" s="48">
        <v>1.8340000000000001</v>
      </c>
      <c r="Y24" s="48">
        <v>1.8340000000000001</v>
      </c>
      <c r="Z24" s="48">
        <v>21.29</v>
      </c>
      <c r="AA24" s="48">
        <v>260389.94387000002</v>
      </c>
      <c r="AB24" s="48">
        <v>136463.71057</v>
      </c>
      <c r="AC24" s="48">
        <v>123926.23329999999</v>
      </c>
      <c r="AD24" s="48">
        <v>104111.209</v>
      </c>
      <c r="AE24" s="48">
        <v>14477.658300000001</v>
      </c>
      <c r="AF24" s="48">
        <v>5337.366</v>
      </c>
      <c r="AG24" s="48">
        <v>4614.7136337692536</v>
      </c>
      <c r="AH24" s="48">
        <v>9862.9446662307491</v>
      </c>
      <c r="AI24" s="48" t="s">
        <v>309</v>
      </c>
      <c r="AJ24" s="48">
        <v>14482498.300000001</v>
      </c>
      <c r="AK24" s="48">
        <v>14482498.300000001</v>
      </c>
      <c r="AL24" s="48">
        <v>271.91691569170354</v>
      </c>
      <c r="AM24" s="48" t="s">
        <v>338</v>
      </c>
      <c r="AN24" s="48">
        <v>5337366</v>
      </c>
      <c r="AO24" s="48">
        <v>5337366</v>
      </c>
      <c r="AP24" s="48">
        <v>4241.9633700000004</v>
      </c>
      <c r="AQ24" s="48">
        <v>2.226</v>
      </c>
      <c r="AR24" s="48">
        <v>2627.2350000000006</v>
      </c>
      <c r="AS24" s="48">
        <v>36551.160000000003</v>
      </c>
      <c r="AT24" s="48">
        <v>9220</v>
      </c>
      <c r="AU24" s="48">
        <v>182385.54</v>
      </c>
      <c r="AV24" s="48">
        <v>26033536.57</v>
      </c>
      <c r="AW24" s="48">
        <v>36598.97</v>
      </c>
      <c r="AX24" s="48">
        <v>9297571.4499999993</v>
      </c>
      <c r="AY24" s="48">
        <v>2213869.48</v>
      </c>
      <c r="AZ24" s="48">
        <v>17066860</v>
      </c>
      <c r="BA24" s="48">
        <v>79017.320000000007</v>
      </c>
      <c r="BB24" s="48">
        <v>36022.58</v>
      </c>
      <c r="BC24" s="48">
        <v>39220.520000000004</v>
      </c>
      <c r="BD24" s="48">
        <v>8710288</v>
      </c>
      <c r="BE24" s="48">
        <v>195422.16</v>
      </c>
      <c r="BF24" s="48">
        <v>2563173.36</v>
      </c>
      <c r="BG24" s="48">
        <v>249</v>
      </c>
      <c r="BH24" s="48">
        <v>977205</v>
      </c>
      <c r="BI24" s="48">
        <v>12438</v>
      </c>
      <c r="BJ24" s="48">
        <v>29459275</v>
      </c>
      <c r="BK24" s="48">
        <v>26629029.300000001</v>
      </c>
      <c r="BL24" s="48">
        <v>6307</v>
      </c>
      <c r="BM24" s="48">
        <v>185573.38</v>
      </c>
      <c r="BN24" s="48">
        <v>12692896.779999999</v>
      </c>
      <c r="BO24" s="48">
        <v>3426.84</v>
      </c>
      <c r="BP24" s="48"/>
      <c r="BQ24" s="48"/>
      <c r="BR24" s="48">
        <v>178840</v>
      </c>
      <c r="BS24" s="48">
        <v>10</v>
      </c>
      <c r="BT24" s="48">
        <v>3.7</v>
      </c>
      <c r="BU24" s="48">
        <v>105</v>
      </c>
      <c r="BV24" s="48"/>
      <c r="BW24" s="48">
        <v>25626.860346234316</v>
      </c>
      <c r="BX24" s="48">
        <v>8717.6841522413415</v>
      </c>
      <c r="BY24" s="48">
        <v>10211.53394182659</v>
      </c>
      <c r="BZ24" s="48">
        <v>29459.275000000001</v>
      </c>
      <c r="CA24" s="48">
        <v>26629.029300000002</v>
      </c>
      <c r="CB24" s="48">
        <v>9164.3918799223848</v>
      </c>
      <c r="CC24" s="48">
        <v>2993.619680563801</v>
      </c>
      <c r="CD24" s="48">
        <v>176.80711359792039</v>
      </c>
      <c r="CE24" s="48">
        <v>2306.8559628891853</v>
      </c>
      <c r="CF24" s="48">
        <v>0</v>
      </c>
      <c r="CG24" s="48">
        <v>268.06756999999999</v>
      </c>
      <c r="CH24" s="48">
        <v>0</v>
      </c>
      <c r="CI24" s="48">
        <v>35.302129087076189</v>
      </c>
      <c r="CJ24" s="48">
        <v>77.43697510713578</v>
      </c>
      <c r="CK24" s="48">
        <v>879.49310241977105</v>
      </c>
      <c r="CL24" s="48">
        <v>427.24354768628069</v>
      </c>
      <c r="CM24" s="48">
        <v>7217.7377700853222</v>
      </c>
      <c r="CN24" s="48" t="s">
        <v>597</v>
      </c>
      <c r="CO24" s="48">
        <v>17485850</v>
      </c>
      <c r="CP24" s="48">
        <v>17534740</v>
      </c>
      <c r="CQ24" s="48">
        <v>31.38</v>
      </c>
      <c r="CR24" s="48">
        <v>29982.541999999994</v>
      </c>
      <c r="CS24" s="48">
        <v>89297.597666230824</v>
      </c>
      <c r="CT24" s="48">
        <v>0</v>
      </c>
      <c r="CU24" s="48">
        <v>27870.43890239859</v>
      </c>
      <c r="CV24" s="48">
        <v>9515.8786016306185</v>
      </c>
      <c r="CW24" s="48">
        <v>35784.788466673672</v>
      </c>
      <c r="CX24" s="48">
        <v>31.38</v>
      </c>
      <c r="CY24" s="48">
        <v>29982.541999999994</v>
      </c>
      <c r="CZ24" s="48">
        <v>76125.565299999987</v>
      </c>
      <c r="DA24" s="48">
        <v>0</v>
      </c>
      <c r="DB24" s="48">
        <v>27870.43890239859</v>
      </c>
      <c r="DC24" s="48">
        <v>9515.8786016306185</v>
      </c>
      <c r="DD24" s="48">
        <v>35784.788466673672</v>
      </c>
      <c r="DE24" s="48">
        <v>32935.160000000003</v>
      </c>
      <c r="DF24" s="48">
        <v>8600</v>
      </c>
      <c r="DG24" s="48">
        <v>182385.54</v>
      </c>
      <c r="DH24" s="48">
        <v>26033536.57</v>
      </c>
      <c r="DI24" s="48">
        <v>36598.97</v>
      </c>
      <c r="DJ24" s="48">
        <v>9297571.4499999993</v>
      </c>
      <c r="DK24" s="48">
        <v>2213869.48</v>
      </c>
      <c r="DL24" s="48">
        <v>17066860</v>
      </c>
      <c r="DM24" s="48">
        <v>79017.320000000007</v>
      </c>
      <c r="DN24" s="48">
        <v>34672.58</v>
      </c>
      <c r="DO24" s="48">
        <v>39220.520000000004</v>
      </c>
      <c r="DP24" s="48">
        <v>8710288</v>
      </c>
      <c r="DQ24" s="48">
        <v>195422.16</v>
      </c>
      <c r="DR24" s="48">
        <v>2563173.36</v>
      </c>
      <c r="DS24" s="48">
        <v>977205</v>
      </c>
      <c r="DT24" s="48">
        <v>12438</v>
      </c>
      <c r="DU24" s="48">
        <v>29459275</v>
      </c>
      <c r="DV24" s="48">
        <v>26629029.300000001</v>
      </c>
      <c r="DW24" s="48">
        <v>6307</v>
      </c>
      <c r="DX24" s="48">
        <v>185573.38</v>
      </c>
      <c r="DY24" s="48">
        <v>12692896.779999999</v>
      </c>
      <c r="DZ24" s="48">
        <v>3426.84</v>
      </c>
      <c r="EA24" s="48"/>
      <c r="EB24" s="48"/>
      <c r="EC24" s="48">
        <v>178840</v>
      </c>
      <c r="ED24" s="48">
        <v>10</v>
      </c>
      <c r="EE24" s="48">
        <v>3.7</v>
      </c>
      <c r="EF24" s="48">
        <v>105</v>
      </c>
      <c r="EG24" s="48"/>
      <c r="EH24" s="48">
        <v>193700</v>
      </c>
      <c r="EI24" s="48"/>
      <c r="EJ24" s="48">
        <v>800</v>
      </c>
      <c r="EK24" s="48">
        <v>693090</v>
      </c>
      <c r="EL24" s="48">
        <v>6010</v>
      </c>
      <c r="EM24" s="48"/>
      <c r="EN24" s="48">
        <v>19840</v>
      </c>
      <c r="EO24" s="48"/>
      <c r="EP24" s="48">
        <v>4140</v>
      </c>
      <c r="EQ24" s="48">
        <v>14920</v>
      </c>
      <c r="ER24" s="48"/>
      <c r="ES24" s="48"/>
      <c r="ET24" s="48"/>
      <c r="EU24" s="48"/>
      <c r="EV24" s="48"/>
      <c r="EW24" s="48"/>
      <c r="EX24" s="48"/>
      <c r="EY24" s="28">
        <f t="shared" si="1"/>
        <v>1.88</v>
      </c>
      <c r="FA24" s="29">
        <v>1880</v>
      </c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</row>
    <row r="25" spans="1:175" ht="13.5" x14ac:dyDescent="0.25">
      <c r="A25" s="49" t="s">
        <v>340</v>
      </c>
      <c r="B25" s="50">
        <v>2023</v>
      </c>
      <c r="C25" s="49" t="s">
        <v>341</v>
      </c>
      <c r="D25" s="51">
        <v>77</v>
      </c>
      <c r="E25" s="48">
        <v>74</v>
      </c>
      <c r="F25" s="48">
        <v>74</v>
      </c>
      <c r="G25" s="48">
        <v>178952</v>
      </c>
      <c r="H25" s="48">
        <v>85081.312999999995</v>
      </c>
      <c r="I25" s="48">
        <v>37635.56</v>
      </c>
      <c r="J25" s="48">
        <v>3415.5439999999999</v>
      </c>
      <c r="K25" s="48">
        <v>3415.5439999999999</v>
      </c>
      <c r="L25" s="48">
        <v>0</v>
      </c>
      <c r="M25" s="48">
        <v>2556.154</v>
      </c>
      <c r="N25" s="48">
        <v>2556.154</v>
      </c>
      <c r="O25" s="48">
        <v>0</v>
      </c>
      <c r="P25" s="48">
        <v>39178.006999999998</v>
      </c>
      <c r="Q25" s="48">
        <v>5522.8410000000003</v>
      </c>
      <c r="R25" s="48">
        <v>1921.827</v>
      </c>
      <c r="S25" s="48">
        <v>27</v>
      </c>
      <c r="T25" s="48">
        <v>5432</v>
      </c>
      <c r="U25" s="48">
        <v>343.28</v>
      </c>
      <c r="V25" s="48">
        <v>30.940999999999999</v>
      </c>
      <c r="W25" s="48">
        <v>47445.752999999997</v>
      </c>
      <c r="X25" s="48">
        <v>3.41</v>
      </c>
      <c r="Y25" s="48">
        <v>3.41</v>
      </c>
      <c r="Z25" s="48">
        <v>0</v>
      </c>
      <c r="AA25" s="48">
        <v>82804.271999999997</v>
      </c>
      <c r="AB25" s="48">
        <v>39197.014000000003</v>
      </c>
      <c r="AC25" s="48">
        <v>43607.258000000002</v>
      </c>
      <c r="AD25" s="48">
        <v>37635.56</v>
      </c>
      <c r="AE25" s="48">
        <v>3415.5439999999999</v>
      </c>
      <c r="AF25" s="48">
        <v>2556.154</v>
      </c>
      <c r="AG25" s="48">
        <v>921.95076612537355</v>
      </c>
      <c r="AH25" s="48">
        <v>2493.5932338746265</v>
      </c>
      <c r="AI25" s="48" t="s">
        <v>301</v>
      </c>
      <c r="AJ25" s="48">
        <v>3415544</v>
      </c>
      <c r="AK25" s="48">
        <v>3415544</v>
      </c>
      <c r="AL25" s="48">
        <v>663.62519174772501</v>
      </c>
      <c r="AM25" s="48" t="s">
        <v>317</v>
      </c>
      <c r="AN25" s="48">
        <v>2556154</v>
      </c>
      <c r="AO25" s="48">
        <v>2556154</v>
      </c>
      <c r="AP25" s="48">
        <v>5612.7030000000004</v>
      </c>
      <c r="AQ25" s="48">
        <v>3.41</v>
      </c>
      <c r="AR25" s="48">
        <v>1921.8270000000005</v>
      </c>
      <c r="AS25" s="48">
        <v>41178</v>
      </c>
      <c r="AT25" s="48">
        <v>274522</v>
      </c>
      <c r="AU25" s="48">
        <v>237</v>
      </c>
      <c r="AV25" s="48">
        <v>11348000</v>
      </c>
      <c r="AW25" s="48">
        <v>13211</v>
      </c>
      <c r="AX25" s="48">
        <v>3016443</v>
      </c>
      <c r="AY25" s="48">
        <v>1153109</v>
      </c>
      <c r="AZ25" s="48">
        <v>3468740</v>
      </c>
      <c r="BA25" s="48">
        <v>29239</v>
      </c>
      <c r="BB25" s="48">
        <v>15157</v>
      </c>
      <c r="BC25" s="48">
        <v>19192</v>
      </c>
      <c r="BD25" s="48">
        <v>1519472</v>
      </c>
      <c r="BE25" s="48">
        <v>2776</v>
      </c>
      <c r="BF25" s="48">
        <v>982611</v>
      </c>
      <c r="BG25" s="48">
        <v>77</v>
      </c>
      <c r="BH25" s="48">
        <v>246904</v>
      </c>
      <c r="BI25" s="48">
        <v>4319</v>
      </c>
      <c r="BJ25" s="48">
        <v>919451</v>
      </c>
      <c r="BK25" s="48">
        <v>6352398</v>
      </c>
      <c r="BL25" s="48">
        <v>245</v>
      </c>
      <c r="BM25" s="48">
        <v>59832</v>
      </c>
      <c r="BN25" s="48">
        <v>9729901</v>
      </c>
      <c r="BO25" s="48">
        <v>237</v>
      </c>
      <c r="BP25" s="48"/>
      <c r="BQ25" s="48"/>
      <c r="BR25" s="48"/>
      <c r="BS25" s="48"/>
      <c r="BT25" s="48"/>
      <c r="BU25" s="48"/>
      <c r="BV25" s="48"/>
      <c r="BW25" s="48">
        <v>10783.989564682246</v>
      </c>
      <c r="BX25" s="48">
        <v>0</v>
      </c>
      <c r="BY25" s="48">
        <v>3151.9108163062483</v>
      </c>
      <c r="BZ25" s="48">
        <v>919.45100000000002</v>
      </c>
      <c r="CA25" s="48">
        <v>6352.3980000000001</v>
      </c>
      <c r="CB25" s="48">
        <v>2868.4798141542078</v>
      </c>
      <c r="CC25" s="48">
        <v>1341.814912124157</v>
      </c>
      <c r="CD25" s="48">
        <v>25.977146387025712</v>
      </c>
      <c r="CE25" s="48">
        <v>884.34987657272814</v>
      </c>
      <c r="CF25" s="48">
        <v>0</v>
      </c>
      <c r="CG25" s="48">
        <v>92.540999999999997</v>
      </c>
      <c r="CH25" s="48">
        <v>0</v>
      </c>
      <c r="CI25" s="48">
        <v>14.853860289096833</v>
      </c>
      <c r="CJ25" s="48">
        <v>28.654220557689666</v>
      </c>
      <c r="CK25" s="48">
        <v>222.21359411334993</v>
      </c>
      <c r="CL25" s="48">
        <v>276.21692537593839</v>
      </c>
      <c r="CM25" s="48">
        <v>2463.068065907687</v>
      </c>
      <c r="CN25" s="48" t="s">
        <v>301</v>
      </c>
      <c r="CO25" s="48">
        <v>3468740</v>
      </c>
      <c r="CP25" s="48">
        <v>3468740</v>
      </c>
      <c r="CQ25" s="48">
        <v>0</v>
      </c>
      <c r="CR25" s="48">
        <v>0.15</v>
      </c>
      <c r="CS25" s="48">
        <v>42685.157233874612</v>
      </c>
      <c r="CT25" s="48">
        <v>0</v>
      </c>
      <c r="CU25" s="48">
        <v>33.62742338061333</v>
      </c>
      <c r="CV25" s="48">
        <v>0</v>
      </c>
      <c r="CW25" s="48">
        <v>37543.710920391088</v>
      </c>
      <c r="CX25" s="48">
        <v>0</v>
      </c>
      <c r="CY25" s="48">
        <v>0.15</v>
      </c>
      <c r="CZ25" s="48">
        <v>37635.409999999996</v>
      </c>
      <c r="DA25" s="48">
        <v>0</v>
      </c>
      <c r="DB25" s="48">
        <v>33.62742338061333</v>
      </c>
      <c r="DC25" s="48">
        <v>0</v>
      </c>
      <c r="DD25" s="48">
        <v>37543.710920391088</v>
      </c>
      <c r="DE25" s="48">
        <v>29250</v>
      </c>
      <c r="DF25" s="48">
        <v>274522</v>
      </c>
      <c r="DG25" s="48">
        <v>224</v>
      </c>
      <c r="DH25" s="48">
        <v>11348000</v>
      </c>
      <c r="DI25" s="48">
        <v>13211</v>
      </c>
      <c r="DJ25" s="48">
        <v>3016443</v>
      </c>
      <c r="DK25" s="48">
        <v>1153109</v>
      </c>
      <c r="DL25" s="48">
        <v>3468740</v>
      </c>
      <c r="DM25" s="48">
        <v>29239</v>
      </c>
      <c r="DN25" s="48">
        <v>9294</v>
      </c>
      <c r="DO25" s="48">
        <v>19192</v>
      </c>
      <c r="DP25" s="48">
        <v>1519472</v>
      </c>
      <c r="DQ25" s="48">
        <v>2776</v>
      </c>
      <c r="DR25" s="48">
        <v>982611</v>
      </c>
      <c r="DS25" s="48">
        <v>246904</v>
      </c>
      <c r="DT25" s="48">
        <v>3193</v>
      </c>
      <c r="DU25" s="48">
        <v>919451</v>
      </c>
      <c r="DV25" s="48">
        <v>6352398</v>
      </c>
      <c r="DW25" s="48">
        <v>245</v>
      </c>
      <c r="DX25" s="48">
        <v>59832</v>
      </c>
      <c r="DY25" s="48">
        <v>9729901</v>
      </c>
      <c r="DZ25" s="48">
        <v>224</v>
      </c>
      <c r="EA25" s="48"/>
      <c r="EB25" s="48"/>
      <c r="EC25" s="48"/>
      <c r="ED25" s="48"/>
      <c r="EE25" s="48"/>
      <c r="EF25" s="48"/>
      <c r="EG25" s="48"/>
      <c r="EH25" s="48">
        <v>280</v>
      </c>
      <c r="EI25" s="48"/>
      <c r="EJ25" s="48"/>
      <c r="EK25" s="48"/>
      <c r="EL25" s="48"/>
      <c r="EM25" s="48">
        <v>61</v>
      </c>
      <c r="EN25" s="48"/>
      <c r="EO25" s="48"/>
      <c r="EP25" s="48">
        <v>30600</v>
      </c>
      <c r="EQ25" s="48"/>
      <c r="ER25" s="48"/>
      <c r="ES25" s="48"/>
      <c r="ET25" s="48"/>
      <c r="EU25" s="48"/>
      <c r="EV25" s="48"/>
      <c r="EW25" s="48"/>
      <c r="EX25" s="48"/>
      <c r="EY25" s="28">
        <f t="shared" si="1"/>
        <v>0</v>
      </c>
      <c r="FA25" s="29">
        <v>0</v>
      </c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</row>
    <row r="26" spans="1:175" ht="13.5" x14ac:dyDescent="0.25">
      <c r="A26" s="52" t="s">
        <v>342</v>
      </c>
      <c r="B26" s="53">
        <v>2023</v>
      </c>
      <c r="C26" s="54" t="s">
        <v>343</v>
      </c>
      <c r="D26" s="55">
        <v>136</v>
      </c>
      <c r="E26" s="48">
        <v>138</v>
      </c>
      <c r="F26" s="48">
        <v>136</v>
      </c>
      <c r="G26" s="48">
        <v>881000</v>
      </c>
      <c r="H26" s="48">
        <v>410154.28806300001</v>
      </c>
      <c r="I26" s="48">
        <v>89063.653998999987</v>
      </c>
      <c r="J26" s="48">
        <v>24804.560009999997</v>
      </c>
      <c r="K26" s="48">
        <v>24483.860069999992</v>
      </c>
      <c r="L26" s="48">
        <v>320.7</v>
      </c>
      <c r="M26" s="48">
        <v>8206.3140000000003</v>
      </c>
      <c r="N26" s="48">
        <v>8034.9340000000002</v>
      </c>
      <c r="O26" s="48">
        <v>171.38</v>
      </c>
      <c r="P26" s="48">
        <v>275190.75505400007</v>
      </c>
      <c r="Q26" s="48">
        <v>18607.550018999998</v>
      </c>
      <c r="R26" s="48">
        <v>11382.323</v>
      </c>
      <c r="S26" s="48">
        <v>63</v>
      </c>
      <c r="T26" s="48">
        <v>9581</v>
      </c>
      <c r="U26" s="48">
        <v>85.44</v>
      </c>
      <c r="V26" s="48">
        <v>1421.242</v>
      </c>
      <c r="W26" s="48">
        <v>320598.55412400007</v>
      </c>
      <c r="X26" s="48">
        <v>24.645</v>
      </c>
      <c r="Y26" s="48">
        <v>24.645</v>
      </c>
      <c r="Z26" s="48">
        <v>0</v>
      </c>
      <c r="AA26" s="48">
        <v>397320.39606399997</v>
      </c>
      <c r="AB26" s="48">
        <v>275099.985055</v>
      </c>
      <c r="AC26" s="48">
        <v>122220.41100899999</v>
      </c>
      <c r="AD26" s="48">
        <v>89209.536998999989</v>
      </c>
      <c r="AE26" s="48">
        <v>24804.560009999997</v>
      </c>
      <c r="AF26" s="48">
        <v>8206.3140000000003</v>
      </c>
      <c r="AG26" s="48">
        <v>4605.3063786861876</v>
      </c>
      <c r="AH26" s="48">
        <v>20199.253691313817</v>
      </c>
      <c r="AI26" s="48" t="s">
        <v>331</v>
      </c>
      <c r="AJ26" s="48">
        <v>24808860.07</v>
      </c>
      <c r="AK26" s="48">
        <v>24808860.07</v>
      </c>
      <c r="AL26" s="48">
        <v>1823.8312763102954</v>
      </c>
      <c r="AM26" s="48" t="s">
        <v>364</v>
      </c>
      <c r="AN26" s="48">
        <v>8206314</v>
      </c>
      <c r="AO26" s="48">
        <v>8206314</v>
      </c>
      <c r="AP26" s="48">
        <v>21208.894020999989</v>
      </c>
      <c r="AQ26" s="48">
        <v>24.750999999999998</v>
      </c>
      <c r="AR26" s="48">
        <v>11382.323000000002</v>
      </c>
      <c r="AS26" s="48">
        <v>106037.99800000001</v>
      </c>
      <c r="AT26" s="48">
        <v>84228</v>
      </c>
      <c r="AU26" s="48">
        <v>38149.002</v>
      </c>
      <c r="AV26" s="48">
        <v>45795880.008000001</v>
      </c>
      <c r="AW26" s="48">
        <v>93660</v>
      </c>
      <c r="AX26" s="48">
        <v>26050360.004000001</v>
      </c>
      <c r="AY26" s="48">
        <v>5919074.9969999995</v>
      </c>
      <c r="AZ26" s="48">
        <v>13037940</v>
      </c>
      <c r="BA26" s="48">
        <v>195891.99899999995</v>
      </c>
      <c r="BB26" s="48">
        <v>156770.00100000002</v>
      </c>
      <c r="BC26" s="48">
        <v>81956</v>
      </c>
      <c r="BD26" s="48">
        <v>19270589.997000001</v>
      </c>
      <c r="BE26" s="48">
        <v>329712</v>
      </c>
      <c r="BF26" s="48">
        <v>4759460.0149999997</v>
      </c>
      <c r="BG26" s="48">
        <v>753</v>
      </c>
      <c r="BH26" s="48">
        <v>2277655.034</v>
      </c>
      <c r="BI26" s="48">
        <v>37764.002</v>
      </c>
      <c r="BJ26" s="48">
        <v>69755495</v>
      </c>
      <c r="BK26" s="48">
        <v>43927823.000000007</v>
      </c>
      <c r="BL26" s="48">
        <v>8087</v>
      </c>
      <c r="BM26" s="48">
        <v>770037</v>
      </c>
      <c r="BN26" s="48">
        <v>42402660.997999996</v>
      </c>
      <c r="BO26" s="48">
        <v>29295.999999999996</v>
      </c>
      <c r="BP26" s="48">
        <v>1012.001</v>
      </c>
      <c r="BQ26" s="48">
        <v>5124</v>
      </c>
      <c r="BR26" s="48"/>
      <c r="BS26" s="48">
        <v>649.99899999999991</v>
      </c>
      <c r="BT26" s="48">
        <v>486</v>
      </c>
      <c r="BU26" s="48">
        <v>1289.0019999999997</v>
      </c>
      <c r="BV26" s="48">
        <v>291.99999999999994</v>
      </c>
      <c r="BW26" s="48">
        <v>43659.14275894568</v>
      </c>
      <c r="BX26" s="48">
        <v>1875.1614902456899</v>
      </c>
      <c r="BY26" s="48">
        <v>23109.876855345516</v>
      </c>
      <c r="BZ26" s="48">
        <v>69755.494999999995</v>
      </c>
      <c r="CA26" s="48">
        <v>43927.823000000004</v>
      </c>
      <c r="CB26" s="48">
        <v>24787.601148699636</v>
      </c>
      <c r="CC26" s="48">
        <v>6298.2028546942875</v>
      </c>
      <c r="CD26" s="48">
        <v>97.153132680878983</v>
      </c>
      <c r="CE26" s="48">
        <v>4283.5139000256313</v>
      </c>
      <c r="CF26" s="48">
        <v>0</v>
      </c>
      <c r="CG26" s="48">
        <v>962.33400100000017</v>
      </c>
      <c r="CH26" s="48">
        <v>0</v>
      </c>
      <c r="CI26" s="48">
        <v>153.63460397015047</v>
      </c>
      <c r="CJ26" s="48">
        <v>191.97416275634333</v>
      </c>
      <c r="CK26" s="48">
        <v>2049.9616862999019</v>
      </c>
      <c r="CL26" s="48">
        <v>663.30752371557446</v>
      </c>
      <c r="CM26" s="48">
        <v>10726.10815351963</v>
      </c>
      <c r="CN26" s="48" t="s">
        <v>598</v>
      </c>
      <c r="CO26" s="48">
        <v>12981070</v>
      </c>
      <c r="CP26" s="48">
        <v>13179750</v>
      </c>
      <c r="CQ26" s="48">
        <v>492.08</v>
      </c>
      <c r="CR26" s="48">
        <v>78787.664590010594</v>
      </c>
      <c r="CS26" s="48">
        <v>38335.360099303209</v>
      </c>
      <c r="CT26" s="48">
        <v>0</v>
      </c>
      <c r="CU26" s="48">
        <v>0.89294398784637452</v>
      </c>
      <c r="CV26" s="48">
        <v>633.91285274733264</v>
      </c>
      <c r="CW26" s="48">
        <v>13334.140299157563</v>
      </c>
      <c r="CX26" s="48">
        <v>492.08</v>
      </c>
      <c r="CY26" s="48">
        <v>74594.003998</v>
      </c>
      <c r="CZ26" s="48">
        <v>14615.533000000001</v>
      </c>
      <c r="DA26" s="48">
        <v>0</v>
      </c>
      <c r="DB26" s="48">
        <v>0.89294398784637452</v>
      </c>
      <c r="DC26" s="48">
        <v>633.91285274733264</v>
      </c>
      <c r="DD26" s="48">
        <v>13334.140299157563</v>
      </c>
      <c r="DE26" s="48">
        <v>80824.998000000007</v>
      </c>
      <c r="DF26" s="48">
        <v>83990</v>
      </c>
      <c r="DG26" s="48">
        <v>87023.000999999975</v>
      </c>
      <c r="DH26" s="48">
        <v>45808880.008000001</v>
      </c>
      <c r="DI26" s="48">
        <v>93660</v>
      </c>
      <c r="DJ26" s="48">
        <v>26050360.004000001</v>
      </c>
      <c r="DK26" s="48">
        <v>5919074.9969999995</v>
      </c>
      <c r="DL26" s="48">
        <v>13104380</v>
      </c>
      <c r="DM26" s="48">
        <v>195891.99899999995</v>
      </c>
      <c r="DN26" s="48">
        <v>145430.00099999999</v>
      </c>
      <c r="DO26" s="48">
        <v>81956</v>
      </c>
      <c r="DP26" s="48">
        <v>19270589.997000001</v>
      </c>
      <c r="DQ26" s="48">
        <v>329712</v>
      </c>
      <c r="DR26" s="48">
        <v>4759460.0149999997</v>
      </c>
      <c r="DS26" s="48">
        <v>2277655.034</v>
      </c>
      <c r="DT26" s="48">
        <v>37764.002</v>
      </c>
      <c r="DU26" s="48">
        <v>69755495</v>
      </c>
      <c r="DV26" s="48">
        <v>43927823.000000007</v>
      </c>
      <c r="DW26" s="48">
        <v>8087</v>
      </c>
      <c r="DX26" s="48">
        <v>770037</v>
      </c>
      <c r="DY26" s="48">
        <v>42402660.997999996</v>
      </c>
      <c r="DZ26" s="48">
        <v>78169.998999999982</v>
      </c>
      <c r="EA26" s="48">
        <v>1012.001</v>
      </c>
      <c r="EB26" s="48">
        <v>5124</v>
      </c>
      <c r="EC26" s="48"/>
      <c r="ED26" s="48">
        <v>649.99899999999991</v>
      </c>
      <c r="EE26" s="48">
        <v>486</v>
      </c>
      <c r="EF26" s="48">
        <v>1289.0019999999997</v>
      </c>
      <c r="EG26" s="48">
        <v>291.99999999999994</v>
      </c>
      <c r="EH26" s="48">
        <v>1023765</v>
      </c>
      <c r="EI26" s="48">
        <v>165125</v>
      </c>
      <c r="EJ26" s="48">
        <v>720</v>
      </c>
      <c r="EK26" s="48">
        <v>75370</v>
      </c>
      <c r="EL26" s="48">
        <v>147747</v>
      </c>
      <c r="EM26" s="48">
        <v>505</v>
      </c>
      <c r="EN26" s="48">
        <v>4300</v>
      </c>
      <c r="EO26" s="48"/>
      <c r="EP26" s="48">
        <v>1460</v>
      </c>
      <c r="EQ26" s="48">
        <v>2250</v>
      </c>
      <c r="ER26" s="48"/>
      <c r="ES26" s="48"/>
      <c r="ET26" s="48"/>
      <c r="EU26" s="48"/>
      <c r="EV26" s="48"/>
      <c r="EW26" s="48"/>
      <c r="EX26" s="48"/>
      <c r="EY26" s="28">
        <f t="shared" si="1"/>
        <v>27</v>
      </c>
      <c r="FA26" s="29">
        <v>27000</v>
      </c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</row>
    <row r="27" spans="1:175" ht="13.5" x14ac:dyDescent="0.25">
      <c r="A27" s="17" t="s">
        <v>190</v>
      </c>
      <c r="B27" s="17" t="s">
        <v>191</v>
      </c>
      <c r="C27" s="17" t="s">
        <v>52</v>
      </c>
      <c r="D27" s="56" t="s">
        <v>192</v>
      </c>
      <c r="E27" s="56" t="s">
        <v>193</v>
      </c>
      <c r="F27" s="56" t="s">
        <v>194</v>
      </c>
      <c r="G27" s="56" t="s">
        <v>195</v>
      </c>
      <c r="H27" s="56" t="s">
        <v>196</v>
      </c>
      <c r="I27" s="56" t="s">
        <v>197</v>
      </c>
      <c r="J27" s="56" t="s">
        <v>198</v>
      </c>
      <c r="K27" s="56" t="s">
        <v>199</v>
      </c>
      <c r="L27" s="56" t="s">
        <v>200</v>
      </c>
      <c r="M27" s="56" t="s">
        <v>201</v>
      </c>
      <c r="N27" s="56" t="s">
        <v>202</v>
      </c>
      <c r="O27" s="56" t="s">
        <v>203</v>
      </c>
      <c r="P27" s="56" t="s">
        <v>204</v>
      </c>
      <c r="Q27" s="56" t="s">
        <v>205</v>
      </c>
      <c r="R27" s="56" t="s">
        <v>206</v>
      </c>
      <c r="S27" s="56" t="s">
        <v>207</v>
      </c>
      <c r="T27" s="56" t="s">
        <v>208</v>
      </c>
      <c r="U27" s="56" t="s">
        <v>209</v>
      </c>
      <c r="V27" s="56" t="s">
        <v>210</v>
      </c>
      <c r="W27" s="56" t="s">
        <v>211</v>
      </c>
      <c r="X27" s="57" t="s">
        <v>212</v>
      </c>
      <c r="Y27" s="57" t="s">
        <v>213</v>
      </c>
      <c r="Z27" s="57" t="s">
        <v>214</v>
      </c>
      <c r="AA27" s="57" t="s">
        <v>215</v>
      </c>
      <c r="AB27" s="57" t="s">
        <v>216</v>
      </c>
      <c r="AC27" s="57" t="s">
        <v>217</v>
      </c>
      <c r="AD27" s="57" t="s">
        <v>218</v>
      </c>
      <c r="AE27" s="57" t="s">
        <v>219</v>
      </c>
      <c r="AF27" s="57" t="s">
        <v>220</v>
      </c>
      <c r="AG27" s="57" t="s">
        <v>221</v>
      </c>
      <c r="AH27" s="57" t="s">
        <v>222</v>
      </c>
      <c r="AI27" s="57" t="s">
        <v>223</v>
      </c>
      <c r="AJ27" s="57" t="s">
        <v>224</v>
      </c>
      <c r="AK27" s="57" t="s">
        <v>225</v>
      </c>
      <c r="AL27" s="57" t="s">
        <v>226</v>
      </c>
      <c r="AM27" s="57" t="s">
        <v>227</v>
      </c>
      <c r="AN27" s="57" t="s">
        <v>228</v>
      </c>
      <c r="AO27" s="57" t="s">
        <v>229</v>
      </c>
      <c r="AP27" s="57" t="s">
        <v>230</v>
      </c>
      <c r="AQ27" s="57" t="s">
        <v>231</v>
      </c>
      <c r="AR27" s="57" t="s">
        <v>232</v>
      </c>
      <c r="AS27" s="57" t="s">
        <v>233</v>
      </c>
      <c r="AT27" s="57" t="s">
        <v>234</v>
      </c>
      <c r="AU27" s="57" t="s">
        <v>235</v>
      </c>
      <c r="AV27" s="57" t="s">
        <v>236</v>
      </c>
      <c r="AW27" s="57" t="s">
        <v>237</v>
      </c>
      <c r="AX27" s="57" t="s">
        <v>238</v>
      </c>
      <c r="AY27" s="57" t="s">
        <v>239</v>
      </c>
      <c r="AZ27" s="57" t="s">
        <v>75</v>
      </c>
      <c r="BA27" s="57" t="s">
        <v>240</v>
      </c>
      <c r="BB27" s="57" t="s">
        <v>241</v>
      </c>
      <c r="BC27" s="57" t="s">
        <v>242</v>
      </c>
      <c r="BD27" s="57" t="s">
        <v>243</v>
      </c>
      <c r="BE27" s="57" t="s">
        <v>244</v>
      </c>
      <c r="BF27" s="57" t="s">
        <v>245</v>
      </c>
      <c r="BG27" s="57" t="s">
        <v>246</v>
      </c>
      <c r="BH27" s="57" t="s">
        <v>247</v>
      </c>
      <c r="BI27" s="57" t="s">
        <v>248</v>
      </c>
      <c r="BJ27" s="57" t="s">
        <v>249</v>
      </c>
      <c r="BK27" s="57" t="s">
        <v>250</v>
      </c>
      <c r="BL27" s="57" t="s">
        <v>251</v>
      </c>
      <c r="BM27" s="57" t="s">
        <v>252</v>
      </c>
      <c r="BN27" s="57" t="s">
        <v>253</v>
      </c>
      <c r="BO27" s="57" t="s">
        <v>89</v>
      </c>
      <c r="BP27" s="58" t="s">
        <v>90</v>
      </c>
      <c r="BQ27" s="58" t="s">
        <v>91</v>
      </c>
      <c r="BR27" s="58" t="s">
        <v>92</v>
      </c>
      <c r="BS27" s="58" t="s">
        <v>93</v>
      </c>
      <c r="BT27" s="58" t="s">
        <v>94</v>
      </c>
      <c r="BU27" s="58" t="s">
        <v>95</v>
      </c>
      <c r="BV27" s="58" t="s">
        <v>96</v>
      </c>
      <c r="BW27" s="57" t="s">
        <v>254</v>
      </c>
      <c r="BX27" s="57" t="s">
        <v>255</v>
      </c>
      <c r="BY27" s="57" t="s">
        <v>256</v>
      </c>
      <c r="BZ27" s="57" t="s">
        <v>257</v>
      </c>
      <c r="CA27" s="57" t="s">
        <v>258</v>
      </c>
      <c r="CB27" s="57" t="s">
        <v>259</v>
      </c>
      <c r="CC27" s="57" t="s">
        <v>260</v>
      </c>
      <c r="CD27" s="57" t="s">
        <v>261</v>
      </c>
      <c r="CE27" s="57" t="s">
        <v>262</v>
      </c>
      <c r="CF27" s="57" t="s">
        <v>263</v>
      </c>
      <c r="CG27" s="57" t="s">
        <v>264</v>
      </c>
      <c r="CH27" s="57" t="s">
        <v>265</v>
      </c>
      <c r="CI27" s="57" t="s">
        <v>266</v>
      </c>
      <c r="CJ27" s="57" t="s">
        <v>267</v>
      </c>
      <c r="CK27" s="57" t="s">
        <v>268</v>
      </c>
      <c r="CL27" s="57" t="s">
        <v>269</v>
      </c>
      <c r="CM27" s="57" t="s">
        <v>270</v>
      </c>
      <c r="CN27" s="57" t="s">
        <v>271</v>
      </c>
      <c r="CO27" s="57" t="s">
        <v>272</v>
      </c>
      <c r="CP27" s="57" t="s">
        <v>273</v>
      </c>
      <c r="CQ27" s="57" t="s">
        <v>274</v>
      </c>
      <c r="CR27" s="57" t="s">
        <v>275</v>
      </c>
      <c r="CS27" s="57" t="s">
        <v>276</v>
      </c>
      <c r="CT27" s="57" t="s">
        <v>277</v>
      </c>
      <c r="CU27" s="59" t="s">
        <v>278</v>
      </c>
      <c r="CV27" s="59" t="s">
        <v>279</v>
      </c>
      <c r="CW27" s="59" t="s">
        <v>280</v>
      </c>
      <c r="CX27" s="59" t="s">
        <v>281</v>
      </c>
      <c r="CY27" s="59" t="s">
        <v>282</v>
      </c>
      <c r="CZ27" s="59" t="s">
        <v>283</v>
      </c>
      <c r="DA27" s="59" t="s">
        <v>284</v>
      </c>
      <c r="DB27" s="60" t="s">
        <v>285</v>
      </c>
      <c r="DC27" s="60" t="s">
        <v>286</v>
      </c>
      <c r="DD27" s="60" t="s">
        <v>287</v>
      </c>
      <c r="DE27" s="61" t="s">
        <v>233</v>
      </c>
      <c r="DF27" s="61" t="s">
        <v>234</v>
      </c>
      <c r="DG27" s="61" t="s">
        <v>235</v>
      </c>
      <c r="DH27" s="61" t="s">
        <v>236</v>
      </c>
      <c r="DI27" s="61" t="s">
        <v>237</v>
      </c>
      <c r="DJ27" s="61" t="s">
        <v>238</v>
      </c>
      <c r="DK27" s="61" t="s">
        <v>239</v>
      </c>
      <c r="DL27" s="61" t="s">
        <v>75</v>
      </c>
      <c r="DM27" s="61" t="s">
        <v>240</v>
      </c>
      <c r="DN27" s="61" t="s">
        <v>241</v>
      </c>
      <c r="DO27" s="61" t="s">
        <v>242</v>
      </c>
      <c r="DP27" s="61" t="s">
        <v>243</v>
      </c>
      <c r="DQ27" s="61" t="s">
        <v>244</v>
      </c>
      <c r="DR27" s="61" t="s">
        <v>245</v>
      </c>
      <c r="DS27" s="61" t="s">
        <v>247</v>
      </c>
      <c r="DT27" s="61" t="s">
        <v>248</v>
      </c>
      <c r="DU27" s="61" t="s">
        <v>249</v>
      </c>
      <c r="DV27" s="61" t="s">
        <v>250</v>
      </c>
      <c r="DW27" s="61" t="s">
        <v>251</v>
      </c>
      <c r="DX27" s="61" t="s">
        <v>252</v>
      </c>
      <c r="DY27" s="61" t="s">
        <v>253</v>
      </c>
      <c r="DZ27" s="61" t="s">
        <v>89</v>
      </c>
      <c r="EA27" s="61" t="s">
        <v>90</v>
      </c>
      <c r="EB27" s="61" t="s">
        <v>91</v>
      </c>
      <c r="EC27" s="61" t="s">
        <v>92</v>
      </c>
      <c r="ED27" s="61" t="s">
        <v>93</v>
      </c>
      <c r="EE27" s="61" t="s">
        <v>94</v>
      </c>
      <c r="EF27" s="61" t="s">
        <v>95</v>
      </c>
      <c r="EG27" s="62" t="s">
        <v>96</v>
      </c>
      <c r="EH27" s="18" t="s">
        <v>288</v>
      </c>
      <c r="EI27" s="18" t="s">
        <v>289</v>
      </c>
      <c r="EJ27" s="18" t="s">
        <v>290</v>
      </c>
      <c r="EK27" s="18" t="s">
        <v>291</v>
      </c>
      <c r="EL27" s="18" t="s">
        <v>292</v>
      </c>
      <c r="EM27" s="18" t="s">
        <v>293</v>
      </c>
      <c r="EN27" s="18" t="s">
        <v>294</v>
      </c>
      <c r="EO27" s="18" t="s">
        <v>567</v>
      </c>
      <c r="EP27" s="18" t="s">
        <v>297</v>
      </c>
      <c r="EQ27" s="18" t="s">
        <v>295</v>
      </c>
      <c r="ER27" s="18" t="s">
        <v>575</v>
      </c>
      <c r="ES27" s="18" t="s">
        <v>576</v>
      </c>
      <c r="ET27" s="18" t="s">
        <v>577</v>
      </c>
      <c r="EU27" s="18" t="s">
        <v>578</v>
      </c>
      <c r="EV27" s="18" t="s">
        <v>296</v>
      </c>
      <c r="EW27" s="18" t="s">
        <v>579</v>
      </c>
      <c r="EX27" s="19" t="s">
        <v>562</v>
      </c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</row>
    <row r="28" spans="1:175" ht="12" customHeight="1" x14ac:dyDescent="0.25">
      <c r="A28" s="24" t="s">
        <v>298</v>
      </c>
      <c r="B28" s="25">
        <v>2022</v>
      </c>
      <c r="C28" s="24" t="s">
        <v>299</v>
      </c>
      <c r="D28" s="63">
        <v>243</v>
      </c>
      <c r="E28" s="63">
        <v>244</v>
      </c>
      <c r="F28" s="63">
        <v>244</v>
      </c>
      <c r="G28" s="63">
        <v>1103768</v>
      </c>
      <c r="H28" s="63">
        <v>509505.36349999992</v>
      </c>
      <c r="I28" s="63">
        <v>104871.769</v>
      </c>
      <c r="J28" s="63">
        <v>27873.248759999999</v>
      </c>
      <c r="K28" s="63">
        <v>27873.248759999999</v>
      </c>
      <c r="L28" s="63">
        <v>0</v>
      </c>
      <c r="M28" s="63">
        <v>12259.617</v>
      </c>
      <c r="N28" s="63">
        <v>12259.617</v>
      </c>
      <c r="O28" s="63">
        <v>0</v>
      </c>
      <c r="P28" s="63">
        <v>320955.39134000003</v>
      </c>
      <c r="Q28" s="63">
        <v>21958.757079999999</v>
      </c>
      <c r="R28" s="63">
        <v>14873.4864</v>
      </c>
      <c r="S28" s="63">
        <v>160</v>
      </c>
      <c r="T28" s="63">
        <v>22215</v>
      </c>
      <c r="U28" s="63">
        <v>4020.7779999999998</v>
      </c>
      <c r="V28" s="63">
        <v>24651.073</v>
      </c>
      <c r="W28" s="63">
        <v>404633.59449999995</v>
      </c>
      <c r="X28" s="63">
        <v>281.93</v>
      </c>
      <c r="Y28" s="63">
        <v>282.05200000000002</v>
      </c>
      <c r="Z28" s="63">
        <v>270.11</v>
      </c>
      <c r="AA28" s="63">
        <v>466319.30949000001</v>
      </c>
      <c r="AB28" s="63">
        <v>321017.78272999998</v>
      </c>
      <c r="AC28" s="63">
        <v>145301.52675999998</v>
      </c>
      <c r="AD28" s="63">
        <v>105168.66099999999</v>
      </c>
      <c r="AE28" s="63">
        <v>27873.248759999999</v>
      </c>
      <c r="AF28" s="63">
        <v>12259.617</v>
      </c>
      <c r="AG28" s="63">
        <v>14074.830560580805</v>
      </c>
      <c r="AH28" s="63">
        <v>13798.418199419191</v>
      </c>
      <c r="AI28" s="64" t="s">
        <v>360</v>
      </c>
      <c r="AJ28" s="63">
        <v>27906008.759999998</v>
      </c>
      <c r="AK28" s="63">
        <v>27906008.759999998</v>
      </c>
      <c r="AL28" s="63">
        <v>5952.3675101342797</v>
      </c>
      <c r="AM28" s="64" t="s">
        <v>310</v>
      </c>
      <c r="AN28" s="63">
        <v>12259617</v>
      </c>
      <c r="AO28" s="63">
        <v>12259617</v>
      </c>
      <c r="AP28" s="63">
        <v>48220.827080000003</v>
      </c>
      <c r="AQ28" s="63">
        <v>281.98699999999997</v>
      </c>
      <c r="AR28" s="63">
        <v>14873.486399999994</v>
      </c>
      <c r="AS28" s="63">
        <v>148776.35000000003</v>
      </c>
      <c r="AT28" s="63">
        <v>140321.4</v>
      </c>
      <c r="AU28" s="63">
        <v>4386.2</v>
      </c>
      <c r="AV28" s="63">
        <v>65670603.789999984</v>
      </c>
      <c r="AW28" s="63">
        <v>122049.85</v>
      </c>
      <c r="AX28" s="63">
        <v>29194729.77</v>
      </c>
      <c r="AY28" s="63">
        <v>8100828.3000000007</v>
      </c>
      <c r="AZ28" s="63">
        <v>25619426.43</v>
      </c>
      <c r="BA28" s="63">
        <v>330679.88999999996</v>
      </c>
      <c r="BB28" s="63">
        <v>172555.53</v>
      </c>
      <c r="BC28" s="63">
        <v>132750.34</v>
      </c>
      <c r="BD28" s="63">
        <v>30492987.090000004</v>
      </c>
      <c r="BE28" s="63">
        <v>227766.69</v>
      </c>
      <c r="BF28" s="63">
        <v>5961337.8799999999</v>
      </c>
      <c r="BG28" s="63">
        <v>31</v>
      </c>
      <c r="BH28" s="63">
        <v>3463310</v>
      </c>
      <c r="BI28" s="63">
        <v>51545.01</v>
      </c>
      <c r="BJ28" s="63">
        <v>81385491.200000003</v>
      </c>
      <c r="BK28" s="63">
        <v>40303241.330000006</v>
      </c>
      <c r="BL28" s="63">
        <v>15514.4</v>
      </c>
      <c r="BM28" s="63">
        <v>845231.67999999982</v>
      </c>
      <c r="BN28" s="63">
        <v>28634218.600000001</v>
      </c>
      <c r="BO28" s="63">
        <v>4386.2</v>
      </c>
      <c r="BP28" s="65"/>
      <c r="BQ28" s="65"/>
      <c r="BR28" s="65"/>
      <c r="BS28" s="65"/>
      <c r="BT28" s="65"/>
      <c r="BU28" s="65"/>
      <c r="BV28" s="65"/>
      <c r="BW28" s="63">
        <v>63439.635221476608</v>
      </c>
      <c r="BX28" s="63">
        <v>46500.021004768576</v>
      </c>
      <c r="BY28" s="63">
        <v>27109.845677288744</v>
      </c>
      <c r="BZ28" s="63">
        <v>81385.491200000004</v>
      </c>
      <c r="CA28" s="63">
        <v>40303.241330000004</v>
      </c>
      <c r="CB28" s="63">
        <v>28098.112091853291</v>
      </c>
      <c r="CC28" s="63">
        <v>9602.4550292641943</v>
      </c>
      <c r="CD28" s="63">
        <v>28.573557586830823</v>
      </c>
      <c r="CE28" s="63">
        <v>5365.2039498706299</v>
      </c>
      <c r="CF28" s="63">
        <v>0</v>
      </c>
      <c r="CG28" s="63">
        <v>1115.4992699999998</v>
      </c>
      <c r="CH28" s="63">
        <v>145.8008258376837</v>
      </c>
      <c r="CI28" s="63">
        <v>169.10442269123558</v>
      </c>
      <c r="CJ28" s="63">
        <v>324.06629850721839</v>
      </c>
      <c r="CK28" s="63">
        <v>3126.2217015177735</v>
      </c>
      <c r="CL28" s="63">
        <v>700.41345952175834</v>
      </c>
      <c r="CM28" s="63">
        <v>15689.671705146042</v>
      </c>
      <c r="CN28" s="64" t="s">
        <v>568</v>
      </c>
      <c r="CO28" s="63">
        <v>27643740.43</v>
      </c>
      <c r="CP28" s="63">
        <v>29746081.43</v>
      </c>
      <c r="CQ28" s="63">
        <v>0</v>
      </c>
      <c r="CR28" s="63">
        <v>50963.69800000004</v>
      </c>
      <c r="CS28" s="63">
        <v>80262.998199419133</v>
      </c>
      <c r="CT28" s="63">
        <v>0</v>
      </c>
      <c r="CU28" s="63">
        <v>7292.4447356397304</v>
      </c>
      <c r="CV28" s="63">
        <v>0</v>
      </c>
      <c r="CW28" s="63">
        <v>46051.618859532115</v>
      </c>
      <c r="CX28" s="63">
        <v>0</v>
      </c>
      <c r="CY28" s="63">
        <v>50963.69800000004</v>
      </c>
      <c r="CZ28" s="63">
        <v>54204.963000000018</v>
      </c>
      <c r="DA28" s="63">
        <v>0</v>
      </c>
      <c r="DB28" s="63">
        <v>7292.4447356397304</v>
      </c>
      <c r="DC28" s="63">
        <v>0</v>
      </c>
      <c r="DD28" s="63">
        <v>46051.618859532115</v>
      </c>
      <c r="DE28" s="66">
        <v>144996.35000000003</v>
      </c>
      <c r="DF28" s="66">
        <v>123533</v>
      </c>
      <c r="DG28" s="66">
        <v>3417.2</v>
      </c>
      <c r="DH28" s="66">
        <v>65670603.789999984</v>
      </c>
      <c r="DI28" s="66">
        <v>122049.85</v>
      </c>
      <c r="DJ28" s="66">
        <v>29246390.77</v>
      </c>
      <c r="DK28" s="66">
        <v>8095553.3000000007</v>
      </c>
      <c r="DL28" s="66">
        <v>25619426.43</v>
      </c>
      <c r="DM28" s="66">
        <v>330679.88999999996</v>
      </c>
      <c r="DN28" s="66">
        <v>151185.54</v>
      </c>
      <c r="DO28" s="66">
        <v>132750.34</v>
      </c>
      <c r="DP28" s="66">
        <v>30492987.090000004</v>
      </c>
      <c r="DQ28" s="66">
        <v>227766.69</v>
      </c>
      <c r="DR28" s="66">
        <v>5961337.8799999999</v>
      </c>
      <c r="DS28" s="66">
        <v>3463310</v>
      </c>
      <c r="DT28" s="66">
        <v>51526.01</v>
      </c>
      <c r="DU28" s="66">
        <v>81385491.200000003</v>
      </c>
      <c r="DV28" s="66">
        <v>40303241.330000006</v>
      </c>
      <c r="DW28" s="66">
        <v>15514.4</v>
      </c>
      <c r="DX28" s="66">
        <v>845231.67999999982</v>
      </c>
      <c r="DY28" s="66">
        <v>28568398.600000001</v>
      </c>
      <c r="DZ28" s="66">
        <v>3417.2</v>
      </c>
      <c r="EA28" s="66"/>
      <c r="EB28" s="66"/>
      <c r="EC28" s="66"/>
      <c r="ED28" s="66"/>
      <c r="EE28" s="66"/>
      <c r="EF28" s="66"/>
      <c r="EG28" s="66"/>
      <c r="EH28" s="26">
        <v>16376096</v>
      </c>
      <c r="EI28" s="26">
        <v>3102723</v>
      </c>
      <c r="EJ28" s="26">
        <v>218304</v>
      </c>
      <c r="EK28" s="26">
        <v>3940445</v>
      </c>
      <c r="EL28" s="26">
        <v>736837</v>
      </c>
      <c r="EM28" s="26">
        <v>1088</v>
      </c>
      <c r="EN28" s="26">
        <v>32760</v>
      </c>
      <c r="EO28" s="26">
        <v>163280</v>
      </c>
      <c r="EP28" s="26">
        <v>10400</v>
      </c>
      <c r="EQ28" s="26">
        <v>54550</v>
      </c>
      <c r="ER28" s="26"/>
      <c r="ES28" s="26"/>
      <c r="ET28" s="26">
        <v>14590</v>
      </c>
      <c r="EU28" s="26"/>
      <c r="EV28" s="26"/>
      <c r="EW28" s="26"/>
      <c r="EX28" s="27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</row>
    <row r="29" spans="1:175" ht="12" customHeight="1" x14ac:dyDescent="0.2">
      <c r="A29" s="31" t="s">
        <v>303</v>
      </c>
      <c r="B29" s="67">
        <v>2022</v>
      </c>
      <c r="C29" s="31" t="s">
        <v>304</v>
      </c>
      <c r="D29" s="63">
        <v>205</v>
      </c>
      <c r="E29" s="63">
        <v>205</v>
      </c>
      <c r="F29" s="63">
        <v>204</v>
      </c>
      <c r="G29" s="63">
        <v>1253993</v>
      </c>
      <c r="H29" s="63">
        <v>640333.57097</v>
      </c>
      <c r="I29" s="63">
        <v>151690.878</v>
      </c>
      <c r="J29" s="63">
        <v>29876.056710000001</v>
      </c>
      <c r="K29" s="63">
        <v>29868.343710000001</v>
      </c>
      <c r="L29" s="63">
        <v>7.7130000000000001</v>
      </c>
      <c r="M29" s="63">
        <v>15526.04</v>
      </c>
      <c r="N29" s="63">
        <v>15526.04</v>
      </c>
      <c r="O29" s="63">
        <v>0</v>
      </c>
      <c r="P29" s="63">
        <v>409080.24636000011</v>
      </c>
      <c r="Q29" s="63">
        <v>24953.411600000003</v>
      </c>
      <c r="R29" s="63">
        <v>16940.959699999999</v>
      </c>
      <c r="S29" s="63">
        <v>115</v>
      </c>
      <c r="T29" s="63">
        <v>21615</v>
      </c>
      <c r="U29" s="63">
        <v>2553.36</v>
      </c>
      <c r="V29" s="63">
        <v>14666.030199999999</v>
      </c>
      <c r="W29" s="63">
        <v>488634.9799700001</v>
      </c>
      <c r="X29" s="63">
        <v>326.25049999999999</v>
      </c>
      <c r="Y29" s="63">
        <v>2338.4704999999999</v>
      </c>
      <c r="Z29" s="63">
        <v>0</v>
      </c>
      <c r="AA29" s="63">
        <v>606192.5570700001</v>
      </c>
      <c r="AB29" s="63">
        <v>409098.46236000012</v>
      </c>
      <c r="AC29" s="63">
        <v>197094.09471</v>
      </c>
      <c r="AD29" s="63">
        <v>151691.99799999999</v>
      </c>
      <c r="AE29" s="63">
        <v>29876.056710000001</v>
      </c>
      <c r="AF29" s="63">
        <v>15526.04</v>
      </c>
      <c r="AG29" s="63">
        <v>3894.3676927675306</v>
      </c>
      <c r="AH29" s="63">
        <v>25981.689017232471</v>
      </c>
      <c r="AI29" s="64" t="s">
        <v>360</v>
      </c>
      <c r="AJ29" s="63">
        <v>30405123.710000001</v>
      </c>
      <c r="AK29" s="63">
        <v>30405123.710000001</v>
      </c>
      <c r="AL29" s="63">
        <v>7741.859515025616</v>
      </c>
      <c r="AM29" s="64" t="s">
        <v>363</v>
      </c>
      <c r="AN29" s="63">
        <v>15526040</v>
      </c>
      <c r="AO29" s="63">
        <v>15526040</v>
      </c>
      <c r="AP29" s="63">
        <v>42162.312299999983</v>
      </c>
      <c r="AQ29" s="63">
        <v>326.35450000000003</v>
      </c>
      <c r="AR29" s="63">
        <v>16940.959699999999</v>
      </c>
      <c r="AS29" s="63">
        <v>211630.24</v>
      </c>
      <c r="AT29" s="63">
        <v>19188</v>
      </c>
      <c r="AU29" s="63">
        <v>23940.839999999997</v>
      </c>
      <c r="AV29" s="63">
        <v>80947436.450000003</v>
      </c>
      <c r="AW29" s="63">
        <v>97740.04</v>
      </c>
      <c r="AX29" s="63">
        <v>34608129.810000002</v>
      </c>
      <c r="AY29" s="63">
        <v>8680111.6600000001</v>
      </c>
      <c r="AZ29" s="63">
        <v>55806781.409999996</v>
      </c>
      <c r="BA29" s="63">
        <v>422125.93</v>
      </c>
      <c r="BB29" s="63">
        <v>145016.35999999999</v>
      </c>
      <c r="BC29" s="63">
        <v>108694.6</v>
      </c>
      <c r="BD29" s="63">
        <v>38278463.960000001</v>
      </c>
      <c r="BE29" s="63">
        <v>214448</v>
      </c>
      <c r="BF29" s="63">
        <v>7860676.6100000003</v>
      </c>
      <c r="BG29" s="63">
        <v>27</v>
      </c>
      <c r="BH29" s="63">
        <v>4049510</v>
      </c>
      <c r="BI29" s="63">
        <v>38031.410000000003</v>
      </c>
      <c r="BJ29" s="63">
        <v>84687052</v>
      </c>
      <c r="BK29" s="63">
        <v>79305625.109999999</v>
      </c>
      <c r="BL29" s="63">
        <v>17080.55</v>
      </c>
      <c r="BM29" s="63">
        <v>392792.37999999995</v>
      </c>
      <c r="BN29" s="63">
        <v>13183960</v>
      </c>
      <c r="BO29" s="63">
        <v>23470.839999999997</v>
      </c>
      <c r="BP29" s="65"/>
      <c r="BQ29" s="65"/>
      <c r="BR29" s="65">
        <v>470</v>
      </c>
      <c r="BS29" s="65"/>
      <c r="BT29" s="65"/>
      <c r="BU29" s="65"/>
      <c r="BV29" s="65"/>
      <c r="BW29" s="63">
        <v>77123.887959774569</v>
      </c>
      <c r="BX29" s="63">
        <v>56935.074658877558</v>
      </c>
      <c r="BY29" s="63">
        <v>37753.540286717114</v>
      </c>
      <c r="BZ29" s="63">
        <v>84687.051999999996</v>
      </c>
      <c r="CA29" s="63">
        <v>79305.625109999994</v>
      </c>
      <c r="CB29" s="63">
        <v>33025.587159678886</v>
      </c>
      <c r="CC29" s="63">
        <v>9249.1087437146089</v>
      </c>
      <c r="CD29" s="63">
        <v>263.49871814971789</v>
      </c>
      <c r="CE29" s="63">
        <v>7074.6087615868655</v>
      </c>
      <c r="CF29" s="63">
        <v>0</v>
      </c>
      <c r="CG29" s="63">
        <v>616.27457000000004</v>
      </c>
      <c r="CH29" s="63">
        <v>207.39763923652652</v>
      </c>
      <c r="CI29" s="63">
        <v>142.11603556596756</v>
      </c>
      <c r="CJ29" s="63">
        <v>413.6834194514131</v>
      </c>
      <c r="CK29" s="63">
        <v>3644.5672541030403</v>
      </c>
      <c r="CL29" s="63">
        <v>1706.3351699513059</v>
      </c>
      <c r="CM29" s="63">
        <v>17136.659787343258</v>
      </c>
      <c r="CN29" s="64" t="s">
        <v>569</v>
      </c>
      <c r="CO29" s="63">
        <v>57286145.409999996</v>
      </c>
      <c r="CP29" s="63">
        <v>57840012.409999996</v>
      </c>
      <c r="CQ29" s="63">
        <v>0</v>
      </c>
      <c r="CR29" s="63">
        <v>145457.50399999996</v>
      </c>
      <c r="CS29" s="63">
        <v>47742.223017232478</v>
      </c>
      <c r="CT29" s="63">
        <v>0</v>
      </c>
      <c r="CU29" s="63">
        <v>6124.2510000000002</v>
      </c>
      <c r="CV29" s="63">
        <v>4.8671604967117315</v>
      </c>
      <c r="CW29" s="63">
        <v>36.915742119550707</v>
      </c>
      <c r="CX29" s="63">
        <v>0</v>
      </c>
      <c r="CY29" s="63">
        <v>145457.50399999996</v>
      </c>
      <c r="CZ29" s="63">
        <v>6242.2070000000012</v>
      </c>
      <c r="DA29" s="63">
        <v>0</v>
      </c>
      <c r="DB29" s="63">
        <v>6124.2510000000002</v>
      </c>
      <c r="DC29" s="63">
        <v>4.8671604967117315</v>
      </c>
      <c r="DD29" s="63">
        <v>36.915742119550707</v>
      </c>
      <c r="DE29" s="68">
        <v>210530.24</v>
      </c>
      <c r="DF29" s="68">
        <v>4148</v>
      </c>
      <c r="DG29" s="68">
        <v>23860.839999999997</v>
      </c>
      <c r="DH29" s="68">
        <v>80947436.450000003</v>
      </c>
      <c r="DI29" s="68">
        <v>97740.04</v>
      </c>
      <c r="DJ29" s="68">
        <v>34608129.810000002</v>
      </c>
      <c r="DK29" s="68">
        <v>8680111.6600000001</v>
      </c>
      <c r="DL29" s="68">
        <v>55806781.409999996</v>
      </c>
      <c r="DM29" s="68">
        <v>422125.93</v>
      </c>
      <c r="DN29" s="68">
        <v>143276.35999999999</v>
      </c>
      <c r="DO29" s="68">
        <v>108694.6</v>
      </c>
      <c r="DP29" s="68">
        <v>38278463.960000001</v>
      </c>
      <c r="DQ29" s="68">
        <v>214448</v>
      </c>
      <c r="DR29" s="68">
        <v>7860676.6100000003</v>
      </c>
      <c r="DS29" s="68">
        <v>4049510</v>
      </c>
      <c r="DT29" s="68">
        <v>37802.410000000003</v>
      </c>
      <c r="DU29" s="68">
        <v>84687052</v>
      </c>
      <c r="DV29" s="68">
        <v>79305625.109999999</v>
      </c>
      <c r="DW29" s="68">
        <v>17080.55</v>
      </c>
      <c r="DX29" s="68">
        <v>392792.37999999995</v>
      </c>
      <c r="DY29" s="68">
        <v>13183960</v>
      </c>
      <c r="DZ29" s="68">
        <v>23390.839999999997</v>
      </c>
      <c r="EA29" s="68"/>
      <c r="EB29" s="68"/>
      <c r="EC29" s="68">
        <v>470</v>
      </c>
      <c r="ED29" s="68"/>
      <c r="EE29" s="68"/>
      <c r="EF29" s="68"/>
      <c r="EG29" s="68"/>
      <c r="EH29" s="26">
        <v>6512291.4000000004</v>
      </c>
      <c r="EI29" s="26">
        <v>1053733</v>
      </c>
      <c r="EJ29" s="26">
        <v>61450</v>
      </c>
      <c r="EK29" s="26">
        <v>2034971</v>
      </c>
      <c r="EL29" s="26">
        <v>757649.8</v>
      </c>
      <c r="EM29" s="26">
        <v>699</v>
      </c>
      <c r="EN29" s="26">
        <v>536780</v>
      </c>
      <c r="EO29" s="26">
        <v>92837</v>
      </c>
      <c r="EP29" s="26">
        <v>19901</v>
      </c>
      <c r="EQ29" s="26">
        <v>23200</v>
      </c>
      <c r="ER29" s="26">
        <v>320</v>
      </c>
      <c r="ES29" s="26">
        <v>740623</v>
      </c>
      <c r="ET29" s="26">
        <v>1053190</v>
      </c>
      <c r="EU29" s="26">
        <v>1777685</v>
      </c>
      <c r="EV29" s="26"/>
      <c r="EW29" s="26">
        <v>700</v>
      </c>
      <c r="EX29" s="27"/>
    </row>
    <row r="30" spans="1:175" ht="12" customHeight="1" x14ac:dyDescent="0.2">
      <c r="A30" s="31" t="s">
        <v>307</v>
      </c>
      <c r="B30" s="67">
        <v>2022</v>
      </c>
      <c r="C30" s="31" t="s">
        <v>308</v>
      </c>
      <c r="D30" s="63">
        <v>148</v>
      </c>
      <c r="E30" s="63">
        <v>143</v>
      </c>
      <c r="F30" s="63">
        <v>142</v>
      </c>
      <c r="G30" s="63">
        <v>595513</v>
      </c>
      <c r="H30" s="63">
        <v>273366.15868400002</v>
      </c>
      <c r="I30" s="63">
        <v>79926.840710000004</v>
      </c>
      <c r="J30" s="63">
        <v>17252.610266000003</v>
      </c>
      <c r="K30" s="63">
        <v>16197.261955000004</v>
      </c>
      <c r="L30" s="63">
        <v>1055.3483700000002</v>
      </c>
      <c r="M30" s="63">
        <v>4997.3956010000002</v>
      </c>
      <c r="N30" s="63">
        <v>4611.680601</v>
      </c>
      <c r="O30" s="63">
        <v>385.71499999999997</v>
      </c>
      <c r="P30" s="63">
        <v>162012.89343700002</v>
      </c>
      <c r="Q30" s="63">
        <v>10385.295460000001</v>
      </c>
      <c r="R30" s="63">
        <v>7031.9854599999999</v>
      </c>
      <c r="S30" s="63">
        <v>66</v>
      </c>
      <c r="T30" s="63">
        <v>12595</v>
      </c>
      <c r="U30" s="63">
        <v>214.08</v>
      </c>
      <c r="V30" s="63">
        <v>1930.35321</v>
      </c>
      <c r="W30" s="63">
        <v>191998.25466300006</v>
      </c>
      <c r="X30" s="63">
        <v>22.065999000000001</v>
      </c>
      <c r="Y30" s="63">
        <v>22.065999000000001</v>
      </c>
      <c r="Z30" s="63">
        <v>0</v>
      </c>
      <c r="AA30" s="63">
        <v>264324.98749600002</v>
      </c>
      <c r="AB30" s="63">
        <v>161827.73075700001</v>
      </c>
      <c r="AC30" s="63">
        <v>102497.25673899999</v>
      </c>
      <c r="AD30" s="63">
        <v>80247.25087199999</v>
      </c>
      <c r="AE30" s="63">
        <v>17252.610266000003</v>
      </c>
      <c r="AF30" s="63">
        <v>4997.3956010000002</v>
      </c>
      <c r="AG30" s="63">
        <v>2495.7858485295797</v>
      </c>
      <c r="AH30" s="63">
        <v>14756.82447647042</v>
      </c>
      <c r="AI30" s="64" t="s">
        <v>309</v>
      </c>
      <c r="AJ30" s="63">
        <v>17296053.954999998</v>
      </c>
      <c r="AK30" s="63">
        <v>17296053.954999998</v>
      </c>
      <c r="AL30" s="63">
        <v>1794.2466710434057</v>
      </c>
      <c r="AM30" s="64" t="s">
        <v>301</v>
      </c>
      <c r="AN30" s="63">
        <v>4997395.6009999998</v>
      </c>
      <c r="AO30" s="63">
        <v>4997395.6009999998</v>
      </c>
      <c r="AP30" s="63">
        <v>13306.576020999999</v>
      </c>
      <c r="AQ30" s="63">
        <v>22.115349000000005</v>
      </c>
      <c r="AR30" s="63">
        <v>7031.9854599999999</v>
      </c>
      <c r="AS30" s="63">
        <v>75269.399999999994</v>
      </c>
      <c r="AT30" s="63">
        <v>252329</v>
      </c>
      <c r="AU30" s="63">
        <v>25806.821</v>
      </c>
      <c r="AV30" s="63">
        <v>27934216.010000002</v>
      </c>
      <c r="AW30" s="63">
        <v>53671.09</v>
      </c>
      <c r="AX30" s="63">
        <v>16546379.338999998</v>
      </c>
      <c r="AY30" s="63">
        <v>3456863.5100000002</v>
      </c>
      <c r="AZ30" s="63">
        <v>6813065.6600000011</v>
      </c>
      <c r="BA30" s="63">
        <v>164018.96000000002</v>
      </c>
      <c r="BB30" s="63">
        <v>103451.38</v>
      </c>
      <c r="BC30" s="63">
        <v>53509.229999999996</v>
      </c>
      <c r="BD30" s="63">
        <v>10984775.191</v>
      </c>
      <c r="BE30" s="63">
        <v>218457.05999999997</v>
      </c>
      <c r="BF30" s="63">
        <v>2509518.6130000004</v>
      </c>
      <c r="BG30" s="63">
        <v>634.4</v>
      </c>
      <c r="BH30" s="63">
        <v>1884046.54</v>
      </c>
      <c r="BI30" s="63">
        <v>23299.470999999998</v>
      </c>
      <c r="BJ30" s="63">
        <v>38662512.019000001</v>
      </c>
      <c r="BK30" s="63">
        <v>21746390.390000001</v>
      </c>
      <c r="BL30" s="63">
        <v>2741.27</v>
      </c>
      <c r="BM30" s="63">
        <v>506900.83200000011</v>
      </c>
      <c r="BN30" s="63">
        <v>29792794.570999995</v>
      </c>
      <c r="BO30" s="63">
        <v>21929.251</v>
      </c>
      <c r="BP30" s="65"/>
      <c r="BQ30" s="63">
        <v>1901.57</v>
      </c>
      <c r="BR30" s="65"/>
      <c r="BS30" s="63">
        <v>186</v>
      </c>
      <c r="BT30" s="65"/>
      <c r="BU30" s="63">
        <v>1790</v>
      </c>
      <c r="BV30" s="65"/>
      <c r="BW30" s="63">
        <v>26617.65719845027</v>
      </c>
      <c r="BX30" s="63">
        <v>29670.231577704555</v>
      </c>
      <c r="BY30" s="63">
        <v>12023.640298810511</v>
      </c>
      <c r="BZ30" s="63">
        <v>38662.512019000002</v>
      </c>
      <c r="CA30" s="63">
        <v>21746.39039</v>
      </c>
      <c r="CB30" s="63">
        <v>15756.588260641112</v>
      </c>
      <c r="CC30" s="63">
        <v>3587.3786821274666</v>
      </c>
      <c r="CD30" s="63">
        <v>29.737334340278668</v>
      </c>
      <c r="CE30" s="63">
        <v>2258.5666918684133</v>
      </c>
      <c r="CF30" s="63">
        <v>0</v>
      </c>
      <c r="CG30" s="63">
        <v>621.19139199999995</v>
      </c>
      <c r="CH30" s="63">
        <v>73.764013435649858</v>
      </c>
      <c r="CI30" s="63">
        <v>101.38235437317847</v>
      </c>
      <c r="CJ30" s="63">
        <v>160.73858392841336</v>
      </c>
      <c r="CK30" s="63">
        <v>1695.7056377959407</v>
      </c>
      <c r="CL30" s="63">
        <v>693.68256517785301</v>
      </c>
      <c r="CM30" s="63">
        <v>7995.637148675497</v>
      </c>
      <c r="CN30" s="64" t="s">
        <v>358</v>
      </c>
      <c r="CO30" s="63">
        <v>6836540.8700000001</v>
      </c>
      <c r="CP30" s="63">
        <v>7844021.8700000001</v>
      </c>
      <c r="CQ30" s="63">
        <v>1436.182</v>
      </c>
      <c r="CR30" s="63">
        <v>78615.881629000025</v>
      </c>
      <c r="CS30" s="63">
        <v>19675.967319470416</v>
      </c>
      <c r="CT30" s="63">
        <v>0</v>
      </c>
      <c r="CU30" s="63">
        <v>1153.2468716479514</v>
      </c>
      <c r="CV30" s="63">
        <v>4.8752634297544128</v>
      </c>
      <c r="CW30" s="63">
        <v>25.373693587426093</v>
      </c>
      <c r="CX30" s="63">
        <v>1436.182</v>
      </c>
      <c r="CY30" s="63">
        <v>78615.881629000025</v>
      </c>
      <c r="CZ30" s="63">
        <v>1362.8106119999998</v>
      </c>
      <c r="DA30" s="63">
        <v>0</v>
      </c>
      <c r="DB30" s="63">
        <v>1153.2468716479514</v>
      </c>
      <c r="DC30" s="63">
        <v>4.8752634297544128</v>
      </c>
      <c r="DD30" s="63">
        <v>25.373693587426093</v>
      </c>
      <c r="DE30" s="68">
        <v>49439.85</v>
      </c>
      <c r="DF30" s="68">
        <v>251054</v>
      </c>
      <c r="DG30" s="68">
        <v>25785.821</v>
      </c>
      <c r="DH30" s="68">
        <v>27941466.010000002</v>
      </c>
      <c r="DI30" s="68">
        <v>53671.09</v>
      </c>
      <c r="DJ30" s="68">
        <v>16546379.338999998</v>
      </c>
      <c r="DK30" s="68">
        <v>3455063.5100000002</v>
      </c>
      <c r="DL30" s="68">
        <v>6813476.6600000011</v>
      </c>
      <c r="DM30" s="68">
        <v>164018.96000000002</v>
      </c>
      <c r="DN30" s="68">
        <v>87273.010000000009</v>
      </c>
      <c r="DO30" s="68">
        <v>53509.229999999996</v>
      </c>
      <c r="DP30" s="68">
        <v>10984775.191</v>
      </c>
      <c r="DQ30" s="68">
        <v>218457.05999999997</v>
      </c>
      <c r="DR30" s="68">
        <v>2509518.6130000004</v>
      </c>
      <c r="DS30" s="68">
        <v>1884046.54</v>
      </c>
      <c r="DT30" s="68">
        <v>23299.470999999998</v>
      </c>
      <c r="DU30" s="68">
        <v>38902832.019000001</v>
      </c>
      <c r="DV30" s="68">
        <v>21746390.390000001</v>
      </c>
      <c r="DW30" s="68">
        <v>2741.27</v>
      </c>
      <c r="DX30" s="68">
        <v>506900.83200000011</v>
      </c>
      <c r="DY30" s="68">
        <v>29792794.570999995</v>
      </c>
      <c r="DZ30" s="68">
        <v>21908.251</v>
      </c>
      <c r="EA30" s="68"/>
      <c r="EB30" s="68">
        <v>1901.57</v>
      </c>
      <c r="EC30" s="68"/>
      <c r="ED30" s="68">
        <v>186</v>
      </c>
      <c r="EE30" s="68"/>
      <c r="EF30" s="68">
        <v>1790</v>
      </c>
      <c r="EG30" s="68"/>
      <c r="EH30" s="26">
        <v>666525</v>
      </c>
      <c r="EI30" s="26">
        <v>13400</v>
      </c>
      <c r="EJ30" s="26">
        <v>20240</v>
      </c>
      <c r="EK30" s="26">
        <v>1030830.21</v>
      </c>
      <c r="EL30" s="26">
        <v>46777</v>
      </c>
      <c r="EM30" s="26">
        <v>595</v>
      </c>
      <c r="EN30" s="26">
        <v>48325</v>
      </c>
      <c r="EO30" s="26">
        <v>94090</v>
      </c>
      <c r="EP30" s="26">
        <v>9571</v>
      </c>
      <c r="EQ30" s="26"/>
      <c r="ER30" s="26"/>
      <c r="ES30" s="26"/>
      <c r="ET30" s="26"/>
      <c r="EU30" s="26"/>
      <c r="EV30" s="26"/>
      <c r="EW30" s="26"/>
      <c r="EX30" s="27"/>
    </row>
    <row r="31" spans="1:175" ht="12" customHeight="1" x14ac:dyDescent="0.2">
      <c r="A31" s="31" t="s">
        <v>312</v>
      </c>
      <c r="B31" s="67">
        <v>2022</v>
      </c>
      <c r="C31" s="31" t="s">
        <v>313</v>
      </c>
      <c r="D31" s="63">
        <v>113</v>
      </c>
      <c r="E31" s="63">
        <v>113</v>
      </c>
      <c r="F31" s="63">
        <v>113</v>
      </c>
      <c r="G31" s="63">
        <v>351169</v>
      </c>
      <c r="H31" s="63">
        <v>161770.38699999999</v>
      </c>
      <c r="I31" s="63">
        <v>35196.921999999999</v>
      </c>
      <c r="J31" s="63">
        <v>8778.2780000000002</v>
      </c>
      <c r="K31" s="63">
        <v>8778.2780000000002</v>
      </c>
      <c r="L31" s="63">
        <v>0</v>
      </c>
      <c r="M31" s="63">
        <v>4813.3059999999996</v>
      </c>
      <c r="N31" s="63">
        <v>4813.3059999999996</v>
      </c>
      <c r="O31" s="63">
        <v>0</v>
      </c>
      <c r="P31" s="63">
        <v>108348.85</v>
      </c>
      <c r="Q31" s="63">
        <v>5906.4679999999998</v>
      </c>
      <c r="R31" s="63">
        <v>3943.8960000000002</v>
      </c>
      <c r="S31" s="63">
        <v>52</v>
      </c>
      <c r="T31" s="63">
        <v>7275</v>
      </c>
      <c r="U31" s="63">
        <v>112.56</v>
      </c>
      <c r="V31" s="63">
        <v>576.57500000000005</v>
      </c>
      <c r="W31" s="63">
        <v>126573.465</v>
      </c>
      <c r="X31" s="63">
        <v>34.398000000000003</v>
      </c>
      <c r="Y31" s="63">
        <v>34.398000000000003</v>
      </c>
      <c r="Z31" s="63">
        <v>0</v>
      </c>
      <c r="AA31" s="63">
        <v>157175.62299999999</v>
      </c>
      <c r="AB31" s="63">
        <v>107927.65700000001</v>
      </c>
      <c r="AC31" s="63">
        <v>49247.965999999993</v>
      </c>
      <c r="AD31" s="63">
        <v>35656.381999999998</v>
      </c>
      <c r="AE31" s="63">
        <v>8778.2780000000002</v>
      </c>
      <c r="AF31" s="63">
        <v>4813.3059999999996</v>
      </c>
      <c r="AG31" s="63">
        <v>521.35937469152179</v>
      </c>
      <c r="AH31" s="63">
        <v>8256.918625308479</v>
      </c>
      <c r="AI31" s="64" t="s">
        <v>349</v>
      </c>
      <c r="AJ31" s="63">
        <v>8778278</v>
      </c>
      <c r="AK31" s="63">
        <v>8778278</v>
      </c>
      <c r="AL31" s="63">
        <v>2013.4975323666333</v>
      </c>
      <c r="AM31" s="64" t="s">
        <v>325</v>
      </c>
      <c r="AN31" s="63">
        <v>4813306</v>
      </c>
      <c r="AO31" s="63">
        <v>4813306</v>
      </c>
      <c r="AP31" s="63">
        <v>6562.2470000000012</v>
      </c>
      <c r="AQ31" s="63">
        <v>34.398000000000003</v>
      </c>
      <c r="AR31" s="63">
        <v>3943.8959999999993</v>
      </c>
      <c r="AS31" s="63">
        <v>27941</v>
      </c>
      <c r="AT31" s="63">
        <v>12203</v>
      </c>
      <c r="AU31" s="63">
        <v>1651</v>
      </c>
      <c r="AV31" s="63">
        <v>18542711</v>
      </c>
      <c r="AW31" s="63">
        <v>37110</v>
      </c>
      <c r="AX31" s="63">
        <v>7796085</v>
      </c>
      <c r="AY31" s="63">
        <v>2069504</v>
      </c>
      <c r="AZ31" s="63">
        <v>10737982</v>
      </c>
      <c r="BA31" s="63">
        <v>117229</v>
      </c>
      <c r="BB31" s="63">
        <v>48415</v>
      </c>
      <c r="BC31" s="63">
        <v>38068</v>
      </c>
      <c r="BD31" s="63">
        <v>10134668</v>
      </c>
      <c r="BE31" s="63">
        <v>154652</v>
      </c>
      <c r="BF31" s="63">
        <v>1855469</v>
      </c>
      <c r="BG31" s="63">
        <v>114</v>
      </c>
      <c r="BH31" s="63">
        <v>918184</v>
      </c>
      <c r="BI31" s="63">
        <v>13552</v>
      </c>
      <c r="BJ31" s="63">
        <v>26899688</v>
      </c>
      <c r="BK31" s="63">
        <v>19768179</v>
      </c>
      <c r="BL31" s="63">
        <v>3158</v>
      </c>
      <c r="BM31" s="63">
        <v>244604</v>
      </c>
      <c r="BN31" s="63">
        <v>8506490</v>
      </c>
      <c r="BO31" s="63">
        <v>1651</v>
      </c>
      <c r="BP31" s="65"/>
      <c r="BQ31" s="65"/>
      <c r="BR31" s="65"/>
      <c r="BS31" s="65"/>
      <c r="BT31" s="65"/>
      <c r="BU31" s="65"/>
      <c r="BV31" s="65"/>
      <c r="BW31" s="63">
        <v>17615.575228953661</v>
      </c>
      <c r="BX31" s="63">
        <v>13854.853734579452</v>
      </c>
      <c r="BY31" s="63">
        <v>11392.915133289416</v>
      </c>
      <c r="BZ31" s="63">
        <v>26899.687999999998</v>
      </c>
      <c r="CA31" s="63">
        <v>19768.179</v>
      </c>
      <c r="CB31" s="63">
        <v>7406.2806570634248</v>
      </c>
      <c r="CC31" s="63">
        <v>2660.3231305523177</v>
      </c>
      <c r="CD31" s="63">
        <v>104.00854282068741</v>
      </c>
      <c r="CE31" s="63">
        <v>1669.9220557621718</v>
      </c>
      <c r="CF31" s="63">
        <v>0</v>
      </c>
      <c r="CG31" s="63">
        <v>322.923</v>
      </c>
      <c r="CH31" s="63">
        <v>27.382180532932281</v>
      </c>
      <c r="CI31" s="63">
        <v>47.44670092344284</v>
      </c>
      <c r="CJ31" s="63">
        <v>114.88442223596573</v>
      </c>
      <c r="CK31" s="63">
        <v>826.36557810878753</v>
      </c>
      <c r="CL31" s="63">
        <v>263.68133208635544</v>
      </c>
      <c r="CM31" s="63">
        <v>4858.5366279638038</v>
      </c>
      <c r="CN31" s="64" t="s">
        <v>573</v>
      </c>
      <c r="CO31" s="63">
        <v>10717082</v>
      </c>
      <c r="CP31" s="63">
        <v>10873982</v>
      </c>
      <c r="CQ31" s="63">
        <v>0</v>
      </c>
      <c r="CR31" s="63">
        <v>15409.830000000002</v>
      </c>
      <c r="CS31" s="63">
        <v>33316.776625308456</v>
      </c>
      <c r="CT31" s="63">
        <v>0</v>
      </c>
      <c r="CU31" s="63">
        <v>19230.417779738611</v>
      </c>
      <c r="CV31" s="63">
        <v>410.01711015512791</v>
      </c>
      <c r="CW31" s="63">
        <v>380.2470198561922</v>
      </c>
      <c r="CX31" s="63">
        <v>0</v>
      </c>
      <c r="CY31" s="63">
        <v>15409.830000000002</v>
      </c>
      <c r="CZ31" s="63">
        <v>20246.552</v>
      </c>
      <c r="DA31" s="63">
        <v>0</v>
      </c>
      <c r="DB31" s="63">
        <v>19230.417779738611</v>
      </c>
      <c r="DC31" s="63">
        <v>410.01711015512791</v>
      </c>
      <c r="DD31" s="63">
        <v>380.2470198561922</v>
      </c>
      <c r="DE31" s="69">
        <v>18211</v>
      </c>
      <c r="DF31" s="69">
        <v>4550</v>
      </c>
      <c r="DG31" s="69">
        <v>1651</v>
      </c>
      <c r="DH31" s="69">
        <v>18542711</v>
      </c>
      <c r="DI31" s="69">
        <v>37110</v>
      </c>
      <c r="DJ31" s="69">
        <v>7805185</v>
      </c>
      <c r="DK31" s="69">
        <v>2069504</v>
      </c>
      <c r="DL31" s="69">
        <v>10737982</v>
      </c>
      <c r="DM31" s="69">
        <v>117229</v>
      </c>
      <c r="DN31" s="69">
        <v>39645</v>
      </c>
      <c r="DO31" s="69">
        <v>38068</v>
      </c>
      <c r="DP31" s="69">
        <v>10134668</v>
      </c>
      <c r="DQ31" s="69">
        <v>154652</v>
      </c>
      <c r="DR31" s="69">
        <v>1855469</v>
      </c>
      <c r="DS31" s="69">
        <v>918184</v>
      </c>
      <c r="DT31" s="69">
        <v>13552</v>
      </c>
      <c r="DU31" s="69">
        <v>26899688</v>
      </c>
      <c r="DV31" s="69">
        <v>20206539</v>
      </c>
      <c r="DW31" s="69">
        <v>3158</v>
      </c>
      <c r="DX31" s="69">
        <v>244604</v>
      </c>
      <c r="DY31" s="69">
        <v>8506490</v>
      </c>
      <c r="DZ31" s="69">
        <v>1651</v>
      </c>
      <c r="EA31" s="69"/>
      <c r="EB31" s="69"/>
      <c r="EC31" s="69"/>
      <c r="ED31" s="69"/>
      <c r="EE31" s="69"/>
      <c r="EF31" s="69"/>
      <c r="EG31" s="69"/>
      <c r="EH31" s="26">
        <v>52590</v>
      </c>
      <c r="EI31" s="26">
        <v>370370</v>
      </c>
      <c r="EJ31" s="26">
        <v>205</v>
      </c>
      <c r="EK31" s="26">
        <v>136000</v>
      </c>
      <c r="EL31" s="26">
        <v>17120</v>
      </c>
      <c r="EM31" s="26">
        <v>290</v>
      </c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7"/>
    </row>
    <row r="32" spans="1:175" ht="12" customHeight="1" x14ac:dyDescent="0.2">
      <c r="A32" s="31" t="s">
        <v>315</v>
      </c>
      <c r="B32" s="67">
        <v>2022</v>
      </c>
      <c r="C32" s="31" t="s">
        <v>316</v>
      </c>
      <c r="D32" s="63">
        <v>84</v>
      </c>
      <c r="E32" s="63">
        <v>84</v>
      </c>
      <c r="F32" s="63">
        <v>84</v>
      </c>
      <c r="G32" s="63">
        <v>332043</v>
      </c>
      <c r="H32" s="63">
        <v>159072.76628000001</v>
      </c>
      <c r="I32" s="63">
        <v>36357.008000000002</v>
      </c>
      <c r="J32" s="63">
        <v>13366.751</v>
      </c>
      <c r="K32" s="63">
        <v>13366.751</v>
      </c>
      <c r="L32" s="63">
        <v>0</v>
      </c>
      <c r="M32" s="63">
        <v>3011.44</v>
      </c>
      <c r="N32" s="63">
        <v>3011.44</v>
      </c>
      <c r="O32" s="63">
        <v>0</v>
      </c>
      <c r="P32" s="63">
        <v>99933.738280000005</v>
      </c>
      <c r="Q32" s="63">
        <v>8163.33</v>
      </c>
      <c r="R32" s="63">
        <v>4769.3980000000001</v>
      </c>
      <c r="S32" s="63">
        <v>37</v>
      </c>
      <c r="T32" s="63">
        <v>4551</v>
      </c>
      <c r="U32" s="63">
        <v>348.72</v>
      </c>
      <c r="V32" s="63">
        <v>1285.711</v>
      </c>
      <c r="W32" s="63">
        <v>122715.75827999999</v>
      </c>
      <c r="X32" s="63">
        <v>9.2799999999999994</v>
      </c>
      <c r="Y32" s="63">
        <v>9.2799999999999994</v>
      </c>
      <c r="Z32" s="63">
        <v>0</v>
      </c>
      <c r="AA32" s="63">
        <v>152680.97328000001</v>
      </c>
      <c r="AB32" s="63">
        <v>99914.481280000007</v>
      </c>
      <c r="AC32" s="63">
        <v>52766.491999999998</v>
      </c>
      <c r="AD32" s="63">
        <v>36388.300999999999</v>
      </c>
      <c r="AE32" s="63">
        <v>13366.751</v>
      </c>
      <c r="AF32" s="63">
        <v>3011.44</v>
      </c>
      <c r="AG32" s="63">
        <v>1795.9123149588304</v>
      </c>
      <c r="AH32" s="63">
        <v>11570.838685041168</v>
      </c>
      <c r="AI32" s="64" t="s">
        <v>326</v>
      </c>
      <c r="AJ32" s="63">
        <v>13366751</v>
      </c>
      <c r="AK32" s="63">
        <v>13366751</v>
      </c>
      <c r="AL32" s="63">
        <v>1400.0184167981147</v>
      </c>
      <c r="AM32" s="64" t="s">
        <v>318</v>
      </c>
      <c r="AN32" s="63">
        <v>3011440</v>
      </c>
      <c r="AO32" s="63">
        <v>3011440</v>
      </c>
      <c r="AP32" s="63">
        <v>9516.9569999999967</v>
      </c>
      <c r="AQ32" s="63">
        <v>10.77</v>
      </c>
      <c r="AR32" s="63">
        <v>4769.398000000002</v>
      </c>
      <c r="AS32" s="63">
        <v>47037</v>
      </c>
      <c r="AT32" s="63">
        <v>2205</v>
      </c>
      <c r="AU32" s="63">
        <v>1806</v>
      </c>
      <c r="AV32" s="63">
        <v>17040001</v>
      </c>
      <c r="AW32" s="63">
        <v>51911</v>
      </c>
      <c r="AX32" s="63">
        <v>9818881</v>
      </c>
      <c r="AY32" s="63">
        <v>2650144.2800000003</v>
      </c>
      <c r="AZ32" s="63">
        <v>9296894</v>
      </c>
      <c r="BA32" s="63">
        <v>140715</v>
      </c>
      <c r="BB32" s="63">
        <v>30760</v>
      </c>
      <c r="BC32" s="63">
        <v>42259</v>
      </c>
      <c r="BD32" s="63">
        <v>273790</v>
      </c>
      <c r="BE32" s="70">
        <v>12320</v>
      </c>
      <c r="BF32" s="63">
        <v>1747085</v>
      </c>
      <c r="BG32" s="63">
        <v>1</v>
      </c>
      <c r="BH32" s="63">
        <v>1173844</v>
      </c>
      <c r="BI32" s="63">
        <v>12973</v>
      </c>
      <c r="BJ32" s="63">
        <v>23737656</v>
      </c>
      <c r="BK32" s="63">
        <v>18991097</v>
      </c>
      <c r="BL32" s="63">
        <v>13791</v>
      </c>
      <c r="BM32" s="63">
        <v>60387</v>
      </c>
      <c r="BN32" s="63">
        <v>14768924</v>
      </c>
      <c r="BO32" s="63">
        <v>1806</v>
      </c>
      <c r="BP32" s="65"/>
      <c r="BQ32" s="65"/>
      <c r="BR32" s="65"/>
      <c r="BS32" s="65"/>
      <c r="BT32" s="65"/>
      <c r="BU32" s="65"/>
      <c r="BV32" s="65"/>
      <c r="BW32" s="63">
        <v>16264.418475138908</v>
      </c>
      <c r="BX32" s="63">
        <v>14178.862061124515</v>
      </c>
      <c r="BY32" s="63">
        <v>6201.2623347181716</v>
      </c>
      <c r="BZ32" s="63">
        <v>23737.655999999999</v>
      </c>
      <c r="CA32" s="63">
        <v>18991.097000000002</v>
      </c>
      <c r="CB32" s="63">
        <v>9370.7048577443693</v>
      </c>
      <c r="CC32" s="63">
        <v>2687.226144204084</v>
      </c>
      <c r="CD32" s="63">
        <v>19.991572017341618</v>
      </c>
      <c r="CE32" s="63">
        <v>1572.3764583462478</v>
      </c>
      <c r="CF32" s="63">
        <v>0</v>
      </c>
      <c r="CG32" s="63">
        <v>167.74700000000001</v>
      </c>
      <c r="CH32" s="63">
        <v>46.096260897159574</v>
      </c>
      <c r="CI32" s="63">
        <v>30.144800586700441</v>
      </c>
      <c r="CJ32" s="63">
        <v>137.90070268392563</v>
      </c>
      <c r="CK32" s="63">
        <v>1056.4595720133782</v>
      </c>
      <c r="CL32" s="63">
        <v>734.00066761563346</v>
      </c>
      <c r="CM32" s="63">
        <v>4601.8550285806041</v>
      </c>
      <c r="CN32" s="64" t="s">
        <v>574</v>
      </c>
      <c r="CO32" s="63">
        <v>9323894</v>
      </c>
      <c r="CP32" s="63">
        <v>9482634</v>
      </c>
      <c r="CQ32" s="63">
        <v>0</v>
      </c>
      <c r="CR32" s="63">
        <v>36122.40600000001</v>
      </c>
      <c r="CS32" s="63">
        <v>14848.173685041154</v>
      </c>
      <c r="CT32" s="63">
        <v>0</v>
      </c>
      <c r="CU32" s="63">
        <v>0.11286000098101795</v>
      </c>
      <c r="CV32" s="63">
        <v>0</v>
      </c>
      <c r="CW32" s="63">
        <v>0</v>
      </c>
      <c r="CX32" s="63">
        <v>0</v>
      </c>
      <c r="CY32" s="63">
        <v>36122.40600000001</v>
      </c>
      <c r="CZ32" s="63">
        <v>265.89499999999998</v>
      </c>
      <c r="DA32" s="63">
        <v>0</v>
      </c>
      <c r="DB32" s="63">
        <v>0.11286000098101795</v>
      </c>
      <c r="DC32" s="63">
        <v>0</v>
      </c>
      <c r="DD32" s="63">
        <v>0</v>
      </c>
      <c r="DE32" s="69">
        <v>47037</v>
      </c>
      <c r="DF32" s="69">
        <v>225</v>
      </c>
      <c r="DG32" s="69">
        <v>1806</v>
      </c>
      <c r="DH32" s="69">
        <v>17065584</v>
      </c>
      <c r="DI32" s="69">
        <v>51911</v>
      </c>
      <c r="DJ32" s="69">
        <v>9818881</v>
      </c>
      <c r="DK32" s="69">
        <v>2645844.2800000003</v>
      </c>
      <c r="DL32" s="69">
        <v>9296894</v>
      </c>
      <c r="DM32" s="69">
        <v>140715</v>
      </c>
      <c r="DN32" s="69">
        <v>30715</v>
      </c>
      <c r="DO32" s="69">
        <v>42259</v>
      </c>
      <c r="DP32" s="69">
        <v>273790</v>
      </c>
      <c r="DQ32" s="69">
        <v>12320</v>
      </c>
      <c r="DR32" s="69">
        <v>1747085</v>
      </c>
      <c r="DS32" s="69">
        <v>1173844</v>
      </c>
      <c r="DT32" s="69">
        <v>12973</v>
      </c>
      <c r="DU32" s="69">
        <v>23737656</v>
      </c>
      <c r="DV32" s="69">
        <v>18991097</v>
      </c>
      <c r="DW32" s="69">
        <v>13791</v>
      </c>
      <c r="DX32" s="69">
        <v>60387</v>
      </c>
      <c r="DY32" s="69">
        <v>14768924</v>
      </c>
      <c r="DZ32" s="69">
        <v>1806</v>
      </c>
      <c r="EA32" s="69"/>
      <c r="EB32" s="69"/>
      <c r="EC32" s="69"/>
      <c r="ED32" s="69"/>
      <c r="EE32" s="69"/>
      <c r="EF32" s="69"/>
      <c r="EG32" s="69"/>
      <c r="EH32" s="26">
        <v>976180</v>
      </c>
      <c r="EI32" s="26">
        <v>86685</v>
      </c>
      <c r="EJ32" s="26"/>
      <c r="EK32" s="26">
        <v>142730</v>
      </c>
      <c r="EL32" s="26">
        <v>23376</v>
      </c>
      <c r="EM32" s="26">
        <v>10</v>
      </c>
      <c r="EN32" s="26"/>
      <c r="EO32" s="26">
        <v>56730</v>
      </c>
      <c r="EP32" s="26"/>
      <c r="EQ32" s="26"/>
      <c r="ER32" s="26"/>
      <c r="ES32" s="26"/>
      <c r="ET32" s="26"/>
      <c r="EU32" s="26"/>
      <c r="EV32" s="26"/>
      <c r="EW32" s="26"/>
      <c r="EX32" s="27"/>
    </row>
    <row r="33" spans="1:155" ht="12" customHeight="1" x14ac:dyDescent="0.2">
      <c r="A33" s="31" t="s">
        <v>319</v>
      </c>
      <c r="B33" s="67">
        <v>2022</v>
      </c>
      <c r="C33" s="31" t="s">
        <v>320</v>
      </c>
      <c r="D33" s="63">
        <v>60</v>
      </c>
      <c r="E33" s="63">
        <v>57</v>
      </c>
      <c r="F33" s="63">
        <v>57</v>
      </c>
      <c r="G33" s="63">
        <v>227495</v>
      </c>
      <c r="H33" s="63">
        <v>98466.531419999999</v>
      </c>
      <c r="I33" s="63">
        <v>23930.120999999999</v>
      </c>
      <c r="J33" s="63">
        <v>4697.7190000000001</v>
      </c>
      <c r="K33" s="63">
        <v>4576.4989999999998</v>
      </c>
      <c r="L33" s="63">
        <v>121.22</v>
      </c>
      <c r="M33" s="63">
        <v>3143.92</v>
      </c>
      <c r="N33" s="63">
        <v>3143.92</v>
      </c>
      <c r="O33" s="63">
        <v>0</v>
      </c>
      <c r="P33" s="63">
        <v>62593.832419999999</v>
      </c>
      <c r="Q33" s="63">
        <v>4755.1750000000002</v>
      </c>
      <c r="R33" s="63">
        <v>2640.49</v>
      </c>
      <c r="S33" s="63">
        <v>15</v>
      </c>
      <c r="T33" s="63">
        <v>765</v>
      </c>
      <c r="U33" s="63">
        <v>107.52</v>
      </c>
      <c r="V33" s="63">
        <v>1352.9290000000001</v>
      </c>
      <c r="W33" s="63">
        <v>74415.190419999999</v>
      </c>
      <c r="X33" s="63">
        <v>7.8949999999999996</v>
      </c>
      <c r="Y33" s="63">
        <v>7.8949999999999996</v>
      </c>
      <c r="Z33" s="63">
        <v>0</v>
      </c>
      <c r="AA33" s="63">
        <v>94383.249420000007</v>
      </c>
      <c r="AB33" s="63">
        <v>62600.549420000003</v>
      </c>
      <c r="AC33" s="63">
        <v>31782.700000000004</v>
      </c>
      <c r="AD33" s="63">
        <v>23941.061000000002</v>
      </c>
      <c r="AE33" s="63">
        <v>4697.7190000000001</v>
      </c>
      <c r="AF33" s="63">
        <v>3143.92</v>
      </c>
      <c r="AG33" s="63">
        <v>340.53970622032136</v>
      </c>
      <c r="AH33" s="63">
        <v>4357.179293779679</v>
      </c>
      <c r="AI33" s="64" t="s">
        <v>301</v>
      </c>
      <c r="AJ33" s="63">
        <v>4697719</v>
      </c>
      <c r="AK33" s="63">
        <v>4697719</v>
      </c>
      <c r="AL33" s="63">
        <v>915.65346848910906</v>
      </c>
      <c r="AM33" s="64" t="s">
        <v>301</v>
      </c>
      <c r="AN33" s="63">
        <v>3143920</v>
      </c>
      <c r="AO33" s="63">
        <v>3143920</v>
      </c>
      <c r="AP33" s="63">
        <v>6229.3589999999995</v>
      </c>
      <c r="AQ33" s="63">
        <v>7.9019999999999992</v>
      </c>
      <c r="AR33" s="63">
        <v>2640.4900000000002</v>
      </c>
      <c r="AS33" s="63">
        <v>8432</v>
      </c>
      <c r="AT33" s="63">
        <v>1915</v>
      </c>
      <c r="AU33" s="63">
        <v>3845</v>
      </c>
      <c r="AV33" s="63">
        <v>11283483</v>
      </c>
      <c r="AW33" s="63">
        <v>23883</v>
      </c>
      <c r="AX33" s="63">
        <v>5267090</v>
      </c>
      <c r="AY33" s="63">
        <v>1331560</v>
      </c>
      <c r="AZ33" s="63">
        <v>7330080</v>
      </c>
      <c r="BA33" s="63">
        <v>45605</v>
      </c>
      <c r="BB33" s="63">
        <v>34743</v>
      </c>
      <c r="BC33" s="63">
        <v>23478</v>
      </c>
      <c r="BD33" s="63">
        <v>4563334.42</v>
      </c>
      <c r="BE33" s="63">
        <v>61310</v>
      </c>
      <c r="BF33" s="63">
        <v>1156774</v>
      </c>
      <c r="BG33" s="63">
        <v>80</v>
      </c>
      <c r="BH33" s="63">
        <v>1092114</v>
      </c>
      <c r="BI33" s="63">
        <v>6528</v>
      </c>
      <c r="BJ33" s="63">
        <v>16199260</v>
      </c>
      <c r="BK33" s="63">
        <v>9250040</v>
      </c>
      <c r="BL33" s="63">
        <v>11926</v>
      </c>
      <c r="BM33" s="63">
        <v>170879</v>
      </c>
      <c r="BN33" s="63">
        <v>4734190</v>
      </c>
      <c r="BO33" s="63">
        <v>3845</v>
      </c>
      <c r="BP33" s="65"/>
      <c r="BQ33" s="65"/>
      <c r="BR33" s="65"/>
      <c r="BS33" s="65"/>
      <c r="BT33" s="65"/>
      <c r="BU33" s="65"/>
      <c r="BV33" s="65"/>
      <c r="BW33" s="63">
        <v>10732.450896339715</v>
      </c>
      <c r="BX33" s="63">
        <v>8475.6706391976586</v>
      </c>
      <c r="BY33" s="63">
        <v>5957.7575441579274</v>
      </c>
      <c r="BZ33" s="63">
        <v>16199.26</v>
      </c>
      <c r="CA33" s="63">
        <v>9250.0400000000009</v>
      </c>
      <c r="CB33" s="63">
        <v>5011.9039720408618</v>
      </c>
      <c r="CC33" s="63">
        <v>1540.7874328142091</v>
      </c>
      <c r="CD33" s="63">
        <v>55.069201942170039</v>
      </c>
      <c r="CE33" s="63">
        <v>1041.0965724203586</v>
      </c>
      <c r="CF33" s="63">
        <v>0</v>
      </c>
      <c r="CG33" s="63">
        <v>230.24600000000001</v>
      </c>
      <c r="CH33" s="63">
        <v>8.2633601608276361</v>
      </c>
      <c r="CI33" s="63">
        <v>34.048140662670136</v>
      </c>
      <c r="CJ33" s="63">
        <v>44.692900869846341</v>
      </c>
      <c r="CK33" s="63">
        <v>982.90257396197319</v>
      </c>
      <c r="CL33" s="63">
        <v>159.98399364294858</v>
      </c>
      <c r="CM33" s="63">
        <v>2973.7897377274617</v>
      </c>
      <c r="CN33" s="64" t="s">
        <v>301</v>
      </c>
      <c r="CO33" s="63">
        <v>7404650</v>
      </c>
      <c r="CP33" s="63">
        <v>7404650</v>
      </c>
      <c r="CQ33" s="63">
        <v>0</v>
      </c>
      <c r="CR33" s="63">
        <v>168.56</v>
      </c>
      <c r="CS33" s="63">
        <v>31273.600293779669</v>
      </c>
      <c r="CT33" s="63">
        <v>0</v>
      </c>
      <c r="CU33" s="63">
        <v>23.355253605842595</v>
      </c>
      <c r="CV33" s="63">
        <v>6.4356002202257512E-2</v>
      </c>
      <c r="CW33" s="63">
        <v>23681.979195646694</v>
      </c>
      <c r="CX33" s="63">
        <v>0</v>
      </c>
      <c r="CY33" s="63">
        <v>168.56</v>
      </c>
      <c r="CZ33" s="63">
        <v>23893.720999999994</v>
      </c>
      <c r="DA33" s="63">
        <v>0</v>
      </c>
      <c r="DB33" s="63">
        <v>23.355253605842595</v>
      </c>
      <c r="DC33" s="63">
        <v>6.4356002202257512E-2</v>
      </c>
      <c r="DD33" s="63">
        <v>23681.979195646694</v>
      </c>
      <c r="DE33" s="68">
        <v>8002</v>
      </c>
      <c r="DF33" s="68">
        <v>560</v>
      </c>
      <c r="DG33" s="68">
        <v>3845</v>
      </c>
      <c r="DH33" s="68">
        <v>11283483</v>
      </c>
      <c r="DI33" s="68">
        <v>23883</v>
      </c>
      <c r="DJ33" s="68">
        <v>5267090</v>
      </c>
      <c r="DK33" s="68">
        <v>1331560</v>
      </c>
      <c r="DL33" s="68">
        <v>7330080</v>
      </c>
      <c r="DM33" s="68">
        <v>45605</v>
      </c>
      <c r="DN33" s="68">
        <v>30543</v>
      </c>
      <c r="DO33" s="68">
        <v>23478</v>
      </c>
      <c r="DP33" s="68">
        <v>4563334.42</v>
      </c>
      <c r="DQ33" s="68">
        <v>61310</v>
      </c>
      <c r="DR33" s="68">
        <v>1156774</v>
      </c>
      <c r="DS33" s="68">
        <v>1092114</v>
      </c>
      <c r="DT33" s="68">
        <v>5876</v>
      </c>
      <c r="DU33" s="68">
        <v>16199260</v>
      </c>
      <c r="DV33" s="68">
        <v>9250040</v>
      </c>
      <c r="DW33" s="68">
        <v>11926</v>
      </c>
      <c r="DX33" s="68">
        <v>170879</v>
      </c>
      <c r="DY33" s="68">
        <v>4734190</v>
      </c>
      <c r="DZ33" s="68">
        <v>3845</v>
      </c>
      <c r="EA33" s="68"/>
      <c r="EB33" s="68"/>
      <c r="EC33" s="68"/>
      <c r="ED33" s="68"/>
      <c r="EE33" s="68"/>
      <c r="EF33" s="68"/>
      <c r="EG33" s="68"/>
      <c r="EH33" s="26">
        <v>533162</v>
      </c>
      <c r="EI33" s="26">
        <v>250953</v>
      </c>
      <c r="EJ33" s="26"/>
      <c r="EK33" s="26">
        <v>74570</v>
      </c>
      <c r="EL33" s="26">
        <v>15814</v>
      </c>
      <c r="EM33" s="26"/>
      <c r="EN33" s="26"/>
      <c r="EO33" s="26"/>
      <c r="EP33" s="26"/>
      <c r="EQ33" s="26">
        <v>478430</v>
      </c>
      <c r="ER33" s="26"/>
      <c r="ES33" s="26"/>
      <c r="ET33" s="26"/>
      <c r="EU33" s="26"/>
      <c r="EV33" s="26"/>
      <c r="EW33" s="26"/>
      <c r="EX33" s="27"/>
    </row>
    <row r="34" spans="1:155" ht="12" customHeight="1" x14ac:dyDescent="0.2">
      <c r="A34" s="31" t="s">
        <v>323</v>
      </c>
      <c r="B34" s="67">
        <v>2022</v>
      </c>
      <c r="C34" s="31" t="s">
        <v>324</v>
      </c>
      <c r="D34" s="63">
        <v>64</v>
      </c>
      <c r="E34" s="63">
        <v>64</v>
      </c>
      <c r="F34" s="63">
        <v>64</v>
      </c>
      <c r="G34" s="63">
        <v>404696</v>
      </c>
      <c r="H34" s="63">
        <v>200828.49650000001</v>
      </c>
      <c r="I34" s="63">
        <v>25211.603999999999</v>
      </c>
      <c r="J34" s="63">
        <v>8299.3649999999998</v>
      </c>
      <c r="K34" s="63">
        <v>7180.3649999999998</v>
      </c>
      <c r="L34" s="63">
        <v>1119</v>
      </c>
      <c r="M34" s="63">
        <v>3680.03</v>
      </c>
      <c r="N34" s="63">
        <v>1932.76</v>
      </c>
      <c r="O34" s="63">
        <v>1747.27</v>
      </c>
      <c r="P34" s="63">
        <v>155086.11749999999</v>
      </c>
      <c r="Q34" s="63">
        <v>6897.55</v>
      </c>
      <c r="R34" s="63">
        <v>5175.1099999999997</v>
      </c>
      <c r="S34" s="63">
        <v>58</v>
      </c>
      <c r="T34" s="63">
        <v>14495</v>
      </c>
      <c r="U34" s="63">
        <v>3375.84</v>
      </c>
      <c r="V34" s="63">
        <v>0.43</v>
      </c>
      <c r="W34" s="63">
        <v>172750.6225</v>
      </c>
      <c r="X34" s="63">
        <v>112.739</v>
      </c>
      <c r="Y34" s="63">
        <v>112.739</v>
      </c>
      <c r="Z34" s="63">
        <v>0</v>
      </c>
      <c r="AA34" s="63">
        <v>192296.6145</v>
      </c>
      <c r="AB34" s="63">
        <v>155101.0955</v>
      </c>
      <c r="AC34" s="63">
        <v>37195.519</v>
      </c>
      <c r="AD34" s="63">
        <v>25216.124</v>
      </c>
      <c r="AE34" s="63">
        <v>8299.3649999999998</v>
      </c>
      <c r="AF34" s="63">
        <v>3680.03</v>
      </c>
      <c r="AG34" s="63">
        <v>1375.0153484611749</v>
      </c>
      <c r="AH34" s="63">
        <v>6924.3496515388242</v>
      </c>
      <c r="AI34" s="64" t="s">
        <v>325</v>
      </c>
      <c r="AJ34" s="63">
        <v>8299365</v>
      </c>
      <c r="AK34" s="63">
        <v>8299365</v>
      </c>
      <c r="AL34" s="63">
        <v>854.99239524990321</v>
      </c>
      <c r="AM34" s="64" t="s">
        <v>363</v>
      </c>
      <c r="AN34" s="63">
        <v>3680030</v>
      </c>
      <c r="AO34" s="63">
        <v>3680030</v>
      </c>
      <c r="AP34" s="63">
        <v>7098.5249999999996</v>
      </c>
      <c r="AQ34" s="63">
        <v>112.73899999999998</v>
      </c>
      <c r="AR34" s="63">
        <v>5175.1099999999997</v>
      </c>
      <c r="AS34" s="63">
        <v>55738</v>
      </c>
      <c r="AT34" s="63">
        <v>12690</v>
      </c>
      <c r="AU34" s="63">
        <v>4768</v>
      </c>
      <c r="AV34" s="63">
        <v>25328731</v>
      </c>
      <c r="AW34" s="63">
        <v>51708.5</v>
      </c>
      <c r="AX34" s="63">
        <v>9379581</v>
      </c>
      <c r="AY34" s="63">
        <v>2247340</v>
      </c>
      <c r="AZ34" s="63">
        <v>21259420</v>
      </c>
      <c r="BA34" s="63">
        <v>118835</v>
      </c>
      <c r="BB34" s="63">
        <v>57210</v>
      </c>
      <c r="BC34" s="63">
        <v>45140</v>
      </c>
      <c r="BD34" s="63">
        <v>16065215</v>
      </c>
      <c r="BE34" s="63">
        <v>211690</v>
      </c>
      <c r="BF34" s="63">
        <v>2348429</v>
      </c>
      <c r="BG34" s="63">
        <v>6</v>
      </c>
      <c r="BH34" s="63">
        <v>1283654</v>
      </c>
      <c r="BI34" s="63">
        <v>13517</v>
      </c>
      <c r="BJ34" s="63">
        <v>40450195</v>
      </c>
      <c r="BK34" s="63">
        <v>35477553</v>
      </c>
      <c r="BL34" s="63">
        <v>10395</v>
      </c>
      <c r="BM34" s="63">
        <v>234390</v>
      </c>
      <c r="BN34" s="63">
        <v>444890</v>
      </c>
      <c r="BO34" s="63">
        <v>4768</v>
      </c>
      <c r="BP34" s="65"/>
      <c r="BQ34" s="65"/>
      <c r="BR34" s="65"/>
      <c r="BS34" s="65"/>
      <c r="BT34" s="65"/>
      <c r="BU34" s="65"/>
      <c r="BV34" s="65"/>
      <c r="BW34" s="63">
        <v>24063.632736130621</v>
      </c>
      <c r="BX34" s="63">
        <v>10593.113219576537</v>
      </c>
      <c r="BY34" s="63">
        <v>18739.00106911108</v>
      </c>
      <c r="BZ34" s="63">
        <v>40450.195</v>
      </c>
      <c r="CA34" s="63">
        <v>35477.553</v>
      </c>
      <c r="CB34" s="63">
        <v>8912.4760262028012</v>
      </c>
      <c r="CC34" s="63">
        <v>3364.3702833461061</v>
      </c>
      <c r="CD34" s="63">
        <v>182.63593663290237</v>
      </c>
      <c r="CE34" s="63">
        <v>2113.5860440090896</v>
      </c>
      <c r="CF34" s="63">
        <v>0</v>
      </c>
      <c r="CG34" s="63">
        <v>340.0625</v>
      </c>
      <c r="CH34" s="63">
        <v>54.62324106311798</v>
      </c>
      <c r="CI34" s="63">
        <v>56.065801091194153</v>
      </c>
      <c r="CJ34" s="63">
        <v>116.45830226659774</v>
      </c>
      <c r="CK34" s="63">
        <v>1155.2885693953037</v>
      </c>
      <c r="CL34" s="63">
        <v>395.64290804017799</v>
      </c>
      <c r="CM34" s="63">
        <v>9085.6676307940961</v>
      </c>
      <c r="CN34" s="64" t="s">
        <v>345</v>
      </c>
      <c r="CO34" s="63">
        <v>21259420</v>
      </c>
      <c r="CP34" s="63">
        <v>21259420</v>
      </c>
      <c r="CQ34" s="63">
        <v>0</v>
      </c>
      <c r="CR34" s="63">
        <v>4252.3459999999995</v>
      </c>
      <c r="CS34" s="63">
        <v>31568.157651538815</v>
      </c>
      <c r="CT34" s="63">
        <v>0</v>
      </c>
      <c r="CU34" s="63">
        <v>1831.176310475111</v>
      </c>
      <c r="CV34" s="63">
        <v>11297.998007444963</v>
      </c>
      <c r="CW34" s="63">
        <v>6741.5977396199833</v>
      </c>
      <c r="CX34" s="63">
        <v>0</v>
      </c>
      <c r="CY34" s="63">
        <v>4252.3459999999995</v>
      </c>
      <c r="CZ34" s="63">
        <v>23830.047999999999</v>
      </c>
      <c r="DA34" s="63">
        <v>0</v>
      </c>
      <c r="DB34" s="63">
        <v>1831.176310475111</v>
      </c>
      <c r="DC34" s="63">
        <v>11297.998007444963</v>
      </c>
      <c r="DD34" s="63">
        <v>6741.5977396199833</v>
      </c>
      <c r="DE34" s="69">
        <v>54928</v>
      </c>
      <c r="DF34" s="69"/>
      <c r="DG34" s="69">
        <v>4768</v>
      </c>
      <c r="DH34" s="69">
        <v>25328731</v>
      </c>
      <c r="DI34" s="69">
        <v>51708.5</v>
      </c>
      <c r="DJ34" s="69">
        <v>9379581</v>
      </c>
      <c r="DK34" s="69">
        <v>2247340</v>
      </c>
      <c r="DL34" s="69">
        <v>21259420</v>
      </c>
      <c r="DM34" s="69">
        <v>118835</v>
      </c>
      <c r="DN34" s="69">
        <v>56210</v>
      </c>
      <c r="DO34" s="69">
        <v>45140</v>
      </c>
      <c r="DP34" s="69">
        <v>16065215</v>
      </c>
      <c r="DQ34" s="69">
        <v>211690</v>
      </c>
      <c r="DR34" s="69">
        <v>2348429</v>
      </c>
      <c r="DS34" s="69">
        <v>1283654</v>
      </c>
      <c r="DT34" s="69">
        <v>13045</v>
      </c>
      <c r="DU34" s="69">
        <v>40450195</v>
      </c>
      <c r="DV34" s="69">
        <v>35477553</v>
      </c>
      <c r="DW34" s="69">
        <v>10395</v>
      </c>
      <c r="DX34" s="69">
        <v>234390</v>
      </c>
      <c r="DY34" s="69">
        <v>444890</v>
      </c>
      <c r="DZ34" s="69">
        <v>4768</v>
      </c>
      <c r="EA34" s="69"/>
      <c r="EB34" s="69"/>
      <c r="EC34" s="69"/>
      <c r="ED34" s="69"/>
      <c r="EE34" s="69"/>
      <c r="EF34" s="69"/>
      <c r="EG34" s="69"/>
      <c r="EH34" s="26"/>
      <c r="EI34" s="26"/>
      <c r="EJ34" s="26"/>
      <c r="EK34" s="26"/>
      <c r="EL34" s="26"/>
      <c r="EM34" s="26">
        <v>430</v>
      </c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7"/>
    </row>
    <row r="35" spans="1:155" ht="12" customHeight="1" x14ac:dyDescent="0.2">
      <c r="A35" s="31" t="s">
        <v>328</v>
      </c>
      <c r="B35" s="67">
        <v>2022</v>
      </c>
      <c r="C35" s="31" t="s">
        <v>329</v>
      </c>
      <c r="D35" s="63">
        <v>133</v>
      </c>
      <c r="E35" s="63">
        <v>133</v>
      </c>
      <c r="F35" s="63">
        <v>133</v>
      </c>
      <c r="G35" s="63">
        <v>3219391</v>
      </c>
      <c r="H35" s="63">
        <v>1465194.1826900002</v>
      </c>
      <c r="I35" s="63">
        <v>464417.17499999999</v>
      </c>
      <c r="J35" s="63">
        <v>60233.053399999997</v>
      </c>
      <c r="K35" s="63">
        <v>59554.347399999999</v>
      </c>
      <c r="L35" s="63">
        <v>678.70600000000002</v>
      </c>
      <c r="M35" s="63">
        <v>38685.548000000003</v>
      </c>
      <c r="N35" s="63">
        <v>38669.248</v>
      </c>
      <c r="O35" s="63">
        <v>16.3</v>
      </c>
      <c r="P35" s="63">
        <v>868439.39941999991</v>
      </c>
      <c r="Q35" s="63">
        <v>30845.607799999998</v>
      </c>
      <c r="R35" s="63">
        <v>24671.986000000001</v>
      </c>
      <c r="S35" s="63">
        <v>82</v>
      </c>
      <c r="T35" s="63">
        <v>8855</v>
      </c>
      <c r="U35" s="63">
        <v>439.6</v>
      </c>
      <c r="V35" s="63">
        <v>8307.4208699999999</v>
      </c>
      <c r="W35" s="63">
        <v>1000082.0016900001</v>
      </c>
      <c r="X35" s="63">
        <v>35</v>
      </c>
      <c r="Y35" s="63">
        <v>35</v>
      </c>
      <c r="Z35" s="63">
        <v>0</v>
      </c>
      <c r="AA35" s="63">
        <v>1432429.70282</v>
      </c>
      <c r="AB35" s="63">
        <v>869087.90642000001</v>
      </c>
      <c r="AC35" s="63">
        <v>563341.79639999999</v>
      </c>
      <c r="AD35" s="63">
        <v>464423.19500000001</v>
      </c>
      <c r="AE35" s="63">
        <v>60233.053399999997</v>
      </c>
      <c r="AF35" s="63">
        <v>38685.548000000003</v>
      </c>
      <c r="AG35" s="63">
        <v>13852.800286516513</v>
      </c>
      <c r="AH35" s="63">
        <v>46380.253113483494</v>
      </c>
      <c r="AI35" s="64" t="s">
        <v>570</v>
      </c>
      <c r="AJ35" s="63">
        <v>60263713.399999999</v>
      </c>
      <c r="AK35" s="63">
        <v>60263713.399999999</v>
      </c>
      <c r="AL35" s="63">
        <v>10819.153637219875</v>
      </c>
      <c r="AM35" s="64" t="s">
        <v>349</v>
      </c>
      <c r="AN35" s="63">
        <v>38685548</v>
      </c>
      <c r="AO35" s="63">
        <v>38685548</v>
      </c>
      <c r="AP35" s="63">
        <v>40399.553670000023</v>
      </c>
      <c r="AQ35" s="63">
        <v>35.260000000000005</v>
      </c>
      <c r="AR35" s="63">
        <v>24671.985999999997</v>
      </c>
      <c r="AS35" s="63">
        <v>189655</v>
      </c>
      <c r="AT35" s="63">
        <v>933756</v>
      </c>
      <c r="AU35" s="63">
        <v>51837</v>
      </c>
      <c r="AV35" s="63">
        <v>175969408.92000002</v>
      </c>
      <c r="AW35" s="63">
        <v>385599.6</v>
      </c>
      <c r="AX35" s="63">
        <v>55252452.400000006</v>
      </c>
      <c r="AY35" s="63">
        <v>10986807.199999999</v>
      </c>
      <c r="AZ35" s="63">
        <v>84518605</v>
      </c>
      <c r="BA35" s="63">
        <v>511858.4</v>
      </c>
      <c r="BB35" s="63">
        <v>297838</v>
      </c>
      <c r="BC35" s="63">
        <v>229021</v>
      </c>
      <c r="BD35" s="63">
        <v>32788699.68</v>
      </c>
      <c r="BE35" s="63">
        <v>579940</v>
      </c>
      <c r="BF35" s="63">
        <v>11566134.119999999</v>
      </c>
      <c r="BG35" s="63">
        <v>1718</v>
      </c>
      <c r="BH35" s="63">
        <v>9919793</v>
      </c>
      <c r="BI35" s="63">
        <v>111447.4</v>
      </c>
      <c r="BJ35" s="63">
        <v>290468967</v>
      </c>
      <c r="BK35" s="63">
        <v>45607707</v>
      </c>
      <c r="BL35" s="63">
        <v>19593.3</v>
      </c>
      <c r="BM35" s="63">
        <v>1865012.4</v>
      </c>
      <c r="BN35" s="63">
        <v>146832001</v>
      </c>
      <c r="BO35" s="63">
        <v>51395</v>
      </c>
      <c r="BP35" s="63">
        <v>96</v>
      </c>
      <c r="BQ35" s="63">
        <v>307</v>
      </c>
      <c r="BR35" s="65"/>
      <c r="BS35" s="65"/>
      <c r="BT35" s="63">
        <v>39</v>
      </c>
      <c r="BU35" s="65"/>
      <c r="BV35" s="65"/>
      <c r="BW35" s="63">
        <v>169692.51802407281</v>
      </c>
      <c r="BX35" s="63">
        <v>145273.53103184316</v>
      </c>
      <c r="BY35" s="63">
        <v>58799.787046498197</v>
      </c>
      <c r="BZ35" s="63">
        <v>290468.967</v>
      </c>
      <c r="CA35" s="63">
        <v>45607.707000000002</v>
      </c>
      <c r="CB35" s="63">
        <v>54547.01007943388</v>
      </c>
      <c r="CC35" s="63">
        <v>14485.841125961537</v>
      </c>
      <c r="CD35" s="63">
        <v>622.31428365329191</v>
      </c>
      <c r="CE35" s="63">
        <v>10409.520432241874</v>
      </c>
      <c r="CF35" s="63">
        <v>0</v>
      </c>
      <c r="CG35" s="63">
        <v>2501.3453</v>
      </c>
      <c r="CH35" s="63">
        <v>185.86190361738204</v>
      </c>
      <c r="CI35" s="63">
        <v>291.881245680809</v>
      </c>
      <c r="CJ35" s="63">
        <v>501.62124176292423</v>
      </c>
      <c r="CK35" s="63">
        <v>8929.4379035078255</v>
      </c>
      <c r="CL35" s="63">
        <v>2967.256846958368</v>
      </c>
      <c r="CM35" s="63">
        <v>64460.792357968465</v>
      </c>
      <c r="CN35" s="64" t="s">
        <v>571</v>
      </c>
      <c r="CO35" s="63">
        <v>85577760</v>
      </c>
      <c r="CP35" s="63">
        <v>86206932</v>
      </c>
      <c r="CQ35" s="63">
        <v>0</v>
      </c>
      <c r="CR35" s="63">
        <v>273530.80430890672</v>
      </c>
      <c r="CS35" s="63">
        <v>275958.1918045769</v>
      </c>
      <c r="CT35" s="63">
        <v>0</v>
      </c>
      <c r="CU35" s="63">
        <v>144023.8009757137</v>
      </c>
      <c r="CV35" s="63">
        <v>20837.467016555271</v>
      </c>
      <c r="CW35" s="63">
        <v>27083.701029196985</v>
      </c>
      <c r="CX35" s="63">
        <v>0</v>
      </c>
      <c r="CY35" s="63">
        <v>272485.44500000001</v>
      </c>
      <c r="CZ35" s="63">
        <v>192632.75600000005</v>
      </c>
      <c r="DA35" s="63">
        <v>0</v>
      </c>
      <c r="DB35" s="63">
        <v>144023.8009757137</v>
      </c>
      <c r="DC35" s="63">
        <v>20837.467016555271</v>
      </c>
      <c r="DD35" s="63">
        <v>27083.701029196985</v>
      </c>
      <c r="DE35" s="68">
        <v>157961</v>
      </c>
      <c r="DF35" s="68">
        <v>931769</v>
      </c>
      <c r="DG35" s="68">
        <v>43063</v>
      </c>
      <c r="DH35" s="68">
        <v>175969408.92000002</v>
      </c>
      <c r="DI35" s="68">
        <v>385599.6</v>
      </c>
      <c r="DJ35" s="68">
        <v>55252452.400000006</v>
      </c>
      <c r="DK35" s="68">
        <v>10977757.199999999</v>
      </c>
      <c r="DL35" s="68">
        <v>84518605</v>
      </c>
      <c r="DM35" s="68">
        <v>511858.4</v>
      </c>
      <c r="DN35" s="68">
        <v>123046</v>
      </c>
      <c r="DO35" s="68">
        <v>229021</v>
      </c>
      <c r="DP35" s="68">
        <v>32788699.68</v>
      </c>
      <c r="DQ35" s="68">
        <v>579940</v>
      </c>
      <c r="DR35" s="68">
        <v>11566134.119999999</v>
      </c>
      <c r="DS35" s="68">
        <v>9919793</v>
      </c>
      <c r="DT35" s="68">
        <v>106740.4</v>
      </c>
      <c r="DU35" s="68">
        <v>290468967</v>
      </c>
      <c r="DV35" s="68">
        <v>45607707</v>
      </c>
      <c r="DW35" s="68">
        <v>19593.3</v>
      </c>
      <c r="DX35" s="68">
        <v>1865012.4</v>
      </c>
      <c r="DY35" s="68">
        <v>146416271</v>
      </c>
      <c r="DZ35" s="68">
        <v>42621</v>
      </c>
      <c r="EA35" s="68">
        <v>96</v>
      </c>
      <c r="EB35" s="68">
        <v>307</v>
      </c>
      <c r="EC35" s="68"/>
      <c r="ED35" s="68"/>
      <c r="EE35" s="68">
        <v>39</v>
      </c>
      <c r="EF35" s="68"/>
      <c r="EG35" s="68"/>
      <c r="EH35" s="26">
        <v>4319161</v>
      </c>
      <c r="EI35" s="26">
        <v>1716431</v>
      </c>
      <c r="EJ35" s="26">
        <v>43410</v>
      </c>
      <c r="EK35" s="26">
        <v>1688327</v>
      </c>
      <c r="EL35" s="26">
        <v>384087.87</v>
      </c>
      <c r="EM35" s="26">
        <v>1249</v>
      </c>
      <c r="EN35" s="26">
        <v>30660</v>
      </c>
      <c r="EO35" s="26">
        <v>77600</v>
      </c>
      <c r="EP35" s="26">
        <v>42750</v>
      </c>
      <c r="EQ35" s="26">
        <v>2920</v>
      </c>
      <c r="ER35" s="26"/>
      <c r="ES35" s="26"/>
      <c r="ET35" s="26"/>
      <c r="EU35" s="26"/>
      <c r="EV35" s="26">
        <v>825</v>
      </c>
      <c r="EW35" s="26"/>
      <c r="EX35" s="27"/>
      <c r="EY35" s="71"/>
    </row>
    <row r="36" spans="1:155" ht="12" customHeight="1" x14ac:dyDescent="0.2">
      <c r="A36" s="31">
        <v>108</v>
      </c>
      <c r="B36" s="67">
        <v>2022</v>
      </c>
      <c r="C36" s="31" t="s">
        <v>333</v>
      </c>
      <c r="D36" s="63">
        <v>55</v>
      </c>
      <c r="E36" s="63">
        <v>55</v>
      </c>
      <c r="F36" s="63">
        <v>55</v>
      </c>
      <c r="G36" s="63">
        <v>871546</v>
      </c>
      <c r="H36" s="63">
        <v>361326.43935999996</v>
      </c>
      <c r="I36" s="63">
        <v>74348.081999999995</v>
      </c>
      <c r="J36" s="63">
        <v>21126.245599999998</v>
      </c>
      <c r="K36" s="63">
        <v>21126.245599999998</v>
      </c>
      <c r="L36" s="63">
        <v>0</v>
      </c>
      <c r="M36" s="63">
        <v>11361.81</v>
      </c>
      <c r="N36" s="63">
        <v>11361.81</v>
      </c>
      <c r="O36" s="63">
        <v>0</v>
      </c>
      <c r="P36" s="63">
        <v>243781.42476000002</v>
      </c>
      <c r="Q36" s="63">
        <v>12926.013199999999</v>
      </c>
      <c r="R36" s="63">
        <v>10639.709000000001</v>
      </c>
      <c r="S36" s="63">
        <v>27</v>
      </c>
      <c r="T36" s="63">
        <v>4829</v>
      </c>
      <c r="U36" s="63">
        <v>59.04</v>
      </c>
      <c r="V36" s="63">
        <v>10.128</v>
      </c>
      <c r="W36" s="63">
        <v>286978.35736000002</v>
      </c>
      <c r="X36" s="63">
        <v>6.98</v>
      </c>
      <c r="Y36" s="63">
        <v>6.98</v>
      </c>
      <c r="Z36" s="63">
        <v>0</v>
      </c>
      <c r="AA36" s="63">
        <v>351679.99235999997</v>
      </c>
      <c r="AB36" s="63">
        <v>244354.57476000002</v>
      </c>
      <c r="AC36" s="63">
        <v>107325.41759999999</v>
      </c>
      <c r="AD36" s="63">
        <v>74837.361999999994</v>
      </c>
      <c r="AE36" s="63">
        <v>21126.245599999998</v>
      </c>
      <c r="AF36" s="63">
        <v>11361.81</v>
      </c>
      <c r="AG36" s="63">
        <v>2823.4633683148422</v>
      </c>
      <c r="AH36" s="63">
        <v>18302.782231685156</v>
      </c>
      <c r="AI36" s="64" t="s">
        <v>310</v>
      </c>
      <c r="AJ36" s="63">
        <v>21126245.600000001</v>
      </c>
      <c r="AK36" s="63">
        <v>21126245.600000001</v>
      </c>
      <c r="AL36" s="63">
        <v>4247.4863013026115</v>
      </c>
      <c r="AM36" s="64" t="s">
        <v>321</v>
      </c>
      <c r="AN36" s="63">
        <v>11361810</v>
      </c>
      <c r="AO36" s="63">
        <v>11361810</v>
      </c>
      <c r="AP36" s="63">
        <v>13019.2642</v>
      </c>
      <c r="AQ36" s="63">
        <v>6.98</v>
      </c>
      <c r="AR36" s="63">
        <v>10639.708999999997</v>
      </c>
      <c r="AS36" s="63">
        <v>11665</v>
      </c>
      <c r="AT36" s="70">
        <v>4420</v>
      </c>
      <c r="AU36" s="63">
        <v>38972</v>
      </c>
      <c r="AV36" s="63">
        <v>45002498.079999998</v>
      </c>
      <c r="AW36" s="63">
        <v>105166.39999999999</v>
      </c>
      <c r="AX36" s="63">
        <v>24461860.600000001</v>
      </c>
      <c r="AY36" s="63">
        <v>4393548.8</v>
      </c>
      <c r="AZ36" s="63">
        <v>30048110</v>
      </c>
      <c r="BA36" s="63">
        <v>169261.59999999998</v>
      </c>
      <c r="BB36" s="63">
        <v>135847</v>
      </c>
      <c r="BC36" s="63">
        <v>83544</v>
      </c>
      <c r="BD36" s="63">
        <v>1775246.6</v>
      </c>
      <c r="BE36" s="63">
        <v>89250</v>
      </c>
      <c r="BF36" s="63">
        <v>3991619.2800000003</v>
      </c>
      <c r="BG36" s="63">
        <v>232</v>
      </c>
      <c r="BH36" s="63">
        <v>2028789</v>
      </c>
      <c r="BI36" s="63">
        <v>39358.100000000006</v>
      </c>
      <c r="BJ36" s="63">
        <v>71931712</v>
      </c>
      <c r="BK36" s="63">
        <v>21930098.000000004</v>
      </c>
      <c r="BL36" s="63">
        <v>1056.2</v>
      </c>
      <c r="BM36" s="63">
        <v>673064.09999999986</v>
      </c>
      <c r="BN36" s="63">
        <v>37439255.999999993</v>
      </c>
      <c r="BO36" s="63">
        <v>38972</v>
      </c>
      <c r="BP36" s="65"/>
      <c r="BQ36" s="65"/>
      <c r="BR36" s="65"/>
      <c r="BS36" s="65"/>
      <c r="BT36" s="65"/>
      <c r="BU36" s="65"/>
      <c r="BV36" s="65"/>
      <c r="BW36" s="63">
        <v>42844.659602740605</v>
      </c>
      <c r="BX36" s="63">
        <v>35941.808716646599</v>
      </c>
      <c r="BY36" s="63">
        <v>18329.944786868542</v>
      </c>
      <c r="BZ36" s="63">
        <v>71931.712</v>
      </c>
      <c r="CA36" s="63">
        <v>21930.098000000005</v>
      </c>
      <c r="CB36" s="63">
        <v>23273.944837891489</v>
      </c>
      <c r="CC36" s="63">
        <v>5633.3594370099063</v>
      </c>
      <c r="CD36" s="63">
        <v>318.68066522590351</v>
      </c>
      <c r="CE36" s="63">
        <v>3592.4572568323802</v>
      </c>
      <c r="CF36" s="63">
        <v>0</v>
      </c>
      <c r="CG36" s="63">
        <v>863.06270000000006</v>
      </c>
      <c r="CH36" s="63">
        <v>11.431700222492218</v>
      </c>
      <c r="CI36" s="63">
        <v>133.1300625910759</v>
      </c>
      <c r="CJ36" s="63">
        <v>165.87637122840883</v>
      </c>
      <c r="CK36" s="63">
        <v>1825.9100516299009</v>
      </c>
      <c r="CL36" s="63">
        <v>1050.8803094839127</v>
      </c>
      <c r="CM36" s="63">
        <v>16389.264559518237</v>
      </c>
      <c r="CN36" s="64" t="s">
        <v>381</v>
      </c>
      <c r="CO36" s="63">
        <v>29930260</v>
      </c>
      <c r="CP36" s="63">
        <v>30048110</v>
      </c>
      <c r="CQ36" s="63">
        <v>0</v>
      </c>
      <c r="CR36" s="63">
        <v>58173.618000000024</v>
      </c>
      <c r="CS36" s="63">
        <v>46328.336231685142</v>
      </c>
      <c r="CT36" s="63">
        <v>0</v>
      </c>
      <c r="CU36" s="63">
        <v>1305.500625745058</v>
      </c>
      <c r="CV36" s="63">
        <v>2506.8761008134156</v>
      </c>
      <c r="CW36" s="63">
        <v>12850.884990699533</v>
      </c>
      <c r="CX36" s="63">
        <v>0</v>
      </c>
      <c r="CY36" s="63">
        <v>58173.618000000024</v>
      </c>
      <c r="CZ36" s="63">
        <v>16663.744000000002</v>
      </c>
      <c r="DA36" s="63">
        <v>0</v>
      </c>
      <c r="DB36" s="63">
        <v>1305.500625745058</v>
      </c>
      <c r="DC36" s="63">
        <v>2506.8761008134156</v>
      </c>
      <c r="DD36" s="63">
        <v>12850.884990699533</v>
      </c>
      <c r="DE36" s="69">
        <v>1713</v>
      </c>
      <c r="DF36" s="69"/>
      <c r="DG36" s="69">
        <v>38972</v>
      </c>
      <c r="DH36" s="69">
        <v>45002498.079999998</v>
      </c>
      <c r="DI36" s="69">
        <v>105166.39999999999</v>
      </c>
      <c r="DJ36" s="69">
        <v>24461860.600000001</v>
      </c>
      <c r="DK36" s="69">
        <v>4386250.8</v>
      </c>
      <c r="DL36" s="69">
        <v>30048110</v>
      </c>
      <c r="DM36" s="69">
        <v>169261.59999999998</v>
      </c>
      <c r="DN36" s="69">
        <v>33979</v>
      </c>
      <c r="DO36" s="69">
        <v>83544</v>
      </c>
      <c r="DP36" s="69">
        <v>1775246.6</v>
      </c>
      <c r="DQ36" s="69">
        <v>89250</v>
      </c>
      <c r="DR36" s="69">
        <v>3991619.2800000003</v>
      </c>
      <c r="DS36" s="69">
        <v>2028789</v>
      </c>
      <c r="DT36" s="69">
        <v>39358.100000000006</v>
      </c>
      <c r="DU36" s="69">
        <v>71931712</v>
      </c>
      <c r="DV36" s="69">
        <v>21930098.000000004</v>
      </c>
      <c r="DW36" s="69">
        <v>1056.2</v>
      </c>
      <c r="DX36" s="69">
        <v>673064.09999999986</v>
      </c>
      <c r="DY36" s="69">
        <v>36989876</v>
      </c>
      <c r="DZ36" s="69">
        <v>38972</v>
      </c>
      <c r="EA36" s="69"/>
      <c r="EB36" s="69"/>
      <c r="EC36" s="69"/>
      <c r="ED36" s="69"/>
      <c r="EE36" s="69"/>
      <c r="EF36" s="69"/>
      <c r="EG36" s="69"/>
      <c r="EH36" s="26"/>
      <c r="EI36" s="26"/>
      <c r="EJ36" s="26"/>
      <c r="EK36" s="26"/>
      <c r="EL36" s="26">
        <v>10128</v>
      </c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7"/>
    </row>
    <row r="37" spans="1:155" ht="12" customHeight="1" x14ac:dyDescent="0.2">
      <c r="A37" s="31" t="s">
        <v>335</v>
      </c>
      <c r="B37" s="67">
        <v>2022</v>
      </c>
      <c r="C37" s="31" t="s">
        <v>336</v>
      </c>
      <c r="D37" s="63">
        <v>186</v>
      </c>
      <c r="E37" s="63">
        <v>186</v>
      </c>
      <c r="F37" s="63">
        <v>186</v>
      </c>
      <c r="G37" s="63">
        <v>534968</v>
      </c>
      <c r="H37" s="63">
        <v>260252.95899000001</v>
      </c>
      <c r="I37" s="63">
        <v>106236.74498</v>
      </c>
      <c r="J37" s="63">
        <v>14590.023800000001</v>
      </c>
      <c r="K37" s="63">
        <v>12897.120999999999</v>
      </c>
      <c r="L37" s="63">
        <v>1692.9027999999998</v>
      </c>
      <c r="M37" s="63">
        <v>5345.0379999999996</v>
      </c>
      <c r="N37" s="63">
        <v>5341.2579999999998</v>
      </c>
      <c r="O37" s="63">
        <v>3.78</v>
      </c>
      <c r="P37" s="63">
        <v>131335.44421000002</v>
      </c>
      <c r="Q37" s="63">
        <v>3107.3135000000002</v>
      </c>
      <c r="R37" s="63">
        <v>2493.9699999999998</v>
      </c>
      <c r="S37" s="63">
        <v>49</v>
      </c>
      <c r="T37" s="63">
        <v>2902</v>
      </c>
      <c r="U37" s="63">
        <v>113.2</v>
      </c>
      <c r="V37" s="63">
        <v>138.53800000000001</v>
      </c>
      <c r="W37" s="63">
        <v>152319.53121000002</v>
      </c>
      <c r="X37" s="63">
        <v>3.44</v>
      </c>
      <c r="Y37" s="63">
        <v>3.44</v>
      </c>
      <c r="Z37" s="63">
        <v>0</v>
      </c>
      <c r="AA37" s="63">
        <v>257521.93099000002</v>
      </c>
      <c r="AB37" s="63">
        <v>131342.27421</v>
      </c>
      <c r="AC37" s="63">
        <v>126179.65678</v>
      </c>
      <c r="AD37" s="63">
        <v>106244.59498000001</v>
      </c>
      <c r="AE37" s="63">
        <v>14590.023800000001</v>
      </c>
      <c r="AF37" s="63">
        <v>5345.0379999999996</v>
      </c>
      <c r="AG37" s="63">
        <v>4053.2920065503426</v>
      </c>
      <c r="AH37" s="63">
        <v>10536.731793449657</v>
      </c>
      <c r="AI37" s="64" t="s">
        <v>300</v>
      </c>
      <c r="AJ37" s="63">
        <v>14446523.84</v>
      </c>
      <c r="AK37" s="63">
        <v>14446523.84</v>
      </c>
      <c r="AL37" s="63">
        <v>1666.4404187698663</v>
      </c>
      <c r="AM37" s="64" t="s">
        <v>345</v>
      </c>
      <c r="AN37" s="63">
        <v>5345038</v>
      </c>
      <c r="AO37" s="63">
        <v>5345038</v>
      </c>
      <c r="AP37" s="63">
        <v>3252.4325000000003</v>
      </c>
      <c r="AQ37" s="63">
        <v>4.2010000000000005</v>
      </c>
      <c r="AR37" s="63">
        <v>2493.9699999999998</v>
      </c>
      <c r="AS37" s="63">
        <v>27896</v>
      </c>
      <c r="AT37" s="63">
        <v>69545</v>
      </c>
      <c r="AU37" s="63">
        <v>8501.17</v>
      </c>
      <c r="AV37" s="63">
        <v>23418658.670000002</v>
      </c>
      <c r="AW37" s="63">
        <v>41818.39</v>
      </c>
      <c r="AX37" s="63">
        <v>8267038.2599999998</v>
      </c>
      <c r="AY37" s="63">
        <v>2209108.62</v>
      </c>
      <c r="AZ37" s="63">
        <v>17997715.98</v>
      </c>
      <c r="BA37" s="63">
        <v>71720.44</v>
      </c>
      <c r="BB37" s="63">
        <v>29242.080000000002</v>
      </c>
      <c r="BC37" s="63">
        <v>36572.21</v>
      </c>
      <c r="BD37" s="63">
        <v>8531020.9600000009</v>
      </c>
      <c r="BE37" s="63">
        <v>195196.27</v>
      </c>
      <c r="BF37" s="63">
        <v>2596573.98</v>
      </c>
      <c r="BG37" s="70">
        <v>678</v>
      </c>
      <c r="BH37" s="63">
        <v>770589</v>
      </c>
      <c r="BI37" s="63">
        <v>11491</v>
      </c>
      <c r="BJ37" s="63">
        <v>29024126</v>
      </c>
      <c r="BK37" s="63">
        <v>25040689.399999999</v>
      </c>
      <c r="BL37" s="63">
        <v>4256</v>
      </c>
      <c r="BM37" s="63">
        <v>181587.12</v>
      </c>
      <c r="BN37" s="63">
        <v>12808249.66</v>
      </c>
      <c r="BO37" s="63">
        <v>7682.32</v>
      </c>
      <c r="BP37" s="63">
        <v>90</v>
      </c>
      <c r="BQ37" s="65"/>
      <c r="BR37" s="63"/>
      <c r="BS37" s="63">
        <v>90</v>
      </c>
      <c r="BT37" s="63">
        <v>503.85</v>
      </c>
      <c r="BU37" s="63">
        <v>135</v>
      </c>
      <c r="BV37" s="65"/>
      <c r="BW37" s="63">
        <v>23461.36477697215</v>
      </c>
      <c r="BX37" s="63">
        <v>21186.962338247802</v>
      </c>
      <c r="BY37" s="63">
        <v>10445.936471284376</v>
      </c>
      <c r="BZ37" s="63">
        <v>29024.126</v>
      </c>
      <c r="CA37" s="63">
        <v>25040.689399999999</v>
      </c>
      <c r="CB37" s="63">
        <v>8358.904148454003</v>
      </c>
      <c r="CC37" s="63">
        <v>2847.7597448545357</v>
      </c>
      <c r="CD37" s="63">
        <v>266.30152676356909</v>
      </c>
      <c r="CE37" s="63">
        <v>2336.9165200928519</v>
      </c>
      <c r="CF37" s="63">
        <v>0</v>
      </c>
      <c r="CG37" s="63">
        <v>265.37556999999998</v>
      </c>
      <c r="CH37" s="63">
        <v>27.338080532073974</v>
      </c>
      <c r="CI37" s="63">
        <v>28.657238957748415</v>
      </c>
      <c r="CJ37" s="63">
        <v>70.286032567958827</v>
      </c>
      <c r="CK37" s="63">
        <v>693.53376997193595</v>
      </c>
      <c r="CL37" s="63">
        <v>304.0277509611206</v>
      </c>
      <c r="CM37" s="63">
        <v>6560.516485563523</v>
      </c>
      <c r="CN37" s="64" t="s">
        <v>572</v>
      </c>
      <c r="CO37" s="63">
        <v>17996654</v>
      </c>
      <c r="CP37" s="63">
        <v>18020716</v>
      </c>
      <c r="CQ37" s="63">
        <v>0.78</v>
      </c>
      <c r="CR37" s="63">
        <v>30049.374999999996</v>
      </c>
      <c r="CS37" s="63">
        <v>92076.209773449737</v>
      </c>
      <c r="CT37" s="63">
        <v>0</v>
      </c>
      <c r="CU37" s="63">
        <v>31093.572186077719</v>
      </c>
      <c r="CV37" s="63">
        <v>13189.226265956482</v>
      </c>
      <c r="CW37" s="63">
        <v>31233.112878871507</v>
      </c>
      <c r="CX37" s="63">
        <v>0.78</v>
      </c>
      <c r="CY37" s="63">
        <v>30049.374999999996</v>
      </c>
      <c r="CZ37" s="63">
        <v>77891.12278000002</v>
      </c>
      <c r="DA37" s="63">
        <v>0</v>
      </c>
      <c r="DB37" s="63">
        <v>31093.572186077719</v>
      </c>
      <c r="DC37" s="63">
        <v>13189.226265956482</v>
      </c>
      <c r="DD37" s="63">
        <v>31233.112878871507</v>
      </c>
      <c r="DE37" s="68">
        <v>26006</v>
      </c>
      <c r="DF37" s="68">
        <v>68900</v>
      </c>
      <c r="DG37" s="68">
        <v>5194.17</v>
      </c>
      <c r="DH37" s="68">
        <v>23418658.670000002</v>
      </c>
      <c r="DI37" s="68">
        <v>41818.39</v>
      </c>
      <c r="DJ37" s="68">
        <v>8267038.2599999998</v>
      </c>
      <c r="DK37" s="68">
        <v>2209108.62</v>
      </c>
      <c r="DL37" s="68">
        <v>17997715.98</v>
      </c>
      <c r="DM37" s="68">
        <v>71720.44</v>
      </c>
      <c r="DN37" s="68">
        <v>28932.080000000002</v>
      </c>
      <c r="DO37" s="68">
        <v>36572.21</v>
      </c>
      <c r="DP37" s="68">
        <v>8531020.9600000009</v>
      </c>
      <c r="DQ37" s="68">
        <v>195196.27</v>
      </c>
      <c r="DR37" s="68">
        <v>2596573.98</v>
      </c>
      <c r="DS37" s="68">
        <v>770589</v>
      </c>
      <c r="DT37" s="68">
        <v>11491</v>
      </c>
      <c r="DU37" s="68">
        <v>29024126</v>
      </c>
      <c r="DV37" s="68">
        <v>25040689.399999999</v>
      </c>
      <c r="DW37" s="68">
        <v>4256</v>
      </c>
      <c r="DX37" s="68">
        <v>181587.12</v>
      </c>
      <c r="DY37" s="68">
        <v>12808249.66</v>
      </c>
      <c r="DZ37" s="68">
        <v>4375.32</v>
      </c>
      <c r="EA37" s="68">
        <v>90</v>
      </c>
      <c r="EB37" s="68"/>
      <c r="EC37" s="68"/>
      <c r="ED37" s="68">
        <v>90</v>
      </c>
      <c r="EE37" s="68">
        <v>503.85</v>
      </c>
      <c r="EF37" s="68">
        <v>135</v>
      </c>
      <c r="EG37" s="68"/>
      <c r="EH37" s="26">
        <v>6780</v>
      </c>
      <c r="EI37" s="26"/>
      <c r="EJ37" s="26">
        <v>15900</v>
      </c>
      <c r="EK37" s="26">
        <v>85000</v>
      </c>
      <c r="EL37" s="26">
        <v>11000</v>
      </c>
      <c r="EM37" s="26">
        <v>438</v>
      </c>
      <c r="EN37" s="26"/>
      <c r="EO37" s="26">
        <v>19420</v>
      </c>
      <c r="EP37" s="26"/>
      <c r="EQ37" s="26"/>
      <c r="ER37" s="26"/>
      <c r="ES37" s="26"/>
      <c r="ET37" s="26"/>
      <c r="EU37" s="26"/>
      <c r="EV37" s="26"/>
      <c r="EW37" s="26"/>
      <c r="EX37" s="27"/>
    </row>
    <row r="38" spans="1:155" ht="12" customHeight="1" x14ac:dyDescent="0.2">
      <c r="A38" s="31" t="s">
        <v>340</v>
      </c>
      <c r="B38" s="67">
        <v>2022</v>
      </c>
      <c r="C38" s="31" t="s">
        <v>341</v>
      </c>
      <c r="D38" s="63">
        <v>77</v>
      </c>
      <c r="E38" s="63">
        <v>74</v>
      </c>
      <c r="F38" s="63">
        <v>74</v>
      </c>
      <c r="G38" s="63">
        <v>178470</v>
      </c>
      <c r="H38" s="63">
        <v>84763.993000000002</v>
      </c>
      <c r="I38" s="63">
        <v>36532.94</v>
      </c>
      <c r="J38" s="63">
        <v>6154.4409999999998</v>
      </c>
      <c r="K38" s="63">
        <v>6047.0810000000001</v>
      </c>
      <c r="L38" s="63">
        <v>107.36</v>
      </c>
      <c r="M38" s="63">
        <v>2569.5039999999999</v>
      </c>
      <c r="N38" s="63">
        <v>2569.5039999999999</v>
      </c>
      <c r="O38" s="63">
        <v>0</v>
      </c>
      <c r="P38" s="63">
        <v>36966.321000000004</v>
      </c>
      <c r="Q38" s="63">
        <v>5805.8029999999999</v>
      </c>
      <c r="R38" s="63">
        <v>1902.83</v>
      </c>
      <c r="S38" s="63">
        <v>26</v>
      </c>
      <c r="T38" s="63">
        <v>5387</v>
      </c>
      <c r="U38" s="63">
        <v>116.16</v>
      </c>
      <c r="V38" s="63">
        <v>521.79700000000003</v>
      </c>
      <c r="W38" s="63">
        <v>48123.692999999999</v>
      </c>
      <c r="X38" s="63">
        <v>17.079999999999998</v>
      </c>
      <c r="Y38" s="63">
        <v>17.079999999999998</v>
      </c>
      <c r="Z38" s="63">
        <v>0</v>
      </c>
      <c r="AA38" s="63">
        <v>82240.42</v>
      </c>
      <c r="AB38" s="63">
        <v>36983.535000000003</v>
      </c>
      <c r="AC38" s="63">
        <v>45256.885000000002</v>
      </c>
      <c r="AD38" s="63">
        <v>36532.94</v>
      </c>
      <c r="AE38" s="63">
        <v>6154.4409999999998</v>
      </c>
      <c r="AF38" s="63">
        <v>2569.5039999999999</v>
      </c>
      <c r="AG38" s="63">
        <v>3581.2338354022131</v>
      </c>
      <c r="AH38" s="63">
        <v>2573.2071645977871</v>
      </c>
      <c r="AI38" s="64" t="s">
        <v>310</v>
      </c>
      <c r="AJ38" s="63">
        <v>6154441</v>
      </c>
      <c r="AK38" s="63">
        <v>6154441</v>
      </c>
      <c r="AL38" s="63">
        <v>732.59015208047629</v>
      </c>
      <c r="AM38" s="64" t="s">
        <v>317</v>
      </c>
      <c r="AN38" s="63">
        <v>2569504</v>
      </c>
      <c r="AO38" s="63">
        <v>2569504</v>
      </c>
      <c r="AP38" s="63">
        <v>6361.7810000000009</v>
      </c>
      <c r="AQ38" s="63">
        <v>17.082999999999998</v>
      </c>
      <c r="AR38" s="63">
        <v>1902.8299999999997</v>
      </c>
      <c r="AS38" s="63">
        <v>37123</v>
      </c>
      <c r="AT38" s="63">
        <v>168771</v>
      </c>
      <c r="AU38" s="63">
        <v>7717</v>
      </c>
      <c r="AV38" s="63">
        <v>10793214</v>
      </c>
      <c r="AW38" s="63">
        <v>13262</v>
      </c>
      <c r="AX38" s="63">
        <v>2606594</v>
      </c>
      <c r="AY38" s="63">
        <v>1306610</v>
      </c>
      <c r="AZ38" s="63">
        <v>3505720</v>
      </c>
      <c r="BA38" s="63">
        <v>26639</v>
      </c>
      <c r="BB38" s="63">
        <v>15158</v>
      </c>
      <c r="BC38" s="63">
        <v>21962</v>
      </c>
      <c r="BD38" s="63">
        <v>1460011</v>
      </c>
      <c r="BE38" s="63">
        <v>1880</v>
      </c>
      <c r="BF38" s="63">
        <v>978139</v>
      </c>
      <c r="BG38" s="63">
        <v>206</v>
      </c>
      <c r="BH38" s="63">
        <v>175125</v>
      </c>
      <c r="BI38" s="63">
        <v>4516</v>
      </c>
      <c r="BJ38" s="63">
        <v>858310</v>
      </c>
      <c r="BK38" s="63">
        <v>5101961</v>
      </c>
      <c r="BL38" s="63">
        <v>9</v>
      </c>
      <c r="BM38" s="63">
        <v>68485</v>
      </c>
      <c r="BN38" s="63">
        <v>9832123</v>
      </c>
      <c r="BO38" s="63">
        <v>7717</v>
      </c>
      <c r="BP38" s="65"/>
      <c r="BQ38" s="65"/>
      <c r="BR38" s="65"/>
      <c r="BS38" s="65"/>
      <c r="BT38" s="65"/>
      <c r="BU38" s="65"/>
      <c r="BV38" s="65"/>
      <c r="BW38" s="63">
        <v>10256.344771346749</v>
      </c>
      <c r="BX38" s="63">
        <v>9438.8378690255286</v>
      </c>
      <c r="BY38" s="63">
        <v>3093.8713066478072</v>
      </c>
      <c r="BZ38" s="63">
        <v>858.31</v>
      </c>
      <c r="CA38" s="63">
        <v>5101.9610000000002</v>
      </c>
      <c r="CB38" s="63">
        <v>2479.454668855667</v>
      </c>
      <c r="CC38" s="63">
        <v>1436.4061006090044</v>
      </c>
      <c r="CD38" s="63">
        <v>16.765824796333909</v>
      </c>
      <c r="CE38" s="63">
        <v>880.32507667934897</v>
      </c>
      <c r="CF38" s="63">
        <v>0</v>
      </c>
      <c r="CG38" s="63">
        <v>103.899</v>
      </c>
      <c r="CH38" s="63">
        <v>36.380540708065034</v>
      </c>
      <c r="CI38" s="63">
        <v>14.854840289115906</v>
      </c>
      <c r="CJ38" s="63">
        <v>26.106220508098602</v>
      </c>
      <c r="CK38" s="63">
        <v>157.61249582469463</v>
      </c>
      <c r="CL38" s="63">
        <v>179.22632348823547</v>
      </c>
      <c r="CM38" s="63">
        <v>2930.1935882561729</v>
      </c>
      <c r="CN38" s="64" t="s">
        <v>321</v>
      </c>
      <c r="CO38" s="63">
        <v>3532760</v>
      </c>
      <c r="CP38" s="63">
        <v>3532760</v>
      </c>
      <c r="CQ38" s="63">
        <v>0</v>
      </c>
      <c r="CR38" s="63">
        <v>0.59000000000000008</v>
      </c>
      <c r="CS38" s="63">
        <v>41864.701164597791</v>
      </c>
      <c r="CT38" s="63">
        <v>0</v>
      </c>
      <c r="CU38" s="63">
        <v>0</v>
      </c>
      <c r="CV38" s="63">
        <v>0</v>
      </c>
      <c r="CW38" s="63">
        <v>36530.385173844101</v>
      </c>
      <c r="CX38" s="63">
        <v>0</v>
      </c>
      <c r="CY38" s="63">
        <v>0.59000000000000008</v>
      </c>
      <c r="CZ38" s="63">
        <v>36829.35</v>
      </c>
      <c r="DA38" s="63">
        <v>0</v>
      </c>
      <c r="DB38" s="63">
        <v>0</v>
      </c>
      <c r="DC38" s="63">
        <v>0</v>
      </c>
      <c r="DD38" s="63">
        <v>36530.385173844101</v>
      </c>
      <c r="DE38" s="69">
        <v>27278</v>
      </c>
      <c r="DF38" s="69">
        <v>168771</v>
      </c>
      <c r="DG38" s="69">
        <v>7498</v>
      </c>
      <c r="DH38" s="69">
        <v>10793214</v>
      </c>
      <c r="DI38" s="69">
        <v>13262</v>
      </c>
      <c r="DJ38" s="69">
        <v>2606594</v>
      </c>
      <c r="DK38" s="69">
        <v>1306610</v>
      </c>
      <c r="DL38" s="69">
        <v>3505720</v>
      </c>
      <c r="DM38" s="69">
        <v>26639</v>
      </c>
      <c r="DN38" s="69">
        <v>9464</v>
      </c>
      <c r="DO38" s="69">
        <v>21631</v>
      </c>
      <c r="DP38" s="69">
        <v>1460011</v>
      </c>
      <c r="DQ38" s="69">
        <v>1880</v>
      </c>
      <c r="DR38" s="69">
        <v>978139</v>
      </c>
      <c r="DS38" s="69">
        <v>175125</v>
      </c>
      <c r="DT38" s="69">
        <v>3597</v>
      </c>
      <c r="DU38" s="69">
        <v>858310</v>
      </c>
      <c r="DV38" s="69">
        <v>5101961</v>
      </c>
      <c r="DW38" s="69">
        <v>9</v>
      </c>
      <c r="DX38" s="69">
        <v>68485</v>
      </c>
      <c r="DY38" s="69">
        <v>9832123</v>
      </c>
      <c r="DZ38" s="69">
        <v>7498</v>
      </c>
      <c r="EA38" s="69"/>
      <c r="EB38" s="69"/>
      <c r="EC38" s="69"/>
      <c r="ED38" s="69"/>
      <c r="EE38" s="69"/>
      <c r="EF38" s="69"/>
      <c r="EG38" s="69"/>
      <c r="EH38" s="26">
        <v>493205</v>
      </c>
      <c r="EI38" s="26"/>
      <c r="EJ38" s="26">
        <v>1340</v>
      </c>
      <c r="EK38" s="26">
        <v>27040</v>
      </c>
      <c r="EL38" s="26"/>
      <c r="EM38" s="26">
        <v>12</v>
      </c>
      <c r="EN38" s="26"/>
      <c r="EO38" s="26"/>
      <c r="EP38" s="26">
        <v>200</v>
      </c>
      <c r="EQ38" s="26"/>
      <c r="ER38" s="26"/>
      <c r="ES38" s="26"/>
      <c r="ET38" s="26"/>
      <c r="EU38" s="26"/>
      <c r="EV38" s="26"/>
      <c r="EW38" s="26"/>
      <c r="EX38" s="27"/>
    </row>
    <row r="39" spans="1:155" ht="13.5" customHeight="1" x14ac:dyDescent="0.2">
      <c r="A39" s="32" t="s">
        <v>342</v>
      </c>
      <c r="B39" s="72">
        <v>2022</v>
      </c>
      <c r="C39" s="33" t="s">
        <v>343</v>
      </c>
      <c r="D39" s="63">
        <v>138</v>
      </c>
      <c r="E39" s="63">
        <v>140</v>
      </c>
      <c r="F39" s="63">
        <v>140</v>
      </c>
      <c r="G39" s="63">
        <v>877688</v>
      </c>
      <c r="H39" s="63">
        <v>401583.82281300001</v>
      </c>
      <c r="I39" s="63">
        <v>91005.306009999986</v>
      </c>
      <c r="J39" s="63">
        <v>23847.210020000002</v>
      </c>
      <c r="K39" s="63">
        <v>23590.280180000005</v>
      </c>
      <c r="L39" s="63">
        <v>256.93</v>
      </c>
      <c r="M39" s="63">
        <v>8290.9199700000008</v>
      </c>
      <c r="N39" s="63">
        <v>8094.0999700000011</v>
      </c>
      <c r="O39" s="63">
        <v>196.82</v>
      </c>
      <c r="P39" s="63">
        <v>266720.78081299999</v>
      </c>
      <c r="Q39" s="63">
        <v>16851.308019999997</v>
      </c>
      <c r="R39" s="63">
        <v>10836.505999999999</v>
      </c>
      <c r="S39" s="63">
        <v>66</v>
      </c>
      <c r="T39" s="63">
        <v>9577</v>
      </c>
      <c r="U39" s="63">
        <v>84</v>
      </c>
      <c r="V39" s="63">
        <v>799.1</v>
      </c>
      <c r="W39" s="63">
        <v>310124.76696299994</v>
      </c>
      <c r="X39" s="63">
        <v>52.454999999999998</v>
      </c>
      <c r="Y39" s="63">
        <v>55.555</v>
      </c>
      <c r="Z39" s="63">
        <v>0</v>
      </c>
      <c r="AA39" s="63">
        <v>389902.29281300004</v>
      </c>
      <c r="AB39" s="63">
        <v>266758.85681299999</v>
      </c>
      <c r="AC39" s="63">
        <v>123143.43599999999</v>
      </c>
      <c r="AD39" s="63">
        <v>91005.306009999986</v>
      </c>
      <c r="AE39" s="63">
        <v>23847.210020000002</v>
      </c>
      <c r="AF39" s="63">
        <v>8290.9199700000008</v>
      </c>
      <c r="AG39" s="63">
        <v>3504.4388789897844</v>
      </c>
      <c r="AH39" s="63">
        <v>20342.771301010216</v>
      </c>
      <c r="AI39" s="64" t="s">
        <v>442</v>
      </c>
      <c r="AJ39" s="63">
        <v>23845860.18</v>
      </c>
      <c r="AK39" s="63">
        <v>23847210.18</v>
      </c>
      <c r="AL39" s="63">
        <v>2748.160916306153</v>
      </c>
      <c r="AM39" s="64" t="s">
        <v>325</v>
      </c>
      <c r="AN39" s="63">
        <v>8290919.9699999997</v>
      </c>
      <c r="AO39" s="63">
        <v>8290919.9699999997</v>
      </c>
      <c r="AP39" s="63">
        <v>18820.746019999999</v>
      </c>
      <c r="AQ39" s="63">
        <v>52.485000000000007</v>
      </c>
      <c r="AR39" s="63">
        <v>10836.505999999999</v>
      </c>
      <c r="AS39" s="63">
        <v>100721.14700000001</v>
      </c>
      <c r="AT39" s="63">
        <v>74410</v>
      </c>
      <c r="AU39" s="63">
        <v>112709.03999999995</v>
      </c>
      <c r="AV39" s="63">
        <v>44931912.040000007</v>
      </c>
      <c r="AW39" s="63">
        <v>103352.02</v>
      </c>
      <c r="AX39" s="63">
        <v>26018399.98</v>
      </c>
      <c r="AY39" s="63">
        <v>5835667.0199999996</v>
      </c>
      <c r="AZ39" s="63">
        <v>11152871</v>
      </c>
      <c r="BA39" s="63">
        <v>210944.98999999996</v>
      </c>
      <c r="BB39" s="63">
        <v>157711.99</v>
      </c>
      <c r="BC39" s="63">
        <v>87117</v>
      </c>
      <c r="BD39" s="63">
        <v>20025814.089999996</v>
      </c>
      <c r="BE39" s="63">
        <v>338336.00000000006</v>
      </c>
      <c r="BF39" s="63">
        <v>4553222.432</v>
      </c>
      <c r="BG39" s="63">
        <v>1359</v>
      </c>
      <c r="BH39" s="63">
        <v>2130153</v>
      </c>
      <c r="BI39" s="63">
        <v>41816.01</v>
      </c>
      <c r="BJ39" s="63">
        <v>69969841.969999999</v>
      </c>
      <c r="BK39" s="63">
        <v>36622493.010000005</v>
      </c>
      <c r="BL39" s="63">
        <v>6479</v>
      </c>
      <c r="BM39" s="63">
        <v>733858.06400000025</v>
      </c>
      <c r="BN39" s="63">
        <v>43549668.009999998</v>
      </c>
      <c r="BO39" s="63">
        <v>106732.98999999996</v>
      </c>
      <c r="BP39" s="63">
        <v>344</v>
      </c>
      <c r="BQ39" s="63">
        <v>3521</v>
      </c>
      <c r="BR39" s="65"/>
      <c r="BS39" s="63">
        <v>622.04</v>
      </c>
      <c r="BT39" s="63">
        <v>895</v>
      </c>
      <c r="BU39" s="63">
        <v>561.00999999999988</v>
      </c>
      <c r="BV39" s="63">
        <v>33</v>
      </c>
      <c r="BW39" s="63">
        <v>42704.691960991535</v>
      </c>
      <c r="BX39" s="63">
        <v>43673.162331845306</v>
      </c>
      <c r="BY39" s="63">
        <v>22273.734727643423</v>
      </c>
      <c r="BZ39" s="63">
        <v>69969.841969999994</v>
      </c>
      <c r="CA39" s="63">
        <v>36622.493010000006</v>
      </c>
      <c r="CB39" s="63">
        <v>24735.267497313071</v>
      </c>
      <c r="CC39" s="63">
        <v>6108.9245145496552</v>
      </c>
      <c r="CD39" s="63">
        <v>85.523999505723367</v>
      </c>
      <c r="CE39" s="63">
        <v>4097.9000802427172</v>
      </c>
      <c r="CF39" s="63">
        <v>0</v>
      </c>
      <c r="CG39" s="63">
        <v>936.96713399999987</v>
      </c>
      <c r="CH39" s="63">
        <v>98.706725981103418</v>
      </c>
      <c r="CI39" s="63">
        <v>154.55775320811748</v>
      </c>
      <c r="CJ39" s="63">
        <v>206.72609422345636</v>
      </c>
      <c r="CK39" s="63">
        <v>1917.137843336636</v>
      </c>
      <c r="CL39" s="63">
        <v>749.26693086025773</v>
      </c>
      <c r="CM39" s="63">
        <v>12150.024037062507</v>
      </c>
      <c r="CN39" s="64" t="s">
        <v>422</v>
      </c>
      <c r="CO39" s="63">
        <v>11060261</v>
      </c>
      <c r="CP39" s="63">
        <v>11403501</v>
      </c>
      <c r="CQ39" s="63">
        <v>453.53000000000003</v>
      </c>
      <c r="CR39" s="63">
        <v>77649.109194602323</v>
      </c>
      <c r="CS39" s="63">
        <v>41536.358476407884</v>
      </c>
      <c r="CT39" s="63">
        <v>0</v>
      </c>
      <c r="CU39" s="63">
        <v>0.55736799716949459</v>
      </c>
      <c r="CV39" s="63">
        <v>2732.6182007278198</v>
      </c>
      <c r="CW39" s="63">
        <v>14502.87325811548</v>
      </c>
      <c r="CX39" s="63">
        <v>453.53000000000003</v>
      </c>
      <c r="CY39" s="63">
        <v>73196.505189999982</v>
      </c>
      <c r="CZ39" s="63">
        <v>17809.021210000006</v>
      </c>
      <c r="DA39" s="63">
        <v>0</v>
      </c>
      <c r="DB39" s="63">
        <v>0.55736799716949459</v>
      </c>
      <c r="DC39" s="63">
        <v>2732.6182007278198</v>
      </c>
      <c r="DD39" s="63">
        <v>14502.87325811548</v>
      </c>
      <c r="DE39" s="73">
        <v>84719.147000000012</v>
      </c>
      <c r="DF39" s="73">
        <v>74110</v>
      </c>
      <c r="DG39" s="73">
        <v>107239.03999999995</v>
      </c>
      <c r="DH39" s="73">
        <v>44931912.040000007</v>
      </c>
      <c r="DI39" s="73">
        <v>103352.02</v>
      </c>
      <c r="DJ39" s="73">
        <v>26018399.98</v>
      </c>
      <c r="DK39" s="73">
        <v>5835667.0199999996</v>
      </c>
      <c r="DL39" s="73">
        <v>11152871</v>
      </c>
      <c r="DM39" s="73">
        <v>210944.98999999996</v>
      </c>
      <c r="DN39" s="73">
        <v>142973.99</v>
      </c>
      <c r="DO39" s="73">
        <v>87117</v>
      </c>
      <c r="DP39" s="73">
        <v>20025668.089999996</v>
      </c>
      <c r="DQ39" s="73">
        <v>338336.00000000006</v>
      </c>
      <c r="DR39" s="73">
        <v>4553222.432</v>
      </c>
      <c r="DS39" s="73">
        <v>2130153</v>
      </c>
      <c r="DT39" s="73">
        <v>41816.01</v>
      </c>
      <c r="DU39" s="73">
        <v>69969841.969999999</v>
      </c>
      <c r="DV39" s="73">
        <v>36622493.010000005</v>
      </c>
      <c r="DW39" s="73">
        <v>6479</v>
      </c>
      <c r="DX39" s="73">
        <v>733797.06400000025</v>
      </c>
      <c r="DY39" s="73">
        <v>43549668.009999998</v>
      </c>
      <c r="DZ39" s="73">
        <v>101262.98999999996</v>
      </c>
      <c r="EA39" s="73">
        <v>344</v>
      </c>
      <c r="EB39" s="73">
        <v>3521</v>
      </c>
      <c r="EC39" s="73"/>
      <c r="ED39" s="73">
        <v>622.04</v>
      </c>
      <c r="EE39" s="73">
        <v>895</v>
      </c>
      <c r="EF39" s="73">
        <v>561.00999999999988</v>
      </c>
      <c r="EG39" s="73">
        <v>33</v>
      </c>
      <c r="EH39" s="34">
        <v>476540</v>
      </c>
      <c r="EI39" s="34">
        <v>55100</v>
      </c>
      <c r="EJ39" s="34">
        <v>5320</v>
      </c>
      <c r="EK39" s="34">
        <v>250630</v>
      </c>
      <c r="EL39" s="34">
        <v>11510</v>
      </c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5"/>
    </row>
    <row r="40" spans="1:155" x14ac:dyDescent="0.2">
      <c r="A40" s="36" t="s">
        <v>190</v>
      </c>
      <c r="B40" s="36" t="s">
        <v>191</v>
      </c>
      <c r="C40" s="36" t="s">
        <v>52</v>
      </c>
      <c r="D40" s="37" t="s">
        <v>192</v>
      </c>
      <c r="E40" s="38" t="s">
        <v>193</v>
      </c>
      <c r="F40" s="38" t="s">
        <v>194</v>
      </c>
      <c r="G40" s="38" t="s">
        <v>195</v>
      </c>
      <c r="H40" s="39" t="s">
        <v>196</v>
      </c>
      <c r="I40" s="39" t="s">
        <v>197</v>
      </c>
      <c r="J40" s="39" t="s">
        <v>198</v>
      </c>
      <c r="K40" s="39" t="s">
        <v>199</v>
      </c>
      <c r="L40" s="39" t="s">
        <v>200</v>
      </c>
      <c r="M40" s="39" t="s">
        <v>201</v>
      </c>
      <c r="N40" s="39" t="s">
        <v>202</v>
      </c>
      <c r="O40" s="39" t="s">
        <v>203</v>
      </c>
      <c r="P40" s="39" t="s">
        <v>204</v>
      </c>
      <c r="Q40" s="39" t="s">
        <v>205</v>
      </c>
      <c r="R40" s="39" t="s">
        <v>206</v>
      </c>
      <c r="S40" s="39" t="s">
        <v>207</v>
      </c>
      <c r="T40" s="39" t="s">
        <v>208</v>
      </c>
      <c r="U40" s="39" t="s">
        <v>209</v>
      </c>
      <c r="V40" s="39" t="s">
        <v>210</v>
      </c>
      <c r="W40" s="39" t="s">
        <v>211</v>
      </c>
      <c r="X40" s="39" t="s">
        <v>212</v>
      </c>
      <c r="Y40" s="39" t="s">
        <v>213</v>
      </c>
      <c r="Z40" s="39" t="s">
        <v>214</v>
      </c>
      <c r="AA40" s="38" t="s">
        <v>215</v>
      </c>
      <c r="AB40" s="38" t="s">
        <v>216</v>
      </c>
      <c r="AC40" s="38" t="s">
        <v>217</v>
      </c>
      <c r="AD40" s="38" t="s">
        <v>218</v>
      </c>
      <c r="AE40" s="38" t="s">
        <v>219</v>
      </c>
      <c r="AF40" s="38" t="s">
        <v>220</v>
      </c>
      <c r="AG40" s="38" t="s">
        <v>221</v>
      </c>
      <c r="AH40" s="38" t="s">
        <v>222</v>
      </c>
      <c r="AI40" s="38" t="s">
        <v>223</v>
      </c>
      <c r="AJ40" s="38" t="s">
        <v>224</v>
      </c>
      <c r="AK40" s="38" t="s">
        <v>225</v>
      </c>
      <c r="AL40" s="38" t="s">
        <v>226</v>
      </c>
      <c r="AM40" s="38" t="s">
        <v>227</v>
      </c>
      <c r="AN40" s="38" t="s">
        <v>228</v>
      </c>
      <c r="AO40" s="38" t="s">
        <v>229</v>
      </c>
      <c r="AP40" s="38" t="s">
        <v>230</v>
      </c>
      <c r="AQ40" s="38" t="s">
        <v>231</v>
      </c>
      <c r="AR40" s="38" t="s">
        <v>232</v>
      </c>
      <c r="AS40" s="38" t="s">
        <v>233</v>
      </c>
      <c r="AT40" s="38" t="s">
        <v>234</v>
      </c>
      <c r="AU40" s="38" t="s">
        <v>235</v>
      </c>
      <c r="AV40" s="38" t="s">
        <v>236</v>
      </c>
      <c r="AW40" s="38" t="s">
        <v>237</v>
      </c>
      <c r="AX40" s="38" t="s">
        <v>238</v>
      </c>
      <c r="AY40" s="38" t="s">
        <v>239</v>
      </c>
      <c r="AZ40" s="38" t="s">
        <v>75</v>
      </c>
      <c r="BA40" s="38" t="s">
        <v>240</v>
      </c>
      <c r="BB40" s="38" t="s">
        <v>241</v>
      </c>
      <c r="BC40" s="38" t="s">
        <v>242</v>
      </c>
      <c r="BD40" s="38" t="s">
        <v>243</v>
      </c>
      <c r="BE40" s="38" t="s">
        <v>244</v>
      </c>
      <c r="BF40" s="38" t="s">
        <v>245</v>
      </c>
      <c r="BG40" s="38" t="s">
        <v>246</v>
      </c>
      <c r="BH40" s="38" t="s">
        <v>247</v>
      </c>
      <c r="BI40" s="38" t="s">
        <v>248</v>
      </c>
      <c r="BJ40" s="38" t="s">
        <v>249</v>
      </c>
      <c r="BK40" s="38" t="s">
        <v>250</v>
      </c>
      <c r="BL40" s="38" t="s">
        <v>251</v>
      </c>
      <c r="BM40" s="38" t="s">
        <v>252</v>
      </c>
      <c r="BN40" s="38" t="s">
        <v>253</v>
      </c>
      <c r="BO40" s="38" t="s">
        <v>89</v>
      </c>
      <c r="BP40" s="38" t="s">
        <v>90</v>
      </c>
      <c r="BQ40" s="38" t="s">
        <v>91</v>
      </c>
      <c r="BR40" s="38" t="s">
        <v>92</v>
      </c>
      <c r="BS40" s="38" t="s">
        <v>93</v>
      </c>
      <c r="BT40" s="38" t="s">
        <v>94</v>
      </c>
      <c r="BU40" s="38" t="s">
        <v>95</v>
      </c>
      <c r="BV40" s="38" t="s">
        <v>96</v>
      </c>
      <c r="BW40" s="38" t="s">
        <v>254</v>
      </c>
      <c r="BX40" s="38" t="s">
        <v>255</v>
      </c>
      <c r="BY40" s="38" t="s">
        <v>256</v>
      </c>
      <c r="BZ40" s="38" t="s">
        <v>257</v>
      </c>
      <c r="CA40" s="38" t="s">
        <v>258</v>
      </c>
      <c r="CB40" s="38" t="s">
        <v>259</v>
      </c>
      <c r="CC40" s="38" t="s">
        <v>260</v>
      </c>
      <c r="CD40" s="38" t="s">
        <v>261</v>
      </c>
      <c r="CE40" s="38" t="s">
        <v>262</v>
      </c>
      <c r="CF40" s="38" t="s">
        <v>263</v>
      </c>
      <c r="CG40" s="38" t="s">
        <v>264</v>
      </c>
      <c r="CH40" s="38" t="s">
        <v>265</v>
      </c>
      <c r="CI40" s="38" t="s">
        <v>266</v>
      </c>
      <c r="CJ40" s="38" t="s">
        <v>267</v>
      </c>
      <c r="CK40" s="38" t="s">
        <v>268</v>
      </c>
      <c r="CL40" s="38" t="s">
        <v>269</v>
      </c>
      <c r="CM40" s="38" t="s">
        <v>270</v>
      </c>
      <c r="CN40" s="38" t="s">
        <v>271</v>
      </c>
      <c r="CO40" s="38" t="s">
        <v>272</v>
      </c>
      <c r="CP40" s="38" t="s">
        <v>273</v>
      </c>
      <c r="CQ40" s="38" t="s">
        <v>274</v>
      </c>
      <c r="CR40" s="38" t="s">
        <v>275</v>
      </c>
      <c r="CS40" s="38" t="s">
        <v>276</v>
      </c>
      <c r="CT40" s="38" t="s">
        <v>277</v>
      </c>
      <c r="CU40" s="38" t="s">
        <v>278</v>
      </c>
      <c r="CV40" s="38" t="s">
        <v>279</v>
      </c>
      <c r="CW40" s="38" t="s">
        <v>280</v>
      </c>
      <c r="CX40" s="40" t="s">
        <v>281</v>
      </c>
      <c r="CY40" s="40" t="s">
        <v>282</v>
      </c>
      <c r="CZ40" s="40" t="s">
        <v>283</v>
      </c>
      <c r="DA40" s="40" t="s">
        <v>284</v>
      </c>
      <c r="DB40" s="40" t="s">
        <v>285</v>
      </c>
      <c r="DC40" s="40" t="s">
        <v>286</v>
      </c>
      <c r="DD40" s="40" t="s">
        <v>287</v>
      </c>
      <c r="DE40" s="41" t="s">
        <v>233</v>
      </c>
      <c r="DF40" s="41" t="s">
        <v>234</v>
      </c>
      <c r="DG40" s="41" t="s">
        <v>235</v>
      </c>
      <c r="DH40" s="41" t="s">
        <v>236</v>
      </c>
      <c r="DI40" s="41" t="s">
        <v>237</v>
      </c>
      <c r="DJ40" s="41" t="s">
        <v>238</v>
      </c>
      <c r="DK40" s="41" t="s">
        <v>239</v>
      </c>
      <c r="DL40" s="41" t="s">
        <v>75</v>
      </c>
      <c r="DM40" s="41" t="s">
        <v>240</v>
      </c>
      <c r="DN40" s="41" t="s">
        <v>241</v>
      </c>
      <c r="DO40" s="41" t="s">
        <v>242</v>
      </c>
      <c r="DP40" s="41" t="s">
        <v>243</v>
      </c>
      <c r="DQ40" s="41" t="s">
        <v>244</v>
      </c>
      <c r="DR40" s="41" t="s">
        <v>245</v>
      </c>
      <c r="DS40" s="41" t="s">
        <v>247</v>
      </c>
      <c r="DT40" s="41" t="s">
        <v>248</v>
      </c>
      <c r="DU40" s="41" t="s">
        <v>249</v>
      </c>
      <c r="DV40" s="41" t="s">
        <v>250</v>
      </c>
      <c r="DW40" s="41" t="s">
        <v>251</v>
      </c>
      <c r="DX40" s="41" t="s">
        <v>252</v>
      </c>
      <c r="DY40" s="41" t="s">
        <v>253</v>
      </c>
      <c r="DZ40" s="41" t="s">
        <v>89</v>
      </c>
      <c r="EA40" s="41" t="s">
        <v>90</v>
      </c>
      <c r="EB40" s="41" t="s">
        <v>91</v>
      </c>
      <c r="EC40" s="41" t="s">
        <v>92</v>
      </c>
      <c r="ED40" s="41" t="s">
        <v>93</v>
      </c>
      <c r="EE40" s="41" t="s">
        <v>94</v>
      </c>
      <c r="EF40" s="41" t="s">
        <v>95</v>
      </c>
      <c r="EG40" s="41" t="s">
        <v>96</v>
      </c>
      <c r="EH40" s="74" t="s">
        <v>288</v>
      </c>
      <c r="EI40" s="74" t="s">
        <v>289</v>
      </c>
      <c r="EJ40" s="74" t="s">
        <v>290</v>
      </c>
      <c r="EK40" s="74" t="s">
        <v>291</v>
      </c>
      <c r="EL40" s="74" t="s">
        <v>292</v>
      </c>
      <c r="EM40" s="74" t="s">
        <v>293</v>
      </c>
      <c r="EN40" s="74" t="s">
        <v>294</v>
      </c>
      <c r="EO40" s="74" t="s">
        <v>567</v>
      </c>
      <c r="EP40" s="74" t="s">
        <v>297</v>
      </c>
      <c r="EQ40" s="74" t="s">
        <v>295</v>
      </c>
      <c r="ER40" s="74"/>
      <c r="ES40" s="74"/>
      <c r="ET40" s="74"/>
      <c r="EU40" s="74"/>
      <c r="EV40" s="74" t="s">
        <v>296</v>
      </c>
      <c r="EW40" s="74"/>
      <c r="EX40" s="74" t="s">
        <v>562</v>
      </c>
    </row>
    <row r="41" spans="1:155" ht="12" customHeight="1" x14ac:dyDescent="0.2">
      <c r="A41" s="45" t="s">
        <v>298</v>
      </c>
      <c r="B41" s="46">
        <v>2021</v>
      </c>
      <c r="C41" s="45" t="s">
        <v>299</v>
      </c>
      <c r="D41" s="47">
        <v>243</v>
      </c>
      <c r="E41" s="47">
        <v>242</v>
      </c>
      <c r="F41" s="47">
        <v>242</v>
      </c>
      <c r="G41" s="47">
        <v>1102670</v>
      </c>
      <c r="H41" s="47">
        <v>520971.65380000003</v>
      </c>
      <c r="I41" s="47">
        <v>112803.53640000001</v>
      </c>
      <c r="J41" s="47">
        <v>29648.697890000003</v>
      </c>
      <c r="K41" s="47">
        <v>29648.697890000003</v>
      </c>
      <c r="L41" s="47">
        <v>0</v>
      </c>
      <c r="M41" s="47">
        <v>14542.517</v>
      </c>
      <c r="N41" s="47">
        <v>14542.517</v>
      </c>
      <c r="O41" s="47">
        <v>0</v>
      </c>
      <c r="P41" s="47">
        <v>335220.68390999996</v>
      </c>
      <c r="Q41" s="47">
        <v>23533.123909999998</v>
      </c>
      <c r="R41" s="47">
        <v>14983.702600000001</v>
      </c>
      <c r="S41" s="47">
        <v>150</v>
      </c>
      <c r="T41" s="47">
        <v>21959</v>
      </c>
      <c r="U41" s="47">
        <v>3683.8890000000001</v>
      </c>
      <c r="V41" s="47">
        <v>10088.627</v>
      </c>
      <c r="W41" s="47">
        <v>408168.11739999999</v>
      </c>
      <c r="X41" s="47">
        <v>310.37400000000002</v>
      </c>
      <c r="Y41" s="47">
        <v>310.464</v>
      </c>
      <c r="Z41" s="47">
        <v>210.02</v>
      </c>
      <c r="AA41" s="47">
        <v>492305.61940000003</v>
      </c>
      <c r="AB41" s="47">
        <v>335310.86811000004</v>
      </c>
      <c r="AC41" s="47">
        <v>156994.75129000001</v>
      </c>
      <c r="AD41" s="47">
        <v>112803.53640000001</v>
      </c>
      <c r="AE41" s="47">
        <v>29648.697890000003</v>
      </c>
      <c r="AF41" s="47">
        <v>14542.517</v>
      </c>
      <c r="AG41" s="47">
        <v>9907.547095036778</v>
      </c>
      <c r="AH41" s="47">
        <v>19741.150794963221</v>
      </c>
      <c r="AI41" s="75" t="s">
        <v>563</v>
      </c>
      <c r="AJ41" s="47">
        <v>29675367.890000001</v>
      </c>
      <c r="AK41" s="47">
        <v>29675367.890000001</v>
      </c>
      <c r="AL41" s="47">
        <v>7441.6315590530039</v>
      </c>
      <c r="AM41" s="75" t="s">
        <v>310</v>
      </c>
      <c r="AN41" s="47">
        <v>14542517</v>
      </c>
      <c r="AO41" s="47">
        <v>14542517</v>
      </c>
      <c r="AP41" s="47">
        <v>35152.439909999994</v>
      </c>
      <c r="AQ41" s="47">
        <v>310.41300000000007</v>
      </c>
      <c r="AR41" s="47">
        <v>14985.882599999999</v>
      </c>
      <c r="AS41" s="47">
        <v>198690.15000000002</v>
      </c>
      <c r="AT41" s="47">
        <v>27350.2</v>
      </c>
      <c r="AU41" s="47">
        <v>3093</v>
      </c>
      <c r="AV41" s="47">
        <v>68706155.419999987</v>
      </c>
      <c r="AW41" s="47">
        <v>122405.04</v>
      </c>
      <c r="AX41" s="47">
        <v>31329339.260000002</v>
      </c>
      <c r="AY41" s="47">
        <v>9186912.0700000003</v>
      </c>
      <c r="AZ41" s="47">
        <v>32858857.34</v>
      </c>
      <c r="BA41" s="47">
        <v>381082.37</v>
      </c>
      <c r="BB41" s="47">
        <v>162441.81</v>
      </c>
      <c r="BC41" s="47">
        <v>139310.89000000001</v>
      </c>
      <c r="BD41" s="47">
        <v>29216388.329999998</v>
      </c>
      <c r="BE41" s="47">
        <v>277240.84999999998</v>
      </c>
      <c r="BF41" s="47">
        <v>6845854.9399999995</v>
      </c>
      <c r="BG41" s="47">
        <v>26</v>
      </c>
      <c r="BH41" s="47">
        <v>2923892</v>
      </c>
      <c r="BI41" s="47">
        <v>60149.06</v>
      </c>
      <c r="BJ41" s="47">
        <v>82022905.099999994</v>
      </c>
      <c r="BK41" s="47">
        <v>48183071.800000004</v>
      </c>
      <c r="BL41" s="47">
        <v>14076.529999999999</v>
      </c>
      <c r="BM41" s="47">
        <v>849822.86999999976</v>
      </c>
      <c r="BN41" s="47">
        <v>21801803.079999998</v>
      </c>
      <c r="BO41" s="47">
        <v>3093</v>
      </c>
      <c r="BP41" s="76"/>
      <c r="BQ41" s="76"/>
      <c r="BR41" s="76"/>
      <c r="BS41" s="76"/>
      <c r="BT41" s="76"/>
      <c r="BU41" s="76"/>
      <c r="BV41" s="76"/>
      <c r="BW41" s="47">
        <v>66043.379776756221</v>
      </c>
      <c r="BX41" s="47">
        <v>45667.619295744778</v>
      </c>
      <c r="BY41" s="47">
        <v>25878.930971461621</v>
      </c>
      <c r="BZ41" s="47">
        <v>82022.905099999989</v>
      </c>
      <c r="CA41" s="47">
        <v>48183.071800000005</v>
      </c>
      <c r="CB41" s="47">
        <v>30279.350232031353</v>
      </c>
      <c r="CC41" s="47">
        <v>10626.791959916432</v>
      </c>
      <c r="CD41" s="47">
        <v>16.30383365388596</v>
      </c>
      <c r="CE41" s="47">
        <v>6161.2692827820993</v>
      </c>
      <c r="CF41" s="47">
        <v>0</v>
      </c>
      <c r="CG41" s="47">
        <v>1124.0743300000001</v>
      </c>
      <c r="CH41" s="47">
        <v>194.71635078971386</v>
      </c>
      <c r="CI41" s="47">
        <v>159.19297689833166</v>
      </c>
      <c r="CJ41" s="47">
        <v>373.46072986856933</v>
      </c>
      <c r="CK41" s="47">
        <v>2634.2339032591794</v>
      </c>
      <c r="CL41" s="47">
        <v>1028.7595643504665</v>
      </c>
      <c r="CM41" s="47">
        <v>16494.316867790461</v>
      </c>
      <c r="CN41" s="75" t="s">
        <v>566</v>
      </c>
      <c r="CO41" s="47">
        <v>34197107.340000004</v>
      </c>
      <c r="CP41" s="47">
        <v>35071022.340000004</v>
      </c>
      <c r="CQ41" s="47">
        <v>0</v>
      </c>
      <c r="CR41" s="47">
        <v>63310.663400000005</v>
      </c>
      <c r="CS41" s="47">
        <v>83776.540794963264</v>
      </c>
      <c r="CT41" s="47">
        <v>0</v>
      </c>
      <c r="CU41" s="47">
        <v>0</v>
      </c>
      <c r="CV41" s="47">
        <v>0</v>
      </c>
      <c r="CW41" s="47">
        <v>49284.171938199397</v>
      </c>
      <c r="CX41" s="47">
        <v>0</v>
      </c>
      <c r="CY41" s="47">
        <v>63310.663400000005</v>
      </c>
      <c r="CZ41" s="47">
        <v>49492.873000000007</v>
      </c>
      <c r="DA41" s="47">
        <v>0</v>
      </c>
      <c r="DB41" s="47">
        <v>0</v>
      </c>
      <c r="DC41" s="47">
        <v>0</v>
      </c>
      <c r="DD41" s="47">
        <v>49284.171938199397</v>
      </c>
      <c r="DE41" s="47">
        <v>192115.15000000002</v>
      </c>
      <c r="DF41" s="47">
        <v>6864</v>
      </c>
      <c r="DG41" s="47">
        <v>3093</v>
      </c>
      <c r="DH41" s="47">
        <v>68706155.419999987</v>
      </c>
      <c r="DI41" s="47">
        <v>122405.04</v>
      </c>
      <c r="DJ41" s="47">
        <v>31329339.260000002</v>
      </c>
      <c r="DK41" s="47">
        <v>9186912.0700000003</v>
      </c>
      <c r="DL41" s="47">
        <v>32858857.34</v>
      </c>
      <c r="DM41" s="47">
        <v>381082.37</v>
      </c>
      <c r="DN41" s="47">
        <v>139371.81000000003</v>
      </c>
      <c r="DO41" s="47">
        <v>139310.89000000001</v>
      </c>
      <c r="DP41" s="47">
        <v>29216388.329999998</v>
      </c>
      <c r="DQ41" s="47">
        <v>277240.84999999998</v>
      </c>
      <c r="DR41" s="47">
        <v>6845854.9399999995</v>
      </c>
      <c r="DS41" s="47">
        <v>2923892</v>
      </c>
      <c r="DT41" s="47">
        <v>60132.06</v>
      </c>
      <c r="DU41" s="47">
        <v>82022905.099999994</v>
      </c>
      <c r="DV41" s="47">
        <v>48183071.800000004</v>
      </c>
      <c r="DW41" s="47">
        <v>14076.529999999999</v>
      </c>
      <c r="DX41" s="47">
        <v>849822.86999999976</v>
      </c>
      <c r="DY41" s="47">
        <v>21761793.079999998</v>
      </c>
      <c r="DZ41" s="47">
        <v>3093</v>
      </c>
      <c r="EA41" s="76"/>
      <c r="EB41" s="76"/>
      <c r="EC41" s="76"/>
      <c r="ED41" s="76"/>
      <c r="EE41" s="76"/>
      <c r="EF41" s="76"/>
      <c r="EG41" s="76"/>
      <c r="EH41" s="47">
        <v>4867047</v>
      </c>
      <c r="EI41" s="47">
        <v>2852857</v>
      </c>
      <c r="EJ41" s="47">
        <v>650</v>
      </c>
      <c r="EK41" s="47">
        <v>2074905</v>
      </c>
      <c r="EL41" s="47">
        <v>265970</v>
      </c>
      <c r="EM41" s="47">
        <v>528</v>
      </c>
      <c r="EN41" s="76">
        <v>26670</v>
      </c>
      <c r="EO41" s="47"/>
      <c r="EP41" s="47"/>
      <c r="EQ41" s="47"/>
      <c r="ER41" s="47"/>
      <c r="ES41" s="47"/>
      <c r="ET41" s="47"/>
      <c r="EU41" s="47"/>
      <c r="EV41" s="47"/>
      <c r="EW41" s="47"/>
      <c r="EX41" s="47"/>
    </row>
    <row r="42" spans="1:155" ht="12" customHeight="1" x14ac:dyDescent="0.2">
      <c r="A42" s="49" t="s">
        <v>303</v>
      </c>
      <c r="B42" s="50">
        <v>2021</v>
      </c>
      <c r="C42" s="49" t="s">
        <v>304</v>
      </c>
      <c r="D42" s="51">
        <v>205</v>
      </c>
      <c r="E42" s="51">
        <v>205</v>
      </c>
      <c r="F42" s="51">
        <v>204</v>
      </c>
      <c r="G42" s="51">
        <v>1254322</v>
      </c>
      <c r="H42" s="51">
        <v>662997.58802000002</v>
      </c>
      <c r="I42" s="51">
        <v>152664.05499999999</v>
      </c>
      <c r="J42" s="51">
        <v>34102.305679999998</v>
      </c>
      <c r="K42" s="51">
        <v>34102.305679999998</v>
      </c>
      <c r="L42" s="51">
        <v>0</v>
      </c>
      <c r="M42" s="51">
        <v>17580.990000000002</v>
      </c>
      <c r="N42" s="51">
        <v>17580.990000000002</v>
      </c>
      <c r="O42" s="51">
        <v>0</v>
      </c>
      <c r="P42" s="51">
        <v>439276.54033999995</v>
      </c>
      <c r="Q42" s="51">
        <v>25230.6702</v>
      </c>
      <c r="R42" s="51">
        <v>16606.357</v>
      </c>
      <c r="S42" s="51">
        <v>113</v>
      </c>
      <c r="T42" s="51">
        <v>21826</v>
      </c>
      <c r="U42" s="51">
        <v>2548.8000000000002</v>
      </c>
      <c r="V42" s="51">
        <v>218.54</v>
      </c>
      <c r="W42" s="51">
        <v>510333.53301999997</v>
      </c>
      <c r="X42" s="51">
        <v>271.803</v>
      </c>
      <c r="Y42" s="51">
        <v>271.803</v>
      </c>
      <c r="Z42" s="51">
        <v>0</v>
      </c>
      <c r="AA42" s="51">
        <v>643664.33001999999</v>
      </c>
      <c r="AB42" s="51">
        <v>438047.45934</v>
      </c>
      <c r="AC42" s="51">
        <v>205616.87067999999</v>
      </c>
      <c r="AD42" s="51">
        <v>153933.57500000001</v>
      </c>
      <c r="AE42" s="51">
        <v>34102.305679999998</v>
      </c>
      <c r="AF42" s="51">
        <v>17580.990000000002</v>
      </c>
      <c r="AG42" s="51">
        <v>4360.8715509576014</v>
      </c>
      <c r="AH42" s="51">
        <v>29741.434129042394</v>
      </c>
      <c r="AI42" s="77" t="s">
        <v>338</v>
      </c>
      <c r="AJ42" s="51">
        <v>34102305.68</v>
      </c>
      <c r="AK42" s="51">
        <v>34102305.68</v>
      </c>
      <c r="AL42" s="51">
        <v>9519.35095190227</v>
      </c>
      <c r="AM42" s="77" t="s">
        <v>363</v>
      </c>
      <c r="AN42" s="51">
        <v>17580990</v>
      </c>
      <c r="AO42" s="51">
        <v>17580990</v>
      </c>
      <c r="AP42" s="51">
        <v>26863.430199999995</v>
      </c>
      <c r="AQ42" s="51">
        <v>271.94400000000007</v>
      </c>
      <c r="AR42" s="51">
        <v>16606.356999999996</v>
      </c>
      <c r="AS42" s="51">
        <v>231816.34</v>
      </c>
      <c r="AT42" s="51">
        <v>20362</v>
      </c>
      <c r="AU42" s="51">
        <v>19883.7</v>
      </c>
      <c r="AV42" s="51">
        <v>83956542.140000001</v>
      </c>
      <c r="AW42" s="51">
        <v>104784.54000000001</v>
      </c>
      <c r="AX42" s="51">
        <v>37204851.129999995</v>
      </c>
      <c r="AY42" s="51">
        <v>9463628.879999999</v>
      </c>
      <c r="AZ42" s="51">
        <v>51542559.180000007</v>
      </c>
      <c r="BA42" s="51">
        <v>489672.1</v>
      </c>
      <c r="BB42" s="51">
        <v>159415.4</v>
      </c>
      <c r="BC42" s="51">
        <v>130994</v>
      </c>
      <c r="BD42" s="51">
        <v>37642237.269999996</v>
      </c>
      <c r="BE42" s="51">
        <v>234688.2</v>
      </c>
      <c r="BF42" s="51">
        <v>8607714.0800000001</v>
      </c>
      <c r="BG42" s="51">
        <v>66</v>
      </c>
      <c r="BH42" s="51">
        <v>4332821</v>
      </c>
      <c r="BI42" s="51">
        <v>42656.639999999999</v>
      </c>
      <c r="BJ42" s="51">
        <v>86054608</v>
      </c>
      <c r="BK42" s="51">
        <v>101015192.24000001</v>
      </c>
      <c r="BL42" s="51">
        <v>18563.399999999998</v>
      </c>
      <c r="BM42" s="51">
        <v>398609.1</v>
      </c>
      <c r="BN42" s="51">
        <v>16375784</v>
      </c>
      <c r="BO42" s="51">
        <v>19883.7</v>
      </c>
      <c r="BP42" s="78"/>
      <c r="BQ42" s="78"/>
      <c r="BR42" s="78"/>
      <c r="BS42" s="78"/>
      <c r="BT42" s="78"/>
      <c r="BU42" s="78"/>
      <c r="BV42" s="78"/>
      <c r="BW42" s="51">
        <v>79776.064572881281</v>
      </c>
      <c r="BX42" s="51">
        <v>55730.345213388675</v>
      </c>
      <c r="BY42" s="51">
        <v>37311.771883060275</v>
      </c>
      <c r="BZ42" s="51">
        <v>86054.607999999993</v>
      </c>
      <c r="CA42" s="51">
        <v>101015.19224</v>
      </c>
      <c r="CB42" s="51">
        <v>35363.408907573714</v>
      </c>
      <c r="CC42" s="51">
        <v>10330.388033904177</v>
      </c>
      <c r="CD42" s="51">
        <v>663.24813779417047</v>
      </c>
      <c r="CE42" s="51">
        <v>7746.9424667761041</v>
      </c>
      <c r="CF42" s="51">
        <v>0</v>
      </c>
      <c r="CG42" s="51">
        <v>653.02704000000006</v>
      </c>
      <c r="CH42" s="51">
        <v>227.1800176215458</v>
      </c>
      <c r="CI42" s="51">
        <v>156.22709504060745</v>
      </c>
      <c r="CJ42" s="51">
        <v>479.87866733975409</v>
      </c>
      <c r="CK42" s="51">
        <v>3899.5387966974972</v>
      </c>
      <c r="CL42" s="51">
        <v>1664.4325551720713</v>
      </c>
      <c r="CM42" s="51">
        <v>17589.510965250789</v>
      </c>
      <c r="CN42" s="77" t="s">
        <v>419</v>
      </c>
      <c r="CO42" s="51">
        <v>51648019.18</v>
      </c>
      <c r="CP42" s="51">
        <v>51673099.18</v>
      </c>
      <c r="CQ42" s="51">
        <v>0</v>
      </c>
      <c r="CR42" s="51">
        <v>147781.30200000008</v>
      </c>
      <c r="CS42" s="51">
        <v>53474.697129042361</v>
      </c>
      <c r="CT42" s="51">
        <v>0</v>
      </c>
      <c r="CU42" s="51">
        <v>6035.8725785974857</v>
      </c>
      <c r="CV42" s="51">
        <v>0</v>
      </c>
      <c r="CW42" s="51">
        <v>31.466749429702759</v>
      </c>
      <c r="CX42" s="51">
        <v>0</v>
      </c>
      <c r="CY42" s="51">
        <v>147781.30200000008</v>
      </c>
      <c r="CZ42" s="51">
        <v>6152.273000000001</v>
      </c>
      <c r="DA42" s="51">
        <v>0</v>
      </c>
      <c r="DB42" s="51">
        <v>6035.8725785974857</v>
      </c>
      <c r="DC42" s="51">
        <v>0</v>
      </c>
      <c r="DD42" s="51">
        <v>31.466749429702759</v>
      </c>
      <c r="DE42" s="51">
        <v>218107.34</v>
      </c>
      <c r="DF42" s="78"/>
      <c r="DG42" s="51">
        <v>1287446.7</v>
      </c>
      <c r="DH42" s="51">
        <v>83956542.140000001</v>
      </c>
      <c r="DI42" s="51">
        <v>104784.54000000001</v>
      </c>
      <c r="DJ42" s="51">
        <v>37204851.129999995</v>
      </c>
      <c r="DK42" s="51">
        <v>9463628.879999999</v>
      </c>
      <c r="DL42" s="51">
        <v>51542559.180000007</v>
      </c>
      <c r="DM42" s="51">
        <v>489672.1</v>
      </c>
      <c r="DN42" s="51">
        <v>156060.4</v>
      </c>
      <c r="DO42" s="51">
        <v>130304</v>
      </c>
      <c r="DP42" s="51">
        <v>37642237.269999996</v>
      </c>
      <c r="DQ42" s="51">
        <v>234688.2</v>
      </c>
      <c r="DR42" s="51">
        <v>8607714.0800000001</v>
      </c>
      <c r="DS42" s="51">
        <v>4332821</v>
      </c>
      <c r="DT42" s="51">
        <v>42366.64</v>
      </c>
      <c r="DU42" s="51">
        <v>86054608</v>
      </c>
      <c r="DV42" s="51">
        <v>101015192.24000001</v>
      </c>
      <c r="DW42" s="51">
        <v>18563.399999999998</v>
      </c>
      <c r="DX42" s="51">
        <v>398609.1</v>
      </c>
      <c r="DY42" s="51">
        <v>16375784</v>
      </c>
      <c r="DZ42" s="51">
        <v>1287446.7</v>
      </c>
      <c r="EA42" s="78"/>
      <c r="EB42" s="78"/>
      <c r="EC42" s="78"/>
      <c r="ED42" s="78"/>
      <c r="EE42" s="78"/>
      <c r="EF42" s="78"/>
      <c r="EG42" s="78"/>
      <c r="EH42" s="51"/>
      <c r="EI42" s="51"/>
      <c r="EJ42" s="78"/>
      <c r="EK42" s="51">
        <v>130540</v>
      </c>
      <c r="EL42" s="51">
        <v>88000</v>
      </c>
      <c r="EM42" s="51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</row>
    <row r="43" spans="1:155" ht="12" customHeight="1" x14ac:dyDescent="0.2">
      <c r="A43" s="49" t="s">
        <v>307</v>
      </c>
      <c r="B43" s="50">
        <v>2021</v>
      </c>
      <c r="C43" s="49" t="s">
        <v>308</v>
      </c>
      <c r="D43" s="51">
        <v>148</v>
      </c>
      <c r="E43" s="51">
        <v>143</v>
      </c>
      <c r="F43" s="51">
        <v>142</v>
      </c>
      <c r="G43" s="51">
        <v>594657</v>
      </c>
      <c r="H43" s="51">
        <v>281680.99334699998</v>
      </c>
      <c r="I43" s="51">
        <v>82256.260500000004</v>
      </c>
      <c r="J43" s="51">
        <v>19529.274608999996</v>
      </c>
      <c r="K43" s="51">
        <v>18396.860611</v>
      </c>
      <c r="L43" s="51">
        <v>1132.414</v>
      </c>
      <c r="M43" s="51">
        <v>5365.9350220000006</v>
      </c>
      <c r="N43" s="51">
        <v>4932.6800219999996</v>
      </c>
      <c r="O43" s="51">
        <v>433.255</v>
      </c>
      <c r="P43" s="51">
        <v>166532.49425599998</v>
      </c>
      <c r="Q43" s="51">
        <v>10732.245700000001</v>
      </c>
      <c r="R43" s="51">
        <v>6953.5444600000001</v>
      </c>
      <c r="S43" s="51">
        <v>65</v>
      </c>
      <c r="T43" s="51">
        <v>13482</v>
      </c>
      <c r="U43" s="51">
        <v>156.24</v>
      </c>
      <c r="V43" s="51">
        <v>887.24450000000002</v>
      </c>
      <c r="W43" s="51">
        <v>197859.06384899994</v>
      </c>
      <c r="X43" s="51">
        <v>31.149999000000001</v>
      </c>
      <c r="Y43" s="51">
        <v>31.149999000000001</v>
      </c>
      <c r="Z43" s="51">
        <v>9.1229999999999993</v>
      </c>
      <c r="AA43" s="51">
        <v>273950.57621700002</v>
      </c>
      <c r="AB43" s="51">
        <v>166339.32608500004</v>
      </c>
      <c r="AC43" s="51">
        <v>107611.250132</v>
      </c>
      <c r="AD43" s="51">
        <v>82716.040500999996</v>
      </c>
      <c r="AE43" s="51">
        <v>19529.274608999996</v>
      </c>
      <c r="AF43" s="51">
        <v>5365.9350220000006</v>
      </c>
      <c r="AG43" s="51">
        <v>3207.447726656027</v>
      </c>
      <c r="AH43" s="51">
        <v>16321.826884343978</v>
      </c>
      <c r="AI43" s="77" t="s">
        <v>352</v>
      </c>
      <c r="AJ43" s="51">
        <v>19421334.611000001</v>
      </c>
      <c r="AK43" s="51">
        <v>19421334.611000001</v>
      </c>
      <c r="AL43" s="51">
        <v>2214.8226891402323</v>
      </c>
      <c r="AM43" s="77" t="s">
        <v>301</v>
      </c>
      <c r="AN43" s="51">
        <v>5365935.0219999999</v>
      </c>
      <c r="AO43" s="51">
        <v>5365935.0219999999</v>
      </c>
      <c r="AP43" s="51">
        <v>12502.489829</v>
      </c>
      <c r="AQ43" s="51">
        <v>31.213528999999998</v>
      </c>
      <c r="AR43" s="51">
        <v>6953.5444599999983</v>
      </c>
      <c r="AS43" s="51">
        <v>89122.940999999992</v>
      </c>
      <c r="AT43" s="51">
        <v>34933</v>
      </c>
      <c r="AU43" s="51">
        <v>26580.959999999999</v>
      </c>
      <c r="AV43" s="51">
        <v>28795248.519000001</v>
      </c>
      <c r="AW43" s="51">
        <v>55764.040999999997</v>
      </c>
      <c r="AX43" s="51">
        <v>17813310.941</v>
      </c>
      <c r="AY43" s="51">
        <v>4236258.0209999997</v>
      </c>
      <c r="AZ43" s="51">
        <v>4448850.2</v>
      </c>
      <c r="BA43" s="51">
        <v>174477.611</v>
      </c>
      <c r="BB43" s="51">
        <v>102534.5</v>
      </c>
      <c r="BC43" s="51">
        <v>61064.640999999996</v>
      </c>
      <c r="BD43" s="51">
        <v>12272380.820999999</v>
      </c>
      <c r="BE43" s="51">
        <v>218436.91</v>
      </c>
      <c r="BF43" s="51">
        <v>2873111.9809999997</v>
      </c>
      <c r="BG43" s="51">
        <v>834</v>
      </c>
      <c r="BH43" s="51">
        <v>1859255.7089999998</v>
      </c>
      <c r="BI43" s="51">
        <v>27034.261000000006</v>
      </c>
      <c r="BJ43" s="51">
        <v>38204552.019000001</v>
      </c>
      <c r="BK43" s="51">
        <v>25083214.230999995</v>
      </c>
      <c r="BL43" s="51">
        <v>2048.69</v>
      </c>
      <c r="BM43" s="51">
        <v>512876.58999999997</v>
      </c>
      <c r="BN43" s="51">
        <v>29447435.497999996</v>
      </c>
      <c r="BO43" s="51">
        <v>23035.96</v>
      </c>
      <c r="BP43" s="78"/>
      <c r="BQ43" s="51">
        <v>551</v>
      </c>
      <c r="BR43" s="78"/>
      <c r="BS43" s="51"/>
      <c r="BT43" s="78"/>
      <c r="BU43" s="51">
        <v>2994</v>
      </c>
      <c r="BV43" s="78"/>
      <c r="BW43" s="51">
        <v>27394.968950228609</v>
      </c>
      <c r="BX43" s="51">
        <v>29057.441116722595</v>
      </c>
      <c r="BY43" s="51">
        <v>12198.211880662944</v>
      </c>
      <c r="BZ43" s="51">
        <v>38204.552019000002</v>
      </c>
      <c r="CA43" s="51">
        <v>25083.214230999994</v>
      </c>
      <c r="CB43" s="51">
        <v>16995.455772474903</v>
      </c>
      <c r="CC43" s="51">
        <v>4276.27317090003</v>
      </c>
      <c r="CD43" s="51">
        <v>64.800656717467803</v>
      </c>
      <c r="CE43" s="51">
        <v>2585.800714399672</v>
      </c>
      <c r="CF43" s="51">
        <v>0</v>
      </c>
      <c r="CG43" s="51">
        <v>636.06496199999992</v>
      </c>
      <c r="CH43" s="51">
        <v>87.34048387988517</v>
      </c>
      <c r="CI43" s="51">
        <v>100.4838119556904</v>
      </c>
      <c r="CJ43" s="51">
        <v>170.98806210789635</v>
      </c>
      <c r="CK43" s="51">
        <v>1674.8429617817328</v>
      </c>
      <c r="CL43" s="51">
        <v>464.24327006935897</v>
      </c>
      <c r="CM43" s="51">
        <v>7182.5171408498081</v>
      </c>
      <c r="CN43" s="77" t="s">
        <v>420</v>
      </c>
      <c r="CO43" s="51">
        <v>4250712.7</v>
      </c>
      <c r="CP43" s="51">
        <v>4605681.7</v>
      </c>
      <c r="CQ43" s="51">
        <v>1466.8520000000001</v>
      </c>
      <c r="CR43" s="51">
        <v>79972.94249999999</v>
      </c>
      <c r="CS43" s="51">
        <v>22932.727906344</v>
      </c>
      <c r="CT43" s="51">
        <v>0</v>
      </c>
      <c r="CU43" s="51">
        <v>1628.8449999999998</v>
      </c>
      <c r="CV43" s="51">
        <v>47.812409444153317</v>
      </c>
      <c r="CW43" s="51">
        <v>262.90758166670804</v>
      </c>
      <c r="CX43" s="51">
        <v>1466.8520000000001</v>
      </c>
      <c r="CY43" s="51">
        <v>79972.94249999999</v>
      </c>
      <c r="CZ43" s="51">
        <v>2810.6349999999989</v>
      </c>
      <c r="DA43" s="51">
        <v>0</v>
      </c>
      <c r="DB43" s="51">
        <v>1628.8449999999998</v>
      </c>
      <c r="DC43" s="51">
        <v>47.812409444153317</v>
      </c>
      <c r="DD43" s="51">
        <v>262.90758166670804</v>
      </c>
      <c r="DE43" s="51">
        <v>51569.591</v>
      </c>
      <c r="DF43" s="51">
        <v>31140</v>
      </c>
      <c r="DG43" s="51">
        <v>25211.96</v>
      </c>
      <c r="DH43" s="51">
        <v>28807928.52</v>
      </c>
      <c r="DI43" s="51">
        <v>55763.540999999997</v>
      </c>
      <c r="DJ43" s="51">
        <v>17813310.941</v>
      </c>
      <c r="DK43" s="51">
        <v>4235725.0209999997</v>
      </c>
      <c r="DL43" s="51">
        <v>4448850.2</v>
      </c>
      <c r="DM43" s="51">
        <v>174477.611</v>
      </c>
      <c r="DN43" s="51">
        <v>86805.52</v>
      </c>
      <c r="DO43" s="51">
        <v>61064.640999999996</v>
      </c>
      <c r="DP43" s="51">
        <v>12272380.820999999</v>
      </c>
      <c r="DQ43" s="51">
        <v>218436.91</v>
      </c>
      <c r="DR43" s="51">
        <v>2873111.9809999997</v>
      </c>
      <c r="DS43" s="51">
        <v>1859255.7089999998</v>
      </c>
      <c r="DT43" s="51">
        <v>27034.261000000006</v>
      </c>
      <c r="DU43" s="51">
        <v>38444852.019000001</v>
      </c>
      <c r="DV43" s="51">
        <v>25083214.230999995</v>
      </c>
      <c r="DW43" s="51">
        <v>2048.69</v>
      </c>
      <c r="DX43" s="51">
        <v>512876.58999999997</v>
      </c>
      <c r="DY43" s="51">
        <v>29447435.497999996</v>
      </c>
      <c r="DZ43" s="51">
        <v>21666.959999999999</v>
      </c>
      <c r="EA43" s="78"/>
      <c r="EB43" s="51">
        <v>551</v>
      </c>
      <c r="EC43" s="78"/>
      <c r="ED43" s="51"/>
      <c r="EE43" s="78"/>
      <c r="EF43" s="51">
        <v>2994</v>
      </c>
      <c r="EG43" s="78"/>
      <c r="EH43" s="51">
        <v>626750</v>
      </c>
      <c r="EI43" s="78">
        <v>13640</v>
      </c>
      <c r="EJ43" s="78"/>
      <c r="EK43" s="51">
        <v>157996.5</v>
      </c>
      <c r="EL43" s="51">
        <v>44217</v>
      </c>
      <c r="EM43" s="51">
        <v>121</v>
      </c>
      <c r="EN43" s="51"/>
      <c r="EO43" s="78">
        <v>41690</v>
      </c>
      <c r="EP43" s="78"/>
      <c r="EQ43" s="78">
        <v>2830</v>
      </c>
      <c r="ER43" s="78"/>
      <c r="ES43" s="78"/>
      <c r="ET43" s="78"/>
      <c r="EU43" s="78"/>
      <c r="EV43" s="78"/>
      <c r="EW43" s="78"/>
      <c r="EX43" s="78"/>
    </row>
    <row r="44" spans="1:155" ht="12" customHeight="1" x14ac:dyDescent="0.2">
      <c r="A44" s="49" t="s">
        <v>312</v>
      </c>
      <c r="B44" s="50">
        <v>2021</v>
      </c>
      <c r="C44" s="49" t="s">
        <v>313</v>
      </c>
      <c r="D44" s="51">
        <v>113</v>
      </c>
      <c r="E44" s="51">
        <v>113</v>
      </c>
      <c r="F44" s="51">
        <v>113</v>
      </c>
      <c r="G44" s="51">
        <v>351287</v>
      </c>
      <c r="H44" s="51">
        <v>174225.72899999999</v>
      </c>
      <c r="I44" s="51">
        <v>37830.082999999999</v>
      </c>
      <c r="J44" s="51">
        <v>9135.1530000000002</v>
      </c>
      <c r="K44" s="51">
        <v>9131.1630000000005</v>
      </c>
      <c r="L44" s="51">
        <v>3.99</v>
      </c>
      <c r="M44" s="51">
        <v>5510.07</v>
      </c>
      <c r="N44" s="51">
        <v>5507.62</v>
      </c>
      <c r="O44" s="51">
        <v>2.4500000000000002</v>
      </c>
      <c r="P44" s="51">
        <v>117319.95299999999</v>
      </c>
      <c r="Q44" s="51">
        <v>6215.7209999999995</v>
      </c>
      <c r="R44" s="51">
        <v>4270.87</v>
      </c>
      <c r="S44" s="51">
        <v>61</v>
      </c>
      <c r="T44" s="51">
        <v>7569</v>
      </c>
      <c r="U44" s="51">
        <v>159.6</v>
      </c>
      <c r="V44" s="51">
        <v>0</v>
      </c>
      <c r="W44" s="51">
        <v>136389.20600000001</v>
      </c>
      <c r="X44" s="51">
        <v>52.356000000000002</v>
      </c>
      <c r="Y44" s="51">
        <v>52.356000000000002</v>
      </c>
      <c r="Z44" s="51">
        <v>0</v>
      </c>
      <c r="AA44" s="51">
        <v>169876.451</v>
      </c>
      <c r="AB44" s="51">
        <v>116991.465</v>
      </c>
      <c r="AC44" s="51">
        <v>52884.985999999997</v>
      </c>
      <c r="AD44" s="51">
        <v>38239.762999999999</v>
      </c>
      <c r="AE44" s="51">
        <v>9135.1530000000002</v>
      </c>
      <c r="AF44" s="51">
        <v>5510.07</v>
      </c>
      <c r="AG44" s="51">
        <v>442.69434778075686</v>
      </c>
      <c r="AH44" s="51">
        <v>8692.4586522192476</v>
      </c>
      <c r="AI44" s="77" t="s">
        <v>300</v>
      </c>
      <c r="AJ44" s="51">
        <v>9135153</v>
      </c>
      <c r="AK44" s="51">
        <v>9135153</v>
      </c>
      <c r="AL44" s="51">
        <v>2413.7614896792174</v>
      </c>
      <c r="AM44" s="77" t="s">
        <v>325</v>
      </c>
      <c r="AN44" s="51">
        <v>5510070</v>
      </c>
      <c r="AO44" s="51">
        <v>5510070</v>
      </c>
      <c r="AP44" s="51">
        <v>6343.2989999999972</v>
      </c>
      <c r="AQ44" s="51">
        <v>52.388000000000019</v>
      </c>
      <c r="AR44" s="51">
        <v>4270.869999999999</v>
      </c>
      <c r="AS44" s="51">
        <v>25260</v>
      </c>
      <c r="AT44" s="51">
        <v>7188</v>
      </c>
      <c r="AU44" s="51">
        <v>2363</v>
      </c>
      <c r="AV44" s="51">
        <v>21107438</v>
      </c>
      <c r="AW44" s="51">
        <v>38486</v>
      </c>
      <c r="AX44" s="51">
        <v>8775921</v>
      </c>
      <c r="AY44" s="51">
        <v>2358536</v>
      </c>
      <c r="AZ44" s="51">
        <v>19453681</v>
      </c>
      <c r="BA44" s="51">
        <v>125583</v>
      </c>
      <c r="BB44" s="51">
        <v>58407</v>
      </c>
      <c r="BC44" s="51">
        <v>43796.5</v>
      </c>
      <c r="BD44" s="51">
        <v>10081893</v>
      </c>
      <c r="BE44" s="51">
        <v>186012</v>
      </c>
      <c r="BF44" s="51">
        <v>2249737.5</v>
      </c>
      <c r="BG44" s="51">
        <v>58</v>
      </c>
      <c r="BH44" s="51">
        <v>574473</v>
      </c>
      <c r="BI44" s="51">
        <v>15514</v>
      </c>
      <c r="BJ44" s="51">
        <v>27428104</v>
      </c>
      <c r="BK44" s="51">
        <v>24004257</v>
      </c>
      <c r="BL44" s="51">
        <v>5604</v>
      </c>
      <c r="BM44" s="51">
        <v>243553</v>
      </c>
      <c r="BN44" s="51">
        <v>205600</v>
      </c>
      <c r="BO44" s="51">
        <v>2363</v>
      </c>
      <c r="BP44" s="78"/>
      <c r="BQ44" s="78"/>
      <c r="BR44" s="78"/>
      <c r="BS44" s="78"/>
      <c r="BT44" s="78"/>
      <c r="BU44" s="78"/>
      <c r="BV44" s="78"/>
      <c r="BW44" s="51">
        <v>20065.141802165486</v>
      </c>
      <c r="BX44" s="51">
        <v>10916.16166232553</v>
      </c>
      <c r="BY44" s="51">
        <v>13001.844969026806</v>
      </c>
      <c r="BZ44" s="51">
        <v>27428.103999999999</v>
      </c>
      <c r="CA44" s="51">
        <v>24004.257000000001</v>
      </c>
      <c r="CB44" s="51">
        <v>8355.8489880883317</v>
      </c>
      <c r="CC44" s="51">
        <v>3153.134358916695</v>
      </c>
      <c r="CD44" s="51">
        <v>207.16766757374162</v>
      </c>
      <c r="CE44" s="51">
        <v>2024.7636963620782</v>
      </c>
      <c r="CF44" s="51">
        <v>0</v>
      </c>
      <c r="CG44" s="51">
        <v>331.4975</v>
      </c>
      <c r="CH44" s="51">
        <v>24.754800481796266</v>
      </c>
      <c r="CI44" s="51">
        <v>57.238861114025113</v>
      </c>
      <c r="CJ44" s="51">
        <v>123.07134239530563</v>
      </c>
      <c r="CK44" s="51">
        <v>517.02569416518816</v>
      </c>
      <c r="CL44" s="51">
        <v>331.28926023254542</v>
      </c>
      <c r="CM44" s="51">
        <v>6404.9090314048863</v>
      </c>
      <c r="CN44" s="77" t="s">
        <v>388</v>
      </c>
      <c r="CO44" s="51">
        <v>19407290</v>
      </c>
      <c r="CP44" s="51">
        <v>19453681</v>
      </c>
      <c r="CQ44" s="51">
        <v>0</v>
      </c>
      <c r="CR44" s="51">
        <v>19030.999000000003</v>
      </c>
      <c r="CS44" s="51">
        <v>33411.292652219243</v>
      </c>
      <c r="CT44" s="51">
        <v>0</v>
      </c>
      <c r="CU44" s="51">
        <v>17907.0952433815</v>
      </c>
      <c r="CV44" s="51">
        <v>683.96924501232786</v>
      </c>
      <c r="CW44" s="51">
        <v>553.28990791115905</v>
      </c>
      <c r="CX44" s="51">
        <v>0</v>
      </c>
      <c r="CY44" s="51">
        <v>19030.999000000003</v>
      </c>
      <c r="CZ44" s="51">
        <v>19215.203999999998</v>
      </c>
      <c r="DA44" s="51">
        <v>0</v>
      </c>
      <c r="DB44" s="51">
        <v>17907.0952433815</v>
      </c>
      <c r="DC44" s="51">
        <v>683.96924501232786</v>
      </c>
      <c r="DD44" s="51">
        <v>553.28990791115905</v>
      </c>
      <c r="DE44" s="51">
        <v>15572</v>
      </c>
      <c r="DF44" s="78"/>
      <c r="DG44" s="51">
        <v>2363</v>
      </c>
      <c r="DH44" s="51">
        <v>21107438</v>
      </c>
      <c r="DI44" s="51">
        <v>38486</v>
      </c>
      <c r="DJ44" s="51">
        <v>8827861</v>
      </c>
      <c r="DK44" s="51">
        <v>2357536</v>
      </c>
      <c r="DL44" s="51">
        <v>19453681</v>
      </c>
      <c r="DM44" s="51">
        <v>125583</v>
      </c>
      <c r="DN44" s="51">
        <v>42569</v>
      </c>
      <c r="DO44" s="51">
        <v>43796.5</v>
      </c>
      <c r="DP44" s="51">
        <v>10081893</v>
      </c>
      <c r="DQ44" s="51">
        <v>186012</v>
      </c>
      <c r="DR44" s="51">
        <v>2249737.5</v>
      </c>
      <c r="DS44" s="51">
        <v>574613</v>
      </c>
      <c r="DT44" s="51">
        <v>15514</v>
      </c>
      <c r="DU44" s="51">
        <v>27428104</v>
      </c>
      <c r="DV44" s="51">
        <v>24314437</v>
      </c>
      <c r="DW44" s="51">
        <v>5604</v>
      </c>
      <c r="DX44" s="51">
        <v>243553</v>
      </c>
      <c r="DY44" s="51">
        <v>205600</v>
      </c>
      <c r="DZ44" s="51">
        <v>2363</v>
      </c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51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</row>
    <row r="45" spans="1:155" ht="12" customHeight="1" x14ac:dyDescent="0.2">
      <c r="A45" s="49" t="s">
        <v>315</v>
      </c>
      <c r="B45" s="50">
        <v>2021</v>
      </c>
      <c r="C45" s="49" t="s">
        <v>316</v>
      </c>
      <c r="D45" s="51">
        <v>84</v>
      </c>
      <c r="E45" s="51">
        <v>84</v>
      </c>
      <c r="F45" s="51">
        <v>84</v>
      </c>
      <c r="G45" s="51">
        <v>332435</v>
      </c>
      <c r="H45" s="51">
        <v>163532.584</v>
      </c>
      <c r="I45" s="51">
        <v>43501.72</v>
      </c>
      <c r="J45" s="51">
        <v>13122.963</v>
      </c>
      <c r="K45" s="51">
        <v>13122.963</v>
      </c>
      <c r="L45" s="51">
        <v>0</v>
      </c>
      <c r="M45" s="51">
        <v>3270.09</v>
      </c>
      <c r="N45" s="51">
        <v>3270.09</v>
      </c>
      <c r="O45" s="51">
        <v>0</v>
      </c>
      <c r="P45" s="51">
        <v>98462.853000000003</v>
      </c>
      <c r="Q45" s="51">
        <v>8248.8220000000001</v>
      </c>
      <c r="R45" s="51">
        <v>4729.7510000000002</v>
      </c>
      <c r="S45" s="51">
        <v>41</v>
      </c>
      <c r="T45" s="51">
        <v>9287</v>
      </c>
      <c r="U45" s="51">
        <v>445.2</v>
      </c>
      <c r="V45" s="51">
        <v>7.0000000000000001E-3</v>
      </c>
      <c r="W45" s="51">
        <v>120030.864</v>
      </c>
      <c r="X45" s="51">
        <v>11.68</v>
      </c>
      <c r="Y45" s="51">
        <v>11.68</v>
      </c>
      <c r="Z45" s="51">
        <v>0</v>
      </c>
      <c r="AA45" s="51">
        <v>158447.318</v>
      </c>
      <c r="AB45" s="51">
        <v>98545.565000000002</v>
      </c>
      <c r="AC45" s="51">
        <v>59901.752999999997</v>
      </c>
      <c r="AD45" s="51">
        <v>43508.7</v>
      </c>
      <c r="AE45" s="51">
        <v>13122.963</v>
      </c>
      <c r="AF45" s="51">
        <v>3270.09</v>
      </c>
      <c r="AG45" s="51">
        <v>1483.5907594028636</v>
      </c>
      <c r="AH45" s="51">
        <v>11639.372240597137</v>
      </c>
      <c r="AI45" s="77" t="s">
        <v>375</v>
      </c>
      <c r="AJ45" s="51">
        <v>13122963</v>
      </c>
      <c r="AK45" s="51">
        <v>13122963</v>
      </c>
      <c r="AL45" s="51">
        <v>1772.0617027026415</v>
      </c>
      <c r="AM45" s="77" t="s">
        <v>318</v>
      </c>
      <c r="AN45" s="51">
        <v>3270090</v>
      </c>
      <c r="AO45" s="51">
        <v>3270090</v>
      </c>
      <c r="AP45" s="51">
        <v>8299.9080000000013</v>
      </c>
      <c r="AQ45" s="51">
        <v>11.680000000000001</v>
      </c>
      <c r="AR45" s="51">
        <v>4729.7510000000002</v>
      </c>
      <c r="AS45" s="51">
        <v>55466</v>
      </c>
      <c r="AT45" s="51">
        <v>1120</v>
      </c>
      <c r="AU45" s="51">
        <v>11034</v>
      </c>
      <c r="AV45" s="51">
        <v>16537429</v>
      </c>
      <c r="AW45" s="51">
        <v>39573</v>
      </c>
      <c r="AX45" s="51">
        <v>9743081</v>
      </c>
      <c r="AY45" s="51">
        <v>2801597</v>
      </c>
      <c r="AZ45" s="51">
        <v>7254850</v>
      </c>
      <c r="BA45" s="51">
        <v>143250</v>
      </c>
      <c r="BB45" s="51">
        <v>26866</v>
      </c>
      <c r="BC45" s="51">
        <v>40418</v>
      </c>
      <c r="BD45" s="51">
        <v>176630</v>
      </c>
      <c r="BE45" s="78"/>
      <c r="BF45" s="51">
        <v>1866801</v>
      </c>
      <c r="BG45" s="51"/>
      <c r="BH45" s="51">
        <v>931958</v>
      </c>
      <c r="BI45" s="51">
        <v>12860</v>
      </c>
      <c r="BJ45" s="51">
        <v>23059950</v>
      </c>
      <c r="BK45" s="51">
        <v>20990471</v>
      </c>
      <c r="BL45" s="51">
        <v>12753</v>
      </c>
      <c r="BM45" s="51">
        <v>37989</v>
      </c>
      <c r="BN45" s="51">
        <v>14801469</v>
      </c>
      <c r="BO45" s="51">
        <v>11034</v>
      </c>
      <c r="BP45" s="78"/>
      <c r="BQ45" s="78"/>
      <c r="BR45" s="78"/>
      <c r="BS45" s="78"/>
      <c r="BT45" s="78"/>
      <c r="BU45" s="78"/>
      <c r="BV45" s="78"/>
      <c r="BW45" s="51">
        <v>15710.557352858485</v>
      </c>
      <c r="BX45" s="51">
        <v>14209.409922394931</v>
      </c>
      <c r="BY45" s="51">
        <v>5078.5757053285834</v>
      </c>
      <c r="BZ45" s="51">
        <v>23059.95</v>
      </c>
      <c r="CA45" s="51">
        <v>20990.471000000001</v>
      </c>
      <c r="CB45" s="51">
        <v>9255.9268338534239</v>
      </c>
      <c r="CC45" s="51">
        <v>3304.1885604092627</v>
      </c>
      <c r="CD45" s="51">
        <v>99.391445075673985</v>
      </c>
      <c r="CE45" s="51">
        <v>1680.1208554919958</v>
      </c>
      <c r="CF45" s="51">
        <v>0</v>
      </c>
      <c r="CG45" s="51">
        <v>130.733</v>
      </c>
      <c r="CH45" s="51">
        <v>54.35668105792999</v>
      </c>
      <c r="CI45" s="51">
        <v>26.328680512428285</v>
      </c>
      <c r="CJ45" s="51">
        <v>140.38500273227692</v>
      </c>
      <c r="CK45" s="51">
        <v>838.76217778038983</v>
      </c>
      <c r="CL45" s="51">
        <v>145.66971236366032</v>
      </c>
      <c r="CM45" s="51">
        <v>3814.208172500666</v>
      </c>
      <c r="CN45" s="77" t="s">
        <v>318</v>
      </c>
      <c r="CO45" s="51">
        <v>7254850</v>
      </c>
      <c r="CP45" s="51">
        <v>7254850</v>
      </c>
      <c r="CQ45" s="51">
        <v>0</v>
      </c>
      <c r="CR45" s="51">
        <v>43508.699999999983</v>
      </c>
      <c r="CS45" s="51">
        <v>14909.462240597139</v>
      </c>
      <c r="CT45" s="51">
        <v>0</v>
      </c>
      <c r="CU45" s="51">
        <v>0</v>
      </c>
      <c r="CV45" s="51">
        <v>0</v>
      </c>
      <c r="CW45" s="51">
        <v>0</v>
      </c>
      <c r="CX45" s="51">
        <v>0</v>
      </c>
      <c r="CY45" s="51">
        <v>43508.699999999983</v>
      </c>
      <c r="CZ45" s="51">
        <v>0</v>
      </c>
      <c r="DA45" s="51">
        <v>0</v>
      </c>
      <c r="DB45" s="51">
        <v>0</v>
      </c>
      <c r="DC45" s="51">
        <v>0</v>
      </c>
      <c r="DD45" s="51">
        <v>0</v>
      </c>
      <c r="DE45" s="51">
        <v>55466</v>
      </c>
      <c r="DF45" s="51">
        <v>390</v>
      </c>
      <c r="DG45" s="51">
        <v>2132</v>
      </c>
      <c r="DH45" s="51">
        <v>16544409</v>
      </c>
      <c r="DI45" s="51">
        <v>39573</v>
      </c>
      <c r="DJ45" s="51">
        <v>9743081</v>
      </c>
      <c r="DK45" s="51">
        <v>2722237</v>
      </c>
      <c r="DL45" s="51">
        <v>7254850</v>
      </c>
      <c r="DM45" s="51">
        <v>143250</v>
      </c>
      <c r="DN45" s="51">
        <v>26166</v>
      </c>
      <c r="DO45" s="51">
        <v>40418</v>
      </c>
      <c r="DP45" s="51">
        <v>176630</v>
      </c>
      <c r="DQ45" s="78"/>
      <c r="DR45" s="51">
        <v>1866801</v>
      </c>
      <c r="DS45" s="51">
        <v>931958</v>
      </c>
      <c r="DT45" s="51">
        <v>12860</v>
      </c>
      <c r="DU45" s="51">
        <v>23059950</v>
      </c>
      <c r="DV45" s="51">
        <v>20990471</v>
      </c>
      <c r="DW45" s="51">
        <v>12753</v>
      </c>
      <c r="DX45" s="51">
        <v>37989</v>
      </c>
      <c r="DY45" s="51">
        <v>14801469</v>
      </c>
      <c r="DZ45" s="51">
        <v>2132</v>
      </c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51">
        <v>7</v>
      </c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</row>
    <row r="46" spans="1:155" ht="12" customHeight="1" x14ac:dyDescent="0.2">
      <c r="A46" s="49" t="s">
        <v>319</v>
      </c>
      <c r="B46" s="50">
        <v>2021</v>
      </c>
      <c r="C46" s="49" t="s">
        <v>320</v>
      </c>
      <c r="D46" s="51">
        <v>60</v>
      </c>
      <c r="E46" s="51">
        <v>57</v>
      </c>
      <c r="F46" s="51">
        <v>57</v>
      </c>
      <c r="G46" s="51">
        <v>227064</v>
      </c>
      <c r="H46" s="51">
        <v>102132.51109</v>
      </c>
      <c r="I46" s="51">
        <v>25102.563999999998</v>
      </c>
      <c r="J46" s="51">
        <v>5373.0339999999997</v>
      </c>
      <c r="K46" s="51">
        <v>5185.1080000000002</v>
      </c>
      <c r="L46" s="51">
        <v>187.92599999999999</v>
      </c>
      <c r="M46" s="51">
        <v>3317.3150000000001</v>
      </c>
      <c r="N46" s="51">
        <v>3309.4050000000002</v>
      </c>
      <c r="O46" s="51">
        <v>7.91</v>
      </c>
      <c r="P46" s="51">
        <v>65390.232090000005</v>
      </c>
      <c r="Q46" s="51">
        <v>4923.5129999999999</v>
      </c>
      <c r="R46" s="51">
        <v>2675.1489999999999</v>
      </c>
      <c r="S46" s="51">
        <v>13</v>
      </c>
      <c r="T46" s="51">
        <v>741</v>
      </c>
      <c r="U46" s="51">
        <v>99.84</v>
      </c>
      <c r="V46" s="51">
        <v>174.37700000000001</v>
      </c>
      <c r="W46" s="51">
        <v>76834.111090000006</v>
      </c>
      <c r="X46" s="51">
        <v>2.7850000000000001</v>
      </c>
      <c r="Y46" s="51">
        <v>2.7850000000000001</v>
      </c>
      <c r="Z46" s="51">
        <v>92.36</v>
      </c>
      <c r="AA46" s="51">
        <v>99189.055090000009</v>
      </c>
      <c r="AB46" s="51">
        <v>65229.822090000001</v>
      </c>
      <c r="AC46" s="51">
        <v>33959.233</v>
      </c>
      <c r="AD46" s="51">
        <v>25268.883999999998</v>
      </c>
      <c r="AE46" s="51">
        <v>5373.0339999999997</v>
      </c>
      <c r="AF46" s="51">
        <v>3317.3150000000001</v>
      </c>
      <c r="AG46" s="51">
        <v>432.47663230919841</v>
      </c>
      <c r="AH46" s="51">
        <v>4940.5573676908016</v>
      </c>
      <c r="AI46" s="77" t="s">
        <v>310</v>
      </c>
      <c r="AJ46" s="51">
        <v>5343578</v>
      </c>
      <c r="AK46" s="51">
        <v>5343578</v>
      </c>
      <c r="AL46" s="51">
        <v>1099.3124988224358</v>
      </c>
      <c r="AM46" s="77" t="s">
        <v>301</v>
      </c>
      <c r="AN46" s="51">
        <v>3309405</v>
      </c>
      <c r="AO46" s="51">
        <v>3309405</v>
      </c>
      <c r="AP46" s="51">
        <v>5130.5729999999994</v>
      </c>
      <c r="AQ46" s="51">
        <v>2.8069999999999995</v>
      </c>
      <c r="AR46" s="51">
        <v>2675.148999999999</v>
      </c>
      <c r="AS46" s="51">
        <v>3002</v>
      </c>
      <c r="AT46" s="51">
        <v>245</v>
      </c>
      <c r="AU46" s="51">
        <v>2110</v>
      </c>
      <c r="AV46" s="51">
        <v>11799892</v>
      </c>
      <c r="AW46" s="51">
        <v>23504</v>
      </c>
      <c r="AX46" s="51">
        <v>5337070</v>
      </c>
      <c r="AY46" s="51">
        <v>1540674</v>
      </c>
      <c r="AZ46" s="51">
        <v>6960980</v>
      </c>
      <c r="BA46" s="51">
        <v>49422</v>
      </c>
      <c r="BB46" s="51">
        <v>34041</v>
      </c>
      <c r="BC46" s="51">
        <v>24004.5</v>
      </c>
      <c r="BD46" s="51">
        <v>4559757.59</v>
      </c>
      <c r="BE46" s="51">
        <v>63320</v>
      </c>
      <c r="BF46" s="51">
        <v>1285061</v>
      </c>
      <c r="BG46" s="51">
        <v>220</v>
      </c>
      <c r="BH46" s="51">
        <v>659865</v>
      </c>
      <c r="BI46" s="51">
        <v>7458</v>
      </c>
      <c r="BJ46" s="51">
        <v>16693632</v>
      </c>
      <c r="BK46" s="51">
        <v>10397876</v>
      </c>
      <c r="BL46" s="51">
        <v>14224</v>
      </c>
      <c r="BM46" s="51">
        <v>156814</v>
      </c>
      <c r="BN46" s="51">
        <v>5616650</v>
      </c>
      <c r="BO46" s="51">
        <v>2110</v>
      </c>
      <c r="BP46" s="78"/>
      <c r="BQ46" s="78"/>
      <c r="BR46" s="78"/>
      <c r="BS46" s="78"/>
      <c r="BT46" s="78"/>
      <c r="BU46" s="78"/>
      <c r="BV46" s="78"/>
      <c r="BW46" s="51">
        <v>11224.554304674975</v>
      </c>
      <c r="BX46" s="51">
        <v>9106.326556854845</v>
      </c>
      <c r="BY46" s="51">
        <v>5819.754083691505</v>
      </c>
      <c r="BZ46" s="51">
        <v>16693.632000000001</v>
      </c>
      <c r="CA46" s="51">
        <v>10397.876</v>
      </c>
      <c r="CB46" s="51">
        <v>5075.8825164507325</v>
      </c>
      <c r="CC46" s="51">
        <v>1797.1680746175973</v>
      </c>
      <c r="CD46" s="51">
        <v>90.034131829701366</v>
      </c>
      <c r="CE46" s="51">
        <v>1156.5548693617582</v>
      </c>
      <c r="CF46" s="51">
        <v>0</v>
      </c>
      <c r="CG46" s="51">
        <v>218.76650000000001</v>
      </c>
      <c r="CH46" s="51">
        <v>2.9419600572586058</v>
      </c>
      <c r="CI46" s="51">
        <v>33.360180649280551</v>
      </c>
      <c r="CJ46" s="51">
        <v>48.433560942649841</v>
      </c>
      <c r="CK46" s="51">
        <v>593.8784842675924</v>
      </c>
      <c r="CL46" s="51">
        <v>206.63375548207759</v>
      </c>
      <c r="CM46" s="51">
        <v>2885.8221472363875</v>
      </c>
      <c r="CN46" s="77" t="s">
        <v>325</v>
      </c>
      <c r="CO46" s="51">
        <v>7090750</v>
      </c>
      <c r="CP46" s="51">
        <v>7090750</v>
      </c>
      <c r="CQ46" s="51">
        <v>0</v>
      </c>
      <c r="CR46" s="51">
        <v>167.102</v>
      </c>
      <c r="CS46" s="51">
        <v>33359.65436769079</v>
      </c>
      <c r="CT46" s="51">
        <v>0</v>
      </c>
      <c r="CU46" s="51">
        <v>16.0223661506176</v>
      </c>
      <c r="CV46" s="51">
        <v>340.19386734356465</v>
      </c>
      <c r="CW46" s="51">
        <v>24611.773618390922</v>
      </c>
      <c r="CX46" s="51">
        <v>0</v>
      </c>
      <c r="CY46" s="51">
        <v>167.102</v>
      </c>
      <c r="CZ46" s="51">
        <v>25297.618000000002</v>
      </c>
      <c r="DA46" s="51">
        <v>0</v>
      </c>
      <c r="DB46" s="51">
        <v>16.0223661506176</v>
      </c>
      <c r="DC46" s="51">
        <v>340.19386734356465</v>
      </c>
      <c r="DD46" s="51">
        <v>24611.773618390922</v>
      </c>
      <c r="DE46" s="51">
        <v>2202</v>
      </c>
      <c r="DF46" s="51"/>
      <c r="DG46" s="51">
        <v>2110</v>
      </c>
      <c r="DH46" s="51">
        <v>11799892</v>
      </c>
      <c r="DI46" s="51">
        <v>23504</v>
      </c>
      <c r="DJ46" s="51">
        <v>5503390</v>
      </c>
      <c r="DK46" s="51">
        <v>1540674</v>
      </c>
      <c r="DL46" s="51">
        <v>6960980</v>
      </c>
      <c r="DM46" s="51">
        <v>49422</v>
      </c>
      <c r="DN46" s="51">
        <v>30341</v>
      </c>
      <c r="DO46" s="51">
        <v>24004.5</v>
      </c>
      <c r="DP46" s="51">
        <v>4559757.59</v>
      </c>
      <c r="DQ46" s="51">
        <v>63320</v>
      </c>
      <c r="DR46" s="51">
        <v>1285061</v>
      </c>
      <c r="DS46" s="51">
        <v>659865</v>
      </c>
      <c r="DT46" s="51">
        <v>6513</v>
      </c>
      <c r="DU46" s="51">
        <v>16693632</v>
      </c>
      <c r="DV46" s="51">
        <v>10397876</v>
      </c>
      <c r="DW46" s="51">
        <v>14224</v>
      </c>
      <c r="DX46" s="51">
        <v>156814</v>
      </c>
      <c r="DY46" s="51">
        <v>5616650</v>
      </c>
      <c r="DZ46" s="51">
        <v>2110</v>
      </c>
      <c r="EA46" s="78"/>
      <c r="EB46" s="78"/>
      <c r="EC46" s="78"/>
      <c r="ED46" s="78"/>
      <c r="EE46" s="78"/>
      <c r="EF46" s="78"/>
      <c r="EG46" s="78"/>
      <c r="EH46" s="51"/>
      <c r="EI46" s="51">
        <v>31510</v>
      </c>
      <c r="EJ46" s="78">
        <v>400</v>
      </c>
      <c r="EK46" s="51">
        <v>129770</v>
      </c>
      <c r="EL46" s="51">
        <v>12697</v>
      </c>
      <c r="EM46" s="51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</row>
    <row r="47" spans="1:155" ht="12" customHeight="1" x14ac:dyDescent="0.2">
      <c r="A47" s="49" t="s">
        <v>323</v>
      </c>
      <c r="B47" s="50">
        <v>2021</v>
      </c>
      <c r="C47" s="49" t="s">
        <v>324</v>
      </c>
      <c r="D47" s="51">
        <v>64</v>
      </c>
      <c r="E47" s="51">
        <v>64</v>
      </c>
      <c r="F47" s="51">
        <v>64</v>
      </c>
      <c r="G47" s="51">
        <v>404440</v>
      </c>
      <c r="H47" s="51">
        <v>217685.12299999999</v>
      </c>
      <c r="I47" s="51">
        <v>25658.23</v>
      </c>
      <c r="J47" s="51">
        <v>9015.74</v>
      </c>
      <c r="K47" s="51">
        <v>7497.95</v>
      </c>
      <c r="L47" s="51">
        <v>1517.79</v>
      </c>
      <c r="M47" s="51">
        <v>3994.55</v>
      </c>
      <c r="N47" s="51">
        <v>1972.32</v>
      </c>
      <c r="O47" s="51">
        <v>2022.23</v>
      </c>
      <c r="P47" s="51">
        <v>170112.14600000001</v>
      </c>
      <c r="Q47" s="51">
        <v>7225.11</v>
      </c>
      <c r="R47" s="51">
        <v>5497.6570000000002</v>
      </c>
      <c r="S47" s="51">
        <v>58</v>
      </c>
      <c r="T47" s="51">
        <v>14618</v>
      </c>
      <c r="U47" s="51">
        <v>3406.8</v>
      </c>
      <c r="V47" s="51">
        <v>0</v>
      </c>
      <c r="W47" s="51">
        <v>188486.87299999999</v>
      </c>
      <c r="X47" s="51">
        <v>81.626999999999995</v>
      </c>
      <c r="Y47" s="51">
        <v>81.626999999999995</v>
      </c>
      <c r="Z47" s="51">
        <v>2.69</v>
      </c>
      <c r="AA47" s="51">
        <v>208795.39300000001</v>
      </c>
      <c r="AB47" s="51">
        <v>170126.87299999999</v>
      </c>
      <c r="AC47" s="51">
        <v>38668.520000000004</v>
      </c>
      <c r="AD47" s="51">
        <v>25658.23</v>
      </c>
      <c r="AE47" s="51">
        <v>9015.74</v>
      </c>
      <c r="AF47" s="51">
        <v>3994.55</v>
      </c>
      <c r="AG47" s="51">
        <v>251.69976320222952</v>
      </c>
      <c r="AH47" s="51">
        <v>8764.0402367977713</v>
      </c>
      <c r="AI47" s="77" t="s">
        <v>364</v>
      </c>
      <c r="AJ47" s="51">
        <v>9015740</v>
      </c>
      <c r="AK47" s="51">
        <v>9015740</v>
      </c>
      <c r="AL47" s="51">
        <v>905.39044822394851</v>
      </c>
      <c r="AM47" s="77" t="s">
        <v>326</v>
      </c>
      <c r="AN47" s="51">
        <v>3994550</v>
      </c>
      <c r="AO47" s="51">
        <v>3994550</v>
      </c>
      <c r="AP47" s="51">
        <v>7361.0470000000005</v>
      </c>
      <c r="AQ47" s="51">
        <v>81.626999999999995</v>
      </c>
      <c r="AR47" s="51">
        <v>5497.6569999999992</v>
      </c>
      <c r="AS47" s="51">
        <v>53023</v>
      </c>
      <c r="AT47" s="51">
        <v>14230</v>
      </c>
      <c r="AU47" s="51">
        <v>5039</v>
      </c>
      <c r="AV47" s="51">
        <v>26139200</v>
      </c>
      <c r="AW47" s="51">
        <v>50579</v>
      </c>
      <c r="AX47" s="51">
        <v>10619420</v>
      </c>
      <c r="AY47" s="51">
        <v>2820520</v>
      </c>
      <c r="AZ47" s="51">
        <v>21675400</v>
      </c>
      <c r="BA47" s="51">
        <v>141582</v>
      </c>
      <c r="BB47" s="51">
        <v>58320</v>
      </c>
      <c r="BC47" s="51">
        <v>53146</v>
      </c>
      <c r="BD47" s="51">
        <v>16154440</v>
      </c>
      <c r="BE47" s="51">
        <v>254420</v>
      </c>
      <c r="BF47" s="51">
        <v>2658181</v>
      </c>
      <c r="BG47" s="51">
        <v>17</v>
      </c>
      <c r="BH47" s="51">
        <v>1286423</v>
      </c>
      <c r="BI47" s="51">
        <v>16346</v>
      </c>
      <c r="BJ47" s="51">
        <v>42155565</v>
      </c>
      <c r="BK47" s="51">
        <v>45240420</v>
      </c>
      <c r="BL47" s="51">
        <v>10140</v>
      </c>
      <c r="BM47" s="51">
        <v>270672</v>
      </c>
      <c r="BN47" s="51">
        <v>449790</v>
      </c>
      <c r="BO47" s="51">
        <v>5039</v>
      </c>
      <c r="BP47" s="78"/>
      <c r="BQ47" s="78"/>
      <c r="BR47" s="51"/>
      <c r="BS47" s="78"/>
      <c r="BT47" s="78"/>
      <c r="BU47" s="78"/>
      <c r="BV47" s="78"/>
      <c r="BW47" s="51">
        <v>24845.550576900187</v>
      </c>
      <c r="BX47" s="51">
        <v>9147.0525105440611</v>
      </c>
      <c r="BY47" s="51">
        <v>19763.854592601874</v>
      </c>
      <c r="BZ47" s="51">
        <v>42155.565000000002</v>
      </c>
      <c r="CA47" s="51">
        <v>45240.42</v>
      </c>
      <c r="CB47" s="51">
        <v>10113.803402121104</v>
      </c>
      <c r="CC47" s="51">
        <v>3864.9869555680452</v>
      </c>
      <c r="CD47" s="51">
        <v>242.40013614853845</v>
      </c>
      <c r="CE47" s="51">
        <v>2392.3628366240264</v>
      </c>
      <c r="CF47" s="51">
        <v>0</v>
      </c>
      <c r="CG47" s="51">
        <v>384.55399999999997</v>
      </c>
      <c r="CH47" s="51">
        <v>51.962541011333464</v>
      </c>
      <c r="CI47" s="51">
        <v>57.15360111236572</v>
      </c>
      <c r="CJ47" s="51">
        <v>138.75036270046235</v>
      </c>
      <c r="CK47" s="51">
        <v>1157.7806693292857</v>
      </c>
      <c r="CL47" s="51">
        <v>388.75820326191837</v>
      </c>
      <c r="CM47" s="51">
        <v>10198.62111819362</v>
      </c>
      <c r="CN47" s="77" t="s">
        <v>345</v>
      </c>
      <c r="CO47" s="51">
        <v>21675400</v>
      </c>
      <c r="CP47" s="51">
        <v>21675400</v>
      </c>
      <c r="CQ47" s="51">
        <v>0</v>
      </c>
      <c r="CR47" s="51">
        <v>4301.32</v>
      </c>
      <c r="CS47" s="51">
        <v>34115.500236797787</v>
      </c>
      <c r="CT47" s="51">
        <v>0</v>
      </c>
      <c r="CU47" s="51">
        <v>1721.5083800661564</v>
      </c>
      <c r="CV47" s="51">
        <v>13106.680576560499</v>
      </c>
      <c r="CW47" s="51">
        <v>6194.9596831312783</v>
      </c>
      <c r="CX47" s="51">
        <v>0</v>
      </c>
      <c r="CY47" s="51">
        <v>4301.32</v>
      </c>
      <c r="CZ47" s="51">
        <v>24896.930000000011</v>
      </c>
      <c r="DA47" s="51">
        <v>0</v>
      </c>
      <c r="DB47" s="51">
        <v>1721.5083800661564</v>
      </c>
      <c r="DC47" s="51">
        <v>13106.680576560499</v>
      </c>
      <c r="DD47" s="51">
        <v>6194.9596831312783</v>
      </c>
      <c r="DE47" s="51">
        <v>53023</v>
      </c>
      <c r="DF47" s="78"/>
      <c r="DG47" s="51">
        <v>5039</v>
      </c>
      <c r="DH47" s="51">
        <v>26139200</v>
      </c>
      <c r="DI47" s="51">
        <v>50579</v>
      </c>
      <c r="DJ47" s="51">
        <v>10619420</v>
      </c>
      <c r="DK47" s="51">
        <v>2820520</v>
      </c>
      <c r="DL47" s="51">
        <v>21675400</v>
      </c>
      <c r="DM47" s="51">
        <v>141582</v>
      </c>
      <c r="DN47" s="51">
        <v>58320</v>
      </c>
      <c r="DO47" s="51">
        <v>53146</v>
      </c>
      <c r="DP47" s="51">
        <v>16154440</v>
      </c>
      <c r="DQ47" s="51">
        <v>254420</v>
      </c>
      <c r="DR47" s="51">
        <v>2658181</v>
      </c>
      <c r="DS47" s="51">
        <v>1286423</v>
      </c>
      <c r="DT47" s="51">
        <v>15866</v>
      </c>
      <c r="DU47" s="51">
        <v>42155565</v>
      </c>
      <c r="DV47" s="51">
        <v>45240420</v>
      </c>
      <c r="DW47" s="51">
        <v>10140</v>
      </c>
      <c r="DX47" s="51">
        <v>270672</v>
      </c>
      <c r="DY47" s="51">
        <v>449790</v>
      </c>
      <c r="DZ47" s="51">
        <v>5039</v>
      </c>
      <c r="EA47" s="78"/>
      <c r="EB47" s="78"/>
      <c r="EC47" s="51"/>
      <c r="ED47" s="78"/>
      <c r="EE47" s="78"/>
      <c r="EF47" s="78"/>
      <c r="EG47" s="78"/>
      <c r="EH47" s="78"/>
      <c r="EI47" s="78"/>
      <c r="EJ47" s="78"/>
      <c r="EK47" s="51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</row>
    <row r="48" spans="1:155" ht="12" customHeight="1" x14ac:dyDescent="0.2">
      <c r="A48" s="49" t="s">
        <v>328</v>
      </c>
      <c r="B48" s="50">
        <v>2021</v>
      </c>
      <c r="C48" s="49" t="s">
        <v>329</v>
      </c>
      <c r="D48" s="51">
        <v>133</v>
      </c>
      <c r="E48" s="51">
        <v>133</v>
      </c>
      <c r="F48" s="51">
        <v>133</v>
      </c>
      <c r="G48" s="51">
        <v>3237101</v>
      </c>
      <c r="H48" s="51">
        <v>1481259.43099</v>
      </c>
      <c r="I48" s="51">
        <v>465166.47399999999</v>
      </c>
      <c r="J48" s="51">
        <v>65616.039799999999</v>
      </c>
      <c r="K48" s="51">
        <v>64641.527799999996</v>
      </c>
      <c r="L48" s="51">
        <v>974.51199999999994</v>
      </c>
      <c r="M48" s="51">
        <v>41675.5</v>
      </c>
      <c r="N48" s="51">
        <v>41497.46</v>
      </c>
      <c r="O48" s="51">
        <v>178.04</v>
      </c>
      <c r="P48" s="51">
        <v>877578.33382000006</v>
      </c>
      <c r="Q48" s="51">
        <v>35443.4306</v>
      </c>
      <c r="R48" s="51">
        <v>27834.452000000001</v>
      </c>
      <c r="S48" s="51">
        <v>79</v>
      </c>
      <c r="T48" s="51">
        <v>14400</v>
      </c>
      <c r="U48" s="51">
        <v>412.08</v>
      </c>
      <c r="V48" s="51">
        <v>2976.5513700000001</v>
      </c>
      <c r="W48" s="51">
        <v>1014940.40499</v>
      </c>
      <c r="X48" s="51">
        <v>37.311999999999998</v>
      </c>
      <c r="Y48" s="51">
        <v>37.311999999999998</v>
      </c>
      <c r="Z48" s="51">
        <v>75.7</v>
      </c>
      <c r="AA48" s="51">
        <v>1450789.29682</v>
      </c>
      <c r="AB48" s="51">
        <v>878142.48002000002</v>
      </c>
      <c r="AC48" s="51">
        <v>572646.81680000003</v>
      </c>
      <c r="AD48" s="51">
        <v>465355.277</v>
      </c>
      <c r="AE48" s="51">
        <v>65616.039799999999</v>
      </c>
      <c r="AF48" s="51">
        <v>41675.5</v>
      </c>
      <c r="AG48" s="51">
        <v>13908.774665613437</v>
      </c>
      <c r="AH48" s="51">
        <v>51707.265134386558</v>
      </c>
      <c r="AI48" s="77" t="s">
        <v>564</v>
      </c>
      <c r="AJ48" s="51">
        <v>65336159.799999997</v>
      </c>
      <c r="AK48" s="51">
        <v>65336599.799999997</v>
      </c>
      <c r="AL48" s="51">
        <v>13426.338180283859</v>
      </c>
      <c r="AM48" s="77" t="s">
        <v>300</v>
      </c>
      <c r="AN48" s="51">
        <v>41675500</v>
      </c>
      <c r="AO48" s="51">
        <v>41675500</v>
      </c>
      <c r="AP48" s="51">
        <v>40340.896969999987</v>
      </c>
      <c r="AQ48" s="51">
        <v>37.498999999999995</v>
      </c>
      <c r="AR48" s="51">
        <v>27834.451999999997</v>
      </c>
      <c r="AS48" s="51">
        <v>100466</v>
      </c>
      <c r="AT48" s="51">
        <v>2598</v>
      </c>
      <c r="AU48" s="51">
        <v>68644</v>
      </c>
      <c r="AV48" s="51">
        <v>179670225.59999999</v>
      </c>
      <c r="AW48" s="51">
        <v>387882</v>
      </c>
      <c r="AX48" s="51">
        <v>56499805.599999994</v>
      </c>
      <c r="AY48" s="51">
        <v>13149254.4</v>
      </c>
      <c r="AZ48" s="51">
        <v>84315472</v>
      </c>
      <c r="BA48" s="51">
        <v>546450.80000000005</v>
      </c>
      <c r="BB48" s="51">
        <v>329777</v>
      </c>
      <c r="BC48" s="51">
        <v>395584</v>
      </c>
      <c r="BD48" s="51">
        <v>32493568.999999996</v>
      </c>
      <c r="BE48" s="51">
        <v>622789</v>
      </c>
      <c r="BF48" s="51">
        <v>13296111.460000001</v>
      </c>
      <c r="BG48" s="51">
        <v>5611.8</v>
      </c>
      <c r="BH48" s="51">
        <v>9570360</v>
      </c>
      <c r="BI48" s="51">
        <v>107129.2</v>
      </c>
      <c r="BJ48" s="51">
        <v>290187968</v>
      </c>
      <c r="BK48" s="51">
        <v>51301907.599999994</v>
      </c>
      <c r="BL48" s="51">
        <v>30399.8</v>
      </c>
      <c r="BM48" s="51">
        <v>1960392.1600000001</v>
      </c>
      <c r="BN48" s="51">
        <v>143100067.59999999</v>
      </c>
      <c r="BO48" s="51">
        <v>67201</v>
      </c>
      <c r="BP48" s="78">
        <v>33</v>
      </c>
      <c r="BQ48" s="51">
        <v>1345</v>
      </c>
      <c r="BR48" s="78"/>
      <c r="BS48" s="78"/>
      <c r="BT48" s="51">
        <v>65</v>
      </c>
      <c r="BU48" s="78"/>
      <c r="BV48" s="78"/>
      <c r="BW48" s="51">
        <v>172596.49897077531</v>
      </c>
      <c r="BX48" s="51">
        <v>142950.93757694063</v>
      </c>
      <c r="BY48" s="51">
        <v>58229.844751806959</v>
      </c>
      <c r="BZ48" s="51">
        <v>290187.96799999999</v>
      </c>
      <c r="CA48" s="51">
        <v>51301.907599999991</v>
      </c>
      <c r="CB48" s="51">
        <v>55162.678963551734</v>
      </c>
      <c r="CC48" s="51">
        <v>17430.202367874677</v>
      </c>
      <c r="CD48" s="51">
        <v>792.79683046157584</v>
      </c>
      <c r="CE48" s="51">
        <v>11966.499996996001</v>
      </c>
      <c r="CF48" s="51">
        <v>0</v>
      </c>
      <c r="CG48" s="51">
        <v>2779.6747599999999</v>
      </c>
      <c r="CH48" s="51">
        <v>98.456681916236874</v>
      </c>
      <c r="CI48" s="51">
        <v>323.1814662899971</v>
      </c>
      <c r="CJ48" s="51">
        <v>535.52179442272188</v>
      </c>
      <c r="CK48" s="51">
        <v>8613.3909092432787</v>
      </c>
      <c r="CL48" s="51">
        <v>1147.2415851171143</v>
      </c>
      <c r="CM48" s="51">
        <v>63299.755298292177</v>
      </c>
      <c r="CN48" s="77" t="s">
        <v>565</v>
      </c>
      <c r="CO48" s="51">
        <v>83598820</v>
      </c>
      <c r="CP48" s="51">
        <v>84664804</v>
      </c>
      <c r="CQ48" s="51">
        <v>128.64000000000001</v>
      </c>
      <c r="CR48" s="51">
        <v>263798.41759795177</v>
      </c>
      <c r="CS48" s="51">
        <v>294810.98453643452</v>
      </c>
      <c r="CT48" s="51">
        <v>0</v>
      </c>
      <c r="CU48" s="51">
        <v>150648.14620390671</v>
      </c>
      <c r="CV48" s="51">
        <v>12444.818716537377</v>
      </c>
      <c r="CW48" s="51">
        <v>39093.160589810839</v>
      </c>
      <c r="CX48" s="51">
        <v>128.64000000000001</v>
      </c>
      <c r="CY48" s="51">
        <v>261983.27900000007</v>
      </c>
      <c r="CZ48" s="51">
        <v>204395.90999999986</v>
      </c>
      <c r="DA48" s="51">
        <v>0</v>
      </c>
      <c r="DB48" s="51">
        <v>150648.14620390671</v>
      </c>
      <c r="DC48" s="51">
        <v>12444.818716537377</v>
      </c>
      <c r="DD48" s="51">
        <v>39093.160589810839</v>
      </c>
      <c r="DE48" s="51">
        <v>60282</v>
      </c>
      <c r="DF48" s="51"/>
      <c r="DG48" s="51">
        <v>205119</v>
      </c>
      <c r="DH48" s="51">
        <v>179670225.59999999</v>
      </c>
      <c r="DI48" s="51">
        <v>387882</v>
      </c>
      <c r="DJ48" s="51">
        <v>56499805.599999994</v>
      </c>
      <c r="DK48" s="51">
        <v>13134404.4</v>
      </c>
      <c r="DL48" s="51">
        <v>84315472</v>
      </c>
      <c r="DM48" s="51">
        <v>546450.80000000005</v>
      </c>
      <c r="DN48" s="51">
        <v>120550</v>
      </c>
      <c r="DO48" s="51">
        <v>395584</v>
      </c>
      <c r="DP48" s="51">
        <v>32493568.999999996</v>
      </c>
      <c r="DQ48" s="51">
        <v>622789</v>
      </c>
      <c r="DR48" s="51">
        <v>13296111.460000001</v>
      </c>
      <c r="DS48" s="51">
        <v>9570360</v>
      </c>
      <c r="DT48" s="51">
        <v>102742.2</v>
      </c>
      <c r="DU48" s="51">
        <v>290187968</v>
      </c>
      <c r="DV48" s="51">
        <v>51301907.599999994</v>
      </c>
      <c r="DW48" s="51">
        <v>30399.8</v>
      </c>
      <c r="DX48" s="51">
        <v>1960392.1600000001</v>
      </c>
      <c r="DY48" s="51">
        <v>142676319.19999999</v>
      </c>
      <c r="DZ48" s="51">
        <v>203676</v>
      </c>
      <c r="EA48" s="78">
        <v>33</v>
      </c>
      <c r="EB48" s="51">
        <v>1345</v>
      </c>
      <c r="EC48" s="78"/>
      <c r="ED48" s="78"/>
      <c r="EE48" s="51">
        <v>65</v>
      </c>
      <c r="EF48" s="78"/>
      <c r="EG48" s="78"/>
      <c r="EH48" s="51">
        <v>1122021</v>
      </c>
      <c r="EI48" s="51">
        <v>1217662</v>
      </c>
      <c r="EJ48" s="51"/>
      <c r="EK48" s="51">
        <v>349332</v>
      </c>
      <c r="EL48" s="51">
        <v>287357.37</v>
      </c>
      <c r="EM48" s="51">
        <v>29</v>
      </c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>
        <v>150</v>
      </c>
    </row>
    <row r="49" spans="1:154" ht="12" customHeight="1" x14ac:dyDescent="0.2">
      <c r="A49" s="49">
        <v>108</v>
      </c>
      <c r="B49" s="50">
        <v>2021</v>
      </c>
      <c r="C49" s="49" t="s">
        <v>333</v>
      </c>
      <c r="D49" s="51">
        <v>55</v>
      </c>
      <c r="E49" s="51">
        <v>55</v>
      </c>
      <c r="F49" s="51">
        <v>55</v>
      </c>
      <c r="G49" s="51">
        <v>870112</v>
      </c>
      <c r="H49" s="51">
        <v>381888.04287800001</v>
      </c>
      <c r="I49" s="51">
        <v>79633.790999999997</v>
      </c>
      <c r="J49" s="51">
        <v>22724.85468</v>
      </c>
      <c r="K49" s="51">
        <v>22724.85468</v>
      </c>
      <c r="L49" s="51">
        <v>0</v>
      </c>
      <c r="M49" s="51">
        <v>12051.569</v>
      </c>
      <c r="N49" s="51">
        <v>12051.569</v>
      </c>
      <c r="O49" s="51">
        <v>0</v>
      </c>
      <c r="P49" s="51">
        <v>256140.12757400001</v>
      </c>
      <c r="Q49" s="51">
        <v>14504.381613</v>
      </c>
      <c r="R49" s="51">
        <v>11263.502624000001</v>
      </c>
      <c r="S49" s="51">
        <v>31</v>
      </c>
      <c r="T49" s="51">
        <v>5045</v>
      </c>
      <c r="U49" s="51">
        <v>71.760000000000005</v>
      </c>
      <c r="V49" s="51">
        <v>2.4380000000000002</v>
      </c>
      <c r="W49" s="51">
        <v>302254.25187800004</v>
      </c>
      <c r="X49" s="51">
        <v>3.52</v>
      </c>
      <c r="Y49" s="51">
        <v>3.52</v>
      </c>
      <c r="Z49" s="51">
        <v>15.58</v>
      </c>
      <c r="AA49" s="51">
        <v>371094.96585399995</v>
      </c>
      <c r="AB49" s="51">
        <v>256651.501174</v>
      </c>
      <c r="AC49" s="51">
        <v>114443.46468</v>
      </c>
      <c r="AD49" s="51">
        <v>79667.040999999997</v>
      </c>
      <c r="AE49" s="51">
        <v>22724.85468</v>
      </c>
      <c r="AF49" s="51">
        <v>12051.569</v>
      </c>
      <c r="AG49" s="51">
        <v>2643.3147334433424</v>
      </c>
      <c r="AH49" s="51">
        <v>20081.539946556655</v>
      </c>
      <c r="AI49" s="77" t="s">
        <v>345</v>
      </c>
      <c r="AJ49" s="51">
        <v>22724854.68</v>
      </c>
      <c r="AK49" s="51">
        <v>22724854.68</v>
      </c>
      <c r="AL49" s="51">
        <v>4510.1904999657272</v>
      </c>
      <c r="AM49" s="77" t="s">
        <v>301</v>
      </c>
      <c r="AN49" s="51">
        <v>12051569</v>
      </c>
      <c r="AO49" s="51">
        <v>12051569</v>
      </c>
      <c r="AP49" s="51">
        <v>14631.837880999999</v>
      </c>
      <c r="AQ49" s="51">
        <v>3.5330000000000004</v>
      </c>
      <c r="AR49" s="51">
        <v>11263.502624000002</v>
      </c>
      <c r="AS49" s="51">
        <v>19654</v>
      </c>
      <c r="AT49" s="51">
        <v>780</v>
      </c>
      <c r="AU49" s="51">
        <v>3316</v>
      </c>
      <c r="AV49" s="51">
        <v>47301486.399999999</v>
      </c>
      <c r="AW49" s="51">
        <v>103954</v>
      </c>
      <c r="AX49" s="51">
        <v>26444066.239999995</v>
      </c>
      <c r="AY49" s="51">
        <v>4912533.6439999994</v>
      </c>
      <c r="AZ49" s="51">
        <v>30562770</v>
      </c>
      <c r="BA49" s="51">
        <v>169689.95199999999</v>
      </c>
      <c r="BB49" s="51">
        <v>131208.66</v>
      </c>
      <c r="BC49" s="51">
        <v>79750.499999999985</v>
      </c>
      <c r="BD49" s="51">
        <v>1633212.2960000001</v>
      </c>
      <c r="BE49" s="51">
        <v>113980</v>
      </c>
      <c r="BF49" s="51">
        <v>4412069.66</v>
      </c>
      <c r="BG49" s="51">
        <v>399</v>
      </c>
      <c r="BH49" s="51">
        <v>1500608</v>
      </c>
      <c r="BI49" s="51">
        <v>41121.023999999998</v>
      </c>
      <c r="BJ49" s="51">
        <v>73424406</v>
      </c>
      <c r="BK49" s="51">
        <v>26790200.612</v>
      </c>
      <c r="BL49" s="51">
        <v>1800.2</v>
      </c>
      <c r="BM49" s="51">
        <v>734505.06999999983</v>
      </c>
      <c r="BN49" s="51">
        <v>38269989.915999994</v>
      </c>
      <c r="BO49" s="51">
        <v>3316</v>
      </c>
      <c r="BP49" s="78"/>
      <c r="BQ49" s="51"/>
      <c r="BR49" s="78"/>
      <c r="BS49" s="78"/>
      <c r="BT49" s="78"/>
      <c r="BU49" s="78"/>
      <c r="BV49" s="78"/>
      <c r="BW49" s="51">
        <v>45008.555416923431</v>
      </c>
      <c r="BX49" s="51">
        <v>36739.189498175103</v>
      </c>
      <c r="BY49" s="51">
        <v>21505.170891829046</v>
      </c>
      <c r="BZ49" s="51">
        <v>73424.406000000003</v>
      </c>
      <c r="CA49" s="51">
        <v>26790.200612000001</v>
      </c>
      <c r="CB49" s="51">
        <v>25152.419512943561</v>
      </c>
      <c r="CC49" s="51">
        <v>6850.1962007185975</v>
      </c>
      <c r="CD49" s="51">
        <v>790.72670695973557</v>
      </c>
      <c r="CE49" s="51">
        <v>3970.8625888080624</v>
      </c>
      <c r="CF49" s="51">
        <v>0</v>
      </c>
      <c r="CG49" s="51">
        <v>920.40876999999989</v>
      </c>
      <c r="CH49" s="51">
        <v>19.260920374870299</v>
      </c>
      <c r="CI49" s="51">
        <v>128.58448930260658</v>
      </c>
      <c r="CJ49" s="51">
        <v>166.29615619657898</v>
      </c>
      <c r="CK49" s="51">
        <v>1350.5471642227174</v>
      </c>
      <c r="CL49" s="51">
        <v>651.63405832179274</v>
      </c>
      <c r="CM49" s="51">
        <v>13011.262915706824</v>
      </c>
      <c r="CN49" s="77" t="s">
        <v>322</v>
      </c>
      <c r="CO49" s="51">
        <v>30438940</v>
      </c>
      <c r="CP49" s="51">
        <v>30562770</v>
      </c>
      <c r="CQ49" s="51">
        <v>0</v>
      </c>
      <c r="CR49" s="51">
        <v>58801.474000000009</v>
      </c>
      <c r="CS49" s="51">
        <v>52998.675946556636</v>
      </c>
      <c r="CT49" s="51">
        <v>0</v>
      </c>
      <c r="CU49" s="51">
        <v>1211.9399999999998</v>
      </c>
      <c r="CV49" s="51">
        <v>3053.482725953907</v>
      </c>
      <c r="CW49" s="51">
        <v>16598.093688847777</v>
      </c>
      <c r="CX49" s="51">
        <v>0</v>
      </c>
      <c r="CY49" s="51">
        <v>58801.474000000009</v>
      </c>
      <c r="CZ49" s="51">
        <v>20865.56700000001</v>
      </c>
      <c r="DA49" s="51">
        <v>0</v>
      </c>
      <c r="DB49" s="51">
        <v>1211.9399999999998</v>
      </c>
      <c r="DC49" s="51">
        <v>3053.482725953907</v>
      </c>
      <c r="DD49" s="51">
        <v>16598.093688847777</v>
      </c>
      <c r="DE49" s="51">
        <v>4382</v>
      </c>
      <c r="DF49" s="78"/>
      <c r="DG49" s="51">
        <v>34516</v>
      </c>
      <c r="DH49" s="51">
        <v>47301486.399999999</v>
      </c>
      <c r="DI49" s="51">
        <v>103954</v>
      </c>
      <c r="DJ49" s="51">
        <v>26444066.239999995</v>
      </c>
      <c r="DK49" s="51">
        <v>4904078.6439999994</v>
      </c>
      <c r="DL49" s="51">
        <v>30562770</v>
      </c>
      <c r="DM49" s="51">
        <v>169689.95199999999</v>
      </c>
      <c r="DN49" s="51">
        <v>30562.66</v>
      </c>
      <c r="DO49" s="51">
        <v>79750.499999999985</v>
      </c>
      <c r="DP49" s="51">
        <v>1633212.2960000001</v>
      </c>
      <c r="DQ49" s="51">
        <v>113980</v>
      </c>
      <c r="DR49" s="51">
        <v>4412069.66</v>
      </c>
      <c r="DS49" s="51">
        <v>1500608</v>
      </c>
      <c r="DT49" s="51">
        <v>41121.023999999998</v>
      </c>
      <c r="DU49" s="51">
        <v>73424406</v>
      </c>
      <c r="DV49" s="51">
        <v>26790200.612</v>
      </c>
      <c r="DW49" s="51">
        <v>1800.2</v>
      </c>
      <c r="DX49" s="51">
        <v>734505.06999999983</v>
      </c>
      <c r="DY49" s="51">
        <v>37852968.316</v>
      </c>
      <c r="DZ49" s="51">
        <v>34516</v>
      </c>
      <c r="EA49" s="78"/>
      <c r="EB49" s="51"/>
      <c r="EC49" s="78"/>
      <c r="ED49" s="78"/>
      <c r="EE49" s="78"/>
      <c r="EF49" s="78"/>
      <c r="EG49" s="78"/>
      <c r="EH49" s="78"/>
      <c r="EI49" s="78"/>
      <c r="EJ49" s="78"/>
      <c r="EK49" s="51"/>
      <c r="EL49" s="78">
        <v>2438</v>
      </c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</row>
    <row r="50" spans="1:154" ht="12" customHeight="1" x14ac:dyDescent="0.2">
      <c r="A50" s="49" t="s">
        <v>335</v>
      </c>
      <c r="B50" s="50">
        <v>2021</v>
      </c>
      <c r="C50" s="49" t="s">
        <v>336</v>
      </c>
      <c r="D50" s="51">
        <v>186</v>
      </c>
      <c r="E50" s="51">
        <v>186</v>
      </c>
      <c r="F50" s="51">
        <v>184</v>
      </c>
      <c r="G50" s="51">
        <v>534691</v>
      </c>
      <c r="H50" s="51">
        <v>273214.45279999997</v>
      </c>
      <c r="I50" s="51">
        <v>112695.94502</v>
      </c>
      <c r="J50" s="51">
        <v>15057.667089999999</v>
      </c>
      <c r="K50" s="51">
        <v>11839.135</v>
      </c>
      <c r="L50" s="51">
        <v>3218.5320899999997</v>
      </c>
      <c r="M50" s="51">
        <v>5961.2510000000002</v>
      </c>
      <c r="N50" s="51">
        <v>5337.7309999999998</v>
      </c>
      <c r="O50" s="51">
        <v>623.52</v>
      </c>
      <c r="P50" s="51">
        <v>137102.37768999999</v>
      </c>
      <c r="Q50" s="51">
        <v>2550.5688399999999</v>
      </c>
      <c r="R50" s="51">
        <v>2186.7449999999999</v>
      </c>
      <c r="S50" s="51">
        <v>57</v>
      </c>
      <c r="T50" s="51">
        <v>2772</v>
      </c>
      <c r="U50" s="51">
        <v>118</v>
      </c>
      <c r="V50" s="51">
        <v>92.466999999999999</v>
      </c>
      <c r="W50" s="51">
        <v>156676.45569</v>
      </c>
      <c r="X50" s="51">
        <v>3.206</v>
      </c>
      <c r="Y50" s="51">
        <v>42.706000000000003</v>
      </c>
      <c r="Z50" s="51">
        <v>178.99</v>
      </c>
      <c r="AA50" s="51">
        <v>270832.78729999997</v>
      </c>
      <c r="AB50" s="51">
        <v>137105.95418999999</v>
      </c>
      <c r="AC50" s="51">
        <v>133726.83311000001</v>
      </c>
      <c r="AD50" s="51">
        <v>112707.91502</v>
      </c>
      <c r="AE50" s="51">
        <v>15057.667089999999</v>
      </c>
      <c r="AF50" s="51">
        <v>5961.2510000000002</v>
      </c>
      <c r="AG50" s="51">
        <v>4058.1757018154185</v>
      </c>
      <c r="AH50" s="51">
        <v>10999.491388184581</v>
      </c>
      <c r="AI50" s="77" t="s">
        <v>352</v>
      </c>
      <c r="AJ50" s="51">
        <v>13636024.09</v>
      </c>
      <c r="AK50" s="51">
        <v>13636024.09</v>
      </c>
      <c r="AL50" s="51">
        <v>2423.3207596412003</v>
      </c>
      <c r="AM50" s="77" t="s">
        <v>364</v>
      </c>
      <c r="AN50" s="51">
        <v>5514051</v>
      </c>
      <c r="AO50" s="51">
        <v>5514051</v>
      </c>
      <c r="AP50" s="51">
        <v>2700.6268399999994</v>
      </c>
      <c r="AQ50" s="51">
        <v>3.911</v>
      </c>
      <c r="AR50" s="51">
        <v>2186.7449999999999</v>
      </c>
      <c r="AS50" s="51">
        <v>37105</v>
      </c>
      <c r="AT50" s="51">
        <v>430</v>
      </c>
      <c r="AU50" s="51">
        <v>14432.23</v>
      </c>
      <c r="AV50" s="51">
        <v>24729938.879999999</v>
      </c>
      <c r="AW50" s="51">
        <v>45793.54</v>
      </c>
      <c r="AX50" s="51">
        <v>8077147.5</v>
      </c>
      <c r="AY50" s="51">
        <v>2367129.02</v>
      </c>
      <c r="AZ50" s="51">
        <v>18997248</v>
      </c>
      <c r="BA50" s="51">
        <v>85751.08</v>
      </c>
      <c r="BB50" s="51">
        <v>31746.29</v>
      </c>
      <c r="BC50" s="51">
        <v>44849.86</v>
      </c>
      <c r="BD50" s="51">
        <v>8881274.5600000005</v>
      </c>
      <c r="BE50" s="51">
        <v>161362.09</v>
      </c>
      <c r="BF50" s="51">
        <v>2938703.82</v>
      </c>
      <c r="BG50" s="51">
        <v>1061.5</v>
      </c>
      <c r="BH50" s="51">
        <v>961892.5</v>
      </c>
      <c r="BI50" s="51">
        <v>15647.75</v>
      </c>
      <c r="BJ50" s="51">
        <v>28617797</v>
      </c>
      <c r="BK50" s="51">
        <v>27748508.990000002</v>
      </c>
      <c r="BL50" s="51">
        <v>4331</v>
      </c>
      <c r="BM50" s="51">
        <v>200158.86</v>
      </c>
      <c r="BN50" s="51">
        <v>13143644.720000001</v>
      </c>
      <c r="BO50" s="51">
        <v>3913.26</v>
      </c>
      <c r="BP50" s="51">
        <v>190</v>
      </c>
      <c r="BQ50" s="78"/>
      <c r="BR50" s="78">
        <v>10020</v>
      </c>
      <c r="BS50" s="78">
        <v>96</v>
      </c>
      <c r="BT50" s="51">
        <v>37.97</v>
      </c>
      <c r="BU50" s="51">
        <v>175</v>
      </c>
      <c r="BV50" s="78"/>
      <c r="BW50" s="51">
        <v>24926.737978760291</v>
      </c>
      <c r="BX50" s="51">
        <v>21102.703300603953</v>
      </c>
      <c r="BY50" s="51">
        <v>10929.740430541671</v>
      </c>
      <c r="BZ50" s="51">
        <v>28617.796999999999</v>
      </c>
      <c r="CA50" s="51">
        <v>27748.508990000002</v>
      </c>
      <c r="CB50" s="51">
        <v>8704.711758689542</v>
      </c>
      <c r="CC50" s="51">
        <v>2883.9601213243041</v>
      </c>
      <c r="CD50" s="51">
        <v>542.55209593808206</v>
      </c>
      <c r="CE50" s="51">
        <v>2644.8333679358411</v>
      </c>
      <c r="CF50" s="51">
        <v>0</v>
      </c>
      <c r="CG50" s="51">
        <v>296.35972999999996</v>
      </c>
      <c r="CH50" s="51">
        <v>36.362900707721707</v>
      </c>
      <c r="CI50" s="51">
        <v>31.11136480551243</v>
      </c>
      <c r="CJ50" s="51">
        <v>84.036060035572049</v>
      </c>
      <c r="CK50" s="51">
        <v>865.71965139864517</v>
      </c>
      <c r="CL50" s="51">
        <v>235.81357716879137</v>
      </c>
      <c r="CM50" s="51">
        <v>7836.1490163638182</v>
      </c>
      <c r="CN50" s="77" t="s">
        <v>380</v>
      </c>
      <c r="CO50" s="51">
        <v>17451378</v>
      </c>
      <c r="CP50" s="51">
        <v>17518868</v>
      </c>
      <c r="CQ50" s="51">
        <v>78.819999999999993</v>
      </c>
      <c r="CR50" s="51">
        <v>25487.750000000007</v>
      </c>
      <c r="CS50" s="51">
        <v>104102.08740818464</v>
      </c>
      <c r="CT50" s="51">
        <v>0</v>
      </c>
      <c r="CU50" s="51">
        <v>28248.13830624937</v>
      </c>
      <c r="CV50" s="51">
        <v>13513.001950469801</v>
      </c>
      <c r="CW50" s="51">
        <v>37364.959597411587</v>
      </c>
      <c r="CX50" s="51">
        <v>78.819999999999993</v>
      </c>
      <c r="CY50" s="51">
        <v>25487.750000000007</v>
      </c>
      <c r="CZ50" s="51">
        <v>90983.397110000005</v>
      </c>
      <c r="DA50" s="51">
        <v>0</v>
      </c>
      <c r="DB50" s="51">
        <v>28248.13830624937</v>
      </c>
      <c r="DC50" s="51">
        <v>13513.001950469801</v>
      </c>
      <c r="DD50" s="51">
        <v>37364.959597411587</v>
      </c>
      <c r="DE50" s="51">
        <v>35020</v>
      </c>
      <c r="DF50" s="51"/>
      <c r="DG50" s="51">
        <v>14432.23</v>
      </c>
      <c r="DH50" s="51">
        <v>24729938.879999999</v>
      </c>
      <c r="DI50" s="51">
        <v>45793.54</v>
      </c>
      <c r="DJ50" s="51">
        <v>8077147.5</v>
      </c>
      <c r="DK50" s="51">
        <v>2367129.02</v>
      </c>
      <c r="DL50" s="51">
        <v>18997248</v>
      </c>
      <c r="DM50" s="51">
        <v>85751.08</v>
      </c>
      <c r="DN50" s="51">
        <v>31746.29</v>
      </c>
      <c r="DO50" s="51">
        <v>44849.86</v>
      </c>
      <c r="DP50" s="51">
        <v>8881274.5600000005</v>
      </c>
      <c r="DQ50" s="51">
        <v>161362.09</v>
      </c>
      <c r="DR50" s="51">
        <v>2938703.82</v>
      </c>
      <c r="DS50" s="51">
        <v>961892.5</v>
      </c>
      <c r="DT50" s="51">
        <v>15647.75</v>
      </c>
      <c r="DU50" s="51">
        <v>28617797</v>
      </c>
      <c r="DV50" s="51">
        <v>27748508.990000002</v>
      </c>
      <c r="DW50" s="51">
        <v>4331</v>
      </c>
      <c r="DX50" s="51">
        <v>200158.86</v>
      </c>
      <c r="DY50" s="51">
        <v>13143644.720000001</v>
      </c>
      <c r="DZ50" s="51">
        <v>3913.26</v>
      </c>
      <c r="EA50" s="51">
        <v>190</v>
      </c>
      <c r="EB50" s="78"/>
      <c r="EC50" s="78">
        <v>10020</v>
      </c>
      <c r="ED50" s="78">
        <v>96</v>
      </c>
      <c r="EE50" s="51">
        <v>37.97</v>
      </c>
      <c r="EF50" s="51">
        <v>175</v>
      </c>
      <c r="EG50" s="78"/>
      <c r="EH50" s="51">
        <v>10665</v>
      </c>
      <c r="EI50" s="51">
        <v>5780</v>
      </c>
      <c r="EJ50" s="51">
        <v>12102</v>
      </c>
      <c r="EK50" s="78">
        <v>21000</v>
      </c>
      <c r="EL50" s="78">
        <v>12000</v>
      </c>
      <c r="EM50" s="51">
        <v>2720</v>
      </c>
      <c r="EN50" s="51"/>
      <c r="EO50" s="78"/>
      <c r="EP50" s="78">
        <v>28200</v>
      </c>
      <c r="EQ50" s="78"/>
      <c r="ER50" s="78"/>
      <c r="ES50" s="78"/>
      <c r="ET50" s="78"/>
      <c r="EU50" s="78"/>
      <c r="EV50" s="78"/>
      <c r="EW50" s="78"/>
      <c r="EX50" s="78"/>
    </row>
    <row r="51" spans="1:154" ht="12" customHeight="1" x14ac:dyDescent="0.2">
      <c r="A51" s="49" t="s">
        <v>340</v>
      </c>
      <c r="B51" s="50">
        <v>2021</v>
      </c>
      <c r="C51" s="49" t="s">
        <v>341</v>
      </c>
      <c r="D51" s="51">
        <v>77</v>
      </c>
      <c r="E51" s="51">
        <v>74</v>
      </c>
      <c r="F51" s="51">
        <v>74</v>
      </c>
      <c r="G51" s="51">
        <v>178208</v>
      </c>
      <c r="H51" s="51">
        <v>87414.755520000006</v>
      </c>
      <c r="I51" s="51">
        <v>36510.021519999995</v>
      </c>
      <c r="J51" s="51">
        <v>7506.8890000000001</v>
      </c>
      <c r="K51" s="51">
        <v>7141.2579999999998</v>
      </c>
      <c r="L51" s="51">
        <v>365.63099999999997</v>
      </c>
      <c r="M51" s="51">
        <v>2916.35</v>
      </c>
      <c r="N51" s="51">
        <v>2882.65</v>
      </c>
      <c r="O51" s="51">
        <v>33.700000000000003</v>
      </c>
      <c r="P51" s="51">
        <v>38418.32</v>
      </c>
      <c r="Q51" s="51">
        <v>6393.0870000000004</v>
      </c>
      <c r="R51" s="51">
        <v>1943.585</v>
      </c>
      <c r="S51" s="51">
        <v>27</v>
      </c>
      <c r="T51" s="51">
        <v>5183</v>
      </c>
      <c r="U51" s="51">
        <v>86.72</v>
      </c>
      <c r="V51" s="51">
        <v>32.869999999999997</v>
      </c>
      <c r="W51" s="51">
        <v>50505.402999999998</v>
      </c>
      <c r="X51" s="51">
        <v>2.17</v>
      </c>
      <c r="Y51" s="51">
        <v>2.17</v>
      </c>
      <c r="Z51" s="51">
        <v>0</v>
      </c>
      <c r="AA51" s="51">
        <v>85381.306520000013</v>
      </c>
      <c r="AB51" s="51">
        <v>38439.906000000003</v>
      </c>
      <c r="AC51" s="51">
        <v>46941.400519999996</v>
      </c>
      <c r="AD51" s="51">
        <v>36518.161519999994</v>
      </c>
      <c r="AE51" s="51">
        <v>7506.8890000000001</v>
      </c>
      <c r="AF51" s="51">
        <v>2916.35</v>
      </c>
      <c r="AG51" s="51">
        <v>4279.9972063565256</v>
      </c>
      <c r="AH51" s="51">
        <v>3226.8917936434746</v>
      </c>
      <c r="AI51" s="77" t="s">
        <v>326</v>
      </c>
      <c r="AJ51" s="51">
        <v>7506889</v>
      </c>
      <c r="AK51" s="51">
        <v>7506889</v>
      </c>
      <c r="AL51" s="51">
        <v>1386.4370680689813</v>
      </c>
      <c r="AM51" s="77" t="s">
        <v>375</v>
      </c>
      <c r="AN51" s="51">
        <v>2916350</v>
      </c>
      <c r="AO51" s="51">
        <v>2916350</v>
      </c>
      <c r="AP51" s="51">
        <v>6907.5430000000006</v>
      </c>
      <c r="AQ51" s="51">
        <v>2.2010000000000001</v>
      </c>
      <c r="AR51" s="51">
        <v>1943.5849999999996</v>
      </c>
      <c r="AS51" s="51">
        <v>60426</v>
      </c>
      <c r="AT51" s="51">
        <v>4640</v>
      </c>
      <c r="AU51" s="51">
        <v>435</v>
      </c>
      <c r="AV51" s="51">
        <v>11429906</v>
      </c>
      <c r="AW51" s="51">
        <v>12714</v>
      </c>
      <c r="AX51" s="51">
        <v>3038099</v>
      </c>
      <c r="AY51" s="51">
        <v>1597160</v>
      </c>
      <c r="AZ51" s="51">
        <v>3383960</v>
      </c>
      <c r="BA51" s="51">
        <v>22879</v>
      </c>
      <c r="BB51" s="51">
        <v>14798</v>
      </c>
      <c r="BC51" s="51">
        <v>25779</v>
      </c>
      <c r="BD51" s="51">
        <v>1370885</v>
      </c>
      <c r="BE51" s="51">
        <v>8928</v>
      </c>
      <c r="BF51" s="51">
        <v>1166350</v>
      </c>
      <c r="BG51" s="51">
        <v>281</v>
      </c>
      <c r="BH51" s="51">
        <v>45332</v>
      </c>
      <c r="BI51" s="51">
        <v>49508</v>
      </c>
      <c r="BJ51" s="51">
        <v>861540</v>
      </c>
      <c r="BK51" s="51">
        <v>5895850</v>
      </c>
      <c r="BL51" s="51">
        <v>88</v>
      </c>
      <c r="BM51" s="51">
        <v>72568</v>
      </c>
      <c r="BN51" s="51">
        <v>9377780</v>
      </c>
      <c r="BO51" s="51">
        <v>435</v>
      </c>
      <c r="BP51" s="78"/>
      <c r="BQ51" s="51"/>
      <c r="BR51" s="78"/>
      <c r="BS51" s="51"/>
      <c r="BT51" s="78"/>
      <c r="BU51" s="78"/>
      <c r="BV51" s="78"/>
      <c r="BW51" s="51">
        <v>10858.410563744903</v>
      </c>
      <c r="BX51" s="51">
        <v>9002.6685987746714</v>
      </c>
      <c r="BY51" s="51">
        <v>2897.0988206647335</v>
      </c>
      <c r="BZ51" s="51">
        <v>861.54</v>
      </c>
      <c r="CA51" s="51">
        <v>5895.85</v>
      </c>
      <c r="CB51" s="51">
        <v>2886.1940137830375</v>
      </c>
      <c r="CC51" s="51">
        <v>1760.6291098756901</v>
      </c>
      <c r="CD51" s="51">
        <v>23.230115795431193</v>
      </c>
      <c r="CE51" s="51">
        <v>1049.7149721920491</v>
      </c>
      <c r="CF51" s="51">
        <v>0</v>
      </c>
      <c r="CG51" s="51">
        <v>111.414</v>
      </c>
      <c r="CH51" s="51">
        <v>59.217481152534482</v>
      </c>
      <c r="CI51" s="51">
        <v>14.502040282249451</v>
      </c>
      <c r="CJ51" s="51">
        <v>22.421420436382295</v>
      </c>
      <c r="CK51" s="51">
        <v>40.798798919200898</v>
      </c>
      <c r="CL51" s="51">
        <v>62.240781211376188</v>
      </c>
      <c r="CM51" s="51">
        <v>2926.8188712689021</v>
      </c>
      <c r="CN51" s="77" t="s">
        <v>326</v>
      </c>
      <c r="CO51" s="51">
        <v>3416820</v>
      </c>
      <c r="CP51" s="51">
        <v>3416820</v>
      </c>
      <c r="CQ51" s="51">
        <v>0</v>
      </c>
      <c r="CR51" s="51">
        <v>0.33</v>
      </c>
      <c r="CS51" s="51">
        <v>42661.073313643465</v>
      </c>
      <c r="CT51" s="51">
        <v>0</v>
      </c>
      <c r="CU51" s="51">
        <v>0</v>
      </c>
      <c r="CV51" s="51">
        <v>0</v>
      </c>
      <c r="CW51" s="51">
        <v>36387.044428098707</v>
      </c>
      <c r="CX51" s="51">
        <v>0</v>
      </c>
      <c r="CY51" s="51">
        <v>0.33</v>
      </c>
      <c r="CZ51" s="51">
        <v>36917.162519999998</v>
      </c>
      <c r="DA51" s="51">
        <v>0</v>
      </c>
      <c r="DB51" s="51">
        <v>0</v>
      </c>
      <c r="DC51" s="51">
        <v>0</v>
      </c>
      <c r="DD51" s="51">
        <v>36387.044428098707</v>
      </c>
      <c r="DE51" s="51">
        <v>46982</v>
      </c>
      <c r="DF51" s="51">
        <v>4640</v>
      </c>
      <c r="DG51" s="51">
        <v>430</v>
      </c>
      <c r="DH51" s="51">
        <v>11429906</v>
      </c>
      <c r="DI51" s="51">
        <v>12714</v>
      </c>
      <c r="DJ51" s="51">
        <v>3038099</v>
      </c>
      <c r="DK51" s="51">
        <v>1597160</v>
      </c>
      <c r="DL51" s="51">
        <v>3383960</v>
      </c>
      <c r="DM51" s="51">
        <v>22879</v>
      </c>
      <c r="DN51" s="51">
        <v>8185</v>
      </c>
      <c r="DO51" s="51">
        <v>25463</v>
      </c>
      <c r="DP51" s="51">
        <v>1370885</v>
      </c>
      <c r="DQ51" s="51">
        <v>8928</v>
      </c>
      <c r="DR51" s="51">
        <v>1166350</v>
      </c>
      <c r="DS51" s="51">
        <v>45332</v>
      </c>
      <c r="DT51" s="51">
        <v>48581</v>
      </c>
      <c r="DU51" s="51">
        <v>861540</v>
      </c>
      <c r="DV51" s="51">
        <v>5895850</v>
      </c>
      <c r="DW51" s="51">
        <v>88</v>
      </c>
      <c r="DX51" s="51">
        <v>72568</v>
      </c>
      <c r="DY51" s="51">
        <v>9377780</v>
      </c>
      <c r="DZ51" s="51">
        <v>430</v>
      </c>
      <c r="EA51" s="78"/>
      <c r="EB51" s="51"/>
      <c r="EC51" s="78"/>
      <c r="ED51" s="51"/>
      <c r="EE51" s="78"/>
      <c r="EF51" s="78"/>
      <c r="EG51" s="78"/>
      <c r="EH51" s="51"/>
      <c r="EI51" s="78"/>
      <c r="EJ51" s="51"/>
      <c r="EK51" s="51">
        <v>32860</v>
      </c>
      <c r="EL51" s="78"/>
      <c r="EM51" s="78">
        <v>10</v>
      </c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</row>
    <row r="52" spans="1:154" ht="12" customHeight="1" x14ac:dyDescent="0.2">
      <c r="A52" s="52" t="s">
        <v>342</v>
      </c>
      <c r="B52" s="53">
        <v>2021</v>
      </c>
      <c r="C52" s="54" t="s">
        <v>343</v>
      </c>
      <c r="D52" s="51">
        <v>138</v>
      </c>
      <c r="E52" s="51">
        <v>140</v>
      </c>
      <c r="F52" s="51">
        <v>140</v>
      </c>
      <c r="G52" s="51">
        <v>878059</v>
      </c>
      <c r="H52" s="51">
        <v>422364.87339200015</v>
      </c>
      <c r="I52" s="51">
        <v>93505.296021000016</v>
      </c>
      <c r="J52" s="51">
        <v>25552.387302000006</v>
      </c>
      <c r="K52" s="51">
        <v>25249.667382</v>
      </c>
      <c r="L52" s="51">
        <v>302.72000000000003</v>
      </c>
      <c r="M52" s="51">
        <v>8816.7780000000002</v>
      </c>
      <c r="N52" s="51">
        <v>8626.6779999999999</v>
      </c>
      <c r="O52" s="51">
        <v>190.1</v>
      </c>
      <c r="P52" s="51">
        <v>282415.56206899992</v>
      </c>
      <c r="Q52" s="51">
        <v>19953.256477999996</v>
      </c>
      <c r="R52" s="51">
        <v>11710.87</v>
      </c>
      <c r="S52" s="51">
        <v>65</v>
      </c>
      <c r="T52" s="51">
        <v>12890</v>
      </c>
      <c r="U52" s="51">
        <v>63.36</v>
      </c>
      <c r="V52" s="51">
        <v>300.62</v>
      </c>
      <c r="W52" s="51">
        <v>328366.75745100004</v>
      </c>
      <c r="X52" s="51">
        <v>49.515000000000001</v>
      </c>
      <c r="Y52" s="51">
        <v>49.515000000000001</v>
      </c>
      <c r="Z52" s="51">
        <v>0</v>
      </c>
      <c r="AA52" s="51">
        <v>410324.57539200003</v>
      </c>
      <c r="AB52" s="51">
        <v>282375.73106899997</v>
      </c>
      <c r="AC52" s="51">
        <v>127948.84432300003</v>
      </c>
      <c r="AD52" s="51">
        <v>93579.679021000018</v>
      </c>
      <c r="AE52" s="51">
        <v>25552.387302000006</v>
      </c>
      <c r="AF52" s="51">
        <v>8816.7780000000002</v>
      </c>
      <c r="AG52" s="51">
        <v>3330.150721467613</v>
      </c>
      <c r="AH52" s="51">
        <v>22222.236660532384</v>
      </c>
      <c r="AI52" s="77" t="s">
        <v>352</v>
      </c>
      <c r="AJ52" s="51">
        <v>25552387.381999999</v>
      </c>
      <c r="AK52" s="51">
        <v>25552387.381999999</v>
      </c>
      <c r="AL52" s="51">
        <v>3824.8518197710519</v>
      </c>
      <c r="AM52" s="77" t="s">
        <v>364</v>
      </c>
      <c r="AN52" s="51">
        <v>8816778</v>
      </c>
      <c r="AO52" s="51">
        <v>8816778</v>
      </c>
      <c r="AP52" s="51">
        <v>22262.020999000004</v>
      </c>
      <c r="AQ52" s="51">
        <v>49.561000000000007</v>
      </c>
      <c r="AR52" s="51">
        <v>11710.870000000003</v>
      </c>
      <c r="AS52" s="51">
        <v>106752.72000000002</v>
      </c>
      <c r="AT52" s="51">
        <v>4846</v>
      </c>
      <c r="AU52" s="51">
        <v>67917.390000000014</v>
      </c>
      <c r="AV52" s="51">
        <v>47223486.356000006</v>
      </c>
      <c r="AW52" s="51">
        <v>103019.52500000004</v>
      </c>
      <c r="AX52" s="51">
        <v>28141291.155999999</v>
      </c>
      <c r="AY52" s="51">
        <v>6788587.0560000008</v>
      </c>
      <c r="AZ52" s="51">
        <v>10314018</v>
      </c>
      <c r="BA52" s="51">
        <v>240249.73199999999</v>
      </c>
      <c r="BB52" s="51">
        <v>160726.80799999999</v>
      </c>
      <c r="BC52" s="51">
        <v>100962</v>
      </c>
      <c r="BD52" s="51">
        <v>20087676.129000001</v>
      </c>
      <c r="BE52" s="51">
        <v>376935.00700000004</v>
      </c>
      <c r="BF52" s="51">
        <v>5538075.9889999982</v>
      </c>
      <c r="BG52" s="51">
        <v>2097</v>
      </c>
      <c r="BH52" s="51">
        <v>1915281.3680000002</v>
      </c>
      <c r="BI52" s="51">
        <v>37687.262999999999</v>
      </c>
      <c r="BJ52" s="51">
        <v>71126103.616999999</v>
      </c>
      <c r="BK52" s="51">
        <v>45694852.759000003</v>
      </c>
      <c r="BL52" s="51">
        <v>6905</v>
      </c>
      <c r="BM52" s="51">
        <v>808392.71499999997</v>
      </c>
      <c r="BN52" s="51">
        <v>43529867.47900001</v>
      </c>
      <c r="BO52" s="51">
        <v>61788.328000000009</v>
      </c>
      <c r="BP52" s="51">
        <v>319.99699999999996</v>
      </c>
      <c r="BQ52" s="51">
        <v>2724</v>
      </c>
      <c r="BR52" s="79"/>
      <c r="BS52" s="51">
        <v>774.03800000000001</v>
      </c>
      <c r="BT52" s="51">
        <v>997</v>
      </c>
      <c r="BU52" s="51">
        <v>1249</v>
      </c>
      <c r="BV52" s="51">
        <v>65.026999999999987</v>
      </c>
      <c r="BW52" s="51">
        <v>44862.311475252172</v>
      </c>
      <c r="BX52" s="51">
        <v>43749.06600573683</v>
      </c>
      <c r="BY52" s="51">
        <v>21729.271231260565</v>
      </c>
      <c r="BZ52" s="51">
        <v>71126.103617000001</v>
      </c>
      <c r="CA52" s="51">
        <v>45694.852759000001</v>
      </c>
      <c r="CB52" s="51">
        <v>26734.226262729673</v>
      </c>
      <c r="CC52" s="51">
        <v>7049.1347712277684</v>
      </c>
      <c r="CD52" s="51">
        <v>278.7550781949144</v>
      </c>
      <c r="CE52" s="51">
        <v>4984.2682580619794</v>
      </c>
      <c r="CF52" s="51">
        <v>0</v>
      </c>
      <c r="CG52" s="51">
        <v>1026.9603050000001</v>
      </c>
      <c r="CH52" s="51">
        <v>104.61766763614655</v>
      </c>
      <c r="CI52" s="51">
        <v>157.51227490562059</v>
      </c>
      <c r="CJ52" s="51">
        <v>235.44474194240001</v>
      </c>
      <c r="CK52" s="51">
        <v>1723.7531855361337</v>
      </c>
      <c r="CL52" s="51">
        <v>612.94605255543217</v>
      </c>
      <c r="CM52" s="51">
        <v>12769.657770960681</v>
      </c>
      <c r="CN52" s="77" t="s">
        <v>346</v>
      </c>
      <c r="CO52" s="51">
        <v>10528770</v>
      </c>
      <c r="CP52" s="51">
        <v>10637468</v>
      </c>
      <c r="CQ52" s="51">
        <v>492.82000000000005</v>
      </c>
      <c r="CR52" s="51">
        <v>52362.337958251919</v>
      </c>
      <c r="CS52" s="51">
        <v>71763.535801280494</v>
      </c>
      <c r="CT52" s="51">
        <v>0</v>
      </c>
      <c r="CU52" s="51">
        <v>12323.279999999999</v>
      </c>
      <c r="CV52" s="51">
        <v>3603.46026650155</v>
      </c>
      <c r="CW52" s="51">
        <v>30017.722575735836</v>
      </c>
      <c r="CX52" s="51">
        <v>492.82000000000005</v>
      </c>
      <c r="CY52" s="51">
        <v>47635.216756999987</v>
      </c>
      <c r="CZ52" s="51">
        <v>45944.462341999999</v>
      </c>
      <c r="DA52" s="51">
        <v>0</v>
      </c>
      <c r="DB52" s="51">
        <v>12323.279999999999</v>
      </c>
      <c r="DC52" s="51">
        <v>3603.46026650155</v>
      </c>
      <c r="DD52" s="51">
        <v>30017.722575735836</v>
      </c>
      <c r="DE52" s="51">
        <v>98985.720000000016</v>
      </c>
      <c r="DF52" s="51">
        <v>4656</v>
      </c>
      <c r="DG52" s="51">
        <v>117692.38999999998</v>
      </c>
      <c r="DH52" s="51">
        <v>47223486.356000006</v>
      </c>
      <c r="DI52" s="51">
        <v>103019.52500000004</v>
      </c>
      <c r="DJ52" s="51">
        <v>28141291.155999999</v>
      </c>
      <c r="DK52" s="51">
        <v>6788587.0560000008</v>
      </c>
      <c r="DL52" s="51">
        <v>10336848</v>
      </c>
      <c r="DM52" s="51">
        <v>240249.73199999999</v>
      </c>
      <c r="DN52" s="51">
        <v>138006.80800000002</v>
      </c>
      <c r="DO52" s="51">
        <v>100962</v>
      </c>
      <c r="DP52" s="51">
        <v>20087676.129000001</v>
      </c>
      <c r="DQ52" s="51">
        <v>376935.00700000004</v>
      </c>
      <c r="DR52" s="51">
        <v>5538075.9889999982</v>
      </c>
      <c r="DS52" s="51">
        <v>1915281.3680000002</v>
      </c>
      <c r="DT52" s="51">
        <v>37687.262999999999</v>
      </c>
      <c r="DU52" s="51">
        <v>71126103.616999999</v>
      </c>
      <c r="DV52" s="51">
        <v>45694852.759000003</v>
      </c>
      <c r="DW52" s="51">
        <v>6905</v>
      </c>
      <c r="DX52" s="51">
        <v>808392.71499999997</v>
      </c>
      <c r="DY52" s="51">
        <v>43529867.479000002</v>
      </c>
      <c r="DZ52" s="51">
        <v>111563.32799999998</v>
      </c>
      <c r="EA52" s="51">
        <v>319.99699999999996</v>
      </c>
      <c r="EB52" s="51">
        <v>2724</v>
      </c>
      <c r="EC52" s="79"/>
      <c r="ED52" s="51">
        <v>774.03800000000001</v>
      </c>
      <c r="EE52" s="51">
        <v>997</v>
      </c>
      <c r="EF52" s="51">
        <v>1249</v>
      </c>
      <c r="EG52" s="51">
        <v>65.026999999999987</v>
      </c>
      <c r="EH52" s="79"/>
      <c r="EI52" s="51"/>
      <c r="EJ52" s="79"/>
      <c r="EK52" s="51">
        <v>300620</v>
      </c>
      <c r="EL52" s="79"/>
      <c r="EM52" s="51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</row>
    <row r="53" spans="1:154" x14ac:dyDescent="0.2">
      <c r="A53" s="17" t="s">
        <v>190</v>
      </c>
      <c r="B53" s="17" t="s">
        <v>191</v>
      </c>
      <c r="C53" s="17" t="s">
        <v>52</v>
      </c>
      <c r="D53" s="17" t="s">
        <v>192</v>
      </c>
      <c r="E53" s="56" t="s">
        <v>193</v>
      </c>
      <c r="F53" s="56" t="s">
        <v>194</v>
      </c>
      <c r="G53" s="56" t="s">
        <v>195</v>
      </c>
      <c r="H53" s="56" t="s">
        <v>196</v>
      </c>
      <c r="I53" s="56" t="s">
        <v>197</v>
      </c>
      <c r="J53" s="56" t="s">
        <v>198</v>
      </c>
      <c r="K53" s="56" t="s">
        <v>199</v>
      </c>
      <c r="L53" s="56" t="s">
        <v>200</v>
      </c>
      <c r="M53" s="56" t="s">
        <v>201</v>
      </c>
      <c r="N53" s="56" t="s">
        <v>202</v>
      </c>
      <c r="O53" s="56" t="s">
        <v>203</v>
      </c>
      <c r="P53" s="56" t="s">
        <v>204</v>
      </c>
      <c r="Q53" s="56" t="s">
        <v>205</v>
      </c>
      <c r="R53" s="56" t="s">
        <v>206</v>
      </c>
      <c r="S53" s="56" t="s">
        <v>207</v>
      </c>
      <c r="T53" s="56" t="s">
        <v>208</v>
      </c>
      <c r="U53" s="56" t="s">
        <v>209</v>
      </c>
      <c r="V53" s="56" t="s">
        <v>210</v>
      </c>
      <c r="W53" s="56" t="s">
        <v>211</v>
      </c>
      <c r="X53" s="57" t="s">
        <v>212</v>
      </c>
      <c r="Y53" s="57" t="s">
        <v>213</v>
      </c>
      <c r="Z53" s="57" t="s">
        <v>214</v>
      </c>
      <c r="AA53" s="57" t="s">
        <v>215</v>
      </c>
      <c r="AB53" s="57" t="s">
        <v>216</v>
      </c>
      <c r="AC53" s="57" t="s">
        <v>217</v>
      </c>
      <c r="AD53" s="57" t="s">
        <v>218</v>
      </c>
      <c r="AE53" s="57" t="s">
        <v>219</v>
      </c>
      <c r="AF53" s="57" t="s">
        <v>220</v>
      </c>
      <c r="AG53" s="57" t="s">
        <v>221</v>
      </c>
      <c r="AH53" s="57" t="s">
        <v>222</v>
      </c>
      <c r="AI53" s="57" t="s">
        <v>223</v>
      </c>
      <c r="AJ53" s="57" t="s">
        <v>224</v>
      </c>
      <c r="AK53" s="57" t="s">
        <v>225</v>
      </c>
      <c r="AL53" s="57" t="s">
        <v>226</v>
      </c>
      <c r="AM53" s="57" t="s">
        <v>227</v>
      </c>
      <c r="AN53" s="57" t="s">
        <v>228</v>
      </c>
      <c r="AO53" s="57" t="s">
        <v>229</v>
      </c>
      <c r="AP53" s="57" t="s">
        <v>230</v>
      </c>
      <c r="AQ53" s="57" t="s">
        <v>231</v>
      </c>
      <c r="AR53" s="57" t="s">
        <v>232</v>
      </c>
      <c r="AS53" s="57" t="s">
        <v>233</v>
      </c>
      <c r="AT53" s="57" t="s">
        <v>234</v>
      </c>
      <c r="AU53" s="57" t="s">
        <v>235</v>
      </c>
      <c r="AV53" s="57" t="s">
        <v>236</v>
      </c>
      <c r="AW53" s="57" t="s">
        <v>237</v>
      </c>
      <c r="AX53" s="57" t="s">
        <v>238</v>
      </c>
      <c r="AY53" s="57" t="s">
        <v>239</v>
      </c>
      <c r="AZ53" s="57" t="s">
        <v>75</v>
      </c>
      <c r="BA53" s="57" t="s">
        <v>240</v>
      </c>
      <c r="BB53" s="57" t="s">
        <v>241</v>
      </c>
      <c r="BC53" s="57" t="s">
        <v>242</v>
      </c>
      <c r="BD53" s="57" t="s">
        <v>243</v>
      </c>
      <c r="BE53" s="57" t="s">
        <v>244</v>
      </c>
      <c r="BF53" s="57" t="s">
        <v>245</v>
      </c>
      <c r="BG53" s="57" t="s">
        <v>246</v>
      </c>
      <c r="BH53" s="57" t="s">
        <v>247</v>
      </c>
      <c r="BI53" s="57" t="s">
        <v>248</v>
      </c>
      <c r="BJ53" s="57" t="s">
        <v>249</v>
      </c>
      <c r="BK53" s="57" t="s">
        <v>250</v>
      </c>
      <c r="BL53" s="57" t="s">
        <v>251</v>
      </c>
      <c r="BM53" s="57" t="s">
        <v>252</v>
      </c>
      <c r="BN53" s="57" t="s">
        <v>253</v>
      </c>
      <c r="BO53" s="57" t="s">
        <v>89</v>
      </c>
      <c r="BP53" s="58" t="s">
        <v>90</v>
      </c>
      <c r="BQ53" s="58" t="s">
        <v>91</v>
      </c>
      <c r="BR53" s="58" t="s">
        <v>92</v>
      </c>
      <c r="BS53" s="58" t="s">
        <v>93</v>
      </c>
      <c r="BT53" s="58" t="s">
        <v>94</v>
      </c>
      <c r="BU53" s="58" t="s">
        <v>95</v>
      </c>
      <c r="BV53" s="58" t="s">
        <v>96</v>
      </c>
      <c r="BW53" s="57" t="s">
        <v>254</v>
      </c>
      <c r="BX53" s="57" t="s">
        <v>255</v>
      </c>
      <c r="BY53" s="57" t="s">
        <v>256</v>
      </c>
      <c r="BZ53" s="57" t="s">
        <v>257</v>
      </c>
      <c r="CA53" s="57" t="s">
        <v>258</v>
      </c>
      <c r="CB53" s="57" t="s">
        <v>259</v>
      </c>
      <c r="CC53" s="57" t="s">
        <v>260</v>
      </c>
      <c r="CD53" s="57" t="s">
        <v>261</v>
      </c>
      <c r="CE53" s="57" t="s">
        <v>262</v>
      </c>
      <c r="CF53" s="57" t="s">
        <v>263</v>
      </c>
      <c r="CG53" s="57" t="s">
        <v>264</v>
      </c>
      <c r="CH53" s="57" t="s">
        <v>265</v>
      </c>
      <c r="CI53" s="57" t="s">
        <v>266</v>
      </c>
      <c r="CJ53" s="57" t="s">
        <v>267</v>
      </c>
      <c r="CK53" s="57" t="s">
        <v>268</v>
      </c>
      <c r="CL53" s="57" t="s">
        <v>269</v>
      </c>
      <c r="CM53" s="57" t="s">
        <v>270</v>
      </c>
      <c r="CN53" s="57" t="s">
        <v>271</v>
      </c>
      <c r="CO53" s="57" t="s">
        <v>272</v>
      </c>
      <c r="CP53" s="57" t="s">
        <v>273</v>
      </c>
      <c r="CQ53" s="57" t="s">
        <v>274</v>
      </c>
      <c r="CR53" s="57" t="s">
        <v>275</v>
      </c>
      <c r="CS53" s="57" t="s">
        <v>276</v>
      </c>
      <c r="CT53" s="57" t="s">
        <v>277</v>
      </c>
      <c r="CU53" s="59" t="s">
        <v>278</v>
      </c>
      <c r="CV53" s="59" t="s">
        <v>279</v>
      </c>
      <c r="CW53" s="59" t="s">
        <v>280</v>
      </c>
      <c r="CX53" s="59" t="s">
        <v>281</v>
      </c>
      <c r="CY53" s="59" t="s">
        <v>282</v>
      </c>
      <c r="CZ53" s="59" t="s">
        <v>283</v>
      </c>
      <c r="DA53" s="59" t="s">
        <v>284</v>
      </c>
      <c r="DB53" s="60" t="s">
        <v>285</v>
      </c>
      <c r="DC53" s="60" t="s">
        <v>286</v>
      </c>
      <c r="DD53" s="60" t="s">
        <v>287</v>
      </c>
      <c r="DE53" s="61" t="s">
        <v>233</v>
      </c>
      <c r="DF53" s="61" t="s">
        <v>234</v>
      </c>
      <c r="DG53" s="61" t="s">
        <v>235</v>
      </c>
      <c r="DH53" s="61" t="s">
        <v>236</v>
      </c>
      <c r="DI53" s="61" t="s">
        <v>237</v>
      </c>
      <c r="DJ53" s="61" t="s">
        <v>238</v>
      </c>
      <c r="DK53" s="61" t="s">
        <v>239</v>
      </c>
      <c r="DL53" s="61" t="s">
        <v>75</v>
      </c>
      <c r="DM53" s="61" t="s">
        <v>240</v>
      </c>
      <c r="DN53" s="61" t="s">
        <v>241</v>
      </c>
      <c r="DO53" s="61" t="s">
        <v>242</v>
      </c>
      <c r="DP53" s="61" t="s">
        <v>243</v>
      </c>
      <c r="DQ53" s="61" t="s">
        <v>244</v>
      </c>
      <c r="DR53" s="61" t="s">
        <v>245</v>
      </c>
      <c r="DS53" s="61" t="s">
        <v>247</v>
      </c>
      <c r="DT53" s="61" t="s">
        <v>248</v>
      </c>
      <c r="DU53" s="61" t="s">
        <v>249</v>
      </c>
      <c r="DV53" s="61" t="s">
        <v>250</v>
      </c>
      <c r="DW53" s="61" t="s">
        <v>251</v>
      </c>
      <c r="DX53" s="61" t="s">
        <v>252</v>
      </c>
      <c r="DY53" s="61" t="s">
        <v>253</v>
      </c>
      <c r="DZ53" s="61" t="s">
        <v>89</v>
      </c>
      <c r="EA53" s="61" t="s">
        <v>90</v>
      </c>
      <c r="EB53" s="61" t="s">
        <v>91</v>
      </c>
      <c r="EC53" s="61" t="s">
        <v>92</v>
      </c>
      <c r="ED53" s="61" t="s">
        <v>93</v>
      </c>
      <c r="EE53" s="61" t="s">
        <v>94</v>
      </c>
      <c r="EF53" s="61" t="s">
        <v>95</v>
      </c>
      <c r="EG53" s="62" t="s">
        <v>96</v>
      </c>
      <c r="EH53" s="80" t="s">
        <v>288</v>
      </c>
      <c r="EI53" s="80" t="s">
        <v>289</v>
      </c>
      <c r="EJ53" s="80" t="s">
        <v>290</v>
      </c>
      <c r="EK53" s="80" t="s">
        <v>291</v>
      </c>
      <c r="EL53" s="80" t="s">
        <v>292</v>
      </c>
      <c r="EM53" s="80" t="s">
        <v>293</v>
      </c>
      <c r="EN53" s="80" t="s">
        <v>294</v>
      </c>
      <c r="EO53" s="81"/>
      <c r="EP53" s="81" t="s">
        <v>297</v>
      </c>
      <c r="EQ53" s="81" t="s">
        <v>295</v>
      </c>
      <c r="ER53" s="81"/>
      <c r="ES53" s="81"/>
      <c r="ET53" s="81"/>
      <c r="EU53" s="81"/>
      <c r="EV53" s="81" t="s">
        <v>296</v>
      </c>
    </row>
    <row r="54" spans="1:154" ht="12" customHeight="1" x14ac:dyDescent="0.2">
      <c r="A54" s="24" t="s">
        <v>298</v>
      </c>
      <c r="B54" s="25">
        <v>2020</v>
      </c>
      <c r="C54" s="24" t="s">
        <v>299</v>
      </c>
      <c r="D54" s="63">
        <v>243</v>
      </c>
      <c r="E54" s="63">
        <v>242</v>
      </c>
      <c r="F54" s="63">
        <v>242</v>
      </c>
      <c r="G54" s="63">
        <v>1099621</v>
      </c>
      <c r="H54" s="63">
        <v>506866.09136000002</v>
      </c>
      <c r="I54" s="63">
        <v>114413.61326</v>
      </c>
      <c r="J54" s="63">
        <v>29370.927</v>
      </c>
      <c r="K54" s="63">
        <v>29370.926990000004</v>
      </c>
      <c r="L54" s="63">
        <v>0</v>
      </c>
      <c r="M54" s="63">
        <v>12803.938</v>
      </c>
      <c r="N54" s="63">
        <v>12803.938</v>
      </c>
      <c r="O54" s="63">
        <v>0</v>
      </c>
      <c r="P54" s="63">
        <v>325715.85074999993</v>
      </c>
      <c r="Q54" s="63">
        <v>22467.063190000001</v>
      </c>
      <c r="R54" s="63">
        <v>14326.672350000001</v>
      </c>
      <c r="S54" s="63">
        <v>147</v>
      </c>
      <c r="T54" s="63">
        <v>22095</v>
      </c>
      <c r="U54" s="63">
        <v>3311.56</v>
      </c>
      <c r="V54" s="63">
        <v>6923.53</v>
      </c>
      <c r="W54" s="63">
        <v>392452.47809000005</v>
      </c>
      <c r="X54" s="63">
        <v>192.98599999999999</v>
      </c>
      <c r="Y54" s="63">
        <v>192.98599999999999</v>
      </c>
      <c r="Z54" s="63">
        <v>127.24</v>
      </c>
      <c r="AA54" s="63">
        <v>482373.84191000002</v>
      </c>
      <c r="AB54" s="63">
        <v>325785.3636499999</v>
      </c>
      <c r="AC54" s="63">
        <v>156588.47826</v>
      </c>
      <c r="AD54" s="63">
        <v>114413.61326</v>
      </c>
      <c r="AE54" s="63">
        <v>29370.927</v>
      </c>
      <c r="AF54" s="63">
        <v>12803.938</v>
      </c>
      <c r="AG54" s="63">
        <v>5024.8491589314872</v>
      </c>
      <c r="AH54" s="63">
        <v>24346.077831068516</v>
      </c>
      <c r="AI54" s="64" t="s">
        <v>300</v>
      </c>
      <c r="AJ54" s="63">
        <v>29370926.989999998</v>
      </c>
      <c r="AK54" s="63">
        <v>29370926.989999998</v>
      </c>
      <c r="AL54" s="63">
        <v>5952.491181797147</v>
      </c>
      <c r="AM54" s="64" t="s">
        <v>301</v>
      </c>
      <c r="AN54" s="63">
        <v>12803938</v>
      </c>
      <c r="AO54" s="63">
        <v>12803938</v>
      </c>
      <c r="AP54" s="63">
        <v>33529.885190000008</v>
      </c>
      <c r="AQ54" s="63">
        <v>193.00799999999998</v>
      </c>
      <c r="AR54" s="63">
        <v>14326.67235000001</v>
      </c>
      <c r="AS54" s="63">
        <v>158021.17000000001</v>
      </c>
      <c r="AT54" s="63">
        <v>252637.9</v>
      </c>
      <c r="AU54" s="63">
        <v>5996.7</v>
      </c>
      <c r="AV54" s="63">
        <v>65950536.539999999</v>
      </c>
      <c r="AW54" s="63">
        <v>120581.16</v>
      </c>
      <c r="AX54" s="63">
        <v>28588237.110000003</v>
      </c>
      <c r="AY54" s="63">
        <v>9257722.2199999988</v>
      </c>
      <c r="AZ54" s="63">
        <v>30141401.52</v>
      </c>
      <c r="BA54" s="63">
        <v>371211.37</v>
      </c>
      <c r="BB54" s="63">
        <v>161567.87</v>
      </c>
      <c r="BC54" s="63">
        <v>128686.72</v>
      </c>
      <c r="BD54" s="63">
        <v>27860550.120000001</v>
      </c>
      <c r="BE54" s="63">
        <v>296684.64</v>
      </c>
      <c r="BF54" s="63">
        <v>6965183.870000001</v>
      </c>
      <c r="BG54" s="63">
        <v>920</v>
      </c>
      <c r="BH54" s="63">
        <v>2752612</v>
      </c>
      <c r="BI54" s="63">
        <v>56422.41</v>
      </c>
      <c r="BJ54" s="63">
        <v>79836029</v>
      </c>
      <c r="BK54" s="63">
        <v>49440512.460000001</v>
      </c>
      <c r="BL54" s="63">
        <v>15955.909999999998</v>
      </c>
      <c r="BM54" s="63">
        <v>875299.25</v>
      </c>
      <c r="BN54" s="63">
        <v>22548593.710000001</v>
      </c>
      <c r="BO54" s="63">
        <v>5996.7</v>
      </c>
      <c r="BP54" s="65"/>
      <c r="BQ54" s="65"/>
      <c r="BR54" s="65"/>
      <c r="BS54" s="65"/>
      <c r="BT54" s="65"/>
      <c r="BU54" s="65"/>
      <c r="BV54" s="65"/>
      <c r="BW54" s="63">
        <v>63086.362066401729</v>
      </c>
      <c r="BX54" s="63">
        <v>45947.034490530015</v>
      </c>
      <c r="BY54" s="63">
        <v>24777.688862673607</v>
      </c>
      <c r="BZ54" s="63">
        <v>79836.028999999995</v>
      </c>
      <c r="CA54" s="63">
        <v>49440.512459999998</v>
      </c>
      <c r="CB54" s="63">
        <v>27354.906200139842</v>
      </c>
      <c r="CC54" s="63">
        <v>10555.640609926502</v>
      </c>
      <c r="CD54" s="63">
        <v>57.992450830547313</v>
      </c>
      <c r="CE54" s="63">
        <v>6268.6653169370747</v>
      </c>
      <c r="CF54" s="63">
        <v>0</v>
      </c>
      <c r="CG54" s="63">
        <v>1140.97604</v>
      </c>
      <c r="CH54" s="63">
        <v>154.86074961401465</v>
      </c>
      <c r="CI54" s="63">
        <v>158.33651568166255</v>
      </c>
      <c r="CJ54" s="63">
        <v>363.78714968029499</v>
      </c>
      <c r="CK54" s="63">
        <v>2477.350734372616</v>
      </c>
      <c r="CL54" s="63">
        <v>1283.5109139826552</v>
      </c>
      <c r="CM54" s="63">
        <v>13787.231041840265</v>
      </c>
      <c r="CN54" s="64" t="s">
        <v>302</v>
      </c>
      <c r="CO54" s="63">
        <v>30975731.52</v>
      </c>
      <c r="CP54" s="63">
        <v>31815856.52</v>
      </c>
      <c r="CQ54" s="63">
        <v>0</v>
      </c>
      <c r="CR54" s="63">
        <v>64095.328649999989</v>
      </c>
      <c r="CS54" s="63">
        <v>87468.300451068571</v>
      </c>
      <c r="CT54" s="63">
        <v>0</v>
      </c>
      <c r="CU54" s="63">
        <v>0</v>
      </c>
      <c r="CV54" s="63">
        <v>0</v>
      </c>
      <c r="CW54" s="63">
        <v>50075.307149232227</v>
      </c>
      <c r="CX54" s="63">
        <v>0</v>
      </c>
      <c r="CY54" s="63">
        <v>64095.328649999989</v>
      </c>
      <c r="CZ54" s="63">
        <v>50318.284620000006</v>
      </c>
      <c r="DA54" s="63">
        <v>0</v>
      </c>
      <c r="DB54" s="63">
        <v>0</v>
      </c>
      <c r="DC54" s="63">
        <v>0</v>
      </c>
      <c r="DD54" s="63">
        <v>50075.307149232227</v>
      </c>
      <c r="DE54" s="66">
        <v>156221.17000000001</v>
      </c>
      <c r="DF54" s="66">
        <v>243538</v>
      </c>
      <c r="DG54" s="66">
        <v>3556.7</v>
      </c>
      <c r="DH54" s="66">
        <v>65950536.539999999</v>
      </c>
      <c r="DI54" s="66">
        <v>120581.16</v>
      </c>
      <c r="DJ54" s="66">
        <v>28588237.110000003</v>
      </c>
      <c r="DK54" s="66">
        <v>9257722.2199999988</v>
      </c>
      <c r="DL54" s="66">
        <v>30141401.52</v>
      </c>
      <c r="DM54" s="66">
        <v>371211.37</v>
      </c>
      <c r="DN54" s="66">
        <v>133877.87</v>
      </c>
      <c r="DO54" s="66">
        <v>128686.72</v>
      </c>
      <c r="DP54" s="66">
        <v>27860550.120000001</v>
      </c>
      <c r="DQ54" s="66">
        <v>296684.64</v>
      </c>
      <c r="DR54" s="66">
        <v>6965183.870000001</v>
      </c>
      <c r="DS54" s="66">
        <v>2752612</v>
      </c>
      <c r="DT54" s="66">
        <v>56390.41</v>
      </c>
      <c r="DU54" s="66">
        <v>79836029</v>
      </c>
      <c r="DV54" s="66">
        <v>49440512.460000001</v>
      </c>
      <c r="DW54" s="66">
        <v>15955.909999999998</v>
      </c>
      <c r="DX54" s="66">
        <v>875299.25</v>
      </c>
      <c r="DY54" s="66">
        <v>22521062.710000001</v>
      </c>
      <c r="DZ54" s="66">
        <v>3556.7</v>
      </c>
      <c r="EA54" s="66"/>
      <c r="EB54" s="66"/>
      <c r="EC54" s="66"/>
      <c r="ED54" s="66"/>
      <c r="EE54" s="66"/>
      <c r="EF54" s="66"/>
      <c r="EG54" s="66"/>
      <c r="EH54" s="66">
        <v>3221947</v>
      </c>
      <c r="EI54" s="66">
        <v>1903337</v>
      </c>
      <c r="EJ54" s="66">
        <v>3550</v>
      </c>
      <c r="EK54" s="66">
        <v>1565375</v>
      </c>
      <c r="EL54" s="66">
        <v>213695</v>
      </c>
      <c r="EM54" s="66">
        <v>626</v>
      </c>
      <c r="EN54" s="66"/>
      <c r="EO54" s="66"/>
      <c r="EP54" s="66">
        <v>15000</v>
      </c>
      <c r="EQ54" s="66"/>
      <c r="ER54" s="66"/>
      <c r="ES54" s="66"/>
      <c r="ET54" s="66"/>
      <c r="EU54" s="66"/>
      <c r="EV54" s="66"/>
    </row>
    <row r="55" spans="1:154" ht="12" customHeight="1" x14ac:dyDescent="0.2">
      <c r="A55" s="31" t="s">
        <v>303</v>
      </c>
      <c r="B55" s="67">
        <v>2020</v>
      </c>
      <c r="C55" s="31" t="s">
        <v>304</v>
      </c>
      <c r="D55" s="63">
        <v>205</v>
      </c>
      <c r="E55" s="63">
        <v>205</v>
      </c>
      <c r="F55" s="63">
        <v>204</v>
      </c>
      <c r="G55" s="63">
        <v>1247583</v>
      </c>
      <c r="H55" s="63">
        <v>652855.48649000016</v>
      </c>
      <c r="I55" s="63">
        <v>147824.016</v>
      </c>
      <c r="J55" s="63">
        <v>32493.061289999998</v>
      </c>
      <c r="K55" s="63">
        <v>32229.131289999998</v>
      </c>
      <c r="L55" s="63">
        <v>263.93</v>
      </c>
      <c r="M55" s="63">
        <v>15438.53</v>
      </c>
      <c r="N55" s="63">
        <v>15171.27</v>
      </c>
      <c r="O55" s="63">
        <v>267.26</v>
      </c>
      <c r="P55" s="63">
        <v>435583.38703999994</v>
      </c>
      <c r="Q55" s="63">
        <v>23506.516359999998</v>
      </c>
      <c r="R55" s="63">
        <v>15970.48616</v>
      </c>
      <c r="S55" s="63">
        <v>110</v>
      </c>
      <c r="T55" s="63">
        <v>22848</v>
      </c>
      <c r="U55" s="63">
        <v>2493.04</v>
      </c>
      <c r="V55" s="63">
        <v>3052.9659999999999</v>
      </c>
      <c r="W55" s="63">
        <v>504500.28049000009</v>
      </c>
      <c r="X55" s="63">
        <v>295.64699999999999</v>
      </c>
      <c r="Y55" s="63">
        <v>1795.047</v>
      </c>
      <c r="Z55" s="63">
        <v>0</v>
      </c>
      <c r="AA55" s="63">
        <v>631391.42233000009</v>
      </c>
      <c r="AB55" s="63">
        <v>435635.81503999996</v>
      </c>
      <c r="AC55" s="63">
        <v>195755.60728999999</v>
      </c>
      <c r="AD55" s="63">
        <v>147824.016</v>
      </c>
      <c r="AE55" s="63">
        <v>32493.061289999998</v>
      </c>
      <c r="AF55" s="63">
        <v>15438.53</v>
      </c>
      <c r="AG55" s="63">
        <v>3719.423671909004</v>
      </c>
      <c r="AH55" s="63">
        <v>28773.637618090994</v>
      </c>
      <c r="AI55" s="64" t="s">
        <v>305</v>
      </c>
      <c r="AJ55" s="63">
        <v>32438041.289999999</v>
      </c>
      <c r="AK55" s="63">
        <v>32493061.289999999</v>
      </c>
      <c r="AL55" s="63">
        <v>6657.575372259319</v>
      </c>
      <c r="AM55" s="64" t="s">
        <v>301</v>
      </c>
      <c r="AN55" s="63">
        <v>15438530</v>
      </c>
      <c r="AO55" s="63">
        <v>15438530</v>
      </c>
      <c r="AP55" s="63">
        <v>28869.438359999993</v>
      </c>
      <c r="AQ55" s="63">
        <v>295.99999999999994</v>
      </c>
      <c r="AR55" s="63">
        <v>15970.486160000004</v>
      </c>
      <c r="AS55" s="63">
        <v>285267.64</v>
      </c>
      <c r="AT55" s="63">
        <v>20324</v>
      </c>
      <c r="AU55" s="63">
        <v>14956.36</v>
      </c>
      <c r="AV55" s="63">
        <v>80891972.810000002</v>
      </c>
      <c r="AW55" s="63">
        <v>108397.45</v>
      </c>
      <c r="AX55" s="63">
        <v>33427447.75</v>
      </c>
      <c r="AY55" s="63">
        <v>9492603.5599999987</v>
      </c>
      <c r="AZ55" s="63">
        <v>48916868.310000002</v>
      </c>
      <c r="BA55" s="63">
        <v>497276.31999999995</v>
      </c>
      <c r="BB55" s="63">
        <v>150557.01</v>
      </c>
      <c r="BC55" s="63">
        <v>138356.97</v>
      </c>
      <c r="BD55" s="63">
        <v>36487908.689999998</v>
      </c>
      <c r="BE55" s="63">
        <v>220656</v>
      </c>
      <c r="BF55" s="63">
        <v>8450108.8099999987</v>
      </c>
      <c r="BG55" s="63">
        <v>104</v>
      </c>
      <c r="BH55" s="63">
        <v>4158494</v>
      </c>
      <c r="BI55" s="63">
        <v>48784.649999999994</v>
      </c>
      <c r="BJ55" s="63">
        <v>85490242.5</v>
      </c>
      <c r="BK55" s="63">
        <v>110109191.30000001</v>
      </c>
      <c r="BL55" s="63">
        <v>23893.870000000003</v>
      </c>
      <c r="BM55" s="63">
        <v>428158.04</v>
      </c>
      <c r="BN55" s="63">
        <v>16274245</v>
      </c>
      <c r="BO55" s="63">
        <v>14956.36</v>
      </c>
      <c r="BP55" s="65"/>
      <c r="BQ55" s="65"/>
      <c r="BR55" s="65"/>
      <c r="BS55" s="65"/>
      <c r="BT55" s="65"/>
      <c r="BU55" s="65"/>
      <c r="BV55" s="65"/>
      <c r="BW55" s="63">
        <v>76854.450186525224</v>
      </c>
      <c r="BX55" s="63">
        <v>56134.350861258994</v>
      </c>
      <c r="BY55" s="63">
        <v>36169.615441006994</v>
      </c>
      <c r="BZ55" s="63">
        <v>85490.242499999993</v>
      </c>
      <c r="CA55" s="63">
        <v>110109.19130000001</v>
      </c>
      <c r="CB55" s="63">
        <v>31758.609997803949</v>
      </c>
      <c r="CC55" s="63">
        <v>10329.779069470971</v>
      </c>
      <c r="CD55" s="63">
        <v>190.1883313637768</v>
      </c>
      <c r="CE55" s="63">
        <v>7605.0977275337054</v>
      </c>
      <c r="CF55" s="63">
        <v>0</v>
      </c>
      <c r="CG55" s="63">
        <v>698.91032999999993</v>
      </c>
      <c r="CH55" s="63">
        <v>279.56229264104843</v>
      </c>
      <c r="CI55" s="63">
        <v>147.54587267164706</v>
      </c>
      <c r="CJ55" s="63">
        <v>487.33080308479305</v>
      </c>
      <c r="CK55" s="63">
        <v>3742.6445008537771</v>
      </c>
      <c r="CL55" s="63">
        <v>1810.2625147219337</v>
      </c>
      <c r="CM55" s="63">
        <v>15995.209757097375</v>
      </c>
      <c r="CN55" s="64" t="s">
        <v>306</v>
      </c>
      <c r="CO55" s="63">
        <v>51090240.310000002</v>
      </c>
      <c r="CP55" s="63">
        <v>51402800.310000002</v>
      </c>
      <c r="CQ55" s="63">
        <v>234.12</v>
      </c>
      <c r="CR55" s="63">
        <v>142143.79599999994</v>
      </c>
      <c r="CS55" s="63">
        <v>49658.267618090962</v>
      </c>
      <c r="CT55" s="63">
        <v>0</v>
      </c>
      <c r="CU55" s="63">
        <v>5650.8375749903926</v>
      </c>
      <c r="CV55" s="63">
        <v>0</v>
      </c>
      <c r="CW55" s="63">
        <v>28.402185742855071</v>
      </c>
      <c r="CX55" s="63">
        <v>234.12</v>
      </c>
      <c r="CY55" s="63">
        <v>142143.79599999994</v>
      </c>
      <c r="CZ55" s="63">
        <v>5977.2900000000018</v>
      </c>
      <c r="DA55" s="63">
        <v>0</v>
      </c>
      <c r="DB55" s="63">
        <v>5650.8375749903926</v>
      </c>
      <c r="DC55" s="63">
        <v>0</v>
      </c>
      <c r="DD55" s="63">
        <v>28.402185742855071</v>
      </c>
      <c r="DE55" s="68">
        <v>254411.63999999998</v>
      </c>
      <c r="DF55" s="68"/>
      <c r="DG55" s="68">
        <v>14954.36</v>
      </c>
      <c r="DH55" s="68">
        <v>80891972.810000002</v>
      </c>
      <c r="DI55" s="68">
        <v>108397.45</v>
      </c>
      <c r="DJ55" s="68">
        <v>33427447.75</v>
      </c>
      <c r="DK55" s="68">
        <v>9492343.5599999987</v>
      </c>
      <c r="DL55" s="68">
        <v>48916868.310000002</v>
      </c>
      <c r="DM55" s="68">
        <v>497276.31999999995</v>
      </c>
      <c r="DN55" s="68">
        <v>150427.01</v>
      </c>
      <c r="DO55" s="68">
        <v>138356.97</v>
      </c>
      <c r="DP55" s="68">
        <v>36487908.689999998</v>
      </c>
      <c r="DQ55" s="68">
        <v>220656</v>
      </c>
      <c r="DR55" s="68">
        <v>8450108.8099999987</v>
      </c>
      <c r="DS55" s="68">
        <v>4158494</v>
      </c>
      <c r="DT55" s="68">
        <v>48032.649999999994</v>
      </c>
      <c r="DU55" s="68">
        <v>85490242.5</v>
      </c>
      <c r="DV55" s="68">
        <v>110109191.30000001</v>
      </c>
      <c r="DW55" s="68">
        <v>23893.870000000003</v>
      </c>
      <c r="DX55" s="68">
        <v>428158.04</v>
      </c>
      <c r="DY55" s="68">
        <v>16274245</v>
      </c>
      <c r="DZ55" s="68">
        <v>14954.36</v>
      </c>
      <c r="EA55" s="68"/>
      <c r="EB55" s="68"/>
      <c r="EC55" s="68"/>
      <c r="ED55" s="68"/>
      <c r="EE55" s="68"/>
      <c r="EF55" s="68"/>
      <c r="EG55" s="68"/>
      <c r="EH55" s="68">
        <v>398176</v>
      </c>
      <c r="EI55" s="68">
        <v>1870</v>
      </c>
      <c r="EJ55" s="68">
        <v>1540</v>
      </c>
      <c r="EK55" s="68">
        <v>2485932</v>
      </c>
      <c r="EL55" s="68">
        <v>165448</v>
      </c>
      <c r="EM55" s="68"/>
      <c r="EN55" s="68"/>
      <c r="EO55" s="68"/>
      <c r="EP55" s="68"/>
      <c r="EQ55" s="68"/>
      <c r="ER55" s="68"/>
      <c r="ES55" s="68"/>
      <c r="ET55" s="68"/>
      <c r="EU55" s="68"/>
      <c r="EV55" s="68"/>
    </row>
    <row r="56" spans="1:154" ht="12" customHeight="1" x14ac:dyDescent="0.2">
      <c r="A56" s="31" t="s">
        <v>307</v>
      </c>
      <c r="B56" s="67">
        <v>2020</v>
      </c>
      <c r="C56" s="31" t="s">
        <v>308</v>
      </c>
      <c r="D56" s="63">
        <v>148</v>
      </c>
      <c r="E56" s="63">
        <v>143</v>
      </c>
      <c r="F56" s="63">
        <v>140</v>
      </c>
      <c r="G56" s="63">
        <v>594671</v>
      </c>
      <c r="H56" s="63">
        <v>276568.07060799998</v>
      </c>
      <c r="I56" s="63">
        <v>81244.569000000003</v>
      </c>
      <c r="J56" s="63">
        <v>17956.580000000002</v>
      </c>
      <c r="K56" s="63">
        <v>16625.311040000001</v>
      </c>
      <c r="L56" s="63">
        <v>1331.269</v>
      </c>
      <c r="M56" s="63">
        <v>4596.2419999999993</v>
      </c>
      <c r="N56" s="63">
        <v>4274.942</v>
      </c>
      <c r="O56" s="63">
        <v>321.30002000000002</v>
      </c>
      <c r="P56" s="63">
        <v>165708.701608</v>
      </c>
      <c r="Q56" s="63">
        <v>10162.469999000001</v>
      </c>
      <c r="R56" s="63">
        <v>6672.5159999999996</v>
      </c>
      <c r="S56" s="63">
        <v>71</v>
      </c>
      <c r="T56" s="63">
        <v>12839</v>
      </c>
      <c r="U56" s="63">
        <v>222.96</v>
      </c>
      <c r="V56" s="63">
        <v>166.50200000000001</v>
      </c>
      <c r="W56" s="63">
        <v>193670.93264800002</v>
      </c>
      <c r="X56" s="63">
        <v>9.9000009999999996</v>
      </c>
      <c r="Y56" s="63">
        <v>9.9000009999999996</v>
      </c>
      <c r="Z56" s="63">
        <v>0</v>
      </c>
      <c r="AA56" s="63">
        <v>269563.68485799996</v>
      </c>
      <c r="AB56" s="63">
        <v>165514.29385800002</v>
      </c>
      <c r="AC56" s="63">
        <v>104049.391</v>
      </c>
      <c r="AD56" s="63">
        <v>81496.569000000003</v>
      </c>
      <c r="AE56" s="63">
        <v>17956.580000000002</v>
      </c>
      <c r="AF56" s="63">
        <v>4596.2419999999993</v>
      </c>
      <c r="AG56" s="63">
        <v>3271.7468189930992</v>
      </c>
      <c r="AH56" s="63">
        <v>14684.833221006902</v>
      </c>
      <c r="AI56" s="64" t="s">
        <v>309</v>
      </c>
      <c r="AJ56" s="63">
        <v>17956580.039999999</v>
      </c>
      <c r="AK56" s="63">
        <v>17956580.039999999</v>
      </c>
      <c r="AL56" s="63">
        <v>1820.7785674057602</v>
      </c>
      <c r="AM56" s="64" t="s">
        <v>310</v>
      </c>
      <c r="AN56" s="63">
        <v>4596242.0199999996</v>
      </c>
      <c r="AO56" s="63">
        <v>4596242.0199999996</v>
      </c>
      <c r="AP56" s="63">
        <v>11628.395340000001</v>
      </c>
      <c r="AQ56" s="63">
        <v>10.219000999999999</v>
      </c>
      <c r="AR56" s="63">
        <v>6672.5160000000005</v>
      </c>
      <c r="AS56" s="63">
        <v>98988.000999999989</v>
      </c>
      <c r="AT56" s="63">
        <v>776324</v>
      </c>
      <c r="AU56" s="63">
        <v>20986</v>
      </c>
      <c r="AV56" s="63">
        <v>29754742.000000004</v>
      </c>
      <c r="AW56" s="63">
        <v>57153.500000000007</v>
      </c>
      <c r="AX56" s="63">
        <v>15091788.001</v>
      </c>
      <c r="AY56" s="63">
        <v>3704265.0010000002</v>
      </c>
      <c r="AZ56" s="63">
        <v>4713015</v>
      </c>
      <c r="BA56" s="63">
        <v>191114.49899999998</v>
      </c>
      <c r="BB56" s="63">
        <v>85975.999000000011</v>
      </c>
      <c r="BC56" s="63">
        <v>69522.499000000011</v>
      </c>
      <c r="BD56" s="63">
        <v>12472268</v>
      </c>
      <c r="BE56" s="63">
        <v>180042.99900000001</v>
      </c>
      <c r="BF56" s="63">
        <v>2829305.61</v>
      </c>
      <c r="BG56" s="63">
        <v>739.75</v>
      </c>
      <c r="BH56" s="63">
        <v>1603209.0009999999</v>
      </c>
      <c r="BI56" s="63">
        <v>24438.999000000007</v>
      </c>
      <c r="BJ56" s="63">
        <v>38583377</v>
      </c>
      <c r="BK56" s="63">
        <v>25524227.000000004</v>
      </c>
      <c r="BL56" s="63">
        <v>2463</v>
      </c>
      <c r="BM56" s="63">
        <v>530540</v>
      </c>
      <c r="BN56" s="63">
        <v>29199807.998999998</v>
      </c>
      <c r="BO56" s="63">
        <v>19786</v>
      </c>
      <c r="BP56" s="65"/>
      <c r="BQ56" s="63">
        <v>327</v>
      </c>
      <c r="BR56" s="65"/>
      <c r="BS56" s="63">
        <v>76</v>
      </c>
      <c r="BT56" s="65"/>
      <c r="BU56" s="63">
        <v>797</v>
      </c>
      <c r="BV56" s="65"/>
      <c r="BW56" s="63">
        <v>28348.261831804692</v>
      </c>
      <c r="BX56" s="63">
        <v>28904.761743048224</v>
      </c>
      <c r="BY56" s="63">
        <v>12237.467755455267</v>
      </c>
      <c r="BZ56" s="63">
        <v>38583.377</v>
      </c>
      <c r="CA56" s="63">
        <v>25524.227000000003</v>
      </c>
      <c r="CB56" s="63">
        <v>14420.267346116727</v>
      </c>
      <c r="CC56" s="63">
        <v>3756.8789705339532</v>
      </c>
      <c r="CD56" s="63">
        <v>24.235217077443583</v>
      </c>
      <c r="CE56" s="63">
        <v>2546.3749815440979</v>
      </c>
      <c r="CF56" s="63">
        <v>0</v>
      </c>
      <c r="CG56" s="63">
        <v>661.60174899999993</v>
      </c>
      <c r="CH56" s="63">
        <v>97.008242868046281</v>
      </c>
      <c r="CI56" s="63">
        <v>84.256480659862049</v>
      </c>
      <c r="CJ56" s="63">
        <v>187.29221266521975</v>
      </c>
      <c r="CK56" s="63">
        <v>1442.8880626765188</v>
      </c>
      <c r="CL56" s="63">
        <v>1113.009975711791</v>
      </c>
      <c r="CM56" s="63">
        <v>7219.4158802701077</v>
      </c>
      <c r="CN56" s="64" t="s">
        <v>311</v>
      </c>
      <c r="CO56" s="63">
        <v>4350160.0199999996</v>
      </c>
      <c r="CP56" s="63">
        <v>4748289.0199999996</v>
      </c>
      <c r="CQ56" s="63">
        <v>1577.3310199999999</v>
      </c>
      <c r="CR56" s="63">
        <v>79507.074037999962</v>
      </c>
      <c r="CS56" s="63">
        <v>19693.239221006908</v>
      </c>
      <c r="CT56" s="63">
        <v>0</v>
      </c>
      <c r="CU56" s="63">
        <v>1986.6349999999998</v>
      </c>
      <c r="CV56" s="63">
        <v>0.2637244206666946</v>
      </c>
      <c r="CW56" s="63">
        <v>2.5962710618972777</v>
      </c>
      <c r="CX56" s="63">
        <v>1577.3310199999999</v>
      </c>
      <c r="CY56" s="63">
        <v>79507.074037999962</v>
      </c>
      <c r="CZ56" s="63">
        <v>2064.7329999999997</v>
      </c>
      <c r="DA56" s="63">
        <v>0</v>
      </c>
      <c r="DB56" s="63">
        <v>1986.6349999999998</v>
      </c>
      <c r="DC56" s="63">
        <v>0.2637244206666946</v>
      </c>
      <c r="DD56" s="63">
        <v>2.5962710618972777</v>
      </c>
      <c r="DE56" s="68">
        <v>63844.500999999997</v>
      </c>
      <c r="DF56" s="68">
        <v>775049</v>
      </c>
      <c r="DG56" s="68">
        <v>20978</v>
      </c>
      <c r="DH56" s="68">
        <v>29761082.000000004</v>
      </c>
      <c r="DI56" s="68">
        <v>57153.500000000007</v>
      </c>
      <c r="DJ56" s="68">
        <v>15091788.001</v>
      </c>
      <c r="DK56" s="68">
        <v>3697861.0010000002</v>
      </c>
      <c r="DL56" s="68">
        <v>4713015</v>
      </c>
      <c r="DM56" s="68">
        <v>191114.49899999998</v>
      </c>
      <c r="DN56" s="68">
        <v>76815.999000000011</v>
      </c>
      <c r="DO56" s="68">
        <v>68980.499000000011</v>
      </c>
      <c r="DP56" s="68">
        <v>12472268</v>
      </c>
      <c r="DQ56" s="68">
        <v>180042.99900000001</v>
      </c>
      <c r="DR56" s="68">
        <v>2829305.61</v>
      </c>
      <c r="DS56" s="68">
        <v>1603209.0009999999</v>
      </c>
      <c r="DT56" s="68">
        <v>24438.999000000007</v>
      </c>
      <c r="DU56" s="68">
        <v>38829037</v>
      </c>
      <c r="DV56" s="68">
        <v>25524227.000000004</v>
      </c>
      <c r="DW56" s="68">
        <v>2463</v>
      </c>
      <c r="DX56" s="68">
        <v>526220</v>
      </c>
      <c r="DY56" s="68">
        <v>29199807.998999998</v>
      </c>
      <c r="DZ56" s="68">
        <v>19778</v>
      </c>
      <c r="EA56" s="68"/>
      <c r="EB56" s="68">
        <v>327</v>
      </c>
      <c r="EC56" s="68"/>
      <c r="ED56" s="68">
        <v>76</v>
      </c>
      <c r="EE56" s="68"/>
      <c r="EF56" s="68">
        <v>797</v>
      </c>
      <c r="EG56" s="68"/>
      <c r="EH56" s="68">
        <v>60900</v>
      </c>
      <c r="EI56" s="68">
        <v>70260</v>
      </c>
      <c r="EJ56" s="68"/>
      <c r="EK56" s="68">
        <v>35274</v>
      </c>
      <c r="EL56" s="68"/>
      <c r="EM56" s="68">
        <v>68</v>
      </c>
      <c r="EN56" s="68"/>
      <c r="EO56" s="68"/>
      <c r="EP56" s="68"/>
      <c r="EQ56" s="68"/>
      <c r="ER56" s="68"/>
      <c r="ES56" s="68"/>
      <c r="ET56" s="68"/>
      <c r="EU56" s="68"/>
      <c r="EV56" s="68"/>
    </row>
    <row r="57" spans="1:154" ht="12" customHeight="1" x14ac:dyDescent="0.2">
      <c r="A57" s="31" t="s">
        <v>312</v>
      </c>
      <c r="B57" s="67">
        <v>2020</v>
      </c>
      <c r="C57" s="31" t="s">
        <v>313</v>
      </c>
      <c r="D57" s="63">
        <v>113</v>
      </c>
      <c r="E57" s="63">
        <v>113</v>
      </c>
      <c r="F57" s="63">
        <v>113</v>
      </c>
      <c r="G57" s="63">
        <v>351698</v>
      </c>
      <c r="H57" s="63">
        <v>171761.44949999999</v>
      </c>
      <c r="I57" s="63">
        <v>36782.103000000003</v>
      </c>
      <c r="J57" s="63">
        <v>9576.6779999999999</v>
      </c>
      <c r="K57" s="63">
        <v>9575.7880000000005</v>
      </c>
      <c r="L57" s="63">
        <v>0.89</v>
      </c>
      <c r="M57" s="63">
        <v>4957.91</v>
      </c>
      <c r="N57" s="63">
        <v>4957.91</v>
      </c>
      <c r="O57" s="63">
        <v>0</v>
      </c>
      <c r="P57" s="63">
        <v>116086.65949999999</v>
      </c>
      <c r="Q57" s="63">
        <v>5935.66</v>
      </c>
      <c r="R57" s="63">
        <v>4195.7190000000001</v>
      </c>
      <c r="S57" s="63">
        <v>65</v>
      </c>
      <c r="T57" s="63">
        <v>8301</v>
      </c>
      <c r="U57" s="63">
        <v>161.52000000000001</v>
      </c>
      <c r="V57" s="63">
        <v>0.86</v>
      </c>
      <c r="W57" s="63">
        <v>134978.4565</v>
      </c>
      <c r="X57" s="63">
        <v>68.814999999999998</v>
      </c>
      <c r="Y57" s="63">
        <v>68.814999999999998</v>
      </c>
      <c r="Z57" s="63">
        <v>0</v>
      </c>
      <c r="AA57" s="63">
        <v>167442.26449999999</v>
      </c>
      <c r="AB57" s="63">
        <v>115502.9835</v>
      </c>
      <c r="AC57" s="63">
        <v>51939.281000000003</v>
      </c>
      <c r="AD57" s="63">
        <v>37404.692999999999</v>
      </c>
      <c r="AE57" s="63">
        <v>9576.6779999999999</v>
      </c>
      <c r="AF57" s="63">
        <v>4957.91</v>
      </c>
      <c r="AG57" s="63">
        <v>515.17013342456983</v>
      </c>
      <c r="AH57" s="63">
        <v>9061.5078665754281</v>
      </c>
      <c r="AI57" s="64" t="s">
        <v>300</v>
      </c>
      <c r="AJ57" s="63">
        <v>9576678</v>
      </c>
      <c r="AK57" s="63">
        <v>9576678</v>
      </c>
      <c r="AL57" s="63">
        <v>1762.9063663393258</v>
      </c>
      <c r="AM57" s="64" t="s">
        <v>310</v>
      </c>
      <c r="AN57" s="63">
        <v>4957910</v>
      </c>
      <c r="AO57" s="63">
        <v>4957910</v>
      </c>
      <c r="AP57" s="63">
        <v>6660.9629999999997</v>
      </c>
      <c r="AQ57" s="63">
        <v>68.822000000000017</v>
      </c>
      <c r="AR57" s="63">
        <v>4195.719000000001</v>
      </c>
      <c r="AS57" s="63">
        <v>34992</v>
      </c>
      <c r="AT57" s="63">
        <v>10541</v>
      </c>
      <c r="AU57" s="63">
        <v>1688</v>
      </c>
      <c r="AV57" s="63">
        <v>21375839</v>
      </c>
      <c r="AW57" s="63">
        <v>38357.5</v>
      </c>
      <c r="AX57" s="63">
        <v>8025161</v>
      </c>
      <c r="AY57" s="63">
        <v>2643148</v>
      </c>
      <c r="AZ57" s="63">
        <v>18894654</v>
      </c>
      <c r="BA57" s="63">
        <v>116070</v>
      </c>
      <c r="BB57" s="63">
        <v>50994</v>
      </c>
      <c r="BC57" s="63">
        <v>41728</v>
      </c>
      <c r="BD57" s="63">
        <v>10387506</v>
      </c>
      <c r="BE57" s="63">
        <v>169784</v>
      </c>
      <c r="BF57" s="63">
        <v>2247593</v>
      </c>
      <c r="BG57" s="63">
        <v>391</v>
      </c>
      <c r="BH57" s="63">
        <v>518925</v>
      </c>
      <c r="BI57" s="63">
        <v>20084</v>
      </c>
      <c r="BJ57" s="63">
        <v>27004984</v>
      </c>
      <c r="BK57" s="63">
        <v>23445910</v>
      </c>
      <c r="BL57" s="63">
        <v>2452</v>
      </c>
      <c r="BM57" s="63">
        <v>297812</v>
      </c>
      <c r="BN57" s="63">
        <v>174370</v>
      </c>
      <c r="BO57" s="63">
        <v>1688</v>
      </c>
      <c r="BP57" s="65"/>
      <c r="BQ57" s="65"/>
      <c r="BR57" s="65"/>
      <c r="BS57" s="65"/>
      <c r="BT57" s="65"/>
      <c r="BU57" s="65"/>
      <c r="BV57" s="65"/>
      <c r="BW57" s="63">
        <v>20311.014373414993</v>
      </c>
      <c r="BX57" s="63">
        <v>12875.328648784578</v>
      </c>
      <c r="BY57" s="63">
        <v>11871.384429166397</v>
      </c>
      <c r="BZ57" s="63">
        <v>27004.984</v>
      </c>
      <c r="CA57" s="63">
        <v>23445.91</v>
      </c>
      <c r="CB57" s="63">
        <v>7624.0200605374212</v>
      </c>
      <c r="CC57" s="63">
        <v>3515.7974102194084</v>
      </c>
      <c r="CD57" s="63">
        <v>222.03122251668105</v>
      </c>
      <c r="CE57" s="63">
        <v>2022.8336464132071</v>
      </c>
      <c r="CF57" s="63">
        <v>0</v>
      </c>
      <c r="CG57" s="63">
        <v>380.7405</v>
      </c>
      <c r="CH57" s="63">
        <v>34.292160667419431</v>
      </c>
      <c r="CI57" s="63">
        <v>49.974120972633365</v>
      </c>
      <c r="CJ57" s="63">
        <v>113.74860221385956</v>
      </c>
      <c r="CK57" s="63">
        <v>467.03248762786387</v>
      </c>
      <c r="CL57" s="63">
        <v>240.70332259435625</v>
      </c>
      <c r="CM57" s="63">
        <v>5169.6218726667839</v>
      </c>
      <c r="CN57" s="64" t="s">
        <v>314</v>
      </c>
      <c r="CO57" s="63">
        <v>18865453</v>
      </c>
      <c r="CP57" s="63">
        <v>18895514</v>
      </c>
      <c r="CQ57" s="63">
        <v>0</v>
      </c>
      <c r="CR57" s="63">
        <v>17736.32</v>
      </c>
      <c r="CS57" s="63">
        <v>33687.790866575422</v>
      </c>
      <c r="CT57" s="63">
        <v>0</v>
      </c>
      <c r="CU57" s="63">
        <v>18621.324776179612</v>
      </c>
      <c r="CV57" s="63">
        <v>362.7308532848208</v>
      </c>
      <c r="CW57" s="63">
        <v>617.19477885253718</v>
      </c>
      <c r="CX57" s="63">
        <v>0</v>
      </c>
      <c r="CY57" s="63">
        <v>17736.32</v>
      </c>
      <c r="CZ57" s="63">
        <v>19669.262999999999</v>
      </c>
      <c r="DA57" s="63">
        <v>0</v>
      </c>
      <c r="DB57" s="63">
        <v>18621.324776179612</v>
      </c>
      <c r="DC57" s="63">
        <v>362.7308532848208</v>
      </c>
      <c r="DD57" s="63">
        <v>617.19477885253718</v>
      </c>
      <c r="DE57" s="69">
        <v>20837</v>
      </c>
      <c r="DF57" s="69"/>
      <c r="DG57" s="69">
        <v>1688</v>
      </c>
      <c r="DH57" s="69">
        <v>21375839</v>
      </c>
      <c r="DI57" s="69">
        <v>38357.5</v>
      </c>
      <c r="DJ57" s="69">
        <v>8140951</v>
      </c>
      <c r="DK57" s="69">
        <v>2642388</v>
      </c>
      <c r="DL57" s="69">
        <v>18894654</v>
      </c>
      <c r="DM57" s="69">
        <v>116070</v>
      </c>
      <c r="DN57" s="69">
        <v>37927</v>
      </c>
      <c r="DO57" s="69">
        <v>41728</v>
      </c>
      <c r="DP57" s="69">
        <v>10387506</v>
      </c>
      <c r="DQ57" s="69">
        <v>169784</v>
      </c>
      <c r="DR57" s="69">
        <v>2247593</v>
      </c>
      <c r="DS57" s="69">
        <v>518925</v>
      </c>
      <c r="DT57" s="69">
        <v>20084</v>
      </c>
      <c r="DU57" s="69">
        <v>27004984</v>
      </c>
      <c r="DV57" s="69">
        <v>23952710</v>
      </c>
      <c r="DW57" s="69">
        <v>2452</v>
      </c>
      <c r="DX57" s="69">
        <v>297812</v>
      </c>
      <c r="DY57" s="69">
        <v>174370</v>
      </c>
      <c r="DZ57" s="69">
        <v>1688</v>
      </c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>
        <v>860</v>
      </c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</row>
    <row r="58" spans="1:154" ht="12" customHeight="1" x14ac:dyDescent="0.2">
      <c r="A58" s="31" t="s">
        <v>315</v>
      </c>
      <c r="B58" s="67">
        <v>2020</v>
      </c>
      <c r="C58" s="31" t="s">
        <v>316</v>
      </c>
      <c r="D58" s="63">
        <v>84</v>
      </c>
      <c r="E58" s="63">
        <v>84</v>
      </c>
      <c r="F58" s="63">
        <v>84</v>
      </c>
      <c r="G58" s="63">
        <v>332593</v>
      </c>
      <c r="H58" s="63">
        <v>159320.68900000001</v>
      </c>
      <c r="I58" s="63">
        <v>45131.235000000001</v>
      </c>
      <c r="J58" s="63">
        <v>10318.214</v>
      </c>
      <c r="K58" s="63">
        <v>10318.214</v>
      </c>
      <c r="L58" s="63">
        <v>0</v>
      </c>
      <c r="M58" s="63">
        <v>3032.65</v>
      </c>
      <c r="N58" s="63">
        <v>3032.65</v>
      </c>
      <c r="O58" s="63">
        <v>0</v>
      </c>
      <c r="P58" s="63">
        <v>95774.251999999993</v>
      </c>
      <c r="Q58" s="63">
        <v>7729.8549999999996</v>
      </c>
      <c r="R58" s="63">
        <v>4555.1379999999999</v>
      </c>
      <c r="S58" s="63">
        <v>39</v>
      </c>
      <c r="T58" s="63">
        <v>4648</v>
      </c>
      <c r="U58" s="63">
        <v>509.12</v>
      </c>
      <c r="V58" s="63">
        <v>0.08</v>
      </c>
      <c r="W58" s="63">
        <v>114189.454</v>
      </c>
      <c r="X58" s="63">
        <v>13.863</v>
      </c>
      <c r="Y58" s="63">
        <v>13.863</v>
      </c>
      <c r="Z58" s="63">
        <v>0</v>
      </c>
      <c r="AA58" s="63">
        <v>154339.565</v>
      </c>
      <c r="AB58" s="63">
        <v>95849.305999999997</v>
      </c>
      <c r="AC58" s="63">
        <v>58490.258999999998</v>
      </c>
      <c r="AD58" s="63">
        <v>45139.394999999997</v>
      </c>
      <c r="AE58" s="63">
        <v>10318.214</v>
      </c>
      <c r="AF58" s="63">
        <v>3032.65</v>
      </c>
      <c r="AG58" s="63">
        <v>222.10552970047294</v>
      </c>
      <c r="AH58" s="63">
        <v>10096.108470299527</v>
      </c>
      <c r="AI58" s="64" t="s">
        <v>317</v>
      </c>
      <c r="AJ58" s="63">
        <v>10318214</v>
      </c>
      <c r="AK58" s="63">
        <v>10318214</v>
      </c>
      <c r="AL58" s="63">
        <v>1630.3525818675757</v>
      </c>
      <c r="AM58" s="64" t="s">
        <v>318</v>
      </c>
      <c r="AN58" s="63">
        <v>3032650</v>
      </c>
      <c r="AO58" s="63">
        <v>3032650</v>
      </c>
      <c r="AP58" s="63">
        <v>7760.824999999998</v>
      </c>
      <c r="AQ58" s="63">
        <v>13.863</v>
      </c>
      <c r="AR58" s="63">
        <v>4555.137999999999</v>
      </c>
      <c r="AS58" s="63">
        <v>55025</v>
      </c>
      <c r="AT58" s="63">
        <v>106980</v>
      </c>
      <c r="AU58" s="63">
        <v>1844</v>
      </c>
      <c r="AV58" s="63">
        <v>15992897</v>
      </c>
      <c r="AW58" s="63">
        <v>37101</v>
      </c>
      <c r="AX58" s="63">
        <v>8531912</v>
      </c>
      <c r="AY58" s="63">
        <v>2710263</v>
      </c>
      <c r="AZ58" s="63">
        <v>6871279</v>
      </c>
      <c r="BA58" s="63">
        <v>126147</v>
      </c>
      <c r="BB58" s="63">
        <v>23239</v>
      </c>
      <c r="BC58" s="63">
        <v>42109</v>
      </c>
      <c r="BD58" s="63">
        <v>124160</v>
      </c>
      <c r="BE58" s="70"/>
      <c r="BF58" s="63">
        <v>1900000</v>
      </c>
      <c r="BG58" s="63">
        <v>2034</v>
      </c>
      <c r="BH58" s="63">
        <v>1094438</v>
      </c>
      <c r="BI58" s="63">
        <v>12654</v>
      </c>
      <c r="BJ58" s="63">
        <v>22447790</v>
      </c>
      <c r="BK58" s="63">
        <v>21081070</v>
      </c>
      <c r="BL58" s="63">
        <v>12946</v>
      </c>
      <c r="BM58" s="63">
        <v>37353</v>
      </c>
      <c r="BN58" s="63">
        <v>14638065</v>
      </c>
      <c r="BO58" s="63">
        <v>1844</v>
      </c>
      <c r="BP58" s="65"/>
      <c r="BQ58" s="65"/>
      <c r="BR58" s="65"/>
      <c r="BS58" s="65"/>
      <c r="BT58" s="65"/>
      <c r="BU58" s="65"/>
      <c r="BV58" s="65"/>
      <c r="BW58" s="63">
        <v>15193.251959349811</v>
      </c>
      <c r="BX58" s="63">
        <v>14052.542085901201</v>
      </c>
      <c r="BY58" s="63">
        <v>4778.2947685075997</v>
      </c>
      <c r="BZ58" s="63">
        <v>22447.79</v>
      </c>
      <c r="CA58" s="63">
        <v>21081.07</v>
      </c>
      <c r="CB58" s="63">
        <v>8105.3162982916829</v>
      </c>
      <c r="CC58" s="63">
        <v>3199.5759460138233</v>
      </c>
      <c r="CD58" s="63">
        <v>80.393962119092237</v>
      </c>
      <c r="CE58" s="63">
        <v>1709.99995470047</v>
      </c>
      <c r="CF58" s="63">
        <v>0</v>
      </c>
      <c r="CG58" s="63">
        <v>131.54300000000001</v>
      </c>
      <c r="CH58" s="63">
        <v>53.924501049518582</v>
      </c>
      <c r="CI58" s="63">
        <v>22.774220443248748</v>
      </c>
      <c r="CJ58" s="63">
        <v>123.62406240606308</v>
      </c>
      <c r="CK58" s="63">
        <v>984.9941739065647</v>
      </c>
      <c r="CL58" s="63">
        <v>233.79879866817595</v>
      </c>
      <c r="CM58" s="63">
        <v>3649.3110217048452</v>
      </c>
      <c r="CN58" s="64" t="s">
        <v>318</v>
      </c>
      <c r="CO58" s="63">
        <v>6871279</v>
      </c>
      <c r="CP58" s="63">
        <v>6871279</v>
      </c>
      <c r="CQ58" s="63">
        <v>0</v>
      </c>
      <c r="CR58" s="63">
        <v>45139.395000000033</v>
      </c>
      <c r="CS58" s="63">
        <v>13128.758470299528</v>
      </c>
      <c r="CT58" s="63">
        <v>0</v>
      </c>
      <c r="CU58" s="63">
        <v>0</v>
      </c>
      <c r="CV58" s="63">
        <v>0</v>
      </c>
      <c r="CW58" s="63">
        <v>0</v>
      </c>
      <c r="CX58" s="63">
        <v>0</v>
      </c>
      <c r="CY58" s="63">
        <v>45139.395000000033</v>
      </c>
      <c r="CZ58" s="63">
        <v>0</v>
      </c>
      <c r="DA58" s="63">
        <v>0</v>
      </c>
      <c r="DB58" s="63">
        <v>0</v>
      </c>
      <c r="DC58" s="63">
        <v>0</v>
      </c>
      <c r="DD58" s="63">
        <v>0</v>
      </c>
      <c r="DE58" s="69">
        <v>55025</v>
      </c>
      <c r="DF58" s="69">
        <v>105740</v>
      </c>
      <c r="DG58" s="69">
        <v>1844</v>
      </c>
      <c r="DH58" s="69">
        <v>16001057</v>
      </c>
      <c r="DI58" s="69">
        <v>37101</v>
      </c>
      <c r="DJ58" s="69">
        <v>8531912</v>
      </c>
      <c r="DK58" s="69">
        <v>2631023</v>
      </c>
      <c r="DL58" s="69">
        <v>6871279</v>
      </c>
      <c r="DM58" s="69">
        <v>126147</v>
      </c>
      <c r="DN58" s="69">
        <v>22539</v>
      </c>
      <c r="DO58" s="69">
        <v>42109</v>
      </c>
      <c r="DP58" s="69">
        <v>124160</v>
      </c>
      <c r="DQ58" s="69"/>
      <c r="DR58" s="69">
        <v>1900000</v>
      </c>
      <c r="DS58" s="69">
        <v>1094438</v>
      </c>
      <c r="DT58" s="69">
        <v>12654</v>
      </c>
      <c r="DU58" s="69">
        <v>22447790</v>
      </c>
      <c r="DV58" s="69">
        <v>21081070</v>
      </c>
      <c r="DW58" s="69">
        <v>12946</v>
      </c>
      <c r="DX58" s="69">
        <v>37353</v>
      </c>
      <c r="DY58" s="69">
        <v>14638065</v>
      </c>
      <c r="DZ58" s="69">
        <v>1844</v>
      </c>
      <c r="EA58" s="69"/>
      <c r="EB58" s="69"/>
      <c r="EC58" s="69"/>
      <c r="ED58" s="69"/>
      <c r="EE58" s="69"/>
      <c r="EF58" s="69"/>
      <c r="EG58" s="69"/>
      <c r="EH58" s="69"/>
      <c r="EI58" s="69"/>
      <c r="EJ58" s="69">
        <v>80</v>
      </c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</row>
    <row r="59" spans="1:154" ht="12" customHeight="1" x14ac:dyDescent="0.2">
      <c r="A59" s="31" t="s">
        <v>319</v>
      </c>
      <c r="B59" s="67">
        <v>2020</v>
      </c>
      <c r="C59" s="31" t="s">
        <v>320</v>
      </c>
      <c r="D59" s="63">
        <v>60</v>
      </c>
      <c r="E59" s="63">
        <v>57</v>
      </c>
      <c r="F59" s="63">
        <v>57</v>
      </c>
      <c r="G59" s="63">
        <v>225885</v>
      </c>
      <c r="H59" s="63">
        <v>100810.4482</v>
      </c>
      <c r="I59" s="63">
        <v>24798.04</v>
      </c>
      <c r="J59" s="63">
        <v>5566.82</v>
      </c>
      <c r="K59" s="63">
        <v>5330.89</v>
      </c>
      <c r="L59" s="63">
        <v>235.93</v>
      </c>
      <c r="M59" s="63">
        <v>3230.9319999999998</v>
      </c>
      <c r="N59" s="63">
        <v>3230.9319999999998</v>
      </c>
      <c r="O59" s="63">
        <v>0</v>
      </c>
      <c r="P59" s="63">
        <v>64263.120199999998</v>
      </c>
      <c r="Q59" s="63">
        <v>4564.37</v>
      </c>
      <c r="R59" s="63">
        <v>2662.74</v>
      </c>
      <c r="S59" s="63">
        <v>14</v>
      </c>
      <c r="T59" s="63">
        <v>868</v>
      </c>
      <c r="U59" s="63">
        <v>102.96</v>
      </c>
      <c r="V59" s="63">
        <v>185.83600000000001</v>
      </c>
      <c r="W59" s="63">
        <v>75776.478199999983</v>
      </c>
      <c r="X59" s="63">
        <v>1.423</v>
      </c>
      <c r="Y59" s="63">
        <v>1.423</v>
      </c>
      <c r="Z59" s="63">
        <v>0</v>
      </c>
      <c r="AA59" s="63">
        <v>97867.513200000001</v>
      </c>
      <c r="AB59" s="63">
        <v>62999.511199999994</v>
      </c>
      <c r="AC59" s="63">
        <v>34868.002</v>
      </c>
      <c r="AD59" s="63">
        <v>26070.25</v>
      </c>
      <c r="AE59" s="63">
        <v>5566.82</v>
      </c>
      <c r="AF59" s="63">
        <v>3230.9319999999998</v>
      </c>
      <c r="AG59" s="63">
        <v>513.19331995688378</v>
      </c>
      <c r="AH59" s="63">
        <v>5053.6266800431158</v>
      </c>
      <c r="AI59" s="64" t="s">
        <v>321</v>
      </c>
      <c r="AJ59" s="63">
        <v>5566820</v>
      </c>
      <c r="AK59" s="63">
        <v>5566820</v>
      </c>
      <c r="AL59" s="63">
        <v>1107.5902060725093</v>
      </c>
      <c r="AM59" s="64" t="s">
        <v>321</v>
      </c>
      <c r="AN59" s="63">
        <v>3230932</v>
      </c>
      <c r="AO59" s="63">
        <v>3230932</v>
      </c>
      <c r="AP59" s="63">
        <v>4784.4759999999987</v>
      </c>
      <c r="AQ59" s="63">
        <v>1.4390000000000001</v>
      </c>
      <c r="AR59" s="63">
        <v>2662.7400000000007</v>
      </c>
      <c r="AS59" s="63">
        <v>11305</v>
      </c>
      <c r="AT59" s="63">
        <v>290</v>
      </c>
      <c r="AU59" s="63">
        <v>2661</v>
      </c>
      <c r="AV59" s="63">
        <v>11610063.000000002</v>
      </c>
      <c r="AW59" s="63">
        <v>24308</v>
      </c>
      <c r="AX59" s="63">
        <v>4960920</v>
      </c>
      <c r="AY59" s="63">
        <v>1649650</v>
      </c>
      <c r="AZ59" s="63">
        <v>6459490</v>
      </c>
      <c r="BA59" s="63">
        <v>49073</v>
      </c>
      <c r="BB59" s="63">
        <v>33736</v>
      </c>
      <c r="BC59" s="63">
        <v>18773</v>
      </c>
      <c r="BD59" s="63">
        <v>4452770.2</v>
      </c>
      <c r="BE59" s="63">
        <v>56405</v>
      </c>
      <c r="BF59" s="63">
        <v>1338785</v>
      </c>
      <c r="BG59" s="63">
        <v>306</v>
      </c>
      <c r="BH59" s="63">
        <v>395925</v>
      </c>
      <c r="BI59" s="63">
        <v>7614</v>
      </c>
      <c r="BJ59" s="63">
        <v>16630370</v>
      </c>
      <c r="BK59" s="63">
        <v>9248280</v>
      </c>
      <c r="BL59" s="63">
        <v>10231</v>
      </c>
      <c r="BM59" s="63">
        <v>196346</v>
      </c>
      <c r="BN59" s="63">
        <v>5842210</v>
      </c>
      <c r="BO59" s="63">
        <v>2661</v>
      </c>
      <c r="BP59" s="65"/>
      <c r="BQ59" s="65"/>
      <c r="BR59" s="65"/>
      <c r="BS59" s="65"/>
      <c r="BT59" s="65"/>
      <c r="BU59" s="65"/>
      <c r="BV59" s="65"/>
      <c r="BW59" s="63">
        <v>11030.393381561376</v>
      </c>
      <c r="BX59" s="63">
        <v>9097.9485893553501</v>
      </c>
      <c r="BY59" s="63">
        <v>5720.8719839407413</v>
      </c>
      <c r="BZ59" s="63">
        <v>16630.37</v>
      </c>
      <c r="CA59" s="63">
        <v>9248.2800000000007</v>
      </c>
      <c r="CB59" s="63">
        <v>4712.8739408612255</v>
      </c>
      <c r="CC59" s="63">
        <v>1975.0409421493857</v>
      </c>
      <c r="CD59" s="63">
        <v>64.850055530974643</v>
      </c>
      <c r="CE59" s="63">
        <v>1204.9064680808783</v>
      </c>
      <c r="CF59" s="63">
        <v>0</v>
      </c>
      <c r="CG59" s="63">
        <v>249.964</v>
      </c>
      <c r="CH59" s="63">
        <v>11.078900215625763</v>
      </c>
      <c r="CI59" s="63">
        <v>33.061280643463135</v>
      </c>
      <c r="CJ59" s="63">
        <v>48.091540935993194</v>
      </c>
      <c r="CK59" s="63">
        <v>356.3324905604124</v>
      </c>
      <c r="CL59" s="63">
        <v>83.576086816191676</v>
      </c>
      <c r="CM59" s="63">
        <v>2645.1949662253846</v>
      </c>
      <c r="CN59" s="64" t="s">
        <v>322</v>
      </c>
      <c r="CO59" s="63">
        <v>6573040</v>
      </c>
      <c r="CP59" s="63">
        <v>6609540</v>
      </c>
      <c r="CQ59" s="63">
        <v>0</v>
      </c>
      <c r="CR59" s="63">
        <v>1812.27</v>
      </c>
      <c r="CS59" s="63">
        <v>32542.538680043122</v>
      </c>
      <c r="CT59" s="63">
        <v>0</v>
      </c>
      <c r="CU59" s="63">
        <v>56.424301066994666</v>
      </c>
      <c r="CV59" s="63">
        <v>67.765148193840872</v>
      </c>
      <c r="CW59" s="63">
        <v>24126.977496618034</v>
      </c>
      <c r="CX59" s="63">
        <v>0</v>
      </c>
      <c r="CY59" s="63">
        <v>1812.27</v>
      </c>
      <c r="CZ59" s="63">
        <v>24493.909999999996</v>
      </c>
      <c r="DA59" s="63">
        <v>0</v>
      </c>
      <c r="DB59" s="63">
        <v>56.424301066994666</v>
      </c>
      <c r="DC59" s="63">
        <v>67.765148193840872</v>
      </c>
      <c r="DD59" s="63">
        <v>24126.977496618034</v>
      </c>
      <c r="DE59" s="68">
        <v>9785</v>
      </c>
      <c r="DF59" s="68"/>
      <c r="DG59" s="68">
        <v>2661</v>
      </c>
      <c r="DH59" s="68">
        <v>11610063.000000002</v>
      </c>
      <c r="DI59" s="68">
        <v>24308</v>
      </c>
      <c r="DJ59" s="68">
        <v>4974600</v>
      </c>
      <c r="DK59" s="68">
        <v>1649650</v>
      </c>
      <c r="DL59" s="68">
        <v>6459490</v>
      </c>
      <c r="DM59" s="68">
        <v>49073</v>
      </c>
      <c r="DN59" s="68">
        <v>28436</v>
      </c>
      <c r="DO59" s="68">
        <v>18773</v>
      </c>
      <c r="DP59" s="68">
        <v>4452770.2</v>
      </c>
      <c r="DQ59" s="68">
        <v>56405</v>
      </c>
      <c r="DR59" s="68">
        <v>1338785</v>
      </c>
      <c r="DS59" s="68">
        <v>395925</v>
      </c>
      <c r="DT59" s="68">
        <v>6429</v>
      </c>
      <c r="DU59" s="68">
        <v>16630370</v>
      </c>
      <c r="DV59" s="68">
        <v>10506810</v>
      </c>
      <c r="DW59" s="68">
        <v>10231</v>
      </c>
      <c r="DX59" s="68">
        <v>196346</v>
      </c>
      <c r="DY59" s="68">
        <v>5842210</v>
      </c>
      <c r="DZ59" s="68">
        <v>2661</v>
      </c>
      <c r="EA59" s="68"/>
      <c r="EB59" s="68"/>
      <c r="EC59" s="68"/>
      <c r="ED59" s="68"/>
      <c r="EE59" s="68"/>
      <c r="EF59" s="68"/>
      <c r="EG59" s="68"/>
      <c r="EH59" s="68"/>
      <c r="EI59" s="68">
        <v>24149</v>
      </c>
      <c r="EJ59" s="68"/>
      <c r="EK59" s="68">
        <v>150050</v>
      </c>
      <c r="EL59" s="68">
        <v>11637</v>
      </c>
      <c r="EM59" s="68"/>
      <c r="EN59" s="68"/>
      <c r="EO59" s="68"/>
      <c r="EP59" s="68"/>
      <c r="EQ59" s="68"/>
      <c r="ER59" s="68"/>
      <c r="ES59" s="68"/>
      <c r="ET59" s="68"/>
      <c r="EU59" s="68"/>
      <c r="EV59" s="68"/>
    </row>
    <row r="60" spans="1:154" ht="12" customHeight="1" x14ac:dyDescent="0.2">
      <c r="A60" s="31" t="s">
        <v>323</v>
      </c>
      <c r="B60" s="67">
        <v>2020</v>
      </c>
      <c r="C60" s="31" t="s">
        <v>324</v>
      </c>
      <c r="D60" s="63">
        <v>64</v>
      </c>
      <c r="E60" s="63">
        <v>64</v>
      </c>
      <c r="F60" s="63">
        <v>64</v>
      </c>
      <c r="G60" s="63">
        <v>403585</v>
      </c>
      <c r="H60" s="63">
        <v>220748.95800000001</v>
      </c>
      <c r="I60" s="63">
        <v>25191.09</v>
      </c>
      <c r="J60" s="63">
        <v>8631.74</v>
      </c>
      <c r="K60" s="63">
        <v>7229.42</v>
      </c>
      <c r="L60" s="63">
        <v>1402.32</v>
      </c>
      <c r="M60" s="63">
        <v>4034.43</v>
      </c>
      <c r="N60" s="63">
        <v>2169.7800000000002</v>
      </c>
      <c r="O60" s="63">
        <v>1864.65</v>
      </c>
      <c r="P60" s="63">
        <v>174292.228</v>
      </c>
      <c r="Q60" s="63">
        <v>6566.2520000000004</v>
      </c>
      <c r="R60" s="63">
        <v>5102.0200000000004</v>
      </c>
      <c r="S60" s="63">
        <v>58</v>
      </c>
      <c r="T60" s="63">
        <v>14429</v>
      </c>
      <c r="U60" s="63">
        <v>3446.16</v>
      </c>
      <c r="V60" s="63">
        <v>51.29</v>
      </c>
      <c r="W60" s="63">
        <v>192290.89799999999</v>
      </c>
      <c r="X60" s="63">
        <v>66.84</v>
      </c>
      <c r="Y60" s="63">
        <v>66.84</v>
      </c>
      <c r="Z60" s="63">
        <v>2.39</v>
      </c>
      <c r="AA60" s="63">
        <v>212157.50399999999</v>
      </c>
      <c r="AB60" s="63">
        <v>174300.24400000001</v>
      </c>
      <c r="AC60" s="63">
        <v>37857.26</v>
      </c>
      <c r="AD60" s="63">
        <v>25191.09</v>
      </c>
      <c r="AE60" s="63">
        <v>8631.74</v>
      </c>
      <c r="AF60" s="63">
        <v>4034.43</v>
      </c>
      <c r="AG60" s="63">
        <v>275.19259474830585</v>
      </c>
      <c r="AH60" s="63">
        <v>8356.5474052516965</v>
      </c>
      <c r="AI60" s="64" t="s">
        <v>325</v>
      </c>
      <c r="AJ60" s="63">
        <v>8631740</v>
      </c>
      <c r="AK60" s="63">
        <v>8631740</v>
      </c>
      <c r="AL60" s="63">
        <v>883.78462534755465</v>
      </c>
      <c r="AM60" s="64" t="s">
        <v>326</v>
      </c>
      <c r="AN60" s="63">
        <v>4034430</v>
      </c>
      <c r="AO60" s="63">
        <v>4034430</v>
      </c>
      <c r="AP60" s="63">
        <v>6994.612000000001</v>
      </c>
      <c r="AQ60" s="63">
        <v>66.839999999999989</v>
      </c>
      <c r="AR60" s="63">
        <v>5102.0199999999986</v>
      </c>
      <c r="AS60" s="63">
        <v>72401</v>
      </c>
      <c r="AT60" s="63">
        <v>7080</v>
      </c>
      <c r="AU60" s="63">
        <v>5654</v>
      </c>
      <c r="AV60" s="63">
        <v>26462542</v>
      </c>
      <c r="AW60" s="63">
        <v>52306</v>
      </c>
      <c r="AX60" s="63">
        <v>9655140</v>
      </c>
      <c r="AY60" s="63">
        <v>3010408</v>
      </c>
      <c r="AZ60" s="63">
        <v>21545620</v>
      </c>
      <c r="BA60" s="63">
        <v>138837</v>
      </c>
      <c r="BB60" s="63">
        <v>54750</v>
      </c>
      <c r="BC60" s="63">
        <v>63355</v>
      </c>
      <c r="BD60" s="63">
        <v>16003180</v>
      </c>
      <c r="BE60" s="63">
        <v>219185</v>
      </c>
      <c r="BF60" s="63">
        <v>2777780</v>
      </c>
      <c r="BG60" s="63">
        <v>7</v>
      </c>
      <c r="BH60" s="63">
        <v>1323408</v>
      </c>
      <c r="BI60" s="63">
        <v>15414</v>
      </c>
      <c r="BJ60" s="63">
        <v>41944960</v>
      </c>
      <c r="BK60" s="63">
        <v>50240480</v>
      </c>
      <c r="BL60" s="63">
        <v>10045</v>
      </c>
      <c r="BM60" s="63">
        <v>264152</v>
      </c>
      <c r="BN60" s="63">
        <v>433540</v>
      </c>
      <c r="BO60" s="63">
        <v>5654</v>
      </c>
      <c r="BP60" s="65"/>
      <c r="BQ60" s="65"/>
      <c r="BR60" s="65"/>
      <c r="BS60" s="65"/>
      <c r="BT60" s="65"/>
      <c r="BU60" s="65"/>
      <c r="BV60" s="65"/>
      <c r="BW60" s="63">
        <v>25141.441014896147</v>
      </c>
      <c r="BX60" s="63">
        <v>14546.841822093726</v>
      </c>
      <c r="BY60" s="63">
        <v>15356.583313991372</v>
      </c>
      <c r="BZ60" s="63">
        <v>41944.959999999999</v>
      </c>
      <c r="CA60" s="63">
        <v>50240.480000000003</v>
      </c>
      <c r="CB60" s="63">
        <v>9173.222390035764</v>
      </c>
      <c r="CC60" s="63">
        <v>3964.7768236192355</v>
      </c>
      <c r="CD60" s="63">
        <v>215.27089623291045</v>
      </c>
      <c r="CE60" s="63">
        <v>2500.0019337725639</v>
      </c>
      <c r="CF60" s="63">
        <v>0</v>
      </c>
      <c r="CG60" s="63">
        <v>389.61500000000001</v>
      </c>
      <c r="CH60" s="63">
        <v>70.952981380939477</v>
      </c>
      <c r="CI60" s="63">
        <v>53.655001044273376</v>
      </c>
      <c r="CJ60" s="63">
        <v>136.06026264810563</v>
      </c>
      <c r="CK60" s="63">
        <v>1191.0671684474944</v>
      </c>
      <c r="CL60" s="63">
        <v>286.19886112402099</v>
      </c>
      <c r="CM60" s="63">
        <v>8362.088206725497</v>
      </c>
      <c r="CN60" s="64" t="s">
        <v>327</v>
      </c>
      <c r="CO60" s="63">
        <v>21489550</v>
      </c>
      <c r="CP60" s="63">
        <v>21545620</v>
      </c>
      <c r="CQ60" s="63">
        <v>0</v>
      </c>
      <c r="CR60" s="63">
        <v>4217.96</v>
      </c>
      <c r="CS60" s="63">
        <v>33364.107405251692</v>
      </c>
      <c r="CT60" s="63">
        <v>0</v>
      </c>
      <c r="CU60" s="63">
        <v>1750.984720556736</v>
      </c>
      <c r="CV60" s="63">
        <v>8801.54831250608</v>
      </c>
      <c r="CW60" s="63">
        <v>9954.028058321177</v>
      </c>
      <c r="CX60" s="63">
        <v>0</v>
      </c>
      <c r="CY60" s="63">
        <v>4217.96</v>
      </c>
      <c r="CZ60" s="63">
        <v>24240.099999999991</v>
      </c>
      <c r="DA60" s="63">
        <v>0</v>
      </c>
      <c r="DB60" s="63">
        <v>1750.984720556736</v>
      </c>
      <c r="DC60" s="63">
        <v>8801.54831250608</v>
      </c>
      <c r="DD60" s="63">
        <v>9954.028058321177</v>
      </c>
      <c r="DE60" s="69">
        <v>72401</v>
      </c>
      <c r="DF60" s="69"/>
      <c r="DG60" s="69">
        <v>5654</v>
      </c>
      <c r="DH60" s="69">
        <v>26462542</v>
      </c>
      <c r="DI60" s="69">
        <v>52306</v>
      </c>
      <c r="DJ60" s="69">
        <v>9655140</v>
      </c>
      <c r="DK60" s="69">
        <v>3010408</v>
      </c>
      <c r="DL60" s="69">
        <v>21545620</v>
      </c>
      <c r="DM60" s="69">
        <v>138837</v>
      </c>
      <c r="DN60" s="69">
        <v>54750</v>
      </c>
      <c r="DO60" s="69">
        <v>63355</v>
      </c>
      <c r="DP60" s="69">
        <v>16003180</v>
      </c>
      <c r="DQ60" s="69">
        <v>219185</v>
      </c>
      <c r="DR60" s="69">
        <v>2777780</v>
      </c>
      <c r="DS60" s="69">
        <v>1323408</v>
      </c>
      <c r="DT60" s="69">
        <v>14485</v>
      </c>
      <c r="DU60" s="69">
        <v>41944960</v>
      </c>
      <c r="DV60" s="69">
        <v>50240480</v>
      </c>
      <c r="DW60" s="69">
        <v>10045</v>
      </c>
      <c r="DX60" s="69">
        <v>264152</v>
      </c>
      <c r="DY60" s="69">
        <v>433540</v>
      </c>
      <c r="DZ60" s="69">
        <v>5654</v>
      </c>
      <c r="EA60" s="69"/>
      <c r="EB60" s="69"/>
      <c r="EC60" s="69"/>
      <c r="ED60" s="69"/>
      <c r="EE60" s="69"/>
      <c r="EF60" s="69"/>
      <c r="EG60" s="69"/>
      <c r="EH60" s="69">
        <v>51290</v>
      </c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</row>
    <row r="61" spans="1:154" ht="12" customHeight="1" x14ac:dyDescent="0.2">
      <c r="A61" s="31" t="s">
        <v>328</v>
      </c>
      <c r="B61" s="67">
        <v>2020</v>
      </c>
      <c r="C61" s="31" t="s">
        <v>329</v>
      </c>
      <c r="D61" s="63">
        <v>133</v>
      </c>
      <c r="E61" s="63">
        <v>133</v>
      </c>
      <c r="F61" s="63">
        <v>133</v>
      </c>
      <c r="G61" s="63">
        <v>3249821</v>
      </c>
      <c r="H61" s="63">
        <v>1445474.0356400001</v>
      </c>
      <c r="I61" s="63">
        <v>448413.16899999999</v>
      </c>
      <c r="J61" s="63">
        <v>63962.0576</v>
      </c>
      <c r="K61" s="63">
        <v>63079.7526</v>
      </c>
      <c r="L61" s="63">
        <v>882.30499999999995</v>
      </c>
      <c r="M61" s="63">
        <v>41166.817999999999</v>
      </c>
      <c r="N61" s="63">
        <v>41166.817999999999</v>
      </c>
      <c r="O61" s="63">
        <v>0</v>
      </c>
      <c r="P61" s="63">
        <v>861014.88604000001</v>
      </c>
      <c r="Q61" s="63">
        <v>34699.029399999999</v>
      </c>
      <c r="R61" s="63">
        <v>27964.382000000001</v>
      </c>
      <c r="S61" s="63">
        <v>83</v>
      </c>
      <c r="T61" s="63">
        <v>8954</v>
      </c>
      <c r="U61" s="63">
        <v>661.44</v>
      </c>
      <c r="V61" s="63">
        <v>2291.2829999999999</v>
      </c>
      <c r="W61" s="63">
        <v>996178.56164000009</v>
      </c>
      <c r="X61" s="63">
        <v>30.31</v>
      </c>
      <c r="Y61" s="63">
        <v>30.31</v>
      </c>
      <c r="Z61" s="63">
        <v>0</v>
      </c>
      <c r="AA61" s="63">
        <v>1415376.3474400002</v>
      </c>
      <c r="AB61" s="63">
        <v>861377.59883999999</v>
      </c>
      <c r="AC61" s="63">
        <v>553998.74860000005</v>
      </c>
      <c r="AD61" s="63">
        <v>448869.87300000002</v>
      </c>
      <c r="AE61" s="63">
        <v>63962.0576</v>
      </c>
      <c r="AF61" s="63">
        <v>41166.817999999999</v>
      </c>
      <c r="AG61" s="63">
        <v>14290.844618676454</v>
      </c>
      <c r="AH61" s="63">
        <v>49671.212981323544</v>
      </c>
      <c r="AI61" s="64" t="s">
        <v>330</v>
      </c>
      <c r="AJ61" s="63">
        <v>63952027.600000001</v>
      </c>
      <c r="AK61" s="63">
        <v>63962057.600000001</v>
      </c>
      <c r="AL61" s="63">
        <v>12988.775811872989</v>
      </c>
      <c r="AM61" s="64" t="s">
        <v>331</v>
      </c>
      <c r="AN61" s="63">
        <v>41166818</v>
      </c>
      <c r="AO61" s="63">
        <v>41166818</v>
      </c>
      <c r="AP61" s="63">
        <v>45176.518399999986</v>
      </c>
      <c r="AQ61" s="63">
        <v>30.475000000000005</v>
      </c>
      <c r="AR61" s="63">
        <v>27964.382000000012</v>
      </c>
      <c r="AS61" s="63">
        <v>121213</v>
      </c>
      <c r="AT61" s="63">
        <v>1195013</v>
      </c>
      <c r="AU61" s="63">
        <v>69043.5</v>
      </c>
      <c r="AV61" s="63">
        <v>176991835.80000001</v>
      </c>
      <c r="AW61" s="63">
        <v>375833.2</v>
      </c>
      <c r="AX61" s="63">
        <v>50080859.799999997</v>
      </c>
      <c r="AY61" s="63">
        <v>11158729</v>
      </c>
      <c r="AZ61" s="63">
        <v>39230395</v>
      </c>
      <c r="BA61" s="63">
        <v>497502.6</v>
      </c>
      <c r="BB61" s="63">
        <v>314216</v>
      </c>
      <c r="BC61" s="63">
        <v>400556.4</v>
      </c>
      <c r="BD61" s="63">
        <v>76626439.200000003</v>
      </c>
      <c r="BE61" s="63">
        <v>548535</v>
      </c>
      <c r="BF61" s="63">
        <v>13673914.039999999</v>
      </c>
      <c r="BG61" s="63">
        <v>6173.2</v>
      </c>
      <c r="BH61" s="63">
        <v>8812187.5</v>
      </c>
      <c r="BI61" s="63">
        <v>97900.2</v>
      </c>
      <c r="BJ61" s="63">
        <v>283205305</v>
      </c>
      <c r="BK61" s="63">
        <v>55547561.799999997</v>
      </c>
      <c r="BL61" s="63">
        <v>33500</v>
      </c>
      <c r="BM61" s="63">
        <v>2045061</v>
      </c>
      <c r="BN61" s="63">
        <v>140345779.59999999</v>
      </c>
      <c r="BO61" s="63">
        <v>66701.5</v>
      </c>
      <c r="BP61" s="63">
        <v>1261</v>
      </c>
      <c r="BQ61" s="63">
        <v>1002</v>
      </c>
      <c r="BR61" s="65"/>
      <c r="BS61" s="65"/>
      <c r="BT61" s="63">
        <v>79</v>
      </c>
      <c r="BU61" s="65"/>
      <c r="BV61" s="65"/>
      <c r="BW61" s="63">
        <v>168894.18457827848</v>
      </c>
      <c r="BX61" s="63">
        <v>139817.55392947755</v>
      </c>
      <c r="BY61" s="63">
        <v>84094.946348135796</v>
      </c>
      <c r="BZ61" s="63">
        <v>283205.30499999999</v>
      </c>
      <c r="CA61" s="63">
        <v>55547.561799999996</v>
      </c>
      <c r="CB61" s="63">
        <v>48050.344714957551</v>
      </c>
      <c r="CC61" s="63">
        <v>13136.606740446921</v>
      </c>
      <c r="CD61" s="63">
        <v>407.1532729766995</v>
      </c>
      <c r="CE61" s="63">
        <v>12306.522309988484</v>
      </c>
      <c r="CF61" s="63">
        <v>0</v>
      </c>
      <c r="CG61" s="63">
        <v>2862.0147999999999</v>
      </c>
      <c r="CH61" s="63">
        <v>118.78874231195449</v>
      </c>
      <c r="CI61" s="63">
        <v>307.93168599319461</v>
      </c>
      <c r="CJ61" s="63">
        <v>487.55255748910906</v>
      </c>
      <c r="CK61" s="63">
        <v>7930.9685399010777</v>
      </c>
      <c r="CL61" s="63">
        <v>2222.4383080594571</v>
      </c>
      <c r="CM61" s="63">
        <v>40706.094761016881</v>
      </c>
      <c r="CN61" s="64" t="s">
        <v>332</v>
      </c>
      <c r="CO61" s="63">
        <v>38076705</v>
      </c>
      <c r="CP61" s="63">
        <v>39672915</v>
      </c>
      <c r="CQ61" s="63">
        <v>0</v>
      </c>
      <c r="CR61" s="63">
        <v>261864.93980114389</v>
      </c>
      <c r="CS61" s="63">
        <v>277842.96418017981</v>
      </c>
      <c r="CT61" s="63">
        <v>0</v>
      </c>
      <c r="CU61" s="63">
        <v>144204.70267843263</v>
      </c>
      <c r="CV61" s="63">
        <v>11136.949063746966</v>
      </c>
      <c r="CW61" s="63">
        <v>33678.590601029551</v>
      </c>
      <c r="CX61" s="63">
        <v>0</v>
      </c>
      <c r="CY61" s="63">
        <v>259357.60000000012</v>
      </c>
      <c r="CZ61" s="63">
        <v>190394.5780000001</v>
      </c>
      <c r="DA61" s="63">
        <v>0</v>
      </c>
      <c r="DB61" s="63">
        <v>144204.70267843263</v>
      </c>
      <c r="DC61" s="63">
        <v>11136.949063746966</v>
      </c>
      <c r="DD61" s="63">
        <v>33678.590601029551</v>
      </c>
      <c r="DE61" s="68">
        <v>58028</v>
      </c>
      <c r="DF61" s="68">
        <v>1192592</v>
      </c>
      <c r="DG61" s="68">
        <v>522412.5</v>
      </c>
      <c r="DH61" s="68">
        <v>176991835.80000001</v>
      </c>
      <c r="DI61" s="68">
        <v>375833.2</v>
      </c>
      <c r="DJ61" s="68">
        <v>50068999.799999997</v>
      </c>
      <c r="DK61" s="68">
        <v>11148229</v>
      </c>
      <c r="DL61" s="68">
        <v>39230395</v>
      </c>
      <c r="DM61" s="68">
        <v>497502.6</v>
      </c>
      <c r="DN61" s="68">
        <v>109616</v>
      </c>
      <c r="DO61" s="68">
        <v>399813.4</v>
      </c>
      <c r="DP61" s="68">
        <v>76626439.200000003</v>
      </c>
      <c r="DQ61" s="68">
        <v>548535</v>
      </c>
      <c r="DR61" s="68">
        <v>13673914.039999999</v>
      </c>
      <c r="DS61" s="68">
        <v>8812187.5</v>
      </c>
      <c r="DT61" s="68">
        <v>93671.2</v>
      </c>
      <c r="DU61" s="68">
        <v>283205305</v>
      </c>
      <c r="DV61" s="68">
        <v>55547561.799999997</v>
      </c>
      <c r="DW61" s="68">
        <v>33500</v>
      </c>
      <c r="DX61" s="68">
        <v>2045061</v>
      </c>
      <c r="DY61" s="68">
        <v>139833454</v>
      </c>
      <c r="DZ61" s="68">
        <v>520070.5</v>
      </c>
      <c r="EA61" s="68">
        <v>1261</v>
      </c>
      <c r="EB61" s="68">
        <v>1002</v>
      </c>
      <c r="EC61" s="68"/>
      <c r="ED61" s="68"/>
      <c r="EE61" s="68">
        <v>79</v>
      </c>
      <c r="EF61" s="68"/>
      <c r="EG61" s="68"/>
      <c r="EH61" s="68">
        <v>965601</v>
      </c>
      <c r="EI61" s="68">
        <v>682410</v>
      </c>
      <c r="EJ61" s="68"/>
      <c r="EK61" s="68">
        <v>442520</v>
      </c>
      <c r="EL61" s="68">
        <v>196485</v>
      </c>
      <c r="EM61" s="68">
        <v>15</v>
      </c>
      <c r="EN61" s="68"/>
      <c r="EO61" s="68"/>
      <c r="EP61" s="68"/>
      <c r="EQ61" s="68">
        <v>4220</v>
      </c>
      <c r="ER61" s="68"/>
      <c r="ES61" s="68"/>
      <c r="ET61" s="68"/>
      <c r="EU61" s="68"/>
      <c r="EV61" s="68">
        <v>32</v>
      </c>
    </row>
    <row r="62" spans="1:154" ht="12" customHeight="1" x14ac:dyDescent="0.2">
      <c r="A62" s="31">
        <v>108</v>
      </c>
      <c r="B62" s="67">
        <v>2020</v>
      </c>
      <c r="C62" s="31" t="s">
        <v>333</v>
      </c>
      <c r="D62" s="63">
        <v>55</v>
      </c>
      <c r="E62" s="63">
        <v>55</v>
      </c>
      <c r="F62" s="63">
        <v>55</v>
      </c>
      <c r="G62" s="63">
        <v>867421</v>
      </c>
      <c r="H62" s="63">
        <v>369779.17954699998</v>
      </c>
      <c r="I62" s="63">
        <v>76939.8</v>
      </c>
      <c r="J62" s="63">
        <v>20144.336400000004</v>
      </c>
      <c r="K62" s="63">
        <v>20144.336400000004</v>
      </c>
      <c r="L62" s="63">
        <v>0</v>
      </c>
      <c r="M62" s="63">
        <v>11378.224</v>
      </c>
      <c r="N62" s="63">
        <v>11378.224</v>
      </c>
      <c r="O62" s="63">
        <v>0</v>
      </c>
      <c r="P62" s="63">
        <v>250491.55414699999</v>
      </c>
      <c r="Q62" s="63">
        <v>12680.221599999999</v>
      </c>
      <c r="R62" s="63">
        <v>10651.504999999999</v>
      </c>
      <c r="S62" s="63">
        <v>31</v>
      </c>
      <c r="T62" s="63">
        <v>5020</v>
      </c>
      <c r="U62" s="63">
        <v>173.76</v>
      </c>
      <c r="V62" s="63">
        <v>0</v>
      </c>
      <c r="W62" s="63">
        <v>292839.37954700005</v>
      </c>
      <c r="X62" s="63">
        <v>18.100000000000001</v>
      </c>
      <c r="Y62" s="63">
        <v>18.100000000000001</v>
      </c>
      <c r="Z62" s="63">
        <v>10.29</v>
      </c>
      <c r="AA62" s="63">
        <v>359426.28474699997</v>
      </c>
      <c r="AB62" s="63">
        <v>250724.06934700001</v>
      </c>
      <c r="AC62" s="63">
        <v>108702.2154</v>
      </c>
      <c r="AD62" s="63">
        <v>77179.654999999999</v>
      </c>
      <c r="AE62" s="63">
        <v>20144.336400000004</v>
      </c>
      <c r="AF62" s="63">
        <v>11378.224</v>
      </c>
      <c r="AG62" s="63">
        <v>2466.2437113731016</v>
      </c>
      <c r="AH62" s="63">
        <v>17678.092688626901</v>
      </c>
      <c r="AI62" s="64" t="s">
        <v>310</v>
      </c>
      <c r="AJ62" s="63">
        <v>20144336.399999999</v>
      </c>
      <c r="AK62" s="63">
        <v>20144336.399999999</v>
      </c>
      <c r="AL62" s="63">
        <v>5007.2798512809277</v>
      </c>
      <c r="AM62" s="64" t="s">
        <v>301</v>
      </c>
      <c r="AN62" s="63">
        <v>11378224</v>
      </c>
      <c r="AO62" s="63">
        <v>11378224</v>
      </c>
      <c r="AP62" s="63">
        <v>12932.311599999997</v>
      </c>
      <c r="AQ62" s="63">
        <v>18.191999999999997</v>
      </c>
      <c r="AR62" s="63">
        <v>10651.505000000001</v>
      </c>
      <c r="AS62" s="63">
        <v>18931.5</v>
      </c>
      <c r="AT62" s="70"/>
      <c r="AU62" s="63">
        <v>2443</v>
      </c>
      <c r="AV62" s="63">
        <v>46253533.199999996</v>
      </c>
      <c r="AW62" s="63">
        <v>101246.3</v>
      </c>
      <c r="AX62" s="63">
        <v>21809236.200000003</v>
      </c>
      <c r="AY62" s="63">
        <v>4711055</v>
      </c>
      <c r="AZ62" s="63">
        <v>30489101</v>
      </c>
      <c r="BA62" s="63">
        <v>163436.9</v>
      </c>
      <c r="BB62" s="63">
        <v>119113</v>
      </c>
      <c r="BC62" s="63">
        <v>84334.6</v>
      </c>
      <c r="BD62" s="63">
        <v>1648391.8</v>
      </c>
      <c r="BE62" s="63">
        <v>89630</v>
      </c>
      <c r="BF62" s="63">
        <v>4463585.46</v>
      </c>
      <c r="BG62" s="63">
        <v>447.8</v>
      </c>
      <c r="BH62" s="63">
        <v>1436752</v>
      </c>
      <c r="BI62" s="63">
        <v>38647.800000000003</v>
      </c>
      <c r="BJ62" s="63">
        <v>72874350</v>
      </c>
      <c r="BK62" s="63">
        <v>27712050.199999999</v>
      </c>
      <c r="BL62" s="63">
        <v>502.18700000000001</v>
      </c>
      <c r="BM62" s="63">
        <v>757708.00000000012</v>
      </c>
      <c r="BN62" s="63">
        <v>37949573.399999991</v>
      </c>
      <c r="BO62" s="63">
        <v>2443</v>
      </c>
      <c r="BP62" s="65"/>
      <c r="BQ62" s="65"/>
      <c r="BR62" s="65"/>
      <c r="BS62" s="65"/>
      <c r="BT62" s="65"/>
      <c r="BU62" s="65"/>
      <c r="BV62" s="65"/>
      <c r="BW62" s="63">
        <v>43995.671325461546</v>
      </c>
      <c r="BX62" s="63">
        <v>36433.67201546322</v>
      </c>
      <c r="BY62" s="63">
        <v>21713.980895127446</v>
      </c>
      <c r="BZ62" s="63">
        <v>72874.350000000006</v>
      </c>
      <c r="CA62" s="63">
        <v>27712.050199999998</v>
      </c>
      <c r="CB62" s="63">
        <v>20746.877977247615</v>
      </c>
      <c r="CC62" s="63">
        <v>6667.6612094338907</v>
      </c>
      <c r="CD62" s="63">
        <v>735.19611198117207</v>
      </c>
      <c r="CE62" s="63">
        <v>4017.2268075798297</v>
      </c>
      <c r="CF62" s="63">
        <v>0</v>
      </c>
      <c r="CG62" s="63">
        <v>944.23888700000009</v>
      </c>
      <c r="CH62" s="63">
        <v>18.552870361089706</v>
      </c>
      <c r="CI62" s="63">
        <v>116.73074227190018</v>
      </c>
      <c r="CJ62" s="63">
        <v>160.1681651173115</v>
      </c>
      <c r="CK62" s="63">
        <v>1293.0767657451629</v>
      </c>
      <c r="CL62" s="63">
        <v>628.98959035867688</v>
      </c>
      <c r="CM62" s="63">
        <v>12474.113952533749</v>
      </c>
      <c r="CN62" s="64" t="s">
        <v>334</v>
      </c>
      <c r="CO62" s="63">
        <v>30292141</v>
      </c>
      <c r="CP62" s="63">
        <v>30489101</v>
      </c>
      <c r="CQ62" s="63">
        <v>0</v>
      </c>
      <c r="CR62" s="63">
        <v>63265.474999999991</v>
      </c>
      <c r="CS62" s="63">
        <v>42970.496688626888</v>
      </c>
      <c r="CT62" s="63">
        <v>0</v>
      </c>
      <c r="CU62" s="63">
        <v>1390.8853345280886</v>
      </c>
      <c r="CV62" s="63">
        <v>2170.8826073926407</v>
      </c>
      <c r="CW62" s="63">
        <v>10339.435191421508</v>
      </c>
      <c r="CX62" s="63">
        <v>0</v>
      </c>
      <c r="CY62" s="63">
        <v>63265.474999999991</v>
      </c>
      <c r="CZ62" s="63">
        <v>13914.179999999998</v>
      </c>
      <c r="DA62" s="63">
        <v>0</v>
      </c>
      <c r="DB62" s="63">
        <v>1390.8853345280886</v>
      </c>
      <c r="DC62" s="63">
        <v>2170.8826073926407</v>
      </c>
      <c r="DD62" s="63">
        <v>10339.435191421508</v>
      </c>
      <c r="DE62" s="69">
        <v>3181.5</v>
      </c>
      <c r="DF62" s="69"/>
      <c r="DG62" s="69">
        <v>31863</v>
      </c>
      <c r="DH62" s="69">
        <v>46253533.199999996</v>
      </c>
      <c r="DI62" s="69">
        <v>101246.3</v>
      </c>
      <c r="DJ62" s="69">
        <v>21862891.200000003</v>
      </c>
      <c r="DK62" s="69">
        <v>4705380</v>
      </c>
      <c r="DL62" s="69">
        <v>30489101</v>
      </c>
      <c r="DM62" s="69">
        <v>163436.9</v>
      </c>
      <c r="DN62" s="69">
        <v>28110</v>
      </c>
      <c r="DO62" s="69">
        <v>84334.6</v>
      </c>
      <c r="DP62" s="69">
        <v>1648391.8</v>
      </c>
      <c r="DQ62" s="69">
        <v>89630</v>
      </c>
      <c r="DR62" s="69">
        <v>4463585.46</v>
      </c>
      <c r="DS62" s="69">
        <v>1436752</v>
      </c>
      <c r="DT62" s="69">
        <v>38647.800000000003</v>
      </c>
      <c r="DU62" s="69">
        <v>72874350</v>
      </c>
      <c r="DV62" s="69">
        <v>27866690.199999999</v>
      </c>
      <c r="DW62" s="69">
        <v>502.18700000000001</v>
      </c>
      <c r="DX62" s="69">
        <v>757708.00000000012</v>
      </c>
      <c r="DY62" s="69">
        <v>37592219</v>
      </c>
      <c r="DZ62" s="69">
        <v>31863</v>
      </c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</row>
    <row r="63" spans="1:154" ht="12" customHeight="1" x14ac:dyDescent="0.2">
      <c r="A63" s="31" t="s">
        <v>335</v>
      </c>
      <c r="B63" s="67">
        <v>2020</v>
      </c>
      <c r="C63" s="31" t="s">
        <v>336</v>
      </c>
      <c r="D63" s="63">
        <v>186</v>
      </c>
      <c r="E63" s="63">
        <v>186</v>
      </c>
      <c r="F63" s="63">
        <v>186</v>
      </c>
      <c r="G63" s="63">
        <v>534951</v>
      </c>
      <c r="H63" s="63">
        <v>275182.13851999998</v>
      </c>
      <c r="I63" s="63">
        <v>113210.74</v>
      </c>
      <c r="J63" s="63">
        <v>13957.49374</v>
      </c>
      <c r="K63" s="63">
        <v>11938.216</v>
      </c>
      <c r="L63" s="63">
        <v>1980.27774</v>
      </c>
      <c r="M63" s="63">
        <v>5142.25</v>
      </c>
      <c r="N63" s="63">
        <v>5005.79</v>
      </c>
      <c r="O63" s="63">
        <v>136.46</v>
      </c>
      <c r="P63" s="63">
        <v>140687.79978</v>
      </c>
      <c r="Q63" s="63">
        <v>1969.2747199999999</v>
      </c>
      <c r="R63" s="63">
        <v>1775.7249999999999</v>
      </c>
      <c r="S63" s="63">
        <v>70</v>
      </c>
      <c r="T63" s="63">
        <v>4984</v>
      </c>
      <c r="U63" s="63">
        <v>109.12</v>
      </c>
      <c r="V63" s="63">
        <v>299.01</v>
      </c>
      <c r="W63" s="63">
        <v>159815.66078000001</v>
      </c>
      <c r="X63" s="63">
        <v>2.5579999999999998</v>
      </c>
      <c r="Y63" s="63">
        <v>11.518000000000001</v>
      </c>
      <c r="Z63" s="63">
        <v>0</v>
      </c>
      <c r="AA63" s="63">
        <v>273000.64551999996</v>
      </c>
      <c r="AB63" s="63">
        <v>140690.16177999999</v>
      </c>
      <c r="AC63" s="63">
        <v>132310.48374</v>
      </c>
      <c r="AD63" s="63">
        <v>113210.74</v>
      </c>
      <c r="AE63" s="63">
        <v>13957.49374</v>
      </c>
      <c r="AF63" s="63">
        <v>5142.25</v>
      </c>
      <c r="AG63" s="63">
        <v>782.30526685516054</v>
      </c>
      <c r="AH63" s="63">
        <v>13136.188473144843</v>
      </c>
      <c r="AI63" s="64" t="s">
        <v>337</v>
      </c>
      <c r="AJ63" s="63">
        <v>13913873.74</v>
      </c>
      <c r="AK63" s="63">
        <v>13918493.74</v>
      </c>
      <c r="AL63" s="63">
        <v>2075.9963504165039</v>
      </c>
      <c r="AM63" s="64" t="s">
        <v>338</v>
      </c>
      <c r="AN63" s="63">
        <v>5142250</v>
      </c>
      <c r="AO63" s="63">
        <v>5142250</v>
      </c>
      <c r="AP63" s="63">
        <v>2309.3727199999998</v>
      </c>
      <c r="AQ63" s="63">
        <v>3.048</v>
      </c>
      <c r="AR63" s="63">
        <v>1775.7250000000001</v>
      </c>
      <c r="AS63" s="63">
        <v>51573.35</v>
      </c>
      <c r="AT63" s="63">
        <v>108032</v>
      </c>
      <c r="AU63" s="63">
        <v>15489.44</v>
      </c>
      <c r="AV63" s="63">
        <v>24098046.59</v>
      </c>
      <c r="AW63" s="63">
        <v>47459.729999999996</v>
      </c>
      <c r="AX63" s="63">
        <v>7002024.5099999998</v>
      </c>
      <c r="AY63" s="63">
        <v>2094089.3900000001</v>
      </c>
      <c r="AZ63" s="63">
        <v>16389007</v>
      </c>
      <c r="BA63" s="63">
        <v>81659.23</v>
      </c>
      <c r="BB63" s="63">
        <v>23006.45</v>
      </c>
      <c r="BC63" s="63">
        <v>32179.75</v>
      </c>
      <c r="BD63" s="63">
        <v>9117209</v>
      </c>
      <c r="BE63" s="63">
        <v>197769.62</v>
      </c>
      <c r="BF63" s="63">
        <v>2646127.5099999998</v>
      </c>
      <c r="BG63" s="70"/>
      <c r="BH63" s="63">
        <v>976007</v>
      </c>
      <c r="BI63" s="63">
        <v>11255</v>
      </c>
      <c r="BJ63" s="63">
        <v>29855858</v>
      </c>
      <c r="BK63" s="63">
        <v>32446756.73</v>
      </c>
      <c r="BL63" s="63">
        <v>3481</v>
      </c>
      <c r="BM63" s="63">
        <v>183391.47</v>
      </c>
      <c r="BN63" s="63">
        <v>15309739.01</v>
      </c>
      <c r="BO63" s="63">
        <v>2707.19</v>
      </c>
      <c r="BP63" s="63">
        <v>20</v>
      </c>
      <c r="BQ63" s="65"/>
      <c r="BR63" s="63">
        <v>12380</v>
      </c>
      <c r="BS63" s="63">
        <v>275</v>
      </c>
      <c r="BT63" s="63">
        <v>46.25</v>
      </c>
      <c r="BU63" s="63">
        <v>61</v>
      </c>
      <c r="BV63" s="65"/>
      <c r="BW63" s="63">
        <v>23859.979924260104</v>
      </c>
      <c r="BX63" s="63">
        <v>20844.003844384031</v>
      </c>
      <c r="BY63" s="63">
        <v>10813.596202306413</v>
      </c>
      <c r="BZ63" s="63">
        <v>29855.858</v>
      </c>
      <c r="CA63" s="63">
        <v>32446.756730000001</v>
      </c>
      <c r="CB63" s="63">
        <v>6974.7211620975913</v>
      </c>
      <c r="CC63" s="63">
        <v>2532.4503890482233</v>
      </c>
      <c r="CD63" s="63">
        <v>108.47185598483635</v>
      </c>
      <c r="CE63" s="63">
        <v>2381.5146959114036</v>
      </c>
      <c r="CF63" s="63">
        <v>0</v>
      </c>
      <c r="CG63" s="63">
        <v>266.89420000000001</v>
      </c>
      <c r="CH63" s="63">
        <v>50.541883983683583</v>
      </c>
      <c r="CI63" s="63">
        <v>22.546321438813212</v>
      </c>
      <c r="CJ63" s="63">
        <v>80.026046957526205</v>
      </c>
      <c r="CK63" s="63">
        <v>878.4062767301798</v>
      </c>
      <c r="CL63" s="63">
        <v>350.31633331541951</v>
      </c>
      <c r="CM63" s="63">
        <v>8122.2394782317524</v>
      </c>
      <c r="CN63" s="64" t="s">
        <v>339</v>
      </c>
      <c r="CO63" s="63">
        <v>15354547</v>
      </c>
      <c r="CP63" s="63">
        <v>16389007</v>
      </c>
      <c r="CQ63" s="63">
        <v>0</v>
      </c>
      <c r="CR63" s="63">
        <v>33039.305999999997</v>
      </c>
      <c r="CS63" s="63">
        <v>98449.87247314486</v>
      </c>
      <c r="CT63" s="63">
        <v>0</v>
      </c>
      <c r="CU63" s="63">
        <v>30726.29168516475</v>
      </c>
      <c r="CV63" s="63">
        <v>10553.39902873987</v>
      </c>
      <c r="CW63" s="63">
        <v>38167.964187266589</v>
      </c>
      <c r="CX63" s="63">
        <v>0</v>
      </c>
      <c r="CY63" s="63">
        <v>33039.305999999997</v>
      </c>
      <c r="CZ63" s="63">
        <v>82288.171739999991</v>
      </c>
      <c r="DA63" s="63">
        <v>0</v>
      </c>
      <c r="DB63" s="63">
        <v>30726.29168516475</v>
      </c>
      <c r="DC63" s="63">
        <v>10553.39902873987</v>
      </c>
      <c r="DD63" s="63">
        <v>38167.964187266589</v>
      </c>
      <c r="DE63" s="68">
        <v>49670.35</v>
      </c>
      <c r="DF63" s="68">
        <v>107756</v>
      </c>
      <c r="DG63" s="68">
        <v>15489.44</v>
      </c>
      <c r="DH63" s="68">
        <v>24098046.59</v>
      </c>
      <c r="DI63" s="68">
        <v>47459.729999999996</v>
      </c>
      <c r="DJ63" s="68">
        <v>7002024.5099999998</v>
      </c>
      <c r="DK63" s="68">
        <v>2094089.3900000001</v>
      </c>
      <c r="DL63" s="68">
        <v>16389007</v>
      </c>
      <c r="DM63" s="68">
        <v>81659.23</v>
      </c>
      <c r="DN63" s="68">
        <v>22976.45</v>
      </c>
      <c r="DO63" s="68">
        <v>32026.75</v>
      </c>
      <c r="DP63" s="68">
        <v>9117209</v>
      </c>
      <c r="DQ63" s="68">
        <v>197769.62</v>
      </c>
      <c r="DR63" s="68">
        <v>2646127.5099999998</v>
      </c>
      <c r="DS63" s="68">
        <v>976007</v>
      </c>
      <c r="DT63" s="68">
        <v>11255</v>
      </c>
      <c r="DU63" s="68">
        <v>29855858</v>
      </c>
      <c r="DV63" s="68">
        <v>32446756.73</v>
      </c>
      <c r="DW63" s="68">
        <v>3481</v>
      </c>
      <c r="DX63" s="68">
        <v>183391.47</v>
      </c>
      <c r="DY63" s="68">
        <v>15309739.01</v>
      </c>
      <c r="DZ63" s="68">
        <v>2707.19</v>
      </c>
      <c r="EA63" s="68">
        <v>20</v>
      </c>
      <c r="EB63" s="68"/>
      <c r="EC63" s="68">
        <v>12380</v>
      </c>
      <c r="ED63" s="68">
        <v>275</v>
      </c>
      <c r="EE63" s="68">
        <v>46.25</v>
      </c>
      <c r="EF63" s="68">
        <v>61</v>
      </c>
      <c r="EG63" s="68"/>
      <c r="EH63" s="68">
        <v>288510</v>
      </c>
      <c r="EI63" s="68"/>
      <c r="EJ63" s="68"/>
      <c r="EK63" s="68"/>
      <c r="EL63" s="68"/>
      <c r="EM63" s="68"/>
      <c r="EN63" s="68"/>
      <c r="EO63" s="68"/>
      <c r="EP63" s="68"/>
      <c r="EQ63" s="68">
        <v>10500</v>
      </c>
      <c r="ER63" s="68"/>
      <c r="ES63" s="68"/>
      <c r="ET63" s="68"/>
      <c r="EU63" s="68"/>
      <c r="EV63" s="68"/>
    </row>
    <row r="64" spans="1:154" ht="12" customHeight="1" x14ac:dyDescent="0.2">
      <c r="A64" s="31" t="s">
        <v>340</v>
      </c>
      <c r="B64" s="67">
        <v>2020</v>
      </c>
      <c r="C64" s="31" t="s">
        <v>341</v>
      </c>
      <c r="D64" s="63">
        <v>77</v>
      </c>
      <c r="E64" s="63">
        <v>74</v>
      </c>
      <c r="F64" s="63">
        <v>72</v>
      </c>
      <c r="G64" s="63">
        <v>179234</v>
      </c>
      <c r="H64" s="63">
        <v>84605.933999999994</v>
      </c>
      <c r="I64" s="63">
        <v>36136.339999999997</v>
      </c>
      <c r="J64" s="63">
        <v>6803.5119999999997</v>
      </c>
      <c r="K64" s="63">
        <v>6773.8519999999999</v>
      </c>
      <c r="L64" s="63">
        <v>29.66</v>
      </c>
      <c r="M64" s="63">
        <v>3053.16</v>
      </c>
      <c r="N64" s="63">
        <v>3042.46</v>
      </c>
      <c r="O64" s="63">
        <v>10.7</v>
      </c>
      <c r="P64" s="63">
        <v>36812.601000000002</v>
      </c>
      <c r="Q64" s="63">
        <v>4614.357</v>
      </c>
      <c r="R64" s="63">
        <v>1688.251</v>
      </c>
      <c r="S64" s="63">
        <v>26</v>
      </c>
      <c r="T64" s="63">
        <v>4518</v>
      </c>
      <c r="U64" s="63">
        <v>64</v>
      </c>
      <c r="V64" s="63">
        <v>48.07</v>
      </c>
      <c r="W64" s="63">
        <v>48429.233999999997</v>
      </c>
      <c r="X64" s="63">
        <v>1.486</v>
      </c>
      <c r="Y64" s="63">
        <v>1.486</v>
      </c>
      <c r="Z64" s="63">
        <v>0</v>
      </c>
      <c r="AA64" s="63">
        <v>82821.354999999996</v>
      </c>
      <c r="AB64" s="63">
        <v>36828.343000000001</v>
      </c>
      <c r="AC64" s="63">
        <v>45993.012000000002</v>
      </c>
      <c r="AD64" s="63">
        <v>36136.339999999997</v>
      </c>
      <c r="AE64" s="63">
        <v>6803.5119999999997</v>
      </c>
      <c r="AF64" s="63">
        <v>3053.16</v>
      </c>
      <c r="AG64" s="63">
        <v>4062.7235321713983</v>
      </c>
      <c r="AH64" s="63">
        <v>2740.7884678286018</v>
      </c>
      <c r="AI64" s="64" t="s">
        <v>326</v>
      </c>
      <c r="AJ64" s="63">
        <v>6773852</v>
      </c>
      <c r="AK64" s="63">
        <v>6773852</v>
      </c>
      <c r="AL64" s="63">
        <v>1299.1303779280186</v>
      </c>
      <c r="AM64" s="64" t="s">
        <v>317</v>
      </c>
      <c r="AN64" s="63">
        <v>3047900</v>
      </c>
      <c r="AO64" s="63">
        <v>3047900</v>
      </c>
      <c r="AP64" s="63">
        <v>4899.6919999999982</v>
      </c>
      <c r="AQ64" s="63">
        <v>1.486</v>
      </c>
      <c r="AR64" s="63">
        <v>1688.2509999999997</v>
      </c>
      <c r="AS64" s="63">
        <v>51441</v>
      </c>
      <c r="AT64" s="63">
        <v>201848</v>
      </c>
      <c r="AU64" s="63">
        <v>721</v>
      </c>
      <c r="AV64" s="63">
        <v>11211316</v>
      </c>
      <c r="AW64" s="63">
        <v>13931</v>
      </c>
      <c r="AX64" s="63">
        <v>2553613</v>
      </c>
      <c r="AY64" s="63">
        <v>1256646</v>
      </c>
      <c r="AZ64" s="63">
        <v>3272040</v>
      </c>
      <c r="BA64" s="63">
        <v>20744</v>
      </c>
      <c r="BB64" s="63">
        <v>9482</v>
      </c>
      <c r="BC64" s="63">
        <v>22090</v>
      </c>
      <c r="BD64" s="63">
        <v>1291035</v>
      </c>
      <c r="BE64" s="63">
        <v>1230</v>
      </c>
      <c r="BF64" s="63">
        <v>1090865</v>
      </c>
      <c r="BG64" s="63">
        <v>679</v>
      </c>
      <c r="BH64" s="63">
        <v>42849</v>
      </c>
      <c r="BI64" s="63">
        <v>4263</v>
      </c>
      <c r="BJ64" s="63">
        <v>722876</v>
      </c>
      <c r="BK64" s="63">
        <v>5900932</v>
      </c>
      <c r="BL64" s="63">
        <v>110</v>
      </c>
      <c r="BM64" s="63">
        <v>73957</v>
      </c>
      <c r="BN64" s="63">
        <v>9085675</v>
      </c>
      <c r="BO64" s="63">
        <v>721</v>
      </c>
      <c r="BP64" s="65"/>
      <c r="BQ64" s="65"/>
      <c r="BR64" s="65"/>
      <c r="BS64" s="65"/>
      <c r="BT64" s="65"/>
      <c r="BU64" s="65"/>
      <c r="BV64" s="65"/>
      <c r="BW64" s="63">
        <v>10650.953086673906</v>
      </c>
      <c r="BX64" s="63">
        <v>8732.2332108810551</v>
      </c>
      <c r="BY64" s="63">
        <v>2678.2226711708308</v>
      </c>
      <c r="BZ64" s="63">
        <v>722.87599999999998</v>
      </c>
      <c r="CA64" s="63">
        <v>5900.9319999999998</v>
      </c>
      <c r="CB64" s="63">
        <v>2426.0418799309618</v>
      </c>
      <c r="CC64" s="63">
        <v>1399.5143975063861</v>
      </c>
      <c r="CD64" s="63">
        <v>16.749408460767008</v>
      </c>
      <c r="CE64" s="63">
        <v>981.77847399175164</v>
      </c>
      <c r="CF64" s="63">
        <v>0</v>
      </c>
      <c r="CG64" s="63">
        <v>110.767</v>
      </c>
      <c r="CH64" s="63">
        <v>50.41218098115921</v>
      </c>
      <c r="CI64" s="63">
        <v>9.2923601808547982</v>
      </c>
      <c r="CJ64" s="63">
        <v>20.3291203956604</v>
      </c>
      <c r="CK64" s="63">
        <v>38.564098978400231</v>
      </c>
      <c r="CL64" s="63">
        <v>204.20499261314609</v>
      </c>
      <c r="CM64" s="63">
        <v>2932.3617206722761</v>
      </c>
      <c r="CN64" s="64" t="s">
        <v>326</v>
      </c>
      <c r="CO64" s="63">
        <v>3292010</v>
      </c>
      <c r="CP64" s="63">
        <v>3292010</v>
      </c>
      <c r="CQ64" s="63">
        <v>0</v>
      </c>
      <c r="CR64" s="63">
        <v>9.7000000000000003E-2</v>
      </c>
      <c r="CS64" s="63">
        <v>41930.191467828619</v>
      </c>
      <c r="CT64" s="63">
        <v>0</v>
      </c>
      <c r="CU64" s="63">
        <v>0</v>
      </c>
      <c r="CV64" s="63">
        <v>0</v>
      </c>
      <c r="CW64" s="63">
        <v>35887.054695087558</v>
      </c>
      <c r="CX64" s="63">
        <v>0</v>
      </c>
      <c r="CY64" s="63">
        <v>9.7000000000000003E-2</v>
      </c>
      <c r="CZ64" s="63">
        <v>36176.60300000001</v>
      </c>
      <c r="DA64" s="63">
        <v>0</v>
      </c>
      <c r="DB64" s="63">
        <v>0</v>
      </c>
      <c r="DC64" s="63">
        <v>0</v>
      </c>
      <c r="DD64" s="63">
        <v>35887.054695087558</v>
      </c>
      <c r="DE64" s="69">
        <v>41739</v>
      </c>
      <c r="DF64" s="69">
        <v>201848</v>
      </c>
      <c r="DG64" s="69">
        <v>154</v>
      </c>
      <c r="DH64" s="69">
        <v>11211316</v>
      </c>
      <c r="DI64" s="69">
        <v>13931</v>
      </c>
      <c r="DJ64" s="69">
        <v>2553613</v>
      </c>
      <c r="DK64" s="69">
        <v>1256646</v>
      </c>
      <c r="DL64" s="69">
        <v>3272040</v>
      </c>
      <c r="DM64" s="69">
        <v>20744</v>
      </c>
      <c r="DN64" s="69">
        <v>5786</v>
      </c>
      <c r="DO64" s="69">
        <v>22005</v>
      </c>
      <c r="DP64" s="69">
        <v>1291035</v>
      </c>
      <c r="DQ64" s="69">
        <v>1230</v>
      </c>
      <c r="DR64" s="69">
        <v>1090865</v>
      </c>
      <c r="DS64" s="69">
        <v>42849</v>
      </c>
      <c r="DT64" s="69">
        <v>3250</v>
      </c>
      <c r="DU64" s="69">
        <v>722876</v>
      </c>
      <c r="DV64" s="69">
        <v>5900932</v>
      </c>
      <c r="DW64" s="69">
        <v>110</v>
      </c>
      <c r="DX64" s="69">
        <v>73957</v>
      </c>
      <c r="DY64" s="69">
        <v>9085675</v>
      </c>
      <c r="DZ64" s="69">
        <v>154</v>
      </c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>
        <v>48070</v>
      </c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</row>
    <row r="65" spans="1:152" ht="18.600000000000001" customHeight="1" x14ac:dyDescent="0.2">
      <c r="A65" s="32" t="s">
        <v>342</v>
      </c>
      <c r="B65" s="72">
        <v>2020</v>
      </c>
      <c r="C65" s="33" t="s">
        <v>343</v>
      </c>
      <c r="D65" s="63">
        <v>138</v>
      </c>
      <c r="E65" s="63">
        <v>140</v>
      </c>
      <c r="F65" s="63">
        <v>140</v>
      </c>
      <c r="G65" s="63">
        <v>879929</v>
      </c>
      <c r="H65" s="63">
        <v>413250.30521899991</v>
      </c>
      <c r="I65" s="63">
        <v>89609.328999999998</v>
      </c>
      <c r="J65" s="63">
        <v>24373.563996999997</v>
      </c>
      <c r="K65" s="63">
        <v>24042.763996999998</v>
      </c>
      <c r="L65" s="63">
        <v>330.8</v>
      </c>
      <c r="M65" s="63">
        <v>9281.92</v>
      </c>
      <c r="N65" s="63">
        <v>9027.02</v>
      </c>
      <c r="O65" s="63">
        <v>254.9</v>
      </c>
      <c r="P65" s="63">
        <v>277747.44822199998</v>
      </c>
      <c r="Q65" s="63">
        <v>18730.502007999996</v>
      </c>
      <c r="R65" s="63">
        <v>11609.044</v>
      </c>
      <c r="S65" s="63">
        <v>66</v>
      </c>
      <c r="T65" s="63">
        <v>14629</v>
      </c>
      <c r="U65" s="63">
        <v>332.88</v>
      </c>
      <c r="V65" s="63">
        <v>296.12</v>
      </c>
      <c r="W65" s="63">
        <v>323055.27621899993</v>
      </c>
      <c r="X65" s="63">
        <v>38.933</v>
      </c>
      <c r="Y65" s="63">
        <v>38.933</v>
      </c>
      <c r="Z65" s="63">
        <v>0</v>
      </c>
      <c r="AA65" s="63">
        <v>401055.1382189999</v>
      </c>
      <c r="AB65" s="63">
        <v>277671.245222</v>
      </c>
      <c r="AC65" s="63">
        <v>123383.892997</v>
      </c>
      <c r="AD65" s="63">
        <v>89728.409</v>
      </c>
      <c r="AE65" s="63">
        <v>24373.563996999997</v>
      </c>
      <c r="AF65" s="63">
        <v>9281.92</v>
      </c>
      <c r="AG65" s="63">
        <v>3840.098503854781</v>
      </c>
      <c r="AH65" s="63">
        <v>20533.465493145221</v>
      </c>
      <c r="AI65" s="64" t="s">
        <v>344</v>
      </c>
      <c r="AJ65" s="63">
        <v>24372863.997000001</v>
      </c>
      <c r="AK65" s="63">
        <v>24373563.997000001</v>
      </c>
      <c r="AL65" s="63">
        <v>3141.185934525728</v>
      </c>
      <c r="AM65" s="64" t="s">
        <v>345</v>
      </c>
      <c r="AN65" s="63">
        <v>9281920</v>
      </c>
      <c r="AO65" s="63">
        <v>9281920</v>
      </c>
      <c r="AP65" s="63">
        <v>20300.226406999998</v>
      </c>
      <c r="AQ65" s="63">
        <v>38.933</v>
      </c>
      <c r="AR65" s="63">
        <v>11609.043999999996</v>
      </c>
      <c r="AS65" s="63">
        <v>141478.99799999999</v>
      </c>
      <c r="AT65" s="63">
        <v>88510</v>
      </c>
      <c r="AU65" s="63">
        <v>26816.006999999998</v>
      </c>
      <c r="AV65" s="63">
        <v>46420946.999000013</v>
      </c>
      <c r="AW65" s="63">
        <v>102506.00200000001</v>
      </c>
      <c r="AX65" s="63">
        <v>24078800.999000002</v>
      </c>
      <c r="AY65" s="63">
        <v>6613889.9999999991</v>
      </c>
      <c r="AZ65" s="63">
        <v>9792800</v>
      </c>
      <c r="BA65" s="63">
        <v>237775.01100000006</v>
      </c>
      <c r="BB65" s="63">
        <v>139232.01200000002</v>
      </c>
      <c r="BC65" s="63">
        <v>90125</v>
      </c>
      <c r="BD65" s="63">
        <v>19818041.002000004</v>
      </c>
      <c r="BE65" s="63">
        <v>356567</v>
      </c>
      <c r="BF65" s="63">
        <v>5541243.6329999994</v>
      </c>
      <c r="BG65" s="63">
        <v>1803</v>
      </c>
      <c r="BH65" s="63">
        <v>1844584.61</v>
      </c>
      <c r="BI65" s="63">
        <v>39518.032999999996</v>
      </c>
      <c r="BJ65" s="63">
        <v>72092642.000000015</v>
      </c>
      <c r="BK65" s="63">
        <v>45479494.916999996</v>
      </c>
      <c r="BL65" s="63">
        <v>7596.998999999998</v>
      </c>
      <c r="BM65" s="63">
        <v>838722.99900000007</v>
      </c>
      <c r="BN65" s="63">
        <v>43918150.001000002</v>
      </c>
      <c r="BO65" s="63">
        <v>21824.008999999998</v>
      </c>
      <c r="BP65" s="63">
        <v>101.99699999999999</v>
      </c>
      <c r="BQ65" s="63">
        <v>1846</v>
      </c>
      <c r="BR65" s="65"/>
      <c r="BS65" s="63">
        <v>464.00099999999998</v>
      </c>
      <c r="BT65" s="63">
        <v>642</v>
      </c>
      <c r="BU65" s="63">
        <v>1893.9999999999998</v>
      </c>
      <c r="BV65" s="63">
        <v>44</v>
      </c>
      <c r="BW65" s="63">
        <v>44099.899095669192</v>
      </c>
      <c r="BX65" s="63">
        <v>43806.642249572637</v>
      </c>
      <c r="BY65" s="63">
        <v>21210.298529810181</v>
      </c>
      <c r="BZ65" s="63">
        <v>72092.642000000022</v>
      </c>
      <c r="CA65" s="63">
        <v>45479.494916999996</v>
      </c>
      <c r="CB65" s="63">
        <v>22874.860662008326</v>
      </c>
      <c r="CC65" s="63">
        <v>6960.6203109771768</v>
      </c>
      <c r="CD65" s="63">
        <v>52.232081760736179</v>
      </c>
      <c r="CE65" s="63">
        <v>4987.1191375864573</v>
      </c>
      <c r="CF65" s="63">
        <v>0</v>
      </c>
      <c r="CG65" s="63">
        <v>1045.1140010000001</v>
      </c>
      <c r="CH65" s="63">
        <v>138.64942073849772</v>
      </c>
      <c r="CI65" s="63">
        <v>136.44737441563987</v>
      </c>
      <c r="CJ65" s="63">
        <v>233.01951531519842</v>
      </c>
      <c r="CK65" s="63">
        <v>1660.1261050216758</v>
      </c>
      <c r="CL65" s="63">
        <v>641.7049913270597</v>
      </c>
      <c r="CM65" s="63">
        <v>12506.613120921284</v>
      </c>
      <c r="CN65" s="64" t="s">
        <v>346</v>
      </c>
      <c r="CO65" s="63">
        <v>10050400</v>
      </c>
      <c r="CP65" s="63">
        <v>10126570</v>
      </c>
      <c r="CQ65" s="63">
        <v>585</v>
      </c>
      <c r="CR65" s="63">
        <v>51941.217401561655</v>
      </c>
      <c r="CS65" s="63">
        <v>67017.577092583582</v>
      </c>
      <c r="CT65" s="63">
        <v>0</v>
      </c>
      <c r="CU65" s="63">
        <v>11263.98</v>
      </c>
      <c r="CV65" s="63">
        <v>2963.5696125001373</v>
      </c>
      <c r="CW65" s="63">
        <v>29175.265625387441</v>
      </c>
      <c r="CX65" s="63">
        <v>585</v>
      </c>
      <c r="CY65" s="63">
        <v>46325.542998999998</v>
      </c>
      <c r="CZ65" s="63">
        <v>43403.566002000007</v>
      </c>
      <c r="DA65" s="63">
        <v>0</v>
      </c>
      <c r="DB65" s="63">
        <v>11263.98</v>
      </c>
      <c r="DC65" s="63">
        <v>2963.5696125001373</v>
      </c>
      <c r="DD65" s="63">
        <v>29175.265625387441</v>
      </c>
      <c r="DE65" s="73">
        <v>125951.99799999999</v>
      </c>
      <c r="DF65" s="73">
        <v>87930</v>
      </c>
      <c r="DG65" s="73">
        <v>104781.00699999997</v>
      </c>
      <c r="DH65" s="73">
        <v>46421546.999000013</v>
      </c>
      <c r="DI65" s="73">
        <v>102506.00200000001</v>
      </c>
      <c r="DJ65" s="73">
        <v>24078800.999000002</v>
      </c>
      <c r="DK65" s="73">
        <v>6613890.0000000009</v>
      </c>
      <c r="DL65" s="73">
        <v>9830450</v>
      </c>
      <c r="DM65" s="73">
        <v>237775.01100000006</v>
      </c>
      <c r="DN65" s="73">
        <v>117130.01199999999</v>
      </c>
      <c r="DO65" s="73">
        <v>90125</v>
      </c>
      <c r="DP65" s="73">
        <v>19818041.002000004</v>
      </c>
      <c r="DQ65" s="73">
        <v>356567</v>
      </c>
      <c r="DR65" s="73">
        <v>5541243.6329999994</v>
      </c>
      <c r="DS65" s="73">
        <v>1844584.61</v>
      </c>
      <c r="DT65" s="73">
        <v>39518.033000000003</v>
      </c>
      <c r="DU65" s="73">
        <v>72092642.000000015</v>
      </c>
      <c r="DV65" s="73">
        <v>45479494.916999996</v>
      </c>
      <c r="DW65" s="73">
        <v>7596.9989999999989</v>
      </c>
      <c r="DX65" s="73">
        <v>838722.99900000007</v>
      </c>
      <c r="DY65" s="73">
        <v>43918150.001000002</v>
      </c>
      <c r="DZ65" s="73">
        <v>99789.008999999962</v>
      </c>
      <c r="EA65" s="73">
        <v>101.99699999999999</v>
      </c>
      <c r="EB65" s="73">
        <v>1846</v>
      </c>
      <c r="EC65" s="73"/>
      <c r="ED65" s="73">
        <v>464.00100000000003</v>
      </c>
      <c r="EE65" s="73">
        <v>642</v>
      </c>
      <c r="EF65" s="73">
        <v>1893.9999999999998</v>
      </c>
      <c r="EG65" s="73">
        <v>44</v>
      </c>
      <c r="EH65" s="73"/>
      <c r="EI65" s="73"/>
      <c r="EJ65" s="73"/>
      <c r="EK65" s="73">
        <v>296120</v>
      </c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</row>
    <row r="66" spans="1:152" x14ac:dyDescent="0.2">
      <c r="A66" s="82" t="s">
        <v>190</v>
      </c>
      <c r="B66" s="82" t="s">
        <v>191</v>
      </c>
      <c r="C66" s="82" t="s">
        <v>52</v>
      </c>
      <c r="D66" s="17" t="s">
        <v>192</v>
      </c>
      <c r="E66" s="17" t="s">
        <v>193</v>
      </c>
      <c r="F66" s="17" t="s">
        <v>194</v>
      </c>
      <c r="G66" s="17" t="s">
        <v>195</v>
      </c>
      <c r="H66" s="56" t="s">
        <v>196</v>
      </c>
      <c r="I66" s="56" t="s">
        <v>197</v>
      </c>
      <c r="J66" s="56" t="s">
        <v>198</v>
      </c>
      <c r="K66" s="56" t="s">
        <v>199</v>
      </c>
      <c r="L66" s="56" t="s">
        <v>200</v>
      </c>
      <c r="M66" s="56" t="s">
        <v>201</v>
      </c>
      <c r="N66" s="56" t="s">
        <v>202</v>
      </c>
      <c r="O66" s="56" t="s">
        <v>203</v>
      </c>
      <c r="P66" s="56" t="s">
        <v>204</v>
      </c>
      <c r="Q66" s="56" t="s">
        <v>205</v>
      </c>
      <c r="R66" s="56" t="s">
        <v>206</v>
      </c>
      <c r="S66" s="56" t="s">
        <v>207</v>
      </c>
      <c r="T66" s="56" t="s">
        <v>208</v>
      </c>
      <c r="U66" s="56" t="s">
        <v>209</v>
      </c>
      <c r="V66" s="56" t="s">
        <v>210</v>
      </c>
      <c r="W66" s="56" t="s">
        <v>211</v>
      </c>
      <c r="X66" s="56" t="s">
        <v>212</v>
      </c>
      <c r="Y66" s="56" t="s">
        <v>213</v>
      </c>
      <c r="Z66" s="56" t="s">
        <v>214</v>
      </c>
      <c r="AA66" s="17" t="s">
        <v>215</v>
      </c>
      <c r="AB66" s="17" t="s">
        <v>216</v>
      </c>
      <c r="AC66" s="17" t="s">
        <v>217</v>
      </c>
      <c r="AD66" s="17" t="s">
        <v>218</v>
      </c>
      <c r="AE66" s="17" t="s">
        <v>219</v>
      </c>
      <c r="AF66" s="17" t="s">
        <v>220</v>
      </c>
      <c r="AG66" s="17" t="s">
        <v>221</v>
      </c>
      <c r="AH66" s="17" t="s">
        <v>222</v>
      </c>
      <c r="AI66" s="17" t="s">
        <v>223</v>
      </c>
      <c r="AJ66" s="17" t="s">
        <v>224</v>
      </c>
      <c r="AK66" s="17" t="s">
        <v>225</v>
      </c>
      <c r="AL66" s="17" t="s">
        <v>226</v>
      </c>
      <c r="AM66" s="17" t="s">
        <v>227</v>
      </c>
      <c r="AN66" s="17" t="s">
        <v>228</v>
      </c>
      <c r="AO66" s="17" t="s">
        <v>229</v>
      </c>
      <c r="AP66" s="17" t="s">
        <v>230</v>
      </c>
      <c r="AQ66" s="17" t="s">
        <v>231</v>
      </c>
      <c r="AR66" s="17" t="s">
        <v>232</v>
      </c>
      <c r="AS66" s="17" t="s">
        <v>233</v>
      </c>
      <c r="AT66" s="17" t="s">
        <v>234</v>
      </c>
      <c r="AU66" s="17" t="s">
        <v>235</v>
      </c>
      <c r="AV66" s="17" t="s">
        <v>236</v>
      </c>
      <c r="AW66" s="17" t="s">
        <v>237</v>
      </c>
      <c r="AX66" s="17" t="s">
        <v>238</v>
      </c>
      <c r="AY66" s="17" t="s">
        <v>239</v>
      </c>
      <c r="AZ66" s="17" t="s">
        <v>75</v>
      </c>
      <c r="BA66" s="17" t="s">
        <v>240</v>
      </c>
      <c r="BB66" s="17" t="s">
        <v>241</v>
      </c>
      <c r="BC66" s="17" t="s">
        <v>242</v>
      </c>
      <c r="BD66" s="17" t="s">
        <v>243</v>
      </c>
      <c r="BE66" s="17" t="s">
        <v>244</v>
      </c>
      <c r="BF66" s="17" t="s">
        <v>245</v>
      </c>
      <c r="BG66" s="17" t="s">
        <v>246</v>
      </c>
      <c r="BH66" s="17" t="s">
        <v>247</v>
      </c>
      <c r="BI66" s="17" t="s">
        <v>248</v>
      </c>
      <c r="BJ66" s="17" t="s">
        <v>249</v>
      </c>
      <c r="BK66" s="17" t="s">
        <v>250</v>
      </c>
      <c r="BL66" s="17" t="s">
        <v>251</v>
      </c>
      <c r="BM66" s="17" t="s">
        <v>252</v>
      </c>
      <c r="BN66" s="17" t="s">
        <v>253</v>
      </c>
      <c r="BO66" s="17" t="s">
        <v>89</v>
      </c>
      <c r="BP66" s="83" t="s">
        <v>90</v>
      </c>
      <c r="BQ66" s="83" t="s">
        <v>91</v>
      </c>
      <c r="BR66" s="83" t="s">
        <v>92</v>
      </c>
      <c r="BS66" s="83" t="s">
        <v>93</v>
      </c>
      <c r="BT66" s="83" t="s">
        <v>94</v>
      </c>
      <c r="BU66" s="83" t="s">
        <v>95</v>
      </c>
      <c r="BV66" s="83" t="s">
        <v>96</v>
      </c>
      <c r="BW66" s="17" t="s">
        <v>254</v>
      </c>
      <c r="BX66" s="17" t="s">
        <v>255</v>
      </c>
      <c r="BY66" s="17" t="s">
        <v>256</v>
      </c>
      <c r="BZ66" s="17" t="s">
        <v>257</v>
      </c>
      <c r="CA66" s="17" t="s">
        <v>258</v>
      </c>
      <c r="CB66" s="17" t="s">
        <v>259</v>
      </c>
      <c r="CC66" s="17" t="s">
        <v>260</v>
      </c>
      <c r="CD66" s="17" t="s">
        <v>261</v>
      </c>
      <c r="CE66" s="17" t="s">
        <v>262</v>
      </c>
      <c r="CF66" s="17" t="s">
        <v>263</v>
      </c>
      <c r="CG66" s="17" t="s">
        <v>264</v>
      </c>
      <c r="CH66" s="17" t="s">
        <v>265</v>
      </c>
      <c r="CI66" s="17" t="s">
        <v>266</v>
      </c>
      <c r="CJ66" s="17" t="s">
        <v>267</v>
      </c>
      <c r="CK66" s="17" t="s">
        <v>268</v>
      </c>
      <c r="CL66" s="17" t="s">
        <v>269</v>
      </c>
      <c r="CM66" s="17" t="s">
        <v>270</v>
      </c>
      <c r="CN66" s="17" t="s">
        <v>271</v>
      </c>
      <c r="CO66" s="17" t="s">
        <v>272</v>
      </c>
      <c r="CP66" s="17" t="s">
        <v>273</v>
      </c>
      <c r="CQ66" s="17" t="s">
        <v>274</v>
      </c>
      <c r="CR66" s="17" t="s">
        <v>275</v>
      </c>
      <c r="CS66" s="17" t="s">
        <v>276</v>
      </c>
      <c r="CT66" s="17" t="s">
        <v>277</v>
      </c>
      <c r="CU66" s="17" t="s">
        <v>278</v>
      </c>
      <c r="CV66" s="17" t="s">
        <v>279</v>
      </c>
      <c r="CW66" s="17" t="s">
        <v>280</v>
      </c>
      <c r="CX66" s="84" t="s">
        <v>281</v>
      </c>
      <c r="CY66" s="84" t="s">
        <v>282</v>
      </c>
      <c r="CZ66" s="84" t="s">
        <v>283</v>
      </c>
      <c r="DA66" s="84" t="s">
        <v>284</v>
      </c>
      <c r="DB66" s="84" t="s">
        <v>285</v>
      </c>
      <c r="DC66" s="84" t="s">
        <v>286</v>
      </c>
      <c r="DD66" s="84" t="s">
        <v>287</v>
      </c>
      <c r="DE66" s="61" t="s">
        <v>233</v>
      </c>
      <c r="DF66" s="61" t="s">
        <v>234</v>
      </c>
      <c r="DG66" s="61" t="s">
        <v>235</v>
      </c>
      <c r="DH66" s="61" t="s">
        <v>236</v>
      </c>
      <c r="DI66" s="61" t="s">
        <v>237</v>
      </c>
      <c r="DJ66" s="61" t="s">
        <v>238</v>
      </c>
      <c r="DK66" s="61" t="s">
        <v>239</v>
      </c>
      <c r="DL66" s="61" t="s">
        <v>75</v>
      </c>
      <c r="DM66" s="61" t="s">
        <v>240</v>
      </c>
      <c r="DN66" s="61" t="s">
        <v>241</v>
      </c>
      <c r="DO66" s="61" t="s">
        <v>242</v>
      </c>
      <c r="DP66" s="61" t="s">
        <v>243</v>
      </c>
      <c r="DQ66" s="61" t="s">
        <v>244</v>
      </c>
      <c r="DR66" s="61" t="s">
        <v>245</v>
      </c>
      <c r="DS66" s="61" t="s">
        <v>247</v>
      </c>
      <c r="DT66" s="61" t="s">
        <v>248</v>
      </c>
      <c r="DU66" s="61" t="s">
        <v>249</v>
      </c>
      <c r="DV66" s="61" t="s">
        <v>250</v>
      </c>
      <c r="DW66" s="61" t="s">
        <v>251</v>
      </c>
      <c r="DX66" s="61" t="s">
        <v>252</v>
      </c>
      <c r="DY66" s="61" t="s">
        <v>253</v>
      </c>
      <c r="DZ66" s="61" t="s">
        <v>89</v>
      </c>
      <c r="EA66" s="61" t="s">
        <v>90</v>
      </c>
      <c r="EB66" s="61" t="s">
        <v>91</v>
      </c>
      <c r="EC66" s="61" t="s">
        <v>92</v>
      </c>
      <c r="ED66" s="61" t="s">
        <v>93</v>
      </c>
      <c r="EE66" s="61" t="s">
        <v>94</v>
      </c>
      <c r="EF66" s="61" t="s">
        <v>95</v>
      </c>
      <c r="EG66" s="61" t="s">
        <v>96</v>
      </c>
      <c r="EH66" s="85" t="s">
        <v>288</v>
      </c>
      <c r="EI66" s="85" t="s">
        <v>289</v>
      </c>
      <c r="EJ66" s="85" t="s">
        <v>290</v>
      </c>
      <c r="EK66" s="85" t="s">
        <v>291</v>
      </c>
      <c r="EL66" s="85" t="s">
        <v>292</v>
      </c>
      <c r="EM66" s="85" t="s">
        <v>293</v>
      </c>
      <c r="EN66" s="85" t="s">
        <v>294</v>
      </c>
      <c r="EO66" s="85"/>
      <c r="EP66" s="85"/>
      <c r="EQ66" s="85" t="s">
        <v>295</v>
      </c>
    </row>
    <row r="67" spans="1:152" ht="12" customHeight="1" x14ac:dyDescent="0.2">
      <c r="A67" s="45" t="s">
        <v>298</v>
      </c>
      <c r="B67" s="46">
        <v>2019</v>
      </c>
      <c r="C67" s="45" t="s">
        <v>299</v>
      </c>
      <c r="D67" s="51">
        <v>243</v>
      </c>
      <c r="E67" s="51">
        <v>242</v>
      </c>
      <c r="F67" s="51">
        <v>241</v>
      </c>
      <c r="G67" s="51">
        <v>1116384</v>
      </c>
      <c r="H67" s="51">
        <v>516250.94158399996</v>
      </c>
      <c r="I67" s="51">
        <v>123286.72033</v>
      </c>
      <c r="J67" s="51">
        <v>30610.443920000002</v>
      </c>
      <c r="K67" s="51">
        <v>30610.443930000001</v>
      </c>
      <c r="L67" s="51">
        <v>0</v>
      </c>
      <c r="M67" s="51">
        <v>13763.12</v>
      </c>
      <c r="N67" s="51">
        <v>13763.12</v>
      </c>
      <c r="O67" s="51">
        <v>0</v>
      </c>
      <c r="P67" s="51">
        <v>324835.29695400002</v>
      </c>
      <c r="Q67" s="51">
        <v>22265.568449999999</v>
      </c>
      <c r="R67" s="51">
        <v>14115.323380000002</v>
      </c>
      <c r="S67" s="51">
        <v>150</v>
      </c>
      <c r="T67" s="51">
        <v>22394</v>
      </c>
      <c r="U67" s="51">
        <v>3156.46</v>
      </c>
      <c r="V67" s="51">
        <v>6483.5770000000002</v>
      </c>
      <c r="W67" s="51">
        <v>392964.22126399999</v>
      </c>
      <c r="X67" s="51">
        <v>163.596</v>
      </c>
      <c r="Y67" s="51">
        <v>163.596</v>
      </c>
      <c r="Z67" s="51">
        <v>346.95</v>
      </c>
      <c r="AA67" s="51">
        <v>492595.02580400003</v>
      </c>
      <c r="AB67" s="51">
        <v>324934.74155400001</v>
      </c>
      <c r="AC67" s="51">
        <v>167660.28425</v>
      </c>
      <c r="AD67" s="51">
        <v>123286.72033</v>
      </c>
      <c r="AE67" s="51">
        <v>30610.443920000002</v>
      </c>
      <c r="AF67" s="51">
        <v>13763.12</v>
      </c>
      <c r="AG67" s="51">
        <v>4513.0636394796784</v>
      </c>
      <c r="AH67" s="51">
        <v>26097.380290520323</v>
      </c>
      <c r="AI67" s="77" t="s">
        <v>347</v>
      </c>
      <c r="AJ67" s="51">
        <v>30610443.93</v>
      </c>
      <c r="AK67" s="51">
        <v>30610443.93</v>
      </c>
      <c r="AL67" s="51">
        <v>6294.3989425617456</v>
      </c>
      <c r="AM67" s="77" t="s">
        <v>301</v>
      </c>
      <c r="AN67" s="51">
        <v>13763120</v>
      </c>
      <c r="AO67" s="51">
        <v>13763120</v>
      </c>
      <c r="AP67" s="51">
        <v>29927.365450000005</v>
      </c>
      <c r="AQ67" s="51">
        <v>163.596</v>
      </c>
      <c r="AR67" s="51">
        <v>14115.323380000009</v>
      </c>
      <c r="AS67" s="51">
        <v>106515.64</v>
      </c>
      <c r="AT67" s="51">
        <v>311096.40000000002</v>
      </c>
      <c r="AU67" s="51">
        <v>6222.8</v>
      </c>
      <c r="AV67" s="51">
        <v>66431753.399999999</v>
      </c>
      <c r="AW67" s="51">
        <v>123071.73000000001</v>
      </c>
      <c r="AX67" s="51">
        <v>29376065.039999995</v>
      </c>
      <c r="AY67" s="51">
        <v>8533265.6099999994</v>
      </c>
      <c r="AZ67" s="51">
        <v>30534402</v>
      </c>
      <c r="BA67" s="51">
        <v>385846.95</v>
      </c>
      <c r="BB67" s="51">
        <v>162080.03999999998</v>
      </c>
      <c r="BC67" s="51">
        <v>161471.64000000001</v>
      </c>
      <c r="BD67" s="51">
        <v>26643692.140000001</v>
      </c>
      <c r="BE67" s="51">
        <v>268384.45400000003</v>
      </c>
      <c r="BF67" s="51">
        <v>6592432.9699999997</v>
      </c>
      <c r="BG67" s="51">
        <v>15</v>
      </c>
      <c r="BH67" s="51">
        <v>3136110</v>
      </c>
      <c r="BI67" s="51">
        <v>62180.320000000007</v>
      </c>
      <c r="BJ67" s="51">
        <v>78608979</v>
      </c>
      <c r="BK67" s="51">
        <v>51722167.960000001</v>
      </c>
      <c r="BL67" s="51">
        <v>64036.619999999995</v>
      </c>
      <c r="BM67" s="51">
        <v>700521.4</v>
      </c>
      <c r="BN67" s="51">
        <v>21004430.439999998</v>
      </c>
      <c r="BO67" s="51">
        <v>6222.8</v>
      </c>
      <c r="BP67" s="76"/>
      <c r="BQ67" s="76"/>
      <c r="BR67" s="76"/>
      <c r="BS67" s="76"/>
      <c r="BT67" s="76"/>
      <c r="BU67" s="76"/>
      <c r="BV67" s="76"/>
      <c r="BW67" s="51">
        <v>63218.619650323788</v>
      </c>
      <c r="BX67" s="51">
        <v>45898.212299789331</v>
      </c>
      <c r="BY67" s="51">
        <v>23876.293408828416</v>
      </c>
      <c r="BZ67" s="51">
        <v>78608.979000000007</v>
      </c>
      <c r="CA67" s="51">
        <v>51722.167959999999</v>
      </c>
      <c r="CB67" s="51">
        <v>27937.19815466987</v>
      </c>
      <c r="CC67" s="51">
        <v>10070.233222528052</v>
      </c>
      <c r="CD67" s="51">
        <v>117.8058335851878</v>
      </c>
      <c r="CE67" s="51">
        <v>5933.1895158241505</v>
      </c>
      <c r="CF67" s="51">
        <v>0</v>
      </c>
      <c r="CG67" s="51">
        <v>1048.7813900000001</v>
      </c>
      <c r="CH67" s="51">
        <v>104.38532923162461</v>
      </c>
      <c r="CI67" s="51">
        <v>158.83844229143142</v>
      </c>
      <c r="CJ67" s="51">
        <v>378.13001835944652</v>
      </c>
      <c r="CK67" s="51">
        <v>2822.4989252293108</v>
      </c>
      <c r="CL67" s="51">
        <v>1196.4367011370123</v>
      </c>
      <c r="CM67" s="51">
        <v>12753.125525654757</v>
      </c>
      <c r="CN67" s="77" t="s">
        <v>348</v>
      </c>
      <c r="CO67" s="51">
        <v>30383822</v>
      </c>
      <c r="CP67" s="51">
        <v>32081207</v>
      </c>
      <c r="CQ67" s="51">
        <v>0</v>
      </c>
      <c r="CR67" s="51">
        <v>68229.166329999978</v>
      </c>
      <c r="CS67" s="51">
        <v>94918.054290520347</v>
      </c>
      <c r="CT67" s="51">
        <v>0</v>
      </c>
      <c r="CU67" s="51">
        <v>0</v>
      </c>
      <c r="CV67" s="51">
        <v>0</v>
      </c>
      <c r="CW67" s="51">
        <v>55057.271775008434</v>
      </c>
      <c r="CX67" s="51">
        <v>0</v>
      </c>
      <c r="CY67" s="51">
        <v>68229.166329999978</v>
      </c>
      <c r="CZ67" s="51">
        <v>55057.554000000004</v>
      </c>
      <c r="DA67" s="51">
        <v>0</v>
      </c>
      <c r="DB67" s="51">
        <v>0</v>
      </c>
      <c r="DC67" s="51">
        <v>0</v>
      </c>
      <c r="DD67" s="51">
        <v>55057.271775008434</v>
      </c>
      <c r="DE67" s="51">
        <v>105015.64</v>
      </c>
      <c r="DF67" s="51">
        <v>298317.8</v>
      </c>
      <c r="DG67" s="51">
        <v>6222.8</v>
      </c>
      <c r="DH67" s="51">
        <v>66431753.399999999</v>
      </c>
      <c r="DI67" s="51">
        <v>123071.73000000001</v>
      </c>
      <c r="DJ67" s="51">
        <v>29376065.039999995</v>
      </c>
      <c r="DK67" s="51">
        <v>8531585.6099999994</v>
      </c>
      <c r="DL67" s="51">
        <v>30534402</v>
      </c>
      <c r="DM67" s="51">
        <v>385846.95</v>
      </c>
      <c r="DN67" s="51">
        <v>135192.03999999998</v>
      </c>
      <c r="DO67" s="51">
        <v>161171.64000000001</v>
      </c>
      <c r="DP67" s="51">
        <v>26643692.140000001</v>
      </c>
      <c r="DQ67" s="51">
        <v>268384.45400000003</v>
      </c>
      <c r="DR67" s="51">
        <v>6592432.9699999997</v>
      </c>
      <c r="DS67" s="51">
        <v>3136110</v>
      </c>
      <c r="DT67" s="51">
        <v>62143.320000000007</v>
      </c>
      <c r="DU67" s="51">
        <v>78608979</v>
      </c>
      <c r="DV67" s="51">
        <v>51722167.960000001</v>
      </c>
      <c r="DW67" s="51">
        <v>64036.619999999995</v>
      </c>
      <c r="DX67" s="51">
        <v>700341.4</v>
      </c>
      <c r="DY67" s="51">
        <v>20948364.439999998</v>
      </c>
      <c r="DZ67" s="51">
        <v>6222.8</v>
      </c>
      <c r="EA67" s="76"/>
      <c r="EB67" s="76"/>
      <c r="EC67" s="76"/>
      <c r="ED67" s="76"/>
      <c r="EE67" s="76"/>
      <c r="EF67" s="76"/>
      <c r="EG67" s="76"/>
      <c r="EH67" s="51">
        <v>3024957</v>
      </c>
      <c r="EI67" s="51">
        <v>1980227</v>
      </c>
      <c r="EJ67" s="51">
        <v>6990</v>
      </c>
      <c r="EK67" s="51">
        <v>1337465</v>
      </c>
      <c r="EL67" s="51">
        <v>133754</v>
      </c>
      <c r="EM67" s="51">
        <v>84</v>
      </c>
      <c r="EN67" s="76"/>
      <c r="EQ67" s="86">
        <v>100</v>
      </c>
    </row>
    <row r="68" spans="1:152" ht="12" customHeight="1" x14ac:dyDescent="0.2">
      <c r="A68" s="49" t="s">
        <v>303</v>
      </c>
      <c r="B68" s="50">
        <v>2019</v>
      </c>
      <c r="C68" s="49" t="s">
        <v>304</v>
      </c>
      <c r="D68" s="51">
        <v>205</v>
      </c>
      <c r="E68" s="51">
        <v>205</v>
      </c>
      <c r="F68" s="51">
        <v>205</v>
      </c>
      <c r="G68" s="51">
        <v>1268455</v>
      </c>
      <c r="H68" s="51">
        <v>666792.18679999991</v>
      </c>
      <c r="I68" s="51">
        <v>154269.872</v>
      </c>
      <c r="J68" s="51">
        <v>34720.743999999999</v>
      </c>
      <c r="K68" s="51">
        <v>34719.184000000001</v>
      </c>
      <c r="L68" s="51">
        <v>0</v>
      </c>
      <c r="M68" s="51">
        <v>17099.939999999999</v>
      </c>
      <c r="N68" s="51">
        <v>16793.38</v>
      </c>
      <c r="O68" s="51">
        <v>306.56</v>
      </c>
      <c r="P68" s="51">
        <v>441703.6018</v>
      </c>
      <c r="Q68" s="51">
        <v>22466.469000000001</v>
      </c>
      <c r="R68" s="51">
        <v>15774.790999999999</v>
      </c>
      <c r="S68" s="51">
        <v>111</v>
      </c>
      <c r="T68" s="51">
        <v>21823</v>
      </c>
      <c r="U68" s="51">
        <v>2602.88</v>
      </c>
      <c r="V68" s="51">
        <v>620.35799999999995</v>
      </c>
      <c r="W68" s="51">
        <v>512214.1948</v>
      </c>
      <c r="X68" s="51">
        <v>214.38499999999999</v>
      </c>
      <c r="Y68" s="51">
        <v>1612.211</v>
      </c>
      <c r="Z68" s="51">
        <v>0</v>
      </c>
      <c r="AA68" s="51">
        <v>647877.72229999991</v>
      </c>
      <c r="AB68" s="51">
        <v>441784.28630000004</v>
      </c>
      <c r="AC68" s="51">
        <v>206093.43600000002</v>
      </c>
      <c r="AD68" s="51">
        <v>154272.75200000001</v>
      </c>
      <c r="AE68" s="51">
        <v>34720.743999999999</v>
      </c>
      <c r="AF68" s="51">
        <v>17099.939999999999</v>
      </c>
      <c r="AG68" s="51">
        <v>4271.12783457971</v>
      </c>
      <c r="AH68" s="51">
        <v>30448.056165420287</v>
      </c>
      <c r="AI68" s="77" t="s">
        <v>349</v>
      </c>
      <c r="AJ68" s="51">
        <v>34719184</v>
      </c>
      <c r="AK68" s="51">
        <v>34719184</v>
      </c>
      <c r="AL68" s="51">
        <v>8172.0699990621206</v>
      </c>
      <c r="AM68" s="77" t="s">
        <v>301</v>
      </c>
      <c r="AN68" s="51">
        <v>17099940</v>
      </c>
      <c r="AO68" s="51">
        <v>17099940</v>
      </c>
      <c r="AP68" s="51">
        <v>25230.57800000002</v>
      </c>
      <c r="AQ68" s="51">
        <v>214.97099999999998</v>
      </c>
      <c r="AR68" s="51">
        <v>15774.791000000001</v>
      </c>
      <c r="AS68" s="51">
        <v>239717</v>
      </c>
      <c r="AT68" s="51">
        <v>20353</v>
      </c>
      <c r="AU68" s="51">
        <v>13365.6</v>
      </c>
      <c r="AV68" s="51">
        <v>85982924</v>
      </c>
      <c r="AW68" s="51">
        <v>112712.2</v>
      </c>
      <c r="AX68" s="51">
        <v>33921983</v>
      </c>
      <c r="AY68" s="51">
        <v>9316977</v>
      </c>
      <c r="AZ68" s="51">
        <v>51142910</v>
      </c>
      <c r="BA68" s="51">
        <v>468994</v>
      </c>
      <c r="BB68" s="51">
        <v>141980</v>
      </c>
      <c r="BC68" s="51">
        <v>123453.2</v>
      </c>
      <c r="BD68" s="51">
        <v>36386704</v>
      </c>
      <c r="BE68" s="51">
        <v>194903</v>
      </c>
      <c r="BF68" s="51">
        <v>8051164</v>
      </c>
      <c r="BG68" s="51">
        <v>313</v>
      </c>
      <c r="BH68" s="51">
        <v>4639839</v>
      </c>
      <c r="BI68" s="51">
        <v>63055.5</v>
      </c>
      <c r="BJ68" s="51">
        <v>87749270</v>
      </c>
      <c r="BK68" s="51">
        <v>107413978</v>
      </c>
      <c r="BL68" s="51">
        <v>25579</v>
      </c>
      <c r="BM68" s="51">
        <v>391683.8</v>
      </c>
      <c r="BN68" s="51">
        <v>15382428</v>
      </c>
      <c r="BO68" s="51">
        <v>13365.6</v>
      </c>
      <c r="BP68" s="78"/>
      <c r="BQ68" s="78"/>
      <c r="BR68" s="78"/>
      <c r="BS68" s="78"/>
      <c r="BT68" s="78"/>
      <c r="BU68" s="78"/>
      <c r="BV68" s="78"/>
      <c r="BW68" s="51">
        <v>81684.495290285136</v>
      </c>
      <c r="BX68" s="51">
        <v>51761.668369124891</v>
      </c>
      <c r="BY68" s="51">
        <v>35863.006030948578</v>
      </c>
      <c r="BZ68" s="51">
        <v>87749.27</v>
      </c>
      <c r="CA68" s="51">
        <v>107413.978</v>
      </c>
      <c r="CB68" s="51">
        <v>32226.313409359336</v>
      </c>
      <c r="CC68" s="51">
        <v>12107.979341452583</v>
      </c>
      <c r="CD68" s="51">
        <v>494.76326652762202</v>
      </c>
      <c r="CE68" s="51">
        <v>7246.0474080452923</v>
      </c>
      <c r="CF68" s="51">
        <v>0</v>
      </c>
      <c r="CG68" s="51">
        <v>653.55819999999994</v>
      </c>
      <c r="CH68" s="51">
        <v>234.92266457223892</v>
      </c>
      <c r="CI68" s="51">
        <v>139.14040270805359</v>
      </c>
      <c r="CJ68" s="51">
        <v>459.61412894535067</v>
      </c>
      <c r="CK68" s="51">
        <v>4175.854989377618</v>
      </c>
      <c r="CL68" s="51">
        <v>671.20104638228725</v>
      </c>
      <c r="CM68" s="51">
        <v>18990.493694045952</v>
      </c>
      <c r="CN68" s="77" t="s">
        <v>327</v>
      </c>
      <c r="CO68" s="51">
        <v>51135540</v>
      </c>
      <c r="CP68" s="51">
        <v>51233520</v>
      </c>
      <c r="CQ68" s="51">
        <v>295.18</v>
      </c>
      <c r="CR68" s="51">
        <v>148741.78899999993</v>
      </c>
      <c r="CS68" s="51">
        <v>52783.77916542031</v>
      </c>
      <c r="CT68" s="51">
        <v>0</v>
      </c>
      <c r="CU68" s="51">
        <v>5514.1229999999996</v>
      </c>
      <c r="CV68" s="51">
        <v>0</v>
      </c>
      <c r="CW68" s="51">
        <v>13.959928441047669</v>
      </c>
      <c r="CX68" s="51">
        <v>295.18</v>
      </c>
      <c r="CY68" s="51">
        <v>148741.78899999993</v>
      </c>
      <c r="CZ68" s="51">
        <v>5542.3429999999989</v>
      </c>
      <c r="DA68" s="51">
        <v>0</v>
      </c>
      <c r="DB68" s="51">
        <v>5514.1229999999996</v>
      </c>
      <c r="DC68" s="51">
        <v>0</v>
      </c>
      <c r="DD68" s="51">
        <v>13.959928441047669</v>
      </c>
      <c r="DE68" s="51">
        <v>212262</v>
      </c>
      <c r="DF68" s="78"/>
      <c r="DG68" s="51">
        <v>13359.6</v>
      </c>
      <c r="DH68" s="51">
        <v>85982924</v>
      </c>
      <c r="DI68" s="51">
        <v>112712.2</v>
      </c>
      <c r="DJ68" s="51">
        <v>33921983</v>
      </c>
      <c r="DK68" s="51">
        <v>9286252</v>
      </c>
      <c r="DL68" s="51">
        <v>51142910</v>
      </c>
      <c r="DM68" s="51">
        <v>468994</v>
      </c>
      <c r="DN68" s="51">
        <v>141980</v>
      </c>
      <c r="DO68" s="51">
        <v>123453.2</v>
      </c>
      <c r="DP68" s="51">
        <v>36386704</v>
      </c>
      <c r="DQ68" s="51">
        <v>194903</v>
      </c>
      <c r="DR68" s="51">
        <v>8051164</v>
      </c>
      <c r="DS68" s="51">
        <v>4639839</v>
      </c>
      <c r="DT68" s="51">
        <v>61770</v>
      </c>
      <c r="DU68" s="51">
        <v>87749270</v>
      </c>
      <c r="DV68" s="51">
        <v>107413978</v>
      </c>
      <c r="DW68" s="51">
        <v>25579</v>
      </c>
      <c r="DX68" s="51">
        <v>391136.8</v>
      </c>
      <c r="DY68" s="51">
        <v>15382428</v>
      </c>
      <c r="DZ68" s="51">
        <v>13359.6</v>
      </c>
      <c r="EA68" s="78"/>
      <c r="EB68" s="78"/>
      <c r="EC68" s="78"/>
      <c r="ED68" s="78"/>
      <c r="EE68" s="78"/>
      <c r="EF68" s="78"/>
      <c r="EG68" s="78"/>
      <c r="EH68" s="51">
        <v>366220</v>
      </c>
      <c r="EI68" s="51">
        <v>4622</v>
      </c>
      <c r="EJ68" s="78"/>
      <c r="EK68" s="51">
        <v>90610</v>
      </c>
      <c r="EL68" s="51">
        <v>158821</v>
      </c>
      <c r="EM68" s="51">
        <v>85</v>
      </c>
      <c r="EN68" s="78"/>
      <c r="EQ68" s="78"/>
    </row>
    <row r="69" spans="1:152" ht="12" customHeight="1" x14ac:dyDescent="0.2">
      <c r="A69" s="49" t="s">
        <v>307</v>
      </c>
      <c r="B69" s="50">
        <v>2019</v>
      </c>
      <c r="C69" s="49" t="s">
        <v>308</v>
      </c>
      <c r="D69" s="51">
        <v>148</v>
      </c>
      <c r="E69" s="51">
        <v>143</v>
      </c>
      <c r="F69" s="51">
        <v>143</v>
      </c>
      <c r="G69" s="51">
        <v>603828</v>
      </c>
      <c r="H69" s="51">
        <v>285994.26755499997</v>
      </c>
      <c r="I69" s="51">
        <v>87485.349023999996</v>
      </c>
      <c r="J69" s="51">
        <v>18543.652007000001</v>
      </c>
      <c r="K69" s="51">
        <v>16508.882007</v>
      </c>
      <c r="L69" s="51">
        <v>2034.77</v>
      </c>
      <c r="M69" s="51">
        <v>5210.4470010000005</v>
      </c>
      <c r="N69" s="51">
        <v>4744.5900010000005</v>
      </c>
      <c r="O69" s="51">
        <v>465.85700000000003</v>
      </c>
      <c r="P69" s="51">
        <v>167166.03152299998</v>
      </c>
      <c r="Q69" s="51">
        <v>11076.396004</v>
      </c>
      <c r="R69" s="51">
        <v>7224.86</v>
      </c>
      <c r="S69" s="51">
        <v>73</v>
      </c>
      <c r="T69" s="51">
        <v>14704</v>
      </c>
      <c r="U69" s="51">
        <v>282</v>
      </c>
      <c r="V69" s="51">
        <v>81.927999999999997</v>
      </c>
      <c r="W69" s="51">
        <v>196008.29153099997</v>
      </c>
      <c r="X69" s="51">
        <v>33.475001000000006</v>
      </c>
      <c r="Y69" s="51">
        <v>33.475001000000006</v>
      </c>
      <c r="Z69" s="51">
        <v>6.4889999999999999</v>
      </c>
      <c r="AA69" s="51">
        <v>278751.6217260001</v>
      </c>
      <c r="AB69" s="51">
        <v>167269.743694</v>
      </c>
      <c r="AC69" s="51">
        <v>111481.87803199998</v>
      </c>
      <c r="AD69" s="51">
        <v>87727.779023999989</v>
      </c>
      <c r="AE69" s="51">
        <v>18543.652007000001</v>
      </c>
      <c r="AF69" s="51">
        <v>5210.4470010000005</v>
      </c>
      <c r="AG69" s="51">
        <v>3277.2414275915976</v>
      </c>
      <c r="AH69" s="51">
        <v>15266.410579408401</v>
      </c>
      <c r="AI69" s="77" t="s">
        <v>350</v>
      </c>
      <c r="AJ69" s="51">
        <v>18545052.006999999</v>
      </c>
      <c r="AK69" s="51">
        <v>18545052.006999999</v>
      </c>
      <c r="AL69" s="51">
        <v>1957.7341785853741</v>
      </c>
      <c r="AM69" s="77" t="s">
        <v>325</v>
      </c>
      <c r="AN69" s="51">
        <v>5210447.0010000002</v>
      </c>
      <c r="AO69" s="51">
        <v>5210447.0010000002</v>
      </c>
      <c r="AP69" s="51">
        <v>12534.678004999998</v>
      </c>
      <c r="AQ69" s="51">
        <v>33.559001000000002</v>
      </c>
      <c r="AR69" s="51">
        <v>7224.86</v>
      </c>
      <c r="AS69" s="51">
        <v>83480.068999999989</v>
      </c>
      <c r="AT69" s="51">
        <v>940906.00100000016</v>
      </c>
      <c r="AU69" s="51">
        <v>21527</v>
      </c>
      <c r="AV69" s="51">
        <v>27834672.010000002</v>
      </c>
      <c r="AW69" s="51">
        <v>58564.108999999997</v>
      </c>
      <c r="AX69" s="51">
        <v>16429204.004000001</v>
      </c>
      <c r="AY69" s="51">
        <v>4040444.0010000002</v>
      </c>
      <c r="AZ69" s="51">
        <v>4567687</v>
      </c>
      <c r="BA69" s="51">
        <v>240842.22899999999</v>
      </c>
      <c r="BB69" s="51">
        <v>102012</v>
      </c>
      <c r="BC69" s="51">
        <v>69698.33</v>
      </c>
      <c r="BD69" s="51">
        <v>12838808.005999999</v>
      </c>
      <c r="BE69" s="51">
        <v>190161</v>
      </c>
      <c r="BF69" s="51">
        <v>2860820.0010000002</v>
      </c>
      <c r="BG69" s="51">
        <v>407</v>
      </c>
      <c r="BH69" s="51">
        <v>1769292.0009999999</v>
      </c>
      <c r="BI69" s="51">
        <v>29871.280999999999</v>
      </c>
      <c r="BJ69" s="51">
        <v>37740716.013999999</v>
      </c>
      <c r="BK69" s="51">
        <v>27734424.009000003</v>
      </c>
      <c r="BL69" s="51">
        <v>2783</v>
      </c>
      <c r="BM69" s="51">
        <v>528497.62000000011</v>
      </c>
      <c r="BN69" s="51">
        <v>29184927.009</v>
      </c>
      <c r="BO69" s="51">
        <v>20346</v>
      </c>
      <c r="BP69" s="78"/>
      <c r="BQ69" s="51">
        <v>247</v>
      </c>
      <c r="BR69" s="78"/>
      <c r="BS69" s="51">
        <v>74</v>
      </c>
      <c r="BT69" s="78"/>
      <c r="BU69" s="51">
        <v>860</v>
      </c>
      <c r="BV69" s="78"/>
      <c r="BW69" s="51">
        <v>26560.137751100847</v>
      </c>
      <c r="BX69" s="51">
        <v>28921.595909284006</v>
      </c>
      <c r="BY69" s="51">
        <v>12801.217832396527</v>
      </c>
      <c r="BZ69" s="51">
        <v>37740.716013999998</v>
      </c>
      <c r="CA69" s="51">
        <v>27734.424009000002</v>
      </c>
      <c r="CB69" s="51">
        <v>15719.725032363807</v>
      </c>
      <c r="CC69" s="51">
        <v>4222.3456153160651</v>
      </c>
      <c r="CD69" s="51">
        <v>27.128653136182109</v>
      </c>
      <c r="CE69" s="51">
        <v>2574.7379326927357</v>
      </c>
      <c r="CF69" s="51">
        <v>0</v>
      </c>
      <c r="CG69" s="51">
        <v>661.07905900000014</v>
      </c>
      <c r="CH69" s="51">
        <v>81.810469212255953</v>
      </c>
      <c r="CI69" s="51">
        <v>99.971761945724481</v>
      </c>
      <c r="CJ69" s="51">
        <v>236.02538901370093</v>
      </c>
      <c r="CK69" s="51">
        <v>1592.3627587167914</v>
      </c>
      <c r="CL69" s="51">
        <v>1181.6304591606324</v>
      </c>
      <c r="CM69" s="51">
        <v>7022.9534194203534</v>
      </c>
      <c r="CN69" s="77" t="s">
        <v>351</v>
      </c>
      <c r="CO69" s="51">
        <v>4082784</v>
      </c>
      <c r="CP69" s="51">
        <v>4596161</v>
      </c>
      <c r="CQ69" s="51">
        <v>2573.1760000000004</v>
      </c>
      <c r="CR69" s="51">
        <v>85681.680024000001</v>
      </c>
      <c r="CS69" s="51">
        <v>19949.780580408395</v>
      </c>
      <c r="CT69" s="51">
        <v>0</v>
      </c>
      <c r="CU69" s="51">
        <v>1969.6499999999999</v>
      </c>
      <c r="CV69" s="51">
        <v>0</v>
      </c>
      <c r="CW69" s="51">
        <v>0</v>
      </c>
      <c r="CX69" s="51">
        <v>2573.1760000000004</v>
      </c>
      <c r="CY69" s="51">
        <v>85681.680024000001</v>
      </c>
      <c r="CZ69" s="51">
        <v>1973.55</v>
      </c>
      <c r="DA69" s="51">
        <v>0</v>
      </c>
      <c r="DB69" s="51">
        <v>1969.6499999999999</v>
      </c>
      <c r="DC69" s="51">
        <v>0</v>
      </c>
      <c r="DD69" s="51">
        <v>0</v>
      </c>
      <c r="DE69" s="51">
        <v>56658.308999999994</v>
      </c>
      <c r="DF69" s="51">
        <v>936611</v>
      </c>
      <c r="DG69" s="51">
        <v>29478</v>
      </c>
      <c r="DH69" s="51">
        <v>27836512.010000002</v>
      </c>
      <c r="DI69" s="51">
        <v>58505.108999999997</v>
      </c>
      <c r="DJ69" s="51">
        <v>16429204.004000001</v>
      </c>
      <c r="DK69" s="51">
        <v>3748588.0010000002</v>
      </c>
      <c r="DL69" s="51">
        <v>4567687</v>
      </c>
      <c r="DM69" s="51">
        <v>240842.22899999999</v>
      </c>
      <c r="DN69" s="51">
        <v>80082</v>
      </c>
      <c r="DO69" s="51">
        <v>69677.33</v>
      </c>
      <c r="DP69" s="51">
        <v>12838808.005999999</v>
      </c>
      <c r="DQ69" s="51">
        <v>190161</v>
      </c>
      <c r="DR69" s="51">
        <v>2860820.0010000002</v>
      </c>
      <c r="DS69" s="51">
        <v>1769292.0009999999</v>
      </c>
      <c r="DT69" s="51">
        <v>29497.870999999999</v>
      </c>
      <c r="DU69" s="51">
        <v>37972976.013999999</v>
      </c>
      <c r="DV69" s="51">
        <v>27734424.009000003</v>
      </c>
      <c r="DW69" s="51">
        <v>2783</v>
      </c>
      <c r="DX69" s="51">
        <v>528497.62000000011</v>
      </c>
      <c r="DY69" s="51">
        <v>29184927.009</v>
      </c>
      <c r="DZ69" s="51">
        <v>28297</v>
      </c>
      <c r="EA69" s="78"/>
      <c r="EB69" s="51">
        <v>247</v>
      </c>
      <c r="EC69" s="78"/>
      <c r="ED69" s="51">
        <v>74</v>
      </c>
      <c r="EE69" s="78"/>
      <c r="EF69" s="51">
        <v>860</v>
      </c>
      <c r="EG69" s="78"/>
      <c r="EH69" s="51">
        <v>44691</v>
      </c>
      <c r="EI69" s="78"/>
      <c r="EJ69" s="78"/>
      <c r="EK69" s="51">
        <v>28474</v>
      </c>
      <c r="EL69" s="51">
        <v>7360</v>
      </c>
      <c r="EM69" s="51">
        <v>3</v>
      </c>
      <c r="EN69" s="51">
        <v>1400</v>
      </c>
      <c r="EQ69" s="78"/>
    </row>
    <row r="70" spans="1:152" ht="12" customHeight="1" x14ac:dyDescent="0.2">
      <c r="A70" s="49" t="s">
        <v>312</v>
      </c>
      <c r="B70" s="50">
        <v>2019</v>
      </c>
      <c r="C70" s="49" t="s">
        <v>313</v>
      </c>
      <c r="D70" s="51">
        <v>113</v>
      </c>
      <c r="E70" s="51">
        <v>113</v>
      </c>
      <c r="F70" s="51">
        <v>113</v>
      </c>
      <c r="G70" s="51">
        <v>358347</v>
      </c>
      <c r="H70" s="51">
        <v>172821.34450000001</v>
      </c>
      <c r="I70" s="51">
        <v>37208.275999999998</v>
      </c>
      <c r="J70" s="51">
        <v>9919.4740000000002</v>
      </c>
      <c r="K70" s="51">
        <v>9839.8829999999998</v>
      </c>
      <c r="L70" s="51">
        <v>79.590999999999994</v>
      </c>
      <c r="M70" s="51">
        <v>5056.9780000000001</v>
      </c>
      <c r="N70" s="51">
        <v>5052.4780000000001</v>
      </c>
      <c r="O70" s="51">
        <v>4.5</v>
      </c>
      <c r="P70" s="51">
        <v>116328.6385</v>
      </c>
      <c r="Q70" s="51">
        <v>5791.7290000000003</v>
      </c>
      <c r="R70" s="51">
        <v>4148.8549999999996</v>
      </c>
      <c r="S70" s="51">
        <v>101</v>
      </c>
      <c r="T70" s="51">
        <v>12633</v>
      </c>
      <c r="U70" s="51">
        <v>159.12</v>
      </c>
      <c r="V70" s="51">
        <v>3.0000000000000001E-3</v>
      </c>
      <c r="W70" s="51">
        <v>135528.97750000001</v>
      </c>
      <c r="X70" s="51">
        <v>35.265000000000001</v>
      </c>
      <c r="Y70" s="51">
        <v>35.265000000000001</v>
      </c>
      <c r="Z70" s="51">
        <v>0</v>
      </c>
      <c r="AA70" s="51">
        <v>168572.5545</v>
      </c>
      <c r="AB70" s="51">
        <v>115486.69650000001</v>
      </c>
      <c r="AC70" s="51">
        <v>53085.858000000007</v>
      </c>
      <c r="AD70" s="51">
        <v>38109.406000000003</v>
      </c>
      <c r="AE70" s="51">
        <v>9919.4740000000002</v>
      </c>
      <c r="AF70" s="51">
        <v>5056.9780000000001</v>
      </c>
      <c r="AG70" s="51">
        <v>587.83593233263116</v>
      </c>
      <c r="AH70" s="51">
        <v>9331.6380676673689</v>
      </c>
      <c r="AI70" s="77" t="s">
        <v>352</v>
      </c>
      <c r="AJ70" s="51">
        <v>9919474</v>
      </c>
      <c r="AK70" s="51">
        <v>9919474</v>
      </c>
      <c r="AL70" s="51">
        <v>1987.5063530490399</v>
      </c>
      <c r="AM70" s="77" t="s">
        <v>353</v>
      </c>
      <c r="AN70" s="51">
        <v>5052478</v>
      </c>
      <c r="AO70" s="51">
        <v>5056978</v>
      </c>
      <c r="AP70" s="51">
        <v>5910.4959999999992</v>
      </c>
      <c r="AQ70" s="51">
        <v>35.265000000000001</v>
      </c>
      <c r="AR70" s="51">
        <v>4148.8549999999977</v>
      </c>
      <c r="AS70" s="51">
        <v>25031</v>
      </c>
      <c r="AT70" s="51">
        <v>8657</v>
      </c>
      <c r="AU70" s="51">
        <v>1297</v>
      </c>
      <c r="AV70" s="51">
        <v>21867849</v>
      </c>
      <c r="AW70" s="51">
        <v>42553.5</v>
      </c>
      <c r="AX70" s="51">
        <v>7794639</v>
      </c>
      <c r="AY70" s="51">
        <v>2315021</v>
      </c>
      <c r="AZ70" s="51">
        <v>18578237</v>
      </c>
      <c r="BA70" s="51">
        <v>126128</v>
      </c>
      <c r="BB70" s="51">
        <v>50250</v>
      </c>
      <c r="BC70" s="51">
        <v>33487</v>
      </c>
      <c r="BD70" s="51">
        <v>10037685</v>
      </c>
      <c r="BE70" s="51">
        <v>161838</v>
      </c>
      <c r="BF70" s="51">
        <v>2188944</v>
      </c>
      <c r="BG70" s="51">
        <v>203</v>
      </c>
      <c r="BH70" s="51">
        <v>845510</v>
      </c>
      <c r="BI70" s="51">
        <v>26198</v>
      </c>
      <c r="BJ70" s="51">
        <v>26991590</v>
      </c>
      <c r="BK70" s="51">
        <v>23990355</v>
      </c>
      <c r="BL70" s="51">
        <v>1642</v>
      </c>
      <c r="BM70" s="51">
        <v>219272</v>
      </c>
      <c r="BN70" s="51">
        <v>180310</v>
      </c>
      <c r="BO70" s="51">
        <v>1297</v>
      </c>
      <c r="BP70" s="78"/>
      <c r="BQ70" s="78"/>
      <c r="BR70" s="78"/>
      <c r="BS70" s="78"/>
      <c r="BT70" s="78"/>
      <c r="BU70" s="78"/>
      <c r="BV70" s="78"/>
      <c r="BW70" s="51">
        <v>20781.75577257339</v>
      </c>
      <c r="BX70" s="51">
        <v>12862.104477527857</v>
      </c>
      <c r="BY70" s="51">
        <v>10081.949734845897</v>
      </c>
      <c r="BZ70" s="51">
        <v>26991.59</v>
      </c>
      <c r="CA70" s="51">
        <v>23990.355</v>
      </c>
      <c r="CB70" s="51">
        <v>7406.2231783185898</v>
      </c>
      <c r="CC70" s="51">
        <v>4081.70907656804</v>
      </c>
      <c r="CD70" s="51">
        <v>162.34789548426517</v>
      </c>
      <c r="CE70" s="51">
        <v>1970.0495478115081</v>
      </c>
      <c r="CF70" s="51">
        <v>0</v>
      </c>
      <c r="CG70" s="51">
        <v>297.15750000000003</v>
      </c>
      <c r="CH70" s="51">
        <v>24.530380477428437</v>
      </c>
      <c r="CI70" s="51">
        <v>49.245000958442688</v>
      </c>
      <c r="CJ70" s="51">
        <v>123.60544240570069</v>
      </c>
      <c r="CK70" s="51">
        <v>760.95897984147075</v>
      </c>
      <c r="CL70" s="51">
        <v>382.18520415987911</v>
      </c>
      <c r="CM70" s="51">
        <v>5302.949178993169</v>
      </c>
      <c r="CN70" s="77" t="s">
        <v>354</v>
      </c>
      <c r="CO70" s="51">
        <v>18576637</v>
      </c>
      <c r="CP70" s="51">
        <v>18578237</v>
      </c>
      <c r="CQ70" s="51">
        <v>0</v>
      </c>
      <c r="CR70" s="51">
        <v>20131.665000000005</v>
      </c>
      <c r="CS70" s="51">
        <v>32366.357067667381</v>
      </c>
      <c r="CT70" s="51">
        <v>0</v>
      </c>
      <c r="CU70" s="51">
        <v>17036.234051056861</v>
      </c>
      <c r="CV70" s="51">
        <v>386.56992295041681</v>
      </c>
      <c r="CW70" s="51">
        <v>527.32788673147559</v>
      </c>
      <c r="CX70" s="51">
        <v>0</v>
      </c>
      <c r="CY70" s="51">
        <v>20131.665000000005</v>
      </c>
      <c r="CZ70" s="51">
        <v>18061.832000000006</v>
      </c>
      <c r="DA70" s="51">
        <v>0</v>
      </c>
      <c r="DB70" s="51">
        <v>17036.234051056861</v>
      </c>
      <c r="DC70" s="51">
        <v>386.56992295041681</v>
      </c>
      <c r="DD70" s="51">
        <v>527.32788673147559</v>
      </c>
      <c r="DE70" s="51">
        <v>21151</v>
      </c>
      <c r="DF70" s="78"/>
      <c r="DG70" s="51">
        <v>1297</v>
      </c>
      <c r="DH70" s="51">
        <v>21867849</v>
      </c>
      <c r="DI70" s="51">
        <v>42553.5</v>
      </c>
      <c r="DJ70" s="51">
        <v>8020979</v>
      </c>
      <c r="DK70" s="51">
        <v>2295191</v>
      </c>
      <c r="DL70" s="51">
        <v>18578237</v>
      </c>
      <c r="DM70" s="51">
        <v>126128</v>
      </c>
      <c r="DN70" s="51">
        <v>23632</v>
      </c>
      <c r="DO70" s="51">
        <v>33487</v>
      </c>
      <c r="DP70" s="51">
        <v>10037685</v>
      </c>
      <c r="DQ70" s="51">
        <v>161838</v>
      </c>
      <c r="DR70" s="51">
        <v>2188944</v>
      </c>
      <c r="DS70" s="51">
        <v>845510</v>
      </c>
      <c r="DT70" s="51">
        <v>26198</v>
      </c>
      <c r="DU70" s="51">
        <v>26991590</v>
      </c>
      <c r="DV70" s="51">
        <v>24665145</v>
      </c>
      <c r="DW70" s="51">
        <v>1642</v>
      </c>
      <c r="DX70" s="51">
        <v>219272</v>
      </c>
      <c r="DY70" s="51">
        <v>180310</v>
      </c>
      <c r="DZ70" s="51">
        <v>1297</v>
      </c>
      <c r="EA70" s="78"/>
      <c r="EB70" s="78"/>
      <c r="EC70" s="78"/>
      <c r="ED70" s="78"/>
      <c r="EE70" s="78"/>
      <c r="EF70" s="78"/>
      <c r="EG70" s="78"/>
      <c r="EH70" s="78"/>
      <c r="EI70" s="78"/>
      <c r="EJ70" s="78"/>
      <c r="EK70" s="78"/>
      <c r="EL70" s="78"/>
      <c r="EM70" s="51">
        <v>3</v>
      </c>
      <c r="EN70" s="78"/>
      <c r="EQ70" s="78"/>
    </row>
    <row r="71" spans="1:152" ht="12" customHeight="1" x14ac:dyDescent="0.2">
      <c r="A71" s="49" t="s">
        <v>315</v>
      </c>
      <c r="B71" s="50">
        <v>2019</v>
      </c>
      <c r="C71" s="49" t="s">
        <v>316</v>
      </c>
      <c r="D71" s="51">
        <v>85</v>
      </c>
      <c r="E71" s="51">
        <v>85</v>
      </c>
      <c r="F71" s="51">
        <v>84</v>
      </c>
      <c r="G71" s="51">
        <v>337087</v>
      </c>
      <c r="H71" s="51">
        <v>162379.05100000001</v>
      </c>
      <c r="I71" s="51">
        <v>46881.23</v>
      </c>
      <c r="J71" s="51">
        <v>10660.948</v>
      </c>
      <c r="K71" s="51">
        <v>10660.948</v>
      </c>
      <c r="L71" s="51">
        <v>0</v>
      </c>
      <c r="M71" s="51">
        <v>3662.81</v>
      </c>
      <c r="N71" s="51">
        <v>3662.81</v>
      </c>
      <c r="O71" s="51">
        <v>0</v>
      </c>
      <c r="P71" s="51">
        <v>96200.501999999993</v>
      </c>
      <c r="Q71" s="51">
        <v>7579.7790000000005</v>
      </c>
      <c r="R71" s="51">
        <v>4666.71</v>
      </c>
      <c r="S71" s="51">
        <v>44</v>
      </c>
      <c r="T71" s="51">
        <v>4726</v>
      </c>
      <c r="U71" s="51">
        <v>306.82</v>
      </c>
      <c r="V71" s="51">
        <v>3.1E-2</v>
      </c>
      <c r="W71" s="51">
        <v>115497.821</v>
      </c>
      <c r="X71" s="51">
        <v>16.427</v>
      </c>
      <c r="Y71" s="51">
        <v>16.427</v>
      </c>
      <c r="Z71" s="51">
        <v>0</v>
      </c>
      <c r="AA71" s="51">
        <v>157420.36749999999</v>
      </c>
      <c r="AB71" s="51">
        <v>96191.459499999997</v>
      </c>
      <c r="AC71" s="51">
        <v>61228.907999999996</v>
      </c>
      <c r="AD71" s="51">
        <v>46905.15</v>
      </c>
      <c r="AE71" s="51">
        <v>10660.948</v>
      </c>
      <c r="AF71" s="51">
        <v>3662.81</v>
      </c>
      <c r="AG71" s="51">
        <v>188.69877677228303</v>
      </c>
      <c r="AH71" s="51">
        <v>10472.249223227716</v>
      </c>
      <c r="AI71" s="77" t="s">
        <v>318</v>
      </c>
      <c r="AJ71" s="51">
        <v>10660948</v>
      </c>
      <c r="AK71" s="51">
        <v>10660948</v>
      </c>
      <c r="AL71" s="51">
        <v>1691.485691010058</v>
      </c>
      <c r="AM71" s="77" t="s">
        <v>318</v>
      </c>
      <c r="AN71" s="51">
        <v>3662810</v>
      </c>
      <c r="AO71" s="51">
        <v>3662810</v>
      </c>
      <c r="AP71" s="51">
        <v>7794.6920000000018</v>
      </c>
      <c r="AQ71" s="51">
        <v>16.427</v>
      </c>
      <c r="AR71" s="51">
        <v>4666.7099999999973</v>
      </c>
      <c r="AS71" s="51">
        <v>47127</v>
      </c>
      <c r="AT71" s="51">
        <v>124795</v>
      </c>
      <c r="AU71" s="51">
        <v>63412</v>
      </c>
      <c r="AV71" s="51">
        <v>14889334</v>
      </c>
      <c r="AW71" s="51">
        <v>38624</v>
      </c>
      <c r="AX71" s="51">
        <v>8795690</v>
      </c>
      <c r="AY71" s="51">
        <v>2522396</v>
      </c>
      <c r="AZ71" s="51">
        <v>6595260</v>
      </c>
      <c r="BA71" s="51">
        <v>157351</v>
      </c>
      <c r="BB71" s="51">
        <v>20451</v>
      </c>
      <c r="BC71" s="51">
        <v>38237</v>
      </c>
      <c r="BD71" s="51">
        <v>177550</v>
      </c>
      <c r="BE71" s="78"/>
      <c r="BF71" s="51">
        <v>1733735</v>
      </c>
      <c r="BG71" s="51">
        <v>824.5</v>
      </c>
      <c r="BH71" s="51">
        <v>1159138</v>
      </c>
      <c r="BI71" s="51">
        <v>12419</v>
      </c>
      <c r="BJ71" s="51">
        <v>22886090</v>
      </c>
      <c r="BK71" s="51">
        <v>22772531</v>
      </c>
      <c r="BL71" s="51">
        <v>13226</v>
      </c>
      <c r="BM71" s="51">
        <v>47063</v>
      </c>
      <c r="BN71" s="51">
        <v>14096206</v>
      </c>
      <c r="BO71" s="51">
        <v>63412</v>
      </c>
      <c r="BP71" s="78"/>
      <c r="BQ71" s="78"/>
      <c r="BR71" s="78"/>
      <c r="BS71" s="78"/>
      <c r="BT71" s="78"/>
      <c r="BU71" s="78"/>
      <c r="BV71" s="78"/>
      <c r="BW71" s="51">
        <v>14144.867122505308</v>
      </c>
      <c r="BX71" s="51">
        <v>13532.357457528233</v>
      </c>
      <c r="BY71" s="51">
        <v>4908.788414276838</v>
      </c>
      <c r="BZ71" s="51">
        <v>22886.09</v>
      </c>
      <c r="CA71" s="51">
        <v>22772.530999999999</v>
      </c>
      <c r="CB71" s="51">
        <v>8355.9053951472051</v>
      </c>
      <c r="CC71" s="51">
        <v>2965.9331106020213</v>
      </c>
      <c r="CD71" s="51">
        <v>80.462170447222888</v>
      </c>
      <c r="CE71" s="51">
        <v>1560.3614586645365</v>
      </c>
      <c r="CF71" s="51">
        <v>0</v>
      </c>
      <c r="CG71" s="51">
        <v>137.97450000000001</v>
      </c>
      <c r="CH71" s="51">
        <v>46.184460898876189</v>
      </c>
      <c r="CI71" s="51">
        <v>20.04198039007187</v>
      </c>
      <c r="CJ71" s="51">
        <v>154.20398300123216</v>
      </c>
      <c r="CK71" s="51">
        <v>1043.2241723639966</v>
      </c>
      <c r="CL71" s="51">
        <v>298.8400121559277</v>
      </c>
      <c r="CM71" s="51">
        <v>3283.693720307786</v>
      </c>
      <c r="CN71" s="77" t="s">
        <v>318</v>
      </c>
      <c r="CO71" s="51">
        <v>6595260</v>
      </c>
      <c r="CP71" s="51">
        <v>6595260</v>
      </c>
      <c r="CQ71" s="51">
        <v>0</v>
      </c>
      <c r="CR71" s="51">
        <v>43918.565000000002</v>
      </c>
      <c r="CS71" s="51">
        <v>17121.644223227726</v>
      </c>
      <c r="CT71" s="51">
        <v>0</v>
      </c>
      <c r="CU71" s="51">
        <v>2986.5850000000009</v>
      </c>
      <c r="CV71" s="51">
        <v>0</v>
      </c>
      <c r="CW71" s="51">
        <v>0</v>
      </c>
      <c r="CX71" s="51">
        <v>0</v>
      </c>
      <c r="CY71" s="51">
        <v>43918.565000000002</v>
      </c>
      <c r="CZ71" s="51">
        <v>2986.5850000000009</v>
      </c>
      <c r="DA71" s="51">
        <v>0</v>
      </c>
      <c r="DB71" s="51">
        <v>2986.5850000000009</v>
      </c>
      <c r="DC71" s="51">
        <v>0</v>
      </c>
      <c r="DD71" s="51">
        <v>0</v>
      </c>
      <c r="DE71" s="51">
        <v>47127</v>
      </c>
      <c r="DF71" s="51">
        <v>123030</v>
      </c>
      <c r="DG71" s="51">
        <v>63412</v>
      </c>
      <c r="DH71" s="51">
        <v>14913254</v>
      </c>
      <c r="DI71" s="51">
        <v>38624</v>
      </c>
      <c r="DJ71" s="51">
        <v>8795690</v>
      </c>
      <c r="DK71" s="51">
        <v>2511096</v>
      </c>
      <c r="DL71" s="51">
        <v>6595260</v>
      </c>
      <c r="DM71" s="51">
        <v>157351</v>
      </c>
      <c r="DN71" s="51">
        <v>19463</v>
      </c>
      <c r="DO71" s="51">
        <v>38237</v>
      </c>
      <c r="DP71" s="51">
        <v>177550</v>
      </c>
      <c r="DQ71" s="78"/>
      <c r="DR71" s="51">
        <v>1733735</v>
      </c>
      <c r="DS71" s="51">
        <v>1159138</v>
      </c>
      <c r="DT71" s="51">
        <v>12419</v>
      </c>
      <c r="DU71" s="51">
        <v>22886090</v>
      </c>
      <c r="DV71" s="51">
        <v>22772531</v>
      </c>
      <c r="DW71" s="51">
        <v>13226</v>
      </c>
      <c r="DX71" s="51">
        <v>47063</v>
      </c>
      <c r="DY71" s="51">
        <v>14096206</v>
      </c>
      <c r="DZ71" s="51">
        <v>63412</v>
      </c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  <c r="EL71" s="78"/>
      <c r="EM71" s="51">
        <v>31</v>
      </c>
      <c r="EN71" s="78"/>
      <c r="EQ71" s="78"/>
    </row>
    <row r="72" spans="1:152" ht="12" customHeight="1" x14ac:dyDescent="0.2">
      <c r="A72" s="49" t="s">
        <v>319</v>
      </c>
      <c r="B72" s="50">
        <v>2019</v>
      </c>
      <c r="C72" s="49" t="s">
        <v>320</v>
      </c>
      <c r="D72" s="51">
        <v>60</v>
      </c>
      <c r="E72" s="51">
        <v>57</v>
      </c>
      <c r="F72" s="51">
        <v>57</v>
      </c>
      <c r="G72" s="51">
        <v>230607</v>
      </c>
      <c r="H72" s="51">
        <v>100368.59699999999</v>
      </c>
      <c r="I72" s="51">
        <v>24871.955000000002</v>
      </c>
      <c r="J72" s="51">
        <v>6320.1540000000005</v>
      </c>
      <c r="K72" s="51">
        <v>6190.0540000000001</v>
      </c>
      <c r="L72" s="51">
        <v>130.1</v>
      </c>
      <c r="M72" s="51">
        <v>3722.37</v>
      </c>
      <c r="N72" s="51">
        <v>3722.37</v>
      </c>
      <c r="O72" s="51">
        <v>0</v>
      </c>
      <c r="P72" s="51">
        <v>61574.345000000001</v>
      </c>
      <c r="Q72" s="51">
        <v>4539.59</v>
      </c>
      <c r="R72" s="51">
        <v>2824.59</v>
      </c>
      <c r="S72" s="51">
        <v>16</v>
      </c>
      <c r="T72" s="51">
        <v>780</v>
      </c>
      <c r="U72" s="51">
        <v>99.36</v>
      </c>
      <c r="V72" s="51">
        <v>955.82299999999998</v>
      </c>
      <c r="W72" s="51">
        <v>75366.542000000001</v>
      </c>
      <c r="X72" s="51">
        <v>5.3579999999999997</v>
      </c>
      <c r="Y72" s="51">
        <v>5.3579999999999997</v>
      </c>
      <c r="Z72" s="51">
        <v>0</v>
      </c>
      <c r="AA72" s="51">
        <v>96503.058000000005</v>
      </c>
      <c r="AB72" s="51">
        <v>61588.578999999998</v>
      </c>
      <c r="AC72" s="51">
        <v>34914.479000000007</v>
      </c>
      <c r="AD72" s="51">
        <v>24871.955000000002</v>
      </c>
      <c r="AE72" s="51">
        <v>6320.1540000000005</v>
      </c>
      <c r="AF72" s="51">
        <v>3722.37</v>
      </c>
      <c r="AG72" s="51">
        <v>1186.5707254186273</v>
      </c>
      <c r="AH72" s="51">
        <v>5133.5832745813732</v>
      </c>
      <c r="AI72" s="77" t="s">
        <v>345</v>
      </c>
      <c r="AJ72" s="51">
        <v>6320154</v>
      </c>
      <c r="AK72" s="51">
        <v>6320154</v>
      </c>
      <c r="AL72" s="51">
        <v>1169.1558137717843</v>
      </c>
      <c r="AM72" s="77" t="s">
        <v>326</v>
      </c>
      <c r="AN72" s="51">
        <v>3722370</v>
      </c>
      <c r="AO72" s="51">
        <v>3722370</v>
      </c>
      <c r="AP72" s="51">
        <v>5508.9930000000004</v>
      </c>
      <c r="AQ72" s="51">
        <v>5.3580000000000005</v>
      </c>
      <c r="AR72" s="51">
        <v>2824.59</v>
      </c>
      <c r="AS72" s="51">
        <v>11665</v>
      </c>
      <c r="AT72" s="51">
        <v>88795</v>
      </c>
      <c r="AU72" s="51">
        <v>3181</v>
      </c>
      <c r="AV72" s="51">
        <v>10489838</v>
      </c>
      <c r="AW72" s="51">
        <v>24789</v>
      </c>
      <c r="AX72" s="51">
        <v>5294540</v>
      </c>
      <c r="AY72" s="51">
        <v>1441450</v>
      </c>
      <c r="AZ72" s="51">
        <v>7733880</v>
      </c>
      <c r="BA72" s="51">
        <v>37665</v>
      </c>
      <c r="BB72" s="51">
        <v>40789</v>
      </c>
      <c r="BC72" s="51">
        <v>15078</v>
      </c>
      <c r="BD72" s="51">
        <v>4159930</v>
      </c>
      <c r="BE72" s="51">
        <v>72315</v>
      </c>
      <c r="BF72" s="51">
        <v>1342187</v>
      </c>
      <c r="BG72" s="51">
        <v>26</v>
      </c>
      <c r="BH72" s="51">
        <v>421755</v>
      </c>
      <c r="BI72" s="51">
        <v>8258</v>
      </c>
      <c r="BJ72" s="51">
        <v>16144098</v>
      </c>
      <c r="BK72" s="51">
        <v>9968960</v>
      </c>
      <c r="BL72" s="51">
        <v>11502</v>
      </c>
      <c r="BM72" s="51">
        <v>200548</v>
      </c>
      <c r="BN72" s="51">
        <v>4077330</v>
      </c>
      <c r="BO72" s="51">
        <v>3181</v>
      </c>
      <c r="BP72" s="78"/>
      <c r="BQ72" s="78"/>
      <c r="BR72" s="78"/>
      <c r="BS72" s="78"/>
      <c r="BT72" s="78"/>
      <c r="BU72" s="78"/>
      <c r="BV72" s="78"/>
      <c r="BW72" s="51">
        <v>9974.5797452946481</v>
      </c>
      <c r="BX72" s="51">
        <v>8144.0703369054199</v>
      </c>
      <c r="BY72" s="51">
        <v>5897.3474716583451</v>
      </c>
      <c r="BZ72" s="51">
        <v>16144.098</v>
      </c>
      <c r="CA72" s="51">
        <v>9968.9599999999991</v>
      </c>
      <c r="CB72" s="51">
        <v>5030.0507378141347</v>
      </c>
      <c r="CC72" s="51">
        <v>1879.6751333275811</v>
      </c>
      <c r="CD72" s="51">
        <v>115.74668855412864</v>
      </c>
      <c r="CE72" s="51">
        <v>1207.9682679997682</v>
      </c>
      <c r="CF72" s="51">
        <v>0</v>
      </c>
      <c r="CG72" s="51">
        <v>251.94300000000001</v>
      </c>
      <c r="CH72" s="51">
        <v>11.431700222492218</v>
      </c>
      <c r="CI72" s="51">
        <v>39.973220777988431</v>
      </c>
      <c r="CJ72" s="51">
        <v>36.911700718402862</v>
      </c>
      <c r="CK72" s="51">
        <v>379.57948994457723</v>
      </c>
      <c r="CL72" s="51">
        <v>184.89068159212778</v>
      </c>
      <c r="CM72" s="51">
        <v>2496.7709095751607</v>
      </c>
      <c r="CN72" s="77" t="s">
        <v>355</v>
      </c>
      <c r="CO72" s="51">
        <v>7855120</v>
      </c>
      <c r="CP72" s="51">
        <v>7909310</v>
      </c>
      <c r="CQ72" s="51">
        <v>0</v>
      </c>
      <c r="CR72" s="51">
        <v>18.86</v>
      </c>
      <c r="CS72" s="51">
        <v>33709.048274581386</v>
      </c>
      <c r="CT72" s="51">
        <v>0</v>
      </c>
      <c r="CU72" s="51">
        <v>142.21721965074539</v>
      </c>
      <c r="CV72" s="51">
        <v>14.583980636583142</v>
      </c>
      <c r="CW72" s="51">
        <v>24687.147026109098</v>
      </c>
      <c r="CX72" s="51">
        <v>0</v>
      </c>
      <c r="CY72" s="51">
        <v>18.86</v>
      </c>
      <c r="CZ72" s="51">
        <v>24983.195</v>
      </c>
      <c r="DA72" s="51">
        <v>0</v>
      </c>
      <c r="DB72" s="51">
        <v>142.21721965074539</v>
      </c>
      <c r="DC72" s="51">
        <v>14.583980636583142</v>
      </c>
      <c r="DD72" s="51">
        <v>24687.147026109098</v>
      </c>
      <c r="DE72" s="51">
        <v>11440</v>
      </c>
      <c r="DF72" s="51">
        <v>87730</v>
      </c>
      <c r="DG72" s="51">
        <v>3181</v>
      </c>
      <c r="DH72" s="51">
        <v>10489838</v>
      </c>
      <c r="DI72" s="51">
        <v>24789</v>
      </c>
      <c r="DJ72" s="51">
        <v>5294540</v>
      </c>
      <c r="DK72" s="51">
        <v>1441450</v>
      </c>
      <c r="DL72" s="51">
        <v>7733880</v>
      </c>
      <c r="DM72" s="51">
        <v>37665</v>
      </c>
      <c r="DN72" s="51">
        <v>30809</v>
      </c>
      <c r="DO72" s="51">
        <v>15078</v>
      </c>
      <c r="DP72" s="51">
        <v>4159930</v>
      </c>
      <c r="DQ72" s="51">
        <v>72315</v>
      </c>
      <c r="DR72" s="51">
        <v>1342187</v>
      </c>
      <c r="DS72" s="51">
        <v>421755</v>
      </c>
      <c r="DT72" s="51">
        <v>7070</v>
      </c>
      <c r="DU72" s="51">
        <v>16144098</v>
      </c>
      <c r="DV72" s="51">
        <v>9968960</v>
      </c>
      <c r="DW72" s="51">
        <v>11502</v>
      </c>
      <c r="DX72" s="51">
        <v>198798</v>
      </c>
      <c r="DY72" s="51">
        <v>4077330</v>
      </c>
      <c r="DZ72" s="51">
        <v>3181</v>
      </c>
      <c r="EA72" s="78"/>
      <c r="EB72" s="78"/>
      <c r="EC72" s="78"/>
      <c r="ED72" s="78"/>
      <c r="EE72" s="78"/>
      <c r="EF72" s="78"/>
      <c r="EG72" s="78"/>
      <c r="EH72" s="51">
        <v>705646</v>
      </c>
      <c r="EI72" s="51">
        <v>22507</v>
      </c>
      <c r="EJ72" s="78"/>
      <c r="EK72" s="51">
        <v>175430</v>
      </c>
      <c r="EL72" s="51">
        <v>52190</v>
      </c>
      <c r="EM72" s="51">
        <v>50</v>
      </c>
      <c r="EN72" s="78"/>
      <c r="EQ72" s="78"/>
    </row>
    <row r="73" spans="1:152" ht="12" customHeight="1" x14ac:dyDescent="0.2">
      <c r="A73" s="49" t="s">
        <v>323</v>
      </c>
      <c r="B73" s="50">
        <v>2019</v>
      </c>
      <c r="C73" s="49" t="s">
        <v>324</v>
      </c>
      <c r="D73" s="51">
        <v>64</v>
      </c>
      <c r="E73" s="51">
        <v>64</v>
      </c>
      <c r="F73" s="51">
        <v>64</v>
      </c>
      <c r="G73" s="51">
        <v>411062</v>
      </c>
      <c r="H73" s="51">
        <v>220265.003</v>
      </c>
      <c r="I73" s="51">
        <v>25652.23</v>
      </c>
      <c r="J73" s="51">
        <v>8978.9349999999995</v>
      </c>
      <c r="K73" s="51">
        <v>7723.2049999999999</v>
      </c>
      <c r="L73" s="51">
        <v>1255.73</v>
      </c>
      <c r="M73" s="51">
        <v>4205.6099999999997</v>
      </c>
      <c r="N73" s="51">
        <v>2094.9899999999998</v>
      </c>
      <c r="O73" s="51">
        <v>2110.62</v>
      </c>
      <c r="P73" s="51">
        <v>172623.52799999999</v>
      </c>
      <c r="Q73" s="51">
        <v>11853.57</v>
      </c>
      <c r="R73" s="51">
        <v>5715.27</v>
      </c>
      <c r="S73" s="51">
        <v>60</v>
      </c>
      <c r="T73" s="51">
        <v>14642</v>
      </c>
      <c r="U73" s="51">
        <v>3011.52</v>
      </c>
      <c r="V73" s="51">
        <v>77.91</v>
      </c>
      <c r="W73" s="51">
        <v>191246.42300000001</v>
      </c>
      <c r="X73" s="51">
        <v>154.875</v>
      </c>
      <c r="Y73" s="51">
        <v>154.875</v>
      </c>
      <c r="Z73" s="51">
        <v>3.51</v>
      </c>
      <c r="AA73" s="51">
        <v>211471.00099999999</v>
      </c>
      <c r="AB73" s="51">
        <v>172634.226</v>
      </c>
      <c r="AC73" s="51">
        <v>38836.775000000001</v>
      </c>
      <c r="AD73" s="51">
        <v>25652.23</v>
      </c>
      <c r="AE73" s="51">
        <v>8978.9349999999995</v>
      </c>
      <c r="AF73" s="51">
        <v>4205.6099999999997</v>
      </c>
      <c r="AG73" s="51">
        <v>286.69015012888354</v>
      </c>
      <c r="AH73" s="51">
        <v>8692.2448498711183</v>
      </c>
      <c r="AI73" s="77" t="s">
        <v>356</v>
      </c>
      <c r="AJ73" s="51">
        <v>8978477</v>
      </c>
      <c r="AK73" s="51">
        <v>8978935</v>
      </c>
      <c r="AL73" s="51">
        <v>903.08671610832209</v>
      </c>
      <c r="AM73" s="77" t="s">
        <v>326</v>
      </c>
      <c r="AN73" s="51">
        <v>4205610</v>
      </c>
      <c r="AO73" s="51">
        <v>4205610</v>
      </c>
      <c r="AP73" s="51">
        <v>12226.016000000001</v>
      </c>
      <c r="AQ73" s="51">
        <v>154.875</v>
      </c>
      <c r="AR73" s="51">
        <v>5715.27</v>
      </c>
      <c r="AS73" s="51">
        <v>47310</v>
      </c>
      <c r="AT73" s="51">
        <v>10685</v>
      </c>
      <c r="AU73" s="51">
        <v>8940</v>
      </c>
      <c r="AV73" s="51">
        <v>26798249</v>
      </c>
      <c r="AW73" s="51">
        <v>60103</v>
      </c>
      <c r="AX73" s="51">
        <v>9463890</v>
      </c>
      <c r="AY73" s="51">
        <v>2795250</v>
      </c>
      <c r="AZ73" s="51">
        <v>20856930</v>
      </c>
      <c r="BA73" s="51">
        <v>121959</v>
      </c>
      <c r="BB73" s="51">
        <v>48540</v>
      </c>
      <c r="BC73" s="51">
        <v>58880</v>
      </c>
      <c r="BD73" s="51">
        <v>16082681</v>
      </c>
      <c r="BE73" s="51">
        <v>203810</v>
      </c>
      <c r="BF73" s="51">
        <v>2626665</v>
      </c>
      <c r="BG73" s="51">
        <v>13</v>
      </c>
      <c r="BH73" s="51">
        <v>1390088</v>
      </c>
      <c r="BI73" s="51">
        <v>19190</v>
      </c>
      <c r="BJ73" s="51">
        <v>42070160</v>
      </c>
      <c r="BK73" s="51">
        <v>49237346</v>
      </c>
      <c r="BL73" s="51">
        <v>12035</v>
      </c>
      <c r="BM73" s="51">
        <v>265392</v>
      </c>
      <c r="BN73" s="51">
        <v>456110</v>
      </c>
      <c r="BO73" s="51">
        <v>5100</v>
      </c>
      <c r="BP73" s="78"/>
      <c r="BQ73" s="78"/>
      <c r="BR73" s="51">
        <v>3840</v>
      </c>
      <c r="BS73" s="78"/>
      <c r="BT73" s="78"/>
      <c r="BU73" s="78"/>
      <c r="BV73" s="78"/>
      <c r="BW73" s="51">
        <v>25459.561854256885</v>
      </c>
      <c r="BX73" s="51">
        <v>15201.882799943387</v>
      </c>
      <c r="BY73" s="51">
        <v>15273.97961327196</v>
      </c>
      <c r="BZ73" s="51">
        <v>42070.16</v>
      </c>
      <c r="CA73" s="51">
        <v>49237.345999999998</v>
      </c>
      <c r="CB73" s="51">
        <v>8991.196319594188</v>
      </c>
      <c r="CC73" s="51">
        <v>4049.2847946600996</v>
      </c>
      <c r="CD73" s="51">
        <v>186.03278793095612</v>
      </c>
      <c r="CE73" s="51">
        <v>2363.9984373754264</v>
      </c>
      <c r="CF73" s="51">
        <v>0</v>
      </c>
      <c r="CG73" s="51">
        <v>396.18599999999998</v>
      </c>
      <c r="CH73" s="51">
        <v>46.363800902366641</v>
      </c>
      <c r="CI73" s="51">
        <v>47.569200925827026</v>
      </c>
      <c r="CJ73" s="51">
        <v>119.51982232618332</v>
      </c>
      <c r="CK73" s="51">
        <v>1251.0791668577194</v>
      </c>
      <c r="CL73" s="51">
        <v>276.13404746050713</v>
      </c>
      <c r="CM73" s="51">
        <v>6393.4811575656477</v>
      </c>
      <c r="CN73" s="77" t="s">
        <v>334</v>
      </c>
      <c r="CO73" s="51">
        <v>20868270</v>
      </c>
      <c r="CP73" s="51">
        <v>20934840</v>
      </c>
      <c r="CQ73" s="51">
        <v>0</v>
      </c>
      <c r="CR73" s="51">
        <v>3993.6800000000003</v>
      </c>
      <c r="CS73" s="51">
        <v>34556.404849871149</v>
      </c>
      <c r="CT73" s="51">
        <v>0</v>
      </c>
      <c r="CU73" s="51">
        <v>1836.1181790292264</v>
      </c>
      <c r="CV73" s="51">
        <v>9619.5027199259057</v>
      </c>
      <c r="CW73" s="51">
        <v>9718.2878141412475</v>
      </c>
      <c r="CX73" s="51">
        <v>0</v>
      </c>
      <c r="CY73" s="51">
        <v>3993.6800000000003</v>
      </c>
      <c r="CZ73" s="51">
        <v>25024.900000000016</v>
      </c>
      <c r="DA73" s="51">
        <v>0</v>
      </c>
      <c r="DB73" s="51">
        <v>1836.1181790292264</v>
      </c>
      <c r="DC73" s="51">
        <v>9619.5027199259057</v>
      </c>
      <c r="DD73" s="51">
        <v>9718.2878141412475</v>
      </c>
      <c r="DE73" s="51">
        <v>47310</v>
      </c>
      <c r="DF73" s="78"/>
      <c r="DG73" s="51">
        <v>8940</v>
      </c>
      <c r="DH73" s="51">
        <v>26798249</v>
      </c>
      <c r="DI73" s="51">
        <v>60103</v>
      </c>
      <c r="DJ73" s="51">
        <v>9463890</v>
      </c>
      <c r="DK73" s="51">
        <v>2795250</v>
      </c>
      <c r="DL73" s="51">
        <v>20856930</v>
      </c>
      <c r="DM73" s="51">
        <v>121959</v>
      </c>
      <c r="DN73" s="51">
        <v>48540</v>
      </c>
      <c r="DO73" s="51">
        <v>58880</v>
      </c>
      <c r="DP73" s="51">
        <v>16082681</v>
      </c>
      <c r="DQ73" s="51">
        <v>203810</v>
      </c>
      <c r="DR73" s="51">
        <v>2626665</v>
      </c>
      <c r="DS73" s="51">
        <v>1390088</v>
      </c>
      <c r="DT73" s="51">
        <v>19190</v>
      </c>
      <c r="DU73" s="51">
        <v>42070160</v>
      </c>
      <c r="DV73" s="51">
        <v>49237346</v>
      </c>
      <c r="DW73" s="51">
        <v>12035</v>
      </c>
      <c r="DX73" s="51">
        <v>265392</v>
      </c>
      <c r="DY73" s="51">
        <v>456110</v>
      </c>
      <c r="DZ73" s="51">
        <v>5100</v>
      </c>
      <c r="EA73" s="78"/>
      <c r="EB73" s="78"/>
      <c r="EC73" s="51">
        <v>3840</v>
      </c>
      <c r="ED73" s="78"/>
      <c r="EE73" s="78"/>
      <c r="EF73" s="78"/>
      <c r="EG73" s="78"/>
      <c r="EH73" s="78"/>
      <c r="EI73" s="78"/>
      <c r="EJ73" s="78"/>
      <c r="EK73" s="51">
        <v>77910</v>
      </c>
      <c r="EL73" s="78"/>
      <c r="EM73" s="78"/>
      <c r="EN73" s="78"/>
      <c r="EQ73" s="78"/>
    </row>
    <row r="74" spans="1:152" ht="12" customHeight="1" x14ac:dyDescent="0.2">
      <c r="A74" s="49" t="s">
        <v>328</v>
      </c>
      <c r="B74" s="50">
        <v>2019</v>
      </c>
      <c r="C74" s="49" t="s">
        <v>329</v>
      </c>
      <c r="D74" s="51">
        <v>133</v>
      </c>
      <c r="E74" s="51">
        <v>133</v>
      </c>
      <c r="F74" s="51">
        <v>133</v>
      </c>
      <c r="G74" s="51">
        <v>3279944</v>
      </c>
      <c r="H74" s="51">
        <v>1558110.6863600002</v>
      </c>
      <c r="I74" s="51">
        <v>506765.26500000001</v>
      </c>
      <c r="J74" s="51">
        <v>64277.210900000005</v>
      </c>
      <c r="K74" s="51">
        <v>63777.725900000005</v>
      </c>
      <c r="L74" s="51">
        <v>496.94499999999999</v>
      </c>
      <c r="M74" s="51">
        <v>49347.161</v>
      </c>
      <c r="N74" s="51">
        <v>49347.161</v>
      </c>
      <c r="O74" s="51">
        <v>0</v>
      </c>
      <c r="P74" s="51">
        <v>904426.42426</v>
      </c>
      <c r="Q74" s="51">
        <v>36202.003200000006</v>
      </c>
      <c r="R74" s="51">
        <v>30407.159199999998</v>
      </c>
      <c r="S74" s="51">
        <v>85</v>
      </c>
      <c r="T74" s="51">
        <v>8733</v>
      </c>
      <c r="U74" s="51">
        <v>280.56</v>
      </c>
      <c r="V74" s="51">
        <v>2606.9059999999999</v>
      </c>
      <c r="W74" s="51">
        <v>1050845.9363599999</v>
      </c>
      <c r="X74" s="51">
        <v>41.253</v>
      </c>
      <c r="Y74" s="51">
        <v>48.773000000000003</v>
      </c>
      <c r="Z74" s="51">
        <v>0</v>
      </c>
      <c r="AA74" s="51">
        <v>1525614.1371799998</v>
      </c>
      <c r="AB74" s="51">
        <v>904738.32627999992</v>
      </c>
      <c r="AC74" s="51">
        <v>620875.81090000004</v>
      </c>
      <c r="AD74" s="51">
        <v>507251.43900000001</v>
      </c>
      <c r="AE74" s="51">
        <v>64277.210900000005</v>
      </c>
      <c r="AF74" s="51">
        <v>49347.161</v>
      </c>
      <c r="AG74" s="51">
        <v>15624.018339584527</v>
      </c>
      <c r="AH74" s="51">
        <v>48650.652560415474</v>
      </c>
      <c r="AI74" s="77" t="s">
        <v>357</v>
      </c>
      <c r="AJ74" s="51">
        <v>64274670.900000006</v>
      </c>
      <c r="AK74" s="51">
        <v>64274670.900000006</v>
      </c>
      <c r="AL74" s="51">
        <v>17939.710185385422</v>
      </c>
      <c r="AM74" s="77" t="s">
        <v>352</v>
      </c>
      <c r="AN74" s="51">
        <v>49347161</v>
      </c>
      <c r="AO74" s="51">
        <v>49347161</v>
      </c>
      <c r="AP74" s="51">
        <v>47715.5962</v>
      </c>
      <c r="AQ74" s="51">
        <v>41.424999999999997</v>
      </c>
      <c r="AR74" s="51">
        <v>30407.159199999998</v>
      </c>
      <c r="AS74" s="51">
        <v>266214</v>
      </c>
      <c r="AT74" s="51">
        <v>1307519</v>
      </c>
      <c r="AU74" s="51">
        <v>62164</v>
      </c>
      <c r="AV74" s="51">
        <v>184134246.30000001</v>
      </c>
      <c r="AW74" s="51">
        <v>405673.9</v>
      </c>
      <c r="AX74" s="51">
        <v>54760360.799999997</v>
      </c>
      <c r="AY74" s="51">
        <v>10656569.9</v>
      </c>
      <c r="AZ74" s="51">
        <v>84677780</v>
      </c>
      <c r="BA74" s="51">
        <v>465892</v>
      </c>
      <c r="BB74" s="51">
        <v>337336</v>
      </c>
      <c r="BC74" s="51">
        <v>250416.12</v>
      </c>
      <c r="BD74" s="51">
        <v>31006882.299999997</v>
      </c>
      <c r="BE74" s="51">
        <v>570687</v>
      </c>
      <c r="BF74" s="51">
        <v>13252897.34</v>
      </c>
      <c r="BG74" s="51">
        <v>1261.6199999999999</v>
      </c>
      <c r="BH74" s="51">
        <v>9764569</v>
      </c>
      <c r="BI74" s="51">
        <v>108950.20000000001</v>
      </c>
      <c r="BJ74" s="51">
        <v>311937149</v>
      </c>
      <c r="BK74" s="51">
        <v>54141024.5</v>
      </c>
      <c r="BL74" s="51">
        <v>12990</v>
      </c>
      <c r="BM74" s="51">
        <v>1924260.9</v>
      </c>
      <c r="BN74" s="51">
        <v>144693482.40000001</v>
      </c>
      <c r="BO74" s="51">
        <v>61183</v>
      </c>
      <c r="BP74" s="78"/>
      <c r="BQ74" s="51">
        <v>840</v>
      </c>
      <c r="BR74" s="78"/>
      <c r="BS74" s="78"/>
      <c r="BT74" s="51">
        <v>141</v>
      </c>
      <c r="BU74" s="78"/>
      <c r="BV74" s="78"/>
      <c r="BW74" s="51">
        <v>175471.62669604883</v>
      </c>
      <c r="BX74" s="51">
        <v>151949.85088875354</v>
      </c>
      <c r="BY74" s="51">
        <v>69550.268402554764</v>
      </c>
      <c r="BZ74" s="51">
        <v>311937.14899999998</v>
      </c>
      <c r="CA74" s="51">
        <v>54141.0245</v>
      </c>
      <c r="CB74" s="51">
        <v>52495.578839210917</v>
      </c>
      <c r="CC74" s="51">
        <v>15685.760350492475</v>
      </c>
      <c r="CD74" s="51">
        <v>1016.2361100585232</v>
      </c>
      <c r="CE74" s="51">
        <v>11927.607290026306</v>
      </c>
      <c r="CF74" s="51">
        <v>0</v>
      </c>
      <c r="CG74" s="51">
        <v>2594.7435399999999</v>
      </c>
      <c r="CH74" s="51">
        <v>260.88972507762907</v>
      </c>
      <c r="CI74" s="51">
        <v>330.58928643417357</v>
      </c>
      <c r="CJ74" s="51">
        <v>456.57416888618468</v>
      </c>
      <c r="CK74" s="51">
        <v>8788.1118671945333</v>
      </c>
      <c r="CL74" s="51">
        <v>2840.2645457358603</v>
      </c>
      <c r="CM74" s="51">
        <v>47471.153960839452</v>
      </c>
      <c r="CN74" s="77" t="s">
        <v>358</v>
      </c>
      <c r="CO74" s="51">
        <v>84456537</v>
      </c>
      <c r="CP74" s="51">
        <v>85932286</v>
      </c>
      <c r="CQ74" s="51">
        <v>0</v>
      </c>
      <c r="CR74" s="51">
        <v>262379.6524063127</v>
      </c>
      <c r="CS74" s="51">
        <v>342869.60015410272</v>
      </c>
      <c r="CT74" s="51">
        <v>0</v>
      </c>
      <c r="CU74" s="51">
        <v>189209.62115131679</v>
      </c>
      <c r="CV74" s="51">
        <v>17007.014656046718</v>
      </c>
      <c r="CW74" s="51">
        <v>37583.21969516074</v>
      </c>
      <c r="CX74" s="51">
        <v>0</v>
      </c>
      <c r="CY74" s="51">
        <v>259921.42499999999</v>
      </c>
      <c r="CZ74" s="51">
        <v>247826.95899999986</v>
      </c>
      <c r="DA74" s="51">
        <v>0</v>
      </c>
      <c r="DB74" s="51">
        <v>189209.62115131679</v>
      </c>
      <c r="DC74" s="51">
        <v>17007.014656046718</v>
      </c>
      <c r="DD74" s="51">
        <v>37583.21969516074</v>
      </c>
      <c r="DE74" s="51">
        <v>199184</v>
      </c>
      <c r="DF74" s="51">
        <v>1302572</v>
      </c>
      <c r="DG74" s="51">
        <v>540891</v>
      </c>
      <c r="DH74" s="51">
        <v>184134246.30000001</v>
      </c>
      <c r="DI74" s="51">
        <v>405673.9</v>
      </c>
      <c r="DJ74" s="51">
        <v>54747974.799999997</v>
      </c>
      <c r="DK74" s="51">
        <v>10627159.9</v>
      </c>
      <c r="DL74" s="51">
        <v>84677780</v>
      </c>
      <c r="DM74" s="51">
        <v>465892</v>
      </c>
      <c r="DN74" s="51">
        <v>121138</v>
      </c>
      <c r="DO74" s="51">
        <v>250407.12</v>
      </c>
      <c r="DP74" s="51">
        <v>31006882.299999997</v>
      </c>
      <c r="DQ74" s="51">
        <v>570687</v>
      </c>
      <c r="DR74" s="51">
        <v>13252897.34</v>
      </c>
      <c r="DS74" s="51">
        <v>9764569</v>
      </c>
      <c r="DT74" s="51">
        <v>104382.20000000001</v>
      </c>
      <c r="DU74" s="51">
        <v>311937149</v>
      </c>
      <c r="DV74" s="51">
        <v>54141024.5</v>
      </c>
      <c r="DW74" s="51">
        <v>12990</v>
      </c>
      <c r="DX74" s="51">
        <v>1924260.9</v>
      </c>
      <c r="DY74" s="51">
        <v>144238663</v>
      </c>
      <c r="DZ74" s="51">
        <v>539910</v>
      </c>
      <c r="EA74" s="78"/>
      <c r="EB74" s="51">
        <v>840</v>
      </c>
      <c r="EC74" s="78"/>
      <c r="ED74" s="78"/>
      <c r="EE74" s="51">
        <v>141</v>
      </c>
      <c r="EF74" s="78"/>
      <c r="EG74" s="78"/>
      <c r="EH74" s="51">
        <v>801434</v>
      </c>
      <c r="EI74" s="51">
        <v>41930</v>
      </c>
      <c r="EJ74" s="51">
        <v>500</v>
      </c>
      <c r="EK74" s="51">
        <v>1254506</v>
      </c>
      <c r="EL74" s="51">
        <v>508170</v>
      </c>
      <c r="EM74" s="51">
        <v>366</v>
      </c>
      <c r="EN74" s="78"/>
      <c r="EQ74" s="78"/>
    </row>
    <row r="75" spans="1:152" ht="12" customHeight="1" x14ac:dyDescent="0.2">
      <c r="A75" s="49">
        <v>108</v>
      </c>
      <c r="B75" s="50">
        <v>2019</v>
      </c>
      <c r="C75" s="49" t="s">
        <v>333</v>
      </c>
      <c r="D75" s="51">
        <v>55</v>
      </c>
      <c r="E75" s="51">
        <v>55</v>
      </c>
      <c r="F75" s="51">
        <v>55</v>
      </c>
      <c r="G75" s="51">
        <v>878267</v>
      </c>
      <c r="H75" s="51">
        <v>371411.83613999997</v>
      </c>
      <c r="I75" s="51">
        <v>81726.33</v>
      </c>
      <c r="J75" s="51">
        <v>19909.507100000003</v>
      </c>
      <c r="K75" s="51">
        <v>19909.507100000003</v>
      </c>
      <c r="L75" s="51">
        <v>0</v>
      </c>
      <c r="M75" s="51">
        <v>12962.26</v>
      </c>
      <c r="N75" s="51">
        <v>12962.26</v>
      </c>
      <c r="O75" s="51">
        <v>0</v>
      </c>
      <c r="P75" s="51">
        <v>245918.60924000002</v>
      </c>
      <c r="Q75" s="51">
        <v>12760.8608</v>
      </c>
      <c r="R75" s="51">
        <v>10640.739800000001</v>
      </c>
      <c r="S75" s="51">
        <v>28</v>
      </c>
      <c r="T75" s="51">
        <v>5408</v>
      </c>
      <c r="U75" s="51">
        <v>117.36</v>
      </c>
      <c r="V75" s="51">
        <v>137.03</v>
      </c>
      <c r="W75" s="51">
        <v>289685.50614000007</v>
      </c>
      <c r="X75" s="51">
        <v>18.32</v>
      </c>
      <c r="Y75" s="51">
        <v>18.47</v>
      </c>
      <c r="Z75" s="51">
        <v>6.68</v>
      </c>
      <c r="AA75" s="51">
        <v>361071.94832000002</v>
      </c>
      <c r="AB75" s="51">
        <v>246438.95121999999</v>
      </c>
      <c r="AC75" s="51">
        <v>114632.99709999999</v>
      </c>
      <c r="AD75" s="51">
        <v>81761.23</v>
      </c>
      <c r="AE75" s="51">
        <v>19909.507100000003</v>
      </c>
      <c r="AF75" s="51">
        <v>12962.26</v>
      </c>
      <c r="AG75" s="51">
        <v>2630.6895296590728</v>
      </c>
      <c r="AH75" s="51">
        <v>17278.817570340925</v>
      </c>
      <c r="AI75" s="77" t="s">
        <v>345</v>
      </c>
      <c r="AJ75" s="51">
        <v>19909507.100000001</v>
      </c>
      <c r="AK75" s="51">
        <v>19909507.100000001</v>
      </c>
      <c r="AL75" s="51">
        <v>5330.5861216460171</v>
      </c>
      <c r="AM75" s="77" t="s">
        <v>301</v>
      </c>
      <c r="AN75" s="51">
        <v>12962260</v>
      </c>
      <c r="AO75" s="51">
        <v>12962260</v>
      </c>
      <c r="AP75" s="51">
        <v>13089.65792</v>
      </c>
      <c r="AQ75" s="51">
        <v>18.367000000000001</v>
      </c>
      <c r="AR75" s="51">
        <v>10640.739799999999</v>
      </c>
      <c r="AS75" s="51">
        <v>17082</v>
      </c>
      <c r="AT75" s="51">
        <v>9153</v>
      </c>
      <c r="AU75" s="51">
        <v>4825</v>
      </c>
      <c r="AV75" s="51">
        <v>44900806.699999996</v>
      </c>
      <c r="AW75" s="51">
        <v>109269.09999999999</v>
      </c>
      <c r="AX75" s="51">
        <v>22080693.199999996</v>
      </c>
      <c r="AY75" s="51">
        <v>4472855.0999999996</v>
      </c>
      <c r="AZ75" s="51">
        <v>28764530</v>
      </c>
      <c r="BA75" s="51">
        <v>175419.00000000003</v>
      </c>
      <c r="BB75" s="51">
        <v>130264</v>
      </c>
      <c r="BC75" s="51">
        <v>72868.88</v>
      </c>
      <c r="BD75" s="51">
        <v>1879092.6999999997</v>
      </c>
      <c r="BE75" s="51">
        <v>94890</v>
      </c>
      <c r="BF75" s="51">
        <v>4286158.16</v>
      </c>
      <c r="BG75" s="51">
        <v>590.37999999999988</v>
      </c>
      <c r="BH75" s="51">
        <v>1743445</v>
      </c>
      <c r="BI75" s="51">
        <v>41894.799999999996</v>
      </c>
      <c r="BJ75" s="51">
        <v>72892470</v>
      </c>
      <c r="BK75" s="51">
        <v>28000056.5</v>
      </c>
      <c r="BL75" s="51">
        <v>771</v>
      </c>
      <c r="BM75" s="51">
        <v>729537.09999999986</v>
      </c>
      <c r="BN75" s="51">
        <v>36032279.600000001</v>
      </c>
      <c r="BO75" s="51">
        <v>4783</v>
      </c>
      <c r="BP75" s="78"/>
      <c r="BQ75" s="51">
        <v>42</v>
      </c>
      <c r="BR75" s="78"/>
      <c r="BS75" s="78"/>
      <c r="BT75" s="78"/>
      <c r="BU75" s="78"/>
      <c r="BV75" s="78"/>
      <c r="BW75" s="51">
        <v>42759.694050260536</v>
      </c>
      <c r="BX75" s="51">
        <v>34615.213523363716</v>
      </c>
      <c r="BY75" s="51">
        <v>21243.158948124441</v>
      </c>
      <c r="BZ75" s="51">
        <v>72892.47</v>
      </c>
      <c r="CA75" s="51">
        <v>28000.056499999999</v>
      </c>
      <c r="CB75" s="51">
        <v>21020.552315578265</v>
      </c>
      <c r="CC75" s="51">
        <v>6460.3200631151385</v>
      </c>
      <c r="CD75" s="51">
        <v>403.913117512675</v>
      </c>
      <c r="CE75" s="51">
        <v>3857.5422418100261</v>
      </c>
      <c r="CF75" s="51">
        <v>0</v>
      </c>
      <c r="CG75" s="51">
        <v>913.07845999999995</v>
      </c>
      <c r="CH75" s="51">
        <v>16.740360325813292</v>
      </c>
      <c r="CI75" s="51">
        <v>127.65872248458862</v>
      </c>
      <c r="CJ75" s="51">
        <v>171.91062334585192</v>
      </c>
      <c r="CK75" s="51">
        <v>1569.1004584330321</v>
      </c>
      <c r="CL75" s="51">
        <v>338.63536956428914</v>
      </c>
      <c r="CM75" s="51">
        <v>12153.647582928526</v>
      </c>
      <c r="CN75" s="77" t="s">
        <v>359</v>
      </c>
      <c r="CO75" s="51">
        <v>28830430</v>
      </c>
      <c r="CP75" s="51">
        <v>28901560</v>
      </c>
      <c r="CQ75" s="51">
        <v>0</v>
      </c>
      <c r="CR75" s="51">
        <v>52351.100000000006</v>
      </c>
      <c r="CS75" s="51">
        <v>59651.20757034095</v>
      </c>
      <c r="CT75" s="51">
        <v>0</v>
      </c>
      <c r="CU75" s="51">
        <v>2540.7351239919662</v>
      </c>
      <c r="CV75" s="51">
        <v>5801.568488925559</v>
      </c>
      <c r="CW75" s="51">
        <v>21067.825986788866</v>
      </c>
      <c r="CX75" s="51">
        <v>0</v>
      </c>
      <c r="CY75" s="51">
        <v>52351.100000000006</v>
      </c>
      <c r="CZ75" s="51">
        <v>29410.13</v>
      </c>
      <c r="DA75" s="51">
        <v>0</v>
      </c>
      <c r="DB75" s="51">
        <v>2540.7351239919662</v>
      </c>
      <c r="DC75" s="51">
        <v>5801.568488925559</v>
      </c>
      <c r="DD75" s="51">
        <v>21067.825986788866</v>
      </c>
      <c r="DE75" s="51">
        <v>2082</v>
      </c>
      <c r="DF75" s="78"/>
      <c r="DG75" s="51">
        <v>39725</v>
      </c>
      <c r="DH75" s="51">
        <v>44900806.699999996</v>
      </c>
      <c r="DI75" s="51">
        <v>109253.09999999999</v>
      </c>
      <c r="DJ75" s="51">
        <v>22080488.199999996</v>
      </c>
      <c r="DK75" s="51">
        <v>4466641.0999999996</v>
      </c>
      <c r="DL75" s="51">
        <v>28764530</v>
      </c>
      <c r="DM75" s="51">
        <v>175419.00000000003</v>
      </c>
      <c r="DN75" s="51">
        <v>27891</v>
      </c>
      <c r="DO75" s="51">
        <v>72868.88</v>
      </c>
      <c r="DP75" s="51">
        <v>1879092.6999999997</v>
      </c>
      <c r="DQ75" s="51">
        <v>94890</v>
      </c>
      <c r="DR75" s="51">
        <v>4286158.16</v>
      </c>
      <c r="DS75" s="51">
        <v>1743445</v>
      </c>
      <c r="DT75" s="51">
        <v>41894.799999999996</v>
      </c>
      <c r="DU75" s="51">
        <v>72892470</v>
      </c>
      <c r="DV75" s="51">
        <v>28000056.5</v>
      </c>
      <c r="DW75" s="51">
        <v>771</v>
      </c>
      <c r="DX75" s="51">
        <v>729537.09999999986</v>
      </c>
      <c r="DY75" s="51">
        <v>35610589</v>
      </c>
      <c r="DZ75" s="51">
        <v>39683</v>
      </c>
      <c r="EA75" s="78"/>
      <c r="EB75" s="51">
        <v>42</v>
      </c>
      <c r="EC75" s="78"/>
      <c r="ED75" s="78"/>
      <c r="EE75" s="78"/>
      <c r="EF75" s="78"/>
      <c r="EG75" s="78"/>
      <c r="EH75" s="78"/>
      <c r="EI75" s="78"/>
      <c r="EJ75" s="78"/>
      <c r="EK75" s="51">
        <v>137030</v>
      </c>
      <c r="EL75" s="78"/>
      <c r="EM75" s="78"/>
      <c r="EN75" s="78"/>
      <c r="EQ75" s="78"/>
    </row>
    <row r="76" spans="1:152" ht="12" customHeight="1" x14ac:dyDescent="0.2">
      <c r="A76" s="49" t="s">
        <v>335</v>
      </c>
      <c r="B76" s="50">
        <v>2019</v>
      </c>
      <c r="C76" s="49" t="s">
        <v>336</v>
      </c>
      <c r="D76" s="51">
        <v>186</v>
      </c>
      <c r="E76" s="51">
        <v>186</v>
      </c>
      <c r="F76" s="51">
        <v>186</v>
      </c>
      <c r="G76" s="51">
        <v>546515</v>
      </c>
      <c r="H76" s="51">
        <v>275058.84907000005</v>
      </c>
      <c r="I76" s="51">
        <v>118937.073</v>
      </c>
      <c r="J76" s="51">
        <v>14730.95458</v>
      </c>
      <c r="K76" s="51">
        <v>9327.08</v>
      </c>
      <c r="L76" s="51">
        <v>5403.8745799999997</v>
      </c>
      <c r="M76" s="51">
        <v>5577.1139999999996</v>
      </c>
      <c r="N76" s="51">
        <v>5577.1139999999996</v>
      </c>
      <c r="O76" s="51">
        <v>0</v>
      </c>
      <c r="P76" s="51">
        <v>133598.67449</v>
      </c>
      <c r="Q76" s="51">
        <v>1882.9894100000001</v>
      </c>
      <c r="R76" s="51">
        <v>1644.37</v>
      </c>
      <c r="S76" s="51">
        <v>71</v>
      </c>
      <c r="T76" s="51">
        <v>4702</v>
      </c>
      <c r="U76" s="51">
        <v>98.56</v>
      </c>
      <c r="V76" s="51">
        <v>472.10300000000001</v>
      </c>
      <c r="W76" s="51">
        <v>150717.90149000002</v>
      </c>
      <c r="X76" s="51">
        <v>3.891</v>
      </c>
      <c r="Y76" s="51">
        <v>711.27099999999996</v>
      </c>
      <c r="Z76" s="51">
        <v>0</v>
      </c>
      <c r="AA76" s="51">
        <v>272859.34957000008</v>
      </c>
      <c r="AB76" s="51">
        <v>133614.20799</v>
      </c>
      <c r="AC76" s="51">
        <v>139245.14158</v>
      </c>
      <c r="AD76" s="51">
        <v>118937.073</v>
      </c>
      <c r="AE76" s="51">
        <v>14730.95458</v>
      </c>
      <c r="AF76" s="51">
        <v>5577.1139999999996</v>
      </c>
      <c r="AG76" s="51">
        <v>4152.2388767620614</v>
      </c>
      <c r="AH76" s="51">
        <v>10578.715703237938</v>
      </c>
      <c r="AI76" s="77" t="s">
        <v>360</v>
      </c>
      <c r="AJ76" s="51">
        <v>14734544.58</v>
      </c>
      <c r="AK76" s="51">
        <v>14734544.58</v>
      </c>
      <c r="AL76" s="51">
        <v>2418.657759706512</v>
      </c>
      <c r="AM76" s="77" t="s">
        <v>361</v>
      </c>
      <c r="AN76" s="51">
        <v>5577114</v>
      </c>
      <c r="AO76" s="51">
        <v>5577114</v>
      </c>
      <c r="AP76" s="51">
        <v>3071.314409999999</v>
      </c>
      <c r="AQ76" s="51">
        <v>4.535000000000001</v>
      </c>
      <c r="AR76" s="51">
        <v>1644.3700000000001</v>
      </c>
      <c r="AS76" s="51">
        <v>65463.16</v>
      </c>
      <c r="AT76" s="51">
        <v>85451</v>
      </c>
      <c r="AU76" s="51">
        <v>3456.94</v>
      </c>
      <c r="AV76" s="51">
        <v>23864469.539999999</v>
      </c>
      <c r="AW76" s="51">
        <v>44914.46</v>
      </c>
      <c r="AX76" s="51">
        <v>7676134.1099999994</v>
      </c>
      <c r="AY76" s="51">
        <v>1850115.5</v>
      </c>
      <c r="AZ76" s="51">
        <v>11435212</v>
      </c>
      <c r="BA76" s="51">
        <v>76910.92</v>
      </c>
      <c r="BB76" s="51">
        <v>24720.07</v>
      </c>
      <c r="BC76" s="51">
        <v>34917.229999999996</v>
      </c>
      <c r="BD76" s="51">
        <v>11174447</v>
      </c>
      <c r="BE76" s="51">
        <v>162593.08000000002</v>
      </c>
      <c r="BF76" s="51">
        <v>2515529.19</v>
      </c>
      <c r="BG76" s="51">
        <v>351.5</v>
      </c>
      <c r="BH76" s="51">
        <v>1065402</v>
      </c>
      <c r="BI76" s="51">
        <v>15057</v>
      </c>
      <c r="BJ76" s="51">
        <v>27949572</v>
      </c>
      <c r="BK76" s="51">
        <v>30265825.780000001</v>
      </c>
      <c r="BL76" s="51">
        <v>3271</v>
      </c>
      <c r="BM76" s="51">
        <v>138913.04999999999</v>
      </c>
      <c r="BN76" s="51">
        <v>15161481.460000001</v>
      </c>
      <c r="BO76" s="51">
        <v>3233.51</v>
      </c>
      <c r="BP76" s="51">
        <v>10</v>
      </c>
      <c r="BQ76" s="78"/>
      <c r="BR76" s="78"/>
      <c r="BS76" s="78"/>
      <c r="BT76" s="51">
        <v>83.43</v>
      </c>
      <c r="BU76" s="51">
        <v>130</v>
      </c>
      <c r="BV76" s="78"/>
      <c r="BW76" s="51">
        <v>23193.281454648266</v>
      </c>
      <c r="BX76" s="51">
        <v>20397.163791891631</v>
      </c>
      <c r="BY76" s="51">
        <v>11027.894276711531</v>
      </c>
      <c r="BZ76" s="51">
        <v>27949.572</v>
      </c>
      <c r="CA76" s="51">
        <v>30265.825780000003</v>
      </c>
      <c r="CB76" s="51">
        <v>7460.4009726085442</v>
      </c>
      <c r="CC76" s="51">
        <v>2227.6622599439138</v>
      </c>
      <c r="CD76" s="51">
        <v>89.357710255963724</v>
      </c>
      <c r="CE76" s="51">
        <v>2263.9762110251104</v>
      </c>
      <c r="CF76" s="51">
        <v>0</v>
      </c>
      <c r="CG76" s="51">
        <v>222.57066999999998</v>
      </c>
      <c r="CH76" s="51">
        <v>64.153898048610685</v>
      </c>
      <c r="CI76" s="51">
        <v>24.225669071497919</v>
      </c>
      <c r="CJ76" s="51">
        <v>75.372703066959374</v>
      </c>
      <c r="CK76" s="51">
        <v>958.86177459883686</v>
      </c>
      <c r="CL76" s="51">
        <v>267.940497435358</v>
      </c>
      <c r="CM76" s="51">
        <v>5892.8602868024282</v>
      </c>
      <c r="CN76" s="77" t="s">
        <v>362</v>
      </c>
      <c r="CO76" s="51">
        <v>9831627</v>
      </c>
      <c r="CP76" s="51">
        <v>10465492</v>
      </c>
      <c r="CQ76" s="51">
        <v>0</v>
      </c>
      <c r="CR76" s="51">
        <v>35553.432000000008</v>
      </c>
      <c r="CS76" s="51">
        <v>99539.470703237952</v>
      </c>
      <c r="CT76" s="51">
        <v>0</v>
      </c>
      <c r="CU76" s="51">
        <v>31675.031502561327</v>
      </c>
      <c r="CV76" s="51">
        <v>12852.902942068875</v>
      </c>
      <c r="CW76" s="51">
        <v>38163.276893808252</v>
      </c>
      <c r="CX76" s="51">
        <v>0</v>
      </c>
      <c r="CY76" s="51">
        <v>35553.432000000008</v>
      </c>
      <c r="CZ76" s="51">
        <v>88787.515579999977</v>
      </c>
      <c r="DA76" s="51">
        <v>0</v>
      </c>
      <c r="DB76" s="51">
        <v>31675.031502561327</v>
      </c>
      <c r="DC76" s="51">
        <v>12852.902942068875</v>
      </c>
      <c r="DD76" s="51">
        <v>38163.276893808252</v>
      </c>
      <c r="DE76" s="51">
        <v>63078.159999999996</v>
      </c>
      <c r="DF76" s="51">
        <v>84714</v>
      </c>
      <c r="DG76" s="51">
        <v>3456.94</v>
      </c>
      <c r="DH76" s="51">
        <v>23864469.539999999</v>
      </c>
      <c r="DI76" s="51">
        <v>44914.46</v>
      </c>
      <c r="DJ76" s="51">
        <v>7676134.1099999994</v>
      </c>
      <c r="DK76" s="51">
        <v>1838355.5</v>
      </c>
      <c r="DL76" s="51">
        <v>11435212</v>
      </c>
      <c r="DM76" s="51">
        <v>76910.92</v>
      </c>
      <c r="DN76" s="51">
        <v>24420.07</v>
      </c>
      <c r="DO76" s="51">
        <v>34917.229999999996</v>
      </c>
      <c r="DP76" s="51">
        <v>11174447</v>
      </c>
      <c r="DQ76" s="51">
        <v>162593.08000000002</v>
      </c>
      <c r="DR76" s="51">
        <v>2515529.19</v>
      </c>
      <c r="DS76" s="51">
        <v>1065402</v>
      </c>
      <c r="DT76" s="51">
        <v>15057</v>
      </c>
      <c r="DU76" s="51">
        <v>27949572</v>
      </c>
      <c r="DV76" s="51">
        <v>30265825.780000001</v>
      </c>
      <c r="DW76" s="51">
        <v>3271</v>
      </c>
      <c r="DX76" s="51">
        <v>138913.04999999999</v>
      </c>
      <c r="DY76" s="51">
        <v>15161481.460000001</v>
      </c>
      <c r="DZ76" s="51">
        <v>3233.51</v>
      </c>
      <c r="EA76" s="51">
        <v>10</v>
      </c>
      <c r="EB76" s="78"/>
      <c r="EC76" s="78"/>
      <c r="ED76" s="78"/>
      <c r="EE76" s="51">
        <v>83.43</v>
      </c>
      <c r="EF76" s="51">
        <v>130</v>
      </c>
      <c r="EG76" s="78"/>
      <c r="EH76" s="51">
        <v>427880</v>
      </c>
      <c r="EI76" s="51">
        <v>33000</v>
      </c>
      <c r="EJ76" s="51">
        <v>7533</v>
      </c>
      <c r="EK76" s="78"/>
      <c r="EL76" s="78"/>
      <c r="EM76" s="51">
        <v>100</v>
      </c>
      <c r="EN76" s="51">
        <v>3590</v>
      </c>
      <c r="EQ76" s="78"/>
    </row>
    <row r="77" spans="1:152" ht="12" customHeight="1" x14ac:dyDescent="0.2">
      <c r="A77" s="49" t="s">
        <v>340</v>
      </c>
      <c r="B77" s="50">
        <v>2019</v>
      </c>
      <c r="C77" s="49" t="s">
        <v>341</v>
      </c>
      <c r="D77" s="51">
        <v>77</v>
      </c>
      <c r="E77" s="51">
        <v>74</v>
      </c>
      <c r="F77" s="51">
        <v>74</v>
      </c>
      <c r="G77" s="51">
        <v>180941</v>
      </c>
      <c r="H77" s="51">
        <v>87043.851639999993</v>
      </c>
      <c r="I77" s="51">
        <v>38053.256999999998</v>
      </c>
      <c r="J77" s="51">
        <v>6858.3230000000003</v>
      </c>
      <c r="K77" s="51">
        <v>6858.3230000000003</v>
      </c>
      <c r="L77" s="51">
        <v>0</v>
      </c>
      <c r="M77" s="51">
        <v>3163.79</v>
      </c>
      <c r="N77" s="51">
        <v>3128.53</v>
      </c>
      <c r="O77" s="51">
        <v>35.26</v>
      </c>
      <c r="P77" s="51">
        <v>36963.254000000001</v>
      </c>
      <c r="Q77" s="51">
        <v>5848.0276399999993</v>
      </c>
      <c r="R77" s="51">
        <v>1721.82764</v>
      </c>
      <c r="S77" s="51">
        <v>28</v>
      </c>
      <c r="T77" s="51">
        <v>4720</v>
      </c>
      <c r="U77" s="51">
        <v>117.44</v>
      </c>
      <c r="V77" s="51">
        <v>165.96</v>
      </c>
      <c r="W77" s="51">
        <v>48955.334640000001</v>
      </c>
      <c r="X77" s="51">
        <v>4.53</v>
      </c>
      <c r="Y77" s="51">
        <v>4.53</v>
      </c>
      <c r="Z77" s="51">
        <v>0</v>
      </c>
      <c r="AA77" s="51">
        <v>85085.070999999996</v>
      </c>
      <c r="AB77" s="51">
        <v>37008.951000000001</v>
      </c>
      <c r="AC77" s="51">
        <v>48076.12</v>
      </c>
      <c r="AD77" s="51">
        <v>38054.006999999998</v>
      </c>
      <c r="AE77" s="51">
        <v>6858.3230000000003</v>
      </c>
      <c r="AF77" s="51">
        <v>3163.79</v>
      </c>
      <c r="AG77" s="51">
        <v>3999.6683573062719</v>
      </c>
      <c r="AH77" s="51">
        <v>2858.6546426937284</v>
      </c>
      <c r="AI77" s="77" t="s">
        <v>326</v>
      </c>
      <c r="AJ77" s="51">
        <v>6858323</v>
      </c>
      <c r="AK77" s="51">
        <v>6858323</v>
      </c>
      <c r="AL77" s="51">
        <v>1361.0444165426493</v>
      </c>
      <c r="AM77" s="77" t="s">
        <v>363</v>
      </c>
      <c r="AN77" s="51">
        <v>3163790</v>
      </c>
      <c r="AO77" s="51">
        <v>3163790</v>
      </c>
      <c r="AP77" s="51">
        <v>6187.09764</v>
      </c>
      <c r="AQ77" s="51">
        <v>4.53</v>
      </c>
      <c r="AR77" s="51">
        <v>1721.8276400000002</v>
      </c>
      <c r="AS77" s="51">
        <v>57605</v>
      </c>
      <c r="AT77" s="51">
        <v>233583</v>
      </c>
      <c r="AU77" s="51">
        <v>1645</v>
      </c>
      <c r="AV77" s="51">
        <v>11386033</v>
      </c>
      <c r="AW77" s="51">
        <v>13289</v>
      </c>
      <c r="AX77" s="51">
        <v>2667060</v>
      </c>
      <c r="AY77" s="51">
        <v>1120117</v>
      </c>
      <c r="AZ77" s="51">
        <v>2991500</v>
      </c>
      <c r="BA77" s="51">
        <v>21959</v>
      </c>
      <c r="BB77" s="51">
        <v>13404</v>
      </c>
      <c r="BC77" s="51">
        <v>18669</v>
      </c>
      <c r="BD77" s="51">
        <v>1171586</v>
      </c>
      <c r="BE77" s="51">
        <v>2490</v>
      </c>
      <c r="BF77" s="51">
        <v>1033024</v>
      </c>
      <c r="BG77" s="51">
        <v>222</v>
      </c>
      <c r="BH77" s="51">
        <v>34934</v>
      </c>
      <c r="BI77" s="51">
        <v>4857</v>
      </c>
      <c r="BJ77" s="51">
        <v>779611</v>
      </c>
      <c r="BK77" s="51">
        <v>6302243</v>
      </c>
      <c r="BL77" s="51">
        <v>679</v>
      </c>
      <c r="BM77" s="51">
        <v>68900</v>
      </c>
      <c r="BN77" s="51">
        <v>9085541</v>
      </c>
      <c r="BO77" s="51">
        <v>1467</v>
      </c>
      <c r="BP77" s="78"/>
      <c r="BQ77" s="51">
        <v>66</v>
      </c>
      <c r="BR77" s="78"/>
      <c r="BS77" s="51">
        <v>112</v>
      </c>
      <c r="BT77" s="78"/>
      <c r="BU77" s="78"/>
      <c r="BV77" s="78"/>
      <c r="BW77" s="51">
        <v>10816.731214267909</v>
      </c>
      <c r="BX77" s="51">
        <v>8722.1191650454402</v>
      </c>
      <c r="BY77" s="51">
        <v>2623.8789718973635</v>
      </c>
      <c r="BZ77" s="51">
        <v>779.61099999999999</v>
      </c>
      <c r="CA77" s="51">
        <v>6302.2430000000004</v>
      </c>
      <c r="CB77" s="51">
        <v>2533.7069682061674</v>
      </c>
      <c r="CC77" s="51">
        <v>1268.5920324668436</v>
      </c>
      <c r="CD77" s="51">
        <v>17.900826653834667</v>
      </c>
      <c r="CE77" s="51">
        <v>929.72157537078863</v>
      </c>
      <c r="CF77" s="51">
        <v>0</v>
      </c>
      <c r="CG77" s="51">
        <v>101.937</v>
      </c>
      <c r="CH77" s="51">
        <v>56.452901098728177</v>
      </c>
      <c r="CI77" s="51">
        <v>13.135920255661011</v>
      </c>
      <c r="CJ77" s="51">
        <v>21.519820418834687</v>
      </c>
      <c r="CK77" s="51">
        <v>31.440599167108537</v>
      </c>
      <c r="CL77" s="51">
        <v>237.54906462335586</v>
      </c>
      <c r="CM77" s="51">
        <v>2708.6425973689443</v>
      </c>
      <c r="CN77" s="77" t="s">
        <v>326</v>
      </c>
      <c r="CO77" s="51">
        <v>3147750</v>
      </c>
      <c r="CP77" s="51">
        <v>3147750</v>
      </c>
      <c r="CQ77" s="51">
        <v>0.75</v>
      </c>
      <c r="CR77" s="51">
        <v>0</v>
      </c>
      <c r="CS77" s="51">
        <v>44052.401642693716</v>
      </c>
      <c r="CT77" s="51">
        <v>0</v>
      </c>
      <c r="CU77" s="51">
        <v>0</v>
      </c>
      <c r="CV77" s="51">
        <v>0</v>
      </c>
      <c r="CW77" s="51">
        <v>37605.447813618899</v>
      </c>
      <c r="CX77" s="51">
        <v>0.75</v>
      </c>
      <c r="CY77" s="51">
        <v>0</v>
      </c>
      <c r="CZ77" s="51">
        <v>38065.216999999997</v>
      </c>
      <c r="DA77" s="51">
        <v>0</v>
      </c>
      <c r="DB77" s="51">
        <v>0</v>
      </c>
      <c r="DC77" s="51">
        <v>0</v>
      </c>
      <c r="DD77" s="51">
        <v>37605.447813618899</v>
      </c>
      <c r="DE77" s="51">
        <v>42645</v>
      </c>
      <c r="DF77" s="51">
        <v>233583</v>
      </c>
      <c r="DG77" s="51">
        <v>724</v>
      </c>
      <c r="DH77" s="51">
        <v>11386033</v>
      </c>
      <c r="DI77" s="51">
        <v>13289</v>
      </c>
      <c r="DJ77" s="51">
        <v>2667060</v>
      </c>
      <c r="DK77" s="51">
        <v>1097887</v>
      </c>
      <c r="DL77" s="51">
        <v>2991500</v>
      </c>
      <c r="DM77" s="51">
        <v>21959</v>
      </c>
      <c r="DN77" s="51">
        <v>7418</v>
      </c>
      <c r="DO77" s="51">
        <v>18669</v>
      </c>
      <c r="DP77" s="51">
        <v>1171586</v>
      </c>
      <c r="DQ77" s="51">
        <v>2490</v>
      </c>
      <c r="DR77" s="51">
        <v>1033024</v>
      </c>
      <c r="DS77" s="51">
        <v>34934</v>
      </c>
      <c r="DT77" s="51">
        <v>3479</v>
      </c>
      <c r="DU77" s="51">
        <v>779611</v>
      </c>
      <c r="DV77" s="51">
        <v>6302243</v>
      </c>
      <c r="DW77" s="51">
        <v>679</v>
      </c>
      <c r="DX77" s="51">
        <v>68900</v>
      </c>
      <c r="DY77" s="51">
        <v>9085541</v>
      </c>
      <c r="DZ77" s="51">
        <v>546</v>
      </c>
      <c r="EA77" s="78"/>
      <c r="EB77" s="51">
        <v>66</v>
      </c>
      <c r="EC77" s="78"/>
      <c r="ED77" s="51">
        <v>112</v>
      </c>
      <c r="EE77" s="78"/>
      <c r="EF77" s="78"/>
      <c r="EG77" s="78"/>
      <c r="EH77" s="51">
        <v>9040</v>
      </c>
      <c r="EI77" s="78"/>
      <c r="EJ77" s="51">
        <v>670</v>
      </c>
      <c r="EK77" s="51">
        <v>156250</v>
      </c>
      <c r="EL77" s="78"/>
      <c r="EM77" s="78"/>
      <c r="EN77" s="78"/>
      <c r="EQ77" s="78"/>
    </row>
    <row r="78" spans="1:152" ht="12" customHeight="1" x14ac:dyDescent="0.2">
      <c r="A78" s="52" t="s">
        <v>342</v>
      </c>
      <c r="B78" s="53">
        <v>2019</v>
      </c>
      <c r="C78" s="54" t="s">
        <v>343</v>
      </c>
      <c r="D78" s="51">
        <v>138</v>
      </c>
      <c r="E78" s="51">
        <v>140</v>
      </c>
      <c r="F78" s="51">
        <v>140</v>
      </c>
      <c r="G78" s="51">
        <v>892532</v>
      </c>
      <c r="H78" s="51">
        <v>424243.29134999996</v>
      </c>
      <c r="I78" s="51">
        <v>95505.890182000017</v>
      </c>
      <c r="J78" s="51">
        <v>25784.734022000008</v>
      </c>
      <c r="K78" s="51">
        <v>25298.914022000008</v>
      </c>
      <c r="L78" s="51">
        <v>485.82</v>
      </c>
      <c r="M78" s="51">
        <v>10123.700000000001</v>
      </c>
      <c r="N78" s="51">
        <v>9871.26</v>
      </c>
      <c r="O78" s="51">
        <v>252.44</v>
      </c>
      <c r="P78" s="51">
        <v>280570.49114599999</v>
      </c>
      <c r="Q78" s="51">
        <v>18662.468053999997</v>
      </c>
      <c r="R78" s="51">
        <v>11641.332</v>
      </c>
      <c r="S78" s="51">
        <v>65</v>
      </c>
      <c r="T78" s="51">
        <v>14010</v>
      </c>
      <c r="U78" s="51">
        <v>326.32</v>
      </c>
      <c r="V78" s="51">
        <v>290.82400000000001</v>
      </c>
      <c r="W78" s="51">
        <v>327999.14116800006</v>
      </c>
      <c r="X78" s="51">
        <v>24.864999999999998</v>
      </c>
      <c r="Y78" s="51">
        <v>24.864999999999998</v>
      </c>
      <c r="Z78" s="51">
        <v>0</v>
      </c>
      <c r="AA78" s="51">
        <v>412031.68334999995</v>
      </c>
      <c r="AB78" s="51">
        <v>280489.72914599994</v>
      </c>
      <c r="AC78" s="51">
        <v>131541.95420400001</v>
      </c>
      <c r="AD78" s="51">
        <v>95633.520181999993</v>
      </c>
      <c r="AE78" s="51">
        <v>25784.734022000004</v>
      </c>
      <c r="AF78" s="51">
        <v>10123.700000000001</v>
      </c>
      <c r="AG78" s="51">
        <v>4585.9760144739321</v>
      </c>
      <c r="AH78" s="51">
        <v>21198.758007526063</v>
      </c>
      <c r="AI78" s="77" t="s">
        <v>338</v>
      </c>
      <c r="AJ78" s="51">
        <v>25784734.022</v>
      </c>
      <c r="AK78" s="51">
        <v>25784734.022</v>
      </c>
      <c r="AL78" s="51">
        <v>3119.9866429145636</v>
      </c>
      <c r="AM78" s="77" t="s">
        <v>364</v>
      </c>
      <c r="AN78" s="51">
        <v>10123700</v>
      </c>
      <c r="AO78" s="51">
        <v>10123700</v>
      </c>
      <c r="AP78" s="51">
        <v>19923.158054000007</v>
      </c>
      <c r="AQ78" s="51">
        <v>25.081000000000003</v>
      </c>
      <c r="AR78" s="51">
        <v>11641.332</v>
      </c>
      <c r="AS78" s="51">
        <v>138652.99800000002</v>
      </c>
      <c r="AT78" s="51">
        <v>479439</v>
      </c>
      <c r="AU78" s="51">
        <v>24826.504000000001</v>
      </c>
      <c r="AV78" s="51">
        <v>46132440.091999993</v>
      </c>
      <c r="AW78" s="51">
        <v>106326.00099999997</v>
      </c>
      <c r="AX78" s="51">
        <v>25229173.044999994</v>
      </c>
      <c r="AY78" s="51">
        <v>6360018.0130000003</v>
      </c>
      <c r="AZ78" s="51">
        <v>9764070</v>
      </c>
      <c r="BA78" s="51">
        <v>237070.00000000003</v>
      </c>
      <c r="BB78" s="51">
        <v>156206.99999999997</v>
      </c>
      <c r="BC78" s="51">
        <v>78392</v>
      </c>
      <c r="BD78" s="51">
        <v>19319980.061000001</v>
      </c>
      <c r="BE78" s="51">
        <v>458848</v>
      </c>
      <c r="BF78" s="51">
        <v>5433500.0150000006</v>
      </c>
      <c r="BG78" s="51">
        <v>2016</v>
      </c>
      <c r="BH78" s="51">
        <v>2159366.0070000002</v>
      </c>
      <c r="BI78" s="51">
        <v>41109</v>
      </c>
      <c r="BJ78" s="51">
        <v>73938487.157999992</v>
      </c>
      <c r="BK78" s="51">
        <v>46907185.141999997</v>
      </c>
      <c r="BL78" s="51">
        <v>8251</v>
      </c>
      <c r="BM78" s="51">
        <v>806832.00300000003</v>
      </c>
      <c r="BN78" s="51">
        <v>42707540.106999993</v>
      </c>
      <c r="BO78" s="51">
        <v>18705.503000000001</v>
      </c>
      <c r="BP78" s="51">
        <v>229.999</v>
      </c>
      <c r="BQ78" s="51">
        <v>1655</v>
      </c>
      <c r="BR78" s="79"/>
      <c r="BS78" s="51">
        <v>775</v>
      </c>
      <c r="BT78" s="51">
        <v>1579</v>
      </c>
      <c r="BU78" s="51">
        <v>1765.999</v>
      </c>
      <c r="BV78" s="51">
        <v>116.003</v>
      </c>
      <c r="BW78" s="51">
        <v>43828.631392313051</v>
      </c>
      <c r="BX78" s="51">
        <v>42837.261836974067</v>
      </c>
      <c r="BY78" s="51">
        <v>20464.287080422768</v>
      </c>
      <c r="BZ78" s="51">
        <v>73938.487157999989</v>
      </c>
      <c r="CA78" s="51">
        <v>46907.185141999995</v>
      </c>
      <c r="CB78" s="51">
        <v>23969.397919173985</v>
      </c>
      <c r="CC78" s="51">
        <v>6869.7458664319929</v>
      </c>
      <c r="CD78" s="51">
        <v>76.394868703172548</v>
      </c>
      <c r="CE78" s="51">
        <v>4890.1498839552642</v>
      </c>
      <c r="CF78" s="51">
        <v>0</v>
      </c>
      <c r="CG78" s="51">
        <v>1007.6950059999998</v>
      </c>
      <c r="CH78" s="51">
        <v>135.87994068459602</v>
      </c>
      <c r="CI78" s="51">
        <v>153.08286297941208</v>
      </c>
      <c r="CJ78" s="51">
        <v>232.3286045217514</v>
      </c>
      <c r="CK78" s="51">
        <v>1943.4293548167029</v>
      </c>
      <c r="CL78" s="51">
        <v>991.09500246639232</v>
      </c>
      <c r="CM78" s="51">
        <v>12553.316392994564</v>
      </c>
      <c r="CN78" s="77" t="s">
        <v>365</v>
      </c>
      <c r="CO78" s="51">
        <v>9668850</v>
      </c>
      <c r="CP78" s="51">
        <v>10093260</v>
      </c>
      <c r="CQ78" s="51">
        <v>969.2263999999999</v>
      </c>
      <c r="CR78" s="51">
        <v>59730.334348034259</v>
      </c>
      <c r="CS78" s="51">
        <v>66256.417441491809</v>
      </c>
      <c r="CT78" s="51">
        <v>0</v>
      </c>
      <c r="CU78" s="51">
        <v>13258.38</v>
      </c>
      <c r="CV78" s="51">
        <v>2228.5606817102298</v>
      </c>
      <c r="CW78" s="51">
        <v>26344.69331745043</v>
      </c>
      <c r="CX78" s="51">
        <v>969.2263999999999</v>
      </c>
      <c r="CY78" s="51">
        <v>53570.533600000002</v>
      </c>
      <c r="CZ78" s="51">
        <v>41832.020181999986</v>
      </c>
      <c r="DA78" s="51">
        <v>0</v>
      </c>
      <c r="DB78" s="51">
        <v>13258.38</v>
      </c>
      <c r="DC78" s="51">
        <v>2228.5606817102298</v>
      </c>
      <c r="DD78" s="51">
        <v>26344.69331745043</v>
      </c>
      <c r="DE78" s="51">
        <v>117205.99800000001</v>
      </c>
      <c r="DF78" s="51">
        <v>479054</v>
      </c>
      <c r="DG78" s="51">
        <v>110706.50400000002</v>
      </c>
      <c r="DH78" s="51">
        <v>46132690.091999993</v>
      </c>
      <c r="DI78" s="51">
        <v>106326.00099999997</v>
      </c>
      <c r="DJ78" s="51">
        <v>25229173.044999998</v>
      </c>
      <c r="DK78" s="51">
        <v>6360018.0130000003</v>
      </c>
      <c r="DL78" s="51">
        <v>9804770</v>
      </c>
      <c r="DM78" s="51">
        <v>237070.00000000003</v>
      </c>
      <c r="DN78" s="51">
        <v>133987</v>
      </c>
      <c r="DO78" s="51">
        <v>78392</v>
      </c>
      <c r="DP78" s="51">
        <v>19319980.060999997</v>
      </c>
      <c r="DQ78" s="51">
        <v>458848</v>
      </c>
      <c r="DR78" s="51">
        <v>5433500.0150000015</v>
      </c>
      <c r="DS78" s="51">
        <v>2159366.0070000002</v>
      </c>
      <c r="DT78" s="51">
        <v>41109</v>
      </c>
      <c r="DU78" s="51">
        <v>73938487.157999992</v>
      </c>
      <c r="DV78" s="51">
        <v>46907185.141999997</v>
      </c>
      <c r="DW78" s="51">
        <v>8251</v>
      </c>
      <c r="DX78" s="51">
        <v>806832.00300000003</v>
      </c>
      <c r="DY78" s="51">
        <v>42707540.106999993</v>
      </c>
      <c r="DZ78" s="51">
        <v>104585.50300000003</v>
      </c>
      <c r="EA78" s="51">
        <v>229.999</v>
      </c>
      <c r="EB78" s="51">
        <v>1655</v>
      </c>
      <c r="EC78" s="79"/>
      <c r="ED78" s="51">
        <v>775</v>
      </c>
      <c r="EE78" s="51">
        <v>1579</v>
      </c>
      <c r="EF78" s="51">
        <v>1765.999</v>
      </c>
      <c r="EG78" s="51">
        <v>116.00300000000003</v>
      </c>
      <c r="EH78" s="79"/>
      <c r="EI78" s="51">
        <v>1620</v>
      </c>
      <c r="EJ78" s="79"/>
      <c r="EK78" s="51">
        <v>288490</v>
      </c>
      <c r="EL78" s="79"/>
      <c r="EM78" s="51">
        <v>714</v>
      </c>
      <c r="EN78" s="79"/>
      <c r="EQ78" s="79"/>
    </row>
    <row r="79" spans="1:152" ht="12" customHeight="1" x14ac:dyDescent="0.2">
      <c r="A79" s="82" t="s">
        <v>190</v>
      </c>
      <c r="B79" s="82" t="s">
        <v>191</v>
      </c>
      <c r="C79" s="82" t="s">
        <v>52</v>
      </c>
      <c r="D79" s="87" t="s">
        <v>192</v>
      </c>
      <c r="E79" s="87" t="s">
        <v>193</v>
      </c>
      <c r="F79" s="87" t="s">
        <v>194</v>
      </c>
      <c r="G79" s="87" t="s">
        <v>195</v>
      </c>
      <c r="H79" s="56" t="s">
        <v>196</v>
      </c>
      <c r="I79" s="56" t="s">
        <v>197</v>
      </c>
      <c r="J79" s="56" t="s">
        <v>198</v>
      </c>
      <c r="K79" s="56" t="s">
        <v>199</v>
      </c>
      <c r="L79" s="56" t="s">
        <v>200</v>
      </c>
      <c r="M79" s="56" t="s">
        <v>201</v>
      </c>
      <c r="N79" s="56" t="s">
        <v>202</v>
      </c>
      <c r="O79" s="56" t="s">
        <v>203</v>
      </c>
      <c r="P79" s="56" t="s">
        <v>204</v>
      </c>
      <c r="Q79" s="56" t="s">
        <v>205</v>
      </c>
      <c r="R79" s="56" t="s">
        <v>206</v>
      </c>
      <c r="S79" s="56" t="s">
        <v>207</v>
      </c>
      <c r="T79" s="56" t="s">
        <v>208</v>
      </c>
      <c r="U79" s="56" t="s">
        <v>209</v>
      </c>
      <c r="V79" s="56" t="s">
        <v>210</v>
      </c>
      <c r="W79" s="56" t="s">
        <v>211</v>
      </c>
      <c r="X79" s="56" t="s">
        <v>212</v>
      </c>
      <c r="Y79" s="56" t="s">
        <v>213</v>
      </c>
      <c r="Z79" s="56" t="s">
        <v>214</v>
      </c>
      <c r="AA79" s="87" t="s">
        <v>215</v>
      </c>
      <c r="AB79" s="87" t="s">
        <v>216</v>
      </c>
      <c r="AC79" s="87" t="s">
        <v>217</v>
      </c>
      <c r="AD79" s="87" t="s">
        <v>218</v>
      </c>
      <c r="AE79" s="87" t="s">
        <v>219</v>
      </c>
      <c r="AF79" s="87" t="s">
        <v>220</v>
      </c>
      <c r="AG79" s="87" t="s">
        <v>221</v>
      </c>
      <c r="AH79" s="87" t="s">
        <v>222</v>
      </c>
      <c r="AI79" s="87" t="s">
        <v>223</v>
      </c>
      <c r="AJ79" s="87" t="s">
        <v>224</v>
      </c>
      <c r="AK79" s="87" t="s">
        <v>225</v>
      </c>
      <c r="AL79" s="87" t="s">
        <v>226</v>
      </c>
      <c r="AM79" s="87" t="s">
        <v>227</v>
      </c>
      <c r="AN79" s="87" t="s">
        <v>228</v>
      </c>
      <c r="AO79" s="87" t="s">
        <v>229</v>
      </c>
      <c r="AP79" s="87" t="s">
        <v>230</v>
      </c>
      <c r="AQ79" s="87" t="s">
        <v>231</v>
      </c>
      <c r="AR79" s="87" t="s">
        <v>232</v>
      </c>
      <c r="AS79" s="87" t="s">
        <v>233</v>
      </c>
      <c r="AT79" s="87" t="s">
        <v>234</v>
      </c>
      <c r="AU79" s="87" t="s">
        <v>235</v>
      </c>
      <c r="AV79" s="87" t="s">
        <v>236</v>
      </c>
      <c r="AW79" s="87" t="s">
        <v>237</v>
      </c>
      <c r="AX79" s="87" t="s">
        <v>238</v>
      </c>
      <c r="AY79" s="87" t="s">
        <v>239</v>
      </c>
      <c r="AZ79" s="87" t="s">
        <v>75</v>
      </c>
      <c r="BA79" s="87" t="s">
        <v>240</v>
      </c>
      <c r="BB79" s="87" t="s">
        <v>241</v>
      </c>
      <c r="BC79" s="87" t="s">
        <v>242</v>
      </c>
      <c r="BD79" s="87" t="s">
        <v>243</v>
      </c>
      <c r="BE79" s="87" t="s">
        <v>244</v>
      </c>
      <c r="BF79" s="87" t="s">
        <v>245</v>
      </c>
      <c r="BG79" s="87" t="s">
        <v>246</v>
      </c>
      <c r="BH79" s="87" t="s">
        <v>247</v>
      </c>
      <c r="BI79" s="87" t="s">
        <v>248</v>
      </c>
      <c r="BJ79" s="87" t="s">
        <v>249</v>
      </c>
      <c r="BK79" s="87" t="s">
        <v>250</v>
      </c>
      <c r="BL79" s="87" t="s">
        <v>251</v>
      </c>
      <c r="BM79" s="87" t="s">
        <v>252</v>
      </c>
      <c r="BN79" s="87" t="s">
        <v>253</v>
      </c>
      <c r="BO79" s="87" t="s">
        <v>89</v>
      </c>
      <c r="BP79" s="87" t="s">
        <v>90</v>
      </c>
      <c r="BQ79" s="87" t="s">
        <v>91</v>
      </c>
      <c r="BR79" s="87" t="s">
        <v>92</v>
      </c>
      <c r="BS79" s="87" t="s">
        <v>93</v>
      </c>
      <c r="BT79" s="87" t="s">
        <v>94</v>
      </c>
      <c r="BU79" s="87" t="s">
        <v>95</v>
      </c>
      <c r="BV79" s="87" t="s">
        <v>96</v>
      </c>
      <c r="BW79" s="87" t="s">
        <v>254</v>
      </c>
      <c r="BX79" s="87" t="s">
        <v>255</v>
      </c>
      <c r="BY79" s="87" t="s">
        <v>256</v>
      </c>
      <c r="BZ79" s="87" t="s">
        <v>257</v>
      </c>
      <c r="CA79" s="87" t="s">
        <v>258</v>
      </c>
      <c r="CB79" s="87" t="s">
        <v>259</v>
      </c>
      <c r="CC79" s="87" t="s">
        <v>260</v>
      </c>
      <c r="CD79" s="87" t="s">
        <v>261</v>
      </c>
      <c r="CE79" s="87" t="s">
        <v>262</v>
      </c>
      <c r="CF79" s="87" t="s">
        <v>263</v>
      </c>
      <c r="CG79" s="87" t="s">
        <v>264</v>
      </c>
      <c r="CH79" s="87" t="s">
        <v>265</v>
      </c>
      <c r="CI79" s="87" t="s">
        <v>266</v>
      </c>
      <c r="CJ79" s="87" t="s">
        <v>267</v>
      </c>
      <c r="CK79" s="87" t="s">
        <v>268</v>
      </c>
      <c r="CL79" s="87" t="s">
        <v>269</v>
      </c>
      <c r="CM79" s="87" t="s">
        <v>270</v>
      </c>
      <c r="CN79" s="87" t="s">
        <v>271</v>
      </c>
      <c r="CO79" s="87" t="s">
        <v>272</v>
      </c>
      <c r="CP79" s="87" t="s">
        <v>273</v>
      </c>
      <c r="CQ79" s="87" t="s">
        <v>274</v>
      </c>
      <c r="CR79" s="87" t="s">
        <v>275</v>
      </c>
      <c r="CS79" s="87" t="s">
        <v>276</v>
      </c>
      <c r="CT79" s="87" t="s">
        <v>277</v>
      </c>
      <c r="CU79" s="87" t="s">
        <v>278</v>
      </c>
      <c r="CV79" s="87" t="s">
        <v>279</v>
      </c>
      <c r="CW79" s="87" t="s">
        <v>280</v>
      </c>
      <c r="CX79" s="84" t="s">
        <v>281</v>
      </c>
      <c r="CY79" s="84" t="s">
        <v>282</v>
      </c>
      <c r="CZ79" s="84" t="s">
        <v>283</v>
      </c>
      <c r="DA79" s="84" t="s">
        <v>284</v>
      </c>
      <c r="DB79" s="84" t="s">
        <v>285</v>
      </c>
      <c r="DC79" s="84" t="s">
        <v>286</v>
      </c>
      <c r="DD79" s="84" t="s">
        <v>287</v>
      </c>
      <c r="DE79" s="61" t="s">
        <v>233</v>
      </c>
      <c r="DF79" s="61" t="s">
        <v>234</v>
      </c>
      <c r="DG79" s="61" t="s">
        <v>235</v>
      </c>
      <c r="DH79" s="61" t="s">
        <v>236</v>
      </c>
      <c r="DI79" s="61" t="s">
        <v>237</v>
      </c>
      <c r="DJ79" s="61" t="s">
        <v>238</v>
      </c>
      <c r="DK79" s="61" t="s">
        <v>239</v>
      </c>
      <c r="DL79" s="61" t="s">
        <v>75</v>
      </c>
      <c r="DM79" s="61" t="s">
        <v>240</v>
      </c>
      <c r="DN79" s="61" t="s">
        <v>241</v>
      </c>
      <c r="DO79" s="61" t="s">
        <v>242</v>
      </c>
      <c r="DP79" s="61" t="s">
        <v>243</v>
      </c>
      <c r="DQ79" s="61" t="s">
        <v>244</v>
      </c>
      <c r="DR79" s="61" t="s">
        <v>245</v>
      </c>
      <c r="DS79" s="61" t="s">
        <v>247</v>
      </c>
      <c r="DT79" s="61" t="s">
        <v>248</v>
      </c>
      <c r="DU79" s="61" t="s">
        <v>249</v>
      </c>
      <c r="DV79" s="61" t="s">
        <v>250</v>
      </c>
      <c r="DW79" s="61" t="s">
        <v>251</v>
      </c>
      <c r="DX79" s="61" t="s">
        <v>252</v>
      </c>
      <c r="DY79" s="61" t="s">
        <v>253</v>
      </c>
      <c r="DZ79" s="61" t="s">
        <v>89</v>
      </c>
      <c r="EA79" s="61" t="s">
        <v>90</v>
      </c>
      <c r="EB79" s="61" t="s">
        <v>91</v>
      </c>
      <c r="EC79" s="61" t="s">
        <v>92</v>
      </c>
      <c r="ED79" s="61" t="s">
        <v>93</v>
      </c>
      <c r="EE79" s="61" t="s">
        <v>94</v>
      </c>
      <c r="EF79" s="61" t="s">
        <v>95</v>
      </c>
      <c r="EG79" s="61" t="s">
        <v>96</v>
      </c>
      <c r="EH79" s="85" t="s">
        <v>288</v>
      </c>
      <c r="EI79" s="85" t="s">
        <v>289</v>
      </c>
      <c r="EJ79" s="85" t="s">
        <v>290</v>
      </c>
      <c r="EK79" s="85" t="s">
        <v>291</v>
      </c>
      <c r="EL79" s="85" t="s">
        <v>292</v>
      </c>
      <c r="EM79" s="85" t="s">
        <v>293</v>
      </c>
    </row>
    <row r="80" spans="1:152" ht="12" customHeight="1" x14ac:dyDescent="0.2">
      <c r="A80" s="88" t="s">
        <v>298</v>
      </c>
      <c r="B80" s="89">
        <v>2018</v>
      </c>
      <c r="C80" s="88" t="s">
        <v>299</v>
      </c>
      <c r="D80" s="90">
        <v>243</v>
      </c>
      <c r="E80" s="90">
        <v>242</v>
      </c>
      <c r="F80" s="90">
        <v>242</v>
      </c>
      <c r="G80" s="90">
        <v>1114590</v>
      </c>
      <c r="H80" s="90">
        <v>511500.16966400016</v>
      </c>
      <c r="I80" s="90">
        <v>126436.22595000002</v>
      </c>
      <c r="J80" s="90">
        <v>30619.049824000002</v>
      </c>
      <c r="K80" s="90">
        <v>30619.049804000002</v>
      </c>
      <c r="L80" s="90">
        <v>0</v>
      </c>
      <c r="M80" s="90">
        <v>13943.333000000001</v>
      </c>
      <c r="N80" s="90">
        <v>13943.333000000001</v>
      </c>
      <c r="O80" s="90">
        <v>0</v>
      </c>
      <c r="P80" s="90">
        <v>317954.46202000004</v>
      </c>
      <c r="Q80" s="90">
        <v>21069.29509</v>
      </c>
      <c r="R80" s="90">
        <v>13853.82287</v>
      </c>
      <c r="S80" s="90">
        <v>148</v>
      </c>
      <c r="T80" s="90">
        <v>22926</v>
      </c>
      <c r="U80" s="90">
        <v>3778.46</v>
      </c>
      <c r="V80" s="90">
        <v>4914.8159999999998</v>
      </c>
      <c r="W80" s="90">
        <v>385063.94369399996</v>
      </c>
      <c r="X80" s="90">
        <v>237.935</v>
      </c>
      <c r="Y80" s="90">
        <v>26222.086090000001</v>
      </c>
      <c r="Z80" s="90">
        <v>389.59</v>
      </c>
      <c r="AA80" s="90">
        <v>489125.22579400003</v>
      </c>
      <c r="AB80" s="90">
        <v>318126.61702000006</v>
      </c>
      <c r="AC80" s="90">
        <v>170998.60877400005</v>
      </c>
      <c r="AD80" s="90">
        <v>126436.22595000002</v>
      </c>
      <c r="AE80" s="90">
        <v>30619.049824000002</v>
      </c>
      <c r="AF80" s="90">
        <v>13943.333000000001</v>
      </c>
      <c r="AG80" s="90">
        <v>5830.0573539544675</v>
      </c>
      <c r="AH80" s="90">
        <v>24788.992450045538</v>
      </c>
      <c r="AI80" s="91" t="s">
        <v>300</v>
      </c>
      <c r="AJ80" s="90">
        <v>30619049.804000001</v>
      </c>
      <c r="AK80" s="90">
        <v>30619049.804000001</v>
      </c>
      <c r="AL80" s="90">
        <v>8234.2951461814046</v>
      </c>
      <c r="AM80" s="91" t="s">
        <v>321</v>
      </c>
      <c r="AN80" s="90">
        <v>13943333</v>
      </c>
      <c r="AO80" s="90">
        <v>13943333</v>
      </c>
      <c r="AP80" s="90">
        <v>26985.552089999983</v>
      </c>
      <c r="AQ80" s="90">
        <v>237.95199999999991</v>
      </c>
      <c r="AR80" s="90">
        <v>13853.82287</v>
      </c>
      <c r="AS80" s="90">
        <v>89954.53</v>
      </c>
      <c r="AT80" s="90">
        <v>337733.9</v>
      </c>
      <c r="AU80" s="90">
        <v>2890</v>
      </c>
      <c r="AV80" s="90">
        <v>65575943.269999988</v>
      </c>
      <c r="AW80" s="90">
        <v>116634.87</v>
      </c>
      <c r="AX80" s="90">
        <v>27295710.359999999</v>
      </c>
      <c r="AY80" s="90">
        <v>8193079.8499999996</v>
      </c>
      <c r="AZ80" s="90">
        <v>26297326.640000001</v>
      </c>
      <c r="BA80" s="90">
        <v>369744.29000000004</v>
      </c>
      <c r="BB80" s="90">
        <v>161318.73000000001</v>
      </c>
      <c r="BC80" s="90">
        <v>158159.47999999998</v>
      </c>
      <c r="BD80" s="90">
        <v>24580606.600000001</v>
      </c>
      <c r="BE80" s="90">
        <v>251612.66999999998</v>
      </c>
      <c r="BF80" s="90">
        <v>5991744.8399999999</v>
      </c>
      <c r="BG80" s="90">
        <v>251</v>
      </c>
      <c r="BH80" s="90">
        <v>3123661</v>
      </c>
      <c r="BI80" s="90">
        <v>61220.509999999995</v>
      </c>
      <c r="BJ80" s="90">
        <v>77375440</v>
      </c>
      <c r="BK80" s="90">
        <v>54197536.030000001</v>
      </c>
      <c r="BL80" s="90">
        <v>56488.78</v>
      </c>
      <c r="BM80" s="90">
        <v>623417.34000000008</v>
      </c>
      <c r="BN80" s="90">
        <v>23266142.329999998</v>
      </c>
      <c r="BO80" s="90">
        <v>2890</v>
      </c>
      <c r="BP80" s="92"/>
      <c r="BQ80" s="92"/>
      <c r="BR80" s="92"/>
      <c r="BS80" s="92"/>
      <c r="BT80" s="92"/>
      <c r="BU80" s="92"/>
      <c r="BV80" s="92"/>
      <c r="BW80" s="90">
        <v>62388.438159286001</v>
      </c>
      <c r="BX80" s="90">
        <v>43594.456342950973</v>
      </c>
      <c r="BY80" s="90">
        <v>22064.900973577667</v>
      </c>
      <c r="BZ80" s="90">
        <v>77375.44</v>
      </c>
      <c r="CA80" s="90">
        <v>54197.536030000003</v>
      </c>
      <c r="CB80" s="90">
        <v>25957.029150759026</v>
      </c>
      <c r="CC80" s="90">
        <v>10167.41724560804</v>
      </c>
      <c r="CD80" s="90">
        <v>134.82383825943805</v>
      </c>
      <c r="CE80" s="90">
        <v>5392.570213145671</v>
      </c>
      <c r="CF80" s="90">
        <v>0</v>
      </c>
      <c r="CG80" s="90">
        <v>954.29846999999995</v>
      </c>
      <c r="CH80" s="90">
        <v>88.155441115746498</v>
      </c>
      <c r="CI80" s="90">
        <v>158.09235847691062</v>
      </c>
      <c r="CJ80" s="90">
        <v>362.34941125231268</v>
      </c>
      <c r="CK80" s="90">
        <v>2811.2948255261181</v>
      </c>
      <c r="CL80" s="90">
        <v>878.37428956468091</v>
      </c>
      <c r="CM80" s="90">
        <v>12366.143033322838</v>
      </c>
      <c r="CN80" s="91" t="s">
        <v>366</v>
      </c>
      <c r="CO80" s="90">
        <v>16994991.640000001</v>
      </c>
      <c r="CP80" s="90">
        <v>18199321.640000001</v>
      </c>
      <c r="CQ80" s="90">
        <v>0</v>
      </c>
      <c r="CR80" s="90">
        <v>66687.945949999994</v>
      </c>
      <c r="CS80" s="90">
        <v>98480.605450045608</v>
      </c>
      <c r="CT80" s="90">
        <v>0</v>
      </c>
      <c r="CU80" s="90">
        <v>0</v>
      </c>
      <c r="CV80" s="90">
        <v>0</v>
      </c>
      <c r="CW80" s="90">
        <v>59333.252572152596</v>
      </c>
      <c r="CX80" s="90">
        <v>0</v>
      </c>
      <c r="CY80" s="90">
        <v>66687.945950000008</v>
      </c>
      <c r="CZ80" s="90">
        <v>59748.279999999984</v>
      </c>
      <c r="DA80" s="90">
        <v>0</v>
      </c>
      <c r="DB80" s="90">
        <v>0</v>
      </c>
      <c r="DC80" s="90">
        <v>0</v>
      </c>
      <c r="DD80" s="90">
        <v>59333.252572152625</v>
      </c>
      <c r="DE80" s="90">
        <v>89604.53</v>
      </c>
      <c r="DF80" s="90">
        <v>328040.90000000002</v>
      </c>
      <c r="DG80" s="90">
        <v>2890</v>
      </c>
      <c r="DH80" s="90">
        <v>65575943.269999988</v>
      </c>
      <c r="DI80" s="90">
        <v>116634.87</v>
      </c>
      <c r="DJ80" s="90">
        <v>27295710.359999999</v>
      </c>
      <c r="DK80" s="90">
        <v>8147579.8499999996</v>
      </c>
      <c r="DL80" s="90">
        <v>26297326.640000001</v>
      </c>
      <c r="DM80" s="90">
        <v>369744.29000000004</v>
      </c>
      <c r="DN80" s="90">
        <v>137232.72999999998</v>
      </c>
      <c r="DO80" s="90">
        <v>157695.47999999998</v>
      </c>
      <c r="DP80" s="90">
        <v>24580126.600000001</v>
      </c>
      <c r="DQ80" s="90">
        <v>251612.66999999998</v>
      </c>
      <c r="DR80" s="90">
        <v>5991744.8399999999</v>
      </c>
      <c r="DS80" s="90">
        <v>3123661</v>
      </c>
      <c r="DT80" s="90">
        <v>61186.509999999995</v>
      </c>
      <c r="DU80" s="90">
        <v>77375440</v>
      </c>
      <c r="DV80" s="90">
        <v>54197536.030000001</v>
      </c>
      <c r="DW80" s="90">
        <v>56488.78</v>
      </c>
      <c r="DX80" s="90">
        <v>623417.34000000008</v>
      </c>
      <c r="DY80" s="90">
        <v>23174845.329999998</v>
      </c>
      <c r="DZ80" s="90">
        <v>2890</v>
      </c>
      <c r="EA80" s="92"/>
      <c r="EB80" s="92"/>
      <c r="EC80" s="92"/>
      <c r="ED80" s="92"/>
      <c r="EE80" s="92"/>
      <c r="EF80" s="92"/>
      <c r="EG80" s="92"/>
      <c r="EH80" s="90">
        <v>2398567</v>
      </c>
      <c r="EI80" s="90">
        <v>1541974</v>
      </c>
      <c r="EJ80" s="90">
        <v>7920</v>
      </c>
      <c r="EK80" s="90">
        <v>765790</v>
      </c>
      <c r="EL80" s="90">
        <v>200565</v>
      </c>
      <c r="EM80" s="92"/>
    </row>
    <row r="81" spans="1:143" ht="12" customHeight="1" x14ac:dyDescent="0.2">
      <c r="A81" s="31" t="s">
        <v>303</v>
      </c>
      <c r="B81" s="67">
        <v>2018</v>
      </c>
      <c r="C81" s="31" t="s">
        <v>304</v>
      </c>
      <c r="D81" s="68">
        <v>205</v>
      </c>
      <c r="E81" s="68">
        <v>205</v>
      </c>
      <c r="F81" s="68">
        <v>205</v>
      </c>
      <c r="G81" s="68">
        <v>1265954</v>
      </c>
      <c r="H81" s="68">
        <v>660185.85907299991</v>
      </c>
      <c r="I81" s="68">
        <v>155154.75099999999</v>
      </c>
      <c r="J81" s="68">
        <v>37016.171999999999</v>
      </c>
      <c r="K81" s="68">
        <v>37017.372000000003</v>
      </c>
      <c r="L81" s="68">
        <v>0</v>
      </c>
      <c r="M81" s="68">
        <v>18710.307000000001</v>
      </c>
      <c r="N81" s="68">
        <v>18331.706999999999</v>
      </c>
      <c r="O81" s="68">
        <v>378.6</v>
      </c>
      <c r="P81" s="68">
        <v>431716.23507300002</v>
      </c>
      <c r="Q81" s="68">
        <v>19672.875</v>
      </c>
      <c r="R81" s="68">
        <v>14941.491</v>
      </c>
      <c r="S81" s="68">
        <v>110</v>
      </c>
      <c r="T81" s="68">
        <v>21889</v>
      </c>
      <c r="U81" s="68">
        <v>2547.36</v>
      </c>
      <c r="V81" s="68">
        <v>99.543000000000006</v>
      </c>
      <c r="W81" s="68">
        <v>504653.70807300002</v>
      </c>
      <c r="X81" s="68">
        <v>253.24600000000001</v>
      </c>
      <c r="Y81" s="68">
        <v>21163.743999999999</v>
      </c>
      <c r="Z81" s="68">
        <v>0</v>
      </c>
      <c r="AA81" s="68">
        <v>642711.60207299993</v>
      </c>
      <c r="AB81" s="68">
        <v>431830.32207300002</v>
      </c>
      <c r="AC81" s="68">
        <v>210881.28</v>
      </c>
      <c r="AD81" s="68">
        <v>155154.80100000001</v>
      </c>
      <c r="AE81" s="68">
        <v>37016.171999999999</v>
      </c>
      <c r="AF81" s="68">
        <v>18710.307000000001</v>
      </c>
      <c r="AG81" s="68">
        <v>9628.9814178033521</v>
      </c>
      <c r="AH81" s="68">
        <v>27388.390582196644</v>
      </c>
      <c r="AI81" s="93" t="s">
        <v>352</v>
      </c>
      <c r="AJ81" s="68">
        <v>37017372</v>
      </c>
      <c r="AK81" s="68">
        <v>37017372</v>
      </c>
      <c r="AL81" s="68">
        <v>10044.927281944991</v>
      </c>
      <c r="AM81" s="93" t="s">
        <v>338</v>
      </c>
      <c r="AN81" s="68">
        <v>18710307</v>
      </c>
      <c r="AO81" s="68">
        <v>18710307</v>
      </c>
      <c r="AP81" s="68">
        <v>21774.274000000001</v>
      </c>
      <c r="AQ81" s="68">
        <v>255.41399999999987</v>
      </c>
      <c r="AR81" s="68">
        <v>14941.490999999996</v>
      </c>
      <c r="AS81" s="68">
        <v>225104.2</v>
      </c>
      <c r="AT81" s="68">
        <v>26524</v>
      </c>
      <c r="AU81" s="68">
        <v>2329</v>
      </c>
      <c r="AV81" s="68">
        <v>85332023</v>
      </c>
      <c r="AW81" s="68">
        <v>114343.8</v>
      </c>
      <c r="AX81" s="68">
        <v>31538315</v>
      </c>
      <c r="AY81" s="68">
        <v>8484509</v>
      </c>
      <c r="AZ81" s="68">
        <v>48829297</v>
      </c>
      <c r="BA81" s="68">
        <v>435562.4</v>
      </c>
      <c r="BB81" s="68">
        <v>133731.20000000001</v>
      </c>
      <c r="BC81" s="68">
        <v>119539</v>
      </c>
      <c r="BD81" s="68">
        <v>35016138</v>
      </c>
      <c r="BE81" s="68">
        <v>202239</v>
      </c>
      <c r="BF81" s="68">
        <v>7217977</v>
      </c>
      <c r="BG81" s="94"/>
      <c r="BH81" s="68">
        <v>4422414.273</v>
      </c>
      <c r="BI81" s="68">
        <v>66585.2</v>
      </c>
      <c r="BJ81" s="68">
        <v>87195247</v>
      </c>
      <c r="BK81" s="68">
        <v>106735262</v>
      </c>
      <c r="BL81" s="68">
        <v>19860</v>
      </c>
      <c r="BM81" s="68">
        <v>361249</v>
      </c>
      <c r="BN81" s="68">
        <v>15352073</v>
      </c>
      <c r="BO81" s="68">
        <v>2329</v>
      </c>
      <c r="BP81" s="94"/>
      <c r="BQ81" s="94"/>
      <c r="BR81" s="94"/>
      <c r="BS81" s="94"/>
      <c r="BT81" s="94"/>
      <c r="BU81" s="94"/>
      <c r="BV81" s="94"/>
      <c r="BW81" s="68">
        <v>81066.711602381969</v>
      </c>
      <c r="BX81" s="68">
        <v>50018.773148838191</v>
      </c>
      <c r="BY81" s="68">
        <v>34127.549698190778</v>
      </c>
      <c r="BZ81" s="68">
        <v>87195.247000000003</v>
      </c>
      <c r="CA81" s="68">
        <v>106735.262</v>
      </c>
      <c r="CB81" s="68">
        <v>29961.990929447682</v>
      </c>
      <c r="CC81" s="68">
        <v>11374.595794634077</v>
      </c>
      <c r="CD81" s="68">
        <v>417.77976423864112</v>
      </c>
      <c r="CE81" s="68">
        <v>6496.179127910018</v>
      </c>
      <c r="CF81" s="68">
        <v>0</v>
      </c>
      <c r="CG81" s="68">
        <v>614.97680000000003</v>
      </c>
      <c r="CH81" s="68">
        <v>220.60212029352186</v>
      </c>
      <c r="CI81" s="68">
        <v>131.05657855072022</v>
      </c>
      <c r="CJ81" s="68">
        <v>426.85116030769348</v>
      </c>
      <c r="CK81" s="68">
        <v>3980.172740261427</v>
      </c>
      <c r="CL81" s="68">
        <v>687.51193352810583</v>
      </c>
      <c r="CM81" s="68">
        <v>18359.852370962759</v>
      </c>
      <c r="CN81" s="93" t="s">
        <v>334</v>
      </c>
      <c r="CO81" s="68">
        <v>48720937</v>
      </c>
      <c r="CP81" s="68">
        <v>48830942</v>
      </c>
      <c r="CQ81" s="68">
        <v>327.72</v>
      </c>
      <c r="CR81" s="68">
        <v>149389.592</v>
      </c>
      <c r="CS81" s="68">
        <v>51536.186582196606</v>
      </c>
      <c r="CT81" s="68">
        <v>0</v>
      </c>
      <c r="CU81" s="68">
        <v>5765.1589999999987</v>
      </c>
      <c r="CV81" s="68">
        <v>0</v>
      </c>
      <c r="CW81" s="68">
        <v>0</v>
      </c>
      <c r="CX81" s="68">
        <v>327.72</v>
      </c>
      <c r="CY81" s="68">
        <v>149389.59200000006</v>
      </c>
      <c r="CZ81" s="68">
        <v>5816.0890000000009</v>
      </c>
      <c r="DA81" s="68">
        <v>0</v>
      </c>
      <c r="DB81" s="68">
        <v>5765.1590000000006</v>
      </c>
      <c r="DC81" s="68">
        <v>0</v>
      </c>
      <c r="DD81" s="68">
        <v>0</v>
      </c>
      <c r="DE81" s="68">
        <v>205982.2</v>
      </c>
      <c r="DF81" s="94"/>
      <c r="DG81" s="68">
        <v>2316</v>
      </c>
      <c r="DH81" s="68">
        <v>85332023</v>
      </c>
      <c r="DI81" s="68">
        <v>114343.8</v>
      </c>
      <c r="DJ81" s="68">
        <v>31538315</v>
      </c>
      <c r="DK81" s="68">
        <v>8418119</v>
      </c>
      <c r="DL81" s="68">
        <v>48829297</v>
      </c>
      <c r="DM81" s="68">
        <v>435562.4</v>
      </c>
      <c r="DN81" s="68">
        <v>133391.20000000001</v>
      </c>
      <c r="DO81" s="68">
        <v>119539</v>
      </c>
      <c r="DP81" s="68">
        <v>35016138</v>
      </c>
      <c r="DQ81" s="68">
        <v>202239</v>
      </c>
      <c r="DR81" s="68">
        <v>7217977</v>
      </c>
      <c r="DS81" s="68">
        <v>4422414.273</v>
      </c>
      <c r="DT81" s="68">
        <v>64887.199999999997</v>
      </c>
      <c r="DU81" s="68">
        <v>87195247</v>
      </c>
      <c r="DV81" s="68">
        <v>106735262</v>
      </c>
      <c r="DW81" s="68">
        <v>19860</v>
      </c>
      <c r="DX81" s="68">
        <v>361249</v>
      </c>
      <c r="DY81" s="68">
        <v>15352073</v>
      </c>
      <c r="DZ81" s="68">
        <v>2316</v>
      </c>
      <c r="EA81" s="94"/>
      <c r="EB81" s="94"/>
      <c r="EC81" s="94"/>
      <c r="ED81" s="94"/>
      <c r="EE81" s="94"/>
      <c r="EF81" s="94"/>
      <c r="EG81" s="94"/>
      <c r="EH81" s="68">
        <v>86360</v>
      </c>
      <c r="EI81" s="68">
        <v>10715</v>
      </c>
      <c r="EJ81" s="94"/>
      <c r="EK81" s="68">
        <v>1645</v>
      </c>
      <c r="EL81" s="68">
        <v>823</v>
      </c>
      <c r="EM81" s="94"/>
    </row>
    <row r="82" spans="1:143" ht="12" customHeight="1" x14ac:dyDescent="0.2">
      <c r="A82" s="31" t="s">
        <v>307</v>
      </c>
      <c r="B82" s="67">
        <v>2018</v>
      </c>
      <c r="C82" s="31" t="s">
        <v>308</v>
      </c>
      <c r="D82" s="68">
        <v>149</v>
      </c>
      <c r="E82" s="68">
        <v>146</v>
      </c>
      <c r="F82" s="68">
        <v>146</v>
      </c>
      <c r="G82" s="68">
        <v>599204</v>
      </c>
      <c r="H82" s="68">
        <v>286239.17239400005</v>
      </c>
      <c r="I82" s="68">
        <v>90136.048001000003</v>
      </c>
      <c r="J82" s="68">
        <v>19125.487410000002</v>
      </c>
      <c r="K82" s="68">
        <v>13843.230408000001</v>
      </c>
      <c r="L82" s="68">
        <v>5282.2570000000005</v>
      </c>
      <c r="M82" s="68">
        <v>5114.2240019999999</v>
      </c>
      <c r="N82" s="68">
        <v>4522.6100020000003</v>
      </c>
      <c r="O82" s="68">
        <v>591.61400100000003</v>
      </c>
      <c r="P82" s="68">
        <v>164372.71468100001</v>
      </c>
      <c r="Q82" s="68">
        <v>10801.061301000003</v>
      </c>
      <c r="R82" s="68">
        <v>7099.1572999999999</v>
      </c>
      <c r="S82" s="68">
        <v>76</v>
      </c>
      <c r="T82" s="68">
        <v>14343</v>
      </c>
      <c r="U82" s="68">
        <v>310.48</v>
      </c>
      <c r="V82" s="68">
        <v>81.061000000000007</v>
      </c>
      <c r="W82" s="68">
        <v>190229.25339100003</v>
      </c>
      <c r="X82" s="68">
        <v>25.149998999999998</v>
      </c>
      <c r="Y82" s="68">
        <v>10907.272300000001</v>
      </c>
      <c r="Z82" s="68">
        <v>20.7</v>
      </c>
      <c r="AA82" s="68">
        <v>279140.322484</v>
      </c>
      <c r="AB82" s="68">
        <v>164463.18307100001</v>
      </c>
      <c r="AC82" s="68">
        <v>114677.13941300001</v>
      </c>
      <c r="AD82" s="68">
        <v>90437.428001000007</v>
      </c>
      <c r="AE82" s="68">
        <v>19125.487410000002</v>
      </c>
      <c r="AF82" s="68">
        <v>5114.2240019999999</v>
      </c>
      <c r="AG82" s="68">
        <v>3207.8618286473647</v>
      </c>
      <c r="AH82" s="68">
        <v>15917.625579352636</v>
      </c>
      <c r="AI82" s="93" t="s">
        <v>367</v>
      </c>
      <c r="AJ82" s="68">
        <v>19125487.408</v>
      </c>
      <c r="AK82" s="68">
        <v>19125487.408</v>
      </c>
      <c r="AL82" s="68">
        <v>2026.4631377223454</v>
      </c>
      <c r="AM82" s="93" t="s">
        <v>345</v>
      </c>
      <c r="AN82" s="68">
        <v>5114224.0029999996</v>
      </c>
      <c r="AO82" s="68">
        <v>5114224.0029999996</v>
      </c>
      <c r="AP82" s="68">
        <v>12295.760299000001</v>
      </c>
      <c r="AQ82" s="68">
        <v>25.250998999999997</v>
      </c>
      <c r="AR82" s="68">
        <v>7099.1572999999962</v>
      </c>
      <c r="AS82" s="68">
        <v>98078.409000000014</v>
      </c>
      <c r="AT82" s="68">
        <v>955766.00000000012</v>
      </c>
      <c r="AU82" s="68">
        <v>27176.548999999999</v>
      </c>
      <c r="AV82" s="68">
        <v>27264976.000000004</v>
      </c>
      <c r="AW82" s="68">
        <v>58849.209000000003</v>
      </c>
      <c r="AX82" s="68">
        <v>15940184.98</v>
      </c>
      <c r="AY82" s="68">
        <v>4065420.9989999998</v>
      </c>
      <c r="AZ82" s="68">
        <v>4712560</v>
      </c>
      <c r="BA82" s="68">
        <v>247775.50199999995</v>
      </c>
      <c r="BB82" s="68">
        <v>87838.739999999991</v>
      </c>
      <c r="BC82" s="68">
        <v>79422.11099999999</v>
      </c>
      <c r="BD82" s="68">
        <v>12001213.6</v>
      </c>
      <c r="BE82" s="68">
        <v>195334.87000000002</v>
      </c>
      <c r="BF82" s="68">
        <v>2812039.571</v>
      </c>
      <c r="BG82" s="68">
        <v>267</v>
      </c>
      <c r="BH82" s="68">
        <v>1494216</v>
      </c>
      <c r="BI82" s="68">
        <v>65481.19999999999</v>
      </c>
      <c r="BJ82" s="68">
        <v>36573638.001000002</v>
      </c>
      <c r="BK82" s="68">
        <v>29392472.680000003</v>
      </c>
      <c r="BL82" s="68">
        <v>2494</v>
      </c>
      <c r="BM82" s="68">
        <v>487855.94899999996</v>
      </c>
      <c r="BN82" s="68">
        <v>27900121.700999998</v>
      </c>
      <c r="BO82" s="68">
        <v>25615.548999999999</v>
      </c>
      <c r="BP82" s="94"/>
      <c r="BQ82" s="68">
        <v>276</v>
      </c>
      <c r="BR82" s="68">
        <v>739</v>
      </c>
      <c r="BS82" s="68">
        <v>70</v>
      </c>
      <c r="BT82" s="94"/>
      <c r="BU82" s="68">
        <v>476</v>
      </c>
      <c r="BV82" s="94"/>
      <c r="BW82" s="68">
        <v>26015.71683319904</v>
      </c>
      <c r="BX82" s="68">
        <v>27729.959781693844</v>
      </c>
      <c r="BY82" s="68">
        <v>12255.198075796856</v>
      </c>
      <c r="BZ82" s="68">
        <v>36573.638000999999</v>
      </c>
      <c r="CA82" s="68">
        <v>29392.472680000003</v>
      </c>
      <c r="CB82" s="68">
        <v>15231.612935997169</v>
      </c>
      <c r="CC82" s="68">
        <v>4226.3391489296</v>
      </c>
      <c r="CD82" s="68">
        <v>38.585030444214119</v>
      </c>
      <c r="CE82" s="68">
        <v>2530.8355468557525</v>
      </c>
      <c r="CF82" s="68">
        <v>0</v>
      </c>
      <c r="CG82" s="68">
        <v>629.399269</v>
      </c>
      <c r="CH82" s="68">
        <v>96.116842690697183</v>
      </c>
      <c r="CI82" s="68">
        <v>86.081966875390989</v>
      </c>
      <c r="CJ82" s="68">
        <v>242.81999668594267</v>
      </c>
      <c r="CK82" s="68">
        <v>1344.7943643751144</v>
      </c>
      <c r="CL82" s="68">
        <v>1262.7171152853409</v>
      </c>
      <c r="CM82" s="68">
        <v>6849.1093026529488</v>
      </c>
      <c r="CN82" s="93" t="s">
        <v>368</v>
      </c>
      <c r="CO82" s="68">
        <v>3974867</v>
      </c>
      <c r="CP82" s="68">
        <v>4228996</v>
      </c>
      <c r="CQ82" s="68">
        <v>15583.771999999999</v>
      </c>
      <c r="CR82" s="68">
        <v>78696.867002999963</v>
      </c>
      <c r="CS82" s="68">
        <v>17188.638581352621</v>
      </c>
      <c r="CT82" s="68">
        <v>6.6770375685151535</v>
      </c>
      <c r="CU82" s="68">
        <v>1872.0929876775986</v>
      </c>
      <c r="CV82" s="68">
        <v>24.017440715432166</v>
      </c>
      <c r="CW82" s="68">
        <v>82.342557699680327</v>
      </c>
      <c r="CX82" s="68">
        <v>15583.772000000004</v>
      </c>
      <c r="CY82" s="68">
        <v>78696.867002999919</v>
      </c>
      <c r="CZ82" s="68">
        <v>2030.66</v>
      </c>
      <c r="DA82" s="68">
        <v>6.6770375685151508</v>
      </c>
      <c r="DB82" s="68">
        <v>1872.0929876775988</v>
      </c>
      <c r="DC82" s="68">
        <v>24.017440715432166</v>
      </c>
      <c r="DD82" s="68">
        <v>82.342557699680327</v>
      </c>
      <c r="DE82" s="68">
        <v>54236.838999999993</v>
      </c>
      <c r="DF82" s="68">
        <v>946195</v>
      </c>
      <c r="DG82" s="68">
        <v>27206.548999999999</v>
      </c>
      <c r="DH82" s="68">
        <v>27265836.000000004</v>
      </c>
      <c r="DI82" s="68">
        <v>58781.219000000005</v>
      </c>
      <c r="DJ82" s="68">
        <v>15940184.98</v>
      </c>
      <c r="DK82" s="68">
        <v>3744421.9990000003</v>
      </c>
      <c r="DL82" s="68">
        <v>4712560</v>
      </c>
      <c r="DM82" s="68">
        <v>247775.50199999995</v>
      </c>
      <c r="DN82" s="68">
        <v>72876.25</v>
      </c>
      <c r="DO82" s="68">
        <v>79401.810999999972</v>
      </c>
      <c r="DP82" s="68">
        <v>12001213.6</v>
      </c>
      <c r="DQ82" s="68">
        <v>195334.87000000002</v>
      </c>
      <c r="DR82" s="68">
        <v>2812039.571</v>
      </c>
      <c r="DS82" s="68">
        <v>1494216</v>
      </c>
      <c r="DT82" s="68">
        <v>65332.159999999996</v>
      </c>
      <c r="DU82" s="68">
        <v>36872158.001000002</v>
      </c>
      <c r="DV82" s="68">
        <v>29392472.680000003</v>
      </c>
      <c r="DW82" s="68">
        <v>2494</v>
      </c>
      <c r="DX82" s="68">
        <v>487855.94899999996</v>
      </c>
      <c r="DY82" s="68">
        <v>27900121.700999998</v>
      </c>
      <c r="DZ82" s="68">
        <v>25645.548999999999</v>
      </c>
      <c r="EA82" s="94"/>
      <c r="EB82" s="68">
        <v>276</v>
      </c>
      <c r="EC82" s="68">
        <v>739</v>
      </c>
      <c r="ED82" s="68">
        <v>70</v>
      </c>
      <c r="EE82" s="94"/>
      <c r="EF82" s="68">
        <v>476</v>
      </c>
      <c r="EG82" s="94"/>
      <c r="EH82" s="68">
        <v>50910</v>
      </c>
      <c r="EI82" s="94"/>
      <c r="EJ82" s="94"/>
      <c r="EK82" s="68">
        <v>23336</v>
      </c>
      <c r="EL82" s="68">
        <v>6733</v>
      </c>
      <c r="EM82" s="68">
        <v>82</v>
      </c>
    </row>
    <row r="83" spans="1:143" ht="12" customHeight="1" x14ac:dyDescent="0.2">
      <c r="A83" s="31" t="s">
        <v>312</v>
      </c>
      <c r="B83" s="67">
        <v>2018</v>
      </c>
      <c r="C83" s="31" t="s">
        <v>313</v>
      </c>
      <c r="D83" s="68">
        <v>115</v>
      </c>
      <c r="E83" s="68">
        <v>115</v>
      </c>
      <c r="F83" s="68">
        <v>114</v>
      </c>
      <c r="G83" s="68">
        <v>358955</v>
      </c>
      <c r="H83" s="68">
        <v>170952.19450000001</v>
      </c>
      <c r="I83" s="68">
        <v>37232.459000000003</v>
      </c>
      <c r="J83" s="68">
        <v>10311.290999999999</v>
      </c>
      <c r="K83" s="68">
        <v>10249.98</v>
      </c>
      <c r="L83" s="68">
        <v>61.311</v>
      </c>
      <c r="M83" s="68">
        <v>3893.0520000000001</v>
      </c>
      <c r="N83" s="68">
        <v>3893.0520000000001</v>
      </c>
      <c r="O83" s="68">
        <v>0</v>
      </c>
      <c r="P83" s="68">
        <v>115217.6395</v>
      </c>
      <c r="Q83" s="68">
        <v>5341.59</v>
      </c>
      <c r="R83" s="68">
        <v>4085.5929999999998</v>
      </c>
      <c r="S83" s="68">
        <v>106</v>
      </c>
      <c r="T83" s="68">
        <v>12989</v>
      </c>
      <c r="U83" s="68">
        <v>212.16</v>
      </c>
      <c r="V83" s="68">
        <v>0</v>
      </c>
      <c r="W83" s="68">
        <v>133658.42449999999</v>
      </c>
      <c r="X83" s="68">
        <v>28.901</v>
      </c>
      <c r="Y83" s="68">
        <v>5370.491</v>
      </c>
      <c r="Z83" s="68">
        <v>0</v>
      </c>
      <c r="AA83" s="68">
        <v>166710.47700000001</v>
      </c>
      <c r="AB83" s="68">
        <v>114195.8</v>
      </c>
      <c r="AC83" s="68">
        <v>52514.677000000003</v>
      </c>
      <c r="AD83" s="68">
        <v>38310.334000000003</v>
      </c>
      <c r="AE83" s="68">
        <v>10311.290999999999</v>
      </c>
      <c r="AF83" s="68">
        <v>3893.0520000000001</v>
      </c>
      <c r="AG83" s="68">
        <v>1017.0383958160505</v>
      </c>
      <c r="AH83" s="68">
        <v>9294.2526041839501</v>
      </c>
      <c r="AI83" s="93" t="s">
        <v>352</v>
      </c>
      <c r="AJ83" s="68">
        <v>10311291</v>
      </c>
      <c r="AK83" s="68">
        <v>10311291</v>
      </c>
      <c r="AL83" s="68">
        <v>1717.5305461257101</v>
      </c>
      <c r="AM83" s="93" t="s">
        <v>325</v>
      </c>
      <c r="AN83" s="68">
        <v>3893052</v>
      </c>
      <c r="AO83" s="68">
        <v>3893052</v>
      </c>
      <c r="AP83" s="68">
        <v>5421.8089999999984</v>
      </c>
      <c r="AQ83" s="68">
        <v>28.901000000000003</v>
      </c>
      <c r="AR83" s="68">
        <v>4085.5929999999985</v>
      </c>
      <c r="AS83" s="68">
        <v>11138.5</v>
      </c>
      <c r="AT83" s="68">
        <v>8877</v>
      </c>
      <c r="AU83" s="68">
        <v>2379</v>
      </c>
      <c r="AV83" s="68">
        <v>20570799</v>
      </c>
      <c r="AW83" s="68">
        <v>35480.5</v>
      </c>
      <c r="AX83" s="68">
        <v>7468334</v>
      </c>
      <c r="AY83" s="68">
        <v>2258498</v>
      </c>
      <c r="AZ83" s="68">
        <v>18755800</v>
      </c>
      <c r="BA83" s="68">
        <v>123160</v>
      </c>
      <c r="BB83" s="68">
        <v>48863</v>
      </c>
      <c r="BC83" s="68">
        <v>34982</v>
      </c>
      <c r="BD83" s="68">
        <v>9815720</v>
      </c>
      <c r="BE83" s="68">
        <v>145601</v>
      </c>
      <c r="BF83" s="68">
        <v>2105818</v>
      </c>
      <c r="BG83" s="68">
        <v>299</v>
      </c>
      <c r="BH83" s="68">
        <v>815455</v>
      </c>
      <c r="BI83" s="68">
        <v>18718</v>
      </c>
      <c r="BJ83" s="68">
        <v>26891043</v>
      </c>
      <c r="BK83" s="68">
        <v>24645810</v>
      </c>
      <c r="BL83" s="68">
        <v>1686</v>
      </c>
      <c r="BM83" s="68">
        <v>238169</v>
      </c>
      <c r="BN83" s="68">
        <v>199170</v>
      </c>
      <c r="BO83" s="68">
        <v>2379</v>
      </c>
      <c r="BP83" s="94"/>
      <c r="BQ83" s="94"/>
      <c r="BR83" s="94"/>
      <c r="BS83" s="94"/>
      <c r="BT83" s="94"/>
      <c r="BU83" s="94"/>
      <c r="BV83" s="94"/>
      <c r="BW83" s="68">
        <v>19543.685652493157</v>
      </c>
      <c r="BX83" s="68">
        <v>12115.684750580414</v>
      </c>
      <c r="BY83" s="68">
        <v>10085.061219696214</v>
      </c>
      <c r="BZ83" s="68">
        <v>26891.043000000001</v>
      </c>
      <c r="CA83" s="68">
        <v>24645.81</v>
      </c>
      <c r="CB83" s="68">
        <v>7095.6794970372275</v>
      </c>
      <c r="CC83" s="68">
        <v>4893.4458714640796</v>
      </c>
      <c r="CD83" s="68">
        <v>175.19703826274491</v>
      </c>
      <c r="CE83" s="68">
        <v>1895.2361497933864</v>
      </c>
      <c r="CF83" s="68">
        <v>0</v>
      </c>
      <c r="CG83" s="68">
        <v>310.51049999999998</v>
      </c>
      <c r="CH83" s="68">
        <v>10.915730212450027</v>
      </c>
      <c r="CI83" s="68">
        <v>47.885740931987762</v>
      </c>
      <c r="CJ83" s="68">
        <v>120.69680234909058</v>
      </c>
      <c r="CK83" s="68">
        <v>733.90948055803779</v>
      </c>
      <c r="CL83" s="68">
        <v>173.64665080500302</v>
      </c>
      <c r="CM83" s="68">
        <v>5457.4877687206153</v>
      </c>
      <c r="CN83" s="93" t="s">
        <v>355</v>
      </c>
      <c r="CO83" s="68">
        <v>10227939</v>
      </c>
      <c r="CP83" s="68">
        <v>10230389</v>
      </c>
      <c r="CQ83" s="68">
        <v>0</v>
      </c>
      <c r="CR83" s="68">
        <v>20031.784999999996</v>
      </c>
      <c r="CS83" s="68">
        <v>31465.85360418394</v>
      </c>
      <c r="CT83" s="68">
        <v>0</v>
      </c>
      <c r="CU83" s="68">
        <v>14535.681288732525</v>
      </c>
      <c r="CV83" s="68">
        <v>1392.6051194214817</v>
      </c>
      <c r="CW83" s="68">
        <v>2348.3332838487627</v>
      </c>
      <c r="CX83" s="68">
        <v>0</v>
      </c>
      <c r="CY83" s="68">
        <v>20031.785000000011</v>
      </c>
      <c r="CZ83" s="68">
        <v>18339.86</v>
      </c>
      <c r="DA83" s="68">
        <v>0</v>
      </c>
      <c r="DB83" s="68">
        <v>14535.681288732529</v>
      </c>
      <c r="DC83" s="68">
        <v>1392.605119421482</v>
      </c>
      <c r="DD83" s="68">
        <v>2348.3332838487622</v>
      </c>
      <c r="DE83" s="68">
        <v>9926</v>
      </c>
      <c r="DF83" s="94"/>
      <c r="DG83" s="68">
        <v>2379</v>
      </c>
      <c r="DH83" s="68">
        <v>20570799</v>
      </c>
      <c r="DI83" s="68">
        <v>35480.5</v>
      </c>
      <c r="DJ83" s="68">
        <v>7726529</v>
      </c>
      <c r="DK83" s="68">
        <v>2241528</v>
      </c>
      <c r="DL83" s="68">
        <v>18755800</v>
      </c>
      <c r="DM83" s="68">
        <v>123160</v>
      </c>
      <c r="DN83" s="68">
        <v>20186</v>
      </c>
      <c r="DO83" s="68">
        <v>34982</v>
      </c>
      <c r="DP83" s="68">
        <v>9815720</v>
      </c>
      <c r="DQ83" s="68">
        <v>145601</v>
      </c>
      <c r="DR83" s="68">
        <v>2105818</v>
      </c>
      <c r="DS83" s="68">
        <v>815455</v>
      </c>
      <c r="DT83" s="68">
        <v>18718</v>
      </c>
      <c r="DU83" s="68">
        <v>26891043</v>
      </c>
      <c r="DV83" s="68">
        <v>25465490</v>
      </c>
      <c r="DW83" s="68">
        <v>1686</v>
      </c>
      <c r="DX83" s="68">
        <v>238169</v>
      </c>
      <c r="DY83" s="68">
        <v>199170</v>
      </c>
      <c r="DZ83" s="68">
        <v>2379</v>
      </c>
      <c r="EA83" s="94"/>
      <c r="EB83" s="94"/>
      <c r="EC83" s="94"/>
      <c r="ED83" s="94"/>
      <c r="EE83" s="94"/>
      <c r="EF83" s="94"/>
      <c r="EG83" s="94"/>
      <c r="EH83" s="94"/>
      <c r="EI83" s="94"/>
      <c r="EJ83" s="94"/>
      <c r="EK83" s="94"/>
      <c r="EL83" s="94"/>
      <c r="EM83" s="94"/>
    </row>
    <row r="84" spans="1:143" ht="12" customHeight="1" x14ac:dyDescent="0.2">
      <c r="A84" s="31" t="s">
        <v>315</v>
      </c>
      <c r="B84" s="67">
        <v>2018</v>
      </c>
      <c r="C84" s="31" t="s">
        <v>316</v>
      </c>
      <c r="D84" s="68">
        <v>85</v>
      </c>
      <c r="E84" s="68">
        <v>85</v>
      </c>
      <c r="F84" s="68">
        <v>85</v>
      </c>
      <c r="G84" s="68">
        <v>337380</v>
      </c>
      <c r="H84" s="68">
        <v>162827.89600000001</v>
      </c>
      <c r="I84" s="68">
        <v>47609.5</v>
      </c>
      <c r="J84" s="68">
        <v>10113.412</v>
      </c>
      <c r="K84" s="68">
        <v>10113.412</v>
      </c>
      <c r="L84" s="68">
        <v>0</v>
      </c>
      <c r="M84" s="68">
        <v>3564.42</v>
      </c>
      <c r="N84" s="68">
        <v>3564.42</v>
      </c>
      <c r="O84" s="68">
        <v>0</v>
      </c>
      <c r="P84" s="68">
        <v>96154.989000000001</v>
      </c>
      <c r="Q84" s="68">
        <v>7028.2290000000003</v>
      </c>
      <c r="R84" s="68">
        <v>4754.1149999999998</v>
      </c>
      <c r="S84" s="68">
        <v>45</v>
      </c>
      <c r="T84" s="68">
        <v>5022</v>
      </c>
      <c r="U84" s="68">
        <v>631.46</v>
      </c>
      <c r="V84" s="68">
        <v>0</v>
      </c>
      <c r="W84" s="68">
        <v>115218.39599999999</v>
      </c>
      <c r="X84" s="68">
        <v>19.28</v>
      </c>
      <c r="Y84" s="68">
        <v>7047.509</v>
      </c>
      <c r="Z84" s="68">
        <v>0</v>
      </c>
      <c r="AA84" s="68">
        <v>157560.86850000001</v>
      </c>
      <c r="AB84" s="68">
        <v>96252.539499999999</v>
      </c>
      <c r="AC84" s="68">
        <v>61308.328999999998</v>
      </c>
      <c r="AD84" s="68">
        <v>47630.497000000003</v>
      </c>
      <c r="AE84" s="68">
        <v>10113.412</v>
      </c>
      <c r="AF84" s="68">
        <v>3564.42</v>
      </c>
      <c r="AG84" s="68">
        <v>2550.4213272375687</v>
      </c>
      <c r="AH84" s="68">
        <v>7562.9906727624311</v>
      </c>
      <c r="AI84" s="93" t="s">
        <v>326</v>
      </c>
      <c r="AJ84" s="68">
        <v>10113412</v>
      </c>
      <c r="AK84" s="68">
        <v>10113412</v>
      </c>
      <c r="AL84" s="68">
        <v>2043.8385014247895</v>
      </c>
      <c r="AM84" s="93" t="s">
        <v>318</v>
      </c>
      <c r="AN84" s="68">
        <v>3564420</v>
      </c>
      <c r="AO84" s="68">
        <v>3564420</v>
      </c>
      <c r="AP84" s="68">
        <v>7061.998999999998</v>
      </c>
      <c r="AQ84" s="68">
        <v>19.279999999999998</v>
      </c>
      <c r="AR84" s="68">
        <v>4754.1149999999989</v>
      </c>
      <c r="AS84" s="68">
        <v>43520</v>
      </c>
      <c r="AT84" s="68">
        <v>104040</v>
      </c>
      <c r="AU84" s="68">
        <v>2996</v>
      </c>
      <c r="AV84" s="68">
        <v>16175937</v>
      </c>
      <c r="AW84" s="68">
        <v>37251</v>
      </c>
      <c r="AX84" s="68">
        <v>7949565</v>
      </c>
      <c r="AY84" s="68">
        <v>2592844</v>
      </c>
      <c r="AZ84" s="68">
        <v>6352670</v>
      </c>
      <c r="BA84" s="68">
        <v>140576</v>
      </c>
      <c r="BB84" s="68">
        <v>18577</v>
      </c>
      <c r="BC84" s="68">
        <v>38835</v>
      </c>
      <c r="BD84" s="68">
        <v>545870</v>
      </c>
      <c r="BE84" s="68">
        <v>1420</v>
      </c>
      <c r="BF84" s="68">
        <v>1703943</v>
      </c>
      <c r="BG84" s="68">
        <v>903.5</v>
      </c>
      <c r="BH84" s="68">
        <v>1162617</v>
      </c>
      <c r="BI84" s="68">
        <v>13015</v>
      </c>
      <c r="BJ84" s="68">
        <v>22909430</v>
      </c>
      <c r="BK84" s="68">
        <v>22471874</v>
      </c>
      <c r="BL84" s="68">
        <v>11811</v>
      </c>
      <c r="BM84" s="68">
        <v>53935</v>
      </c>
      <c r="BN84" s="68">
        <v>13920910</v>
      </c>
      <c r="BO84" s="68">
        <v>2996</v>
      </c>
      <c r="BP84" s="94"/>
      <c r="BQ84" s="94"/>
      <c r="BR84" s="94"/>
      <c r="BS84" s="94"/>
      <c r="BT84" s="94"/>
      <c r="BU84" s="94"/>
      <c r="BV84" s="94"/>
      <c r="BW84" s="68">
        <v>15421.137655102331</v>
      </c>
      <c r="BX84" s="68">
        <v>13364.073301289678</v>
      </c>
      <c r="BY84" s="68">
        <v>5290.6073383605481</v>
      </c>
      <c r="BZ84" s="68">
        <v>22909.43</v>
      </c>
      <c r="CA84" s="68">
        <v>22471.874</v>
      </c>
      <c r="CB84" s="68">
        <v>7552.0866552338002</v>
      </c>
      <c r="CC84" s="68">
        <v>2983.1330076644122</v>
      </c>
      <c r="CD84" s="68">
        <v>55.903495697081091</v>
      </c>
      <c r="CE84" s="68">
        <v>1533.5486593748331</v>
      </c>
      <c r="CF84" s="68">
        <v>0</v>
      </c>
      <c r="CG84" s="68">
        <v>142.7355</v>
      </c>
      <c r="CH84" s="68">
        <v>42.649600830078128</v>
      </c>
      <c r="CI84" s="68">
        <v>18.205460354328157</v>
      </c>
      <c r="CJ84" s="68">
        <v>137.76448268127442</v>
      </c>
      <c r="CK84" s="68">
        <v>1046.3552722810507</v>
      </c>
      <c r="CL84" s="68">
        <v>214.30223018640467</v>
      </c>
      <c r="CM84" s="68">
        <v>3068.7022759389429</v>
      </c>
      <c r="CN84" s="93" t="s">
        <v>318</v>
      </c>
      <c r="CO84" s="68">
        <v>6352670</v>
      </c>
      <c r="CP84" s="68">
        <v>6352670</v>
      </c>
      <c r="CQ84" s="68">
        <v>0</v>
      </c>
      <c r="CR84" s="68">
        <v>47630.497000000003</v>
      </c>
      <c r="CS84" s="68">
        <v>11127.410672762428</v>
      </c>
      <c r="CT84" s="68">
        <v>0</v>
      </c>
      <c r="CU84" s="68">
        <v>0</v>
      </c>
      <c r="CV84" s="68">
        <v>0</v>
      </c>
      <c r="CW84" s="68">
        <v>0</v>
      </c>
      <c r="CX84" s="68">
        <v>0</v>
      </c>
      <c r="CY84" s="68">
        <v>47630.496999999996</v>
      </c>
      <c r="CZ84" s="68">
        <v>0</v>
      </c>
      <c r="DA84" s="68">
        <v>0</v>
      </c>
      <c r="DB84" s="68">
        <v>0</v>
      </c>
      <c r="DC84" s="68">
        <v>0</v>
      </c>
      <c r="DD84" s="68">
        <v>0</v>
      </c>
      <c r="DE84" s="68">
        <v>43520</v>
      </c>
      <c r="DF84" s="68">
        <v>103060</v>
      </c>
      <c r="DG84" s="68">
        <v>2996</v>
      </c>
      <c r="DH84" s="68">
        <v>16196934</v>
      </c>
      <c r="DI84" s="68">
        <v>37251</v>
      </c>
      <c r="DJ84" s="68">
        <v>7949565</v>
      </c>
      <c r="DK84" s="68">
        <v>2480364</v>
      </c>
      <c r="DL84" s="68">
        <v>6352670</v>
      </c>
      <c r="DM84" s="68">
        <v>140576</v>
      </c>
      <c r="DN84" s="68">
        <v>14393</v>
      </c>
      <c r="DO84" s="68">
        <v>38835</v>
      </c>
      <c r="DP84" s="68">
        <v>545870</v>
      </c>
      <c r="DQ84" s="68">
        <v>1420</v>
      </c>
      <c r="DR84" s="68">
        <v>1703943</v>
      </c>
      <c r="DS84" s="68">
        <v>1162617</v>
      </c>
      <c r="DT84" s="68">
        <v>13015</v>
      </c>
      <c r="DU84" s="68">
        <v>22909430</v>
      </c>
      <c r="DV84" s="68">
        <v>22471874</v>
      </c>
      <c r="DW84" s="68">
        <v>11811</v>
      </c>
      <c r="DX84" s="68">
        <v>53935</v>
      </c>
      <c r="DY84" s="68">
        <v>13920910</v>
      </c>
      <c r="DZ84" s="68">
        <v>2996</v>
      </c>
      <c r="EA84" s="94"/>
      <c r="EB84" s="94"/>
      <c r="EC84" s="94"/>
      <c r="ED84" s="94"/>
      <c r="EE84" s="94"/>
      <c r="EF84" s="94"/>
      <c r="EG84" s="94"/>
      <c r="EH84" s="94"/>
      <c r="EI84" s="94"/>
      <c r="EJ84" s="94"/>
      <c r="EK84" s="94"/>
      <c r="EL84" s="94"/>
      <c r="EM84" s="94"/>
    </row>
    <row r="85" spans="1:143" ht="12" customHeight="1" x14ac:dyDescent="0.2">
      <c r="A85" s="31" t="s">
        <v>319</v>
      </c>
      <c r="B85" s="67">
        <v>2018</v>
      </c>
      <c r="C85" s="31" t="s">
        <v>320</v>
      </c>
      <c r="D85" s="68">
        <v>60</v>
      </c>
      <c r="E85" s="68">
        <v>57</v>
      </c>
      <c r="F85" s="68">
        <v>57</v>
      </c>
      <c r="G85" s="68">
        <v>230198</v>
      </c>
      <c r="H85" s="68">
        <v>100520.712</v>
      </c>
      <c r="I85" s="68">
        <v>25799.077000000001</v>
      </c>
      <c r="J85" s="68">
        <v>6620.77</v>
      </c>
      <c r="K85" s="68">
        <v>6584.23</v>
      </c>
      <c r="L85" s="68">
        <v>36.54</v>
      </c>
      <c r="M85" s="68">
        <v>3430.11</v>
      </c>
      <c r="N85" s="68">
        <v>3430.11</v>
      </c>
      <c r="O85" s="68">
        <v>0</v>
      </c>
      <c r="P85" s="68">
        <v>60938.614000000001</v>
      </c>
      <c r="Q85" s="68">
        <v>4457.01</v>
      </c>
      <c r="R85" s="68">
        <v>2827.6849999999999</v>
      </c>
      <c r="S85" s="68">
        <v>15</v>
      </c>
      <c r="T85" s="68">
        <v>743</v>
      </c>
      <c r="U85" s="68">
        <v>99.36</v>
      </c>
      <c r="V85" s="68">
        <v>805.096</v>
      </c>
      <c r="W85" s="68">
        <v>74685.095000000001</v>
      </c>
      <c r="X85" s="68">
        <v>8.4260000000000002</v>
      </c>
      <c r="Y85" s="68">
        <v>5271.1440000000002</v>
      </c>
      <c r="Z85" s="68">
        <v>0</v>
      </c>
      <c r="AA85" s="68">
        <v>96807.826000000001</v>
      </c>
      <c r="AB85" s="68">
        <v>60957.749000000003</v>
      </c>
      <c r="AC85" s="68">
        <v>35850.076999999997</v>
      </c>
      <c r="AD85" s="68">
        <v>25799.197</v>
      </c>
      <c r="AE85" s="68">
        <v>6620.77</v>
      </c>
      <c r="AF85" s="68">
        <v>3430.11</v>
      </c>
      <c r="AG85" s="68">
        <v>1982.3278290952485</v>
      </c>
      <c r="AH85" s="68">
        <v>4638.4421709047519</v>
      </c>
      <c r="AI85" s="93" t="s">
        <v>325</v>
      </c>
      <c r="AJ85" s="68">
        <v>6620770</v>
      </c>
      <c r="AK85" s="68">
        <v>6620770</v>
      </c>
      <c r="AL85" s="68">
        <v>1530.2273872941732</v>
      </c>
      <c r="AM85" s="93" t="s">
        <v>326</v>
      </c>
      <c r="AN85" s="68">
        <v>3430110</v>
      </c>
      <c r="AO85" s="68">
        <v>3430110</v>
      </c>
      <c r="AP85" s="68">
        <v>5281.2359999999999</v>
      </c>
      <c r="AQ85" s="68">
        <v>8.8379999999999992</v>
      </c>
      <c r="AR85" s="68">
        <v>2827.6850000000004</v>
      </c>
      <c r="AS85" s="68">
        <v>14898</v>
      </c>
      <c r="AT85" s="68">
        <v>81510</v>
      </c>
      <c r="AU85" s="68">
        <v>4607</v>
      </c>
      <c r="AV85" s="68">
        <v>10363837</v>
      </c>
      <c r="AW85" s="68">
        <v>25361</v>
      </c>
      <c r="AX85" s="68">
        <v>5175771</v>
      </c>
      <c r="AY85" s="68">
        <v>1318260</v>
      </c>
      <c r="AZ85" s="68">
        <v>7488291</v>
      </c>
      <c r="BA85" s="68">
        <v>42059</v>
      </c>
      <c r="BB85" s="68">
        <v>37518</v>
      </c>
      <c r="BC85" s="68">
        <v>13742</v>
      </c>
      <c r="BD85" s="68">
        <v>4105510</v>
      </c>
      <c r="BE85" s="68">
        <v>69030</v>
      </c>
      <c r="BF85" s="68">
        <v>1215851</v>
      </c>
      <c r="BG85" s="68">
        <v>45</v>
      </c>
      <c r="BH85" s="68">
        <v>349332</v>
      </c>
      <c r="BI85" s="68">
        <v>9790</v>
      </c>
      <c r="BJ85" s="68">
        <v>15929450</v>
      </c>
      <c r="BK85" s="68">
        <v>10646250</v>
      </c>
      <c r="BL85" s="68">
        <v>11092</v>
      </c>
      <c r="BM85" s="68">
        <v>223096</v>
      </c>
      <c r="BN85" s="68">
        <v>3832449</v>
      </c>
      <c r="BO85" s="68">
        <v>4607</v>
      </c>
      <c r="BP85" s="94"/>
      <c r="BQ85" s="94"/>
      <c r="BR85" s="94"/>
      <c r="BS85" s="94"/>
      <c r="BT85" s="94"/>
      <c r="BU85" s="94"/>
      <c r="BV85" s="94"/>
      <c r="BW85" s="68">
        <v>9851.7748353696807</v>
      </c>
      <c r="BX85" s="68">
        <v>8467.6822936100962</v>
      </c>
      <c r="BY85" s="68">
        <v>5181.2285435569283</v>
      </c>
      <c r="BZ85" s="68">
        <v>15929.45</v>
      </c>
      <c r="CA85" s="68">
        <v>10646.25</v>
      </c>
      <c r="CB85" s="68">
        <v>4918.030171109308</v>
      </c>
      <c r="CC85" s="68">
        <v>1631.1885235869506</v>
      </c>
      <c r="CD85" s="68">
        <v>71.801999894230633</v>
      </c>
      <c r="CE85" s="68">
        <v>1094.2658710118533</v>
      </c>
      <c r="CF85" s="68">
        <v>0</v>
      </c>
      <c r="CG85" s="68">
        <v>273.33600000000001</v>
      </c>
      <c r="CH85" s="68">
        <v>14.600040284156799</v>
      </c>
      <c r="CI85" s="68">
        <v>36.767640715599057</v>
      </c>
      <c r="CJ85" s="68">
        <v>41.217820802211762</v>
      </c>
      <c r="CK85" s="68">
        <v>314.39879167127611</v>
      </c>
      <c r="CL85" s="68">
        <v>169.92974244619347</v>
      </c>
      <c r="CM85" s="68">
        <v>2389.2864710050894</v>
      </c>
      <c r="CN85" s="93" t="s">
        <v>369</v>
      </c>
      <c r="CO85" s="68">
        <v>4901080</v>
      </c>
      <c r="CP85" s="68">
        <v>4959660</v>
      </c>
      <c r="CQ85" s="68">
        <v>0</v>
      </c>
      <c r="CR85" s="68">
        <v>0.12</v>
      </c>
      <c r="CS85" s="68">
        <v>33867.629170904765</v>
      </c>
      <c r="CT85" s="68">
        <v>0</v>
      </c>
      <c r="CU85" s="68">
        <v>11.399999999999999</v>
      </c>
      <c r="CV85" s="68">
        <v>3.7014476925457989</v>
      </c>
      <c r="CW85" s="68">
        <v>25783.975746692176</v>
      </c>
      <c r="CX85" s="68">
        <v>0</v>
      </c>
      <c r="CY85" s="68">
        <v>0.12</v>
      </c>
      <c r="CZ85" s="68">
        <v>25835.616999999998</v>
      </c>
      <c r="DA85" s="68">
        <v>0</v>
      </c>
      <c r="DB85" s="68">
        <v>11.399999999999999</v>
      </c>
      <c r="DC85" s="68">
        <v>3.7014476925458006</v>
      </c>
      <c r="DD85" s="68">
        <v>25783.975746692173</v>
      </c>
      <c r="DE85" s="68">
        <v>12928</v>
      </c>
      <c r="DF85" s="68">
        <v>80370</v>
      </c>
      <c r="DG85" s="68">
        <v>4607</v>
      </c>
      <c r="DH85" s="68">
        <v>10363837</v>
      </c>
      <c r="DI85" s="68">
        <v>25091</v>
      </c>
      <c r="DJ85" s="68">
        <v>5175891</v>
      </c>
      <c r="DK85" s="68">
        <v>1315880</v>
      </c>
      <c r="DL85" s="68">
        <v>7488291</v>
      </c>
      <c r="DM85" s="68">
        <v>42059</v>
      </c>
      <c r="DN85" s="68">
        <v>32198</v>
      </c>
      <c r="DO85" s="68">
        <v>13575</v>
      </c>
      <c r="DP85" s="68">
        <v>4105510</v>
      </c>
      <c r="DQ85" s="68">
        <v>69030</v>
      </c>
      <c r="DR85" s="68">
        <v>1215851</v>
      </c>
      <c r="DS85" s="68">
        <v>349332</v>
      </c>
      <c r="DT85" s="68">
        <v>7847</v>
      </c>
      <c r="DU85" s="68">
        <v>15929450</v>
      </c>
      <c r="DV85" s="68">
        <v>10646250</v>
      </c>
      <c r="DW85" s="68">
        <v>11092</v>
      </c>
      <c r="DX85" s="68">
        <v>217076</v>
      </c>
      <c r="DY85" s="68">
        <v>3832449</v>
      </c>
      <c r="DZ85" s="68">
        <v>4607</v>
      </c>
      <c r="EA85" s="94"/>
      <c r="EB85" s="94"/>
      <c r="EC85" s="94"/>
      <c r="ED85" s="94"/>
      <c r="EE85" s="94"/>
      <c r="EF85" s="94"/>
      <c r="EG85" s="94"/>
      <c r="EH85" s="68">
        <v>700078</v>
      </c>
      <c r="EI85" s="68">
        <v>31428</v>
      </c>
      <c r="EJ85" s="94"/>
      <c r="EK85" s="68">
        <v>73590</v>
      </c>
      <c r="EL85" s="94"/>
      <c r="EM85" s="94"/>
    </row>
    <row r="86" spans="1:143" ht="12" customHeight="1" x14ac:dyDescent="0.2">
      <c r="A86" s="31" t="s">
        <v>323</v>
      </c>
      <c r="B86" s="67">
        <v>2018</v>
      </c>
      <c r="C86" s="31" t="s">
        <v>324</v>
      </c>
      <c r="D86" s="68">
        <v>66</v>
      </c>
      <c r="E86" s="68">
        <v>65</v>
      </c>
      <c r="F86" s="68">
        <v>65</v>
      </c>
      <c r="G86" s="68">
        <v>412292</v>
      </c>
      <c r="H86" s="68">
        <v>217589.47349999999</v>
      </c>
      <c r="I86" s="68">
        <v>26211.431</v>
      </c>
      <c r="J86" s="68">
        <v>8559.6540000000005</v>
      </c>
      <c r="K86" s="68">
        <v>6857.4809999999998</v>
      </c>
      <c r="L86" s="68">
        <v>1702.173</v>
      </c>
      <c r="M86" s="68">
        <v>3722.21</v>
      </c>
      <c r="N86" s="68">
        <v>3671.69</v>
      </c>
      <c r="O86" s="68">
        <v>50.52</v>
      </c>
      <c r="P86" s="68">
        <v>169750.87849999999</v>
      </c>
      <c r="Q86" s="68">
        <v>11507.502</v>
      </c>
      <c r="R86" s="68">
        <v>5160.18</v>
      </c>
      <c r="S86" s="68">
        <v>61</v>
      </c>
      <c r="T86" s="68">
        <v>19303</v>
      </c>
      <c r="U86" s="68">
        <v>4185.12</v>
      </c>
      <c r="V86" s="68">
        <v>0</v>
      </c>
      <c r="W86" s="68">
        <v>189625.34950000001</v>
      </c>
      <c r="X86" s="68">
        <v>83.478999999999999</v>
      </c>
      <c r="Y86" s="68">
        <v>11590.981</v>
      </c>
      <c r="Z86" s="68">
        <v>6.91</v>
      </c>
      <c r="AA86" s="68">
        <v>208254.26749999999</v>
      </c>
      <c r="AB86" s="68">
        <v>169760.88949999999</v>
      </c>
      <c r="AC86" s="68">
        <v>38493.377999999997</v>
      </c>
      <c r="AD86" s="68">
        <v>26211.513999999999</v>
      </c>
      <c r="AE86" s="68">
        <v>8559.6540000000005</v>
      </c>
      <c r="AF86" s="68">
        <v>3722.21</v>
      </c>
      <c r="AG86" s="68">
        <v>1897.1386911434547</v>
      </c>
      <c r="AH86" s="68">
        <v>6662.5153088565448</v>
      </c>
      <c r="AI86" s="93" t="s">
        <v>345</v>
      </c>
      <c r="AJ86" s="68">
        <v>8559654</v>
      </c>
      <c r="AK86" s="68">
        <v>8559654</v>
      </c>
      <c r="AL86" s="68">
        <v>1328.8127705787122</v>
      </c>
      <c r="AM86" s="93" t="s">
        <v>321</v>
      </c>
      <c r="AN86" s="68">
        <v>3722210</v>
      </c>
      <c r="AO86" s="68">
        <v>3722210</v>
      </c>
      <c r="AP86" s="68">
        <v>11662.581000000002</v>
      </c>
      <c r="AQ86" s="68">
        <v>83.478999999999999</v>
      </c>
      <c r="AR86" s="68">
        <v>5160.1799999999994</v>
      </c>
      <c r="AS86" s="68">
        <v>30070</v>
      </c>
      <c r="AT86" s="68">
        <v>9688</v>
      </c>
      <c r="AU86" s="68">
        <v>19187</v>
      </c>
      <c r="AV86" s="68">
        <v>26423038</v>
      </c>
      <c r="AW86" s="68">
        <v>52922</v>
      </c>
      <c r="AX86" s="68">
        <v>8677020</v>
      </c>
      <c r="AY86" s="68">
        <v>2478274</v>
      </c>
      <c r="AZ86" s="68">
        <v>20129956</v>
      </c>
      <c r="BA86" s="68">
        <v>114648</v>
      </c>
      <c r="BB86" s="68">
        <v>39665</v>
      </c>
      <c r="BC86" s="68">
        <v>48657</v>
      </c>
      <c r="BD86" s="68">
        <v>15652601</v>
      </c>
      <c r="BE86" s="68">
        <v>197234</v>
      </c>
      <c r="BF86" s="68">
        <v>2317291.5</v>
      </c>
      <c r="BG86" s="68">
        <v>12</v>
      </c>
      <c r="BH86" s="68">
        <v>1382794</v>
      </c>
      <c r="BI86" s="68">
        <v>16840</v>
      </c>
      <c r="BJ86" s="68">
        <v>42193311</v>
      </c>
      <c r="BK86" s="68">
        <v>49226040</v>
      </c>
      <c r="BL86" s="68">
        <v>9588</v>
      </c>
      <c r="BM86" s="68">
        <v>214763</v>
      </c>
      <c r="BN86" s="68">
        <v>527290</v>
      </c>
      <c r="BO86" s="68">
        <v>387</v>
      </c>
      <c r="BP86" s="94"/>
      <c r="BQ86" s="94"/>
      <c r="BR86" s="68">
        <v>18800</v>
      </c>
      <c r="BS86" s="94"/>
      <c r="BT86" s="94"/>
      <c r="BU86" s="94"/>
      <c r="BV86" s="94"/>
      <c r="BW86" s="68">
        <v>25103.498821688605</v>
      </c>
      <c r="BX86" s="68">
        <v>15931.577633338273</v>
      </c>
      <c r="BY86" s="68">
        <v>13874.812208400881</v>
      </c>
      <c r="BZ86" s="68">
        <v>42193.311000000002</v>
      </c>
      <c r="CA86" s="68">
        <v>49226.04</v>
      </c>
      <c r="CB86" s="68">
        <v>8243.9087707286744</v>
      </c>
      <c r="CC86" s="68">
        <v>3485.4049157974273</v>
      </c>
      <c r="CD86" s="68">
        <v>118.69953298503906</v>
      </c>
      <c r="CE86" s="68">
        <v>2085.5622947514653</v>
      </c>
      <c r="CF86" s="68">
        <v>0</v>
      </c>
      <c r="CG86" s="68">
        <v>325.94200000000001</v>
      </c>
      <c r="CH86" s="68">
        <v>29.468600573539735</v>
      </c>
      <c r="CI86" s="68">
        <v>38.871700756549835</v>
      </c>
      <c r="CJ86" s="68">
        <v>112.35504218673707</v>
      </c>
      <c r="CK86" s="68">
        <v>1244.5145670316219</v>
      </c>
      <c r="CL86" s="68">
        <v>247.775424742491</v>
      </c>
      <c r="CM86" s="68">
        <v>7503.6152229728905</v>
      </c>
      <c r="CN86" s="93" t="s">
        <v>370</v>
      </c>
      <c r="CO86" s="68">
        <v>19997066</v>
      </c>
      <c r="CP86" s="68">
        <v>20134536</v>
      </c>
      <c r="CQ86" s="68">
        <v>7.96</v>
      </c>
      <c r="CR86" s="68">
        <v>3910.2509999999993</v>
      </c>
      <c r="CS86" s="68">
        <v>32678.028308856548</v>
      </c>
      <c r="CT86" s="68">
        <v>0</v>
      </c>
      <c r="CU86" s="68">
        <v>586.41730931282041</v>
      </c>
      <c r="CV86" s="68">
        <v>15977.168436709639</v>
      </c>
      <c r="CW86" s="68">
        <v>5319.3354533992715</v>
      </c>
      <c r="CX86" s="68">
        <v>7.96</v>
      </c>
      <c r="CY86" s="68">
        <v>3910.2509999999997</v>
      </c>
      <c r="CZ86" s="68">
        <v>24045.995999999996</v>
      </c>
      <c r="DA86" s="68">
        <v>0</v>
      </c>
      <c r="DB86" s="68">
        <v>586.41730931282041</v>
      </c>
      <c r="DC86" s="68">
        <v>15977.168436709633</v>
      </c>
      <c r="DD86" s="68">
        <v>5319.3354533992697</v>
      </c>
      <c r="DE86" s="68">
        <v>30070</v>
      </c>
      <c r="DF86" s="94"/>
      <c r="DG86" s="68">
        <v>19187</v>
      </c>
      <c r="DH86" s="68">
        <v>26423038</v>
      </c>
      <c r="DI86" s="68">
        <v>52922</v>
      </c>
      <c r="DJ86" s="68">
        <v>8677020</v>
      </c>
      <c r="DK86" s="68">
        <v>2478274</v>
      </c>
      <c r="DL86" s="68">
        <v>20129956</v>
      </c>
      <c r="DM86" s="68">
        <v>114648</v>
      </c>
      <c r="DN86" s="68">
        <v>39365</v>
      </c>
      <c r="DO86" s="68">
        <v>48657</v>
      </c>
      <c r="DP86" s="68">
        <v>15652601</v>
      </c>
      <c r="DQ86" s="68">
        <v>197234</v>
      </c>
      <c r="DR86" s="68">
        <v>2317291.5</v>
      </c>
      <c r="DS86" s="68">
        <v>1382794</v>
      </c>
      <c r="DT86" s="68">
        <v>16829</v>
      </c>
      <c r="DU86" s="68">
        <v>42193311</v>
      </c>
      <c r="DV86" s="68">
        <v>49226040</v>
      </c>
      <c r="DW86" s="68">
        <v>9588</v>
      </c>
      <c r="DX86" s="68">
        <v>214763</v>
      </c>
      <c r="DY86" s="68">
        <v>527290</v>
      </c>
      <c r="DZ86" s="68">
        <v>387</v>
      </c>
      <c r="EA86" s="94"/>
      <c r="EB86" s="94"/>
      <c r="EC86" s="68">
        <v>18800</v>
      </c>
      <c r="ED86" s="94"/>
      <c r="EE86" s="94"/>
      <c r="EF86" s="94"/>
      <c r="EG86" s="94"/>
      <c r="EH86" s="94"/>
      <c r="EI86" s="94"/>
      <c r="EJ86" s="94"/>
      <c r="EK86" s="94"/>
      <c r="EL86" s="94"/>
      <c r="EM86" s="94"/>
    </row>
    <row r="87" spans="1:143" ht="12" customHeight="1" x14ac:dyDescent="0.2">
      <c r="A87" s="31" t="s">
        <v>328</v>
      </c>
      <c r="B87" s="67">
        <v>2018</v>
      </c>
      <c r="C87" s="31" t="s">
        <v>329</v>
      </c>
      <c r="D87" s="68">
        <v>134</v>
      </c>
      <c r="E87" s="68">
        <v>134</v>
      </c>
      <c r="F87" s="68">
        <v>134</v>
      </c>
      <c r="G87" s="68">
        <v>3250315</v>
      </c>
      <c r="H87" s="68">
        <v>1548063.0373</v>
      </c>
      <c r="I87" s="68">
        <v>525568.89356999996</v>
      </c>
      <c r="J87" s="68">
        <v>62531.156490000001</v>
      </c>
      <c r="K87" s="68">
        <v>62034.56349</v>
      </c>
      <c r="L87" s="68">
        <v>496.59300000000002</v>
      </c>
      <c r="M87" s="68">
        <v>48906.39</v>
      </c>
      <c r="N87" s="68">
        <v>48726.93</v>
      </c>
      <c r="O87" s="68">
        <v>179.46</v>
      </c>
      <c r="P87" s="68">
        <v>881373.98856999993</v>
      </c>
      <c r="Q87" s="68">
        <v>34798.218670000002</v>
      </c>
      <c r="R87" s="68">
        <v>28327.410670000001</v>
      </c>
      <c r="S87" s="68">
        <v>86</v>
      </c>
      <c r="T87" s="68">
        <v>8854</v>
      </c>
      <c r="U87" s="68">
        <v>177.84</v>
      </c>
      <c r="V87" s="68">
        <v>1177.3579999999999</v>
      </c>
      <c r="W87" s="68">
        <v>1021818.0907300001</v>
      </c>
      <c r="X87" s="68">
        <v>33.338000000000001</v>
      </c>
      <c r="Y87" s="68">
        <v>36701.523670000002</v>
      </c>
      <c r="Z87" s="68">
        <v>60.22</v>
      </c>
      <c r="AA87" s="68">
        <v>1519248.55033</v>
      </c>
      <c r="AB87" s="68">
        <v>881805.09026999993</v>
      </c>
      <c r="AC87" s="68">
        <v>637443.46005999995</v>
      </c>
      <c r="AD87" s="68">
        <v>526005.91356999998</v>
      </c>
      <c r="AE87" s="68">
        <v>62531.156490000001</v>
      </c>
      <c r="AF87" s="68">
        <v>48906.39</v>
      </c>
      <c r="AG87" s="68">
        <v>17236.619325709114</v>
      </c>
      <c r="AH87" s="68">
        <v>45294.537164290872</v>
      </c>
      <c r="AI87" s="93" t="s">
        <v>371</v>
      </c>
      <c r="AJ87" s="68">
        <v>62531156.489999995</v>
      </c>
      <c r="AK87" s="68">
        <v>62531156.489999995</v>
      </c>
      <c r="AL87" s="68">
        <v>14371.515688719332</v>
      </c>
      <c r="AM87" s="93" t="s">
        <v>360</v>
      </c>
      <c r="AN87" s="68">
        <v>48906390</v>
      </c>
      <c r="AO87" s="68">
        <v>48906390</v>
      </c>
      <c r="AP87" s="68">
        <v>51120.134670000029</v>
      </c>
      <c r="AQ87" s="68">
        <v>33.432000000000002</v>
      </c>
      <c r="AR87" s="68">
        <v>28327.630669999999</v>
      </c>
      <c r="AS87" s="68">
        <v>267384.81</v>
      </c>
      <c r="AT87" s="68">
        <v>1340981</v>
      </c>
      <c r="AU87" s="68">
        <v>71263.649999999994</v>
      </c>
      <c r="AV87" s="68">
        <v>179501592.30000001</v>
      </c>
      <c r="AW87" s="68">
        <v>453551.71</v>
      </c>
      <c r="AX87" s="68">
        <v>55897830.369999997</v>
      </c>
      <c r="AY87" s="68">
        <v>9871960.0899999999</v>
      </c>
      <c r="AZ87" s="68">
        <v>78724910</v>
      </c>
      <c r="BA87" s="68">
        <v>415767.22</v>
      </c>
      <c r="BB87" s="68">
        <v>317287.96999999997</v>
      </c>
      <c r="BC87" s="68">
        <v>222737.6</v>
      </c>
      <c r="BD87" s="68">
        <v>30107591.079999998</v>
      </c>
      <c r="BE87" s="68">
        <v>551559.26</v>
      </c>
      <c r="BF87" s="68">
        <v>12237263.02</v>
      </c>
      <c r="BG87" s="68">
        <v>1348.92</v>
      </c>
      <c r="BH87" s="68">
        <v>9177996</v>
      </c>
      <c r="BI87" s="68">
        <v>108645.2</v>
      </c>
      <c r="BJ87" s="68">
        <v>301947262</v>
      </c>
      <c r="BK87" s="68">
        <v>55414522.600000001</v>
      </c>
      <c r="BL87" s="68">
        <v>13038.220000000001</v>
      </c>
      <c r="BM87" s="68">
        <v>1840284.25</v>
      </c>
      <c r="BN87" s="68">
        <v>143320313</v>
      </c>
      <c r="BO87" s="68">
        <v>71129.649999999994</v>
      </c>
      <c r="BP87" s="94"/>
      <c r="BQ87" s="94"/>
      <c r="BR87" s="94"/>
      <c r="BS87" s="94"/>
      <c r="BT87" s="68">
        <v>134</v>
      </c>
      <c r="BU87" s="94"/>
      <c r="BV87" s="94"/>
      <c r="BW87" s="68">
        <v>171679.49454976764</v>
      </c>
      <c r="BX87" s="68">
        <v>155114.63267192396</v>
      </c>
      <c r="BY87" s="68">
        <v>63059.872902461815</v>
      </c>
      <c r="BZ87" s="68">
        <v>301947.26199999999</v>
      </c>
      <c r="CA87" s="68">
        <v>55414.522600000004</v>
      </c>
      <c r="CB87" s="68">
        <v>53783.33549635981</v>
      </c>
      <c r="CC87" s="68">
        <v>14443.754231564288</v>
      </c>
      <c r="CD87" s="68">
        <v>647.6257893953449</v>
      </c>
      <c r="CE87" s="68">
        <v>11013.536426240913</v>
      </c>
      <c r="CF87" s="68">
        <v>0</v>
      </c>
      <c r="CG87" s="68">
        <v>2531.0947000000001</v>
      </c>
      <c r="CH87" s="68">
        <v>262.03711889996055</v>
      </c>
      <c r="CI87" s="68">
        <v>310.94221665178776</v>
      </c>
      <c r="CJ87" s="68">
        <v>407.45188353013037</v>
      </c>
      <c r="CK87" s="68">
        <v>8260.1961811795227</v>
      </c>
      <c r="CL87" s="68">
        <v>2701.9073253867923</v>
      </c>
      <c r="CM87" s="68">
        <v>40606.53801587956</v>
      </c>
      <c r="CN87" s="93" t="s">
        <v>372</v>
      </c>
      <c r="CO87" s="68">
        <v>26408070</v>
      </c>
      <c r="CP87" s="68">
        <v>28610570</v>
      </c>
      <c r="CQ87" s="68">
        <v>452.14</v>
      </c>
      <c r="CR87" s="68">
        <v>268277.32352632686</v>
      </c>
      <c r="CS87" s="68">
        <v>351477.37720796413</v>
      </c>
      <c r="CT87" s="68">
        <v>0</v>
      </c>
      <c r="CU87" s="68">
        <v>198592.3672854123</v>
      </c>
      <c r="CV87" s="68">
        <v>18543.830605099716</v>
      </c>
      <c r="CW87" s="68">
        <v>39647.668251020586</v>
      </c>
      <c r="CX87" s="68">
        <v>452.14</v>
      </c>
      <c r="CY87" s="68">
        <v>266091.87956999993</v>
      </c>
      <c r="CZ87" s="68">
        <v>260137.9470000001</v>
      </c>
      <c r="DA87" s="68">
        <v>0</v>
      </c>
      <c r="DB87" s="68">
        <v>198592.3672854123</v>
      </c>
      <c r="DC87" s="68">
        <v>18543.830605099716</v>
      </c>
      <c r="DD87" s="68">
        <v>39647.668251020594</v>
      </c>
      <c r="DE87" s="68">
        <v>194641</v>
      </c>
      <c r="DF87" s="68">
        <v>1338097</v>
      </c>
      <c r="DG87" s="68">
        <v>494898.65</v>
      </c>
      <c r="DH87" s="68">
        <v>179501592.30000001</v>
      </c>
      <c r="DI87" s="68">
        <v>453551.71</v>
      </c>
      <c r="DJ87" s="68">
        <v>55861022.369999997</v>
      </c>
      <c r="DK87" s="68">
        <v>9812935.0899999999</v>
      </c>
      <c r="DL87" s="68">
        <v>78724910</v>
      </c>
      <c r="DM87" s="68">
        <v>415767.22</v>
      </c>
      <c r="DN87" s="68">
        <v>100911</v>
      </c>
      <c r="DO87" s="68">
        <v>222706.6</v>
      </c>
      <c r="DP87" s="68">
        <v>30107591.079999998</v>
      </c>
      <c r="DQ87" s="68">
        <v>551559.26</v>
      </c>
      <c r="DR87" s="68">
        <v>12237263.02</v>
      </c>
      <c r="DS87" s="68">
        <v>9177996</v>
      </c>
      <c r="DT87" s="68">
        <v>102976.2</v>
      </c>
      <c r="DU87" s="68">
        <v>301947262</v>
      </c>
      <c r="DV87" s="68">
        <v>55414522.600000001</v>
      </c>
      <c r="DW87" s="68">
        <v>13038.220000000001</v>
      </c>
      <c r="DX87" s="68">
        <v>1839542.25</v>
      </c>
      <c r="DY87" s="68">
        <v>142861205</v>
      </c>
      <c r="DZ87" s="68">
        <v>494764.65</v>
      </c>
      <c r="EA87" s="94"/>
      <c r="EB87" s="94"/>
      <c r="EC87" s="94"/>
      <c r="ED87" s="94"/>
      <c r="EE87" s="68">
        <v>134</v>
      </c>
      <c r="EF87" s="94"/>
      <c r="EG87" s="94"/>
      <c r="EH87" s="68">
        <v>613988</v>
      </c>
      <c r="EI87" s="68">
        <v>33220</v>
      </c>
      <c r="EJ87" s="94"/>
      <c r="EK87" s="68">
        <v>365250</v>
      </c>
      <c r="EL87" s="68">
        <v>164900</v>
      </c>
      <c r="EM87" s="94"/>
    </row>
    <row r="88" spans="1:143" ht="12" customHeight="1" x14ac:dyDescent="0.2">
      <c r="A88" s="31">
        <v>108</v>
      </c>
      <c r="B88" s="67">
        <v>2018</v>
      </c>
      <c r="C88" s="31" t="s">
        <v>333</v>
      </c>
      <c r="D88" s="68">
        <v>55</v>
      </c>
      <c r="E88" s="68">
        <v>55</v>
      </c>
      <c r="F88" s="68">
        <v>55</v>
      </c>
      <c r="G88" s="68">
        <v>873935</v>
      </c>
      <c r="H88" s="68">
        <v>369885.81486000004</v>
      </c>
      <c r="I88" s="68">
        <v>90382.39</v>
      </c>
      <c r="J88" s="68">
        <v>20235.243999999999</v>
      </c>
      <c r="K88" s="68">
        <v>20235.243999999999</v>
      </c>
      <c r="L88" s="68">
        <v>0</v>
      </c>
      <c r="M88" s="68">
        <v>12681.03</v>
      </c>
      <c r="N88" s="68">
        <v>12681.03</v>
      </c>
      <c r="O88" s="68">
        <v>0</v>
      </c>
      <c r="P88" s="68">
        <v>236653.36985999998</v>
      </c>
      <c r="Q88" s="68">
        <v>11918.697000000002</v>
      </c>
      <c r="R88" s="68">
        <v>9933.7810000000009</v>
      </c>
      <c r="S88" s="68">
        <v>28</v>
      </c>
      <c r="T88" s="68">
        <v>4994</v>
      </c>
      <c r="U88" s="68">
        <v>0</v>
      </c>
      <c r="V88" s="68">
        <v>0</v>
      </c>
      <c r="W88" s="68">
        <v>279503.42486000003</v>
      </c>
      <c r="X88" s="68">
        <v>10.31</v>
      </c>
      <c r="Y88" s="68">
        <v>11985.177000000001</v>
      </c>
      <c r="Z88" s="68">
        <v>0</v>
      </c>
      <c r="AA88" s="68">
        <v>360537.09607999999</v>
      </c>
      <c r="AB88" s="68">
        <v>237209.63208000001</v>
      </c>
      <c r="AC88" s="68">
        <v>123327.46400000001</v>
      </c>
      <c r="AD88" s="68">
        <v>90411.19</v>
      </c>
      <c r="AE88" s="68">
        <v>20235.243999999999</v>
      </c>
      <c r="AF88" s="68">
        <v>12681.03</v>
      </c>
      <c r="AG88" s="68">
        <v>4403.6280793006326</v>
      </c>
      <c r="AH88" s="68">
        <v>15831.615920699367</v>
      </c>
      <c r="AI88" s="93" t="s">
        <v>349</v>
      </c>
      <c r="AJ88" s="68">
        <v>20235243.999999996</v>
      </c>
      <c r="AK88" s="68">
        <v>20235243.999999996</v>
      </c>
      <c r="AL88" s="68">
        <v>5310.7994248141349</v>
      </c>
      <c r="AM88" s="93" t="s">
        <v>310</v>
      </c>
      <c r="AN88" s="68">
        <v>12681030</v>
      </c>
      <c r="AO88" s="68">
        <v>12681030</v>
      </c>
      <c r="AP88" s="68">
        <v>12292.981999999998</v>
      </c>
      <c r="AQ88" s="68">
        <v>10.41</v>
      </c>
      <c r="AR88" s="68">
        <v>9943.001000000002</v>
      </c>
      <c r="AS88" s="68">
        <v>21131.5</v>
      </c>
      <c r="AT88" s="68">
        <v>5540</v>
      </c>
      <c r="AU88" s="68">
        <v>2118</v>
      </c>
      <c r="AV88" s="68">
        <v>43698683.400000006</v>
      </c>
      <c r="AW88" s="68">
        <v>102182.70000000001</v>
      </c>
      <c r="AX88" s="68">
        <v>21224364.399999999</v>
      </c>
      <c r="AY88" s="68">
        <v>4406569.8</v>
      </c>
      <c r="AZ88" s="68">
        <v>26497080</v>
      </c>
      <c r="BA88" s="68">
        <v>161467.70000000001</v>
      </c>
      <c r="BB88" s="68">
        <v>117063</v>
      </c>
      <c r="BC88" s="68">
        <v>63467</v>
      </c>
      <c r="BD88" s="68">
        <v>1626220.6</v>
      </c>
      <c r="BE88" s="68">
        <v>83940</v>
      </c>
      <c r="BF88" s="68">
        <v>3866435.7699999996</v>
      </c>
      <c r="BG88" s="68">
        <v>510.12</v>
      </c>
      <c r="BH88" s="68">
        <v>1955922</v>
      </c>
      <c r="BI88" s="68">
        <v>37130.939999999995</v>
      </c>
      <c r="BJ88" s="68">
        <v>69822160</v>
      </c>
      <c r="BK88" s="68">
        <v>27768600.800000001</v>
      </c>
      <c r="BL88" s="68">
        <v>340</v>
      </c>
      <c r="BM88" s="68">
        <v>654772.75</v>
      </c>
      <c r="BN88" s="68">
        <v>35093931.600000001</v>
      </c>
      <c r="BO88" s="68">
        <v>2118</v>
      </c>
      <c r="BP88" s="94"/>
      <c r="BQ88" s="94"/>
      <c r="BR88" s="94"/>
      <c r="BS88" s="94"/>
      <c r="BT88" s="94"/>
      <c r="BU88" s="94"/>
      <c r="BV88" s="94"/>
      <c r="BW88" s="68">
        <v>41669.429934522683</v>
      </c>
      <c r="BX88" s="68">
        <v>33711.624164219691</v>
      </c>
      <c r="BY88" s="68">
        <v>19783.485672121198</v>
      </c>
      <c r="BZ88" s="68">
        <v>69822.16</v>
      </c>
      <c r="CA88" s="68">
        <v>27768.6008</v>
      </c>
      <c r="CB88" s="68">
        <v>20206.529612216305</v>
      </c>
      <c r="CC88" s="68">
        <v>6286.1894343870863</v>
      </c>
      <c r="CD88" s="68">
        <v>347.03307910791131</v>
      </c>
      <c r="CE88" s="68">
        <v>3479.7921008169878</v>
      </c>
      <c r="CF88" s="68">
        <v>0</v>
      </c>
      <c r="CG88" s="68">
        <v>821.27256999999997</v>
      </c>
      <c r="CH88" s="68">
        <v>20.708870403051375</v>
      </c>
      <c r="CI88" s="68">
        <v>114.72174223279953</v>
      </c>
      <c r="CJ88" s="68">
        <v>158.238349079752</v>
      </c>
      <c r="CK88" s="68">
        <v>1760.3297533671855</v>
      </c>
      <c r="CL88" s="68">
        <v>293.0696170947715</v>
      </c>
      <c r="CM88" s="68">
        <v>10517.034953936598</v>
      </c>
      <c r="CN88" s="93" t="s">
        <v>327</v>
      </c>
      <c r="CO88" s="68">
        <v>25986990</v>
      </c>
      <c r="CP88" s="68">
        <v>26497080</v>
      </c>
      <c r="CQ88" s="68">
        <v>0</v>
      </c>
      <c r="CR88" s="68">
        <v>61371.6</v>
      </c>
      <c r="CS88" s="68">
        <v>57552.23592069935</v>
      </c>
      <c r="CT88" s="68">
        <v>0</v>
      </c>
      <c r="CU88" s="68">
        <v>2443.71</v>
      </c>
      <c r="CV88" s="68">
        <v>6005.6879576414822</v>
      </c>
      <c r="CW88" s="68">
        <v>20590.191646049025</v>
      </c>
      <c r="CX88" s="68">
        <v>0</v>
      </c>
      <c r="CY88" s="68">
        <v>61371.599999999977</v>
      </c>
      <c r="CZ88" s="68">
        <v>29039.590000000007</v>
      </c>
      <c r="DA88" s="68">
        <v>0</v>
      </c>
      <c r="DB88" s="68">
        <v>2443.71</v>
      </c>
      <c r="DC88" s="68">
        <v>6005.687957641484</v>
      </c>
      <c r="DD88" s="68">
        <v>20590.191646049025</v>
      </c>
      <c r="DE88" s="68">
        <v>2004</v>
      </c>
      <c r="DF88" s="94"/>
      <c r="DG88" s="68">
        <v>30911</v>
      </c>
      <c r="DH88" s="68">
        <v>43698683.400000006</v>
      </c>
      <c r="DI88" s="68">
        <v>102164.70000000001</v>
      </c>
      <c r="DJ88" s="68">
        <v>21223549.399999999</v>
      </c>
      <c r="DK88" s="68">
        <v>4371871.8</v>
      </c>
      <c r="DL88" s="68">
        <v>26497080</v>
      </c>
      <c r="DM88" s="68">
        <v>161467.70000000001</v>
      </c>
      <c r="DN88" s="68">
        <v>25208</v>
      </c>
      <c r="DO88" s="68">
        <v>63467</v>
      </c>
      <c r="DP88" s="68">
        <v>1626220.6</v>
      </c>
      <c r="DQ88" s="68">
        <v>83940</v>
      </c>
      <c r="DR88" s="68">
        <v>3866435.7699999996</v>
      </c>
      <c r="DS88" s="68">
        <v>1955922</v>
      </c>
      <c r="DT88" s="68">
        <v>37130.939999999995</v>
      </c>
      <c r="DU88" s="68">
        <v>69822160</v>
      </c>
      <c r="DV88" s="68">
        <v>27768600.800000001</v>
      </c>
      <c r="DW88" s="68">
        <v>340</v>
      </c>
      <c r="DX88" s="68">
        <v>654772.75</v>
      </c>
      <c r="DY88" s="68">
        <v>34661440</v>
      </c>
      <c r="DZ88" s="68">
        <v>30911</v>
      </c>
      <c r="EA88" s="94"/>
      <c r="EB88" s="94"/>
      <c r="EC88" s="94"/>
      <c r="ED88" s="94"/>
      <c r="EE88" s="94"/>
      <c r="EF88" s="94"/>
      <c r="EG88" s="94"/>
      <c r="EH88" s="94"/>
      <c r="EI88" s="94"/>
      <c r="EJ88" s="94"/>
      <c r="EK88" s="94"/>
      <c r="EL88" s="94"/>
      <c r="EM88" s="94"/>
    </row>
    <row r="89" spans="1:143" ht="12" customHeight="1" x14ac:dyDescent="0.2">
      <c r="A89" s="31" t="s">
        <v>335</v>
      </c>
      <c r="B89" s="67">
        <v>2018</v>
      </c>
      <c r="C89" s="31" t="s">
        <v>336</v>
      </c>
      <c r="D89" s="68">
        <v>188</v>
      </c>
      <c r="E89" s="68">
        <v>188</v>
      </c>
      <c r="F89" s="68">
        <v>188</v>
      </c>
      <c r="G89" s="68">
        <v>545888</v>
      </c>
      <c r="H89" s="68">
        <v>278760.66589</v>
      </c>
      <c r="I89" s="68">
        <v>130686.522</v>
      </c>
      <c r="J89" s="68">
        <v>12569.215480000001</v>
      </c>
      <c r="K89" s="68">
        <v>8529.2530000000006</v>
      </c>
      <c r="L89" s="68">
        <v>4028.4624800000001</v>
      </c>
      <c r="M89" s="68">
        <v>5436.92</v>
      </c>
      <c r="N89" s="68">
        <v>5071.46</v>
      </c>
      <c r="O89" s="68">
        <v>92.76</v>
      </c>
      <c r="P89" s="68">
        <v>127730.02541000002</v>
      </c>
      <c r="Q89" s="68">
        <v>1731.5445400000001</v>
      </c>
      <c r="R89" s="68">
        <v>1419.0630000000001</v>
      </c>
      <c r="S89" s="68">
        <v>63</v>
      </c>
      <c r="T89" s="68">
        <v>4732</v>
      </c>
      <c r="U89" s="68">
        <v>150.32</v>
      </c>
      <c r="V89" s="68">
        <v>768.6</v>
      </c>
      <c r="W89" s="68">
        <v>143668.72141</v>
      </c>
      <c r="X89" s="68">
        <v>6.4989999999999997</v>
      </c>
      <c r="Y89" s="68">
        <v>2510.3635399999998</v>
      </c>
      <c r="Z89" s="68">
        <v>0</v>
      </c>
      <c r="AA89" s="68">
        <v>276439.71888999996</v>
      </c>
      <c r="AB89" s="68">
        <v>127747.06141000001</v>
      </c>
      <c r="AC89" s="68">
        <v>148692.65748000002</v>
      </c>
      <c r="AD89" s="68">
        <v>130686.522</v>
      </c>
      <c r="AE89" s="68">
        <v>12569.215480000001</v>
      </c>
      <c r="AF89" s="68">
        <v>5436.92</v>
      </c>
      <c r="AG89" s="68">
        <v>3895.5531642495871</v>
      </c>
      <c r="AH89" s="68">
        <v>8662.1623157504127</v>
      </c>
      <c r="AI89" s="93" t="s">
        <v>309</v>
      </c>
      <c r="AJ89" s="68">
        <v>12557715.48</v>
      </c>
      <c r="AK89" s="68">
        <v>12557715.48</v>
      </c>
      <c r="AL89" s="68">
        <v>1910.6712289237976</v>
      </c>
      <c r="AM89" s="93" t="s">
        <v>309</v>
      </c>
      <c r="AN89" s="68">
        <v>5164220</v>
      </c>
      <c r="AO89" s="68">
        <v>5164220</v>
      </c>
      <c r="AP89" s="68">
        <v>2512.2565399999999</v>
      </c>
      <c r="AQ89" s="68">
        <v>7.6769999999999996</v>
      </c>
      <c r="AR89" s="68">
        <v>1419.0629999999996</v>
      </c>
      <c r="AS89" s="68">
        <v>27362.120000000003</v>
      </c>
      <c r="AT89" s="68">
        <v>154262</v>
      </c>
      <c r="AU89" s="68">
        <v>1639.8899999999999</v>
      </c>
      <c r="AV89" s="68">
        <v>24695863.620000001</v>
      </c>
      <c r="AW89" s="68">
        <v>45081.61</v>
      </c>
      <c r="AX89" s="68">
        <v>7601880.54</v>
      </c>
      <c r="AY89" s="68">
        <v>1887403.54</v>
      </c>
      <c r="AZ89" s="68">
        <v>8502742</v>
      </c>
      <c r="BA89" s="68">
        <v>77120.56</v>
      </c>
      <c r="BB89" s="68">
        <v>20447.440000000002</v>
      </c>
      <c r="BC89" s="68">
        <v>38378.57</v>
      </c>
      <c r="BD89" s="68">
        <v>10761643</v>
      </c>
      <c r="BE89" s="68">
        <v>192520.24</v>
      </c>
      <c r="BF89" s="68">
        <v>2333935.19</v>
      </c>
      <c r="BG89" s="94"/>
      <c r="BH89" s="68">
        <v>1117224</v>
      </c>
      <c r="BI89" s="68">
        <v>34496</v>
      </c>
      <c r="BJ89" s="68">
        <v>24056100</v>
      </c>
      <c r="BK89" s="68">
        <v>31184099.420000002</v>
      </c>
      <c r="BL89" s="68">
        <v>2767</v>
      </c>
      <c r="BM89" s="68">
        <v>124089.53</v>
      </c>
      <c r="BN89" s="68">
        <v>14888005.140000001</v>
      </c>
      <c r="BO89" s="68">
        <v>1117.8499999999999</v>
      </c>
      <c r="BP89" s="68">
        <v>125</v>
      </c>
      <c r="BQ89" s="94"/>
      <c r="BR89" s="94"/>
      <c r="BS89" s="68">
        <v>145</v>
      </c>
      <c r="BT89" s="68">
        <v>77.040000000000006</v>
      </c>
      <c r="BU89" s="68">
        <v>175</v>
      </c>
      <c r="BV89" s="94"/>
      <c r="BW89" s="68">
        <v>24150.696340224385</v>
      </c>
      <c r="BX89" s="68">
        <v>19457.17724062012</v>
      </c>
      <c r="BY89" s="68">
        <v>10141.596618835665</v>
      </c>
      <c r="BZ89" s="68">
        <v>24056.1</v>
      </c>
      <c r="CA89" s="68">
        <v>31184.099420000002</v>
      </c>
      <c r="CB89" s="68">
        <v>7541.0137652833146</v>
      </c>
      <c r="CC89" s="68">
        <v>2098.8914939359265</v>
      </c>
      <c r="CD89" s="68">
        <v>47.572176591439174</v>
      </c>
      <c r="CE89" s="68">
        <v>2100.5416153546489</v>
      </c>
      <c r="CF89" s="68">
        <v>0</v>
      </c>
      <c r="CG89" s="68">
        <v>210.63374999999996</v>
      </c>
      <c r="CH89" s="68">
        <v>26.814878121891024</v>
      </c>
      <c r="CI89" s="68">
        <v>20.038491590003968</v>
      </c>
      <c r="CJ89" s="68">
        <v>75.578150270957948</v>
      </c>
      <c r="CK89" s="68">
        <v>1005.5015733633041</v>
      </c>
      <c r="CL89" s="68">
        <v>512.66331363931647</v>
      </c>
      <c r="CM89" s="68">
        <v>5440.073642146579</v>
      </c>
      <c r="CN89" s="93" t="s">
        <v>373</v>
      </c>
      <c r="CO89" s="68">
        <v>7617412</v>
      </c>
      <c r="CP89" s="68">
        <v>8001962</v>
      </c>
      <c r="CQ89" s="68">
        <v>0</v>
      </c>
      <c r="CR89" s="68">
        <v>37025.077000000005</v>
      </c>
      <c r="CS89" s="68">
        <v>107487.82731575037</v>
      </c>
      <c r="CT89" s="68">
        <v>0</v>
      </c>
      <c r="CU89" s="68">
        <v>18098.886499213218</v>
      </c>
      <c r="CV89" s="68">
        <v>17970.319181430979</v>
      </c>
      <c r="CW89" s="68">
        <v>56759.104589146125</v>
      </c>
      <c r="CX89" s="68">
        <v>0</v>
      </c>
      <c r="CY89" s="68">
        <v>37025.076999999997</v>
      </c>
      <c r="CZ89" s="68">
        <v>97782.667480000033</v>
      </c>
      <c r="DA89" s="68">
        <v>0</v>
      </c>
      <c r="DB89" s="68">
        <v>18098.886499213222</v>
      </c>
      <c r="DC89" s="68">
        <v>17970.319181430972</v>
      </c>
      <c r="DD89" s="68">
        <v>56759.104589146162</v>
      </c>
      <c r="DE89" s="68">
        <v>26027.120000000003</v>
      </c>
      <c r="DF89" s="68">
        <v>152977</v>
      </c>
      <c r="DG89" s="68">
        <v>1639.8899999999999</v>
      </c>
      <c r="DH89" s="68">
        <v>24695863.620000001</v>
      </c>
      <c r="DI89" s="68">
        <v>44665.61</v>
      </c>
      <c r="DJ89" s="68">
        <v>7601880.54</v>
      </c>
      <c r="DK89" s="68">
        <v>1874803.54</v>
      </c>
      <c r="DL89" s="68">
        <v>8502742</v>
      </c>
      <c r="DM89" s="68">
        <v>77120.56</v>
      </c>
      <c r="DN89" s="68">
        <v>19047.440000000002</v>
      </c>
      <c r="DO89" s="68">
        <v>38378.57</v>
      </c>
      <c r="DP89" s="68">
        <v>10761643</v>
      </c>
      <c r="DQ89" s="68">
        <v>192520.24</v>
      </c>
      <c r="DR89" s="68">
        <v>2333935.19</v>
      </c>
      <c r="DS89" s="68">
        <v>1117224</v>
      </c>
      <c r="DT89" s="68">
        <v>34496</v>
      </c>
      <c r="DU89" s="68">
        <v>24056100</v>
      </c>
      <c r="DV89" s="68">
        <v>31184099.420000002</v>
      </c>
      <c r="DW89" s="68">
        <v>2767</v>
      </c>
      <c r="DX89" s="68">
        <v>124089.53</v>
      </c>
      <c r="DY89" s="68">
        <v>14888005.140000001</v>
      </c>
      <c r="DZ89" s="68">
        <v>1117.8499999999999</v>
      </c>
      <c r="EA89" s="68">
        <v>125</v>
      </c>
      <c r="EB89" s="94"/>
      <c r="EC89" s="94"/>
      <c r="ED89" s="68">
        <v>145</v>
      </c>
      <c r="EE89" s="68">
        <v>77.040000000000006</v>
      </c>
      <c r="EF89" s="68">
        <v>175</v>
      </c>
      <c r="EG89" s="94"/>
      <c r="EH89" s="68">
        <v>273860</v>
      </c>
      <c r="EI89" s="68">
        <v>33000</v>
      </c>
      <c r="EJ89" s="94"/>
      <c r="EK89" s="68">
        <v>322300</v>
      </c>
      <c r="EL89" s="68">
        <v>139440</v>
      </c>
      <c r="EM89" s="94"/>
    </row>
    <row r="90" spans="1:143" ht="12" customHeight="1" x14ac:dyDescent="0.2">
      <c r="A90" s="31" t="s">
        <v>340</v>
      </c>
      <c r="B90" s="67">
        <v>2018</v>
      </c>
      <c r="C90" s="31" t="s">
        <v>341</v>
      </c>
      <c r="D90" s="68">
        <v>77</v>
      </c>
      <c r="E90" s="68">
        <v>74</v>
      </c>
      <c r="F90" s="68">
        <v>74</v>
      </c>
      <c r="G90" s="68">
        <v>181095</v>
      </c>
      <c r="H90" s="68">
        <v>86591.99</v>
      </c>
      <c r="I90" s="68">
        <v>38165.514999999999</v>
      </c>
      <c r="J90" s="68">
        <v>6694.2389999999996</v>
      </c>
      <c r="K90" s="68">
        <v>6672.9790000000003</v>
      </c>
      <c r="L90" s="68">
        <v>21.26</v>
      </c>
      <c r="M90" s="68">
        <v>3961.15</v>
      </c>
      <c r="N90" s="68">
        <v>3906.86</v>
      </c>
      <c r="O90" s="68">
        <v>54.29</v>
      </c>
      <c r="P90" s="68">
        <v>35596.036</v>
      </c>
      <c r="Q90" s="68">
        <v>6981.5410000000002</v>
      </c>
      <c r="R90" s="68">
        <v>1931.56</v>
      </c>
      <c r="S90" s="68">
        <v>28</v>
      </c>
      <c r="T90" s="68">
        <v>4829</v>
      </c>
      <c r="U90" s="68">
        <v>165.28</v>
      </c>
      <c r="V90" s="68">
        <v>78.209999999999994</v>
      </c>
      <c r="W90" s="68">
        <v>48350.925000000003</v>
      </c>
      <c r="X90" s="68">
        <v>13.627000000000001</v>
      </c>
      <c r="Y90" s="68">
        <v>7073.3779999999997</v>
      </c>
      <c r="Z90" s="68">
        <v>0</v>
      </c>
      <c r="AA90" s="68">
        <v>84464.922000000006</v>
      </c>
      <c r="AB90" s="68">
        <v>35644.017999999996</v>
      </c>
      <c r="AC90" s="68">
        <v>48820.904000000002</v>
      </c>
      <c r="AD90" s="68">
        <v>38165.514999999999</v>
      </c>
      <c r="AE90" s="68">
        <v>6694.2389999999996</v>
      </c>
      <c r="AF90" s="68">
        <v>3961.15</v>
      </c>
      <c r="AG90" s="68">
        <v>3935.1788362133502</v>
      </c>
      <c r="AH90" s="68">
        <v>2759.0601637866498</v>
      </c>
      <c r="AI90" s="93" t="s">
        <v>374</v>
      </c>
      <c r="AJ90" s="68">
        <v>6672979</v>
      </c>
      <c r="AK90" s="68">
        <v>6694239</v>
      </c>
      <c r="AL90" s="68">
        <v>1625.2478654325009</v>
      </c>
      <c r="AM90" s="93" t="s">
        <v>375</v>
      </c>
      <c r="AN90" s="68">
        <v>3961150</v>
      </c>
      <c r="AO90" s="68">
        <v>3961150</v>
      </c>
      <c r="AP90" s="68">
        <v>7223.704999999999</v>
      </c>
      <c r="AQ90" s="68">
        <v>13.626999999999999</v>
      </c>
      <c r="AR90" s="68">
        <v>1931.5600000000004</v>
      </c>
      <c r="AS90" s="68">
        <v>46294</v>
      </c>
      <c r="AT90" s="68">
        <v>231679</v>
      </c>
      <c r="AU90" s="68">
        <v>1097</v>
      </c>
      <c r="AV90" s="68">
        <v>11014163</v>
      </c>
      <c r="AW90" s="68">
        <v>12646</v>
      </c>
      <c r="AX90" s="68">
        <v>2462183</v>
      </c>
      <c r="AY90" s="68">
        <v>1158777</v>
      </c>
      <c r="AZ90" s="68">
        <v>2893120</v>
      </c>
      <c r="BA90" s="68">
        <v>18463</v>
      </c>
      <c r="BB90" s="68">
        <v>11035</v>
      </c>
      <c r="BC90" s="68">
        <v>18741</v>
      </c>
      <c r="BD90" s="68">
        <v>1163072</v>
      </c>
      <c r="BE90" s="68">
        <v>10395</v>
      </c>
      <c r="BF90" s="68">
        <v>1025720</v>
      </c>
      <c r="BG90" s="68">
        <v>177</v>
      </c>
      <c r="BH90" s="68">
        <v>46531</v>
      </c>
      <c r="BI90" s="68">
        <v>76106</v>
      </c>
      <c r="BJ90" s="68">
        <v>809909</v>
      </c>
      <c r="BK90" s="68">
        <v>5854525</v>
      </c>
      <c r="BL90" s="68">
        <v>50</v>
      </c>
      <c r="BM90" s="68">
        <v>60062</v>
      </c>
      <c r="BN90" s="68">
        <v>8729273</v>
      </c>
      <c r="BO90" s="68">
        <v>1097</v>
      </c>
      <c r="BP90" s="94"/>
      <c r="BQ90" s="94"/>
      <c r="BR90" s="94"/>
      <c r="BS90" s="94"/>
      <c r="BT90" s="94"/>
      <c r="BU90" s="94"/>
      <c r="BV90" s="94"/>
      <c r="BW90" s="68">
        <v>10463.834070382965</v>
      </c>
      <c r="BX90" s="68">
        <v>8391.53065491712</v>
      </c>
      <c r="BY90" s="68">
        <v>2504.3886861687897</v>
      </c>
      <c r="BZ90" s="68">
        <v>809.90899999999999</v>
      </c>
      <c r="CA90" s="68">
        <v>5854.5249999999996</v>
      </c>
      <c r="CB90" s="68">
        <v>2339.2478232076905</v>
      </c>
      <c r="CC90" s="68">
        <v>1296.9709007398933</v>
      </c>
      <c r="CD90" s="68">
        <v>14.607228380094748</v>
      </c>
      <c r="CE90" s="68">
        <v>923.14797554492952</v>
      </c>
      <c r="CF90" s="68">
        <v>0</v>
      </c>
      <c r="CG90" s="68">
        <v>91.634</v>
      </c>
      <c r="CH90" s="68">
        <v>45.368120882987974</v>
      </c>
      <c r="CI90" s="68">
        <v>10.814300210475922</v>
      </c>
      <c r="CJ90" s="68">
        <v>18.093740352153777</v>
      </c>
      <c r="CK90" s="68">
        <v>41.87789889061451</v>
      </c>
      <c r="CL90" s="68">
        <v>313.16260921311658</v>
      </c>
      <c r="CM90" s="68">
        <v>2603.0737230357527</v>
      </c>
      <c r="CN90" s="93" t="s">
        <v>374</v>
      </c>
      <c r="CO90" s="68">
        <v>2939000</v>
      </c>
      <c r="CP90" s="68">
        <v>2971330</v>
      </c>
      <c r="CQ90" s="68">
        <v>0</v>
      </c>
      <c r="CR90" s="68">
        <v>8.5999999999999993E-2</v>
      </c>
      <c r="CS90" s="68">
        <v>44885.63916378664</v>
      </c>
      <c r="CT90" s="68">
        <v>0</v>
      </c>
      <c r="CU90" s="68">
        <v>0</v>
      </c>
      <c r="CV90" s="68">
        <v>0</v>
      </c>
      <c r="CW90" s="68">
        <v>38165.428999999989</v>
      </c>
      <c r="CX90" s="68">
        <v>0</v>
      </c>
      <c r="CY90" s="68">
        <v>8.5999999999999993E-2</v>
      </c>
      <c r="CZ90" s="68">
        <v>38240.979000000007</v>
      </c>
      <c r="DA90" s="68">
        <v>0</v>
      </c>
      <c r="DB90" s="68">
        <v>0</v>
      </c>
      <c r="DC90" s="68">
        <v>0</v>
      </c>
      <c r="DD90" s="68">
        <v>38165.429000000004</v>
      </c>
      <c r="DE90" s="68">
        <v>41754</v>
      </c>
      <c r="DF90" s="68">
        <v>231534</v>
      </c>
      <c r="DG90" s="68">
        <v>119</v>
      </c>
      <c r="DH90" s="68">
        <v>11014163</v>
      </c>
      <c r="DI90" s="68">
        <v>12646</v>
      </c>
      <c r="DJ90" s="68">
        <v>2462183</v>
      </c>
      <c r="DK90" s="68">
        <v>1121957</v>
      </c>
      <c r="DL90" s="68">
        <v>2893120</v>
      </c>
      <c r="DM90" s="68">
        <v>18463</v>
      </c>
      <c r="DN90" s="68">
        <v>6982</v>
      </c>
      <c r="DO90" s="68">
        <v>18741</v>
      </c>
      <c r="DP90" s="68">
        <v>1163072</v>
      </c>
      <c r="DQ90" s="68">
        <v>10395</v>
      </c>
      <c r="DR90" s="68">
        <v>1025720</v>
      </c>
      <c r="DS90" s="68">
        <v>46531</v>
      </c>
      <c r="DT90" s="68">
        <v>74837</v>
      </c>
      <c r="DU90" s="68">
        <v>809909</v>
      </c>
      <c r="DV90" s="68">
        <v>5854525</v>
      </c>
      <c r="DW90" s="68">
        <v>50</v>
      </c>
      <c r="DX90" s="68">
        <v>60062</v>
      </c>
      <c r="DY90" s="68">
        <v>8729273</v>
      </c>
      <c r="DZ90" s="68">
        <v>119</v>
      </c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68">
        <v>78210</v>
      </c>
      <c r="EL90" s="94"/>
      <c r="EM90" s="94"/>
    </row>
    <row r="91" spans="1:143" ht="12" customHeight="1" x14ac:dyDescent="0.2">
      <c r="A91" s="33" t="s">
        <v>342</v>
      </c>
      <c r="B91" s="95">
        <v>2018</v>
      </c>
      <c r="C91" s="33" t="s">
        <v>343</v>
      </c>
      <c r="D91" s="96">
        <v>139</v>
      </c>
      <c r="E91" s="96">
        <v>141</v>
      </c>
      <c r="F91" s="96">
        <v>140</v>
      </c>
      <c r="G91" s="96">
        <v>890768</v>
      </c>
      <c r="H91" s="96">
        <v>423214.92246199999</v>
      </c>
      <c r="I91" s="96">
        <v>98353.890002</v>
      </c>
      <c r="J91" s="96">
        <v>26051.015001000007</v>
      </c>
      <c r="K91" s="96">
        <v>24300.205001000002</v>
      </c>
      <c r="L91" s="96">
        <v>1751.56</v>
      </c>
      <c r="M91" s="96">
        <v>9788.1200000000008</v>
      </c>
      <c r="N91" s="96">
        <v>9558.7999999999993</v>
      </c>
      <c r="O91" s="96">
        <v>229.32</v>
      </c>
      <c r="P91" s="96">
        <v>276413.78645899997</v>
      </c>
      <c r="Q91" s="96">
        <v>18107.071</v>
      </c>
      <c r="R91" s="96">
        <v>11453.767</v>
      </c>
      <c r="S91" s="96">
        <v>60</v>
      </c>
      <c r="T91" s="96">
        <v>13777</v>
      </c>
      <c r="U91" s="96">
        <v>1066.6400000000001</v>
      </c>
      <c r="V91" s="96">
        <v>87.703999999999994</v>
      </c>
      <c r="W91" s="96">
        <v>322880.90246000001</v>
      </c>
      <c r="X91" s="96">
        <v>13.83</v>
      </c>
      <c r="Y91" s="96">
        <v>18209.525000000001</v>
      </c>
      <c r="Z91" s="96">
        <v>0</v>
      </c>
      <c r="AA91" s="96">
        <v>410657.25946100004</v>
      </c>
      <c r="AB91" s="96">
        <v>276325.70445799996</v>
      </c>
      <c r="AC91" s="96">
        <v>134331.55500300002</v>
      </c>
      <c r="AD91" s="96">
        <v>98492.420001999999</v>
      </c>
      <c r="AE91" s="96">
        <v>26051.015001000003</v>
      </c>
      <c r="AF91" s="96">
        <v>9788.1200000000008</v>
      </c>
      <c r="AG91" s="96">
        <v>4955.0495345826102</v>
      </c>
      <c r="AH91" s="96">
        <v>21096.715466417387</v>
      </c>
      <c r="AI91" s="97" t="s">
        <v>360</v>
      </c>
      <c r="AJ91" s="96">
        <v>26051765.000999998</v>
      </c>
      <c r="AK91" s="96">
        <v>26051765.000999998</v>
      </c>
      <c r="AL91" s="96">
        <v>2767.4808350110052</v>
      </c>
      <c r="AM91" s="97" t="s">
        <v>364</v>
      </c>
      <c r="AN91" s="96">
        <v>9788120</v>
      </c>
      <c r="AO91" s="96">
        <v>9788120</v>
      </c>
      <c r="AP91" s="96">
        <v>19148.95999900001</v>
      </c>
      <c r="AQ91" s="96">
        <v>14.641999999999999</v>
      </c>
      <c r="AR91" s="96">
        <v>11453.767000000003</v>
      </c>
      <c r="AS91" s="96">
        <v>137269</v>
      </c>
      <c r="AT91" s="96">
        <v>377982</v>
      </c>
      <c r="AU91" s="96">
        <v>24084.003000000004</v>
      </c>
      <c r="AV91" s="96">
        <v>45914293.982999995</v>
      </c>
      <c r="AW91" s="96">
        <v>101849.999</v>
      </c>
      <c r="AX91" s="96">
        <v>24036489.999999996</v>
      </c>
      <c r="AY91" s="96">
        <v>6010051.0009999992</v>
      </c>
      <c r="AZ91" s="96">
        <v>8883055</v>
      </c>
      <c r="BA91" s="96">
        <v>221829</v>
      </c>
      <c r="BB91" s="96">
        <v>130820.99900000001</v>
      </c>
      <c r="BC91" s="96">
        <v>72063</v>
      </c>
      <c r="BD91" s="96">
        <v>19044166.999000002</v>
      </c>
      <c r="BE91" s="96">
        <v>435674.00000000006</v>
      </c>
      <c r="BF91" s="96">
        <v>5247520.0020000003</v>
      </c>
      <c r="BG91" s="96">
        <v>1694</v>
      </c>
      <c r="BH91" s="96">
        <v>2162489</v>
      </c>
      <c r="BI91" s="96">
        <v>46243.495999999992</v>
      </c>
      <c r="BJ91" s="96">
        <v>72723775.000999987</v>
      </c>
      <c r="BK91" s="96">
        <v>47931489.973000005</v>
      </c>
      <c r="BL91" s="96">
        <v>9439</v>
      </c>
      <c r="BM91" s="96">
        <v>791961.00199999998</v>
      </c>
      <c r="BN91" s="96">
        <v>42021464.000000007</v>
      </c>
      <c r="BO91" s="96">
        <v>19560.001000000004</v>
      </c>
      <c r="BP91" s="96">
        <v>477.00100000000003</v>
      </c>
      <c r="BQ91" s="96">
        <v>1241</v>
      </c>
      <c r="BR91" s="98"/>
      <c r="BS91" s="96">
        <v>603.00099999999986</v>
      </c>
      <c r="BT91" s="96">
        <v>929</v>
      </c>
      <c r="BU91" s="96">
        <v>1203.001</v>
      </c>
      <c r="BV91" s="96">
        <v>70.998999999999995</v>
      </c>
      <c r="BW91" s="96">
        <v>43627.151767651252</v>
      </c>
      <c r="BX91" s="96">
        <v>42345.947121509183</v>
      </c>
      <c r="BY91" s="96">
        <v>20351.057777842943</v>
      </c>
      <c r="BZ91" s="96">
        <v>72723.775000999987</v>
      </c>
      <c r="CA91" s="96">
        <v>47931.489972999996</v>
      </c>
      <c r="CB91" s="96">
        <v>22839.585669796852</v>
      </c>
      <c r="CC91" s="96">
        <v>6179.5707032518594</v>
      </c>
      <c r="CD91" s="96">
        <v>48.556300352604595</v>
      </c>
      <c r="CE91" s="96">
        <v>4722.7678766893741</v>
      </c>
      <c r="CF91" s="96">
        <v>0</v>
      </c>
      <c r="CG91" s="96">
        <v>980.59300199999996</v>
      </c>
      <c r="CH91" s="96">
        <v>134.5236226181984</v>
      </c>
      <c r="CI91" s="96">
        <v>128.20458151521257</v>
      </c>
      <c r="CJ91" s="96">
        <v>217.39242423105239</v>
      </c>
      <c r="CK91" s="96">
        <v>1946.2400484422451</v>
      </c>
      <c r="CL91" s="96">
        <v>866.0409474010421</v>
      </c>
      <c r="CM91" s="96">
        <v>11282.344701047918</v>
      </c>
      <c r="CN91" s="97" t="s">
        <v>369</v>
      </c>
      <c r="CO91" s="96">
        <v>6743140</v>
      </c>
      <c r="CP91" s="96">
        <v>7209240</v>
      </c>
      <c r="CQ91" s="96">
        <v>10780.01</v>
      </c>
      <c r="CR91" s="96">
        <v>52717.373488937308</v>
      </c>
      <c r="CS91" s="96">
        <v>65879.871979480056</v>
      </c>
      <c r="CT91" s="96">
        <v>0</v>
      </c>
      <c r="CU91" s="96">
        <v>13387.34</v>
      </c>
      <c r="CV91" s="96">
        <v>3730.6256083440749</v>
      </c>
      <c r="CW91" s="96">
        <v>25439.514803553786</v>
      </c>
      <c r="CX91" s="96">
        <v>10780.010000000002</v>
      </c>
      <c r="CY91" s="96">
        <v>47134.929999999993</v>
      </c>
      <c r="CZ91" s="96">
        <v>42558.360001999994</v>
      </c>
      <c r="DA91" s="96">
        <v>0</v>
      </c>
      <c r="DB91" s="96">
        <v>13387.340000000002</v>
      </c>
      <c r="DC91" s="96">
        <v>3730.6256083440762</v>
      </c>
      <c r="DD91" s="96">
        <v>25439.514803553797</v>
      </c>
      <c r="DE91" s="96">
        <v>112315</v>
      </c>
      <c r="DF91" s="96">
        <v>377582</v>
      </c>
      <c r="DG91" s="96">
        <v>134054.00400000002</v>
      </c>
      <c r="DH91" s="96">
        <v>45916543.982999995</v>
      </c>
      <c r="DI91" s="96">
        <v>101849.99900000001</v>
      </c>
      <c r="DJ91" s="96">
        <v>24036489.999999996</v>
      </c>
      <c r="DK91" s="96">
        <v>6010051.0009999992</v>
      </c>
      <c r="DL91" s="96">
        <v>8907605</v>
      </c>
      <c r="DM91" s="96">
        <v>221829</v>
      </c>
      <c r="DN91" s="96">
        <v>109180.99900000001</v>
      </c>
      <c r="DO91" s="96">
        <v>72063</v>
      </c>
      <c r="DP91" s="96">
        <v>19044166.999000002</v>
      </c>
      <c r="DQ91" s="96">
        <v>435674.00000000006</v>
      </c>
      <c r="DR91" s="96">
        <v>5247520.0020000003</v>
      </c>
      <c r="DS91" s="96">
        <v>2162489</v>
      </c>
      <c r="DT91" s="96">
        <v>46243.495999999992</v>
      </c>
      <c r="DU91" s="96">
        <v>72723775.000999987</v>
      </c>
      <c r="DV91" s="96">
        <v>47931489.972999997</v>
      </c>
      <c r="DW91" s="96">
        <v>9439</v>
      </c>
      <c r="DX91" s="96">
        <v>791961.00199999998</v>
      </c>
      <c r="DY91" s="96">
        <v>42021464.000000007</v>
      </c>
      <c r="DZ91" s="96">
        <v>129530.00200000001</v>
      </c>
      <c r="EA91" s="96">
        <v>477.00100000000003</v>
      </c>
      <c r="EB91" s="96">
        <v>1241</v>
      </c>
      <c r="EC91" s="98"/>
      <c r="ED91" s="96">
        <v>603.00099999999986</v>
      </c>
      <c r="EE91" s="96">
        <v>929</v>
      </c>
      <c r="EF91" s="96">
        <v>1203.001</v>
      </c>
      <c r="EG91" s="96">
        <v>70.999000000000009</v>
      </c>
      <c r="EH91" s="98"/>
      <c r="EI91" s="98"/>
      <c r="EJ91" s="98"/>
      <c r="EK91" s="98"/>
      <c r="EL91" s="96">
        <v>87704</v>
      </c>
      <c r="EM91" s="98"/>
    </row>
    <row r="92" spans="1:143" x14ac:dyDescent="0.2">
      <c r="A92" s="82" t="s">
        <v>190</v>
      </c>
      <c r="B92" s="82" t="s">
        <v>191</v>
      </c>
      <c r="C92" s="82" t="s">
        <v>52</v>
      </c>
      <c r="D92" s="87" t="s">
        <v>192</v>
      </c>
      <c r="E92" s="87" t="s">
        <v>193</v>
      </c>
      <c r="F92" s="87" t="s">
        <v>194</v>
      </c>
      <c r="G92" s="87" t="s">
        <v>195</v>
      </c>
      <c r="H92" s="56" t="s">
        <v>196</v>
      </c>
      <c r="I92" s="56" t="s">
        <v>197</v>
      </c>
      <c r="J92" s="56" t="s">
        <v>198</v>
      </c>
      <c r="K92" s="56" t="s">
        <v>199</v>
      </c>
      <c r="L92" s="56" t="s">
        <v>200</v>
      </c>
      <c r="M92" s="56" t="s">
        <v>201</v>
      </c>
      <c r="N92" s="56" t="s">
        <v>202</v>
      </c>
      <c r="O92" s="56" t="s">
        <v>203</v>
      </c>
      <c r="P92" s="56" t="s">
        <v>204</v>
      </c>
      <c r="Q92" s="56" t="s">
        <v>205</v>
      </c>
      <c r="R92" s="56" t="s">
        <v>206</v>
      </c>
      <c r="S92" s="56" t="s">
        <v>207</v>
      </c>
      <c r="T92" s="56" t="s">
        <v>208</v>
      </c>
      <c r="U92" s="56" t="s">
        <v>209</v>
      </c>
      <c r="V92" s="56" t="s">
        <v>210</v>
      </c>
      <c r="W92" s="56" t="s">
        <v>211</v>
      </c>
      <c r="X92" s="56" t="s">
        <v>212</v>
      </c>
      <c r="Y92" s="56" t="s">
        <v>213</v>
      </c>
      <c r="Z92" s="56" t="s">
        <v>214</v>
      </c>
      <c r="AA92" s="87" t="s">
        <v>215</v>
      </c>
      <c r="AB92" s="87" t="s">
        <v>216</v>
      </c>
      <c r="AC92" s="87" t="s">
        <v>217</v>
      </c>
      <c r="AD92" s="87" t="s">
        <v>218</v>
      </c>
      <c r="AE92" s="87" t="s">
        <v>219</v>
      </c>
      <c r="AF92" s="87" t="s">
        <v>220</v>
      </c>
      <c r="AG92" s="87" t="s">
        <v>221</v>
      </c>
      <c r="AH92" s="87" t="s">
        <v>222</v>
      </c>
      <c r="AI92" s="87" t="s">
        <v>223</v>
      </c>
      <c r="AJ92" s="87" t="s">
        <v>224</v>
      </c>
      <c r="AK92" s="87" t="s">
        <v>225</v>
      </c>
      <c r="AL92" s="87" t="s">
        <v>226</v>
      </c>
      <c r="AM92" s="87" t="s">
        <v>227</v>
      </c>
      <c r="AN92" s="87" t="s">
        <v>228</v>
      </c>
      <c r="AO92" s="87" t="s">
        <v>229</v>
      </c>
      <c r="AP92" s="87" t="s">
        <v>230</v>
      </c>
      <c r="AQ92" s="87" t="s">
        <v>231</v>
      </c>
      <c r="AR92" s="87" t="s">
        <v>232</v>
      </c>
      <c r="AS92" s="87" t="s">
        <v>233</v>
      </c>
      <c r="AT92" s="87" t="s">
        <v>234</v>
      </c>
      <c r="AU92" s="87" t="s">
        <v>235</v>
      </c>
      <c r="AV92" s="87" t="s">
        <v>236</v>
      </c>
      <c r="AW92" s="87" t="s">
        <v>237</v>
      </c>
      <c r="AX92" s="87" t="s">
        <v>238</v>
      </c>
      <c r="AY92" s="87" t="s">
        <v>239</v>
      </c>
      <c r="AZ92" s="87" t="s">
        <v>75</v>
      </c>
      <c r="BA92" s="87" t="s">
        <v>240</v>
      </c>
      <c r="BB92" s="87" t="s">
        <v>241</v>
      </c>
      <c r="BC92" s="87" t="s">
        <v>242</v>
      </c>
      <c r="BD92" s="87" t="s">
        <v>243</v>
      </c>
      <c r="BE92" s="87" t="s">
        <v>244</v>
      </c>
      <c r="BF92" s="87" t="s">
        <v>245</v>
      </c>
      <c r="BG92" s="87" t="s">
        <v>246</v>
      </c>
      <c r="BH92" s="87" t="s">
        <v>247</v>
      </c>
      <c r="BI92" s="87" t="s">
        <v>248</v>
      </c>
      <c r="BJ92" s="87" t="s">
        <v>249</v>
      </c>
      <c r="BK92" s="87" t="s">
        <v>250</v>
      </c>
      <c r="BL92" s="87" t="s">
        <v>251</v>
      </c>
      <c r="BM92" s="87" t="s">
        <v>252</v>
      </c>
      <c r="BN92" s="87" t="s">
        <v>253</v>
      </c>
      <c r="BO92" s="87" t="s">
        <v>89</v>
      </c>
      <c r="BP92" s="87" t="s">
        <v>90</v>
      </c>
      <c r="BQ92" s="87" t="s">
        <v>91</v>
      </c>
      <c r="BR92" s="87" t="s">
        <v>92</v>
      </c>
      <c r="BS92" s="87" t="s">
        <v>93</v>
      </c>
      <c r="BT92" s="87" t="s">
        <v>94</v>
      </c>
      <c r="BU92" s="87" t="s">
        <v>95</v>
      </c>
      <c r="BV92" s="87" t="s">
        <v>96</v>
      </c>
      <c r="BW92" s="87" t="s">
        <v>254</v>
      </c>
      <c r="BX92" s="87" t="s">
        <v>255</v>
      </c>
      <c r="BY92" s="87" t="s">
        <v>256</v>
      </c>
      <c r="BZ92" s="87" t="s">
        <v>257</v>
      </c>
      <c r="CA92" s="87" t="s">
        <v>258</v>
      </c>
      <c r="CB92" s="87" t="s">
        <v>259</v>
      </c>
      <c r="CC92" s="87" t="s">
        <v>260</v>
      </c>
      <c r="CD92" s="87" t="s">
        <v>261</v>
      </c>
      <c r="CE92" s="87" t="s">
        <v>262</v>
      </c>
      <c r="CF92" s="87" t="s">
        <v>263</v>
      </c>
      <c r="CG92" s="87" t="s">
        <v>264</v>
      </c>
      <c r="CH92" s="87" t="s">
        <v>265</v>
      </c>
      <c r="CI92" s="87" t="s">
        <v>266</v>
      </c>
      <c r="CJ92" s="87" t="s">
        <v>267</v>
      </c>
      <c r="CK92" s="87" t="s">
        <v>268</v>
      </c>
      <c r="CL92" s="87" t="s">
        <v>269</v>
      </c>
      <c r="CM92" s="87" t="s">
        <v>270</v>
      </c>
      <c r="CN92" s="87" t="s">
        <v>271</v>
      </c>
      <c r="CO92" s="87" t="s">
        <v>272</v>
      </c>
      <c r="CP92" s="87" t="s">
        <v>273</v>
      </c>
      <c r="CQ92" s="87" t="s">
        <v>274</v>
      </c>
      <c r="CR92" s="87" t="s">
        <v>275</v>
      </c>
      <c r="CS92" s="87" t="s">
        <v>276</v>
      </c>
      <c r="CT92" s="87" t="s">
        <v>277</v>
      </c>
      <c r="CU92" s="87" t="s">
        <v>278</v>
      </c>
      <c r="CV92" s="87" t="s">
        <v>279</v>
      </c>
      <c r="CW92" s="87" t="s">
        <v>280</v>
      </c>
      <c r="CX92" s="84" t="s">
        <v>281</v>
      </c>
      <c r="CY92" s="84" t="s">
        <v>282</v>
      </c>
      <c r="CZ92" s="84" t="s">
        <v>283</v>
      </c>
      <c r="DA92" s="84" t="s">
        <v>284</v>
      </c>
      <c r="DB92" s="84" t="s">
        <v>285</v>
      </c>
      <c r="DC92" s="84" t="s">
        <v>286</v>
      </c>
      <c r="DD92" s="84" t="s">
        <v>287</v>
      </c>
      <c r="DE92" s="61" t="s">
        <v>233</v>
      </c>
      <c r="DF92" s="61" t="s">
        <v>234</v>
      </c>
      <c r="DG92" s="61" t="s">
        <v>235</v>
      </c>
      <c r="DH92" s="61" t="s">
        <v>236</v>
      </c>
      <c r="DI92" s="61" t="s">
        <v>237</v>
      </c>
      <c r="DJ92" s="61" t="s">
        <v>238</v>
      </c>
      <c r="DK92" s="61" t="s">
        <v>239</v>
      </c>
      <c r="DL92" s="61" t="s">
        <v>75</v>
      </c>
      <c r="DM92" s="61" t="s">
        <v>240</v>
      </c>
      <c r="DN92" s="61" t="s">
        <v>241</v>
      </c>
      <c r="DO92" s="61" t="s">
        <v>242</v>
      </c>
      <c r="DP92" s="61" t="s">
        <v>243</v>
      </c>
      <c r="DQ92" s="61" t="s">
        <v>244</v>
      </c>
      <c r="DR92" s="61" t="s">
        <v>245</v>
      </c>
      <c r="DS92" s="61" t="s">
        <v>247</v>
      </c>
      <c r="DT92" s="61" t="s">
        <v>248</v>
      </c>
      <c r="DU92" s="61" t="s">
        <v>249</v>
      </c>
      <c r="DV92" s="61" t="s">
        <v>250</v>
      </c>
      <c r="DW92" s="61" t="s">
        <v>251</v>
      </c>
      <c r="DX92" s="61" t="s">
        <v>252</v>
      </c>
      <c r="DY92" s="61" t="s">
        <v>253</v>
      </c>
      <c r="DZ92" s="61" t="s">
        <v>89</v>
      </c>
      <c r="EA92" s="61" t="s">
        <v>90</v>
      </c>
      <c r="EB92" s="61" t="s">
        <v>91</v>
      </c>
      <c r="EC92" s="61" t="s">
        <v>92</v>
      </c>
      <c r="ED92" s="61" t="s">
        <v>93</v>
      </c>
      <c r="EE92" s="61" t="s">
        <v>94</v>
      </c>
      <c r="EF92" s="61" t="s">
        <v>95</v>
      </c>
      <c r="EG92" s="61" t="s">
        <v>96</v>
      </c>
      <c r="EH92" s="85" t="s">
        <v>288</v>
      </c>
      <c r="EI92" s="85" t="s">
        <v>289</v>
      </c>
      <c r="EJ92" s="99" t="s">
        <v>290</v>
      </c>
      <c r="EK92" s="85" t="s">
        <v>291</v>
      </c>
      <c r="EL92" s="85" t="s">
        <v>292</v>
      </c>
      <c r="EM92" s="99" t="s">
        <v>293</v>
      </c>
    </row>
    <row r="93" spans="1:143" ht="12" customHeight="1" x14ac:dyDescent="0.2">
      <c r="A93" s="45" t="s">
        <v>298</v>
      </c>
      <c r="B93" s="46">
        <v>2017</v>
      </c>
      <c r="C93" s="45" t="s">
        <v>299</v>
      </c>
      <c r="D93" s="100">
        <v>242</v>
      </c>
      <c r="E93" s="100">
        <v>241</v>
      </c>
      <c r="F93" s="100">
        <v>240</v>
      </c>
      <c r="G93" s="100">
        <v>1111035</v>
      </c>
      <c r="H93" s="100">
        <v>492229.76089000003</v>
      </c>
      <c r="I93" s="100">
        <v>128703.59467999999</v>
      </c>
      <c r="J93" s="100">
        <v>30267.469550000002</v>
      </c>
      <c r="K93" s="100">
        <v>30267.469550000002</v>
      </c>
      <c r="L93" s="100">
        <v>0</v>
      </c>
      <c r="M93" s="100">
        <v>13037.550999999999</v>
      </c>
      <c r="N93" s="100">
        <v>13037.550999999999</v>
      </c>
      <c r="O93" s="100">
        <v>0</v>
      </c>
      <c r="P93" s="100">
        <v>299383.83765999996</v>
      </c>
      <c r="Q93" s="100">
        <v>20824.239000000001</v>
      </c>
      <c r="R93" s="100">
        <v>13776.157999999999</v>
      </c>
      <c r="S93" s="100">
        <v>148</v>
      </c>
      <c r="T93" s="100">
        <v>22909</v>
      </c>
      <c r="U93" s="100">
        <v>5392.92</v>
      </c>
      <c r="V93" s="100">
        <v>1668.23</v>
      </c>
      <c r="W93" s="100">
        <v>363526.16621000005</v>
      </c>
      <c r="X93" s="100">
        <v>192.298</v>
      </c>
      <c r="Y93" s="100">
        <v>22684.767</v>
      </c>
      <c r="Z93" s="100">
        <v>511.36</v>
      </c>
      <c r="AA93" s="100">
        <v>471866.29888999998</v>
      </c>
      <c r="AB93" s="100">
        <v>299857.68365999998</v>
      </c>
      <c r="AC93" s="100">
        <v>172008.61523</v>
      </c>
      <c r="AD93" s="100">
        <v>128703.59467999999</v>
      </c>
      <c r="AE93" s="100">
        <v>30267.469550000002</v>
      </c>
      <c r="AF93" s="100">
        <v>13037.550999999999</v>
      </c>
      <c r="AG93" s="100">
        <v>5115.8800742649146</v>
      </c>
      <c r="AH93" s="100">
        <v>25151.589475735087</v>
      </c>
      <c r="AI93" s="101" t="s">
        <v>349</v>
      </c>
      <c r="AJ93" s="100">
        <v>30267469.550000001</v>
      </c>
      <c r="AK93" s="100">
        <v>30267469.550000001</v>
      </c>
      <c r="AL93" s="100">
        <v>7349.7175369706301</v>
      </c>
      <c r="AM93" s="101" t="s">
        <v>301</v>
      </c>
      <c r="AN93" s="100">
        <v>13037551</v>
      </c>
      <c r="AO93" s="100">
        <v>13037551</v>
      </c>
      <c r="AP93" s="100">
        <v>23026.426999999996</v>
      </c>
      <c r="AQ93" s="100">
        <v>192.29799999999997</v>
      </c>
      <c r="AR93" s="100">
        <v>13776.158000000001</v>
      </c>
      <c r="AS93" s="100">
        <v>75443</v>
      </c>
      <c r="AT93" s="100">
        <v>321751</v>
      </c>
      <c r="AU93" s="100">
        <v>5120</v>
      </c>
      <c r="AV93" s="100">
        <v>63769910.659999996</v>
      </c>
      <c r="AW93" s="100">
        <v>113036</v>
      </c>
      <c r="AX93" s="100">
        <v>24874370</v>
      </c>
      <c r="AY93" s="100">
        <v>8191230</v>
      </c>
      <c r="AZ93" s="100">
        <v>25787545</v>
      </c>
      <c r="BA93" s="100">
        <v>344385</v>
      </c>
      <c r="BB93" s="100">
        <v>156864</v>
      </c>
      <c r="BC93" s="100">
        <v>171329</v>
      </c>
      <c r="BD93" s="100">
        <v>22378485</v>
      </c>
      <c r="BE93" s="100">
        <v>233090.59</v>
      </c>
      <c r="BF93" s="100">
        <v>5416517</v>
      </c>
      <c r="BG93" s="100">
        <v>15</v>
      </c>
      <c r="BH93" s="100">
        <v>3107659</v>
      </c>
      <c r="BI93" s="100">
        <v>56051.41</v>
      </c>
      <c r="BJ93" s="100">
        <v>72056951</v>
      </c>
      <c r="BK93" s="100">
        <v>49643884</v>
      </c>
      <c r="BL93" s="100">
        <v>43446</v>
      </c>
      <c r="BM93" s="100">
        <v>533734</v>
      </c>
      <c r="BN93" s="100">
        <v>22576867</v>
      </c>
      <c r="BO93" s="100">
        <v>5120</v>
      </c>
      <c r="BP93" s="102"/>
      <c r="BQ93" s="102"/>
      <c r="BR93" s="102"/>
      <c r="BS93" s="102"/>
      <c r="BT93" s="102"/>
      <c r="BU93" s="102"/>
      <c r="BV93" s="102"/>
      <c r="BW93" s="100">
        <v>60678.744760624024</v>
      </c>
      <c r="BX93" s="100">
        <v>42163.01020575039</v>
      </c>
      <c r="BY93" s="100">
        <v>19809.603398838677</v>
      </c>
      <c r="BZ93" s="100">
        <v>72056.951000000001</v>
      </c>
      <c r="CA93" s="100">
        <v>49643.883999999998</v>
      </c>
      <c r="CB93" s="100">
        <v>23650.051266607188</v>
      </c>
      <c r="CC93" s="100">
        <v>10127.535181050111</v>
      </c>
      <c r="CD93" s="100">
        <v>132.78783245135193</v>
      </c>
      <c r="CE93" s="100">
        <v>4874.865170860171</v>
      </c>
      <c r="CF93" s="100">
        <v>0</v>
      </c>
      <c r="CG93" s="100">
        <v>860.43700000000001</v>
      </c>
      <c r="CH93" s="100">
        <v>73.934141438961035</v>
      </c>
      <c r="CI93" s="100">
        <v>153.72672299194335</v>
      </c>
      <c r="CJ93" s="100">
        <v>337.49730656862261</v>
      </c>
      <c r="CK93" s="100">
        <v>2796.8930259076355</v>
      </c>
      <c r="CL93" s="100">
        <v>828.31448610561711</v>
      </c>
      <c r="CM93" s="100">
        <v>11667.928845637109</v>
      </c>
      <c r="CN93" s="101" t="s">
        <v>376</v>
      </c>
      <c r="CO93" s="100">
        <v>25405995</v>
      </c>
      <c r="CP93" s="100">
        <v>26201205</v>
      </c>
      <c r="CQ93" s="100">
        <v>0</v>
      </c>
      <c r="CR93" s="100">
        <v>70921.369680000033</v>
      </c>
      <c r="CS93" s="100">
        <v>95971.36547573522</v>
      </c>
      <c r="CT93" s="100">
        <v>0</v>
      </c>
      <c r="CU93" s="100">
        <v>2524.0600000000004</v>
      </c>
      <c r="CV93" s="100">
        <v>0</v>
      </c>
      <c r="CW93" s="100">
        <v>55257.835635670395</v>
      </c>
      <c r="CX93" s="100">
        <v>0</v>
      </c>
      <c r="CY93" s="100">
        <v>70921.369680000033</v>
      </c>
      <c r="CZ93" s="100">
        <v>57782.224999999999</v>
      </c>
      <c r="DA93" s="100">
        <v>0</v>
      </c>
      <c r="DB93" s="100">
        <v>2524.0600000000004</v>
      </c>
      <c r="DC93" s="100">
        <v>0</v>
      </c>
      <c r="DD93" s="100">
        <v>55257.835635670395</v>
      </c>
      <c r="DE93" s="100">
        <v>75443</v>
      </c>
      <c r="DF93" s="100">
        <v>316934</v>
      </c>
      <c r="DG93" s="100">
        <v>3977</v>
      </c>
      <c r="DH93" s="100">
        <v>63769910.659999996</v>
      </c>
      <c r="DI93" s="100">
        <v>113036</v>
      </c>
      <c r="DJ93" s="100">
        <v>24874370</v>
      </c>
      <c r="DK93" s="100">
        <v>7821128</v>
      </c>
      <c r="DL93" s="100">
        <v>25787545</v>
      </c>
      <c r="DM93" s="100">
        <v>344385</v>
      </c>
      <c r="DN93" s="100">
        <v>130988</v>
      </c>
      <c r="DO93" s="100">
        <v>170536</v>
      </c>
      <c r="DP93" s="100">
        <v>22378485</v>
      </c>
      <c r="DQ93" s="100">
        <v>233090.59</v>
      </c>
      <c r="DR93" s="100">
        <v>5416517</v>
      </c>
      <c r="DS93" s="100">
        <v>3107659</v>
      </c>
      <c r="DT93" s="100">
        <v>56035.41</v>
      </c>
      <c r="DU93" s="100">
        <v>72056951</v>
      </c>
      <c r="DV93" s="100">
        <v>49643884</v>
      </c>
      <c r="DW93" s="100">
        <v>43446</v>
      </c>
      <c r="DX93" s="100">
        <v>533064</v>
      </c>
      <c r="DY93" s="100">
        <v>22506453</v>
      </c>
      <c r="DZ93" s="100">
        <v>3977</v>
      </c>
      <c r="EA93" s="102"/>
      <c r="EB93" s="102"/>
      <c r="EC93" s="102"/>
      <c r="ED93" s="102"/>
      <c r="EE93" s="102"/>
      <c r="EF93" s="102"/>
      <c r="EG93" s="102"/>
      <c r="EH93" s="100">
        <v>1637958</v>
      </c>
      <c r="EI93" s="100">
        <v>500</v>
      </c>
      <c r="EJ93" s="103"/>
      <c r="EK93" s="102"/>
      <c r="EL93" s="100">
        <v>29772</v>
      </c>
      <c r="EM93" s="103"/>
    </row>
    <row r="94" spans="1:143" ht="12" customHeight="1" x14ac:dyDescent="0.2">
      <c r="A94" s="49" t="s">
        <v>303</v>
      </c>
      <c r="B94" s="50">
        <v>2017</v>
      </c>
      <c r="C94" s="49" t="s">
        <v>304</v>
      </c>
      <c r="D94" s="104">
        <v>205</v>
      </c>
      <c r="E94" s="104">
        <v>205</v>
      </c>
      <c r="F94" s="104">
        <v>205</v>
      </c>
      <c r="G94" s="104">
        <v>1262402</v>
      </c>
      <c r="H94" s="104">
        <v>637346.83231999993</v>
      </c>
      <c r="I94" s="104">
        <v>164498.17600000001</v>
      </c>
      <c r="J94" s="104">
        <v>37598.273999999998</v>
      </c>
      <c r="K94" s="104">
        <v>37443.273999999998</v>
      </c>
      <c r="L94" s="104">
        <v>153.82</v>
      </c>
      <c r="M94" s="104">
        <v>15189.353999999999</v>
      </c>
      <c r="N94" s="104">
        <v>14857.694</v>
      </c>
      <c r="O94" s="104">
        <v>331.66</v>
      </c>
      <c r="P94" s="104">
        <v>402797.83332000003</v>
      </c>
      <c r="Q94" s="104">
        <v>18303.689999999999</v>
      </c>
      <c r="R94" s="104">
        <v>13919.705</v>
      </c>
      <c r="S94" s="104">
        <v>51</v>
      </c>
      <c r="T94" s="104">
        <v>14207</v>
      </c>
      <c r="U94" s="104">
        <v>3343.49</v>
      </c>
      <c r="V94" s="104">
        <v>0</v>
      </c>
      <c r="W94" s="104">
        <v>472361.99632000003</v>
      </c>
      <c r="X94" s="104">
        <v>490.774</v>
      </c>
      <c r="Y94" s="104">
        <v>19746.984</v>
      </c>
      <c r="Z94" s="104">
        <v>0</v>
      </c>
      <c r="AA94" s="104">
        <v>620238.87363499997</v>
      </c>
      <c r="AB94" s="104">
        <v>402947.50963499997</v>
      </c>
      <c r="AC94" s="104">
        <v>217291.364</v>
      </c>
      <c r="AD94" s="104">
        <v>164503.736</v>
      </c>
      <c r="AE94" s="104">
        <v>37598.273999999998</v>
      </c>
      <c r="AF94" s="104">
        <v>15189.353999999999</v>
      </c>
      <c r="AG94" s="104">
        <v>10232.116066714152</v>
      </c>
      <c r="AH94" s="104">
        <v>27364.977933285849</v>
      </c>
      <c r="AI94" s="105" t="s">
        <v>305</v>
      </c>
      <c r="AJ94" s="104">
        <v>37443274</v>
      </c>
      <c r="AK94" s="104">
        <v>37597094</v>
      </c>
      <c r="AL94" s="104">
        <v>8397.136298731446</v>
      </c>
      <c r="AM94" s="105" t="s">
        <v>364</v>
      </c>
      <c r="AN94" s="104">
        <v>15189354</v>
      </c>
      <c r="AO94" s="104">
        <v>15189354</v>
      </c>
      <c r="AP94" s="104">
        <v>20111.04700000001</v>
      </c>
      <c r="AQ94" s="104">
        <v>493.69899999999996</v>
      </c>
      <c r="AR94" s="104">
        <v>13924.165000000005</v>
      </c>
      <c r="AS94" s="104">
        <v>181207</v>
      </c>
      <c r="AT94" s="104">
        <v>20411</v>
      </c>
      <c r="AU94" s="104">
        <v>2590</v>
      </c>
      <c r="AV94" s="104">
        <v>82026395</v>
      </c>
      <c r="AW94" s="104">
        <v>111364.51999999999</v>
      </c>
      <c r="AX94" s="104">
        <v>28155217</v>
      </c>
      <c r="AY94" s="104">
        <v>8001290</v>
      </c>
      <c r="AZ94" s="104">
        <v>47096818</v>
      </c>
      <c r="BA94" s="104">
        <v>405322.4</v>
      </c>
      <c r="BB94" s="104">
        <v>122758</v>
      </c>
      <c r="BC94" s="104">
        <v>126857.4</v>
      </c>
      <c r="BD94" s="104">
        <v>33240011</v>
      </c>
      <c r="BE94" s="104">
        <v>239638</v>
      </c>
      <c r="BF94" s="104">
        <v>6580298</v>
      </c>
      <c r="BG94" s="104">
        <v>147</v>
      </c>
      <c r="BH94" s="104">
        <v>4255323</v>
      </c>
      <c r="BI94" s="104">
        <v>63058.115000000005</v>
      </c>
      <c r="BJ94" s="104">
        <v>80127316</v>
      </c>
      <c r="BK94" s="104">
        <v>99344565</v>
      </c>
      <c r="BL94" s="104">
        <v>15620</v>
      </c>
      <c r="BM94" s="104">
        <v>308496.2</v>
      </c>
      <c r="BN94" s="104">
        <v>12522807</v>
      </c>
      <c r="BO94" s="104">
        <v>2590</v>
      </c>
      <c r="BP94" s="106"/>
      <c r="BQ94" s="106"/>
      <c r="BR94" s="106"/>
      <c r="BS94" s="106"/>
      <c r="BT94" s="106"/>
      <c r="BU94" s="106"/>
      <c r="BV94" s="106"/>
      <c r="BW94" s="104">
        <v>77936.443575915036</v>
      </c>
      <c r="BX94" s="104">
        <v>50769.648670106355</v>
      </c>
      <c r="BY94" s="104">
        <v>31151.000315278827</v>
      </c>
      <c r="BZ94" s="104">
        <v>80127.316000000006</v>
      </c>
      <c r="CA94" s="104">
        <v>99344.565000000002</v>
      </c>
      <c r="CB94" s="104">
        <v>26748.361094567234</v>
      </c>
      <c r="CC94" s="104">
        <v>10482.037004387994</v>
      </c>
      <c r="CD94" s="104">
        <v>260.60947191838079</v>
      </c>
      <c r="CE94" s="104">
        <v>5922.2680431134704</v>
      </c>
      <c r="CF94" s="104">
        <v>0</v>
      </c>
      <c r="CG94" s="104">
        <v>562.14512000000002</v>
      </c>
      <c r="CH94" s="104">
        <v>177.58286345624924</v>
      </c>
      <c r="CI94" s="104">
        <v>120.30284234142303</v>
      </c>
      <c r="CJ94" s="104">
        <v>397.21595973091127</v>
      </c>
      <c r="CK94" s="104">
        <v>3829.7905985451935</v>
      </c>
      <c r="CL94" s="104">
        <v>701.15436430944487</v>
      </c>
      <c r="CM94" s="104">
        <v>14415.648719557768</v>
      </c>
      <c r="CN94" s="105" t="s">
        <v>377</v>
      </c>
      <c r="CO94" s="104">
        <v>46897409</v>
      </c>
      <c r="CP94" s="104">
        <v>47096818</v>
      </c>
      <c r="CQ94" s="104">
        <v>331.66</v>
      </c>
      <c r="CR94" s="104">
        <v>164503.73600000006</v>
      </c>
      <c r="CS94" s="104">
        <v>42222.671933285819</v>
      </c>
      <c r="CT94" s="104">
        <v>0</v>
      </c>
      <c r="CU94" s="104">
        <v>0</v>
      </c>
      <c r="CV94" s="104">
        <v>0</v>
      </c>
      <c r="CW94" s="104">
        <v>0</v>
      </c>
      <c r="CX94" s="104">
        <v>331.66</v>
      </c>
      <c r="CY94" s="104">
        <v>164503.73600000006</v>
      </c>
      <c r="CZ94" s="104">
        <v>153.82</v>
      </c>
      <c r="DA94" s="104">
        <v>0</v>
      </c>
      <c r="DB94" s="104">
        <v>0</v>
      </c>
      <c r="DC94" s="104">
        <v>0</v>
      </c>
      <c r="DD94" s="104">
        <v>0</v>
      </c>
      <c r="DE94" s="104">
        <v>180397</v>
      </c>
      <c r="DF94" s="106"/>
      <c r="DG94" s="104">
        <v>1904</v>
      </c>
      <c r="DH94" s="104">
        <v>82026395</v>
      </c>
      <c r="DI94" s="104">
        <v>111364.51999999999</v>
      </c>
      <c r="DJ94" s="104">
        <v>28160777</v>
      </c>
      <c r="DK94" s="104">
        <v>7878280</v>
      </c>
      <c r="DL94" s="104">
        <v>47096818</v>
      </c>
      <c r="DM94" s="104">
        <v>405322.4</v>
      </c>
      <c r="DN94" s="104">
        <v>114295</v>
      </c>
      <c r="DO94" s="104">
        <v>126857.4</v>
      </c>
      <c r="DP94" s="104">
        <v>33240011</v>
      </c>
      <c r="DQ94" s="104">
        <v>239638</v>
      </c>
      <c r="DR94" s="104">
        <v>6580298</v>
      </c>
      <c r="DS94" s="104">
        <v>4255323</v>
      </c>
      <c r="DT94" s="104">
        <v>61348.800000000003</v>
      </c>
      <c r="DU94" s="104">
        <v>80127316</v>
      </c>
      <c r="DV94" s="104">
        <v>99344565</v>
      </c>
      <c r="DW94" s="104">
        <v>15620</v>
      </c>
      <c r="DX94" s="104">
        <v>308496.2</v>
      </c>
      <c r="DY94" s="104">
        <v>12522807</v>
      </c>
      <c r="DZ94" s="104">
        <v>1904</v>
      </c>
      <c r="EA94" s="106"/>
      <c r="EB94" s="106"/>
      <c r="EC94" s="106"/>
      <c r="ED94" s="106"/>
      <c r="EE94" s="106"/>
      <c r="EF94" s="106"/>
      <c r="EG94" s="106"/>
      <c r="EH94" s="106"/>
      <c r="EI94" s="106"/>
      <c r="EJ94" s="107"/>
      <c r="EK94" s="106"/>
      <c r="EL94" s="106"/>
      <c r="EM94" s="107"/>
    </row>
    <row r="95" spans="1:143" ht="12" customHeight="1" x14ac:dyDescent="0.2">
      <c r="A95" s="49" t="s">
        <v>307</v>
      </c>
      <c r="B95" s="50">
        <v>2017</v>
      </c>
      <c r="C95" s="49" t="s">
        <v>308</v>
      </c>
      <c r="D95" s="104">
        <v>151</v>
      </c>
      <c r="E95" s="104">
        <v>144</v>
      </c>
      <c r="F95" s="104">
        <v>144</v>
      </c>
      <c r="G95" s="104">
        <v>599301</v>
      </c>
      <c r="H95" s="104">
        <v>283307.39302999998</v>
      </c>
      <c r="I95" s="104">
        <v>91673.932399999991</v>
      </c>
      <c r="J95" s="104">
        <v>18939.419098999999</v>
      </c>
      <c r="K95" s="104">
        <v>16284.231098</v>
      </c>
      <c r="L95" s="104">
        <v>2655.1880000000001</v>
      </c>
      <c r="M95" s="104">
        <v>5165.1501000000007</v>
      </c>
      <c r="N95" s="104">
        <v>4587.4399999999996</v>
      </c>
      <c r="O95" s="104">
        <v>577.71010000000001</v>
      </c>
      <c r="P95" s="104">
        <v>157196.956431</v>
      </c>
      <c r="Q95" s="104">
        <v>11462.547500000001</v>
      </c>
      <c r="R95" s="104">
        <v>7391.2550000000001</v>
      </c>
      <c r="S95" s="104">
        <v>72</v>
      </c>
      <c r="T95" s="104">
        <v>12273</v>
      </c>
      <c r="U95" s="104">
        <v>2940.68</v>
      </c>
      <c r="V95" s="104">
        <v>0</v>
      </c>
      <c r="W95" s="104">
        <v>188400.56252899999</v>
      </c>
      <c r="X95" s="104">
        <v>36.405000000000001</v>
      </c>
      <c r="Y95" s="104">
        <v>11498.952499999999</v>
      </c>
      <c r="Z95" s="104">
        <v>0</v>
      </c>
      <c r="AA95" s="104">
        <v>273325.96069999994</v>
      </c>
      <c r="AB95" s="104">
        <v>157547.05910100002</v>
      </c>
      <c r="AC95" s="104">
        <v>115778.90159899998</v>
      </c>
      <c r="AD95" s="104">
        <v>91674.332399999985</v>
      </c>
      <c r="AE95" s="104">
        <v>18939.419098999999</v>
      </c>
      <c r="AF95" s="104">
        <v>5165.1501000000007</v>
      </c>
      <c r="AG95" s="104">
        <v>4592.5764305437133</v>
      </c>
      <c r="AH95" s="104">
        <v>14346.842667456287</v>
      </c>
      <c r="AI95" s="105" t="s">
        <v>378</v>
      </c>
      <c r="AJ95" s="104">
        <v>18761919.097999997</v>
      </c>
      <c r="AK95" s="104">
        <v>18939419.097999997</v>
      </c>
      <c r="AL95" s="104">
        <v>2441.4041188831629</v>
      </c>
      <c r="AM95" s="105" t="s">
        <v>325</v>
      </c>
      <c r="AN95" s="104">
        <v>5165150.0999999996</v>
      </c>
      <c r="AO95" s="104">
        <v>5165150.0999999996</v>
      </c>
      <c r="AP95" s="104">
        <v>12870.938299999991</v>
      </c>
      <c r="AQ95" s="104">
        <v>36.568000000000005</v>
      </c>
      <c r="AR95" s="104">
        <v>7391.2549999999983</v>
      </c>
      <c r="AS95" s="104">
        <v>100145.899</v>
      </c>
      <c r="AT95" s="104">
        <v>1073132</v>
      </c>
      <c r="AU95" s="104">
        <v>37820.601000000002</v>
      </c>
      <c r="AV95" s="104">
        <v>27077795.199999996</v>
      </c>
      <c r="AW95" s="104">
        <v>54511.570999999996</v>
      </c>
      <c r="AX95" s="104">
        <v>14951545.699000001</v>
      </c>
      <c r="AY95" s="104">
        <v>3872479.0989999999</v>
      </c>
      <c r="AZ95" s="104">
        <v>3813428</v>
      </c>
      <c r="BA95" s="104">
        <v>232318.78899999999</v>
      </c>
      <c r="BB95" s="104">
        <v>89313.501000000018</v>
      </c>
      <c r="BC95" s="104">
        <v>78886.350000000006</v>
      </c>
      <c r="BD95" s="104">
        <v>12050367.1</v>
      </c>
      <c r="BE95" s="104">
        <v>180564</v>
      </c>
      <c r="BF95" s="104">
        <v>2745907.1010000003</v>
      </c>
      <c r="BG95" s="104">
        <v>150.4</v>
      </c>
      <c r="BH95" s="104">
        <v>1572701</v>
      </c>
      <c r="BI95" s="104">
        <v>77715.26999999999</v>
      </c>
      <c r="BJ95" s="104">
        <v>33385510.000999998</v>
      </c>
      <c r="BK95" s="104">
        <v>28307702.400000002</v>
      </c>
      <c r="BL95" s="104">
        <v>1996</v>
      </c>
      <c r="BM95" s="104">
        <v>468599.72000000003</v>
      </c>
      <c r="BN95" s="104">
        <v>27374469.399999999</v>
      </c>
      <c r="BO95" s="104">
        <v>37268.601000000002</v>
      </c>
      <c r="BP95" s="104">
        <v>10</v>
      </c>
      <c r="BQ95" s="104">
        <v>102</v>
      </c>
      <c r="BR95" s="106"/>
      <c r="BS95" s="106"/>
      <c r="BT95" s="106"/>
      <c r="BU95" s="104">
        <v>440</v>
      </c>
      <c r="BV95" s="106"/>
      <c r="BW95" s="104">
        <v>25919.155280591414</v>
      </c>
      <c r="BX95" s="104">
        <v>27297.747363506423</v>
      </c>
      <c r="BY95" s="104">
        <v>11822.14206593965</v>
      </c>
      <c r="BZ95" s="104">
        <v>33385.510000999995</v>
      </c>
      <c r="CA95" s="104">
        <v>28307.702400000002</v>
      </c>
      <c r="CB95" s="104">
        <v>14264.638031260676</v>
      </c>
      <c r="CC95" s="104">
        <v>3988.6405797825323</v>
      </c>
      <c r="CD95" s="104">
        <v>33.80968428264093</v>
      </c>
      <c r="CE95" s="104">
        <v>2471.3163254324727</v>
      </c>
      <c r="CF95" s="104">
        <v>0</v>
      </c>
      <c r="CG95" s="104">
        <v>604.37304099999994</v>
      </c>
      <c r="CH95" s="104">
        <v>98.142982930131424</v>
      </c>
      <c r="CI95" s="104">
        <v>87.527232683519827</v>
      </c>
      <c r="CJ95" s="104">
        <v>227.67241765112925</v>
      </c>
      <c r="CK95" s="104">
        <v>1415.4308625038861</v>
      </c>
      <c r="CL95" s="104">
        <v>1355.9143805617598</v>
      </c>
      <c r="CM95" s="104">
        <v>6267.0436044533872</v>
      </c>
      <c r="CN95" s="105" t="s">
        <v>379</v>
      </c>
      <c r="CO95" s="104">
        <v>3258984</v>
      </c>
      <c r="CP95" s="104">
        <v>3813428</v>
      </c>
      <c r="CQ95" s="104">
        <v>8604.838499999998</v>
      </c>
      <c r="CR95" s="104">
        <v>78165.301999999996</v>
      </c>
      <c r="CS95" s="104">
        <v>24416.184667456295</v>
      </c>
      <c r="CT95" s="104">
        <v>28.02137066716794</v>
      </c>
      <c r="CU95" s="104">
        <v>7893.0687431508268</v>
      </c>
      <c r="CV95" s="104">
        <v>0</v>
      </c>
      <c r="CW95" s="104">
        <v>0</v>
      </c>
      <c r="CX95" s="104">
        <v>8604.838499999998</v>
      </c>
      <c r="CY95" s="104">
        <v>78165.301999999996</v>
      </c>
      <c r="CZ95" s="104">
        <v>8137.0899999999992</v>
      </c>
      <c r="DA95" s="104">
        <v>28.02137066716794</v>
      </c>
      <c r="DB95" s="104">
        <v>7893.0687431508268</v>
      </c>
      <c r="DC95" s="104">
        <v>0</v>
      </c>
      <c r="DD95" s="104">
        <v>0</v>
      </c>
      <c r="DE95" s="104">
        <v>57780.399000000005</v>
      </c>
      <c r="DF95" s="104">
        <v>1067475</v>
      </c>
      <c r="DG95" s="104">
        <v>32304.401000000002</v>
      </c>
      <c r="DH95" s="104">
        <v>27078195.199999996</v>
      </c>
      <c r="DI95" s="104">
        <v>54510.470999999998</v>
      </c>
      <c r="DJ95" s="104">
        <v>14951545.699000001</v>
      </c>
      <c r="DK95" s="104">
        <v>3591812.0989999999</v>
      </c>
      <c r="DL95" s="104">
        <v>3813428</v>
      </c>
      <c r="DM95" s="104">
        <v>232318.78899999999</v>
      </c>
      <c r="DN95" s="104">
        <v>74031.501000000018</v>
      </c>
      <c r="DO95" s="104">
        <v>78832.350000000006</v>
      </c>
      <c r="DP95" s="104">
        <v>12050367.1</v>
      </c>
      <c r="DQ95" s="104">
        <v>180564</v>
      </c>
      <c r="DR95" s="104">
        <v>2745907.1010000003</v>
      </c>
      <c r="DS95" s="104">
        <v>1572701</v>
      </c>
      <c r="DT95" s="104">
        <v>76905.799999999988</v>
      </c>
      <c r="DU95" s="104">
        <v>33385510.000999998</v>
      </c>
      <c r="DV95" s="104">
        <v>28307702.400000002</v>
      </c>
      <c r="DW95" s="104">
        <v>1996</v>
      </c>
      <c r="DX95" s="104">
        <v>468599.72000000003</v>
      </c>
      <c r="DY95" s="104">
        <v>27374469.399999999</v>
      </c>
      <c r="DZ95" s="104">
        <v>31752.401000000002</v>
      </c>
      <c r="EA95" s="104">
        <v>10</v>
      </c>
      <c r="EB95" s="104">
        <v>102</v>
      </c>
      <c r="EC95" s="106"/>
      <c r="ED95" s="106"/>
      <c r="EE95" s="106"/>
      <c r="EF95" s="104">
        <v>440</v>
      </c>
      <c r="EG95" s="106"/>
      <c r="EH95" s="106"/>
      <c r="EI95" s="106"/>
      <c r="EJ95" s="107"/>
      <c r="EK95" s="106"/>
      <c r="EL95" s="106"/>
      <c r="EM95" s="107"/>
    </row>
    <row r="96" spans="1:143" ht="12" customHeight="1" x14ac:dyDescent="0.2">
      <c r="A96" s="49" t="s">
        <v>312</v>
      </c>
      <c r="B96" s="50">
        <v>2017</v>
      </c>
      <c r="C96" s="49" t="s">
        <v>313</v>
      </c>
      <c r="D96" s="104">
        <v>115</v>
      </c>
      <c r="E96" s="104">
        <v>115</v>
      </c>
      <c r="F96" s="104">
        <v>115</v>
      </c>
      <c r="G96" s="104">
        <v>358512</v>
      </c>
      <c r="H96" s="104">
        <v>168394.946</v>
      </c>
      <c r="I96" s="104">
        <v>36391.296999999999</v>
      </c>
      <c r="J96" s="104">
        <v>10623.56</v>
      </c>
      <c r="K96" s="104">
        <v>10471.4</v>
      </c>
      <c r="L96" s="104">
        <v>152.16</v>
      </c>
      <c r="M96" s="104">
        <v>3733.902</v>
      </c>
      <c r="N96" s="104">
        <v>3590.5129999999999</v>
      </c>
      <c r="O96" s="104">
        <v>143.38900000000001</v>
      </c>
      <c r="P96" s="104">
        <v>110660.944</v>
      </c>
      <c r="Q96" s="104">
        <v>5412.84</v>
      </c>
      <c r="R96" s="104">
        <v>4010.723</v>
      </c>
      <c r="S96" s="104">
        <v>110</v>
      </c>
      <c r="T96" s="104">
        <v>12455</v>
      </c>
      <c r="U96" s="104">
        <v>2974.52</v>
      </c>
      <c r="V96" s="104">
        <v>0</v>
      </c>
      <c r="W96" s="104">
        <v>131708.1</v>
      </c>
      <c r="X96" s="104">
        <v>25.38</v>
      </c>
      <c r="Y96" s="104">
        <v>5438.22</v>
      </c>
      <c r="Z96" s="104">
        <v>0</v>
      </c>
      <c r="AA96" s="104">
        <v>161463.77799999999</v>
      </c>
      <c r="AB96" s="104">
        <v>109743.159</v>
      </c>
      <c r="AC96" s="104">
        <v>51720.618999999999</v>
      </c>
      <c r="AD96" s="104">
        <v>37363.156999999999</v>
      </c>
      <c r="AE96" s="104">
        <v>10623.56</v>
      </c>
      <c r="AF96" s="104">
        <v>3733.902</v>
      </c>
      <c r="AG96" s="104">
        <v>898.90249248380962</v>
      </c>
      <c r="AH96" s="104">
        <v>9724.6575075161909</v>
      </c>
      <c r="AI96" s="105" t="s">
        <v>300</v>
      </c>
      <c r="AJ96" s="104">
        <v>10623560</v>
      </c>
      <c r="AK96" s="104">
        <v>10623560</v>
      </c>
      <c r="AL96" s="104">
        <v>1670.2910915468037</v>
      </c>
      <c r="AM96" s="105" t="s">
        <v>356</v>
      </c>
      <c r="AN96" s="104">
        <v>3590513</v>
      </c>
      <c r="AO96" s="104">
        <v>3733902</v>
      </c>
      <c r="AP96" s="104">
        <v>5520.9689999999991</v>
      </c>
      <c r="AQ96" s="104">
        <v>25.380000000000006</v>
      </c>
      <c r="AR96" s="104">
        <v>4010.7230000000009</v>
      </c>
      <c r="AS96" s="104">
        <v>16835</v>
      </c>
      <c r="AT96" s="104">
        <v>8880</v>
      </c>
      <c r="AU96" s="104">
        <v>1052</v>
      </c>
      <c r="AV96" s="104">
        <v>21387817</v>
      </c>
      <c r="AW96" s="104">
        <v>37995.5</v>
      </c>
      <c r="AX96" s="104">
        <v>6760402</v>
      </c>
      <c r="AY96" s="104">
        <v>2176458</v>
      </c>
      <c r="AZ96" s="104">
        <v>17906042</v>
      </c>
      <c r="BA96" s="104">
        <v>114832</v>
      </c>
      <c r="BB96" s="104">
        <v>42653</v>
      </c>
      <c r="BC96" s="104">
        <v>33230.5</v>
      </c>
      <c r="BD96" s="104">
        <v>9034816</v>
      </c>
      <c r="BE96" s="104">
        <v>124645</v>
      </c>
      <c r="BF96" s="104">
        <v>1979252</v>
      </c>
      <c r="BG96" s="104">
        <v>402</v>
      </c>
      <c r="BH96" s="104">
        <v>770899</v>
      </c>
      <c r="BI96" s="104">
        <v>22642</v>
      </c>
      <c r="BJ96" s="104">
        <v>26267980</v>
      </c>
      <c r="BK96" s="104">
        <v>22657400</v>
      </c>
      <c r="BL96" s="104">
        <v>1494</v>
      </c>
      <c r="BM96" s="104">
        <v>204862</v>
      </c>
      <c r="BN96" s="104">
        <v>192570</v>
      </c>
      <c r="BO96" s="104">
        <v>1052</v>
      </c>
      <c r="BP96" s="106"/>
      <c r="BQ96" s="106"/>
      <c r="BR96" s="106"/>
      <c r="BS96" s="106"/>
      <c r="BT96" s="106"/>
      <c r="BU96" s="106"/>
      <c r="BV96" s="106"/>
      <c r="BW96" s="104">
        <v>20321.481783743202</v>
      </c>
      <c r="BX96" s="104">
        <v>11741.873206724718</v>
      </c>
      <c r="BY96" s="104">
        <v>9262.1761865064509</v>
      </c>
      <c r="BZ96" s="104">
        <v>26267.98</v>
      </c>
      <c r="CA96" s="104">
        <v>22657.4</v>
      </c>
      <c r="CB96" s="104">
        <v>6422.6676507119091</v>
      </c>
      <c r="CC96" s="104">
        <v>4667.1178725223699</v>
      </c>
      <c r="CD96" s="104">
        <v>164.89362896446605</v>
      </c>
      <c r="CE96" s="104">
        <v>1781.326752810955</v>
      </c>
      <c r="CF96" s="104">
        <v>0</v>
      </c>
      <c r="CG96" s="104">
        <v>277.78500000000003</v>
      </c>
      <c r="CH96" s="104">
        <v>16.498300321102143</v>
      </c>
      <c r="CI96" s="104">
        <v>41.799940813541411</v>
      </c>
      <c r="CJ96" s="104">
        <v>112.53536219024659</v>
      </c>
      <c r="CK96" s="104">
        <v>693.80908162033563</v>
      </c>
      <c r="CL96" s="104">
        <v>154.27365048724414</v>
      </c>
      <c r="CM96" s="104">
        <v>5159.7339263655458</v>
      </c>
      <c r="CN96" s="105" t="s">
        <v>380</v>
      </c>
      <c r="CO96" s="104">
        <v>17876122</v>
      </c>
      <c r="CP96" s="104">
        <v>17906042</v>
      </c>
      <c r="CQ96" s="104">
        <v>0</v>
      </c>
      <c r="CR96" s="104">
        <v>19082.895</v>
      </c>
      <c r="CS96" s="104">
        <v>31738.821507516193</v>
      </c>
      <c r="CT96" s="104">
        <v>0</v>
      </c>
      <c r="CU96" s="104">
        <v>14328.931547153705</v>
      </c>
      <c r="CV96" s="104">
        <v>1383.634755728245</v>
      </c>
      <c r="CW96" s="104">
        <v>2567.6956971180434</v>
      </c>
      <c r="CX96" s="104">
        <v>0</v>
      </c>
      <c r="CY96" s="104">
        <v>19082.895</v>
      </c>
      <c r="CZ96" s="104">
        <v>18575.810999999998</v>
      </c>
      <c r="DA96" s="104">
        <v>0</v>
      </c>
      <c r="DB96" s="104">
        <v>14328.931547153705</v>
      </c>
      <c r="DC96" s="104">
        <v>1383.634755728245</v>
      </c>
      <c r="DD96" s="104">
        <v>2567.6956971180434</v>
      </c>
      <c r="DE96" s="104">
        <v>15955</v>
      </c>
      <c r="DF96" s="104">
        <v>10</v>
      </c>
      <c r="DG96" s="104">
        <v>1052</v>
      </c>
      <c r="DH96" s="104">
        <v>21387817</v>
      </c>
      <c r="DI96" s="104">
        <v>37995.5</v>
      </c>
      <c r="DJ96" s="104">
        <v>7003982</v>
      </c>
      <c r="DK96" s="104">
        <v>2159138</v>
      </c>
      <c r="DL96" s="104">
        <v>17906042</v>
      </c>
      <c r="DM96" s="104">
        <v>114832</v>
      </c>
      <c r="DN96" s="104">
        <v>16050</v>
      </c>
      <c r="DO96" s="104">
        <v>33230.5</v>
      </c>
      <c r="DP96" s="104">
        <v>9034816</v>
      </c>
      <c r="DQ96" s="104">
        <v>124645</v>
      </c>
      <c r="DR96" s="104">
        <v>1979252</v>
      </c>
      <c r="DS96" s="104">
        <v>770899</v>
      </c>
      <c r="DT96" s="104">
        <v>22642</v>
      </c>
      <c r="DU96" s="104">
        <v>26267980</v>
      </c>
      <c r="DV96" s="104">
        <v>23385680</v>
      </c>
      <c r="DW96" s="104">
        <v>1494</v>
      </c>
      <c r="DX96" s="104">
        <v>204862</v>
      </c>
      <c r="DY96" s="104">
        <v>192570</v>
      </c>
      <c r="DZ96" s="104">
        <v>1052</v>
      </c>
      <c r="EA96" s="106"/>
      <c r="EB96" s="106"/>
      <c r="EC96" s="106"/>
      <c r="ED96" s="106"/>
      <c r="EE96" s="106"/>
      <c r="EF96" s="106"/>
      <c r="EG96" s="106"/>
      <c r="EH96" s="106"/>
      <c r="EI96" s="106"/>
      <c r="EJ96" s="107"/>
      <c r="EK96" s="106"/>
      <c r="EL96" s="106"/>
      <c r="EM96" s="107"/>
    </row>
    <row r="97" spans="1:143" ht="12" customHeight="1" x14ac:dyDescent="0.2">
      <c r="A97" s="49" t="s">
        <v>315</v>
      </c>
      <c r="B97" s="50">
        <v>2017</v>
      </c>
      <c r="C97" s="49" t="s">
        <v>316</v>
      </c>
      <c r="D97" s="104">
        <v>88</v>
      </c>
      <c r="E97" s="104">
        <v>88</v>
      </c>
      <c r="F97" s="104">
        <v>88</v>
      </c>
      <c r="G97" s="104">
        <v>339384</v>
      </c>
      <c r="H97" s="104">
        <v>159371.177</v>
      </c>
      <c r="I97" s="104">
        <v>47341.125</v>
      </c>
      <c r="J97" s="104">
        <v>9323.6129999999994</v>
      </c>
      <c r="K97" s="104">
        <v>9323.6129999999994</v>
      </c>
      <c r="L97" s="104">
        <v>0</v>
      </c>
      <c r="M97" s="104">
        <v>2939.29</v>
      </c>
      <c r="N97" s="104">
        <v>2933.21</v>
      </c>
      <c r="O97" s="104">
        <v>6.08</v>
      </c>
      <c r="P97" s="104">
        <v>93855.615000000005</v>
      </c>
      <c r="Q97" s="104">
        <v>7303.1949999999997</v>
      </c>
      <c r="R97" s="104">
        <v>4731.9939999999997</v>
      </c>
      <c r="S97" s="104">
        <v>45</v>
      </c>
      <c r="T97" s="104">
        <v>5071</v>
      </c>
      <c r="U97" s="104">
        <v>1179.54</v>
      </c>
      <c r="V97" s="104">
        <v>0</v>
      </c>
      <c r="W97" s="104">
        <v>112023.97199999999</v>
      </c>
      <c r="X97" s="104">
        <v>13.34</v>
      </c>
      <c r="Y97" s="104">
        <v>7316.5510000000004</v>
      </c>
      <c r="Z97" s="104">
        <v>0</v>
      </c>
      <c r="AA97" s="104">
        <v>153482.54550000001</v>
      </c>
      <c r="AB97" s="104">
        <v>93849.697499999995</v>
      </c>
      <c r="AC97" s="104">
        <v>59632.847999999998</v>
      </c>
      <c r="AD97" s="104">
        <v>47369.945</v>
      </c>
      <c r="AE97" s="104">
        <v>9323.6129999999994</v>
      </c>
      <c r="AF97" s="104">
        <v>2939.29</v>
      </c>
      <c r="AG97" s="104">
        <v>228.4285125258956</v>
      </c>
      <c r="AH97" s="104">
        <v>9095.1844874741037</v>
      </c>
      <c r="AI97" s="105" t="s">
        <v>318</v>
      </c>
      <c r="AJ97" s="104">
        <v>9323613</v>
      </c>
      <c r="AK97" s="104">
        <v>9323613</v>
      </c>
      <c r="AL97" s="104">
        <v>1651.6904933750629</v>
      </c>
      <c r="AM97" s="105" t="s">
        <v>317</v>
      </c>
      <c r="AN97" s="104">
        <v>2939290</v>
      </c>
      <c r="AO97" s="104">
        <v>2939290</v>
      </c>
      <c r="AP97" s="104">
        <v>7457.082999999996</v>
      </c>
      <c r="AQ97" s="104">
        <v>13.36</v>
      </c>
      <c r="AR97" s="104">
        <v>4731.9939999999988</v>
      </c>
      <c r="AS97" s="104">
        <v>63587</v>
      </c>
      <c r="AT97" s="104">
        <v>1630</v>
      </c>
      <c r="AU97" s="104">
        <v>3308</v>
      </c>
      <c r="AV97" s="104">
        <v>7532883</v>
      </c>
      <c r="AW97" s="104">
        <v>35892</v>
      </c>
      <c r="AX97" s="104">
        <v>7060178</v>
      </c>
      <c r="AY97" s="104">
        <v>2659621</v>
      </c>
      <c r="AZ97" s="104">
        <v>16424200</v>
      </c>
      <c r="BA97" s="104">
        <v>143623</v>
      </c>
      <c r="BB97" s="104">
        <v>13290</v>
      </c>
      <c r="BC97" s="104">
        <v>39026</v>
      </c>
      <c r="BD97" s="104">
        <v>488790</v>
      </c>
      <c r="BE97" s="106"/>
      <c r="BF97" s="104">
        <v>1655385</v>
      </c>
      <c r="BG97" s="104">
        <v>1052.5</v>
      </c>
      <c r="BH97" s="104">
        <v>1089231</v>
      </c>
      <c r="BI97" s="104">
        <v>14320</v>
      </c>
      <c r="BJ97" s="104">
        <v>21436690</v>
      </c>
      <c r="BK97" s="104">
        <v>21369600</v>
      </c>
      <c r="BL97" s="104">
        <v>12456</v>
      </c>
      <c r="BM97" s="104">
        <v>102352</v>
      </c>
      <c r="BN97" s="104">
        <v>13702583</v>
      </c>
      <c r="BO97" s="104">
        <v>3308</v>
      </c>
      <c r="BP97" s="106"/>
      <c r="BQ97" s="106"/>
      <c r="BR97" s="106"/>
      <c r="BS97" s="106"/>
      <c r="BT97" s="106"/>
      <c r="BU97" s="106"/>
      <c r="BV97" s="106"/>
      <c r="BW97" s="104">
        <v>10096.827525616587</v>
      </c>
      <c r="BX97" s="104">
        <v>13154.479385974466</v>
      </c>
      <c r="BY97" s="104">
        <v>9897.7006628572944</v>
      </c>
      <c r="BZ97" s="104">
        <v>21436.69</v>
      </c>
      <c r="CA97" s="104">
        <v>21369.599999999999</v>
      </c>
      <c r="CB97" s="104">
        <v>6707.1690158361198</v>
      </c>
      <c r="CC97" s="104">
        <v>3530.2898562542796</v>
      </c>
      <c r="CD97" s="104">
        <v>109.87790102008731</v>
      </c>
      <c r="CE97" s="104">
        <v>1489.846460532546</v>
      </c>
      <c r="CF97" s="104">
        <v>0</v>
      </c>
      <c r="CG97" s="104">
        <v>190.77850000000001</v>
      </c>
      <c r="CH97" s="104">
        <v>62.315261212825774</v>
      </c>
      <c r="CI97" s="104">
        <v>13.024200253486633</v>
      </c>
      <c r="CJ97" s="104">
        <v>140.75054273939134</v>
      </c>
      <c r="CK97" s="104">
        <v>980.30787403070929</v>
      </c>
      <c r="CL97" s="104">
        <v>215.63475557925551</v>
      </c>
      <c r="CM97" s="104">
        <v>4454.4045882633109</v>
      </c>
      <c r="CN97" s="105" t="s">
        <v>318</v>
      </c>
      <c r="CO97" s="104">
        <v>16424200</v>
      </c>
      <c r="CP97" s="104">
        <v>16424200</v>
      </c>
      <c r="CQ97" s="104">
        <v>0</v>
      </c>
      <c r="CR97" s="104">
        <v>43428.360000000015</v>
      </c>
      <c r="CS97" s="104">
        <v>15976.059487474096</v>
      </c>
      <c r="CT97" s="104">
        <v>0</v>
      </c>
      <c r="CU97" s="104">
        <v>3941.5850000000005</v>
      </c>
      <c r="CV97" s="104">
        <v>0</v>
      </c>
      <c r="CW97" s="104">
        <v>0</v>
      </c>
      <c r="CX97" s="104">
        <v>0</v>
      </c>
      <c r="CY97" s="104">
        <v>43428.360000000015</v>
      </c>
      <c r="CZ97" s="104">
        <v>3947.6650000000004</v>
      </c>
      <c r="DA97" s="104">
        <v>0</v>
      </c>
      <c r="DB97" s="104">
        <v>3941.5850000000005</v>
      </c>
      <c r="DC97" s="104">
        <v>0</v>
      </c>
      <c r="DD97" s="104">
        <v>0</v>
      </c>
      <c r="DE97" s="104">
        <v>63587</v>
      </c>
      <c r="DF97" s="106"/>
      <c r="DG97" s="104">
        <v>3308</v>
      </c>
      <c r="DH97" s="104">
        <v>7561703</v>
      </c>
      <c r="DI97" s="104">
        <v>35892</v>
      </c>
      <c r="DJ97" s="104">
        <v>7060178</v>
      </c>
      <c r="DK97" s="104">
        <v>2641451</v>
      </c>
      <c r="DL97" s="104">
        <v>16424200</v>
      </c>
      <c r="DM97" s="104">
        <v>143623</v>
      </c>
      <c r="DN97" s="104">
        <v>11240</v>
      </c>
      <c r="DO97" s="104">
        <v>39026</v>
      </c>
      <c r="DP97" s="104">
        <v>488790</v>
      </c>
      <c r="DQ97" s="106"/>
      <c r="DR97" s="104">
        <v>1655385</v>
      </c>
      <c r="DS97" s="104">
        <v>1089231</v>
      </c>
      <c r="DT97" s="104">
        <v>14320</v>
      </c>
      <c r="DU97" s="104">
        <v>21436690</v>
      </c>
      <c r="DV97" s="104">
        <v>21369600</v>
      </c>
      <c r="DW97" s="104">
        <v>12456</v>
      </c>
      <c r="DX97" s="104">
        <v>102352</v>
      </c>
      <c r="DY97" s="104">
        <v>13702583</v>
      </c>
      <c r="DZ97" s="104">
        <v>3308</v>
      </c>
      <c r="EA97" s="106"/>
      <c r="EB97" s="106"/>
      <c r="EC97" s="106"/>
      <c r="ED97" s="106"/>
      <c r="EE97" s="106"/>
      <c r="EF97" s="106"/>
      <c r="EG97" s="106"/>
      <c r="EH97" s="106"/>
      <c r="EI97" s="106"/>
      <c r="EJ97" s="107"/>
      <c r="EK97" s="106"/>
      <c r="EL97" s="106"/>
      <c r="EM97" s="107"/>
    </row>
    <row r="98" spans="1:143" ht="12" customHeight="1" x14ac:dyDescent="0.2">
      <c r="A98" s="49" t="s">
        <v>319</v>
      </c>
      <c r="B98" s="50">
        <v>2017</v>
      </c>
      <c r="C98" s="49" t="s">
        <v>320</v>
      </c>
      <c r="D98" s="104">
        <v>61</v>
      </c>
      <c r="E98" s="104">
        <v>58</v>
      </c>
      <c r="F98" s="104">
        <v>58</v>
      </c>
      <c r="G98" s="104">
        <v>229765</v>
      </c>
      <c r="H98" s="104">
        <v>98014.904500000004</v>
      </c>
      <c r="I98" s="104">
        <v>25035.718000000001</v>
      </c>
      <c r="J98" s="104">
        <v>6546.8950000000004</v>
      </c>
      <c r="K98" s="104">
        <v>6546.8950000000004</v>
      </c>
      <c r="L98" s="104">
        <v>0</v>
      </c>
      <c r="M98" s="104">
        <v>3074.35</v>
      </c>
      <c r="N98" s="104">
        <v>3074.35</v>
      </c>
      <c r="O98" s="104">
        <v>0</v>
      </c>
      <c r="P98" s="104">
        <v>59156.3295</v>
      </c>
      <c r="Q98" s="104">
        <v>4621.1000000000004</v>
      </c>
      <c r="R98" s="104">
        <v>2736.0349999999999</v>
      </c>
      <c r="S98" s="104">
        <v>16</v>
      </c>
      <c r="T98" s="104">
        <v>2038</v>
      </c>
      <c r="U98" s="104">
        <v>489.12</v>
      </c>
      <c r="V98" s="104">
        <v>976.45699999999999</v>
      </c>
      <c r="W98" s="104">
        <v>72979.186499999996</v>
      </c>
      <c r="X98" s="104">
        <v>3.4380000000000002</v>
      </c>
      <c r="Y98" s="104">
        <v>5600.9949999999999</v>
      </c>
      <c r="Z98" s="104">
        <v>0</v>
      </c>
      <c r="AA98" s="104">
        <v>93839.086500000005</v>
      </c>
      <c r="AB98" s="104">
        <v>59181.953500000003</v>
      </c>
      <c r="AC98" s="104">
        <v>34657.133000000002</v>
      </c>
      <c r="AD98" s="104">
        <v>25035.887999999999</v>
      </c>
      <c r="AE98" s="104">
        <v>6546.8950000000004</v>
      </c>
      <c r="AF98" s="104">
        <v>3074.35</v>
      </c>
      <c r="AG98" s="104">
        <v>2510.8922544278203</v>
      </c>
      <c r="AH98" s="104">
        <v>4036.0027455721797</v>
      </c>
      <c r="AI98" s="105" t="s">
        <v>326</v>
      </c>
      <c r="AJ98" s="104">
        <v>6546895</v>
      </c>
      <c r="AK98" s="104">
        <v>6546895</v>
      </c>
      <c r="AL98" s="104">
        <v>1572.715650047958</v>
      </c>
      <c r="AM98" s="105" t="s">
        <v>363</v>
      </c>
      <c r="AN98" s="104">
        <v>3074350</v>
      </c>
      <c r="AO98" s="104">
        <v>3074350</v>
      </c>
      <c r="AP98" s="104">
        <v>5643.9960000000001</v>
      </c>
      <c r="AQ98" s="104">
        <v>4.056</v>
      </c>
      <c r="AR98" s="104">
        <v>2736.0349999999999</v>
      </c>
      <c r="AS98" s="104">
        <v>16166</v>
      </c>
      <c r="AT98" s="104">
        <v>109323</v>
      </c>
      <c r="AU98" s="104">
        <v>3428</v>
      </c>
      <c r="AV98" s="104">
        <v>10518477</v>
      </c>
      <c r="AW98" s="104">
        <v>26676</v>
      </c>
      <c r="AX98" s="104">
        <v>4560200</v>
      </c>
      <c r="AY98" s="104">
        <v>1252505</v>
      </c>
      <c r="AZ98" s="104">
        <v>8489787</v>
      </c>
      <c r="BA98" s="104">
        <v>32469</v>
      </c>
      <c r="BB98" s="104">
        <v>43156</v>
      </c>
      <c r="BC98" s="104">
        <v>15085.5</v>
      </c>
      <c r="BD98" s="104">
        <v>4120580</v>
      </c>
      <c r="BE98" s="104">
        <v>60735</v>
      </c>
      <c r="BF98" s="104">
        <v>1242013</v>
      </c>
      <c r="BG98" s="104">
        <v>171</v>
      </c>
      <c r="BH98" s="104">
        <v>512508</v>
      </c>
      <c r="BI98" s="104">
        <v>9426</v>
      </c>
      <c r="BJ98" s="104">
        <v>15402630</v>
      </c>
      <c r="BK98" s="104">
        <v>10121402</v>
      </c>
      <c r="BL98" s="104">
        <v>9434</v>
      </c>
      <c r="BM98" s="104">
        <v>192984</v>
      </c>
      <c r="BN98" s="104">
        <v>2442798</v>
      </c>
      <c r="BO98" s="104">
        <v>3428</v>
      </c>
      <c r="BP98" s="106"/>
      <c r="BQ98" s="106"/>
      <c r="BR98" s="106"/>
      <c r="BS98" s="106"/>
      <c r="BT98" s="106"/>
      <c r="BU98" s="106"/>
      <c r="BV98" s="106"/>
      <c r="BW98" s="104">
        <v>10022.428973843866</v>
      </c>
      <c r="BX98" s="104">
        <v>7343.6707864552136</v>
      </c>
      <c r="BY98" s="104">
        <v>5806.7159676009414</v>
      </c>
      <c r="BZ98" s="104">
        <v>15402.63</v>
      </c>
      <c r="CA98" s="104">
        <v>10121.402</v>
      </c>
      <c r="CB98" s="104">
        <v>4332.8820406140057</v>
      </c>
      <c r="CC98" s="104">
        <v>1713.5985966326823</v>
      </c>
      <c r="CD98" s="104">
        <v>76.05723445798084</v>
      </c>
      <c r="CE98" s="104">
        <v>1117.8116703881026</v>
      </c>
      <c r="CF98" s="104">
        <v>0</v>
      </c>
      <c r="CG98" s="104">
        <v>244.26050000000001</v>
      </c>
      <c r="CH98" s="104">
        <v>15.842680308341979</v>
      </c>
      <c r="CI98" s="104">
        <v>42.292880823135377</v>
      </c>
      <c r="CJ98" s="104">
        <v>31.819620619297027</v>
      </c>
      <c r="CK98" s="104">
        <v>461.25718778085707</v>
      </c>
      <c r="CL98" s="104">
        <v>184.04508372850344</v>
      </c>
      <c r="CM98" s="104">
        <v>2326.5280924346412</v>
      </c>
      <c r="CN98" s="105" t="s">
        <v>327</v>
      </c>
      <c r="CO98" s="104">
        <v>8398717</v>
      </c>
      <c r="CP98" s="104">
        <v>8551167</v>
      </c>
      <c r="CQ98" s="104">
        <v>0</v>
      </c>
      <c r="CR98" s="104">
        <v>131.45999999999998</v>
      </c>
      <c r="CS98" s="104">
        <v>32014.780745572214</v>
      </c>
      <c r="CT98" s="104">
        <v>0</v>
      </c>
      <c r="CU98" s="104">
        <v>0</v>
      </c>
      <c r="CV98" s="104">
        <v>0</v>
      </c>
      <c r="CW98" s="104">
        <v>24904.428000000011</v>
      </c>
      <c r="CX98" s="104">
        <v>0</v>
      </c>
      <c r="CY98" s="104">
        <v>131.45999999999998</v>
      </c>
      <c r="CZ98" s="104">
        <v>24904.428000000011</v>
      </c>
      <c r="DA98" s="104">
        <v>0</v>
      </c>
      <c r="DB98" s="104">
        <v>0</v>
      </c>
      <c r="DC98" s="104">
        <v>0</v>
      </c>
      <c r="DD98" s="104">
        <v>24904.428000000011</v>
      </c>
      <c r="DE98" s="104">
        <v>15075</v>
      </c>
      <c r="DF98" s="104">
        <v>107560</v>
      </c>
      <c r="DG98" s="104">
        <v>3428</v>
      </c>
      <c r="DH98" s="104">
        <v>10518477</v>
      </c>
      <c r="DI98" s="104">
        <v>25624</v>
      </c>
      <c r="DJ98" s="104">
        <v>4560370</v>
      </c>
      <c r="DK98" s="104">
        <v>1251425</v>
      </c>
      <c r="DL98" s="104">
        <v>8489787</v>
      </c>
      <c r="DM98" s="104">
        <v>32469</v>
      </c>
      <c r="DN98" s="104">
        <v>24613</v>
      </c>
      <c r="DO98" s="104">
        <v>15085.5</v>
      </c>
      <c r="DP98" s="104">
        <v>4120580</v>
      </c>
      <c r="DQ98" s="104">
        <v>60735</v>
      </c>
      <c r="DR98" s="104">
        <v>1242013</v>
      </c>
      <c r="DS98" s="104">
        <v>512508</v>
      </c>
      <c r="DT98" s="104">
        <v>7332</v>
      </c>
      <c r="DU98" s="104">
        <v>15402630</v>
      </c>
      <c r="DV98" s="104">
        <v>10121402</v>
      </c>
      <c r="DW98" s="104">
        <v>9434</v>
      </c>
      <c r="DX98" s="104">
        <v>192984</v>
      </c>
      <c r="DY98" s="104">
        <v>2442798</v>
      </c>
      <c r="DZ98" s="104">
        <v>3428</v>
      </c>
      <c r="EA98" s="106"/>
      <c r="EB98" s="106"/>
      <c r="EC98" s="106"/>
      <c r="ED98" s="106"/>
      <c r="EE98" s="106"/>
      <c r="EF98" s="106"/>
      <c r="EG98" s="106"/>
      <c r="EH98" s="104">
        <v>821864</v>
      </c>
      <c r="EI98" s="104">
        <v>90237</v>
      </c>
      <c r="EJ98" s="107"/>
      <c r="EK98" s="104">
        <v>61380</v>
      </c>
      <c r="EL98" s="104">
        <v>2976</v>
      </c>
      <c r="EM98" s="107"/>
    </row>
    <row r="99" spans="1:143" ht="12" customHeight="1" x14ac:dyDescent="0.2">
      <c r="A99" s="49" t="s">
        <v>323</v>
      </c>
      <c r="B99" s="50">
        <v>2017</v>
      </c>
      <c r="C99" s="49" t="s">
        <v>324</v>
      </c>
      <c r="D99" s="104">
        <v>68</v>
      </c>
      <c r="E99" s="104">
        <v>68</v>
      </c>
      <c r="F99" s="104">
        <v>68</v>
      </c>
      <c r="G99" s="104">
        <v>411762</v>
      </c>
      <c r="H99" s="104">
        <v>209047.93799999999</v>
      </c>
      <c r="I99" s="104">
        <v>26356.33</v>
      </c>
      <c r="J99" s="104">
        <v>7587.473</v>
      </c>
      <c r="K99" s="104">
        <v>7495.1559999999999</v>
      </c>
      <c r="L99" s="104">
        <v>90.96</v>
      </c>
      <c r="M99" s="104">
        <v>3393.71</v>
      </c>
      <c r="N99" s="104">
        <v>2306.73</v>
      </c>
      <c r="O99" s="104">
        <v>1086.98</v>
      </c>
      <c r="P99" s="104">
        <v>162146.56</v>
      </c>
      <c r="Q99" s="104">
        <v>10345.861000000001</v>
      </c>
      <c r="R99" s="104">
        <v>4955.4049999999997</v>
      </c>
      <c r="S99" s="104">
        <v>65</v>
      </c>
      <c r="T99" s="104">
        <v>19238</v>
      </c>
      <c r="U99" s="104">
        <v>4608.46</v>
      </c>
      <c r="V99" s="104">
        <v>0</v>
      </c>
      <c r="W99" s="104">
        <v>181512.31099999999</v>
      </c>
      <c r="X99" s="104">
        <v>102.408</v>
      </c>
      <c r="Y99" s="104">
        <v>10448.269</v>
      </c>
      <c r="Z99" s="104">
        <v>3.89</v>
      </c>
      <c r="AA99" s="104">
        <v>199500.166</v>
      </c>
      <c r="AB99" s="104">
        <v>162162.65299999999</v>
      </c>
      <c r="AC99" s="104">
        <v>37337.512999999999</v>
      </c>
      <c r="AD99" s="104">
        <v>26356.33</v>
      </c>
      <c r="AE99" s="104">
        <v>7587.473</v>
      </c>
      <c r="AF99" s="104">
        <v>3393.71</v>
      </c>
      <c r="AG99" s="104">
        <v>1034.6340317589752</v>
      </c>
      <c r="AH99" s="104">
        <v>6551.4819682410243</v>
      </c>
      <c r="AI99" s="105" t="s">
        <v>381</v>
      </c>
      <c r="AJ99" s="104">
        <v>7519486</v>
      </c>
      <c r="AK99" s="104">
        <v>7586116</v>
      </c>
      <c r="AL99" s="104">
        <v>1112.5687307432295</v>
      </c>
      <c r="AM99" s="105" t="s">
        <v>322</v>
      </c>
      <c r="AN99" s="104">
        <v>3391440</v>
      </c>
      <c r="AO99" s="104">
        <v>3393710</v>
      </c>
      <c r="AP99" s="104">
        <v>10511.889000000001</v>
      </c>
      <c r="AQ99" s="104">
        <v>102.40800000000003</v>
      </c>
      <c r="AR99" s="104">
        <v>4955.4050000000007</v>
      </c>
      <c r="AS99" s="104">
        <v>37374</v>
      </c>
      <c r="AT99" s="104">
        <v>15785</v>
      </c>
      <c r="AU99" s="104">
        <v>2069</v>
      </c>
      <c r="AV99" s="104">
        <v>25866636</v>
      </c>
      <c r="AW99" s="104">
        <v>48816</v>
      </c>
      <c r="AX99" s="104">
        <v>7781601</v>
      </c>
      <c r="AY99" s="104">
        <v>2360262</v>
      </c>
      <c r="AZ99" s="104">
        <v>19482654</v>
      </c>
      <c r="BA99" s="104">
        <v>122165</v>
      </c>
      <c r="BB99" s="104">
        <v>33284</v>
      </c>
      <c r="BC99" s="104">
        <v>48005</v>
      </c>
      <c r="BD99" s="104">
        <v>15035117</v>
      </c>
      <c r="BE99" s="104">
        <v>179832</v>
      </c>
      <c r="BF99" s="104">
        <v>2126663</v>
      </c>
      <c r="BG99" s="104">
        <v>17</v>
      </c>
      <c r="BH99" s="104">
        <v>1422195</v>
      </c>
      <c r="BI99" s="104">
        <v>16761</v>
      </c>
      <c r="BJ99" s="104">
        <v>41313179</v>
      </c>
      <c r="BK99" s="104">
        <v>45367349</v>
      </c>
      <c r="BL99" s="104">
        <v>8088</v>
      </c>
      <c r="BM99" s="104">
        <v>210861</v>
      </c>
      <c r="BN99" s="104">
        <v>683940</v>
      </c>
      <c r="BO99" s="104">
        <v>2069</v>
      </c>
      <c r="BP99" s="106"/>
      <c r="BQ99" s="106"/>
      <c r="BR99" s="106"/>
      <c r="BS99" s="106"/>
      <c r="BT99" s="106"/>
      <c r="BU99" s="106"/>
      <c r="BV99" s="106"/>
      <c r="BW99" s="104">
        <v>24591.795565962755</v>
      </c>
      <c r="BX99" s="104">
        <v>17079.312623652695</v>
      </c>
      <c r="BY99" s="104">
        <v>13336.533226516993</v>
      </c>
      <c r="BZ99" s="104">
        <v>41313.178999999996</v>
      </c>
      <c r="CA99" s="104">
        <v>45367.349000000002</v>
      </c>
      <c r="CB99" s="104">
        <v>7393.9932558160135</v>
      </c>
      <c r="CC99" s="104">
        <v>3264.1416037986501</v>
      </c>
      <c r="CD99" s="104">
        <v>81.682941219341004</v>
      </c>
      <c r="CE99" s="104">
        <v>1913.9966492964029</v>
      </c>
      <c r="CF99" s="104">
        <v>0</v>
      </c>
      <c r="CG99" s="104">
        <v>315.14699999999999</v>
      </c>
      <c r="CH99" s="104">
        <v>36.626520712852475</v>
      </c>
      <c r="CI99" s="104">
        <v>32.618320634841922</v>
      </c>
      <c r="CJ99" s="104">
        <v>119.72170233011246</v>
      </c>
      <c r="CK99" s="104">
        <v>1279.975466092229</v>
      </c>
      <c r="CL99" s="104">
        <v>214.26704546287283</v>
      </c>
      <c r="CM99" s="104">
        <v>5821.6656106126602</v>
      </c>
      <c r="CN99" s="105" t="s">
        <v>382</v>
      </c>
      <c r="CO99" s="104">
        <v>19158324</v>
      </c>
      <c r="CP99" s="104">
        <v>19482654</v>
      </c>
      <c r="CQ99" s="104">
        <v>1070.2000000000003</v>
      </c>
      <c r="CR99" s="104">
        <v>3227.37</v>
      </c>
      <c r="CS99" s="104">
        <v>32003.951968241032</v>
      </c>
      <c r="CT99" s="104">
        <v>0</v>
      </c>
      <c r="CU99" s="104">
        <v>417.44728423476221</v>
      </c>
      <c r="CV99" s="104">
        <v>16389.804155168535</v>
      </c>
      <c r="CW99" s="104">
        <v>4975.87583809644</v>
      </c>
      <c r="CX99" s="104">
        <v>1070.2000000000003</v>
      </c>
      <c r="CY99" s="104">
        <v>3227.37</v>
      </c>
      <c r="CZ99" s="104">
        <v>23236.7</v>
      </c>
      <c r="DA99" s="104">
        <v>0</v>
      </c>
      <c r="DB99" s="104">
        <v>417.44728423476221</v>
      </c>
      <c r="DC99" s="104">
        <v>16389.804155168535</v>
      </c>
      <c r="DD99" s="104">
        <v>4975.87583809644</v>
      </c>
      <c r="DE99" s="104">
        <v>37374</v>
      </c>
      <c r="DF99" s="106"/>
      <c r="DG99" s="104">
        <v>2069</v>
      </c>
      <c r="DH99" s="104">
        <v>25866636</v>
      </c>
      <c r="DI99" s="104">
        <v>48816</v>
      </c>
      <c r="DJ99" s="104">
        <v>7781601</v>
      </c>
      <c r="DK99" s="104">
        <v>2360142</v>
      </c>
      <c r="DL99" s="104">
        <v>19482654</v>
      </c>
      <c r="DM99" s="104">
        <v>122165</v>
      </c>
      <c r="DN99" s="104">
        <v>33284</v>
      </c>
      <c r="DO99" s="104">
        <v>48005</v>
      </c>
      <c r="DP99" s="104">
        <v>15035117</v>
      </c>
      <c r="DQ99" s="104">
        <v>179832</v>
      </c>
      <c r="DR99" s="104">
        <v>2126663</v>
      </c>
      <c r="DS99" s="104">
        <v>1422195</v>
      </c>
      <c r="DT99" s="104">
        <v>16590</v>
      </c>
      <c r="DU99" s="104">
        <v>41313179</v>
      </c>
      <c r="DV99" s="104">
        <v>45367349</v>
      </c>
      <c r="DW99" s="104">
        <v>8088</v>
      </c>
      <c r="DX99" s="104">
        <v>210861</v>
      </c>
      <c r="DY99" s="104">
        <v>683940</v>
      </c>
      <c r="DZ99" s="104">
        <v>2069</v>
      </c>
      <c r="EA99" s="106"/>
      <c r="EB99" s="106"/>
      <c r="EC99" s="106"/>
      <c r="ED99" s="106"/>
      <c r="EE99" s="106"/>
      <c r="EF99" s="106"/>
      <c r="EG99" s="106"/>
      <c r="EH99" s="106"/>
      <c r="EI99" s="106"/>
      <c r="EJ99" s="107"/>
      <c r="EK99" s="106"/>
      <c r="EL99" s="106"/>
      <c r="EM99" s="107"/>
    </row>
    <row r="100" spans="1:143" ht="12" customHeight="1" x14ac:dyDescent="0.2">
      <c r="A100" s="49" t="s">
        <v>328</v>
      </c>
      <c r="B100" s="50">
        <v>2017</v>
      </c>
      <c r="C100" s="49" t="s">
        <v>329</v>
      </c>
      <c r="D100" s="104">
        <v>134</v>
      </c>
      <c r="E100" s="104">
        <v>134</v>
      </c>
      <c r="F100" s="104">
        <v>134</v>
      </c>
      <c r="G100" s="104">
        <v>3234658</v>
      </c>
      <c r="H100" s="104">
        <v>1500707.90754</v>
      </c>
      <c r="I100" s="104">
        <v>523891.28399999999</v>
      </c>
      <c r="J100" s="104">
        <v>59077.144100000005</v>
      </c>
      <c r="K100" s="104">
        <v>58828.2111</v>
      </c>
      <c r="L100" s="104">
        <v>248.93299999999999</v>
      </c>
      <c r="M100" s="104">
        <v>47313.771000000001</v>
      </c>
      <c r="N100" s="104">
        <v>45663.46</v>
      </c>
      <c r="O100" s="104">
        <v>1650.3109999999999</v>
      </c>
      <c r="P100" s="104">
        <v>840831.98664000002</v>
      </c>
      <c r="Q100" s="104">
        <v>34985.3868</v>
      </c>
      <c r="R100" s="104">
        <v>26929.861800000002</v>
      </c>
      <c r="S100" s="104">
        <v>90</v>
      </c>
      <c r="T100" s="104">
        <v>10016</v>
      </c>
      <c r="U100" s="104">
        <v>2371.56</v>
      </c>
      <c r="V100" s="104">
        <v>292.3</v>
      </c>
      <c r="W100" s="104">
        <v>974917.37954000011</v>
      </c>
      <c r="X100" s="104">
        <v>113.845</v>
      </c>
      <c r="Y100" s="104">
        <v>35754.241799999996</v>
      </c>
      <c r="Z100" s="104">
        <v>0</v>
      </c>
      <c r="AA100" s="104">
        <v>1472232.8510999999</v>
      </c>
      <c r="AB100" s="104">
        <v>841228.65399999998</v>
      </c>
      <c r="AC100" s="104">
        <v>631004.19709999999</v>
      </c>
      <c r="AD100" s="104">
        <v>524613.28200000001</v>
      </c>
      <c r="AE100" s="104">
        <v>59077.144100000005</v>
      </c>
      <c r="AF100" s="104">
        <v>47313.771000000001</v>
      </c>
      <c r="AG100" s="104">
        <v>21143.369634645769</v>
      </c>
      <c r="AH100" s="104">
        <v>37933.774465354232</v>
      </c>
      <c r="AI100" s="105" t="s">
        <v>383</v>
      </c>
      <c r="AJ100" s="104">
        <v>59022924.100000001</v>
      </c>
      <c r="AK100" s="104">
        <v>59077144.100000001</v>
      </c>
      <c r="AL100" s="104">
        <v>16134.149344551743</v>
      </c>
      <c r="AM100" s="105" t="s">
        <v>309</v>
      </c>
      <c r="AN100" s="104">
        <v>47313771</v>
      </c>
      <c r="AO100" s="104">
        <v>47313771</v>
      </c>
      <c r="AP100" s="104">
        <v>44783.890800000016</v>
      </c>
      <c r="AQ100" s="104">
        <v>128.39099999999999</v>
      </c>
      <c r="AR100" s="104">
        <v>27028.703799999999</v>
      </c>
      <c r="AS100" s="104">
        <v>305353.3</v>
      </c>
      <c r="AT100" s="104">
        <v>1588212.5</v>
      </c>
      <c r="AU100" s="104">
        <v>57310</v>
      </c>
      <c r="AV100" s="104">
        <v>173121490.30000001</v>
      </c>
      <c r="AW100" s="104">
        <v>385076.3</v>
      </c>
      <c r="AX100" s="104">
        <v>49459308.200000003</v>
      </c>
      <c r="AY100" s="104">
        <v>9437130.4000000004</v>
      </c>
      <c r="AZ100" s="104">
        <v>29784945</v>
      </c>
      <c r="BA100" s="104">
        <v>397100.2</v>
      </c>
      <c r="BB100" s="104">
        <v>316073</v>
      </c>
      <c r="BC100" s="104">
        <v>196793.3</v>
      </c>
      <c r="BD100" s="104">
        <v>72954911.400000006</v>
      </c>
      <c r="BE100" s="104">
        <v>458590</v>
      </c>
      <c r="BF100" s="104">
        <v>12142631.140000001</v>
      </c>
      <c r="BG100" s="104">
        <v>1086.1600000000001</v>
      </c>
      <c r="BH100" s="104">
        <v>8738089</v>
      </c>
      <c r="BI100" s="104">
        <v>584613.80000000005</v>
      </c>
      <c r="BJ100" s="104">
        <v>288210686</v>
      </c>
      <c r="BK100" s="104">
        <v>52445560.600000001</v>
      </c>
      <c r="BL100" s="104">
        <v>7245</v>
      </c>
      <c r="BM100" s="104">
        <v>1759257</v>
      </c>
      <c r="BN100" s="104">
        <v>138877191.40000001</v>
      </c>
      <c r="BO100" s="104">
        <v>56654</v>
      </c>
      <c r="BP100" s="106"/>
      <c r="BQ100" s="104">
        <v>656</v>
      </c>
      <c r="BR100" s="106"/>
      <c r="BS100" s="106"/>
      <c r="BT100" s="106"/>
      <c r="BU100" s="106"/>
      <c r="BV100" s="106"/>
      <c r="BW100" s="104">
        <v>168054.55659369595</v>
      </c>
      <c r="BX100" s="104">
        <v>136040.48117171126</v>
      </c>
      <c r="BY100" s="104">
        <v>76843.169870300888</v>
      </c>
      <c r="BZ100" s="104">
        <v>288210.68599999999</v>
      </c>
      <c r="CA100" s="104">
        <v>52445.560600000004</v>
      </c>
      <c r="CB100" s="104">
        <v>47562.925291440057</v>
      </c>
      <c r="CC100" s="104">
        <v>10762.385179053003</v>
      </c>
      <c r="CD100" s="104">
        <v>210.78248132445151</v>
      </c>
      <c r="CE100" s="104">
        <v>10928.367736497114</v>
      </c>
      <c r="CF100" s="104">
        <v>0</v>
      </c>
      <c r="CG100" s="104">
        <v>2350.1137599999997</v>
      </c>
      <c r="CH100" s="104">
        <v>299.24623982415198</v>
      </c>
      <c r="CI100" s="104">
        <v>309.75154602861403</v>
      </c>
      <c r="CJ100" s="104">
        <v>389.15820357408523</v>
      </c>
      <c r="CK100" s="104">
        <v>7864.2798916677239</v>
      </c>
      <c r="CL100" s="104">
        <v>2862.2264347695304</v>
      </c>
      <c r="CM100" s="104">
        <v>36092.266220324054</v>
      </c>
      <c r="CN100" s="105" t="s">
        <v>384</v>
      </c>
      <c r="CO100" s="104">
        <v>27539400</v>
      </c>
      <c r="CP100" s="104">
        <v>29784945</v>
      </c>
      <c r="CQ100" s="104">
        <v>0</v>
      </c>
      <c r="CR100" s="104">
        <v>465970.47863636445</v>
      </c>
      <c r="CS100" s="104">
        <v>143890.34882898987</v>
      </c>
      <c r="CT100" s="104">
        <v>0</v>
      </c>
      <c r="CU100" s="104">
        <v>5708.6160000000009</v>
      </c>
      <c r="CV100" s="104">
        <v>13005.979380685774</v>
      </c>
      <c r="CW100" s="104">
        <v>38836.244903755367</v>
      </c>
      <c r="CX100" s="104">
        <v>0</v>
      </c>
      <c r="CY100" s="104">
        <v>463984.95400000014</v>
      </c>
      <c r="CZ100" s="104">
        <v>62527.572</v>
      </c>
      <c r="DA100" s="104">
        <v>0</v>
      </c>
      <c r="DB100" s="104">
        <v>5708.6160000000009</v>
      </c>
      <c r="DC100" s="104">
        <v>13005.979380685774</v>
      </c>
      <c r="DD100" s="104">
        <v>38836.244903755367</v>
      </c>
      <c r="DE100" s="104">
        <v>231570</v>
      </c>
      <c r="DF100" s="104">
        <v>1583185</v>
      </c>
      <c r="DG100" s="104">
        <v>391020</v>
      </c>
      <c r="DH100" s="104">
        <v>173121490.30000001</v>
      </c>
      <c r="DI100" s="104">
        <v>385076.3</v>
      </c>
      <c r="DJ100" s="104">
        <v>49449608.200000003</v>
      </c>
      <c r="DK100" s="104">
        <v>9376675.4000000004</v>
      </c>
      <c r="DL100" s="104">
        <v>29784945</v>
      </c>
      <c r="DM100" s="104">
        <v>397100.2</v>
      </c>
      <c r="DN100" s="104">
        <v>91233</v>
      </c>
      <c r="DO100" s="104">
        <v>196576.3</v>
      </c>
      <c r="DP100" s="104">
        <v>72954911.400000006</v>
      </c>
      <c r="DQ100" s="104">
        <v>507550</v>
      </c>
      <c r="DR100" s="104">
        <v>12142631.140000001</v>
      </c>
      <c r="DS100" s="104">
        <v>8738089</v>
      </c>
      <c r="DT100" s="104">
        <v>578384.80000000005</v>
      </c>
      <c r="DU100" s="104">
        <v>288210686</v>
      </c>
      <c r="DV100" s="104">
        <v>52445560.600000001</v>
      </c>
      <c r="DW100" s="104">
        <v>7245</v>
      </c>
      <c r="DX100" s="104">
        <v>1759247</v>
      </c>
      <c r="DY100" s="104">
        <v>138479202</v>
      </c>
      <c r="DZ100" s="104">
        <v>390364</v>
      </c>
      <c r="EA100" s="106"/>
      <c r="EB100" s="104">
        <v>656</v>
      </c>
      <c r="EC100" s="106"/>
      <c r="ED100" s="106"/>
      <c r="EE100" s="106"/>
      <c r="EF100" s="106"/>
      <c r="EG100" s="106"/>
      <c r="EH100" s="104">
        <v>179180</v>
      </c>
      <c r="EI100" s="106"/>
      <c r="EJ100" s="107"/>
      <c r="EK100" s="106"/>
      <c r="EL100" s="104">
        <v>113120</v>
      </c>
      <c r="EM100" s="107"/>
    </row>
    <row r="101" spans="1:143" ht="12" customHeight="1" x14ac:dyDescent="0.2">
      <c r="A101" s="49">
        <v>108</v>
      </c>
      <c r="B101" s="50">
        <v>2017</v>
      </c>
      <c r="C101" s="49" t="s">
        <v>333</v>
      </c>
      <c r="D101" s="104">
        <v>55</v>
      </c>
      <c r="E101" s="104">
        <v>55</v>
      </c>
      <c r="F101" s="104">
        <v>55</v>
      </c>
      <c r="G101" s="104">
        <v>871698</v>
      </c>
      <c r="H101" s="104">
        <v>360374.09896000003</v>
      </c>
      <c r="I101" s="104">
        <v>93471.4</v>
      </c>
      <c r="J101" s="104">
        <v>18693.431</v>
      </c>
      <c r="K101" s="104">
        <v>18646.751</v>
      </c>
      <c r="L101" s="104">
        <v>46.68</v>
      </c>
      <c r="M101" s="104">
        <v>11519.079</v>
      </c>
      <c r="N101" s="104">
        <v>11519.079</v>
      </c>
      <c r="O101" s="104">
        <v>0</v>
      </c>
      <c r="P101" s="104">
        <v>225463.42486000003</v>
      </c>
      <c r="Q101" s="104">
        <v>11679.157300000001</v>
      </c>
      <c r="R101" s="104">
        <v>9957.3240999999998</v>
      </c>
      <c r="S101" s="104">
        <v>30</v>
      </c>
      <c r="T101" s="104">
        <v>5298</v>
      </c>
      <c r="U101" s="104">
        <v>1269.44</v>
      </c>
      <c r="V101" s="104">
        <v>0</v>
      </c>
      <c r="W101" s="104">
        <v>266856.01895999996</v>
      </c>
      <c r="X101" s="104">
        <v>28.94</v>
      </c>
      <c r="Y101" s="104">
        <v>11750.347300000001</v>
      </c>
      <c r="Z101" s="104">
        <v>0</v>
      </c>
      <c r="AA101" s="104">
        <v>349680.88500000001</v>
      </c>
      <c r="AB101" s="104">
        <v>225995.35500000001</v>
      </c>
      <c r="AC101" s="104">
        <v>123685.53</v>
      </c>
      <c r="AD101" s="104">
        <v>93473.02</v>
      </c>
      <c r="AE101" s="104">
        <v>18693.431</v>
      </c>
      <c r="AF101" s="104">
        <v>11519.079</v>
      </c>
      <c r="AG101" s="104">
        <v>4523.060055478536</v>
      </c>
      <c r="AH101" s="104">
        <v>14170.370944521464</v>
      </c>
      <c r="AI101" s="105" t="s">
        <v>385</v>
      </c>
      <c r="AJ101" s="104">
        <v>18646751</v>
      </c>
      <c r="AK101" s="104">
        <v>18693431</v>
      </c>
      <c r="AL101" s="104">
        <v>5321.3971018266084</v>
      </c>
      <c r="AM101" s="105" t="s">
        <v>310</v>
      </c>
      <c r="AN101" s="104">
        <v>11519079</v>
      </c>
      <c r="AO101" s="104">
        <v>11519079</v>
      </c>
      <c r="AP101" s="104">
        <v>12279.111299999997</v>
      </c>
      <c r="AQ101" s="104">
        <v>29.029999999999994</v>
      </c>
      <c r="AR101" s="104">
        <v>9957.324099999998</v>
      </c>
      <c r="AS101" s="104">
        <v>37476.700000000004</v>
      </c>
      <c r="AT101" s="104">
        <v>860</v>
      </c>
      <c r="AU101" s="104">
        <v>3509</v>
      </c>
      <c r="AV101" s="104">
        <v>41949853.700000003</v>
      </c>
      <c r="AW101" s="104">
        <v>92031.7</v>
      </c>
      <c r="AX101" s="104">
        <v>19665442.800000001</v>
      </c>
      <c r="AY101" s="104">
        <v>4482070.5999999996</v>
      </c>
      <c r="AZ101" s="104">
        <v>25388310</v>
      </c>
      <c r="BA101" s="104">
        <v>191250.8</v>
      </c>
      <c r="BB101" s="104">
        <v>114897</v>
      </c>
      <c r="BC101" s="104">
        <v>71365.7</v>
      </c>
      <c r="BD101" s="104">
        <v>1231054.6000000001</v>
      </c>
      <c r="BE101" s="104">
        <v>88590</v>
      </c>
      <c r="BF101" s="104">
        <v>3829978.36</v>
      </c>
      <c r="BG101" s="104">
        <v>506.84000000000003</v>
      </c>
      <c r="BH101" s="104">
        <v>1893083</v>
      </c>
      <c r="BI101" s="104">
        <v>35690.199999999997</v>
      </c>
      <c r="BJ101" s="104">
        <v>66390580</v>
      </c>
      <c r="BK101" s="104">
        <v>25633197.399999999</v>
      </c>
      <c r="BL101" s="104">
        <v>107</v>
      </c>
      <c r="BM101" s="104">
        <v>612038</v>
      </c>
      <c r="BN101" s="104">
        <v>34283461.600000001</v>
      </c>
      <c r="BO101" s="104">
        <v>3509</v>
      </c>
      <c r="BP101" s="106"/>
      <c r="BQ101" s="106"/>
      <c r="BR101" s="106"/>
      <c r="BS101" s="106"/>
      <c r="BT101" s="106"/>
      <c r="BU101" s="106"/>
      <c r="BV101" s="106"/>
      <c r="BW101" s="104">
        <v>41910.723054744733</v>
      </c>
      <c r="BX101" s="104">
        <v>33470.259102035954</v>
      </c>
      <c r="BY101" s="104">
        <v>17289.50494263172</v>
      </c>
      <c r="BZ101" s="104">
        <v>66390.58</v>
      </c>
      <c r="CA101" s="104">
        <v>25633.197399999997</v>
      </c>
      <c r="CB101" s="104">
        <v>18688.109399000066</v>
      </c>
      <c r="CC101" s="104">
        <v>6232.9974144981106</v>
      </c>
      <c r="CD101" s="104">
        <v>328.75716809520497</v>
      </c>
      <c r="CE101" s="104">
        <v>3446.9804326862004</v>
      </c>
      <c r="CF101" s="104">
        <v>0</v>
      </c>
      <c r="CG101" s="104">
        <v>776.04923999999994</v>
      </c>
      <c r="CH101" s="104">
        <v>36.727166714811318</v>
      </c>
      <c r="CI101" s="104">
        <v>112.59906219148635</v>
      </c>
      <c r="CJ101" s="104">
        <v>187.4257876478195</v>
      </c>
      <c r="CK101" s="104">
        <v>1703.774654865384</v>
      </c>
      <c r="CL101" s="104">
        <v>266.84760987929405</v>
      </c>
      <c r="CM101" s="104">
        <v>9520.820770792674</v>
      </c>
      <c r="CN101" s="105" t="s">
        <v>386</v>
      </c>
      <c r="CO101" s="104">
        <v>24090510</v>
      </c>
      <c r="CP101" s="104">
        <v>25388310</v>
      </c>
      <c r="CQ101" s="104">
        <v>0</v>
      </c>
      <c r="CR101" s="104">
        <v>79777.23</v>
      </c>
      <c r="CS101" s="104">
        <v>39385.239944521483</v>
      </c>
      <c r="CT101" s="104">
        <v>0</v>
      </c>
      <c r="CU101" s="104">
        <v>2334.56</v>
      </c>
      <c r="CV101" s="104">
        <v>2807.4361599764229</v>
      </c>
      <c r="CW101" s="104">
        <v>8519.3335024595253</v>
      </c>
      <c r="CX101" s="104">
        <v>0</v>
      </c>
      <c r="CY101" s="104">
        <v>79777.23</v>
      </c>
      <c r="CZ101" s="104">
        <v>13742.47</v>
      </c>
      <c r="DA101" s="104">
        <v>0</v>
      </c>
      <c r="DB101" s="104">
        <v>2334.56</v>
      </c>
      <c r="DC101" s="104">
        <v>2807.4361599764229</v>
      </c>
      <c r="DD101" s="104">
        <v>8519.3335024595253</v>
      </c>
      <c r="DE101" s="104">
        <v>1360</v>
      </c>
      <c r="DF101" s="106"/>
      <c r="DG101" s="104">
        <v>3509</v>
      </c>
      <c r="DH101" s="104">
        <v>41951473.700000003</v>
      </c>
      <c r="DI101" s="104">
        <v>92031.7</v>
      </c>
      <c r="DJ101" s="104">
        <v>19665337.800000001</v>
      </c>
      <c r="DK101" s="104">
        <v>4449561.5999999996</v>
      </c>
      <c r="DL101" s="104">
        <v>25388310</v>
      </c>
      <c r="DM101" s="104">
        <v>191250.8</v>
      </c>
      <c r="DN101" s="104">
        <v>22655</v>
      </c>
      <c r="DO101" s="104">
        <v>71365.7</v>
      </c>
      <c r="DP101" s="104">
        <v>1231054.6000000001</v>
      </c>
      <c r="DQ101" s="104">
        <v>88590</v>
      </c>
      <c r="DR101" s="104">
        <v>3829978.36</v>
      </c>
      <c r="DS101" s="104">
        <v>1893083</v>
      </c>
      <c r="DT101" s="104">
        <v>35690.199999999997</v>
      </c>
      <c r="DU101" s="104">
        <v>66390580</v>
      </c>
      <c r="DV101" s="104">
        <v>25633197.399999999</v>
      </c>
      <c r="DW101" s="104">
        <v>107</v>
      </c>
      <c r="DX101" s="104">
        <v>612038</v>
      </c>
      <c r="DY101" s="104">
        <v>33912251</v>
      </c>
      <c r="DZ101" s="104">
        <v>3509</v>
      </c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7"/>
      <c r="EK101" s="106"/>
      <c r="EL101" s="106"/>
      <c r="EM101" s="107"/>
    </row>
    <row r="102" spans="1:143" ht="12" customHeight="1" x14ac:dyDescent="0.2">
      <c r="A102" s="49" t="s">
        <v>335</v>
      </c>
      <c r="B102" s="50">
        <v>2017</v>
      </c>
      <c r="C102" s="49" t="s">
        <v>336</v>
      </c>
      <c r="D102" s="104">
        <v>188</v>
      </c>
      <c r="E102" s="104">
        <v>188</v>
      </c>
      <c r="F102" s="104">
        <v>188</v>
      </c>
      <c r="G102" s="104">
        <v>545810</v>
      </c>
      <c r="H102" s="104">
        <v>276114.30954999995</v>
      </c>
      <c r="I102" s="104">
        <v>133237.94</v>
      </c>
      <c r="J102" s="104">
        <v>11882.193740000001</v>
      </c>
      <c r="K102" s="104">
        <v>8250.8760000000002</v>
      </c>
      <c r="L102" s="104">
        <v>3631.3177400000004</v>
      </c>
      <c r="M102" s="104">
        <v>5978.94</v>
      </c>
      <c r="N102" s="104">
        <v>5675.66</v>
      </c>
      <c r="O102" s="104">
        <v>303.27999999999997</v>
      </c>
      <c r="P102" s="104">
        <v>122140.91081</v>
      </c>
      <c r="Q102" s="104">
        <v>2067.00216</v>
      </c>
      <c r="R102" s="104">
        <v>1743.1849999999999</v>
      </c>
      <c r="S102" s="104">
        <v>71</v>
      </c>
      <c r="T102" s="104">
        <v>5069</v>
      </c>
      <c r="U102" s="104">
        <v>1131.1400000000001</v>
      </c>
      <c r="V102" s="104">
        <v>0</v>
      </c>
      <c r="W102" s="104">
        <v>138941.77181000001</v>
      </c>
      <c r="X102" s="104">
        <v>3.6680000000000001</v>
      </c>
      <c r="Y102" s="104">
        <v>2076.4501600000003</v>
      </c>
      <c r="Z102" s="104">
        <v>0</v>
      </c>
      <c r="AA102" s="104">
        <v>273252.88454999996</v>
      </c>
      <c r="AB102" s="104">
        <v>122153.81081</v>
      </c>
      <c r="AC102" s="104">
        <v>151099.07373999999</v>
      </c>
      <c r="AD102" s="104">
        <v>133237.94</v>
      </c>
      <c r="AE102" s="104">
        <v>11882.193740000001</v>
      </c>
      <c r="AF102" s="104">
        <v>5978.94</v>
      </c>
      <c r="AG102" s="104">
        <v>4524.4516893204454</v>
      </c>
      <c r="AH102" s="104">
        <v>7357.7420506795552</v>
      </c>
      <c r="AI102" s="105" t="s">
        <v>387</v>
      </c>
      <c r="AJ102" s="104">
        <v>11667749.74</v>
      </c>
      <c r="AK102" s="104">
        <v>11882193.74</v>
      </c>
      <c r="AL102" s="104">
        <v>3176.1290851514041</v>
      </c>
      <c r="AM102" s="105" t="s">
        <v>388</v>
      </c>
      <c r="AN102" s="104">
        <v>5791140</v>
      </c>
      <c r="AO102" s="104">
        <v>5978940</v>
      </c>
      <c r="AP102" s="104">
        <v>2081.6781600000004</v>
      </c>
      <c r="AQ102" s="104">
        <v>4.3359999999999994</v>
      </c>
      <c r="AR102" s="104">
        <v>1743.1849999999999</v>
      </c>
      <c r="AS102" s="104">
        <v>27867.05</v>
      </c>
      <c r="AT102" s="104">
        <v>138039</v>
      </c>
      <c r="AU102" s="104">
        <v>4583.4799999999996</v>
      </c>
      <c r="AV102" s="104">
        <v>24024476.649999999</v>
      </c>
      <c r="AW102" s="104">
        <v>49245.8</v>
      </c>
      <c r="AX102" s="104">
        <v>6170489.9900000002</v>
      </c>
      <c r="AY102" s="104">
        <v>1603513.19</v>
      </c>
      <c r="AZ102" s="104">
        <v>9411537</v>
      </c>
      <c r="BA102" s="104">
        <v>67382.2</v>
      </c>
      <c r="BB102" s="104">
        <v>18172.28</v>
      </c>
      <c r="BC102" s="104">
        <v>40616.26</v>
      </c>
      <c r="BD102" s="104">
        <v>9714491</v>
      </c>
      <c r="BE102" s="104">
        <v>154083.5</v>
      </c>
      <c r="BF102" s="104">
        <v>2309370.42</v>
      </c>
      <c r="BG102" s="104">
        <v>43</v>
      </c>
      <c r="BH102" s="104">
        <v>1103112</v>
      </c>
      <c r="BI102" s="104">
        <v>347740.5</v>
      </c>
      <c r="BJ102" s="104">
        <v>22028854</v>
      </c>
      <c r="BK102" s="104">
        <v>30274989.969999999</v>
      </c>
      <c r="BL102" s="104">
        <v>2149</v>
      </c>
      <c r="BM102" s="104">
        <v>97912.91</v>
      </c>
      <c r="BN102" s="104">
        <v>14565141.609999999</v>
      </c>
      <c r="BO102" s="104">
        <v>2568.48</v>
      </c>
      <c r="BP102" s="104">
        <v>15</v>
      </c>
      <c r="BQ102" s="106"/>
      <c r="BR102" s="104">
        <v>1970</v>
      </c>
      <c r="BS102" s="104">
        <v>5</v>
      </c>
      <c r="BT102" s="106"/>
      <c r="BU102" s="104">
        <v>25</v>
      </c>
      <c r="BV102" s="106"/>
      <c r="BW102" s="104">
        <v>23356.948632517324</v>
      </c>
      <c r="BX102" s="104">
        <v>18942.705073158475</v>
      </c>
      <c r="BY102" s="104">
        <v>9243.8662149957054</v>
      </c>
      <c r="BZ102" s="104">
        <v>22028.853999999999</v>
      </c>
      <c r="CA102" s="104">
        <v>30274.989969999999</v>
      </c>
      <c r="CB102" s="104">
        <v>6113.1704678475635</v>
      </c>
      <c r="CC102" s="104">
        <v>1969.9321955657783</v>
      </c>
      <c r="CD102" s="104">
        <v>50.816902407353744</v>
      </c>
      <c r="CE102" s="104">
        <v>2078.4333229403187</v>
      </c>
      <c r="CF102" s="104">
        <v>0</v>
      </c>
      <c r="CG102" s="104">
        <v>189.90197000000001</v>
      </c>
      <c r="CH102" s="104">
        <v>27.309709531521801</v>
      </c>
      <c r="CI102" s="104">
        <v>17.808834746608735</v>
      </c>
      <c r="CJ102" s="104">
        <v>66.034557285213467</v>
      </c>
      <c r="CK102" s="104">
        <v>992.80077369976038</v>
      </c>
      <c r="CL102" s="104">
        <v>722.37640525242307</v>
      </c>
      <c r="CM102" s="104">
        <v>5642.4219646671327</v>
      </c>
      <c r="CN102" s="105" t="s">
        <v>389</v>
      </c>
      <c r="CO102" s="104">
        <v>8584351</v>
      </c>
      <c r="CP102" s="104">
        <v>9411537</v>
      </c>
      <c r="CQ102" s="104">
        <v>114.08</v>
      </c>
      <c r="CR102" s="104">
        <v>41341.57</v>
      </c>
      <c r="CS102" s="104">
        <v>105118.97205067948</v>
      </c>
      <c r="CT102" s="104">
        <v>0</v>
      </c>
      <c r="CU102" s="104">
        <v>30942.136105758906</v>
      </c>
      <c r="CV102" s="104">
        <v>17891.18295792977</v>
      </c>
      <c r="CW102" s="104">
        <v>42139.706666817525</v>
      </c>
      <c r="CX102" s="104">
        <v>114.08</v>
      </c>
      <c r="CY102" s="104">
        <v>41341.57</v>
      </c>
      <c r="CZ102" s="104">
        <v>95716.887739999976</v>
      </c>
      <c r="DA102" s="104">
        <v>0</v>
      </c>
      <c r="DB102" s="104">
        <v>30942.136105758906</v>
      </c>
      <c r="DC102" s="104">
        <v>17891.18295792977</v>
      </c>
      <c r="DD102" s="104">
        <v>42139.706666817525</v>
      </c>
      <c r="DE102" s="104">
        <v>25047.05</v>
      </c>
      <c r="DF102" s="104">
        <v>137273</v>
      </c>
      <c r="DG102" s="104">
        <v>4583.4799999999996</v>
      </c>
      <c r="DH102" s="104">
        <v>24024476.649999999</v>
      </c>
      <c r="DI102" s="104">
        <v>49224.800000000003</v>
      </c>
      <c r="DJ102" s="104">
        <v>6170489.9900000002</v>
      </c>
      <c r="DK102" s="104">
        <v>1596113.19</v>
      </c>
      <c r="DL102" s="104">
        <v>9411537</v>
      </c>
      <c r="DM102" s="104">
        <v>67382.2</v>
      </c>
      <c r="DN102" s="104">
        <v>16322.279999999999</v>
      </c>
      <c r="DO102" s="104">
        <v>40616.26</v>
      </c>
      <c r="DP102" s="104">
        <v>9714491</v>
      </c>
      <c r="DQ102" s="104">
        <v>154083.5</v>
      </c>
      <c r="DR102" s="104">
        <v>2309370.42</v>
      </c>
      <c r="DS102" s="104">
        <v>1103112</v>
      </c>
      <c r="DT102" s="104">
        <v>347740.5</v>
      </c>
      <c r="DU102" s="104">
        <v>22028854</v>
      </c>
      <c r="DV102" s="104">
        <v>30274989.969999999</v>
      </c>
      <c r="DW102" s="104">
        <v>2149</v>
      </c>
      <c r="DX102" s="104">
        <v>97912.91</v>
      </c>
      <c r="DY102" s="104">
        <v>14565141.609999999</v>
      </c>
      <c r="DZ102" s="104">
        <v>2568.48</v>
      </c>
      <c r="EA102" s="104">
        <v>15</v>
      </c>
      <c r="EB102" s="106"/>
      <c r="EC102" s="104">
        <v>1970</v>
      </c>
      <c r="ED102" s="104">
        <v>5</v>
      </c>
      <c r="EE102" s="106"/>
      <c r="EF102" s="104">
        <v>25</v>
      </c>
      <c r="EG102" s="106"/>
      <c r="EH102" s="106"/>
      <c r="EI102" s="106"/>
      <c r="EJ102" s="107"/>
      <c r="EK102" s="106"/>
      <c r="EL102" s="106"/>
      <c r="EM102" s="107"/>
    </row>
    <row r="103" spans="1:143" ht="12" customHeight="1" x14ac:dyDescent="0.2">
      <c r="A103" s="49" t="s">
        <v>340</v>
      </c>
      <c r="B103" s="50">
        <v>2017</v>
      </c>
      <c r="C103" s="49" t="s">
        <v>341</v>
      </c>
      <c r="D103" s="104">
        <v>77</v>
      </c>
      <c r="E103" s="104">
        <v>74</v>
      </c>
      <c r="F103" s="104">
        <v>74</v>
      </c>
      <c r="G103" s="104">
        <v>181403</v>
      </c>
      <c r="H103" s="104">
        <v>84196.758000000002</v>
      </c>
      <c r="I103" s="104">
        <v>37740.366999999998</v>
      </c>
      <c r="J103" s="104">
        <v>6534.2219999999998</v>
      </c>
      <c r="K103" s="104">
        <v>6511.3010000000004</v>
      </c>
      <c r="L103" s="104">
        <v>22.920999999999999</v>
      </c>
      <c r="M103" s="104">
        <v>2947.799</v>
      </c>
      <c r="N103" s="104">
        <v>2904.4090000000001</v>
      </c>
      <c r="O103" s="104">
        <v>43.39</v>
      </c>
      <c r="P103" s="104">
        <v>34197.044999999998</v>
      </c>
      <c r="Q103" s="104">
        <v>5921.4949999999999</v>
      </c>
      <c r="R103" s="104">
        <v>1672.5250000000001</v>
      </c>
      <c r="S103" s="104">
        <v>27</v>
      </c>
      <c r="T103" s="104">
        <v>4749</v>
      </c>
      <c r="U103" s="104">
        <v>1038.58</v>
      </c>
      <c r="V103" s="104">
        <v>66.22</v>
      </c>
      <c r="W103" s="104">
        <v>46390.080000000002</v>
      </c>
      <c r="X103" s="104">
        <v>1.7130000000000001</v>
      </c>
      <c r="Y103" s="104">
        <v>5989.4279999999999</v>
      </c>
      <c r="Z103" s="104">
        <v>0</v>
      </c>
      <c r="AA103" s="104">
        <v>81469.048999999999</v>
      </c>
      <c r="AB103" s="104">
        <v>34246.661</v>
      </c>
      <c r="AC103" s="104">
        <v>47222.387999999999</v>
      </c>
      <c r="AD103" s="104">
        <v>37740.366999999998</v>
      </c>
      <c r="AE103" s="104">
        <v>6534.2219999999998</v>
      </c>
      <c r="AF103" s="104">
        <v>2947.799</v>
      </c>
      <c r="AG103" s="104">
        <v>3882.9427495580912</v>
      </c>
      <c r="AH103" s="104">
        <v>2651.279250441909</v>
      </c>
      <c r="AI103" s="105" t="s">
        <v>374</v>
      </c>
      <c r="AJ103" s="104">
        <v>6511301</v>
      </c>
      <c r="AK103" s="104">
        <v>6534222</v>
      </c>
      <c r="AL103" s="104">
        <v>1600.3115221437215</v>
      </c>
      <c r="AM103" s="105" t="s">
        <v>375</v>
      </c>
      <c r="AN103" s="104">
        <v>2947799</v>
      </c>
      <c r="AO103" s="104">
        <v>2947799</v>
      </c>
      <c r="AP103" s="104">
        <v>6306.9149999999991</v>
      </c>
      <c r="AQ103" s="104">
        <v>1.74</v>
      </c>
      <c r="AR103" s="104">
        <v>1672.5250000000003</v>
      </c>
      <c r="AS103" s="104">
        <v>55520</v>
      </c>
      <c r="AT103" s="104">
        <v>305236</v>
      </c>
      <c r="AU103" s="104">
        <v>1320</v>
      </c>
      <c r="AV103" s="104">
        <v>10903090</v>
      </c>
      <c r="AW103" s="104">
        <v>12465</v>
      </c>
      <c r="AX103" s="104">
        <v>2116158</v>
      </c>
      <c r="AY103" s="104">
        <v>910265</v>
      </c>
      <c r="AZ103" s="104">
        <v>2854920</v>
      </c>
      <c r="BA103" s="104">
        <v>17931</v>
      </c>
      <c r="BB103" s="104">
        <v>9082</v>
      </c>
      <c r="BC103" s="104">
        <v>24174</v>
      </c>
      <c r="BD103" s="104">
        <v>1194871</v>
      </c>
      <c r="BE103" s="104">
        <v>2690</v>
      </c>
      <c r="BF103" s="104">
        <v>995732</v>
      </c>
      <c r="BG103" s="104">
        <v>244</v>
      </c>
      <c r="BH103" s="104">
        <v>22780</v>
      </c>
      <c r="BI103" s="104">
        <v>76686</v>
      </c>
      <c r="BJ103" s="104">
        <v>774994</v>
      </c>
      <c r="BK103" s="104">
        <v>5413612</v>
      </c>
      <c r="BL103" s="106"/>
      <c r="BM103" s="104">
        <v>65477</v>
      </c>
      <c r="BN103" s="104">
        <v>8489414</v>
      </c>
      <c r="BO103" s="104">
        <v>1320</v>
      </c>
      <c r="BP103" s="106"/>
      <c r="BQ103" s="106"/>
      <c r="BR103" s="106"/>
      <c r="BS103" s="106"/>
      <c r="BT103" s="106"/>
      <c r="BU103" s="106"/>
      <c r="BV103" s="106"/>
      <c r="BW103" s="104">
        <v>10358.808839795143</v>
      </c>
      <c r="BX103" s="104">
        <v>8156.4258340965507</v>
      </c>
      <c r="BY103" s="104">
        <v>2465.751075656116</v>
      </c>
      <c r="BZ103" s="104">
        <v>774.99400000000003</v>
      </c>
      <c r="CA103" s="104">
        <v>5413.6120000000001</v>
      </c>
      <c r="CB103" s="104">
        <v>2010.4196247572265</v>
      </c>
      <c r="CC103" s="104">
        <v>1062.1781200890616</v>
      </c>
      <c r="CD103" s="104">
        <v>15.059416943411343</v>
      </c>
      <c r="CE103" s="104">
        <v>896.15877625989913</v>
      </c>
      <c r="CF103" s="104">
        <v>0</v>
      </c>
      <c r="CG103" s="104">
        <v>102.36</v>
      </c>
      <c r="CH103" s="104">
        <v>54.409601058959964</v>
      </c>
      <c r="CI103" s="104">
        <v>8.900360173225403</v>
      </c>
      <c r="CJ103" s="104">
        <v>17.572380342006685</v>
      </c>
      <c r="CK103" s="104">
        <v>20.501999456882476</v>
      </c>
      <c r="CL103" s="104">
        <v>378.31527582110465</v>
      </c>
      <c r="CM103" s="104">
        <v>2577.4122245715262</v>
      </c>
      <c r="CN103" s="105" t="s">
        <v>374</v>
      </c>
      <c r="CO103" s="104">
        <v>2905820</v>
      </c>
      <c r="CP103" s="104">
        <v>2921140</v>
      </c>
      <c r="CQ103" s="104">
        <v>0</v>
      </c>
      <c r="CR103" s="104">
        <v>0.49299999999999999</v>
      </c>
      <c r="CS103" s="104">
        <v>43338.952250441936</v>
      </c>
      <c r="CT103" s="104">
        <v>0</v>
      </c>
      <c r="CU103" s="104">
        <v>0</v>
      </c>
      <c r="CV103" s="104">
        <v>2293.2807693386076</v>
      </c>
      <c r="CW103" s="104">
        <v>35446.59323066139</v>
      </c>
      <c r="CX103" s="104">
        <v>0</v>
      </c>
      <c r="CY103" s="104">
        <v>0.49299999999999999</v>
      </c>
      <c r="CZ103" s="104">
        <v>37806.185000000005</v>
      </c>
      <c r="DA103" s="104">
        <v>0</v>
      </c>
      <c r="DB103" s="104">
        <v>0</v>
      </c>
      <c r="DC103" s="104">
        <v>2293.2807693386076</v>
      </c>
      <c r="DD103" s="104">
        <v>35446.59323066139</v>
      </c>
      <c r="DE103" s="104">
        <v>47640</v>
      </c>
      <c r="DF103" s="104">
        <v>305236</v>
      </c>
      <c r="DG103" s="104">
        <v>158</v>
      </c>
      <c r="DH103" s="104">
        <v>10903090</v>
      </c>
      <c r="DI103" s="104">
        <v>12465</v>
      </c>
      <c r="DJ103" s="104">
        <v>2116158</v>
      </c>
      <c r="DK103" s="104">
        <v>875535</v>
      </c>
      <c r="DL103" s="104">
        <v>2854920</v>
      </c>
      <c r="DM103" s="104">
        <v>17931</v>
      </c>
      <c r="DN103" s="104">
        <v>4861</v>
      </c>
      <c r="DO103" s="104">
        <v>24174</v>
      </c>
      <c r="DP103" s="104">
        <v>1194871</v>
      </c>
      <c r="DQ103" s="104">
        <v>2690</v>
      </c>
      <c r="DR103" s="104">
        <v>995732</v>
      </c>
      <c r="DS103" s="104">
        <v>22780</v>
      </c>
      <c r="DT103" s="104">
        <v>75307</v>
      </c>
      <c r="DU103" s="104">
        <v>774994</v>
      </c>
      <c r="DV103" s="104">
        <v>5413612</v>
      </c>
      <c r="DW103" s="106"/>
      <c r="DX103" s="104">
        <v>65477</v>
      </c>
      <c r="DY103" s="104">
        <v>8489414</v>
      </c>
      <c r="DZ103" s="104">
        <v>158</v>
      </c>
      <c r="EA103" s="106"/>
      <c r="EB103" s="106"/>
      <c r="EC103" s="106"/>
      <c r="ED103" s="106"/>
      <c r="EE103" s="106"/>
      <c r="EF103" s="106"/>
      <c r="EG103" s="106"/>
      <c r="EH103" s="106"/>
      <c r="EI103" s="106"/>
      <c r="EJ103" s="107"/>
      <c r="EK103" s="104">
        <v>66220</v>
      </c>
      <c r="EL103" s="106"/>
      <c r="EM103" s="107"/>
    </row>
    <row r="104" spans="1:143" ht="12" customHeight="1" x14ac:dyDescent="0.2">
      <c r="A104" s="52" t="s">
        <v>342</v>
      </c>
      <c r="B104" s="53">
        <v>2017</v>
      </c>
      <c r="C104" s="54" t="s">
        <v>343</v>
      </c>
      <c r="D104" s="108">
        <v>139</v>
      </c>
      <c r="E104" s="108">
        <v>141</v>
      </c>
      <c r="F104" s="108">
        <v>141</v>
      </c>
      <c r="G104" s="108">
        <v>890528</v>
      </c>
      <c r="H104" s="108">
        <v>414937.3284</v>
      </c>
      <c r="I104" s="108">
        <v>98191.198000000004</v>
      </c>
      <c r="J104" s="108">
        <v>25925.906999999999</v>
      </c>
      <c r="K104" s="108">
        <v>24845.377</v>
      </c>
      <c r="L104" s="108">
        <v>1080.53</v>
      </c>
      <c r="M104" s="108">
        <v>9684.4279999999999</v>
      </c>
      <c r="N104" s="108">
        <v>7394.1880000000001</v>
      </c>
      <c r="O104" s="108">
        <v>2290.2399999999998</v>
      </c>
      <c r="P104" s="108">
        <v>267165.41340000002</v>
      </c>
      <c r="Q104" s="108">
        <v>17545.361000000001</v>
      </c>
      <c r="R104" s="108">
        <v>11196.982</v>
      </c>
      <c r="S104" s="108">
        <v>65</v>
      </c>
      <c r="T104" s="108">
        <v>12850</v>
      </c>
      <c r="U104" s="108">
        <v>2773.4</v>
      </c>
      <c r="V104" s="108">
        <v>0</v>
      </c>
      <c r="W104" s="108">
        <v>313375.36040000001</v>
      </c>
      <c r="X104" s="108">
        <v>129.19900000000001</v>
      </c>
      <c r="Y104" s="108">
        <v>17674.560000000001</v>
      </c>
      <c r="Z104" s="108">
        <v>0</v>
      </c>
      <c r="AA104" s="108">
        <v>401019.27239999996</v>
      </c>
      <c r="AB104" s="108">
        <v>267176.88939999999</v>
      </c>
      <c r="AC104" s="108">
        <v>133842.38299999997</v>
      </c>
      <c r="AD104" s="108">
        <v>98232.047999999995</v>
      </c>
      <c r="AE104" s="108">
        <v>25925.906999999999</v>
      </c>
      <c r="AF104" s="108">
        <v>9684.4279999999999</v>
      </c>
      <c r="AG104" s="108">
        <v>6252.6369471987337</v>
      </c>
      <c r="AH104" s="108">
        <v>19673.270052801265</v>
      </c>
      <c r="AI104" s="109" t="s">
        <v>360</v>
      </c>
      <c r="AJ104" s="108">
        <v>25925157</v>
      </c>
      <c r="AK104" s="108">
        <v>25925157</v>
      </c>
      <c r="AL104" s="108">
        <v>3547.4020117796063</v>
      </c>
      <c r="AM104" s="109" t="s">
        <v>345</v>
      </c>
      <c r="AN104" s="108">
        <v>9684428</v>
      </c>
      <c r="AO104" s="108">
        <v>9684428</v>
      </c>
      <c r="AP104" s="108">
        <v>19135.022999999994</v>
      </c>
      <c r="AQ104" s="108">
        <v>129.21400000000003</v>
      </c>
      <c r="AR104" s="108">
        <v>11196.982000000009</v>
      </c>
      <c r="AS104" s="108">
        <v>132282.4</v>
      </c>
      <c r="AT104" s="108">
        <v>537289</v>
      </c>
      <c r="AU104" s="108">
        <v>22297</v>
      </c>
      <c r="AV104" s="108">
        <v>46229913</v>
      </c>
      <c r="AW104" s="108">
        <v>89984</v>
      </c>
      <c r="AX104" s="108">
        <v>22326818</v>
      </c>
      <c r="AY104" s="108">
        <v>5784433</v>
      </c>
      <c r="AZ104" s="108">
        <v>8152870</v>
      </c>
      <c r="BA104" s="108">
        <v>219992</v>
      </c>
      <c r="BB104" s="108">
        <v>134087</v>
      </c>
      <c r="BC104" s="108">
        <v>62286</v>
      </c>
      <c r="BD104" s="108">
        <v>17977319</v>
      </c>
      <c r="BE104" s="108">
        <v>398790</v>
      </c>
      <c r="BF104" s="108">
        <v>5109230</v>
      </c>
      <c r="BG104" s="108">
        <v>1831</v>
      </c>
      <c r="BH104" s="108">
        <v>2088713</v>
      </c>
      <c r="BI104" s="108">
        <v>44139</v>
      </c>
      <c r="BJ104" s="108">
        <v>70248354</v>
      </c>
      <c r="BK104" s="108">
        <v>45808121</v>
      </c>
      <c r="BL104" s="108">
        <v>7083</v>
      </c>
      <c r="BM104" s="108">
        <v>748907</v>
      </c>
      <c r="BN104" s="108">
        <v>41052151</v>
      </c>
      <c r="BO104" s="108">
        <v>17927</v>
      </c>
      <c r="BP104" s="108">
        <v>289</v>
      </c>
      <c r="BQ104" s="108">
        <v>1255</v>
      </c>
      <c r="BR104" s="110"/>
      <c r="BS104" s="108">
        <v>802</v>
      </c>
      <c r="BT104" s="108">
        <v>1161</v>
      </c>
      <c r="BU104" s="108">
        <v>837</v>
      </c>
      <c r="BV104" s="108">
        <v>26</v>
      </c>
      <c r="BW104" s="108">
        <v>43963.46971931342</v>
      </c>
      <c r="BX104" s="108">
        <v>41274.119155170738</v>
      </c>
      <c r="BY104" s="108">
        <v>19113.935632799268</v>
      </c>
      <c r="BZ104" s="108">
        <v>70248.354000000007</v>
      </c>
      <c r="CA104" s="108">
        <v>45808.120999999999</v>
      </c>
      <c r="CB104" s="108">
        <v>21212.707654113656</v>
      </c>
      <c r="CC104" s="108">
        <v>6008.4904994582794</v>
      </c>
      <c r="CD104" s="108">
        <v>69.984277735180228</v>
      </c>
      <c r="CE104" s="108">
        <v>4598.306878186464</v>
      </c>
      <c r="CF104" s="108">
        <v>0</v>
      </c>
      <c r="CG104" s="108">
        <v>914.13</v>
      </c>
      <c r="CH104" s="108">
        <v>129.63675452308655</v>
      </c>
      <c r="CI104" s="108">
        <v>131.40526255750657</v>
      </c>
      <c r="CJ104" s="108">
        <v>215.59216419601441</v>
      </c>
      <c r="CK104" s="108">
        <v>1879.8416502012014</v>
      </c>
      <c r="CL104" s="108">
        <v>1033.4275543451793</v>
      </c>
      <c r="CM104" s="108">
        <v>10575.323387508766</v>
      </c>
      <c r="CN104" s="109" t="s">
        <v>390</v>
      </c>
      <c r="CO104" s="108">
        <v>7661480</v>
      </c>
      <c r="CP104" s="108">
        <v>8193640</v>
      </c>
      <c r="CQ104" s="108">
        <v>12497.350000000002</v>
      </c>
      <c r="CR104" s="108">
        <v>61196.422550582953</v>
      </c>
      <c r="CS104" s="108">
        <v>53895.973502218294</v>
      </c>
      <c r="CT104" s="108">
        <v>335.23466293964589</v>
      </c>
      <c r="CU104" s="108">
        <v>1437.0655585456491</v>
      </c>
      <c r="CV104" s="108">
        <v>7106.1327697814713</v>
      </c>
      <c r="CW104" s="108">
        <v>22241.165418125631</v>
      </c>
      <c r="CX104" s="108">
        <v>12497.350000000002</v>
      </c>
      <c r="CY104" s="108">
        <v>56053.520000000004</v>
      </c>
      <c r="CZ104" s="108">
        <v>33051.947999999982</v>
      </c>
      <c r="DA104" s="108">
        <v>335.23466293964589</v>
      </c>
      <c r="DB104" s="108">
        <v>1437.0655585456491</v>
      </c>
      <c r="DC104" s="108">
        <v>7106.1327697814713</v>
      </c>
      <c r="DD104" s="108">
        <v>22241.165418125631</v>
      </c>
      <c r="DE104" s="108">
        <v>108211.4</v>
      </c>
      <c r="DF104" s="108">
        <v>536409</v>
      </c>
      <c r="DG104" s="108">
        <v>20027</v>
      </c>
      <c r="DH104" s="108">
        <v>46229993</v>
      </c>
      <c r="DI104" s="108">
        <v>89984</v>
      </c>
      <c r="DJ104" s="108">
        <v>22326818</v>
      </c>
      <c r="DK104" s="108">
        <v>5784433</v>
      </c>
      <c r="DL104" s="108">
        <v>8193640</v>
      </c>
      <c r="DM104" s="108">
        <v>219992</v>
      </c>
      <c r="DN104" s="108">
        <v>110813</v>
      </c>
      <c r="DO104" s="108">
        <v>62286</v>
      </c>
      <c r="DP104" s="108">
        <v>17977319</v>
      </c>
      <c r="DQ104" s="108">
        <v>398790</v>
      </c>
      <c r="DR104" s="108">
        <v>5109230</v>
      </c>
      <c r="DS104" s="108">
        <v>2088713</v>
      </c>
      <c r="DT104" s="108">
        <v>44139</v>
      </c>
      <c r="DU104" s="108">
        <v>70248354</v>
      </c>
      <c r="DV104" s="108">
        <v>45808121</v>
      </c>
      <c r="DW104" s="108">
        <v>7083</v>
      </c>
      <c r="DX104" s="108">
        <v>748907</v>
      </c>
      <c r="DY104" s="108">
        <v>41052151</v>
      </c>
      <c r="DZ104" s="108">
        <v>15657</v>
      </c>
      <c r="EA104" s="108">
        <v>289</v>
      </c>
      <c r="EB104" s="108">
        <v>1255</v>
      </c>
      <c r="EC104" s="110"/>
      <c r="ED104" s="108">
        <v>802</v>
      </c>
      <c r="EE104" s="108">
        <v>1161</v>
      </c>
      <c r="EF104" s="108">
        <v>837</v>
      </c>
      <c r="EG104" s="108">
        <v>26</v>
      </c>
      <c r="EH104" s="110"/>
      <c r="EI104" s="110"/>
      <c r="EJ104" s="111"/>
      <c r="EK104" s="110"/>
      <c r="EL104" s="110"/>
      <c r="EM104" s="111"/>
    </row>
    <row r="105" spans="1:143" ht="12" customHeight="1" x14ac:dyDescent="0.2">
      <c r="A105" s="82" t="s">
        <v>190</v>
      </c>
      <c r="B105" s="82" t="s">
        <v>191</v>
      </c>
      <c r="C105" s="82" t="s">
        <v>52</v>
      </c>
      <c r="D105" s="82" t="s">
        <v>192</v>
      </c>
      <c r="E105" s="82" t="s">
        <v>193</v>
      </c>
      <c r="F105" s="82" t="s">
        <v>194</v>
      </c>
      <c r="G105" s="82" t="s">
        <v>195</v>
      </c>
      <c r="H105" s="112" t="s">
        <v>196</v>
      </c>
      <c r="I105" s="112" t="s">
        <v>197</v>
      </c>
      <c r="J105" s="112" t="s">
        <v>198</v>
      </c>
      <c r="K105" s="112" t="s">
        <v>199</v>
      </c>
      <c r="L105" s="112" t="s">
        <v>200</v>
      </c>
      <c r="M105" s="112" t="s">
        <v>201</v>
      </c>
      <c r="N105" s="112" t="s">
        <v>202</v>
      </c>
      <c r="O105" s="112" t="s">
        <v>203</v>
      </c>
      <c r="P105" s="112" t="s">
        <v>204</v>
      </c>
      <c r="Q105" s="112" t="s">
        <v>205</v>
      </c>
      <c r="R105" s="112" t="s">
        <v>206</v>
      </c>
      <c r="S105" s="112" t="s">
        <v>207</v>
      </c>
      <c r="T105" s="112" t="s">
        <v>208</v>
      </c>
      <c r="U105" s="112" t="s">
        <v>209</v>
      </c>
      <c r="V105" s="112" t="s">
        <v>210</v>
      </c>
      <c r="W105" s="112" t="s">
        <v>211</v>
      </c>
      <c r="X105" s="112" t="s">
        <v>212</v>
      </c>
      <c r="Y105" s="112" t="s">
        <v>213</v>
      </c>
      <c r="Z105" s="112" t="s">
        <v>214</v>
      </c>
      <c r="AA105" s="82" t="s">
        <v>215</v>
      </c>
      <c r="AB105" s="82" t="s">
        <v>216</v>
      </c>
      <c r="AC105" s="82" t="s">
        <v>217</v>
      </c>
      <c r="AD105" s="82" t="s">
        <v>218</v>
      </c>
      <c r="AE105" s="82" t="s">
        <v>219</v>
      </c>
      <c r="AF105" s="82" t="s">
        <v>220</v>
      </c>
      <c r="AG105" s="82" t="s">
        <v>221</v>
      </c>
      <c r="AH105" s="82" t="s">
        <v>222</v>
      </c>
      <c r="AI105" s="82" t="s">
        <v>223</v>
      </c>
      <c r="AJ105" s="82" t="s">
        <v>224</v>
      </c>
      <c r="AK105" s="82" t="s">
        <v>225</v>
      </c>
      <c r="AL105" s="82" t="s">
        <v>226</v>
      </c>
      <c r="AM105" s="82" t="s">
        <v>227</v>
      </c>
      <c r="AN105" s="82" t="s">
        <v>228</v>
      </c>
      <c r="AO105" s="82" t="s">
        <v>229</v>
      </c>
      <c r="AP105" s="82" t="s">
        <v>230</v>
      </c>
      <c r="AQ105" s="82" t="s">
        <v>231</v>
      </c>
      <c r="AR105" s="82" t="s">
        <v>232</v>
      </c>
      <c r="AS105" s="82" t="s">
        <v>391</v>
      </c>
      <c r="AT105" s="82" t="s">
        <v>234</v>
      </c>
      <c r="AU105" s="82" t="s">
        <v>235</v>
      </c>
      <c r="AV105" s="82" t="s">
        <v>236</v>
      </c>
      <c r="AW105" s="82" t="s">
        <v>392</v>
      </c>
      <c r="AX105" s="82" t="s">
        <v>238</v>
      </c>
      <c r="AY105" s="82" t="s">
        <v>239</v>
      </c>
      <c r="AZ105" s="82" t="s">
        <v>393</v>
      </c>
      <c r="BA105" s="82" t="s">
        <v>394</v>
      </c>
      <c r="BB105" s="82" t="s">
        <v>395</v>
      </c>
      <c r="BC105" s="82" t="s">
        <v>396</v>
      </c>
      <c r="BD105" s="82" t="s">
        <v>243</v>
      </c>
      <c r="BE105" s="82" t="s">
        <v>244</v>
      </c>
      <c r="BF105" s="82" t="s">
        <v>245</v>
      </c>
      <c r="BG105" s="82" t="s">
        <v>246</v>
      </c>
      <c r="BH105" s="82" t="s">
        <v>397</v>
      </c>
      <c r="BI105" s="82" t="s">
        <v>398</v>
      </c>
      <c r="BJ105" s="82" t="s">
        <v>399</v>
      </c>
      <c r="BK105" s="82" t="s">
        <v>250</v>
      </c>
      <c r="BL105" s="113" t="s">
        <v>400</v>
      </c>
      <c r="BM105" s="113"/>
      <c r="BN105" s="82" t="s">
        <v>253</v>
      </c>
      <c r="BO105" s="82"/>
      <c r="BP105" s="82"/>
      <c r="BQ105" s="82"/>
      <c r="BR105" s="82"/>
      <c r="BS105" s="82"/>
      <c r="BT105" s="82"/>
      <c r="BU105" s="82"/>
      <c r="BV105" s="82"/>
      <c r="BW105" s="82" t="s">
        <v>254</v>
      </c>
      <c r="BX105" s="82" t="s">
        <v>255</v>
      </c>
      <c r="BY105" s="82" t="s">
        <v>256</v>
      </c>
      <c r="BZ105" s="82" t="s">
        <v>401</v>
      </c>
      <c r="CA105" s="82" t="s">
        <v>258</v>
      </c>
      <c r="CB105" s="82" t="s">
        <v>259</v>
      </c>
      <c r="CC105" s="82" t="s">
        <v>260</v>
      </c>
      <c r="CD105" s="82" t="s">
        <v>261</v>
      </c>
      <c r="CE105" s="82" t="s">
        <v>262</v>
      </c>
      <c r="CF105" s="82" t="s">
        <v>263</v>
      </c>
      <c r="CG105" s="82" t="s">
        <v>264</v>
      </c>
      <c r="CH105" s="82" t="s">
        <v>402</v>
      </c>
      <c r="CI105" s="82" t="s">
        <v>403</v>
      </c>
      <c r="CJ105" s="82" t="s">
        <v>267</v>
      </c>
      <c r="CK105" s="82" t="s">
        <v>404</v>
      </c>
      <c r="CL105" s="82" t="s">
        <v>269</v>
      </c>
      <c r="CM105" s="82" t="s">
        <v>405</v>
      </c>
      <c r="CN105" s="82" t="s">
        <v>271</v>
      </c>
      <c r="CO105" s="82" t="s">
        <v>272</v>
      </c>
      <c r="CP105" s="82" t="s">
        <v>273</v>
      </c>
      <c r="CQ105" s="114" t="s">
        <v>274</v>
      </c>
      <c r="CR105" s="114" t="s">
        <v>275</v>
      </c>
      <c r="CS105" s="114" t="s">
        <v>276</v>
      </c>
      <c r="CT105" s="114" t="s">
        <v>277</v>
      </c>
      <c r="CU105" s="114" t="s">
        <v>278</v>
      </c>
      <c r="CV105" s="114" t="s">
        <v>279</v>
      </c>
      <c r="CW105" s="114" t="s">
        <v>280</v>
      </c>
      <c r="CX105" s="84" t="s">
        <v>281</v>
      </c>
      <c r="CY105" s="84" t="s">
        <v>282</v>
      </c>
      <c r="CZ105" s="84" t="s">
        <v>283</v>
      </c>
      <c r="DA105" s="84" t="s">
        <v>284</v>
      </c>
      <c r="DB105" s="84" t="s">
        <v>285</v>
      </c>
      <c r="DC105" s="84" t="s">
        <v>286</v>
      </c>
      <c r="DD105" s="84" t="s">
        <v>287</v>
      </c>
      <c r="DE105" s="112" t="s">
        <v>233</v>
      </c>
      <c r="DF105" s="112" t="s">
        <v>234</v>
      </c>
      <c r="DG105" s="112" t="s">
        <v>235</v>
      </c>
      <c r="DH105" s="112" t="s">
        <v>236</v>
      </c>
      <c r="DI105" s="112" t="s">
        <v>237</v>
      </c>
      <c r="DJ105" s="112" t="s">
        <v>238</v>
      </c>
      <c r="DK105" s="112" t="s">
        <v>239</v>
      </c>
      <c r="DL105" s="112" t="s">
        <v>75</v>
      </c>
      <c r="DM105" s="112" t="s">
        <v>240</v>
      </c>
      <c r="DN105" s="112" t="s">
        <v>241</v>
      </c>
      <c r="DO105" s="112" t="s">
        <v>242</v>
      </c>
      <c r="DP105" s="112" t="s">
        <v>243</v>
      </c>
      <c r="DQ105" s="112" t="s">
        <v>244</v>
      </c>
      <c r="DR105" s="112" t="s">
        <v>245</v>
      </c>
      <c r="DS105" s="112" t="s">
        <v>247</v>
      </c>
      <c r="DT105" s="112" t="s">
        <v>248</v>
      </c>
      <c r="DU105" s="112" t="s">
        <v>249</v>
      </c>
      <c r="DV105" s="112" t="s">
        <v>250</v>
      </c>
      <c r="DW105" s="112" t="s">
        <v>251</v>
      </c>
      <c r="DX105" s="112" t="s">
        <v>252</v>
      </c>
      <c r="DY105" s="112" t="s">
        <v>253</v>
      </c>
      <c r="DZ105" s="112" t="s">
        <v>89</v>
      </c>
      <c r="EA105" s="112" t="s">
        <v>90</v>
      </c>
      <c r="EB105" s="112" t="s">
        <v>91</v>
      </c>
      <c r="EC105" s="112" t="s">
        <v>92</v>
      </c>
      <c r="ED105" s="112" t="s">
        <v>93</v>
      </c>
      <c r="EE105" s="112" t="s">
        <v>94</v>
      </c>
      <c r="EF105" s="112" t="s">
        <v>95</v>
      </c>
      <c r="EG105" s="112" t="s">
        <v>96</v>
      </c>
      <c r="EH105" s="82"/>
      <c r="EI105" s="82"/>
      <c r="EJ105" s="82"/>
      <c r="EK105" s="82"/>
      <c r="EL105" s="82"/>
      <c r="EM105" s="82"/>
    </row>
    <row r="106" spans="1:143" ht="12" customHeight="1" x14ac:dyDescent="0.2">
      <c r="A106" s="88" t="s">
        <v>298</v>
      </c>
      <c r="B106" s="89">
        <v>2016</v>
      </c>
      <c r="C106" s="88" t="s">
        <v>299</v>
      </c>
      <c r="D106" s="115">
        <v>242</v>
      </c>
      <c r="E106" s="115">
        <v>241</v>
      </c>
      <c r="F106" s="115">
        <v>241</v>
      </c>
      <c r="G106" s="115">
        <v>1109933</v>
      </c>
      <c r="H106" s="116">
        <v>500543.35752999998</v>
      </c>
      <c r="I106" s="116">
        <v>137829.70376999999</v>
      </c>
      <c r="J106" s="116">
        <v>31709.630100000006</v>
      </c>
      <c r="K106" s="116">
        <v>31709.630100000006</v>
      </c>
      <c r="L106" s="116">
        <v>0</v>
      </c>
      <c r="M106" s="116">
        <v>12923.928</v>
      </c>
      <c r="N106" s="116">
        <v>12923.928</v>
      </c>
      <c r="O106" s="116">
        <v>0</v>
      </c>
      <c r="P106" s="116">
        <v>299197.61779999995</v>
      </c>
      <c r="Q106" s="116">
        <v>21283.70062</v>
      </c>
      <c r="R106" s="116">
        <v>13663.51786</v>
      </c>
      <c r="S106" s="116">
        <v>147</v>
      </c>
      <c r="T106" s="116">
        <v>22052</v>
      </c>
      <c r="U106" s="116">
        <v>5218.96</v>
      </c>
      <c r="V106" s="116">
        <v>0</v>
      </c>
      <c r="W106" s="116">
        <v>362713.65376000002</v>
      </c>
      <c r="X106" s="116">
        <v>250.81100000000001</v>
      </c>
      <c r="Y106" s="116">
        <v>21687.79162</v>
      </c>
      <c r="Z106" s="116">
        <v>567.37</v>
      </c>
      <c r="AA106" s="115">
        <v>481867.32667999994</v>
      </c>
      <c r="AB106" s="115">
        <v>299393.92480999994</v>
      </c>
      <c r="AC106" s="115">
        <v>182473.40187</v>
      </c>
      <c r="AD106" s="115">
        <v>137839.84376999998</v>
      </c>
      <c r="AE106" s="115">
        <v>31709.630100000006</v>
      </c>
      <c r="AF106" s="115">
        <v>12923.928</v>
      </c>
      <c r="AG106" s="115">
        <v>5379.4125997902065</v>
      </c>
      <c r="AH106" s="115">
        <v>26330.217500209794</v>
      </c>
      <c r="AI106" s="117" t="s">
        <v>361</v>
      </c>
      <c r="AJ106" s="115">
        <v>31709630.099999998</v>
      </c>
      <c r="AK106" s="115">
        <v>31709630.099999998</v>
      </c>
      <c r="AL106" s="115">
        <v>6910.4362724334896</v>
      </c>
      <c r="AM106" s="117" t="s">
        <v>310</v>
      </c>
      <c r="AN106" s="115">
        <v>12923928</v>
      </c>
      <c r="AO106" s="115">
        <v>12923928</v>
      </c>
      <c r="AP106" s="115">
        <v>22829.626619999988</v>
      </c>
      <c r="AQ106" s="115">
        <v>250.81100000000004</v>
      </c>
      <c r="AR106" s="115">
        <v>21325.305620000006</v>
      </c>
      <c r="AS106" s="115">
        <v>100265.26999999999</v>
      </c>
      <c r="AT106" s="115">
        <v>337973.8</v>
      </c>
      <c r="AU106" s="115">
        <v>1550</v>
      </c>
      <c r="AV106" s="115">
        <v>64605528.479999997</v>
      </c>
      <c r="AW106" s="115">
        <v>110202</v>
      </c>
      <c r="AX106" s="115">
        <v>24461577.570000004</v>
      </c>
      <c r="AY106" s="115">
        <v>7982523.1399999997</v>
      </c>
      <c r="AZ106" s="115">
        <v>16826301.129999999</v>
      </c>
      <c r="BA106" s="115">
        <v>292237.23999999993</v>
      </c>
      <c r="BB106" s="115">
        <v>149760.82</v>
      </c>
      <c r="BC106" s="115">
        <v>145045.74</v>
      </c>
      <c r="BD106" s="115">
        <v>20725637.609999999</v>
      </c>
      <c r="BE106" s="115">
        <v>273411</v>
      </c>
      <c r="BF106" s="115">
        <v>5434021.6699999999</v>
      </c>
      <c r="BG106" s="115">
        <v>0</v>
      </c>
      <c r="BH106" s="115">
        <v>2963336</v>
      </c>
      <c r="BI106" s="115">
        <v>62949.14</v>
      </c>
      <c r="BJ106" s="115">
        <v>68676631</v>
      </c>
      <c r="BK106" s="115">
        <v>55260630.269999996</v>
      </c>
      <c r="BL106" s="115">
        <v>518381.80000000005</v>
      </c>
      <c r="BM106" s="118"/>
      <c r="BN106" s="115">
        <v>30465961.129999999</v>
      </c>
      <c r="BO106" s="115"/>
      <c r="BP106" s="115"/>
      <c r="BQ106" s="115"/>
      <c r="BR106" s="115"/>
      <c r="BS106" s="115"/>
      <c r="BT106" s="115"/>
      <c r="BU106" s="115"/>
      <c r="BV106" s="115"/>
      <c r="BW106" s="115">
        <v>61441.944287287624</v>
      </c>
      <c r="BX106" s="115">
        <v>44028.174549308154</v>
      </c>
      <c r="BY106" s="115">
        <v>18335.799949421431</v>
      </c>
      <c r="BZ106" s="115">
        <v>68676.630999999994</v>
      </c>
      <c r="CA106" s="115">
        <v>55260.630269999994</v>
      </c>
      <c r="CB106" s="115">
        <v>23238.49839989527</v>
      </c>
      <c r="CC106" s="115">
        <v>7883.8695937245593</v>
      </c>
      <c r="CD106" s="115">
        <v>12.551574187459494</v>
      </c>
      <c r="CE106" s="115">
        <v>4890.619373442828</v>
      </c>
      <c r="CF106" s="115">
        <v>0</v>
      </c>
      <c r="CG106" s="115">
        <v>773.26654000000008</v>
      </c>
      <c r="CH106" s="115">
        <v>98.259966512408269</v>
      </c>
      <c r="CI106" s="115">
        <v>146.76560645646094</v>
      </c>
      <c r="CJ106" s="115">
        <v>286.39250077398304</v>
      </c>
      <c r="CK106" s="115">
        <v>2670.0338293937371</v>
      </c>
      <c r="CL106" s="115">
        <v>662.28787408993708</v>
      </c>
      <c r="CM106" s="115">
        <v>9544.058409513309</v>
      </c>
      <c r="CN106" s="117" t="s">
        <v>406</v>
      </c>
      <c r="CO106" s="115">
        <v>15194622.129999999</v>
      </c>
      <c r="CP106" s="115">
        <v>17253521.129999999</v>
      </c>
      <c r="CQ106" s="116">
        <v>0</v>
      </c>
      <c r="CR106" s="116">
        <v>80892.014770000038</v>
      </c>
      <c r="CS106" s="116">
        <v>96201.974500209908</v>
      </c>
      <c r="CT106" s="116">
        <v>0</v>
      </c>
      <c r="CU106" s="116">
        <v>1692.26</v>
      </c>
      <c r="CV106" s="116">
        <v>0</v>
      </c>
      <c r="CW106" s="116">
        <v>54848.463880775591</v>
      </c>
      <c r="CX106" s="90">
        <v>0</v>
      </c>
      <c r="CY106" s="90">
        <v>80892.014770000023</v>
      </c>
      <c r="CZ106" s="90">
        <v>56947.829000000005</v>
      </c>
      <c r="DA106" s="90">
        <v>0</v>
      </c>
      <c r="DB106" s="90">
        <v>1692.26</v>
      </c>
      <c r="DC106" s="90">
        <v>0</v>
      </c>
      <c r="DD106" s="90">
        <v>54848.463880775591</v>
      </c>
      <c r="DE106" s="116">
        <v>99939.270000000019</v>
      </c>
      <c r="DF106" s="116">
        <v>328308.8</v>
      </c>
      <c r="DG106" s="116">
        <v>0</v>
      </c>
      <c r="DH106" s="116">
        <v>64605528.479999997</v>
      </c>
      <c r="DI106" s="116">
        <v>110202</v>
      </c>
      <c r="DJ106" s="116">
        <v>24461577.570000004</v>
      </c>
      <c r="DK106" s="116">
        <v>7880793.1399999997</v>
      </c>
      <c r="DL106" s="116">
        <v>16826301.129999999</v>
      </c>
      <c r="DM106" s="116">
        <v>292237.24</v>
      </c>
      <c r="DN106" s="116">
        <v>117628.81</v>
      </c>
      <c r="DO106" s="116">
        <v>145045.74</v>
      </c>
      <c r="DP106" s="116">
        <v>20725637.609999999</v>
      </c>
      <c r="DQ106" s="116">
        <v>273411</v>
      </c>
      <c r="DR106" s="116">
        <v>5434021.6699999999</v>
      </c>
      <c r="DS106" s="116">
        <v>2963336</v>
      </c>
      <c r="DT106" s="116">
        <v>62912.14</v>
      </c>
      <c r="DU106" s="116">
        <v>68676631</v>
      </c>
      <c r="DV106" s="116">
        <v>55260630.269999996</v>
      </c>
      <c r="DW106" s="116">
        <v>45647.789999999994</v>
      </c>
      <c r="DX106" s="116">
        <v>471232.00999999995</v>
      </c>
      <c r="DY106" s="116">
        <v>30415094.130000003</v>
      </c>
      <c r="DZ106" s="116">
        <v>0</v>
      </c>
      <c r="EA106" s="119" t="s">
        <v>407</v>
      </c>
      <c r="EB106" s="116"/>
      <c r="EC106" s="120" t="s">
        <v>407</v>
      </c>
      <c r="ED106" s="120" t="s">
        <v>407</v>
      </c>
      <c r="EE106" s="120" t="s">
        <v>407</v>
      </c>
      <c r="EF106" s="120" t="s">
        <v>407</v>
      </c>
      <c r="EG106" s="120" t="s">
        <v>407</v>
      </c>
      <c r="EH106" s="120"/>
      <c r="EI106" s="120"/>
      <c r="EJ106" s="120"/>
      <c r="EK106" s="120"/>
      <c r="EL106" s="120"/>
      <c r="EM106" s="120"/>
    </row>
    <row r="107" spans="1:143" ht="12" customHeight="1" x14ac:dyDescent="0.2">
      <c r="A107" s="31" t="s">
        <v>303</v>
      </c>
      <c r="B107" s="67">
        <v>2016</v>
      </c>
      <c r="C107" s="31" t="s">
        <v>304</v>
      </c>
      <c r="D107" s="121">
        <v>205</v>
      </c>
      <c r="E107" s="121">
        <v>205</v>
      </c>
      <c r="F107" s="121">
        <v>205</v>
      </c>
      <c r="G107" s="121">
        <v>1262678</v>
      </c>
      <c r="H107" s="122">
        <v>663625.49504999991</v>
      </c>
      <c r="I107" s="122">
        <v>202577.51</v>
      </c>
      <c r="J107" s="122">
        <v>34892.449000000001</v>
      </c>
      <c r="K107" s="122">
        <v>34873.978999999999</v>
      </c>
      <c r="L107" s="122">
        <v>19.75</v>
      </c>
      <c r="M107" s="122">
        <v>14719.092000000001</v>
      </c>
      <c r="N107" s="122">
        <v>14420.672</v>
      </c>
      <c r="O107" s="122">
        <v>298.42</v>
      </c>
      <c r="P107" s="122">
        <v>391675.92804999999</v>
      </c>
      <c r="Q107" s="122">
        <v>17379.002</v>
      </c>
      <c r="R107" s="122">
        <v>13364.376</v>
      </c>
      <c r="S107" s="122">
        <v>114</v>
      </c>
      <c r="T107" s="122">
        <v>28838</v>
      </c>
      <c r="U107" s="122">
        <v>6396.14</v>
      </c>
      <c r="V107" s="122">
        <v>0</v>
      </c>
      <c r="W107" s="122">
        <v>460731.09505</v>
      </c>
      <c r="X107" s="122">
        <v>492.93</v>
      </c>
      <c r="Y107" s="122">
        <v>19016.932000000001</v>
      </c>
      <c r="Z107" s="122">
        <v>0</v>
      </c>
      <c r="AA107" s="121">
        <v>643988.79596500006</v>
      </c>
      <c r="AB107" s="121">
        <v>391018.36096500006</v>
      </c>
      <c r="AC107" s="121">
        <v>252970.435</v>
      </c>
      <c r="AD107" s="121">
        <v>203358.894</v>
      </c>
      <c r="AE107" s="121">
        <v>34892.449000000001</v>
      </c>
      <c r="AF107" s="121">
        <v>14719.092000000001</v>
      </c>
      <c r="AG107" s="121">
        <v>9363.7243525469003</v>
      </c>
      <c r="AH107" s="121">
        <v>25530.004647453101</v>
      </c>
      <c r="AI107" s="123" t="s">
        <v>408</v>
      </c>
      <c r="AJ107" s="121">
        <v>34873979</v>
      </c>
      <c r="AK107" s="121">
        <v>34893729</v>
      </c>
      <c r="AL107" s="121">
        <v>8354.6221944743465</v>
      </c>
      <c r="AM107" s="123" t="s">
        <v>409</v>
      </c>
      <c r="AN107" s="121">
        <v>14714932</v>
      </c>
      <c r="AO107" s="121">
        <v>14719092</v>
      </c>
      <c r="AP107" s="121">
        <v>20031.937999999991</v>
      </c>
      <c r="AQ107" s="121">
        <v>495.94599999999974</v>
      </c>
      <c r="AR107" s="121">
        <v>17737.581999999995</v>
      </c>
      <c r="AS107" s="121">
        <v>159747</v>
      </c>
      <c r="AT107" s="121">
        <v>263224</v>
      </c>
      <c r="AU107" s="121">
        <v>740</v>
      </c>
      <c r="AV107" s="121">
        <v>79756533</v>
      </c>
      <c r="AW107" s="121">
        <v>104661.78</v>
      </c>
      <c r="AX107" s="121">
        <v>25245928</v>
      </c>
      <c r="AY107" s="121">
        <v>7159978</v>
      </c>
      <c r="AZ107" s="121">
        <v>42725448</v>
      </c>
      <c r="BA107" s="121">
        <v>357677.63999999996</v>
      </c>
      <c r="BB107" s="121">
        <v>126346.40000000001</v>
      </c>
      <c r="BC107" s="121">
        <v>124695.1</v>
      </c>
      <c r="BD107" s="121">
        <v>29016032</v>
      </c>
      <c r="BE107" s="121">
        <v>212628</v>
      </c>
      <c r="BF107" s="121">
        <v>5936866</v>
      </c>
      <c r="BG107" s="121">
        <v>267</v>
      </c>
      <c r="BH107" s="121">
        <v>3708941</v>
      </c>
      <c r="BI107" s="121">
        <v>70765.914999999994</v>
      </c>
      <c r="BJ107" s="121">
        <v>72682545</v>
      </c>
      <c r="BK107" s="121">
        <v>110725522</v>
      </c>
      <c r="BL107" s="121">
        <v>262939.13</v>
      </c>
      <c r="BM107" s="27"/>
      <c r="BN107" s="121">
        <v>12376876</v>
      </c>
      <c r="BO107" s="121"/>
      <c r="BP107" s="121"/>
      <c r="BQ107" s="121"/>
      <c r="BR107" s="121"/>
      <c r="BS107" s="121"/>
      <c r="BT107" s="121"/>
      <c r="BU107" s="121"/>
      <c r="BV107" s="121"/>
      <c r="BW107" s="121">
        <v>75772.610399312674</v>
      </c>
      <c r="BX107" s="121">
        <v>50051.246173827829</v>
      </c>
      <c r="BY107" s="121">
        <v>27009.393835325529</v>
      </c>
      <c r="BZ107" s="121">
        <v>72682.544999999998</v>
      </c>
      <c r="CA107" s="121">
        <v>110725.522</v>
      </c>
      <c r="CB107" s="121">
        <v>23983.631299045086</v>
      </c>
      <c r="CC107" s="121">
        <v>8851.4568072783441</v>
      </c>
      <c r="CD107" s="121">
        <v>328.75330106190023</v>
      </c>
      <c r="CE107" s="121">
        <v>5343.1792584540844</v>
      </c>
      <c r="CF107" s="121">
        <v>0</v>
      </c>
      <c r="CG107" s="121">
        <v>492.49200999999999</v>
      </c>
      <c r="CH107" s="121">
        <v>156.55206304693223</v>
      </c>
      <c r="CI107" s="121">
        <v>123.81947440986633</v>
      </c>
      <c r="CJ107" s="121">
        <v>350.5240940221596</v>
      </c>
      <c r="CK107" s="121">
        <v>3338.2243115746005</v>
      </c>
      <c r="CL107" s="121">
        <v>536.41076714002361</v>
      </c>
      <c r="CM107" s="121">
        <v>10837.145512676685</v>
      </c>
      <c r="CN107" s="123" t="s">
        <v>386</v>
      </c>
      <c r="CO107" s="121">
        <v>42583409</v>
      </c>
      <c r="CP107" s="121">
        <v>42725448</v>
      </c>
      <c r="CQ107" s="122">
        <v>294.26</v>
      </c>
      <c r="CR107" s="122">
        <v>203358.41999999993</v>
      </c>
      <c r="CS107" s="122">
        <v>39955.310647453109</v>
      </c>
      <c r="CT107" s="122">
        <v>0</v>
      </c>
      <c r="CU107" s="122">
        <v>0</v>
      </c>
      <c r="CV107" s="122">
        <v>0</v>
      </c>
      <c r="CW107" s="122">
        <v>0</v>
      </c>
      <c r="CX107" s="68">
        <v>294.26</v>
      </c>
      <c r="CY107" s="68">
        <v>203358.41999999993</v>
      </c>
      <c r="CZ107" s="68">
        <v>24.384</v>
      </c>
      <c r="DA107" s="68">
        <v>0</v>
      </c>
      <c r="DB107" s="68">
        <v>0</v>
      </c>
      <c r="DC107" s="68">
        <v>0</v>
      </c>
      <c r="DD107" s="68">
        <v>0</v>
      </c>
      <c r="DE107" s="122">
        <v>159507</v>
      </c>
      <c r="DF107" s="122">
        <v>244000</v>
      </c>
      <c r="DG107" s="122">
        <v>0</v>
      </c>
      <c r="DH107" s="122">
        <v>79756533</v>
      </c>
      <c r="DI107" s="122">
        <v>104661.78</v>
      </c>
      <c r="DJ107" s="122">
        <v>25245928</v>
      </c>
      <c r="DK107" s="122">
        <v>7071508</v>
      </c>
      <c r="DL107" s="122">
        <v>42725448</v>
      </c>
      <c r="DM107" s="122">
        <v>357677.63999999996</v>
      </c>
      <c r="DN107" s="122">
        <v>114095.40000000001</v>
      </c>
      <c r="DO107" s="122">
        <v>124695.1</v>
      </c>
      <c r="DP107" s="122">
        <v>29016032</v>
      </c>
      <c r="DQ107" s="122">
        <v>212628</v>
      </c>
      <c r="DR107" s="122">
        <v>5936866</v>
      </c>
      <c r="DS107" s="122">
        <v>3708941</v>
      </c>
      <c r="DT107" s="122">
        <v>68615</v>
      </c>
      <c r="DU107" s="122">
        <v>72682545</v>
      </c>
      <c r="DV107" s="122">
        <v>111506432</v>
      </c>
      <c r="DW107" s="122">
        <v>13749</v>
      </c>
      <c r="DX107" s="122">
        <v>249190.12999999998</v>
      </c>
      <c r="DY107" s="122">
        <v>12376876</v>
      </c>
      <c r="DZ107" s="124"/>
      <c r="EA107" s="125" t="s">
        <v>407</v>
      </c>
      <c r="EB107" s="124"/>
      <c r="EC107" s="120" t="s">
        <v>407</v>
      </c>
      <c r="ED107" s="120" t="s">
        <v>407</v>
      </c>
      <c r="EE107" s="120" t="s">
        <v>407</v>
      </c>
      <c r="EF107" s="120" t="s">
        <v>407</v>
      </c>
      <c r="EG107" s="120" t="s">
        <v>407</v>
      </c>
      <c r="EH107" s="120"/>
      <c r="EI107" s="120"/>
      <c r="EJ107" s="120"/>
      <c r="EK107" s="120"/>
      <c r="EL107" s="120"/>
      <c r="EM107" s="120"/>
    </row>
    <row r="108" spans="1:143" ht="12" customHeight="1" x14ac:dyDescent="0.2">
      <c r="A108" s="31" t="s">
        <v>307</v>
      </c>
      <c r="B108" s="67">
        <v>2016</v>
      </c>
      <c r="C108" s="31" t="s">
        <v>308</v>
      </c>
      <c r="D108" s="121">
        <v>154</v>
      </c>
      <c r="E108" s="121">
        <v>144</v>
      </c>
      <c r="F108" s="121">
        <v>144</v>
      </c>
      <c r="G108" s="121">
        <v>600190</v>
      </c>
      <c r="H108" s="122">
        <v>283460.28140199999</v>
      </c>
      <c r="I108" s="122">
        <v>95038.330004000003</v>
      </c>
      <c r="J108" s="122">
        <v>18946.321004000001</v>
      </c>
      <c r="K108" s="122">
        <v>15612.944004000001</v>
      </c>
      <c r="L108" s="122">
        <v>3333.377</v>
      </c>
      <c r="M108" s="122">
        <v>4898.6960030000009</v>
      </c>
      <c r="N108" s="122">
        <v>4204.6950030000007</v>
      </c>
      <c r="O108" s="122">
        <v>694.00099999999998</v>
      </c>
      <c r="P108" s="122">
        <v>154322.34837100003</v>
      </c>
      <c r="Q108" s="122">
        <v>10507.287023000001</v>
      </c>
      <c r="R108" s="122">
        <v>7044.1860199999992</v>
      </c>
      <c r="S108" s="122">
        <v>66</v>
      </c>
      <c r="T108" s="122">
        <v>13992</v>
      </c>
      <c r="U108" s="122">
        <v>3210.4</v>
      </c>
      <c r="V108" s="122">
        <v>0</v>
      </c>
      <c r="W108" s="122">
        <v>184394.57339800007</v>
      </c>
      <c r="X108" s="122">
        <v>30.567004000000001</v>
      </c>
      <c r="Y108" s="122">
        <v>10537.929027</v>
      </c>
      <c r="Z108" s="122">
        <v>0</v>
      </c>
      <c r="AA108" s="121">
        <v>273812.77692199999</v>
      </c>
      <c r="AB108" s="121">
        <v>154664.86991100005</v>
      </c>
      <c r="AC108" s="121">
        <v>119147.90701100002</v>
      </c>
      <c r="AD108" s="121">
        <v>95302.890004000015</v>
      </c>
      <c r="AE108" s="121">
        <v>18946.321004000001</v>
      </c>
      <c r="AF108" s="121">
        <v>4898.6960030000009</v>
      </c>
      <c r="AG108" s="121">
        <v>6012.8510767134394</v>
      </c>
      <c r="AH108" s="121">
        <v>12933.46992728656</v>
      </c>
      <c r="AI108" s="123" t="s">
        <v>410</v>
      </c>
      <c r="AJ108" s="121">
        <v>18630501.004000001</v>
      </c>
      <c r="AK108" s="121">
        <v>18946321.004000001</v>
      </c>
      <c r="AL108" s="121">
        <v>2253.7866948615128</v>
      </c>
      <c r="AM108" s="123" t="s">
        <v>310</v>
      </c>
      <c r="AN108" s="121">
        <v>4898696.0030000005</v>
      </c>
      <c r="AO108" s="121">
        <v>4898696.0030000005</v>
      </c>
      <c r="AP108" s="121">
        <v>11599.087035000008</v>
      </c>
      <c r="AQ108" s="121">
        <v>30.645004000000004</v>
      </c>
      <c r="AR108" s="121">
        <v>10513.897023000005</v>
      </c>
      <c r="AS108" s="121">
        <v>251454.33400000003</v>
      </c>
      <c r="AT108" s="121">
        <v>974008</v>
      </c>
      <c r="AU108" s="121">
        <v>44177</v>
      </c>
      <c r="AV108" s="121">
        <v>27437042.003999997</v>
      </c>
      <c r="AW108" s="121">
        <v>53017.914000000004</v>
      </c>
      <c r="AX108" s="121">
        <v>13742381.203</v>
      </c>
      <c r="AY108" s="121">
        <v>3563314.2029999997</v>
      </c>
      <c r="AZ108" s="121">
        <v>3496868</v>
      </c>
      <c r="BA108" s="121">
        <v>233358.77299999999</v>
      </c>
      <c r="BB108" s="121">
        <v>87340.004000000015</v>
      </c>
      <c r="BC108" s="121">
        <v>102040.334</v>
      </c>
      <c r="BD108" s="121">
        <v>11682689.556999998</v>
      </c>
      <c r="BE108" s="121">
        <v>160783</v>
      </c>
      <c r="BF108" s="121">
        <v>2783000.0120000001</v>
      </c>
      <c r="BG108" s="121">
        <v>286</v>
      </c>
      <c r="BH108" s="121">
        <v>1564858.2040000001</v>
      </c>
      <c r="BI108" s="121">
        <v>145962.783</v>
      </c>
      <c r="BJ108" s="121">
        <v>31082350.001999997</v>
      </c>
      <c r="BK108" s="121">
        <v>30309932.453999996</v>
      </c>
      <c r="BL108" s="121">
        <v>423616.12699999998</v>
      </c>
      <c r="BM108" s="27"/>
      <c r="BN108" s="121">
        <v>26526390.002999999</v>
      </c>
      <c r="BO108" s="121"/>
      <c r="BP108" s="121"/>
      <c r="BQ108" s="121"/>
      <c r="BR108" s="121"/>
      <c r="BS108" s="121"/>
      <c r="BT108" s="121"/>
      <c r="BU108" s="121"/>
      <c r="BV108" s="121"/>
      <c r="BW108" s="121">
        <v>26426.876604210436</v>
      </c>
      <c r="BX108" s="121">
        <v>26346.88052809353</v>
      </c>
      <c r="BY108" s="121">
        <v>10920.334955137558</v>
      </c>
      <c r="BZ108" s="121">
        <v>31082.350001999996</v>
      </c>
      <c r="CA108" s="121">
        <v>30309.932454000002</v>
      </c>
      <c r="CB108" s="121">
        <v>13117.704579075265</v>
      </c>
      <c r="CC108" s="121">
        <v>3615.503516770164</v>
      </c>
      <c r="CD108" s="121">
        <v>17.741333855343516</v>
      </c>
      <c r="CE108" s="121">
        <v>2504.6999444481094</v>
      </c>
      <c r="CF108" s="121">
        <v>0</v>
      </c>
      <c r="CG108" s="121">
        <v>578.94137499999988</v>
      </c>
      <c r="CH108" s="121">
        <v>246.42525211611081</v>
      </c>
      <c r="CI108" s="121">
        <v>85.593205585878366</v>
      </c>
      <c r="CJ108" s="121">
        <v>228.69160199096535</v>
      </c>
      <c r="CK108" s="121">
        <v>1422.8068465059641</v>
      </c>
      <c r="CL108" s="121">
        <v>1300.9300375954035</v>
      </c>
      <c r="CM108" s="121">
        <v>6420.3959560120793</v>
      </c>
      <c r="CN108" s="123" t="s">
        <v>411</v>
      </c>
      <c r="CO108" s="121">
        <v>2071898</v>
      </c>
      <c r="CP108" s="121">
        <v>3496868</v>
      </c>
      <c r="CQ108" s="122">
        <v>13902.998</v>
      </c>
      <c r="CR108" s="122">
        <v>76728.460007000045</v>
      </c>
      <c r="CS108" s="122">
        <v>22503.597930286571</v>
      </c>
      <c r="CT108" s="122">
        <v>0</v>
      </c>
      <c r="CU108" s="122">
        <v>3128.1469185966253</v>
      </c>
      <c r="CV108" s="122">
        <v>4919.5809851747754</v>
      </c>
      <c r="CW108" s="122">
        <v>299.46215842001141</v>
      </c>
      <c r="CX108" s="68">
        <v>13902.998</v>
      </c>
      <c r="CY108" s="68">
        <v>76728.460007000045</v>
      </c>
      <c r="CZ108" s="68">
        <v>8698.8100000000013</v>
      </c>
      <c r="DA108" s="68">
        <v>0</v>
      </c>
      <c r="DB108" s="68">
        <v>3128.1469185966253</v>
      </c>
      <c r="DC108" s="68">
        <v>4919.5809851747754</v>
      </c>
      <c r="DD108" s="68">
        <v>299.46215842001141</v>
      </c>
      <c r="DE108" s="122">
        <v>46393.294000000002</v>
      </c>
      <c r="DF108" s="122">
        <v>911682</v>
      </c>
      <c r="DG108" s="122">
        <v>265635</v>
      </c>
      <c r="DH108" s="122">
        <v>27437042.003999997</v>
      </c>
      <c r="DI108" s="122">
        <v>53010.913999999997</v>
      </c>
      <c r="DJ108" s="122">
        <v>13742381.203</v>
      </c>
      <c r="DK108" s="122">
        <v>3290349.003</v>
      </c>
      <c r="DL108" s="122">
        <v>3496868</v>
      </c>
      <c r="DM108" s="122">
        <v>233358.77299999999</v>
      </c>
      <c r="DN108" s="122">
        <v>64581.003999999994</v>
      </c>
      <c r="DO108" s="122">
        <v>101921.33399999999</v>
      </c>
      <c r="DP108" s="122">
        <v>11682689.557</v>
      </c>
      <c r="DQ108" s="122">
        <v>160783</v>
      </c>
      <c r="DR108" s="122">
        <v>2783000.0119999996</v>
      </c>
      <c r="DS108" s="122">
        <v>1564858.2039999999</v>
      </c>
      <c r="DT108" s="122">
        <v>145728.48299999998</v>
      </c>
      <c r="DU108" s="122">
        <v>31082350.001999997</v>
      </c>
      <c r="DV108" s="122">
        <v>30309932.454</v>
      </c>
      <c r="DW108" s="122">
        <v>1387</v>
      </c>
      <c r="DX108" s="122">
        <v>411733.12400000001</v>
      </c>
      <c r="DY108" s="122">
        <v>26526390.003000002</v>
      </c>
      <c r="DZ108" s="122">
        <v>265413</v>
      </c>
      <c r="EA108" s="125" t="s">
        <v>407</v>
      </c>
      <c r="EB108" s="122">
        <v>222</v>
      </c>
      <c r="EC108" s="120" t="s">
        <v>407</v>
      </c>
      <c r="ED108" s="120" t="s">
        <v>407</v>
      </c>
      <c r="EE108" s="120" t="s">
        <v>407</v>
      </c>
      <c r="EF108" s="120" t="s">
        <v>407</v>
      </c>
      <c r="EG108" s="120" t="s">
        <v>407</v>
      </c>
      <c r="EH108" s="120"/>
      <c r="EI108" s="120"/>
      <c r="EJ108" s="120"/>
      <c r="EK108" s="120"/>
      <c r="EL108" s="120"/>
      <c r="EM108" s="120"/>
    </row>
    <row r="109" spans="1:143" ht="12" customHeight="1" x14ac:dyDescent="0.2">
      <c r="A109" s="31" t="s">
        <v>312</v>
      </c>
      <c r="B109" s="67">
        <v>2016</v>
      </c>
      <c r="C109" s="31" t="s">
        <v>313</v>
      </c>
      <c r="D109" s="121">
        <v>115</v>
      </c>
      <c r="E109" s="121">
        <v>115</v>
      </c>
      <c r="F109" s="121">
        <v>115</v>
      </c>
      <c r="G109" s="121">
        <v>359388</v>
      </c>
      <c r="H109" s="122">
        <v>170745.28450000001</v>
      </c>
      <c r="I109" s="122">
        <v>36976.629999999997</v>
      </c>
      <c r="J109" s="122">
        <v>10706.152</v>
      </c>
      <c r="K109" s="122">
        <v>10706.152</v>
      </c>
      <c r="L109" s="122">
        <v>0</v>
      </c>
      <c r="M109" s="122">
        <v>4397.6045000000004</v>
      </c>
      <c r="N109" s="122">
        <v>4397.6045000000004</v>
      </c>
      <c r="O109" s="122">
        <v>0</v>
      </c>
      <c r="P109" s="122">
        <v>111641.84699999999</v>
      </c>
      <c r="Q109" s="122">
        <v>5304.1679999999997</v>
      </c>
      <c r="R109" s="122">
        <v>3884.8110000000001</v>
      </c>
      <c r="S109" s="122">
        <v>110</v>
      </c>
      <c r="T109" s="122">
        <v>13081</v>
      </c>
      <c r="U109" s="122">
        <v>3138.24</v>
      </c>
      <c r="V109" s="122">
        <v>0</v>
      </c>
      <c r="W109" s="122">
        <v>133768.6545</v>
      </c>
      <c r="X109" s="122">
        <v>61.273000000000003</v>
      </c>
      <c r="Y109" s="122">
        <v>5365.4409999999998</v>
      </c>
      <c r="Z109" s="122">
        <v>0</v>
      </c>
      <c r="AA109" s="121">
        <v>163783.5025</v>
      </c>
      <c r="AB109" s="121">
        <v>110879.696</v>
      </c>
      <c r="AC109" s="121">
        <v>52903.806500000006</v>
      </c>
      <c r="AD109" s="121">
        <v>37800.050000000003</v>
      </c>
      <c r="AE109" s="121">
        <v>10706.152</v>
      </c>
      <c r="AF109" s="121">
        <v>4397.6045000000004</v>
      </c>
      <c r="AG109" s="121">
        <v>1113.4290887149014</v>
      </c>
      <c r="AH109" s="121">
        <v>9592.7229112850982</v>
      </c>
      <c r="AI109" s="123" t="s">
        <v>300</v>
      </c>
      <c r="AJ109" s="121">
        <v>10706152</v>
      </c>
      <c r="AK109" s="121">
        <v>10706152</v>
      </c>
      <c r="AL109" s="121">
        <v>1471.4424076184928</v>
      </c>
      <c r="AM109" s="123" t="s">
        <v>345</v>
      </c>
      <c r="AN109" s="121">
        <v>4397604.5</v>
      </c>
      <c r="AO109" s="121">
        <v>4397604.5</v>
      </c>
      <c r="AP109" s="121">
        <v>5398.9360000000033</v>
      </c>
      <c r="AQ109" s="121">
        <v>61.272999999999996</v>
      </c>
      <c r="AR109" s="121">
        <v>5307.4580000000033</v>
      </c>
      <c r="AS109" s="121">
        <v>22411</v>
      </c>
      <c r="AT109" s="121">
        <v>7392</v>
      </c>
      <c r="AU109" s="126"/>
      <c r="AV109" s="121">
        <v>21514428</v>
      </c>
      <c r="AW109" s="121">
        <v>38572</v>
      </c>
      <c r="AX109" s="121">
        <v>6237793</v>
      </c>
      <c r="AY109" s="121">
        <v>2152645</v>
      </c>
      <c r="AZ109" s="121">
        <v>18280493</v>
      </c>
      <c r="BA109" s="121">
        <v>104547</v>
      </c>
      <c r="BB109" s="121">
        <v>44059</v>
      </c>
      <c r="BC109" s="121">
        <v>34062</v>
      </c>
      <c r="BD109" s="121">
        <v>9015007</v>
      </c>
      <c r="BE109" s="121">
        <v>128519</v>
      </c>
      <c r="BF109" s="121">
        <v>1973193</v>
      </c>
      <c r="BG109" s="121">
        <v>384</v>
      </c>
      <c r="BH109" s="121">
        <v>650575</v>
      </c>
      <c r="BI109" s="121">
        <v>20688</v>
      </c>
      <c r="BJ109" s="121">
        <v>26559725</v>
      </c>
      <c r="BK109" s="121">
        <v>23813299</v>
      </c>
      <c r="BL109" s="121">
        <v>186504</v>
      </c>
      <c r="BM109" s="27"/>
      <c r="BN109" s="121">
        <v>95400</v>
      </c>
      <c r="BO109" s="121"/>
      <c r="BP109" s="121"/>
      <c r="BQ109" s="121"/>
      <c r="BR109" s="121"/>
      <c r="BS109" s="121"/>
      <c r="BT109" s="121"/>
      <c r="BU109" s="121"/>
      <c r="BV109" s="121"/>
      <c r="BW109" s="121">
        <v>20438.706343528032</v>
      </c>
      <c r="BX109" s="121">
        <v>14238.82491402179</v>
      </c>
      <c r="BY109" s="121">
        <v>9548.2813567028934</v>
      </c>
      <c r="BZ109" s="121">
        <v>26559.724999999999</v>
      </c>
      <c r="CA109" s="121">
        <v>23813.298999999999</v>
      </c>
      <c r="CB109" s="121">
        <v>5925.9032756397128</v>
      </c>
      <c r="CC109" s="121">
        <v>2933.1994839327226</v>
      </c>
      <c r="CD109" s="121">
        <v>141.83717979559955</v>
      </c>
      <c r="CE109" s="121">
        <v>1775.8736529554128</v>
      </c>
      <c r="CF109" s="121">
        <v>0</v>
      </c>
      <c r="CG109" s="121">
        <v>259.37299999999999</v>
      </c>
      <c r="CH109" s="121">
        <v>21.9627804274559</v>
      </c>
      <c r="CI109" s="121">
        <v>43.177820840358734</v>
      </c>
      <c r="CJ109" s="121">
        <v>102.45606199407578</v>
      </c>
      <c r="CK109" s="121">
        <v>585.51748448908324</v>
      </c>
      <c r="CL109" s="121">
        <v>194.15622207741438</v>
      </c>
      <c r="CM109" s="121">
        <v>3890.2946954271624</v>
      </c>
      <c r="CN109" s="123" t="s">
        <v>311</v>
      </c>
      <c r="CO109" s="121">
        <v>18272902</v>
      </c>
      <c r="CP109" s="121">
        <v>18279242</v>
      </c>
      <c r="CQ109" s="122">
        <v>0</v>
      </c>
      <c r="CR109" s="122">
        <v>19702.161000000004</v>
      </c>
      <c r="CS109" s="122">
        <v>32088.216411285106</v>
      </c>
      <c r="CT109" s="122">
        <v>0</v>
      </c>
      <c r="CU109" s="122">
        <v>13935.472451382218</v>
      </c>
      <c r="CV109" s="122">
        <v>1430.4024846562747</v>
      </c>
      <c r="CW109" s="122">
        <v>2732.0140456455947</v>
      </c>
      <c r="CX109" s="68">
        <v>0</v>
      </c>
      <c r="CY109" s="68">
        <v>19702.161000000004</v>
      </c>
      <c r="CZ109" s="68">
        <v>18097.889000000003</v>
      </c>
      <c r="DA109" s="68">
        <v>0</v>
      </c>
      <c r="DB109" s="68">
        <v>13935.472451382218</v>
      </c>
      <c r="DC109" s="68">
        <v>1430.4024846562747</v>
      </c>
      <c r="DD109" s="68">
        <v>2732.0140456455947</v>
      </c>
      <c r="DE109" s="122">
        <v>19411</v>
      </c>
      <c r="DF109" s="122">
        <v>150</v>
      </c>
      <c r="DG109" s="122">
        <v>0</v>
      </c>
      <c r="DH109" s="122">
        <v>21518388</v>
      </c>
      <c r="DI109" s="122">
        <v>38572</v>
      </c>
      <c r="DJ109" s="122">
        <v>6487953</v>
      </c>
      <c r="DK109" s="122">
        <v>2132465</v>
      </c>
      <c r="DL109" s="122">
        <v>18280493</v>
      </c>
      <c r="DM109" s="122">
        <v>104547</v>
      </c>
      <c r="DN109" s="122">
        <v>14356</v>
      </c>
      <c r="DO109" s="122">
        <v>34062</v>
      </c>
      <c r="DP109" s="122">
        <v>9015007</v>
      </c>
      <c r="DQ109" s="122">
        <v>128519</v>
      </c>
      <c r="DR109" s="122">
        <v>1973193</v>
      </c>
      <c r="DS109" s="122">
        <v>650575</v>
      </c>
      <c r="DT109" s="122">
        <v>19928</v>
      </c>
      <c r="DU109" s="122">
        <v>26559725</v>
      </c>
      <c r="DV109" s="122">
        <v>24382599</v>
      </c>
      <c r="DW109" s="122">
        <v>479</v>
      </c>
      <c r="DX109" s="122">
        <v>186025</v>
      </c>
      <c r="DY109" s="122">
        <v>95400</v>
      </c>
      <c r="DZ109" s="124"/>
      <c r="EA109" s="125" t="s">
        <v>407</v>
      </c>
      <c r="EB109" s="124"/>
      <c r="EC109" s="120" t="s">
        <v>407</v>
      </c>
      <c r="ED109" s="120" t="s">
        <v>407</v>
      </c>
      <c r="EE109" s="120" t="s">
        <v>407</v>
      </c>
      <c r="EF109" s="120" t="s">
        <v>407</v>
      </c>
      <c r="EG109" s="120" t="s">
        <v>407</v>
      </c>
      <c r="EH109" s="120"/>
      <c r="EI109" s="120"/>
      <c r="EJ109" s="120"/>
      <c r="EK109" s="120"/>
      <c r="EL109" s="120"/>
      <c r="EM109" s="120"/>
    </row>
    <row r="110" spans="1:143" ht="12" customHeight="1" x14ac:dyDescent="0.2">
      <c r="A110" s="31" t="s">
        <v>315</v>
      </c>
      <c r="B110" s="67">
        <v>2016</v>
      </c>
      <c r="C110" s="31" t="s">
        <v>316</v>
      </c>
      <c r="D110" s="121">
        <v>88</v>
      </c>
      <c r="E110" s="121">
        <v>88</v>
      </c>
      <c r="F110" s="121">
        <v>88</v>
      </c>
      <c r="G110" s="121">
        <v>339238</v>
      </c>
      <c r="H110" s="122">
        <v>161657.88863</v>
      </c>
      <c r="I110" s="122">
        <v>48001.96</v>
      </c>
      <c r="J110" s="122">
        <v>9221.2729999999992</v>
      </c>
      <c r="K110" s="122">
        <v>9208.5429999999997</v>
      </c>
      <c r="L110" s="122">
        <v>12.73</v>
      </c>
      <c r="M110" s="122">
        <v>3019.21</v>
      </c>
      <c r="N110" s="122">
        <v>3017.03</v>
      </c>
      <c r="O110" s="122">
        <v>2.1800000000000002</v>
      </c>
      <c r="P110" s="122">
        <v>95546.413629999995</v>
      </c>
      <c r="Q110" s="122">
        <v>6903.4049999999997</v>
      </c>
      <c r="R110" s="122">
        <v>4647.1120000000001</v>
      </c>
      <c r="S110" s="122">
        <v>49</v>
      </c>
      <c r="T110" s="122">
        <v>5219</v>
      </c>
      <c r="U110" s="122">
        <v>1221.92</v>
      </c>
      <c r="V110" s="122">
        <v>0</v>
      </c>
      <c r="W110" s="122">
        <v>113641.01862999999</v>
      </c>
      <c r="X110" s="122">
        <v>9.7680000000000007</v>
      </c>
      <c r="Y110" s="122">
        <v>6913.1729999999998</v>
      </c>
      <c r="Z110" s="122">
        <v>0</v>
      </c>
      <c r="AA110" s="121">
        <v>155815.75662999999</v>
      </c>
      <c r="AB110" s="121">
        <v>95573.31362999999</v>
      </c>
      <c r="AC110" s="121">
        <v>60242.442999999999</v>
      </c>
      <c r="AD110" s="121">
        <v>48001.96</v>
      </c>
      <c r="AE110" s="121">
        <v>9221.2729999999992</v>
      </c>
      <c r="AF110" s="121">
        <v>3019.21</v>
      </c>
      <c r="AG110" s="121">
        <v>343.71652408735082</v>
      </c>
      <c r="AH110" s="121">
        <v>8877.5564759126501</v>
      </c>
      <c r="AI110" s="123" t="s">
        <v>375</v>
      </c>
      <c r="AJ110" s="121">
        <v>9221273</v>
      </c>
      <c r="AK110" s="121">
        <v>9221273</v>
      </c>
      <c r="AL110" s="121">
        <v>1819.3137034958602</v>
      </c>
      <c r="AM110" s="123" t="s">
        <v>375</v>
      </c>
      <c r="AN110" s="121">
        <v>3019210</v>
      </c>
      <c r="AO110" s="121">
        <v>3019210</v>
      </c>
      <c r="AP110" s="121">
        <v>6962.0890000000018</v>
      </c>
      <c r="AQ110" s="121">
        <v>9.7680000000000007</v>
      </c>
      <c r="AR110" s="121">
        <v>6939.5349999999999</v>
      </c>
      <c r="AS110" s="121">
        <v>65416</v>
      </c>
      <c r="AT110" s="121">
        <v>70608</v>
      </c>
      <c r="AU110" s="121">
        <v>1040</v>
      </c>
      <c r="AV110" s="121">
        <v>6879593</v>
      </c>
      <c r="AW110" s="121">
        <v>36136</v>
      </c>
      <c r="AX110" s="121">
        <v>6715057</v>
      </c>
      <c r="AY110" s="121">
        <v>2395471.63</v>
      </c>
      <c r="AZ110" s="121">
        <v>17604370</v>
      </c>
      <c r="BA110" s="121">
        <v>137223</v>
      </c>
      <c r="BB110" s="121">
        <v>8730</v>
      </c>
      <c r="BC110" s="121">
        <v>39290</v>
      </c>
      <c r="BD110" s="121">
        <v>388010</v>
      </c>
      <c r="BE110" s="126"/>
      <c r="BF110" s="121">
        <v>1644315</v>
      </c>
      <c r="BG110" s="121">
        <v>490</v>
      </c>
      <c r="BH110" s="121">
        <v>995882</v>
      </c>
      <c r="BI110" s="121">
        <v>14229</v>
      </c>
      <c r="BJ110" s="121">
        <v>21144520</v>
      </c>
      <c r="BK110" s="121">
        <v>24067795</v>
      </c>
      <c r="BL110" s="121">
        <v>89190</v>
      </c>
      <c r="BM110" s="27"/>
      <c r="BN110" s="121">
        <v>13275948</v>
      </c>
      <c r="BO110" s="126"/>
      <c r="BP110" s="121"/>
      <c r="BQ110" s="121"/>
      <c r="BR110" s="121"/>
      <c r="BS110" s="121"/>
      <c r="BT110" s="121"/>
      <c r="BU110" s="121"/>
      <c r="BV110" s="121"/>
      <c r="BW110" s="121">
        <v>11063.457278997601</v>
      </c>
      <c r="BX110" s="121">
        <v>12744.909795129061</v>
      </c>
      <c r="BY110" s="121">
        <v>9266.864900209308</v>
      </c>
      <c r="BZ110" s="121">
        <v>21144.52</v>
      </c>
      <c r="CA110" s="121">
        <v>24067.794999999998</v>
      </c>
      <c r="CB110" s="121">
        <v>6379.3040699502826</v>
      </c>
      <c r="CC110" s="121">
        <v>3368.615673709533</v>
      </c>
      <c r="CD110" s="121">
        <v>139.0745162844658</v>
      </c>
      <c r="CE110" s="121">
        <v>1479.8834607964754</v>
      </c>
      <c r="CF110" s="121">
        <v>0</v>
      </c>
      <c r="CG110" s="121">
        <v>165.10599999999999</v>
      </c>
      <c r="CH110" s="121">
        <v>64.107681247711184</v>
      </c>
      <c r="CI110" s="121">
        <v>8.5554001665115358</v>
      </c>
      <c r="CJ110" s="121">
        <v>134.47854261732101</v>
      </c>
      <c r="CK110" s="121">
        <v>896.29377625632287</v>
      </c>
      <c r="CL110" s="121">
        <v>267.24491013639232</v>
      </c>
      <c r="CM110" s="121">
        <v>4383.1027379154257</v>
      </c>
      <c r="CN110" s="123" t="s">
        <v>318</v>
      </c>
      <c r="CO110" s="121">
        <v>17604370</v>
      </c>
      <c r="CP110" s="121">
        <v>17604370</v>
      </c>
      <c r="CQ110" s="122">
        <v>0</v>
      </c>
      <c r="CR110" s="122">
        <v>47213.114999999998</v>
      </c>
      <c r="CS110" s="122">
        <v>12685.611475912645</v>
      </c>
      <c r="CT110" s="122">
        <v>0</v>
      </c>
      <c r="CU110" s="122">
        <v>788.84500000000037</v>
      </c>
      <c r="CV110" s="122">
        <v>0</v>
      </c>
      <c r="CW110" s="122">
        <v>0</v>
      </c>
      <c r="CX110" s="68">
        <v>0</v>
      </c>
      <c r="CY110" s="68">
        <v>47213.114999999998</v>
      </c>
      <c r="CZ110" s="68">
        <v>803.75500000000034</v>
      </c>
      <c r="DA110" s="68">
        <v>0</v>
      </c>
      <c r="DB110" s="68">
        <v>788.84500000000037</v>
      </c>
      <c r="DC110" s="68">
        <v>0</v>
      </c>
      <c r="DD110" s="68">
        <v>0</v>
      </c>
      <c r="DE110" s="122">
        <v>65416</v>
      </c>
      <c r="DF110" s="122">
        <v>69748</v>
      </c>
      <c r="DG110" s="122">
        <v>0</v>
      </c>
      <c r="DH110" s="122">
        <v>6879593</v>
      </c>
      <c r="DI110" s="122">
        <v>36136</v>
      </c>
      <c r="DJ110" s="122">
        <v>6715057</v>
      </c>
      <c r="DK110" s="122">
        <v>2373761.63</v>
      </c>
      <c r="DL110" s="122">
        <v>17604370</v>
      </c>
      <c r="DM110" s="122">
        <v>137223</v>
      </c>
      <c r="DN110" s="122">
        <v>5930</v>
      </c>
      <c r="DO110" s="122">
        <v>39290</v>
      </c>
      <c r="DP110" s="122">
        <v>388010</v>
      </c>
      <c r="DQ110" s="124"/>
      <c r="DR110" s="122">
        <v>1644315</v>
      </c>
      <c r="DS110" s="122">
        <v>995882</v>
      </c>
      <c r="DT110" s="122">
        <v>14229</v>
      </c>
      <c r="DU110" s="122">
        <v>21144520</v>
      </c>
      <c r="DV110" s="122">
        <v>24067795</v>
      </c>
      <c r="DW110" s="122">
        <v>11762</v>
      </c>
      <c r="DX110" s="122">
        <v>75405</v>
      </c>
      <c r="DY110" s="122">
        <v>13275948</v>
      </c>
      <c r="DZ110" s="124"/>
      <c r="EA110" s="125" t="s">
        <v>407</v>
      </c>
      <c r="EB110" s="124"/>
      <c r="EC110" s="120" t="s">
        <v>407</v>
      </c>
      <c r="ED110" s="120" t="s">
        <v>407</v>
      </c>
      <c r="EE110" s="120" t="s">
        <v>407</v>
      </c>
      <c r="EF110" s="120" t="s">
        <v>407</v>
      </c>
      <c r="EG110" s="120" t="s">
        <v>407</v>
      </c>
      <c r="EH110" s="120"/>
      <c r="EI110" s="120"/>
      <c r="EJ110" s="120"/>
      <c r="EK110" s="120"/>
      <c r="EL110" s="120"/>
      <c r="EM110" s="120"/>
    </row>
    <row r="111" spans="1:143" ht="12" customHeight="1" x14ac:dyDescent="0.2">
      <c r="A111" s="31" t="s">
        <v>319</v>
      </c>
      <c r="B111" s="67">
        <v>2016</v>
      </c>
      <c r="C111" s="31" t="s">
        <v>320</v>
      </c>
      <c r="D111" s="121">
        <v>61</v>
      </c>
      <c r="E111" s="121">
        <v>58</v>
      </c>
      <c r="F111" s="121">
        <v>58</v>
      </c>
      <c r="G111" s="121">
        <v>229338</v>
      </c>
      <c r="H111" s="122">
        <v>96879.358819999994</v>
      </c>
      <c r="I111" s="122">
        <v>26180.116320000001</v>
      </c>
      <c r="J111" s="122">
        <v>6439.9350000000004</v>
      </c>
      <c r="K111" s="122">
        <v>6439.9350000000004</v>
      </c>
      <c r="L111" s="122">
        <v>0</v>
      </c>
      <c r="M111" s="122">
        <v>2888.48</v>
      </c>
      <c r="N111" s="122">
        <v>2888.48</v>
      </c>
      <c r="O111" s="122">
        <v>0</v>
      </c>
      <c r="P111" s="122">
        <v>58262.762499999997</v>
      </c>
      <c r="Q111" s="122">
        <v>4527.1400000000003</v>
      </c>
      <c r="R111" s="122">
        <v>2609.3449999999998</v>
      </c>
      <c r="S111" s="122">
        <v>19</v>
      </c>
      <c r="T111" s="122">
        <v>2078</v>
      </c>
      <c r="U111" s="122">
        <v>498.72</v>
      </c>
      <c r="V111" s="122">
        <v>0</v>
      </c>
      <c r="W111" s="122">
        <v>70699.242499999993</v>
      </c>
      <c r="X111" s="122">
        <v>7.5380000000000003</v>
      </c>
      <c r="Y111" s="122">
        <v>4534.6779999999999</v>
      </c>
      <c r="Z111" s="122">
        <v>0</v>
      </c>
      <c r="AA111" s="121">
        <v>93802.749820000012</v>
      </c>
      <c r="AB111" s="121">
        <v>57181.988499999999</v>
      </c>
      <c r="AC111" s="121">
        <v>36620.761319999998</v>
      </c>
      <c r="AD111" s="121">
        <v>27292.346319999997</v>
      </c>
      <c r="AE111" s="121">
        <v>6439.9350000000004</v>
      </c>
      <c r="AF111" s="121">
        <v>2888.48</v>
      </c>
      <c r="AG111" s="121">
        <v>2143.1730836296829</v>
      </c>
      <c r="AH111" s="121">
        <v>4296.7619163703175</v>
      </c>
      <c r="AI111" s="123" t="s">
        <v>326</v>
      </c>
      <c r="AJ111" s="121">
        <v>6439935</v>
      </c>
      <c r="AK111" s="121">
        <v>6439935</v>
      </c>
      <c r="AL111" s="121">
        <v>1423.6946869149804</v>
      </c>
      <c r="AM111" s="123" t="s">
        <v>321</v>
      </c>
      <c r="AN111" s="121">
        <v>2888480</v>
      </c>
      <c r="AO111" s="121">
        <v>2888480</v>
      </c>
      <c r="AP111" s="121">
        <v>4622.6490000000013</v>
      </c>
      <c r="AQ111" s="121">
        <v>7.9010000000000007</v>
      </c>
      <c r="AR111" s="121">
        <v>4544.7800000000007</v>
      </c>
      <c r="AS111" s="121">
        <v>22466</v>
      </c>
      <c r="AT111" s="121">
        <v>259749</v>
      </c>
      <c r="AU111" s="121">
        <v>16740</v>
      </c>
      <c r="AV111" s="121">
        <v>10169110</v>
      </c>
      <c r="AW111" s="121">
        <v>28479.5</v>
      </c>
      <c r="AX111" s="121">
        <v>3178740</v>
      </c>
      <c r="AY111" s="121">
        <v>1065719</v>
      </c>
      <c r="AZ111" s="121">
        <v>8614160</v>
      </c>
      <c r="BA111" s="121">
        <v>33328</v>
      </c>
      <c r="BB111" s="121">
        <v>40977</v>
      </c>
      <c r="BC111" s="121">
        <v>16411</v>
      </c>
      <c r="BD111" s="121">
        <v>3896620</v>
      </c>
      <c r="BE111" s="121">
        <v>47740</v>
      </c>
      <c r="BF111" s="121">
        <v>1158679</v>
      </c>
      <c r="BG111" s="121">
        <v>127</v>
      </c>
      <c r="BH111" s="121">
        <v>514952</v>
      </c>
      <c r="BI111" s="121">
        <v>39441</v>
      </c>
      <c r="BJ111" s="121">
        <v>15098370</v>
      </c>
      <c r="BK111" s="121">
        <v>10963040</v>
      </c>
      <c r="BL111" s="121">
        <v>199196</v>
      </c>
      <c r="BM111" s="27"/>
      <c r="BN111" s="121">
        <v>1817944</v>
      </c>
      <c r="BO111" s="121"/>
      <c r="BP111" s="121"/>
      <c r="BQ111" s="121"/>
      <c r="BR111" s="121"/>
      <c r="BS111" s="121"/>
      <c r="BT111" s="121"/>
      <c r="BU111" s="121"/>
      <c r="BV111" s="121"/>
      <c r="BW111" s="121">
        <v>9681.6727629929774</v>
      </c>
      <c r="BX111" s="121">
        <v>7658.4031214611532</v>
      </c>
      <c r="BY111" s="121">
        <v>4905.1521777572852</v>
      </c>
      <c r="BZ111" s="121">
        <v>15098.37</v>
      </c>
      <c r="CA111" s="121">
        <v>10963.04</v>
      </c>
      <c r="CB111" s="121">
        <v>3019.8029621064661</v>
      </c>
      <c r="CC111" s="121">
        <v>1319.8411962190196</v>
      </c>
      <c r="CD111" s="121">
        <v>75.905017132280634</v>
      </c>
      <c r="CE111" s="121">
        <v>1042.8110723749398</v>
      </c>
      <c r="CF111" s="121">
        <v>0</v>
      </c>
      <c r="CG111" s="121">
        <v>244.21350000000001</v>
      </c>
      <c r="CH111" s="121">
        <v>22.016680428504944</v>
      </c>
      <c r="CI111" s="121">
        <v>40.157460781574251</v>
      </c>
      <c r="CJ111" s="121">
        <v>32.661440635681153</v>
      </c>
      <c r="CK111" s="121">
        <v>463.45678772258759</v>
      </c>
      <c r="CL111" s="121">
        <v>361.41547488953915</v>
      </c>
      <c r="CM111" s="121">
        <v>2133.7886676482408</v>
      </c>
      <c r="CN111" s="123" t="s">
        <v>322</v>
      </c>
      <c r="CO111" s="121">
        <v>8380450</v>
      </c>
      <c r="CP111" s="121">
        <v>8614160</v>
      </c>
      <c r="CQ111" s="122">
        <v>0</v>
      </c>
      <c r="CR111" s="122">
        <v>1414.0500000000002</v>
      </c>
      <c r="CS111" s="122">
        <v>33063.538436370327</v>
      </c>
      <c r="CT111" s="122">
        <v>0</v>
      </c>
      <c r="CU111" s="122">
        <v>0</v>
      </c>
      <c r="CV111" s="122">
        <v>11150.787721634611</v>
      </c>
      <c r="CW111" s="122">
        <v>14727.508798365383</v>
      </c>
      <c r="CX111" s="68">
        <v>0</v>
      </c>
      <c r="CY111" s="68">
        <v>1414.05</v>
      </c>
      <c r="CZ111" s="68">
        <v>25878.296520000014</v>
      </c>
      <c r="DA111" s="68">
        <v>0</v>
      </c>
      <c r="DB111" s="68">
        <v>0</v>
      </c>
      <c r="DC111" s="68">
        <v>11150.78772163461</v>
      </c>
      <c r="DD111" s="68">
        <v>14727.508798365383</v>
      </c>
      <c r="DE111" s="122">
        <v>18719</v>
      </c>
      <c r="DF111" s="122">
        <v>259230</v>
      </c>
      <c r="DG111" s="122">
        <v>16740</v>
      </c>
      <c r="DH111" s="122">
        <v>10169110</v>
      </c>
      <c r="DI111" s="122">
        <v>27330.5</v>
      </c>
      <c r="DJ111" s="122">
        <v>4290970</v>
      </c>
      <c r="DK111" s="122">
        <v>1065719</v>
      </c>
      <c r="DL111" s="122">
        <v>8614160</v>
      </c>
      <c r="DM111" s="122">
        <v>33328</v>
      </c>
      <c r="DN111" s="122">
        <v>18305</v>
      </c>
      <c r="DO111" s="122">
        <v>16209</v>
      </c>
      <c r="DP111" s="122">
        <v>3896620</v>
      </c>
      <c r="DQ111" s="122">
        <v>47740</v>
      </c>
      <c r="DR111" s="122">
        <v>1158679</v>
      </c>
      <c r="DS111" s="122">
        <v>514952</v>
      </c>
      <c r="DT111" s="122">
        <v>36401</v>
      </c>
      <c r="DU111" s="122">
        <v>15098370</v>
      </c>
      <c r="DV111" s="122">
        <v>10963040</v>
      </c>
      <c r="DW111" s="122">
        <v>7748</v>
      </c>
      <c r="DX111" s="122">
        <v>189263</v>
      </c>
      <c r="DY111" s="122">
        <v>1817944</v>
      </c>
      <c r="DZ111" s="122">
        <v>16740</v>
      </c>
      <c r="EA111" s="125" t="s">
        <v>407</v>
      </c>
      <c r="EB111" s="122"/>
      <c r="EC111" s="120" t="s">
        <v>407</v>
      </c>
      <c r="ED111" s="120" t="s">
        <v>407</v>
      </c>
      <c r="EE111" s="120" t="s">
        <v>407</v>
      </c>
      <c r="EF111" s="120" t="s">
        <v>407</v>
      </c>
      <c r="EG111" s="120" t="s">
        <v>407</v>
      </c>
      <c r="EH111" s="120"/>
      <c r="EI111" s="120"/>
      <c r="EJ111" s="120"/>
      <c r="EK111" s="120"/>
      <c r="EL111" s="120"/>
      <c r="EM111" s="120"/>
    </row>
    <row r="112" spans="1:143" ht="12" customHeight="1" x14ac:dyDescent="0.2">
      <c r="A112" s="31" t="s">
        <v>323</v>
      </c>
      <c r="B112" s="67">
        <v>2016</v>
      </c>
      <c r="C112" s="31" t="s">
        <v>324</v>
      </c>
      <c r="D112" s="121">
        <v>69</v>
      </c>
      <c r="E112" s="121">
        <v>69</v>
      </c>
      <c r="F112" s="121">
        <v>69</v>
      </c>
      <c r="G112" s="121">
        <v>412610</v>
      </c>
      <c r="H112" s="122">
        <v>213787.34909999999</v>
      </c>
      <c r="I112" s="122">
        <v>27073.61</v>
      </c>
      <c r="J112" s="122">
        <v>7581.76</v>
      </c>
      <c r="K112" s="122">
        <v>7517.66</v>
      </c>
      <c r="L112" s="122">
        <v>64.099999999999994</v>
      </c>
      <c r="M112" s="122">
        <v>3415.59</v>
      </c>
      <c r="N112" s="122">
        <v>1401.94</v>
      </c>
      <c r="O112" s="122">
        <v>2013.65</v>
      </c>
      <c r="P112" s="122">
        <v>166623.47209999998</v>
      </c>
      <c r="Q112" s="122">
        <v>8017.7</v>
      </c>
      <c r="R112" s="122">
        <v>4595.317</v>
      </c>
      <c r="S112" s="122">
        <v>66</v>
      </c>
      <c r="T112" s="122">
        <v>18740</v>
      </c>
      <c r="U112" s="122">
        <v>4497.6000000000004</v>
      </c>
      <c r="V112" s="122">
        <v>0</v>
      </c>
      <c r="W112" s="122">
        <v>184635.98910000001</v>
      </c>
      <c r="X112" s="122">
        <v>140.648</v>
      </c>
      <c r="Y112" s="122">
        <v>8183.2280000000001</v>
      </c>
      <c r="Z112" s="122">
        <v>11.76</v>
      </c>
      <c r="AA112" s="121">
        <v>205037.24309999999</v>
      </c>
      <c r="AB112" s="121">
        <v>166868.67309999999</v>
      </c>
      <c r="AC112" s="121">
        <v>38168.570000000007</v>
      </c>
      <c r="AD112" s="121">
        <v>27073.61</v>
      </c>
      <c r="AE112" s="121">
        <v>7679.37</v>
      </c>
      <c r="AF112" s="121">
        <v>3415.59</v>
      </c>
      <c r="AG112" s="121">
        <v>916.68239717140796</v>
      </c>
      <c r="AH112" s="121">
        <v>6762.6876028285924</v>
      </c>
      <c r="AI112" s="123" t="s">
        <v>356</v>
      </c>
      <c r="AJ112" s="121">
        <v>7646780</v>
      </c>
      <c r="AK112" s="121">
        <v>7679370</v>
      </c>
      <c r="AL112" s="121">
        <v>620.68633278494701</v>
      </c>
      <c r="AM112" s="123" t="s">
        <v>355</v>
      </c>
      <c r="AN112" s="121">
        <v>3404840</v>
      </c>
      <c r="AO112" s="121">
        <v>3415590</v>
      </c>
      <c r="AP112" s="121">
        <v>8310.3539999999994</v>
      </c>
      <c r="AQ112" s="121">
        <v>140.64799999999997</v>
      </c>
      <c r="AR112" s="121">
        <v>8136.7149999999974</v>
      </c>
      <c r="AS112" s="121">
        <v>35622</v>
      </c>
      <c r="AT112" s="121">
        <v>13225</v>
      </c>
      <c r="AU112" s="126"/>
      <c r="AV112" s="121">
        <v>26665434</v>
      </c>
      <c r="AW112" s="121">
        <v>53206</v>
      </c>
      <c r="AX112" s="121">
        <v>7262753</v>
      </c>
      <c r="AY112" s="121">
        <v>2362720</v>
      </c>
      <c r="AZ112" s="121">
        <v>19013845</v>
      </c>
      <c r="BA112" s="121">
        <v>126503</v>
      </c>
      <c r="BB112" s="121">
        <v>28475</v>
      </c>
      <c r="BC112" s="121">
        <v>41652</v>
      </c>
      <c r="BD112" s="121">
        <v>14501823</v>
      </c>
      <c r="BE112" s="121">
        <v>123190</v>
      </c>
      <c r="BF112" s="121">
        <v>1988068.0999999999</v>
      </c>
      <c r="BG112" s="121">
        <v>99</v>
      </c>
      <c r="BH112" s="121">
        <v>1471786</v>
      </c>
      <c r="BI112" s="121">
        <v>16955</v>
      </c>
      <c r="BJ112" s="121">
        <v>41552910</v>
      </c>
      <c r="BK112" s="121">
        <v>50475670</v>
      </c>
      <c r="BL112" s="121">
        <v>206757</v>
      </c>
      <c r="BM112" s="27"/>
      <c r="BN112" s="121">
        <v>927980</v>
      </c>
      <c r="BO112" s="121"/>
      <c r="BP112" s="121"/>
      <c r="BQ112" s="121"/>
      <c r="BR112" s="121"/>
      <c r="BS112" s="121"/>
      <c r="BT112" s="121"/>
      <c r="BU112" s="121"/>
      <c r="BV112" s="121"/>
      <c r="BW112" s="121">
        <v>25332.161982123256</v>
      </c>
      <c r="BX112" s="121">
        <v>17623.843931147756</v>
      </c>
      <c r="BY112" s="121">
        <v>12762.020420856123</v>
      </c>
      <c r="BZ112" s="121">
        <v>41552.910000000003</v>
      </c>
      <c r="CA112" s="121">
        <v>50475.67</v>
      </c>
      <c r="CB112" s="121">
        <v>6899.6152634212376</v>
      </c>
      <c r="CC112" s="121">
        <v>3180.5190230287703</v>
      </c>
      <c r="CD112" s="121">
        <v>151.43103601827227</v>
      </c>
      <c r="CE112" s="121">
        <v>1789.2612426007627</v>
      </c>
      <c r="CF112" s="121">
        <v>0</v>
      </c>
      <c r="CG112" s="121">
        <v>301.714</v>
      </c>
      <c r="CH112" s="121">
        <v>34.909560679435728</v>
      </c>
      <c r="CI112" s="121">
        <v>27.905500543117522</v>
      </c>
      <c r="CJ112" s="121">
        <v>123.97294241285324</v>
      </c>
      <c r="CK112" s="121">
        <v>1324.6073649098873</v>
      </c>
      <c r="CL112" s="121">
        <v>150.30260292530059</v>
      </c>
      <c r="CM112" s="121">
        <v>4711.5255413963141</v>
      </c>
      <c r="CN112" s="123" t="s">
        <v>346</v>
      </c>
      <c r="CO112" s="121">
        <v>18868500</v>
      </c>
      <c r="CP112" s="121">
        <v>19013845</v>
      </c>
      <c r="CQ112" s="122">
        <v>2010.8199999999997</v>
      </c>
      <c r="CR112" s="122">
        <v>290.14</v>
      </c>
      <c r="CS112" s="122">
        <v>34950.927602828582</v>
      </c>
      <c r="CT112" s="122">
        <v>0</v>
      </c>
      <c r="CU112" s="122">
        <v>14.229411509335041</v>
      </c>
      <c r="CV112" s="122">
        <v>14813.005010456151</v>
      </c>
      <c r="CW112" s="122">
        <v>10644.948994594219</v>
      </c>
      <c r="CX112" s="68">
        <v>2010.8199999999997</v>
      </c>
      <c r="CY112" s="68">
        <v>290.14</v>
      </c>
      <c r="CZ112" s="68">
        <v>26850.399999999998</v>
      </c>
      <c r="DA112" s="68">
        <v>0</v>
      </c>
      <c r="DB112" s="68">
        <v>14.229411509335041</v>
      </c>
      <c r="DC112" s="68">
        <v>14813.005010456151</v>
      </c>
      <c r="DD112" s="68">
        <v>10644.948994594219</v>
      </c>
      <c r="DE112" s="122">
        <v>34866</v>
      </c>
      <c r="DF112" s="124"/>
      <c r="DG112" s="122">
        <v>0</v>
      </c>
      <c r="DH112" s="122">
        <v>26549094</v>
      </c>
      <c r="DI112" s="122">
        <v>53206</v>
      </c>
      <c r="DJ112" s="122">
        <v>7262753</v>
      </c>
      <c r="DK112" s="122">
        <v>2239000</v>
      </c>
      <c r="DL112" s="122">
        <v>19013845</v>
      </c>
      <c r="DM112" s="122">
        <v>126503</v>
      </c>
      <c r="DN112" s="122">
        <v>28475</v>
      </c>
      <c r="DO112" s="122">
        <v>41652</v>
      </c>
      <c r="DP112" s="122">
        <v>14501823</v>
      </c>
      <c r="DQ112" s="122">
        <v>132270</v>
      </c>
      <c r="DR112" s="122">
        <v>1988068.1</v>
      </c>
      <c r="DS112" s="122">
        <v>1471786</v>
      </c>
      <c r="DT112" s="122">
        <v>16814</v>
      </c>
      <c r="DU112" s="122">
        <v>41552910</v>
      </c>
      <c r="DV112" s="122">
        <v>50475670</v>
      </c>
      <c r="DW112" s="122">
        <v>9325</v>
      </c>
      <c r="DX112" s="122">
        <v>197432</v>
      </c>
      <c r="DY112" s="122">
        <v>927980</v>
      </c>
      <c r="DZ112" s="124"/>
      <c r="EA112" s="125" t="s">
        <v>407</v>
      </c>
      <c r="EB112" s="124"/>
      <c r="EC112" s="120" t="s">
        <v>407</v>
      </c>
      <c r="ED112" s="120" t="s">
        <v>407</v>
      </c>
      <c r="EE112" s="120" t="s">
        <v>407</v>
      </c>
      <c r="EF112" s="120" t="s">
        <v>407</v>
      </c>
      <c r="EG112" s="120" t="s">
        <v>407</v>
      </c>
      <c r="EH112" s="120"/>
      <c r="EI112" s="120"/>
      <c r="EJ112" s="120"/>
      <c r="EK112" s="120"/>
      <c r="EL112" s="120"/>
      <c r="EM112" s="120"/>
    </row>
    <row r="113" spans="1:143" ht="12" customHeight="1" x14ac:dyDescent="0.2">
      <c r="A113" s="31" t="s">
        <v>328</v>
      </c>
      <c r="B113" s="67">
        <v>2016</v>
      </c>
      <c r="C113" s="31" t="s">
        <v>329</v>
      </c>
      <c r="D113" s="121">
        <v>134</v>
      </c>
      <c r="E113" s="121">
        <v>133</v>
      </c>
      <c r="F113" s="121">
        <v>133</v>
      </c>
      <c r="G113" s="121">
        <v>3218201</v>
      </c>
      <c r="H113" s="122">
        <v>1516987.14026</v>
      </c>
      <c r="I113" s="122">
        <v>540413.88500000001</v>
      </c>
      <c r="J113" s="122">
        <v>60267.751799999998</v>
      </c>
      <c r="K113" s="122">
        <v>59885.987799999995</v>
      </c>
      <c r="L113" s="122">
        <v>381.76400000000001</v>
      </c>
      <c r="M113" s="122">
        <v>48815.425000000003</v>
      </c>
      <c r="N113" s="122">
        <v>48188.074999999997</v>
      </c>
      <c r="O113" s="122">
        <v>627.35</v>
      </c>
      <c r="P113" s="122">
        <v>836969.94246000005</v>
      </c>
      <c r="Q113" s="122">
        <v>36409.345000000001</v>
      </c>
      <c r="R113" s="122">
        <v>28383.495999999999</v>
      </c>
      <c r="S113" s="122">
        <v>86</v>
      </c>
      <c r="T113" s="122">
        <v>8946</v>
      </c>
      <c r="U113" s="122">
        <v>2136.64</v>
      </c>
      <c r="V113" s="122">
        <v>0</v>
      </c>
      <c r="W113" s="122">
        <v>975564.14125999995</v>
      </c>
      <c r="X113" s="122">
        <v>109.681</v>
      </c>
      <c r="Y113" s="122">
        <v>37970.398000000001</v>
      </c>
      <c r="Z113" s="122">
        <v>899.54</v>
      </c>
      <c r="AA113" s="121">
        <v>1487172.9223</v>
      </c>
      <c r="AB113" s="121">
        <v>836748.32799999998</v>
      </c>
      <c r="AC113" s="121">
        <v>650424.5943</v>
      </c>
      <c r="AD113" s="121">
        <v>541341.15049999999</v>
      </c>
      <c r="AE113" s="121">
        <v>60268.018799999998</v>
      </c>
      <c r="AF113" s="121">
        <v>48815.425000000003</v>
      </c>
      <c r="AG113" s="121">
        <v>19365.141219610399</v>
      </c>
      <c r="AH113" s="121">
        <v>40902.877580389599</v>
      </c>
      <c r="AI113" s="123" t="s">
        <v>412</v>
      </c>
      <c r="AJ113" s="121">
        <v>60199261.799999997</v>
      </c>
      <c r="AK113" s="121">
        <v>60268018.799999997</v>
      </c>
      <c r="AL113" s="121">
        <v>16395.176856562943</v>
      </c>
      <c r="AM113" s="123" t="s">
        <v>413</v>
      </c>
      <c r="AN113" s="121">
        <v>48815425</v>
      </c>
      <c r="AO113" s="121">
        <v>48815425</v>
      </c>
      <c r="AP113" s="121">
        <v>52168.927000000025</v>
      </c>
      <c r="AQ113" s="121">
        <v>110.67</v>
      </c>
      <c r="AR113" s="121">
        <v>41114.486000000019</v>
      </c>
      <c r="AS113" s="121">
        <v>338642.4</v>
      </c>
      <c r="AT113" s="121">
        <v>1925354</v>
      </c>
      <c r="AU113" s="121">
        <v>4010</v>
      </c>
      <c r="AV113" s="121">
        <v>176347129.90000001</v>
      </c>
      <c r="AW113" s="121">
        <v>398772</v>
      </c>
      <c r="AX113" s="121">
        <v>48577782</v>
      </c>
      <c r="AY113" s="121">
        <v>9204654.4000000004</v>
      </c>
      <c r="AZ113" s="121">
        <v>29115940</v>
      </c>
      <c r="BA113" s="121">
        <v>392645.6</v>
      </c>
      <c r="BB113" s="121">
        <v>316417</v>
      </c>
      <c r="BC113" s="121">
        <v>186430.9</v>
      </c>
      <c r="BD113" s="121">
        <v>69086855.299999997</v>
      </c>
      <c r="BE113" s="121">
        <v>438202</v>
      </c>
      <c r="BF113" s="121">
        <v>11978351.699999999</v>
      </c>
      <c r="BG113" s="121">
        <v>1501.74</v>
      </c>
      <c r="BH113" s="121">
        <v>8308548</v>
      </c>
      <c r="BI113" s="121">
        <v>456027.16000000003</v>
      </c>
      <c r="BJ113" s="121">
        <v>282448220</v>
      </c>
      <c r="BK113" s="121">
        <v>57372656.700000003</v>
      </c>
      <c r="BL113" s="121">
        <v>1784623.8</v>
      </c>
      <c r="BM113" s="27"/>
      <c r="BN113" s="121">
        <v>138065563.40000001</v>
      </c>
      <c r="BO113" s="121"/>
      <c r="BP113" s="121"/>
      <c r="BQ113" s="121"/>
      <c r="BR113" s="121"/>
      <c r="BS113" s="121"/>
      <c r="BT113" s="121"/>
      <c r="BU113" s="121"/>
      <c r="BV113" s="121"/>
      <c r="BW113" s="121">
        <v>170807.68655982963</v>
      </c>
      <c r="BX113" s="121">
        <v>134892.86969201933</v>
      </c>
      <c r="BY113" s="121">
        <v>71074.593527328994</v>
      </c>
      <c r="BZ113" s="121">
        <v>282448.21999999997</v>
      </c>
      <c r="CA113" s="121">
        <v>57372.6567</v>
      </c>
      <c r="CB113" s="121">
        <v>46437.826229419821</v>
      </c>
      <c r="CC113" s="121">
        <v>10256.084687515275</v>
      </c>
      <c r="CD113" s="121">
        <v>196.71799374727649</v>
      </c>
      <c r="CE113" s="121">
        <v>10780.516244413842</v>
      </c>
      <c r="CF113" s="121">
        <v>0</v>
      </c>
      <c r="CG113" s="121">
        <v>2371.3284399999998</v>
      </c>
      <c r="CH113" s="121">
        <v>331.86955845909119</v>
      </c>
      <c r="CI113" s="121">
        <v>310.08866603517532</v>
      </c>
      <c r="CJ113" s="121">
        <v>384.79269548912049</v>
      </c>
      <c r="CK113" s="121">
        <v>7477.7262519092747</v>
      </c>
      <c r="CL113" s="121">
        <v>2939.3205975029014</v>
      </c>
      <c r="CM113" s="121">
        <v>36275.983540812464</v>
      </c>
      <c r="CN113" s="123" t="s">
        <v>414</v>
      </c>
      <c r="CO113" s="121">
        <v>25408820</v>
      </c>
      <c r="CP113" s="121">
        <v>29115940</v>
      </c>
      <c r="CQ113" s="122">
        <v>0.02</v>
      </c>
      <c r="CR113" s="122">
        <v>474892.09887836332</v>
      </c>
      <c r="CS113" s="122">
        <v>156167.33420202605</v>
      </c>
      <c r="CT113" s="122">
        <v>0</v>
      </c>
      <c r="CU113" s="122">
        <v>8201.912592771052</v>
      </c>
      <c r="CV113" s="122">
        <v>17709.857701733887</v>
      </c>
      <c r="CW113" s="122">
        <v>40725.355663807946</v>
      </c>
      <c r="CX113" s="68">
        <v>0.02</v>
      </c>
      <c r="CY113" s="68">
        <v>473998.34799999988</v>
      </c>
      <c r="CZ113" s="68">
        <v>68352.163499999995</v>
      </c>
      <c r="DA113" s="68">
        <v>0</v>
      </c>
      <c r="DB113" s="68">
        <v>8201.912592771052</v>
      </c>
      <c r="DC113" s="68">
        <v>17709.85770173389</v>
      </c>
      <c r="DD113" s="68">
        <v>40725.355663807946</v>
      </c>
      <c r="DE113" s="122">
        <v>245386</v>
      </c>
      <c r="DF113" s="122">
        <v>1771054</v>
      </c>
      <c r="DG113" s="122">
        <v>0</v>
      </c>
      <c r="DH113" s="122">
        <v>176347129.90000001</v>
      </c>
      <c r="DI113" s="122">
        <v>398772</v>
      </c>
      <c r="DJ113" s="122">
        <v>48690832</v>
      </c>
      <c r="DK113" s="122">
        <v>9335232.4000000004</v>
      </c>
      <c r="DL113" s="122">
        <v>29115940</v>
      </c>
      <c r="DM113" s="122">
        <v>392645.6</v>
      </c>
      <c r="DN113" s="122">
        <v>88609</v>
      </c>
      <c r="DO113" s="122">
        <v>186430.9</v>
      </c>
      <c r="DP113" s="122">
        <v>69094455.299999997</v>
      </c>
      <c r="DQ113" s="122">
        <v>502213</v>
      </c>
      <c r="DR113" s="122">
        <v>11978351.699999999</v>
      </c>
      <c r="DS113" s="122">
        <v>8308548</v>
      </c>
      <c r="DT113" s="122">
        <v>447815.16000000003</v>
      </c>
      <c r="DU113" s="122">
        <v>283153960</v>
      </c>
      <c r="DV113" s="122">
        <v>57372656.700000003</v>
      </c>
      <c r="DW113" s="122">
        <v>7040</v>
      </c>
      <c r="DX113" s="122">
        <v>1753571.8</v>
      </c>
      <c r="DY113" s="122">
        <v>137714367</v>
      </c>
      <c r="DZ113" s="124"/>
      <c r="EA113" s="125" t="s">
        <v>407</v>
      </c>
      <c r="EB113" s="124"/>
      <c r="EC113" s="120" t="s">
        <v>407</v>
      </c>
      <c r="ED113" s="120" t="s">
        <v>407</v>
      </c>
      <c r="EE113" s="120" t="s">
        <v>407</v>
      </c>
      <c r="EF113" s="120" t="s">
        <v>407</v>
      </c>
      <c r="EG113" s="120" t="s">
        <v>407</v>
      </c>
      <c r="EH113" s="120"/>
      <c r="EI113" s="120"/>
      <c r="EJ113" s="120"/>
      <c r="EK113" s="120"/>
      <c r="EL113" s="120"/>
      <c r="EM113" s="120"/>
    </row>
    <row r="114" spans="1:143" ht="12" customHeight="1" x14ac:dyDescent="0.2">
      <c r="A114" s="31">
        <v>108</v>
      </c>
      <c r="B114" s="67">
        <v>2016</v>
      </c>
      <c r="C114" s="31" t="s">
        <v>333</v>
      </c>
      <c r="D114" s="121">
        <v>55</v>
      </c>
      <c r="E114" s="121">
        <v>55</v>
      </c>
      <c r="F114" s="121">
        <v>55</v>
      </c>
      <c r="G114" s="121">
        <v>868859</v>
      </c>
      <c r="H114" s="122">
        <v>365756.97945999994</v>
      </c>
      <c r="I114" s="122">
        <v>99599.606799999994</v>
      </c>
      <c r="J114" s="122">
        <v>18826.606399999997</v>
      </c>
      <c r="K114" s="122">
        <v>18764.866399999999</v>
      </c>
      <c r="L114" s="122">
        <v>61.74</v>
      </c>
      <c r="M114" s="122">
        <v>11681.27</v>
      </c>
      <c r="N114" s="122">
        <v>11422.39</v>
      </c>
      <c r="O114" s="122">
        <v>258.88</v>
      </c>
      <c r="P114" s="122">
        <v>224316.89346000002</v>
      </c>
      <c r="Q114" s="122">
        <v>12051.59</v>
      </c>
      <c r="R114" s="122">
        <v>10137.882800000001</v>
      </c>
      <c r="S114" s="122">
        <v>34</v>
      </c>
      <c r="T114" s="122">
        <v>4978</v>
      </c>
      <c r="U114" s="122">
        <v>1194.72</v>
      </c>
      <c r="V114" s="122">
        <v>0</v>
      </c>
      <c r="W114" s="122">
        <v>265836.75265999994</v>
      </c>
      <c r="X114" s="122">
        <v>72.08</v>
      </c>
      <c r="Y114" s="122">
        <v>12123.67</v>
      </c>
      <c r="Z114" s="122">
        <v>0</v>
      </c>
      <c r="AA114" s="121">
        <v>354927.45351999992</v>
      </c>
      <c r="AB114" s="121">
        <v>218525.72031999999</v>
      </c>
      <c r="AC114" s="121">
        <v>136401.73319999999</v>
      </c>
      <c r="AD114" s="121">
        <v>105893.85679999999</v>
      </c>
      <c r="AE114" s="121">
        <v>18826.606399999997</v>
      </c>
      <c r="AF114" s="121">
        <v>11681.27</v>
      </c>
      <c r="AG114" s="121">
        <v>2297.4549582384425</v>
      </c>
      <c r="AH114" s="121">
        <v>16529.151441761558</v>
      </c>
      <c r="AI114" s="123" t="s">
        <v>415</v>
      </c>
      <c r="AJ114" s="121">
        <v>18764866.399999999</v>
      </c>
      <c r="AK114" s="121">
        <v>18826606.399999999</v>
      </c>
      <c r="AL114" s="121">
        <v>6137.7414658474918</v>
      </c>
      <c r="AM114" s="123" t="s">
        <v>310</v>
      </c>
      <c r="AN114" s="121">
        <v>11681270</v>
      </c>
      <c r="AO114" s="121">
        <v>11681270</v>
      </c>
      <c r="AP114" s="121">
        <v>12266.384000000002</v>
      </c>
      <c r="AQ114" s="121">
        <v>72.08</v>
      </c>
      <c r="AR114" s="121">
        <v>12061.401999999998</v>
      </c>
      <c r="AS114" s="121">
        <v>44528</v>
      </c>
      <c r="AT114" s="121">
        <v>72115</v>
      </c>
      <c r="AU114" s="126"/>
      <c r="AV114" s="121">
        <v>39245333.899999999</v>
      </c>
      <c r="AW114" s="121">
        <v>82441.599999999991</v>
      </c>
      <c r="AX114" s="121">
        <v>18523101.600000001</v>
      </c>
      <c r="AY114" s="121">
        <v>4422122.6000000006</v>
      </c>
      <c r="AZ114" s="121">
        <v>27424615</v>
      </c>
      <c r="BA114" s="121">
        <v>175077</v>
      </c>
      <c r="BB114" s="121">
        <v>113002</v>
      </c>
      <c r="BC114" s="121">
        <v>74876.680000000008</v>
      </c>
      <c r="BD114" s="121">
        <v>1116775.7</v>
      </c>
      <c r="BE114" s="121">
        <v>89200</v>
      </c>
      <c r="BF114" s="121">
        <v>3696084.28</v>
      </c>
      <c r="BG114" s="121">
        <v>524.26</v>
      </c>
      <c r="BH114" s="121">
        <v>1920948</v>
      </c>
      <c r="BI114" s="121">
        <v>36924.400000000001</v>
      </c>
      <c r="BJ114" s="121">
        <v>58912840</v>
      </c>
      <c r="BK114" s="121">
        <v>28265764.699999999</v>
      </c>
      <c r="BL114" s="121">
        <v>616156.6</v>
      </c>
      <c r="BM114" s="27"/>
      <c r="BN114" s="121">
        <v>33693289</v>
      </c>
      <c r="BO114" s="121"/>
      <c r="BP114" s="121"/>
      <c r="BQ114" s="121"/>
      <c r="BR114" s="121"/>
      <c r="BS114" s="121"/>
      <c r="BT114" s="121"/>
      <c r="BU114" s="121"/>
      <c r="BV114" s="121"/>
      <c r="BW114" s="121">
        <v>41749.920958680588</v>
      </c>
      <c r="BX114" s="121">
        <v>32345.571147021135</v>
      </c>
      <c r="BY114" s="121">
        <v>14525.707265134975</v>
      </c>
      <c r="BZ114" s="121">
        <v>58912.84</v>
      </c>
      <c r="CA114" s="121">
        <v>28265.7647</v>
      </c>
      <c r="CB114" s="121">
        <v>17623.73994957055</v>
      </c>
      <c r="CC114" s="121">
        <v>5712.9259568270681</v>
      </c>
      <c r="CD114" s="121">
        <v>206.64764131967445</v>
      </c>
      <c r="CE114" s="121">
        <v>3326.4757638784836</v>
      </c>
      <c r="CF114" s="121">
        <v>0</v>
      </c>
      <c r="CG114" s="121">
        <v>773.99914000000001</v>
      </c>
      <c r="CH114" s="121">
        <v>43.637440849304191</v>
      </c>
      <c r="CI114" s="121">
        <v>110.74196215534211</v>
      </c>
      <c r="CJ114" s="121">
        <v>171.57546333932876</v>
      </c>
      <c r="CK114" s="121">
        <v>1728.8531542010307</v>
      </c>
      <c r="CL114" s="121">
        <v>399.75110395636426</v>
      </c>
      <c r="CM114" s="121">
        <v>11121.605487869296</v>
      </c>
      <c r="CN114" s="123" t="s">
        <v>416</v>
      </c>
      <c r="CO114" s="121">
        <v>25918725</v>
      </c>
      <c r="CP114" s="121">
        <v>27424615</v>
      </c>
      <c r="CQ114" s="122">
        <v>0</v>
      </c>
      <c r="CR114" s="122">
        <v>101901.85399999999</v>
      </c>
      <c r="CS114" s="122">
        <v>32202.424241761553</v>
      </c>
      <c r="CT114" s="122">
        <v>0</v>
      </c>
      <c r="CU114" s="122">
        <v>2406.9128000000001</v>
      </c>
      <c r="CV114" s="122">
        <v>610.99661351680754</v>
      </c>
      <c r="CW114" s="122">
        <v>863.68338648319241</v>
      </c>
      <c r="CX114" s="68">
        <v>0</v>
      </c>
      <c r="CY114" s="68">
        <v>101901.85399999999</v>
      </c>
      <c r="CZ114" s="68">
        <v>4312.622800000001</v>
      </c>
      <c r="DA114" s="68">
        <v>0</v>
      </c>
      <c r="DB114" s="68">
        <v>2406.9128000000001</v>
      </c>
      <c r="DC114" s="68">
        <v>610.99661351680754</v>
      </c>
      <c r="DD114" s="68">
        <v>863.68338648319241</v>
      </c>
      <c r="DE114" s="122">
        <v>850</v>
      </c>
      <c r="DF114" s="122">
        <v>70535</v>
      </c>
      <c r="DG114" s="122">
        <v>0</v>
      </c>
      <c r="DH114" s="122">
        <v>39245333.900000006</v>
      </c>
      <c r="DI114" s="122">
        <v>82428.600000000006</v>
      </c>
      <c r="DJ114" s="122">
        <v>18522726.600000001</v>
      </c>
      <c r="DK114" s="122">
        <v>4391661.6000000006</v>
      </c>
      <c r="DL114" s="122">
        <v>27424615</v>
      </c>
      <c r="DM114" s="122">
        <v>175077</v>
      </c>
      <c r="DN114" s="122">
        <v>23790</v>
      </c>
      <c r="DO114" s="122">
        <v>74876.679999999993</v>
      </c>
      <c r="DP114" s="122">
        <v>1116775.7</v>
      </c>
      <c r="DQ114" s="122">
        <v>89200</v>
      </c>
      <c r="DR114" s="122">
        <v>3696084.28</v>
      </c>
      <c r="DS114" s="122">
        <v>1920948</v>
      </c>
      <c r="DT114" s="122">
        <v>36924.400000000001</v>
      </c>
      <c r="DU114" s="122">
        <v>65207090</v>
      </c>
      <c r="DV114" s="122">
        <v>28265764.699999999</v>
      </c>
      <c r="DW114" s="124"/>
      <c r="DX114" s="122">
        <v>613612.6</v>
      </c>
      <c r="DY114" s="122">
        <v>33356055.399999999</v>
      </c>
      <c r="DZ114" s="124"/>
      <c r="EA114" s="125" t="s">
        <v>407</v>
      </c>
      <c r="EB114" s="124"/>
      <c r="EC114" s="120" t="s">
        <v>407</v>
      </c>
      <c r="ED114" s="120" t="s">
        <v>407</v>
      </c>
      <c r="EE114" s="120" t="s">
        <v>407</v>
      </c>
      <c r="EF114" s="120" t="s">
        <v>407</v>
      </c>
      <c r="EG114" s="120" t="s">
        <v>407</v>
      </c>
      <c r="EH114" s="120"/>
      <c r="EI114" s="120"/>
      <c r="EJ114" s="120"/>
      <c r="EK114" s="120"/>
      <c r="EL114" s="120"/>
      <c r="EM114" s="120"/>
    </row>
    <row r="115" spans="1:143" ht="12" customHeight="1" x14ac:dyDescent="0.2">
      <c r="A115" s="31" t="s">
        <v>335</v>
      </c>
      <c r="B115" s="67">
        <v>2016</v>
      </c>
      <c r="C115" s="31" t="s">
        <v>336</v>
      </c>
      <c r="D115" s="121">
        <v>188</v>
      </c>
      <c r="E115" s="121">
        <v>188</v>
      </c>
      <c r="F115" s="121">
        <v>188</v>
      </c>
      <c r="G115" s="121">
        <v>547251</v>
      </c>
      <c r="H115" s="122">
        <v>280670.97769999999</v>
      </c>
      <c r="I115" s="122">
        <v>141107.084</v>
      </c>
      <c r="J115" s="122">
        <v>11634.307000000001</v>
      </c>
      <c r="K115" s="122">
        <v>8150.37</v>
      </c>
      <c r="L115" s="122">
        <v>3483.9369999999999</v>
      </c>
      <c r="M115" s="122">
        <v>5678.7</v>
      </c>
      <c r="N115" s="122">
        <v>5185.6620000000003</v>
      </c>
      <c r="O115" s="122">
        <v>493.03800000000001</v>
      </c>
      <c r="P115" s="122">
        <v>119740.53170000001</v>
      </c>
      <c r="Q115" s="122">
        <v>2048.2829999999999</v>
      </c>
      <c r="R115" s="122">
        <v>1606.915</v>
      </c>
      <c r="S115" s="122">
        <v>67</v>
      </c>
      <c r="T115" s="122">
        <v>3823</v>
      </c>
      <c r="U115" s="122">
        <v>903.44</v>
      </c>
      <c r="V115" s="122">
        <v>0</v>
      </c>
      <c r="W115" s="122">
        <v>135586.91869999998</v>
      </c>
      <c r="X115" s="122">
        <v>5.6130000000000004</v>
      </c>
      <c r="Y115" s="122">
        <v>4501.7259999999997</v>
      </c>
      <c r="Z115" s="122">
        <v>264.92</v>
      </c>
      <c r="AA115" s="121">
        <v>278433.71669999999</v>
      </c>
      <c r="AB115" s="121">
        <v>120013.6257</v>
      </c>
      <c r="AC115" s="121">
        <v>158420.09100000001</v>
      </c>
      <c r="AD115" s="121">
        <v>141107.084</v>
      </c>
      <c r="AE115" s="121">
        <v>11634.307000000001</v>
      </c>
      <c r="AF115" s="121">
        <v>5678.7</v>
      </c>
      <c r="AG115" s="121">
        <v>3892.7584527060985</v>
      </c>
      <c r="AH115" s="121">
        <v>7741.5485472939017</v>
      </c>
      <c r="AI115" s="123" t="s">
        <v>352</v>
      </c>
      <c r="AJ115" s="121">
        <v>11634307</v>
      </c>
      <c r="AK115" s="121">
        <v>11634307</v>
      </c>
      <c r="AL115" s="121">
        <v>2868.2977648671867</v>
      </c>
      <c r="AM115" s="123" t="s">
        <v>331</v>
      </c>
      <c r="AN115" s="121">
        <v>5678700</v>
      </c>
      <c r="AO115" s="121">
        <v>5678700</v>
      </c>
      <c r="AP115" s="121">
        <v>4504.3830000000016</v>
      </c>
      <c r="AQ115" s="121">
        <v>6.003000000000001</v>
      </c>
      <c r="AR115" s="121">
        <v>2050.0500000000002</v>
      </c>
      <c r="AS115" s="121">
        <v>36258.699999999997</v>
      </c>
      <c r="AT115" s="121">
        <v>148479</v>
      </c>
      <c r="AU115" s="121">
        <v>2031</v>
      </c>
      <c r="AV115" s="121">
        <v>23819653</v>
      </c>
      <c r="AW115" s="121">
        <v>44563</v>
      </c>
      <c r="AX115" s="121">
        <v>6313417</v>
      </c>
      <c r="AY115" s="121">
        <v>1817128</v>
      </c>
      <c r="AZ115" s="121">
        <v>7637896</v>
      </c>
      <c r="BA115" s="121">
        <v>70365</v>
      </c>
      <c r="BB115" s="121">
        <v>19569</v>
      </c>
      <c r="BC115" s="121">
        <v>44173</v>
      </c>
      <c r="BD115" s="121">
        <v>9029009</v>
      </c>
      <c r="BE115" s="121">
        <v>160669</v>
      </c>
      <c r="BF115" s="121">
        <v>2302028</v>
      </c>
      <c r="BG115" s="121">
        <v>21</v>
      </c>
      <c r="BH115" s="121">
        <v>1031604</v>
      </c>
      <c r="BI115" s="121">
        <v>379546</v>
      </c>
      <c r="BJ115" s="121">
        <v>19956257</v>
      </c>
      <c r="BK115" s="121">
        <v>31333597</v>
      </c>
      <c r="BL115" s="121">
        <v>108107</v>
      </c>
      <c r="BM115" s="27"/>
      <c r="BN115" s="121">
        <v>15759255</v>
      </c>
      <c r="BO115" s="121"/>
      <c r="BP115" s="121"/>
      <c r="BQ115" s="121"/>
      <c r="BR115" s="121"/>
      <c r="BS115" s="121"/>
      <c r="BT115" s="121"/>
      <c r="BU115" s="121"/>
      <c r="BV115" s="121"/>
      <c r="BW115" s="121">
        <v>23541.670903400704</v>
      </c>
      <c r="BX115" s="121">
        <v>18759.393701326793</v>
      </c>
      <c r="BY115" s="121">
        <v>8601.8129323844241</v>
      </c>
      <c r="BZ115" s="121">
        <v>19956.257000000001</v>
      </c>
      <c r="CA115" s="121">
        <v>31333.597000000002</v>
      </c>
      <c r="CB115" s="121">
        <v>6264.6093441941957</v>
      </c>
      <c r="CC115" s="121">
        <v>2156.355670257682</v>
      </c>
      <c r="CD115" s="121">
        <v>57.424634439179208</v>
      </c>
      <c r="CE115" s="121">
        <v>2071.8251451153756</v>
      </c>
      <c r="CF115" s="121">
        <v>0</v>
      </c>
      <c r="CG115" s="121">
        <v>196.816</v>
      </c>
      <c r="CH115" s="121">
        <v>35.533526691579823</v>
      </c>
      <c r="CI115" s="121">
        <v>19.177620373249052</v>
      </c>
      <c r="CJ115" s="121">
        <v>68.957701342105864</v>
      </c>
      <c r="CK115" s="121">
        <v>943.38107562723008</v>
      </c>
      <c r="CL115" s="121">
        <v>673.97051311731343</v>
      </c>
      <c r="CM115" s="121">
        <v>5117.9206580939554</v>
      </c>
      <c r="CN115" s="123" t="s">
        <v>417</v>
      </c>
      <c r="CO115" s="121">
        <v>6721126</v>
      </c>
      <c r="CP115" s="121">
        <v>7680232</v>
      </c>
      <c r="CQ115" s="122">
        <v>383.90800000000002</v>
      </c>
      <c r="CR115" s="122">
        <v>42468.218000000001</v>
      </c>
      <c r="CS115" s="122">
        <v>111675.20654729391</v>
      </c>
      <c r="CT115" s="122">
        <v>0</v>
      </c>
      <c r="CU115" s="122">
        <v>31826.237637776132</v>
      </c>
      <c r="CV115" s="122">
        <v>25294.016117939027</v>
      </c>
      <c r="CW115" s="122">
        <v>40360.397138438362</v>
      </c>
      <c r="CX115" s="68">
        <v>383.90800000000002</v>
      </c>
      <c r="CY115" s="68">
        <v>42468.218000000001</v>
      </c>
      <c r="CZ115" s="68">
        <v>102231.933</v>
      </c>
      <c r="DA115" s="68">
        <v>0</v>
      </c>
      <c r="DB115" s="68">
        <v>31826.237637776132</v>
      </c>
      <c r="DC115" s="68">
        <v>25294.016117939027</v>
      </c>
      <c r="DD115" s="68">
        <v>40360.397138438362</v>
      </c>
      <c r="DE115" s="122">
        <v>34228.699999999997</v>
      </c>
      <c r="DF115" s="122">
        <v>148123</v>
      </c>
      <c r="DG115" s="122">
        <v>2031</v>
      </c>
      <c r="DH115" s="122">
        <v>23819653</v>
      </c>
      <c r="DI115" s="122">
        <v>44563</v>
      </c>
      <c r="DJ115" s="122">
        <v>6313417</v>
      </c>
      <c r="DK115" s="122">
        <v>1548778</v>
      </c>
      <c r="DL115" s="122">
        <v>7637896</v>
      </c>
      <c r="DM115" s="122">
        <v>70365</v>
      </c>
      <c r="DN115" s="122">
        <v>17392</v>
      </c>
      <c r="DO115" s="122">
        <v>44173</v>
      </c>
      <c r="DP115" s="122">
        <v>9029009</v>
      </c>
      <c r="DQ115" s="122">
        <v>160669</v>
      </c>
      <c r="DR115" s="122">
        <v>2302028</v>
      </c>
      <c r="DS115" s="122">
        <v>1031604</v>
      </c>
      <c r="DT115" s="122">
        <v>379386</v>
      </c>
      <c r="DU115" s="122">
        <v>19956257</v>
      </c>
      <c r="DV115" s="122">
        <v>31333597</v>
      </c>
      <c r="DW115" s="122">
        <v>2294</v>
      </c>
      <c r="DX115" s="122">
        <v>105719</v>
      </c>
      <c r="DY115" s="122">
        <v>15759255</v>
      </c>
      <c r="DZ115" s="122">
        <v>2031</v>
      </c>
      <c r="EA115" s="125" t="s">
        <v>407</v>
      </c>
      <c r="EB115" s="122"/>
      <c r="EC115" s="120" t="s">
        <v>407</v>
      </c>
      <c r="ED115" s="120" t="s">
        <v>407</v>
      </c>
      <c r="EE115" s="120" t="s">
        <v>407</v>
      </c>
      <c r="EF115" s="120" t="s">
        <v>407</v>
      </c>
      <c r="EG115" s="120" t="s">
        <v>407</v>
      </c>
      <c r="EH115" s="120"/>
      <c r="EI115" s="120"/>
      <c r="EJ115" s="120"/>
      <c r="EK115" s="120"/>
      <c r="EL115" s="120"/>
      <c r="EM115" s="120"/>
    </row>
    <row r="116" spans="1:143" ht="12" customHeight="1" x14ac:dyDescent="0.2">
      <c r="A116" s="31" t="s">
        <v>340</v>
      </c>
      <c r="B116" s="67">
        <v>2016</v>
      </c>
      <c r="C116" s="31" t="s">
        <v>341</v>
      </c>
      <c r="D116" s="121">
        <v>77</v>
      </c>
      <c r="E116" s="121">
        <v>74</v>
      </c>
      <c r="F116" s="121">
        <v>73</v>
      </c>
      <c r="G116" s="121">
        <v>181437</v>
      </c>
      <c r="H116" s="122">
        <v>84770.481</v>
      </c>
      <c r="I116" s="122">
        <v>38652.940999999999</v>
      </c>
      <c r="J116" s="122">
        <v>6373.4139999999998</v>
      </c>
      <c r="K116" s="122">
        <v>6373.4139999999998</v>
      </c>
      <c r="L116" s="122">
        <v>0</v>
      </c>
      <c r="M116" s="122">
        <v>2660.1</v>
      </c>
      <c r="N116" s="122">
        <v>2618.21</v>
      </c>
      <c r="O116" s="122">
        <v>41.89</v>
      </c>
      <c r="P116" s="122">
        <v>34375.712</v>
      </c>
      <c r="Q116" s="122">
        <v>4967.7190000000001</v>
      </c>
      <c r="R116" s="122">
        <v>1745.914</v>
      </c>
      <c r="S116" s="122">
        <v>28</v>
      </c>
      <c r="T116" s="122">
        <v>4010</v>
      </c>
      <c r="U116" s="122">
        <v>962.4</v>
      </c>
      <c r="V116" s="122">
        <v>0</v>
      </c>
      <c r="W116" s="122">
        <v>46075.65</v>
      </c>
      <c r="X116" s="122">
        <v>2.202</v>
      </c>
      <c r="Y116" s="122">
        <v>4969.9210000000003</v>
      </c>
      <c r="Z116" s="122">
        <v>0</v>
      </c>
      <c r="AA116" s="121">
        <v>82117.831000000006</v>
      </c>
      <c r="AB116" s="121">
        <v>34431.095999999998</v>
      </c>
      <c r="AC116" s="121">
        <v>47686.734999999993</v>
      </c>
      <c r="AD116" s="121">
        <v>38653.220999999998</v>
      </c>
      <c r="AE116" s="121">
        <v>6373.4139999999998</v>
      </c>
      <c r="AF116" s="121">
        <v>2660.1</v>
      </c>
      <c r="AG116" s="121">
        <v>3824.0273718059061</v>
      </c>
      <c r="AH116" s="121">
        <v>2549.3866281940936</v>
      </c>
      <c r="AI116" s="123" t="s">
        <v>375</v>
      </c>
      <c r="AJ116" s="121">
        <v>6373414</v>
      </c>
      <c r="AK116" s="121">
        <v>6373414</v>
      </c>
      <c r="AL116" s="121">
        <v>450.33213529363275</v>
      </c>
      <c r="AM116" s="123" t="s">
        <v>375</v>
      </c>
      <c r="AN116" s="121">
        <v>2660100</v>
      </c>
      <c r="AO116" s="121">
        <v>2660100</v>
      </c>
      <c r="AP116" s="121">
        <v>5028.6519999999991</v>
      </c>
      <c r="AQ116" s="121">
        <v>2.2270000000000003</v>
      </c>
      <c r="AR116" s="121">
        <v>5003.6089999999995</v>
      </c>
      <c r="AS116" s="121">
        <v>44789</v>
      </c>
      <c r="AT116" s="121">
        <v>333188</v>
      </c>
      <c r="AU116" s="121">
        <v>2224</v>
      </c>
      <c r="AV116" s="121">
        <v>11366263</v>
      </c>
      <c r="AW116" s="121">
        <v>11520</v>
      </c>
      <c r="AX116" s="121">
        <v>2043599</v>
      </c>
      <c r="AY116" s="121">
        <v>982178</v>
      </c>
      <c r="AZ116" s="121">
        <v>2269460</v>
      </c>
      <c r="BA116" s="121">
        <v>14737</v>
      </c>
      <c r="BB116" s="121">
        <v>11251</v>
      </c>
      <c r="BC116" s="121">
        <v>18616</v>
      </c>
      <c r="BD116" s="121">
        <v>1359920</v>
      </c>
      <c r="BE116" s="121">
        <v>11055</v>
      </c>
      <c r="BF116" s="121">
        <v>1047093</v>
      </c>
      <c r="BG116" s="121">
        <v>250</v>
      </c>
      <c r="BH116" s="126"/>
      <c r="BI116" s="121">
        <v>5052</v>
      </c>
      <c r="BJ116" s="121">
        <v>775608</v>
      </c>
      <c r="BK116" s="121">
        <v>5597819</v>
      </c>
      <c r="BL116" s="121">
        <v>64229</v>
      </c>
      <c r="BM116" s="27"/>
      <c r="BN116" s="121">
        <v>8472245</v>
      </c>
      <c r="BO116" s="121"/>
      <c r="BP116" s="121"/>
      <c r="BQ116" s="121"/>
      <c r="BR116" s="121"/>
      <c r="BS116" s="121"/>
      <c r="BT116" s="126"/>
      <c r="BU116" s="121"/>
      <c r="BV116" s="121"/>
      <c r="BW116" s="121">
        <v>10797.949714503586</v>
      </c>
      <c r="BX116" s="121">
        <v>8133.355018205345</v>
      </c>
      <c r="BY116" s="121">
        <v>2720.8988935875891</v>
      </c>
      <c r="BZ116" s="121">
        <v>775.60799999999995</v>
      </c>
      <c r="CA116" s="121">
        <v>5597.8190000000004</v>
      </c>
      <c r="CB116" s="121">
        <v>1941.4190256384015</v>
      </c>
      <c r="CC116" s="121">
        <v>1136.3750953287483</v>
      </c>
      <c r="CD116" s="121">
        <v>13.38981450388208</v>
      </c>
      <c r="CE116" s="121">
        <v>942.38367503535744</v>
      </c>
      <c r="CF116" s="121">
        <v>0</v>
      </c>
      <c r="CG116" s="121">
        <v>94.614999999999995</v>
      </c>
      <c r="CH116" s="121">
        <v>43.893220854282376</v>
      </c>
      <c r="CI116" s="121">
        <v>11.025980214595794</v>
      </c>
      <c r="CJ116" s="121">
        <v>14.442260281085968</v>
      </c>
      <c r="CK116" s="121">
        <v>0</v>
      </c>
      <c r="CL116" s="121">
        <v>344.48862670469282</v>
      </c>
      <c r="CM116" s="121">
        <v>1863.4323052803427</v>
      </c>
      <c r="CN116" s="123" t="s">
        <v>363</v>
      </c>
      <c r="CO116" s="121">
        <v>2269460</v>
      </c>
      <c r="CP116" s="121">
        <v>2269460</v>
      </c>
      <c r="CQ116" s="122">
        <v>0</v>
      </c>
      <c r="CR116" s="122">
        <v>0.28000000000000003</v>
      </c>
      <c r="CS116" s="122">
        <v>43862.427628194098</v>
      </c>
      <c r="CT116" s="122">
        <v>0</v>
      </c>
      <c r="CU116" s="122">
        <v>0</v>
      </c>
      <c r="CV116" s="122">
        <v>2872.0748114061353</v>
      </c>
      <c r="CW116" s="122">
        <v>35780.866188593864</v>
      </c>
      <c r="CX116" s="68">
        <v>0</v>
      </c>
      <c r="CY116" s="68">
        <v>0.28000000000000003</v>
      </c>
      <c r="CZ116" s="68">
        <v>38694.830999999991</v>
      </c>
      <c r="DA116" s="68">
        <v>0</v>
      </c>
      <c r="DB116" s="68">
        <v>0</v>
      </c>
      <c r="DC116" s="68">
        <v>2872.0748114061353</v>
      </c>
      <c r="DD116" s="68">
        <v>35780.866188593864</v>
      </c>
      <c r="DE116" s="122">
        <v>36509</v>
      </c>
      <c r="DF116" s="122">
        <v>333108</v>
      </c>
      <c r="DG116" s="122">
        <v>0</v>
      </c>
      <c r="DH116" s="122">
        <v>11366543</v>
      </c>
      <c r="DI116" s="122">
        <v>11520</v>
      </c>
      <c r="DJ116" s="122">
        <v>2043599</v>
      </c>
      <c r="DK116" s="122">
        <v>940788</v>
      </c>
      <c r="DL116" s="122">
        <v>2269460</v>
      </c>
      <c r="DM116" s="122">
        <v>14737</v>
      </c>
      <c r="DN116" s="122">
        <v>5697</v>
      </c>
      <c r="DO116" s="122">
        <v>18616</v>
      </c>
      <c r="DP116" s="122">
        <v>1359920</v>
      </c>
      <c r="DQ116" s="122">
        <v>11055</v>
      </c>
      <c r="DR116" s="122">
        <v>1047093</v>
      </c>
      <c r="DS116" s="124"/>
      <c r="DT116" s="122">
        <v>3586</v>
      </c>
      <c r="DU116" s="122">
        <v>775608</v>
      </c>
      <c r="DV116" s="122">
        <v>5597819</v>
      </c>
      <c r="DW116" s="122">
        <v>114</v>
      </c>
      <c r="DX116" s="122">
        <v>63267</v>
      </c>
      <c r="DY116" s="122">
        <v>8472245</v>
      </c>
      <c r="DZ116" s="124"/>
      <c r="EA116" s="125" t="s">
        <v>407</v>
      </c>
      <c r="EB116" s="124"/>
      <c r="EC116" s="120" t="s">
        <v>407</v>
      </c>
      <c r="ED116" s="120" t="s">
        <v>407</v>
      </c>
      <c r="EE116" s="120" t="s">
        <v>407</v>
      </c>
      <c r="EF116" s="120" t="s">
        <v>407</v>
      </c>
      <c r="EG116" s="120" t="s">
        <v>407</v>
      </c>
      <c r="EH116" s="120"/>
      <c r="EI116" s="120"/>
      <c r="EJ116" s="120"/>
      <c r="EK116" s="120"/>
      <c r="EL116" s="120"/>
      <c r="EM116" s="120"/>
    </row>
    <row r="117" spans="1:143" ht="12" customHeight="1" x14ac:dyDescent="0.2">
      <c r="A117" s="31" t="s">
        <v>342</v>
      </c>
      <c r="B117" s="67">
        <v>2016</v>
      </c>
      <c r="C117" s="31" t="s">
        <v>343</v>
      </c>
      <c r="D117" s="121">
        <v>139</v>
      </c>
      <c r="E117" s="121">
        <v>140</v>
      </c>
      <c r="F117" s="121">
        <v>140</v>
      </c>
      <c r="G117" s="121">
        <v>890043</v>
      </c>
      <c r="H117" s="122">
        <v>421616.34392000001</v>
      </c>
      <c r="I117" s="122">
        <v>103793.82</v>
      </c>
      <c r="J117" s="122">
        <v>25824.655999999999</v>
      </c>
      <c r="K117" s="122">
        <v>24550.45</v>
      </c>
      <c r="L117" s="122">
        <v>1274.2059999999999</v>
      </c>
      <c r="M117" s="122">
        <v>9474.875</v>
      </c>
      <c r="N117" s="122">
        <v>8896.6350000000002</v>
      </c>
      <c r="O117" s="122">
        <v>578.24</v>
      </c>
      <c r="P117" s="122">
        <v>268211.75492000004</v>
      </c>
      <c r="Q117" s="122">
        <v>16857.25</v>
      </c>
      <c r="R117" s="122">
        <v>10941.157999999999</v>
      </c>
      <c r="S117" s="122">
        <v>70</v>
      </c>
      <c r="T117" s="122">
        <v>14042</v>
      </c>
      <c r="U117" s="122">
        <v>3370.08</v>
      </c>
      <c r="V117" s="122">
        <v>0</v>
      </c>
      <c r="W117" s="122">
        <v>315970.07792000001</v>
      </c>
      <c r="X117" s="122">
        <v>174.67599999999999</v>
      </c>
      <c r="Y117" s="122">
        <v>17031.925999999999</v>
      </c>
      <c r="Z117" s="122">
        <v>0</v>
      </c>
      <c r="AA117" s="121">
        <v>408008.73092</v>
      </c>
      <c r="AB117" s="121">
        <v>268273.02992</v>
      </c>
      <c r="AC117" s="121">
        <v>139735.701</v>
      </c>
      <c r="AD117" s="121">
        <v>104436.17</v>
      </c>
      <c r="AE117" s="121">
        <v>25824.655999999999</v>
      </c>
      <c r="AF117" s="121">
        <v>9474.875</v>
      </c>
      <c r="AG117" s="121">
        <v>6748.8546453563722</v>
      </c>
      <c r="AH117" s="121">
        <v>19075.801354643627</v>
      </c>
      <c r="AI117" s="123" t="s">
        <v>309</v>
      </c>
      <c r="AJ117" s="121">
        <v>25824656</v>
      </c>
      <c r="AK117" s="121">
        <v>25824656</v>
      </c>
      <c r="AL117" s="121">
        <v>4077.820767067522</v>
      </c>
      <c r="AM117" s="123" t="s">
        <v>364</v>
      </c>
      <c r="AN117" s="121">
        <v>9474875</v>
      </c>
      <c r="AO117" s="121">
        <v>9474875</v>
      </c>
      <c r="AP117" s="121">
        <v>17334.567999999999</v>
      </c>
      <c r="AQ117" s="121">
        <v>174.96599999999998</v>
      </c>
      <c r="AR117" s="121">
        <v>16230.762000000004</v>
      </c>
      <c r="AS117" s="121">
        <v>137566.1</v>
      </c>
      <c r="AT117" s="121">
        <v>506874</v>
      </c>
      <c r="AU117" s="121">
        <v>3218</v>
      </c>
      <c r="AV117" s="121">
        <v>46060706</v>
      </c>
      <c r="AW117" s="121">
        <v>89018</v>
      </c>
      <c r="AX117" s="121">
        <v>20980557</v>
      </c>
      <c r="AY117" s="121">
        <v>5765856</v>
      </c>
      <c r="AZ117" s="121">
        <v>8095660</v>
      </c>
      <c r="BA117" s="121">
        <v>219603</v>
      </c>
      <c r="BB117" s="121">
        <v>125948</v>
      </c>
      <c r="BC117" s="121">
        <v>83451</v>
      </c>
      <c r="BD117" s="121">
        <v>16640560</v>
      </c>
      <c r="BE117" s="121">
        <v>367935</v>
      </c>
      <c r="BF117" s="121">
        <v>5108402.72</v>
      </c>
      <c r="BG117" s="121">
        <v>1189</v>
      </c>
      <c r="BH117" s="121">
        <v>2132262</v>
      </c>
      <c r="BI117" s="121">
        <v>48011</v>
      </c>
      <c r="BJ117" s="121">
        <v>69891210</v>
      </c>
      <c r="BK117" s="121">
        <v>50655799</v>
      </c>
      <c r="BL117" s="121">
        <v>735362.1</v>
      </c>
      <c r="BM117" s="27"/>
      <c r="BN117" s="121">
        <v>40623842</v>
      </c>
      <c r="BO117" s="121"/>
      <c r="BP117" s="121"/>
      <c r="BQ117" s="121"/>
      <c r="BR117" s="121"/>
      <c r="BS117" s="121"/>
      <c r="BT117" s="121"/>
      <c r="BU117" s="121"/>
      <c r="BV117" s="121"/>
      <c r="BW117" s="121">
        <v>43842.194152745607</v>
      </c>
      <c r="BX117" s="121">
        <v>40750.468270339014</v>
      </c>
      <c r="BY117" s="121">
        <v>17797.060139700436</v>
      </c>
      <c r="BZ117" s="121">
        <v>69891.210000000006</v>
      </c>
      <c r="CA117" s="121">
        <v>50655.798999999999</v>
      </c>
      <c r="CB117" s="121">
        <v>19931.52889989227</v>
      </c>
      <c r="CC117" s="121">
        <v>5976.1348919620996</v>
      </c>
      <c r="CD117" s="121">
        <v>59.396573507684515</v>
      </c>
      <c r="CE117" s="121">
        <v>4597.562326206189</v>
      </c>
      <c r="CF117" s="121">
        <v>0</v>
      </c>
      <c r="CG117" s="121">
        <v>909.00609999999995</v>
      </c>
      <c r="CH117" s="121">
        <v>134.81478062386515</v>
      </c>
      <c r="CI117" s="121">
        <v>123.42904240226746</v>
      </c>
      <c r="CJ117" s="121">
        <v>215.21094418859482</v>
      </c>
      <c r="CK117" s="121">
        <v>1922.8777492201627</v>
      </c>
      <c r="CL117" s="121">
        <v>941.5594222607873</v>
      </c>
      <c r="CM117" s="121">
        <v>10364.76171666064</v>
      </c>
      <c r="CN117" s="123" t="s">
        <v>373</v>
      </c>
      <c r="CO117" s="121">
        <v>7553950</v>
      </c>
      <c r="CP117" s="121">
        <v>8095660</v>
      </c>
      <c r="CQ117" s="122">
        <v>11022.745999999999</v>
      </c>
      <c r="CR117" s="122">
        <v>49630.20438982005</v>
      </c>
      <c r="CS117" s="122">
        <v>72333.895964823518</v>
      </c>
      <c r="CT117" s="122">
        <v>2030.1446630334854</v>
      </c>
      <c r="CU117" s="122">
        <v>14361.370508815884</v>
      </c>
      <c r="CV117" s="122">
        <v>12977.992929753427</v>
      </c>
      <c r="CW117" s="122">
        <v>21028.47483010629</v>
      </c>
      <c r="CX117" s="68">
        <v>11022.745999999999</v>
      </c>
      <c r="CY117" s="68">
        <v>44070.658000000003</v>
      </c>
      <c r="CZ117" s="68">
        <v>50553.101999999984</v>
      </c>
      <c r="DA117" s="68">
        <v>2030.1446630334854</v>
      </c>
      <c r="DB117" s="68">
        <v>14361.370508815884</v>
      </c>
      <c r="DC117" s="68">
        <v>12977.992929753427</v>
      </c>
      <c r="DD117" s="68">
        <v>21028.47483010629</v>
      </c>
      <c r="DE117" s="122">
        <v>111048.1</v>
      </c>
      <c r="DF117" s="122">
        <v>504964</v>
      </c>
      <c r="DG117" s="122">
        <v>2200</v>
      </c>
      <c r="DH117" s="122">
        <v>46060706</v>
      </c>
      <c r="DI117" s="122">
        <v>89018</v>
      </c>
      <c r="DJ117" s="122">
        <v>20980557</v>
      </c>
      <c r="DK117" s="122">
        <v>5765856</v>
      </c>
      <c r="DL117" s="122">
        <v>8095660</v>
      </c>
      <c r="DM117" s="122">
        <v>219603</v>
      </c>
      <c r="DN117" s="122">
        <v>96018</v>
      </c>
      <c r="DO117" s="122">
        <v>83451</v>
      </c>
      <c r="DP117" s="122">
        <v>16640560</v>
      </c>
      <c r="DQ117" s="122">
        <v>367935</v>
      </c>
      <c r="DR117" s="122">
        <v>5108402.72</v>
      </c>
      <c r="DS117" s="122">
        <v>2132262</v>
      </c>
      <c r="DT117" s="122">
        <v>48011</v>
      </c>
      <c r="DU117" s="122">
        <v>69891210</v>
      </c>
      <c r="DV117" s="122">
        <v>50655799</v>
      </c>
      <c r="DW117" s="122">
        <v>7581</v>
      </c>
      <c r="DX117" s="122">
        <v>715584.1</v>
      </c>
      <c r="DY117" s="122">
        <v>40623842</v>
      </c>
      <c r="DZ117" s="122">
        <v>1490</v>
      </c>
      <c r="EA117" s="125" t="s">
        <v>407</v>
      </c>
      <c r="EB117" s="122">
        <v>710</v>
      </c>
      <c r="EC117" s="120" t="s">
        <v>407</v>
      </c>
      <c r="ED117" s="120" t="s">
        <v>407</v>
      </c>
      <c r="EE117" s="120" t="s">
        <v>407</v>
      </c>
      <c r="EF117" s="120" t="s">
        <v>407</v>
      </c>
      <c r="EG117" s="120" t="s">
        <v>407</v>
      </c>
      <c r="EH117" s="120"/>
      <c r="EI117" s="120"/>
      <c r="EJ117" s="120"/>
      <c r="EK117" s="120"/>
      <c r="EL117" s="120"/>
      <c r="EM117" s="120"/>
    </row>
    <row r="118" spans="1:143" ht="12" customHeight="1" x14ac:dyDescent="0.2">
      <c r="A118" s="82" t="s">
        <v>190</v>
      </c>
      <c r="B118" s="82" t="s">
        <v>191</v>
      </c>
      <c r="C118" s="82" t="s">
        <v>52</v>
      </c>
      <c r="D118" s="82" t="s">
        <v>192</v>
      </c>
      <c r="E118" s="82" t="s">
        <v>193</v>
      </c>
      <c r="F118" s="82" t="s">
        <v>194</v>
      </c>
      <c r="G118" s="82" t="s">
        <v>195</v>
      </c>
      <c r="H118" s="112" t="s">
        <v>196</v>
      </c>
      <c r="I118" s="112" t="s">
        <v>197</v>
      </c>
      <c r="J118" s="112" t="s">
        <v>198</v>
      </c>
      <c r="K118" s="112" t="s">
        <v>199</v>
      </c>
      <c r="L118" s="112" t="s">
        <v>200</v>
      </c>
      <c r="M118" s="112" t="s">
        <v>201</v>
      </c>
      <c r="N118" s="112" t="s">
        <v>202</v>
      </c>
      <c r="O118" s="112" t="s">
        <v>203</v>
      </c>
      <c r="P118" s="112" t="s">
        <v>204</v>
      </c>
      <c r="Q118" s="112" t="s">
        <v>205</v>
      </c>
      <c r="R118" s="112" t="s">
        <v>206</v>
      </c>
      <c r="S118" s="112" t="s">
        <v>207</v>
      </c>
      <c r="T118" s="112" t="s">
        <v>208</v>
      </c>
      <c r="U118" s="112" t="s">
        <v>209</v>
      </c>
      <c r="V118" s="112" t="s">
        <v>210</v>
      </c>
      <c r="W118" s="112" t="s">
        <v>211</v>
      </c>
      <c r="X118" s="112" t="s">
        <v>212</v>
      </c>
      <c r="Y118" s="112" t="s">
        <v>213</v>
      </c>
      <c r="Z118" s="112" t="s">
        <v>214</v>
      </c>
      <c r="AA118" s="82" t="s">
        <v>215</v>
      </c>
      <c r="AB118" s="82" t="s">
        <v>216</v>
      </c>
      <c r="AC118" s="82" t="s">
        <v>217</v>
      </c>
      <c r="AD118" s="82" t="s">
        <v>218</v>
      </c>
      <c r="AE118" s="82" t="s">
        <v>219</v>
      </c>
      <c r="AF118" s="82" t="s">
        <v>220</v>
      </c>
      <c r="AG118" s="82" t="s">
        <v>221</v>
      </c>
      <c r="AH118" s="82" t="s">
        <v>222</v>
      </c>
      <c r="AI118" s="82" t="s">
        <v>223</v>
      </c>
      <c r="AJ118" s="82" t="s">
        <v>224</v>
      </c>
      <c r="AK118" s="82" t="s">
        <v>225</v>
      </c>
      <c r="AL118" s="82" t="s">
        <v>226</v>
      </c>
      <c r="AM118" s="82" t="s">
        <v>227</v>
      </c>
      <c r="AN118" s="82" t="s">
        <v>228</v>
      </c>
      <c r="AO118" s="82" t="s">
        <v>229</v>
      </c>
      <c r="AP118" s="82" t="s">
        <v>230</v>
      </c>
      <c r="AQ118" s="82" t="s">
        <v>231</v>
      </c>
      <c r="AR118" s="82" t="s">
        <v>232</v>
      </c>
      <c r="AS118" s="82" t="s">
        <v>391</v>
      </c>
      <c r="AT118" s="82" t="s">
        <v>234</v>
      </c>
      <c r="AU118" s="82" t="s">
        <v>235</v>
      </c>
      <c r="AV118" s="82" t="s">
        <v>236</v>
      </c>
      <c r="AW118" s="82" t="s">
        <v>392</v>
      </c>
      <c r="AX118" s="82" t="s">
        <v>238</v>
      </c>
      <c r="AY118" s="82" t="s">
        <v>239</v>
      </c>
      <c r="AZ118" s="82" t="s">
        <v>393</v>
      </c>
      <c r="BA118" s="82" t="s">
        <v>394</v>
      </c>
      <c r="BB118" s="82" t="s">
        <v>395</v>
      </c>
      <c r="BC118" s="82" t="s">
        <v>396</v>
      </c>
      <c r="BD118" s="82" t="s">
        <v>243</v>
      </c>
      <c r="BE118" s="82" t="s">
        <v>244</v>
      </c>
      <c r="BF118" s="82" t="s">
        <v>245</v>
      </c>
      <c r="BG118" s="82" t="s">
        <v>246</v>
      </c>
      <c r="BH118" s="82" t="s">
        <v>397</v>
      </c>
      <c r="BI118" s="82" t="s">
        <v>398</v>
      </c>
      <c r="BJ118" s="82" t="s">
        <v>399</v>
      </c>
      <c r="BK118" s="82" t="s">
        <v>250</v>
      </c>
      <c r="BL118" s="113" t="s">
        <v>400</v>
      </c>
      <c r="BM118" s="113"/>
      <c r="BN118" s="82" t="s">
        <v>253</v>
      </c>
      <c r="BO118" s="82"/>
      <c r="BP118" s="82"/>
      <c r="BQ118" s="82"/>
      <c r="BR118" s="82"/>
      <c r="BS118" s="82"/>
      <c r="BT118" s="82"/>
      <c r="BU118" s="82"/>
      <c r="BV118" s="82"/>
      <c r="BW118" s="82" t="s">
        <v>254</v>
      </c>
      <c r="BX118" s="82" t="s">
        <v>255</v>
      </c>
      <c r="BY118" s="82" t="s">
        <v>256</v>
      </c>
      <c r="BZ118" s="82" t="s">
        <v>401</v>
      </c>
      <c r="CA118" s="82" t="s">
        <v>258</v>
      </c>
      <c r="CB118" s="82" t="s">
        <v>259</v>
      </c>
      <c r="CC118" s="82" t="s">
        <v>260</v>
      </c>
      <c r="CD118" s="82" t="s">
        <v>261</v>
      </c>
      <c r="CE118" s="82" t="s">
        <v>262</v>
      </c>
      <c r="CF118" s="82" t="s">
        <v>263</v>
      </c>
      <c r="CG118" s="82" t="s">
        <v>264</v>
      </c>
      <c r="CH118" s="82" t="s">
        <v>402</v>
      </c>
      <c r="CI118" s="82" t="s">
        <v>403</v>
      </c>
      <c r="CJ118" s="82" t="s">
        <v>267</v>
      </c>
      <c r="CK118" s="82" t="s">
        <v>404</v>
      </c>
      <c r="CL118" s="82" t="s">
        <v>269</v>
      </c>
      <c r="CM118" s="82" t="s">
        <v>405</v>
      </c>
      <c r="CN118" s="82" t="s">
        <v>271</v>
      </c>
      <c r="CO118" s="82" t="s">
        <v>272</v>
      </c>
      <c r="CP118" s="82" t="s">
        <v>273</v>
      </c>
      <c r="CQ118" s="114" t="s">
        <v>274</v>
      </c>
      <c r="CR118" s="114" t="s">
        <v>275</v>
      </c>
      <c r="CS118" s="114" t="s">
        <v>276</v>
      </c>
      <c r="CT118" s="114" t="s">
        <v>277</v>
      </c>
      <c r="CU118" s="114" t="s">
        <v>278</v>
      </c>
      <c r="CV118" s="114" t="s">
        <v>279</v>
      </c>
      <c r="CW118" s="114" t="s">
        <v>280</v>
      </c>
      <c r="CX118" s="84" t="s">
        <v>281</v>
      </c>
      <c r="CY118" s="84" t="s">
        <v>282</v>
      </c>
      <c r="CZ118" s="84" t="s">
        <v>283</v>
      </c>
      <c r="DA118" s="84" t="s">
        <v>284</v>
      </c>
      <c r="DB118" s="84" t="s">
        <v>285</v>
      </c>
      <c r="DC118" s="84" t="s">
        <v>286</v>
      </c>
      <c r="DD118" s="84" t="s">
        <v>287</v>
      </c>
      <c r="DE118" s="112" t="s">
        <v>233</v>
      </c>
      <c r="DF118" s="112" t="s">
        <v>234</v>
      </c>
      <c r="DG118" s="112" t="s">
        <v>235</v>
      </c>
      <c r="DH118" s="112" t="s">
        <v>236</v>
      </c>
      <c r="DI118" s="112" t="s">
        <v>237</v>
      </c>
      <c r="DJ118" s="112" t="s">
        <v>238</v>
      </c>
      <c r="DK118" s="112" t="s">
        <v>239</v>
      </c>
      <c r="DL118" s="112" t="s">
        <v>75</v>
      </c>
      <c r="DM118" s="112" t="s">
        <v>240</v>
      </c>
      <c r="DN118" s="112" t="s">
        <v>241</v>
      </c>
      <c r="DO118" s="112" t="s">
        <v>242</v>
      </c>
      <c r="DP118" s="112" t="s">
        <v>243</v>
      </c>
      <c r="DQ118" s="112" t="s">
        <v>244</v>
      </c>
      <c r="DR118" s="112" t="s">
        <v>245</v>
      </c>
      <c r="DS118" s="112" t="s">
        <v>247</v>
      </c>
      <c r="DT118" s="112" t="s">
        <v>248</v>
      </c>
      <c r="DU118" s="112" t="s">
        <v>249</v>
      </c>
      <c r="DV118" s="112" t="s">
        <v>250</v>
      </c>
      <c r="DW118" s="112" t="s">
        <v>251</v>
      </c>
      <c r="DX118" s="112" t="s">
        <v>252</v>
      </c>
      <c r="DY118" s="112" t="s">
        <v>253</v>
      </c>
      <c r="DZ118" s="112" t="s">
        <v>89</v>
      </c>
      <c r="EA118" s="112" t="s">
        <v>90</v>
      </c>
      <c r="EB118" s="112" t="s">
        <v>91</v>
      </c>
      <c r="EC118" s="112" t="s">
        <v>92</v>
      </c>
      <c r="ED118" s="112" t="s">
        <v>93</v>
      </c>
      <c r="EE118" s="112" t="s">
        <v>94</v>
      </c>
      <c r="EF118" s="112" t="s">
        <v>95</v>
      </c>
      <c r="EG118" s="112" t="s">
        <v>96</v>
      </c>
      <c r="EH118" s="82"/>
      <c r="EI118" s="82"/>
      <c r="EJ118" s="82"/>
      <c r="EK118" s="82"/>
      <c r="EL118" s="82"/>
      <c r="EM118" s="82"/>
    </row>
    <row r="119" spans="1:143" ht="12" customHeight="1" x14ac:dyDescent="0.2">
      <c r="A119" s="49" t="s">
        <v>298</v>
      </c>
      <c r="B119" s="50">
        <v>2015</v>
      </c>
      <c r="C119" s="49" t="s">
        <v>299</v>
      </c>
      <c r="D119" s="127">
        <v>242</v>
      </c>
      <c r="E119" s="127">
        <v>241</v>
      </c>
      <c r="F119" s="127">
        <v>241</v>
      </c>
      <c r="G119" s="127">
        <v>1108298</v>
      </c>
      <c r="AA119" s="127">
        <v>468491.65509999997</v>
      </c>
      <c r="AB119" s="127">
        <v>282488.22110000002</v>
      </c>
      <c r="AC119" s="127">
        <v>186003.43399999998</v>
      </c>
      <c r="AD119" s="127">
        <v>140739.04699999999</v>
      </c>
      <c r="AE119" s="127">
        <v>30912.49</v>
      </c>
      <c r="AF119" s="127">
        <v>14351.897000000001</v>
      </c>
      <c r="AG119" s="127">
        <v>4650.2036360572201</v>
      </c>
      <c r="AH119" s="127">
        <v>26262.286363942778</v>
      </c>
      <c r="AI119" s="128" t="s">
        <v>361</v>
      </c>
      <c r="AJ119" s="127">
        <v>30912490</v>
      </c>
      <c r="AK119" s="127">
        <v>30912490</v>
      </c>
      <c r="AL119" s="127">
        <v>8547.514241577268</v>
      </c>
      <c r="AM119" s="128" t="s">
        <v>301</v>
      </c>
      <c r="AN119" s="127">
        <v>14351897</v>
      </c>
      <c r="AO119" s="127">
        <v>14351897</v>
      </c>
      <c r="AP119" s="127">
        <v>23013.179480000013</v>
      </c>
      <c r="AQ119" s="127">
        <v>245.15400000000011</v>
      </c>
      <c r="AR119" s="127">
        <v>21253.118480000012</v>
      </c>
      <c r="AS119" s="127">
        <v>113547</v>
      </c>
      <c r="AT119" s="127">
        <v>298561</v>
      </c>
      <c r="AU119" s="127">
        <v>3560</v>
      </c>
      <c r="AV119" s="127">
        <v>61759730.259999998</v>
      </c>
      <c r="AW119" s="127">
        <v>109595</v>
      </c>
      <c r="AX119" s="127">
        <v>22239594.48</v>
      </c>
      <c r="AY119" s="127">
        <v>7475867.29</v>
      </c>
      <c r="AZ119" s="127">
        <v>15516695</v>
      </c>
      <c r="BA119" s="127">
        <v>271173.42000000004</v>
      </c>
      <c r="BB119" s="127">
        <v>153616.11000000002</v>
      </c>
      <c r="BC119" s="127">
        <v>151250.91</v>
      </c>
      <c r="BD119" s="127">
        <v>18649912.23</v>
      </c>
      <c r="BE119" s="127">
        <v>236176.37</v>
      </c>
      <c r="BF119" s="127">
        <v>4958674.03</v>
      </c>
      <c r="BG119" s="127">
        <v>5</v>
      </c>
      <c r="BH119" s="127">
        <v>2735199</v>
      </c>
      <c r="BI119" s="127">
        <v>55075</v>
      </c>
      <c r="BJ119" s="127">
        <v>63479840</v>
      </c>
      <c r="BK119" s="127">
        <v>51287466</v>
      </c>
      <c r="BL119" s="127">
        <v>474486</v>
      </c>
      <c r="BM119" s="129"/>
      <c r="BN119" s="127">
        <v>32518197</v>
      </c>
      <c r="BO119" s="127"/>
      <c r="BP119" s="127"/>
      <c r="BQ119" s="127"/>
      <c r="BR119" s="127"/>
      <c r="BS119" s="127"/>
      <c r="BT119" s="127"/>
      <c r="BU119" s="127"/>
      <c r="BV119" s="127"/>
      <c r="BW119" s="127">
        <v>58791.863013370174</v>
      </c>
      <c r="BX119" s="127">
        <v>45237.531349573372</v>
      </c>
      <c r="BY119" s="127">
        <v>16471.161674353018</v>
      </c>
      <c r="BZ119" s="127">
        <v>63479.839999999997</v>
      </c>
      <c r="CA119" s="127">
        <v>51287.466</v>
      </c>
      <c r="CB119" s="127">
        <v>21127.614490883374</v>
      </c>
      <c r="CC119" s="127">
        <v>7349.7674386830522</v>
      </c>
      <c r="CD119" s="127">
        <v>7.3108400360331869</v>
      </c>
      <c r="CE119" s="127">
        <v>4462.8065087759978</v>
      </c>
      <c r="CF119" s="127">
        <v>0</v>
      </c>
      <c r="CG119" s="127">
        <v>733.18590999999992</v>
      </c>
      <c r="CH119" s="127">
        <v>111.27606216573716</v>
      </c>
      <c r="CI119" s="127">
        <v>150.54379072999478</v>
      </c>
      <c r="CJ119" s="127">
        <v>265.74995677222256</v>
      </c>
      <c r="CK119" s="127">
        <v>2467.1390348691343</v>
      </c>
      <c r="CL119" s="127">
        <v>581.30893391386508</v>
      </c>
      <c r="CM119" s="127">
        <v>8790.9823261794427</v>
      </c>
      <c r="CN119" s="128" t="s">
        <v>418</v>
      </c>
      <c r="CO119" s="127">
        <v>14987115</v>
      </c>
      <c r="CP119" s="127">
        <v>15983185</v>
      </c>
      <c r="CQ119" s="127">
        <v>0</v>
      </c>
      <c r="CR119" s="127">
        <v>85295.354999999967</v>
      </c>
      <c r="CS119" s="127">
        <v>96057.875363942803</v>
      </c>
      <c r="CT119" s="127">
        <v>0</v>
      </c>
      <c r="CU119" s="127">
        <v>4141.2481102945812</v>
      </c>
      <c r="CV119" s="127">
        <v>0</v>
      </c>
      <c r="CW119" s="127">
        <v>51227.020198957449</v>
      </c>
      <c r="CX119" s="127"/>
      <c r="CY119" s="127"/>
      <c r="CZ119" s="127"/>
      <c r="DA119" s="127"/>
      <c r="DB119" s="127"/>
      <c r="DC119" s="127"/>
      <c r="DD119" s="127"/>
      <c r="DE119" s="127"/>
      <c r="DF119" s="127"/>
      <c r="DG119" s="127"/>
      <c r="DH119" s="127"/>
      <c r="DI119" s="127"/>
      <c r="DJ119" s="127"/>
      <c r="DK119" s="127"/>
      <c r="DL119" s="127"/>
      <c r="DM119" s="127"/>
      <c r="DN119" s="127"/>
      <c r="DO119" s="127"/>
      <c r="DP119" s="127"/>
      <c r="DQ119" s="127"/>
      <c r="DR119" s="127"/>
      <c r="DS119" s="127"/>
      <c r="DT119" s="127"/>
      <c r="DU119" s="127"/>
      <c r="DV119" s="127"/>
      <c r="DW119" s="127"/>
      <c r="DX119" s="129"/>
      <c r="DY119" s="127"/>
      <c r="DZ119" s="127"/>
      <c r="EA119" s="127"/>
      <c r="EB119" s="127"/>
      <c r="EC119" s="127"/>
      <c r="ED119" s="127"/>
      <c r="EE119" s="127"/>
      <c r="EF119" s="127"/>
      <c r="EG119" s="127"/>
      <c r="EH119" s="129"/>
      <c r="EI119" s="129"/>
      <c r="EJ119" s="129"/>
      <c r="EK119" s="129"/>
      <c r="EL119" s="129"/>
      <c r="EM119" s="129"/>
    </row>
    <row r="120" spans="1:143" ht="12" customHeight="1" x14ac:dyDescent="0.2">
      <c r="A120" s="49" t="s">
        <v>303</v>
      </c>
      <c r="B120" s="50">
        <v>2015</v>
      </c>
      <c r="C120" s="49" t="s">
        <v>304</v>
      </c>
      <c r="D120" s="127">
        <v>206</v>
      </c>
      <c r="E120" s="127">
        <v>206</v>
      </c>
      <c r="F120" s="127">
        <v>206</v>
      </c>
      <c r="G120" s="127">
        <v>1264105</v>
      </c>
      <c r="AA120" s="127">
        <v>636225.26839999994</v>
      </c>
      <c r="AB120" s="127">
        <v>356885.54339999997</v>
      </c>
      <c r="AC120" s="127">
        <v>279339.72499999998</v>
      </c>
      <c r="AD120" s="127">
        <v>229008.34</v>
      </c>
      <c r="AE120" s="127">
        <v>33542.925999999999</v>
      </c>
      <c r="AF120" s="127">
        <v>16788.458999999999</v>
      </c>
      <c r="AG120" s="127">
        <v>8812.8553125032486</v>
      </c>
      <c r="AH120" s="127">
        <v>24728.770687496752</v>
      </c>
      <c r="AI120" s="128" t="s">
        <v>351</v>
      </c>
      <c r="AJ120" s="127">
        <v>33417336</v>
      </c>
      <c r="AK120" s="127">
        <v>33541626</v>
      </c>
      <c r="AL120" s="127">
        <v>9929.2190181855567</v>
      </c>
      <c r="AM120" s="128" t="s">
        <v>419</v>
      </c>
      <c r="AN120" s="127">
        <v>16750889</v>
      </c>
      <c r="AO120" s="127">
        <v>16788459</v>
      </c>
      <c r="AP120" s="127">
        <v>18311.007000000005</v>
      </c>
      <c r="AQ120" s="127">
        <v>261.9980000000001</v>
      </c>
      <c r="AR120" s="127">
        <v>16170.880999999998</v>
      </c>
      <c r="AS120" s="127">
        <v>137179</v>
      </c>
      <c r="AT120" s="127">
        <v>18996</v>
      </c>
      <c r="AU120" s="127">
        <v>357</v>
      </c>
      <c r="AV120" s="127">
        <v>73823304</v>
      </c>
      <c r="AW120" s="127">
        <v>96559</v>
      </c>
      <c r="AX120" s="127">
        <v>23191736</v>
      </c>
      <c r="AY120" s="127">
        <v>6537268</v>
      </c>
      <c r="AZ120" s="127">
        <v>38205547</v>
      </c>
      <c r="BA120" s="127">
        <v>301530</v>
      </c>
      <c r="BB120" s="127">
        <v>127014</v>
      </c>
      <c r="BC120" s="127">
        <v>140406</v>
      </c>
      <c r="BD120" s="127">
        <v>24916381</v>
      </c>
      <c r="BE120" s="127">
        <v>306250</v>
      </c>
      <c r="BF120" s="127">
        <v>5314360</v>
      </c>
      <c r="BG120" s="127">
        <v>461</v>
      </c>
      <c r="BH120" s="127">
        <v>2991333</v>
      </c>
      <c r="BI120" s="127">
        <v>68691</v>
      </c>
      <c r="BJ120" s="127">
        <v>60968110</v>
      </c>
      <c r="BK120" s="127">
        <v>106138522</v>
      </c>
      <c r="BL120" s="127">
        <v>217896.4</v>
      </c>
      <c r="BM120" s="129"/>
      <c r="BN120" s="127">
        <v>13383643</v>
      </c>
      <c r="BO120" s="127"/>
      <c r="BP120" s="127"/>
      <c r="BQ120" s="127"/>
      <c r="BR120" s="127"/>
      <c r="BS120" s="127"/>
      <c r="BT120" s="127"/>
      <c r="BU120" s="127"/>
      <c r="BV120" s="127"/>
      <c r="BW120" s="127">
        <v>70132.137919957633</v>
      </c>
      <c r="BX120" s="127">
        <v>45633.429644586446</v>
      </c>
      <c r="BY120" s="127">
        <v>24454.14268271473</v>
      </c>
      <c r="BZ120" s="127">
        <v>60968.11</v>
      </c>
      <c r="CA120" s="127">
        <v>106138.522</v>
      </c>
      <c r="CB120" s="127">
        <v>22032.148923532965</v>
      </c>
      <c r="CC120" s="127">
        <v>7623.1389792837053</v>
      </c>
      <c r="CD120" s="127">
        <v>152.99834363126661</v>
      </c>
      <c r="CE120" s="127">
        <v>4782.9238732957838</v>
      </c>
      <c r="CF120" s="127">
        <v>0</v>
      </c>
      <c r="CG120" s="127">
        <v>455.26940000000002</v>
      </c>
      <c r="CH120" s="127">
        <v>134.43542261648179</v>
      </c>
      <c r="CI120" s="127">
        <v>124.47372242259979</v>
      </c>
      <c r="CJ120" s="127">
        <v>295.49940575122832</v>
      </c>
      <c r="CK120" s="127">
        <v>2692.1996286810636</v>
      </c>
      <c r="CL120" s="127">
        <v>386.31992751884462</v>
      </c>
      <c r="CM120" s="127">
        <v>11229.296919614393</v>
      </c>
      <c r="CN120" s="128" t="s">
        <v>359</v>
      </c>
      <c r="CO120" s="127">
        <v>37472962</v>
      </c>
      <c r="CP120" s="127">
        <v>38285807</v>
      </c>
      <c r="CQ120" s="127">
        <v>291.7</v>
      </c>
      <c r="CR120" s="127">
        <v>229008.33999999988</v>
      </c>
      <c r="CS120" s="127">
        <v>41225.529687496761</v>
      </c>
      <c r="CT120" s="127">
        <v>0</v>
      </c>
      <c r="CU120" s="127">
        <v>0</v>
      </c>
      <c r="CV120" s="127">
        <v>0</v>
      </c>
      <c r="CW120" s="127">
        <v>0</v>
      </c>
      <c r="CX120" s="127"/>
      <c r="CY120" s="127"/>
      <c r="CZ120" s="127"/>
      <c r="DA120" s="127"/>
      <c r="DB120" s="127"/>
      <c r="DC120" s="127"/>
      <c r="DD120" s="127"/>
      <c r="DE120" s="127"/>
      <c r="DF120" s="127"/>
      <c r="DG120" s="127"/>
      <c r="DH120" s="127"/>
      <c r="DI120" s="127"/>
      <c r="DJ120" s="127"/>
      <c r="DK120" s="127"/>
      <c r="DL120" s="127"/>
      <c r="DM120" s="127"/>
      <c r="DN120" s="127"/>
      <c r="DO120" s="127"/>
      <c r="DP120" s="127"/>
      <c r="DQ120" s="127"/>
      <c r="DR120" s="127"/>
      <c r="DS120" s="127"/>
      <c r="DT120" s="127"/>
      <c r="DU120" s="127"/>
      <c r="DV120" s="127"/>
      <c r="DW120" s="127"/>
      <c r="DX120" s="129"/>
      <c r="DY120" s="127"/>
      <c r="DZ120" s="127"/>
      <c r="EA120" s="127"/>
      <c r="EB120" s="127"/>
      <c r="EC120" s="127"/>
      <c r="ED120" s="127"/>
      <c r="EE120" s="127"/>
      <c r="EF120" s="127"/>
      <c r="EG120" s="127"/>
      <c r="EH120" s="129"/>
      <c r="EI120" s="129"/>
      <c r="EJ120" s="129"/>
      <c r="EK120" s="129"/>
      <c r="EL120" s="129"/>
      <c r="EM120" s="129"/>
    </row>
    <row r="121" spans="1:143" ht="12" customHeight="1" x14ac:dyDescent="0.2">
      <c r="A121" s="49" t="s">
        <v>307</v>
      </c>
      <c r="B121" s="50">
        <v>2015</v>
      </c>
      <c r="C121" s="49" t="s">
        <v>308</v>
      </c>
      <c r="D121" s="127">
        <v>154</v>
      </c>
      <c r="E121" s="127">
        <v>151</v>
      </c>
      <c r="F121" s="127">
        <v>151</v>
      </c>
      <c r="G121" s="127">
        <v>599654</v>
      </c>
      <c r="AA121" s="127">
        <v>268587.84687000001</v>
      </c>
      <c r="AB121" s="127">
        <v>149226.08646999998</v>
      </c>
      <c r="AC121" s="127">
        <v>119361.7604</v>
      </c>
      <c r="AD121" s="127">
        <v>95534.129000000001</v>
      </c>
      <c r="AE121" s="127">
        <v>18415.749399999997</v>
      </c>
      <c r="AF121" s="127">
        <v>5411.8819999999996</v>
      </c>
      <c r="AG121" s="127">
        <v>4720.7937911600839</v>
      </c>
      <c r="AH121" s="127">
        <v>13694.956608839917</v>
      </c>
      <c r="AI121" s="128" t="s">
        <v>420</v>
      </c>
      <c r="AJ121" s="127">
        <v>17766572.399999999</v>
      </c>
      <c r="AK121" s="127">
        <v>18415750.399999999</v>
      </c>
      <c r="AL121" s="127">
        <v>2348.1197089320121</v>
      </c>
      <c r="AM121" s="128" t="s">
        <v>301</v>
      </c>
      <c r="AN121" s="127">
        <v>5411882</v>
      </c>
      <c r="AO121" s="127">
        <v>5411882</v>
      </c>
      <c r="AP121" s="127">
        <v>11896.924999999988</v>
      </c>
      <c r="AQ121" s="127">
        <v>27.259000000000004</v>
      </c>
      <c r="AR121" s="127">
        <v>10437.656999999992</v>
      </c>
      <c r="AS121" s="127">
        <v>106623.1</v>
      </c>
      <c r="AT121" s="127">
        <v>740172</v>
      </c>
      <c r="AU121" s="127">
        <v>105063</v>
      </c>
      <c r="AV121" s="127">
        <v>27308951.800000001</v>
      </c>
      <c r="AW121" s="127">
        <v>49708.47</v>
      </c>
      <c r="AX121" s="127">
        <v>13531757</v>
      </c>
      <c r="AY121" s="127">
        <v>3490895</v>
      </c>
      <c r="AZ121" s="127">
        <v>2670250</v>
      </c>
      <c r="BA121" s="127">
        <v>230810.8</v>
      </c>
      <c r="BB121" s="127">
        <v>87781</v>
      </c>
      <c r="BC121" s="127">
        <v>92855.76</v>
      </c>
      <c r="BD121" s="127">
        <v>10828857.9</v>
      </c>
      <c r="BE121" s="127">
        <v>142646.5</v>
      </c>
      <c r="BF121" s="127">
        <v>2778060.4</v>
      </c>
      <c r="BG121" s="127">
        <v>204</v>
      </c>
      <c r="BH121" s="127">
        <v>1515890</v>
      </c>
      <c r="BI121" s="127">
        <v>25865.85</v>
      </c>
      <c r="BJ121" s="127">
        <v>28741318</v>
      </c>
      <c r="BK121" s="127">
        <v>29517684</v>
      </c>
      <c r="BL121" s="127">
        <v>357728.49000000005</v>
      </c>
      <c r="BM121" s="129"/>
      <c r="BN121" s="127">
        <v>26902963.399999999</v>
      </c>
      <c r="BO121" s="127"/>
      <c r="BP121" s="127"/>
      <c r="BQ121" s="127"/>
      <c r="BR121" s="127"/>
      <c r="BS121" s="127"/>
      <c r="BT121" s="127"/>
      <c r="BU121" s="127"/>
      <c r="BV121" s="127"/>
      <c r="BW121" s="127">
        <v>26665.855508820354</v>
      </c>
      <c r="BX121" s="127">
        <v>26234.552565237987</v>
      </c>
      <c r="BY121" s="127">
        <v>10166.874008847977</v>
      </c>
      <c r="BZ121" s="127">
        <v>28741.317999999999</v>
      </c>
      <c r="CA121" s="127">
        <v>29517.684000000001</v>
      </c>
      <c r="CB121" s="127">
        <v>12855.168988688885</v>
      </c>
      <c r="CC121" s="127">
        <v>3516.5861859165507</v>
      </c>
      <c r="CD121" s="127">
        <v>19.693290914944374</v>
      </c>
      <c r="CE121" s="127">
        <v>2500.2542937658786</v>
      </c>
      <c r="CF121" s="127">
        <v>0</v>
      </c>
      <c r="CG121" s="127">
        <v>500.49671999999998</v>
      </c>
      <c r="CH121" s="127">
        <v>104.49064003367425</v>
      </c>
      <c r="CI121" s="127">
        <v>86.025381674289704</v>
      </c>
      <c r="CJ121" s="127">
        <v>226.19458840236661</v>
      </c>
      <c r="CK121" s="127">
        <v>1396.0674643317238</v>
      </c>
      <c r="CL121" s="127">
        <v>994.8748623127758</v>
      </c>
      <c r="CM121" s="127">
        <v>5487.6888457363802</v>
      </c>
      <c r="CN121" s="128" t="s">
        <v>421</v>
      </c>
      <c r="CO121" s="127">
        <v>1187330</v>
      </c>
      <c r="CP121" s="127">
        <v>2667020</v>
      </c>
      <c r="CQ121" s="127">
        <v>16117.512000000004</v>
      </c>
      <c r="CR121" s="127">
        <v>77769.917999999961</v>
      </c>
      <c r="CS121" s="127">
        <v>20729.536608839913</v>
      </c>
      <c r="CT121" s="127">
        <v>0</v>
      </c>
      <c r="CU121" s="127">
        <v>640.19193772390474</v>
      </c>
      <c r="CV121" s="127">
        <v>3468.5430952532888</v>
      </c>
      <c r="CW121" s="127">
        <v>517.9138636091426</v>
      </c>
      <c r="CX121" s="127"/>
      <c r="CY121" s="127"/>
      <c r="CZ121" s="127"/>
      <c r="DA121" s="127"/>
      <c r="DB121" s="127"/>
      <c r="DC121" s="127"/>
      <c r="DD121" s="127"/>
      <c r="DE121" s="127"/>
      <c r="DF121" s="127"/>
      <c r="DG121" s="127"/>
      <c r="DH121" s="127"/>
      <c r="DI121" s="127"/>
      <c r="DJ121" s="127"/>
      <c r="DK121" s="127"/>
      <c r="DL121" s="127"/>
      <c r="DM121" s="127"/>
      <c r="DN121" s="127"/>
      <c r="DO121" s="127"/>
      <c r="DP121" s="127"/>
      <c r="DQ121" s="127"/>
      <c r="DR121" s="127"/>
      <c r="DS121" s="127"/>
      <c r="DT121" s="127"/>
      <c r="DU121" s="127"/>
      <c r="DV121" s="127"/>
      <c r="DW121" s="127"/>
      <c r="DX121" s="129"/>
      <c r="DY121" s="127"/>
      <c r="DZ121" s="127"/>
      <c r="EA121" s="127"/>
      <c r="EB121" s="127"/>
      <c r="EC121" s="127"/>
      <c r="ED121" s="127"/>
      <c r="EE121" s="127"/>
      <c r="EF121" s="127"/>
      <c r="EG121" s="127"/>
      <c r="EH121" s="129"/>
      <c r="EI121" s="129"/>
      <c r="EJ121" s="129"/>
      <c r="EK121" s="129"/>
      <c r="EL121" s="129"/>
      <c r="EM121" s="129"/>
    </row>
    <row r="122" spans="1:143" ht="12" customHeight="1" x14ac:dyDescent="0.2">
      <c r="A122" s="49" t="s">
        <v>312</v>
      </c>
      <c r="B122" s="50">
        <v>2015</v>
      </c>
      <c r="C122" s="49" t="s">
        <v>313</v>
      </c>
      <c r="D122" s="127">
        <v>115</v>
      </c>
      <c r="E122" s="127">
        <v>115</v>
      </c>
      <c r="F122" s="127">
        <v>115</v>
      </c>
      <c r="G122" s="127">
        <v>360444</v>
      </c>
      <c r="AA122" s="127">
        <v>164342.81599999999</v>
      </c>
      <c r="AB122" s="127">
        <v>107923.63400000001</v>
      </c>
      <c r="AC122" s="127">
        <v>56419.182000000001</v>
      </c>
      <c r="AD122" s="127">
        <v>41596.258000000002</v>
      </c>
      <c r="AE122" s="127">
        <v>10471.004999999999</v>
      </c>
      <c r="AF122" s="127">
        <v>4351.9189999999999</v>
      </c>
      <c r="AG122" s="127">
        <v>1022.4548679477945</v>
      </c>
      <c r="AH122" s="127">
        <v>9448.5501320522053</v>
      </c>
      <c r="AI122" s="128" t="s">
        <v>309</v>
      </c>
      <c r="AJ122" s="127">
        <v>10471005</v>
      </c>
      <c r="AK122" s="127">
        <v>10471005</v>
      </c>
      <c r="AL122" s="127">
        <v>1940.7678500753939</v>
      </c>
      <c r="AM122" s="128" t="s">
        <v>345</v>
      </c>
      <c r="AN122" s="127">
        <v>4351919</v>
      </c>
      <c r="AO122" s="127">
        <v>4351919</v>
      </c>
      <c r="AP122" s="127">
        <v>6597.6869999999963</v>
      </c>
      <c r="AQ122" s="127">
        <v>39.008999999999993</v>
      </c>
      <c r="AR122" s="127">
        <v>5374.3390000000018</v>
      </c>
      <c r="AS122" s="127">
        <v>29380</v>
      </c>
      <c r="AT122" s="127">
        <v>7166</v>
      </c>
      <c r="AU122" s="127">
        <v>561</v>
      </c>
      <c r="AV122" s="127">
        <v>20936698</v>
      </c>
      <c r="AW122" s="127">
        <v>39820</v>
      </c>
      <c r="AX122" s="127">
        <v>5811844</v>
      </c>
      <c r="AY122" s="127">
        <v>2051040</v>
      </c>
      <c r="AZ122" s="127">
        <v>17474483</v>
      </c>
      <c r="BA122" s="127">
        <v>121027</v>
      </c>
      <c r="BB122" s="127">
        <v>53749</v>
      </c>
      <c r="BC122" s="127">
        <v>39326</v>
      </c>
      <c r="BD122" s="127">
        <v>8272094</v>
      </c>
      <c r="BE122" s="127">
        <v>140712</v>
      </c>
      <c r="BF122" s="127">
        <v>1844487</v>
      </c>
      <c r="BG122" s="127">
        <v>341</v>
      </c>
      <c r="BH122" s="127">
        <v>652665</v>
      </c>
      <c r="BI122" s="127">
        <v>22651</v>
      </c>
      <c r="BJ122" s="127">
        <v>23974727</v>
      </c>
      <c r="BK122" s="127">
        <v>25811123</v>
      </c>
      <c r="BL122" s="127">
        <v>177820</v>
      </c>
      <c r="BM122" s="129"/>
      <c r="BN122" s="127">
        <v>461920</v>
      </c>
      <c r="BO122" s="127"/>
      <c r="BP122" s="127"/>
      <c r="BQ122" s="127"/>
      <c r="BR122" s="127"/>
      <c r="BS122" s="127"/>
      <c r="BT122" s="127"/>
      <c r="BU122" s="127"/>
      <c r="BV122" s="127"/>
      <c r="BW122" s="127">
        <v>19907.094701852799</v>
      </c>
      <c r="BX122" s="127">
        <v>12672.935840541661</v>
      </c>
      <c r="BY122" s="127">
        <v>9753.3901139914924</v>
      </c>
      <c r="BZ122" s="127">
        <v>23974.726999999999</v>
      </c>
      <c r="CA122" s="127">
        <v>25811.123</v>
      </c>
      <c r="CB122" s="127">
        <v>5521.2517307174203</v>
      </c>
      <c r="CC122" s="127">
        <v>2532.4088806639502</v>
      </c>
      <c r="CD122" s="127">
        <v>99.497059250032763</v>
      </c>
      <c r="CE122" s="127">
        <v>1660.038256024003</v>
      </c>
      <c r="CF122" s="127">
        <v>0</v>
      </c>
      <c r="CG122" s="127">
        <v>257.30700000000002</v>
      </c>
      <c r="CH122" s="127">
        <v>28.792400560379029</v>
      </c>
      <c r="CI122" s="127">
        <v>52.674021025180814</v>
      </c>
      <c r="CJ122" s="127">
        <v>118.60646230840683</v>
      </c>
      <c r="CK122" s="127">
        <v>587.39848443925382</v>
      </c>
      <c r="CL122" s="127">
        <v>181.81734322734178</v>
      </c>
      <c r="CM122" s="127">
        <v>3983.9793951574861</v>
      </c>
      <c r="CN122" s="128" t="s">
        <v>422</v>
      </c>
      <c r="CO122" s="127">
        <v>15584965</v>
      </c>
      <c r="CP122" s="127">
        <v>17474483</v>
      </c>
      <c r="CQ122" s="127">
        <v>0</v>
      </c>
      <c r="CR122" s="127">
        <v>23297.322999999989</v>
      </c>
      <c r="CS122" s="127">
        <v>32099.404132052201</v>
      </c>
      <c r="CT122" s="127">
        <v>0</v>
      </c>
      <c r="CU122" s="127">
        <v>17544.685000000005</v>
      </c>
      <c r="CV122" s="127">
        <v>165.7721458733082</v>
      </c>
      <c r="CW122" s="127">
        <v>528.50002976894382</v>
      </c>
      <c r="CX122" s="127"/>
      <c r="CY122" s="127"/>
      <c r="CZ122" s="127"/>
      <c r="DA122" s="127"/>
      <c r="DB122" s="127"/>
      <c r="DC122" s="127"/>
      <c r="DD122" s="127"/>
      <c r="DE122" s="127"/>
      <c r="DF122" s="127"/>
      <c r="DG122" s="127"/>
      <c r="DH122" s="127"/>
      <c r="DI122" s="127"/>
      <c r="DJ122" s="127"/>
      <c r="DK122" s="127"/>
      <c r="DL122" s="127"/>
      <c r="DM122" s="127"/>
      <c r="DN122" s="127"/>
      <c r="DO122" s="127"/>
      <c r="DP122" s="127"/>
      <c r="DQ122" s="127"/>
      <c r="DR122" s="127"/>
      <c r="DS122" s="127"/>
      <c r="DT122" s="127"/>
      <c r="DU122" s="127"/>
      <c r="DV122" s="127"/>
      <c r="DW122" s="127"/>
      <c r="DX122" s="129"/>
      <c r="DY122" s="127"/>
      <c r="DZ122" s="127"/>
      <c r="EA122" s="127"/>
      <c r="EB122" s="127"/>
      <c r="EC122" s="127"/>
      <c r="ED122" s="127"/>
      <c r="EE122" s="127"/>
      <c r="EF122" s="127"/>
      <c r="EG122" s="127"/>
      <c r="EH122" s="129"/>
      <c r="EI122" s="129"/>
      <c r="EJ122" s="129"/>
      <c r="EK122" s="129"/>
      <c r="EL122" s="129"/>
      <c r="EM122" s="129"/>
    </row>
    <row r="123" spans="1:143" ht="12" customHeight="1" x14ac:dyDescent="0.2">
      <c r="A123" s="49" t="s">
        <v>315</v>
      </c>
      <c r="B123" s="50">
        <v>2015</v>
      </c>
      <c r="C123" s="49" t="s">
        <v>316</v>
      </c>
      <c r="D123" s="127">
        <v>88</v>
      </c>
      <c r="E123" s="127">
        <v>88</v>
      </c>
      <c r="F123" s="127">
        <v>88</v>
      </c>
      <c r="G123" s="127">
        <v>339254</v>
      </c>
      <c r="AA123" s="127">
        <v>151271.36799999999</v>
      </c>
      <c r="AB123" s="127">
        <v>91686.838000000003</v>
      </c>
      <c r="AC123" s="127">
        <v>59584.530000000006</v>
      </c>
      <c r="AD123" s="127">
        <v>47123.62</v>
      </c>
      <c r="AE123" s="127">
        <v>9263.69</v>
      </c>
      <c r="AF123" s="127">
        <v>3197.22</v>
      </c>
      <c r="AG123" s="127">
        <v>1965.2212468849123</v>
      </c>
      <c r="AH123" s="127">
        <v>7298.4687531150876</v>
      </c>
      <c r="AI123" s="128" t="s">
        <v>375</v>
      </c>
      <c r="AJ123" s="127">
        <v>9263690</v>
      </c>
      <c r="AK123" s="127">
        <v>9263690</v>
      </c>
      <c r="AL123" s="127">
        <v>1810.2694985938072</v>
      </c>
      <c r="AM123" s="128" t="s">
        <v>326</v>
      </c>
      <c r="AN123" s="127">
        <v>3197220</v>
      </c>
      <c r="AO123" s="127">
        <v>3197220</v>
      </c>
      <c r="AP123" s="127">
        <v>6867.8509999999997</v>
      </c>
      <c r="AQ123" s="127">
        <v>14.050000000000002</v>
      </c>
      <c r="AR123" s="127">
        <v>6683.0740000000014</v>
      </c>
      <c r="AS123" s="127">
        <v>86646</v>
      </c>
      <c r="AT123" s="127">
        <v>126814</v>
      </c>
      <c r="AU123" s="127">
        <v>1960</v>
      </c>
      <c r="AV123" s="127">
        <v>6634183</v>
      </c>
      <c r="AW123" s="127">
        <v>35060</v>
      </c>
      <c r="AX123" s="127">
        <v>6093610</v>
      </c>
      <c r="AY123" s="127">
        <v>2035165</v>
      </c>
      <c r="AZ123" s="127">
        <v>17367370</v>
      </c>
      <c r="BA123" s="127">
        <v>123824</v>
      </c>
      <c r="BB123" s="127">
        <v>12020</v>
      </c>
      <c r="BC123" s="127">
        <v>38927</v>
      </c>
      <c r="BD123" s="127">
        <v>329130</v>
      </c>
      <c r="BE123" s="130"/>
      <c r="BF123" s="127">
        <v>1593901</v>
      </c>
      <c r="BG123" s="127">
        <v>900</v>
      </c>
      <c r="BH123" s="127">
        <v>922837</v>
      </c>
      <c r="BI123" s="127">
        <v>13772</v>
      </c>
      <c r="BJ123" s="127">
        <v>20507320</v>
      </c>
      <c r="BK123" s="127">
        <v>22393980</v>
      </c>
      <c r="BL123" s="127">
        <v>80372</v>
      </c>
      <c r="BM123" s="129"/>
      <c r="BN123" s="127">
        <v>13289047</v>
      </c>
      <c r="BO123" s="130"/>
      <c r="BP123" s="127"/>
      <c r="BQ123" s="127"/>
      <c r="BR123" s="127"/>
      <c r="BS123" s="127"/>
      <c r="BT123" s="127"/>
      <c r="BU123" s="127"/>
      <c r="BV123" s="127"/>
      <c r="BW123" s="127">
        <v>10811.043257278205</v>
      </c>
      <c r="BX123" s="127">
        <v>12757.484834847986</v>
      </c>
      <c r="BY123" s="127">
        <v>9120.9416956114765</v>
      </c>
      <c r="BZ123" s="127">
        <v>20507.32</v>
      </c>
      <c r="CA123" s="127">
        <v>22393.98</v>
      </c>
      <c r="CB123" s="127">
        <v>5788.9294273585083</v>
      </c>
      <c r="CC123" s="127">
        <v>3043.4509164237229</v>
      </c>
      <c r="CD123" s="127">
        <v>147.62265302261338</v>
      </c>
      <c r="CE123" s="127">
        <v>1434.5108619984389</v>
      </c>
      <c r="CF123" s="127">
        <v>0</v>
      </c>
      <c r="CG123" s="127">
        <v>155.184</v>
      </c>
      <c r="CH123" s="127">
        <v>84.913081652641296</v>
      </c>
      <c r="CI123" s="127">
        <v>11.779600229263306</v>
      </c>
      <c r="CJ123" s="127">
        <v>121.34752236175537</v>
      </c>
      <c r="CK123" s="127">
        <v>830.55327799785141</v>
      </c>
      <c r="CL123" s="127">
        <v>408.88931331935152</v>
      </c>
      <c r="CM123" s="127">
        <v>4068.8119105267228</v>
      </c>
      <c r="CN123" s="128" t="s">
        <v>318</v>
      </c>
      <c r="CO123" s="127">
        <v>17367370</v>
      </c>
      <c r="CP123" s="127">
        <v>17367370</v>
      </c>
      <c r="CQ123" s="127">
        <v>0</v>
      </c>
      <c r="CR123" s="127">
        <v>45892.699999999983</v>
      </c>
      <c r="CS123" s="127">
        <v>11726.608753115084</v>
      </c>
      <c r="CT123" s="127">
        <v>0</v>
      </c>
      <c r="CU123" s="127">
        <v>1230.9199999999996</v>
      </c>
      <c r="CV123" s="127">
        <v>0</v>
      </c>
      <c r="CW123" s="127">
        <v>0</v>
      </c>
      <c r="CX123" s="127"/>
      <c r="CY123" s="127"/>
      <c r="CZ123" s="127"/>
      <c r="DA123" s="127"/>
      <c r="DB123" s="127"/>
      <c r="DC123" s="127"/>
      <c r="DD123" s="127"/>
      <c r="DE123" s="127"/>
      <c r="DF123" s="127"/>
      <c r="DG123" s="127"/>
      <c r="DH123" s="127"/>
      <c r="DI123" s="127"/>
      <c r="DJ123" s="127"/>
      <c r="DK123" s="127"/>
      <c r="DL123" s="127"/>
      <c r="DM123" s="127"/>
      <c r="DN123" s="127"/>
      <c r="DO123" s="127"/>
      <c r="DP123" s="127"/>
      <c r="DQ123" s="130"/>
      <c r="DR123" s="127"/>
      <c r="DS123" s="127"/>
      <c r="DT123" s="127"/>
      <c r="DU123" s="127"/>
      <c r="DV123" s="127"/>
      <c r="DW123" s="127"/>
      <c r="DX123" s="129"/>
      <c r="DY123" s="127"/>
      <c r="DZ123" s="130"/>
      <c r="EA123" s="127"/>
      <c r="EB123" s="127"/>
      <c r="EC123" s="127"/>
      <c r="ED123" s="127"/>
      <c r="EE123" s="127"/>
      <c r="EF123" s="127"/>
      <c r="EG123" s="127"/>
      <c r="EH123" s="129"/>
      <c r="EI123" s="129"/>
      <c r="EJ123" s="129"/>
      <c r="EK123" s="129"/>
      <c r="EL123" s="129"/>
      <c r="EM123" s="129"/>
    </row>
    <row r="124" spans="1:143" ht="12" customHeight="1" x14ac:dyDescent="0.2">
      <c r="A124" s="49" t="s">
        <v>319</v>
      </c>
      <c r="B124" s="50">
        <v>2015</v>
      </c>
      <c r="C124" s="49" t="s">
        <v>320</v>
      </c>
      <c r="D124" s="127">
        <v>61</v>
      </c>
      <c r="E124" s="127">
        <v>60</v>
      </c>
      <c r="F124" s="127">
        <v>60</v>
      </c>
      <c r="G124" s="127">
        <v>229413</v>
      </c>
      <c r="AA124" s="127">
        <v>95249.230599999995</v>
      </c>
      <c r="AB124" s="127">
        <v>54225.216999999997</v>
      </c>
      <c r="AC124" s="127">
        <v>41024.013600000006</v>
      </c>
      <c r="AD124" s="127">
        <v>31323.958600000002</v>
      </c>
      <c r="AE124" s="127">
        <v>6341.7120000000004</v>
      </c>
      <c r="AF124" s="127">
        <v>3358.3429999999998</v>
      </c>
      <c r="AG124" s="127">
        <v>1851.8304548439382</v>
      </c>
      <c r="AH124" s="127">
        <v>4489.8815451560613</v>
      </c>
      <c r="AI124" s="128" t="s">
        <v>355</v>
      </c>
      <c r="AJ124" s="127">
        <v>6323252</v>
      </c>
      <c r="AK124" s="127">
        <v>6341712</v>
      </c>
      <c r="AL124" s="127">
        <v>1107.9360095173568</v>
      </c>
      <c r="AM124" s="128" t="s">
        <v>321</v>
      </c>
      <c r="AN124" s="127">
        <v>3358343</v>
      </c>
      <c r="AO124" s="127">
        <v>3358343</v>
      </c>
      <c r="AP124" s="127">
        <v>4891.2569999999996</v>
      </c>
      <c r="AQ124" s="127">
        <v>13.119</v>
      </c>
      <c r="AR124" s="127">
        <v>4863.5780000000004</v>
      </c>
      <c r="AS124" s="127">
        <v>18941</v>
      </c>
      <c r="AT124" s="127">
        <v>156303</v>
      </c>
      <c r="AU124" s="127">
        <v>291</v>
      </c>
      <c r="AV124" s="127">
        <v>9780650</v>
      </c>
      <c r="AW124" s="127">
        <v>23312</v>
      </c>
      <c r="AX124" s="127">
        <v>2618300</v>
      </c>
      <c r="AY124" s="127">
        <v>1109417</v>
      </c>
      <c r="AZ124" s="127">
        <v>8683280</v>
      </c>
      <c r="BA124" s="127">
        <v>31190</v>
      </c>
      <c r="BB124" s="127">
        <v>33382</v>
      </c>
      <c r="BC124" s="127">
        <v>26066.5</v>
      </c>
      <c r="BD124" s="127">
        <v>3629480</v>
      </c>
      <c r="BE124" s="127">
        <v>51981</v>
      </c>
      <c r="BF124" s="127">
        <v>1142077</v>
      </c>
      <c r="BG124" s="127">
        <v>355</v>
      </c>
      <c r="BH124" s="127">
        <v>422229</v>
      </c>
      <c r="BI124" s="127">
        <v>9802</v>
      </c>
      <c r="BJ124" s="127">
        <v>13587590</v>
      </c>
      <c r="BK124" s="127">
        <v>11399619</v>
      </c>
      <c r="BL124" s="127">
        <v>197941.5</v>
      </c>
      <c r="BM124" s="129"/>
      <c r="BN124" s="127">
        <v>1303010</v>
      </c>
      <c r="BO124" s="127"/>
      <c r="BP124" s="127"/>
      <c r="BQ124" s="127"/>
      <c r="BR124" s="127"/>
      <c r="BS124" s="127"/>
      <c r="BT124" s="127"/>
      <c r="BU124" s="127"/>
      <c r="BV124" s="127"/>
      <c r="BW124" s="127">
        <v>9291.6173834055662</v>
      </c>
      <c r="BX124" s="127">
        <v>8426.4849116438636</v>
      </c>
      <c r="BY124" s="127">
        <v>3307.4158014428244</v>
      </c>
      <c r="BZ124" s="127">
        <v>13587.59</v>
      </c>
      <c r="CA124" s="127">
        <v>11399.619000000001</v>
      </c>
      <c r="CB124" s="127">
        <v>2509.3769691151379</v>
      </c>
      <c r="CC124" s="127">
        <v>1472.3903051448949</v>
      </c>
      <c r="CD124" s="127">
        <v>78.963663614569228</v>
      </c>
      <c r="CE124" s="127">
        <v>1027.8692727707623</v>
      </c>
      <c r="CF124" s="127">
        <v>0</v>
      </c>
      <c r="CG124" s="127">
        <v>247.67500000000001</v>
      </c>
      <c r="CH124" s="127">
        <v>18.562180361270904</v>
      </c>
      <c r="CI124" s="127">
        <v>32.71436063671112</v>
      </c>
      <c r="CJ124" s="127">
        <v>30.566200594902039</v>
      </c>
      <c r="CK124" s="127">
        <v>380.0060899332762</v>
      </c>
      <c r="CL124" s="127">
        <v>214.00946416521072</v>
      </c>
      <c r="CM124" s="127">
        <v>1737.1201378356257</v>
      </c>
      <c r="CN124" s="128" t="s">
        <v>327</v>
      </c>
      <c r="CO124" s="127">
        <v>8231040</v>
      </c>
      <c r="CP124" s="127">
        <v>8683280</v>
      </c>
      <c r="CQ124" s="127">
        <v>0</v>
      </c>
      <c r="CR124" s="127">
        <v>6664.4</v>
      </c>
      <c r="CS124" s="127">
        <v>32507.783145156063</v>
      </c>
      <c r="CT124" s="127">
        <v>0</v>
      </c>
      <c r="CU124" s="127">
        <v>0</v>
      </c>
      <c r="CV124" s="127">
        <v>4256.2012585187103</v>
      </c>
      <c r="CW124" s="127">
        <v>20397.732691606572</v>
      </c>
      <c r="CX124" s="127"/>
      <c r="CY124" s="127"/>
      <c r="CZ124" s="127"/>
      <c r="DA124" s="127"/>
      <c r="DB124" s="127"/>
      <c r="DC124" s="127"/>
      <c r="DD124" s="127"/>
      <c r="DE124" s="127"/>
      <c r="DF124" s="127"/>
      <c r="DG124" s="127"/>
      <c r="DH124" s="127"/>
      <c r="DI124" s="127"/>
      <c r="DJ124" s="127"/>
      <c r="DK124" s="127"/>
      <c r="DL124" s="127"/>
      <c r="DM124" s="127"/>
      <c r="DN124" s="127"/>
      <c r="DO124" s="127"/>
      <c r="DP124" s="127"/>
      <c r="DQ124" s="127"/>
      <c r="DR124" s="127"/>
      <c r="DS124" s="127"/>
      <c r="DT124" s="127"/>
      <c r="DU124" s="127"/>
      <c r="DV124" s="127"/>
      <c r="DW124" s="127"/>
      <c r="DX124" s="129"/>
      <c r="DY124" s="127"/>
      <c r="DZ124" s="127"/>
      <c r="EA124" s="127"/>
      <c r="EB124" s="127"/>
      <c r="EC124" s="127"/>
      <c r="ED124" s="127"/>
      <c r="EE124" s="127"/>
      <c r="EF124" s="127"/>
      <c r="EG124" s="127"/>
      <c r="EH124" s="129"/>
      <c r="EI124" s="129"/>
      <c r="EJ124" s="129"/>
      <c r="EK124" s="129"/>
      <c r="EL124" s="129"/>
      <c r="EM124" s="129"/>
    </row>
    <row r="125" spans="1:143" ht="12" customHeight="1" x14ac:dyDescent="0.2">
      <c r="A125" s="49" t="s">
        <v>323</v>
      </c>
      <c r="B125" s="50">
        <v>2015</v>
      </c>
      <c r="C125" s="49" t="s">
        <v>324</v>
      </c>
      <c r="D125" s="127">
        <v>69</v>
      </c>
      <c r="E125" s="127">
        <v>69</v>
      </c>
      <c r="F125" s="127">
        <v>69</v>
      </c>
      <c r="G125" s="127">
        <v>412868</v>
      </c>
      <c r="AA125" s="127">
        <v>200280.3075</v>
      </c>
      <c r="AB125" s="127">
        <v>158767.51250000001</v>
      </c>
      <c r="AC125" s="127">
        <v>41512.794999999998</v>
      </c>
      <c r="AD125" s="127">
        <v>30160.282999999999</v>
      </c>
      <c r="AE125" s="127">
        <v>7415.5820000000003</v>
      </c>
      <c r="AF125" s="127">
        <v>3936.93</v>
      </c>
      <c r="AG125" s="127">
        <v>774.75912257257846</v>
      </c>
      <c r="AH125" s="127">
        <v>6640.8228774274212</v>
      </c>
      <c r="AI125" s="128" t="s">
        <v>365</v>
      </c>
      <c r="AJ125" s="127">
        <v>7132730</v>
      </c>
      <c r="AK125" s="127">
        <v>7415582</v>
      </c>
      <c r="AL125" s="127">
        <v>744.93690312951799</v>
      </c>
      <c r="AM125" s="128" t="s">
        <v>321</v>
      </c>
      <c r="AN125" s="127">
        <v>3936930</v>
      </c>
      <c r="AO125" s="127">
        <v>3936930</v>
      </c>
      <c r="AP125" s="127">
        <v>5638.4279999999981</v>
      </c>
      <c r="AQ125" s="127">
        <v>91.691999999999993</v>
      </c>
      <c r="AR125" s="127">
        <v>5543.4250000000002</v>
      </c>
      <c r="AS125" s="127">
        <v>57387</v>
      </c>
      <c r="AT125" s="127">
        <v>11545</v>
      </c>
      <c r="AU125" s="127">
        <v>1019</v>
      </c>
      <c r="AV125" s="127">
        <v>25524237</v>
      </c>
      <c r="AW125" s="127">
        <v>49207</v>
      </c>
      <c r="AX125" s="127">
        <v>6480427</v>
      </c>
      <c r="AY125" s="127">
        <v>2082790</v>
      </c>
      <c r="AZ125" s="127">
        <v>18435660</v>
      </c>
      <c r="BA125" s="127">
        <v>145996</v>
      </c>
      <c r="BB125" s="127">
        <v>28569</v>
      </c>
      <c r="BC125" s="127">
        <v>46178</v>
      </c>
      <c r="BD125" s="127">
        <v>13629175</v>
      </c>
      <c r="BE125" s="127">
        <v>128010</v>
      </c>
      <c r="BF125" s="127">
        <v>1929312.5</v>
      </c>
      <c r="BG125" s="127">
        <v>17</v>
      </c>
      <c r="BH125" s="127">
        <v>1373584</v>
      </c>
      <c r="BI125" s="127">
        <v>28390</v>
      </c>
      <c r="BJ125" s="127">
        <v>38862780</v>
      </c>
      <c r="BK125" s="127">
        <v>48791740</v>
      </c>
      <c r="BL125" s="127">
        <v>181329</v>
      </c>
      <c r="BM125" s="129"/>
      <c r="BN125" s="127">
        <v>980160</v>
      </c>
      <c r="BO125" s="127"/>
      <c r="BP125" s="127"/>
      <c r="BQ125" s="127"/>
      <c r="BR125" s="127"/>
      <c r="BS125" s="127"/>
      <c r="BT125" s="127"/>
      <c r="BU125" s="127"/>
      <c r="BV125" s="127"/>
      <c r="BW125" s="127">
        <v>24248.024845727385</v>
      </c>
      <c r="BX125" s="127">
        <v>17080.247675768136</v>
      </c>
      <c r="BY125" s="127">
        <v>12478.501942235529</v>
      </c>
      <c r="BZ125" s="127">
        <v>38862.78</v>
      </c>
      <c r="CA125" s="127">
        <v>48791.74</v>
      </c>
      <c r="CB125" s="127">
        <v>6156.4055727472905</v>
      </c>
      <c r="CC125" s="127">
        <v>2802.9620891187342</v>
      </c>
      <c r="CD125" s="127">
        <v>101.22736523043829</v>
      </c>
      <c r="CE125" s="127">
        <v>1736.3812040016055</v>
      </c>
      <c r="CF125" s="127">
        <v>0</v>
      </c>
      <c r="CG125" s="127">
        <v>276.51100000000002</v>
      </c>
      <c r="CH125" s="127">
        <v>56.239261094570161</v>
      </c>
      <c r="CI125" s="127">
        <v>27.997620544910429</v>
      </c>
      <c r="CJ125" s="127">
        <v>143.0760827846527</v>
      </c>
      <c r="CK125" s="127">
        <v>1236.2255672512053</v>
      </c>
      <c r="CL125" s="127">
        <v>165.58472322273255</v>
      </c>
      <c r="CM125" s="127">
        <v>4553.1375254359282</v>
      </c>
      <c r="CN125" s="128" t="s">
        <v>418</v>
      </c>
      <c r="CO125" s="127">
        <v>18240070</v>
      </c>
      <c r="CP125" s="127">
        <v>18435660</v>
      </c>
      <c r="CQ125" s="127">
        <v>2547.2600000000007</v>
      </c>
      <c r="CR125" s="127">
        <v>98.323000000000008</v>
      </c>
      <c r="CS125" s="127">
        <v>38092.4528774274</v>
      </c>
      <c r="CT125" s="127">
        <v>0</v>
      </c>
      <c r="CU125" s="127">
        <v>0</v>
      </c>
      <c r="CV125" s="127">
        <v>23108.333489265457</v>
      </c>
      <c r="CW125" s="127">
        <v>6413.4205009520074</v>
      </c>
      <c r="CX125" s="127"/>
      <c r="CY125" s="127"/>
      <c r="CZ125" s="127"/>
      <c r="DA125" s="127"/>
      <c r="DB125" s="127"/>
      <c r="DC125" s="127"/>
      <c r="DD125" s="127"/>
      <c r="DE125" s="127"/>
      <c r="DF125" s="127"/>
      <c r="DG125" s="127"/>
      <c r="DH125" s="127"/>
      <c r="DI125" s="127"/>
      <c r="DJ125" s="127"/>
      <c r="DK125" s="127"/>
      <c r="DL125" s="127"/>
      <c r="DM125" s="127"/>
      <c r="DN125" s="127"/>
      <c r="DO125" s="127"/>
      <c r="DP125" s="127"/>
      <c r="DQ125" s="127"/>
      <c r="DR125" s="127"/>
      <c r="DS125" s="127"/>
      <c r="DT125" s="127"/>
      <c r="DU125" s="127"/>
      <c r="DV125" s="127"/>
      <c r="DW125" s="127"/>
      <c r="DX125" s="129"/>
      <c r="DY125" s="127"/>
      <c r="DZ125" s="127"/>
      <c r="EA125" s="127"/>
      <c r="EB125" s="127"/>
      <c r="EC125" s="127"/>
      <c r="ED125" s="127"/>
      <c r="EE125" s="127"/>
      <c r="EF125" s="127"/>
      <c r="EG125" s="127"/>
      <c r="EH125" s="129"/>
      <c r="EI125" s="129"/>
      <c r="EJ125" s="129"/>
      <c r="EK125" s="129"/>
      <c r="EL125" s="129"/>
      <c r="EM125" s="129"/>
    </row>
    <row r="126" spans="1:143" ht="12" customHeight="1" x14ac:dyDescent="0.2">
      <c r="A126" s="49" t="s">
        <v>328</v>
      </c>
      <c r="B126" s="50">
        <v>2015</v>
      </c>
      <c r="C126" s="49" t="s">
        <v>329</v>
      </c>
      <c r="D126" s="127">
        <v>134</v>
      </c>
      <c r="E126" s="127">
        <v>133</v>
      </c>
      <c r="F126" s="127">
        <v>132</v>
      </c>
      <c r="G126" s="127">
        <v>3208509</v>
      </c>
      <c r="AA126" s="127">
        <v>1474174.3673099999</v>
      </c>
      <c r="AB126" s="127">
        <v>818620.85410999996</v>
      </c>
      <c r="AC126" s="127">
        <v>655553.51320000004</v>
      </c>
      <c r="AD126" s="127">
        <v>549128.652</v>
      </c>
      <c r="AE126" s="127">
        <v>58424.591200000003</v>
      </c>
      <c r="AF126" s="127">
        <v>48000.27</v>
      </c>
      <c r="AG126" s="127">
        <v>17344.69026486254</v>
      </c>
      <c r="AH126" s="127">
        <v>41079.900935137455</v>
      </c>
      <c r="AI126" s="128" t="s">
        <v>423</v>
      </c>
      <c r="AJ126" s="127">
        <v>57859657.200000003</v>
      </c>
      <c r="AK126" s="127">
        <v>58424591.200000003</v>
      </c>
      <c r="AL126" s="127">
        <v>17635.888452416479</v>
      </c>
      <c r="AM126" s="128" t="s">
        <v>424</v>
      </c>
      <c r="AN126" s="127">
        <v>47832920</v>
      </c>
      <c r="AO126" s="127">
        <v>48000270</v>
      </c>
      <c r="AP126" s="127">
        <v>52396.824600000044</v>
      </c>
      <c r="AQ126" s="127">
        <v>59.623999999999988</v>
      </c>
      <c r="AR126" s="127">
        <v>44710.505600000026</v>
      </c>
      <c r="AS126" s="127">
        <v>423557</v>
      </c>
      <c r="AT126" s="127">
        <v>1127332</v>
      </c>
      <c r="AU126" s="127">
        <v>4310</v>
      </c>
      <c r="AV126" s="127">
        <v>174432423.19999999</v>
      </c>
      <c r="AW126" s="127">
        <v>377170.74000000005</v>
      </c>
      <c r="AX126" s="127">
        <v>47657931.799999997</v>
      </c>
      <c r="AY126" s="127">
        <v>8883908.3000000007</v>
      </c>
      <c r="AZ126" s="127">
        <v>27935240</v>
      </c>
      <c r="BA126" s="127">
        <v>348909</v>
      </c>
      <c r="BB126" s="127">
        <v>291599</v>
      </c>
      <c r="BC126" s="127">
        <v>125147.4</v>
      </c>
      <c r="BD126" s="127">
        <v>67840614.900000006</v>
      </c>
      <c r="BE126" s="127">
        <v>491191</v>
      </c>
      <c r="BF126" s="127">
        <v>11140195.84</v>
      </c>
      <c r="BG126" s="127">
        <v>1496.31</v>
      </c>
      <c r="BH126" s="127">
        <v>7585388</v>
      </c>
      <c r="BI126" s="127">
        <v>110435.06</v>
      </c>
      <c r="BJ126" s="127">
        <v>272170070</v>
      </c>
      <c r="BK126" s="127">
        <v>57574988.799999997</v>
      </c>
      <c r="BL126" s="127">
        <v>1676468.3599999999</v>
      </c>
      <c r="BM126" s="129"/>
      <c r="BN126" s="127">
        <v>138422477.40000001</v>
      </c>
      <c r="BO126" s="127"/>
      <c r="BP126" s="127"/>
      <c r="BQ126" s="127"/>
      <c r="BR126" s="127"/>
      <c r="BS126" s="127"/>
      <c r="BT126" s="127"/>
      <c r="BU126" s="127"/>
      <c r="BV126" s="127"/>
      <c r="BW126" s="127">
        <v>169019.49050242043</v>
      </c>
      <c r="BX126" s="127">
        <v>135197.59609683036</v>
      </c>
      <c r="BY126" s="127">
        <v>68563.553929988353</v>
      </c>
      <c r="BZ126" s="127">
        <v>272170.07</v>
      </c>
      <c r="CA126" s="127">
        <v>57574.988799999999</v>
      </c>
      <c r="CB126" s="127">
        <v>45459.502646559566</v>
      </c>
      <c r="CC126" s="127">
        <v>9743.1048819987063</v>
      </c>
      <c r="CD126" s="127">
        <v>165.70638366299332</v>
      </c>
      <c r="CE126" s="127">
        <v>10026.175990397034</v>
      </c>
      <c r="CF126" s="127">
        <v>0</v>
      </c>
      <c r="CG126" s="127">
        <v>2180.2828100000002</v>
      </c>
      <c r="CH126" s="127">
        <v>415.08586807870864</v>
      </c>
      <c r="CI126" s="127">
        <v>285.76702556180953</v>
      </c>
      <c r="CJ126" s="127">
        <v>341.93082665491102</v>
      </c>
      <c r="CK126" s="127">
        <v>6844.6240194151251</v>
      </c>
      <c r="CL126" s="127">
        <v>1861.3102592003015</v>
      </c>
      <c r="CM126" s="127">
        <v>35823.225463050934</v>
      </c>
      <c r="CN126" s="128" t="s">
        <v>425</v>
      </c>
      <c r="CO126" s="127">
        <v>23378700</v>
      </c>
      <c r="CP126" s="127">
        <v>28088240</v>
      </c>
      <c r="CQ126" s="127">
        <v>951.43999999999994</v>
      </c>
      <c r="CR126" s="127">
        <v>493479.58565137803</v>
      </c>
      <c r="CS126" s="127">
        <v>142796.08728375961</v>
      </c>
      <c r="CT126" s="127">
        <v>0</v>
      </c>
      <c r="CU126" s="127">
        <v>3563.6033633613597</v>
      </c>
      <c r="CV126" s="127">
        <v>11067.709530641956</v>
      </c>
      <c r="CW126" s="127">
        <v>40456.711848028783</v>
      </c>
      <c r="CX126" s="127"/>
      <c r="CY126" s="127"/>
      <c r="CZ126" s="127"/>
      <c r="DA126" s="127"/>
      <c r="DB126" s="127"/>
      <c r="DC126" s="127"/>
      <c r="DD126" s="127"/>
      <c r="DE126" s="127"/>
      <c r="DF126" s="127"/>
      <c r="DG126" s="127"/>
      <c r="DH126" s="127"/>
      <c r="DI126" s="127"/>
      <c r="DJ126" s="127"/>
      <c r="DK126" s="127"/>
      <c r="DL126" s="127"/>
      <c r="DM126" s="127"/>
      <c r="DN126" s="127"/>
      <c r="DO126" s="127"/>
      <c r="DP126" s="127"/>
      <c r="DQ126" s="127"/>
      <c r="DR126" s="127"/>
      <c r="DS126" s="127"/>
      <c r="DT126" s="127"/>
      <c r="DU126" s="127"/>
      <c r="DV126" s="127"/>
      <c r="DW126" s="127"/>
      <c r="DX126" s="129"/>
      <c r="DY126" s="127"/>
      <c r="DZ126" s="127"/>
      <c r="EA126" s="127"/>
      <c r="EB126" s="127"/>
      <c r="EC126" s="127"/>
      <c r="ED126" s="127"/>
      <c r="EE126" s="127"/>
      <c r="EF126" s="127"/>
      <c r="EG126" s="127"/>
      <c r="EH126" s="129"/>
      <c r="EI126" s="129"/>
      <c r="EJ126" s="129"/>
      <c r="EK126" s="129"/>
      <c r="EL126" s="129"/>
      <c r="EM126" s="129"/>
    </row>
    <row r="127" spans="1:143" ht="12" customHeight="1" x14ac:dyDescent="0.2">
      <c r="A127" s="49">
        <v>108</v>
      </c>
      <c r="B127" s="50">
        <v>2015</v>
      </c>
      <c r="C127" s="49" t="s">
        <v>333</v>
      </c>
      <c r="D127" s="127">
        <v>55</v>
      </c>
      <c r="E127" s="127">
        <v>55</v>
      </c>
      <c r="F127" s="127">
        <v>55</v>
      </c>
      <c r="G127" s="127">
        <v>866076</v>
      </c>
      <c r="AA127" s="127">
        <v>348524.39218999998</v>
      </c>
      <c r="AB127" s="127">
        <v>216445.43439000001</v>
      </c>
      <c r="AC127" s="127">
        <v>132078.9578</v>
      </c>
      <c r="AD127" s="127">
        <v>101181.7</v>
      </c>
      <c r="AE127" s="127">
        <v>17998.872800000001</v>
      </c>
      <c r="AF127" s="127">
        <v>12898.385</v>
      </c>
      <c r="AG127" s="127">
        <v>2875.3456127502445</v>
      </c>
      <c r="AH127" s="127">
        <v>15123.527187249758</v>
      </c>
      <c r="AI127" s="128" t="s">
        <v>421</v>
      </c>
      <c r="AJ127" s="127">
        <v>17539922.800000001</v>
      </c>
      <c r="AK127" s="127">
        <v>17998872.800000001</v>
      </c>
      <c r="AL127" s="127">
        <v>7223.4963039603081</v>
      </c>
      <c r="AM127" s="128" t="s">
        <v>310</v>
      </c>
      <c r="AN127" s="127">
        <v>12898385</v>
      </c>
      <c r="AO127" s="127">
        <v>12898385</v>
      </c>
      <c r="AP127" s="127">
        <v>12418.738400000002</v>
      </c>
      <c r="AQ127" s="127">
        <v>47.128999999999998</v>
      </c>
      <c r="AR127" s="127">
        <v>12263.844400000004</v>
      </c>
      <c r="AS127" s="127">
        <v>74383</v>
      </c>
      <c r="AT127" s="127">
        <v>5813.5</v>
      </c>
      <c r="AU127" s="130"/>
      <c r="AV127" s="127">
        <v>37736948.800000004</v>
      </c>
      <c r="AW127" s="127">
        <v>71954.259999999995</v>
      </c>
      <c r="AX127" s="127">
        <v>17426205.199999999</v>
      </c>
      <c r="AY127" s="127">
        <v>4430429.6999999993</v>
      </c>
      <c r="AZ127" s="127">
        <v>25782250</v>
      </c>
      <c r="BA127" s="127">
        <v>190351</v>
      </c>
      <c r="BB127" s="127">
        <v>98350</v>
      </c>
      <c r="BC127" s="127">
        <v>72215.600000000006</v>
      </c>
      <c r="BD127" s="127">
        <v>953402.1</v>
      </c>
      <c r="BE127" s="127">
        <v>88120</v>
      </c>
      <c r="BF127" s="127">
        <v>3682965.1599999997</v>
      </c>
      <c r="BG127" s="127">
        <v>517.68999999999994</v>
      </c>
      <c r="BH127" s="127">
        <v>1683557</v>
      </c>
      <c r="BI127" s="127">
        <v>35630.939999999995</v>
      </c>
      <c r="BJ127" s="127">
        <v>62701270</v>
      </c>
      <c r="BK127" s="127">
        <v>27312646.199999999</v>
      </c>
      <c r="BL127" s="127">
        <v>564415.6399999999</v>
      </c>
      <c r="BM127" s="129"/>
      <c r="BN127" s="127">
        <v>33534008.600000001</v>
      </c>
      <c r="BO127" s="127"/>
      <c r="BP127" s="127"/>
      <c r="BQ127" s="127"/>
      <c r="BR127" s="127"/>
      <c r="BS127" s="127"/>
      <c r="BT127" s="127"/>
      <c r="BU127" s="127"/>
      <c r="BV127" s="127"/>
      <c r="BW127" s="127">
        <v>40471.726202381193</v>
      </c>
      <c r="BX127" s="127">
        <v>32192.647536438242</v>
      </c>
      <c r="BY127" s="127">
        <v>13321.182715025841</v>
      </c>
      <c r="BZ127" s="127">
        <v>62701.27</v>
      </c>
      <c r="CA127" s="127">
        <v>27312.646199999999</v>
      </c>
      <c r="CB127" s="127">
        <v>16554.894732263445</v>
      </c>
      <c r="CC127" s="127">
        <v>5650.7199505863509</v>
      </c>
      <c r="CD127" s="127">
        <v>184.14499540809075</v>
      </c>
      <c r="CE127" s="127">
        <v>3314.6685561912673</v>
      </c>
      <c r="CF127" s="127">
        <v>0</v>
      </c>
      <c r="CG127" s="127">
        <v>709.10318999999993</v>
      </c>
      <c r="CH127" s="127">
        <v>72.895341418743129</v>
      </c>
      <c r="CI127" s="127">
        <v>96.383001875877383</v>
      </c>
      <c r="CJ127" s="127">
        <v>186.54398363065721</v>
      </c>
      <c r="CK127" s="127">
        <v>1515.2012598608733</v>
      </c>
      <c r="CL127" s="127">
        <v>402.91763416142715</v>
      </c>
      <c r="CM127" s="127">
        <v>10214.517391508783</v>
      </c>
      <c r="CN127" s="128" t="s">
        <v>426</v>
      </c>
      <c r="CO127" s="127">
        <v>24238280</v>
      </c>
      <c r="CP127" s="127">
        <v>25782250</v>
      </c>
      <c r="CQ127" s="127">
        <v>0</v>
      </c>
      <c r="CR127" s="127">
        <v>73942.999999999985</v>
      </c>
      <c r="CS127" s="127">
        <v>55260.612187249724</v>
      </c>
      <c r="CT127" s="127">
        <v>0</v>
      </c>
      <c r="CU127" s="127">
        <v>1994.8500000000001</v>
      </c>
      <c r="CV127" s="127">
        <v>11403.462297881691</v>
      </c>
      <c r="CW127" s="127">
        <v>13720.221917781233</v>
      </c>
      <c r="CX127" s="127"/>
      <c r="CY127" s="127"/>
      <c r="CZ127" s="127"/>
      <c r="DA127" s="127"/>
      <c r="DB127" s="127"/>
      <c r="DC127" s="127"/>
      <c r="DD127" s="127"/>
      <c r="DE127" s="127"/>
      <c r="DF127" s="127"/>
      <c r="DG127" s="130"/>
      <c r="DH127" s="127"/>
      <c r="DI127" s="127"/>
      <c r="DJ127" s="127"/>
      <c r="DK127" s="127"/>
      <c r="DL127" s="127"/>
      <c r="DM127" s="127"/>
      <c r="DN127" s="127"/>
      <c r="DO127" s="127"/>
      <c r="DP127" s="127"/>
      <c r="DQ127" s="127"/>
      <c r="DR127" s="127"/>
      <c r="DS127" s="127"/>
      <c r="DT127" s="127"/>
      <c r="DU127" s="127"/>
      <c r="DV127" s="127"/>
      <c r="DW127" s="127"/>
      <c r="DX127" s="129"/>
      <c r="DY127" s="127"/>
      <c r="DZ127" s="127"/>
      <c r="EA127" s="127"/>
      <c r="EB127" s="127"/>
      <c r="EC127" s="127"/>
      <c r="ED127" s="127"/>
      <c r="EE127" s="127"/>
      <c r="EF127" s="127"/>
      <c r="EG127" s="127"/>
      <c r="EH127" s="129"/>
      <c r="EI127" s="129"/>
      <c r="EJ127" s="129"/>
      <c r="EK127" s="129"/>
      <c r="EL127" s="129"/>
      <c r="EM127" s="129"/>
    </row>
    <row r="128" spans="1:143" ht="12" customHeight="1" x14ac:dyDescent="0.2">
      <c r="A128" s="49" t="s">
        <v>335</v>
      </c>
      <c r="B128" s="50">
        <v>2015</v>
      </c>
      <c r="C128" s="49" t="s">
        <v>336</v>
      </c>
      <c r="D128" s="127">
        <v>189</v>
      </c>
      <c r="E128" s="127">
        <v>189</v>
      </c>
      <c r="F128" s="127">
        <v>189</v>
      </c>
      <c r="G128" s="127">
        <v>547926</v>
      </c>
      <c r="AA128" s="127">
        <v>281524.32329999999</v>
      </c>
      <c r="AB128" s="127">
        <v>109591.0993</v>
      </c>
      <c r="AC128" s="127">
        <v>171933.22400000002</v>
      </c>
      <c r="AD128" s="127">
        <v>155945.16500000001</v>
      </c>
      <c r="AE128" s="127">
        <v>9836.9809999999998</v>
      </c>
      <c r="AF128" s="127">
        <v>6151.0780000000004</v>
      </c>
      <c r="AG128" s="127">
        <v>2767.5965363160371</v>
      </c>
      <c r="AH128" s="127">
        <v>7069.3844636839631</v>
      </c>
      <c r="AI128" s="128" t="s">
        <v>427</v>
      </c>
      <c r="AJ128" s="127">
        <v>8957734</v>
      </c>
      <c r="AK128" s="127">
        <v>9837276</v>
      </c>
      <c r="AL128" s="127">
        <v>2074.4295287749173</v>
      </c>
      <c r="AM128" s="128" t="s">
        <v>361</v>
      </c>
      <c r="AN128" s="127">
        <v>6151078</v>
      </c>
      <c r="AO128" s="127">
        <v>6151078</v>
      </c>
      <c r="AP128" s="127">
        <v>2562.2820000000002</v>
      </c>
      <c r="AQ128" s="127">
        <v>9.868999999999998</v>
      </c>
      <c r="AR128" s="127">
        <v>2524.1430000000005</v>
      </c>
      <c r="AS128" s="127">
        <v>48250.2</v>
      </c>
      <c r="AT128" s="127">
        <v>44928</v>
      </c>
      <c r="AU128" s="127">
        <v>20717</v>
      </c>
      <c r="AV128" s="127">
        <v>21419944</v>
      </c>
      <c r="AW128" s="127">
        <v>42163</v>
      </c>
      <c r="AX128" s="127">
        <v>6020247</v>
      </c>
      <c r="AY128" s="127">
        <v>1546807</v>
      </c>
      <c r="AZ128" s="127">
        <v>8039001</v>
      </c>
      <c r="BA128" s="127">
        <v>51479</v>
      </c>
      <c r="BB128" s="127">
        <v>17555</v>
      </c>
      <c r="BC128" s="127">
        <v>44346.5</v>
      </c>
      <c r="BD128" s="127">
        <v>7903470</v>
      </c>
      <c r="BE128" s="127">
        <v>160431</v>
      </c>
      <c r="BF128" s="127">
        <v>2306625</v>
      </c>
      <c r="BG128" s="127">
        <v>445</v>
      </c>
      <c r="BH128" s="127">
        <v>924607</v>
      </c>
      <c r="BI128" s="127">
        <v>12763.6</v>
      </c>
      <c r="BJ128" s="127">
        <v>13682265</v>
      </c>
      <c r="BK128" s="127">
        <v>32043463</v>
      </c>
      <c r="BL128" s="127">
        <v>86084</v>
      </c>
      <c r="BM128" s="129"/>
      <c r="BN128" s="127">
        <v>15175508</v>
      </c>
      <c r="BO128" s="127"/>
      <c r="BP128" s="127"/>
      <c r="BQ128" s="127"/>
      <c r="BR128" s="127"/>
      <c r="BS128" s="127"/>
      <c r="BT128" s="127"/>
      <c r="BU128" s="127"/>
      <c r="BV128" s="127"/>
      <c r="BW128" s="127">
        <v>21830.570365390478</v>
      </c>
      <c r="BX128" s="127">
        <v>17200.731969458018</v>
      </c>
      <c r="BY128" s="127">
        <v>7669.8245141998586</v>
      </c>
      <c r="BZ128" s="127">
        <v>13682.264999999999</v>
      </c>
      <c r="CA128" s="127">
        <v>32043.463</v>
      </c>
      <c r="CB128" s="127">
        <v>6215.8681624667342</v>
      </c>
      <c r="CC128" s="127">
        <v>1833.5557812429965</v>
      </c>
      <c r="CD128" s="127">
        <v>55.519716289211061</v>
      </c>
      <c r="CE128" s="127">
        <v>2075.9624450057745</v>
      </c>
      <c r="CF128" s="127">
        <v>0</v>
      </c>
      <c r="CG128" s="127">
        <v>172.92349999999999</v>
      </c>
      <c r="CH128" s="127">
        <v>47.285196920299533</v>
      </c>
      <c r="CI128" s="127">
        <v>17.203900334835051</v>
      </c>
      <c r="CJ128" s="127">
        <v>50.449420981884003</v>
      </c>
      <c r="CK128" s="127">
        <v>856.9712783255726</v>
      </c>
      <c r="CL128" s="127">
        <v>234.06281255550385</v>
      </c>
      <c r="CM128" s="127">
        <v>5459.3185430059257</v>
      </c>
      <c r="CN128" s="128" t="s">
        <v>428</v>
      </c>
      <c r="CO128" s="127">
        <v>6889241</v>
      </c>
      <c r="CP128" s="127">
        <v>8135488</v>
      </c>
      <c r="CQ128" s="127">
        <v>801.39300000000003</v>
      </c>
      <c r="CR128" s="127">
        <v>49421.021000000008</v>
      </c>
      <c r="CS128" s="127">
        <v>118790.21346368399</v>
      </c>
      <c r="CT128" s="127">
        <v>0</v>
      </c>
      <c r="CU128" s="127">
        <v>31492.628469663854</v>
      </c>
      <c r="CV128" s="127">
        <v>15406.019522228316</v>
      </c>
      <c r="CW128" s="127">
        <v>57810.92334533394</v>
      </c>
      <c r="CX128" s="127"/>
      <c r="CY128" s="127"/>
      <c r="CZ128" s="127"/>
      <c r="DA128" s="127"/>
      <c r="DB128" s="127"/>
      <c r="DC128" s="127"/>
      <c r="DD128" s="127"/>
      <c r="DE128" s="127"/>
      <c r="DF128" s="127"/>
      <c r="DG128" s="127"/>
      <c r="DH128" s="127"/>
      <c r="DI128" s="127"/>
      <c r="DJ128" s="127"/>
      <c r="DK128" s="127"/>
      <c r="DL128" s="127"/>
      <c r="DM128" s="127"/>
      <c r="DN128" s="127"/>
      <c r="DO128" s="127"/>
      <c r="DP128" s="127"/>
      <c r="DQ128" s="127"/>
      <c r="DR128" s="127"/>
      <c r="DS128" s="127"/>
      <c r="DT128" s="127"/>
      <c r="DU128" s="127"/>
      <c r="DV128" s="127"/>
      <c r="DW128" s="127"/>
      <c r="DX128" s="129"/>
      <c r="DY128" s="127"/>
      <c r="DZ128" s="127"/>
      <c r="EA128" s="127"/>
      <c r="EB128" s="127"/>
      <c r="EC128" s="127"/>
      <c r="ED128" s="127"/>
      <c r="EE128" s="127"/>
      <c r="EF128" s="127"/>
      <c r="EG128" s="127"/>
      <c r="EH128" s="129"/>
      <c r="EI128" s="129"/>
      <c r="EJ128" s="129"/>
      <c r="EK128" s="129"/>
      <c r="EL128" s="129"/>
      <c r="EM128" s="129"/>
    </row>
    <row r="129" spans="1:143" ht="12" customHeight="1" x14ac:dyDescent="0.2">
      <c r="A129" s="49" t="s">
        <v>340</v>
      </c>
      <c r="B129" s="50">
        <v>2015</v>
      </c>
      <c r="C129" s="49" t="s">
        <v>341</v>
      </c>
      <c r="D129" s="127">
        <v>78</v>
      </c>
      <c r="E129" s="127">
        <v>75</v>
      </c>
      <c r="F129" s="127">
        <v>75</v>
      </c>
      <c r="G129" s="127">
        <v>181712</v>
      </c>
      <c r="AA129" s="127">
        <v>80941.482999999993</v>
      </c>
      <c r="AB129" s="127">
        <v>34294.256999999998</v>
      </c>
      <c r="AC129" s="127">
        <v>46647.226000000002</v>
      </c>
      <c r="AD129" s="127">
        <v>37630.915999999997</v>
      </c>
      <c r="AE129" s="127">
        <v>6205.83</v>
      </c>
      <c r="AF129" s="127">
        <v>2810.48</v>
      </c>
      <c r="AG129" s="127">
        <v>3723.4610317111014</v>
      </c>
      <c r="AH129" s="127">
        <v>2482.3689682888985</v>
      </c>
      <c r="AI129" s="128" t="s">
        <v>429</v>
      </c>
      <c r="AJ129" s="127">
        <v>6205810</v>
      </c>
      <c r="AK129" s="127">
        <v>6205830</v>
      </c>
      <c r="AL129" s="127">
        <v>696.65</v>
      </c>
      <c r="AM129" s="128" t="s">
        <v>375</v>
      </c>
      <c r="AN129" s="127">
        <v>2795730</v>
      </c>
      <c r="AO129" s="127">
        <v>2795730</v>
      </c>
      <c r="AP129" s="127">
        <v>6041.2</v>
      </c>
      <c r="AQ129" s="127">
        <v>8.7160000000000011</v>
      </c>
      <c r="AR129" s="127">
        <v>5967.6379999999999</v>
      </c>
      <c r="AS129" s="127">
        <v>59220</v>
      </c>
      <c r="AT129" s="127">
        <v>204320</v>
      </c>
      <c r="AU129" s="127">
        <v>2748</v>
      </c>
      <c r="AV129" s="127">
        <v>11340711</v>
      </c>
      <c r="AW129" s="127">
        <v>12199</v>
      </c>
      <c r="AX129" s="127">
        <v>1894973</v>
      </c>
      <c r="AY129" s="127">
        <v>969131</v>
      </c>
      <c r="AZ129" s="127">
        <v>2975009</v>
      </c>
      <c r="BA129" s="127">
        <v>15278</v>
      </c>
      <c r="BB129" s="127">
        <v>8177</v>
      </c>
      <c r="BC129" s="127">
        <v>19127</v>
      </c>
      <c r="BD129" s="127">
        <v>1188480</v>
      </c>
      <c r="BE129" s="127">
        <v>13903</v>
      </c>
      <c r="BF129" s="127">
        <v>1029033</v>
      </c>
      <c r="BG129" s="127">
        <v>456</v>
      </c>
      <c r="BH129" s="127">
        <v>2</v>
      </c>
      <c r="BI129" s="127">
        <v>4796</v>
      </c>
      <c r="BJ129" s="127">
        <v>798867</v>
      </c>
      <c r="BK129" s="127">
        <v>5037711</v>
      </c>
      <c r="BL129" s="127">
        <v>255699</v>
      </c>
      <c r="BM129" s="129"/>
      <c r="BN129" s="127">
        <v>8464417</v>
      </c>
      <c r="BO129" s="127"/>
      <c r="BP129" s="127"/>
      <c r="BQ129" s="127"/>
      <c r="BR129" s="127"/>
      <c r="BS129" s="127"/>
      <c r="BT129" s="127"/>
      <c r="BU129" s="127"/>
      <c r="BV129" s="127"/>
      <c r="BW129" s="127">
        <v>10855.449316580594</v>
      </c>
      <c r="BX129" s="127">
        <v>8125.8401383733153</v>
      </c>
      <c r="BY129" s="127">
        <v>2771.9610532984138</v>
      </c>
      <c r="BZ129" s="127">
        <v>798.86699999999996</v>
      </c>
      <c r="CA129" s="127">
        <v>5037.7110000000002</v>
      </c>
      <c r="CB129" s="127">
        <v>1800.2243274101615</v>
      </c>
      <c r="CC129" s="127">
        <v>1134.141458050251</v>
      </c>
      <c r="CD129" s="127">
        <v>22.966900728961452</v>
      </c>
      <c r="CE129" s="127">
        <v>926.12967546594143</v>
      </c>
      <c r="CF129" s="127">
        <v>0</v>
      </c>
      <c r="CG129" s="127">
        <v>287.48099999999999</v>
      </c>
      <c r="CH129" s="127">
        <v>58.035601129531862</v>
      </c>
      <c r="CI129" s="127">
        <v>8.013460155963898</v>
      </c>
      <c r="CJ129" s="127">
        <v>14.972440291404725</v>
      </c>
      <c r="CK129" s="127">
        <v>3.7188000553399325</v>
      </c>
      <c r="CL129" s="127">
        <v>221.25166430616378</v>
      </c>
      <c r="CM129" s="127">
        <v>2227.4927959812767</v>
      </c>
      <c r="CN129" s="128" t="s">
        <v>430</v>
      </c>
      <c r="CO129" s="127">
        <v>2826329</v>
      </c>
      <c r="CP129" s="127">
        <v>2975009</v>
      </c>
      <c r="CQ129" s="127">
        <v>0</v>
      </c>
      <c r="CR129" s="127">
        <v>0.57199999999999995</v>
      </c>
      <c r="CS129" s="127">
        <v>42908.442968288909</v>
      </c>
      <c r="CT129" s="127">
        <v>0</v>
      </c>
      <c r="CU129" s="127">
        <v>0</v>
      </c>
      <c r="CV129" s="127">
        <v>0</v>
      </c>
      <c r="CW129" s="127">
        <v>37630.34399999999</v>
      </c>
      <c r="CX129" s="127"/>
      <c r="CY129" s="127"/>
      <c r="CZ129" s="127"/>
      <c r="DA129" s="127"/>
      <c r="DB129" s="127"/>
      <c r="DC129" s="127"/>
      <c r="DD129" s="127"/>
      <c r="DE129" s="127"/>
      <c r="DF129" s="127"/>
      <c r="DG129" s="127"/>
      <c r="DH129" s="127"/>
      <c r="DI129" s="127"/>
      <c r="DJ129" s="127"/>
      <c r="DK129" s="127"/>
      <c r="DL129" s="127"/>
      <c r="DM129" s="127"/>
      <c r="DN129" s="127"/>
      <c r="DO129" s="127"/>
      <c r="DP129" s="127"/>
      <c r="DQ129" s="127"/>
      <c r="DR129" s="127"/>
      <c r="DS129" s="127"/>
      <c r="DT129" s="127"/>
      <c r="DU129" s="127"/>
      <c r="DV129" s="127"/>
      <c r="DW129" s="127"/>
      <c r="DX129" s="129"/>
      <c r="DY129" s="127"/>
      <c r="DZ129" s="127"/>
      <c r="EA129" s="127"/>
      <c r="EB129" s="127"/>
      <c r="EC129" s="127"/>
      <c r="ED129" s="127"/>
      <c r="EE129" s="127"/>
      <c r="EF129" s="127"/>
      <c r="EG129" s="127"/>
      <c r="EH129" s="129"/>
      <c r="EI129" s="129"/>
      <c r="EJ129" s="129"/>
      <c r="EK129" s="129"/>
      <c r="EL129" s="129"/>
      <c r="EM129" s="129"/>
    </row>
    <row r="130" spans="1:143" ht="12" customHeight="1" x14ac:dyDescent="0.2">
      <c r="A130" s="49" t="s">
        <v>342</v>
      </c>
      <c r="B130" s="50">
        <v>2015</v>
      </c>
      <c r="C130" s="49" t="s">
        <v>343</v>
      </c>
      <c r="D130" s="127">
        <v>139</v>
      </c>
      <c r="E130" s="127">
        <v>140</v>
      </c>
      <c r="F130" s="127">
        <v>140</v>
      </c>
      <c r="G130" s="127">
        <v>890090</v>
      </c>
      <c r="AA130" s="127">
        <v>401821.26799999998</v>
      </c>
      <c r="AB130" s="127">
        <v>258804.49600000001</v>
      </c>
      <c r="AC130" s="127">
        <v>143016.77200000003</v>
      </c>
      <c r="AD130" s="127">
        <v>105699.342</v>
      </c>
      <c r="AE130" s="127">
        <v>26746.14</v>
      </c>
      <c r="AF130" s="127">
        <v>10571.29</v>
      </c>
      <c r="AG130" s="127">
        <v>5774.3654638269245</v>
      </c>
      <c r="AH130" s="127">
        <v>20971.774536173074</v>
      </c>
      <c r="AI130" s="128" t="s">
        <v>344</v>
      </c>
      <c r="AJ130" s="127">
        <v>26649500</v>
      </c>
      <c r="AK130" s="127">
        <v>26746140</v>
      </c>
      <c r="AL130" s="127">
        <v>3437.2500453692674</v>
      </c>
      <c r="AM130" s="128" t="s">
        <v>345</v>
      </c>
      <c r="AN130" s="127">
        <v>10571290</v>
      </c>
      <c r="AO130" s="127">
        <v>10571290</v>
      </c>
      <c r="AP130" s="127">
        <v>18728.770999999997</v>
      </c>
      <c r="AQ130" s="127">
        <v>175.30699999999996</v>
      </c>
      <c r="AR130" s="127">
        <v>17493.57499999999</v>
      </c>
      <c r="AS130" s="127">
        <v>188239</v>
      </c>
      <c r="AT130" s="127">
        <v>534574</v>
      </c>
      <c r="AU130" s="127">
        <v>2310</v>
      </c>
      <c r="AV130" s="127">
        <v>44052032</v>
      </c>
      <c r="AW130" s="127">
        <v>89213</v>
      </c>
      <c r="AX130" s="127">
        <v>19718030</v>
      </c>
      <c r="AY130" s="127">
        <v>5012188</v>
      </c>
      <c r="AZ130" s="127">
        <v>8433290</v>
      </c>
      <c r="BA130" s="127">
        <v>210651</v>
      </c>
      <c r="BB130" s="127">
        <v>138068</v>
      </c>
      <c r="BC130" s="127">
        <v>70510</v>
      </c>
      <c r="BD130" s="127">
        <v>14667527</v>
      </c>
      <c r="BE130" s="127">
        <v>370490</v>
      </c>
      <c r="BF130" s="127">
        <v>5045558</v>
      </c>
      <c r="BG130" s="127">
        <v>934</v>
      </c>
      <c r="BH130" s="127">
        <v>1675077</v>
      </c>
      <c r="BI130" s="127">
        <v>44005</v>
      </c>
      <c r="BJ130" s="127">
        <v>66318077</v>
      </c>
      <c r="BK130" s="127">
        <v>51705968</v>
      </c>
      <c r="BL130" s="127">
        <v>670666</v>
      </c>
      <c r="BM130" s="129"/>
      <c r="BN130" s="127">
        <v>39857089</v>
      </c>
      <c r="BO130" s="127"/>
      <c r="BP130" s="127"/>
      <c r="BQ130" s="127"/>
      <c r="BR130" s="127"/>
      <c r="BS130" s="127"/>
      <c r="BT130" s="127"/>
      <c r="BU130" s="127"/>
      <c r="BV130" s="127"/>
      <c r="BW130" s="127">
        <v>42517.272889333966</v>
      </c>
      <c r="BX130" s="127">
        <v>39944.353954467952</v>
      </c>
      <c r="BY130" s="127">
        <v>15880.191784792627</v>
      </c>
      <c r="BZ130" s="127">
        <v>66318.077000000005</v>
      </c>
      <c r="CA130" s="127">
        <v>51705.968000000001</v>
      </c>
      <c r="CB130" s="127">
        <v>18732.128264942767</v>
      </c>
      <c r="CC130" s="127">
        <v>5237.7389504121466</v>
      </c>
      <c r="CD130" s="127">
        <v>52.953025965197014</v>
      </c>
      <c r="CE130" s="127">
        <v>4541.0020797045227</v>
      </c>
      <c r="CF130" s="127">
        <v>0</v>
      </c>
      <c r="CG130" s="127">
        <v>831.19</v>
      </c>
      <c r="CH130" s="127">
        <v>184.47422359037398</v>
      </c>
      <c r="CI130" s="127">
        <v>135.30664263343812</v>
      </c>
      <c r="CJ130" s="127">
        <v>206.43798401784898</v>
      </c>
      <c r="CK130" s="127">
        <v>1537.9257605153994</v>
      </c>
      <c r="CL130" s="127">
        <v>932.35143814611433</v>
      </c>
      <c r="CM130" s="127">
        <v>9853.8292014577655</v>
      </c>
      <c r="CN130" s="128" t="s">
        <v>418</v>
      </c>
      <c r="CO130" s="127">
        <v>7021350</v>
      </c>
      <c r="CP130" s="127">
        <v>8433290</v>
      </c>
      <c r="CQ130" s="127">
        <v>10270.539999999997</v>
      </c>
      <c r="CR130" s="127">
        <v>50431.690203433944</v>
      </c>
      <c r="CS130" s="127">
        <v>76540.176332739153</v>
      </c>
      <c r="CT130" s="127">
        <v>837.50393693447108</v>
      </c>
      <c r="CU130" s="127">
        <v>14020.449204318225</v>
      </c>
      <c r="CV130" s="127">
        <v>15168.096795017118</v>
      </c>
      <c r="CW130" s="127">
        <v>23940.729099139127</v>
      </c>
      <c r="CX130" s="127"/>
      <c r="CY130" s="127"/>
      <c r="CZ130" s="127"/>
      <c r="DA130" s="127"/>
      <c r="DB130" s="127"/>
      <c r="DC130" s="127"/>
      <c r="DD130" s="127"/>
      <c r="DE130" s="127"/>
      <c r="DF130" s="127"/>
      <c r="DG130" s="127"/>
      <c r="DH130" s="127"/>
      <c r="DI130" s="127"/>
      <c r="DJ130" s="127"/>
      <c r="DK130" s="127"/>
      <c r="DL130" s="127"/>
      <c r="DM130" s="127"/>
      <c r="DN130" s="127"/>
      <c r="DO130" s="127"/>
      <c r="DP130" s="127"/>
      <c r="DQ130" s="127"/>
      <c r="DR130" s="127"/>
      <c r="DS130" s="127"/>
      <c r="DT130" s="127"/>
      <c r="DU130" s="127"/>
      <c r="DV130" s="127"/>
      <c r="DW130" s="127"/>
      <c r="DX130" s="129"/>
      <c r="DY130" s="127"/>
      <c r="DZ130" s="127"/>
      <c r="EA130" s="127"/>
      <c r="EB130" s="127"/>
      <c r="EC130" s="127"/>
      <c r="ED130" s="127"/>
      <c r="EE130" s="127"/>
      <c r="EF130" s="127"/>
      <c r="EG130" s="127"/>
      <c r="EH130" s="129"/>
      <c r="EI130" s="129"/>
      <c r="EJ130" s="129"/>
      <c r="EK130" s="129"/>
      <c r="EL130" s="129"/>
      <c r="EM130" s="129"/>
    </row>
    <row r="131" spans="1:143" ht="12" customHeight="1" x14ac:dyDescent="0.2">
      <c r="A131" s="131"/>
      <c r="B131" s="132"/>
      <c r="C131" s="131"/>
      <c r="D131" s="133"/>
      <c r="E131" s="133"/>
      <c r="F131" s="133"/>
      <c r="G131" s="133"/>
      <c r="AA131" s="133"/>
      <c r="AB131" s="133"/>
      <c r="AC131" s="133"/>
      <c r="AD131" s="133"/>
      <c r="AE131" s="133"/>
      <c r="AF131" s="133"/>
      <c r="AG131" s="133"/>
      <c r="AH131" s="133"/>
      <c r="AI131" s="134"/>
      <c r="AJ131" s="133"/>
      <c r="AK131" s="133"/>
      <c r="AL131" s="133"/>
      <c r="AM131" s="134"/>
      <c r="AN131" s="133"/>
      <c r="AO131" s="133"/>
      <c r="AP131" s="133"/>
      <c r="AQ131" s="133"/>
      <c r="AR131" s="133"/>
      <c r="BW131" s="133"/>
      <c r="BX131" s="133"/>
      <c r="BY131" s="133"/>
      <c r="BZ131" s="133"/>
      <c r="CA131" s="133"/>
      <c r="CB131" s="133"/>
      <c r="CC131" s="133"/>
      <c r="CD131" s="133"/>
      <c r="CE131" s="133"/>
      <c r="CF131" s="133"/>
      <c r="CG131" s="133"/>
      <c r="CH131" s="133"/>
      <c r="CI131" s="133"/>
      <c r="CJ131" s="133"/>
      <c r="CK131" s="133"/>
      <c r="CL131" s="133"/>
      <c r="CM131" s="133"/>
      <c r="CN131" s="134"/>
      <c r="CO131" s="133"/>
      <c r="CP131" s="133"/>
      <c r="CQ131" s="133"/>
      <c r="CR131" s="133"/>
      <c r="CS131" s="133"/>
      <c r="CT131" s="133"/>
      <c r="CU131" s="133"/>
      <c r="CV131" s="133"/>
      <c r="CW131" s="133"/>
      <c r="CX131" s="133"/>
      <c r="CY131" s="133"/>
      <c r="CZ131" s="133"/>
      <c r="DA131" s="133"/>
      <c r="DB131" s="133"/>
      <c r="DC131" s="133"/>
      <c r="DD131" s="133"/>
    </row>
    <row r="132" spans="1:143" ht="12" customHeight="1" x14ac:dyDescent="0.2">
      <c r="A132" s="135" t="s">
        <v>298</v>
      </c>
      <c r="B132" s="136">
        <v>2014</v>
      </c>
      <c r="C132" s="135" t="s">
        <v>299</v>
      </c>
      <c r="D132" s="137">
        <v>242</v>
      </c>
      <c r="E132" s="137">
        <v>241</v>
      </c>
      <c r="F132" s="137">
        <v>241</v>
      </c>
      <c r="G132" s="137">
        <v>1108853</v>
      </c>
      <c r="AA132" s="137">
        <v>476494.14874999993</v>
      </c>
      <c r="AB132" s="137">
        <v>282461.29006999993</v>
      </c>
      <c r="AC132" s="137">
        <v>194032.85868</v>
      </c>
      <c r="AD132" s="137">
        <v>148108.389</v>
      </c>
      <c r="AE132" s="137">
        <v>32311.965680000001</v>
      </c>
      <c r="AF132" s="137">
        <v>13612.504000000001</v>
      </c>
      <c r="AG132" s="137">
        <v>4984.722533346061</v>
      </c>
      <c r="AH132" s="137"/>
      <c r="AI132" s="138" t="s">
        <v>331</v>
      </c>
      <c r="AJ132" s="137">
        <v>32311965.68</v>
      </c>
      <c r="AK132" s="137">
        <v>32311965.68</v>
      </c>
      <c r="AL132" s="137">
        <v>7224.2896330195072</v>
      </c>
      <c r="AM132" s="138" t="s">
        <v>321</v>
      </c>
      <c r="AN132" s="137">
        <v>13612504</v>
      </c>
      <c r="AO132" s="137">
        <v>13612504</v>
      </c>
      <c r="AP132" s="137"/>
      <c r="AQ132" s="137"/>
      <c r="AR132" s="137"/>
      <c r="AS132" s="137">
        <v>99683</v>
      </c>
      <c r="AT132" s="137">
        <v>330752.59999999998</v>
      </c>
      <c r="AU132" s="137">
        <v>4204</v>
      </c>
      <c r="AV132" s="137">
        <v>63231221.939999998</v>
      </c>
      <c r="AW132" s="137">
        <v>108132</v>
      </c>
      <c r="AX132" s="137">
        <v>20963457.43</v>
      </c>
      <c r="AY132" s="137">
        <v>7382454.3000000007</v>
      </c>
      <c r="AZ132" s="137">
        <v>14431037.859999999</v>
      </c>
      <c r="BA132" s="137">
        <v>249724.72</v>
      </c>
      <c r="BB132" s="137">
        <v>137426.92000000001</v>
      </c>
      <c r="BC132" s="137">
        <v>156456.28</v>
      </c>
      <c r="BD132" s="137">
        <v>17741235.27</v>
      </c>
      <c r="BE132" s="137">
        <v>249461.66999999998</v>
      </c>
      <c r="BF132" s="137">
        <v>4781422.5</v>
      </c>
      <c r="BG132" s="137">
        <v>6</v>
      </c>
      <c r="BH132" s="137">
        <v>2441887</v>
      </c>
      <c r="BI132" s="137">
        <v>46723.53</v>
      </c>
      <c r="BJ132" s="137">
        <v>61362030</v>
      </c>
      <c r="BK132" s="137">
        <v>55234872.740000002</v>
      </c>
      <c r="BL132" s="137">
        <v>449667.31</v>
      </c>
      <c r="BM132" s="139"/>
      <c r="BN132" s="137">
        <v>33059433</v>
      </c>
      <c r="BO132" s="137"/>
      <c r="BP132" s="137"/>
      <c r="BQ132" s="137"/>
      <c r="BR132" s="137"/>
      <c r="BS132" s="137"/>
      <c r="BT132" s="137"/>
      <c r="BU132" s="137"/>
      <c r="BV132" s="137"/>
      <c r="BW132" s="137">
        <v>60218.858592458892</v>
      </c>
      <c r="BX132" s="137">
        <v>43792.381276353852</v>
      </c>
      <c r="BY132" s="137">
        <v>16374.529357361496</v>
      </c>
      <c r="BZ132" s="137">
        <v>61362.03</v>
      </c>
      <c r="CA132" s="137">
        <v>55234.872739999999</v>
      </c>
      <c r="CB132" s="137">
        <v>19915.28430859611</v>
      </c>
      <c r="CC132" s="137">
        <v>7598.2940066244873</v>
      </c>
      <c r="CD132" s="137">
        <v>16.872468471919312</v>
      </c>
      <c r="CE132" s="137">
        <v>4303.2801360020039</v>
      </c>
      <c r="CF132" s="137">
        <v>0</v>
      </c>
      <c r="CG132" s="137">
        <v>714.24359000000004</v>
      </c>
      <c r="CH132" s="137">
        <v>97.689341901302342</v>
      </c>
      <c r="CI132" s="137">
        <v>134.67838422121051</v>
      </c>
      <c r="CJ132" s="137">
        <v>244.73023036312102</v>
      </c>
      <c r="CK132" s="137">
        <v>2204.4799918819331</v>
      </c>
      <c r="CL132" s="137">
        <v>618.51897603807447</v>
      </c>
      <c r="CM132" s="137">
        <v>9349.5479050828635</v>
      </c>
      <c r="CN132" s="138" t="s">
        <v>431</v>
      </c>
      <c r="CO132" s="137">
        <v>13918797.859999999</v>
      </c>
      <c r="CP132" s="137">
        <v>14878927.859999999</v>
      </c>
      <c r="CQ132" s="137">
        <v>0</v>
      </c>
      <c r="CR132" s="137">
        <v>91330.776999999973</v>
      </c>
      <c r="CS132" s="137">
        <v>97717.359146653936</v>
      </c>
      <c r="CT132" s="137">
        <v>0</v>
      </c>
      <c r="CU132" s="137">
        <v>465.84000000000003</v>
      </c>
      <c r="CV132" s="137">
        <v>739.92725526645779</v>
      </c>
      <c r="CW132" s="137">
        <v>55323.790722842234</v>
      </c>
      <c r="CX132" s="137"/>
      <c r="CY132" s="137"/>
      <c r="CZ132" s="137"/>
      <c r="DA132" s="137"/>
      <c r="DB132" s="137"/>
      <c r="DC132" s="137"/>
      <c r="DD132" s="137"/>
      <c r="DE132" s="137"/>
      <c r="DF132" s="137"/>
      <c r="DG132" s="137"/>
      <c r="DH132" s="137"/>
      <c r="DI132" s="137"/>
      <c r="DJ132" s="137"/>
      <c r="DK132" s="137"/>
      <c r="DL132" s="137"/>
      <c r="DM132" s="137"/>
      <c r="DN132" s="137"/>
      <c r="DO132" s="137"/>
      <c r="DP132" s="137"/>
      <c r="DQ132" s="137"/>
      <c r="DR132" s="137"/>
      <c r="DS132" s="137"/>
      <c r="DT132" s="137"/>
      <c r="DU132" s="137"/>
      <c r="DV132" s="137"/>
      <c r="DW132" s="137"/>
      <c r="DX132" s="139"/>
      <c r="DY132" s="137"/>
      <c r="DZ132" s="137"/>
      <c r="EA132" s="137"/>
      <c r="EB132" s="137"/>
      <c r="EC132" s="137"/>
      <c r="ED132" s="137"/>
      <c r="EE132" s="137"/>
      <c r="EF132" s="137"/>
      <c r="EG132" s="137"/>
      <c r="EH132" s="139"/>
      <c r="EI132" s="139"/>
      <c r="EJ132" s="139"/>
      <c r="EK132" s="139"/>
      <c r="EL132" s="139"/>
      <c r="EM132" s="139"/>
    </row>
    <row r="133" spans="1:143" ht="12" customHeight="1" x14ac:dyDescent="0.2">
      <c r="A133" s="135" t="s">
        <v>303</v>
      </c>
      <c r="B133" s="136">
        <v>2014</v>
      </c>
      <c r="C133" s="135" t="s">
        <v>304</v>
      </c>
      <c r="D133" s="137">
        <v>206</v>
      </c>
      <c r="E133" s="137">
        <v>206</v>
      </c>
      <c r="F133" s="137">
        <v>206</v>
      </c>
      <c r="G133" s="137">
        <v>1265077</v>
      </c>
      <c r="AA133" s="137">
        <v>660795.04012999986</v>
      </c>
      <c r="AB133" s="137">
        <v>347461.96324000001</v>
      </c>
      <c r="AC133" s="137">
        <v>313333.07689000003</v>
      </c>
      <c r="AD133" s="137">
        <v>261264.48329000003</v>
      </c>
      <c r="AE133" s="137">
        <v>35677.575600000004</v>
      </c>
      <c r="AF133" s="137">
        <v>16391.018</v>
      </c>
      <c r="AG133" s="137">
        <v>9017.8646725594208</v>
      </c>
      <c r="AH133" s="137"/>
      <c r="AI133" s="138" t="s">
        <v>344</v>
      </c>
      <c r="AJ133" s="137">
        <v>35674175.600000001</v>
      </c>
      <c r="AK133" s="137">
        <v>35677935.600000001</v>
      </c>
      <c r="AL133" s="137">
        <v>9608.1154688348779</v>
      </c>
      <c r="AM133" s="138" t="s">
        <v>432</v>
      </c>
      <c r="AN133" s="137">
        <v>16330978</v>
      </c>
      <c r="AO133" s="137">
        <v>16391018</v>
      </c>
      <c r="AP133" s="137"/>
      <c r="AQ133" s="137"/>
      <c r="AR133" s="137"/>
      <c r="AS133" s="137">
        <v>172258.68</v>
      </c>
      <c r="AT133" s="137">
        <v>101575</v>
      </c>
      <c r="AU133" s="137">
        <v>738</v>
      </c>
      <c r="AV133" s="137">
        <v>74354669.329999998</v>
      </c>
      <c r="AW133" s="137">
        <v>98065.010000000009</v>
      </c>
      <c r="AX133" s="137">
        <v>23209073.109999999</v>
      </c>
      <c r="AY133" s="137">
        <v>6694726.8799999999</v>
      </c>
      <c r="AZ133" s="137">
        <v>26219800.34</v>
      </c>
      <c r="BA133" s="137">
        <v>265339.71999999997</v>
      </c>
      <c r="BB133" s="137">
        <v>113514.68</v>
      </c>
      <c r="BC133" s="137">
        <v>130310</v>
      </c>
      <c r="BD133" s="137">
        <v>22423877</v>
      </c>
      <c r="BE133" s="137">
        <v>311779</v>
      </c>
      <c r="BF133" s="137">
        <v>5041627.6500000004</v>
      </c>
      <c r="BG133" s="137">
        <v>364</v>
      </c>
      <c r="BH133" s="137">
        <v>2692888</v>
      </c>
      <c r="BI133" s="137">
        <v>68491.72</v>
      </c>
      <c r="BJ133" s="137">
        <v>53876908</v>
      </c>
      <c r="BK133" s="137">
        <v>108745926.12</v>
      </c>
      <c r="BL133" s="137">
        <v>197828</v>
      </c>
      <c r="BM133" s="139"/>
      <c r="BN133" s="137">
        <v>22742203</v>
      </c>
      <c r="BO133" s="137"/>
      <c r="BP133" s="137"/>
      <c r="BQ133" s="137"/>
      <c r="BR133" s="137"/>
      <c r="BS133" s="137"/>
      <c r="BT133" s="137"/>
      <c r="BU133" s="137"/>
      <c r="BV133" s="137"/>
      <c r="BW133" s="137">
        <v>75057.751109941877</v>
      </c>
      <c r="BX133" s="137">
        <v>43995.007457043546</v>
      </c>
      <c r="BY133" s="137">
        <v>23014.84518116272</v>
      </c>
      <c r="BZ133" s="137">
        <v>53876.908000000003</v>
      </c>
      <c r="CA133" s="137">
        <v>108745.92612</v>
      </c>
      <c r="CB133" s="137">
        <v>22048.619177826287</v>
      </c>
      <c r="CC133" s="137">
        <v>7296.7059599628201</v>
      </c>
      <c r="CD133" s="137">
        <v>118.32236740563938</v>
      </c>
      <c r="CE133" s="137">
        <v>4537.4647647982292</v>
      </c>
      <c r="CF133" s="137">
        <v>0</v>
      </c>
      <c r="CG133" s="137">
        <v>426.01201000000003</v>
      </c>
      <c r="CH133" s="137">
        <v>168.81350968557356</v>
      </c>
      <c r="CI133" s="137">
        <v>111.2443885651207</v>
      </c>
      <c r="CJ133" s="137">
        <v>260.03293066095353</v>
      </c>
      <c r="CK133" s="137">
        <v>2624.5453222908786</v>
      </c>
      <c r="CL133" s="137">
        <v>472.81445480226517</v>
      </c>
      <c r="CM133" s="137">
        <v>11092.842862350448</v>
      </c>
      <c r="CN133" s="138" t="s">
        <v>374</v>
      </c>
      <c r="CO133" s="137">
        <v>26181920.34</v>
      </c>
      <c r="CP133" s="137">
        <v>26219800.34</v>
      </c>
      <c r="CQ133" s="137">
        <v>225.18</v>
      </c>
      <c r="CR133" s="137">
        <v>261236.92328999995</v>
      </c>
      <c r="CS133" s="137">
        <v>42853.468927440546</v>
      </c>
      <c r="CT133" s="137">
        <v>0</v>
      </c>
      <c r="CU133" s="137">
        <v>0</v>
      </c>
      <c r="CV133" s="137">
        <v>8.3398396825790417</v>
      </c>
      <c r="CW133" s="137">
        <v>4.2201599431037904</v>
      </c>
      <c r="CX133" s="137"/>
      <c r="CY133" s="137"/>
      <c r="CZ133" s="137"/>
      <c r="DA133" s="137"/>
      <c r="DB133" s="137"/>
      <c r="DC133" s="137"/>
      <c r="DD133" s="137"/>
      <c r="DE133" s="137"/>
      <c r="DF133" s="137"/>
      <c r="DG133" s="137"/>
      <c r="DH133" s="137"/>
      <c r="DI133" s="137"/>
      <c r="DJ133" s="137"/>
      <c r="DK133" s="137"/>
      <c r="DL133" s="137"/>
      <c r="DM133" s="137"/>
      <c r="DN133" s="137"/>
      <c r="DO133" s="137"/>
      <c r="DP133" s="137"/>
      <c r="DQ133" s="137"/>
      <c r="DR133" s="137"/>
      <c r="DS133" s="137"/>
      <c r="DT133" s="137"/>
      <c r="DU133" s="137"/>
      <c r="DV133" s="137"/>
      <c r="DW133" s="137"/>
      <c r="DX133" s="139"/>
      <c r="DY133" s="137"/>
      <c r="DZ133" s="137"/>
      <c r="EA133" s="137"/>
      <c r="EB133" s="137"/>
      <c r="EC133" s="137"/>
      <c r="ED133" s="137"/>
      <c r="EE133" s="137"/>
      <c r="EF133" s="137"/>
      <c r="EG133" s="137"/>
      <c r="EH133" s="139"/>
      <c r="EI133" s="139"/>
      <c r="EJ133" s="139"/>
      <c r="EK133" s="139"/>
      <c r="EL133" s="139"/>
      <c r="EM133" s="139"/>
    </row>
    <row r="134" spans="1:143" ht="12" customHeight="1" x14ac:dyDescent="0.2">
      <c r="A134" s="135" t="s">
        <v>307</v>
      </c>
      <c r="B134" s="136">
        <v>2014</v>
      </c>
      <c r="C134" s="135" t="s">
        <v>308</v>
      </c>
      <c r="D134" s="137">
        <v>154</v>
      </c>
      <c r="E134" s="137">
        <v>154</v>
      </c>
      <c r="F134" s="137">
        <v>154</v>
      </c>
      <c r="G134" s="137">
        <v>599905</v>
      </c>
      <c r="AA134" s="137">
        <v>273639.23640999995</v>
      </c>
      <c r="AB134" s="137">
        <v>145254.41241000002</v>
      </c>
      <c r="AC134" s="137">
        <v>128384.66500000001</v>
      </c>
      <c r="AD134" s="137">
        <v>103067.274</v>
      </c>
      <c r="AE134" s="137">
        <v>19517.891</v>
      </c>
      <c r="AF134" s="137">
        <v>5799.5</v>
      </c>
      <c r="AG134" s="137">
        <v>3732.2446373393373</v>
      </c>
      <c r="AH134" s="137"/>
      <c r="AI134" s="138" t="s">
        <v>368</v>
      </c>
      <c r="AJ134" s="137">
        <v>18747512</v>
      </c>
      <c r="AK134" s="137">
        <v>19517892</v>
      </c>
      <c r="AL134" s="137">
        <v>2261.3557077480109</v>
      </c>
      <c r="AM134" s="138" t="s">
        <v>432</v>
      </c>
      <c r="AN134" s="137">
        <v>5440560</v>
      </c>
      <c r="AO134" s="137">
        <v>5799500</v>
      </c>
      <c r="AP134" s="137"/>
      <c r="AQ134" s="137"/>
      <c r="AR134" s="137"/>
      <c r="AS134" s="137">
        <v>126500.17</v>
      </c>
      <c r="AT134" s="137">
        <v>669036</v>
      </c>
      <c r="AU134" s="137">
        <v>106443</v>
      </c>
      <c r="AV134" s="137">
        <v>26419934</v>
      </c>
      <c r="AW134" s="137">
        <v>51169.079999999994</v>
      </c>
      <c r="AX134" s="137">
        <v>13147491</v>
      </c>
      <c r="AY134" s="137">
        <v>3384233</v>
      </c>
      <c r="AZ134" s="137">
        <v>5782130</v>
      </c>
      <c r="BA134" s="137">
        <v>221362.37999999998</v>
      </c>
      <c r="BB134" s="137">
        <v>78761</v>
      </c>
      <c r="BC134" s="137">
        <v>75471.03</v>
      </c>
      <c r="BD134" s="137">
        <v>9405430</v>
      </c>
      <c r="BE134" s="137">
        <v>147994</v>
      </c>
      <c r="BF134" s="137">
        <v>2670644</v>
      </c>
      <c r="BG134" s="137">
        <v>237</v>
      </c>
      <c r="BH134" s="137">
        <v>1284143</v>
      </c>
      <c r="BI134" s="137">
        <v>29164.730000000003</v>
      </c>
      <c r="BJ134" s="137">
        <v>24810103</v>
      </c>
      <c r="BK134" s="137">
        <v>30944042</v>
      </c>
      <c r="BL134" s="137">
        <v>318863.02</v>
      </c>
      <c r="BM134" s="139"/>
      <c r="BN134" s="137">
        <v>25581261</v>
      </c>
      <c r="BO134" s="137"/>
      <c r="BP134" s="137"/>
      <c r="BQ134" s="137"/>
      <c r="BR134" s="137"/>
      <c r="BS134" s="137"/>
      <c r="BT134" s="137"/>
      <c r="BU134" s="137"/>
      <c r="BV134" s="137"/>
      <c r="BW134" s="137">
        <v>27677.711202203034</v>
      </c>
      <c r="BX134" s="137">
        <v>25149.489415749729</v>
      </c>
      <c r="BY134" s="137">
        <v>9506.5595741980524</v>
      </c>
      <c r="BZ134" s="137">
        <v>24810.102999999999</v>
      </c>
      <c r="CA134" s="137">
        <v>30944.042000000001</v>
      </c>
      <c r="CB134" s="137">
        <v>12490.116293269693</v>
      </c>
      <c r="CC134" s="137">
        <v>3513.5923555298746</v>
      </c>
      <c r="CD134" s="137">
        <v>52.348804864077827</v>
      </c>
      <c r="CE134" s="137">
        <v>2403.5795363268853</v>
      </c>
      <c r="CF134" s="137">
        <v>0</v>
      </c>
      <c r="CG134" s="137">
        <v>445.71613000000002</v>
      </c>
      <c r="CH134" s="137">
        <v>123.97016901279925</v>
      </c>
      <c r="CI134" s="137">
        <v>77.185781502246854</v>
      </c>
      <c r="CJ134" s="137">
        <v>216.93513662215233</v>
      </c>
      <c r="CK134" s="137">
        <v>1286.9554213390761</v>
      </c>
      <c r="CL134" s="137">
        <v>935.72203758505339</v>
      </c>
      <c r="CM134" s="137">
        <v>5772.4610141224011</v>
      </c>
      <c r="CN134" s="138" t="s">
        <v>406</v>
      </c>
      <c r="CO134" s="137">
        <v>1403130</v>
      </c>
      <c r="CP134" s="137">
        <v>5782130</v>
      </c>
      <c r="CQ134" s="137">
        <v>22916.19603000001</v>
      </c>
      <c r="CR134" s="137">
        <v>81814.075999999986</v>
      </c>
      <c r="CS134" s="137">
        <v>19884.535224641979</v>
      </c>
      <c r="CT134" s="137">
        <v>0</v>
      </c>
      <c r="CU134" s="137">
        <v>0</v>
      </c>
      <c r="CV134" s="137">
        <v>2553.0911861658096</v>
      </c>
      <c r="CW134" s="137">
        <v>438.88260605245836</v>
      </c>
      <c r="CX134" s="137"/>
      <c r="CY134" s="137"/>
      <c r="CZ134" s="137"/>
      <c r="DA134" s="137"/>
      <c r="DB134" s="137"/>
      <c r="DC134" s="137"/>
      <c r="DD134" s="137"/>
      <c r="DE134" s="137"/>
      <c r="DF134" s="137"/>
      <c r="DG134" s="137"/>
      <c r="DH134" s="137"/>
      <c r="DI134" s="137"/>
      <c r="DJ134" s="137"/>
      <c r="DK134" s="137"/>
      <c r="DL134" s="137"/>
      <c r="DM134" s="137"/>
      <c r="DN134" s="137"/>
      <c r="DO134" s="137"/>
      <c r="DP134" s="137"/>
      <c r="DQ134" s="137"/>
      <c r="DR134" s="137"/>
      <c r="DS134" s="137"/>
      <c r="DT134" s="137"/>
      <c r="DU134" s="137"/>
      <c r="DV134" s="137"/>
      <c r="DW134" s="137"/>
      <c r="DX134" s="139"/>
      <c r="DY134" s="137"/>
      <c r="DZ134" s="137"/>
      <c r="EA134" s="137"/>
      <c r="EB134" s="137"/>
      <c r="EC134" s="137"/>
      <c r="ED134" s="137"/>
      <c r="EE134" s="137"/>
      <c r="EF134" s="137"/>
      <c r="EG134" s="137"/>
      <c r="EH134" s="139"/>
      <c r="EI134" s="139"/>
      <c r="EJ134" s="139"/>
      <c r="EK134" s="139"/>
      <c r="EL134" s="139"/>
      <c r="EM134" s="139"/>
    </row>
    <row r="135" spans="1:143" ht="12" customHeight="1" x14ac:dyDescent="0.2">
      <c r="A135" s="135" t="s">
        <v>312</v>
      </c>
      <c r="B135" s="136">
        <v>2014</v>
      </c>
      <c r="C135" s="135" t="s">
        <v>313</v>
      </c>
      <c r="D135" s="137">
        <v>115</v>
      </c>
      <c r="E135" s="137">
        <v>115</v>
      </c>
      <c r="F135" s="137">
        <v>115</v>
      </c>
      <c r="G135" s="137">
        <v>361610</v>
      </c>
      <c r="AA135" s="137">
        <v>165611.726</v>
      </c>
      <c r="AB135" s="137">
        <v>104539.897</v>
      </c>
      <c r="AC135" s="137">
        <v>61071.829000000005</v>
      </c>
      <c r="AD135" s="137">
        <v>44970.743000000002</v>
      </c>
      <c r="AE135" s="137">
        <v>10834.075999999999</v>
      </c>
      <c r="AF135" s="137">
        <v>5267.01</v>
      </c>
      <c r="AG135" s="137">
        <v>659.47303092829884</v>
      </c>
      <c r="AH135" s="137"/>
      <c r="AI135" s="138" t="s">
        <v>433</v>
      </c>
      <c r="AJ135" s="137">
        <v>10775016</v>
      </c>
      <c r="AK135" s="137">
        <v>10834076</v>
      </c>
      <c r="AL135" s="137">
        <v>2108.6740912640093</v>
      </c>
      <c r="AM135" s="138" t="s">
        <v>325</v>
      </c>
      <c r="AN135" s="137">
        <v>5267010</v>
      </c>
      <c r="AO135" s="137">
        <v>5267010</v>
      </c>
      <c r="AP135" s="137"/>
      <c r="AQ135" s="137"/>
      <c r="AR135" s="137"/>
      <c r="AS135" s="137">
        <v>21414</v>
      </c>
      <c r="AT135" s="137">
        <v>22480</v>
      </c>
      <c r="AU135" s="137">
        <v>120</v>
      </c>
      <c r="AV135" s="137">
        <v>21657928</v>
      </c>
      <c r="AW135" s="137">
        <v>38344</v>
      </c>
      <c r="AX135" s="137">
        <v>5903262</v>
      </c>
      <c r="AY135" s="137">
        <v>2103349</v>
      </c>
      <c r="AZ135" s="137">
        <v>17463056</v>
      </c>
      <c r="BA135" s="137">
        <v>122473</v>
      </c>
      <c r="BB135" s="137">
        <v>46831</v>
      </c>
      <c r="BC135" s="137">
        <v>50717</v>
      </c>
      <c r="BD135" s="137">
        <v>7827475</v>
      </c>
      <c r="BE135" s="137">
        <v>141878</v>
      </c>
      <c r="BF135" s="137">
        <v>1671445</v>
      </c>
      <c r="BG135" s="137">
        <v>235</v>
      </c>
      <c r="BH135" s="137">
        <v>540390</v>
      </c>
      <c r="BI135" s="137">
        <v>20237</v>
      </c>
      <c r="BJ135" s="137">
        <v>22750336</v>
      </c>
      <c r="BK135" s="137">
        <v>23487282</v>
      </c>
      <c r="BL135" s="137">
        <v>156995</v>
      </c>
      <c r="BM135" s="139"/>
      <c r="BN135" s="137">
        <v>513650</v>
      </c>
      <c r="BO135" s="137"/>
      <c r="BP135" s="137"/>
      <c r="BQ135" s="137"/>
      <c r="BR135" s="137"/>
      <c r="BS135" s="137"/>
      <c r="BT135" s="137"/>
      <c r="BU135" s="137"/>
      <c r="BV135" s="137"/>
      <c r="BW135" s="137">
        <v>20615.092296924759</v>
      </c>
      <c r="BX135" s="137">
        <v>14398.654882990719</v>
      </c>
      <c r="BY135" s="137">
        <v>8817.3158302336105</v>
      </c>
      <c r="BZ135" s="137">
        <v>22750.335999999999</v>
      </c>
      <c r="CA135" s="137">
        <v>23487.281999999999</v>
      </c>
      <c r="CB135" s="137">
        <v>5608.0988296276328</v>
      </c>
      <c r="CC135" s="137">
        <v>2497.8584666236939</v>
      </c>
      <c r="CD135" s="137">
        <v>57.258046823868064</v>
      </c>
      <c r="CE135" s="137">
        <v>1504.3004601496459</v>
      </c>
      <c r="CF135" s="137">
        <v>0</v>
      </c>
      <c r="CG135" s="137">
        <v>246.291</v>
      </c>
      <c r="CH135" s="137">
        <v>20.985720408439636</v>
      </c>
      <c r="CI135" s="137">
        <v>45.894380893230441</v>
      </c>
      <c r="CJ135" s="137">
        <v>120.02354233598709</v>
      </c>
      <c r="CK135" s="137">
        <v>486.35098711609839</v>
      </c>
      <c r="CL135" s="137">
        <v>213.604419881925</v>
      </c>
      <c r="CM135" s="137">
        <v>3368.0363461904358</v>
      </c>
      <c r="CN135" s="138" t="s">
        <v>434</v>
      </c>
      <c r="CO135" s="137">
        <v>17210304</v>
      </c>
      <c r="CP135" s="137">
        <v>17463056</v>
      </c>
      <c r="CQ135" s="137">
        <v>0</v>
      </c>
      <c r="CR135" s="137">
        <v>25637.229999999996</v>
      </c>
      <c r="CS135" s="137">
        <v>34775.125969071705</v>
      </c>
      <c r="CT135" s="137">
        <v>0</v>
      </c>
      <c r="CU135" s="137">
        <v>18489.703000000005</v>
      </c>
      <c r="CV135" s="137">
        <v>203.55839345455169</v>
      </c>
      <c r="CW135" s="137">
        <v>446.62319712638856</v>
      </c>
      <c r="CX135" s="137"/>
      <c r="CY135" s="137"/>
      <c r="CZ135" s="137"/>
      <c r="DA135" s="137"/>
      <c r="DB135" s="137"/>
      <c r="DC135" s="137"/>
      <c r="DD135" s="137"/>
      <c r="DE135" s="137"/>
      <c r="DF135" s="137"/>
      <c r="DG135" s="137"/>
      <c r="DH135" s="137"/>
      <c r="DI135" s="137"/>
      <c r="DJ135" s="137"/>
      <c r="DK135" s="137"/>
      <c r="DL135" s="137"/>
      <c r="DM135" s="137"/>
      <c r="DN135" s="137"/>
      <c r="DO135" s="137"/>
      <c r="DP135" s="137"/>
      <c r="DQ135" s="137"/>
      <c r="DR135" s="137"/>
      <c r="DS135" s="137"/>
      <c r="DT135" s="137"/>
      <c r="DU135" s="137"/>
      <c r="DV135" s="137"/>
      <c r="DW135" s="137"/>
      <c r="DX135" s="139"/>
      <c r="DY135" s="137"/>
      <c r="DZ135" s="137"/>
      <c r="EA135" s="137"/>
      <c r="EB135" s="137"/>
      <c r="EC135" s="137"/>
      <c r="ED135" s="137"/>
      <c r="EE135" s="137"/>
      <c r="EF135" s="137"/>
      <c r="EG135" s="137"/>
      <c r="EH135" s="139"/>
      <c r="EI135" s="139"/>
      <c r="EJ135" s="139"/>
      <c r="EK135" s="139"/>
      <c r="EL135" s="139"/>
      <c r="EM135" s="139"/>
    </row>
    <row r="136" spans="1:143" ht="12" customHeight="1" x14ac:dyDescent="0.2">
      <c r="A136" s="135" t="s">
        <v>315</v>
      </c>
      <c r="B136" s="136">
        <v>2014</v>
      </c>
      <c r="C136" s="135" t="s">
        <v>316</v>
      </c>
      <c r="D136" s="137">
        <v>89</v>
      </c>
      <c r="E136" s="137">
        <v>89</v>
      </c>
      <c r="F136" s="137">
        <v>89</v>
      </c>
      <c r="G136" s="137">
        <v>340251</v>
      </c>
      <c r="AA136" s="137">
        <v>154656.04199999999</v>
      </c>
      <c r="AB136" s="137">
        <v>93402.06</v>
      </c>
      <c r="AC136" s="137">
        <v>61253.981999999996</v>
      </c>
      <c r="AD136" s="137">
        <v>48629.650999999998</v>
      </c>
      <c r="AE136" s="137">
        <v>9381.5409999999993</v>
      </c>
      <c r="AF136" s="137">
        <v>3242.79</v>
      </c>
      <c r="AG136" s="137">
        <v>662.00704917415976</v>
      </c>
      <c r="AH136" s="137"/>
      <c r="AI136" s="138" t="s">
        <v>435</v>
      </c>
      <c r="AJ136" s="137">
        <v>9370358</v>
      </c>
      <c r="AK136" s="137">
        <v>9381541</v>
      </c>
      <c r="AL136" s="137">
        <v>1300.2061015626789</v>
      </c>
      <c r="AM136" s="138" t="s">
        <v>301</v>
      </c>
      <c r="AN136" s="137">
        <v>3242790</v>
      </c>
      <c r="AO136" s="137">
        <v>3242790</v>
      </c>
      <c r="AP136" s="137"/>
      <c r="AQ136" s="137"/>
      <c r="AR136" s="137"/>
      <c r="AS136" s="137">
        <v>82989</v>
      </c>
      <c r="AT136" s="137">
        <v>2910</v>
      </c>
      <c r="AU136" s="137">
        <v>2210</v>
      </c>
      <c r="AV136" s="137">
        <v>7260740</v>
      </c>
      <c r="AW136" s="137">
        <v>35426</v>
      </c>
      <c r="AX136" s="137">
        <v>6245538</v>
      </c>
      <c r="AY136" s="137">
        <v>2124750</v>
      </c>
      <c r="AZ136" s="137">
        <v>17749880</v>
      </c>
      <c r="BA136" s="137">
        <v>114178</v>
      </c>
      <c r="BB136" s="137">
        <v>10570</v>
      </c>
      <c r="BC136" s="137">
        <v>36548</v>
      </c>
      <c r="BD136" s="137">
        <v>371383</v>
      </c>
      <c r="BE136" s="140"/>
      <c r="BF136" s="137">
        <v>1627945</v>
      </c>
      <c r="BG136" s="137">
        <v>890</v>
      </c>
      <c r="BH136" s="137">
        <v>920956</v>
      </c>
      <c r="BI136" s="137">
        <v>14125</v>
      </c>
      <c r="BJ136" s="137">
        <v>20110240</v>
      </c>
      <c r="BK136" s="137">
        <v>23479388</v>
      </c>
      <c r="BL136" s="137">
        <v>77381</v>
      </c>
      <c r="BM136" s="139"/>
      <c r="BN136" s="137">
        <v>13134013</v>
      </c>
      <c r="BO136" s="140"/>
      <c r="BP136" s="137"/>
      <c r="BQ136" s="137"/>
      <c r="BR136" s="137"/>
      <c r="BS136" s="137"/>
      <c r="BT136" s="137"/>
      <c r="BU136" s="137"/>
      <c r="BV136" s="137"/>
      <c r="BW136" s="137">
        <v>11377.772817573546</v>
      </c>
      <c r="BX136" s="137">
        <v>12608.652198174655</v>
      </c>
      <c r="BY136" s="137">
        <v>8344.4378689306977</v>
      </c>
      <c r="BZ136" s="137">
        <v>20110.240000000002</v>
      </c>
      <c r="CA136" s="137">
        <v>23479.387999999999</v>
      </c>
      <c r="CB136" s="137">
        <v>5933.2610255473855</v>
      </c>
      <c r="CC136" s="137">
        <v>2703.5008431713281</v>
      </c>
      <c r="CD136" s="137">
        <v>152.64897318407893</v>
      </c>
      <c r="CE136" s="137">
        <v>1465.1504611867667</v>
      </c>
      <c r="CF136" s="137">
        <v>0</v>
      </c>
      <c r="CG136" s="137">
        <v>150.245</v>
      </c>
      <c r="CH136" s="137">
        <v>81.329221582889559</v>
      </c>
      <c r="CI136" s="137">
        <v>10.35860020160675</v>
      </c>
      <c r="CJ136" s="137">
        <v>111.89444217777252</v>
      </c>
      <c r="CK136" s="137">
        <v>1272.6073846550435</v>
      </c>
      <c r="CL136" s="137">
        <v>503.43182775259015</v>
      </c>
      <c r="CM136" s="137">
        <v>5077.6162389520705</v>
      </c>
      <c r="CN136" s="138" t="s">
        <v>318</v>
      </c>
      <c r="CO136" s="137">
        <v>17749880</v>
      </c>
      <c r="CP136" s="137">
        <v>17749880</v>
      </c>
      <c r="CQ136" s="137">
        <v>0</v>
      </c>
      <c r="CR136" s="137">
        <v>48629.651000000013</v>
      </c>
      <c r="CS136" s="137">
        <v>11963.720748712627</v>
      </c>
      <c r="CT136" s="137">
        <v>0</v>
      </c>
      <c r="CU136" s="137">
        <v>0</v>
      </c>
      <c r="CV136" s="137">
        <v>0</v>
      </c>
      <c r="CW136" s="137">
        <v>0</v>
      </c>
      <c r="CX136" s="137"/>
      <c r="CY136" s="137"/>
      <c r="CZ136" s="137"/>
      <c r="DA136" s="137"/>
      <c r="DB136" s="137"/>
      <c r="DC136" s="137"/>
      <c r="DD136" s="137"/>
      <c r="DE136" s="137"/>
      <c r="DF136" s="137"/>
      <c r="DG136" s="137"/>
      <c r="DH136" s="137"/>
      <c r="DI136" s="137"/>
      <c r="DJ136" s="137"/>
      <c r="DK136" s="137"/>
      <c r="DL136" s="137"/>
      <c r="DM136" s="137"/>
      <c r="DN136" s="137"/>
      <c r="DO136" s="137"/>
      <c r="DP136" s="137"/>
      <c r="DQ136" s="140"/>
      <c r="DR136" s="137"/>
      <c r="DS136" s="137"/>
      <c r="DT136" s="137"/>
      <c r="DU136" s="137"/>
      <c r="DV136" s="137"/>
      <c r="DW136" s="137"/>
      <c r="DX136" s="139"/>
      <c r="DY136" s="137"/>
      <c r="DZ136" s="140"/>
      <c r="EA136" s="137"/>
      <c r="EB136" s="137"/>
      <c r="EC136" s="137"/>
      <c r="ED136" s="137"/>
      <c r="EE136" s="137"/>
      <c r="EF136" s="137"/>
      <c r="EG136" s="137"/>
      <c r="EH136" s="139"/>
      <c r="EI136" s="139"/>
      <c r="EJ136" s="139"/>
      <c r="EK136" s="139"/>
      <c r="EL136" s="139"/>
      <c r="EM136" s="139"/>
    </row>
    <row r="137" spans="1:143" ht="12" customHeight="1" x14ac:dyDescent="0.2">
      <c r="A137" s="135" t="s">
        <v>319</v>
      </c>
      <c r="B137" s="136">
        <v>2014</v>
      </c>
      <c r="C137" s="135" t="s">
        <v>320</v>
      </c>
      <c r="D137" s="137">
        <v>61</v>
      </c>
      <c r="E137" s="137">
        <v>60</v>
      </c>
      <c r="F137" s="137">
        <v>59</v>
      </c>
      <c r="G137" s="137">
        <v>229576</v>
      </c>
      <c r="AA137" s="137">
        <v>97597.986400000009</v>
      </c>
      <c r="AB137" s="137">
        <v>55157.114999999998</v>
      </c>
      <c r="AC137" s="137">
        <v>42440.871399999996</v>
      </c>
      <c r="AD137" s="137">
        <v>31976.021399999998</v>
      </c>
      <c r="AE137" s="137">
        <v>6852.56</v>
      </c>
      <c r="AF137" s="137">
        <v>3612.29</v>
      </c>
      <c r="AG137" s="137">
        <v>1337.6132190414519</v>
      </c>
      <c r="AH137" s="137"/>
      <c r="AI137" s="138" t="s">
        <v>301</v>
      </c>
      <c r="AJ137" s="137">
        <v>6852560</v>
      </c>
      <c r="AK137" s="137">
        <v>6852560</v>
      </c>
      <c r="AL137" s="137">
        <v>1440.1136369189619</v>
      </c>
      <c r="AM137" s="138" t="s">
        <v>325</v>
      </c>
      <c r="AN137" s="137">
        <v>3612290</v>
      </c>
      <c r="AO137" s="137">
        <v>3612290</v>
      </c>
      <c r="AP137" s="137"/>
      <c r="AQ137" s="137"/>
      <c r="AR137" s="137"/>
      <c r="AS137" s="137">
        <v>16062</v>
      </c>
      <c r="AT137" s="137">
        <v>149416</v>
      </c>
      <c r="AU137" s="137">
        <v>629</v>
      </c>
      <c r="AV137" s="137">
        <v>10179538</v>
      </c>
      <c r="AW137" s="137">
        <v>25708</v>
      </c>
      <c r="AX137" s="137">
        <v>3035556</v>
      </c>
      <c r="AY137" s="137">
        <v>1106134</v>
      </c>
      <c r="AZ137" s="137">
        <v>8957240</v>
      </c>
      <c r="BA137" s="137">
        <v>30411</v>
      </c>
      <c r="BB137" s="137">
        <v>44219</v>
      </c>
      <c r="BC137" s="137">
        <v>26056</v>
      </c>
      <c r="BD137" s="137">
        <v>3487330</v>
      </c>
      <c r="BE137" s="137">
        <v>51180</v>
      </c>
      <c r="BF137" s="137">
        <v>1032221</v>
      </c>
      <c r="BG137" s="137">
        <v>160</v>
      </c>
      <c r="BH137" s="137">
        <v>317044</v>
      </c>
      <c r="BI137" s="137">
        <v>100706</v>
      </c>
      <c r="BJ137" s="137">
        <v>13390540</v>
      </c>
      <c r="BK137" s="137">
        <v>12059225</v>
      </c>
      <c r="BL137" s="137">
        <v>165710</v>
      </c>
      <c r="BM137" s="139"/>
      <c r="BN137" s="137">
        <v>982030</v>
      </c>
      <c r="BO137" s="137"/>
      <c r="BP137" s="137"/>
      <c r="BQ137" s="137"/>
      <c r="BR137" s="137"/>
      <c r="BS137" s="137"/>
      <c r="BT137" s="137"/>
      <c r="BU137" s="137"/>
      <c r="BV137" s="137"/>
      <c r="BW137" s="137">
        <v>10296.537989509106</v>
      </c>
      <c r="BX137" s="137">
        <v>7794.4718863683938</v>
      </c>
      <c r="BY137" s="137">
        <v>4044.240824704133</v>
      </c>
      <c r="BZ137" s="137">
        <v>13390.54</v>
      </c>
      <c r="CA137" s="137">
        <v>12059.225</v>
      </c>
      <c r="CB137" s="137">
        <v>2910.2741642081737</v>
      </c>
      <c r="CC137" s="137">
        <v>1345.3263445244284</v>
      </c>
      <c r="CD137" s="137">
        <v>54.978702102198731</v>
      </c>
      <c r="CE137" s="137">
        <v>928.99887538993357</v>
      </c>
      <c r="CF137" s="137">
        <v>0</v>
      </c>
      <c r="CG137" s="137">
        <v>217.63399999999999</v>
      </c>
      <c r="CH137" s="137">
        <v>15.740760306358338</v>
      </c>
      <c r="CI137" s="137">
        <v>43.334620843410491</v>
      </c>
      <c r="CJ137" s="137">
        <v>29.802780580043791</v>
      </c>
      <c r="CK137" s="137">
        <v>316.69959290838244</v>
      </c>
      <c r="CL137" s="137">
        <v>295.8923857588768</v>
      </c>
      <c r="CM137" s="137">
        <v>2341.4122723149694</v>
      </c>
      <c r="CN137" s="138" t="s">
        <v>377</v>
      </c>
      <c r="CO137" s="137">
        <v>7336050</v>
      </c>
      <c r="CP137" s="137">
        <v>8957240</v>
      </c>
      <c r="CQ137" s="137">
        <v>0</v>
      </c>
      <c r="CR137" s="137">
        <v>2951.73</v>
      </c>
      <c r="CS137" s="137">
        <v>38196.535382746973</v>
      </c>
      <c r="CT137" s="137">
        <v>0</v>
      </c>
      <c r="CU137" s="137">
        <v>0</v>
      </c>
      <c r="CV137" s="137">
        <v>8134.821368779144</v>
      </c>
      <c r="CW137" s="137">
        <v>19862.707421811399</v>
      </c>
      <c r="CX137" s="137"/>
      <c r="CY137" s="137"/>
      <c r="CZ137" s="137"/>
      <c r="DA137" s="137"/>
      <c r="DB137" s="137"/>
      <c r="DC137" s="137"/>
      <c r="DD137" s="137"/>
      <c r="DE137" s="137"/>
      <c r="DF137" s="137"/>
      <c r="DG137" s="137"/>
      <c r="DH137" s="137"/>
      <c r="DI137" s="137"/>
      <c r="DJ137" s="137"/>
      <c r="DK137" s="137"/>
      <c r="DL137" s="137"/>
      <c r="DM137" s="137"/>
      <c r="DN137" s="137"/>
      <c r="DO137" s="137"/>
      <c r="DP137" s="137"/>
      <c r="DQ137" s="137"/>
      <c r="DR137" s="137"/>
      <c r="DS137" s="137"/>
      <c r="DT137" s="137"/>
      <c r="DU137" s="137"/>
      <c r="DV137" s="137"/>
      <c r="DW137" s="137"/>
      <c r="DX137" s="139"/>
      <c r="DY137" s="137"/>
      <c r="DZ137" s="137"/>
      <c r="EA137" s="137"/>
      <c r="EB137" s="137"/>
      <c r="EC137" s="137"/>
      <c r="ED137" s="137"/>
      <c r="EE137" s="137"/>
      <c r="EF137" s="137"/>
      <c r="EG137" s="137"/>
      <c r="EH137" s="139"/>
      <c r="EI137" s="139"/>
      <c r="EJ137" s="139"/>
      <c r="EK137" s="139"/>
      <c r="EL137" s="139"/>
      <c r="EM137" s="139"/>
    </row>
    <row r="138" spans="1:143" ht="12" customHeight="1" x14ac:dyDescent="0.2">
      <c r="A138" s="135" t="s">
        <v>323</v>
      </c>
      <c r="B138" s="136">
        <v>2014</v>
      </c>
      <c r="C138" s="135" t="s">
        <v>324</v>
      </c>
      <c r="D138" s="137">
        <v>69</v>
      </c>
      <c r="E138" s="137">
        <v>69</v>
      </c>
      <c r="F138" s="137">
        <v>69</v>
      </c>
      <c r="G138" s="137">
        <v>414919</v>
      </c>
      <c r="AA138" s="137">
        <v>202179.617</v>
      </c>
      <c r="AB138" s="137">
        <v>154756.467</v>
      </c>
      <c r="AC138" s="137">
        <v>47423.149999999994</v>
      </c>
      <c r="AD138" s="137">
        <v>35627.42</v>
      </c>
      <c r="AE138" s="137">
        <v>7652.13</v>
      </c>
      <c r="AF138" s="137">
        <v>4143.6000000000004</v>
      </c>
      <c r="AG138" s="137">
        <v>574.17039292667062</v>
      </c>
      <c r="AH138" s="137"/>
      <c r="AI138" s="138" t="s">
        <v>390</v>
      </c>
      <c r="AJ138" s="137">
        <v>7380080</v>
      </c>
      <c r="AK138" s="137">
        <v>7652130</v>
      </c>
      <c r="AL138" s="137">
        <v>445.92983898043633</v>
      </c>
      <c r="AM138" s="138" t="s">
        <v>326</v>
      </c>
      <c r="AN138" s="137">
        <v>4143600</v>
      </c>
      <c r="AO138" s="137">
        <v>4143600</v>
      </c>
      <c r="AP138" s="137"/>
      <c r="AQ138" s="137"/>
      <c r="AR138" s="137"/>
      <c r="AS138" s="137">
        <v>50979</v>
      </c>
      <c r="AT138" s="137">
        <v>13180</v>
      </c>
      <c r="AU138" s="137">
        <v>637</v>
      </c>
      <c r="AV138" s="137">
        <v>26635975</v>
      </c>
      <c r="AW138" s="137">
        <v>48893</v>
      </c>
      <c r="AX138" s="137">
        <v>6298220</v>
      </c>
      <c r="AY138" s="137">
        <v>2153658</v>
      </c>
      <c r="AZ138" s="137">
        <v>18202100</v>
      </c>
      <c r="BA138" s="137">
        <v>145935</v>
      </c>
      <c r="BB138" s="137">
        <v>26935</v>
      </c>
      <c r="BC138" s="137">
        <v>45116</v>
      </c>
      <c r="BD138" s="137">
        <v>12834700</v>
      </c>
      <c r="BE138" s="137">
        <v>144250</v>
      </c>
      <c r="BF138" s="137">
        <v>1779157</v>
      </c>
      <c r="BG138" s="137">
        <v>14</v>
      </c>
      <c r="BH138" s="137">
        <v>1103772</v>
      </c>
      <c r="BI138" s="137">
        <v>27055</v>
      </c>
      <c r="BJ138" s="137">
        <v>37684851</v>
      </c>
      <c r="BK138" s="137">
        <v>46489720</v>
      </c>
      <c r="BL138" s="137">
        <v>171338</v>
      </c>
      <c r="BM138" s="139"/>
      <c r="BN138" s="137">
        <v>899982</v>
      </c>
      <c r="BO138" s="137"/>
      <c r="BP138" s="137"/>
      <c r="BQ138" s="137"/>
      <c r="BR138" s="137"/>
      <c r="BS138" s="137"/>
      <c r="BT138" s="137"/>
      <c r="BU138" s="137"/>
      <c r="BV138" s="137"/>
      <c r="BW138" s="137">
        <v>25810.505943448843</v>
      </c>
      <c r="BX138" s="137">
        <v>16794.038821086528</v>
      </c>
      <c r="BY138" s="137">
        <v>12342.730954418705</v>
      </c>
      <c r="BZ138" s="137">
        <v>37684.851000000002</v>
      </c>
      <c r="CA138" s="137">
        <v>46489.72</v>
      </c>
      <c r="CB138" s="137">
        <v>5983.3089249193672</v>
      </c>
      <c r="CC138" s="137">
        <v>2574.843387652807</v>
      </c>
      <c r="CD138" s="137">
        <v>25.622311216994422</v>
      </c>
      <c r="CE138" s="137">
        <v>1601.2412575815915</v>
      </c>
      <c r="CF138" s="137">
        <v>0</v>
      </c>
      <c r="CG138" s="137">
        <v>265.36099999999999</v>
      </c>
      <c r="CH138" s="137">
        <v>49.95942097234726</v>
      </c>
      <c r="CI138" s="137">
        <v>26.396300513744354</v>
      </c>
      <c r="CJ138" s="137">
        <v>143.01630278348924</v>
      </c>
      <c r="CK138" s="137">
        <v>1016.409774026975</v>
      </c>
      <c r="CL138" s="137">
        <v>181.41956353092195</v>
      </c>
      <c r="CM138" s="137">
        <v>4450.4792200185957</v>
      </c>
      <c r="CN138" s="138" t="s">
        <v>436</v>
      </c>
      <c r="CO138" s="137">
        <v>17817980</v>
      </c>
      <c r="CP138" s="137">
        <v>18202100</v>
      </c>
      <c r="CQ138" s="137">
        <v>3341.5799999999995</v>
      </c>
      <c r="CR138" s="137">
        <v>0</v>
      </c>
      <c r="CS138" s="137">
        <v>43507.399607073341</v>
      </c>
      <c r="CT138" s="137">
        <v>0</v>
      </c>
      <c r="CU138" s="137">
        <v>0</v>
      </c>
      <c r="CV138" s="137">
        <v>22927.00772857487</v>
      </c>
      <c r="CW138" s="137">
        <v>11710.988543402253</v>
      </c>
      <c r="CX138" s="137"/>
      <c r="CY138" s="137"/>
      <c r="CZ138" s="137"/>
      <c r="DA138" s="137"/>
      <c r="DB138" s="137"/>
      <c r="DC138" s="137"/>
      <c r="DD138" s="137"/>
      <c r="DE138" s="137"/>
      <c r="DF138" s="137"/>
      <c r="DG138" s="137"/>
      <c r="DH138" s="137"/>
      <c r="DI138" s="137"/>
      <c r="DJ138" s="137"/>
      <c r="DK138" s="137"/>
      <c r="DL138" s="137"/>
      <c r="DM138" s="137"/>
      <c r="DN138" s="137"/>
      <c r="DO138" s="137"/>
      <c r="DP138" s="137"/>
      <c r="DQ138" s="137"/>
      <c r="DR138" s="137"/>
      <c r="DS138" s="137"/>
      <c r="DT138" s="137"/>
      <c r="DU138" s="137"/>
      <c r="DV138" s="137"/>
      <c r="DW138" s="137"/>
      <c r="DX138" s="139"/>
      <c r="DY138" s="137"/>
      <c r="DZ138" s="137"/>
      <c r="EA138" s="137"/>
      <c r="EB138" s="137"/>
      <c r="EC138" s="137"/>
      <c r="ED138" s="137"/>
      <c r="EE138" s="137"/>
      <c r="EF138" s="137"/>
      <c r="EG138" s="137"/>
      <c r="EH138" s="139"/>
      <c r="EI138" s="139"/>
      <c r="EJ138" s="139"/>
      <c r="EK138" s="139"/>
      <c r="EL138" s="139"/>
      <c r="EM138" s="139"/>
    </row>
    <row r="139" spans="1:143" ht="12" customHeight="1" x14ac:dyDescent="0.2">
      <c r="A139" s="135" t="s">
        <v>328</v>
      </c>
      <c r="B139" s="136">
        <v>2014</v>
      </c>
      <c r="C139" s="135" t="s">
        <v>329</v>
      </c>
      <c r="D139" s="137">
        <v>134</v>
      </c>
      <c r="E139" s="137">
        <v>134</v>
      </c>
      <c r="F139" s="137">
        <v>134</v>
      </c>
      <c r="G139" s="137">
        <v>3196825</v>
      </c>
      <c r="AA139" s="137">
        <v>1483940.4370200001</v>
      </c>
      <c r="AB139" s="137">
        <v>793998.34262000001</v>
      </c>
      <c r="AC139" s="137">
        <v>689942.09439999994</v>
      </c>
      <c r="AD139" s="137">
        <v>574156.37899999996</v>
      </c>
      <c r="AE139" s="137">
        <v>61707.902399999999</v>
      </c>
      <c r="AF139" s="137">
        <v>54077.813000000002</v>
      </c>
      <c r="AG139" s="137">
        <v>19163.838836707004</v>
      </c>
      <c r="AH139" s="137"/>
      <c r="AI139" s="138" t="s">
        <v>437</v>
      </c>
      <c r="AJ139" s="137">
        <v>60604608.399999999</v>
      </c>
      <c r="AK139" s="137">
        <v>61704262.399999999</v>
      </c>
      <c r="AL139" s="137">
        <v>17486.247285704612</v>
      </c>
      <c r="AM139" s="138" t="s">
        <v>413</v>
      </c>
      <c r="AN139" s="137">
        <v>53796073</v>
      </c>
      <c r="AO139" s="137">
        <v>53796073</v>
      </c>
      <c r="AP139" s="137"/>
      <c r="AQ139" s="137"/>
      <c r="AR139" s="137"/>
      <c r="AS139" s="137">
        <v>443219.1</v>
      </c>
      <c r="AT139" s="137">
        <v>1097755</v>
      </c>
      <c r="AU139" s="137">
        <v>4661</v>
      </c>
      <c r="AV139" s="137">
        <v>177903823.30000001</v>
      </c>
      <c r="AW139" s="137">
        <v>374679.75</v>
      </c>
      <c r="AX139" s="137">
        <v>44578344.600000001</v>
      </c>
      <c r="AY139" s="137">
        <v>8588771.5</v>
      </c>
      <c r="AZ139" s="137">
        <v>26209285</v>
      </c>
      <c r="BA139" s="137">
        <v>347652</v>
      </c>
      <c r="BB139" s="137">
        <v>308901</v>
      </c>
      <c r="BC139" s="137">
        <v>130591.55</v>
      </c>
      <c r="BD139" s="137">
        <v>64152292.800000004</v>
      </c>
      <c r="BE139" s="137">
        <v>544457</v>
      </c>
      <c r="BF139" s="137">
        <v>11428843.73</v>
      </c>
      <c r="BG139" s="137">
        <v>943</v>
      </c>
      <c r="BH139" s="137">
        <v>7242228</v>
      </c>
      <c r="BI139" s="137">
        <v>259510.23</v>
      </c>
      <c r="BJ139" s="137">
        <v>253088722</v>
      </c>
      <c r="BK139" s="137">
        <v>59135409.600000001</v>
      </c>
      <c r="BL139" s="137">
        <v>1633592.06</v>
      </c>
      <c r="BM139" s="139"/>
      <c r="BN139" s="137">
        <v>136524660.40000001</v>
      </c>
      <c r="BO139" s="137"/>
      <c r="BP139" s="137"/>
      <c r="BQ139" s="137"/>
      <c r="BR139" s="137"/>
      <c r="BS139" s="137"/>
      <c r="BT139" s="137"/>
      <c r="BU139" s="137"/>
      <c r="BV139" s="137"/>
      <c r="BW139" s="137">
        <v>173650.9821344057</v>
      </c>
      <c r="BX139" s="137">
        <v>133974.30545853739</v>
      </c>
      <c r="BY139" s="137">
        <v>65085.155341089077</v>
      </c>
      <c r="BZ139" s="137">
        <v>253088.72200000001</v>
      </c>
      <c r="CA139" s="137">
        <v>59135.409599999999</v>
      </c>
      <c r="CB139" s="137">
        <v>42501.084881355644</v>
      </c>
      <c r="CC139" s="137">
        <v>9205.3097049277385</v>
      </c>
      <c r="CD139" s="137">
        <v>183.80818336293615</v>
      </c>
      <c r="CE139" s="137">
        <v>10285.959084515132</v>
      </c>
      <c r="CF139" s="137">
        <v>0</v>
      </c>
      <c r="CG139" s="137">
        <v>2139.8063600000005</v>
      </c>
      <c r="CH139" s="137">
        <v>434.35472645373346</v>
      </c>
      <c r="CI139" s="137">
        <v>302.72298589181901</v>
      </c>
      <c r="CJ139" s="137">
        <v>340.69896663093567</v>
      </c>
      <c r="CK139" s="137">
        <v>7114.1921612157093</v>
      </c>
      <c r="CL139" s="137">
        <v>2146.5124917054513</v>
      </c>
      <c r="CM139" s="137">
        <v>36340.288243740186</v>
      </c>
      <c r="CN139" s="138" t="s">
        <v>438</v>
      </c>
      <c r="CO139" s="137">
        <v>22485150</v>
      </c>
      <c r="CP139" s="137">
        <v>26209285</v>
      </c>
      <c r="CQ139" s="137">
        <v>2852.9600000000005</v>
      </c>
      <c r="CR139" s="137">
        <v>505859.38074692053</v>
      </c>
      <c r="CS139" s="137">
        <v>161678.91481637239</v>
      </c>
      <c r="CT139" s="137">
        <v>0</v>
      </c>
      <c r="CU139" s="137">
        <v>2527.6773505389692</v>
      </c>
      <c r="CV139" s="137">
        <v>10876.792500062054</v>
      </c>
      <c r="CW139" s="137">
        <v>35343.076938027509</v>
      </c>
      <c r="CX139" s="137"/>
      <c r="CY139" s="137"/>
      <c r="CZ139" s="137"/>
      <c r="DA139" s="137"/>
      <c r="DB139" s="137"/>
      <c r="DC139" s="137"/>
      <c r="DD139" s="137"/>
      <c r="DE139" s="137"/>
      <c r="DF139" s="137"/>
      <c r="DG139" s="137"/>
      <c r="DH139" s="137"/>
      <c r="DI139" s="137"/>
      <c r="DJ139" s="137"/>
      <c r="DK139" s="137"/>
      <c r="DL139" s="137"/>
      <c r="DM139" s="137"/>
      <c r="DN139" s="137"/>
      <c r="DO139" s="137"/>
      <c r="DP139" s="137"/>
      <c r="DQ139" s="137"/>
      <c r="DR139" s="137"/>
      <c r="DS139" s="137"/>
      <c r="DT139" s="137"/>
      <c r="DU139" s="137"/>
      <c r="DV139" s="137"/>
      <c r="DW139" s="137"/>
      <c r="DX139" s="139"/>
      <c r="DY139" s="137"/>
      <c r="DZ139" s="137"/>
      <c r="EA139" s="137"/>
      <c r="EB139" s="137"/>
      <c r="EC139" s="137"/>
      <c r="ED139" s="137"/>
      <c r="EE139" s="137"/>
      <c r="EF139" s="137"/>
      <c r="EG139" s="137"/>
      <c r="EH139" s="139"/>
      <c r="EI139" s="139"/>
      <c r="EJ139" s="139"/>
      <c r="EK139" s="139"/>
      <c r="EL139" s="139"/>
      <c r="EM139" s="139"/>
    </row>
    <row r="140" spans="1:143" ht="12" customHeight="1" x14ac:dyDescent="0.2">
      <c r="A140" s="135">
        <v>108</v>
      </c>
      <c r="B140" s="136">
        <v>2014</v>
      </c>
      <c r="C140" s="135" t="s">
        <v>333</v>
      </c>
      <c r="D140" s="137">
        <v>55</v>
      </c>
      <c r="E140" s="137">
        <v>55</v>
      </c>
      <c r="F140" s="137">
        <v>55</v>
      </c>
      <c r="G140" s="137">
        <v>864557</v>
      </c>
      <c r="AA140" s="137">
        <v>356772.46935999999</v>
      </c>
      <c r="AB140" s="137">
        <v>218236.57216000001</v>
      </c>
      <c r="AC140" s="137">
        <v>138535.89720000001</v>
      </c>
      <c r="AD140" s="137">
        <v>105557.4654</v>
      </c>
      <c r="AE140" s="137">
        <v>18664.392800000005</v>
      </c>
      <c r="AF140" s="137">
        <v>14314.039000000001</v>
      </c>
      <c r="AG140" s="137">
        <v>4117.106606590417</v>
      </c>
      <c r="AH140" s="137"/>
      <c r="AI140" s="138" t="s">
        <v>439</v>
      </c>
      <c r="AJ140" s="137">
        <v>18625392.800000001</v>
      </c>
      <c r="AK140" s="137">
        <v>18664392.800000001</v>
      </c>
      <c r="AL140" s="137">
        <v>6086.0620334881842</v>
      </c>
      <c r="AM140" s="138" t="s">
        <v>345</v>
      </c>
      <c r="AN140" s="137">
        <v>14314039</v>
      </c>
      <c r="AO140" s="137">
        <v>14314039</v>
      </c>
      <c r="AP140" s="137"/>
      <c r="AQ140" s="137"/>
      <c r="AR140" s="137"/>
      <c r="AS140" s="137">
        <v>87920.9</v>
      </c>
      <c r="AT140" s="137">
        <v>8492</v>
      </c>
      <c r="AU140" s="137">
        <v>980</v>
      </c>
      <c r="AV140" s="137">
        <v>38899008.699999996</v>
      </c>
      <c r="AW140" s="137">
        <v>75491.25</v>
      </c>
      <c r="AX140" s="137">
        <v>17612728.600000001</v>
      </c>
      <c r="AY140" s="137">
        <v>4520971.5</v>
      </c>
      <c r="AZ140" s="137">
        <v>23801136</v>
      </c>
      <c r="BA140" s="137">
        <v>186127.5</v>
      </c>
      <c r="BB140" s="137">
        <v>119878</v>
      </c>
      <c r="BC140" s="137">
        <v>77379.45</v>
      </c>
      <c r="BD140" s="137">
        <v>2365219.5</v>
      </c>
      <c r="BE140" s="137">
        <v>92590</v>
      </c>
      <c r="BF140" s="137">
        <v>3527960.8699999996</v>
      </c>
      <c r="BG140" s="137">
        <v>547.17999999999995</v>
      </c>
      <c r="BH140" s="137">
        <v>1359709</v>
      </c>
      <c r="BI140" s="137">
        <v>41500.269999999997</v>
      </c>
      <c r="BJ140" s="137">
        <v>61757619</v>
      </c>
      <c r="BK140" s="137">
        <v>30099770.399999999</v>
      </c>
      <c r="BL140" s="137">
        <v>561992.43999999994</v>
      </c>
      <c r="BM140" s="139"/>
      <c r="BN140" s="137">
        <v>33039549.600000001</v>
      </c>
      <c r="BO140" s="137"/>
      <c r="BP140" s="137"/>
      <c r="BQ140" s="137"/>
      <c r="BR140" s="137"/>
      <c r="BS140" s="137"/>
      <c r="BT140" s="137"/>
      <c r="BU140" s="137"/>
      <c r="BV140" s="137"/>
      <c r="BW140" s="137">
        <v>41368.127048262941</v>
      </c>
      <c r="BX140" s="137">
        <v>31717.966907048176</v>
      </c>
      <c r="BY140" s="137">
        <v>12274.055930369497</v>
      </c>
      <c r="BZ140" s="137">
        <v>61757.618999999999</v>
      </c>
      <c r="CA140" s="137">
        <v>30099.770399999998</v>
      </c>
      <c r="CB140" s="137">
        <v>16739.949059891322</v>
      </c>
      <c r="CC140" s="137">
        <v>5226.2937694364937</v>
      </c>
      <c r="CD140" s="137">
        <v>175.17244456417859</v>
      </c>
      <c r="CE140" s="137">
        <v>3175.1646988868579</v>
      </c>
      <c r="CF140" s="137">
        <v>0</v>
      </c>
      <c r="CG140" s="137">
        <v>715.41032000000007</v>
      </c>
      <c r="CH140" s="137">
        <v>86.16248367695809</v>
      </c>
      <c r="CI140" s="137">
        <v>117.4804422864914</v>
      </c>
      <c r="CJ140" s="137">
        <v>182.40495355010032</v>
      </c>
      <c r="CK140" s="137">
        <v>1818.7664764486253</v>
      </c>
      <c r="CL140" s="137">
        <v>542.4200851449632</v>
      </c>
      <c r="CM140" s="137">
        <v>12175.535069387026</v>
      </c>
      <c r="CN140" s="138" t="s">
        <v>440</v>
      </c>
      <c r="CO140" s="137">
        <v>23530940</v>
      </c>
      <c r="CP140" s="137">
        <v>23801136</v>
      </c>
      <c r="CQ140" s="137">
        <v>0</v>
      </c>
      <c r="CR140" s="137">
        <v>78424.959999999992</v>
      </c>
      <c r="CS140" s="137">
        <v>55993.830593409555</v>
      </c>
      <c r="CT140" s="137">
        <v>0</v>
      </c>
      <c r="CU140" s="137">
        <v>2016.6653999999999</v>
      </c>
      <c r="CV140" s="137">
        <v>463.28690917216244</v>
      </c>
      <c r="CW140" s="137">
        <v>24624.491597399709</v>
      </c>
      <c r="CX140" s="137"/>
      <c r="CY140" s="137"/>
      <c r="CZ140" s="137"/>
      <c r="DA140" s="137"/>
      <c r="DB140" s="137"/>
      <c r="DC140" s="137"/>
      <c r="DD140" s="137"/>
      <c r="DE140" s="137"/>
      <c r="DF140" s="137"/>
      <c r="DG140" s="137"/>
      <c r="DH140" s="137"/>
      <c r="DI140" s="137"/>
      <c r="DJ140" s="137"/>
      <c r="DK140" s="137"/>
      <c r="DL140" s="137"/>
      <c r="DM140" s="137"/>
      <c r="DN140" s="137"/>
      <c r="DO140" s="137"/>
      <c r="DP140" s="137"/>
      <c r="DQ140" s="137"/>
      <c r="DR140" s="137"/>
      <c r="DS140" s="137"/>
      <c r="DT140" s="137"/>
      <c r="DU140" s="137"/>
      <c r="DV140" s="137"/>
      <c r="DW140" s="137"/>
      <c r="DX140" s="139"/>
      <c r="DY140" s="137"/>
      <c r="DZ140" s="137"/>
      <c r="EA140" s="137"/>
      <c r="EB140" s="137"/>
      <c r="EC140" s="137"/>
      <c r="ED140" s="137"/>
      <c r="EE140" s="137"/>
      <c r="EF140" s="137"/>
      <c r="EG140" s="137"/>
      <c r="EH140" s="139"/>
      <c r="EI140" s="139"/>
      <c r="EJ140" s="139"/>
      <c r="EK140" s="139"/>
      <c r="EL140" s="139"/>
      <c r="EM140" s="139"/>
    </row>
    <row r="141" spans="1:143" ht="12" customHeight="1" x14ac:dyDescent="0.2">
      <c r="A141" s="135" t="s">
        <v>335</v>
      </c>
      <c r="B141" s="136">
        <v>2014</v>
      </c>
      <c r="C141" s="135" t="s">
        <v>336</v>
      </c>
      <c r="D141" s="137">
        <v>189</v>
      </c>
      <c r="E141" s="137">
        <v>189</v>
      </c>
      <c r="F141" s="137">
        <v>187</v>
      </c>
      <c r="G141" s="137">
        <v>548722</v>
      </c>
      <c r="AA141" s="137">
        <v>290391.20048</v>
      </c>
      <c r="AB141" s="137">
        <v>107625.31148000002</v>
      </c>
      <c r="AC141" s="137">
        <v>182765.79399999999</v>
      </c>
      <c r="AD141" s="137">
        <v>166721.234</v>
      </c>
      <c r="AE141" s="137">
        <v>9852.6080000000002</v>
      </c>
      <c r="AF141" s="137">
        <v>6191.9520000000002</v>
      </c>
      <c r="AG141" s="137">
        <v>2658.6449252677262</v>
      </c>
      <c r="AH141" s="137"/>
      <c r="AI141" s="138" t="s">
        <v>441</v>
      </c>
      <c r="AJ141" s="137">
        <v>8689380</v>
      </c>
      <c r="AK141" s="137">
        <v>9877068</v>
      </c>
      <c r="AL141" s="137">
        <v>2359.509993685931</v>
      </c>
      <c r="AM141" s="138" t="s">
        <v>442</v>
      </c>
      <c r="AN141" s="137">
        <v>6111452</v>
      </c>
      <c r="AO141" s="137">
        <v>6191952</v>
      </c>
      <c r="AP141" s="137"/>
      <c r="AQ141" s="137"/>
      <c r="AR141" s="137"/>
      <c r="AS141" s="137">
        <v>56235.799999999996</v>
      </c>
      <c r="AT141" s="137">
        <v>30383</v>
      </c>
      <c r="AU141" s="137">
        <v>2529</v>
      </c>
      <c r="AV141" s="137">
        <v>22295533</v>
      </c>
      <c r="AW141" s="137">
        <v>42221.799999999996</v>
      </c>
      <c r="AX141" s="137">
        <v>5720094</v>
      </c>
      <c r="AY141" s="137">
        <v>1607020</v>
      </c>
      <c r="AZ141" s="137">
        <v>7827656</v>
      </c>
      <c r="BA141" s="137">
        <v>44763</v>
      </c>
      <c r="BB141" s="137">
        <v>18062</v>
      </c>
      <c r="BC141" s="137">
        <v>43199.88</v>
      </c>
      <c r="BD141" s="137">
        <v>6978621</v>
      </c>
      <c r="BE141" s="137">
        <v>118421</v>
      </c>
      <c r="BF141" s="137">
        <v>2061534</v>
      </c>
      <c r="BG141" s="137">
        <v>415</v>
      </c>
      <c r="BH141" s="137">
        <v>1258131</v>
      </c>
      <c r="BI141" s="137">
        <v>192708</v>
      </c>
      <c r="BJ141" s="137">
        <v>11371336</v>
      </c>
      <c r="BK141" s="137">
        <v>32812324</v>
      </c>
      <c r="BL141" s="137">
        <v>82093</v>
      </c>
      <c r="BM141" s="139"/>
      <c r="BN141" s="137">
        <v>15062031</v>
      </c>
      <c r="BO141" s="137"/>
      <c r="BP141" s="137"/>
      <c r="BQ141" s="137"/>
      <c r="BR141" s="137"/>
      <c r="BS141" s="137"/>
      <c r="BT141" s="137"/>
      <c r="BU141" s="137"/>
      <c r="BV141" s="137"/>
      <c r="BW141" s="137">
        <v>23475.34315819621</v>
      </c>
      <c r="BX141" s="137">
        <v>17120.815841541113</v>
      </c>
      <c r="BY141" s="137">
        <v>7139.961161180936</v>
      </c>
      <c r="BZ141" s="137">
        <v>11371.335999999999</v>
      </c>
      <c r="CA141" s="137">
        <v>32812.324000000001</v>
      </c>
      <c r="CB141" s="137">
        <v>5655.4554333493115</v>
      </c>
      <c r="CC141" s="137">
        <v>1926.4848080341219</v>
      </c>
      <c r="CD141" s="137">
        <v>41.095193485983764</v>
      </c>
      <c r="CE141" s="137">
        <v>1855.3805508491994</v>
      </c>
      <c r="CF141" s="137">
        <v>0</v>
      </c>
      <c r="CG141" s="137">
        <v>167.82067999999998</v>
      </c>
      <c r="CH141" s="137">
        <v>55.111085072612752</v>
      </c>
      <c r="CI141" s="137">
        <v>17.700760344505309</v>
      </c>
      <c r="CJ141" s="137">
        <v>43.867740853786465</v>
      </c>
      <c r="CK141" s="137">
        <v>1214.7727462324929</v>
      </c>
      <c r="CL141" s="137">
        <v>337.16018656206131</v>
      </c>
      <c r="CM141" s="137">
        <v>4460.8848093733995</v>
      </c>
      <c r="CN141" s="138" t="s">
        <v>443</v>
      </c>
      <c r="CO141" s="137">
        <v>4714242</v>
      </c>
      <c r="CP141" s="137">
        <v>7905596</v>
      </c>
      <c r="CQ141" s="137">
        <v>1160.5400000000002</v>
      </c>
      <c r="CR141" s="137">
        <v>55655.782999999996</v>
      </c>
      <c r="CS141" s="137">
        <v>123315.28607473237</v>
      </c>
      <c r="CT141" s="137">
        <v>0</v>
      </c>
      <c r="CU141" s="137">
        <v>35896.369999999995</v>
      </c>
      <c r="CV141" s="137">
        <v>25026.818855578957</v>
      </c>
      <c r="CW141" s="137">
        <v>47796.499441661239</v>
      </c>
      <c r="CX141" s="137"/>
      <c r="CY141" s="137"/>
      <c r="CZ141" s="137"/>
      <c r="DA141" s="137"/>
      <c r="DB141" s="137"/>
      <c r="DC141" s="137"/>
      <c r="DD141" s="137"/>
      <c r="DE141" s="137"/>
      <c r="DF141" s="137"/>
      <c r="DG141" s="137"/>
      <c r="DH141" s="137"/>
      <c r="DI141" s="137"/>
      <c r="DJ141" s="137"/>
      <c r="DK141" s="137"/>
      <c r="DL141" s="137"/>
      <c r="DM141" s="137"/>
      <c r="DN141" s="137"/>
      <c r="DO141" s="137"/>
      <c r="DP141" s="137"/>
      <c r="DQ141" s="137"/>
      <c r="DR141" s="137"/>
      <c r="DS141" s="137"/>
      <c r="DT141" s="137"/>
      <c r="DU141" s="137"/>
      <c r="DV141" s="137"/>
      <c r="DW141" s="137"/>
      <c r="DX141" s="139"/>
      <c r="DY141" s="137"/>
      <c r="DZ141" s="137"/>
      <c r="EA141" s="137"/>
      <c r="EB141" s="137"/>
      <c r="EC141" s="137"/>
      <c r="ED141" s="137"/>
      <c r="EE141" s="137"/>
      <c r="EF141" s="137"/>
      <c r="EG141" s="137"/>
      <c r="EH141" s="139"/>
      <c r="EI141" s="139"/>
      <c r="EJ141" s="139"/>
      <c r="EK141" s="139"/>
      <c r="EL141" s="139"/>
      <c r="EM141" s="139"/>
    </row>
    <row r="142" spans="1:143" ht="12" customHeight="1" x14ac:dyDescent="0.2">
      <c r="A142" s="135" t="s">
        <v>340</v>
      </c>
      <c r="B142" s="136">
        <v>2014</v>
      </c>
      <c r="C142" s="135" t="s">
        <v>341</v>
      </c>
      <c r="D142" s="137">
        <v>78</v>
      </c>
      <c r="E142" s="137">
        <v>75</v>
      </c>
      <c r="F142" s="137">
        <v>75</v>
      </c>
      <c r="G142" s="137">
        <v>182086</v>
      </c>
      <c r="AA142" s="137">
        <v>81092.103000000003</v>
      </c>
      <c r="AB142" s="137">
        <v>33523.930999999997</v>
      </c>
      <c r="AC142" s="137">
        <v>47568.172000000006</v>
      </c>
      <c r="AD142" s="137">
        <v>38060.07</v>
      </c>
      <c r="AE142" s="137">
        <v>6251.7150000000001</v>
      </c>
      <c r="AF142" s="137">
        <v>3256.3870000000002</v>
      </c>
      <c r="AG142" s="137">
        <v>3745.7011488407852</v>
      </c>
      <c r="AH142" s="137"/>
      <c r="AI142" s="138" t="s">
        <v>444</v>
      </c>
      <c r="AJ142" s="137">
        <v>6242835</v>
      </c>
      <c r="AK142" s="137">
        <v>6247235</v>
      </c>
      <c r="AL142" s="137">
        <v>1191.3304458105863</v>
      </c>
      <c r="AM142" s="138" t="s">
        <v>375</v>
      </c>
      <c r="AN142" s="137">
        <v>3256387</v>
      </c>
      <c r="AO142" s="137">
        <v>3256387</v>
      </c>
      <c r="AP142" s="137"/>
      <c r="AQ142" s="137"/>
      <c r="AR142" s="137"/>
      <c r="AS142" s="137">
        <v>66111</v>
      </c>
      <c r="AT142" s="137">
        <v>203315</v>
      </c>
      <c r="AU142" s="137">
        <v>2904</v>
      </c>
      <c r="AV142" s="137">
        <v>11534337</v>
      </c>
      <c r="AW142" s="137">
        <v>39763</v>
      </c>
      <c r="AX142" s="137">
        <v>1590769</v>
      </c>
      <c r="AY142" s="137">
        <v>926837</v>
      </c>
      <c r="AZ142" s="137">
        <v>2706054</v>
      </c>
      <c r="BA142" s="137">
        <v>12617</v>
      </c>
      <c r="BB142" s="137">
        <v>9025</v>
      </c>
      <c r="BC142" s="137">
        <v>15778</v>
      </c>
      <c r="BD142" s="137">
        <v>1252631</v>
      </c>
      <c r="BE142" s="137">
        <v>17440</v>
      </c>
      <c r="BF142" s="137">
        <v>965907</v>
      </c>
      <c r="BG142" s="137">
        <v>523</v>
      </c>
      <c r="BH142" s="137">
        <v>25000</v>
      </c>
      <c r="BI142" s="137">
        <v>4593</v>
      </c>
      <c r="BJ142" s="137">
        <v>945275</v>
      </c>
      <c r="BK142" s="137">
        <v>5076362</v>
      </c>
      <c r="BL142" s="137">
        <v>48615</v>
      </c>
      <c r="BM142" s="139"/>
      <c r="BN142" s="137">
        <v>8080075</v>
      </c>
      <c r="BO142" s="137"/>
      <c r="BP142" s="137"/>
      <c r="BQ142" s="137"/>
      <c r="BR142" s="137"/>
      <c r="BS142" s="137"/>
      <c r="BT142" s="137"/>
      <c r="BU142" s="137"/>
      <c r="BV142" s="137"/>
      <c r="BW142" s="137">
        <v>12445.949744758665</v>
      </c>
      <c r="BX142" s="137">
        <v>7756.8718266203996</v>
      </c>
      <c r="BY142" s="137">
        <v>2124.6471952644883</v>
      </c>
      <c r="BZ142" s="137">
        <v>945.27499999999998</v>
      </c>
      <c r="CA142" s="137">
        <v>5076.3620000000001</v>
      </c>
      <c r="CB142" s="137">
        <v>1511.2305310365557</v>
      </c>
      <c r="CC142" s="137">
        <v>1003.0121680812463</v>
      </c>
      <c r="CD142" s="137">
        <v>15.271038775440305</v>
      </c>
      <c r="CE142" s="137">
        <v>869.31627697098259</v>
      </c>
      <c r="CF142" s="137">
        <v>0</v>
      </c>
      <c r="CG142" s="137">
        <v>104.58</v>
      </c>
      <c r="CH142" s="137">
        <v>64.788781260967255</v>
      </c>
      <c r="CI142" s="137">
        <v>8.8445001721382148</v>
      </c>
      <c r="CJ142" s="137">
        <v>12.364660240650178</v>
      </c>
      <c r="CK142" s="137">
        <v>90.151350412037218</v>
      </c>
      <c r="CL142" s="137">
        <v>223.68696435356139</v>
      </c>
      <c r="CM142" s="137">
        <v>2472.9391729555505</v>
      </c>
      <c r="CN142" s="138" t="s">
        <v>445</v>
      </c>
      <c r="CO142" s="137">
        <v>2234064</v>
      </c>
      <c r="CP142" s="137">
        <v>2701194</v>
      </c>
      <c r="CQ142" s="137">
        <v>0</v>
      </c>
      <c r="CR142" s="137">
        <v>0.38</v>
      </c>
      <c r="CS142" s="137">
        <v>43817.610851159196</v>
      </c>
      <c r="CT142" s="137">
        <v>0</v>
      </c>
      <c r="CU142" s="137">
        <v>0</v>
      </c>
      <c r="CV142" s="137">
        <v>0</v>
      </c>
      <c r="CW142" s="137">
        <v>38059.689999999981</v>
      </c>
      <c r="CX142" s="137"/>
      <c r="CY142" s="137"/>
      <c r="CZ142" s="137"/>
      <c r="DA142" s="137"/>
      <c r="DB142" s="137"/>
      <c r="DC142" s="137"/>
      <c r="DD142" s="137"/>
      <c r="DE142" s="137"/>
      <c r="DF142" s="137"/>
      <c r="DG142" s="137"/>
      <c r="DH142" s="137"/>
      <c r="DI142" s="137"/>
      <c r="DJ142" s="137"/>
      <c r="DK142" s="137"/>
      <c r="DL142" s="137"/>
      <c r="DM142" s="137"/>
      <c r="DN142" s="137"/>
      <c r="DO142" s="137"/>
      <c r="DP142" s="137"/>
      <c r="DQ142" s="137"/>
      <c r="DR142" s="137"/>
      <c r="DS142" s="137"/>
      <c r="DT142" s="137"/>
      <c r="DU142" s="137"/>
      <c r="DV142" s="137"/>
      <c r="DW142" s="137"/>
      <c r="DX142" s="139"/>
      <c r="DY142" s="137"/>
      <c r="DZ142" s="137"/>
      <c r="EA142" s="137"/>
      <c r="EB142" s="137"/>
      <c r="EC142" s="137"/>
      <c r="ED142" s="137"/>
      <c r="EE142" s="137"/>
      <c r="EF142" s="137"/>
      <c r="EG142" s="137"/>
      <c r="EH142" s="139"/>
      <c r="EI142" s="139"/>
      <c r="EJ142" s="139"/>
      <c r="EK142" s="139"/>
      <c r="EL142" s="139"/>
      <c r="EM142" s="139"/>
    </row>
    <row r="143" spans="1:143" ht="12" customHeight="1" x14ac:dyDescent="0.2">
      <c r="A143" s="135" t="s">
        <v>342</v>
      </c>
      <c r="B143" s="136">
        <v>2014</v>
      </c>
      <c r="C143" s="135" t="s">
        <v>343</v>
      </c>
      <c r="D143" s="137">
        <v>139</v>
      </c>
      <c r="E143" s="137">
        <v>140</v>
      </c>
      <c r="F143" s="137">
        <v>140</v>
      </c>
      <c r="G143" s="137">
        <v>890234</v>
      </c>
      <c r="AA143" s="137">
        <v>405404.40299999999</v>
      </c>
      <c r="AB143" s="137">
        <v>256824.114</v>
      </c>
      <c r="AC143" s="137">
        <v>148579.592</v>
      </c>
      <c r="AD143" s="137">
        <v>109886.37300000001</v>
      </c>
      <c r="AE143" s="137">
        <v>27596.118999999999</v>
      </c>
      <c r="AF143" s="137">
        <v>11097.1</v>
      </c>
      <c r="AG143" s="137">
        <v>4626.4032855895493</v>
      </c>
      <c r="AH143" s="137"/>
      <c r="AI143" s="138" t="s">
        <v>446</v>
      </c>
      <c r="AJ143" s="137">
        <v>27593739</v>
      </c>
      <c r="AK143" s="137">
        <v>27593739</v>
      </c>
      <c r="AL143" s="137">
        <v>3438.2382252523303</v>
      </c>
      <c r="AM143" s="138" t="s">
        <v>364</v>
      </c>
      <c r="AN143" s="137">
        <v>11097100</v>
      </c>
      <c r="AO143" s="137">
        <v>11097100</v>
      </c>
      <c r="AP143" s="137"/>
      <c r="AQ143" s="137"/>
      <c r="AR143" s="137"/>
      <c r="AS143" s="137">
        <v>188022</v>
      </c>
      <c r="AT143" s="137">
        <v>444563</v>
      </c>
      <c r="AU143" s="137">
        <v>2153</v>
      </c>
      <c r="AV143" s="137">
        <v>45183746</v>
      </c>
      <c r="AW143" s="137">
        <v>90727</v>
      </c>
      <c r="AX143" s="137">
        <v>18601451</v>
      </c>
      <c r="AY143" s="137">
        <v>4978940</v>
      </c>
      <c r="AZ143" s="137">
        <v>6672870</v>
      </c>
      <c r="BA143" s="137">
        <v>198611</v>
      </c>
      <c r="BB143" s="137">
        <v>130817</v>
      </c>
      <c r="BC143" s="137">
        <v>72135</v>
      </c>
      <c r="BD143" s="137">
        <v>14942308</v>
      </c>
      <c r="BE143" s="137">
        <v>363560</v>
      </c>
      <c r="BF143" s="137">
        <v>4904836</v>
      </c>
      <c r="BG143" s="137">
        <v>755</v>
      </c>
      <c r="BH143" s="137">
        <v>1575535</v>
      </c>
      <c r="BI143" s="137">
        <v>49546</v>
      </c>
      <c r="BJ143" s="137">
        <v>64691327</v>
      </c>
      <c r="BK143" s="137">
        <v>53266683</v>
      </c>
      <c r="BL143" s="137">
        <v>654108</v>
      </c>
      <c r="BM143" s="139"/>
      <c r="BN143" s="137">
        <v>39811421</v>
      </c>
      <c r="BO143" s="137"/>
      <c r="BP143" s="137"/>
      <c r="BQ143" s="137"/>
      <c r="BR143" s="137"/>
      <c r="BS143" s="137"/>
      <c r="BT143" s="137"/>
      <c r="BU143" s="137"/>
      <c r="BV143" s="137"/>
      <c r="BW143" s="137">
        <v>43395.735149242282</v>
      </c>
      <c r="BX143" s="137">
        <v>39806.785960603775</v>
      </c>
      <c r="BY143" s="137">
        <v>15172.927583375722</v>
      </c>
      <c r="BZ143" s="137">
        <v>64691.326999999997</v>
      </c>
      <c r="CA143" s="137">
        <v>53266.682999999997</v>
      </c>
      <c r="CB143" s="137">
        <v>17671.378228253423</v>
      </c>
      <c r="CC143" s="137">
        <v>5094.7101463669169</v>
      </c>
      <c r="CD143" s="137">
        <v>39.766223065127853</v>
      </c>
      <c r="CE143" s="137">
        <v>4414.3522830595966</v>
      </c>
      <c r="CF143" s="137">
        <v>0</v>
      </c>
      <c r="CG143" s="137">
        <v>817.72500000000002</v>
      </c>
      <c r="CH143" s="137">
        <v>184.26156358623504</v>
      </c>
      <c r="CI143" s="137">
        <v>128.20066249513627</v>
      </c>
      <c r="CJ143" s="137">
        <v>194.63878378820419</v>
      </c>
      <c r="CK143" s="137">
        <v>1539.2992142440937</v>
      </c>
      <c r="CL143" s="137">
        <v>842.5667763986587</v>
      </c>
      <c r="CM143" s="137">
        <v>9709.2655528680043</v>
      </c>
      <c r="CN143" s="138" t="s">
        <v>418</v>
      </c>
      <c r="CO143" s="137">
        <v>6478580</v>
      </c>
      <c r="CP143" s="137">
        <v>6672870</v>
      </c>
      <c r="CQ143" s="137">
        <v>15027.848</v>
      </c>
      <c r="CR143" s="137">
        <v>65452.626445584559</v>
      </c>
      <c r="CS143" s="137">
        <v>63470.334268825929</v>
      </c>
      <c r="CT143" s="137">
        <v>2184.87</v>
      </c>
      <c r="CU143" s="137">
        <v>1338.1456802453397</v>
      </c>
      <c r="CV143" s="137">
        <v>9770.0041075942208</v>
      </c>
      <c r="CW143" s="137">
        <v>26331.442660893743</v>
      </c>
      <c r="CX143" s="137"/>
      <c r="CY143" s="137"/>
      <c r="CZ143" s="137"/>
      <c r="DA143" s="137"/>
      <c r="DB143" s="137"/>
      <c r="DC143" s="137"/>
      <c r="DD143" s="137"/>
      <c r="DE143" s="137"/>
      <c r="DF143" s="137"/>
      <c r="DG143" s="137"/>
      <c r="DH143" s="137"/>
      <c r="DI143" s="137"/>
      <c r="DJ143" s="137"/>
      <c r="DK143" s="137"/>
      <c r="DL143" s="137"/>
      <c r="DM143" s="137"/>
      <c r="DN143" s="137"/>
      <c r="DO143" s="137"/>
      <c r="DP143" s="137"/>
      <c r="DQ143" s="137"/>
      <c r="DR143" s="137"/>
      <c r="DS143" s="137"/>
      <c r="DT143" s="137"/>
      <c r="DU143" s="137"/>
      <c r="DV143" s="137"/>
      <c r="DW143" s="137"/>
      <c r="DX143" s="139"/>
      <c r="DY143" s="137"/>
      <c r="DZ143" s="137"/>
      <c r="EA143" s="137"/>
      <c r="EB143" s="137"/>
      <c r="EC143" s="137"/>
      <c r="ED143" s="137"/>
      <c r="EE143" s="137"/>
      <c r="EF143" s="137"/>
      <c r="EG143" s="137"/>
      <c r="EH143" s="139"/>
      <c r="EI143" s="139"/>
      <c r="EJ143" s="139"/>
      <c r="EK143" s="139"/>
      <c r="EL143" s="139"/>
      <c r="EM143" s="139"/>
    </row>
    <row r="144" spans="1:143" ht="12" customHeight="1" x14ac:dyDescent="0.2">
      <c r="A144" s="131"/>
      <c r="B144" s="132"/>
      <c r="C144" s="131"/>
      <c r="D144" s="133"/>
      <c r="E144" s="133"/>
      <c r="F144" s="133"/>
      <c r="G144" s="133"/>
      <c r="AA144" s="133"/>
      <c r="AB144" s="133"/>
      <c r="AC144" s="133"/>
      <c r="AD144" s="133"/>
      <c r="AE144" s="133"/>
      <c r="AF144" s="133"/>
      <c r="AG144" s="133"/>
      <c r="AH144" s="133"/>
      <c r="AI144" s="134"/>
      <c r="AJ144" s="133"/>
      <c r="AK144" s="133"/>
      <c r="AL144" s="133"/>
      <c r="AM144" s="134"/>
      <c r="AN144" s="133"/>
      <c r="AO144" s="133"/>
      <c r="AP144" s="133"/>
      <c r="AQ144" s="133"/>
      <c r="AR144" s="133"/>
      <c r="BW144" s="133"/>
      <c r="BX144" s="133"/>
      <c r="BY144" s="133"/>
      <c r="BZ144" s="133"/>
      <c r="CA144" s="133"/>
      <c r="CB144" s="133"/>
      <c r="CC144" s="133"/>
      <c r="CD144" s="133"/>
      <c r="CE144" s="133"/>
      <c r="CF144" s="133"/>
      <c r="CG144" s="133"/>
      <c r="CH144" s="133"/>
      <c r="CI144" s="133"/>
      <c r="CJ144" s="133"/>
      <c r="CK144" s="133"/>
      <c r="CL144" s="133"/>
      <c r="CM144" s="133"/>
      <c r="CN144" s="134"/>
      <c r="CO144" s="133"/>
      <c r="CP144" s="133"/>
      <c r="CQ144" s="133"/>
      <c r="CR144" s="133"/>
      <c r="CS144" s="133"/>
      <c r="CT144" s="133"/>
      <c r="CU144" s="133"/>
      <c r="CV144" s="133"/>
      <c r="CW144" s="133"/>
      <c r="CX144" s="133"/>
      <c r="CY144" s="133"/>
      <c r="CZ144" s="133"/>
      <c r="DA144" s="133"/>
      <c r="DB144" s="133"/>
      <c r="DC144" s="133"/>
      <c r="DD144" s="133"/>
    </row>
    <row r="145" spans="1:143" ht="12" customHeight="1" x14ac:dyDescent="0.2">
      <c r="A145" s="141" t="s">
        <v>298</v>
      </c>
      <c r="B145" s="142">
        <v>2013</v>
      </c>
      <c r="C145" s="141" t="s">
        <v>299</v>
      </c>
      <c r="D145" s="143">
        <v>244</v>
      </c>
      <c r="E145" s="143">
        <v>243</v>
      </c>
      <c r="F145" s="143">
        <v>243</v>
      </c>
      <c r="G145" s="143">
        <v>1107441</v>
      </c>
      <c r="AA145" s="143">
        <v>471362.342</v>
      </c>
      <c r="AB145" s="143">
        <v>272549.96100000001</v>
      </c>
      <c r="AC145" s="143">
        <v>198812.38099999999</v>
      </c>
      <c r="AD145" s="143">
        <v>150533.147</v>
      </c>
      <c r="AE145" s="143">
        <v>31243.838</v>
      </c>
      <c r="AF145" s="143">
        <v>17035.396000000001</v>
      </c>
      <c r="AG145" s="143">
        <v>4344.4183975101487</v>
      </c>
      <c r="AH145" s="143"/>
      <c r="AI145" s="144" t="s">
        <v>309</v>
      </c>
      <c r="AJ145" s="143">
        <v>31243838</v>
      </c>
      <c r="AK145" s="143">
        <v>31243838</v>
      </c>
      <c r="AL145" s="143">
        <v>10590.855689728587</v>
      </c>
      <c r="AM145" s="144" t="s">
        <v>321</v>
      </c>
      <c r="AN145" s="143">
        <v>17035396</v>
      </c>
      <c r="AO145" s="143">
        <v>17035396</v>
      </c>
      <c r="AP145" s="143"/>
      <c r="AQ145" s="143"/>
      <c r="AR145" s="143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  <c r="BI145" s="145"/>
      <c r="BJ145" s="145"/>
      <c r="BK145" s="145"/>
      <c r="BL145" s="145"/>
      <c r="BM145" s="145"/>
      <c r="BN145" s="145"/>
      <c r="BO145" s="145"/>
      <c r="BP145" s="145"/>
      <c r="BQ145" s="145"/>
      <c r="BR145" s="145"/>
      <c r="BS145" s="145"/>
      <c r="BT145" s="145"/>
      <c r="BU145" s="145"/>
      <c r="BV145" s="145"/>
      <c r="BW145" s="143">
        <v>60312.795350047949</v>
      </c>
      <c r="BX145" s="143">
        <v>43056.251679220673</v>
      </c>
      <c r="BY145" s="143">
        <v>14700.332085200995</v>
      </c>
      <c r="BZ145" s="143">
        <v>57979.4</v>
      </c>
      <c r="CA145" s="143">
        <v>53500.792999999998</v>
      </c>
      <c r="CB145" s="143">
        <v>18701.758025318384</v>
      </c>
      <c r="CC145" s="143">
        <v>7970.7186850080561</v>
      </c>
      <c r="CD145" s="143">
        <v>2.3952599627757447</v>
      </c>
      <c r="CE145" s="143">
        <v>3767.459300196409</v>
      </c>
      <c r="CF145" s="143">
        <v>0</v>
      </c>
      <c r="CG145" s="143">
        <v>665.59199999999998</v>
      </c>
      <c r="CH145" s="143">
        <v>100.35984195327759</v>
      </c>
      <c r="CI145" s="143">
        <v>123.2242223982811</v>
      </c>
      <c r="CJ145" s="143">
        <v>283.91188552570344</v>
      </c>
      <c r="CK145" s="143">
        <v>1981.6493977279104</v>
      </c>
      <c r="CL145" s="143">
        <v>513.94827000284192</v>
      </c>
      <c r="CM145" s="143">
        <v>8833.0493190053476</v>
      </c>
      <c r="CN145" s="144" t="s">
        <v>426</v>
      </c>
      <c r="CO145" s="143">
        <v>55000</v>
      </c>
      <c r="CP145" s="143">
        <v>874920</v>
      </c>
      <c r="CQ145" s="143">
        <v>0</v>
      </c>
      <c r="CR145" s="143">
        <v>90504.667999999961</v>
      </c>
      <c r="CS145" s="143">
        <v>103963.29460248981</v>
      </c>
      <c r="CT145" s="143">
        <v>0</v>
      </c>
      <c r="CU145" s="143">
        <v>429.83990626773516</v>
      </c>
      <c r="CV145" s="143">
        <v>0</v>
      </c>
      <c r="CW145" s="143">
        <v>60116.177622729942</v>
      </c>
      <c r="CX145" s="143"/>
      <c r="CY145" s="143"/>
      <c r="CZ145" s="143"/>
      <c r="DA145" s="143"/>
      <c r="DB145" s="143"/>
      <c r="DC145" s="143"/>
      <c r="DD145" s="143"/>
      <c r="DE145" s="145"/>
      <c r="DF145" s="145"/>
      <c r="DG145" s="145"/>
      <c r="DH145" s="145"/>
      <c r="DI145" s="145"/>
      <c r="DJ145" s="145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5"/>
      <c r="ED145" s="145"/>
      <c r="EE145" s="145"/>
      <c r="EF145" s="145"/>
      <c r="EG145" s="145"/>
      <c r="EH145" s="145"/>
      <c r="EI145" s="145"/>
      <c r="EJ145" s="145"/>
      <c r="EK145" s="145"/>
      <c r="EL145" s="145"/>
      <c r="EM145" s="145"/>
    </row>
    <row r="146" spans="1:143" ht="12" customHeight="1" x14ac:dyDescent="0.2">
      <c r="A146" s="141" t="s">
        <v>303</v>
      </c>
      <c r="B146" s="142">
        <v>2013</v>
      </c>
      <c r="C146" s="141" t="s">
        <v>304</v>
      </c>
      <c r="D146" s="143">
        <v>206</v>
      </c>
      <c r="E146" s="143">
        <v>206</v>
      </c>
      <c r="F146" s="143">
        <v>206</v>
      </c>
      <c r="G146" s="143">
        <v>1262295</v>
      </c>
      <c r="AA146" s="143">
        <v>671165.72199999995</v>
      </c>
      <c r="AB146" s="143">
        <v>326051.41600000003</v>
      </c>
      <c r="AC146" s="143">
        <v>345114.30599999998</v>
      </c>
      <c r="AD146" s="143">
        <v>288863.19199999998</v>
      </c>
      <c r="AE146" s="143">
        <v>34710.775999999998</v>
      </c>
      <c r="AF146" s="143">
        <v>21540.338</v>
      </c>
      <c r="AG146" s="143">
        <v>7541.4264601448776</v>
      </c>
      <c r="AH146" s="143"/>
      <c r="AI146" s="144" t="s">
        <v>368</v>
      </c>
      <c r="AJ146" s="143">
        <v>33692971</v>
      </c>
      <c r="AK146" s="143">
        <v>34710416</v>
      </c>
      <c r="AL146" s="143">
        <v>14344.865119557202</v>
      </c>
      <c r="AM146" s="144" t="s">
        <v>345</v>
      </c>
      <c r="AN146" s="143">
        <v>21540338</v>
      </c>
      <c r="AO146" s="143">
        <v>21540338</v>
      </c>
      <c r="AP146" s="143"/>
      <c r="AQ146" s="143"/>
      <c r="AR146" s="143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5"/>
      <c r="BN146" s="145"/>
      <c r="BO146" s="145"/>
      <c r="BP146" s="145"/>
      <c r="BQ146" s="145"/>
      <c r="BR146" s="145"/>
      <c r="BS146" s="145"/>
      <c r="BT146" s="145"/>
      <c r="BU146" s="145"/>
      <c r="BV146" s="145"/>
      <c r="BW146" s="143">
        <v>70405.080133872456</v>
      </c>
      <c r="BX146" s="143">
        <v>42245.33213265532</v>
      </c>
      <c r="BY146" s="143">
        <v>19250.083696048878</v>
      </c>
      <c r="BZ146" s="143">
        <v>44866.938000000002</v>
      </c>
      <c r="CA146" s="143">
        <v>105005.963</v>
      </c>
      <c r="CB146" s="143">
        <v>20847.057188403905</v>
      </c>
      <c r="CC146" s="143">
        <v>7069.1903192576301</v>
      </c>
      <c r="CD146" s="143">
        <v>100.39002321323298</v>
      </c>
      <c r="CE146" s="143">
        <v>4171.7500894863606</v>
      </c>
      <c r="CF146" s="143">
        <v>0</v>
      </c>
      <c r="CG146" s="143">
        <v>383.25200000000001</v>
      </c>
      <c r="CH146" s="143">
        <v>173.63052337932587</v>
      </c>
      <c r="CI146" s="143">
        <v>109.26118212652206</v>
      </c>
      <c r="CJ146" s="143">
        <v>222.87454433774948</v>
      </c>
      <c r="CK146" s="143">
        <v>2330.2000919729062</v>
      </c>
      <c r="CL146" s="143">
        <v>454.48676884555817</v>
      </c>
      <c r="CM146" s="143">
        <v>10670.516603935439</v>
      </c>
      <c r="CN146" s="144" t="s">
        <v>447</v>
      </c>
      <c r="CO146" s="143">
        <v>15821584</v>
      </c>
      <c r="CP146" s="143">
        <v>16066593</v>
      </c>
      <c r="CQ146" s="143">
        <v>233.66</v>
      </c>
      <c r="CR146" s="143">
        <v>288885.24200000003</v>
      </c>
      <c r="CS146" s="143">
        <v>48453.617539855142</v>
      </c>
      <c r="CT146" s="143">
        <v>0</v>
      </c>
      <c r="CU146" s="143">
        <v>0</v>
      </c>
      <c r="CV146" s="143">
        <v>0</v>
      </c>
      <c r="CW146" s="143">
        <v>0</v>
      </c>
      <c r="CX146" s="143"/>
      <c r="CY146" s="143"/>
      <c r="CZ146" s="143"/>
      <c r="DA146" s="143"/>
      <c r="DB146" s="143"/>
      <c r="DC146" s="143"/>
      <c r="DD146" s="143"/>
      <c r="DE146" s="145"/>
      <c r="DF146" s="145"/>
      <c r="DG146" s="145"/>
      <c r="DH146" s="145"/>
      <c r="DI146" s="145"/>
      <c r="DJ146" s="145"/>
      <c r="DK146" s="145"/>
      <c r="DL146" s="145"/>
      <c r="DM146" s="145"/>
      <c r="DN146" s="145"/>
      <c r="DO146" s="145"/>
      <c r="DP146" s="145"/>
      <c r="DQ146" s="145"/>
      <c r="DR146" s="145"/>
      <c r="DS146" s="145"/>
      <c r="DT146" s="145"/>
      <c r="DU146" s="145"/>
      <c r="DV146" s="145"/>
      <c r="DW146" s="145"/>
      <c r="DX146" s="145"/>
      <c r="DY146" s="145"/>
      <c r="DZ146" s="145"/>
      <c r="EA146" s="145"/>
      <c r="EB146" s="145"/>
      <c r="EC146" s="145"/>
      <c r="ED146" s="145"/>
      <c r="EE146" s="145"/>
      <c r="EF146" s="145"/>
      <c r="EG146" s="145"/>
      <c r="EH146" s="145"/>
      <c r="EI146" s="145"/>
      <c r="EJ146" s="145"/>
      <c r="EK146" s="145"/>
      <c r="EL146" s="145"/>
      <c r="EM146" s="145"/>
    </row>
    <row r="147" spans="1:143" ht="12" customHeight="1" x14ac:dyDescent="0.2">
      <c r="A147" s="141" t="s">
        <v>307</v>
      </c>
      <c r="B147" s="142">
        <v>2013</v>
      </c>
      <c r="C147" s="141" t="s">
        <v>308</v>
      </c>
      <c r="D147" s="143">
        <v>160</v>
      </c>
      <c r="E147" s="143">
        <v>155</v>
      </c>
      <c r="F147" s="143">
        <v>154</v>
      </c>
      <c r="G147" s="143">
        <v>598810</v>
      </c>
      <c r="AA147" s="143">
        <v>270202.17800000001</v>
      </c>
      <c r="AB147" s="143">
        <v>136087.92600000001</v>
      </c>
      <c r="AC147" s="143">
        <v>134114.25200000001</v>
      </c>
      <c r="AD147" s="143">
        <v>108800.02099999999</v>
      </c>
      <c r="AE147" s="143">
        <v>18925.650000000001</v>
      </c>
      <c r="AF147" s="143">
        <v>6388.5810000000001</v>
      </c>
      <c r="AG147" s="143">
        <v>3566.8405424645262</v>
      </c>
      <c r="AH147" s="143"/>
      <c r="AI147" s="144" t="s">
        <v>433</v>
      </c>
      <c r="AJ147" s="143">
        <v>20559831</v>
      </c>
      <c r="AK147" s="143">
        <v>20805001</v>
      </c>
      <c r="AL147" s="143">
        <v>2164.297589144051</v>
      </c>
      <c r="AM147" s="144" t="s">
        <v>364</v>
      </c>
      <c r="AN147" s="143">
        <v>6846641</v>
      </c>
      <c r="AO147" s="143">
        <v>6846641</v>
      </c>
      <c r="AP147" s="143"/>
      <c r="AQ147" s="143"/>
      <c r="AR147" s="143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  <c r="BN147" s="145"/>
      <c r="BO147" s="145"/>
      <c r="BP147" s="145"/>
      <c r="BQ147" s="145"/>
      <c r="BR147" s="145"/>
      <c r="BS147" s="145"/>
      <c r="BT147" s="145"/>
      <c r="BU147" s="145"/>
      <c r="BV147" s="145"/>
      <c r="BW147" s="143">
        <v>24112.675984785765</v>
      </c>
      <c r="BX147" s="143">
        <v>25299.468759879826</v>
      </c>
      <c r="BY147" s="143">
        <v>10325.592373876079</v>
      </c>
      <c r="BZ147" s="143">
        <v>19410.053</v>
      </c>
      <c r="CA147" s="143">
        <v>29084.573</v>
      </c>
      <c r="CB147" s="143">
        <v>11810.443551798462</v>
      </c>
      <c r="CC147" s="143">
        <v>3613.4408604551891</v>
      </c>
      <c r="CD147" s="143">
        <v>48.903604530482085</v>
      </c>
      <c r="CE147" s="143">
        <v>2256.6113402202132</v>
      </c>
      <c r="CF147" s="143">
        <v>0</v>
      </c>
      <c r="CG147" s="143">
        <v>383.548</v>
      </c>
      <c r="CH147" s="143">
        <v>127.97820249080658</v>
      </c>
      <c r="CI147" s="143">
        <v>73.203061424732212</v>
      </c>
      <c r="CJ147" s="143">
        <v>198.51272386360168</v>
      </c>
      <c r="CK147" s="143">
        <v>1016.9771074190456</v>
      </c>
      <c r="CL147" s="143">
        <v>946.34297845365109</v>
      </c>
      <c r="CM147" s="143">
        <v>8422.8294467282176</v>
      </c>
      <c r="CN147" s="144" t="s">
        <v>373</v>
      </c>
      <c r="CO147" s="143">
        <v>8512090</v>
      </c>
      <c r="CP147" s="143">
        <v>10230648</v>
      </c>
      <c r="CQ147" s="143">
        <v>27884.016000000018</v>
      </c>
      <c r="CR147" s="143">
        <v>88082.099000000017</v>
      </c>
      <c r="CS147" s="143">
        <v>14581.296457535467</v>
      </c>
      <c r="CT147" s="143">
        <v>0</v>
      </c>
      <c r="CU147" s="143">
        <v>0</v>
      </c>
      <c r="CV147" s="143">
        <v>11.562879667282106</v>
      </c>
      <c r="CW147" s="143">
        <v>650.83711996138095</v>
      </c>
      <c r="CX147" s="143"/>
      <c r="CY147" s="143"/>
      <c r="CZ147" s="143"/>
      <c r="DA147" s="143"/>
      <c r="DB147" s="143"/>
      <c r="DC147" s="143"/>
      <c r="DD147" s="143"/>
      <c r="DE147" s="145"/>
      <c r="DF147" s="145"/>
      <c r="DG147" s="145"/>
      <c r="DH147" s="145"/>
      <c r="DI147" s="145"/>
      <c r="DJ147" s="145"/>
      <c r="DK147" s="145"/>
      <c r="DL147" s="145"/>
      <c r="DM147" s="145"/>
      <c r="DN147" s="145"/>
      <c r="DO147" s="145"/>
      <c r="DP147" s="145"/>
      <c r="DQ147" s="145"/>
      <c r="DR147" s="145"/>
      <c r="DS147" s="145"/>
      <c r="DT147" s="145"/>
      <c r="DU147" s="145"/>
      <c r="DV147" s="145"/>
      <c r="DW147" s="145"/>
      <c r="DX147" s="145"/>
      <c r="DY147" s="145"/>
      <c r="DZ147" s="145"/>
      <c r="EA147" s="145"/>
      <c r="EB147" s="145"/>
      <c r="EC147" s="145"/>
      <c r="ED147" s="145"/>
      <c r="EE147" s="145"/>
      <c r="EF147" s="145"/>
      <c r="EG147" s="145"/>
      <c r="EH147" s="145"/>
      <c r="EI147" s="145"/>
      <c r="EJ147" s="145"/>
      <c r="EK147" s="145"/>
      <c r="EL147" s="145"/>
      <c r="EM147" s="145"/>
    </row>
    <row r="148" spans="1:143" ht="12" customHeight="1" x14ac:dyDescent="0.2">
      <c r="A148" s="141" t="s">
        <v>312</v>
      </c>
      <c r="B148" s="142">
        <v>2013</v>
      </c>
      <c r="C148" s="141" t="s">
        <v>313</v>
      </c>
      <c r="D148" s="143">
        <v>115</v>
      </c>
      <c r="E148" s="143">
        <v>115</v>
      </c>
      <c r="F148" s="143">
        <v>115</v>
      </c>
      <c r="G148" s="143">
        <v>362141</v>
      </c>
      <c r="AA148" s="143">
        <v>165048.23499999999</v>
      </c>
      <c r="AB148" s="143">
        <v>101458.423</v>
      </c>
      <c r="AC148" s="143">
        <v>63589.811999999998</v>
      </c>
      <c r="AD148" s="143">
        <v>48257.048999999999</v>
      </c>
      <c r="AE148" s="143">
        <v>10403.384</v>
      </c>
      <c r="AF148" s="143">
        <v>4929.3789999999999</v>
      </c>
      <c r="AG148" s="143">
        <v>794.91573678695408</v>
      </c>
      <c r="AH148" s="143"/>
      <c r="AI148" s="144" t="s">
        <v>310</v>
      </c>
      <c r="AJ148" s="143">
        <v>10403384</v>
      </c>
      <c r="AK148" s="143">
        <v>10403384</v>
      </c>
      <c r="AL148" s="143">
        <v>2197.6315678502619</v>
      </c>
      <c r="AM148" s="144" t="s">
        <v>310</v>
      </c>
      <c r="AN148" s="143">
        <v>4929379</v>
      </c>
      <c r="AO148" s="143">
        <v>4929379</v>
      </c>
      <c r="AP148" s="143"/>
      <c r="AQ148" s="143"/>
      <c r="AR148" s="143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3">
        <v>20681.054601039683</v>
      </c>
      <c r="BX148" s="143">
        <v>13684.608104980647</v>
      </c>
      <c r="BY148" s="143">
        <v>8975.0747089685246</v>
      </c>
      <c r="BZ148" s="143">
        <v>21169.273000000001</v>
      </c>
      <c r="CA148" s="143">
        <v>22518.213</v>
      </c>
      <c r="CB148" s="143">
        <v>5421.344981971085</v>
      </c>
      <c r="CC148" s="143">
        <v>2377.1817592883763</v>
      </c>
      <c r="CD148" s="143">
        <v>72.998171856736874</v>
      </c>
      <c r="CE148" s="143">
        <v>1485.9683606352805</v>
      </c>
      <c r="CF148" s="143">
        <v>0</v>
      </c>
      <c r="CG148" s="143">
        <v>218.5</v>
      </c>
      <c r="CH148" s="143">
        <v>24.48628047657013</v>
      </c>
      <c r="CI148" s="143">
        <v>41.361880805015566</v>
      </c>
      <c r="CJ148" s="143">
        <v>126.26124245738983</v>
      </c>
      <c r="CK148" s="143">
        <v>665.84248236119743</v>
      </c>
      <c r="CL148" s="143">
        <v>192.1040809356831</v>
      </c>
      <c r="CM148" s="143">
        <v>3300.6461711789257</v>
      </c>
      <c r="CN148" s="144" t="s">
        <v>448</v>
      </c>
      <c r="CO148" s="143">
        <v>17019780</v>
      </c>
      <c r="CP148" s="143">
        <v>17345711</v>
      </c>
      <c r="CQ148" s="143">
        <v>0</v>
      </c>
      <c r="CR148" s="143">
        <v>28761.85500000001</v>
      </c>
      <c r="CS148" s="143">
        <v>34033.041263213025</v>
      </c>
      <c r="CT148" s="143">
        <v>0</v>
      </c>
      <c r="CU148" s="143">
        <v>17229.387150730734</v>
      </c>
      <c r="CV148" s="143">
        <v>640.59013639442605</v>
      </c>
      <c r="CW148" s="143">
        <v>1616.8102203503684</v>
      </c>
      <c r="CX148" s="143"/>
      <c r="CY148" s="143"/>
      <c r="CZ148" s="143"/>
      <c r="DA148" s="143"/>
      <c r="DB148" s="143"/>
      <c r="DC148" s="143"/>
      <c r="DD148" s="143"/>
      <c r="DE148" s="145"/>
      <c r="DF148" s="145"/>
      <c r="DG148" s="145"/>
      <c r="DH148" s="145"/>
      <c r="DI148" s="145"/>
      <c r="DJ148" s="145"/>
      <c r="DK148" s="145"/>
      <c r="DL148" s="145"/>
      <c r="DM148" s="145"/>
      <c r="DN148" s="145"/>
      <c r="DO148" s="145"/>
      <c r="DP148" s="145"/>
      <c r="DQ148" s="145"/>
      <c r="DR148" s="145"/>
      <c r="DS148" s="145"/>
      <c r="DT148" s="145"/>
      <c r="DU148" s="145"/>
      <c r="DV148" s="145"/>
      <c r="DW148" s="145"/>
      <c r="DX148" s="145"/>
      <c r="DY148" s="145"/>
      <c r="DZ148" s="145"/>
      <c r="EA148" s="145"/>
      <c r="EB148" s="145"/>
      <c r="EC148" s="145"/>
      <c r="ED148" s="145"/>
      <c r="EE148" s="145"/>
      <c r="EF148" s="145"/>
      <c r="EG148" s="145"/>
      <c r="EH148" s="145"/>
      <c r="EI148" s="145"/>
      <c r="EJ148" s="145"/>
      <c r="EK148" s="145"/>
      <c r="EL148" s="145"/>
      <c r="EM148" s="145"/>
    </row>
    <row r="149" spans="1:143" ht="12" customHeight="1" x14ac:dyDescent="0.2">
      <c r="A149" s="141" t="s">
        <v>315</v>
      </c>
      <c r="B149" s="142">
        <v>2013</v>
      </c>
      <c r="C149" s="141" t="s">
        <v>316</v>
      </c>
      <c r="D149" s="143">
        <v>90</v>
      </c>
      <c r="E149" s="143">
        <v>90</v>
      </c>
      <c r="F149" s="143">
        <v>90</v>
      </c>
      <c r="G149" s="143">
        <v>340814</v>
      </c>
      <c r="AA149" s="143">
        <v>153028.01800000001</v>
      </c>
      <c r="AB149" s="143">
        <v>91660.536999999997</v>
      </c>
      <c r="AC149" s="143">
        <v>61367.481</v>
      </c>
      <c r="AD149" s="143">
        <v>48405.48</v>
      </c>
      <c r="AE149" s="143">
        <v>8913.7610000000004</v>
      </c>
      <c r="AF149" s="143">
        <v>4048.24</v>
      </c>
      <c r="AG149" s="143">
        <v>492.26640262100847</v>
      </c>
      <c r="AH149" s="143"/>
      <c r="AI149" s="144" t="s">
        <v>435</v>
      </c>
      <c r="AJ149" s="143">
        <v>8912250</v>
      </c>
      <c r="AK149" s="143">
        <v>8913761</v>
      </c>
      <c r="AL149" s="143">
        <v>1735.771258174181</v>
      </c>
      <c r="AM149" s="144" t="s">
        <v>321</v>
      </c>
      <c r="AN149" s="143">
        <v>4048240</v>
      </c>
      <c r="AO149" s="143">
        <v>4048240</v>
      </c>
      <c r="AP149" s="143"/>
      <c r="AQ149" s="143"/>
      <c r="AR149" s="143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  <c r="BN149" s="145"/>
      <c r="BO149" s="145"/>
      <c r="BP149" s="145"/>
      <c r="BQ149" s="145"/>
      <c r="BR149" s="145"/>
      <c r="BS149" s="145"/>
      <c r="BT149" s="145"/>
      <c r="BU149" s="145"/>
      <c r="BV149" s="145"/>
      <c r="BW149" s="143">
        <v>10690.90049948126</v>
      </c>
      <c r="BX149" s="143">
        <v>12838.246753042817</v>
      </c>
      <c r="BY149" s="143">
        <v>8659.3621462255724</v>
      </c>
      <c r="BZ149" s="143">
        <v>19435.5</v>
      </c>
      <c r="CA149" s="143">
        <v>23302.924999999999</v>
      </c>
      <c r="CB149" s="143">
        <v>5501.1915309691431</v>
      </c>
      <c r="CC149" s="143">
        <v>2619.696281669721</v>
      </c>
      <c r="CD149" s="143">
        <v>117.28363040033727</v>
      </c>
      <c r="CE149" s="143">
        <v>1352.5694641691446</v>
      </c>
      <c r="CF149" s="143">
        <v>0</v>
      </c>
      <c r="CG149" s="143">
        <v>143.44</v>
      </c>
      <c r="CH149" s="143">
        <v>79.944481555938722</v>
      </c>
      <c r="CI149" s="143">
        <v>7.7792401514053342</v>
      </c>
      <c r="CJ149" s="143">
        <v>102.81866200113296</v>
      </c>
      <c r="CK149" s="143">
        <v>1220.0570857954249</v>
      </c>
      <c r="CL149" s="143">
        <v>516.44404550787067</v>
      </c>
      <c r="CM149" s="143">
        <v>5061.8460351017902</v>
      </c>
      <c r="CN149" s="144" t="s">
        <v>435</v>
      </c>
      <c r="CO149" s="143">
        <v>17505020</v>
      </c>
      <c r="CP149" s="143">
        <v>17506620</v>
      </c>
      <c r="CQ149" s="143">
        <v>0</v>
      </c>
      <c r="CR149" s="143">
        <v>48405.48</v>
      </c>
      <c r="CS149" s="143">
        <v>12470.04480568397</v>
      </c>
      <c r="CT149" s="143">
        <v>0</v>
      </c>
      <c r="CU149" s="143">
        <v>0</v>
      </c>
      <c r="CV149" s="143">
        <v>0</v>
      </c>
      <c r="CW149" s="143">
        <v>0</v>
      </c>
      <c r="CX149" s="143"/>
      <c r="CY149" s="143"/>
      <c r="CZ149" s="143"/>
      <c r="DA149" s="143"/>
      <c r="DB149" s="143"/>
      <c r="DC149" s="143"/>
      <c r="DD149" s="143"/>
      <c r="DE149" s="145"/>
      <c r="DF149" s="145"/>
      <c r="DG149" s="145"/>
      <c r="DH149" s="145"/>
      <c r="DI149" s="145"/>
      <c r="DJ149" s="145"/>
      <c r="DK149" s="145"/>
      <c r="DL149" s="145"/>
      <c r="DM149" s="145"/>
      <c r="DN149" s="145"/>
      <c r="DO149" s="145"/>
      <c r="DP149" s="145"/>
      <c r="DQ149" s="145"/>
      <c r="DR149" s="145"/>
      <c r="DS149" s="145"/>
      <c r="DT149" s="145"/>
      <c r="DU149" s="145"/>
      <c r="DV149" s="145"/>
      <c r="DW149" s="145"/>
      <c r="DX149" s="145"/>
      <c r="DY149" s="145"/>
      <c r="DZ149" s="145"/>
      <c r="EA149" s="145"/>
      <c r="EB149" s="145"/>
      <c r="EC149" s="145"/>
      <c r="ED149" s="145"/>
      <c r="EE149" s="145"/>
      <c r="EF149" s="145"/>
      <c r="EG149" s="145"/>
      <c r="EH149" s="145"/>
      <c r="EI149" s="145"/>
      <c r="EJ149" s="145"/>
      <c r="EK149" s="145"/>
      <c r="EL149" s="145"/>
      <c r="EM149" s="145"/>
    </row>
    <row r="150" spans="1:143" ht="12" customHeight="1" x14ac:dyDescent="0.2">
      <c r="A150" s="141" t="s">
        <v>319</v>
      </c>
      <c r="B150" s="142">
        <v>2013</v>
      </c>
      <c r="C150" s="141" t="s">
        <v>320</v>
      </c>
      <c r="D150" s="143">
        <v>61</v>
      </c>
      <c r="E150" s="143">
        <v>60</v>
      </c>
      <c r="F150" s="143">
        <v>60</v>
      </c>
      <c r="G150" s="143">
        <v>229082</v>
      </c>
      <c r="AA150" s="143">
        <v>97689.203999999998</v>
      </c>
      <c r="AB150" s="143">
        <v>55764.705000000002</v>
      </c>
      <c r="AC150" s="143">
        <v>41924.499000000003</v>
      </c>
      <c r="AD150" s="143">
        <v>31131.485000000001</v>
      </c>
      <c r="AE150" s="143">
        <v>6740.91</v>
      </c>
      <c r="AF150" s="143">
        <v>4052.1039999999998</v>
      </c>
      <c r="AG150" s="143">
        <v>1832.3098297275976</v>
      </c>
      <c r="AH150" s="143"/>
      <c r="AI150" s="144" t="s">
        <v>301</v>
      </c>
      <c r="AJ150" s="143">
        <v>6740910</v>
      </c>
      <c r="AK150" s="143">
        <v>6740910</v>
      </c>
      <c r="AL150" s="143">
        <v>1619.1291659041642</v>
      </c>
      <c r="AM150" s="144" t="s">
        <v>325</v>
      </c>
      <c r="AN150" s="143">
        <v>4052104</v>
      </c>
      <c r="AO150" s="143">
        <v>4052104</v>
      </c>
      <c r="AP150" s="143"/>
      <c r="AQ150" s="143"/>
      <c r="AR150" s="143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3">
        <v>10259.193231817782</v>
      </c>
      <c r="BX150" s="143">
        <v>7476.0205755883453</v>
      </c>
      <c r="BY150" s="143">
        <v>3811.4555018754304</v>
      </c>
      <c r="BZ150" s="143">
        <v>12970.42</v>
      </c>
      <c r="CA150" s="143">
        <v>12115.04</v>
      </c>
      <c r="CB150" s="143">
        <v>3610.0930546993018</v>
      </c>
      <c r="CC150" s="143">
        <v>1284.7179739020951</v>
      </c>
      <c r="CD150" s="143">
        <v>63.280287332640725</v>
      </c>
      <c r="CE150" s="143">
        <v>890.47257641053204</v>
      </c>
      <c r="CF150" s="143">
        <v>0</v>
      </c>
      <c r="CG150" s="143">
        <v>204.20099999999999</v>
      </c>
      <c r="CH150" s="143">
        <v>27.336120532035828</v>
      </c>
      <c r="CI150" s="143">
        <v>32.415460630893705</v>
      </c>
      <c r="CJ150" s="143">
        <v>27.040160526275635</v>
      </c>
      <c r="CK150" s="143">
        <v>293.50049236018208</v>
      </c>
      <c r="CL150" s="143">
        <v>191.15194372034074</v>
      </c>
      <c r="CM150" s="143">
        <v>2608.7701022450478</v>
      </c>
      <c r="CN150" s="144" t="s">
        <v>449</v>
      </c>
      <c r="CO150" s="143">
        <v>7104470</v>
      </c>
      <c r="CP150" s="143">
        <v>9184270</v>
      </c>
      <c r="CQ150" s="143">
        <v>0</v>
      </c>
      <c r="CR150" s="143">
        <v>342.02999999999992</v>
      </c>
      <c r="CS150" s="143">
        <v>39781.534363727042</v>
      </c>
      <c r="CT150" s="143">
        <v>0</v>
      </c>
      <c r="CU150" s="143">
        <v>0</v>
      </c>
      <c r="CV150" s="143">
        <v>8405.1336137235194</v>
      </c>
      <c r="CW150" s="143">
        <v>22382.901386276477</v>
      </c>
      <c r="CX150" s="143"/>
      <c r="CY150" s="143"/>
      <c r="CZ150" s="143"/>
      <c r="DA150" s="143"/>
      <c r="DB150" s="143"/>
      <c r="DC150" s="143"/>
      <c r="DD150" s="143"/>
      <c r="DE150" s="145"/>
      <c r="DF150" s="145"/>
      <c r="DG150" s="145"/>
      <c r="DH150" s="145"/>
      <c r="DI150" s="145"/>
      <c r="DJ150" s="145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5"/>
      <c r="ED150" s="145"/>
      <c r="EE150" s="145"/>
      <c r="EF150" s="145"/>
      <c r="EG150" s="145"/>
      <c r="EH150" s="145"/>
      <c r="EI150" s="145"/>
      <c r="EJ150" s="145"/>
      <c r="EK150" s="145"/>
      <c r="EL150" s="145"/>
      <c r="EM150" s="145"/>
    </row>
    <row r="151" spans="1:143" ht="12" customHeight="1" x14ac:dyDescent="0.2">
      <c r="A151" s="141" t="s">
        <v>323</v>
      </c>
      <c r="B151" s="142">
        <v>2013</v>
      </c>
      <c r="C151" s="141" t="s">
        <v>324</v>
      </c>
      <c r="D151" s="143">
        <v>70</v>
      </c>
      <c r="E151" s="143">
        <v>70</v>
      </c>
      <c r="F151" s="143">
        <v>70</v>
      </c>
      <c r="G151" s="143">
        <v>415147</v>
      </c>
      <c r="AA151" s="143">
        <v>205071.53700000001</v>
      </c>
      <c r="AB151" s="143">
        <v>145777.177</v>
      </c>
      <c r="AC151" s="143">
        <v>59294.36</v>
      </c>
      <c r="AD151" s="143">
        <v>47086.19</v>
      </c>
      <c r="AE151" s="143">
        <v>8438.7000000000007</v>
      </c>
      <c r="AF151" s="143">
        <v>3769.47</v>
      </c>
      <c r="AG151" s="143">
        <v>910.66974727971854</v>
      </c>
      <c r="AH151" s="143"/>
      <c r="AI151" s="144" t="s">
        <v>373</v>
      </c>
      <c r="AJ151" s="143">
        <v>7403660</v>
      </c>
      <c r="AK151" s="143">
        <v>8428940</v>
      </c>
      <c r="AL151" s="143">
        <v>443.0028741878271</v>
      </c>
      <c r="AM151" s="144" t="s">
        <v>353</v>
      </c>
      <c r="AN151" s="143">
        <v>3768890</v>
      </c>
      <c r="AO151" s="143">
        <v>3769470</v>
      </c>
      <c r="AP151" s="143"/>
      <c r="AQ151" s="143"/>
      <c r="AR151" s="143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5"/>
      <c r="BQ151" s="145"/>
      <c r="BR151" s="145"/>
      <c r="BS151" s="145"/>
      <c r="BT151" s="145"/>
      <c r="BU151" s="145"/>
      <c r="BV151" s="145"/>
      <c r="BW151" s="143">
        <v>24913.921344411025</v>
      </c>
      <c r="BX151" s="143">
        <v>15046.151956329524</v>
      </c>
      <c r="BY151" s="143">
        <v>11183.213419538934</v>
      </c>
      <c r="BZ151" s="143">
        <v>32469.536</v>
      </c>
      <c r="CA151" s="143">
        <v>46493.31</v>
      </c>
      <c r="CB151" s="143">
        <v>5564.9384301692244</v>
      </c>
      <c r="CC151" s="143">
        <v>2487.9467708169909</v>
      </c>
      <c r="CD151" s="143">
        <v>54.841724583092727</v>
      </c>
      <c r="CE151" s="143">
        <v>1443.9635617480278</v>
      </c>
      <c r="CF151" s="143">
        <v>0</v>
      </c>
      <c r="CG151" s="143">
        <v>226.65299999999999</v>
      </c>
      <c r="CH151" s="143">
        <v>44.001020856380464</v>
      </c>
      <c r="CI151" s="143">
        <v>24.127600469589233</v>
      </c>
      <c r="CJ151" s="143">
        <v>139.05808270645142</v>
      </c>
      <c r="CK151" s="143">
        <v>976.21237572168559</v>
      </c>
      <c r="CL151" s="143">
        <v>182.31161276599951</v>
      </c>
      <c r="CM151" s="143">
        <v>4269.0483792866298</v>
      </c>
      <c r="CN151" s="144" t="s">
        <v>450</v>
      </c>
      <c r="CO151" s="143">
        <v>17018241</v>
      </c>
      <c r="CP151" s="143">
        <v>17238061</v>
      </c>
      <c r="CQ151" s="143">
        <v>3117.2100000000005</v>
      </c>
      <c r="CR151" s="143">
        <v>0</v>
      </c>
      <c r="CS151" s="143">
        <v>55256.720252720304</v>
      </c>
      <c r="CT151" s="143">
        <v>0</v>
      </c>
      <c r="CU151" s="143">
        <v>0</v>
      </c>
      <c r="CV151" s="143">
        <v>22352.221285726428</v>
      </c>
      <c r="CW151" s="143">
        <v>23748.795999339822</v>
      </c>
      <c r="CX151" s="143"/>
      <c r="CY151" s="143"/>
      <c r="CZ151" s="143"/>
      <c r="DA151" s="143"/>
      <c r="DB151" s="143"/>
      <c r="DC151" s="143"/>
      <c r="DD151" s="143"/>
      <c r="DE151" s="145"/>
      <c r="DF151" s="145"/>
      <c r="DG151" s="145"/>
      <c r="DH151" s="145"/>
      <c r="DI151" s="145"/>
      <c r="DJ151" s="145"/>
      <c r="DK151" s="145"/>
      <c r="DL151" s="145"/>
      <c r="DM151" s="145"/>
      <c r="DN151" s="145"/>
      <c r="DO151" s="145"/>
      <c r="DP151" s="145"/>
      <c r="DQ151" s="145"/>
      <c r="DR151" s="145"/>
      <c r="DS151" s="145"/>
      <c r="DT151" s="145"/>
      <c r="DU151" s="145"/>
      <c r="DV151" s="145"/>
      <c r="DW151" s="145"/>
      <c r="DX151" s="145"/>
      <c r="DY151" s="145"/>
      <c r="DZ151" s="145"/>
      <c r="EA151" s="145"/>
      <c r="EB151" s="145"/>
      <c r="EC151" s="145"/>
      <c r="ED151" s="145"/>
      <c r="EE151" s="145"/>
      <c r="EF151" s="145"/>
      <c r="EG151" s="145"/>
      <c r="EH151" s="145"/>
      <c r="EI151" s="145"/>
      <c r="EJ151" s="145"/>
      <c r="EK151" s="145"/>
      <c r="EL151" s="145"/>
      <c r="EM151" s="145"/>
    </row>
    <row r="152" spans="1:143" ht="12" customHeight="1" x14ac:dyDescent="0.2">
      <c r="A152" s="141" t="s">
        <v>328</v>
      </c>
      <c r="B152" s="142">
        <v>2013</v>
      </c>
      <c r="C152" s="141" t="s">
        <v>329</v>
      </c>
      <c r="D152" s="143">
        <v>134</v>
      </c>
      <c r="E152" s="143">
        <v>134</v>
      </c>
      <c r="F152" s="143">
        <v>134</v>
      </c>
      <c r="G152" s="143">
        <v>3176180</v>
      </c>
      <c r="AA152" s="143">
        <v>1456765.0919999999</v>
      </c>
      <c r="AB152" s="143">
        <v>731746.84699999995</v>
      </c>
      <c r="AC152" s="143">
        <v>725018.24499999988</v>
      </c>
      <c r="AD152" s="143">
        <v>613762.61199999996</v>
      </c>
      <c r="AE152" s="143">
        <v>59574.69</v>
      </c>
      <c r="AF152" s="143">
        <v>51680.942999999999</v>
      </c>
      <c r="AG152" s="143">
        <v>20316.394259281882</v>
      </c>
      <c r="AH152" s="143"/>
      <c r="AI152" s="144" t="s">
        <v>451</v>
      </c>
      <c r="AJ152" s="143">
        <v>58476827</v>
      </c>
      <c r="AK152" s="143">
        <v>59574690</v>
      </c>
      <c r="AL152" s="143">
        <v>12743.751097780048</v>
      </c>
      <c r="AM152" s="144" t="s">
        <v>452</v>
      </c>
      <c r="AN152" s="143">
        <v>51545803</v>
      </c>
      <c r="AO152" s="143">
        <v>51545803</v>
      </c>
      <c r="AP152" s="143"/>
      <c r="AQ152" s="143"/>
      <c r="AR152" s="143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5"/>
      <c r="BN152" s="145"/>
      <c r="BO152" s="145"/>
      <c r="BP152" s="145"/>
      <c r="BQ152" s="145"/>
      <c r="BR152" s="145"/>
      <c r="BS152" s="145"/>
      <c r="BT152" s="145"/>
      <c r="BU152" s="145"/>
      <c r="BV152" s="145"/>
      <c r="BW152" s="143">
        <v>171601.10787148654</v>
      </c>
      <c r="BX152" s="143">
        <v>131976.71055719836</v>
      </c>
      <c r="BY152" s="143">
        <v>61164.995673069541</v>
      </c>
      <c r="BZ152" s="143">
        <v>202681.353</v>
      </c>
      <c r="CA152" s="143">
        <v>62087.012999999999</v>
      </c>
      <c r="CB152" s="143">
        <v>38786.847534964756</v>
      </c>
      <c r="CC152" s="143">
        <v>8756.9763493819282</v>
      </c>
      <c r="CD152" s="143">
        <v>171.04035989914672</v>
      </c>
      <c r="CE152" s="143">
        <v>9665.8422439426176</v>
      </c>
      <c r="CF152" s="143">
        <v>0</v>
      </c>
      <c r="CG152" s="143">
        <v>2119.6819999999998</v>
      </c>
      <c r="CH152" s="143">
        <v>311.56258606386183</v>
      </c>
      <c r="CI152" s="143">
        <v>269.70188524913789</v>
      </c>
      <c r="CJ152" s="143">
        <v>335.75976653480529</v>
      </c>
      <c r="CK152" s="143">
        <v>6929.4124909267166</v>
      </c>
      <c r="CL152" s="143">
        <v>1722.9345614077711</v>
      </c>
      <c r="CM152" s="143">
        <v>35438.212337746023</v>
      </c>
      <c r="CN152" s="144" t="s">
        <v>453</v>
      </c>
      <c r="CO152" s="143">
        <v>22773290</v>
      </c>
      <c r="CP152" s="143">
        <v>25543420</v>
      </c>
      <c r="CQ152" s="143">
        <v>1786.54</v>
      </c>
      <c r="CR152" s="143">
        <v>542440.92000000016</v>
      </c>
      <c r="CS152" s="143">
        <v>160339.25074071801</v>
      </c>
      <c r="CT152" s="143">
        <v>0</v>
      </c>
      <c r="CU152" s="143">
        <v>6353.340000000002</v>
      </c>
      <c r="CV152" s="143">
        <v>32957.420174208964</v>
      </c>
      <c r="CW152" s="143">
        <v>34905.620142627231</v>
      </c>
      <c r="CX152" s="143"/>
      <c r="CY152" s="143"/>
      <c r="CZ152" s="143"/>
      <c r="DA152" s="143"/>
      <c r="DB152" s="143"/>
      <c r="DC152" s="143"/>
      <c r="DD152" s="143"/>
      <c r="DE152" s="145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5"/>
      <c r="DQ152" s="145"/>
      <c r="DR152" s="145"/>
      <c r="DS152" s="145"/>
      <c r="DT152" s="145"/>
      <c r="DU152" s="145"/>
      <c r="DV152" s="145"/>
      <c r="DW152" s="145"/>
      <c r="DX152" s="145"/>
      <c r="DY152" s="145"/>
      <c r="DZ152" s="145"/>
      <c r="EA152" s="145"/>
      <c r="EB152" s="145"/>
      <c r="EC152" s="145"/>
      <c r="ED152" s="145"/>
      <c r="EE152" s="145"/>
      <c r="EF152" s="145"/>
      <c r="EG152" s="145"/>
      <c r="EH152" s="145"/>
      <c r="EI152" s="145"/>
      <c r="EJ152" s="145"/>
      <c r="EK152" s="145"/>
      <c r="EL152" s="145"/>
      <c r="EM152" s="145"/>
    </row>
    <row r="153" spans="1:143" ht="12" customHeight="1" x14ac:dyDescent="0.2">
      <c r="A153" s="141">
        <v>108</v>
      </c>
      <c r="B153" s="142">
        <v>2013</v>
      </c>
      <c r="C153" s="141" t="s">
        <v>333</v>
      </c>
      <c r="D153" s="143">
        <v>55</v>
      </c>
      <c r="E153" s="143">
        <v>55</v>
      </c>
      <c r="F153" s="143">
        <v>55</v>
      </c>
      <c r="G153" s="143">
        <v>862684</v>
      </c>
      <c r="AA153" s="143">
        <v>350935.14899999998</v>
      </c>
      <c r="AB153" s="143">
        <v>213668.13399999999</v>
      </c>
      <c r="AC153" s="143">
        <v>137267.01500000001</v>
      </c>
      <c r="AD153" s="143">
        <v>104322.91</v>
      </c>
      <c r="AE153" s="143">
        <v>17646.474999999999</v>
      </c>
      <c r="AF153" s="143">
        <v>15297.63</v>
      </c>
      <c r="AG153" s="143">
        <v>2574.5593497543223</v>
      </c>
      <c r="AH153" s="143"/>
      <c r="AI153" s="144" t="s">
        <v>415</v>
      </c>
      <c r="AJ153" s="143">
        <v>17574205</v>
      </c>
      <c r="AK153" s="143">
        <v>17646475</v>
      </c>
      <c r="AL153" s="143">
        <v>5720.0475576543804</v>
      </c>
      <c r="AM153" s="144" t="s">
        <v>301</v>
      </c>
      <c r="AN153" s="143">
        <v>15297630</v>
      </c>
      <c r="AO153" s="143">
        <v>15297630</v>
      </c>
      <c r="AP153" s="143"/>
      <c r="AQ153" s="143"/>
      <c r="AR153" s="143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45"/>
      <c r="BN153" s="145"/>
      <c r="BO153" s="145"/>
      <c r="BP153" s="145"/>
      <c r="BQ153" s="145"/>
      <c r="BR153" s="145"/>
      <c r="BS153" s="145"/>
      <c r="BT153" s="145"/>
      <c r="BU153" s="145"/>
      <c r="BV153" s="145"/>
      <c r="BW153" s="143">
        <v>41621.332543132827</v>
      </c>
      <c r="BX153" s="143">
        <v>31930.810806290745</v>
      </c>
      <c r="BY153" s="143">
        <v>9924.8078547869627</v>
      </c>
      <c r="BZ153" s="143">
        <v>60190.35</v>
      </c>
      <c r="CA153" s="143">
        <v>30000.074000000001</v>
      </c>
      <c r="CB153" s="143">
        <v>15255.866118629594</v>
      </c>
      <c r="CC153" s="143">
        <v>4983.2186358875815</v>
      </c>
      <c r="CD153" s="143">
        <v>124.22713600427377</v>
      </c>
      <c r="CE153" s="143">
        <v>3142.5218167515991</v>
      </c>
      <c r="CF153" s="143">
        <v>0</v>
      </c>
      <c r="CG153" s="143">
        <v>697.73900000000003</v>
      </c>
      <c r="CH153" s="143">
        <v>68.7568013381958</v>
      </c>
      <c r="CI153" s="143">
        <v>95.110961851119995</v>
      </c>
      <c r="CJ153" s="143">
        <v>174.16854338979721</v>
      </c>
      <c r="CK153" s="143">
        <v>1824.5045266087093</v>
      </c>
      <c r="CL153" s="143">
        <v>563.70509442378579</v>
      </c>
      <c r="CM153" s="143">
        <v>12116.6485893927</v>
      </c>
      <c r="CN153" s="144" t="s">
        <v>454</v>
      </c>
      <c r="CO153" s="143">
        <v>22994270</v>
      </c>
      <c r="CP153" s="143">
        <v>24301210</v>
      </c>
      <c r="CQ153" s="143">
        <v>0</v>
      </c>
      <c r="CR153" s="143">
        <v>82486.890000000014</v>
      </c>
      <c r="CS153" s="143">
        <v>52205.565650245655</v>
      </c>
      <c r="CT153" s="143">
        <v>0</v>
      </c>
      <c r="CU153" s="143">
        <v>2016.37</v>
      </c>
      <c r="CV153" s="143">
        <v>1403.4695696635913</v>
      </c>
      <c r="CW153" s="143">
        <v>18137.688770710825</v>
      </c>
      <c r="CX153" s="143"/>
      <c r="CY153" s="143"/>
      <c r="CZ153" s="143"/>
      <c r="DA153" s="143"/>
      <c r="DB153" s="143"/>
      <c r="DC153" s="143"/>
      <c r="DD153" s="143"/>
      <c r="DE153" s="145"/>
      <c r="DF153" s="145"/>
      <c r="DG153" s="145"/>
      <c r="DH153" s="145"/>
      <c r="DI153" s="145"/>
      <c r="DJ153" s="145"/>
      <c r="DK153" s="145"/>
      <c r="DL153" s="145"/>
      <c r="DM153" s="145"/>
      <c r="DN153" s="145"/>
      <c r="DO153" s="145"/>
      <c r="DP153" s="145"/>
      <c r="DQ153" s="145"/>
      <c r="DR153" s="145"/>
      <c r="DS153" s="145"/>
      <c r="DT153" s="145"/>
      <c r="DU153" s="145"/>
      <c r="DV153" s="145"/>
      <c r="DW153" s="145"/>
      <c r="DX153" s="145"/>
      <c r="DY153" s="145"/>
      <c r="DZ153" s="145"/>
      <c r="EA153" s="145"/>
      <c r="EB153" s="145"/>
      <c r="EC153" s="145"/>
      <c r="ED153" s="145"/>
      <c r="EE153" s="145"/>
      <c r="EF153" s="145"/>
      <c r="EG153" s="145"/>
      <c r="EH153" s="145"/>
      <c r="EI153" s="145"/>
      <c r="EJ153" s="145"/>
      <c r="EK153" s="145"/>
      <c r="EL153" s="145"/>
      <c r="EM153" s="145"/>
    </row>
    <row r="154" spans="1:143" ht="12" customHeight="1" x14ac:dyDescent="0.2">
      <c r="A154" s="141" t="s">
        <v>335</v>
      </c>
      <c r="B154" s="142">
        <v>2013</v>
      </c>
      <c r="C154" s="141" t="s">
        <v>336</v>
      </c>
      <c r="D154" s="143">
        <v>190</v>
      </c>
      <c r="E154" s="143">
        <v>190</v>
      </c>
      <c r="F154" s="143">
        <v>187</v>
      </c>
      <c r="G154" s="143">
        <v>548326</v>
      </c>
      <c r="AA154" s="143">
        <v>282793.163</v>
      </c>
      <c r="AB154" s="143">
        <v>98255.120999999999</v>
      </c>
      <c r="AC154" s="143">
        <v>184538.04199999999</v>
      </c>
      <c r="AD154" s="143">
        <v>168487.86499999999</v>
      </c>
      <c r="AE154" s="143">
        <v>9777.57</v>
      </c>
      <c r="AF154" s="143">
        <v>6272.607</v>
      </c>
      <c r="AG154" s="143">
        <v>1755.0181077200323</v>
      </c>
      <c r="AH154" s="143"/>
      <c r="AI154" s="144" t="s">
        <v>388</v>
      </c>
      <c r="AJ154" s="143">
        <v>8716830</v>
      </c>
      <c r="AK154" s="143">
        <v>9777570</v>
      </c>
      <c r="AL154" s="143">
        <v>2381.994037841499</v>
      </c>
      <c r="AM154" s="144" t="s">
        <v>349</v>
      </c>
      <c r="AN154" s="143">
        <v>6272607</v>
      </c>
      <c r="AO154" s="143">
        <v>6272607</v>
      </c>
      <c r="AP154" s="143"/>
      <c r="AQ154" s="143"/>
      <c r="AR154" s="143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45"/>
      <c r="BN154" s="145"/>
      <c r="BO154" s="145"/>
      <c r="BP154" s="145"/>
      <c r="BQ154" s="145"/>
      <c r="BR154" s="145"/>
      <c r="BS154" s="145"/>
      <c r="BT154" s="145"/>
      <c r="BU154" s="145"/>
      <c r="BV154" s="145"/>
      <c r="BW154" s="143">
        <v>21875.719787087917</v>
      </c>
      <c r="BX154" s="143">
        <v>16557.692614072563</v>
      </c>
      <c r="BY154" s="143">
        <v>6591.9897112656417</v>
      </c>
      <c r="BZ154" s="143">
        <v>9446.3819999999996</v>
      </c>
      <c r="CA154" s="143">
        <v>29408.639999999999</v>
      </c>
      <c r="CB154" s="143">
        <v>4727.5806406100837</v>
      </c>
      <c r="CC154" s="143">
        <v>1622.2901741262917</v>
      </c>
      <c r="CD154" s="143">
        <v>39.993123397345535</v>
      </c>
      <c r="CE154" s="143">
        <v>1663.8560559228658</v>
      </c>
      <c r="CF154" s="143">
        <v>0</v>
      </c>
      <c r="CG154" s="143">
        <v>140.61600000000001</v>
      </c>
      <c r="CH154" s="143">
        <v>33.697300655841829</v>
      </c>
      <c r="CI154" s="143">
        <v>12.073600234985351</v>
      </c>
      <c r="CJ154" s="143">
        <v>39.266640764236449</v>
      </c>
      <c r="CK154" s="143">
        <v>708.16398474335665</v>
      </c>
      <c r="CL154" s="143">
        <v>219.06038426351546</v>
      </c>
      <c r="CM154" s="143">
        <v>3740.8963280871285</v>
      </c>
      <c r="CN154" s="144" t="s">
        <v>455</v>
      </c>
      <c r="CO154" s="143">
        <v>2826451</v>
      </c>
      <c r="CP154" s="143">
        <v>7685321</v>
      </c>
      <c r="CQ154" s="143">
        <v>1037.52</v>
      </c>
      <c r="CR154" s="143">
        <v>58262.906000000017</v>
      </c>
      <c r="CS154" s="143">
        <v>123482.59789228003</v>
      </c>
      <c r="CT154" s="143">
        <v>0</v>
      </c>
      <c r="CU154" s="143">
        <v>35090.42</v>
      </c>
      <c r="CV154" s="143">
        <v>31785.424557396949</v>
      </c>
      <c r="CW154" s="143">
        <v>41409.754598775507</v>
      </c>
      <c r="CX154" s="143"/>
      <c r="CY154" s="143"/>
      <c r="CZ154" s="143"/>
      <c r="DA154" s="143"/>
      <c r="DB154" s="143"/>
      <c r="DC154" s="143"/>
      <c r="DD154" s="143"/>
      <c r="DE154" s="145"/>
      <c r="DF154" s="145"/>
      <c r="DG154" s="145"/>
      <c r="DH154" s="145"/>
      <c r="DI154" s="145"/>
      <c r="DJ154" s="145"/>
      <c r="DK154" s="145"/>
      <c r="DL154" s="145"/>
      <c r="DM154" s="145"/>
      <c r="DN154" s="145"/>
      <c r="DO154" s="145"/>
      <c r="DP154" s="145"/>
      <c r="DQ154" s="145"/>
      <c r="DR154" s="145"/>
      <c r="DS154" s="145"/>
      <c r="DT154" s="145"/>
      <c r="DU154" s="145"/>
      <c r="DV154" s="145"/>
      <c r="DW154" s="145"/>
      <c r="DX154" s="145"/>
      <c r="DY154" s="145"/>
      <c r="DZ154" s="145"/>
      <c r="EA154" s="145"/>
      <c r="EB154" s="145"/>
      <c r="EC154" s="145"/>
      <c r="ED154" s="145"/>
      <c r="EE154" s="145"/>
      <c r="EF154" s="145"/>
      <c r="EG154" s="145"/>
      <c r="EH154" s="145"/>
      <c r="EI154" s="145"/>
      <c r="EJ154" s="145"/>
      <c r="EK154" s="145"/>
      <c r="EL154" s="145"/>
      <c r="EM154" s="145"/>
    </row>
    <row r="155" spans="1:143" ht="12" customHeight="1" x14ac:dyDescent="0.2">
      <c r="A155" s="141" t="s">
        <v>340</v>
      </c>
      <c r="B155" s="142">
        <v>2013</v>
      </c>
      <c r="C155" s="141" t="s">
        <v>341</v>
      </c>
      <c r="D155" s="143">
        <v>78</v>
      </c>
      <c r="E155" s="143">
        <v>75</v>
      </c>
      <c r="F155" s="143">
        <v>75</v>
      </c>
      <c r="G155" s="143">
        <v>182480</v>
      </c>
      <c r="AA155" s="143">
        <v>81110.154999999999</v>
      </c>
      <c r="AB155" s="143">
        <v>33587.892</v>
      </c>
      <c r="AC155" s="143">
        <v>47522.262999999999</v>
      </c>
      <c r="AD155" s="143">
        <v>37421.510999999999</v>
      </c>
      <c r="AE155" s="143">
        <v>6093.8220000000001</v>
      </c>
      <c r="AF155" s="143">
        <v>4006.93</v>
      </c>
      <c r="AG155" s="143">
        <v>3656.2833371186257</v>
      </c>
      <c r="AH155" s="143"/>
      <c r="AI155" s="144" t="s">
        <v>375</v>
      </c>
      <c r="AJ155" s="143">
        <v>6093822</v>
      </c>
      <c r="AK155" s="143">
        <v>6093822</v>
      </c>
      <c r="AL155" s="143">
        <v>1523.9698182094098</v>
      </c>
      <c r="AM155" s="144" t="s">
        <v>375</v>
      </c>
      <c r="AN155" s="143">
        <v>4006930</v>
      </c>
      <c r="AO155" s="143">
        <v>4006930</v>
      </c>
      <c r="AP155" s="143"/>
      <c r="AQ155" s="143"/>
      <c r="AR155" s="143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145"/>
      <c r="BN155" s="145"/>
      <c r="BO155" s="145"/>
      <c r="BP155" s="145"/>
      <c r="BQ155" s="145"/>
      <c r="BR155" s="145"/>
      <c r="BS155" s="145"/>
      <c r="BT155" s="145"/>
      <c r="BU155" s="145"/>
      <c r="BV155" s="145"/>
      <c r="BW155" s="143">
        <v>12522.212999880911</v>
      </c>
      <c r="BX155" s="143">
        <v>7934.251022655666</v>
      </c>
      <c r="BY155" s="143">
        <v>2082.4149008736013</v>
      </c>
      <c r="BZ155" s="143">
        <v>933.50699999999995</v>
      </c>
      <c r="CA155" s="143">
        <v>4870.1949999999997</v>
      </c>
      <c r="CB155" s="143">
        <v>1305.4443836188316</v>
      </c>
      <c r="CC155" s="143">
        <v>1048.487948794447</v>
      </c>
      <c r="CD155" s="143">
        <v>20.719628390651195</v>
      </c>
      <c r="CE155" s="143">
        <v>1034.7083725895882</v>
      </c>
      <c r="CF155" s="143">
        <v>0</v>
      </c>
      <c r="CG155" s="143">
        <v>72.760999999999996</v>
      </c>
      <c r="CH155" s="143">
        <v>60.777641182899472</v>
      </c>
      <c r="CI155" s="143">
        <v>8.0673601570129403</v>
      </c>
      <c r="CJ155" s="143">
        <v>8.8739001727104192</v>
      </c>
      <c r="CK155" s="143">
        <v>98.225750532355164</v>
      </c>
      <c r="CL155" s="143">
        <v>226.61324441051482</v>
      </c>
      <c r="CM155" s="143">
        <v>2774.7426677016651</v>
      </c>
      <c r="CN155" s="144" t="s">
        <v>456</v>
      </c>
      <c r="CO155" s="143">
        <v>2616870</v>
      </c>
      <c r="CP155" s="143">
        <v>3029280</v>
      </c>
      <c r="CQ155" s="143">
        <v>0</v>
      </c>
      <c r="CR155" s="143">
        <v>2.1109999999999998</v>
      </c>
      <c r="CS155" s="143">
        <v>43863.868662881396</v>
      </c>
      <c r="CT155" s="143">
        <v>0</v>
      </c>
      <c r="CU155" s="143">
        <v>2066.9100000000003</v>
      </c>
      <c r="CV155" s="143">
        <v>0</v>
      </c>
      <c r="CW155" s="143">
        <v>35352.49</v>
      </c>
      <c r="CX155" s="143"/>
      <c r="CY155" s="143"/>
      <c r="CZ155" s="143"/>
      <c r="DA155" s="143"/>
      <c r="DB155" s="143"/>
      <c r="DC155" s="143"/>
      <c r="DD155" s="143"/>
      <c r="DE155" s="145"/>
      <c r="DF155" s="145"/>
      <c r="DG155" s="145"/>
      <c r="DH155" s="145"/>
      <c r="DI155" s="145"/>
      <c r="DJ155" s="145"/>
      <c r="DK155" s="145"/>
      <c r="DL155" s="145"/>
      <c r="DM155" s="145"/>
      <c r="DN155" s="145"/>
      <c r="DO155" s="145"/>
      <c r="DP155" s="145"/>
      <c r="DQ155" s="145"/>
      <c r="DR155" s="145"/>
      <c r="DS155" s="145"/>
      <c r="DT155" s="145"/>
      <c r="DU155" s="145"/>
      <c r="DV155" s="145"/>
      <c r="DW155" s="145"/>
      <c r="DX155" s="145"/>
      <c r="DY155" s="145"/>
      <c r="DZ155" s="145"/>
      <c r="EA155" s="145"/>
      <c r="EB155" s="145"/>
      <c r="EC155" s="145"/>
      <c r="ED155" s="145"/>
      <c r="EE155" s="145"/>
      <c r="EF155" s="145"/>
      <c r="EG155" s="145"/>
      <c r="EH155" s="145"/>
      <c r="EI155" s="145"/>
      <c r="EJ155" s="145"/>
      <c r="EK155" s="145"/>
      <c r="EL155" s="145"/>
      <c r="EM155" s="145"/>
    </row>
    <row r="156" spans="1:143" ht="12" customHeight="1" x14ac:dyDescent="0.2">
      <c r="A156" s="141" t="s">
        <v>342</v>
      </c>
      <c r="B156" s="142">
        <v>2013</v>
      </c>
      <c r="C156" s="141" t="s">
        <v>343</v>
      </c>
      <c r="D156" s="143">
        <v>141</v>
      </c>
      <c r="E156" s="143">
        <v>142</v>
      </c>
      <c r="F156" s="143">
        <v>136</v>
      </c>
      <c r="G156" s="143">
        <v>887997</v>
      </c>
      <c r="AA156" s="143">
        <v>394079.09399999998</v>
      </c>
      <c r="AB156" s="143">
        <v>244664.323</v>
      </c>
      <c r="AC156" s="143">
        <v>149414.77100000001</v>
      </c>
      <c r="AD156" s="143">
        <v>110298.88099999999</v>
      </c>
      <c r="AE156" s="143">
        <v>26899.47</v>
      </c>
      <c r="AF156" s="143">
        <v>12216.42</v>
      </c>
      <c r="AG156" s="143">
        <v>3551.0737902915134</v>
      </c>
      <c r="AH156" s="143"/>
      <c r="AI156" s="144" t="s">
        <v>446</v>
      </c>
      <c r="AJ156" s="143">
        <v>30536262</v>
      </c>
      <c r="AK156" s="143">
        <v>30536262</v>
      </c>
      <c r="AL156" s="143">
        <v>4647.0084890997414</v>
      </c>
      <c r="AM156" s="144" t="s">
        <v>446</v>
      </c>
      <c r="AN156" s="143">
        <v>12216420</v>
      </c>
      <c r="AO156" s="143">
        <v>12216420</v>
      </c>
      <c r="AP156" s="143"/>
      <c r="AQ156" s="143"/>
      <c r="AR156" s="143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145"/>
      <c r="BN156" s="145"/>
      <c r="BO156" s="145"/>
      <c r="BP156" s="145"/>
      <c r="BQ156" s="145"/>
      <c r="BR156" s="145"/>
      <c r="BS156" s="145"/>
      <c r="BT156" s="145"/>
      <c r="BU156" s="145"/>
      <c r="BV156" s="145"/>
      <c r="BW156" s="143">
        <v>41706.805488378704</v>
      </c>
      <c r="BX156" s="143">
        <v>39462.731323578177</v>
      </c>
      <c r="BY156" s="143">
        <v>14441.495043024794</v>
      </c>
      <c r="BZ156" s="143">
        <v>62111.112999999998</v>
      </c>
      <c r="CA156" s="143">
        <v>49606.355000000003</v>
      </c>
      <c r="CB156" s="143">
        <v>15941.352249962389</v>
      </c>
      <c r="CC156" s="143">
        <v>4782.2921706506686</v>
      </c>
      <c r="CD156" s="143">
        <v>25.867521239165217</v>
      </c>
      <c r="CE156" s="143">
        <v>4234.8013878160718</v>
      </c>
      <c r="CF156" s="143">
        <v>0</v>
      </c>
      <c r="CG156" s="143">
        <v>729.30200000000002</v>
      </c>
      <c r="CH156" s="143">
        <v>185.21020360469819</v>
      </c>
      <c r="CI156" s="143">
        <v>113.06848220062255</v>
      </c>
      <c r="CJ156" s="143">
        <v>180.12890350580216</v>
      </c>
      <c r="CK156" s="143">
        <v>1333.909569252193</v>
      </c>
      <c r="CL156" s="143">
        <v>896.22863744306562</v>
      </c>
      <c r="CM156" s="143">
        <v>8997.7004307422158</v>
      </c>
      <c r="CN156" s="144" t="s">
        <v>444</v>
      </c>
      <c r="CO156" s="143">
        <v>4810260</v>
      </c>
      <c r="CP156" s="143">
        <v>5012500</v>
      </c>
      <c r="CQ156" s="143">
        <v>18714.434999999998</v>
      </c>
      <c r="CR156" s="143">
        <v>62254.190999999999</v>
      </c>
      <c r="CS156" s="143">
        <v>64895.072209708458</v>
      </c>
      <c r="CT156" s="143">
        <v>2148.52</v>
      </c>
      <c r="CU156" s="143">
        <v>1437.7469278638516</v>
      </c>
      <c r="CV156" s="143">
        <v>8614.4277796276219</v>
      </c>
      <c r="CW156" s="143">
        <v>28279.919489129297</v>
      </c>
      <c r="CX156" s="143"/>
      <c r="CY156" s="143"/>
      <c r="CZ156" s="143"/>
      <c r="DA156" s="143"/>
      <c r="DB156" s="143"/>
      <c r="DC156" s="143"/>
      <c r="DD156" s="143"/>
      <c r="DE156" s="145"/>
      <c r="DF156" s="145"/>
      <c r="DG156" s="145"/>
      <c r="DH156" s="145"/>
      <c r="DI156" s="145"/>
      <c r="DJ156" s="145"/>
      <c r="DK156" s="145"/>
      <c r="DL156" s="145"/>
      <c r="DM156" s="145"/>
      <c r="DN156" s="145"/>
      <c r="DO156" s="145"/>
      <c r="DP156" s="145"/>
      <c r="DQ156" s="145"/>
      <c r="DR156" s="145"/>
      <c r="DS156" s="145"/>
      <c r="DT156" s="145"/>
      <c r="DU156" s="145"/>
      <c r="DV156" s="145"/>
      <c r="DW156" s="145"/>
      <c r="DX156" s="145"/>
      <c r="DY156" s="145"/>
      <c r="DZ156" s="145"/>
      <c r="EA156" s="145"/>
      <c r="EB156" s="145"/>
      <c r="EC156" s="145"/>
      <c r="ED156" s="145"/>
      <c r="EE156" s="145"/>
      <c r="EF156" s="145"/>
      <c r="EG156" s="145"/>
      <c r="EH156" s="145"/>
      <c r="EI156" s="145"/>
      <c r="EJ156" s="145"/>
      <c r="EK156" s="145"/>
      <c r="EL156" s="145"/>
      <c r="EM156" s="145"/>
    </row>
    <row r="157" spans="1:143" ht="12" customHeight="1" x14ac:dyDescent="0.2">
      <c r="A157" s="131"/>
      <c r="B157" s="132"/>
      <c r="C157" s="131"/>
      <c r="D157" s="133"/>
      <c r="E157" s="133"/>
      <c r="F157" s="133"/>
      <c r="G157" s="133"/>
      <c r="AA157" s="133"/>
      <c r="AB157" s="133"/>
      <c r="AC157" s="133"/>
      <c r="AD157" s="133"/>
      <c r="AE157" s="133"/>
      <c r="AF157" s="133"/>
      <c r="AG157" s="133"/>
      <c r="AH157" s="133"/>
      <c r="AI157" s="134"/>
      <c r="AJ157" s="133"/>
      <c r="AK157" s="133"/>
      <c r="AL157" s="133"/>
      <c r="AM157" s="134"/>
      <c r="AN157" s="133"/>
      <c r="AO157" s="133"/>
      <c r="AP157" s="133"/>
      <c r="AQ157" s="133"/>
      <c r="AR157" s="133"/>
      <c r="BW157" s="133"/>
      <c r="BX157" s="133"/>
      <c r="BY157" s="133"/>
      <c r="BZ157" s="133"/>
      <c r="CA157" s="133"/>
      <c r="CB157" s="133"/>
      <c r="CC157" s="133"/>
      <c r="CD157" s="133"/>
      <c r="CE157" s="133"/>
      <c r="CF157" s="133"/>
      <c r="CG157" s="133"/>
      <c r="CH157" s="133"/>
      <c r="CI157" s="133"/>
      <c r="CJ157" s="133"/>
      <c r="CK157" s="133"/>
      <c r="CL157" s="133"/>
      <c r="CM157" s="133"/>
      <c r="CN157" s="134"/>
      <c r="CO157" s="133"/>
      <c r="CP157" s="133"/>
      <c r="CQ157" s="133"/>
      <c r="CR157" s="133"/>
      <c r="CS157" s="133"/>
      <c r="CT157" s="133"/>
      <c r="CU157" s="133"/>
      <c r="CV157" s="133"/>
      <c r="CW157" s="133"/>
      <c r="CX157" s="133"/>
      <c r="CY157" s="133"/>
      <c r="CZ157" s="133"/>
      <c r="DA157" s="133"/>
      <c r="DB157" s="133"/>
      <c r="DC157" s="133"/>
      <c r="DD157" s="133"/>
    </row>
    <row r="158" spans="1:143" ht="12" customHeight="1" x14ac:dyDescent="0.2">
      <c r="A158" s="146" t="s">
        <v>298</v>
      </c>
      <c r="B158" s="147">
        <v>2012</v>
      </c>
      <c r="C158" s="146" t="s">
        <v>299</v>
      </c>
      <c r="D158" s="148">
        <v>244</v>
      </c>
      <c r="E158" s="148">
        <v>243</v>
      </c>
      <c r="F158" s="148">
        <v>242</v>
      </c>
      <c r="G158" s="148">
        <v>1094062</v>
      </c>
      <c r="AA158" s="148">
        <v>470746.50099999999</v>
      </c>
      <c r="AB158" s="148">
        <v>266872.04599999997</v>
      </c>
      <c r="AC158" s="149">
        <v>203874.45500000002</v>
      </c>
      <c r="AD158" s="148">
        <v>158077.93100000001</v>
      </c>
      <c r="AE158" s="148">
        <v>30581.868999999999</v>
      </c>
      <c r="AF158" s="148">
        <v>15214.655000000001</v>
      </c>
      <c r="AG158" s="148">
        <v>4856.1073977424503</v>
      </c>
      <c r="AH158" s="148"/>
      <c r="AI158" s="150" t="s">
        <v>360</v>
      </c>
      <c r="AJ158" s="148">
        <v>30581869</v>
      </c>
      <c r="AK158" s="148">
        <v>30581869</v>
      </c>
      <c r="AL158" s="148">
        <v>8890.8219500883661</v>
      </c>
      <c r="AM158" s="150" t="s">
        <v>301</v>
      </c>
      <c r="AN158" s="148">
        <v>15214655</v>
      </c>
      <c r="AO158" s="148">
        <v>15214655</v>
      </c>
      <c r="AP158" s="148"/>
      <c r="AQ158" s="148"/>
      <c r="AR158" s="148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1"/>
      <c r="BN158" s="151"/>
      <c r="BO158" s="151"/>
      <c r="BP158" s="151"/>
      <c r="BQ158" s="151"/>
      <c r="BR158" s="151"/>
      <c r="BS158" s="151"/>
      <c r="BT158" s="151"/>
      <c r="BU158" s="151"/>
      <c r="BV158" s="151"/>
      <c r="BW158" s="148">
        <v>62081.769224539996</v>
      </c>
      <c r="BX158" s="148">
        <v>42991.902479296805</v>
      </c>
      <c r="BY158" s="148">
        <v>12698.130252029636</v>
      </c>
      <c r="BZ158" s="148">
        <v>56389.19</v>
      </c>
      <c r="CA158" s="148">
        <v>49632.669000000002</v>
      </c>
      <c r="CB158" s="148">
        <v>18053.587923457326</v>
      </c>
      <c r="CC158" s="148">
        <v>8511.4463655470681</v>
      </c>
      <c r="CD158" s="148">
        <v>1.9744199603819288</v>
      </c>
      <c r="CE158" s="148">
        <v>4357.3471845697168</v>
      </c>
      <c r="CF158" s="148">
        <v>0</v>
      </c>
      <c r="CG158" s="148">
        <v>606.80399999999997</v>
      </c>
      <c r="CH158" s="148">
        <v>137.95264268493654</v>
      </c>
      <c r="CI158" s="148">
        <v>127.82140248775482</v>
      </c>
      <c r="CJ158" s="148">
        <v>336.32228654575346</v>
      </c>
      <c r="CK158" s="148">
        <v>1919.6009493455663</v>
      </c>
      <c r="CL158" s="148">
        <v>358.66236698055269</v>
      </c>
      <c r="CM158" s="148">
        <v>8666.3498820613131</v>
      </c>
      <c r="CN158" s="150" t="s">
        <v>456</v>
      </c>
      <c r="CO158" s="148">
        <v>1420</v>
      </c>
      <c r="CP158" s="148">
        <v>727620</v>
      </c>
      <c r="CQ158" s="148">
        <v>2373.3449999999998</v>
      </c>
      <c r="CR158" s="148">
        <v>94230.58600000001</v>
      </c>
      <c r="CS158" s="148">
        <v>102414.41660225754</v>
      </c>
      <c r="CT158" s="148">
        <v>0</v>
      </c>
      <c r="CU158" s="148">
        <v>12054.814118541566</v>
      </c>
      <c r="CV158" s="148">
        <v>1344.6693956883287</v>
      </c>
      <c r="CW158" s="148">
        <v>51433.602976217517</v>
      </c>
      <c r="CX158" s="148"/>
      <c r="CY158" s="148"/>
      <c r="CZ158" s="148"/>
      <c r="DA158" s="148"/>
      <c r="DB158" s="148"/>
      <c r="DC158" s="148"/>
      <c r="DD158" s="148"/>
      <c r="DE158" s="151"/>
      <c r="DF158" s="151"/>
      <c r="DG158" s="151"/>
      <c r="DH158" s="151"/>
      <c r="DI158" s="151"/>
      <c r="DJ158" s="151"/>
      <c r="DK158" s="151"/>
      <c r="DL158" s="151"/>
      <c r="DM158" s="151"/>
      <c r="DN158" s="151"/>
      <c r="DO158" s="151"/>
      <c r="DP158" s="151"/>
      <c r="DQ158" s="151"/>
      <c r="DR158" s="151"/>
      <c r="DS158" s="151"/>
      <c r="DT158" s="151"/>
      <c r="DU158" s="151"/>
      <c r="DV158" s="151"/>
      <c r="DW158" s="151"/>
      <c r="DX158" s="151"/>
      <c r="DY158" s="151"/>
      <c r="DZ158" s="151"/>
      <c r="EA158" s="151"/>
      <c r="EB158" s="151"/>
      <c r="EC158" s="151"/>
      <c r="ED158" s="151"/>
      <c r="EE158" s="151"/>
      <c r="EF158" s="151"/>
      <c r="EG158" s="151"/>
      <c r="EH158" s="151"/>
      <c r="EI158" s="151"/>
      <c r="EJ158" s="151"/>
      <c r="EK158" s="151"/>
      <c r="EL158" s="151"/>
      <c r="EM158" s="151"/>
    </row>
    <row r="159" spans="1:143" ht="12" customHeight="1" x14ac:dyDescent="0.2">
      <c r="A159" s="146" t="s">
        <v>303</v>
      </c>
      <c r="B159" s="147">
        <v>2012</v>
      </c>
      <c r="C159" s="146" t="s">
        <v>304</v>
      </c>
      <c r="D159" s="148">
        <v>206</v>
      </c>
      <c r="E159" s="148">
        <v>206</v>
      </c>
      <c r="F159" s="148">
        <v>206</v>
      </c>
      <c r="G159" s="148">
        <v>1247192</v>
      </c>
      <c r="AA159" s="148">
        <v>678327.348</v>
      </c>
      <c r="AB159" s="148">
        <v>307098.20500000002</v>
      </c>
      <c r="AC159" s="148">
        <v>371229.14299999998</v>
      </c>
      <c r="AD159" s="148">
        <v>315443.97499999998</v>
      </c>
      <c r="AE159" s="148">
        <v>37376.336000000003</v>
      </c>
      <c r="AF159" s="148">
        <v>18408.831999999999</v>
      </c>
      <c r="AG159" s="148">
        <v>8232.280487201213</v>
      </c>
      <c r="AH159" s="148"/>
      <c r="AI159" s="150" t="s">
        <v>381</v>
      </c>
      <c r="AJ159" s="148">
        <v>37277906</v>
      </c>
      <c r="AK159" s="148">
        <v>37377766</v>
      </c>
      <c r="AL159" s="148">
        <v>11673.522987975597</v>
      </c>
      <c r="AM159" s="150" t="s">
        <v>355</v>
      </c>
      <c r="AN159" s="148">
        <v>18228252</v>
      </c>
      <c r="AO159" s="148">
        <v>18408832</v>
      </c>
      <c r="AP159" s="148"/>
      <c r="AQ159" s="148"/>
      <c r="AR159" s="148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1"/>
      <c r="BN159" s="151"/>
      <c r="BO159" s="151"/>
      <c r="BP159" s="151"/>
      <c r="BQ159" s="151"/>
      <c r="BR159" s="151"/>
      <c r="BS159" s="151"/>
      <c r="BT159" s="151"/>
      <c r="BU159" s="151"/>
      <c r="BV159" s="151"/>
      <c r="BW159" s="148">
        <v>68596.387692254488</v>
      </c>
      <c r="BX159" s="148">
        <v>39535.658618499816</v>
      </c>
      <c r="BY159" s="148">
        <v>16462.91848442737</v>
      </c>
      <c r="BZ159" s="148">
        <v>39826.480000000003</v>
      </c>
      <c r="CA159" s="148">
        <v>93405.932000000001</v>
      </c>
      <c r="CB159" s="148">
        <v>20924.914437426924</v>
      </c>
      <c r="CC159" s="148">
        <v>7743.9366943175919</v>
      </c>
      <c r="CD159" s="148">
        <v>26.806588882344659</v>
      </c>
      <c r="CE159" s="148">
        <v>4178.2390893144611</v>
      </c>
      <c r="CF159" s="148">
        <v>0</v>
      </c>
      <c r="CG159" s="148">
        <v>416.47500000000002</v>
      </c>
      <c r="CH159" s="148">
        <v>192.63958374929427</v>
      </c>
      <c r="CI159" s="148">
        <v>97.524701898097987</v>
      </c>
      <c r="CJ159" s="148">
        <v>226.69262441205979</v>
      </c>
      <c r="CK159" s="148">
        <v>2128.0807937914542</v>
      </c>
      <c r="CL159" s="148">
        <v>517.96137008094786</v>
      </c>
      <c r="CM159" s="148">
        <v>10151.936588226545</v>
      </c>
      <c r="CN159" s="150" t="s">
        <v>449</v>
      </c>
      <c r="CO159" s="148">
        <v>8075055</v>
      </c>
      <c r="CP159" s="148">
        <v>11692645</v>
      </c>
      <c r="CQ159" s="148">
        <v>267.04000000000002</v>
      </c>
      <c r="CR159" s="148">
        <v>315443.97500000009</v>
      </c>
      <c r="CS159" s="148">
        <v>47202.501816753364</v>
      </c>
      <c r="CT159" s="148">
        <v>0</v>
      </c>
      <c r="CU159" s="148">
        <v>0</v>
      </c>
      <c r="CV159" s="148">
        <v>0</v>
      </c>
      <c r="CW159" s="148">
        <v>0</v>
      </c>
      <c r="CX159" s="148"/>
      <c r="CY159" s="148"/>
      <c r="CZ159" s="148"/>
      <c r="DA159" s="148"/>
      <c r="DB159" s="148"/>
      <c r="DC159" s="148"/>
      <c r="DD159" s="148"/>
      <c r="DE159" s="151"/>
      <c r="DF159" s="151"/>
      <c r="DG159" s="151"/>
      <c r="DH159" s="151"/>
      <c r="DI159" s="151"/>
      <c r="DJ159" s="151"/>
      <c r="DK159" s="151"/>
      <c r="DL159" s="151"/>
      <c r="DM159" s="151"/>
      <c r="DN159" s="151"/>
      <c r="DO159" s="151"/>
      <c r="DP159" s="151"/>
      <c r="DQ159" s="151"/>
      <c r="DR159" s="151"/>
      <c r="DS159" s="151"/>
      <c r="DT159" s="151"/>
      <c r="DU159" s="151"/>
      <c r="DV159" s="151"/>
      <c r="DW159" s="151"/>
      <c r="DX159" s="151"/>
      <c r="DY159" s="151"/>
      <c r="DZ159" s="151"/>
      <c r="EA159" s="151"/>
      <c r="EB159" s="151"/>
      <c r="EC159" s="151"/>
      <c r="ED159" s="151"/>
      <c r="EE159" s="151"/>
      <c r="EF159" s="151"/>
      <c r="EG159" s="151"/>
      <c r="EH159" s="151"/>
      <c r="EI159" s="151"/>
      <c r="EJ159" s="151"/>
      <c r="EK159" s="151"/>
      <c r="EL159" s="151"/>
      <c r="EM159" s="151"/>
    </row>
    <row r="160" spans="1:143" ht="12" customHeight="1" x14ac:dyDescent="0.2">
      <c r="A160" s="146" t="s">
        <v>307</v>
      </c>
      <c r="B160" s="147">
        <v>2012</v>
      </c>
      <c r="C160" s="146" t="s">
        <v>308</v>
      </c>
      <c r="D160" s="148">
        <v>160</v>
      </c>
      <c r="E160" s="148">
        <v>160</v>
      </c>
      <c r="F160" s="148">
        <v>159</v>
      </c>
      <c r="G160" s="148">
        <v>592504</v>
      </c>
      <c r="AA160" s="148">
        <v>269211.07199999999</v>
      </c>
      <c r="AB160" s="148">
        <v>135355.611</v>
      </c>
      <c r="AC160" s="148">
        <v>133855.46100000001</v>
      </c>
      <c r="AD160" s="148">
        <v>109611.465</v>
      </c>
      <c r="AE160" s="148">
        <v>18606.936000000002</v>
      </c>
      <c r="AF160" s="148">
        <v>5637.06</v>
      </c>
      <c r="AG160" s="148">
        <v>3259.0638212378994</v>
      </c>
      <c r="AH160" s="148"/>
      <c r="AI160" s="150" t="s">
        <v>384</v>
      </c>
      <c r="AJ160" s="148">
        <v>19874705</v>
      </c>
      <c r="AK160" s="148">
        <v>20368776</v>
      </c>
      <c r="AL160" s="148">
        <v>2209.3681315006093</v>
      </c>
      <c r="AM160" s="150" t="s">
        <v>325</v>
      </c>
      <c r="AN160" s="148">
        <v>6057382</v>
      </c>
      <c r="AO160" s="148">
        <v>6057382</v>
      </c>
      <c r="AP160" s="148"/>
      <c r="AQ160" s="148"/>
      <c r="AR160" s="148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1"/>
      <c r="BN160" s="151"/>
      <c r="BO160" s="151"/>
      <c r="BP160" s="151"/>
      <c r="BQ160" s="151"/>
      <c r="BR160" s="151"/>
      <c r="BS160" s="151"/>
      <c r="BT160" s="151"/>
      <c r="BU160" s="151"/>
      <c r="BV160" s="151"/>
      <c r="BW160" s="148">
        <v>27834.431940494775</v>
      </c>
      <c r="BX160" s="148">
        <v>24563.494906266689</v>
      </c>
      <c r="BY160" s="148">
        <v>9809.7853512126021</v>
      </c>
      <c r="BZ160" s="148">
        <v>19355.758000000002</v>
      </c>
      <c r="CA160" s="148">
        <v>28460.808000000001</v>
      </c>
      <c r="CB160" s="148">
        <v>10945.93786264658</v>
      </c>
      <c r="CC160" s="148">
        <v>3594.2368098504821</v>
      </c>
      <c r="CD160" s="148">
        <v>96.640171085249747</v>
      </c>
      <c r="CE160" s="148">
        <v>2171.5082424746752</v>
      </c>
      <c r="CF160" s="148">
        <v>0</v>
      </c>
      <c r="CG160" s="148">
        <v>348.75599999999997</v>
      </c>
      <c r="CH160" s="148">
        <v>156.81470305204391</v>
      </c>
      <c r="CI160" s="148">
        <v>62.332901213169094</v>
      </c>
      <c r="CJ160" s="148">
        <v>205.79314400529861</v>
      </c>
      <c r="CK160" s="148">
        <v>986.26373369218777</v>
      </c>
      <c r="CL160" s="148">
        <v>1045.7041283141673</v>
      </c>
      <c r="CM160" s="148">
        <v>6110.2143198515696</v>
      </c>
      <c r="CN160" s="150" t="s">
        <v>457</v>
      </c>
      <c r="CO160" s="148">
        <v>1365921</v>
      </c>
      <c r="CP160" s="148">
        <v>10537721</v>
      </c>
      <c r="CQ160" s="148">
        <v>29068.154999999995</v>
      </c>
      <c r="CR160" s="148">
        <v>79320.329999999944</v>
      </c>
      <c r="CS160" s="148">
        <v>22199.394178762104</v>
      </c>
      <c r="CT160" s="148">
        <v>0.26938801279524338</v>
      </c>
      <c r="CU160" s="148">
        <v>828.45787022352215</v>
      </c>
      <c r="CV160" s="148">
        <v>7307.7612020319712</v>
      </c>
      <c r="CW160" s="148">
        <v>483.0289721057564</v>
      </c>
      <c r="CX160" s="148"/>
      <c r="CY160" s="148"/>
      <c r="CZ160" s="148"/>
      <c r="DA160" s="148"/>
      <c r="DB160" s="148"/>
      <c r="DC160" s="148"/>
      <c r="DD160" s="148"/>
      <c r="DE160" s="151"/>
      <c r="DF160" s="151"/>
      <c r="DG160" s="151"/>
      <c r="DH160" s="151"/>
      <c r="DI160" s="151"/>
      <c r="DJ160" s="151"/>
      <c r="DK160" s="151"/>
      <c r="DL160" s="151"/>
      <c r="DM160" s="151"/>
      <c r="DN160" s="151"/>
      <c r="DO160" s="151"/>
      <c r="DP160" s="151"/>
      <c r="DQ160" s="151"/>
      <c r="DR160" s="151"/>
      <c r="DS160" s="151"/>
      <c r="DT160" s="151"/>
      <c r="DU160" s="151"/>
      <c r="DV160" s="151"/>
      <c r="DW160" s="151"/>
      <c r="DX160" s="151"/>
      <c r="DY160" s="151"/>
      <c r="DZ160" s="151"/>
      <c r="EA160" s="151"/>
      <c r="EB160" s="151"/>
      <c r="EC160" s="151"/>
      <c r="ED160" s="151"/>
      <c r="EE160" s="151"/>
      <c r="EF160" s="151"/>
      <c r="EG160" s="151"/>
      <c r="EH160" s="151"/>
      <c r="EI160" s="151"/>
      <c r="EJ160" s="151"/>
      <c r="EK160" s="151"/>
      <c r="EL160" s="151"/>
      <c r="EM160" s="151"/>
    </row>
    <row r="161" spans="1:143" ht="12" customHeight="1" x14ac:dyDescent="0.2">
      <c r="A161" s="146" t="s">
        <v>312</v>
      </c>
      <c r="B161" s="147">
        <v>2012</v>
      </c>
      <c r="C161" s="146" t="s">
        <v>313</v>
      </c>
      <c r="D161" s="148">
        <v>115</v>
      </c>
      <c r="E161" s="148">
        <v>115</v>
      </c>
      <c r="F161" s="148">
        <v>115</v>
      </c>
      <c r="G161" s="148">
        <v>361812</v>
      </c>
      <c r="AA161" s="148">
        <v>163394.266</v>
      </c>
      <c r="AB161" s="148">
        <v>100078.444</v>
      </c>
      <c r="AC161" s="148">
        <v>63315.822</v>
      </c>
      <c r="AD161" s="148">
        <v>49268.315000000002</v>
      </c>
      <c r="AE161" s="148">
        <v>9834.2669999999998</v>
      </c>
      <c r="AF161" s="148">
        <v>4213.24</v>
      </c>
      <c r="AG161" s="148">
        <v>492.87882649078966</v>
      </c>
      <c r="AH161" s="148"/>
      <c r="AI161" s="150" t="s">
        <v>301</v>
      </c>
      <c r="AJ161" s="148">
        <v>9834267</v>
      </c>
      <c r="AK161" s="148">
        <v>9834267</v>
      </c>
      <c r="AL161" s="148">
        <v>1843.6772726354002</v>
      </c>
      <c r="AM161" s="150" t="s">
        <v>458</v>
      </c>
      <c r="AN161" s="148">
        <v>4076100</v>
      </c>
      <c r="AO161" s="148">
        <v>4213240</v>
      </c>
      <c r="AP161" s="148"/>
      <c r="AQ161" s="148"/>
      <c r="AR161" s="148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  <c r="BI161" s="151"/>
      <c r="BJ161" s="151"/>
      <c r="BK161" s="151"/>
      <c r="BL161" s="151"/>
      <c r="BM161" s="151"/>
      <c r="BN161" s="151"/>
      <c r="BO161" s="151"/>
      <c r="BP161" s="151"/>
      <c r="BQ161" s="151"/>
      <c r="BR161" s="151"/>
      <c r="BS161" s="151"/>
      <c r="BT161" s="151"/>
      <c r="BU161" s="151"/>
      <c r="BV161" s="151"/>
      <c r="BW161" s="148">
        <v>20879.170740469694</v>
      </c>
      <c r="BX161" s="148">
        <v>11758.85301316619</v>
      </c>
      <c r="BY161" s="148">
        <v>10680.243262440712</v>
      </c>
      <c r="BZ161" s="148">
        <v>21336.422999999999</v>
      </c>
      <c r="CA161" s="148">
        <v>21299.65</v>
      </c>
      <c r="CB161" s="148">
        <v>4991.8053373610974</v>
      </c>
      <c r="CC161" s="148">
        <v>2283.6186184049675</v>
      </c>
      <c r="CD161" s="148">
        <v>75.086805214886553</v>
      </c>
      <c r="CE161" s="148">
        <v>1505.5604601162672</v>
      </c>
      <c r="CF161" s="148">
        <v>0</v>
      </c>
      <c r="CG161" s="148">
        <v>213.75800000000001</v>
      </c>
      <c r="CH161" s="148">
        <v>51.996841012001035</v>
      </c>
      <c r="CI161" s="148">
        <v>41.141380800724029</v>
      </c>
      <c r="CJ161" s="148">
        <v>157.97502307462693</v>
      </c>
      <c r="CK161" s="148">
        <v>512.07148657046264</v>
      </c>
      <c r="CL161" s="148">
        <v>192.96886375570298</v>
      </c>
      <c r="CM161" s="148">
        <v>3542.4180079261214</v>
      </c>
      <c r="CN161" s="150" t="s">
        <v>374</v>
      </c>
      <c r="CO161" s="148">
        <v>8639705</v>
      </c>
      <c r="CP161" s="148">
        <v>8643195</v>
      </c>
      <c r="CQ161" s="148">
        <v>0</v>
      </c>
      <c r="CR161" s="148">
        <v>29991.64</v>
      </c>
      <c r="CS161" s="148">
        <v>32831.303173509194</v>
      </c>
      <c r="CT161" s="148">
        <v>516.81242615133715</v>
      </c>
      <c r="CU161" s="148">
        <v>18723.439940335575</v>
      </c>
      <c r="CV161" s="148">
        <v>0</v>
      </c>
      <c r="CW161" s="148">
        <v>0</v>
      </c>
      <c r="CX161" s="148"/>
      <c r="CY161" s="148"/>
      <c r="CZ161" s="148"/>
      <c r="DA161" s="148"/>
      <c r="DB161" s="148"/>
      <c r="DC161" s="148"/>
      <c r="DD161" s="148"/>
      <c r="DE161" s="151"/>
      <c r="DF161" s="151"/>
      <c r="DG161" s="151"/>
      <c r="DH161" s="151"/>
      <c r="DI161" s="151"/>
      <c r="DJ161" s="151"/>
      <c r="DK161" s="151"/>
      <c r="DL161" s="151"/>
      <c r="DM161" s="151"/>
      <c r="DN161" s="151"/>
      <c r="DO161" s="151"/>
      <c r="DP161" s="151"/>
      <c r="DQ161" s="151"/>
      <c r="DR161" s="151"/>
      <c r="DS161" s="151"/>
      <c r="DT161" s="151"/>
      <c r="DU161" s="151"/>
      <c r="DV161" s="151"/>
      <c r="DW161" s="151"/>
      <c r="DX161" s="151"/>
      <c r="DY161" s="151"/>
      <c r="DZ161" s="151"/>
      <c r="EA161" s="151"/>
      <c r="EB161" s="151"/>
      <c r="EC161" s="151"/>
      <c r="ED161" s="151"/>
      <c r="EE161" s="151"/>
      <c r="EF161" s="151"/>
      <c r="EG161" s="151"/>
      <c r="EH161" s="151"/>
      <c r="EI161" s="151"/>
      <c r="EJ161" s="151"/>
      <c r="EK161" s="151"/>
      <c r="EL161" s="151"/>
      <c r="EM161" s="151"/>
    </row>
    <row r="162" spans="1:143" ht="12" customHeight="1" x14ac:dyDescent="0.2">
      <c r="A162" s="146" t="s">
        <v>315</v>
      </c>
      <c r="B162" s="147">
        <v>2012</v>
      </c>
      <c r="C162" s="146" t="s">
        <v>316</v>
      </c>
      <c r="D162" s="148">
        <v>90</v>
      </c>
      <c r="E162" s="148">
        <v>90</v>
      </c>
      <c r="F162" s="148">
        <v>90</v>
      </c>
      <c r="G162" s="148">
        <v>338425</v>
      </c>
      <c r="AA162" s="148">
        <v>151323.74</v>
      </c>
      <c r="AB162" s="148">
        <v>90723.214000000007</v>
      </c>
      <c r="AC162" s="148">
        <v>60600.525999999998</v>
      </c>
      <c r="AD162" s="148">
        <v>48509.93</v>
      </c>
      <c r="AE162" s="148">
        <v>8548.56</v>
      </c>
      <c r="AF162" s="148">
        <v>3542.0360000000001</v>
      </c>
      <c r="AG162" s="148">
        <v>479.89382139768452</v>
      </c>
      <c r="AH162" s="148"/>
      <c r="AI162" s="150" t="s">
        <v>435</v>
      </c>
      <c r="AJ162" s="148">
        <v>8542770</v>
      </c>
      <c r="AK162" s="148">
        <v>8548560</v>
      </c>
      <c r="AL162" s="148">
        <v>1333.4319165264369</v>
      </c>
      <c r="AM162" s="150" t="s">
        <v>301</v>
      </c>
      <c r="AN162" s="148">
        <v>3542036</v>
      </c>
      <c r="AO162" s="148">
        <v>3542036</v>
      </c>
      <c r="AP162" s="148"/>
      <c r="AQ162" s="148"/>
      <c r="AR162" s="148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  <c r="BI162" s="151"/>
      <c r="BJ162" s="151"/>
      <c r="BK162" s="151"/>
      <c r="BL162" s="151"/>
      <c r="BM162" s="151"/>
      <c r="BN162" s="151"/>
      <c r="BO162" s="151"/>
      <c r="BP162" s="151"/>
      <c r="BQ162" s="151"/>
      <c r="BR162" s="151"/>
      <c r="BS162" s="151"/>
      <c r="BT162" s="151"/>
      <c r="BU162" s="151"/>
      <c r="BV162" s="151"/>
      <c r="BW162" s="148">
        <v>11421.700330304206</v>
      </c>
      <c r="BX162" s="148">
        <v>13075.342747743309</v>
      </c>
      <c r="BY162" s="148">
        <v>8665.5746416121729</v>
      </c>
      <c r="BZ162" s="148">
        <v>19648.87</v>
      </c>
      <c r="CA162" s="148">
        <v>21263.329000000002</v>
      </c>
      <c r="CB162" s="148">
        <v>5315.4114333003763</v>
      </c>
      <c r="CC162" s="148">
        <v>2468.193108257346</v>
      </c>
      <c r="CD162" s="148">
        <v>124.97006165680941</v>
      </c>
      <c r="CE162" s="148">
        <v>1405.0124627798796</v>
      </c>
      <c r="CF162" s="148">
        <v>0</v>
      </c>
      <c r="CG162" s="148">
        <v>126.264</v>
      </c>
      <c r="CH162" s="148">
        <v>102.5844419965744</v>
      </c>
      <c r="CI162" s="148">
        <v>8.3006001615524294</v>
      </c>
      <c r="CJ162" s="148">
        <v>98.365541914463037</v>
      </c>
      <c r="CK162" s="148">
        <v>1226.3378365306967</v>
      </c>
      <c r="CL162" s="148">
        <v>501.92157401227206</v>
      </c>
      <c r="CM162" s="148">
        <v>5282.0625484806524</v>
      </c>
      <c r="CN162" s="150" t="s">
        <v>318</v>
      </c>
      <c r="CO162" s="148">
        <v>18377950</v>
      </c>
      <c r="CP162" s="148">
        <v>18377950</v>
      </c>
      <c r="CQ162" s="148">
        <v>0</v>
      </c>
      <c r="CR162" s="148">
        <v>48509.93</v>
      </c>
      <c r="CS162" s="148">
        <v>11611.34660559686</v>
      </c>
      <c r="CT162" s="148">
        <v>0</v>
      </c>
      <c r="CU162" s="148">
        <v>0</v>
      </c>
      <c r="CV162" s="148">
        <v>0</v>
      </c>
      <c r="CW162" s="148">
        <v>0</v>
      </c>
      <c r="CX162" s="148"/>
      <c r="CY162" s="148"/>
      <c r="CZ162" s="148"/>
      <c r="DA162" s="148"/>
      <c r="DB162" s="148"/>
      <c r="DC162" s="148"/>
      <c r="DD162" s="148"/>
      <c r="DE162" s="151"/>
      <c r="DF162" s="151"/>
      <c r="DG162" s="151"/>
      <c r="DH162" s="151"/>
      <c r="DI162" s="151"/>
      <c r="DJ162" s="151"/>
      <c r="DK162" s="151"/>
      <c r="DL162" s="151"/>
      <c r="DM162" s="151"/>
      <c r="DN162" s="151"/>
      <c r="DO162" s="151"/>
      <c r="DP162" s="151"/>
      <c r="DQ162" s="151"/>
      <c r="DR162" s="151"/>
      <c r="DS162" s="151"/>
      <c r="DT162" s="151"/>
      <c r="DU162" s="151"/>
      <c r="DV162" s="151"/>
      <c r="DW162" s="151"/>
      <c r="DX162" s="151"/>
      <c r="DY162" s="151"/>
      <c r="DZ162" s="151"/>
      <c r="EA162" s="151"/>
      <c r="EB162" s="151"/>
      <c r="EC162" s="151"/>
      <c r="ED162" s="151"/>
      <c r="EE162" s="151"/>
      <c r="EF162" s="151"/>
      <c r="EG162" s="151"/>
      <c r="EH162" s="151"/>
      <c r="EI162" s="151"/>
      <c r="EJ162" s="151"/>
      <c r="EK162" s="151"/>
      <c r="EL162" s="151"/>
      <c r="EM162" s="151"/>
    </row>
    <row r="163" spans="1:143" ht="12" customHeight="1" x14ac:dyDescent="0.2">
      <c r="A163" s="146" t="s">
        <v>319</v>
      </c>
      <c r="B163" s="147">
        <v>2012</v>
      </c>
      <c r="C163" s="146" t="s">
        <v>320</v>
      </c>
      <c r="D163" s="148">
        <v>61</v>
      </c>
      <c r="E163" s="148">
        <v>60</v>
      </c>
      <c r="F163" s="148">
        <v>55</v>
      </c>
      <c r="G163" s="148">
        <v>225798</v>
      </c>
      <c r="AA163" s="148">
        <v>97403.861000000004</v>
      </c>
      <c r="AB163" s="148">
        <v>55675.614999999998</v>
      </c>
      <c r="AC163" s="148">
        <v>41728.245999999999</v>
      </c>
      <c r="AD163" s="148">
        <v>31556.536</v>
      </c>
      <c r="AE163" s="148">
        <v>6557.31</v>
      </c>
      <c r="AF163" s="148">
        <v>3614.4</v>
      </c>
      <c r="AG163" s="148">
        <v>1389.983500246331</v>
      </c>
      <c r="AH163" s="148"/>
      <c r="AI163" s="150" t="s">
        <v>374</v>
      </c>
      <c r="AJ163" s="148">
        <v>5842550</v>
      </c>
      <c r="AK163" s="148">
        <v>6557310</v>
      </c>
      <c r="AL163" s="148">
        <v>1772.4696391868592</v>
      </c>
      <c r="AM163" s="150" t="s">
        <v>301</v>
      </c>
      <c r="AN163" s="148">
        <v>3614400</v>
      </c>
      <c r="AO163" s="148">
        <v>3614400</v>
      </c>
      <c r="AP163" s="148"/>
      <c r="AQ163" s="148"/>
      <c r="AR163" s="148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151"/>
      <c r="BP163" s="151"/>
      <c r="BQ163" s="151"/>
      <c r="BR163" s="151"/>
      <c r="BS163" s="151"/>
      <c r="BT163" s="151"/>
      <c r="BU163" s="151"/>
      <c r="BV163" s="151"/>
      <c r="BW163" s="148">
        <v>10619.539830408095</v>
      </c>
      <c r="BX163" s="148">
        <v>7719.1857675573829</v>
      </c>
      <c r="BY163" s="148">
        <v>3249.8799227298468</v>
      </c>
      <c r="BZ163" s="148">
        <v>13123.759</v>
      </c>
      <c r="CA163" s="148">
        <v>11832.478999999999</v>
      </c>
      <c r="CB163" s="148">
        <v>3330.6619582057001</v>
      </c>
      <c r="CC163" s="148">
        <v>1268.2870234468355</v>
      </c>
      <c r="CD163" s="148">
        <v>66.138358314844083</v>
      </c>
      <c r="CE163" s="148">
        <v>887.35767649304864</v>
      </c>
      <c r="CF163" s="148">
        <v>0</v>
      </c>
      <c r="CG163" s="148">
        <v>191.95400000000001</v>
      </c>
      <c r="CH163" s="148">
        <v>24.118780469417572</v>
      </c>
      <c r="CI163" s="148">
        <v>35.81802069711685</v>
      </c>
      <c r="CJ163" s="148">
        <v>28.135800547599793</v>
      </c>
      <c r="CK163" s="148">
        <v>299.98169244565815</v>
      </c>
      <c r="CL163" s="148">
        <v>181.80862353849412</v>
      </c>
      <c r="CM163" s="148">
        <v>2832.6744826991371</v>
      </c>
      <c r="CN163" s="150" t="s">
        <v>449</v>
      </c>
      <c r="CO163" s="148">
        <v>6136170</v>
      </c>
      <c r="CP163" s="148">
        <v>9460936</v>
      </c>
      <c r="CQ163" s="148">
        <v>0</v>
      </c>
      <c r="CR163" s="148">
        <v>930.07</v>
      </c>
      <c r="CS163" s="148">
        <v>39408.192499753648</v>
      </c>
      <c r="CT163" s="148">
        <v>0</v>
      </c>
      <c r="CU163" s="148">
        <v>0</v>
      </c>
      <c r="CV163" s="148">
        <v>13596.942569239973</v>
      </c>
      <c r="CW163" s="148">
        <v>16231.080853895783</v>
      </c>
      <c r="CX163" s="148"/>
      <c r="CY163" s="148"/>
      <c r="CZ163" s="148"/>
      <c r="DA163" s="148"/>
      <c r="DB163" s="148"/>
      <c r="DC163" s="148"/>
      <c r="DD163" s="148"/>
      <c r="DE163" s="151"/>
      <c r="DF163" s="151"/>
      <c r="DG163" s="151"/>
      <c r="DH163" s="151"/>
      <c r="DI163" s="151"/>
      <c r="DJ163" s="151"/>
      <c r="DK163" s="151"/>
      <c r="DL163" s="151"/>
      <c r="DM163" s="151"/>
      <c r="DN163" s="151"/>
      <c r="DO163" s="151"/>
      <c r="DP163" s="151"/>
      <c r="DQ163" s="151"/>
      <c r="DR163" s="151"/>
      <c r="DS163" s="151"/>
      <c r="DT163" s="151"/>
      <c r="DU163" s="151"/>
      <c r="DV163" s="151"/>
      <c r="DW163" s="151"/>
      <c r="DX163" s="151"/>
      <c r="DY163" s="151"/>
      <c r="DZ163" s="151"/>
      <c r="EA163" s="151"/>
      <c r="EB163" s="151"/>
      <c r="EC163" s="151"/>
      <c r="ED163" s="151"/>
      <c r="EE163" s="151"/>
      <c r="EF163" s="151"/>
      <c r="EG163" s="151"/>
      <c r="EH163" s="151"/>
      <c r="EI163" s="151"/>
      <c r="EJ163" s="151"/>
      <c r="EK163" s="151"/>
      <c r="EL163" s="151"/>
      <c r="EM163" s="151"/>
    </row>
    <row r="164" spans="1:143" ht="12" customHeight="1" x14ac:dyDescent="0.2">
      <c r="A164" s="146" t="s">
        <v>323</v>
      </c>
      <c r="B164" s="147">
        <v>2012</v>
      </c>
      <c r="C164" s="146" t="s">
        <v>324</v>
      </c>
      <c r="D164" s="148">
        <v>70</v>
      </c>
      <c r="E164" s="148">
        <v>70</v>
      </c>
      <c r="F164" s="148">
        <v>70</v>
      </c>
      <c r="G164" s="148">
        <v>411335</v>
      </c>
      <c r="AA164" s="148">
        <v>202247.33499999999</v>
      </c>
      <c r="AB164" s="148">
        <v>132406.69399999999</v>
      </c>
      <c r="AC164" s="148">
        <v>69840.641000000003</v>
      </c>
      <c r="AD164" s="148">
        <v>59236.675999999999</v>
      </c>
      <c r="AE164" s="148">
        <v>7599.6949999999997</v>
      </c>
      <c r="AF164" s="148">
        <v>3004.27</v>
      </c>
      <c r="AG164" s="148">
        <v>742.02831994387509</v>
      </c>
      <c r="AH164" s="148"/>
      <c r="AI164" s="150" t="s">
        <v>454</v>
      </c>
      <c r="AJ164" s="148">
        <v>7279340</v>
      </c>
      <c r="AK164" s="148">
        <v>7599695</v>
      </c>
      <c r="AL164" s="148">
        <v>278.77427665412426</v>
      </c>
      <c r="AM164" s="150" t="s">
        <v>346</v>
      </c>
      <c r="AN164" s="148">
        <v>2956430</v>
      </c>
      <c r="AO164" s="148">
        <v>3004270</v>
      </c>
      <c r="AP164" s="148"/>
      <c r="AQ164" s="148"/>
      <c r="AR164" s="148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1"/>
      <c r="BN164" s="151"/>
      <c r="BO164" s="151"/>
      <c r="BP164" s="151"/>
      <c r="BQ164" s="151"/>
      <c r="BR164" s="151"/>
      <c r="BS164" s="151"/>
      <c r="BT164" s="151"/>
      <c r="BU164" s="151"/>
      <c r="BV164" s="151"/>
      <c r="BW164" s="148">
        <v>23899.113780341686</v>
      </c>
      <c r="BX164" s="148">
        <v>11869.473777719497</v>
      </c>
      <c r="BY164" s="148">
        <v>12350.351768506958</v>
      </c>
      <c r="BZ164" s="148">
        <v>26571.11</v>
      </c>
      <c r="CA164" s="148">
        <v>43238.131999999998</v>
      </c>
      <c r="CB164" s="148">
        <v>4986.8159374237057</v>
      </c>
      <c r="CC164" s="148">
        <v>2409.1059293519502</v>
      </c>
      <c r="CD164" s="148">
        <v>77.831970710910397</v>
      </c>
      <c r="CE164" s="148">
        <v>1432.0349620640277</v>
      </c>
      <c r="CF164" s="148">
        <v>0</v>
      </c>
      <c r="CG164" s="148">
        <v>195.71600000000001</v>
      </c>
      <c r="CH164" s="148">
        <v>68.383421330928797</v>
      </c>
      <c r="CI164" s="148">
        <v>17.810520346641539</v>
      </c>
      <c r="CJ164" s="148">
        <v>101.40648197364807</v>
      </c>
      <c r="CK164" s="148">
        <v>865.02737874688205</v>
      </c>
      <c r="CL164" s="148">
        <v>183.36682356882096</v>
      </c>
      <c r="CM164" s="148">
        <v>4165.1464264558326</v>
      </c>
      <c r="CN164" s="150" t="s">
        <v>418</v>
      </c>
      <c r="CO164" s="148">
        <v>16026496</v>
      </c>
      <c r="CP164" s="148">
        <v>16346585</v>
      </c>
      <c r="CQ164" s="148">
        <v>2567.34</v>
      </c>
      <c r="CR164" s="148">
        <v>0</v>
      </c>
      <c r="CS164" s="148">
        <v>66531.272680056136</v>
      </c>
      <c r="CT164" s="148">
        <v>0</v>
      </c>
      <c r="CU164" s="148">
        <v>0</v>
      </c>
      <c r="CV164" s="148">
        <v>28590.832340139386</v>
      </c>
      <c r="CW164" s="148">
        <v>29354.037999999997</v>
      </c>
      <c r="CX164" s="148"/>
      <c r="CY164" s="148"/>
      <c r="CZ164" s="148"/>
      <c r="DA164" s="148"/>
      <c r="DB164" s="148"/>
      <c r="DC164" s="148"/>
      <c r="DD164" s="148"/>
      <c r="DE164" s="151"/>
      <c r="DF164" s="151"/>
      <c r="DG164" s="151"/>
      <c r="DH164" s="151"/>
      <c r="DI164" s="151"/>
      <c r="DJ164" s="151"/>
      <c r="DK164" s="151"/>
      <c r="DL164" s="151"/>
      <c r="DM164" s="151"/>
      <c r="DN164" s="151"/>
      <c r="DO164" s="151"/>
      <c r="DP164" s="151"/>
      <c r="DQ164" s="151"/>
      <c r="DR164" s="151"/>
      <c r="DS164" s="151"/>
      <c r="DT164" s="151"/>
      <c r="DU164" s="151"/>
      <c r="DV164" s="151"/>
      <c r="DW164" s="151"/>
      <c r="DX164" s="151"/>
      <c r="DY164" s="151"/>
      <c r="DZ164" s="151"/>
      <c r="EA164" s="151"/>
      <c r="EB164" s="151"/>
      <c r="EC164" s="151"/>
      <c r="ED164" s="151"/>
      <c r="EE164" s="151"/>
      <c r="EF164" s="151"/>
      <c r="EG164" s="151"/>
      <c r="EH164" s="151"/>
      <c r="EI164" s="151"/>
      <c r="EJ164" s="151"/>
      <c r="EK164" s="151"/>
      <c r="EL164" s="151"/>
      <c r="EM164" s="151"/>
    </row>
    <row r="165" spans="1:143" ht="12" customHeight="1" x14ac:dyDescent="0.2">
      <c r="A165" s="146" t="s">
        <v>328</v>
      </c>
      <c r="B165" s="147">
        <v>2012</v>
      </c>
      <c r="C165" s="146" t="s">
        <v>329</v>
      </c>
      <c r="D165" s="148">
        <v>134</v>
      </c>
      <c r="E165" s="148">
        <v>134</v>
      </c>
      <c r="F165" s="148">
        <v>133</v>
      </c>
      <c r="G165" s="148">
        <v>3075083</v>
      </c>
      <c r="AA165" s="148">
        <v>1481375.6070000001</v>
      </c>
      <c r="AB165" s="148">
        <v>698376.92799999996</v>
      </c>
      <c r="AC165" s="148">
        <v>782998.679</v>
      </c>
      <c r="AD165" s="148">
        <v>673818.27800000005</v>
      </c>
      <c r="AE165" s="148">
        <v>61168.440999999999</v>
      </c>
      <c r="AF165" s="148">
        <v>48011.96</v>
      </c>
      <c r="AG165" s="148">
        <v>21384.168153171948</v>
      </c>
      <c r="AH165" s="148"/>
      <c r="AI165" s="150" t="s">
        <v>459</v>
      </c>
      <c r="AJ165" s="148">
        <v>60084986</v>
      </c>
      <c r="AK165" s="148">
        <v>61165081</v>
      </c>
      <c r="AL165" s="148">
        <v>13173.383123854615</v>
      </c>
      <c r="AM165" s="150" t="s">
        <v>460</v>
      </c>
      <c r="AN165" s="148">
        <v>47889813</v>
      </c>
      <c r="AO165" s="148">
        <v>48011960</v>
      </c>
      <c r="AP165" s="148"/>
      <c r="AQ165" s="148"/>
      <c r="AR165" s="148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1"/>
      <c r="BJ165" s="151"/>
      <c r="BK165" s="151"/>
      <c r="BL165" s="151"/>
      <c r="BM165" s="151"/>
      <c r="BN165" s="151"/>
      <c r="BO165" s="151"/>
      <c r="BP165" s="151"/>
      <c r="BQ165" s="151"/>
      <c r="BR165" s="151"/>
      <c r="BS165" s="151"/>
      <c r="BT165" s="151"/>
      <c r="BU165" s="151"/>
      <c r="BV165" s="151"/>
      <c r="BW165" s="148">
        <v>173123.94634527687</v>
      </c>
      <c r="BX165" s="148">
        <v>134429.91543264608</v>
      </c>
      <c r="BY165" s="148">
        <v>56600.354416278387</v>
      </c>
      <c r="BZ165" s="148">
        <v>171284.804</v>
      </c>
      <c r="CA165" s="148">
        <v>61127.084000000003</v>
      </c>
      <c r="CB165" s="148">
        <v>38812.115760757399</v>
      </c>
      <c r="CC165" s="148">
        <v>8940.7633299603949</v>
      </c>
      <c r="CD165" s="148">
        <v>141.39465449843811</v>
      </c>
      <c r="CE165" s="148">
        <v>9927.5028370109794</v>
      </c>
      <c r="CF165" s="148">
        <v>0</v>
      </c>
      <c r="CG165" s="148">
        <v>1975.1980000000001</v>
      </c>
      <c r="CH165" s="148">
        <v>429.11456835174562</v>
      </c>
      <c r="CI165" s="148">
        <v>273.39256532096863</v>
      </c>
      <c r="CJ165" s="148">
        <v>342.99118667554853</v>
      </c>
      <c r="CK165" s="148">
        <v>6963.5594660700581</v>
      </c>
      <c r="CL165" s="148">
        <v>1637.0494570702463</v>
      </c>
      <c r="CM165" s="148">
        <v>36258.66698599697</v>
      </c>
      <c r="CN165" s="150" t="s">
        <v>461</v>
      </c>
      <c r="CO165" s="148">
        <v>24974270</v>
      </c>
      <c r="CP165" s="148">
        <v>28217237</v>
      </c>
      <c r="CQ165" s="148">
        <v>1819.7</v>
      </c>
      <c r="CR165" s="148">
        <v>590689.45499999961</v>
      </c>
      <c r="CS165" s="148">
        <v>167090.26152061828</v>
      </c>
      <c r="CT165" s="148">
        <v>11.931317233555021</v>
      </c>
      <c r="CU165" s="148">
        <v>3118.8181238746643</v>
      </c>
      <c r="CV165" s="148">
        <v>35459.507407484227</v>
      </c>
      <c r="CW165" s="148">
        <v>45806.923535888774</v>
      </c>
      <c r="CX165" s="148"/>
      <c r="CY165" s="148"/>
      <c r="CZ165" s="148"/>
      <c r="DA165" s="148"/>
      <c r="DB165" s="148"/>
      <c r="DC165" s="148"/>
      <c r="DD165" s="148"/>
      <c r="DE165" s="151"/>
      <c r="DF165" s="151"/>
      <c r="DG165" s="151"/>
      <c r="DH165" s="151"/>
      <c r="DI165" s="151"/>
      <c r="DJ165" s="151"/>
      <c r="DK165" s="151"/>
      <c r="DL165" s="151"/>
      <c r="DM165" s="151"/>
      <c r="DN165" s="151"/>
      <c r="DO165" s="151"/>
      <c r="DP165" s="151"/>
      <c r="DQ165" s="151"/>
      <c r="DR165" s="151"/>
      <c r="DS165" s="151"/>
      <c r="DT165" s="151"/>
      <c r="DU165" s="151"/>
      <c r="DV165" s="151"/>
      <c r="DW165" s="151"/>
      <c r="DX165" s="151"/>
      <c r="DY165" s="151"/>
      <c r="DZ165" s="151"/>
      <c r="EA165" s="151"/>
      <c r="EB165" s="151"/>
      <c r="EC165" s="151"/>
      <c r="ED165" s="151"/>
      <c r="EE165" s="151"/>
      <c r="EF165" s="151"/>
      <c r="EG165" s="151"/>
      <c r="EH165" s="151"/>
      <c r="EI165" s="151"/>
      <c r="EJ165" s="151"/>
      <c r="EK165" s="151"/>
      <c r="EL165" s="151"/>
      <c r="EM165" s="151"/>
    </row>
    <row r="166" spans="1:143" ht="12" customHeight="1" x14ac:dyDescent="0.2">
      <c r="A166" s="146">
        <v>108</v>
      </c>
      <c r="B166" s="147">
        <v>2012</v>
      </c>
      <c r="C166" s="146" t="s">
        <v>333</v>
      </c>
      <c r="D166" s="148">
        <v>55</v>
      </c>
      <c r="E166" s="148">
        <v>55</v>
      </c>
      <c r="F166" s="148">
        <v>54</v>
      </c>
      <c r="G166" s="148">
        <v>850684</v>
      </c>
      <c r="AA166" s="148">
        <v>348784.67700000003</v>
      </c>
      <c r="AB166" s="148">
        <v>212272.179</v>
      </c>
      <c r="AC166" s="148">
        <v>136512.49800000002</v>
      </c>
      <c r="AD166" s="148">
        <v>105595.11500000001</v>
      </c>
      <c r="AE166" s="148">
        <v>18294.633000000002</v>
      </c>
      <c r="AF166" s="148">
        <v>12622.75</v>
      </c>
      <c r="AG166" s="148">
        <v>2954.0822422974334</v>
      </c>
      <c r="AH166" s="148"/>
      <c r="AI166" s="150" t="s">
        <v>301</v>
      </c>
      <c r="AJ166" s="148">
        <v>18294633</v>
      </c>
      <c r="AK166" s="148">
        <v>18294633</v>
      </c>
      <c r="AL166" s="148">
        <v>4680.0003750014303</v>
      </c>
      <c r="AM166" s="150" t="s">
        <v>310</v>
      </c>
      <c r="AN166" s="148">
        <v>12622750</v>
      </c>
      <c r="AO166" s="148">
        <v>12622750</v>
      </c>
      <c r="AP166" s="148"/>
      <c r="AQ166" s="148"/>
      <c r="AR166" s="148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  <c r="BI166" s="151"/>
      <c r="BJ166" s="151"/>
      <c r="BK166" s="151"/>
      <c r="BL166" s="151"/>
      <c r="BM166" s="151"/>
      <c r="BN166" s="151"/>
      <c r="BO166" s="151"/>
      <c r="BP166" s="151"/>
      <c r="BQ166" s="151"/>
      <c r="BR166" s="151"/>
      <c r="BS166" s="151"/>
      <c r="BT166" s="151"/>
      <c r="BU166" s="151"/>
      <c r="BV166" s="151"/>
      <c r="BW166" s="148">
        <v>42807.171987587215</v>
      </c>
      <c r="BX166" s="148">
        <v>32163.076081099211</v>
      </c>
      <c r="BY166" s="148">
        <v>9467.7473051220186</v>
      </c>
      <c r="BZ166" s="148">
        <v>60415.546000000002</v>
      </c>
      <c r="CA166" s="148">
        <v>28803.583999999999</v>
      </c>
      <c r="CB166" s="148">
        <v>15126.717760184705</v>
      </c>
      <c r="CC166" s="148">
        <v>4186.4110393337087</v>
      </c>
      <c r="CD166" s="148">
        <v>118.28257282180712</v>
      </c>
      <c r="CE166" s="148">
        <v>3152.6153164842131</v>
      </c>
      <c r="CF166" s="148">
        <v>0</v>
      </c>
      <c r="CG166" s="148">
        <v>661.50800000000004</v>
      </c>
      <c r="CH166" s="148">
        <v>106.54266207361221</v>
      </c>
      <c r="CI166" s="148">
        <v>101.76222198057175</v>
      </c>
      <c r="CJ166" s="148">
        <v>171.84300334453582</v>
      </c>
      <c r="CK166" s="148">
        <v>1513.7880335142202</v>
      </c>
      <c r="CL166" s="148">
        <v>1286.3706495705694</v>
      </c>
      <c r="CM166" s="148">
        <v>10959.617148631505</v>
      </c>
      <c r="CN166" s="150" t="s">
        <v>462</v>
      </c>
      <c r="CO166" s="148">
        <v>21517280</v>
      </c>
      <c r="CP166" s="148">
        <v>23095310</v>
      </c>
      <c r="CQ166" s="148">
        <v>0</v>
      </c>
      <c r="CR166" s="148">
        <v>79661.025000000023</v>
      </c>
      <c r="CS166" s="148">
        <v>53897.390757702582</v>
      </c>
      <c r="CT166" s="148">
        <v>0</v>
      </c>
      <c r="CU166" s="148">
        <v>1674.79113707602</v>
      </c>
      <c r="CV166" s="148">
        <v>0</v>
      </c>
      <c r="CW166" s="148">
        <v>0</v>
      </c>
      <c r="CX166" s="148"/>
      <c r="CY166" s="148"/>
      <c r="CZ166" s="148"/>
      <c r="DA166" s="148"/>
      <c r="DB166" s="148"/>
      <c r="DC166" s="148"/>
      <c r="DD166" s="148"/>
      <c r="DE166" s="151"/>
      <c r="DF166" s="151"/>
      <c r="DG166" s="151"/>
      <c r="DH166" s="151"/>
      <c r="DI166" s="151"/>
      <c r="DJ166" s="151"/>
      <c r="DK166" s="151"/>
      <c r="DL166" s="151"/>
      <c r="DM166" s="151"/>
      <c r="DN166" s="151"/>
      <c r="DO166" s="151"/>
      <c r="DP166" s="151"/>
      <c r="DQ166" s="151"/>
      <c r="DR166" s="151"/>
      <c r="DS166" s="151"/>
      <c r="DT166" s="151"/>
      <c r="DU166" s="151"/>
      <c r="DV166" s="151"/>
      <c r="DW166" s="151"/>
      <c r="DX166" s="151"/>
      <c r="DY166" s="151"/>
      <c r="DZ166" s="151"/>
      <c r="EA166" s="151"/>
      <c r="EB166" s="151"/>
      <c r="EC166" s="151"/>
      <c r="ED166" s="151"/>
      <c r="EE166" s="151"/>
      <c r="EF166" s="151"/>
      <c r="EG166" s="151"/>
      <c r="EH166" s="151"/>
      <c r="EI166" s="151"/>
      <c r="EJ166" s="151"/>
      <c r="EK166" s="151"/>
      <c r="EL166" s="151"/>
      <c r="EM166" s="151"/>
    </row>
    <row r="167" spans="1:143" ht="12" customHeight="1" x14ac:dyDescent="0.2">
      <c r="A167" s="146" t="s">
        <v>335</v>
      </c>
      <c r="B167" s="147">
        <v>2012</v>
      </c>
      <c r="C167" s="146" t="s">
        <v>336</v>
      </c>
      <c r="D167" s="148">
        <v>190</v>
      </c>
      <c r="E167" s="148">
        <v>190</v>
      </c>
      <c r="F167" s="148">
        <v>190</v>
      </c>
      <c r="G167" s="148">
        <v>539569</v>
      </c>
      <c r="AA167" s="148">
        <v>287021.18099999998</v>
      </c>
      <c r="AB167" s="148">
        <v>95859.274000000005</v>
      </c>
      <c r="AC167" s="148">
        <v>191161.90700000001</v>
      </c>
      <c r="AD167" s="148">
        <v>176809.946</v>
      </c>
      <c r="AE167" s="148">
        <v>8997.6810000000005</v>
      </c>
      <c r="AF167" s="148">
        <v>5354.28</v>
      </c>
      <c r="AG167" s="148">
        <v>2081.1542943524419</v>
      </c>
      <c r="AH167" s="148"/>
      <c r="AI167" s="150" t="s">
        <v>433</v>
      </c>
      <c r="AJ167" s="148">
        <v>8896051</v>
      </c>
      <c r="AK167" s="148">
        <v>8997681</v>
      </c>
      <c r="AL167" s="148">
        <v>1377.9348591540754</v>
      </c>
      <c r="AM167" s="150" t="s">
        <v>364</v>
      </c>
      <c r="AN167" s="148">
        <v>5354280</v>
      </c>
      <c r="AO167" s="148">
        <v>5354280</v>
      </c>
      <c r="AP167" s="148"/>
      <c r="AQ167" s="148"/>
      <c r="AR167" s="148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  <c r="BI167" s="151"/>
      <c r="BJ167" s="151"/>
      <c r="BK167" s="151"/>
      <c r="BL167" s="151"/>
      <c r="BM167" s="151"/>
      <c r="BN167" s="151"/>
      <c r="BO167" s="151"/>
      <c r="BP167" s="151"/>
      <c r="BQ167" s="151"/>
      <c r="BR167" s="151"/>
      <c r="BS167" s="151"/>
      <c r="BT167" s="151"/>
      <c r="BU167" s="151"/>
      <c r="BV167" s="151"/>
      <c r="BW167" s="148">
        <v>21904.985294332982</v>
      </c>
      <c r="BX167" s="148">
        <v>16369.037016949094</v>
      </c>
      <c r="BY167" s="148">
        <v>6267.9256104111746</v>
      </c>
      <c r="BZ167" s="148">
        <v>8891.51</v>
      </c>
      <c r="CA167" s="148">
        <v>28637.508999999998</v>
      </c>
      <c r="CB167" s="148">
        <v>4853.5228385326263</v>
      </c>
      <c r="CC167" s="148">
        <v>1755.182714034617</v>
      </c>
      <c r="CD167" s="148">
        <v>39.23600906876824</v>
      </c>
      <c r="CE167" s="148">
        <v>1715.5934545522928</v>
      </c>
      <c r="CF167" s="148">
        <v>0</v>
      </c>
      <c r="CG167" s="148">
        <v>128.44200000000001</v>
      </c>
      <c r="CH167" s="148">
        <v>55.469961079597475</v>
      </c>
      <c r="CI167" s="148">
        <v>8.948380174160004</v>
      </c>
      <c r="CJ167" s="148">
        <v>40.822880794525148</v>
      </c>
      <c r="CK167" s="148">
        <v>680.96880950433945</v>
      </c>
      <c r="CL167" s="148">
        <v>144.45788281154631</v>
      </c>
      <c r="CM167" s="148">
        <v>4148.425371105749</v>
      </c>
      <c r="CN167" s="150" t="s">
        <v>428</v>
      </c>
      <c r="CO167" s="148">
        <v>5787223</v>
      </c>
      <c r="CP167" s="148">
        <v>6440593</v>
      </c>
      <c r="CQ167" s="148">
        <v>1664.88</v>
      </c>
      <c r="CR167" s="148">
        <v>61732.083000000013</v>
      </c>
      <c r="CS167" s="148">
        <v>125683.78970564756</v>
      </c>
      <c r="CT167" s="148">
        <v>2.4932000488042831E-2</v>
      </c>
      <c r="CU167" s="148">
        <v>36449.938167982102</v>
      </c>
      <c r="CV167" s="148">
        <v>25970.259333122765</v>
      </c>
      <c r="CW167" s="148">
        <v>50937.721069088831</v>
      </c>
      <c r="CX167" s="148"/>
      <c r="CY167" s="148"/>
      <c r="CZ167" s="148"/>
      <c r="DA167" s="148"/>
      <c r="DB167" s="148"/>
      <c r="DC167" s="148"/>
      <c r="DD167" s="148"/>
      <c r="DE167" s="151"/>
      <c r="DF167" s="151"/>
      <c r="DG167" s="151"/>
      <c r="DH167" s="151"/>
      <c r="DI167" s="151"/>
      <c r="DJ167" s="151"/>
      <c r="DK167" s="151"/>
      <c r="DL167" s="151"/>
      <c r="DM167" s="151"/>
      <c r="DN167" s="151"/>
      <c r="DO167" s="151"/>
      <c r="DP167" s="151"/>
      <c r="DQ167" s="151"/>
      <c r="DR167" s="151"/>
      <c r="DS167" s="151"/>
      <c r="DT167" s="151"/>
      <c r="DU167" s="151"/>
      <c r="DV167" s="151"/>
      <c r="DW167" s="151"/>
      <c r="DX167" s="151"/>
      <c r="DY167" s="151"/>
      <c r="DZ167" s="151"/>
      <c r="EA167" s="151"/>
      <c r="EB167" s="151"/>
      <c r="EC167" s="151"/>
      <c r="ED167" s="151"/>
      <c r="EE167" s="151"/>
      <c r="EF167" s="151"/>
      <c r="EG167" s="151"/>
      <c r="EH167" s="151"/>
      <c r="EI167" s="151"/>
      <c r="EJ167" s="151"/>
      <c r="EK167" s="151"/>
      <c r="EL167" s="151"/>
      <c r="EM167" s="151"/>
    </row>
    <row r="168" spans="1:143" ht="12" customHeight="1" x14ac:dyDescent="0.2">
      <c r="A168" s="146" t="s">
        <v>340</v>
      </c>
      <c r="B168" s="147">
        <v>2012</v>
      </c>
      <c r="C168" s="146" t="s">
        <v>341</v>
      </c>
      <c r="D168" s="148">
        <v>78</v>
      </c>
      <c r="E168" s="148">
        <v>75</v>
      </c>
      <c r="F168" s="148">
        <v>75</v>
      </c>
      <c r="G168" s="148">
        <v>181101</v>
      </c>
      <c r="AA168" s="148">
        <v>81359.368000000002</v>
      </c>
      <c r="AB168" s="148">
        <v>33737.351999999999</v>
      </c>
      <c r="AC168" s="148">
        <v>47622.015999999996</v>
      </c>
      <c r="AD168" s="148">
        <v>38249.146999999997</v>
      </c>
      <c r="AE168" s="148">
        <v>5817.3590000000004</v>
      </c>
      <c r="AF168" s="148">
        <v>3555.51</v>
      </c>
      <c r="AG168" s="148">
        <v>3480.4963340353966</v>
      </c>
      <c r="AH168" s="148"/>
      <c r="AI168" s="150" t="s">
        <v>444</v>
      </c>
      <c r="AJ168" s="148">
        <v>5813224</v>
      </c>
      <c r="AK168" s="148">
        <v>5817359</v>
      </c>
      <c r="AL168" s="148">
        <v>1457.0898707014321</v>
      </c>
      <c r="AM168" s="150" t="s">
        <v>375</v>
      </c>
      <c r="AN168" s="148">
        <v>3555510</v>
      </c>
      <c r="AO168" s="148">
        <v>3555510</v>
      </c>
      <c r="AP168" s="148"/>
      <c r="AQ168" s="148"/>
      <c r="AR168" s="148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  <c r="BI168" s="151"/>
      <c r="BJ168" s="151"/>
      <c r="BK168" s="151"/>
      <c r="BL168" s="151"/>
      <c r="BM168" s="151"/>
      <c r="BN168" s="151"/>
      <c r="BO168" s="151"/>
      <c r="BP168" s="151"/>
      <c r="BQ168" s="151"/>
      <c r="BR168" s="151"/>
      <c r="BS168" s="151"/>
      <c r="BT168" s="151"/>
      <c r="BU168" s="151"/>
      <c r="BV168" s="151"/>
      <c r="BW168" s="148">
        <v>12821.672285270692</v>
      </c>
      <c r="BX168" s="148">
        <v>8057.1895799077747</v>
      </c>
      <c r="BY168" s="148">
        <v>1651.7928010162711</v>
      </c>
      <c r="BZ168" s="148">
        <v>1171.4949999999999</v>
      </c>
      <c r="CA168" s="148">
        <v>4567.7219999999998</v>
      </c>
      <c r="CB168" s="148">
        <v>1199.8841849434375</v>
      </c>
      <c r="CC168" s="148">
        <v>970.42821758203206</v>
      </c>
      <c r="CD168" s="148">
        <v>24.524599451832472</v>
      </c>
      <c r="CE168" s="148">
        <v>993.6998736759424</v>
      </c>
      <c r="CF168" s="148">
        <v>0</v>
      </c>
      <c r="CG168" s="148">
        <v>70.313000000000002</v>
      </c>
      <c r="CH168" s="148">
        <v>77.42000150680542</v>
      </c>
      <c r="CI168" s="148">
        <v>8.079120157241821</v>
      </c>
      <c r="CJ168" s="148">
        <v>7.2137801403999324</v>
      </c>
      <c r="CK168" s="148">
        <v>83.8115003175661</v>
      </c>
      <c r="CL168" s="148">
        <v>290.81206565999986</v>
      </c>
      <c r="CM168" s="148">
        <v>1741.2936975408011</v>
      </c>
      <c r="CN168" s="150" t="s">
        <v>463</v>
      </c>
      <c r="CO168" s="148">
        <v>0</v>
      </c>
      <c r="CP168" s="148">
        <v>2452460</v>
      </c>
      <c r="CQ168" s="148">
        <v>0</v>
      </c>
      <c r="CR168" s="148">
        <v>0</v>
      </c>
      <c r="CS168" s="148">
        <v>44141.519665964595</v>
      </c>
      <c r="CT168" s="148">
        <v>13.822749124773717</v>
      </c>
      <c r="CU168" s="148">
        <v>31472.576739815591</v>
      </c>
      <c r="CV168" s="148">
        <v>0</v>
      </c>
      <c r="CW168" s="148">
        <v>4209.2289999999994</v>
      </c>
      <c r="CX168" s="148"/>
      <c r="CY168" s="148"/>
      <c r="CZ168" s="148"/>
      <c r="DA168" s="148"/>
      <c r="DB168" s="148"/>
      <c r="DC168" s="148"/>
      <c r="DD168" s="148"/>
      <c r="DE168" s="151"/>
      <c r="DF168" s="151"/>
      <c r="DG168" s="151"/>
      <c r="DH168" s="151"/>
      <c r="DI168" s="151"/>
      <c r="DJ168" s="151"/>
      <c r="DK168" s="151"/>
      <c r="DL168" s="151"/>
      <c r="DM168" s="151"/>
      <c r="DN168" s="151"/>
      <c r="DO168" s="151"/>
      <c r="DP168" s="151"/>
      <c r="DQ168" s="151"/>
      <c r="DR168" s="151"/>
      <c r="DS168" s="151"/>
      <c r="DT168" s="151"/>
      <c r="DU168" s="151"/>
      <c r="DV168" s="151"/>
      <c r="DW168" s="151"/>
      <c r="DX168" s="151"/>
      <c r="DY168" s="151"/>
      <c r="DZ168" s="151"/>
      <c r="EA168" s="151"/>
      <c r="EB168" s="151"/>
      <c r="EC168" s="151"/>
      <c r="ED168" s="151"/>
      <c r="EE168" s="151"/>
      <c r="EF168" s="151"/>
      <c r="EG168" s="151"/>
      <c r="EH168" s="151"/>
      <c r="EI168" s="151"/>
      <c r="EJ168" s="151"/>
      <c r="EK168" s="151"/>
      <c r="EL168" s="151"/>
      <c r="EM168" s="151"/>
    </row>
    <row r="169" spans="1:143" ht="12" customHeight="1" x14ac:dyDescent="0.2">
      <c r="A169" s="146" t="s">
        <v>342</v>
      </c>
      <c r="B169" s="147">
        <v>2012</v>
      </c>
      <c r="C169" s="146" t="s">
        <v>343</v>
      </c>
      <c r="D169" s="148">
        <v>141</v>
      </c>
      <c r="E169" s="148">
        <v>142</v>
      </c>
      <c r="F169" s="148">
        <v>142</v>
      </c>
      <c r="G169" s="148">
        <v>876960</v>
      </c>
      <c r="AA169" s="148">
        <v>396958.66800000001</v>
      </c>
      <c r="AB169" s="148">
        <v>245333.932</v>
      </c>
      <c r="AC169" s="148">
        <v>151624.736</v>
      </c>
      <c r="AD169" s="148">
        <v>112587.06</v>
      </c>
      <c r="AE169" s="148">
        <v>27403.016</v>
      </c>
      <c r="AF169" s="148">
        <v>11634.66</v>
      </c>
      <c r="AG169" s="148">
        <v>4026.9740989430247</v>
      </c>
      <c r="AH169" s="148"/>
      <c r="AI169" s="150" t="s">
        <v>349</v>
      </c>
      <c r="AJ169" s="148">
        <v>27847536</v>
      </c>
      <c r="AK169" s="148">
        <v>27847536</v>
      </c>
      <c r="AL169" s="148">
        <v>3910.5798997112738</v>
      </c>
      <c r="AM169" s="150" t="s">
        <v>345</v>
      </c>
      <c r="AN169" s="148">
        <v>11685040</v>
      </c>
      <c r="AO169" s="148">
        <v>11685040</v>
      </c>
      <c r="AP169" s="148"/>
      <c r="AQ169" s="148"/>
      <c r="AR169" s="148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  <c r="BI169" s="151"/>
      <c r="BJ169" s="151"/>
      <c r="BK169" s="151"/>
      <c r="BL169" s="151"/>
      <c r="BM169" s="151"/>
      <c r="BN169" s="151"/>
      <c r="BO169" s="151"/>
      <c r="BP169" s="151"/>
      <c r="BQ169" s="151"/>
      <c r="BR169" s="151"/>
      <c r="BS169" s="151"/>
      <c r="BT169" s="151"/>
      <c r="BU169" s="151"/>
      <c r="BV169" s="151"/>
      <c r="BW169" s="148">
        <v>42713.518417167666</v>
      </c>
      <c r="BX169" s="148">
        <v>40871.162376032713</v>
      </c>
      <c r="BY169" s="148">
        <v>14011.362864436991</v>
      </c>
      <c r="BZ169" s="148">
        <v>61993.925000000003</v>
      </c>
      <c r="CA169" s="148">
        <v>49047.656000000003</v>
      </c>
      <c r="CB169" s="148">
        <v>15192.315259361565</v>
      </c>
      <c r="CC169" s="148">
        <v>4888.4633728952776</v>
      </c>
      <c r="CD169" s="148">
        <v>19.640240068156274</v>
      </c>
      <c r="CE169" s="148">
        <v>4155.4213899189235</v>
      </c>
      <c r="CF169" s="148">
        <v>0</v>
      </c>
      <c r="CG169" s="148">
        <v>704.346</v>
      </c>
      <c r="CH169" s="148">
        <v>129.33844251728058</v>
      </c>
      <c r="CI169" s="148">
        <v>127.57542248296738</v>
      </c>
      <c r="CJ169" s="148">
        <v>178.63832347679138</v>
      </c>
      <c r="CK169" s="148">
        <v>1357.4095682877153</v>
      </c>
      <c r="CL169" s="148">
        <v>1013.4013597235679</v>
      </c>
      <c r="CM169" s="148">
        <v>8979.1943482863535</v>
      </c>
      <c r="CN169" s="150" t="s">
        <v>444</v>
      </c>
      <c r="CO169" s="148">
        <v>4442340</v>
      </c>
      <c r="CP169" s="148">
        <v>4661260</v>
      </c>
      <c r="CQ169" s="148">
        <v>23971.88</v>
      </c>
      <c r="CR169" s="148">
        <v>61072.639999999999</v>
      </c>
      <c r="CS169" s="148">
        <v>62553.241901056965</v>
      </c>
      <c r="CT169" s="148">
        <v>1148.0896051347254</v>
      </c>
      <c r="CU169" s="148">
        <v>1397.9393687536196</v>
      </c>
      <c r="CV169" s="148">
        <v>5266.3740772731608</v>
      </c>
      <c r="CW169" s="148">
        <v>29166.811834088268</v>
      </c>
      <c r="CX169" s="148"/>
      <c r="CY169" s="148"/>
      <c r="CZ169" s="148"/>
      <c r="DA169" s="148"/>
      <c r="DB169" s="148"/>
      <c r="DC169" s="148"/>
      <c r="DD169" s="148"/>
      <c r="DE169" s="151"/>
      <c r="DF169" s="151"/>
      <c r="DG169" s="151"/>
      <c r="DH169" s="151"/>
      <c r="DI169" s="151"/>
      <c r="DJ169" s="151"/>
      <c r="DK169" s="151"/>
      <c r="DL169" s="151"/>
      <c r="DM169" s="151"/>
      <c r="DN169" s="151"/>
      <c r="DO169" s="151"/>
      <c r="DP169" s="151"/>
      <c r="DQ169" s="151"/>
      <c r="DR169" s="151"/>
      <c r="DS169" s="151"/>
      <c r="DT169" s="151"/>
      <c r="DU169" s="151"/>
      <c r="DV169" s="151"/>
      <c r="DW169" s="151"/>
      <c r="DX169" s="151"/>
      <c r="DY169" s="151"/>
      <c r="DZ169" s="151"/>
      <c r="EA169" s="151"/>
      <c r="EB169" s="151"/>
      <c r="EC169" s="151"/>
      <c r="ED169" s="151"/>
      <c r="EE169" s="151"/>
      <c r="EF169" s="151"/>
      <c r="EG169" s="151"/>
      <c r="EH169" s="151"/>
      <c r="EI169" s="151"/>
      <c r="EJ169" s="151"/>
      <c r="EK169" s="151"/>
      <c r="EL169" s="151"/>
      <c r="EM169" s="151"/>
    </row>
    <row r="170" spans="1:143" ht="12" customHeight="1" x14ac:dyDescent="0.2">
      <c r="A170" s="131"/>
      <c r="B170" s="132"/>
      <c r="C170" s="131"/>
      <c r="D170" s="133"/>
      <c r="E170" s="133"/>
      <c r="F170" s="133"/>
      <c r="G170" s="133"/>
      <c r="AA170" s="133"/>
      <c r="AB170" s="133"/>
      <c r="AC170" s="133"/>
      <c r="AD170" s="133"/>
      <c r="AE170" s="133"/>
      <c r="AF170" s="133"/>
      <c r="AG170" s="133"/>
      <c r="AH170" s="133"/>
      <c r="AI170" s="134"/>
      <c r="AJ170" s="133"/>
      <c r="AK170" s="133"/>
      <c r="AL170" s="133"/>
      <c r="AM170" s="134"/>
      <c r="AN170" s="133"/>
      <c r="AO170" s="133"/>
      <c r="AP170" s="133"/>
      <c r="AQ170" s="133"/>
      <c r="AR170" s="133"/>
      <c r="BW170" s="133"/>
      <c r="BX170" s="133"/>
      <c r="BY170" s="133"/>
      <c r="BZ170" s="133"/>
      <c r="CA170" s="133"/>
      <c r="CB170" s="133"/>
      <c r="CC170" s="133"/>
      <c r="CD170" s="133"/>
      <c r="CE170" s="133"/>
      <c r="CF170" s="133"/>
      <c r="CG170" s="133"/>
      <c r="CH170" s="133"/>
      <c r="CI170" s="133"/>
      <c r="CJ170" s="133"/>
      <c r="CK170" s="133"/>
      <c r="CL170" s="133"/>
      <c r="CM170" s="133"/>
      <c r="CN170" s="134"/>
      <c r="CO170" s="133"/>
      <c r="CP170" s="133"/>
      <c r="CQ170" s="133"/>
      <c r="CR170" s="133"/>
      <c r="CS170" s="133"/>
      <c r="CT170" s="133"/>
      <c r="CU170" s="133"/>
      <c r="CV170" s="133"/>
      <c r="CW170" s="133"/>
      <c r="CX170" s="133"/>
      <c r="CY170" s="133"/>
      <c r="CZ170" s="133"/>
      <c r="DA170" s="133"/>
      <c r="DB170" s="133"/>
      <c r="DC170" s="133"/>
      <c r="DD170" s="133"/>
    </row>
    <row r="171" spans="1:143" ht="12" customHeight="1" x14ac:dyDescent="0.2">
      <c r="A171" s="141" t="s">
        <v>298</v>
      </c>
      <c r="B171" s="142">
        <v>2011</v>
      </c>
      <c r="C171" s="141" t="s">
        <v>299</v>
      </c>
      <c r="D171" s="152">
        <v>244</v>
      </c>
      <c r="E171" s="152">
        <v>242</v>
      </c>
      <c r="F171" s="152">
        <v>242</v>
      </c>
      <c r="G171" s="152">
        <v>1086890</v>
      </c>
      <c r="AA171" s="152">
        <v>486770.19099999999</v>
      </c>
      <c r="AB171" s="152">
        <v>269365.95</v>
      </c>
      <c r="AC171" s="152">
        <v>217404.24100000001</v>
      </c>
      <c r="AD171" s="152">
        <v>165750.47200000001</v>
      </c>
      <c r="AE171" s="152">
        <v>32941.794000000002</v>
      </c>
      <c r="AF171" s="152">
        <v>18711.974999999999</v>
      </c>
      <c r="AG171" s="152">
        <v>1841.0974814521073</v>
      </c>
      <c r="AH171" s="152"/>
      <c r="AI171" s="153" t="s">
        <v>300</v>
      </c>
      <c r="AJ171" s="152">
        <v>32941794</v>
      </c>
      <c r="AK171" s="152">
        <v>32941794</v>
      </c>
      <c r="AL171" s="152">
        <v>14686.233651319028</v>
      </c>
      <c r="AM171" s="153" t="s">
        <v>301</v>
      </c>
      <c r="AN171" s="152">
        <v>18711975</v>
      </c>
      <c r="AO171" s="152">
        <v>18711975</v>
      </c>
      <c r="AP171" s="152"/>
      <c r="AQ171" s="152"/>
      <c r="AR171" s="152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  <c r="BI171" s="145"/>
      <c r="BJ171" s="145"/>
      <c r="BK171" s="145"/>
      <c r="BL171" s="145"/>
      <c r="BM171" s="145"/>
      <c r="BN171" s="145"/>
      <c r="BO171" s="145"/>
      <c r="BP171" s="145"/>
      <c r="BQ171" s="145"/>
      <c r="BR171" s="145"/>
      <c r="BS171" s="145"/>
      <c r="BT171" s="145"/>
      <c r="BU171" s="145"/>
      <c r="BV171" s="145"/>
      <c r="BW171" s="152">
        <v>63934.210351074638</v>
      </c>
      <c r="BX171" s="152">
        <v>43632.566344981729</v>
      </c>
      <c r="BY171" s="152">
        <v>12331.608193968721</v>
      </c>
      <c r="BZ171" s="152">
        <v>54751.63</v>
      </c>
      <c r="CA171" s="152">
        <v>48800.495000000003</v>
      </c>
      <c r="CB171" s="152">
        <v>18649.045065985323</v>
      </c>
      <c r="CC171" s="152">
        <v>7393.6850737993309</v>
      </c>
      <c r="CD171" s="152">
        <v>1422.1482923381652</v>
      </c>
      <c r="CE171" s="152">
        <v>5109.837164635539</v>
      </c>
      <c r="CF171" s="152">
        <v>0</v>
      </c>
      <c r="CG171" s="152">
        <v>566.84299999999996</v>
      </c>
      <c r="CH171" s="152">
        <v>195.33262380170822</v>
      </c>
      <c r="CI171" s="152">
        <v>127.16284247493743</v>
      </c>
      <c r="CJ171" s="152">
        <v>358.44088697624204</v>
      </c>
      <c r="CK171" s="152">
        <v>1964.0275481548383</v>
      </c>
      <c r="CL171" s="152">
        <v>1117.0373417406083</v>
      </c>
      <c r="CM171" s="152">
        <v>9011.2031482234343</v>
      </c>
      <c r="CN171" s="153" t="s">
        <v>464</v>
      </c>
      <c r="CO171" s="152">
        <v>0</v>
      </c>
      <c r="CP171" s="152">
        <v>717660</v>
      </c>
      <c r="CQ171" s="152">
        <v>15789.127999999995</v>
      </c>
      <c r="CR171" s="152">
        <v>117693.50200000004</v>
      </c>
      <c r="CS171" s="152">
        <v>82080.513518547959</v>
      </c>
      <c r="CT171" s="152">
        <v>0</v>
      </c>
      <c r="CU171" s="152">
        <v>1327.6377413923221</v>
      </c>
      <c r="CV171" s="152">
        <v>6178.621635520497</v>
      </c>
      <c r="CW171" s="152">
        <v>43556.728862189353</v>
      </c>
      <c r="CX171" s="152"/>
      <c r="CY171" s="152"/>
      <c r="CZ171" s="152"/>
      <c r="DA171" s="152"/>
      <c r="DB171" s="152"/>
      <c r="DC171" s="152"/>
      <c r="DD171" s="152"/>
      <c r="DE171" s="145"/>
      <c r="DF171" s="145"/>
      <c r="DG171" s="145"/>
      <c r="DH171" s="145"/>
      <c r="DI171" s="145"/>
      <c r="DJ171" s="145"/>
      <c r="DK171" s="145"/>
      <c r="DL171" s="145"/>
      <c r="DM171" s="145"/>
      <c r="DN171" s="145"/>
      <c r="DO171" s="145"/>
      <c r="DP171" s="145"/>
      <c r="DQ171" s="145"/>
      <c r="DR171" s="145"/>
      <c r="DS171" s="145"/>
      <c r="DT171" s="145"/>
      <c r="DU171" s="145"/>
      <c r="DV171" s="145"/>
      <c r="DW171" s="145"/>
      <c r="DX171" s="145"/>
      <c r="DY171" s="145"/>
      <c r="DZ171" s="145"/>
      <c r="EA171" s="145"/>
      <c r="EB171" s="145"/>
      <c r="EC171" s="145"/>
      <c r="ED171" s="145"/>
      <c r="EE171" s="145"/>
      <c r="EF171" s="145"/>
      <c r="EG171" s="145"/>
      <c r="EH171" s="145"/>
      <c r="EI171" s="145"/>
      <c r="EJ171" s="145"/>
      <c r="EK171" s="145"/>
      <c r="EL171" s="145"/>
      <c r="EM171" s="145"/>
    </row>
    <row r="172" spans="1:143" ht="12" customHeight="1" x14ac:dyDescent="0.2">
      <c r="A172" s="141" t="s">
        <v>303</v>
      </c>
      <c r="B172" s="142">
        <v>2011</v>
      </c>
      <c r="C172" s="141" t="s">
        <v>304</v>
      </c>
      <c r="D172" s="152">
        <v>206</v>
      </c>
      <c r="E172" s="152">
        <v>206</v>
      </c>
      <c r="F172" s="152">
        <v>206</v>
      </c>
      <c r="G172" s="152">
        <v>1238075</v>
      </c>
      <c r="AA172" s="152">
        <v>724155.83900000004</v>
      </c>
      <c r="AB172" s="152">
        <v>313839.35999999999</v>
      </c>
      <c r="AC172" s="152">
        <v>410316.47899999999</v>
      </c>
      <c r="AD172" s="152">
        <v>343866.81599999999</v>
      </c>
      <c r="AE172" s="152">
        <v>46226.353999999999</v>
      </c>
      <c r="AF172" s="152">
        <v>20223.309000000001</v>
      </c>
      <c r="AG172" s="152">
        <v>10293.564175198168</v>
      </c>
      <c r="AH172" s="152"/>
      <c r="AI172" s="153" t="s">
        <v>322</v>
      </c>
      <c r="AJ172" s="152">
        <v>46232156</v>
      </c>
      <c r="AK172" s="152">
        <v>46233126</v>
      </c>
      <c r="AL172" s="152">
        <v>13821.52187668252</v>
      </c>
      <c r="AM172" s="153" t="s">
        <v>301</v>
      </c>
      <c r="AN172" s="152">
        <v>20223309</v>
      </c>
      <c r="AO172" s="152">
        <v>20223309</v>
      </c>
      <c r="AP172" s="152"/>
      <c r="AQ172" s="152"/>
      <c r="AR172" s="152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  <c r="BH172" s="145"/>
      <c r="BI172" s="145"/>
      <c r="BJ172" s="145"/>
      <c r="BK172" s="145"/>
      <c r="BL172" s="145"/>
      <c r="BM172" s="145"/>
      <c r="BN172" s="145"/>
      <c r="BO172" s="145"/>
      <c r="BP172" s="145"/>
      <c r="BQ172" s="145"/>
      <c r="BR172" s="145"/>
      <c r="BS172" s="145"/>
      <c r="BT172" s="145"/>
      <c r="BU172" s="145"/>
      <c r="BV172" s="145"/>
      <c r="BW172" s="152">
        <v>74212.530603466628</v>
      </c>
      <c r="BX172" s="152">
        <v>40002.421915486753</v>
      </c>
      <c r="BY172" s="152">
        <v>15822.760268073323</v>
      </c>
      <c r="BZ172" s="152">
        <v>35298.03</v>
      </c>
      <c r="CA172" s="152">
        <v>94523.645999999993</v>
      </c>
      <c r="CB172" s="152">
        <v>23857.709750625192</v>
      </c>
      <c r="CC172" s="152">
        <v>8188.8729972995479</v>
      </c>
      <c r="CD172" s="152">
        <v>674.41215667400218</v>
      </c>
      <c r="CE172" s="152">
        <v>4910.3818699192998</v>
      </c>
      <c r="CF172" s="152">
        <v>0</v>
      </c>
      <c r="CG172" s="152">
        <v>389.56099999999998</v>
      </c>
      <c r="CH172" s="152">
        <v>206.81430402517319</v>
      </c>
      <c r="CI172" s="152">
        <v>115.53318224859238</v>
      </c>
      <c r="CJ172" s="152">
        <v>214.99926418447495</v>
      </c>
      <c r="CK172" s="152">
        <v>2034.9753979998716</v>
      </c>
      <c r="CL172" s="152">
        <v>3002.9944584465029</v>
      </c>
      <c r="CM172" s="152">
        <v>11493.287381416158</v>
      </c>
      <c r="CN172" s="153" t="s">
        <v>454</v>
      </c>
      <c r="CO172" s="152">
        <v>11212466</v>
      </c>
      <c r="CP172" s="152">
        <v>11463140</v>
      </c>
      <c r="CQ172" s="152">
        <v>239.9</v>
      </c>
      <c r="CR172" s="152">
        <v>343866.81599999993</v>
      </c>
      <c r="CS172" s="152">
        <v>55922.970824801843</v>
      </c>
      <c r="CT172" s="152">
        <v>0</v>
      </c>
      <c r="CU172" s="152">
        <v>0</v>
      </c>
      <c r="CV172" s="152">
        <v>0</v>
      </c>
      <c r="CW172" s="152">
        <v>0</v>
      </c>
      <c r="CX172" s="152"/>
      <c r="CY172" s="152"/>
      <c r="CZ172" s="152"/>
      <c r="DA172" s="152"/>
      <c r="DB172" s="152"/>
      <c r="DC172" s="152"/>
      <c r="DD172" s="152"/>
      <c r="DE172" s="145"/>
      <c r="DF172" s="145"/>
      <c r="DG172" s="145"/>
      <c r="DH172" s="145"/>
      <c r="DI172" s="145"/>
      <c r="DJ172" s="145"/>
      <c r="DK172" s="145"/>
      <c r="DL172" s="145"/>
      <c r="DM172" s="145"/>
      <c r="DN172" s="145"/>
      <c r="DO172" s="145"/>
      <c r="DP172" s="145"/>
      <c r="DQ172" s="145"/>
      <c r="DR172" s="145"/>
      <c r="DS172" s="145"/>
      <c r="DT172" s="145"/>
      <c r="DU172" s="145"/>
      <c r="DV172" s="145"/>
      <c r="DW172" s="145"/>
      <c r="DX172" s="145"/>
      <c r="DY172" s="145"/>
      <c r="DZ172" s="145"/>
      <c r="EA172" s="145"/>
      <c r="EB172" s="145"/>
      <c r="EC172" s="145"/>
      <c r="ED172" s="145"/>
      <c r="EE172" s="145"/>
      <c r="EF172" s="145"/>
      <c r="EG172" s="145"/>
      <c r="EH172" s="145"/>
      <c r="EI172" s="145"/>
      <c r="EJ172" s="145"/>
      <c r="EK172" s="145"/>
      <c r="EL172" s="145"/>
      <c r="EM172" s="145"/>
    </row>
    <row r="173" spans="1:143" ht="12" customHeight="1" x14ac:dyDescent="0.2">
      <c r="A173" s="141" t="s">
        <v>307</v>
      </c>
      <c r="B173" s="142">
        <v>2011</v>
      </c>
      <c r="C173" s="141" t="s">
        <v>308</v>
      </c>
      <c r="D173" s="152">
        <v>160</v>
      </c>
      <c r="E173" s="152">
        <v>160</v>
      </c>
      <c r="F173" s="152">
        <v>160</v>
      </c>
      <c r="G173" s="152">
        <v>586795</v>
      </c>
      <c r="AA173" s="152">
        <v>279815.24</v>
      </c>
      <c r="AB173" s="152">
        <v>138379.33199999999</v>
      </c>
      <c r="AC173" s="152">
        <v>141435.908</v>
      </c>
      <c r="AD173" s="152">
        <v>114344.677</v>
      </c>
      <c r="AE173" s="152">
        <v>19613.22</v>
      </c>
      <c r="AF173" s="152">
        <v>7478.0110000000004</v>
      </c>
      <c r="AG173" s="152">
        <v>1892.8931765903644</v>
      </c>
      <c r="AH173" s="152"/>
      <c r="AI173" s="153" t="s">
        <v>465</v>
      </c>
      <c r="AJ173" s="152">
        <v>20713830</v>
      </c>
      <c r="AK173" s="152">
        <v>21055540</v>
      </c>
      <c r="AL173" s="152">
        <v>1192.8985431257784</v>
      </c>
      <c r="AM173" s="153" t="s">
        <v>353</v>
      </c>
      <c r="AN173" s="152">
        <v>7791550</v>
      </c>
      <c r="AO173" s="152">
        <v>8072930</v>
      </c>
      <c r="AP173" s="152"/>
      <c r="AQ173" s="152"/>
      <c r="AR173" s="152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  <c r="BH173" s="145"/>
      <c r="BI173" s="145"/>
      <c r="BJ173" s="145"/>
      <c r="BK173" s="145"/>
      <c r="BL173" s="145"/>
      <c r="BM173" s="145"/>
      <c r="BN173" s="145"/>
      <c r="BO173" s="145"/>
      <c r="BP173" s="145"/>
      <c r="BQ173" s="145"/>
      <c r="BR173" s="145"/>
      <c r="BS173" s="145"/>
      <c r="BT173" s="145"/>
      <c r="BU173" s="145"/>
      <c r="BV173" s="145"/>
      <c r="BW173" s="152">
        <v>24841.238381940573</v>
      </c>
      <c r="BX173" s="152">
        <v>25166.641028250931</v>
      </c>
      <c r="BY173" s="152">
        <v>10684.145676195638</v>
      </c>
      <c r="BZ173" s="152">
        <v>18480.379000000001</v>
      </c>
      <c r="CA173" s="152">
        <v>29140.036</v>
      </c>
      <c r="CB173" s="152">
        <v>11158.731209976375</v>
      </c>
      <c r="CC173" s="152">
        <v>4089.0347391635628</v>
      </c>
      <c r="CD173" s="152">
        <v>191.9016927548123</v>
      </c>
      <c r="CE173" s="152">
        <v>2467.2770346394777</v>
      </c>
      <c r="CF173" s="152">
        <v>0</v>
      </c>
      <c r="CG173" s="152">
        <v>386.459</v>
      </c>
      <c r="CH173" s="152">
        <v>165.11432321357728</v>
      </c>
      <c r="CI173" s="152">
        <v>58.927401146888734</v>
      </c>
      <c r="CJ173" s="152">
        <v>220.03646428251267</v>
      </c>
      <c r="CK173" s="152">
        <v>979.56370946689879</v>
      </c>
      <c r="CL173" s="152">
        <v>1046.9823583585396</v>
      </c>
      <c r="CM173" s="152">
        <v>6978.7225394704155</v>
      </c>
      <c r="CN173" s="153" t="s">
        <v>416</v>
      </c>
      <c r="CO173" s="152">
        <v>10357813</v>
      </c>
      <c r="CP173" s="152">
        <v>11043800</v>
      </c>
      <c r="CQ173" s="152">
        <v>33614.142999999982</v>
      </c>
      <c r="CR173" s="152">
        <v>78866.87</v>
      </c>
      <c r="CS173" s="152">
        <v>27062.001823409631</v>
      </c>
      <c r="CT173" s="152">
        <v>133.11635702461749</v>
      </c>
      <c r="CU173" s="152">
        <v>1115.0999999999999</v>
      </c>
      <c r="CV173" s="152">
        <v>7516.637153389931</v>
      </c>
      <c r="CW173" s="152">
        <v>1224.6704813205004</v>
      </c>
      <c r="CX173" s="152"/>
      <c r="CY173" s="152"/>
      <c r="CZ173" s="152"/>
      <c r="DA173" s="152"/>
      <c r="DB173" s="152"/>
      <c r="DC173" s="152"/>
      <c r="DD173" s="152"/>
      <c r="DE173" s="145"/>
      <c r="DF173" s="145"/>
      <c r="DG173" s="145"/>
      <c r="DH173" s="145"/>
      <c r="DI173" s="145"/>
      <c r="DJ173" s="145"/>
      <c r="DK173" s="145"/>
      <c r="DL173" s="145"/>
      <c r="DM173" s="145"/>
      <c r="DN173" s="145"/>
      <c r="DO173" s="145"/>
      <c r="DP173" s="145"/>
      <c r="DQ173" s="145"/>
      <c r="DR173" s="145"/>
      <c r="DS173" s="145"/>
      <c r="DT173" s="145"/>
      <c r="DU173" s="145"/>
      <c r="DV173" s="145"/>
      <c r="DW173" s="145"/>
      <c r="DX173" s="145"/>
      <c r="DY173" s="145"/>
      <c r="DZ173" s="145"/>
      <c r="EA173" s="145"/>
      <c r="EB173" s="145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</row>
    <row r="174" spans="1:143" ht="12" customHeight="1" x14ac:dyDescent="0.2">
      <c r="A174" s="141" t="s">
        <v>312</v>
      </c>
      <c r="B174" s="142">
        <v>2011</v>
      </c>
      <c r="C174" s="141" t="s">
        <v>313</v>
      </c>
      <c r="D174" s="152">
        <v>115</v>
      </c>
      <c r="E174" s="152">
        <v>115</v>
      </c>
      <c r="F174" s="152">
        <v>115</v>
      </c>
      <c r="G174" s="152">
        <v>357581</v>
      </c>
      <c r="AA174" s="152">
        <v>170711.67800000001</v>
      </c>
      <c r="AB174" s="152">
        <v>103690.495</v>
      </c>
      <c r="AC174" s="152">
        <v>67021.183000000005</v>
      </c>
      <c r="AD174" s="152">
        <v>50877.101000000002</v>
      </c>
      <c r="AE174" s="152">
        <v>11180.393</v>
      </c>
      <c r="AF174" s="152">
        <v>4963.6890000000003</v>
      </c>
      <c r="AG174" s="152">
        <v>717.08437012056686</v>
      </c>
      <c r="AH174" s="152"/>
      <c r="AI174" s="153" t="s">
        <v>310</v>
      </c>
      <c r="AJ174" s="152">
        <v>11180393</v>
      </c>
      <c r="AK174" s="152">
        <v>11180393</v>
      </c>
      <c r="AL174" s="152">
        <v>2930.1974046712967</v>
      </c>
      <c r="AM174" s="153" t="s">
        <v>325</v>
      </c>
      <c r="AN174" s="152">
        <v>4963689</v>
      </c>
      <c r="AO174" s="152">
        <v>4963689</v>
      </c>
      <c r="AP174" s="152"/>
      <c r="AQ174" s="152"/>
      <c r="AR174" s="152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  <c r="BH174" s="145"/>
      <c r="BI174" s="145"/>
      <c r="BJ174" s="145"/>
      <c r="BK174" s="145"/>
      <c r="BL174" s="145"/>
      <c r="BM174" s="145"/>
      <c r="BN174" s="145"/>
      <c r="BO174" s="145"/>
      <c r="BP174" s="145"/>
      <c r="BQ174" s="145"/>
      <c r="BR174" s="145"/>
      <c r="BS174" s="145"/>
      <c r="BT174" s="145"/>
      <c r="BU174" s="145"/>
      <c r="BV174" s="145"/>
      <c r="BW174" s="152">
        <v>21899.949775191842</v>
      </c>
      <c r="BX174" s="152">
        <v>15882.259866578877</v>
      </c>
      <c r="BY174" s="152">
        <v>6293.4775517822427</v>
      </c>
      <c r="BZ174" s="152">
        <v>21172.257000000001</v>
      </c>
      <c r="CA174" s="152">
        <v>22544.605</v>
      </c>
      <c r="CB174" s="152">
        <v>5781.8471774473783</v>
      </c>
      <c r="CC174" s="152">
        <v>2670.5476813157165</v>
      </c>
      <c r="CD174" s="152">
        <v>7.1460102391999678</v>
      </c>
      <c r="CE174" s="152">
        <v>1863.5579506325721</v>
      </c>
      <c r="CF174" s="152">
        <v>0</v>
      </c>
      <c r="CG174" s="152">
        <v>205.71199999999999</v>
      </c>
      <c r="CH174" s="152">
        <v>29.597960576057435</v>
      </c>
      <c r="CI174" s="152">
        <v>42.167440820693969</v>
      </c>
      <c r="CJ174" s="152">
        <v>189.11550368070601</v>
      </c>
      <c r="CK174" s="152">
        <v>457.61038787746429</v>
      </c>
      <c r="CL174" s="152">
        <v>264.52552514839175</v>
      </c>
      <c r="CM174" s="152">
        <v>4386.1174948913495</v>
      </c>
      <c r="CN174" s="153" t="s">
        <v>466</v>
      </c>
      <c r="CO174" s="152">
        <v>0</v>
      </c>
      <c r="CP174" s="152">
        <v>5791510</v>
      </c>
      <c r="CQ174" s="152">
        <v>0</v>
      </c>
      <c r="CR174" s="152">
        <v>31534.43</v>
      </c>
      <c r="CS174" s="152">
        <v>34769.668629879438</v>
      </c>
      <c r="CT174" s="152">
        <v>569.27227701762604</v>
      </c>
      <c r="CU174" s="152">
        <v>18655.01899199975</v>
      </c>
      <c r="CV174" s="152">
        <v>58.716479040384293</v>
      </c>
      <c r="CW174" s="152">
        <v>58.716479040384293</v>
      </c>
      <c r="CX174" s="152"/>
      <c r="CY174" s="152"/>
      <c r="CZ174" s="152"/>
      <c r="DA174" s="152"/>
      <c r="DB174" s="152"/>
      <c r="DC174" s="152"/>
      <c r="DD174" s="152"/>
      <c r="DE174" s="145"/>
      <c r="DF174" s="145"/>
      <c r="DG174" s="145"/>
      <c r="DH174" s="145"/>
      <c r="DI174" s="145"/>
      <c r="DJ174" s="145"/>
      <c r="DK174" s="145"/>
      <c r="DL174" s="145"/>
      <c r="DM174" s="145"/>
      <c r="DN174" s="145"/>
      <c r="DO174" s="145"/>
      <c r="DP174" s="145"/>
      <c r="DQ174" s="145"/>
      <c r="DR174" s="145"/>
      <c r="DS174" s="145"/>
      <c r="DT174" s="145"/>
      <c r="DU174" s="145"/>
      <c r="DV174" s="145"/>
      <c r="DW174" s="145"/>
      <c r="DX174" s="145"/>
      <c r="DY174" s="145"/>
      <c r="DZ174" s="145"/>
      <c r="EA174" s="145"/>
      <c r="EB174" s="145"/>
      <c r="EC174" s="145"/>
      <c r="ED174" s="145"/>
      <c r="EE174" s="145"/>
      <c r="EF174" s="145"/>
      <c r="EG174" s="145"/>
      <c r="EH174" s="145"/>
      <c r="EI174" s="145"/>
      <c r="EJ174" s="145"/>
      <c r="EK174" s="145"/>
      <c r="EL174" s="145"/>
      <c r="EM174" s="145"/>
    </row>
    <row r="175" spans="1:143" ht="12" customHeight="1" x14ac:dyDescent="0.2">
      <c r="A175" s="141" t="s">
        <v>315</v>
      </c>
      <c r="B175" s="142">
        <v>2011</v>
      </c>
      <c r="C175" s="141" t="s">
        <v>316</v>
      </c>
      <c r="D175" s="152">
        <v>90</v>
      </c>
      <c r="E175" s="152">
        <v>90</v>
      </c>
      <c r="F175" s="152">
        <v>90</v>
      </c>
      <c r="G175" s="152">
        <v>336127</v>
      </c>
      <c r="AA175" s="152">
        <v>157818.677</v>
      </c>
      <c r="AB175" s="152">
        <v>94147.896999999997</v>
      </c>
      <c r="AC175" s="152">
        <v>63670.78</v>
      </c>
      <c r="AD175" s="152">
        <v>49796.5</v>
      </c>
      <c r="AE175" s="152">
        <v>9132.0400000000009</v>
      </c>
      <c r="AF175" s="152">
        <v>4742.24</v>
      </c>
      <c r="AG175" s="152">
        <v>483.06143393624575</v>
      </c>
      <c r="AH175" s="152"/>
      <c r="AI175" s="153" t="s">
        <v>363</v>
      </c>
      <c r="AJ175" s="152">
        <v>9132040</v>
      </c>
      <c r="AK175" s="152">
        <v>9132040</v>
      </c>
      <c r="AL175" s="152">
        <v>2904.0721262111515</v>
      </c>
      <c r="AM175" s="153" t="s">
        <v>301</v>
      </c>
      <c r="AN175" s="152">
        <v>4742240</v>
      </c>
      <c r="AO175" s="152">
        <v>4742240</v>
      </c>
      <c r="AP175" s="152"/>
      <c r="AQ175" s="152"/>
      <c r="AR175" s="152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5"/>
      <c r="BJ175" s="145"/>
      <c r="BK175" s="145"/>
      <c r="BL175" s="145"/>
      <c r="BM175" s="145"/>
      <c r="BN175" s="145"/>
      <c r="BO175" s="145"/>
      <c r="BP175" s="145"/>
      <c r="BQ175" s="145"/>
      <c r="BR175" s="145"/>
      <c r="BS175" s="145"/>
      <c r="BT175" s="145"/>
      <c r="BU175" s="145"/>
      <c r="BV175" s="145"/>
      <c r="BW175" s="152">
        <v>12000.082273973376</v>
      </c>
      <c r="BX175" s="152">
        <v>13327.720982102215</v>
      </c>
      <c r="BY175" s="152">
        <v>8606.5074383020401</v>
      </c>
      <c r="BZ175" s="152">
        <v>19011.18</v>
      </c>
      <c r="CA175" s="152">
        <v>22851.496999999999</v>
      </c>
      <c r="CB175" s="152">
        <v>5590.2939298510555</v>
      </c>
      <c r="CC175" s="152">
        <v>2750.9701533172802</v>
      </c>
      <c r="CD175" s="152">
        <v>126.686962486865</v>
      </c>
      <c r="CE175" s="152">
        <v>1736.2547540049552</v>
      </c>
      <c r="CF175" s="152">
        <v>0</v>
      </c>
      <c r="CG175" s="152">
        <v>118.842</v>
      </c>
      <c r="CH175" s="152">
        <v>114.67568223190308</v>
      </c>
      <c r="CI175" s="152">
        <v>6.6052001285552979</v>
      </c>
      <c r="CJ175" s="152">
        <v>101.73674198007583</v>
      </c>
      <c r="CK175" s="152">
        <v>1239.0974370553977</v>
      </c>
      <c r="CL175" s="152">
        <v>574.55657346574594</v>
      </c>
      <c r="CM175" s="152">
        <v>5991.1681933300752</v>
      </c>
      <c r="CN175" s="153" t="s">
        <v>318</v>
      </c>
      <c r="CO175" s="152">
        <v>19211650</v>
      </c>
      <c r="CP175" s="152">
        <v>19211650</v>
      </c>
      <c r="CQ175" s="152">
        <v>0</v>
      </c>
      <c r="CR175" s="152">
        <v>49799</v>
      </c>
      <c r="CS175" s="152">
        <v>13389.42156505994</v>
      </c>
      <c r="CT175" s="152">
        <v>0</v>
      </c>
      <c r="CU175" s="152">
        <v>0</v>
      </c>
      <c r="CV175" s="152">
        <v>0</v>
      </c>
      <c r="CW175" s="152">
        <v>0</v>
      </c>
      <c r="CX175" s="152"/>
      <c r="CY175" s="152"/>
      <c r="CZ175" s="152"/>
      <c r="DA175" s="152"/>
      <c r="DB175" s="152"/>
      <c r="DC175" s="152"/>
      <c r="DD175" s="152"/>
      <c r="DE175" s="145"/>
      <c r="DF175" s="145"/>
      <c r="DG175" s="145"/>
      <c r="DH175" s="145"/>
      <c r="DI175" s="145"/>
      <c r="DJ175" s="145"/>
      <c r="DK175" s="145"/>
      <c r="DL175" s="145"/>
      <c r="DM175" s="145"/>
      <c r="DN175" s="145"/>
      <c r="DO175" s="145"/>
      <c r="DP175" s="145"/>
      <c r="DQ175" s="145"/>
      <c r="DR175" s="145"/>
      <c r="DS175" s="145"/>
      <c r="DT175" s="145"/>
      <c r="DU175" s="145"/>
      <c r="DV175" s="145"/>
      <c r="DW175" s="145"/>
      <c r="DX175" s="145"/>
      <c r="DY175" s="145"/>
      <c r="DZ175" s="145"/>
      <c r="EA175" s="145"/>
      <c r="EB175" s="145"/>
      <c r="EC175" s="145"/>
      <c r="ED175" s="145"/>
      <c r="EE175" s="145"/>
      <c r="EF175" s="145"/>
      <c r="EG175" s="145"/>
      <c r="EH175" s="145"/>
      <c r="EI175" s="145"/>
      <c r="EJ175" s="145"/>
      <c r="EK175" s="145"/>
      <c r="EL175" s="145"/>
      <c r="EM175" s="145"/>
    </row>
    <row r="176" spans="1:143" ht="12" customHeight="1" x14ac:dyDescent="0.2">
      <c r="A176" s="141" t="s">
        <v>319</v>
      </c>
      <c r="B176" s="142">
        <v>2011</v>
      </c>
      <c r="C176" s="141" t="s">
        <v>320</v>
      </c>
      <c r="D176" s="152">
        <v>61</v>
      </c>
      <c r="E176" s="152">
        <v>60</v>
      </c>
      <c r="F176" s="152">
        <v>60</v>
      </c>
      <c r="G176" s="152">
        <v>223659</v>
      </c>
      <c r="AA176" s="152">
        <v>99584.116999999998</v>
      </c>
      <c r="AB176" s="152">
        <v>55954.01</v>
      </c>
      <c r="AC176" s="152">
        <v>43630.106999999996</v>
      </c>
      <c r="AD176" s="152">
        <v>32874.620999999999</v>
      </c>
      <c r="AE176" s="152">
        <v>7020.9709999999995</v>
      </c>
      <c r="AF176" s="152">
        <v>3734.5149999999999</v>
      </c>
      <c r="AG176" s="152">
        <v>766.93275647968051</v>
      </c>
      <c r="AH176" s="152"/>
      <c r="AI176" s="153" t="s">
        <v>310</v>
      </c>
      <c r="AJ176" s="152">
        <v>7020971</v>
      </c>
      <c r="AK176" s="152">
        <v>7020971</v>
      </c>
      <c r="AL176" s="152">
        <v>1779.3027876704932</v>
      </c>
      <c r="AM176" s="153" t="s">
        <v>301</v>
      </c>
      <c r="AN176" s="152">
        <v>3734515</v>
      </c>
      <c r="AO176" s="152">
        <v>3734515</v>
      </c>
      <c r="AP176" s="152"/>
      <c r="AQ176" s="152"/>
      <c r="AR176" s="152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45"/>
      <c r="BN176" s="145"/>
      <c r="BO176" s="145"/>
      <c r="BP176" s="145"/>
      <c r="BQ176" s="145"/>
      <c r="BR176" s="145"/>
      <c r="BS176" s="145"/>
      <c r="BT176" s="145"/>
      <c r="BU176" s="145"/>
      <c r="BV176" s="145"/>
      <c r="BW176" s="152">
        <v>10981.259716109931</v>
      </c>
      <c r="BX176" s="152">
        <v>7535.5573114413019</v>
      </c>
      <c r="BY176" s="152">
        <v>3290.5195154028202</v>
      </c>
      <c r="BZ176" s="152">
        <v>12969.92</v>
      </c>
      <c r="CA176" s="152">
        <v>11179.252</v>
      </c>
      <c r="CB176" s="152">
        <v>3667.081653984189</v>
      </c>
      <c r="CC176" s="152">
        <v>1416.337526308205</v>
      </c>
      <c r="CD176" s="152">
        <v>21.538166132817278</v>
      </c>
      <c r="CE176" s="152">
        <v>991.68927372920518</v>
      </c>
      <c r="CF176" s="152">
        <v>0</v>
      </c>
      <c r="CG176" s="152">
        <v>214.93</v>
      </c>
      <c r="CH176" s="152">
        <v>31.072860604763029</v>
      </c>
      <c r="CI176" s="152">
        <v>36.425620708942411</v>
      </c>
      <c r="CJ176" s="152">
        <v>21.808920424461366</v>
      </c>
      <c r="CK176" s="152">
        <v>280.63774295007812</v>
      </c>
      <c r="CL176" s="152">
        <v>242.72346472406386</v>
      </c>
      <c r="CM176" s="152">
        <v>2855.7583681114165</v>
      </c>
      <c r="CN176" s="153" t="s">
        <v>447</v>
      </c>
      <c r="CO176" s="152">
        <v>6260110</v>
      </c>
      <c r="CP176" s="152">
        <v>9665600</v>
      </c>
      <c r="CQ176" s="152">
        <v>0</v>
      </c>
      <c r="CR176" s="152">
        <v>849.48</v>
      </c>
      <c r="CS176" s="152">
        <v>42013.694243520338</v>
      </c>
      <c r="CT176" s="152">
        <v>0</v>
      </c>
      <c r="CU176" s="152">
        <v>0</v>
      </c>
      <c r="CV176" s="152">
        <v>15852.080335161212</v>
      </c>
      <c r="CW176" s="152">
        <v>15907.155890165812</v>
      </c>
      <c r="CX176" s="152"/>
      <c r="CY176" s="152"/>
      <c r="CZ176" s="152"/>
      <c r="DA176" s="152"/>
      <c r="DB176" s="152"/>
      <c r="DC176" s="152"/>
      <c r="DD176" s="152"/>
      <c r="DE176" s="145"/>
      <c r="DF176" s="145"/>
      <c r="DG176" s="145"/>
      <c r="DH176" s="145"/>
      <c r="DI176" s="145"/>
      <c r="DJ176" s="145"/>
      <c r="DK176" s="145"/>
      <c r="DL176" s="145"/>
      <c r="DM176" s="145"/>
      <c r="DN176" s="145"/>
      <c r="DO176" s="145"/>
      <c r="DP176" s="145"/>
      <c r="DQ176" s="145"/>
      <c r="DR176" s="145"/>
      <c r="DS176" s="145"/>
      <c r="DT176" s="145"/>
      <c r="DU176" s="145"/>
      <c r="DV176" s="145"/>
      <c r="DW176" s="145"/>
      <c r="DX176" s="145"/>
      <c r="DY176" s="145"/>
      <c r="DZ176" s="145"/>
      <c r="EA176" s="145"/>
      <c r="EB176" s="145"/>
      <c r="EC176" s="145"/>
      <c r="ED176" s="145"/>
      <c r="EE176" s="145"/>
      <c r="EF176" s="145"/>
      <c r="EG176" s="145"/>
      <c r="EH176" s="145"/>
      <c r="EI176" s="145"/>
      <c r="EJ176" s="145"/>
      <c r="EK176" s="145"/>
      <c r="EL176" s="145"/>
      <c r="EM176" s="145"/>
    </row>
    <row r="177" spans="1:143" ht="12" customHeight="1" x14ac:dyDescent="0.2">
      <c r="A177" s="141" t="s">
        <v>323</v>
      </c>
      <c r="B177" s="142">
        <v>2011</v>
      </c>
      <c r="C177" s="141" t="s">
        <v>324</v>
      </c>
      <c r="D177" s="152">
        <v>70</v>
      </c>
      <c r="E177" s="152">
        <v>70</v>
      </c>
      <c r="F177" s="152">
        <v>70</v>
      </c>
      <c r="G177" s="152">
        <v>408187</v>
      </c>
      <c r="AA177" s="152">
        <v>216792.73499999999</v>
      </c>
      <c r="AB177" s="152">
        <v>127149.36599999999</v>
      </c>
      <c r="AC177" s="152">
        <v>89643.369000000006</v>
      </c>
      <c r="AD177" s="152">
        <v>76929.088000000003</v>
      </c>
      <c r="AE177" s="152">
        <v>8931.1810000000005</v>
      </c>
      <c r="AF177" s="152">
        <v>3783.1</v>
      </c>
      <c r="AG177" s="152">
        <v>1062.1661513156444</v>
      </c>
      <c r="AH177" s="152"/>
      <c r="AI177" s="153" t="s">
        <v>365</v>
      </c>
      <c r="AJ177" s="152">
        <v>8323001</v>
      </c>
      <c r="AK177" s="152">
        <v>8931181</v>
      </c>
      <c r="AL177" s="152">
        <v>335.39223818778993</v>
      </c>
      <c r="AM177" s="153" t="s">
        <v>363</v>
      </c>
      <c r="AN177" s="152">
        <v>3783100</v>
      </c>
      <c r="AO177" s="152">
        <v>3783100</v>
      </c>
      <c r="AP177" s="152"/>
      <c r="AQ177" s="152"/>
      <c r="AR177" s="152"/>
      <c r="AS177" s="145"/>
      <c r="AT177" s="145"/>
      <c r="AU177" s="145"/>
      <c r="AV177" s="145"/>
      <c r="AW177" s="145"/>
      <c r="AX177" s="145"/>
      <c r="AY177" s="145"/>
      <c r="AZ177" s="145"/>
      <c r="BA177" s="145"/>
      <c r="BB177" s="145"/>
      <c r="BC177" s="145"/>
      <c r="BD177" s="145"/>
      <c r="BE177" s="145"/>
      <c r="BF177" s="145"/>
      <c r="BG177" s="145"/>
      <c r="BH177" s="145"/>
      <c r="BI177" s="145"/>
      <c r="BJ177" s="145"/>
      <c r="BK177" s="145"/>
      <c r="BL177" s="145"/>
      <c r="BM177" s="145"/>
      <c r="BN177" s="145"/>
      <c r="BO177" s="145"/>
      <c r="BP177" s="145"/>
      <c r="BQ177" s="145"/>
      <c r="BR177" s="145"/>
      <c r="BS177" s="145"/>
      <c r="BT177" s="145"/>
      <c r="BU177" s="145"/>
      <c r="BV177" s="145"/>
      <c r="BW177" s="152">
        <v>24123.551833023907</v>
      </c>
      <c r="BX177" s="152">
        <v>11146.61419639051</v>
      </c>
      <c r="BY177" s="152">
        <v>8788.6304625488556</v>
      </c>
      <c r="BZ177" s="152">
        <v>20286.215</v>
      </c>
      <c r="CA177" s="152">
        <v>44947.747000000003</v>
      </c>
      <c r="CB177" s="152">
        <v>5512.2609308302399</v>
      </c>
      <c r="CC177" s="152">
        <v>2506.6509213814084</v>
      </c>
      <c r="CD177" s="152">
        <v>68.119977794062351</v>
      </c>
      <c r="CE177" s="152">
        <v>1701.4904549258947</v>
      </c>
      <c r="CF177" s="152">
        <v>0</v>
      </c>
      <c r="CG177" s="152">
        <v>199.74</v>
      </c>
      <c r="CH177" s="152">
        <v>128.98172251033782</v>
      </c>
      <c r="CI177" s="152">
        <v>21.54040041923523</v>
      </c>
      <c r="CJ177" s="152">
        <v>133.51520259857179</v>
      </c>
      <c r="CK177" s="152">
        <v>825.12823010614147</v>
      </c>
      <c r="CL177" s="152">
        <v>278.34156541728976</v>
      </c>
      <c r="CM177" s="152">
        <v>4903.3383649878915</v>
      </c>
      <c r="CN177" s="153" t="s">
        <v>467</v>
      </c>
      <c r="CO177" s="152">
        <v>5106420</v>
      </c>
      <c r="CP177" s="152">
        <v>14150955</v>
      </c>
      <c r="CQ177" s="152">
        <v>3317.58</v>
      </c>
      <c r="CR177" s="152">
        <v>4.6619999999999999</v>
      </c>
      <c r="CS177" s="152">
        <v>85258.960848684394</v>
      </c>
      <c r="CT177" s="152">
        <v>11817.764891517851</v>
      </c>
      <c r="CU177" s="152">
        <v>1831.1890137932003</v>
      </c>
      <c r="CV177" s="152">
        <v>50258.945112544876</v>
      </c>
      <c r="CW177" s="152">
        <v>7331.0693295236952</v>
      </c>
      <c r="CX177" s="152"/>
      <c r="CY177" s="152"/>
      <c r="CZ177" s="152"/>
      <c r="DA177" s="152"/>
      <c r="DB177" s="152"/>
      <c r="DC177" s="152"/>
      <c r="DD177" s="152"/>
      <c r="DE177" s="145"/>
      <c r="DF177" s="145"/>
      <c r="DG177" s="145"/>
      <c r="DH177" s="145"/>
      <c r="DI177" s="145"/>
      <c r="DJ177" s="145"/>
      <c r="DK177" s="145"/>
      <c r="DL177" s="145"/>
      <c r="DM177" s="145"/>
      <c r="DN177" s="145"/>
      <c r="DO177" s="145"/>
      <c r="DP177" s="145"/>
      <c r="DQ177" s="145"/>
      <c r="DR177" s="145"/>
      <c r="DS177" s="145"/>
      <c r="DT177" s="145"/>
      <c r="DU177" s="145"/>
      <c r="DV177" s="145"/>
      <c r="DW177" s="145"/>
      <c r="DX177" s="145"/>
      <c r="DY177" s="145"/>
      <c r="DZ177" s="145"/>
      <c r="EA177" s="145"/>
      <c r="EB177" s="145"/>
      <c r="EC177" s="145"/>
      <c r="ED177" s="145"/>
      <c r="EE177" s="145"/>
      <c r="EF177" s="145"/>
      <c r="EG177" s="145"/>
      <c r="EH177" s="145"/>
      <c r="EI177" s="145"/>
      <c r="EJ177" s="145"/>
      <c r="EK177" s="145"/>
      <c r="EL177" s="145"/>
      <c r="EM177" s="145"/>
    </row>
    <row r="178" spans="1:143" ht="12" customHeight="1" x14ac:dyDescent="0.2">
      <c r="A178" s="141" t="s">
        <v>328</v>
      </c>
      <c r="B178" s="142">
        <v>2011</v>
      </c>
      <c r="C178" s="141" t="s">
        <v>329</v>
      </c>
      <c r="D178" s="152">
        <v>134</v>
      </c>
      <c r="E178" s="152">
        <v>134</v>
      </c>
      <c r="F178" s="152">
        <v>134</v>
      </c>
      <c r="G178" s="152">
        <v>3035443</v>
      </c>
      <c r="AA178" s="152">
        <v>1536848.642</v>
      </c>
      <c r="AB178" s="152">
        <v>700011.67799999996</v>
      </c>
      <c r="AC178" s="152">
        <v>836836.96399999992</v>
      </c>
      <c r="AD178" s="152">
        <v>720925.63199999998</v>
      </c>
      <c r="AE178" s="152">
        <v>63963.847000000002</v>
      </c>
      <c r="AF178" s="152">
        <v>51947.485000000001</v>
      </c>
      <c r="AG178" s="152">
        <v>23442.728775397201</v>
      </c>
      <c r="AH178" s="152"/>
      <c r="AI178" s="153" t="s">
        <v>468</v>
      </c>
      <c r="AJ178" s="152">
        <v>62969627</v>
      </c>
      <c r="AK178" s="152">
        <v>63963847</v>
      </c>
      <c r="AL178" s="152">
        <v>16855.711524157672</v>
      </c>
      <c r="AM178" s="153" t="s">
        <v>469</v>
      </c>
      <c r="AN178" s="152">
        <v>51693455</v>
      </c>
      <c r="AO178" s="152">
        <v>51892055</v>
      </c>
      <c r="AP178" s="152"/>
      <c r="AQ178" s="152"/>
      <c r="AR178" s="152"/>
      <c r="AS178" s="145"/>
      <c r="AT178" s="145"/>
      <c r="AU178" s="145"/>
      <c r="AV178" s="145"/>
      <c r="AW178" s="145"/>
      <c r="AX178" s="145"/>
      <c r="AY178" s="145"/>
      <c r="AZ178" s="145"/>
      <c r="BA178" s="145"/>
      <c r="BB178" s="145"/>
      <c r="BC178" s="145"/>
      <c r="BD178" s="145"/>
      <c r="BE178" s="145"/>
      <c r="BF178" s="145"/>
      <c r="BG178" s="145"/>
      <c r="BH178" s="145"/>
      <c r="BI178" s="145"/>
      <c r="BJ178" s="145"/>
      <c r="BK178" s="145"/>
      <c r="BL178" s="145"/>
      <c r="BM178" s="145"/>
      <c r="BN178" s="145"/>
      <c r="BO178" s="145"/>
      <c r="BP178" s="145"/>
      <c r="BQ178" s="145"/>
      <c r="BR178" s="145"/>
      <c r="BS178" s="145"/>
      <c r="BT178" s="145"/>
      <c r="BU178" s="145"/>
      <c r="BV178" s="145"/>
      <c r="BW178" s="152">
        <v>179202.86799413702</v>
      </c>
      <c r="BX178" s="152">
        <v>138187.75794246196</v>
      </c>
      <c r="BY178" s="152">
        <v>52438.8991300915</v>
      </c>
      <c r="BZ178" s="152">
        <v>164396.97899999999</v>
      </c>
      <c r="CA178" s="152">
        <v>60753.091999999997</v>
      </c>
      <c r="CB178" s="152">
        <v>41268.500338374826</v>
      </c>
      <c r="CC178" s="152">
        <v>9012.7322146365786</v>
      </c>
      <c r="CD178" s="152">
        <v>983.91324814336213</v>
      </c>
      <c r="CE178" s="152">
        <v>11480.70209586525</v>
      </c>
      <c r="CF178" s="152">
        <v>0</v>
      </c>
      <c r="CG178" s="152">
        <v>1986.7760000000001</v>
      </c>
      <c r="CH178" s="152">
        <v>435.34932847309113</v>
      </c>
      <c r="CI178" s="152">
        <v>260.69862507390974</v>
      </c>
      <c r="CJ178" s="152">
        <v>351.21632683563234</v>
      </c>
      <c r="CK178" s="152">
        <v>6125.6278622013706</v>
      </c>
      <c r="CL178" s="152">
        <v>2858.0541994716637</v>
      </c>
      <c r="CM178" s="152">
        <v>35042.024516141595</v>
      </c>
      <c r="CN178" s="153" t="s">
        <v>470</v>
      </c>
      <c r="CO178" s="152">
        <v>27190800</v>
      </c>
      <c r="CP178" s="152">
        <v>32358782</v>
      </c>
      <c r="CQ178" s="152">
        <v>937.52</v>
      </c>
      <c r="CR178" s="152">
        <v>620100.37299999932</v>
      </c>
      <c r="CS178" s="152">
        <v>197813.80179764776</v>
      </c>
      <c r="CT178" s="152">
        <v>698.44616905822602</v>
      </c>
      <c r="CU178" s="152">
        <v>8346.2009725689295</v>
      </c>
      <c r="CV178" s="152">
        <v>48029.370618395937</v>
      </c>
      <c r="CW178" s="152">
        <v>43422.006875699662</v>
      </c>
      <c r="CX178" s="152"/>
      <c r="CY178" s="152"/>
      <c r="CZ178" s="152"/>
      <c r="DA178" s="152"/>
      <c r="DB178" s="152"/>
      <c r="DC178" s="152"/>
      <c r="DD178" s="152"/>
      <c r="DE178" s="145"/>
      <c r="DF178" s="145"/>
      <c r="DG178" s="145"/>
      <c r="DH178" s="145"/>
      <c r="DI178" s="145"/>
      <c r="DJ178" s="145"/>
      <c r="DK178" s="145"/>
      <c r="DL178" s="145"/>
      <c r="DM178" s="145"/>
      <c r="DN178" s="145"/>
      <c r="DO178" s="145"/>
      <c r="DP178" s="145"/>
      <c r="DQ178" s="145"/>
      <c r="DR178" s="145"/>
      <c r="DS178" s="145"/>
      <c r="DT178" s="145"/>
      <c r="DU178" s="145"/>
      <c r="DV178" s="145"/>
      <c r="DW178" s="145"/>
      <c r="DX178" s="145"/>
      <c r="DY178" s="145"/>
      <c r="DZ178" s="145"/>
      <c r="EA178" s="145"/>
      <c r="EB178" s="145"/>
      <c r="EC178" s="145"/>
      <c r="ED178" s="145"/>
      <c r="EE178" s="145"/>
      <c r="EF178" s="145"/>
      <c r="EG178" s="145"/>
      <c r="EH178" s="145"/>
      <c r="EI178" s="145"/>
      <c r="EJ178" s="145"/>
      <c r="EK178" s="145"/>
      <c r="EL178" s="145"/>
      <c r="EM178" s="145"/>
    </row>
    <row r="179" spans="1:143" ht="12" customHeight="1" x14ac:dyDescent="0.2">
      <c r="A179" s="141">
        <v>108</v>
      </c>
      <c r="B179" s="142">
        <v>2011</v>
      </c>
      <c r="C179" s="141" t="s">
        <v>333</v>
      </c>
      <c r="D179" s="152">
        <v>55</v>
      </c>
      <c r="E179" s="152">
        <v>55</v>
      </c>
      <c r="F179" s="152">
        <v>55</v>
      </c>
      <c r="G179" s="152">
        <v>840358</v>
      </c>
      <c r="AA179" s="152">
        <v>364848.99099999998</v>
      </c>
      <c r="AB179" s="152">
        <v>217390.535</v>
      </c>
      <c r="AC179" s="152">
        <v>147458.45600000001</v>
      </c>
      <c r="AD179" s="152">
        <v>110982.386</v>
      </c>
      <c r="AE179" s="152">
        <v>21079.96</v>
      </c>
      <c r="AF179" s="152">
        <v>15396.11</v>
      </c>
      <c r="AG179" s="152">
        <v>2479.4424208068585</v>
      </c>
      <c r="AH179" s="152"/>
      <c r="AI179" s="153" t="s">
        <v>356</v>
      </c>
      <c r="AJ179" s="152">
        <v>21071500</v>
      </c>
      <c r="AK179" s="152">
        <v>21079960</v>
      </c>
      <c r="AL179" s="152">
        <v>7460.4529067367312</v>
      </c>
      <c r="AM179" s="153" t="s">
        <v>310</v>
      </c>
      <c r="AN179" s="152">
        <v>15396110</v>
      </c>
      <c r="AO179" s="152">
        <v>15396110</v>
      </c>
      <c r="AP179" s="152"/>
      <c r="AQ179" s="152"/>
      <c r="AR179" s="152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  <c r="BH179" s="145"/>
      <c r="BI179" s="145"/>
      <c r="BJ179" s="145"/>
      <c r="BK179" s="145"/>
      <c r="BL179" s="145"/>
      <c r="BM179" s="145"/>
      <c r="BN179" s="145"/>
      <c r="BO179" s="145"/>
      <c r="BP179" s="145"/>
      <c r="BQ179" s="145"/>
      <c r="BR179" s="145"/>
      <c r="BS179" s="145"/>
      <c r="BT179" s="145"/>
      <c r="BU179" s="145"/>
      <c r="BV179" s="145"/>
      <c r="BW179" s="152">
        <v>46805.062529704461</v>
      </c>
      <c r="BX179" s="152">
        <v>32339.592758341085</v>
      </c>
      <c r="BY179" s="152">
        <v>9907.5183603100104</v>
      </c>
      <c r="BZ179" s="152">
        <v>59614.73</v>
      </c>
      <c r="CA179" s="152">
        <v>29133.703000000001</v>
      </c>
      <c r="CB179" s="152">
        <v>16315.789295466058</v>
      </c>
      <c r="CC179" s="152">
        <v>4149.4697508291229</v>
      </c>
      <c r="CD179" s="152">
        <v>527.92590175079647</v>
      </c>
      <c r="CE179" s="152">
        <v>3404.8853098013401</v>
      </c>
      <c r="CF179" s="152">
        <v>0</v>
      </c>
      <c r="CG179" s="152">
        <v>680.31299999999999</v>
      </c>
      <c r="CH179" s="152">
        <v>117.54218228769302</v>
      </c>
      <c r="CI179" s="152">
        <v>103.7192820186615</v>
      </c>
      <c r="CJ179" s="152">
        <v>187.79446365499496</v>
      </c>
      <c r="CK179" s="152">
        <v>1432.011035451714</v>
      </c>
      <c r="CL179" s="152">
        <v>1357.7706489119232</v>
      </c>
      <c r="CM179" s="152">
        <v>10548.211936018255</v>
      </c>
      <c r="CN179" s="153" t="s">
        <v>471</v>
      </c>
      <c r="CO179" s="152">
        <v>22590330</v>
      </c>
      <c r="CP179" s="152">
        <v>23154130</v>
      </c>
      <c r="CQ179" s="152">
        <v>0</v>
      </c>
      <c r="CR179" s="152">
        <v>105296.09</v>
      </c>
      <c r="CS179" s="152">
        <v>39682.923579193135</v>
      </c>
      <c r="CT179" s="152">
        <v>0</v>
      </c>
      <c r="CU179" s="152">
        <v>1598.34</v>
      </c>
      <c r="CV179" s="152">
        <v>1151.8797396770119</v>
      </c>
      <c r="CW179" s="152">
        <v>2779.4503774857526</v>
      </c>
      <c r="CX179" s="152"/>
      <c r="CY179" s="152"/>
      <c r="CZ179" s="152"/>
      <c r="DA179" s="152"/>
      <c r="DB179" s="152"/>
      <c r="DC179" s="152"/>
      <c r="DD179" s="152"/>
      <c r="DE179" s="145"/>
      <c r="DF179" s="145"/>
      <c r="DG179" s="145"/>
      <c r="DH179" s="145"/>
      <c r="DI179" s="145"/>
      <c r="DJ179" s="145"/>
      <c r="DK179" s="145"/>
      <c r="DL179" s="145"/>
      <c r="DM179" s="145"/>
      <c r="DN179" s="145"/>
      <c r="DO179" s="145"/>
      <c r="DP179" s="145"/>
      <c r="DQ179" s="145"/>
      <c r="DR179" s="145"/>
      <c r="DS179" s="145"/>
      <c r="DT179" s="145"/>
      <c r="DU179" s="145"/>
      <c r="DV179" s="145"/>
      <c r="DW179" s="145"/>
      <c r="DX179" s="145"/>
      <c r="DY179" s="145"/>
      <c r="DZ179" s="145"/>
      <c r="EA179" s="145"/>
      <c r="EB179" s="145"/>
      <c r="EC179" s="145"/>
      <c r="ED179" s="145"/>
      <c r="EE179" s="145"/>
      <c r="EF179" s="145"/>
      <c r="EG179" s="145"/>
      <c r="EH179" s="145"/>
      <c r="EI179" s="145"/>
      <c r="EJ179" s="145"/>
      <c r="EK179" s="145"/>
      <c r="EL179" s="145"/>
      <c r="EM179" s="145"/>
    </row>
    <row r="180" spans="1:143" ht="12" customHeight="1" x14ac:dyDescent="0.2">
      <c r="A180" s="141" t="s">
        <v>335</v>
      </c>
      <c r="B180" s="142">
        <v>2011</v>
      </c>
      <c r="C180" s="141" t="s">
        <v>336</v>
      </c>
      <c r="D180" s="152">
        <v>190</v>
      </c>
      <c r="E180" s="152">
        <v>190</v>
      </c>
      <c r="F180" s="152">
        <v>170</v>
      </c>
      <c r="G180" s="152">
        <v>535666</v>
      </c>
      <c r="AA180" s="152">
        <v>296810.43900000001</v>
      </c>
      <c r="AB180" s="152">
        <v>90067.005999999994</v>
      </c>
      <c r="AC180" s="152">
        <v>206743.43299999999</v>
      </c>
      <c r="AD180" s="152">
        <v>190200.91800000001</v>
      </c>
      <c r="AE180" s="152">
        <v>9839.9549999999999</v>
      </c>
      <c r="AF180" s="152">
        <v>6702.56</v>
      </c>
      <c r="AG180" s="152">
        <v>1324.7104285676032</v>
      </c>
      <c r="AH180" s="152"/>
      <c r="AI180" s="153" t="s">
        <v>385</v>
      </c>
      <c r="AJ180" s="152">
        <v>8978025</v>
      </c>
      <c r="AK180" s="152">
        <v>9839955</v>
      </c>
      <c r="AL180" s="152">
        <v>138.44071114376186</v>
      </c>
      <c r="AM180" s="153" t="s">
        <v>356</v>
      </c>
      <c r="AN180" s="152">
        <v>6673960</v>
      </c>
      <c r="AO180" s="152">
        <v>6702560</v>
      </c>
      <c r="AP180" s="152"/>
      <c r="AQ180" s="152"/>
      <c r="AR180" s="152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  <c r="BH180" s="145"/>
      <c r="BI180" s="145"/>
      <c r="BJ180" s="145"/>
      <c r="BK180" s="145"/>
      <c r="BL180" s="145"/>
      <c r="BM180" s="145"/>
      <c r="BN180" s="145"/>
      <c r="BO180" s="145"/>
      <c r="BP180" s="145"/>
      <c r="BQ180" s="145"/>
      <c r="BR180" s="145"/>
      <c r="BS180" s="145"/>
      <c r="BT180" s="145"/>
      <c r="BU180" s="145"/>
      <c r="BV180" s="145"/>
      <c r="BW180" s="152">
        <v>21289.007445116938</v>
      </c>
      <c r="BX180" s="152">
        <v>15761.033964035392</v>
      </c>
      <c r="BY180" s="152">
        <v>5278.4895890398693</v>
      </c>
      <c r="BZ180" s="152">
        <v>6148.01</v>
      </c>
      <c r="CA180" s="152">
        <v>27822.953000000001</v>
      </c>
      <c r="CB180" s="152">
        <v>5467.5026313918825</v>
      </c>
      <c r="CC180" s="152">
        <v>1794.4493338711188</v>
      </c>
      <c r="CD180" s="152">
        <v>74.430685506064904</v>
      </c>
      <c r="CE180" s="152">
        <v>1995.9308471258878</v>
      </c>
      <c r="CF180" s="152">
        <v>0</v>
      </c>
      <c r="CG180" s="152">
        <v>105.611</v>
      </c>
      <c r="CH180" s="152">
        <v>79.152641540527341</v>
      </c>
      <c r="CI180" s="152">
        <v>10.143000197410583</v>
      </c>
      <c r="CJ180" s="152">
        <v>43.858920853614805</v>
      </c>
      <c r="CK180" s="152">
        <v>653.04918434005981</v>
      </c>
      <c r="CL180" s="152">
        <v>486.81696947479247</v>
      </c>
      <c r="CM180" s="152">
        <v>3195.6458166608477</v>
      </c>
      <c r="CN180" s="153" t="s">
        <v>462</v>
      </c>
      <c r="CO180" s="152">
        <v>3056180</v>
      </c>
      <c r="CP180" s="152">
        <v>3429580</v>
      </c>
      <c r="CQ180" s="152">
        <v>2341.7199999999998</v>
      </c>
      <c r="CR180" s="152">
        <v>65217.061000000009</v>
      </c>
      <c r="CS180" s="152">
        <v>137859.94157143246</v>
      </c>
      <c r="CT180" s="152">
        <v>4.6291000486910345</v>
      </c>
      <c r="CU180" s="152">
        <v>38445.33089954553</v>
      </c>
      <c r="CV180" s="152">
        <v>47354.041623512145</v>
      </c>
      <c r="CW180" s="152">
        <v>37453.720507175167</v>
      </c>
      <c r="CX180" s="152"/>
      <c r="CY180" s="152"/>
      <c r="CZ180" s="152"/>
      <c r="DA180" s="152"/>
      <c r="DB180" s="152"/>
      <c r="DC180" s="152"/>
      <c r="DD180" s="152"/>
      <c r="DE180" s="145"/>
      <c r="DF180" s="145"/>
      <c r="DG180" s="145"/>
      <c r="DH180" s="145"/>
      <c r="DI180" s="145"/>
      <c r="DJ180" s="145"/>
      <c r="DK180" s="145"/>
      <c r="DL180" s="145"/>
      <c r="DM180" s="145"/>
      <c r="DN180" s="145"/>
      <c r="DO180" s="145"/>
      <c r="DP180" s="145"/>
      <c r="DQ180" s="145"/>
      <c r="DR180" s="145"/>
      <c r="DS180" s="145"/>
      <c r="DT180" s="145"/>
      <c r="DU180" s="145"/>
      <c r="DV180" s="145"/>
      <c r="DW180" s="145"/>
      <c r="DX180" s="145"/>
      <c r="DY180" s="145"/>
      <c r="DZ180" s="145"/>
      <c r="EA180" s="145"/>
      <c r="EB180" s="145"/>
      <c r="EC180" s="145"/>
      <c r="ED180" s="145"/>
      <c r="EE180" s="145"/>
      <c r="EF180" s="145"/>
      <c r="EG180" s="145"/>
      <c r="EH180" s="145"/>
      <c r="EI180" s="145"/>
      <c r="EJ180" s="145"/>
      <c r="EK180" s="145"/>
      <c r="EL180" s="145"/>
      <c r="EM180" s="145"/>
    </row>
    <row r="181" spans="1:143" ht="12" customHeight="1" x14ac:dyDescent="0.2">
      <c r="A181" s="141" t="s">
        <v>340</v>
      </c>
      <c r="B181" s="142">
        <v>2011</v>
      </c>
      <c r="C181" s="141" t="s">
        <v>341</v>
      </c>
      <c r="D181" s="152">
        <v>78</v>
      </c>
      <c r="E181" s="152">
        <v>75</v>
      </c>
      <c r="F181" s="152">
        <v>75</v>
      </c>
      <c r="G181" s="152">
        <v>180766</v>
      </c>
      <c r="AA181" s="152">
        <v>84848.531000000003</v>
      </c>
      <c r="AB181" s="152">
        <v>35486.377999999997</v>
      </c>
      <c r="AC181" s="152">
        <v>49362.152999999998</v>
      </c>
      <c r="AD181" s="152">
        <v>38970.362000000001</v>
      </c>
      <c r="AE181" s="152">
        <v>6510.5110000000004</v>
      </c>
      <c r="AF181" s="152">
        <v>3881.28</v>
      </c>
      <c r="AG181" s="152">
        <v>3838.0744634985922</v>
      </c>
      <c r="AH181" s="152"/>
      <c r="AI181" s="153" t="s">
        <v>317</v>
      </c>
      <c r="AJ181" s="152">
        <v>6432087</v>
      </c>
      <c r="AK181" s="152">
        <v>6432087</v>
      </c>
      <c r="AL181" s="152">
        <v>1773.486591438055</v>
      </c>
      <c r="AM181" s="153" t="s">
        <v>375</v>
      </c>
      <c r="AN181" s="152">
        <v>3881280</v>
      </c>
      <c r="AO181" s="152">
        <v>3881280</v>
      </c>
      <c r="AP181" s="152"/>
      <c r="AQ181" s="152"/>
      <c r="AR181" s="152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  <c r="BI181" s="145"/>
      <c r="BJ181" s="145"/>
      <c r="BK181" s="145"/>
      <c r="BL181" s="145"/>
      <c r="BM181" s="145"/>
      <c r="BN181" s="145"/>
      <c r="BO181" s="145"/>
      <c r="BP181" s="145"/>
      <c r="BQ181" s="145"/>
      <c r="BR181" s="145"/>
      <c r="BS181" s="145"/>
      <c r="BT181" s="145"/>
      <c r="BU181" s="145"/>
      <c r="BV181" s="145"/>
      <c r="BW181" s="152">
        <v>13822.806822807492</v>
      </c>
      <c r="BX181" s="152">
        <v>8070.5998196080327</v>
      </c>
      <c r="BY181" s="152">
        <v>1658.3972010019422</v>
      </c>
      <c r="BZ181" s="152">
        <v>1044.847</v>
      </c>
      <c r="CA181" s="152">
        <v>4335.3109999999997</v>
      </c>
      <c r="CB181" s="152">
        <v>1317.2576334705948</v>
      </c>
      <c r="CC181" s="152">
        <v>842.97487509863083</v>
      </c>
      <c r="CD181" s="152">
        <v>172.60039552938193</v>
      </c>
      <c r="CE181" s="152">
        <v>1273.8644662541151</v>
      </c>
      <c r="CF181" s="152">
        <v>0</v>
      </c>
      <c r="CG181" s="152">
        <v>73.159000000000006</v>
      </c>
      <c r="CH181" s="152">
        <v>76.470381488323213</v>
      </c>
      <c r="CI181" s="152">
        <v>3.9415600767135621</v>
      </c>
      <c r="CJ181" s="152">
        <v>221.55154431200029</v>
      </c>
      <c r="CK181" s="152">
        <v>83.948000319413836</v>
      </c>
      <c r="CL181" s="152">
        <v>630.17431226491931</v>
      </c>
      <c r="CM181" s="152">
        <v>1858.4436789410227</v>
      </c>
      <c r="CN181" s="153" t="s">
        <v>472</v>
      </c>
      <c r="CO181" s="152">
        <v>0</v>
      </c>
      <c r="CP181" s="152">
        <v>2457740</v>
      </c>
      <c r="CQ181" s="152">
        <v>7.5</v>
      </c>
      <c r="CR181" s="152">
        <v>0</v>
      </c>
      <c r="CS181" s="152">
        <v>45438.154536501424</v>
      </c>
      <c r="CT181" s="152">
        <v>0</v>
      </c>
      <c r="CU181" s="152">
        <v>38962.862000000008</v>
      </c>
      <c r="CV181" s="152">
        <v>0</v>
      </c>
      <c r="CW181" s="152">
        <v>0</v>
      </c>
      <c r="CX181" s="152"/>
      <c r="CY181" s="152"/>
      <c r="CZ181" s="152"/>
      <c r="DA181" s="152"/>
      <c r="DB181" s="152"/>
      <c r="DC181" s="152"/>
      <c r="DD181" s="152"/>
      <c r="DE181" s="145"/>
      <c r="DF181" s="145"/>
      <c r="DG181" s="145"/>
      <c r="DH181" s="145"/>
      <c r="DI181" s="145"/>
      <c r="DJ181" s="145"/>
      <c r="DK181" s="145"/>
      <c r="DL181" s="145"/>
      <c r="DM181" s="145"/>
      <c r="DN181" s="145"/>
      <c r="DO181" s="145"/>
      <c r="DP181" s="145"/>
      <c r="DQ181" s="145"/>
      <c r="DR181" s="145"/>
      <c r="DS181" s="145"/>
      <c r="DT181" s="145"/>
      <c r="DU181" s="145"/>
      <c r="DV181" s="145"/>
      <c r="DW181" s="145"/>
      <c r="DX181" s="145"/>
      <c r="DY181" s="145"/>
      <c r="DZ181" s="145"/>
      <c r="EA181" s="145"/>
      <c r="EB181" s="145"/>
      <c r="EC181" s="145"/>
      <c r="ED181" s="145"/>
      <c r="EE181" s="145"/>
      <c r="EF181" s="145"/>
      <c r="EG181" s="145"/>
      <c r="EH181" s="145"/>
      <c r="EI181" s="145"/>
      <c r="EJ181" s="145"/>
      <c r="EK181" s="145"/>
      <c r="EL181" s="145"/>
      <c r="EM181" s="145"/>
    </row>
    <row r="182" spans="1:143" ht="12" customHeight="1" x14ac:dyDescent="0.2">
      <c r="A182" s="141" t="s">
        <v>342</v>
      </c>
      <c r="B182" s="142">
        <v>2011</v>
      </c>
      <c r="C182" s="141" t="s">
        <v>343</v>
      </c>
      <c r="D182" s="152">
        <v>141</v>
      </c>
      <c r="E182" s="152">
        <v>142</v>
      </c>
      <c r="F182" s="152">
        <v>139</v>
      </c>
      <c r="G182" s="152">
        <v>871334</v>
      </c>
      <c r="AA182" s="152">
        <v>408502.42800000001</v>
      </c>
      <c r="AB182" s="152">
        <v>244161.54800000001</v>
      </c>
      <c r="AC182" s="152">
        <v>164340.88</v>
      </c>
      <c r="AD182" s="152">
        <v>121777.003</v>
      </c>
      <c r="AE182" s="152">
        <v>29010.726999999999</v>
      </c>
      <c r="AF182" s="152">
        <v>13553.15</v>
      </c>
      <c r="AG182" s="152">
        <v>2864.8937080172227</v>
      </c>
      <c r="AH182" s="152"/>
      <c r="AI182" s="153" t="s">
        <v>331</v>
      </c>
      <c r="AJ182" s="152">
        <v>29010237</v>
      </c>
      <c r="AK182" s="152">
        <v>29010237</v>
      </c>
      <c r="AL182" s="152">
        <v>1325.8531476094574</v>
      </c>
      <c r="AM182" s="153" t="s">
        <v>325</v>
      </c>
      <c r="AN182" s="152">
        <v>13553150</v>
      </c>
      <c r="AO182" s="152">
        <v>13553150</v>
      </c>
      <c r="AP182" s="152"/>
      <c r="AQ182" s="152"/>
      <c r="AR182" s="152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  <c r="BI182" s="145"/>
      <c r="BJ182" s="145"/>
      <c r="BK182" s="145"/>
      <c r="BL182" s="145"/>
      <c r="BM182" s="145"/>
      <c r="BN182" s="145"/>
      <c r="BO182" s="145"/>
      <c r="BP182" s="145"/>
      <c r="BQ182" s="145"/>
      <c r="BR182" s="145"/>
      <c r="BS182" s="145"/>
      <c r="BT182" s="145"/>
      <c r="BU182" s="145"/>
      <c r="BV182" s="145"/>
      <c r="BW182" s="152">
        <v>42590.13112764254</v>
      </c>
      <c r="BX182" s="152">
        <v>40213.565517964242</v>
      </c>
      <c r="BY182" s="152">
        <v>13840.221674571243</v>
      </c>
      <c r="BZ182" s="152">
        <v>60089.053999999996</v>
      </c>
      <c r="CA182" s="152">
        <v>49958.703000000001</v>
      </c>
      <c r="CB182" s="152">
        <v>15641.892303720117</v>
      </c>
      <c r="CC182" s="152">
        <v>4834.7836624717265</v>
      </c>
      <c r="CD182" s="152">
        <v>178.10695231698455</v>
      </c>
      <c r="CE182" s="152">
        <v>4794.9055729783777</v>
      </c>
      <c r="CF182" s="152">
        <v>0</v>
      </c>
      <c r="CG182" s="152">
        <v>672.226</v>
      </c>
      <c r="CH182" s="152">
        <v>152.56542296934128</v>
      </c>
      <c r="CI182" s="152">
        <v>116.5749222688675</v>
      </c>
      <c r="CJ182" s="152">
        <v>177.68772345829009</v>
      </c>
      <c r="CK182" s="152">
        <v>1191.8469215784855</v>
      </c>
      <c r="CL182" s="152">
        <v>1168.5118427424432</v>
      </c>
      <c r="CM182" s="152">
        <v>8194.3611334199868</v>
      </c>
      <c r="CN182" s="153" t="s">
        <v>430</v>
      </c>
      <c r="CO182" s="152">
        <v>2912270</v>
      </c>
      <c r="CP182" s="152">
        <v>3094470</v>
      </c>
      <c r="CQ182" s="152">
        <v>30709.94</v>
      </c>
      <c r="CR182" s="152">
        <v>65280.503999999994</v>
      </c>
      <c r="CS182" s="152">
        <v>65485.052291982749</v>
      </c>
      <c r="CT182" s="152">
        <v>1964.04</v>
      </c>
      <c r="CU182" s="152">
        <v>0</v>
      </c>
      <c r="CV182" s="152">
        <v>6013.3964711174822</v>
      </c>
      <c r="CW182" s="152">
        <v>31336.891972319852</v>
      </c>
      <c r="CX182" s="152"/>
      <c r="CY182" s="152"/>
      <c r="CZ182" s="152"/>
      <c r="DA182" s="152"/>
      <c r="DB182" s="152"/>
      <c r="DC182" s="152"/>
      <c r="DD182" s="152"/>
      <c r="DE182" s="145"/>
      <c r="DF182" s="145"/>
      <c r="DG182" s="145"/>
      <c r="DH182" s="145"/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5"/>
      <c r="EH182" s="145"/>
      <c r="EI182" s="145"/>
      <c r="EJ182" s="145"/>
      <c r="EK182" s="145"/>
      <c r="EL182" s="145"/>
      <c r="EM182" s="145"/>
    </row>
    <row r="183" spans="1:143" ht="12" customHeight="1" x14ac:dyDescent="0.2">
      <c r="A183" s="146" t="s">
        <v>298</v>
      </c>
      <c r="B183" s="147">
        <v>2010</v>
      </c>
      <c r="C183" s="146" t="s">
        <v>299</v>
      </c>
      <c r="D183" s="146"/>
      <c r="E183" s="146"/>
      <c r="F183" s="146"/>
      <c r="G183" s="154">
        <v>1082550</v>
      </c>
      <c r="AA183" s="154">
        <v>493773.35</v>
      </c>
      <c r="AB183" s="154">
        <v>266986.22200000001</v>
      </c>
      <c r="AC183" s="154">
        <v>226787.12800000003</v>
      </c>
      <c r="AD183" s="154">
        <v>174669.77100000001</v>
      </c>
      <c r="AE183" s="154">
        <v>33800.341</v>
      </c>
      <c r="AF183" s="154">
        <v>18317.016</v>
      </c>
      <c r="AG183" s="154">
        <v>2306.765484311521</v>
      </c>
      <c r="AH183" s="154"/>
      <c r="AI183" s="154"/>
      <c r="AJ183" s="154"/>
      <c r="AK183" s="154"/>
      <c r="AL183" s="154">
        <v>12069.376721990348</v>
      </c>
      <c r="AM183" s="154"/>
      <c r="AN183" s="154"/>
      <c r="AO183" s="154"/>
      <c r="AP183" s="154"/>
      <c r="AQ183" s="154"/>
      <c r="AR183" s="154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  <c r="BI183" s="151"/>
      <c r="BJ183" s="151"/>
      <c r="BK183" s="151"/>
      <c r="BL183" s="151"/>
      <c r="BM183" s="151"/>
      <c r="BN183" s="151"/>
      <c r="BO183" s="151"/>
      <c r="BP183" s="151"/>
      <c r="BQ183" s="151"/>
      <c r="BR183" s="151"/>
      <c r="BS183" s="151"/>
      <c r="BT183" s="151"/>
      <c r="BU183" s="151"/>
      <c r="BV183" s="151"/>
      <c r="BW183" s="154">
        <v>65428.82538426161</v>
      </c>
      <c r="BX183" s="154">
        <v>43245.201593394399</v>
      </c>
      <c r="BY183" s="154">
        <v>12109.824175522774</v>
      </c>
      <c r="BZ183" s="154">
        <v>51921.88</v>
      </c>
      <c r="CA183" s="154">
        <v>46959.796000000002</v>
      </c>
      <c r="CB183" s="154">
        <v>18814.499913909138</v>
      </c>
      <c r="CC183" s="154">
        <v>8276.5276509344803</v>
      </c>
      <c r="CD183" s="154">
        <v>1320.4060650328063</v>
      </c>
      <c r="CE183" s="154">
        <v>5244.7894610605235</v>
      </c>
      <c r="CF183" s="154">
        <v>0</v>
      </c>
      <c r="CG183" s="154">
        <v>468.44900000000001</v>
      </c>
      <c r="CH183" s="154">
        <v>257.07360500335693</v>
      </c>
      <c r="CI183" s="154">
        <v>121.70914236879349</v>
      </c>
      <c r="CJ183" s="154">
        <v>338.44202658700942</v>
      </c>
      <c r="CK183" s="154">
        <v>2160.067193068322</v>
      </c>
      <c r="CL183" s="154">
        <v>1220.2597637495994</v>
      </c>
      <c r="CM183" s="154">
        <v>9098.4689107178074</v>
      </c>
      <c r="CN183" s="154"/>
      <c r="CO183" s="154"/>
      <c r="CP183" s="154"/>
      <c r="CQ183" s="154">
        <v>15795.188999999997</v>
      </c>
      <c r="CR183" s="154">
        <v>126083.76</v>
      </c>
      <c r="CS183" s="154">
        <v>82601.413515688429</v>
      </c>
      <c r="CT183" s="154">
        <v>0</v>
      </c>
      <c r="CU183" s="154">
        <v>0</v>
      </c>
      <c r="CV183" s="154">
        <v>11855.976544381143</v>
      </c>
      <c r="CW183" s="154">
        <v>40372.995455618868</v>
      </c>
      <c r="CX183" s="154"/>
      <c r="CY183" s="154"/>
      <c r="CZ183" s="154"/>
      <c r="DA183" s="154"/>
      <c r="DB183" s="154"/>
      <c r="DC183" s="154"/>
      <c r="DD183" s="154"/>
      <c r="DE183" s="151"/>
      <c r="DF183" s="151"/>
      <c r="DG183" s="151"/>
      <c r="DH183" s="151"/>
      <c r="DI183" s="151"/>
      <c r="DJ183" s="151"/>
      <c r="DK183" s="151"/>
      <c r="DL183" s="151"/>
      <c r="DM183" s="151"/>
      <c r="DN183" s="151"/>
      <c r="DO183" s="151"/>
      <c r="DP183" s="151"/>
      <c r="DQ183" s="151"/>
      <c r="DR183" s="151"/>
      <c r="DS183" s="151"/>
      <c r="DT183" s="151"/>
      <c r="DU183" s="151"/>
      <c r="DV183" s="151"/>
      <c r="DW183" s="151"/>
      <c r="DX183" s="151"/>
      <c r="DY183" s="151"/>
      <c r="DZ183" s="151"/>
      <c r="EA183" s="151"/>
      <c r="EB183" s="151"/>
      <c r="EC183" s="151"/>
      <c r="ED183" s="151"/>
      <c r="EE183" s="151"/>
      <c r="EF183" s="151"/>
      <c r="EG183" s="151"/>
      <c r="EH183" s="151"/>
      <c r="EI183" s="151"/>
      <c r="EJ183" s="151"/>
      <c r="EK183" s="151"/>
      <c r="EL183" s="151"/>
      <c r="EM183" s="151"/>
    </row>
    <row r="184" spans="1:143" ht="12" customHeight="1" x14ac:dyDescent="0.2">
      <c r="A184" s="146" t="s">
        <v>303</v>
      </c>
      <c r="B184" s="147">
        <v>2010</v>
      </c>
      <c r="C184" s="146" t="s">
        <v>304</v>
      </c>
      <c r="D184" s="146"/>
      <c r="E184" s="146"/>
      <c r="F184" s="146"/>
      <c r="G184" s="154">
        <v>1233702</v>
      </c>
      <c r="AA184" s="154">
        <v>748737.63699999999</v>
      </c>
      <c r="AB184" s="154">
        <v>313197.94199999998</v>
      </c>
      <c r="AC184" s="154">
        <v>435539.69500000001</v>
      </c>
      <c r="AD184" s="154">
        <v>365171.80200000003</v>
      </c>
      <c r="AE184" s="154">
        <v>47938.642999999996</v>
      </c>
      <c r="AF184" s="154">
        <v>22429.25</v>
      </c>
      <c r="AG184" s="154">
        <v>9536.6396488014452</v>
      </c>
      <c r="AH184" s="154"/>
      <c r="AI184" s="154"/>
      <c r="AJ184" s="154"/>
      <c r="AK184" s="154"/>
      <c r="AL184" s="154">
        <v>13522.6843699646</v>
      </c>
      <c r="AM184" s="154"/>
      <c r="AN184" s="154"/>
      <c r="AO184" s="154"/>
      <c r="AP184" s="154"/>
      <c r="AQ184" s="154"/>
      <c r="AR184" s="154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  <c r="BI184" s="151"/>
      <c r="BJ184" s="151"/>
      <c r="BK184" s="151"/>
      <c r="BL184" s="151"/>
      <c r="BM184" s="151"/>
      <c r="BN184" s="151"/>
      <c r="BO184" s="151"/>
      <c r="BP184" s="151"/>
      <c r="BQ184" s="151"/>
      <c r="BR184" s="151"/>
      <c r="BS184" s="151"/>
      <c r="BT184" s="151"/>
      <c r="BU184" s="151"/>
      <c r="BV184" s="151"/>
      <c r="BW184" s="154">
        <v>77566.602082646365</v>
      </c>
      <c r="BX184" s="154">
        <v>37553.981492699146</v>
      </c>
      <c r="BY184" s="154">
        <v>14866.513350284089</v>
      </c>
      <c r="BZ184" s="154">
        <v>32075.84</v>
      </c>
      <c r="CA184" s="154">
        <v>92626.433999999994</v>
      </c>
      <c r="CB184" s="154">
        <v>24070.551547954379</v>
      </c>
      <c r="CC184" s="154">
        <v>8909.1964258321095</v>
      </c>
      <c r="CD184" s="154">
        <v>860.8724189552338</v>
      </c>
      <c r="CE184" s="154">
        <v>5151.6367635282277</v>
      </c>
      <c r="CF184" s="154">
        <v>0</v>
      </c>
      <c r="CG184" s="154">
        <v>334.57299999999998</v>
      </c>
      <c r="CH184" s="154">
        <v>383.37208746147155</v>
      </c>
      <c r="CI184" s="154">
        <v>98.757541922092443</v>
      </c>
      <c r="CJ184" s="154">
        <v>189.38010368585586</v>
      </c>
      <c r="CK184" s="154">
        <v>1976.6045007154084</v>
      </c>
      <c r="CL184" s="154">
        <v>4449.323566596031</v>
      </c>
      <c r="CM184" s="154">
        <v>12084.30118851256</v>
      </c>
      <c r="CN184" s="154"/>
      <c r="CO184" s="154"/>
      <c r="CP184" s="154"/>
      <c r="CQ184" s="154">
        <v>14285.853000000001</v>
      </c>
      <c r="CR184" s="154">
        <v>352248.32900000009</v>
      </c>
      <c r="CS184" s="154">
        <v>59468.873351198556</v>
      </c>
      <c r="CT184" s="154">
        <v>0</v>
      </c>
      <c r="CU184" s="154">
        <v>0</v>
      </c>
      <c r="CV184" s="154">
        <v>0</v>
      </c>
      <c r="CW184" s="154">
        <v>0</v>
      </c>
      <c r="CX184" s="154"/>
      <c r="CY184" s="154"/>
      <c r="CZ184" s="154"/>
      <c r="DA184" s="154"/>
      <c r="DB184" s="154"/>
      <c r="DC184" s="154"/>
      <c r="DD184" s="154"/>
      <c r="DE184" s="151"/>
      <c r="DF184" s="151"/>
      <c r="DG184" s="151"/>
      <c r="DH184" s="151"/>
      <c r="DI184" s="151"/>
      <c r="DJ184" s="151"/>
      <c r="DK184" s="151"/>
      <c r="DL184" s="151"/>
      <c r="DM184" s="151"/>
      <c r="DN184" s="151"/>
      <c r="DO184" s="151"/>
      <c r="DP184" s="151"/>
      <c r="DQ184" s="151"/>
      <c r="DR184" s="151"/>
      <c r="DS184" s="151"/>
      <c r="DT184" s="151"/>
      <c r="DU184" s="151"/>
      <c r="DV184" s="151"/>
      <c r="DW184" s="151"/>
      <c r="DX184" s="151"/>
      <c r="DY184" s="151"/>
      <c r="DZ184" s="151"/>
      <c r="EA184" s="151"/>
      <c r="EB184" s="151"/>
      <c r="EC184" s="151"/>
      <c r="ED184" s="151"/>
      <c r="EE184" s="151"/>
      <c r="EF184" s="151"/>
      <c r="EG184" s="151"/>
      <c r="EH184" s="151"/>
      <c r="EI184" s="151"/>
      <c r="EJ184" s="151"/>
      <c r="EK184" s="151"/>
      <c r="EL184" s="151"/>
      <c r="EM184" s="151"/>
    </row>
    <row r="185" spans="1:143" ht="12" customHeight="1" x14ac:dyDescent="0.2">
      <c r="A185" s="146" t="s">
        <v>307</v>
      </c>
      <c r="B185" s="147">
        <v>2010</v>
      </c>
      <c r="C185" s="146" t="s">
        <v>308</v>
      </c>
      <c r="D185" s="146"/>
      <c r="E185" s="146"/>
      <c r="F185" s="146"/>
      <c r="G185" s="154">
        <v>584469</v>
      </c>
      <c r="AA185" s="154">
        <v>279931.57799999998</v>
      </c>
      <c r="AB185" s="154">
        <v>133902.49100000001</v>
      </c>
      <c r="AC185" s="154">
        <v>146029.08700000003</v>
      </c>
      <c r="AD185" s="154">
        <v>118480.06600000001</v>
      </c>
      <c r="AE185" s="154">
        <v>20307.052</v>
      </c>
      <c r="AF185" s="154">
        <v>7241.9690000000001</v>
      </c>
      <c r="AG185" s="154">
        <v>1408.4364765399359</v>
      </c>
      <c r="AH185" s="154"/>
      <c r="AI185" s="154"/>
      <c r="AJ185" s="154"/>
      <c r="AK185" s="154"/>
      <c r="AL185" s="154">
        <v>700.6312038844228</v>
      </c>
      <c r="AM185" s="154"/>
      <c r="AN185" s="154"/>
      <c r="AO185" s="154"/>
      <c r="AP185" s="154"/>
      <c r="AQ185" s="154"/>
      <c r="AR185" s="154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  <c r="BI185" s="151"/>
      <c r="BJ185" s="151"/>
      <c r="BK185" s="151"/>
      <c r="BL185" s="151"/>
      <c r="BM185" s="151"/>
      <c r="BN185" s="151"/>
      <c r="BO185" s="151"/>
      <c r="BP185" s="151"/>
      <c r="BQ185" s="151"/>
      <c r="BR185" s="151"/>
      <c r="BS185" s="151"/>
      <c r="BT185" s="151"/>
      <c r="BU185" s="151"/>
      <c r="BV185" s="151"/>
      <c r="BW185" s="154">
        <v>28941.115484241665</v>
      </c>
      <c r="BX185" s="154">
        <v>24120.512042536677</v>
      </c>
      <c r="BY185" s="154">
        <v>10023.347978764978</v>
      </c>
      <c r="BZ185" s="154">
        <v>17146.29</v>
      </c>
      <c r="CA185" s="154">
        <v>26112.62</v>
      </c>
      <c r="CB185" s="154">
        <v>11078.439110983909</v>
      </c>
      <c r="CC185" s="154">
        <v>4516.2527122660822</v>
      </c>
      <c r="CD185" s="154">
        <v>409.92628260798017</v>
      </c>
      <c r="CE185" s="154">
        <v>2494.0574339300392</v>
      </c>
      <c r="CF185" s="154">
        <v>0</v>
      </c>
      <c r="CG185" s="154">
        <v>353.98</v>
      </c>
      <c r="CH185" s="154">
        <v>236.90814461088181</v>
      </c>
      <c r="CI185" s="154">
        <v>61.545961197853089</v>
      </c>
      <c r="CJ185" s="154">
        <v>198.6195438656807</v>
      </c>
      <c r="CK185" s="154">
        <v>950.9821106602717</v>
      </c>
      <c r="CL185" s="154">
        <v>896.81173745441436</v>
      </c>
      <c r="CM185" s="154">
        <v>6361.0816839698518</v>
      </c>
      <c r="CN185" s="154"/>
      <c r="CO185" s="154"/>
      <c r="CP185" s="154"/>
      <c r="CQ185" s="154">
        <v>37589.894</v>
      </c>
      <c r="CR185" s="154">
        <v>89391.18</v>
      </c>
      <c r="CS185" s="154">
        <v>17639.578523460063</v>
      </c>
      <c r="CT185" s="154">
        <v>0</v>
      </c>
      <c r="CU185" s="154">
        <v>0</v>
      </c>
      <c r="CV185" s="154">
        <v>894.83005106878284</v>
      </c>
      <c r="CW185" s="154">
        <v>193.77098137405511</v>
      </c>
      <c r="CX185" s="154"/>
      <c r="CY185" s="154"/>
      <c r="CZ185" s="154"/>
      <c r="DA185" s="154"/>
      <c r="DB185" s="154"/>
      <c r="DC185" s="154"/>
      <c r="DD185" s="154"/>
      <c r="DE185" s="151"/>
      <c r="DF185" s="151"/>
      <c r="DG185" s="151"/>
      <c r="DH185" s="151"/>
      <c r="DI185" s="151"/>
      <c r="DJ185" s="151"/>
      <c r="DK185" s="151"/>
      <c r="DL185" s="151"/>
      <c r="DM185" s="151"/>
      <c r="DN185" s="151"/>
      <c r="DO185" s="151"/>
      <c r="DP185" s="151"/>
      <c r="DQ185" s="151"/>
      <c r="DR185" s="151"/>
      <c r="DS185" s="151"/>
      <c r="DT185" s="151"/>
      <c r="DU185" s="151"/>
      <c r="DV185" s="151"/>
      <c r="DW185" s="151"/>
      <c r="DX185" s="151"/>
      <c r="DY185" s="151"/>
      <c r="DZ185" s="151"/>
      <c r="EA185" s="151"/>
      <c r="EB185" s="151"/>
      <c r="EC185" s="151"/>
      <c r="ED185" s="151"/>
      <c r="EE185" s="151"/>
      <c r="EF185" s="151"/>
      <c r="EG185" s="151"/>
      <c r="EH185" s="151"/>
      <c r="EI185" s="151"/>
      <c r="EJ185" s="151"/>
      <c r="EK185" s="151"/>
      <c r="EL185" s="151"/>
      <c r="EM185" s="151"/>
    </row>
    <row r="186" spans="1:143" ht="12" customHeight="1" x14ac:dyDescent="0.2">
      <c r="A186" s="146" t="s">
        <v>312</v>
      </c>
      <c r="B186" s="147">
        <v>2010</v>
      </c>
      <c r="C186" s="146" t="s">
        <v>313</v>
      </c>
      <c r="D186" s="146"/>
      <c r="E186" s="146"/>
      <c r="F186" s="146"/>
      <c r="G186" s="154">
        <v>357286</v>
      </c>
      <c r="AA186" s="154">
        <v>181444.704</v>
      </c>
      <c r="AB186" s="154">
        <v>108597.478</v>
      </c>
      <c r="AC186" s="154">
        <v>72847.22600000001</v>
      </c>
      <c r="AD186" s="154">
        <v>55871.249000000003</v>
      </c>
      <c r="AE186" s="154">
        <v>11604.753000000001</v>
      </c>
      <c r="AF186" s="154">
        <v>5371.2240000000002</v>
      </c>
      <c r="AG186" s="154">
        <v>518.04739659165591</v>
      </c>
      <c r="AH186" s="154"/>
      <c r="AI186" s="154"/>
      <c r="AJ186" s="154"/>
      <c r="AK186" s="154"/>
      <c r="AL186" s="154">
        <v>3056.00404174608</v>
      </c>
      <c r="AM186" s="154"/>
      <c r="AN186" s="154"/>
      <c r="AO186" s="154"/>
      <c r="AP186" s="154"/>
      <c r="AQ186" s="154"/>
      <c r="AR186" s="154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  <c r="BI186" s="151"/>
      <c r="BJ186" s="151"/>
      <c r="BK186" s="151"/>
      <c r="BL186" s="151"/>
      <c r="BM186" s="151"/>
      <c r="BN186" s="151"/>
      <c r="BO186" s="151"/>
      <c r="BP186" s="151"/>
      <c r="BQ186" s="151"/>
      <c r="BR186" s="151"/>
      <c r="BS186" s="151"/>
      <c r="BT186" s="151"/>
      <c r="BU186" s="151"/>
      <c r="BV186" s="151"/>
      <c r="BW186" s="154">
        <v>22778.524014167189</v>
      </c>
      <c r="BX186" s="154">
        <v>16318.957639231325</v>
      </c>
      <c r="BY186" s="154">
        <v>6231.6419427755063</v>
      </c>
      <c r="BZ186" s="154">
        <v>20111.998</v>
      </c>
      <c r="CA186" s="154">
        <v>26197.79</v>
      </c>
      <c r="CB186" s="154">
        <v>5893.203326050043</v>
      </c>
      <c r="CC186" s="154">
        <v>2698.9006567936631</v>
      </c>
      <c r="CD186" s="154">
        <v>21.878852896845782</v>
      </c>
      <c r="CE186" s="154">
        <v>2354.8778376170399</v>
      </c>
      <c r="CF186" s="154">
        <v>0</v>
      </c>
      <c r="CG186" s="154">
        <v>185.45699999999999</v>
      </c>
      <c r="CH186" s="154">
        <v>62.0408612074852</v>
      </c>
      <c r="CI186" s="154">
        <v>48.814780950069427</v>
      </c>
      <c r="CJ186" s="154">
        <v>227.21398442220689</v>
      </c>
      <c r="CK186" s="154">
        <v>480.60448726832868</v>
      </c>
      <c r="CL186" s="154">
        <v>353.43798687887193</v>
      </c>
      <c r="CM186" s="154">
        <v>4632.1359332433904</v>
      </c>
      <c r="CN186" s="154"/>
      <c r="CO186" s="154"/>
      <c r="CP186" s="154"/>
      <c r="CQ186" s="154">
        <v>0</v>
      </c>
      <c r="CR186" s="154">
        <v>35059.21</v>
      </c>
      <c r="CS186" s="154">
        <v>37269.968603408284</v>
      </c>
      <c r="CT186" s="154">
        <v>112.64915215070172</v>
      </c>
      <c r="CU186" s="154">
        <v>20282.273801221425</v>
      </c>
      <c r="CV186" s="154">
        <v>0</v>
      </c>
      <c r="CW186" s="154">
        <v>0</v>
      </c>
      <c r="CX186" s="154"/>
      <c r="CY186" s="154"/>
      <c r="CZ186" s="154"/>
      <c r="DA186" s="154"/>
      <c r="DB186" s="154"/>
      <c r="DC186" s="154"/>
      <c r="DD186" s="154"/>
      <c r="DE186" s="151"/>
      <c r="DF186" s="151"/>
      <c r="DG186" s="151"/>
      <c r="DH186" s="151"/>
      <c r="DI186" s="151"/>
      <c r="DJ186" s="151"/>
      <c r="DK186" s="151"/>
      <c r="DL186" s="151"/>
      <c r="DM186" s="151"/>
      <c r="DN186" s="151"/>
      <c r="DO186" s="151"/>
      <c r="DP186" s="151"/>
      <c r="DQ186" s="151"/>
      <c r="DR186" s="151"/>
      <c r="DS186" s="151"/>
      <c r="DT186" s="151"/>
      <c r="DU186" s="151"/>
      <c r="DV186" s="151"/>
      <c r="DW186" s="151"/>
      <c r="DX186" s="151"/>
      <c r="DY186" s="151"/>
      <c r="DZ186" s="151"/>
      <c r="EA186" s="151"/>
      <c r="EB186" s="151"/>
      <c r="EC186" s="151"/>
      <c r="ED186" s="151"/>
      <c r="EE186" s="151"/>
      <c r="EF186" s="151"/>
      <c r="EG186" s="151"/>
      <c r="EH186" s="151"/>
      <c r="EI186" s="151"/>
      <c r="EJ186" s="151"/>
      <c r="EK186" s="151"/>
      <c r="EL186" s="151"/>
      <c r="EM186" s="151"/>
    </row>
    <row r="187" spans="1:143" ht="12" customHeight="1" x14ac:dyDescent="0.2">
      <c r="A187" s="146" t="s">
        <v>315</v>
      </c>
      <c r="B187" s="147">
        <v>2010</v>
      </c>
      <c r="C187" s="146" t="s">
        <v>316</v>
      </c>
      <c r="D187" s="146"/>
      <c r="E187" s="146"/>
      <c r="F187" s="146"/>
      <c r="G187" s="154">
        <v>335840</v>
      </c>
      <c r="AA187" s="154">
        <v>159467.64000000001</v>
      </c>
      <c r="AB187" s="154">
        <v>93628.51</v>
      </c>
      <c r="AC187" s="154">
        <v>65839.13</v>
      </c>
      <c r="AD187" s="154">
        <v>51516.15</v>
      </c>
      <c r="AE187" s="154">
        <v>9224.25</v>
      </c>
      <c r="AF187" s="154">
        <v>5098.7299999999996</v>
      </c>
      <c r="AG187" s="154">
        <v>645.36939476951954</v>
      </c>
      <c r="AH187" s="154"/>
      <c r="AI187" s="154"/>
      <c r="AJ187" s="154"/>
      <c r="AK187" s="154"/>
      <c r="AL187" s="154">
        <v>1567.4878080105782</v>
      </c>
      <c r="AM187" s="154"/>
      <c r="AN187" s="154"/>
      <c r="AO187" s="154"/>
      <c r="AP187" s="154"/>
      <c r="AQ187" s="154"/>
      <c r="AR187" s="154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  <c r="BI187" s="151"/>
      <c r="BJ187" s="151"/>
      <c r="BK187" s="151"/>
      <c r="BL187" s="151"/>
      <c r="BM187" s="151"/>
      <c r="BN187" s="151"/>
      <c r="BO187" s="151"/>
      <c r="BP187" s="151"/>
      <c r="BQ187" s="151"/>
      <c r="BR187" s="151"/>
      <c r="BS187" s="151"/>
      <c r="BT187" s="151"/>
      <c r="BU187" s="151"/>
      <c r="BV187" s="151"/>
      <c r="BW187" s="154">
        <v>18837.569540909528</v>
      </c>
      <c r="BX187" s="154">
        <v>13145.25090618074</v>
      </c>
      <c r="BY187" s="154">
        <v>4481.3392571777104</v>
      </c>
      <c r="BZ187" s="154">
        <v>18464.439999999999</v>
      </c>
      <c r="CA187" s="154">
        <v>21716.83</v>
      </c>
      <c r="CB187" s="154">
        <v>5451.7079315900801</v>
      </c>
      <c r="CC187" s="154">
        <v>2757.9058230089845</v>
      </c>
      <c r="CD187" s="154">
        <v>211.18839523510636</v>
      </c>
      <c r="CE187" s="154">
        <v>1665.694755874157</v>
      </c>
      <c r="CF187" s="154">
        <v>0</v>
      </c>
      <c r="CG187" s="154">
        <v>112.705</v>
      </c>
      <c r="CH187" s="154">
        <v>148.57290289163589</v>
      </c>
      <c r="CI187" s="154">
        <v>7.6048001480102538</v>
      </c>
      <c r="CJ187" s="154">
        <v>95.631341861248018</v>
      </c>
      <c r="CK187" s="154">
        <v>1232.1732881007642</v>
      </c>
      <c r="CL187" s="154">
        <v>65.639421277523041</v>
      </c>
      <c r="CM187" s="154">
        <v>5234.256602994159</v>
      </c>
      <c r="CN187" s="154"/>
      <c r="CO187" s="154"/>
      <c r="CP187" s="154"/>
      <c r="CQ187" s="154">
        <v>0</v>
      </c>
      <c r="CR187" s="154">
        <v>51516.15</v>
      </c>
      <c r="CS187" s="154">
        <v>13678.525113299269</v>
      </c>
      <c r="CT187" s="154">
        <v>0</v>
      </c>
      <c r="CU187" s="154">
        <v>0</v>
      </c>
      <c r="CV187" s="154">
        <v>0</v>
      </c>
      <c r="CW187" s="154">
        <v>0</v>
      </c>
      <c r="CX187" s="154"/>
      <c r="CY187" s="154"/>
      <c r="CZ187" s="154"/>
      <c r="DA187" s="154"/>
      <c r="DB187" s="154"/>
      <c r="DC187" s="154"/>
      <c r="DD187" s="154"/>
      <c r="DE187" s="151"/>
      <c r="DF187" s="151"/>
      <c r="DG187" s="151"/>
      <c r="DH187" s="151"/>
      <c r="DI187" s="151"/>
      <c r="DJ187" s="151"/>
      <c r="DK187" s="151"/>
      <c r="DL187" s="151"/>
      <c r="DM187" s="151"/>
      <c r="DN187" s="151"/>
      <c r="DO187" s="151"/>
      <c r="DP187" s="151"/>
      <c r="DQ187" s="151"/>
      <c r="DR187" s="151"/>
      <c r="DS187" s="151"/>
      <c r="DT187" s="151"/>
      <c r="DU187" s="151"/>
      <c r="DV187" s="151"/>
      <c r="DW187" s="151"/>
      <c r="DX187" s="151"/>
      <c r="DY187" s="151"/>
      <c r="DZ187" s="151"/>
      <c r="EA187" s="151"/>
      <c r="EB187" s="151"/>
      <c r="EC187" s="151"/>
      <c r="ED187" s="151"/>
      <c r="EE187" s="151"/>
      <c r="EF187" s="151"/>
      <c r="EG187" s="151"/>
      <c r="EH187" s="151"/>
      <c r="EI187" s="151"/>
      <c r="EJ187" s="151"/>
      <c r="EK187" s="151"/>
      <c r="EL187" s="151"/>
      <c r="EM187" s="151"/>
    </row>
    <row r="188" spans="1:143" ht="12" customHeight="1" x14ac:dyDescent="0.2">
      <c r="A188" s="146" t="s">
        <v>319</v>
      </c>
      <c r="B188" s="147">
        <v>2010</v>
      </c>
      <c r="C188" s="146" t="s">
        <v>320</v>
      </c>
      <c r="D188" s="146"/>
      <c r="E188" s="146"/>
      <c r="F188" s="146"/>
      <c r="G188" s="154">
        <v>222924</v>
      </c>
      <c r="AA188" s="154">
        <v>103833.446</v>
      </c>
      <c r="AB188" s="154">
        <v>56970.159</v>
      </c>
      <c r="AC188" s="154">
        <v>46863.287000000004</v>
      </c>
      <c r="AD188" s="154">
        <v>35388.451000000001</v>
      </c>
      <c r="AE188" s="154">
        <v>7291.6790000000001</v>
      </c>
      <c r="AF188" s="154">
        <v>4183.1570000000002</v>
      </c>
      <c r="AG188" s="154">
        <v>1934.3473803371414</v>
      </c>
      <c r="AH188" s="154"/>
      <c r="AI188" s="154"/>
      <c r="AJ188" s="154"/>
      <c r="AK188" s="154"/>
      <c r="AL188" s="154">
        <v>1013.1402740154714</v>
      </c>
      <c r="AM188" s="154"/>
      <c r="AN188" s="154"/>
      <c r="AO188" s="154"/>
      <c r="AP188" s="154"/>
      <c r="AQ188" s="154"/>
      <c r="AR188" s="154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1"/>
      <c r="BK188" s="151"/>
      <c r="BL188" s="151"/>
      <c r="BM188" s="151"/>
      <c r="BN188" s="151"/>
      <c r="BO188" s="151"/>
      <c r="BP188" s="151"/>
      <c r="BQ188" s="151"/>
      <c r="BR188" s="151"/>
      <c r="BS188" s="151"/>
      <c r="BT188" s="151"/>
      <c r="BU188" s="151"/>
      <c r="BV188" s="151"/>
      <c r="BW188" s="154">
        <v>11202.745216295421</v>
      </c>
      <c r="BX188" s="154">
        <v>6924.4564804451466</v>
      </c>
      <c r="BY188" s="154">
        <v>3385.6565727431848</v>
      </c>
      <c r="BZ188" s="154">
        <v>12419.225</v>
      </c>
      <c r="CA188" s="154">
        <v>12213.258</v>
      </c>
      <c r="CB188" s="154">
        <v>3724.3210532659291</v>
      </c>
      <c r="CC188" s="154">
        <v>1676.7494213617333</v>
      </c>
      <c r="CD188" s="154">
        <v>13.104578367442592</v>
      </c>
      <c r="CE188" s="154">
        <v>1069.940671656251</v>
      </c>
      <c r="CF188" s="154">
        <v>0</v>
      </c>
      <c r="CG188" s="154">
        <v>191.59200000000001</v>
      </c>
      <c r="CH188" s="154">
        <v>82.408201603889466</v>
      </c>
      <c r="CI188" s="154">
        <v>47.844580931186677</v>
      </c>
      <c r="CJ188" s="154">
        <v>22.287160433769227</v>
      </c>
      <c r="CK188" s="154">
        <v>322.47499183509501</v>
      </c>
      <c r="CL188" s="154">
        <v>127.0423024725914</v>
      </c>
      <c r="CM188" s="154">
        <v>3547.0525340965055</v>
      </c>
      <c r="CN188" s="154"/>
      <c r="CO188" s="154"/>
      <c r="CP188" s="154"/>
      <c r="CQ188" s="154">
        <v>305.83999999999997</v>
      </c>
      <c r="CR188" s="154">
        <v>40.98</v>
      </c>
      <c r="CS188" s="154">
        <v>44582.119619662873</v>
      </c>
      <c r="CT188" s="154">
        <v>0</v>
      </c>
      <c r="CU188" s="154">
        <v>0</v>
      </c>
      <c r="CV188" s="154">
        <v>15164.064713472755</v>
      </c>
      <c r="CW188" s="154">
        <v>20183.405233090522</v>
      </c>
      <c r="CX188" s="154"/>
      <c r="CY188" s="154"/>
      <c r="CZ188" s="154"/>
      <c r="DA188" s="154"/>
      <c r="DB188" s="154"/>
      <c r="DC188" s="154"/>
      <c r="DD188" s="154"/>
      <c r="DE188" s="151"/>
      <c r="DF188" s="151"/>
      <c r="DG188" s="151"/>
      <c r="DH188" s="151"/>
      <c r="DI188" s="151"/>
      <c r="DJ188" s="151"/>
      <c r="DK188" s="151"/>
      <c r="DL188" s="151"/>
      <c r="DM188" s="151"/>
      <c r="DN188" s="151"/>
      <c r="DO188" s="151"/>
      <c r="DP188" s="151"/>
      <c r="DQ188" s="151"/>
      <c r="DR188" s="151"/>
      <c r="DS188" s="151"/>
      <c r="DT188" s="151"/>
      <c r="DU188" s="151"/>
      <c r="DV188" s="151"/>
      <c r="DW188" s="151"/>
      <c r="DX188" s="151"/>
      <c r="DY188" s="151"/>
      <c r="DZ188" s="151"/>
      <c r="EA188" s="151"/>
      <c r="EB188" s="151"/>
      <c r="EC188" s="151"/>
      <c r="ED188" s="151"/>
      <c r="EE188" s="151"/>
      <c r="EF188" s="151"/>
      <c r="EG188" s="151"/>
      <c r="EH188" s="151"/>
      <c r="EI188" s="151"/>
      <c r="EJ188" s="151"/>
      <c r="EK188" s="151"/>
      <c r="EL188" s="151"/>
      <c r="EM188" s="151"/>
    </row>
    <row r="189" spans="1:143" ht="12" customHeight="1" x14ac:dyDescent="0.2">
      <c r="A189" s="146" t="s">
        <v>323</v>
      </c>
      <c r="B189" s="147">
        <v>2010</v>
      </c>
      <c r="C189" s="146" t="s">
        <v>324</v>
      </c>
      <c r="D189" s="146"/>
      <c r="E189" s="146"/>
      <c r="F189" s="146"/>
      <c r="G189" s="154">
        <v>407563</v>
      </c>
      <c r="AA189" s="154">
        <v>230413.12100000001</v>
      </c>
      <c r="AB189" s="154">
        <v>122515.79300000001</v>
      </c>
      <c r="AC189" s="154">
        <v>107897.32800000001</v>
      </c>
      <c r="AD189" s="154">
        <v>93821.75</v>
      </c>
      <c r="AE189" s="154">
        <v>10059.618</v>
      </c>
      <c r="AF189" s="154">
        <v>4015.96</v>
      </c>
      <c r="AG189" s="154">
        <v>868.57810341382026</v>
      </c>
      <c r="AH189" s="154"/>
      <c r="AI189" s="154"/>
      <c r="AJ189" s="154"/>
      <c r="AK189" s="154"/>
      <c r="AL189" s="154">
        <v>922.45438466668134</v>
      </c>
      <c r="AM189" s="154"/>
      <c r="AN189" s="154"/>
      <c r="AO189" s="154"/>
      <c r="AP189" s="154"/>
      <c r="AQ189" s="154"/>
      <c r="AR189" s="154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1"/>
      <c r="BN189" s="151"/>
      <c r="BO189" s="151"/>
      <c r="BP189" s="151"/>
      <c r="BQ189" s="151"/>
      <c r="BR189" s="151"/>
      <c r="BS189" s="151"/>
      <c r="BT189" s="151"/>
      <c r="BU189" s="151"/>
      <c r="BV189" s="151"/>
      <c r="BW189" s="154">
        <v>24397.163585192262</v>
      </c>
      <c r="BX189" s="154">
        <v>10483.761002755404</v>
      </c>
      <c r="BY189" s="154">
        <v>7985.8978557667588</v>
      </c>
      <c r="BZ189" s="154">
        <v>14682.075000000001</v>
      </c>
      <c r="CA189" s="154">
        <v>47969.809000000001</v>
      </c>
      <c r="CB189" s="154">
        <v>5450.360831606984</v>
      </c>
      <c r="CC189" s="154">
        <v>2589.0676780863405</v>
      </c>
      <c r="CD189" s="154">
        <v>221.93681894814736</v>
      </c>
      <c r="CE189" s="154">
        <v>1596.0167577199936</v>
      </c>
      <c r="CF189" s="154">
        <v>0</v>
      </c>
      <c r="CG189" s="154">
        <v>165.321</v>
      </c>
      <c r="CH189" s="154">
        <v>190.53748370838164</v>
      </c>
      <c r="CI189" s="154">
        <v>19.325600376129149</v>
      </c>
      <c r="CJ189" s="154">
        <v>119.48062232542038</v>
      </c>
      <c r="CK189" s="154">
        <v>845.14052988396213</v>
      </c>
      <c r="CL189" s="154">
        <v>216.04492420482634</v>
      </c>
      <c r="CM189" s="154">
        <v>5583.8538312258497</v>
      </c>
      <c r="CN189" s="154"/>
      <c r="CO189" s="154"/>
      <c r="CP189" s="154"/>
      <c r="CQ189" s="154">
        <v>2453.8200000000002</v>
      </c>
      <c r="CR189" s="154">
        <v>0</v>
      </c>
      <c r="CS189" s="154">
        <v>104574.92989658615</v>
      </c>
      <c r="CT189" s="154">
        <v>0</v>
      </c>
      <c r="CU189" s="154">
        <v>95.75</v>
      </c>
      <c r="CV189" s="154">
        <v>78472.526637498086</v>
      </c>
      <c r="CW189" s="154">
        <v>15179.352793823182</v>
      </c>
      <c r="CX189" s="154"/>
      <c r="CY189" s="154"/>
      <c r="CZ189" s="154"/>
      <c r="DA189" s="154"/>
      <c r="DB189" s="154"/>
      <c r="DC189" s="154"/>
      <c r="DD189" s="154"/>
      <c r="DE189" s="151"/>
      <c r="DF189" s="151"/>
      <c r="DG189" s="151"/>
      <c r="DH189" s="151"/>
      <c r="DI189" s="151"/>
      <c r="DJ189" s="151"/>
      <c r="DK189" s="151"/>
      <c r="DL189" s="151"/>
      <c r="DM189" s="151"/>
      <c r="DN189" s="151"/>
      <c r="DO189" s="151"/>
      <c r="DP189" s="151"/>
      <c r="DQ189" s="151"/>
      <c r="DR189" s="151"/>
      <c r="DS189" s="151"/>
      <c r="DT189" s="151"/>
      <c r="DU189" s="151"/>
      <c r="DV189" s="151"/>
      <c r="DW189" s="151"/>
      <c r="DX189" s="151"/>
      <c r="DY189" s="151"/>
      <c r="DZ189" s="151"/>
      <c r="EA189" s="151"/>
      <c r="EB189" s="151"/>
      <c r="EC189" s="151"/>
      <c r="ED189" s="151"/>
      <c r="EE189" s="151"/>
      <c r="EF189" s="151"/>
      <c r="EG189" s="151"/>
      <c r="EH189" s="151"/>
      <c r="EI189" s="151"/>
      <c r="EJ189" s="151"/>
      <c r="EK189" s="151"/>
      <c r="EL189" s="151"/>
      <c r="EM189" s="151"/>
    </row>
    <row r="190" spans="1:143" ht="12" customHeight="1" x14ac:dyDescent="0.2">
      <c r="A190" s="146" t="s">
        <v>328</v>
      </c>
      <c r="B190" s="147">
        <v>2010</v>
      </c>
      <c r="C190" s="146" t="s">
        <v>329</v>
      </c>
      <c r="D190" s="146"/>
      <c r="E190" s="146"/>
      <c r="F190" s="146"/>
      <c r="G190" s="154">
        <v>3019313</v>
      </c>
      <c r="AA190" s="154">
        <v>1578607.409</v>
      </c>
      <c r="AB190" s="154">
        <v>702218.56499999994</v>
      </c>
      <c r="AC190" s="154">
        <v>876388.84400000004</v>
      </c>
      <c r="AD190" s="154">
        <v>749421.63800000004</v>
      </c>
      <c r="AE190" s="154">
        <v>69160.495999999999</v>
      </c>
      <c r="AF190" s="154">
        <v>57806.71</v>
      </c>
      <c r="AG190" s="154">
        <v>24633.230738961589</v>
      </c>
      <c r="AH190" s="154"/>
      <c r="AI190" s="154"/>
      <c r="AJ190" s="154"/>
      <c r="AK190" s="154"/>
      <c r="AL190" s="154">
        <v>11039.979155400872</v>
      </c>
      <c r="AM190" s="154"/>
      <c r="AN190" s="154"/>
      <c r="AO190" s="154"/>
      <c r="AP190" s="154"/>
      <c r="AQ190" s="154"/>
      <c r="AR190" s="154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  <c r="BI190" s="151"/>
      <c r="BJ190" s="151"/>
      <c r="BK190" s="151"/>
      <c r="BL190" s="151"/>
      <c r="BM190" s="151"/>
      <c r="BN190" s="151"/>
      <c r="BO190" s="151"/>
      <c r="BP190" s="151"/>
      <c r="BQ190" s="151"/>
      <c r="BR190" s="151"/>
      <c r="BS190" s="151"/>
      <c r="BT190" s="151"/>
      <c r="BU190" s="151"/>
      <c r="BV190" s="151"/>
      <c r="BW190" s="154">
        <v>194450.65418105651</v>
      </c>
      <c r="BX190" s="154">
        <v>131242.20088939249</v>
      </c>
      <c r="BY190" s="154">
        <v>49378.07815118914</v>
      </c>
      <c r="BZ190" s="154">
        <v>156458.231</v>
      </c>
      <c r="CA190" s="154">
        <v>62399.591999999997</v>
      </c>
      <c r="CB190" s="154">
        <v>42131.395571320652</v>
      </c>
      <c r="CC190" s="154">
        <v>9795.2314502082918</v>
      </c>
      <c r="CD190" s="154">
        <v>673.49272375896089</v>
      </c>
      <c r="CE190" s="154">
        <v>12622.649065613985</v>
      </c>
      <c r="CF190" s="154">
        <v>0</v>
      </c>
      <c r="CG190" s="154">
        <v>1886.7929999999999</v>
      </c>
      <c r="CH190" s="154">
        <v>522.24299016427995</v>
      </c>
      <c r="CI190" s="154">
        <v>243.60350474119187</v>
      </c>
      <c r="CJ190" s="154">
        <v>339.60332660961149</v>
      </c>
      <c r="CK190" s="154">
        <v>5858.8062484425582</v>
      </c>
      <c r="CL190" s="154">
        <v>2705.9897726659774</v>
      </c>
      <c r="CM190" s="154">
        <v>31509.995577581791</v>
      </c>
      <c r="CN190" s="154"/>
      <c r="CO190" s="154"/>
      <c r="CP190" s="154"/>
      <c r="CQ190" s="154">
        <v>72.87</v>
      </c>
      <c r="CR190" s="154">
        <v>576097.06900000002</v>
      </c>
      <c r="CS190" s="154">
        <v>278378.49122341408</v>
      </c>
      <c r="CT190" s="154">
        <v>0</v>
      </c>
      <c r="CU190" s="154">
        <v>60508.149345014099</v>
      </c>
      <c r="CV190" s="154">
        <v>50102.016215798903</v>
      </c>
      <c r="CW190" s="154">
        <v>63243.647285520856</v>
      </c>
      <c r="CX190" s="154"/>
      <c r="CY190" s="154"/>
      <c r="CZ190" s="154"/>
      <c r="DA190" s="154"/>
      <c r="DB190" s="154"/>
      <c r="DC190" s="154"/>
      <c r="DD190" s="154"/>
      <c r="DE190" s="151"/>
      <c r="DF190" s="151"/>
      <c r="DG190" s="151"/>
      <c r="DH190" s="151"/>
      <c r="DI190" s="151"/>
      <c r="DJ190" s="151"/>
      <c r="DK190" s="151"/>
      <c r="DL190" s="151"/>
      <c r="DM190" s="151"/>
      <c r="DN190" s="151"/>
      <c r="DO190" s="151"/>
      <c r="DP190" s="151"/>
      <c r="DQ190" s="151"/>
      <c r="DR190" s="151"/>
      <c r="DS190" s="151"/>
      <c r="DT190" s="151"/>
      <c r="DU190" s="151"/>
      <c r="DV190" s="151"/>
      <c r="DW190" s="151"/>
      <c r="DX190" s="151"/>
      <c r="DY190" s="151"/>
      <c r="DZ190" s="151"/>
      <c r="EA190" s="151"/>
      <c r="EB190" s="151"/>
      <c r="EC190" s="151"/>
      <c r="ED190" s="151"/>
      <c r="EE190" s="151"/>
      <c r="EF190" s="151"/>
      <c r="EG190" s="151"/>
      <c r="EH190" s="151"/>
      <c r="EI190" s="151"/>
      <c r="EJ190" s="151"/>
      <c r="EK190" s="151"/>
      <c r="EL190" s="151"/>
      <c r="EM190" s="151"/>
    </row>
    <row r="191" spans="1:143" ht="12" customHeight="1" x14ac:dyDescent="0.2">
      <c r="A191" s="146">
        <v>108</v>
      </c>
      <c r="B191" s="147">
        <v>2010</v>
      </c>
      <c r="C191" s="146" t="s">
        <v>333</v>
      </c>
      <c r="D191" s="146"/>
      <c r="E191" s="146"/>
      <c r="F191" s="146"/>
      <c r="G191" s="154">
        <v>835242</v>
      </c>
      <c r="AA191" s="154">
        <v>375263.12099999998</v>
      </c>
      <c r="AB191" s="154">
        <v>215900.905</v>
      </c>
      <c r="AC191" s="154">
        <v>159362.21600000001</v>
      </c>
      <c r="AD191" s="154">
        <v>120607.352</v>
      </c>
      <c r="AE191" s="154">
        <v>23107.013999999999</v>
      </c>
      <c r="AF191" s="154">
        <v>15647.85</v>
      </c>
      <c r="AG191" s="154">
        <v>2514.2088874646315</v>
      </c>
      <c r="AH191" s="154"/>
      <c r="AI191" s="154"/>
      <c r="AJ191" s="154"/>
      <c r="AK191" s="154"/>
      <c r="AL191" s="154">
        <v>3351.2598633462189</v>
      </c>
      <c r="AM191" s="154"/>
      <c r="AN191" s="154"/>
      <c r="AO191" s="154"/>
      <c r="AP191" s="154"/>
      <c r="AQ191" s="154"/>
      <c r="AR191" s="154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1"/>
      <c r="BN191" s="151"/>
      <c r="BO191" s="151"/>
      <c r="BP191" s="151"/>
      <c r="BQ191" s="151"/>
      <c r="BR191" s="151"/>
      <c r="BS191" s="151"/>
      <c r="BT191" s="151"/>
      <c r="BU191" s="151"/>
      <c r="BV191" s="151"/>
      <c r="BW191" s="154">
        <v>52271.106187354628</v>
      </c>
      <c r="BX191" s="154">
        <v>30251.530843825578</v>
      </c>
      <c r="BY191" s="154">
        <v>8215.4670803943281</v>
      </c>
      <c r="BZ191" s="154">
        <v>57670.87</v>
      </c>
      <c r="CA191" s="154">
        <v>30040.874</v>
      </c>
      <c r="CB191" s="154">
        <v>16095.555298027397</v>
      </c>
      <c r="CC191" s="154">
        <v>4502.7695365169793</v>
      </c>
      <c r="CD191" s="154">
        <v>772.06438041210924</v>
      </c>
      <c r="CE191" s="154">
        <v>3676.8887025957106</v>
      </c>
      <c r="CF191" s="154">
        <v>0</v>
      </c>
      <c r="CG191" s="154">
        <v>670.40099999999995</v>
      </c>
      <c r="CH191" s="154">
        <v>162.89364317035674</v>
      </c>
      <c r="CI191" s="154">
        <v>100.08936194801331</v>
      </c>
      <c r="CJ191" s="154">
        <v>199.28006387853623</v>
      </c>
      <c r="CK191" s="154">
        <v>1401.293984499164</v>
      </c>
      <c r="CL191" s="154">
        <v>636.42671238660807</v>
      </c>
      <c r="CM191" s="154">
        <v>9233.3932298244417</v>
      </c>
      <c r="CN191" s="154"/>
      <c r="CO191" s="154"/>
      <c r="CP191" s="154"/>
      <c r="CQ191" s="154">
        <v>0</v>
      </c>
      <c r="CR191" s="154">
        <v>110760.29</v>
      </c>
      <c r="CS191" s="154">
        <v>46087.717112535378</v>
      </c>
      <c r="CT191" s="154">
        <v>0</v>
      </c>
      <c r="CU191" s="154">
        <v>7340.9400000000005</v>
      </c>
      <c r="CV191" s="154">
        <v>0</v>
      </c>
      <c r="CW191" s="154">
        <v>0</v>
      </c>
      <c r="CX191" s="154"/>
      <c r="CY191" s="154"/>
      <c r="CZ191" s="154"/>
      <c r="DA191" s="154"/>
      <c r="DB191" s="154"/>
      <c r="DC191" s="154"/>
      <c r="DD191" s="154"/>
      <c r="DE191" s="151"/>
      <c r="DF191" s="151"/>
      <c r="DG191" s="151"/>
      <c r="DH191" s="151"/>
      <c r="DI191" s="151"/>
      <c r="DJ191" s="151"/>
      <c r="DK191" s="151"/>
      <c r="DL191" s="151"/>
      <c r="DM191" s="151"/>
      <c r="DN191" s="151"/>
      <c r="DO191" s="151"/>
      <c r="DP191" s="151"/>
      <c r="DQ191" s="151"/>
      <c r="DR191" s="151"/>
      <c r="DS191" s="151"/>
      <c r="DT191" s="151"/>
      <c r="DU191" s="151"/>
      <c r="DV191" s="151"/>
      <c r="DW191" s="151"/>
      <c r="DX191" s="151"/>
      <c r="DY191" s="151"/>
      <c r="DZ191" s="151"/>
      <c r="EA191" s="151"/>
      <c r="EB191" s="151"/>
      <c r="EC191" s="151"/>
      <c r="ED191" s="151"/>
      <c r="EE191" s="151"/>
      <c r="EF191" s="151"/>
      <c r="EG191" s="151"/>
      <c r="EH191" s="151"/>
      <c r="EI191" s="151"/>
      <c r="EJ191" s="151"/>
      <c r="EK191" s="151"/>
      <c r="EL191" s="151"/>
      <c r="EM191" s="151"/>
    </row>
    <row r="192" spans="1:143" ht="12" customHeight="1" x14ac:dyDescent="0.2">
      <c r="A192" s="146" t="s">
        <v>335</v>
      </c>
      <c r="B192" s="147">
        <v>2010</v>
      </c>
      <c r="C192" s="146" t="s">
        <v>336</v>
      </c>
      <c r="D192" s="146"/>
      <c r="E192" s="146"/>
      <c r="F192" s="146"/>
      <c r="G192" s="154">
        <v>534755</v>
      </c>
      <c r="AA192" s="154">
        <v>307271.46899999998</v>
      </c>
      <c r="AB192" s="154">
        <v>88358.767999999996</v>
      </c>
      <c r="AC192" s="154">
        <v>218912.70099999997</v>
      </c>
      <c r="AD192" s="154">
        <v>200076.26199999999</v>
      </c>
      <c r="AE192" s="154">
        <v>11745.359</v>
      </c>
      <c r="AF192" s="154">
        <v>7091.08</v>
      </c>
      <c r="AG192" s="154">
        <v>1573.1565777219535</v>
      </c>
      <c r="AH192" s="154"/>
      <c r="AI192" s="154"/>
      <c r="AJ192" s="154"/>
      <c r="AK192" s="154"/>
      <c r="AL192" s="154">
        <v>147.31187767341734</v>
      </c>
      <c r="AM192" s="154"/>
      <c r="AN192" s="154"/>
      <c r="AO192" s="154"/>
      <c r="AP192" s="154"/>
      <c r="AQ192" s="154"/>
      <c r="AR192" s="154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1"/>
      <c r="BN192" s="151"/>
      <c r="BO192" s="151"/>
      <c r="BP192" s="151"/>
      <c r="BQ192" s="151"/>
      <c r="BR192" s="151"/>
      <c r="BS192" s="151"/>
      <c r="BT192" s="151"/>
      <c r="BU192" s="151"/>
      <c r="BV192" s="151"/>
      <c r="BW192" s="154">
        <v>21850.883766068815</v>
      </c>
      <c r="BX192" s="154">
        <v>14662.449599525273</v>
      </c>
      <c r="BY192" s="154">
        <v>4754.8709849070756</v>
      </c>
      <c r="BZ192" s="154">
        <v>4570.76</v>
      </c>
      <c r="CA192" s="154">
        <v>27375.197</v>
      </c>
      <c r="CB192" s="154">
        <v>5487.4887311410903</v>
      </c>
      <c r="CC192" s="154">
        <v>2376.0918898847813</v>
      </c>
      <c r="CD192" s="154">
        <v>27.216869511660189</v>
      </c>
      <c r="CE192" s="154">
        <v>2128.5206436134577</v>
      </c>
      <c r="CF192" s="154">
        <v>0</v>
      </c>
      <c r="CG192" s="154">
        <v>90.984999999999999</v>
      </c>
      <c r="CH192" s="154">
        <v>95.887121866226195</v>
      </c>
      <c r="CI192" s="154">
        <v>8.932700173854828</v>
      </c>
      <c r="CJ192" s="154">
        <v>43.037680837631228</v>
      </c>
      <c r="CK192" s="154">
        <v>522.29026337747086</v>
      </c>
      <c r="CL192" s="154">
        <v>683.01297329330441</v>
      </c>
      <c r="CM192" s="154">
        <v>3681.1421569083295</v>
      </c>
      <c r="CN192" s="154"/>
      <c r="CO192" s="154"/>
      <c r="CP192" s="154"/>
      <c r="CQ192" s="154">
        <v>2546.86</v>
      </c>
      <c r="CR192" s="154">
        <v>70964.099000000002</v>
      </c>
      <c r="CS192" s="154">
        <v>143828.58542227792</v>
      </c>
      <c r="CT192" s="154">
        <v>0</v>
      </c>
      <c r="CU192" s="154">
        <v>37305.830000000016</v>
      </c>
      <c r="CV192" s="154">
        <v>49230.686971660136</v>
      </c>
      <c r="CW192" s="154">
        <v>42177.687757374944</v>
      </c>
      <c r="CX192" s="154"/>
      <c r="CY192" s="154"/>
      <c r="CZ192" s="154"/>
      <c r="DA192" s="154"/>
      <c r="DB192" s="154"/>
      <c r="DC192" s="154"/>
      <c r="DD192" s="154"/>
      <c r="DE192" s="151"/>
      <c r="DF192" s="151"/>
      <c r="DG192" s="151"/>
      <c r="DH192" s="151"/>
      <c r="DI192" s="151"/>
      <c r="DJ192" s="151"/>
      <c r="DK192" s="151"/>
      <c r="DL192" s="151"/>
      <c r="DM192" s="151"/>
      <c r="DN192" s="151"/>
      <c r="DO192" s="151"/>
      <c r="DP192" s="151"/>
      <c r="DQ192" s="151"/>
      <c r="DR192" s="151"/>
      <c r="DS192" s="151"/>
      <c r="DT192" s="151"/>
      <c r="DU192" s="151"/>
      <c r="DV192" s="151"/>
      <c r="DW192" s="151"/>
      <c r="DX192" s="151"/>
      <c r="DY192" s="151"/>
      <c r="DZ192" s="151"/>
      <c r="EA192" s="151"/>
      <c r="EB192" s="151"/>
      <c r="EC192" s="151"/>
      <c r="ED192" s="151"/>
      <c r="EE192" s="151"/>
      <c r="EF192" s="151"/>
      <c r="EG192" s="151"/>
      <c r="EH192" s="151"/>
      <c r="EI192" s="151"/>
      <c r="EJ192" s="151"/>
      <c r="EK192" s="151"/>
      <c r="EL192" s="151"/>
      <c r="EM192" s="151"/>
    </row>
    <row r="193" spans="1:143" ht="12" customHeight="1" x14ac:dyDescent="0.2">
      <c r="A193" s="146" t="s">
        <v>340</v>
      </c>
      <c r="B193" s="147">
        <v>2010</v>
      </c>
      <c r="C193" s="146" t="s">
        <v>341</v>
      </c>
      <c r="D193" s="146"/>
      <c r="E193" s="146"/>
      <c r="F193" s="146"/>
      <c r="G193" s="154">
        <v>180981</v>
      </c>
      <c r="AA193" s="154">
        <v>84572.68</v>
      </c>
      <c r="AB193" s="154">
        <v>35655.192000000003</v>
      </c>
      <c r="AC193" s="154">
        <v>48917.487999999998</v>
      </c>
      <c r="AD193" s="154">
        <v>38915.847999999998</v>
      </c>
      <c r="AE193" s="154">
        <v>6697.26</v>
      </c>
      <c r="AF193" s="154">
        <v>3304.38</v>
      </c>
      <c r="AG193" s="154">
        <v>3764.1277495729923</v>
      </c>
      <c r="AH193" s="154"/>
      <c r="AI193" s="154"/>
      <c r="AJ193" s="154"/>
      <c r="AK193" s="154"/>
      <c r="AL193" s="154">
        <v>996.2598746016622</v>
      </c>
      <c r="AM193" s="154"/>
      <c r="AN193" s="154"/>
      <c r="AO193" s="154"/>
      <c r="AP193" s="154"/>
      <c r="AQ193" s="154"/>
      <c r="AR193" s="154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1"/>
      <c r="BN193" s="151"/>
      <c r="BO193" s="151"/>
      <c r="BP193" s="151"/>
      <c r="BQ193" s="151"/>
      <c r="BR193" s="151"/>
      <c r="BS193" s="151"/>
      <c r="BT193" s="151"/>
      <c r="BU193" s="151"/>
      <c r="BV193" s="151"/>
      <c r="BW193" s="154">
        <v>13559.661174382567</v>
      </c>
      <c r="BX193" s="154">
        <v>8113.8305386417505</v>
      </c>
      <c r="BY193" s="154">
        <v>1640.8268807242812</v>
      </c>
      <c r="BZ193" s="154">
        <v>1286.68</v>
      </c>
      <c r="CA193" s="154">
        <v>4351.2960000000003</v>
      </c>
      <c r="CB193" s="154">
        <v>1341.9794831603765</v>
      </c>
      <c r="CC193" s="154">
        <v>880.32582587441061</v>
      </c>
      <c r="CD193" s="154">
        <v>67.381898312922573</v>
      </c>
      <c r="CE193" s="154">
        <v>1308.3659653401376</v>
      </c>
      <c r="CF193" s="154">
        <v>0</v>
      </c>
      <c r="CG193" s="154">
        <v>67.165000000000006</v>
      </c>
      <c r="CH193" s="154">
        <v>92.884401807785039</v>
      </c>
      <c r="CI193" s="154">
        <v>9.0718601765632627</v>
      </c>
      <c r="CJ193" s="154">
        <v>25.968040505409242</v>
      </c>
      <c r="CK193" s="154">
        <v>95.149749927725637</v>
      </c>
      <c r="CL193" s="154">
        <v>982.45197912120818</v>
      </c>
      <c r="CM193" s="154">
        <v>1832.1528979016953</v>
      </c>
      <c r="CN193" s="154"/>
      <c r="CO193" s="154"/>
      <c r="CP193" s="154"/>
      <c r="CQ193" s="154">
        <v>0</v>
      </c>
      <c r="CR193" s="154">
        <v>0</v>
      </c>
      <c r="CS193" s="154">
        <v>44777.076250427002</v>
      </c>
      <c r="CT193" s="154">
        <v>0</v>
      </c>
      <c r="CU193" s="154">
        <v>38915.847999999998</v>
      </c>
      <c r="CV193" s="154">
        <v>0</v>
      </c>
      <c r="CW193" s="154">
        <v>0</v>
      </c>
      <c r="CX193" s="154"/>
      <c r="CY193" s="154"/>
      <c r="CZ193" s="154"/>
      <c r="DA193" s="154"/>
      <c r="DB193" s="154"/>
      <c r="DC193" s="154"/>
      <c r="DD193" s="154"/>
      <c r="DE193" s="151"/>
      <c r="DF193" s="151"/>
      <c r="DG193" s="151"/>
      <c r="DH193" s="151"/>
      <c r="DI193" s="151"/>
      <c r="DJ193" s="151"/>
      <c r="DK193" s="151"/>
      <c r="DL193" s="151"/>
      <c r="DM193" s="151"/>
      <c r="DN193" s="151"/>
      <c r="DO193" s="151"/>
      <c r="DP193" s="151"/>
      <c r="DQ193" s="151"/>
      <c r="DR193" s="151"/>
      <c r="DS193" s="151"/>
      <c r="DT193" s="151"/>
      <c r="DU193" s="151"/>
      <c r="DV193" s="151"/>
      <c r="DW193" s="151"/>
      <c r="DX193" s="151"/>
      <c r="DY193" s="151"/>
      <c r="DZ193" s="151"/>
      <c r="EA193" s="151"/>
      <c r="EB193" s="151"/>
      <c r="EC193" s="151"/>
      <c r="ED193" s="151"/>
      <c r="EE193" s="151"/>
      <c r="EF193" s="151"/>
      <c r="EG193" s="151"/>
      <c r="EH193" s="151"/>
      <c r="EI193" s="151"/>
      <c r="EJ193" s="151"/>
      <c r="EK193" s="151"/>
      <c r="EL193" s="151"/>
      <c r="EM193" s="151"/>
    </row>
    <row r="194" spans="1:143" ht="12" customHeight="1" x14ac:dyDescent="0.2">
      <c r="A194" s="146" t="s">
        <v>342</v>
      </c>
      <c r="B194" s="147">
        <v>2010</v>
      </c>
      <c r="C194" s="146" t="s">
        <v>343</v>
      </c>
      <c r="D194" s="146"/>
      <c r="E194" s="146"/>
      <c r="F194" s="146"/>
      <c r="G194" s="154">
        <v>869247</v>
      </c>
      <c r="AA194" s="154">
        <v>417054.81699999998</v>
      </c>
      <c r="AB194" s="154">
        <v>243254.83499999999</v>
      </c>
      <c r="AC194" s="154">
        <v>173799.98200000002</v>
      </c>
      <c r="AD194" s="154">
        <v>129761.099</v>
      </c>
      <c r="AE194" s="154">
        <v>30190.402999999998</v>
      </c>
      <c r="AF194" s="154">
        <v>13848.48</v>
      </c>
      <c r="AG194" s="154">
        <v>3580.5408683783562</v>
      </c>
      <c r="AH194" s="154"/>
      <c r="AI194" s="154"/>
      <c r="AJ194" s="154"/>
      <c r="AK194" s="154"/>
      <c r="AL194" s="154">
        <v>1812.3472776019573</v>
      </c>
      <c r="AM194" s="154"/>
      <c r="AN194" s="154"/>
      <c r="AO194" s="154"/>
      <c r="AP194" s="154"/>
      <c r="AQ194" s="154"/>
      <c r="AR194" s="154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1"/>
      <c r="BN194" s="151"/>
      <c r="BO194" s="151"/>
      <c r="BP194" s="151"/>
      <c r="BQ194" s="151"/>
      <c r="BR194" s="151"/>
      <c r="BS194" s="151"/>
      <c r="BT194" s="151"/>
      <c r="BU194" s="151"/>
      <c r="BV194" s="151"/>
      <c r="BW194" s="154">
        <v>42687.912775681616</v>
      </c>
      <c r="BX194" s="154">
        <v>39567.206236934602</v>
      </c>
      <c r="BY194" s="154">
        <v>15245.200520204529</v>
      </c>
      <c r="BZ194" s="154">
        <v>58787.813999999998</v>
      </c>
      <c r="CA194" s="154">
        <v>49373.675999999999</v>
      </c>
      <c r="CB194" s="154">
        <v>15725.064802676439</v>
      </c>
      <c r="CC194" s="154">
        <v>5541.5901674930528</v>
      </c>
      <c r="CD194" s="154">
        <v>231.28517392440932</v>
      </c>
      <c r="CE194" s="154">
        <v>4948.1683689183001</v>
      </c>
      <c r="CF194" s="154">
        <v>0</v>
      </c>
      <c r="CG194" s="154">
        <v>585.99800000000005</v>
      </c>
      <c r="CH194" s="154">
        <v>264.95868515682218</v>
      </c>
      <c r="CI194" s="154">
        <v>119.57862232732772</v>
      </c>
      <c r="CJ194" s="154">
        <v>166.44908323955536</v>
      </c>
      <c r="CK194" s="154">
        <v>1101.5735714419409</v>
      </c>
      <c r="CL194" s="154">
        <v>1122.5645418481827</v>
      </c>
      <c r="CM194" s="154">
        <v>7785.7927167564631</v>
      </c>
      <c r="CN194" s="154"/>
      <c r="CO194" s="154"/>
      <c r="CP194" s="154"/>
      <c r="CQ194" s="154">
        <v>35919.429000000004</v>
      </c>
      <c r="CR194" s="154">
        <v>68885.58</v>
      </c>
      <c r="CS194" s="154">
        <v>65414.430131621659</v>
      </c>
      <c r="CT194" s="154">
        <v>1470.2199999999996</v>
      </c>
      <c r="CU194" s="154">
        <v>0</v>
      </c>
      <c r="CV194" s="154">
        <v>5587.095382968635</v>
      </c>
      <c r="CW194" s="154">
        <v>30995.99895769656</v>
      </c>
      <c r="CX194" s="154"/>
      <c r="CY194" s="154"/>
      <c r="CZ194" s="154"/>
      <c r="DA194" s="154"/>
      <c r="DB194" s="154"/>
      <c r="DC194" s="154"/>
      <c r="DD194" s="154"/>
      <c r="DE194" s="151"/>
      <c r="DF194" s="151"/>
      <c r="DG194" s="151"/>
      <c r="DH194" s="151"/>
      <c r="DI194" s="151"/>
      <c r="DJ194" s="151"/>
      <c r="DK194" s="151"/>
      <c r="DL194" s="151"/>
      <c r="DM194" s="151"/>
      <c r="DN194" s="151"/>
      <c r="DO194" s="151"/>
      <c r="DP194" s="151"/>
      <c r="DQ194" s="151"/>
      <c r="DR194" s="151"/>
      <c r="DS194" s="151"/>
      <c r="DT194" s="151"/>
      <c r="DU194" s="151"/>
      <c r="DV194" s="151"/>
      <c r="DW194" s="151"/>
      <c r="DX194" s="151"/>
      <c r="DY194" s="151"/>
      <c r="DZ194" s="151"/>
      <c r="EA194" s="151"/>
      <c r="EB194" s="151"/>
      <c r="EC194" s="151"/>
      <c r="ED194" s="151"/>
      <c r="EE194" s="151"/>
      <c r="EF194" s="151"/>
      <c r="EG194" s="151"/>
      <c r="EH194" s="151"/>
      <c r="EI194" s="151"/>
      <c r="EJ194" s="151"/>
      <c r="EK194" s="151"/>
      <c r="EL194" s="151"/>
      <c r="EM194" s="151"/>
    </row>
    <row r="195" spans="1:143" ht="12" customHeight="1" x14ac:dyDescent="0.2">
      <c r="A195" s="141" t="s">
        <v>298</v>
      </c>
      <c r="B195" s="142">
        <v>2009</v>
      </c>
      <c r="C195" s="141" t="s">
        <v>299</v>
      </c>
      <c r="D195" s="141"/>
      <c r="E195" s="141"/>
      <c r="F195" s="141"/>
      <c r="G195" s="155">
        <v>1073157</v>
      </c>
      <c r="AA195" s="155">
        <v>484842.95799999998</v>
      </c>
      <c r="AB195" s="155">
        <v>259095.73699999999</v>
      </c>
      <c r="AC195" s="155">
        <v>225747.22099999999</v>
      </c>
      <c r="AD195" s="155">
        <v>174103.715</v>
      </c>
      <c r="AE195" s="155">
        <v>33630.81</v>
      </c>
      <c r="AF195" s="155">
        <v>18012.696</v>
      </c>
      <c r="AG195" s="155">
        <v>2362.7179620057791</v>
      </c>
      <c r="AH195" s="155"/>
      <c r="AI195" s="155"/>
      <c r="AJ195" s="155"/>
      <c r="AK195" s="155"/>
      <c r="AL195" s="155">
        <v>12341.057182506025</v>
      </c>
      <c r="AM195" s="155"/>
      <c r="AN195" s="155"/>
      <c r="AO195" s="155"/>
      <c r="AP195" s="155"/>
      <c r="AQ195" s="155"/>
      <c r="AR195" s="15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  <c r="BI195" s="145"/>
      <c r="BJ195" s="145"/>
      <c r="BK195" s="145"/>
      <c r="BL195" s="145"/>
      <c r="BM195" s="145"/>
      <c r="BN195" s="145"/>
      <c r="BO195" s="145"/>
      <c r="BP195" s="145"/>
      <c r="BQ195" s="145"/>
      <c r="BR195" s="145"/>
      <c r="BS195" s="145"/>
      <c r="BT195" s="145"/>
      <c r="BU195" s="145"/>
      <c r="BV195" s="145"/>
      <c r="BW195" s="155">
        <v>63831.01531002939</v>
      </c>
      <c r="BX195" s="155">
        <v>43643.645225682259</v>
      </c>
      <c r="BY195" s="155">
        <v>12089.886277190932</v>
      </c>
      <c r="BZ195" s="155">
        <v>49194.195</v>
      </c>
      <c r="CA195" s="155">
        <v>44849.364999999998</v>
      </c>
      <c r="CB195" s="155">
        <v>17582.502879368662</v>
      </c>
      <c r="CC195" s="155">
        <v>9619.1894468681476</v>
      </c>
      <c r="CD195" s="155">
        <v>469.87043760059004</v>
      </c>
      <c r="CE195" s="155">
        <v>4444.1296822707654</v>
      </c>
      <c r="CF195" s="155">
        <v>0</v>
      </c>
      <c r="CG195" s="155">
        <v>413.42336046409605</v>
      </c>
      <c r="CH195" s="155">
        <v>390.92886760854719</v>
      </c>
      <c r="CI195" s="155">
        <v>136.09946264886855</v>
      </c>
      <c r="CJ195" s="155">
        <v>305.40132594394686</v>
      </c>
      <c r="CK195" s="155">
        <v>1978.0433982046582</v>
      </c>
      <c r="CL195" s="155">
        <v>1260.9915045423509</v>
      </c>
      <c r="CM195" s="155"/>
      <c r="CN195" s="155"/>
      <c r="CO195" s="155"/>
      <c r="CP195" s="155"/>
      <c r="CQ195" s="152">
        <v>15848.27</v>
      </c>
      <c r="CR195" s="152">
        <v>126653.21900000008</v>
      </c>
      <c r="CS195" s="152">
        <v>80883.014037994246</v>
      </c>
      <c r="CT195" s="152">
        <v>0</v>
      </c>
      <c r="CU195" s="152">
        <v>0</v>
      </c>
      <c r="CV195" s="152">
        <v>8150.4380957301109</v>
      </c>
      <c r="CW195" s="152">
        <v>39793.314189852295</v>
      </c>
      <c r="CX195" s="152"/>
      <c r="CY195" s="152"/>
      <c r="CZ195" s="152"/>
      <c r="DA195" s="152"/>
      <c r="DB195" s="152"/>
      <c r="DC195" s="152"/>
      <c r="DD195" s="152"/>
      <c r="DE195" s="145"/>
      <c r="DF195" s="145"/>
      <c r="DG195" s="145"/>
      <c r="DH195" s="145"/>
      <c r="DI195" s="145"/>
      <c r="DJ195" s="145"/>
      <c r="DK195" s="145"/>
      <c r="DL195" s="145"/>
      <c r="DM195" s="145"/>
      <c r="DN195" s="145"/>
      <c r="DO195" s="145"/>
      <c r="DP195" s="145"/>
      <c r="DQ195" s="145"/>
      <c r="DR195" s="145"/>
      <c r="DS195" s="145"/>
      <c r="DT195" s="145"/>
      <c r="DU195" s="145"/>
      <c r="DV195" s="145"/>
      <c r="DW195" s="145"/>
      <c r="DX195" s="145"/>
      <c r="DY195" s="145"/>
      <c r="DZ195" s="145"/>
      <c r="EA195" s="145"/>
      <c r="EB195" s="145"/>
      <c r="EC195" s="145"/>
      <c r="ED195" s="145"/>
      <c r="EE195" s="145"/>
      <c r="EF195" s="145"/>
      <c r="EG195" s="145"/>
      <c r="EH195" s="145"/>
      <c r="EI195" s="145"/>
      <c r="EJ195" s="145"/>
      <c r="EK195" s="145"/>
      <c r="EL195" s="145"/>
      <c r="EM195" s="145"/>
    </row>
    <row r="196" spans="1:143" ht="12" customHeight="1" x14ac:dyDescent="0.2">
      <c r="A196" s="141" t="s">
        <v>303</v>
      </c>
      <c r="B196" s="142">
        <v>2009</v>
      </c>
      <c r="C196" s="141" t="s">
        <v>304</v>
      </c>
      <c r="D196" s="141"/>
      <c r="E196" s="141"/>
      <c r="F196" s="141"/>
      <c r="G196" s="155">
        <v>1224258</v>
      </c>
      <c r="AA196" s="155">
        <v>741118.42200000002</v>
      </c>
      <c r="AB196" s="155">
        <v>295108.99599999998</v>
      </c>
      <c r="AC196" s="155">
        <v>446008.89599999995</v>
      </c>
      <c r="AD196" s="155">
        <v>376112.83199999999</v>
      </c>
      <c r="AE196" s="155">
        <v>48769.235999999997</v>
      </c>
      <c r="AF196" s="155">
        <v>21126.828000000001</v>
      </c>
      <c r="AG196" s="155">
        <v>9161.1065482044814</v>
      </c>
      <c r="AH196" s="155"/>
      <c r="AI196" s="155"/>
      <c r="AJ196" s="155"/>
      <c r="AK196" s="155"/>
      <c r="AL196" s="155">
        <v>7399.8980370693207</v>
      </c>
      <c r="AM196" s="155"/>
      <c r="AN196" s="155"/>
      <c r="AO196" s="155"/>
      <c r="AP196" s="155"/>
      <c r="AQ196" s="155"/>
      <c r="AR196" s="15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  <c r="BH196" s="145"/>
      <c r="BI196" s="145"/>
      <c r="BJ196" s="145"/>
      <c r="BK196" s="145"/>
      <c r="BL196" s="145"/>
      <c r="BM196" s="145"/>
      <c r="BN196" s="145"/>
      <c r="BO196" s="145"/>
      <c r="BP196" s="145"/>
      <c r="BQ196" s="145"/>
      <c r="BR196" s="145"/>
      <c r="BS196" s="145"/>
      <c r="BT196" s="145"/>
      <c r="BU196" s="145"/>
      <c r="BV196" s="145"/>
      <c r="BW196" s="155">
        <v>73726.130420749061</v>
      </c>
      <c r="BX196" s="155">
        <v>36814.284709310174</v>
      </c>
      <c r="BY196" s="155">
        <v>13083.686237787384</v>
      </c>
      <c r="BZ196" s="155">
        <v>26416.039000000001</v>
      </c>
      <c r="CA196" s="155">
        <v>87675.186000000002</v>
      </c>
      <c r="CB196" s="155">
        <v>23240.585958369076</v>
      </c>
      <c r="CC196" s="155">
        <v>10508.122277234466</v>
      </c>
      <c r="CD196" s="155">
        <v>122.73794648847345</v>
      </c>
      <c r="CE196" s="155">
        <v>4398.1333834892512</v>
      </c>
      <c r="CF196" s="155">
        <v>0</v>
      </c>
      <c r="CG196" s="155">
        <v>936.38385300636287</v>
      </c>
      <c r="CH196" s="155">
        <v>561.65761093139645</v>
      </c>
      <c r="CI196" s="155">
        <v>88.689021726131443</v>
      </c>
      <c r="CJ196" s="155">
        <v>162.54966316366196</v>
      </c>
      <c r="CK196" s="155">
        <v>1819.4358043243028</v>
      </c>
      <c r="CL196" s="155">
        <v>4190.2373814511302</v>
      </c>
      <c r="CM196" s="155"/>
      <c r="CN196" s="155"/>
      <c r="CO196" s="155"/>
      <c r="CP196" s="155"/>
      <c r="CQ196" s="152">
        <v>13587.011999999999</v>
      </c>
      <c r="CR196" s="152">
        <v>369853.17899999983</v>
      </c>
      <c r="CS196" s="152">
        <v>53246.667451795525</v>
      </c>
      <c r="CT196" s="152">
        <v>0</v>
      </c>
      <c r="CU196" s="152">
        <v>0</v>
      </c>
      <c r="CV196" s="152">
        <v>0</v>
      </c>
      <c r="CW196" s="152">
        <v>0</v>
      </c>
      <c r="CX196" s="152"/>
      <c r="CY196" s="152"/>
      <c r="CZ196" s="152"/>
      <c r="DA196" s="152"/>
      <c r="DB196" s="152"/>
      <c r="DC196" s="152"/>
      <c r="DD196" s="152"/>
      <c r="DE196" s="145"/>
      <c r="DF196" s="145"/>
      <c r="DG196" s="145"/>
      <c r="DH196" s="145"/>
      <c r="DI196" s="145"/>
      <c r="DJ196" s="145"/>
      <c r="DK196" s="145"/>
      <c r="DL196" s="145"/>
      <c r="DM196" s="145"/>
      <c r="DN196" s="145"/>
      <c r="DO196" s="145"/>
      <c r="DP196" s="145"/>
      <c r="DQ196" s="145"/>
      <c r="DR196" s="145"/>
      <c r="DS196" s="145"/>
      <c r="DT196" s="145"/>
      <c r="DU196" s="145"/>
      <c r="DV196" s="145"/>
      <c r="DW196" s="145"/>
      <c r="DX196" s="145"/>
      <c r="DY196" s="145"/>
      <c r="DZ196" s="145"/>
      <c r="EA196" s="145"/>
      <c r="EB196" s="145"/>
      <c r="EC196" s="145"/>
      <c r="ED196" s="145"/>
      <c r="EE196" s="145"/>
      <c r="EF196" s="145"/>
      <c r="EG196" s="145"/>
      <c r="EH196" s="145"/>
      <c r="EI196" s="145"/>
      <c r="EJ196" s="145"/>
      <c r="EK196" s="145"/>
      <c r="EL196" s="145"/>
      <c r="EM196" s="145"/>
    </row>
    <row r="197" spans="1:143" ht="12" customHeight="1" x14ac:dyDescent="0.2">
      <c r="A197" s="141" t="s">
        <v>307</v>
      </c>
      <c r="B197" s="142">
        <v>2009</v>
      </c>
      <c r="C197" s="141" t="s">
        <v>308</v>
      </c>
      <c r="D197" s="141"/>
      <c r="E197" s="141"/>
      <c r="F197" s="141"/>
      <c r="G197" s="155">
        <v>580623</v>
      </c>
      <c r="AA197" s="155">
        <v>277470.60600000003</v>
      </c>
      <c r="AB197" s="155">
        <v>131837.67800000001</v>
      </c>
      <c r="AC197" s="155">
        <v>145632.92800000001</v>
      </c>
      <c r="AD197" s="155">
        <v>117220.198</v>
      </c>
      <c r="AE197" s="155">
        <v>20683.285</v>
      </c>
      <c r="AF197" s="155">
        <v>7729.4449999999997</v>
      </c>
      <c r="AG197" s="155">
        <v>1030.8271691245288</v>
      </c>
      <c r="AH197" s="155"/>
      <c r="AI197" s="155"/>
      <c r="AJ197" s="155"/>
      <c r="AK197" s="155"/>
      <c r="AL197" s="155">
        <v>699.46884245157241</v>
      </c>
      <c r="AM197" s="155"/>
      <c r="AN197" s="155"/>
      <c r="AO197" s="155"/>
      <c r="AP197" s="155"/>
      <c r="AQ197" s="155"/>
      <c r="AR197" s="15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45"/>
      <c r="BN197" s="145"/>
      <c r="BO197" s="145"/>
      <c r="BP197" s="145"/>
      <c r="BQ197" s="145"/>
      <c r="BR197" s="145"/>
      <c r="BS197" s="145"/>
      <c r="BT197" s="145"/>
      <c r="BU197" s="145"/>
      <c r="BV197" s="145"/>
      <c r="BW197" s="155">
        <v>28404.477784957588</v>
      </c>
      <c r="BX197" s="155">
        <v>24323.247796634554</v>
      </c>
      <c r="BY197" s="155">
        <v>9488.7566999885694</v>
      </c>
      <c r="BZ197" s="155">
        <v>15916.239</v>
      </c>
      <c r="CA197" s="155">
        <v>26653.018</v>
      </c>
      <c r="CB197" s="155">
        <v>10747.252965139747</v>
      </c>
      <c r="CC197" s="155">
        <v>5161.0128600269909</v>
      </c>
      <c r="CD197" s="155">
        <v>170.9562348980686</v>
      </c>
      <c r="CE197" s="155">
        <v>2030.0633462216854</v>
      </c>
      <c r="CF197" s="155">
        <v>0</v>
      </c>
      <c r="CG197" s="155">
        <v>504.97172359371183</v>
      </c>
      <c r="CH197" s="155">
        <v>347.85786677026749</v>
      </c>
      <c r="CI197" s="155">
        <v>56.150081092834469</v>
      </c>
      <c r="CJ197" s="155">
        <v>372.5107472500801</v>
      </c>
      <c r="CK197" s="155">
        <v>968.6300348619111</v>
      </c>
      <c r="CL197" s="155">
        <v>611.7189896960258</v>
      </c>
      <c r="CM197" s="155"/>
      <c r="CN197" s="155"/>
      <c r="CO197" s="155"/>
      <c r="CP197" s="155"/>
      <c r="CQ197" s="152">
        <v>53862.418000000005</v>
      </c>
      <c r="CR197" s="152">
        <v>73925.437000000034</v>
      </c>
      <c r="CS197" s="152">
        <v>16812.812830875475</v>
      </c>
      <c r="CT197" s="152">
        <v>0</v>
      </c>
      <c r="CU197" s="152">
        <v>0</v>
      </c>
      <c r="CV197" s="152">
        <v>521.98829724115137</v>
      </c>
      <c r="CW197" s="152">
        <v>48.490715510047977</v>
      </c>
      <c r="CX197" s="152"/>
      <c r="CY197" s="152"/>
      <c r="CZ197" s="152"/>
      <c r="DA197" s="152"/>
      <c r="DB197" s="152"/>
      <c r="DC197" s="152"/>
      <c r="DD197" s="152"/>
      <c r="DE197" s="145"/>
      <c r="DF197" s="145"/>
      <c r="DG197" s="145"/>
      <c r="DH197" s="145"/>
      <c r="DI197" s="145"/>
      <c r="DJ197" s="145"/>
      <c r="DK197" s="145"/>
      <c r="DL197" s="145"/>
      <c r="DM197" s="145"/>
      <c r="DN197" s="145"/>
      <c r="DO197" s="145"/>
      <c r="DP197" s="145"/>
      <c r="DQ197" s="145"/>
      <c r="DR197" s="145"/>
      <c r="DS197" s="145"/>
      <c r="DT197" s="145"/>
      <c r="DU197" s="145"/>
      <c r="DV197" s="145"/>
      <c r="DW197" s="145"/>
      <c r="DX197" s="145"/>
      <c r="DY197" s="145"/>
      <c r="DZ197" s="145"/>
      <c r="EA197" s="145"/>
      <c r="EB197" s="145"/>
      <c r="EC197" s="145"/>
      <c r="ED197" s="145"/>
      <c r="EE197" s="145"/>
      <c r="EF197" s="145"/>
      <c r="EG197" s="145"/>
      <c r="EH197" s="145"/>
      <c r="EI197" s="145"/>
      <c r="EJ197" s="145"/>
      <c r="EK197" s="145"/>
      <c r="EL197" s="145"/>
      <c r="EM197" s="145"/>
    </row>
    <row r="198" spans="1:143" ht="12" customHeight="1" x14ac:dyDescent="0.2">
      <c r="A198" s="141" t="s">
        <v>312</v>
      </c>
      <c r="B198" s="142">
        <v>2009</v>
      </c>
      <c r="C198" s="141" t="s">
        <v>313</v>
      </c>
      <c r="D198" s="141"/>
      <c r="E198" s="141"/>
      <c r="F198" s="141"/>
      <c r="G198" s="155">
        <v>357624</v>
      </c>
      <c r="AA198" s="155">
        <v>180094.557</v>
      </c>
      <c r="AB198" s="155">
        <v>106405.33900000001</v>
      </c>
      <c r="AC198" s="155">
        <v>73689.218000000008</v>
      </c>
      <c r="AD198" s="155">
        <v>56016.269</v>
      </c>
      <c r="AE198" s="155">
        <v>12192.52</v>
      </c>
      <c r="AF198" s="155">
        <v>5480.4290000000001</v>
      </c>
      <c r="AG198" s="155">
        <v>656.14206044301386</v>
      </c>
      <c r="AH198" s="155"/>
      <c r="AI198" s="155"/>
      <c r="AJ198" s="155"/>
      <c r="AK198" s="155"/>
      <c r="AL198" s="155">
        <v>310.25488548383117</v>
      </c>
      <c r="AM198" s="155"/>
      <c r="AN198" s="155"/>
      <c r="AO198" s="155"/>
      <c r="AP198" s="155"/>
      <c r="AQ198" s="155"/>
      <c r="AR198" s="155"/>
      <c r="AS198" s="145"/>
      <c r="AT198" s="145"/>
      <c r="AU198" s="145"/>
      <c r="AV198" s="145"/>
      <c r="AW198" s="145"/>
      <c r="AX198" s="145"/>
      <c r="AY198" s="145"/>
      <c r="AZ198" s="145"/>
      <c r="BA198" s="145"/>
      <c r="BB198" s="145"/>
      <c r="BC198" s="145"/>
      <c r="BD198" s="145"/>
      <c r="BE198" s="145"/>
      <c r="BF198" s="145"/>
      <c r="BG198" s="145"/>
      <c r="BH198" s="145"/>
      <c r="BI198" s="145"/>
      <c r="BJ198" s="145"/>
      <c r="BK198" s="145"/>
      <c r="BL198" s="145"/>
      <c r="BM198" s="145"/>
      <c r="BN198" s="145"/>
      <c r="BO198" s="145"/>
      <c r="BP198" s="145"/>
      <c r="BQ198" s="145"/>
      <c r="BR198" s="145"/>
      <c r="BS198" s="145"/>
      <c r="BT198" s="145"/>
      <c r="BU198" s="145"/>
      <c r="BV198" s="145"/>
      <c r="BW198" s="155">
        <v>22626.346366076767</v>
      </c>
      <c r="BX198" s="155">
        <v>16554.45378862381</v>
      </c>
      <c r="BY198" s="155">
        <v>6184.3409015744219</v>
      </c>
      <c r="BZ198" s="155">
        <v>19530.964</v>
      </c>
      <c r="CA198" s="155">
        <v>24945.74</v>
      </c>
      <c r="CB198" s="155">
        <v>6167.0769226133825</v>
      </c>
      <c r="CC198" s="155">
        <v>2939.44140163883</v>
      </c>
      <c r="CD198" s="155">
        <v>25.077596705974894</v>
      </c>
      <c r="CE198" s="155">
        <v>1691.1152552007436</v>
      </c>
      <c r="CF198" s="155">
        <v>0</v>
      </c>
      <c r="CG198" s="155">
        <v>166.80188023853302</v>
      </c>
      <c r="CH198" s="155">
        <v>199.90040389060974</v>
      </c>
      <c r="CI198" s="155">
        <v>41.641180810451509</v>
      </c>
      <c r="CJ198" s="155">
        <v>273.68558532667163</v>
      </c>
      <c r="CK198" s="155">
        <v>418.83298890471457</v>
      </c>
      <c r="CL198" s="155">
        <v>338.61254659032824</v>
      </c>
      <c r="CM198" s="155"/>
      <c r="CN198" s="155"/>
      <c r="CO198" s="155"/>
      <c r="CP198" s="155"/>
      <c r="CQ198" s="152">
        <v>0</v>
      </c>
      <c r="CR198" s="152">
        <v>35390.14</v>
      </c>
      <c r="CS198" s="152">
        <v>37642.935939556919</v>
      </c>
      <c r="CT198" s="152">
        <v>0</v>
      </c>
      <c r="CU198" s="152">
        <v>0</v>
      </c>
      <c r="CV198" s="152">
        <v>13.604569702744485</v>
      </c>
      <c r="CW198" s="152">
        <v>23.065430297255517</v>
      </c>
      <c r="CX198" s="152"/>
      <c r="CY198" s="152"/>
      <c r="CZ198" s="152"/>
      <c r="DA198" s="152"/>
      <c r="DB198" s="152"/>
      <c r="DC198" s="152"/>
      <c r="DD198" s="152"/>
      <c r="DE198" s="145"/>
      <c r="DF198" s="145"/>
      <c r="DG198" s="145"/>
      <c r="DH198" s="145"/>
      <c r="DI198" s="145"/>
      <c r="DJ198" s="145"/>
      <c r="DK198" s="145"/>
      <c r="DL198" s="145"/>
      <c r="DM198" s="145"/>
      <c r="DN198" s="145"/>
      <c r="DO198" s="145"/>
      <c r="DP198" s="145"/>
      <c r="DQ198" s="145"/>
      <c r="DR198" s="145"/>
      <c r="DS198" s="145"/>
      <c r="DT198" s="145"/>
      <c r="DU198" s="145"/>
      <c r="DV198" s="145"/>
      <c r="DW198" s="145"/>
      <c r="DX198" s="145"/>
      <c r="DY198" s="145"/>
      <c r="DZ198" s="145"/>
      <c r="EA198" s="145"/>
      <c r="EB198" s="145"/>
      <c r="EC198" s="145"/>
      <c r="ED198" s="145"/>
      <c r="EE198" s="145"/>
      <c r="EF198" s="145"/>
      <c r="EG198" s="145"/>
      <c r="EH198" s="145"/>
      <c r="EI198" s="145"/>
      <c r="EJ198" s="145"/>
      <c r="EK198" s="145"/>
      <c r="EL198" s="145"/>
      <c r="EM198" s="145"/>
    </row>
    <row r="199" spans="1:143" ht="12" customHeight="1" x14ac:dyDescent="0.2">
      <c r="A199" s="141" t="s">
        <v>315</v>
      </c>
      <c r="B199" s="142">
        <v>2009</v>
      </c>
      <c r="C199" s="141" t="s">
        <v>316</v>
      </c>
      <c r="D199" s="141"/>
      <c r="E199" s="141"/>
      <c r="F199" s="141"/>
      <c r="G199" s="155">
        <v>334532</v>
      </c>
      <c r="AA199" s="155">
        <v>157454.33900000001</v>
      </c>
      <c r="AB199" s="155">
        <v>92624.312999999995</v>
      </c>
      <c r="AC199" s="155">
        <v>64830.025999999998</v>
      </c>
      <c r="AD199" s="155">
        <v>51039.686000000002</v>
      </c>
      <c r="AE199" s="155">
        <v>9024.32</v>
      </c>
      <c r="AF199" s="155">
        <v>4766.0200000000004</v>
      </c>
      <c r="AG199" s="155">
        <v>445.55784991223368</v>
      </c>
      <c r="AH199" s="155"/>
      <c r="AI199" s="155"/>
      <c r="AJ199" s="155"/>
      <c r="AK199" s="155"/>
      <c r="AL199" s="155">
        <v>43.74880132675171</v>
      </c>
      <c r="AM199" s="155"/>
      <c r="AN199" s="155"/>
      <c r="AO199" s="155"/>
      <c r="AP199" s="155"/>
      <c r="AQ199" s="155"/>
      <c r="AR199" s="15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  <c r="BH199" s="145"/>
      <c r="BI199" s="145"/>
      <c r="BJ199" s="145"/>
      <c r="BK199" s="145"/>
      <c r="BL199" s="145"/>
      <c r="BM199" s="145"/>
      <c r="BN199" s="145"/>
      <c r="BO199" s="145"/>
      <c r="BP199" s="145"/>
      <c r="BQ199" s="145"/>
      <c r="BR199" s="145"/>
      <c r="BS199" s="145"/>
      <c r="BT199" s="145"/>
      <c r="BU199" s="145"/>
      <c r="BV199" s="145"/>
      <c r="BW199" s="155">
        <v>18543.659606157838</v>
      </c>
      <c r="BX199" s="155">
        <v>13236.092824150264</v>
      </c>
      <c r="BY199" s="155">
        <v>4610.1660589756075</v>
      </c>
      <c r="BZ199" s="155">
        <v>17732.669999999998</v>
      </c>
      <c r="CA199" s="155">
        <v>21949.831999999999</v>
      </c>
      <c r="CB199" s="155">
        <v>5078.462436273694</v>
      </c>
      <c r="CC199" s="155">
        <v>2824.0544939695669</v>
      </c>
      <c r="CD199" s="155">
        <v>219.09139505117014</v>
      </c>
      <c r="CE199" s="155">
        <v>1493.0765604469775</v>
      </c>
      <c r="CF199" s="155">
        <v>0</v>
      </c>
      <c r="CG199" s="155">
        <v>118.71530017614364</v>
      </c>
      <c r="CH199" s="155">
        <v>154.5273830075264</v>
      </c>
      <c r="CI199" s="155">
        <v>9.9764001941680913</v>
      </c>
      <c r="CJ199" s="155">
        <v>97.254221892833712</v>
      </c>
      <c r="CK199" s="155">
        <v>1237.3755385984964</v>
      </c>
      <c r="CL199" s="155">
        <v>42.134120820045474</v>
      </c>
      <c r="CM199" s="155"/>
      <c r="CN199" s="155"/>
      <c r="CO199" s="155"/>
      <c r="CP199" s="155"/>
      <c r="CQ199" s="152">
        <v>0</v>
      </c>
      <c r="CR199" s="152">
        <v>51039.686000000023</v>
      </c>
      <c r="CS199" s="152">
        <v>13344.782150087769</v>
      </c>
      <c r="CT199" s="152">
        <v>0</v>
      </c>
      <c r="CU199" s="152">
        <v>0</v>
      </c>
      <c r="CV199" s="152">
        <v>0</v>
      </c>
      <c r="CW199" s="152">
        <v>0</v>
      </c>
      <c r="CX199" s="152"/>
      <c r="CY199" s="152"/>
      <c r="CZ199" s="152"/>
      <c r="DA199" s="152"/>
      <c r="DB199" s="152"/>
      <c r="DC199" s="152"/>
      <c r="DD199" s="152"/>
      <c r="DE199" s="145"/>
      <c r="DF199" s="145"/>
      <c r="DG199" s="145"/>
      <c r="DH199" s="145"/>
      <c r="DI199" s="145"/>
      <c r="DJ199" s="145"/>
      <c r="DK199" s="145"/>
      <c r="DL199" s="145"/>
      <c r="DM199" s="145"/>
      <c r="DN199" s="145"/>
      <c r="DO199" s="145"/>
      <c r="DP199" s="145"/>
      <c r="DQ199" s="145"/>
      <c r="DR199" s="145"/>
      <c r="DS199" s="145"/>
      <c r="DT199" s="145"/>
      <c r="DU199" s="145"/>
      <c r="DV199" s="145"/>
      <c r="DW199" s="145"/>
      <c r="DX199" s="145"/>
      <c r="DY199" s="145"/>
      <c r="DZ199" s="145"/>
      <c r="EA199" s="145"/>
      <c r="EB199" s="145"/>
      <c r="EC199" s="145"/>
      <c r="ED199" s="145"/>
      <c r="EE199" s="145"/>
      <c r="EF199" s="145"/>
      <c r="EG199" s="145"/>
      <c r="EH199" s="145"/>
      <c r="EI199" s="145"/>
      <c r="EJ199" s="145"/>
      <c r="EK199" s="145"/>
      <c r="EL199" s="145"/>
      <c r="EM199" s="145"/>
    </row>
    <row r="200" spans="1:143" ht="12" customHeight="1" x14ac:dyDescent="0.2">
      <c r="A200" s="141" t="s">
        <v>319</v>
      </c>
      <c r="B200" s="142">
        <v>2009</v>
      </c>
      <c r="C200" s="141" t="s">
        <v>320</v>
      </c>
      <c r="D200" s="141"/>
      <c r="E200" s="141"/>
      <c r="F200" s="141"/>
      <c r="G200" s="155">
        <v>221778</v>
      </c>
      <c r="AA200" s="155">
        <v>101726.995</v>
      </c>
      <c r="AB200" s="155">
        <v>55007.328999999998</v>
      </c>
      <c r="AC200" s="155">
        <v>46719.665999999997</v>
      </c>
      <c r="AD200" s="155">
        <v>35502.152999999998</v>
      </c>
      <c r="AE200" s="155">
        <v>6701.5479999999998</v>
      </c>
      <c r="AF200" s="155">
        <v>4515.9650000000001</v>
      </c>
      <c r="AG200" s="155">
        <v>1909.4630857123659</v>
      </c>
      <c r="AH200" s="155"/>
      <c r="AI200" s="155"/>
      <c r="AJ200" s="155"/>
      <c r="AK200" s="155"/>
      <c r="AL200" s="155">
        <v>115.24232837319374</v>
      </c>
      <c r="AM200" s="155"/>
      <c r="AN200" s="155"/>
      <c r="AO200" s="155"/>
      <c r="AP200" s="155"/>
      <c r="AQ200" s="155"/>
      <c r="AR200" s="155"/>
      <c r="AS200" s="145"/>
      <c r="AT200" s="145"/>
      <c r="AU200" s="145"/>
      <c r="AV200" s="145"/>
      <c r="AW200" s="145"/>
      <c r="AX200" s="145"/>
      <c r="AY200" s="145"/>
      <c r="AZ200" s="145"/>
      <c r="BA200" s="145"/>
      <c r="BB200" s="145"/>
      <c r="BC200" s="145"/>
      <c r="BD200" s="145"/>
      <c r="BE200" s="145"/>
      <c r="BF200" s="145"/>
      <c r="BG200" s="145"/>
      <c r="BH200" s="145"/>
      <c r="BI200" s="145"/>
      <c r="BJ200" s="145"/>
      <c r="BK200" s="145"/>
      <c r="BL200" s="145"/>
      <c r="BM200" s="145"/>
      <c r="BN200" s="145"/>
      <c r="BO200" s="145"/>
      <c r="BP200" s="145"/>
      <c r="BQ200" s="145"/>
      <c r="BR200" s="145"/>
      <c r="BS200" s="145"/>
      <c r="BT200" s="145"/>
      <c r="BU200" s="145"/>
      <c r="BV200" s="145"/>
      <c r="BW200" s="155">
        <v>11033.892470308543</v>
      </c>
      <c r="BX200" s="155">
        <v>6606.9660859829191</v>
      </c>
      <c r="BY200" s="155">
        <v>3393.6184126839416</v>
      </c>
      <c r="BZ200" s="155">
        <v>12036.1</v>
      </c>
      <c r="CA200" s="155">
        <v>11521.18</v>
      </c>
      <c r="CB200" s="155">
        <v>3437.3754568666218</v>
      </c>
      <c r="CC200" s="155">
        <v>1859.8551849196292</v>
      </c>
      <c r="CD200" s="155">
        <v>13.850070320902159</v>
      </c>
      <c r="CE200" s="155">
        <v>937.25277517127995</v>
      </c>
      <c r="CF200" s="155">
        <v>0</v>
      </c>
      <c r="CG200" s="155">
        <v>172.33578006601334</v>
      </c>
      <c r="CH200" s="155">
        <v>83.49796162509918</v>
      </c>
      <c r="CI200" s="155">
        <v>30.932720602035523</v>
      </c>
      <c r="CJ200" s="155">
        <v>15.811320307731629</v>
      </c>
      <c r="CK200" s="155">
        <v>317.70729206553847</v>
      </c>
      <c r="CL200" s="155">
        <v>113.99164221858979</v>
      </c>
      <c r="CM200" s="155"/>
      <c r="CN200" s="155"/>
      <c r="CO200" s="155"/>
      <c r="CP200" s="155"/>
      <c r="CQ200" s="152">
        <v>0</v>
      </c>
      <c r="CR200" s="152">
        <v>0</v>
      </c>
      <c r="CS200" s="152">
        <v>44810.76291428761</v>
      </c>
      <c r="CT200" s="152">
        <v>0</v>
      </c>
      <c r="CU200" s="152">
        <v>0</v>
      </c>
      <c r="CV200" s="152">
        <v>13181.699579801616</v>
      </c>
      <c r="CW200" s="152">
        <v>22320.453426793632</v>
      </c>
      <c r="CX200" s="152"/>
      <c r="CY200" s="152"/>
      <c r="CZ200" s="152"/>
      <c r="DA200" s="152"/>
      <c r="DB200" s="152"/>
      <c r="DC200" s="152"/>
      <c r="DD200" s="152"/>
      <c r="DE200" s="145"/>
      <c r="DF200" s="145"/>
      <c r="DG200" s="145"/>
      <c r="DH200" s="145"/>
      <c r="DI200" s="145"/>
      <c r="DJ200" s="145"/>
      <c r="DK200" s="145"/>
      <c r="DL200" s="145"/>
      <c r="DM200" s="145"/>
      <c r="DN200" s="145"/>
      <c r="DO200" s="145"/>
      <c r="DP200" s="145"/>
      <c r="DQ200" s="145"/>
      <c r="DR200" s="145"/>
      <c r="DS200" s="145"/>
      <c r="DT200" s="145"/>
      <c r="DU200" s="145"/>
      <c r="DV200" s="145"/>
      <c r="DW200" s="145"/>
      <c r="DX200" s="145"/>
      <c r="DY200" s="145"/>
      <c r="DZ200" s="145"/>
      <c r="EA200" s="145"/>
      <c r="EB200" s="145"/>
      <c r="EC200" s="145"/>
      <c r="ED200" s="145"/>
      <c r="EE200" s="145"/>
      <c r="EF200" s="145"/>
      <c r="EG200" s="145"/>
      <c r="EH200" s="145"/>
      <c r="EI200" s="145"/>
      <c r="EJ200" s="145"/>
      <c r="EK200" s="145"/>
      <c r="EL200" s="145"/>
      <c r="EM200" s="145"/>
    </row>
    <row r="201" spans="1:143" ht="12" customHeight="1" x14ac:dyDescent="0.2">
      <c r="A201" s="141" t="s">
        <v>323</v>
      </c>
      <c r="B201" s="142">
        <v>2009</v>
      </c>
      <c r="C201" s="141" t="s">
        <v>324</v>
      </c>
      <c r="D201" s="141"/>
      <c r="E201" s="141"/>
      <c r="F201" s="141"/>
      <c r="G201" s="155">
        <v>405562</v>
      </c>
      <c r="AA201" s="155">
        <v>225256.01300000001</v>
      </c>
      <c r="AB201" s="155">
        <v>110543.208</v>
      </c>
      <c r="AC201" s="155">
        <v>114712.80500000001</v>
      </c>
      <c r="AD201" s="155">
        <v>101748.535</v>
      </c>
      <c r="AE201" s="155">
        <v>10424.469999999999</v>
      </c>
      <c r="AF201" s="155">
        <v>2539.8000000000002</v>
      </c>
      <c r="AG201" s="155">
        <v>867.87405862621961</v>
      </c>
      <c r="AH201" s="155"/>
      <c r="AI201" s="155"/>
      <c r="AJ201" s="155"/>
      <c r="AK201" s="155"/>
      <c r="AL201" s="155">
        <v>363.49192261695862</v>
      </c>
      <c r="AM201" s="155"/>
      <c r="AN201" s="155"/>
      <c r="AO201" s="155"/>
      <c r="AP201" s="155"/>
      <c r="AQ201" s="155"/>
      <c r="AR201" s="155"/>
      <c r="AS201" s="145"/>
      <c r="AT201" s="145"/>
      <c r="AU201" s="145"/>
      <c r="AV201" s="145"/>
      <c r="AW201" s="145"/>
      <c r="AX201" s="145"/>
      <c r="AY201" s="145"/>
      <c r="AZ201" s="145"/>
      <c r="BA201" s="145"/>
      <c r="BB201" s="145"/>
      <c r="BC201" s="145"/>
      <c r="BD201" s="145"/>
      <c r="BE201" s="145"/>
      <c r="BF201" s="145"/>
      <c r="BG201" s="145"/>
      <c r="BH201" s="145"/>
      <c r="BI201" s="145"/>
      <c r="BJ201" s="145"/>
      <c r="BK201" s="145"/>
      <c r="BL201" s="145"/>
      <c r="BM201" s="145"/>
      <c r="BN201" s="145"/>
      <c r="BO201" s="145"/>
      <c r="BP201" s="145"/>
      <c r="BQ201" s="145"/>
      <c r="BR201" s="145"/>
      <c r="BS201" s="145"/>
      <c r="BT201" s="145"/>
      <c r="BU201" s="145"/>
      <c r="BV201" s="145"/>
      <c r="BW201" s="155">
        <v>23232.035215382515</v>
      </c>
      <c r="BX201" s="155">
        <v>9614.4968357990383</v>
      </c>
      <c r="BY201" s="155">
        <v>7423.9066304320131</v>
      </c>
      <c r="BZ201" s="155">
        <v>10324.885</v>
      </c>
      <c r="CA201" s="155">
        <v>43351.6</v>
      </c>
      <c r="CB201" s="155">
        <v>5192.4434348434206</v>
      </c>
      <c r="CC201" s="155">
        <v>2982.4775754984448</v>
      </c>
      <c r="CD201" s="155">
        <v>169.43381924640934</v>
      </c>
      <c r="CE201" s="155">
        <v>1400.0498629113436</v>
      </c>
      <c r="CF201" s="155">
        <v>0</v>
      </c>
      <c r="CG201" s="155">
        <v>166.40876050281526</v>
      </c>
      <c r="CH201" s="155">
        <v>292.48688569259645</v>
      </c>
      <c r="CI201" s="155">
        <v>22.719340442180634</v>
      </c>
      <c r="CJ201" s="155">
        <v>110.15886214399337</v>
      </c>
      <c r="CK201" s="155">
        <v>881.52800477600283</v>
      </c>
      <c r="CL201" s="155">
        <v>218.13232424545288</v>
      </c>
      <c r="CM201" s="155"/>
      <c r="CN201" s="155"/>
      <c r="CO201" s="155"/>
      <c r="CP201" s="155"/>
      <c r="CQ201" s="152">
        <v>1767.67</v>
      </c>
      <c r="CR201" s="152">
        <v>0</v>
      </c>
      <c r="CS201" s="152">
        <v>112077.26094137375</v>
      </c>
      <c r="CT201" s="152">
        <v>0</v>
      </c>
      <c r="CU201" s="152">
        <v>0</v>
      </c>
      <c r="CV201" s="152">
        <v>27696.774389691334</v>
      </c>
      <c r="CW201" s="152">
        <v>63387.458436700123</v>
      </c>
      <c r="CX201" s="152"/>
      <c r="CY201" s="152"/>
      <c r="CZ201" s="152"/>
      <c r="DA201" s="152"/>
      <c r="DB201" s="152"/>
      <c r="DC201" s="152"/>
      <c r="DD201" s="152"/>
      <c r="DE201" s="145"/>
      <c r="DF201" s="145"/>
      <c r="DG201" s="145"/>
      <c r="DH201" s="145"/>
      <c r="DI201" s="145"/>
      <c r="DJ201" s="145"/>
      <c r="DK201" s="145"/>
      <c r="DL201" s="145"/>
      <c r="DM201" s="145"/>
      <c r="DN201" s="145"/>
      <c r="DO201" s="145"/>
      <c r="DP201" s="145"/>
      <c r="DQ201" s="145"/>
      <c r="DR201" s="145"/>
      <c r="DS201" s="145"/>
      <c r="DT201" s="145"/>
      <c r="DU201" s="145"/>
      <c r="DV201" s="145"/>
      <c r="DW201" s="145"/>
      <c r="DX201" s="145"/>
      <c r="DY201" s="145"/>
      <c r="DZ201" s="145"/>
      <c r="EA201" s="145"/>
      <c r="EB201" s="145"/>
      <c r="EC201" s="145"/>
      <c r="ED201" s="145"/>
      <c r="EE201" s="145"/>
      <c r="EF201" s="145"/>
      <c r="EG201" s="145"/>
      <c r="EH201" s="145"/>
      <c r="EI201" s="145"/>
      <c r="EJ201" s="145"/>
      <c r="EK201" s="145"/>
      <c r="EL201" s="145"/>
      <c r="EM201" s="145"/>
    </row>
    <row r="202" spans="1:143" ht="12" customHeight="1" x14ac:dyDescent="0.2">
      <c r="A202" s="141" t="s">
        <v>328</v>
      </c>
      <c r="B202" s="142">
        <v>2009</v>
      </c>
      <c r="C202" s="141" t="s">
        <v>329</v>
      </c>
      <c r="D202" s="141"/>
      <c r="E202" s="141"/>
      <c r="F202" s="141"/>
      <c r="G202" s="155">
        <v>2995920</v>
      </c>
      <c r="AA202" s="155">
        <v>1588843.818</v>
      </c>
      <c r="AB202" s="155">
        <v>698989.78</v>
      </c>
      <c r="AC202" s="155">
        <v>889854.03799999994</v>
      </c>
      <c r="AD202" s="155">
        <v>763406.34199999995</v>
      </c>
      <c r="AE202" s="155">
        <v>74560.164999999994</v>
      </c>
      <c r="AF202" s="155">
        <v>51887.531000000003</v>
      </c>
      <c r="AG202" s="155">
        <v>25740.237358180926</v>
      </c>
      <c r="AH202" s="155"/>
      <c r="AI202" s="155"/>
      <c r="AJ202" s="155"/>
      <c r="AK202" s="155"/>
      <c r="AL202" s="155">
        <v>4647.4272137656808</v>
      </c>
      <c r="AM202" s="155"/>
      <c r="AN202" s="155"/>
      <c r="AO202" s="155"/>
      <c r="AP202" s="155"/>
      <c r="AQ202" s="155"/>
      <c r="AR202" s="155"/>
      <c r="AS202" s="145"/>
      <c r="AT202" s="145"/>
      <c r="AU202" s="145"/>
      <c r="AV202" s="145"/>
      <c r="AW202" s="145"/>
      <c r="AX202" s="145"/>
      <c r="AY202" s="145"/>
      <c r="AZ202" s="145"/>
      <c r="BA202" s="145"/>
      <c r="BB202" s="145"/>
      <c r="BC202" s="145"/>
      <c r="BD202" s="145"/>
      <c r="BE202" s="145"/>
      <c r="BF202" s="145"/>
      <c r="BG202" s="145"/>
      <c r="BH202" s="145"/>
      <c r="BI202" s="145"/>
      <c r="BJ202" s="145"/>
      <c r="BK202" s="145"/>
      <c r="BL202" s="145"/>
      <c r="BM202" s="145"/>
      <c r="BN202" s="145"/>
      <c r="BO202" s="145"/>
      <c r="BP202" s="145"/>
      <c r="BQ202" s="145"/>
      <c r="BR202" s="145"/>
      <c r="BS202" s="145"/>
      <c r="BT202" s="145"/>
      <c r="BU202" s="145"/>
      <c r="BV202" s="145"/>
      <c r="BW202" s="155">
        <v>193984.91168279134</v>
      </c>
      <c r="BX202" s="155">
        <v>130294.5200127626</v>
      </c>
      <c r="BY202" s="155">
        <v>47765.585505090552</v>
      </c>
      <c r="BZ202" s="155">
        <v>152702.57800000001</v>
      </c>
      <c r="CA202" s="155">
        <v>65215.656999999999</v>
      </c>
      <c r="CB202" s="155">
        <v>41017.070285303591</v>
      </c>
      <c r="CC202" s="155">
        <v>12030.271593145269</v>
      </c>
      <c r="CD202" s="155">
        <v>560.89095717352632</v>
      </c>
      <c r="CE202" s="155">
        <v>10396.345224590897</v>
      </c>
      <c r="CF202" s="155">
        <v>0</v>
      </c>
      <c r="CG202" s="155">
        <v>4032.6440007429123</v>
      </c>
      <c r="CH202" s="155">
        <v>746.70513453292847</v>
      </c>
      <c r="CI202" s="155">
        <v>224.62090437173845</v>
      </c>
      <c r="CJ202" s="155">
        <v>312.13882607507708</v>
      </c>
      <c r="CK202" s="155">
        <v>5479.6249082615095</v>
      </c>
      <c r="CL202" s="155">
        <v>2262.5052839956284</v>
      </c>
      <c r="CM202" s="155"/>
      <c r="CN202" s="155"/>
      <c r="CO202" s="155"/>
      <c r="CP202" s="155"/>
      <c r="CQ202" s="152">
        <v>612.54999999999995</v>
      </c>
      <c r="CR202" s="152">
        <v>593683.7379999999</v>
      </c>
      <c r="CS202" s="152">
        <v>270248.69864219724</v>
      </c>
      <c r="CT202" s="152">
        <v>0</v>
      </c>
      <c r="CU202" s="152">
        <v>1585.01</v>
      </c>
      <c r="CV202" s="152">
        <v>42093.9611654541</v>
      </c>
      <c r="CW202" s="152">
        <v>75319.820076789576</v>
      </c>
      <c r="CX202" s="152"/>
      <c r="CY202" s="152"/>
      <c r="CZ202" s="152"/>
      <c r="DA202" s="152"/>
      <c r="DB202" s="152"/>
      <c r="DC202" s="152"/>
      <c r="DD202" s="152"/>
      <c r="DE202" s="145"/>
      <c r="DF202" s="145"/>
      <c r="DG202" s="145"/>
      <c r="DH202" s="145"/>
      <c r="DI202" s="145"/>
      <c r="DJ202" s="145"/>
      <c r="DK202" s="145"/>
      <c r="DL202" s="145"/>
      <c r="DM202" s="145"/>
      <c r="DN202" s="145"/>
      <c r="DO202" s="145"/>
      <c r="DP202" s="145"/>
      <c r="DQ202" s="145"/>
      <c r="DR202" s="145"/>
      <c r="DS202" s="145"/>
      <c r="DT202" s="145"/>
      <c r="DU202" s="145"/>
      <c r="DV202" s="145"/>
      <c r="DW202" s="145"/>
      <c r="DX202" s="145"/>
      <c r="DY202" s="145"/>
      <c r="DZ202" s="145"/>
      <c r="EA202" s="145"/>
      <c r="EB202" s="145"/>
      <c r="EC202" s="145"/>
      <c r="ED202" s="145"/>
      <c r="EE202" s="145"/>
      <c r="EF202" s="145"/>
      <c r="EG202" s="145"/>
      <c r="EH202" s="145"/>
      <c r="EI202" s="145"/>
      <c r="EJ202" s="145"/>
      <c r="EK202" s="145"/>
      <c r="EL202" s="145"/>
      <c r="EM202" s="145"/>
    </row>
    <row r="203" spans="1:143" ht="12" customHeight="1" x14ac:dyDescent="0.2">
      <c r="A203" s="141">
        <v>108</v>
      </c>
      <c r="B203" s="142">
        <v>2009</v>
      </c>
      <c r="C203" s="141" t="s">
        <v>333</v>
      </c>
      <c r="D203" s="141"/>
      <c r="E203" s="141"/>
      <c r="F203" s="141"/>
      <c r="G203" s="155">
        <v>828241</v>
      </c>
      <c r="AA203" s="155">
        <v>366828.40299999999</v>
      </c>
      <c r="AB203" s="155">
        <v>210321.28</v>
      </c>
      <c r="AC203" s="155">
        <v>156507.12299999999</v>
      </c>
      <c r="AD203" s="155">
        <v>119324.659</v>
      </c>
      <c r="AE203" s="155">
        <v>22765.374</v>
      </c>
      <c r="AF203" s="155">
        <v>14417.09</v>
      </c>
      <c r="AG203" s="155">
        <v>3134.7677494700702</v>
      </c>
      <c r="AH203" s="155"/>
      <c r="AI203" s="155"/>
      <c r="AJ203" s="155"/>
      <c r="AK203" s="155"/>
      <c r="AL203" s="155">
        <v>1332.0821201181411</v>
      </c>
      <c r="AM203" s="155"/>
      <c r="AN203" s="155"/>
      <c r="AO203" s="155"/>
      <c r="AP203" s="155"/>
      <c r="AQ203" s="155"/>
      <c r="AR203" s="155"/>
      <c r="AS203" s="145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  <c r="BI203" s="145"/>
      <c r="BJ203" s="145"/>
      <c r="BK203" s="145"/>
      <c r="BL203" s="145"/>
      <c r="BM203" s="145"/>
      <c r="BN203" s="145"/>
      <c r="BO203" s="145"/>
      <c r="BP203" s="145"/>
      <c r="BQ203" s="145"/>
      <c r="BR203" s="145"/>
      <c r="BS203" s="145"/>
      <c r="BT203" s="145"/>
      <c r="BU203" s="145"/>
      <c r="BV203" s="145"/>
      <c r="BW203" s="155">
        <v>47900.197149098218</v>
      </c>
      <c r="BX203" s="155">
        <v>31023.500426570714</v>
      </c>
      <c r="BY203" s="155">
        <v>7585.2019437074659</v>
      </c>
      <c r="BZ203" s="155">
        <v>55027.775999999998</v>
      </c>
      <c r="CA203" s="155">
        <v>28906.656999999999</v>
      </c>
      <c r="CB203" s="155">
        <v>16677.95754071921</v>
      </c>
      <c r="CC203" s="155">
        <v>5630.4184610965249</v>
      </c>
      <c r="CD203" s="155">
        <v>301.22829268026351</v>
      </c>
      <c r="CE203" s="155">
        <v>3179.8304157632588</v>
      </c>
      <c r="CF203" s="155">
        <v>0</v>
      </c>
      <c r="CG203" s="155">
        <v>3391.6316938486098</v>
      </c>
      <c r="CH203" s="155">
        <v>303.33842590379714</v>
      </c>
      <c r="CI203" s="155">
        <v>93.422421818256382</v>
      </c>
      <c r="CJ203" s="155">
        <v>199.48096388244628</v>
      </c>
      <c r="CK203" s="155">
        <v>1215.4434843039512</v>
      </c>
      <c r="CL203" s="155">
        <v>542.38771054506299</v>
      </c>
      <c r="CM203" s="155"/>
      <c r="CN203" s="155"/>
      <c r="CO203" s="155"/>
      <c r="CP203" s="155"/>
      <c r="CQ203" s="152">
        <v>0</v>
      </c>
      <c r="CR203" s="152">
        <v>114651.166</v>
      </c>
      <c r="CS203" s="152">
        <v>38721.189250529911</v>
      </c>
      <c r="CT203" s="152">
        <v>0</v>
      </c>
      <c r="CU203" s="152">
        <v>1763.86</v>
      </c>
      <c r="CV203" s="152">
        <v>0</v>
      </c>
      <c r="CW203" s="152">
        <v>0</v>
      </c>
      <c r="CX203" s="152"/>
      <c r="CY203" s="152"/>
      <c r="CZ203" s="152"/>
      <c r="DA203" s="152"/>
      <c r="DB203" s="152"/>
      <c r="DC203" s="152"/>
      <c r="DD203" s="152"/>
      <c r="DE203" s="145"/>
      <c r="DF203" s="145"/>
      <c r="DG203" s="145"/>
      <c r="DH203" s="145"/>
      <c r="DI203" s="145"/>
      <c r="DJ203" s="145"/>
      <c r="DK203" s="145"/>
      <c r="DL203" s="145"/>
      <c r="DM203" s="145"/>
      <c r="DN203" s="145"/>
      <c r="DO203" s="145"/>
      <c r="DP203" s="145"/>
      <c r="DQ203" s="145"/>
      <c r="DR203" s="145"/>
      <c r="DS203" s="145"/>
      <c r="DT203" s="145"/>
      <c r="DU203" s="145"/>
      <c r="DV203" s="145"/>
      <c r="DW203" s="145"/>
      <c r="DX203" s="145"/>
      <c r="DY203" s="145"/>
      <c r="DZ203" s="145"/>
      <c r="EA203" s="145"/>
      <c r="EB203" s="145"/>
      <c r="EC203" s="145"/>
      <c r="ED203" s="145"/>
      <c r="EE203" s="145"/>
      <c r="EF203" s="145"/>
      <c r="EG203" s="145"/>
      <c r="EH203" s="145"/>
      <c r="EI203" s="145"/>
      <c r="EJ203" s="145"/>
      <c r="EK203" s="145"/>
      <c r="EL203" s="145"/>
      <c r="EM203" s="145"/>
    </row>
    <row r="204" spans="1:143" ht="12" customHeight="1" x14ac:dyDescent="0.2">
      <c r="A204" s="141" t="s">
        <v>335</v>
      </c>
      <c r="B204" s="142">
        <v>2009</v>
      </c>
      <c r="C204" s="141" t="s">
        <v>336</v>
      </c>
      <c r="D204" s="141"/>
      <c r="E204" s="141"/>
      <c r="F204" s="141"/>
      <c r="G204" s="155">
        <v>534154</v>
      </c>
      <c r="AA204" s="155">
        <v>303640.87300000002</v>
      </c>
      <c r="AB204" s="155">
        <v>84483.006999999998</v>
      </c>
      <c r="AC204" s="155">
        <v>219157.86600000001</v>
      </c>
      <c r="AD204" s="155">
        <v>200084.13800000001</v>
      </c>
      <c r="AE204" s="155">
        <v>11949.035</v>
      </c>
      <c r="AF204" s="155">
        <v>7124.6930000000002</v>
      </c>
      <c r="AG204" s="155">
        <v>2173.752560164869</v>
      </c>
      <c r="AH204" s="155"/>
      <c r="AI204" s="155"/>
      <c r="AJ204" s="155"/>
      <c r="AK204" s="155"/>
      <c r="AL204" s="155">
        <v>0</v>
      </c>
      <c r="AM204" s="155"/>
      <c r="AN204" s="155"/>
      <c r="AO204" s="155"/>
      <c r="AP204" s="155"/>
      <c r="AQ204" s="155"/>
      <c r="AR204" s="15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5"/>
      <c r="BN204" s="145"/>
      <c r="BO204" s="145"/>
      <c r="BP204" s="145"/>
      <c r="BQ204" s="145"/>
      <c r="BR204" s="145"/>
      <c r="BS204" s="145"/>
      <c r="BT204" s="145"/>
      <c r="BU204" s="145"/>
      <c r="BV204" s="145"/>
      <c r="BW204" s="155">
        <v>22303.588055601416</v>
      </c>
      <c r="BX204" s="155">
        <v>13659.139576241136</v>
      </c>
      <c r="BY204" s="155">
        <v>3833.6689381034298</v>
      </c>
      <c r="BZ204" s="155">
        <v>3850.9720000000002</v>
      </c>
      <c r="CA204" s="155">
        <v>26101.306</v>
      </c>
      <c r="CB204" s="155">
        <v>5299.9986334937812</v>
      </c>
      <c r="CC204" s="155">
        <v>2518.8264365592263</v>
      </c>
      <c r="CD204" s="155">
        <v>65.148988492825296</v>
      </c>
      <c r="CE204" s="155">
        <v>1789.4186525965929</v>
      </c>
      <c r="CF204" s="155">
        <v>0</v>
      </c>
      <c r="CG204" s="155">
        <v>109.07372031021119</v>
      </c>
      <c r="CH204" s="155">
        <v>145.64662283468246</v>
      </c>
      <c r="CI204" s="155">
        <v>8.8690001726150509</v>
      </c>
      <c r="CJ204" s="155">
        <v>46.512760905265807</v>
      </c>
      <c r="CK204" s="155">
        <v>657.27098728738724</v>
      </c>
      <c r="CL204" s="155">
        <v>583.06803130388255</v>
      </c>
      <c r="CM204" s="155"/>
      <c r="CN204" s="155"/>
      <c r="CO204" s="155"/>
      <c r="CP204" s="155"/>
      <c r="CQ204" s="152">
        <v>2137.73</v>
      </c>
      <c r="CR204" s="152">
        <v>67789.225999999981</v>
      </c>
      <c r="CS204" s="152">
        <v>147028.88464073424</v>
      </c>
      <c r="CT204" s="152">
        <v>13542.512994529006</v>
      </c>
      <c r="CU204" s="152">
        <v>10882.812342522979</v>
      </c>
      <c r="CV204" s="152">
        <v>29319.534997648127</v>
      </c>
      <c r="CW204" s="152">
        <v>38760.611466895927</v>
      </c>
      <c r="CX204" s="152"/>
      <c r="CY204" s="152"/>
      <c r="CZ204" s="152"/>
      <c r="DA204" s="152"/>
      <c r="DB204" s="152"/>
      <c r="DC204" s="152"/>
      <c r="DD204" s="152"/>
      <c r="DE204" s="145"/>
      <c r="DF204" s="145"/>
      <c r="DG204" s="145"/>
      <c r="DH204" s="145"/>
      <c r="DI204" s="145"/>
      <c r="DJ204" s="145"/>
      <c r="DK204" s="145"/>
      <c r="DL204" s="145"/>
      <c r="DM204" s="145"/>
      <c r="DN204" s="145"/>
      <c r="DO204" s="145"/>
      <c r="DP204" s="145"/>
      <c r="DQ204" s="145"/>
      <c r="DR204" s="145"/>
      <c r="DS204" s="145"/>
      <c r="DT204" s="145"/>
      <c r="DU204" s="145"/>
      <c r="DV204" s="145"/>
      <c r="DW204" s="145"/>
      <c r="DX204" s="145"/>
      <c r="DY204" s="145"/>
      <c r="DZ204" s="145"/>
      <c r="EA204" s="145"/>
      <c r="EB204" s="145"/>
      <c r="EC204" s="145"/>
      <c r="ED204" s="145"/>
      <c r="EE204" s="145"/>
      <c r="EF204" s="145"/>
      <c r="EG204" s="145"/>
      <c r="EH204" s="145"/>
      <c r="EI204" s="145"/>
      <c r="EJ204" s="145"/>
      <c r="EK204" s="145"/>
      <c r="EL204" s="145"/>
      <c r="EM204" s="145"/>
    </row>
    <row r="205" spans="1:143" ht="12" customHeight="1" x14ac:dyDescent="0.2">
      <c r="A205" s="141" t="s">
        <v>340</v>
      </c>
      <c r="B205" s="142">
        <v>2009</v>
      </c>
      <c r="C205" s="141" t="s">
        <v>341</v>
      </c>
      <c r="D205" s="141"/>
      <c r="E205" s="141"/>
      <c r="F205" s="141"/>
      <c r="G205" s="155">
        <v>181194</v>
      </c>
      <c r="AA205" s="155">
        <v>84016.547000000006</v>
      </c>
      <c r="AB205" s="155">
        <v>34084.968999999997</v>
      </c>
      <c r="AC205" s="155">
        <v>49931.578000000001</v>
      </c>
      <c r="AD205" s="155">
        <v>40145.101000000002</v>
      </c>
      <c r="AE205" s="155">
        <v>6423.857</v>
      </c>
      <c r="AF205" s="155">
        <v>3362.62</v>
      </c>
      <c r="AG205" s="155">
        <v>3613.9411436051132</v>
      </c>
      <c r="AH205" s="155"/>
      <c r="AI205" s="155"/>
      <c r="AJ205" s="155"/>
      <c r="AK205" s="155"/>
      <c r="AL205" s="155">
        <v>535.16560484871263</v>
      </c>
      <c r="AM205" s="155"/>
      <c r="AN205" s="155"/>
      <c r="AO205" s="155"/>
      <c r="AP205" s="155"/>
      <c r="AQ205" s="155"/>
      <c r="AR205" s="15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5"/>
      <c r="BN205" s="145"/>
      <c r="BO205" s="145"/>
      <c r="BP205" s="145"/>
      <c r="BQ205" s="145"/>
      <c r="BR205" s="145"/>
      <c r="BS205" s="145"/>
      <c r="BT205" s="145"/>
      <c r="BU205" s="145"/>
      <c r="BV205" s="145"/>
      <c r="BW205" s="155">
        <v>12464.674523120821</v>
      </c>
      <c r="BX205" s="155">
        <v>7884.7275037626032</v>
      </c>
      <c r="BY205" s="155">
        <v>1779.5869967333228</v>
      </c>
      <c r="BZ205" s="155">
        <v>1458.4549999999999</v>
      </c>
      <c r="CA205" s="155">
        <v>4526.6040000000003</v>
      </c>
      <c r="CB205" s="155">
        <v>1082.4499364170433</v>
      </c>
      <c r="CC205" s="155">
        <v>1494.7915432577618</v>
      </c>
      <c r="CD205" s="155">
        <v>37.613649068521333</v>
      </c>
      <c r="CE205" s="155">
        <v>1099.5425708720684</v>
      </c>
      <c r="CF205" s="155">
        <v>0</v>
      </c>
      <c r="CG205" s="155">
        <v>86.922620275020606</v>
      </c>
      <c r="CH205" s="155">
        <v>89.236841736793522</v>
      </c>
      <c r="CI205" s="155">
        <v>3.379040065765381</v>
      </c>
      <c r="CJ205" s="155">
        <v>16.858940328121186</v>
      </c>
      <c r="CK205" s="155">
        <v>73.424124678494408</v>
      </c>
      <c r="CL205" s="155">
        <v>346.71616674804687</v>
      </c>
      <c r="CM205" s="155"/>
      <c r="CN205" s="155"/>
      <c r="CO205" s="155"/>
      <c r="CP205" s="155"/>
      <c r="CQ205" s="152">
        <v>0</v>
      </c>
      <c r="CR205" s="152">
        <v>0</v>
      </c>
      <c r="CS205" s="152">
        <v>46298.980855830778</v>
      </c>
      <c r="CT205" s="152">
        <v>7532.0889120982738</v>
      </c>
      <c r="CU205" s="152">
        <v>32613.011429512982</v>
      </c>
      <c r="CV205" s="152">
        <v>0</v>
      </c>
      <c r="CW205" s="152">
        <v>0</v>
      </c>
      <c r="CX205" s="152"/>
      <c r="CY205" s="152"/>
      <c r="CZ205" s="152"/>
      <c r="DA205" s="152"/>
      <c r="DB205" s="152"/>
      <c r="DC205" s="152"/>
      <c r="DD205" s="152"/>
      <c r="DE205" s="145"/>
      <c r="DF205" s="145"/>
      <c r="DG205" s="145"/>
      <c r="DH205" s="145"/>
      <c r="DI205" s="145"/>
      <c r="DJ205" s="145"/>
      <c r="DK205" s="145"/>
      <c r="DL205" s="145"/>
      <c r="DM205" s="145"/>
      <c r="DN205" s="145"/>
      <c r="DO205" s="145"/>
      <c r="DP205" s="145"/>
      <c r="DQ205" s="145"/>
      <c r="DR205" s="145"/>
      <c r="DS205" s="145"/>
      <c r="DT205" s="145"/>
      <c r="DU205" s="145"/>
      <c r="DV205" s="145"/>
      <c r="DW205" s="145"/>
      <c r="DX205" s="145"/>
      <c r="DY205" s="145"/>
      <c r="DZ205" s="145"/>
      <c r="EA205" s="145"/>
      <c r="EB205" s="145"/>
      <c r="EC205" s="145"/>
      <c r="ED205" s="145"/>
      <c r="EE205" s="145"/>
      <c r="EF205" s="145"/>
      <c r="EG205" s="145"/>
      <c r="EH205" s="145"/>
      <c r="EI205" s="145"/>
      <c r="EJ205" s="145"/>
      <c r="EK205" s="145"/>
      <c r="EL205" s="145"/>
      <c r="EM205" s="145"/>
    </row>
    <row r="206" spans="1:143" ht="12" customHeight="1" x14ac:dyDescent="0.2">
      <c r="A206" s="141" t="s">
        <v>342</v>
      </c>
      <c r="B206" s="142">
        <v>2009</v>
      </c>
      <c r="C206" s="141" t="s">
        <v>343</v>
      </c>
      <c r="D206" s="141"/>
      <c r="E206" s="141"/>
      <c r="F206" s="141"/>
      <c r="G206" s="155">
        <v>863908</v>
      </c>
      <c r="AA206" s="155">
        <v>418591.75699999998</v>
      </c>
      <c r="AB206" s="155">
        <v>239367.54699999999</v>
      </c>
      <c r="AC206" s="155">
        <v>179224.21</v>
      </c>
      <c r="AD206" s="155">
        <v>132198.16800000001</v>
      </c>
      <c r="AE206" s="155">
        <v>32170.642</v>
      </c>
      <c r="AF206" s="155">
        <v>14855.4</v>
      </c>
      <c r="AG206" s="155">
        <v>4347.3953723336381</v>
      </c>
      <c r="AH206" s="155"/>
      <c r="AI206" s="155"/>
      <c r="AJ206" s="155"/>
      <c r="AK206" s="155"/>
      <c r="AL206" s="155">
        <v>262.90148643970491</v>
      </c>
      <c r="AM206" s="155"/>
      <c r="AN206" s="155"/>
      <c r="AO206" s="155"/>
      <c r="AP206" s="155"/>
      <c r="AQ206" s="155"/>
      <c r="AR206" s="15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5"/>
      <c r="BN206" s="145"/>
      <c r="BO206" s="145"/>
      <c r="BP206" s="145"/>
      <c r="BQ206" s="145"/>
      <c r="BR206" s="145"/>
      <c r="BS206" s="145"/>
      <c r="BT206" s="145"/>
      <c r="BU206" s="145"/>
      <c r="BV206" s="145"/>
      <c r="BW206" s="155">
        <v>42976.723810635209</v>
      </c>
      <c r="BX206" s="155">
        <v>39467.229998348113</v>
      </c>
      <c r="BY206" s="155">
        <v>13252.29793910861</v>
      </c>
      <c r="BZ206" s="155">
        <v>54847.275999999998</v>
      </c>
      <c r="CA206" s="155">
        <v>50510.565999999999</v>
      </c>
      <c r="CB206" s="155">
        <v>16220.908746454417</v>
      </c>
      <c r="CC206" s="155">
        <v>6749.8530199435572</v>
      </c>
      <c r="CD206" s="155">
        <v>29.26925934453029</v>
      </c>
      <c r="CE206" s="155">
        <v>4253.1289873305559</v>
      </c>
      <c r="CF206" s="155">
        <v>0</v>
      </c>
      <c r="CG206" s="155">
        <v>668.59510064649578</v>
      </c>
      <c r="CH206" s="155">
        <v>436.77228850078581</v>
      </c>
      <c r="CI206" s="155">
        <v>110.03832214164734</v>
      </c>
      <c r="CJ206" s="155">
        <v>138.44754269456863</v>
      </c>
      <c r="CK206" s="155">
        <v>888.36892921081562</v>
      </c>
      <c r="CL206" s="155">
        <v>1158.634702422142</v>
      </c>
      <c r="CM206" s="155"/>
      <c r="CN206" s="155"/>
      <c r="CO206" s="155"/>
      <c r="CP206" s="155"/>
      <c r="CQ206" s="152">
        <v>48070.570999999996</v>
      </c>
      <c r="CR206" s="152">
        <v>70688.899000000005</v>
      </c>
      <c r="CS206" s="152">
        <v>56117.351627666372</v>
      </c>
      <c r="CT206" s="152">
        <v>0</v>
      </c>
      <c r="CU206" s="152">
        <v>0</v>
      </c>
      <c r="CV206" s="152">
        <v>17390.661723556215</v>
      </c>
      <c r="CW206" s="152">
        <v>12917.114612261919</v>
      </c>
      <c r="CX206" s="152"/>
      <c r="CY206" s="152"/>
      <c r="CZ206" s="152"/>
      <c r="DA206" s="152"/>
      <c r="DB206" s="152"/>
      <c r="DC206" s="152"/>
      <c r="DD206" s="152"/>
      <c r="DE206" s="145"/>
      <c r="DF206" s="145"/>
      <c r="DG206" s="145"/>
      <c r="DH206" s="145"/>
      <c r="DI206" s="145"/>
      <c r="DJ206" s="145"/>
      <c r="DK206" s="145"/>
      <c r="DL206" s="145"/>
      <c r="DM206" s="145"/>
      <c r="DN206" s="145"/>
      <c r="DO206" s="145"/>
      <c r="DP206" s="145"/>
      <c r="DQ206" s="145"/>
      <c r="DR206" s="145"/>
      <c r="DS206" s="145"/>
      <c r="DT206" s="145"/>
      <c r="DU206" s="145"/>
      <c r="DV206" s="145"/>
      <c r="DW206" s="145"/>
      <c r="DX206" s="145"/>
      <c r="DY206" s="145"/>
      <c r="DZ206" s="145"/>
      <c r="EA206" s="145"/>
      <c r="EB206" s="145"/>
      <c r="EC206" s="145"/>
      <c r="ED206" s="145"/>
      <c r="EE206" s="145"/>
      <c r="EF206" s="145"/>
      <c r="EG206" s="145"/>
      <c r="EH206" s="145"/>
      <c r="EI206" s="145"/>
      <c r="EJ206" s="145"/>
      <c r="EK206" s="145"/>
      <c r="EL206" s="145"/>
      <c r="EM206" s="145"/>
    </row>
    <row r="207" spans="1:143" ht="12" customHeight="1" x14ac:dyDescent="0.2">
      <c r="A207" s="156" t="s">
        <v>298</v>
      </c>
      <c r="B207" s="157">
        <v>2008</v>
      </c>
      <c r="C207" s="156" t="s">
        <v>473</v>
      </c>
      <c r="D207" s="158"/>
      <c r="E207" s="158"/>
      <c r="F207" s="158"/>
      <c r="G207" s="154">
        <v>1064483</v>
      </c>
      <c r="AA207" s="154">
        <v>486983.07400000002</v>
      </c>
      <c r="AB207" s="154">
        <v>259070.16800000001</v>
      </c>
      <c r="AC207" s="154">
        <v>227912.90599999999</v>
      </c>
      <c r="AD207" s="154">
        <v>176977.72099999999</v>
      </c>
      <c r="AE207" s="154">
        <v>35245.913</v>
      </c>
      <c r="AF207" s="154">
        <v>15689.272000000001</v>
      </c>
      <c r="AG207" s="154">
        <v>3935.9052698186711</v>
      </c>
      <c r="AH207" s="154"/>
      <c r="AI207" s="154"/>
      <c r="AJ207" s="154"/>
      <c r="AK207" s="154"/>
      <c r="AL207" s="154">
        <v>10902.416940396548</v>
      </c>
      <c r="AM207" s="154"/>
      <c r="AN207" s="154"/>
      <c r="AO207" s="154"/>
      <c r="AP207" s="154"/>
      <c r="AQ207" s="154"/>
      <c r="AR207" s="154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1"/>
      <c r="BN207" s="151"/>
      <c r="BO207" s="151"/>
      <c r="BP207" s="151"/>
      <c r="BQ207" s="151"/>
      <c r="BR207" s="151"/>
      <c r="BS207" s="151"/>
      <c r="BT207" s="151"/>
      <c r="BU207" s="151"/>
      <c r="BV207" s="151"/>
      <c r="BW207" s="159">
        <v>65163.056838633122</v>
      </c>
      <c r="BX207" s="159">
        <v>43716.047824343441</v>
      </c>
      <c r="BY207" s="159">
        <v>12350.600414843708</v>
      </c>
      <c r="BZ207" s="159">
        <v>48073.334000000003</v>
      </c>
      <c r="CA207" s="159">
        <v>45205.548000000003</v>
      </c>
      <c r="CB207" s="159">
        <v>18156.262022168936</v>
      </c>
      <c r="CC207" s="159">
        <v>7935.0109342132209</v>
      </c>
      <c r="CD207" s="159">
        <v>1735.9786340554328</v>
      </c>
      <c r="CE207" s="159">
        <v>3480.7427077918051</v>
      </c>
      <c r="CF207" s="159">
        <v>0</v>
      </c>
      <c r="CG207" s="159">
        <v>383.45510053110121</v>
      </c>
      <c r="CH207" s="159">
        <v>328.53716639423368</v>
      </c>
      <c r="CI207" s="159">
        <v>124.01802241373062</v>
      </c>
      <c r="CJ207" s="159">
        <v>274.8841253499985</v>
      </c>
      <c r="CK207" s="159">
        <v>1501.3686605748608</v>
      </c>
      <c r="CL207" s="159">
        <v>1678.2363126630783</v>
      </c>
      <c r="CM207" s="159"/>
      <c r="CN207" s="159"/>
      <c r="CO207" s="159"/>
      <c r="CP207" s="159"/>
      <c r="CQ207" s="154">
        <v>16206.590999999995</v>
      </c>
      <c r="CR207" s="154">
        <v>128274.25400000009</v>
      </c>
      <c r="CS207" s="154">
        <v>79705.26073018134</v>
      </c>
      <c r="CT207" s="154">
        <v>0</v>
      </c>
      <c r="CU207" s="154">
        <v>0</v>
      </c>
      <c r="CV207" s="154">
        <v>9508.62976419607</v>
      </c>
      <c r="CW207" s="154">
        <v>40274.772977634442</v>
      </c>
      <c r="CX207" s="154"/>
      <c r="CY207" s="154"/>
      <c r="CZ207" s="154"/>
      <c r="DA207" s="154"/>
      <c r="DB207" s="154"/>
      <c r="DC207" s="154"/>
      <c r="DD207" s="154"/>
      <c r="DE207" s="151"/>
      <c r="DF207" s="151"/>
      <c r="DG207" s="151"/>
      <c r="DH207" s="151"/>
      <c r="DI207" s="151"/>
      <c r="DJ207" s="151"/>
      <c r="DK207" s="151"/>
      <c r="DL207" s="151"/>
      <c r="DM207" s="151"/>
      <c r="DN207" s="151"/>
      <c r="DO207" s="151"/>
      <c r="DP207" s="151"/>
      <c r="DQ207" s="151"/>
      <c r="DR207" s="151"/>
      <c r="DS207" s="151"/>
      <c r="DT207" s="151"/>
      <c r="DU207" s="151"/>
      <c r="DV207" s="151"/>
      <c r="DW207" s="151"/>
      <c r="DX207" s="151"/>
      <c r="DY207" s="151"/>
      <c r="DZ207" s="151"/>
      <c r="EA207" s="151"/>
      <c r="EB207" s="151"/>
      <c r="EC207" s="151"/>
      <c r="ED207" s="151"/>
      <c r="EE207" s="151"/>
      <c r="EF207" s="151"/>
      <c r="EG207" s="151"/>
      <c r="EH207" s="151"/>
      <c r="EI207" s="151"/>
      <c r="EJ207" s="151"/>
      <c r="EK207" s="151"/>
      <c r="EL207" s="151"/>
      <c r="EM207" s="151"/>
    </row>
    <row r="208" spans="1:143" ht="12" customHeight="1" x14ac:dyDescent="0.2">
      <c r="A208" s="156" t="s">
        <v>303</v>
      </c>
      <c r="B208" s="157">
        <v>2008</v>
      </c>
      <c r="C208" s="156" t="s">
        <v>474</v>
      </c>
      <c r="D208" s="158"/>
      <c r="E208" s="158"/>
      <c r="F208" s="158"/>
      <c r="G208" s="154">
        <v>1216469</v>
      </c>
      <c r="AA208" s="154">
        <v>750846.67500000005</v>
      </c>
      <c r="AB208" s="154">
        <v>283867.92599999998</v>
      </c>
      <c r="AC208" s="154">
        <v>466978.74900000001</v>
      </c>
      <c r="AD208" s="154">
        <v>395593.06</v>
      </c>
      <c r="AE208" s="154">
        <v>53900.95</v>
      </c>
      <c r="AF208" s="154">
        <v>17484.739000000001</v>
      </c>
      <c r="AG208" s="154">
        <v>13025.44323400718</v>
      </c>
      <c r="AH208" s="154"/>
      <c r="AI208" s="154"/>
      <c r="AJ208" s="154"/>
      <c r="AK208" s="154"/>
      <c r="AL208" s="154">
        <v>7246.9195084254743</v>
      </c>
      <c r="AM208" s="154"/>
      <c r="AN208" s="154"/>
      <c r="AO208" s="154"/>
      <c r="AP208" s="154"/>
      <c r="AQ208" s="154"/>
      <c r="AR208" s="154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1"/>
      <c r="BN208" s="151"/>
      <c r="BO208" s="151"/>
      <c r="BP208" s="151"/>
      <c r="BQ208" s="151"/>
      <c r="BR208" s="151"/>
      <c r="BS208" s="151"/>
      <c r="BT208" s="151"/>
      <c r="BU208" s="151"/>
      <c r="BV208" s="151"/>
      <c r="BW208" s="159">
        <v>75157.537954168976</v>
      </c>
      <c r="BX208" s="159">
        <v>35832.401269581496</v>
      </c>
      <c r="BY208" s="159">
        <v>12251.437612138383</v>
      </c>
      <c r="BZ208" s="159">
        <v>24151.331999999999</v>
      </c>
      <c r="CA208" s="159">
        <v>78740.485000000001</v>
      </c>
      <c r="CB208" s="159">
        <v>24372.982144159378</v>
      </c>
      <c r="CC208" s="159">
        <v>9905.5028555180652</v>
      </c>
      <c r="CD208" s="159">
        <v>562.65424580443255</v>
      </c>
      <c r="CE208" s="159">
        <v>3606.463704461336</v>
      </c>
      <c r="CF208" s="159">
        <v>0</v>
      </c>
      <c r="CG208" s="159">
        <v>463.80788448905946</v>
      </c>
      <c r="CH208" s="159">
        <v>451.79960879325864</v>
      </c>
      <c r="CI208" s="159">
        <v>98.506661917209627</v>
      </c>
      <c r="CJ208" s="159">
        <v>145.50746283197404</v>
      </c>
      <c r="CK208" s="159">
        <v>1977.5325752121303</v>
      </c>
      <c r="CL208" s="159">
        <v>4910.1715155653956</v>
      </c>
      <c r="CM208" s="159"/>
      <c r="CN208" s="159"/>
      <c r="CO208" s="159"/>
      <c r="CP208" s="159"/>
      <c r="CQ208" s="154">
        <v>6916.9750000000004</v>
      </c>
      <c r="CR208" s="154">
        <v>395549.14</v>
      </c>
      <c r="CS208" s="154">
        <v>51487.190765992804</v>
      </c>
      <c r="CT208" s="154">
        <v>0</v>
      </c>
      <c r="CU208" s="154">
        <v>0</v>
      </c>
      <c r="CV208" s="154">
        <v>0</v>
      </c>
      <c r="CW208" s="154">
        <v>0</v>
      </c>
      <c r="CX208" s="154"/>
      <c r="CY208" s="154"/>
      <c r="CZ208" s="154"/>
      <c r="DA208" s="154"/>
      <c r="DB208" s="154"/>
      <c r="DC208" s="154"/>
      <c r="DD208" s="154"/>
      <c r="DE208" s="151"/>
      <c r="DF208" s="151"/>
      <c r="DG208" s="151"/>
      <c r="DH208" s="151"/>
      <c r="DI208" s="151"/>
      <c r="DJ208" s="151"/>
      <c r="DK208" s="151"/>
      <c r="DL208" s="151"/>
      <c r="DM208" s="151"/>
      <c r="DN208" s="151"/>
      <c r="DO208" s="151"/>
      <c r="DP208" s="151"/>
      <c r="DQ208" s="151"/>
      <c r="DR208" s="151"/>
      <c r="DS208" s="151"/>
      <c r="DT208" s="151"/>
      <c r="DU208" s="151"/>
      <c r="DV208" s="151"/>
      <c r="DW208" s="151"/>
      <c r="DX208" s="151"/>
      <c r="DY208" s="151"/>
      <c r="DZ208" s="151"/>
      <c r="EA208" s="151"/>
      <c r="EB208" s="151"/>
      <c r="EC208" s="151"/>
      <c r="ED208" s="151"/>
      <c r="EE208" s="151"/>
      <c r="EF208" s="151"/>
      <c r="EG208" s="151"/>
      <c r="EH208" s="151"/>
      <c r="EI208" s="151"/>
      <c r="EJ208" s="151"/>
      <c r="EK208" s="151"/>
      <c r="EL208" s="151"/>
      <c r="EM208" s="151"/>
    </row>
    <row r="209" spans="1:143" ht="12" customHeight="1" x14ac:dyDescent="0.2">
      <c r="A209" s="156" t="s">
        <v>307</v>
      </c>
      <c r="B209" s="157">
        <v>2008</v>
      </c>
      <c r="C209" s="156" t="s">
        <v>475</v>
      </c>
      <c r="D209" s="158"/>
      <c r="E209" s="158"/>
      <c r="F209" s="158"/>
      <c r="G209" s="154">
        <v>577042</v>
      </c>
      <c r="AA209" s="154">
        <v>279809.54599999997</v>
      </c>
      <c r="AB209" s="154">
        <v>130791.364</v>
      </c>
      <c r="AC209" s="154">
        <v>149018.182</v>
      </c>
      <c r="AD209" s="154">
        <v>122292.171</v>
      </c>
      <c r="AE209" s="154">
        <v>20233.425999999999</v>
      </c>
      <c r="AF209" s="154">
        <v>6492.585</v>
      </c>
      <c r="AG209" s="154">
        <v>2651.8120963682309</v>
      </c>
      <c r="AH209" s="154"/>
      <c r="AI209" s="154"/>
      <c r="AJ209" s="154"/>
      <c r="AK209" s="154"/>
      <c r="AL209" s="154">
        <v>299.52967548322675</v>
      </c>
      <c r="AM209" s="154"/>
      <c r="AN209" s="154"/>
      <c r="AO209" s="154"/>
      <c r="AP209" s="154"/>
      <c r="AQ209" s="154"/>
      <c r="AR209" s="154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151"/>
      <c r="BN209" s="151"/>
      <c r="BO209" s="151"/>
      <c r="BP209" s="151"/>
      <c r="BQ209" s="151"/>
      <c r="BR209" s="151"/>
      <c r="BS209" s="151"/>
      <c r="BT209" s="151"/>
      <c r="BU209" s="151"/>
      <c r="BV209" s="151"/>
      <c r="BW209" s="159">
        <v>28920.80952869439</v>
      </c>
      <c r="BX209" s="159">
        <v>24169.220579775811</v>
      </c>
      <c r="BY209" s="159">
        <v>9353.3697906865618</v>
      </c>
      <c r="BZ209" s="159">
        <v>14906.019</v>
      </c>
      <c r="CA209" s="159">
        <v>27696.516</v>
      </c>
      <c r="CB209" s="159">
        <v>10393.405519579946</v>
      </c>
      <c r="CC209" s="159">
        <v>3299.4066937981584</v>
      </c>
      <c r="CD209" s="159">
        <v>557.40679565511084</v>
      </c>
      <c r="CE209" s="159">
        <v>1561.3739586377144</v>
      </c>
      <c r="CF209" s="159">
        <v>0</v>
      </c>
      <c r="CG209" s="159">
        <v>476.00626380872728</v>
      </c>
      <c r="CH209" s="159">
        <v>283.16022551107409</v>
      </c>
      <c r="CI209" s="159">
        <v>53.652061044216154</v>
      </c>
      <c r="CJ209" s="159">
        <v>197.12896383666993</v>
      </c>
      <c r="CK209" s="159">
        <v>900.26931168472208</v>
      </c>
      <c r="CL209" s="159">
        <v>2003.363615998745</v>
      </c>
      <c r="CM209" s="159"/>
      <c r="CN209" s="159"/>
      <c r="CO209" s="159"/>
      <c r="CP209" s="159"/>
      <c r="CQ209" s="154">
        <v>70069.613000000027</v>
      </c>
      <c r="CR209" s="154">
        <v>59867.651000000005</v>
      </c>
      <c r="CS209" s="154">
        <v>16429.115903631773</v>
      </c>
      <c r="CT209" s="154">
        <v>0</v>
      </c>
      <c r="CU209" s="154">
        <v>0</v>
      </c>
      <c r="CV209" s="154">
        <v>2155.4948241329193</v>
      </c>
      <c r="CW209" s="154">
        <v>1688.5851654914022</v>
      </c>
      <c r="CX209" s="154"/>
      <c r="CY209" s="154"/>
      <c r="CZ209" s="154"/>
      <c r="DA209" s="154"/>
      <c r="DB209" s="154"/>
      <c r="DC209" s="154"/>
      <c r="DD209" s="154"/>
      <c r="DE209" s="151"/>
      <c r="DF209" s="151"/>
      <c r="DG209" s="151"/>
      <c r="DH209" s="151"/>
      <c r="DI209" s="151"/>
      <c r="DJ209" s="151"/>
      <c r="DK209" s="151"/>
      <c r="DL209" s="151"/>
      <c r="DM209" s="151"/>
      <c r="DN209" s="151"/>
      <c r="DO209" s="151"/>
      <c r="DP209" s="151"/>
      <c r="DQ209" s="151"/>
      <c r="DR209" s="151"/>
      <c r="DS209" s="151"/>
      <c r="DT209" s="151"/>
      <c r="DU209" s="151"/>
      <c r="DV209" s="151"/>
      <c r="DW209" s="151"/>
      <c r="DX209" s="151"/>
      <c r="DY209" s="151"/>
      <c r="DZ209" s="151"/>
      <c r="EA209" s="151"/>
      <c r="EB209" s="151"/>
      <c r="EC209" s="151"/>
      <c r="ED209" s="151"/>
      <c r="EE209" s="151"/>
      <c r="EF209" s="151"/>
      <c r="EG209" s="151"/>
      <c r="EH209" s="151"/>
      <c r="EI209" s="151"/>
      <c r="EJ209" s="151"/>
      <c r="EK209" s="151"/>
      <c r="EL209" s="151"/>
      <c r="EM209" s="151"/>
    </row>
    <row r="210" spans="1:143" ht="12" customHeight="1" x14ac:dyDescent="0.2">
      <c r="A210" s="156" t="s">
        <v>312</v>
      </c>
      <c r="B210" s="157">
        <v>2008</v>
      </c>
      <c r="C210" s="156" t="s">
        <v>476</v>
      </c>
      <c r="D210" s="158"/>
      <c r="E210" s="158"/>
      <c r="F210" s="158"/>
      <c r="G210" s="154">
        <v>356593</v>
      </c>
      <c r="AA210" s="154">
        <v>181941.128</v>
      </c>
      <c r="AB210" s="154">
        <v>103522.79700000001</v>
      </c>
      <c r="AC210" s="154">
        <v>78418.331000000006</v>
      </c>
      <c r="AD210" s="154">
        <v>58528.18</v>
      </c>
      <c r="AE210" s="154">
        <v>15671.129000000001</v>
      </c>
      <c r="AF210" s="154">
        <v>4219.0219999999999</v>
      </c>
      <c r="AG210" s="154">
        <v>1399.2597207474485</v>
      </c>
      <c r="AH210" s="154"/>
      <c r="AI210" s="154"/>
      <c r="AJ210" s="154"/>
      <c r="AK210" s="154"/>
      <c r="AL210" s="154">
        <v>2558.9801155468522</v>
      </c>
      <c r="AM210" s="154"/>
      <c r="AN210" s="154"/>
      <c r="AO210" s="154"/>
      <c r="AP210" s="154"/>
      <c r="AQ210" s="154"/>
      <c r="AR210" s="154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151"/>
      <c r="BN210" s="151"/>
      <c r="BO210" s="151"/>
      <c r="BP210" s="151"/>
      <c r="BQ210" s="151"/>
      <c r="BR210" s="151"/>
      <c r="BS210" s="151"/>
      <c r="BT210" s="151"/>
      <c r="BU210" s="151"/>
      <c r="BV210" s="151"/>
      <c r="BW210" s="159">
        <v>22744.817971654236</v>
      </c>
      <c r="BX210" s="159">
        <v>13681.315789471566</v>
      </c>
      <c r="BY210" s="159">
        <v>6170.9092277073451</v>
      </c>
      <c r="BZ210" s="159">
        <v>18718.866000000002</v>
      </c>
      <c r="CA210" s="159">
        <v>24818.446</v>
      </c>
      <c r="CB210" s="159">
        <v>6347.7507703462243</v>
      </c>
      <c r="CC210" s="159">
        <v>3093.9926039380675</v>
      </c>
      <c r="CD210" s="159">
        <v>106.01417090767517</v>
      </c>
      <c r="CE210" s="159">
        <v>1394.3861630613803</v>
      </c>
      <c r="CF210" s="159">
        <v>0</v>
      </c>
      <c r="CG210" s="159">
        <v>153.36554026937486</v>
      </c>
      <c r="CH210" s="159">
        <v>134.35506261491776</v>
      </c>
      <c r="CI210" s="159">
        <v>44.760520871162413</v>
      </c>
      <c r="CJ210" s="159">
        <v>280.93268546772003</v>
      </c>
      <c r="CK210" s="159">
        <v>429.81388900218161</v>
      </c>
      <c r="CL210" s="159">
        <v>346.91706675195695</v>
      </c>
      <c r="CM210" s="159"/>
      <c r="CN210" s="159"/>
      <c r="CO210" s="159"/>
      <c r="CP210" s="159"/>
      <c r="CQ210" s="154">
        <v>3066.5999987353089</v>
      </c>
      <c r="CR210" s="154">
        <v>54265.115999999973</v>
      </c>
      <c r="CS210" s="154">
        <v>19687.355280517266</v>
      </c>
      <c r="CT210" s="154">
        <v>0</v>
      </c>
      <c r="CU210" s="154">
        <v>0</v>
      </c>
      <c r="CV210" s="154">
        <v>714.00747667485484</v>
      </c>
      <c r="CW210" s="154">
        <v>823.22057869690661</v>
      </c>
      <c r="CX210" s="154"/>
      <c r="CY210" s="154"/>
      <c r="CZ210" s="154"/>
      <c r="DA210" s="154"/>
      <c r="DB210" s="154"/>
      <c r="DC210" s="154"/>
      <c r="DD210" s="154"/>
      <c r="DE210" s="151"/>
      <c r="DF210" s="151"/>
      <c r="DG210" s="151"/>
      <c r="DH210" s="151"/>
      <c r="DI210" s="151"/>
      <c r="DJ210" s="151"/>
      <c r="DK210" s="151"/>
      <c r="DL210" s="151"/>
      <c r="DM210" s="151"/>
      <c r="DN210" s="151"/>
      <c r="DO210" s="151"/>
      <c r="DP210" s="151"/>
      <c r="DQ210" s="151"/>
      <c r="DR210" s="151"/>
      <c r="DS210" s="151"/>
      <c r="DT210" s="151"/>
      <c r="DU210" s="151"/>
      <c r="DV210" s="151"/>
      <c r="DW210" s="151"/>
      <c r="DX210" s="151"/>
      <c r="DY210" s="151"/>
      <c r="DZ210" s="151"/>
      <c r="EA210" s="151"/>
      <c r="EB210" s="151"/>
      <c r="EC210" s="151"/>
      <c r="ED210" s="151"/>
      <c r="EE210" s="151"/>
      <c r="EF210" s="151"/>
      <c r="EG210" s="151"/>
      <c r="EH210" s="151"/>
      <c r="EI210" s="151"/>
      <c r="EJ210" s="151"/>
      <c r="EK210" s="151"/>
      <c r="EL210" s="151"/>
      <c r="EM210" s="151"/>
    </row>
    <row r="211" spans="1:143" ht="12" customHeight="1" x14ac:dyDescent="0.2">
      <c r="A211" s="156" t="s">
        <v>315</v>
      </c>
      <c r="B211" s="157">
        <v>2008</v>
      </c>
      <c r="C211" s="156" t="s">
        <v>477</v>
      </c>
      <c r="D211" s="158"/>
      <c r="E211" s="158"/>
      <c r="F211" s="158"/>
      <c r="G211" s="154">
        <v>332778</v>
      </c>
      <c r="AA211" s="154">
        <v>158868.28700000001</v>
      </c>
      <c r="AB211" s="154">
        <v>90975.572</v>
      </c>
      <c r="AC211" s="154">
        <v>67892.714999999997</v>
      </c>
      <c r="AD211" s="154">
        <v>54383.05</v>
      </c>
      <c r="AE211" s="154">
        <v>9193.8250000000007</v>
      </c>
      <c r="AF211" s="154">
        <v>4315.84</v>
      </c>
      <c r="AG211" s="154">
        <v>219.70517227702774</v>
      </c>
      <c r="AH211" s="154"/>
      <c r="AI211" s="154"/>
      <c r="AJ211" s="154"/>
      <c r="AK211" s="154"/>
      <c r="AL211" s="154">
        <v>360.43975303813818</v>
      </c>
      <c r="AM211" s="154"/>
      <c r="AN211" s="154"/>
      <c r="AO211" s="154"/>
      <c r="AP211" s="154"/>
      <c r="AQ211" s="154"/>
      <c r="AR211" s="154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151"/>
      <c r="BN211" s="151"/>
      <c r="BO211" s="151"/>
      <c r="BP211" s="151"/>
      <c r="BQ211" s="151"/>
      <c r="BR211" s="151"/>
      <c r="BS211" s="151"/>
      <c r="BT211" s="151"/>
      <c r="BU211" s="151"/>
      <c r="BV211" s="151"/>
      <c r="BW211" s="159">
        <v>18783.019802705348</v>
      </c>
      <c r="BX211" s="159">
        <v>13540.948178104818</v>
      </c>
      <c r="BY211" s="159">
        <v>4621.9512590244412</v>
      </c>
      <c r="BZ211" s="159">
        <v>16889.314999999999</v>
      </c>
      <c r="CA211" s="159">
        <v>20546.725999999999</v>
      </c>
      <c r="CB211" s="159">
        <v>5304.4579334378241</v>
      </c>
      <c r="CC211" s="159">
        <v>2905.9927655534743</v>
      </c>
      <c r="CD211" s="159">
        <v>246.62171433614381</v>
      </c>
      <c r="CE211" s="159">
        <v>1244.326467036605</v>
      </c>
      <c r="CF211" s="159">
        <v>0</v>
      </c>
      <c r="CG211" s="159">
        <v>103.57428011989593</v>
      </c>
      <c r="CH211" s="159">
        <v>147.35574286794662</v>
      </c>
      <c r="CI211" s="159">
        <v>5.1450001001358032</v>
      </c>
      <c r="CJ211" s="159">
        <v>89.780741747379309</v>
      </c>
      <c r="CK211" s="159">
        <v>1186.5169899211078</v>
      </c>
      <c r="CL211" s="159">
        <v>37.110640722274781</v>
      </c>
      <c r="CM211" s="159"/>
      <c r="CN211" s="159"/>
      <c r="CO211" s="159"/>
      <c r="CP211" s="159"/>
      <c r="CQ211" s="154">
        <v>0</v>
      </c>
      <c r="CR211" s="154">
        <v>54383.05</v>
      </c>
      <c r="CS211" s="154">
        <v>13289.959827722967</v>
      </c>
      <c r="CT211" s="154">
        <v>0</v>
      </c>
      <c r="CU211" s="154">
        <v>0</v>
      </c>
      <c r="CV211" s="154">
        <v>0</v>
      </c>
      <c r="CW211" s="154">
        <v>0</v>
      </c>
      <c r="CX211" s="154"/>
      <c r="CY211" s="154"/>
      <c r="CZ211" s="154"/>
      <c r="DA211" s="154"/>
      <c r="DB211" s="154"/>
      <c r="DC211" s="154"/>
      <c r="DD211" s="154"/>
      <c r="DE211" s="151"/>
      <c r="DF211" s="151"/>
      <c r="DG211" s="151"/>
      <c r="DH211" s="151"/>
      <c r="DI211" s="151"/>
      <c r="DJ211" s="151"/>
      <c r="DK211" s="151"/>
      <c r="DL211" s="151"/>
      <c r="DM211" s="151"/>
      <c r="DN211" s="151"/>
      <c r="DO211" s="151"/>
      <c r="DP211" s="151"/>
      <c r="DQ211" s="151"/>
      <c r="DR211" s="151"/>
      <c r="DS211" s="151"/>
      <c r="DT211" s="151"/>
      <c r="DU211" s="151"/>
      <c r="DV211" s="151"/>
      <c r="DW211" s="151"/>
      <c r="DX211" s="151"/>
      <c r="DY211" s="151"/>
      <c r="DZ211" s="151"/>
      <c r="EA211" s="151"/>
      <c r="EB211" s="151"/>
      <c r="EC211" s="151"/>
      <c r="ED211" s="151"/>
      <c r="EE211" s="151"/>
      <c r="EF211" s="151"/>
      <c r="EG211" s="151"/>
      <c r="EH211" s="151"/>
      <c r="EI211" s="151"/>
      <c r="EJ211" s="151"/>
      <c r="EK211" s="151"/>
      <c r="EL211" s="151"/>
      <c r="EM211" s="151"/>
    </row>
    <row r="212" spans="1:143" ht="12" customHeight="1" x14ac:dyDescent="0.2">
      <c r="A212" s="156" t="s">
        <v>319</v>
      </c>
      <c r="B212" s="157">
        <v>2008</v>
      </c>
      <c r="C212" s="156" t="s">
        <v>478</v>
      </c>
      <c r="D212" s="158"/>
      <c r="E212" s="158"/>
      <c r="F212" s="158"/>
      <c r="G212" s="154">
        <v>220408</v>
      </c>
      <c r="AA212" s="154">
        <v>102281.833</v>
      </c>
      <c r="AB212" s="154">
        <v>54309.095000000001</v>
      </c>
      <c r="AC212" s="154">
        <v>47972.737999999998</v>
      </c>
      <c r="AD212" s="154">
        <v>36687.330999999998</v>
      </c>
      <c r="AE212" s="154">
        <v>6834.0169999999998</v>
      </c>
      <c r="AF212" s="154">
        <v>4451.3900000000003</v>
      </c>
      <c r="AG212" s="154">
        <v>1170.9261693299263</v>
      </c>
      <c r="AH212" s="154"/>
      <c r="AI212" s="154"/>
      <c r="AJ212" s="154"/>
      <c r="AK212" s="154"/>
      <c r="AL212" s="154">
        <v>63.986128803491596</v>
      </c>
      <c r="AM212" s="154"/>
      <c r="AN212" s="154"/>
      <c r="AO212" s="154"/>
      <c r="AP212" s="154"/>
      <c r="AQ212" s="154"/>
      <c r="AR212" s="154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151"/>
      <c r="BN212" s="151"/>
      <c r="BO212" s="151"/>
      <c r="BP212" s="151"/>
      <c r="BQ212" s="151"/>
      <c r="BR212" s="151"/>
      <c r="BS212" s="151"/>
      <c r="BT212" s="151"/>
      <c r="BU212" s="151"/>
      <c r="BV212" s="151"/>
      <c r="BW212" s="159">
        <v>10903.756866019965</v>
      </c>
      <c r="BX212" s="159">
        <v>6950.0906788796183</v>
      </c>
      <c r="BY212" s="159">
        <v>3214.7845125288518</v>
      </c>
      <c r="BZ212" s="159">
        <v>11766.467000000001</v>
      </c>
      <c r="CA212" s="159">
        <v>11647.272000000001</v>
      </c>
      <c r="CB212" s="159">
        <v>3360.0264578372239</v>
      </c>
      <c r="CC212" s="159">
        <v>1384.8541458249017</v>
      </c>
      <c r="CD212" s="159">
        <v>62.70773902483797</v>
      </c>
      <c r="CE212" s="159">
        <v>720.34918091726308</v>
      </c>
      <c r="CF212" s="159">
        <v>0</v>
      </c>
      <c r="CG212" s="159">
        <v>145.44216008663179</v>
      </c>
      <c r="CH212" s="159">
        <v>61.779201202392578</v>
      </c>
      <c r="CI212" s="159">
        <v>32.830000638961792</v>
      </c>
      <c r="CJ212" s="159">
        <v>13.141800255775452</v>
      </c>
      <c r="CK212" s="159">
        <v>324.253091566585</v>
      </c>
      <c r="CL212" s="159">
        <v>342.37830666303637</v>
      </c>
      <c r="CM212" s="159"/>
      <c r="CN212" s="159"/>
      <c r="CO212" s="159"/>
      <c r="CP212" s="159"/>
      <c r="CQ212" s="154">
        <v>568.56399967014784</v>
      </c>
      <c r="CR212" s="154">
        <v>0</v>
      </c>
      <c r="CS212" s="154">
        <v>46233.247830999899</v>
      </c>
      <c r="CT212" s="154">
        <v>0</v>
      </c>
      <c r="CU212" s="154">
        <v>0</v>
      </c>
      <c r="CV212" s="154">
        <v>15388.107606624786</v>
      </c>
      <c r="CW212" s="154">
        <v>20819.203393375214</v>
      </c>
      <c r="CX212" s="154"/>
      <c r="CY212" s="154"/>
      <c r="CZ212" s="154"/>
      <c r="DA212" s="154"/>
      <c r="DB212" s="154"/>
      <c r="DC212" s="154"/>
      <c r="DD212" s="154"/>
      <c r="DE212" s="151"/>
      <c r="DF212" s="151"/>
      <c r="DG212" s="151"/>
      <c r="DH212" s="151"/>
      <c r="DI212" s="151"/>
      <c r="DJ212" s="151"/>
      <c r="DK212" s="151"/>
      <c r="DL212" s="151"/>
      <c r="DM212" s="151"/>
      <c r="DN212" s="151"/>
      <c r="DO212" s="151"/>
      <c r="DP212" s="151"/>
      <c r="DQ212" s="151"/>
      <c r="DR212" s="151"/>
      <c r="DS212" s="151"/>
      <c r="DT212" s="151"/>
      <c r="DU212" s="151"/>
      <c r="DV212" s="151"/>
      <c r="DW212" s="151"/>
      <c r="DX212" s="151"/>
      <c r="DY212" s="151"/>
      <c r="DZ212" s="151"/>
      <c r="EA212" s="151"/>
      <c r="EB212" s="151"/>
      <c r="EC212" s="151"/>
      <c r="ED212" s="151"/>
      <c r="EE212" s="151"/>
      <c r="EF212" s="151"/>
      <c r="EG212" s="151"/>
      <c r="EH212" s="151"/>
      <c r="EI212" s="151"/>
      <c r="EJ212" s="151"/>
      <c r="EK212" s="151"/>
      <c r="EL212" s="151"/>
      <c r="EM212" s="151"/>
    </row>
    <row r="213" spans="1:143" ht="12" customHeight="1" x14ac:dyDescent="0.2">
      <c r="A213" s="156" t="s">
        <v>323</v>
      </c>
      <c r="B213" s="157">
        <v>2008</v>
      </c>
      <c r="C213" s="156" t="s">
        <v>479</v>
      </c>
      <c r="D213" s="158"/>
      <c r="E213" s="158"/>
      <c r="F213" s="158"/>
      <c r="G213" s="154">
        <v>404070</v>
      </c>
      <c r="AA213" s="154">
        <v>227941.98300000001</v>
      </c>
      <c r="AB213" s="154">
        <v>106929.628</v>
      </c>
      <c r="AC213" s="154">
        <v>121012.355</v>
      </c>
      <c r="AD213" s="154">
        <v>107187.58</v>
      </c>
      <c r="AE213" s="154">
        <v>11106.235000000001</v>
      </c>
      <c r="AF213" s="154">
        <v>2718.54</v>
      </c>
      <c r="AG213" s="154">
        <v>1018.6931593245267</v>
      </c>
      <c r="AH213" s="154"/>
      <c r="AI213" s="154"/>
      <c r="AJ213" s="154"/>
      <c r="AK213" s="154"/>
      <c r="AL213" s="154">
        <v>22.306719770431517</v>
      </c>
      <c r="AM213" s="154"/>
      <c r="AN213" s="154"/>
      <c r="AO213" s="154"/>
      <c r="AP213" s="154"/>
      <c r="AQ213" s="154"/>
      <c r="AR213" s="154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  <c r="BI213" s="151"/>
      <c r="BJ213" s="151"/>
      <c r="BK213" s="151"/>
      <c r="BL213" s="151"/>
      <c r="BM213" s="151"/>
      <c r="BN213" s="151"/>
      <c r="BO213" s="151"/>
      <c r="BP213" s="151"/>
      <c r="BQ213" s="151"/>
      <c r="BR213" s="151"/>
      <c r="BS213" s="151"/>
      <c r="BT213" s="151"/>
      <c r="BU213" s="151"/>
      <c r="BV213" s="151"/>
      <c r="BW213" s="159">
        <v>23262.743390416323</v>
      </c>
      <c r="BX213" s="159">
        <v>10335.284096956075</v>
      </c>
      <c r="BY213" s="159">
        <v>6858.9307474410425</v>
      </c>
      <c r="BZ213" s="159">
        <v>9504.08</v>
      </c>
      <c r="CA213" s="159">
        <v>40975.360000000001</v>
      </c>
      <c r="CB213" s="159">
        <v>5358.1139327645305</v>
      </c>
      <c r="CC213" s="159">
        <v>3035.5255973095354</v>
      </c>
      <c r="CD213" s="159">
        <v>125.65764429776405</v>
      </c>
      <c r="CE213" s="159">
        <v>1127.0177701442242</v>
      </c>
      <c r="CF213" s="159">
        <v>0</v>
      </c>
      <c r="CG213" s="159">
        <v>120.55708045387269</v>
      </c>
      <c r="CH213" s="159">
        <v>283.46500551700592</v>
      </c>
      <c r="CI213" s="159">
        <v>17.071600332260132</v>
      </c>
      <c r="CJ213" s="159">
        <v>104.46702203321458</v>
      </c>
      <c r="CK213" s="159">
        <v>871.79110368256454</v>
      </c>
      <c r="CL213" s="159">
        <v>155.80040303230285</v>
      </c>
      <c r="CM213" s="159"/>
      <c r="CN213" s="159"/>
      <c r="CO213" s="159"/>
      <c r="CP213" s="159"/>
      <c r="CQ213" s="154">
        <v>4064.36</v>
      </c>
      <c r="CR213" s="154">
        <v>0</v>
      </c>
      <c r="CS213" s="154">
        <v>115929.30184067553</v>
      </c>
      <c r="CT213" s="154">
        <v>0</v>
      </c>
      <c r="CU213" s="154">
        <v>0</v>
      </c>
      <c r="CV213" s="154">
        <v>42160.415830972182</v>
      </c>
      <c r="CW213" s="154">
        <v>50112.096696964516</v>
      </c>
      <c r="CX213" s="154"/>
      <c r="CY213" s="154"/>
      <c r="CZ213" s="154"/>
      <c r="DA213" s="154"/>
      <c r="DB213" s="154"/>
      <c r="DC213" s="154"/>
      <c r="DD213" s="154"/>
      <c r="DE213" s="151"/>
      <c r="DF213" s="151"/>
      <c r="DG213" s="151"/>
      <c r="DH213" s="151"/>
      <c r="DI213" s="151"/>
      <c r="DJ213" s="151"/>
      <c r="DK213" s="151"/>
      <c r="DL213" s="151"/>
      <c r="DM213" s="151"/>
      <c r="DN213" s="151"/>
      <c r="DO213" s="151"/>
      <c r="DP213" s="151"/>
      <c r="DQ213" s="151"/>
      <c r="DR213" s="151"/>
      <c r="DS213" s="151"/>
      <c r="DT213" s="151"/>
      <c r="DU213" s="151"/>
      <c r="DV213" s="151"/>
      <c r="DW213" s="151"/>
      <c r="DX213" s="151"/>
      <c r="DY213" s="151"/>
      <c r="DZ213" s="151"/>
      <c r="EA213" s="151"/>
      <c r="EB213" s="151"/>
      <c r="EC213" s="151"/>
      <c r="ED213" s="151"/>
      <c r="EE213" s="151"/>
      <c r="EF213" s="151"/>
      <c r="EG213" s="151"/>
      <c r="EH213" s="151"/>
      <c r="EI213" s="151"/>
      <c r="EJ213" s="151"/>
      <c r="EK213" s="151"/>
      <c r="EL213" s="151"/>
      <c r="EM213" s="151"/>
    </row>
    <row r="214" spans="1:143" ht="12" customHeight="1" x14ac:dyDescent="0.2">
      <c r="A214" s="156" t="s">
        <v>328</v>
      </c>
      <c r="B214" s="157">
        <v>2008</v>
      </c>
      <c r="C214" s="156" t="s">
        <v>480</v>
      </c>
      <c r="D214" s="158"/>
      <c r="E214" s="158"/>
      <c r="F214" s="158"/>
      <c r="G214" s="154">
        <v>3802055</v>
      </c>
      <c r="AA214" s="154">
        <v>2024176.155</v>
      </c>
      <c r="AB214" s="154">
        <v>923625.29700000002</v>
      </c>
      <c r="AC214" s="154">
        <v>1100550.858</v>
      </c>
      <c r="AD214" s="154">
        <v>931653.19400000002</v>
      </c>
      <c r="AE214" s="154">
        <v>105119.07799999999</v>
      </c>
      <c r="AF214" s="154">
        <v>63778.586000000003</v>
      </c>
      <c r="AG214" s="154">
        <v>22726.836731205596</v>
      </c>
      <c r="AH214" s="154"/>
      <c r="AI214" s="154"/>
      <c r="AJ214" s="154"/>
      <c r="AK214" s="154"/>
      <c r="AL214" s="154">
        <v>5254.2230361998081</v>
      </c>
      <c r="AM214" s="154"/>
      <c r="AN214" s="154"/>
      <c r="AO214" s="154"/>
      <c r="AP214" s="154"/>
      <c r="AQ214" s="154"/>
      <c r="AR214" s="154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  <c r="BI214" s="151"/>
      <c r="BJ214" s="151"/>
      <c r="BK214" s="151"/>
      <c r="BL214" s="151"/>
      <c r="BM214" s="151"/>
      <c r="BN214" s="151"/>
      <c r="BO214" s="151"/>
      <c r="BP214" s="151"/>
      <c r="BQ214" s="151"/>
      <c r="BR214" s="151"/>
      <c r="BS214" s="151"/>
      <c r="BT214" s="151"/>
      <c r="BU214" s="151"/>
      <c r="BV214" s="151"/>
      <c r="BW214" s="159">
        <v>256516.01852872877</v>
      </c>
      <c r="BX214" s="159">
        <v>157125.17617385267</v>
      </c>
      <c r="BY214" s="159">
        <v>59170.669773411777</v>
      </c>
      <c r="BZ214" s="159">
        <v>203499.06099999999</v>
      </c>
      <c r="CA214" s="159">
        <v>97868.17</v>
      </c>
      <c r="CB214" s="159">
        <v>62020.350221747161</v>
      </c>
      <c r="CC214" s="159">
        <v>15731.124879345954</v>
      </c>
      <c r="CD214" s="159">
        <v>2294.3253751486823</v>
      </c>
      <c r="CE214" s="159">
        <v>11237.216102315426</v>
      </c>
      <c r="CF214" s="159">
        <v>0</v>
      </c>
      <c r="CG214" s="159">
        <v>2860.400490840912</v>
      </c>
      <c r="CH214" s="159">
        <v>879.59117711925512</v>
      </c>
      <c r="CI214" s="159">
        <v>281.82644548511507</v>
      </c>
      <c r="CJ214" s="159">
        <v>479.4728493318558</v>
      </c>
      <c r="CK214" s="159">
        <v>6867.7095784093517</v>
      </c>
      <c r="CL214" s="159">
        <v>4439.417726403236</v>
      </c>
      <c r="CM214" s="159"/>
      <c r="CN214" s="159"/>
      <c r="CO214" s="159"/>
      <c r="CP214" s="159"/>
      <c r="CQ214" s="154">
        <v>357.41399995803829</v>
      </c>
      <c r="CR214" s="154">
        <v>709178.98199999973</v>
      </c>
      <c r="CS214" s="154">
        <v>368961.28075736406</v>
      </c>
      <c r="CT214" s="154">
        <v>0</v>
      </c>
      <c r="CU214" s="154">
        <v>2196.56</v>
      </c>
      <c r="CV214" s="154">
        <v>113694.74125364784</v>
      </c>
      <c r="CW214" s="154">
        <v>87728.534380466532</v>
      </c>
      <c r="CX214" s="154"/>
      <c r="CY214" s="154"/>
      <c r="CZ214" s="154"/>
      <c r="DA214" s="154"/>
      <c r="DB214" s="154"/>
      <c r="DC214" s="154"/>
      <c r="DD214" s="154"/>
      <c r="DE214" s="151"/>
      <c r="DF214" s="151"/>
      <c r="DG214" s="151"/>
      <c r="DH214" s="151"/>
      <c r="DI214" s="151"/>
      <c r="DJ214" s="151"/>
      <c r="DK214" s="151"/>
      <c r="DL214" s="151"/>
      <c r="DM214" s="151"/>
      <c r="DN214" s="151"/>
      <c r="DO214" s="151"/>
      <c r="DP214" s="151"/>
      <c r="DQ214" s="151"/>
      <c r="DR214" s="151"/>
      <c r="DS214" s="151"/>
      <c r="DT214" s="151"/>
      <c r="DU214" s="151"/>
      <c r="DV214" s="151"/>
      <c r="DW214" s="151"/>
      <c r="DX214" s="151"/>
      <c r="DY214" s="151"/>
      <c r="DZ214" s="151"/>
      <c r="EA214" s="151"/>
      <c r="EB214" s="151"/>
      <c r="EC214" s="151"/>
      <c r="ED214" s="151"/>
      <c r="EE214" s="151"/>
      <c r="EF214" s="151"/>
      <c r="EG214" s="151"/>
      <c r="EH214" s="151"/>
      <c r="EI214" s="151"/>
      <c r="EJ214" s="151"/>
      <c r="EK214" s="151"/>
      <c r="EL214" s="151"/>
      <c r="EM214" s="151"/>
    </row>
    <row r="215" spans="1:143" ht="12" customHeight="1" x14ac:dyDescent="0.2">
      <c r="A215" s="156" t="s">
        <v>335</v>
      </c>
      <c r="B215" s="157">
        <v>2008</v>
      </c>
      <c r="C215" s="156" t="s">
        <v>481</v>
      </c>
      <c r="D215" s="158"/>
      <c r="E215" s="158"/>
      <c r="F215" s="158"/>
      <c r="G215" s="154">
        <v>530130</v>
      </c>
      <c r="AA215" s="154">
        <v>302479.21000000002</v>
      </c>
      <c r="AB215" s="154">
        <v>81608.057000000001</v>
      </c>
      <c r="AC215" s="154">
        <v>220871.15299999999</v>
      </c>
      <c r="AD215" s="154">
        <v>204885.16</v>
      </c>
      <c r="AE215" s="154">
        <v>10231.066000000001</v>
      </c>
      <c r="AF215" s="154">
        <v>5754.9269999999997</v>
      </c>
      <c r="AG215" s="154">
        <v>1362.5627717272191</v>
      </c>
      <c r="AH215" s="154"/>
      <c r="AI215" s="154"/>
      <c r="AJ215" s="154"/>
      <c r="AK215" s="154"/>
      <c r="AL215" s="154">
        <v>29.662619445323944</v>
      </c>
      <c r="AM215" s="154"/>
      <c r="AN215" s="154"/>
      <c r="AO215" s="154"/>
      <c r="AP215" s="154"/>
      <c r="AQ215" s="154"/>
      <c r="AR215" s="154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  <c r="BI215" s="151"/>
      <c r="BJ215" s="151"/>
      <c r="BK215" s="151"/>
      <c r="BL215" s="151"/>
      <c r="BM215" s="151"/>
      <c r="BN215" s="151"/>
      <c r="BO215" s="151"/>
      <c r="BP215" s="151"/>
      <c r="BQ215" s="151"/>
      <c r="BR215" s="151"/>
      <c r="BS215" s="151"/>
      <c r="BT215" s="151"/>
      <c r="BU215" s="151"/>
      <c r="BV215" s="151"/>
      <c r="BW215" s="159">
        <v>21170.991639866708</v>
      </c>
      <c r="BX215" s="159">
        <v>14720.463080753387</v>
      </c>
      <c r="BY215" s="159">
        <v>3978.7295438928677</v>
      </c>
      <c r="BZ215" s="159">
        <v>3032.0169999999998</v>
      </c>
      <c r="CA215" s="159">
        <v>24420.447</v>
      </c>
      <c r="CB215" s="159">
        <v>4784.2255899658803</v>
      </c>
      <c r="CC215" s="159">
        <v>2556.074251465112</v>
      </c>
      <c r="CD215" s="159">
        <v>72.138938515302954</v>
      </c>
      <c r="CE215" s="159">
        <v>1481.1263607635499</v>
      </c>
      <c r="CF215" s="159">
        <v>0</v>
      </c>
      <c r="CG215" s="159">
        <v>151.15696155929567</v>
      </c>
      <c r="CH215" s="159">
        <v>114.67176223182678</v>
      </c>
      <c r="CI215" s="159">
        <v>9.4452401838302613</v>
      </c>
      <c r="CJ215" s="159">
        <v>39.197060762882231</v>
      </c>
      <c r="CK215" s="159">
        <v>594.92871504134871</v>
      </c>
      <c r="CL215" s="159">
        <v>494.39924959278108</v>
      </c>
      <c r="CM215" s="159"/>
      <c r="CN215" s="159"/>
      <c r="CO215" s="159"/>
      <c r="CP215" s="159"/>
      <c r="CQ215" s="154">
        <v>2876.04</v>
      </c>
      <c r="CR215" s="154">
        <v>69008.81</v>
      </c>
      <c r="CS215" s="154">
        <v>147623.74022827286</v>
      </c>
      <c r="CT215" s="154">
        <v>10924.985822630169</v>
      </c>
      <c r="CU215" s="154">
        <v>50832.473177369822</v>
      </c>
      <c r="CV215" s="154">
        <v>37095.519074767129</v>
      </c>
      <c r="CW215" s="154">
        <v>36840.705638693602</v>
      </c>
      <c r="CX215" s="154"/>
      <c r="CY215" s="154"/>
      <c r="CZ215" s="154"/>
      <c r="DA215" s="154"/>
      <c r="DB215" s="154"/>
      <c r="DC215" s="154"/>
      <c r="DD215" s="154"/>
      <c r="DE215" s="151"/>
      <c r="DF215" s="151"/>
      <c r="DG215" s="151"/>
      <c r="DH215" s="151"/>
      <c r="DI215" s="151"/>
      <c r="DJ215" s="151"/>
      <c r="DK215" s="151"/>
      <c r="DL215" s="151"/>
      <c r="DM215" s="151"/>
      <c r="DN215" s="151"/>
      <c r="DO215" s="151"/>
      <c r="DP215" s="151"/>
      <c r="DQ215" s="151"/>
      <c r="DR215" s="151"/>
      <c r="DS215" s="151"/>
      <c r="DT215" s="151"/>
      <c r="DU215" s="151"/>
      <c r="DV215" s="151"/>
      <c r="DW215" s="151"/>
      <c r="DX215" s="151"/>
      <c r="DY215" s="151"/>
      <c r="DZ215" s="151"/>
      <c r="EA215" s="151"/>
      <c r="EB215" s="151"/>
      <c r="EC215" s="151"/>
      <c r="ED215" s="151"/>
      <c r="EE215" s="151"/>
      <c r="EF215" s="151"/>
      <c r="EG215" s="151"/>
      <c r="EH215" s="151"/>
      <c r="EI215" s="151"/>
      <c r="EJ215" s="151"/>
      <c r="EK215" s="151"/>
      <c r="EL215" s="151"/>
      <c r="EM215" s="151"/>
    </row>
    <row r="216" spans="1:143" ht="12" customHeight="1" x14ac:dyDescent="0.2">
      <c r="A216" s="156" t="s">
        <v>340</v>
      </c>
      <c r="B216" s="157">
        <v>2008</v>
      </c>
      <c r="C216" s="156" t="s">
        <v>482</v>
      </c>
      <c r="D216" s="158"/>
      <c r="E216" s="158"/>
      <c r="F216" s="158"/>
      <c r="G216" s="154">
        <v>180904</v>
      </c>
      <c r="AA216" s="154">
        <v>82961.933000000005</v>
      </c>
      <c r="AB216" s="154">
        <v>32725.42</v>
      </c>
      <c r="AC216" s="154">
        <v>50236.512999999999</v>
      </c>
      <c r="AD216" s="154">
        <v>41185.85</v>
      </c>
      <c r="AE216" s="154">
        <v>6517.6130000000003</v>
      </c>
      <c r="AF216" s="154">
        <v>2533.0500000000002</v>
      </c>
      <c r="AG216" s="154">
        <v>3730.1499471036345</v>
      </c>
      <c r="AH216" s="154"/>
      <c r="AI216" s="154"/>
      <c r="AJ216" s="154"/>
      <c r="AK216" s="154"/>
      <c r="AL216" s="154">
        <v>916.30332394123081</v>
      </c>
      <c r="AM216" s="154"/>
      <c r="AN216" s="154"/>
      <c r="AO216" s="154"/>
      <c r="AP216" s="154"/>
      <c r="AQ216" s="154"/>
      <c r="AR216" s="154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  <c r="BI216" s="151"/>
      <c r="BJ216" s="151"/>
      <c r="BK216" s="151"/>
      <c r="BL216" s="151"/>
      <c r="BM216" s="151"/>
      <c r="BN216" s="151"/>
      <c r="BO216" s="151"/>
      <c r="BP216" s="151"/>
      <c r="BQ216" s="151"/>
      <c r="BR216" s="151"/>
      <c r="BS216" s="151"/>
      <c r="BT216" s="151"/>
      <c r="BU216" s="151"/>
      <c r="BV216" s="151"/>
      <c r="BW216" s="159">
        <v>12572.321177740574</v>
      </c>
      <c r="BX216" s="159">
        <v>7775.5332662032843</v>
      </c>
      <c r="BY216" s="159">
        <v>1270.7590007795543</v>
      </c>
      <c r="BZ216" s="159">
        <v>1330.9259999999999</v>
      </c>
      <c r="CA216" s="159">
        <v>4325.0590000000002</v>
      </c>
      <c r="CB216" s="159">
        <v>1062.6500366654991</v>
      </c>
      <c r="CC216" s="159">
        <v>971.08996289628374</v>
      </c>
      <c r="CD216" s="159">
        <v>70.336268214797599</v>
      </c>
      <c r="CE216" s="159">
        <v>888.33867646706108</v>
      </c>
      <c r="CF216" s="159">
        <v>0</v>
      </c>
      <c r="CG216" s="159">
        <v>90.408380471706394</v>
      </c>
      <c r="CH216" s="159">
        <v>88.501841722488408</v>
      </c>
      <c r="CI216" s="159">
        <v>3.2144000625610349</v>
      </c>
      <c r="CJ216" s="159">
        <v>27.1930405292511</v>
      </c>
      <c r="CK216" s="159">
        <v>69.654175106605521</v>
      </c>
      <c r="CL216" s="159">
        <v>590.69795149660115</v>
      </c>
      <c r="CM216" s="159"/>
      <c r="CN216" s="159"/>
      <c r="CO216" s="159"/>
      <c r="CP216" s="159"/>
      <c r="CQ216" s="154">
        <v>0</v>
      </c>
      <c r="CR216" s="154">
        <v>0</v>
      </c>
      <c r="CS216" s="154">
        <v>46355.883052896352</v>
      </c>
      <c r="CT216" s="154">
        <v>7438.8087180216635</v>
      </c>
      <c r="CU216" s="154">
        <v>33747.042441422323</v>
      </c>
      <c r="CV216" s="154">
        <v>0</v>
      </c>
      <c r="CW216" s="154">
        <v>0</v>
      </c>
      <c r="CX216" s="154"/>
      <c r="CY216" s="154"/>
      <c r="CZ216" s="154"/>
      <c r="DA216" s="154"/>
      <c r="DB216" s="154"/>
      <c r="DC216" s="154"/>
      <c r="DD216" s="154"/>
      <c r="DE216" s="151"/>
      <c r="DF216" s="151"/>
      <c r="DG216" s="151"/>
      <c r="DH216" s="151"/>
      <c r="DI216" s="151"/>
      <c r="DJ216" s="151"/>
      <c r="DK216" s="151"/>
      <c r="DL216" s="151"/>
      <c r="DM216" s="151"/>
      <c r="DN216" s="151"/>
      <c r="DO216" s="151"/>
      <c r="DP216" s="151"/>
      <c r="DQ216" s="151"/>
      <c r="DR216" s="151"/>
      <c r="DS216" s="151"/>
      <c r="DT216" s="151"/>
      <c r="DU216" s="151"/>
      <c r="DV216" s="151"/>
      <c r="DW216" s="151"/>
      <c r="DX216" s="151"/>
      <c r="DY216" s="151"/>
      <c r="DZ216" s="151"/>
      <c r="EA216" s="151"/>
      <c r="EB216" s="151"/>
      <c r="EC216" s="151"/>
      <c r="ED216" s="151"/>
      <c r="EE216" s="151"/>
      <c r="EF216" s="151"/>
      <c r="EG216" s="151"/>
      <c r="EH216" s="151"/>
      <c r="EI216" s="151"/>
      <c r="EJ216" s="151"/>
      <c r="EK216" s="151"/>
      <c r="EL216" s="151"/>
      <c r="EM216" s="151"/>
    </row>
    <row r="217" spans="1:143" ht="12" customHeight="1" x14ac:dyDescent="0.2">
      <c r="A217" s="156" t="s">
        <v>342</v>
      </c>
      <c r="B217" s="157">
        <v>2008</v>
      </c>
      <c r="C217" s="156" t="s">
        <v>483</v>
      </c>
      <c r="D217" s="158"/>
      <c r="E217" s="158"/>
      <c r="F217" s="158"/>
      <c r="G217" s="154">
        <v>860583</v>
      </c>
      <c r="AA217" s="154">
        <v>431138.16899999999</v>
      </c>
      <c r="AB217" s="154">
        <v>242158.38200000001</v>
      </c>
      <c r="AC217" s="154">
        <v>188979.78699999998</v>
      </c>
      <c r="AD217" s="154">
        <v>138936.446</v>
      </c>
      <c r="AE217" s="154">
        <v>37235.720999999998</v>
      </c>
      <c r="AF217" s="154">
        <v>12807.62</v>
      </c>
      <c r="AG217" s="154">
        <v>4446.8640052995088</v>
      </c>
      <c r="AH217" s="154"/>
      <c r="AI217" s="154"/>
      <c r="AJ217" s="154"/>
      <c r="AK217" s="154"/>
      <c r="AL217" s="154">
        <v>13.619999885559082</v>
      </c>
      <c r="AM217" s="154"/>
      <c r="AN217" s="154"/>
      <c r="AO217" s="154"/>
      <c r="AP217" s="154"/>
      <c r="AQ217" s="154"/>
      <c r="AR217" s="154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  <c r="BI217" s="151"/>
      <c r="BJ217" s="151"/>
      <c r="BK217" s="151"/>
      <c r="BL217" s="151"/>
      <c r="BM217" s="151"/>
      <c r="BN217" s="151"/>
      <c r="BO217" s="151"/>
      <c r="BP217" s="151"/>
      <c r="BQ217" s="151"/>
      <c r="BR217" s="151"/>
      <c r="BS217" s="151"/>
      <c r="BT217" s="151"/>
      <c r="BU217" s="151"/>
      <c r="BV217" s="151"/>
      <c r="BW217" s="159">
        <v>44141.388337865174</v>
      </c>
      <c r="BX217" s="159">
        <v>39684.462552995858</v>
      </c>
      <c r="BY217" s="159">
        <v>12991.418538625911</v>
      </c>
      <c r="BZ217" s="159">
        <v>53005.877</v>
      </c>
      <c r="CA217" s="159">
        <v>52965.786</v>
      </c>
      <c r="CB217" s="159">
        <v>17636.595878689885</v>
      </c>
      <c r="CC217" s="159">
        <v>6390.0942131874563</v>
      </c>
      <c r="CD217" s="159">
        <v>269.19451296088147</v>
      </c>
      <c r="CE217" s="159">
        <v>3401.7029098856451</v>
      </c>
      <c r="CF217" s="159">
        <v>0</v>
      </c>
      <c r="CG217" s="159">
        <v>667.79930210828786</v>
      </c>
      <c r="CH217" s="159">
        <v>354.43464689826965</v>
      </c>
      <c r="CI217" s="159">
        <v>106.47112207221984</v>
      </c>
      <c r="CJ217" s="159">
        <v>126.07602245378494</v>
      </c>
      <c r="CK217" s="159">
        <v>746.32773252526295</v>
      </c>
      <c r="CL217" s="159">
        <v>2051.9588598160744</v>
      </c>
      <c r="CM217" s="159"/>
      <c r="CN217" s="159"/>
      <c r="CO217" s="159"/>
      <c r="CP217" s="159"/>
      <c r="CQ217" s="154">
        <v>65844.983999999997</v>
      </c>
      <c r="CR217" s="154">
        <v>73005.965000000011</v>
      </c>
      <c r="CS217" s="154">
        <v>45660.471994700529</v>
      </c>
      <c r="CT217" s="154">
        <v>0</v>
      </c>
      <c r="CU217" s="154">
        <v>0</v>
      </c>
      <c r="CV217" s="154">
        <v>5026.2673874621087</v>
      </c>
      <c r="CW217" s="154">
        <v>10829.466085075559</v>
      </c>
      <c r="CX217" s="154"/>
      <c r="CY217" s="154"/>
      <c r="CZ217" s="154"/>
      <c r="DA217" s="154"/>
      <c r="DB217" s="154"/>
      <c r="DC217" s="154"/>
      <c r="DD217" s="154"/>
      <c r="DE217" s="151"/>
      <c r="DF217" s="151"/>
      <c r="DG217" s="151"/>
      <c r="DH217" s="151"/>
      <c r="DI217" s="151"/>
      <c r="DJ217" s="151"/>
      <c r="DK217" s="151"/>
      <c r="DL217" s="151"/>
      <c r="DM217" s="151"/>
      <c r="DN217" s="151"/>
      <c r="DO217" s="151"/>
      <c r="DP217" s="151"/>
      <c r="DQ217" s="151"/>
      <c r="DR217" s="151"/>
      <c r="DS217" s="151"/>
      <c r="DT217" s="151"/>
      <c r="DU217" s="151"/>
      <c r="DV217" s="151"/>
      <c r="DW217" s="151"/>
      <c r="DX217" s="151"/>
      <c r="DY217" s="151"/>
      <c r="DZ217" s="151"/>
      <c r="EA217" s="151"/>
      <c r="EB217" s="151"/>
      <c r="EC217" s="151"/>
      <c r="ED217" s="151"/>
      <c r="EE217" s="151"/>
      <c r="EF217" s="151"/>
      <c r="EG217" s="151"/>
      <c r="EH217" s="151"/>
      <c r="EI217" s="151"/>
      <c r="EJ217" s="151"/>
      <c r="EK217" s="151"/>
      <c r="EL217" s="151"/>
      <c r="EM217" s="151"/>
    </row>
    <row r="218" spans="1:143" ht="12" customHeight="1" x14ac:dyDescent="0.2">
      <c r="A218" s="141" t="s">
        <v>298</v>
      </c>
      <c r="B218" s="142">
        <v>2007</v>
      </c>
      <c r="C218" s="141" t="s">
        <v>299</v>
      </c>
      <c r="D218" s="141"/>
      <c r="E218" s="141"/>
      <c r="F218" s="141"/>
      <c r="G218" s="155">
        <v>1049752</v>
      </c>
      <c r="AA218" s="155">
        <v>472757.56900000002</v>
      </c>
      <c r="AB218" s="155">
        <v>246699.14</v>
      </c>
      <c r="AC218" s="155">
        <v>226058.42900000003</v>
      </c>
      <c r="AD218" s="155">
        <v>177224.70600000001</v>
      </c>
      <c r="AE218" s="155">
        <v>34630.417000000001</v>
      </c>
      <c r="AF218" s="155">
        <v>14203.306</v>
      </c>
      <c r="AG218" s="155">
        <v>2879.6585709456504</v>
      </c>
      <c r="AH218" s="155"/>
      <c r="AI218" s="155"/>
      <c r="AJ218" s="155"/>
      <c r="AK218" s="155"/>
      <c r="AL218" s="155">
        <v>9008.6827488719227</v>
      </c>
      <c r="AM218" s="155"/>
      <c r="AN218" s="155"/>
      <c r="AO218" s="155"/>
      <c r="AP218" s="155"/>
      <c r="AQ218" s="155"/>
      <c r="AR218" s="15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  <c r="BI218" s="145"/>
      <c r="BJ218" s="145"/>
      <c r="BK218" s="145"/>
      <c r="BL218" s="145"/>
      <c r="BM218" s="145"/>
      <c r="BN218" s="145"/>
      <c r="BO218" s="145"/>
      <c r="BP218" s="145"/>
      <c r="BQ218" s="145"/>
      <c r="BR218" s="145"/>
      <c r="BS218" s="145"/>
      <c r="BT218" s="145"/>
      <c r="BU218" s="145"/>
      <c r="BV218" s="145"/>
      <c r="BW218" s="155">
        <v>64213.757748539152</v>
      </c>
      <c r="BX218" s="155">
        <v>42668.663047665061</v>
      </c>
      <c r="BY218" s="155">
        <v>11574.744818590283</v>
      </c>
      <c r="BZ218" s="155">
        <v>46434.411999999997</v>
      </c>
      <c r="CA218" s="155">
        <v>40212.855000000003</v>
      </c>
      <c r="CB218" s="155">
        <v>16637.339341228901</v>
      </c>
      <c r="CC218" s="155">
        <v>7571.2489871928692</v>
      </c>
      <c r="CD218" s="155">
        <v>1260.8993866345511</v>
      </c>
      <c r="CE218" s="155">
        <v>2481.5204342621564</v>
      </c>
      <c r="CF218" s="155">
        <v>0</v>
      </c>
      <c r="CG218" s="155">
        <v>323.98764052295684</v>
      </c>
      <c r="CH218" s="155">
        <v>427.52402832078934</v>
      </c>
      <c r="CI218" s="155">
        <v>119.88830233335494</v>
      </c>
      <c r="CJ218" s="155">
        <v>254.24826494836807</v>
      </c>
      <c r="CK218" s="155">
        <v>1324.2022651578784</v>
      </c>
      <c r="CL218" s="155">
        <v>2695.9437924704553</v>
      </c>
      <c r="CM218" s="155"/>
      <c r="CN218" s="155"/>
      <c r="CO218" s="155"/>
      <c r="CP218" s="155"/>
      <c r="CQ218" s="152">
        <v>15899.433000000001</v>
      </c>
      <c r="CR218" s="152">
        <v>128440.429</v>
      </c>
      <c r="CS218" s="152">
        <v>78708.888429054321</v>
      </c>
      <c r="CT218" s="152">
        <v>0</v>
      </c>
      <c r="CU218" s="152">
        <v>0</v>
      </c>
      <c r="CV218" s="152">
        <v>4986.7069729790092</v>
      </c>
      <c r="CW218" s="152">
        <v>38986.982648503792</v>
      </c>
      <c r="CX218" s="152"/>
      <c r="CY218" s="152"/>
      <c r="CZ218" s="152"/>
      <c r="DA218" s="152"/>
      <c r="DB218" s="152"/>
      <c r="DC218" s="152"/>
      <c r="DD218" s="152"/>
      <c r="DE218" s="145"/>
      <c r="DF218" s="145"/>
      <c r="DG218" s="145"/>
      <c r="DH218" s="145"/>
      <c r="DI218" s="145"/>
      <c r="DJ218" s="145"/>
      <c r="DK218" s="145"/>
      <c r="DL218" s="145"/>
      <c r="DM218" s="145"/>
      <c r="DN218" s="145"/>
      <c r="DO218" s="145"/>
      <c r="DP218" s="145"/>
      <c r="DQ218" s="145"/>
      <c r="DR218" s="145"/>
      <c r="DS218" s="145"/>
      <c r="DT218" s="145"/>
      <c r="DU218" s="145"/>
      <c r="DV218" s="145"/>
      <c r="DW218" s="145"/>
      <c r="DX218" s="145"/>
      <c r="DY218" s="145"/>
      <c r="DZ218" s="145"/>
      <c r="EA218" s="145"/>
      <c r="EB218" s="145"/>
      <c r="EC218" s="145"/>
      <c r="ED218" s="145"/>
      <c r="EE218" s="145"/>
      <c r="EF218" s="145"/>
      <c r="EG218" s="145"/>
      <c r="EH218" s="145"/>
      <c r="EI218" s="145"/>
      <c r="EJ218" s="145"/>
      <c r="EK218" s="145"/>
      <c r="EL218" s="145"/>
      <c r="EM218" s="145"/>
    </row>
    <row r="219" spans="1:143" ht="12" customHeight="1" x14ac:dyDescent="0.2">
      <c r="A219" s="141" t="s">
        <v>303</v>
      </c>
      <c r="B219" s="142">
        <v>2007</v>
      </c>
      <c r="C219" s="141" t="s">
        <v>304</v>
      </c>
      <c r="D219" s="141"/>
      <c r="E219" s="141"/>
      <c r="F219" s="141"/>
      <c r="G219" s="155">
        <v>1200746</v>
      </c>
      <c r="AA219" s="155">
        <v>735875.19200000004</v>
      </c>
      <c r="AB219" s="155">
        <v>254988.75200000001</v>
      </c>
      <c r="AC219" s="155">
        <v>480886.44</v>
      </c>
      <c r="AD219" s="155">
        <v>411525.84700000001</v>
      </c>
      <c r="AE219" s="155">
        <v>54963.832999999999</v>
      </c>
      <c r="AF219" s="155">
        <v>14396.76</v>
      </c>
      <c r="AG219" s="155">
        <v>9014.8996861175892</v>
      </c>
      <c r="AH219" s="155"/>
      <c r="AI219" s="155"/>
      <c r="AJ219" s="155"/>
      <c r="AK219" s="155"/>
      <c r="AL219" s="155">
        <v>3924.5306851375103</v>
      </c>
      <c r="AM219" s="155"/>
      <c r="AN219" s="155"/>
      <c r="AO219" s="155"/>
      <c r="AP219" s="155"/>
      <c r="AQ219" s="155"/>
      <c r="AR219" s="15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  <c r="BI219" s="145"/>
      <c r="BJ219" s="145"/>
      <c r="BK219" s="145"/>
      <c r="BL219" s="145"/>
      <c r="BM219" s="145"/>
      <c r="BN219" s="145"/>
      <c r="BO219" s="145"/>
      <c r="BP219" s="145"/>
      <c r="BQ219" s="145"/>
      <c r="BR219" s="145"/>
      <c r="BS219" s="145"/>
      <c r="BT219" s="145"/>
      <c r="BU219" s="145"/>
      <c r="BV219" s="145"/>
      <c r="BW219" s="155">
        <v>70117.892730760752</v>
      </c>
      <c r="BX219" s="155">
        <v>32352.35683009672</v>
      </c>
      <c r="BY219" s="155">
        <v>10536.945909601522</v>
      </c>
      <c r="BZ219" s="155">
        <v>21444.45</v>
      </c>
      <c r="CA219" s="155">
        <v>64214.258000000002</v>
      </c>
      <c r="CB219" s="155">
        <v>23574.423554179968</v>
      </c>
      <c r="CC219" s="155">
        <v>10045.714758398113</v>
      </c>
      <c r="CD219" s="155">
        <v>933.27533067269167</v>
      </c>
      <c r="CE219" s="155">
        <v>2953.6235217556955</v>
      </c>
      <c r="CF219" s="155">
        <v>0</v>
      </c>
      <c r="CG219" s="155">
        <v>314.62818109655382</v>
      </c>
      <c r="CH219" s="155">
        <v>571.18909111690516</v>
      </c>
      <c r="CI219" s="155">
        <v>94.778741844654078</v>
      </c>
      <c r="CJ219" s="155">
        <v>154.82138301324844</v>
      </c>
      <c r="CK219" s="155">
        <v>1827.302204925958</v>
      </c>
      <c r="CL219" s="155">
        <v>6105.3462188267704</v>
      </c>
      <c r="CM219" s="155"/>
      <c r="CN219" s="155"/>
      <c r="CO219" s="155"/>
      <c r="CP219" s="155"/>
      <c r="CQ219" s="152">
        <v>14825.891</v>
      </c>
      <c r="CR219" s="152">
        <v>410561.13799999986</v>
      </c>
      <c r="CS219" s="152">
        <v>46484.511313882431</v>
      </c>
      <c r="CT219" s="152">
        <v>0</v>
      </c>
      <c r="CU219" s="152">
        <v>0</v>
      </c>
      <c r="CV219" s="152">
        <v>21.57539988309145</v>
      </c>
      <c r="CW219" s="152">
        <v>168.68040280580519</v>
      </c>
      <c r="CX219" s="152"/>
      <c r="CY219" s="152"/>
      <c r="CZ219" s="152"/>
      <c r="DA219" s="152"/>
      <c r="DB219" s="152"/>
      <c r="DC219" s="152"/>
      <c r="DD219" s="152"/>
      <c r="DE219" s="145"/>
      <c r="DF219" s="145"/>
      <c r="DG219" s="145"/>
      <c r="DH219" s="145"/>
      <c r="DI219" s="145"/>
      <c r="DJ219" s="145"/>
      <c r="DK219" s="145"/>
      <c r="DL219" s="145"/>
      <c r="DM219" s="145"/>
      <c r="DN219" s="145"/>
      <c r="DO219" s="145"/>
      <c r="DP219" s="145"/>
      <c r="DQ219" s="145"/>
      <c r="DR219" s="145"/>
      <c r="DS219" s="145"/>
      <c r="DT219" s="145"/>
      <c r="DU219" s="145"/>
      <c r="DV219" s="145"/>
      <c r="DW219" s="145"/>
      <c r="DX219" s="145"/>
      <c r="DY219" s="145"/>
      <c r="DZ219" s="145"/>
      <c r="EA219" s="145"/>
      <c r="EB219" s="145"/>
      <c r="EC219" s="145"/>
      <c r="ED219" s="145"/>
      <c r="EE219" s="145"/>
      <c r="EF219" s="145"/>
      <c r="EG219" s="145"/>
      <c r="EH219" s="145"/>
      <c r="EI219" s="145"/>
      <c r="EJ219" s="145"/>
      <c r="EK219" s="145"/>
      <c r="EL219" s="145"/>
      <c r="EM219" s="145"/>
    </row>
    <row r="220" spans="1:143" ht="12" customHeight="1" x14ac:dyDescent="0.2">
      <c r="A220" s="141" t="s">
        <v>307</v>
      </c>
      <c r="B220" s="142">
        <v>2007</v>
      </c>
      <c r="C220" s="141" t="s">
        <v>308</v>
      </c>
      <c r="D220" s="141"/>
      <c r="E220" s="141"/>
      <c r="F220" s="141"/>
      <c r="G220" s="155">
        <v>571370</v>
      </c>
      <c r="AA220" s="155">
        <v>274782.6822493595</v>
      </c>
      <c r="AB220" s="155">
        <v>123457.15324935952</v>
      </c>
      <c r="AC220" s="155">
        <v>151325.52899999998</v>
      </c>
      <c r="AD220" s="155">
        <v>125408.594</v>
      </c>
      <c r="AE220" s="155">
        <v>19909.278999999999</v>
      </c>
      <c r="AF220" s="155">
        <v>6007.6559999999999</v>
      </c>
      <c r="AG220" s="155">
        <v>3258.5701724292562</v>
      </c>
      <c r="AH220" s="155"/>
      <c r="AI220" s="155"/>
      <c r="AJ220" s="155"/>
      <c r="AK220" s="155"/>
      <c r="AL220" s="155">
        <v>94.613755927085876</v>
      </c>
      <c r="AM220" s="155"/>
      <c r="AN220" s="155"/>
      <c r="AO220" s="155"/>
      <c r="AP220" s="155"/>
      <c r="AQ220" s="155"/>
      <c r="AR220" s="15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  <c r="BI220" s="145"/>
      <c r="BJ220" s="145"/>
      <c r="BK220" s="145"/>
      <c r="BL220" s="145"/>
      <c r="BM220" s="145"/>
      <c r="BN220" s="145"/>
      <c r="BO220" s="145"/>
      <c r="BP220" s="145"/>
      <c r="BQ220" s="145"/>
      <c r="BR220" s="145"/>
      <c r="BS220" s="145"/>
      <c r="BT220" s="145"/>
      <c r="BU220" s="145"/>
      <c r="BV220" s="145"/>
      <c r="BW220" s="155">
        <v>27815.839882979752</v>
      </c>
      <c r="BX220" s="155">
        <v>23347.401367748338</v>
      </c>
      <c r="BY220" s="155">
        <v>8972.2364418683501</v>
      </c>
      <c r="BZ220" s="155">
        <v>13405.089</v>
      </c>
      <c r="CA220" s="155">
        <v>25193.984727367915</v>
      </c>
      <c r="CB220" s="155">
        <v>9615.4571793419127</v>
      </c>
      <c r="CC220" s="155">
        <v>2998.0156567457134</v>
      </c>
      <c r="CD220" s="155">
        <v>390.0277202063985</v>
      </c>
      <c r="CE220" s="155">
        <v>1272.8951662797929</v>
      </c>
      <c r="CF220" s="155">
        <v>0</v>
      </c>
      <c r="CG220" s="155">
        <v>295.58214047479629</v>
      </c>
      <c r="CH220" s="155">
        <v>330.70775714291904</v>
      </c>
      <c r="CI220" s="155">
        <v>53.03662103223801</v>
      </c>
      <c r="CJ220" s="155">
        <v>175.62384341812131</v>
      </c>
      <c r="CK220" s="155">
        <v>949.05966261437345</v>
      </c>
      <c r="CL220" s="155">
        <v>2521.3491479086874</v>
      </c>
      <c r="CM220" s="155"/>
      <c r="CN220" s="155"/>
      <c r="CO220" s="155"/>
      <c r="CP220" s="155"/>
      <c r="CQ220" s="152">
        <v>55637.365000000013</v>
      </c>
      <c r="CR220" s="152">
        <v>79609.775999999998</v>
      </c>
      <c r="CS220" s="152">
        <v>12819.817827570741</v>
      </c>
      <c r="CT220" s="152">
        <v>0</v>
      </c>
      <c r="CU220" s="152">
        <v>0</v>
      </c>
      <c r="CV220" s="152">
        <v>537.23017121326916</v>
      </c>
      <c r="CW220" s="152">
        <v>527.73080553847922</v>
      </c>
      <c r="CX220" s="152"/>
      <c r="CY220" s="152"/>
      <c r="CZ220" s="152"/>
      <c r="DA220" s="152"/>
      <c r="DB220" s="152"/>
      <c r="DC220" s="152"/>
      <c r="DD220" s="152"/>
      <c r="DE220" s="145"/>
      <c r="DF220" s="145"/>
      <c r="DG220" s="145"/>
      <c r="DH220" s="145"/>
      <c r="DI220" s="145"/>
      <c r="DJ220" s="145"/>
      <c r="DK220" s="145"/>
      <c r="DL220" s="145"/>
      <c r="DM220" s="145"/>
      <c r="DN220" s="145"/>
      <c r="DO220" s="145"/>
      <c r="DP220" s="145"/>
      <c r="DQ220" s="145"/>
      <c r="DR220" s="145"/>
      <c r="DS220" s="145"/>
      <c r="DT220" s="145"/>
      <c r="DU220" s="145"/>
      <c r="DV220" s="145"/>
      <c r="DW220" s="145"/>
      <c r="DX220" s="145"/>
      <c r="DY220" s="145"/>
      <c r="DZ220" s="145"/>
      <c r="EA220" s="145"/>
      <c r="EB220" s="145"/>
      <c r="EC220" s="145"/>
      <c r="ED220" s="145"/>
      <c r="EE220" s="145"/>
      <c r="EF220" s="145"/>
      <c r="EG220" s="145"/>
      <c r="EH220" s="145"/>
      <c r="EI220" s="145"/>
      <c r="EJ220" s="145"/>
      <c r="EK220" s="145"/>
      <c r="EL220" s="145"/>
      <c r="EM220" s="145"/>
    </row>
    <row r="221" spans="1:143" ht="12" customHeight="1" x14ac:dyDescent="0.2">
      <c r="A221" s="141" t="s">
        <v>312</v>
      </c>
      <c r="B221" s="142">
        <v>2007</v>
      </c>
      <c r="C221" s="141" t="s">
        <v>313</v>
      </c>
      <c r="D221" s="141"/>
      <c r="E221" s="141"/>
      <c r="F221" s="141"/>
      <c r="G221" s="155">
        <v>353038</v>
      </c>
      <c r="AA221" s="155">
        <v>179240.27299999999</v>
      </c>
      <c r="AB221" s="155">
        <v>99663.323999999993</v>
      </c>
      <c r="AC221" s="155">
        <v>79576.948999999993</v>
      </c>
      <c r="AD221" s="155">
        <v>57292.377999999997</v>
      </c>
      <c r="AE221" s="155">
        <v>17890.830000000002</v>
      </c>
      <c r="AF221" s="155">
        <v>4393.741</v>
      </c>
      <c r="AG221" s="155">
        <v>1693.838865105994</v>
      </c>
      <c r="AH221" s="155"/>
      <c r="AI221" s="155"/>
      <c r="AJ221" s="155"/>
      <c r="AK221" s="155"/>
      <c r="AL221" s="155">
        <v>368.02301850301029</v>
      </c>
      <c r="AM221" s="155"/>
      <c r="AN221" s="155"/>
      <c r="AO221" s="155"/>
      <c r="AP221" s="155"/>
      <c r="AQ221" s="155"/>
      <c r="AR221" s="15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145"/>
      <c r="BI221" s="145"/>
      <c r="BJ221" s="145"/>
      <c r="BK221" s="145"/>
      <c r="BL221" s="145"/>
      <c r="BM221" s="145"/>
      <c r="BN221" s="145"/>
      <c r="BO221" s="145"/>
      <c r="BP221" s="145"/>
      <c r="BQ221" s="145"/>
      <c r="BR221" s="145"/>
      <c r="BS221" s="145"/>
      <c r="BT221" s="145"/>
      <c r="BU221" s="145"/>
      <c r="BV221" s="145"/>
      <c r="BW221" s="155">
        <v>22443.200187380611</v>
      </c>
      <c r="BX221" s="155">
        <v>13968.57047903192</v>
      </c>
      <c r="BY221" s="155">
        <v>5654.0357219902799</v>
      </c>
      <c r="BZ221" s="155">
        <v>17794.281999999999</v>
      </c>
      <c r="CA221" s="155">
        <v>21166.080000000002</v>
      </c>
      <c r="CB221" s="155">
        <v>6717.6494157046081</v>
      </c>
      <c r="CC221" s="155">
        <v>3474.9026461370177</v>
      </c>
      <c r="CD221" s="155">
        <v>44.046929495685035</v>
      </c>
      <c r="CE221" s="155">
        <v>1293.4565657351018</v>
      </c>
      <c r="CF221" s="155">
        <v>0</v>
      </c>
      <c r="CG221" s="155">
        <v>131.45928029823304</v>
      </c>
      <c r="CH221" s="155">
        <v>264.35206514501573</v>
      </c>
      <c r="CI221" s="155">
        <v>43.414000844955446</v>
      </c>
      <c r="CJ221" s="155">
        <v>294.5027457318306</v>
      </c>
      <c r="CK221" s="155">
        <v>535.03923687117174</v>
      </c>
      <c r="CL221" s="155">
        <v>947.11121843338015</v>
      </c>
      <c r="CM221" s="155"/>
      <c r="CN221" s="155"/>
      <c r="CO221" s="155"/>
      <c r="CP221" s="155"/>
      <c r="CQ221" s="152">
        <v>16688.634000000005</v>
      </c>
      <c r="CR221" s="152">
        <v>46651.91</v>
      </c>
      <c r="CS221" s="152">
        <v>14542.56613489401</v>
      </c>
      <c r="CT221" s="152">
        <v>0</v>
      </c>
      <c r="CU221" s="152">
        <v>0</v>
      </c>
      <c r="CV221" s="152">
        <v>902.34243585586535</v>
      </c>
      <c r="CW221" s="152">
        <v>330.85887820720671</v>
      </c>
      <c r="CX221" s="152"/>
      <c r="CY221" s="152"/>
      <c r="CZ221" s="152"/>
      <c r="DA221" s="152"/>
      <c r="DB221" s="152"/>
      <c r="DC221" s="152"/>
      <c r="DD221" s="152"/>
      <c r="DE221" s="145"/>
      <c r="DF221" s="145"/>
      <c r="DG221" s="145"/>
      <c r="DH221" s="145"/>
      <c r="DI221" s="145"/>
      <c r="DJ221" s="145"/>
      <c r="DK221" s="145"/>
      <c r="DL221" s="145"/>
      <c r="DM221" s="145"/>
      <c r="DN221" s="145"/>
      <c r="DO221" s="145"/>
      <c r="DP221" s="145"/>
      <c r="DQ221" s="145"/>
      <c r="DR221" s="145"/>
      <c r="DS221" s="145"/>
      <c r="DT221" s="145"/>
      <c r="DU221" s="145"/>
      <c r="DV221" s="145"/>
      <c r="DW221" s="145"/>
      <c r="DX221" s="145"/>
      <c r="DY221" s="145"/>
      <c r="DZ221" s="145"/>
      <c r="EA221" s="145"/>
      <c r="EB221" s="145"/>
      <c r="EC221" s="145"/>
      <c r="ED221" s="145"/>
      <c r="EE221" s="145"/>
      <c r="EF221" s="145"/>
      <c r="EG221" s="145"/>
      <c r="EH221" s="145"/>
      <c r="EI221" s="145"/>
      <c r="EJ221" s="145"/>
      <c r="EK221" s="145"/>
      <c r="EL221" s="145"/>
      <c r="EM221" s="145"/>
    </row>
    <row r="222" spans="1:143" ht="12" customHeight="1" x14ac:dyDescent="0.2">
      <c r="A222" s="141" t="s">
        <v>315</v>
      </c>
      <c r="B222" s="142">
        <v>2007</v>
      </c>
      <c r="C222" s="141" t="s">
        <v>316</v>
      </c>
      <c r="D222" s="141"/>
      <c r="E222" s="141"/>
      <c r="F222" s="141"/>
      <c r="G222" s="155">
        <v>329386</v>
      </c>
      <c r="AA222" s="155">
        <v>154082.51999999999</v>
      </c>
      <c r="AB222" s="155">
        <v>86086.031000000003</v>
      </c>
      <c r="AC222" s="155">
        <v>67996.489000000001</v>
      </c>
      <c r="AD222" s="155">
        <v>55290.14</v>
      </c>
      <c r="AE222" s="155">
        <v>8654.06</v>
      </c>
      <c r="AF222" s="155">
        <v>4052.2890000000002</v>
      </c>
      <c r="AG222" s="155">
        <v>254.57570148900152</v>
      </c>
      <c r="AH222" s="155"/>
      <c r="AI222" s="155"/>
      <c r="AJ222" s="155"/>
      <c r="AK222" s="155"/>
      <c r="AL222" s="155">
        <v>341.8122422153279</v>
      </c>
      <c r="AM222" s="155"/>
      <c r="AN222" s="155"/>
      <c r="AO222" s="155"/>
      <c r="AP222" s="155"/>
      <c r="AQ222" s="155"/>
      <c r="AR222" s="15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5"/>
      <c r="BN222" s="145"/>
      <c r="BO222" s="145"/>
      <c r="BP222" s="145"/>
      <c r="BQ222" s="145"/>
      <c r="BR222" s="145"/>
      <c r="BS222" s="145"/>
      <c r="BT222" s="145"/>
      <c r="BU222" s="145"/>
      <c r="BV222" s="145"/>
      <c r="BW222" s="155">
        <v>17731.116199835837</v>
      </c>
      <c r="BX222" s="155">
        <v>13546.810058409988</v>
      </c>
      <c r="BY222" s="155">
        <v>4453.1193565887588</v>
      </c>
      <c r="BZ222" s="155">
        <v>16318.08</v>
      </c>
      <c r="CA222" s="155">
        <v>18511.704000000002</v>
      </c>
      <c r="CB222" s="155">
        <v>4745.0884404569861</v>
      </c>
      <c r="CC222" s="155">
        <v>2985.4599775411075</v>
      </c>
      <c r="CD222" s="155">
        <v>213.29320519237382</v>
      </c>
      <c r="CE222" s="155">
        <v>1020.74127295959</v>
      </c>
      <c r="CF222" s="155">
        <v>0</v>
      </c>
      <c r="CG222" s="155">
        <v>97.25870010423661</v>
      </c>
      <c r="CH222" s="155">
        <v>131.34254255628585</v>
      </c>
      <c r="CI222" s="155">
        <v>5.0960000991821293</v>
      </c>
      <c r="CJ222" s="155">
        <v>92.054341791629795</v>
      </c>
      <c r="CK222" s="155">
        <v>1095.7884914411604</v>
      </c>
      <c r="CL222" s="155">
        <v>40.957140797138216</v>
      </c>
      <c r="CM222" s="155"/>
      <c r="CN222" s="155"/>
      <c r="CO222" s="155"/>
      <c r="CP222" s="155"/>
      <c r="CQ222" s="152">
        <v>0</v>
      </c>
      <c r="CR222" s="152">
        <v>55486.53</v>
      </c>
      <c r="CS222" s="152">
        <v>12255.383298511004</v>
      </c>
      <c r="CT222" s="152">
        <v>0</v>
      </c>
      <c r="CU222" s="152">
        <v>0</v>
      </c>
      <c r="CV222" s="152">
        <v>0</v>
      </c>
      <c r="CW222" s="152">
        <v>0</v>
      </c>
      <c r="CX222" s="152"/>
      <c r="CY222" s="152"/>
      <c r="CZ222" s="152"/>
      <c r="DA222" s="152"/>
      <c r="DB222" s="152"/>
      <c r="DC222" s="152"/>
      <c r="DD222" s="152"/>
      <c r="DE222" s="145"/>
      <c r="DF222" s="145"/>
      <c r="DG222" s="145"/>
      <c r="DH222" s="145"/>
      <c r="DI222" s="145"/>
      <c r="DJ222" s="145"/>
      <c r="DK222" s="145"/>
      <c r="DL222" s="145"/>
      <c r="DM222" s="145"/>
      <c r="DN222" s="145"/>
      <c r="DO222" s="145"/>
      <c r="DP222" s="145"/>
      <c r="DQ222" s="145"/>
      <c r="DR222" s="145"/>
      <c r="DS222" s="145"/>
      <c r="DT222" s="145"/>
      <c r="DU222" s="145"/>
      <c r="DV222" s="145"/>
      <c r="DW222" s="145"/>
      <c r="DX222" s="145"/>
      <c r="DY222" s="145"/>
      <c r="DZ222" s="145"/>
      <c r="EA222" s="145"/>
      <c r="EB222" s="145"/>
      <c r="EC222" s="145"/>
      <c r="ED222" s="145"/>
      <c r="EE222" s="145"/>
      <c r="EF222" s="145"/>
      <c r="EG222" s="145"/>
      <c r="EH222" s="145"/>
      <c r="EI222" s="145"/>
      <c r="EJ222" s="145"/>
      <c r="EK222" s="145"/>
      <c r="EL222" s="145"/>
      <c r="EM222" s="145"/>
    </row>
    <row r="223" spans="1:143" ht="12" customHeight="1" x14ac:dyDescent="0.2">
      <c r="A223" s="141" t="s">
        <v>319</v>
      </c>
      <c r="B223" s="142">
        <v>2007</v>
      </c>
      <c r="C223" s="141" t="s">
        <v>320</v>
      </c>
      <c r="D223" s="141"/>
      <c r="E223" s="141"/>
      <c r="F223" s="141"/>
      <c r="G223" s="155">
        <v>216924</v>
      </c>
      <c r="AA223" s="155">
        <v>100814.681</v>
      </c>
      <c r="AB223" s="155">
        <v>51236.747000000003</v>
      </c>
      <c r="AC223" s="155">
        <v>49577.934000000001</v>
      </c>
      <c r="AD223" s="155">
        <v>38618.224000000002</v>
      </c>
      <c r="AE223" s="155">
        <v>6932.46</v>
      </c>
      <c r="AF223" s="155">
        <v>4027.25</v>
      </c>
      <c r="AG223" s="155">
        <v>501.95518354086204</v>
      </c>
      <c r="AH223" s="155"/>
      <c r="AI223" s="155"/>
      <c r="AJ223" s="155"/>
      <c r="AK223" s="155"/>
      <c r="AL223" s="155">
        <v>0</v>
      </c>
      <c r="AM223" s="155"/>
      <c r="AN223" s="155"/>
      <c r="AO223" s="155"/>
      <c r="AP223" s="155"/>
      <c r="AQ223" s="155"/>
      <c r="AR223" s="15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5"/>
      <c r="BN223" s="145"/>
      <c r="BO223" s="145"/>
      <c r="BP223" s="145"/>
      <c r="BQ223" s="145"/>
      <c r="BR223" s="145"/>
      <c r="BS223" s="145"/>
      <c r="BT223" s="145"/>
      <c r="BU223" s="145"/>
      <c r="BV223" s="145"/>
      <c r="BW223" s="155">
        <v>10337.762372569441</v>
      </c>
      <c r="BX223" s="155">
        <v>6718.1648829994201</v>
      </c>
      <c r="BY223" s="155">
        <v>2958.0178135105893</v>
      </c>
      <c r="BZ223" s="155">
        <v>10751.298000000001</v>
      </c>
      <c r="CA223" s="155">
        <v>10765.565000000001</v>
      </c>
      <c r="CB223" s="155">
        <v>3208.3105097410084</v>
      </c>
      <c r="CC223" s="155">
        <v>1125.6441208281703</v>
      </c>
      <c r="CD223" s="155">
        <v>96.676684102617443</v>
      </c>
      <c r="CE223" s="155">
        <v>680.70958196735387</v>
      </c>
      <c r="CF223" s="155">
        <v>0</v>
      </c>
      <c r="CG223" s="155">
        <v>141.10034015893936</v>
      </c>
      <c r="CH223" s="155">
        <v>131.4003625574112</v>
      </c>
      <c r="CI223" s="155">
        <v>25.158560489654541</v>
      </c>
      <c r="CJ223" s="155">
        <v>8.5309001660346979</v>
      </c>
      <c r="CK223" s="155">
        <v>286.70344253091889</v>
      </c>
      <c r="CL223" s="155">
        <v>762.49739483881001</v>
      </c>
      <c r="CM223" s="155"/>
      <c r="CN223" s="155"/>
      <c r="CO223" s="155"/>
      <c r="CP223" s="155"/>
      <c r="CQ223" s="152">
        <v>1716.4741993889213</v>
      </c>
      <c r="CR223" s="152">
        <v>0</v>
      </c>
      <c r="CS223" s="152">
        <v>47359.504617070234</v>
      </c>
      <c r="CT223" s="152">
        <v>0</v>
      </c>
      <c r="CU223" s="152">
        <v>0</v>
      </c>
      <c r="CV223" s="152">
        <v>15489.949796380813</v>
      </c>
      <c r="CW223" s="152">
        <v>21390.883104484681</v>
      </c>
      <c r="CX223" s="152"/>
      <c r="CY223" s="152"/>
      <c r="CZ223" s="152"/>
      <c r="DA223" s="152"/>
      <c r="DB223" s="152"/>
      <c r="DC223" s="152"/>
      <c r="DD223" s="152"/>
      <c r="DE223" s="145"/>
      <c r="DF223" s="145"/>
      <c r="DG223" s="145"/>
      <c r="DH223" s="145"/>
      <c r="DI223" s="145"/>
      <c r="DJ223" s="145"/>
      <c r="DK223" s="145"/>
      <c r="DL223" s="145"/>
      <c r="DM223" s="145"/>
      <c r="DN223" s="145"/>
      <c r="DO223" s="145"/>
      <c r="DP223" s="145"/>
      <c r="DQ223" s="145"/>
      <c r="DR223" s="145"/>
      <c r="DS223" s="145"/>
      <c r="DT223" s="145"/>
      <c r="DU223" s="145"/>
      <c r="DV223" s="145"/>
      <c r="DW223" s="145"/>
      <c r="DX223" s="145"/>
      <c r="DY223" s="145"/>
      <c r="DZ223" s="145"/>
      <c r="EA223" s="145"/>
      <c r="EB223" s="145"/>
      <c r="EC223" s="145"/>
      <c r="ED223" s="145"/>
      <c r="EE223" s="145"/>
      <c r="EF223" s="145"/>
      <c r="EG223" s="145"/>
      <c r="EH223" s="145"/>
      <c r="EI223" s="145"/>
      <c r="EJ223" s="145"/>
      <c r="EK223" s="145"/>
      <c r="EL223" s="145"/>
      <c r="EM223" s="145"/>
    </row>
    <row r="224" spans="1:143" ht="12" customHeight="1" x14ac:dyDescent="0.2">
      <c r="A224" s="141" t="s">
        <v>323</v>
      </c>
      <c r="B224" s="142">
        <v>2007</v>
      </c>
      <c r="C224" s="141" t="s">
        <v>324</v>
      </c>
      <c r="D224" s="141"/>
      <c r="E224" s="141"/>
      <c r="F224" s="141"/>
      <c r="G224" s="155">
        <v>399009</v>
      </c>
      <c r="AA224" s="155">
        <v>223239.98</v>
      </c>
      <c r="AB224" s="155">
        <v>99264.28</v>
      </c>
      <c r="AC224" s="155">
        <v>123975.7</v>
      </c>
      <c r="AD224" s="155">
        <v>109968.25</v>
      </c>
      <c r="AE224" s="155">
        <v>11951.23</v>
      </c>
      <c r="AF224" s="155">
        <v>2056.2199999999998</v>
      </c>
      <c r="AG224" s="155">
        <v>1100.5360583300144</v>
      </c>
      <c r="AH224" s="155"/>
      <c r="AI224" s="155"/>
      <c r="AJ224" s="155"/>
      <c r="AK224" s="155"/>
      <c r="AL224" s="155">
        <v>0</v>
      </c>
      <c r="AM224" s="155"/>
      <c r="AN224" s="155"/>
      <c r="AO224" s="155"/>
      <c r="AP224" s="155"/>
      <c r="AQ224" s="155"/>
      <c r="AR224" s="15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5"/>
      <c r="BN224" s="145"/>
      <c r="BO224" s="145"/>
      <c r="BP224" s="145"/>
      <c r="BQ224" s="145"/>
      <c r="BR224" s="145"/>
      <c r="BS224" s="145"/>
      <c r="BT224" s="145"/>
      <c r="BU224" s="145"/>
      <c r="BV224" s="145"/>
      <c r="BW224" s="155">
        <v>23324.873077620865</v>
      </c>
      <c r="BX224" s="155">
        <v>8639.9028251129384</v>
      </c>
      <c r="BY224" s="155">
        <v>6285.3064860946315</v>
      </c>
      <c r="BZ224" s="155">
        <v>8593.27</v>
      </c>
      <c r="CA224" s="155">
        <v>36900.160000000003</v>
      </c>
      <c r="CB224" s="155">
        <v>5203.6724347025156</v>
      </c>
      <c r="CC224" s="155">
        <v>3039.361016608324</v>
      </c>
      <c r="CD224" s="155">
        <v>245.87062400333281</v>
      </c>
      <c r="CE224" s="155">
        <v>1047.6539722466468</v>
      </c>
      <c r="CF224" s="155">
        <v>0</v>
      </c>
      <c r="CG224" s="155">
        <v>110.46526036119461</v>
      </c>
      <c r="CH224" s="155">
        <v>341.2967666425705</v>
      </c>
      <c r="CI224" s="155">
        <v>6.9090001344680783</v>
      </c>
      <c r="CJ224" s="155">
        <v>101.87688198280334</v>
      </c>
      <c r="CK224" s="155">
        <v>822.96163206435369</v>
      </c>
      <c r="CL224" s="155">
        <v>208.90464406585693</v>
      </c>
      <c r="CM224" s="155"/>
      <c r="CN224" s="155"/>
      <c r="CO224" s="155"/>
      <c r="CP224" s="155"/>
      <c r="CQ224" s="152">
        <v>3873.02</v>
      </c>
      <c r="CR224" s="152">
        <v>0</v>
      </c>
      <c r="CS224" s="152">
        <v>119002.14394166991</v>
      </c>
      <c r="CT224" s="152">
        <v>0</v>
      </c>
      <c r="CU224" s="152">
        <v>0</v>
      </c>
      <c r="CV224" s="152">
        <v>70307.357277687799</v>
      </c>
      <c r="CW224" s="152">
        <v>23569.855767900048</v>
      </c>
      <c r="CX224" s="152"/>
      <c r="CY224" s="152"/>
      <c r="CZ224" s="152"/>
      <c r="DA224" s="152"/>
      <c r="DB224" s="152"/>
      <c r="DC224" s="152"/>
      <c r="DD224" s="152"/>
      <c r="DE224" s="145"/>
      <c r="DF224" s="145"/>
      <c r="DG224" s="145"/>
      <c r="DH224" s="145"/>
      <c r="DI224" s="145"/>
      <c r="DJ224" s="145"/>
      <c r="DK224" s="145"/>
      <c r="DL224" s="145"/>
      <c r="DM224" s="145"/>
      <c r="DN224" s="145"/>
      <c r="DO224" s="145"/>
      <c r="DP224" s="145"/>
      <c r="DQ224" s="145"/>
      <c r="DR224" s="145"/>
      <c r="DS224" s="145"/>
      <c r="DT224" s="145"/>
      <c r="DU224" s="145"/>
      <c r="DV224" s="145"/>
      <c r="DW224" s="145"/>
      <c r="DX224" s="145"/>
      <c r="DY224" s="145"/>
      <c r="DZ224" s="145"/>
      <c r="EA224" s="145"/>
      <c r="EB224" s="145"/>
      <c r="EC224" s="145"/>
      <c r="ED224" s="145"/>
      <c r="EE224" s="145"/>
      <c r="EF224" s="145"/>
      <c r="EG224" s="145"/>
      <c r="EH224" s="145"/>
      <c r="EI224" s="145"/>
      <c r="EJ224" s="145"/>
      <c r="EK224" s="145"/>
      <c r="EL224" s="145"/>
      <c r="EM224" s="145"/>
    </row>
    <row r="225" spans="1:143" ht="12" customHeight="1" x14ac:dyDescent="0.2">
      <c r="A225" s="141" t="s">
        <v>328</v>
      </c>
      <c r="B225" s="142">
        <v>2007</v>
      </c>
      <c r="C225" s="141" t="s">
        <v>329</v>
      </c>
      <c r="D225" s="141"/>
      <c r="E225" s="141"/>
      <c r="F225" s="141"/>
      <c r="G225" s="155">
        <v>3792173</v>
      </c>
      <c r="AA225" s="155">
        <v>1987863.132</v>
      </c>
      <c r="AB225" s="155">
        <v>880747.70900000003</v>
      </c>
      <c r="AC225" s="155">
        <v>1107115.423</v>
      </c>
      <c r="AD225" s="155">
        <v>943812.21100000001</v>
      </c>
      <c r="AE225" s="155">
        <v>102071.231</v>
      </c>
      <c r="AF225" s="155">
        <v>61231.981</v>
      </c>
      <c r="AG225" s="155">
        <v>23093.54607642975</v>
      </c>
      <c r="AH225" s="155"/>
      <c r="AI225" s="155"/>
      <c r="AJ225" s="155"/>
      <c r="AK225" s="155"/>
      <c r="AL225" s="155">
        <v>461.09878195047378</v>
      </c>
      <c r="AM225" s="155"/>
      <c r="AN225" s="155"/>
      <c r="AO225" s="155"/>
      <c r="AP225" s="155"/>
      <c r="AQ225" s="155"/>
      <c r="AR225" s="15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5"/>
      <c r="BN225" s="145"/>
      <c r="BO225" s="145"/>
      <c r="BP225" s="145"/>
      <c r="BQ225" s="145"/>
      <c r="BR225" s="145"/>
      <c r="BS225" s="145"/>
      <c r="BT225" s="145"/>
      <c r="BU225" s="145"/>
      <c r="BV225" s="145"/>
      <c r="BW225" s="155">
        <v>241364.08550210917</v>
      </c>
      <c r="BX225" s="155">
        <v>160456.5401994015</v>
      </c>
      <c r="BY225" s="155">
        <v>58959.264485375257</v>
      </c>
      <c r="BZ225" s="155">
        <v>193637.00599999999</v>
      </c>
      <c r="CA225" s="155">
        <v>87077.684999999998</v>
      </c>
      <c r="CB225" s="155">
        <v>56766.414237675366</v>
      </c>
      <c r="CC225" s="155">
        <v>13992.610895878841</v>
      </c>
      <c r="CD225" s="155">
        <v>1700.3968470761129</v>
      </c>
      <c r="CE225" s="155">
        <v>9133.8639580352301</v>
      </c>
      <c r="CF225" s="155">
        <v>0</v>
      </c>
      <c r="CG225" s="155">
        <v>2681.0696905593873</v>
      </c>
      <c r="CH225" s="155">
        <v>1417.4975075883865</v>
      </c>
      <c r="CI225" s="155">
        <v>298.56484581089018</v>
      </c>
      <c r="CJ225" s="155">
        <v>442.95902862119675</v>
      </c>
      <c r="CK225" s="155">
        <v>6048.7573549413437</v>
      </c>
      <c r="CL225" s="155">
        <v>8044.1586565613743</v>
      </c>
      <c r="CM225" s="155"/>
      <c r="CN225" s="155"/>
      <c r="CO225" s="155"/>
      <c r="CP225" s="155"/>
      <c r="CQ225" s="152">
        <v>2778.7936890787623</v>
      </c>
      <c r="CR225" s="152">
        <v>703711.99099999911</v>
      </c>
      <c r="CS225" s="152">
        <v>376597.16223449132</v>
      </c>
      <c r="CT225" s="152">
        <v>11187.934789628982</v>
      </c>
      <c r="CU225" s="152">
        <v>10347.456082130077</v>
      </c>
      <c r="CV225" s="152">
        <v>121367.99536564476</v>
      </c>
      <c r="CW225" s="152">
        <v>49477.532403897429</v>
      </c>
      <c r="CX225" s="152"/>
      <c r="CY225" s="152"/>
      <c r="CZ225" s="152"/>
      <c r="DA225" s="152"/>
      <c r="DB225" s="152"/>
      <c r="DC225" s="152"/>
      <c r="DD225" s="152"/>
      <c r="DE225" s="145"/>
      <c r="DF225" s="145"/>
      <c r="DG225" s="145"/>
      <c r="DH225" s="145"/>
      <c r="DI225" s="145"/>
      <c r="DJ225" s="145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5"/>
      <c r="DV225" s="145"/>
      <c r="DW225" s="145"/>
      <c r="DX225" s="145"/>
      <c r="DY225" s="145"/>
      <c r="DZ225" s="145"/>
      <c r="EA225" s="145"/>
      <c r="EB225" s="145"/>
      <c r="EC225" s="145"/>
      <c r="ED225" s="145"/>
      <c r="EE225" s="145"/>
      <c r="EF225" s="145"/>
      <c r="EG225" s="145"/>
      <c r="EH225" s="145"/>
      <c r="EI225" s="145"/>
      <c r="EJ225" s="145"/>
      <c r="EK225" s="145"/>
      <c r="EL225" s="145"/>
      <c r="EM225" s="145"/>
    </row>
    <row r="226" spans="1:143" ht="12" customHeight="1" x14ac:dyDescent="0.2">
      <c r="A226" s="141" t="s">
        <v>335</v>
      </c>
      <c r="B226" s="142">
        <v>2007</v>
      </c>
      <c r="C226" s="141" t="s">
        <v>336</v>
      </c>
      <c r="D226" s="141"/>
      <c r="E226" s="141"/>
      <c r="F226" s="141"/>
      <c r="G226" s="155">
        <v>523611</v>
      </c>
      <c r="AA226" s="155">
        <v>297712.24699999997</v>
      </c>
      <c r="AB226" s="155">
        <v>76616.293000000005</v>
      </c>
      <c r="AC226" s="155">
        <v>221095.95400000003</v>
      </c>
      <c r="AD226" s="155">
        <v>206408.84700000001</v>
      </c>
      <c r="AE226" s="155">
        <v>9295.3520000000008</v>
      </c>
      <c r="AF226" s="155">
        <v>5391.7550000000001</v>
      </c>
      <c r="AG226" s="155">
        <v>1615.5801810315531</v>
      </c>
      <c r="AH226" s="155"/>
      <c r="AI226" s="155"/>
      <c r="AJ226" s="155"/>
      <c r="AK226" s="155"/>
      <c r="AL226" s="155">
        <v>0</v>
      </c>
      <c r="AM226" s="155"/>
      <c r="AN226" s="155"/>
      <c r="AO226" s="155"/>
      <c r="AP226" s="155"/>
      <c r="AQ226" s="155"/>
      <c r="AR226" s="15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5"/>
      <c r="BN226" s="145"/>
      <c r="BO226" s="145"/>
      <c r="BP226" s="145"/>
      <c r="BQ226" s="145"/>
      <c r="BR226" s="145"/>
      <c r="BS226" s="145"/>
      <c r="BT226" s="145"/>
      <c r="BU226" s="145"/>
      <c r="BV226" s="145"/>
      <c r="BW226" s="152">
        <v>20130.28607086897</v>
      </c>
      <c r="BX226" s="152">
        <v>13582.100816416383</v>
      </c>
      <c r="BY226" s="152">
        <v>4182.2067239517573</v>
      </c>
      <c r="BZ226" s="152">
        <v>2386.6860000000001</v>
      </c>
      <c r="CA226" s="152">
        <v>22634.377</v>
      </c>
      <c r="CB226" s="152">
        <v>4614.17369209975</v>
      </c>
      <c r="CC226" s="152">
        <v>2850.7712119922189</v>
      </c>
      <c r="CD226" s="152">
        <v>81.765098106570548</v>
      </c>
      <c r="CE226" s="152">
        <v>1341.895464451909</v>
      </c>
      <c r="CF226" s="152">
        <v>0</v>
      </c>
      <c r="CG226" s="152">
        <v>69.215120060920711</v>
      </c>
      <c r="CH226" s="152">
        <v>190.92164371585847</v>
      </c>
      <c r="CI226" s="152">
        <v>7.732200150489807</v>
      </c>
      <c r="CJ226" s="152">
        <v>34.964440680503849</v>
      </c>
      <c r="CK226" s="152">
        <v>539.58939247799663</v>
      </c>
      <c r="CL226" s="152">
        <v>460.24622895765305</v>
      </c>
      <c r="CM226" s="152"/>
      <c r="CN226" s="152"/>
      <c r="CO226" s="152"/>
      <c r="CP226" s="152"/>
      <c r="CQ226" s="152">
        <v>1919.4</v>
      </c>
      <c r="CR226" s="152">
        <v>70085.187000000034</v>
      </c>
      <c r="CS226" s="152">
        <v>147481.18756896901</v>
      </c>
      <c r="CT226" s="152">
        <v>10831.451707457303</v>
      </c>
      <c r="CU226" s="152">
        <v>49290.729292542688</v>
      </c>
      <c r="CV226" s="152">
        <v>39570.583823572393</v>
      </c>
      <c r="CW226" s="152">
        <v>35715.285334016466</v>
      </c>
      <c r="CX226" s="152"/>
      <c r="CY226" s="152"/>
      <c r="CZ226" s="152"/>
      <c r="DA226" s="152"/>
      <c r="DB226" s="152"/>
      <c r="DC226" s="152"/>
      <c r="DD226" s="152"/>
      <c r="DE226" s="145"/>
      <c r="DF226" s="145"/>
      <c r="DG226" s="145"/>
      <c r="DH226" s="145"/>
      <c r="DI226" s="145"/>
      <c r="DJ226" s="145"/>
      <c r="DK226" s="145"/>
      <c r="DL226" s="145"/>
      <c r="DM226" s="145"/>
      <c r="DN226" s="145"/>
      <c r="DO226" s="145"/>
      <c r="DP226" s="145"/>
      <c r="DQ226" s="145"/>
      <c r="DR226" s="145"/>
      <c r="DS226" s="145"/>
      <c r="DT226" s="145"/>
      <c r="DU226" s="145"/>
      <c r="DV226" s="145"/>
      <c r="DW226" s="145"/>
      <c r="DX226" s="145"/>
      <c r="DY226" s="145"/>
      <c r="DZ226" s="145"/>
      <c r="EA226" s="145"/>
      <c r="EB226" s="145"/>
      <c r="EC226" s="145"/>
      <c r="ED226" s="145"/>
      <c r="EE226" s="145"/>
      <c r="EF226" s="145"/>
      <c r="EG226" s="145"/>
      <c r="EH226" s="145"/>
      <c r="EI226" s="145"/>
      <c r="EJ226" s="145"/>
      <c r="EK226" s="145"/>
      <c r="EL226" s="145"/>
      <c r="EM226" s="145"/>
    </row>
    <row r="227" spans="1:143" ht="12" customHeight="1" x14ac:dyDescent="0.2">
      <c r="A227" s="141" t="s">
        <v>340</v>
      </c>
      <c r="B227" s="142">
        <v>2007</v>
      </c>
      <c r="C227" s="141" t="s">
        <v>341</v>
      </c>
      <c r="D227" s="141"/>
      <c r="E227" s="141"/>
      <c r="F227" s="141"/>
      <c r="G227" s="155">
        <v>180304</v>
      </c>
      <c r="AA227" s="155">
        <v>81899.322</v>
      </c>
      <c r="AB227" s="155">
        <v>30447.227999999999</v>
      </c>
      <c r="AC227" s="155">
        <v>51452.093999999997</v>
      </c>
      <c r="AD227" s="155">
        <v>42821.430999999997</v>
      </c>
      <c r="AE227" s="155">
        <v>6464.0730000000003</v>
      </c>
      <c r="AF227" s="155">
        <v>2166.59</v>
      </c>
      <c r="AG227" s="155">
        <v>3778.025948114991</v>
      </c>
      <c r="AH227" s="155"/>
      <c r="AI227" s="155"/>
      <c r="AJ227" s="155"/>
      <c r="AK227" s="155"/>
      <c r="AL227" s="155">
        <v>597.97882501989602</v>
      </c>
      <c r="AM227" s="155"/>
      <c r="AN227" s="155"/>
      <c r="AO227" s="155"/>
      <c r="AP227" s="155"/>
      <c r="AQ227" s="155"/>
      <c r="AR227" s="15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5"/>
      <c r="BN227" s="145"/>
      <c r="BO227" s="145"/>
      <c r="BP227" s="145"/>
      <c r="BQ227" s="145"/>
      <c r="BR227" s="145"/>
      <c r="BS227" s="145"/>
      <c r="BT227" s="145"/>
      <c r="BU227" s="145"/>
      <c r="BV227" s="145"/>
      <c r="BW227" s="155">
        <v>11032.472019981444</v>
      </c>
      <c r="BX227" s="155">
        <v>7567.4705508538482</v>
      </c>
      <c r="BY227" s="155">
        <v>1801.3865120571106</v>
      </c>
      <c r="BZ227" s="155">
        <v>1313.731</v>
      </c>
      <c r="CA227" s="155">
        <v>3403.277</v>
      </c>
      <c r="CB227" s="155">
        <v>1039.0434869617225</v>
      </c>
      <c r="CC227" s="155">
        <v>947.27260319843504</v>
      </c>
      <c r="CD227" s="155">
        <v>35.973749065538868</v>
      </c>
      <c r="CE227" s="155">
        <v>744.74188027107721</v>
      </c>
      <c r="CF227" s="155">
        <v>0</v>
      </c>
      <c r="CG227" s="155">
        <v>43.371440025329591</v>
      </c>
      <c r="CH227" s="155">
        <v>85.862701671123503</v>
      </c>
      <c r="CI227" s="155">
        <v>2.0442800397872927</v>
      </c>
      <c r="CJ227" s="155">
        <v>5.429200105667114</v>
      </c>
      <c r="CK227" s="155">
        <v>42.684374332195148</v>
      </c>
      <c r="CL227" s="155">
        <v>999.69801945686345</v>
      </c>
      <c r="CM227" s="155"/>
      <c r="CN227" s="155"/>
      <c r="CO227" s="155"/>
      <c r="CP227" s="155"/>
      <c r="CQ227" s="152">
        <v>298.11</v>
      </c>
      <c r="CR227" s="152">
        <v>0</v>
      </c>
      <c r="CS227" s="152">
        <v>47326.638051884991</v>
      </c>
      <c r="CT227" s="152">
        <v>9495.3264277629114</v>
      </c>
      <c r="CU227" s="152">
        <v>30068.533982689609</v>
      </c>
      <c r="CV227" s="152">
        <v>0</v>
      </c>
      <c r="CW227" s="152">
        <v>0</v>
      </c>
      <c r="CX227" s="152"/>
      <c r="CY227" s="152"/>
      <c r="CZ227" s="152"/>
      <c r="DA227" s="152"/>
      <c r="DB227" s="152"/>
      <c r="DC227" s="152"/>
      <c r="DD227" s="152"/>
      <c r="DE227" s="145"/>
      <c r="DF227" s="145"/>
      <c r="DG227" s="145"/>
      <c r="DH227" s="145"/>
      <c r="DI227" s="145"/>
      <c r="DJ227" s="145"/>
      <c r="DK227" s="145"/>
      <c r="DL227" s="145"/>
      <c r="DM227" s="145"/>
      <c r="DN227" s="145"/>
      <c r="DO227" s="145"/>
      <c r="DP227" s="145"/>
      <c r="DQ227" s="145"/>
      <c r="DR227" s="145"/>
      <c r="DS227" s="145"/>
      <c r="DT227" s="145"/>
      <c r="DU227" s="145"/>
      <c r="DV227" s="145"/>
      <c r="DW227" s="145"/>
      <c r="DX227" s="145"/>
      <c r="DY227" s="145"/>
      <c r="DZ227" s="145"/>
      <c r="EA227" s="145"/>
      <c r="EB227" s="145"/>
      <c r="EC227" s="145"/>
      <c r="ED227" s="145"/>
      <c r="EE227" s="145"/>
      <c r="EF227" s="145"/>
      <c r="EG227" s="145"/>
      <c r="EH227" s="145"/>
      <c r="EI227" s="145"/>
      <c r="EJ227" s="145"/>
      <c r="EK227" s="145"/>
      <c r="EL227" s="145"/>
      <c r="EM227" s="145"/>
    </row>
    <row r="228" spans="1:143" ht="12" customHeight="1" x14ac:dyDescent="0.2">
      <c r="A228" s="141" t="s">
        <v>342</v>
      </c>
      <c r="B228" s="142">
        <v>2007</v>
      </c>
      <c r="C228" s="141" t="s">
        <v>343</v>
      </c>
      <c r="D228" s="141"/>
      <c r="E228" s="141"/>
      <c r="F228" s="141"/>
      <c r="G228" s="155">
        <v>853528</v>
      </c>
      <c r="AA228" s="155">
        <v>424048.67599999998</v>
      </c>
      <c r="AB228" s="155">
        <v>231244.47500000003</v>
      </c>
      <c r="AC228" s="155">
        <v>192804.201</v>
      </c>
      <c r="AD228" s="155">
        <v>142297.94099999999</v>
      </c>
      <c r="AE228" s="155">
        <v>37577.620000000003</v>
      </c>
      <c r="AF228" s="155">
        <v>12928.64</v>
      </c>
      <c r="AG228" s="155">
        <v>4575.993240047902</v>
      </c>
      <c r="AH228" s="155"/>
      <c r="AI228" s="155"/>
      <c r="AJ228" s="155"/>
      <c r="AK228" s="155"/>
      <c r="AL228" s="155">
        <v>1.7567999243736268</v>
      </c>
      <c r="AM228" s="155"/>
      <c r="AN228" s="155"/>
      <c r="AO228" s="155"/>
      <c r="AP228" s="155"/>
      <c r="AQ228" s="155"/>
      <c r="AR228" s="15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5"/>
      <c r="BN228" s="145"/>
      <c r="BO228" s="145"/>
      <c r="BP228" s="145"/>
      <c r="BQ228" s="145"/>
      <c r="BR228" s="145"/>
      <c r="BS228" s="145"/>
      <c r="BT228" s="145"/>
      <c r="BU228" s="145"/>
      <c r="BV228" s="145"/>
      <c r="BW228" s="155">
        <v>42748.690335952342</v>
      </c>
      <c r="BX228" s="155">
        <v>39079.129046513379</v>
      </c>
      <c r="BY228" s="155">
        <v>13016.235694301722</v>
      </c>
      <c r="BZ228" s="155">
        <v>50577.466999999997</v>
      </c>
      <c r="CA228" s="155">
        <v>47480.752999999997</v>
      </c>
      <c r="CB228" s="155">
        <v>16723.481540147961</v>
      </c>
      <c r="CC228" s="155">
        <v>7091.6633173905011</v>
      </c>
      <c r="CD228" s="155">
        <v>49.596998735338452</v>
      </c>
      <c r="CE228" s="155">
        <v>2604.2948310097454</v>
      </c>
      <c r="CF228" s="155">
        <v>0</v>
      </c>
      <c r="CG228" s="155">
        <v>510.02686053514481</v>
      </c>
      <c r="CH228" s="155">
        <v>509.60980991840358</v>
      </c>
      <c r="CI228" s="155">
        <v>106.99346208238603</v>
      </c>
      <c r="CJ228" s="155">
        <v>118.42320230484009</v>
      </c>
      <c r="CK228" s="155">
        <v>671.96198342934247</v>
      </c>
      <c r="CL228" s="155">
        <v>2696.2524924764634</v>
      </c>
      <c r="CM228" s="155"/>
      <c r="CN228" s="155"/>
      <c r="CO228" s="155"/>
      <c r="CP228" s="155"/>
      <c r="CQ228" s="152">
        <v>78342.878999999943</v>
      </c>
      <c r="CR228" s="152">
        <v>73413</v>
      </c>
      <c r="CS228" s="152">
        <v>36472.328759952085</v>
      </c>
      <c r="CT228" s="152">
        <v>0</v>
      </c>
      <c r="CU228" s="152">
        <v>0</v>
      </c>
      <c r="CV228" s="152">
        <v>5300.103500890732</v>
      </c>
      <c r="CW228" s="152">
        <v>3637.3259380567079</v>
      </c>
      <c r="CX228" s="152"/>
      <c r="CY228" s="152"/>
      <c r="CZ228" s="152"/>
      <c r="DA228" s="152"/>
      <c r="DB228" s="152"/>
      <c r="DC228" s="152"/>
      <c r="DD228" s="152"/>
      <c r="DE228" s="145"/>
      <c r="DF228" s="145"/>
      <c r="DG228" s="145"/>
      <c r="DH228" s="145"/>
      <c r="DI228" s="145"/>
      <c r="DJ228" s="145"/>
      <c r="DK228" s="145"/>
      <c r="DL228" s="145"/>
      <c r="DM228" s="145"/>
      <c r="DN228" s="145"/>
      <c r="DO228" s="145"/>
      <c r="DP228" s="145"/>
      <c r="DQ228" s="145"/>
      <c r="DR228" s="145"/>
      <c r="DS228" s="145"/>
      <c r="DT228" s="145"/>
      <c r="DU228" s="145"/>
      <c r="DV228" s="145"/>
      <c r="DW228" s="145"/>
      <c r="DX228" s="145"/>
      <c r="DY228" s="145"/>
      <c r="DZ228" s="145"/>
      <c r="EA228" s="145"/>
      <c r="EB228" s="145"/>
      <c r="EC228" s="145"/>
      <c r="ED228" s="145"/>
      <c r="EE228" s="145"/>
      <c r="EF228" s="145"/>
      <c r="EG228" s="145"/>
      <c r="EH228" s="145"/>
      <c r="EI228" s="145"/>
      <c r="EJ228" s="145"/>
      <c r="EK228" s="145"/>
      <c r="EL228" s="145"/>
      <c r="EM228" s="145"/>
    </row>
    <row r="229" spans="1:143" ht="12" customHeight="1" x14ac:dyDescent="0.2">
      <c r="A229" s="146" t="s">
        <v>298</v>
      </c>
      <c r="B229" s="147">
        <v>2006</v>
      </c>
      <c r="C229" s="146" t="s">
        <v>299</v>
      </c>
      <c r="D229" s="146"/>
      <c r="E229" s="146"/>
      <c r="F229" s="146"/>
      <c r="G229" s="154">
        <v>1036595</v>
      </c>
      <c r="AA229" s="154">
        <v>479187.39799999999</v>
      </c>
      <c r="AB229" s="154">
        <v>237707.54699999999</v>
      </c>
      <c r="AC229" s="154">
        <v>241479.851</v>
      </c>
      <c r="AD229" s="154">
        <v>184899.17</v>
      </c>
      <c r="AE229" s="154">
        <v>33532.650999999998</v>
      </c>
      <c r="AF229" s="154">
        <v>23048.03</v>
      </c>
      <c r="AG229" s="154">
        <v>2376.2798850987851</v>
      </c>
      <c r="AH229" s="154"/>
      <c r="AI229" s="154"/>
      <c r="AJ229" s="154"/>
      <c r="AK229" s="154"/>
      <c r="AL229" s="154">
        <v>14113.417913463234</v>
      </c>
      <c r="AM229" s="154"/>
      <c r="AN229" s="154"/>
      <c r="AO229" s="154"/>
      <c r="AP229" s="154"/>
      <c r="AQ229" s="154"/>
      <c r="AR229" s="154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  <c r="BI229" s="151"/>
      <c r="BJ229" s="151"/>
      <c r="BK229" s="151"/>
      <c r="BL229" s="151"/>
      <c r="BM229" s="151"/>
      <c r="BN229" s="151"/>
      <c r="BO229" s="151"/>
      <c r="BP229" s="151"/>
      <c r="BQ229" s="151"/>
      <c r="BR229" s="151"/>
      <c r="BS229" s="151"/>
      <c r="BT229" s="151"/>
      <c r="BU229" s="151"/>
      <c r="BV229" s="151"/>
      <c r="BW229" s="154">
        <v>60523.669594601692</v>
      </c>
      <c r="BX229" s="154">
        <v>40371.09251385081</v>
      </c>
      <c r="BY229" s="154">
        <v>10965.719445882938</v>
      </c>
      <c r="BZ229" s="154">
        <v>44359.546999999999</v>
      </c>
      <c r="CA229" s="154">
        <v>40567.108</v>
      </c>
      <c r="CB229" s="154">
        <v>15546.300454919636</v>
      </c>
      <c r="CC229" s="154">
        <v>7557.5158114784135</v>
      </c>
      <c r="CD229" s="154">
        <v>1105.1289190550881</v>
      </c>
      <c r="CE229" s="154">
        <v>2251.4480403569937</v>
      </c>
      <c r="CF229" s="154">
        <v>0</v>
      </c>
      <c r="CG229" s="154">
        <v>352.4049404234886</v>
      </c>
      <c r="CH229" s="154">
        <v>479.27488932800293</v>
      </c>
      <c r="CI229" s="154">
        <v>111.38582216787339</v>
      </c>
      <c r="CJ229" s="154">
        <v>247.37160481452941</v>
      </c>
      <c r="CK229" s="154">
        <v>952.71189998571015</v>
      </c>
      <c r="CL229" s="154">
        <v>3570.8025494976046</v>
      </c>
      <c r="CM229" s="154"/>
      <c r="CN229" s="154"/>
      <c r="CO229" s="154"/>
      <c r="CP229" s="154"/>
      <c r="CQ229" s="160">
        <v>14966.315000000002</v>
      </c>
      <c r="CR229" s="160">
        <v>133936.04299999998</v>
      </c>
      <c r="CS229" s="160">
        <v>88594.018114901177</v>
      </c>
      <c r="CT229" s="160">
        <v>0</v>
      </c>
      <c r="CU229" s="160">
        <v>0</v>
      </c>
      <c r="CV229" s="160">
        <v>5975.4276808226114</v>
      </c>
      <c r="CW229" s="160">
        <v>38150.808132879138</v>
      </c>
      <c r="CX229" s="160"/>
      <c r="CY229" s="160"/>
      <c r="CZ229" s="160"/>
      <c r="DA229" s="160"/>
      <c r="DB229" s="160"/>
      <c r="DC229" s="160"/>
      <c r="DD229" s="160"/>
      <c r="DE229" s="151"/>
      <c r="DF229" s="151"/>
      <c r="DG229" s="151"/>
      <c r="DH229" s="151"/>
      <c r="DI229" s="151"/>
      <c r="DJ229" s="151"/>
      <c r="DK229" s="151"/>
      <c r="DL229" s="151"/>
      <c r="DM229" s="151"/>
      <c r="DN229" s="151"/>
      <c r="DO229" s="151"/>
      <c r="DP229" s="151"/>
      <c r="DQ229" s="151"/>
      <c r="DR229" s="151"/>
      <c r="DS229" s="151"/>
      <c r="DT229" s="151"/>
      <c r="DU229" s="151"/>
      <c r="DV229" s="151"/>
      <c r="DW229" s="151"/>
      <c r="DX229" s="151"/>
      <c r="DY229" s="151"/>
      <c r="DZ229" s="151"/>
      <c r="EA229" s="151"/>
      <c r="EB229" s="151"/>
      <c r="EC229" s="151"/>
      <c r="ED229" s="151"/>
      <c r="EE229" s="151"/>
      <c r="EF229" s="151"/>
      <c r="EG229" s="151"/>
      <c r="EH229" s="151"/>
      <c r="EI229" s="151"/>
      <c r="EJ229" s="151"/>
      <c r="EK229" s="151"/>
      <c r="EL229" s="151"/>
      <c r="EM229" s="151"/>
    </row>
    <row r="230" spans="1:143" ht="12" customHeight="1" x14ac:dyDescent="0.2">
      <c r="A230" s="146" t="s">
        <v>303</v>
      </c>
      <c r="B230" s="147">
        <v>2006</v>
      </c>
      <c r="C230" s="146" t="s">
        <v>304</v>
      </c>
      <c r="D230" s="146"/>
      <c r="E230" s="146"/>
      <c r="F230" s="146"/>
      <c r="G230" s="154">
        <v>1186624</v>
      </c>
      <c r="AA230" s="154">
        <v>738106.02099999995</v>
      </c>
      <c r="AB230" s="154">
        <v>244944.38</v>
      </c>
      <c r="AC230" s="154">
        <v>493161.641</v>
      </c>
      <c r="AD230" s="154">
        <v>411124.58100000001</v>
      </c>
      <c r="AE230" s="154">
        <v>63101.04</v>
      </c>
      <c r="AF230" s="154">
        <v>18936.02</v>
      </c>
      <c r="AG230" s="154">
        <v>7575.2981835742148</v>
      </c>
      <c r="AH230" s="154"/>
      <c r="AI230" s="154"/>
      <c r="AJ230" s="154"/>
      <c r="AK230" s="154"/>
      <c r="AL230" s="154">
        <v>1778.8126462405919</v>
      </c>
      <c r="AM230" s="154"/>
      <c r="AN230" s="154"/>
      <c r="AO230" s="154"/>
      <c r="AP230" s="154"/>
      <c r="AQ230" s="154"/>
      <c r="AR230" s="154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151"/>
      <c r="BN230" s="151"/>
      <c r="BO230" s="151"/>
      <c r="BP230" s="151"/>
      <c r="BQ230" s="151"/>
      <c r="BR230" s="151"/>
      <c r="BS230" s="151"/>
      <c r="BT230" s="151"/>
      <c r="BU230" s="151"/>
      <c r="BV230" s="151"/>
      <c r="BW230" s="154">
        <v>63781.284209879639</v>
      </c>
      <c r="BX230" s="154">
        <v>32712.818231607795</v>
      </c>
      <c r="BY230" s="154">
        <v>9330.7803124114125</v>
      </c>
      <c r="BZ230" s="154">
        <v>21093.65</v>
      </c>
      <c r="CA230" s="154">
        <v>64487.451000000001</v>
      </c>
      <c r="CB230" s="154">
        <v>21849.20077582866</v>
      </c>
      <c r="CC230" s="154">
        <v>10647.172726848341</v>
      </c>
      <c r="CD230" s="154">
        <v>891.6069964585123</v>
      </c>
      <c r="CE230" s="154">
        <v>2652.0182297455071</v>
      </c>
      <c r="CF230" s="154">
        <v>0</v>
      </c>
      <c r="CG230" s="154">
        <v>580.51992268848414</v>
      </c>
      <c r="CH230" s="154">
        <v>570.47761110305782</v>
      </c>
      <c r="CI230" s="154">
        <v>92.679581803798669</v>
      </c>
      <c r="CJ230" s="154">
        <v>127.2049824757576</v>
      </c>
      <c r="CK230" s="154">
        <v>1631.9646573300734</v>
      </c>
      <c r="CL230" s="154">
        <v>6213.5319173049929</v>
      </c>
      <c r="CM230" s="154"/>
      <c r="CN230" s="154"/>
      <c r="CO230" s="154"/>
      <c r="CP230" s="154"/>
      <c r="CQ230" s="160">
        <v>41905.018999999978</v>
      </c>
      <c r="CR230" s="160">
        <v>397659.8820000001</v>
      </c>
      <c r="CS230" s="160">
        <v>46012.121816425766</v>
      </c>
      <c r="CT230" s="160">
        <v>0</v>
      </c>
      <c r="CU230" s="160">
        <v>0</v>
      </c>
      <c r="CV230" s="160">
        <v>22.344399180412292</v>
      </c>
      <c r="CW230" s="160">
        <v>142.66039713144303</v>
      </c>
      <c r="CX230" s="160"/>
      <c r="CY230" s="160"/>
      <c r="CZ230" s="160"/>
      <c r="DA230" s="160"/>
      <c r="DB230" s="160"/>
      <c r="DC230" s="160"/>
      <c r="DD230" s="160"/>
      <c r="DE230" s="151"/>
      <c r="DF230" s="151"/>
      <c r="DG230" s="151"/>
      <c r="DH230" s="151"/>
      <c r="DI230" s="151"/>
      <c r="DJ230" s="151"/>
      <c r="DK230" s="151"/>
      <c r="DL230" s="151"/>
      <c r="DM230" s="151"/>
      <c r="DN230" s="151"/>
      <c r="DO230" s="151"/>
      <c r="DP230" s="151"/>
      <c r="DQ230" s="151"/>
      <c r="DR230" s="151"/>
      <c r="DS230" s="151"/>
      <c r="DT230" s="151"/>
      <c r="DU230" s="151"/>
      <c r="DV230" s="151"/>
      <c r="DW230" s="151"/>
      <c r="DX230" s="151"/>
      <c r="DY230" s="151"/>
      <c r="DZ230" s="151"/>
      <c r="EA230" s="151"/>
      <c r="EB230" s="151"/>
      <c r="EC230" s="151"/>
      <c r="ED230" s="151"/>
      <c r="EE230" s="151"/>
      <c r="EF230" s="151"/>
      <c r="EG230" s="151"/>
      <c r="EH230" s="151"/>
      <c r="EI230" s="151"/>
      <c r="EJ230" s="151"/>
      <c r="EK230" s="151"/>
      <c r="EL230" s="151"/>
      <c r="EM230" s="151"/>
    </row>
    <row r="231" spans="1:143" ht="12" customHeight="1" x14ac:dyDescent="0.2">
      <c r="A231" s="146" t="s">
        <v>307</v>
      </c>
      <c r="B231" s="147">
        <v>2006</v>
      </c>
      <c r="C231" s="146" t="s">
        <v>308</v>
      </c>
      <c r="D231" s="146"/>
      <c r="E231" s="146"/>
      <c r="F231" s="146"/>
      <c r="G231" s="154">
        <v>566680</v>
      </c>
      <c r="AA231" s="154">
        <v>277860.99099999998</v>
      </c>
      <c r="AB231" s="154">
        <v>115075.35799999999</v>
      </c>
      <c r="AC231" s="154">
        <v>162785.63299999997</v>
      </c>
      <c r="AD231" s="154">
        <v>131218.27299999999</v>
      </c>
      <c r="AE231" s="154">
        <v>23569.694</v>
      </c>
      <c r="AF231" s="154">
        <v>7997.6660000000002</v>
      </c>
      <c r="AG231" s="154">
        <v>5329.4220957660227</v>
      </c>
      <c r="AH231" s="154"/>
      <c r="AI231" s="154"/>
      <c r="AJ231" s="154"/>
      <c r="AK231" s="154"/>
      <c r="AL231" s="154">
        <v>0</v>
      </c>
      <c r="AM231" s="154"/>
      <c r="AN231" s="154"/>
      <c r="AO231" s="154"/>
      <c r="AP231" s="154"/>
      <c r="AQ231" s="154"/>
      <c r="AR231" s="154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151"/>
      <c r="BN231" s="151"/>
      <c r="BO231" s="151"/>
      <c r="BP231" s="151"/>
      <c r="BQ231" s="151"/>
      <c r="BR231" s="151"/>
      <c r="BS231" s="151"/>
      <c r="BT231" s="151"/>
      <c r="BU231" s="151"/>
      <c r="BV231" s="151"/>
      <c r="BW231" s="154">
        <v>26202.219309803597</v>
      </c>
      <c r="BX231" s="154">
        <v>22293.839117102252</v>
      </c>
      <c r="BY231" s="154">
        <v>8189.9934421815087</v>
      </c>
      <c r="BZ231" s="154">
        <v>9965.1610000000001</v>
      </c>
      <c r="CA231" s="154">
        <v>26082.739328478867</v>
      </c>
      <c r="CB231" s="154">
        <v>7344.0988590240377</v>
      </c>
      <c r="CC231" s="154">
        <v>4131.4979571850417</v>
      </c>
      <c r="CD231" s="154">
        <v>393.11204609550975</v>
      </c>
      <c r="CE231" s="154">
        <v>1171.4663314218958</v>
      </c>
      <c r="CF231" s="154">
        <v>0</v>
      </c>
      <c r="CG231" s="154">
        <v>572.00815186037687</v>
      </c>
      <c r="CH231" s="154">
        <v>338.09353210654115</v>
      </c>
      <c r="CI231" s="154">
        <v>49.592281262075261</v>
      </c>
      <c r="CJ231" s="154">
        <v>160.47022602755507</v>
      </c>
      <c r="CK231" s="154">
        <v>1005.3699888829919</v>
      </c>
      <c r="CL231" s="154">
        <v>1531.7908457675483</v>
      </c>
      <c r="CM231" s="154"/>
      <c r="CN231" s="154"/>
      <c r="CO231" s="154"/>
      <c r="CP231" s="154"/>
      <c r="CQ231" s="160">
        <v>63460.472905189228</v>
      </c>
      <c r="CR231" s="160">
        <v>74629.81299999998</v>
      </c>
      <c r="CS231" s="160">
        <v>19541.813009820879</v>
      </c>
      <c r="CT231" s="160">
        <v>0</v>
      </c>
      <c r="CU231" s="160">
        <v>0</v>
      </c>
      <c r="CV231" s="160">
        <v>1594.2849588498177</v>
      </c>
      <c r="CW231" s="160">
        <v>455.67957379193786</v>
      </c>
      <c r="CX231" s="160"/>
      <c r="CY231" s="160"/>
      <c r="CZ231" s="160"/>
      <c r="DA231" s="160"/>
      <c r="DB231" s="160"/>
      <c r="DC231" s="160"/>
      <c r="DD231" s="160"/>
      <c r="DE231" s="151"/>
      <c r="DF231" s="151"/>
      <c r="DG231" s="151"/>
      <c r="DH231" s="151"/>
      <c r="DI231" s="151"/>
      <c r="DJ231" s="151"/>
      <c r="DK231" s="151"/>
      <c r="DL231" s="151"/>
      <c r="DM231" s="151"/>
      <c r="DN231" s="151"/>
      <c r="DO231" s="151"/>
      <c r="DP231" s="151"/>
      <c r="DQ231" s="151"/>
      <c r="DR231" s="151"/>
      <c r="DS231" s="151"/>
      <c r="DT231" s="151"/>
      <c r="DU231" s="151"/>
      <c r="DV231" s="151"/>
      <c r="DW231" s="151"/>
      <c r="DX231" s="151"/>
      <c r="DY231" s="151"/>
      <c r="DZ231" s="151"/>
      <c r="EA231" s="151"/>
      <c r="EB231" s="151"/>
      <c r="EC231" s="151"/>
      <c r="ED231" s="151"/>
      <c r="EE231" s="151"/>
      <c r="EF231" s="151"/>
      <c r="EG231" s="151"/>
      <c r="EH231" s="151"/>
      <c r="EI231" s="151"/>
      <c r="EJ231" s="151"/>
      <c r="EK231" s="151"/>
      <c r="EL231" s="151"/>
      <c r="EM231" s="151"/>
    </row>
    <row r="232" spans="1:143" ht="12" customHeight="1" x14ac:dyDescent="0.2">
      <c r="A232" s="146" t="s">
        <v>312</v>
      </c>
      <c r="B232" s="147">
        <v>2006</v>
      </c>
      <c r="C232" s="146" t="s">
        <v>313</v>
      </c>
      <c r="D232" s="146"/>
      <c r="E232" s="146"/>
      <c r="F232" s="146"/>
      <c r="G232" s="154">
        <v>348173</v>
      </c>
      <c r="AA232" s="154">
        <v>179763.99600000001</v>
      </c>
      <c r="AB232" s="154">
        <v>98920.785999999993</v>
      </c>
      <c r="AC232" s="154">
        <v>80843.210000000006</v>
      </c>
      <c r="AD232" s="154">
        <v>57354.023000000001</v>
      </c>
      <c r="AE232" s="154">
        <v>17856.510999999999</v>
      </c>
      <c r="AF232" s="154">
        <v>5632.6760000000004</v>
      </c>
      <c r="AG232" s="154">
        <v>2953.1826496789754</v>
      </c>
      <c r="AH232" s="154"/>
      <c r="AI232" s="154"/>
      <c r="AJ232" s="154"/>
      <c r="AK232" s="154"/>
      <c r="AL232" s="154">
        <v>201.22600299850106</v>
      </c>
      <c r="AM232" s="154"/>
      <c r="AN232" s="154"/>
      <c r="AO232" s="154"/>
      <c r="AP232" s="154"/>
      <c r="AQ232" s="154"/>
      <c r="AR232" s="154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151"/>
      <c r="BN232" s="151"/>
      <c r="BO232" s="151"/>
      <c r="BP232" s="151"/>
      <c r="BQ232" s="151"/>
      <c r="BR232" s="151"/>
      <c r="BS232" s="151"/>
      <c r="BT232" s="151"/>
      <c r="BU232" s="151"/>
      <c r="BV232" s="151"/>
      <c r="BW232" s="154">
        <v>22732.163408484757</v>
      </c>
      <c r="BX232" s="154">
        <v>13542.911747809649</v>
      </c>
      <c r="BY232" s="154">
        <v>5114.1167000544929</v>
      </c>
      <c r="BZ232" s="154">
        <v>16533.465</v>
      </c>
      <c r="CA232" s="154">
        <v>22623.39</v>
      </c>
      <c r="CB232" s="154">
        <v>6212.0499220490456</v>
      </c>
      <c r="CC232" s="154">
        <v>3668.2451142233217</v>
      </c>
      <c r="CD232" s="154">
        <v>215.89542598301045</v>
      </c>
      <c r="CE232" s="154">
        <v>1228.4045674583913</v>
      </c>
      <c r="CF232" s="154">
        <v>0</v>
      </c>
      <c r="CG232" s="154">
        <v>116.96788025093079</v>
      </c>
      <c r="CH232" s="154">
        <v>272.25968529891969</v>
      </c>
      <c r="CI232" s="154">
        <v>46.695040908813475</v>
      </c>
      <c r="CJ232" s="154">
        <v>240.74778468561172</v>
      </c>
      <c r="CK232" s="154">
        <v>591.801436727073</v>
      </c>
      <c r="CL232" s="154">
        <v>854.38905661201477</v>
      </c>
      <c r="CM232" s="154"/>
      <c r="CN232" s="154"/>
      <c r="CO232" s="154"/>
      <c r="CP232" s="154"/>
      <c r="CQ232" s="160">
        <v>20921.236000000001</v>
      </c>
      <c r="CR232" s="160">
        <v>44910.09</v>
      </c>
      <c r="CS232" s="160">
        <v>12050.670330421068</v>
      </c>
      <c r="CT232" s="160">
        <v>0</v>
      </c>
      <c r="CU232" s="160">
        <v>0</v>
      </c>
      <c r="CV232" s="160">
        <v>0</v>
      </c>
      <c r="CW232" s="160">
        <v>0</v>
      </c>
      <c r="CX232" s="160"/>
      <c r="CY232" s="160"/>
      <c r="CZ232" s="160"/>
      <c r="DA232" s="160"/>
      <c r="DB232" s="160"/>
      <c r="DC232" s="160"/>
      <c r="DD232" s="160"/>
      <c r="DE232" s="151"/>
      <c r="DF232" s="151"/>
      <c r="DG232" s="151"/>
      <c r="DH232" s="151"/>
      <c r="DI232" s="151"/>
      <c r="DJ232" s="151"/>
      <c r="DK232" s="151"/>
      <c r="DL232" s="151"/>
      <c r="DM232" s="151"/>
      <c r="DN232" s="151"/>
      <c r="DO232" s="151"/>
      <c r="DP232" s="151"/>
      <c r="DQ232" s="151"/>
      <c r="DR232" s="151"/>
      <c r="DS232" s="151"/>
      <c r="DT232" s="151"/>
      <c r="DU232" s="151"/>
      <c r="DV232" s="151"/>
      <c r="DW232" s="151"/>
      <c r="DX232" s="151"/>
      <c r="DY232" s="151"/>
      <c r="DZ232" s="151"/>
      <c r="EA232" s="151"/>
      <c r="EB232" s="151"/>
      <c r="EC232" s="151"/>
      <c r="ED232" s="151"/>
      <c r="EE232" s="151"/>
      <c r="EF232" s="151"/>
      <c r="EG232" s="151"/>
      <c r="EH232" s="151"/>
      <c r="EI232" s="151"/>
      <c r="EJ232" s="151"/>
      <c r="EK232" s="151"/>
      <c r="EL232" s="151"/>
      <c r="EM232" s="151"/>
    </row>
    <row r="233" spans="1:143" ht="12" customHeight="1" x14ac:dyDescent="0.2">
      <c r="A233" s="146" t="s">
        <v>315</v>
      </c>
      <c r="B233" s="147">
        <v>2006</v>
      </c>
      <c r="C233" s="146" t="s">
        <v>316</v>
      </c>
      <c r="D233" s="146"/>
      <c r="E233" s="146"/>
      <c r="F233" s="146"/>
      <c r="G233" s="154">
        <v>325736</v>
      </c>
      <c r="AA233" s="154">
        <v>157171.21100000001</v>
      </c>
      <c r="AB233" s="154">
        <v>87216.710999999996</v>
      </c>
      <c r="AC233" s="154">
        <v>69954.5</v>
      </c>
      <c r="AD233" s="154">
        <v>55588.88</v>
      </c>
      <c r="AE233" s="154">
        <v>8733.66</v>
      </c>
      <c r="AF233" s="154">
        <v>5631.96</v>
      </c>
      <c r="AG233" s="154">
        <v>252.04559453062714</v>
      </c>
      <c r="AH233" s="154"/>
      <c r="AI233" s="154"/>
      <c r="AJ233" s="154"/>
      <c r="AK233" s="154"/>
      <c r="AL233" s="154">
        <v>35.223098935484884</v>
      </c>
      <c r="AM233" s="154"/>
      <c r="AN233" s="154"/>
      <c r="AO233" s="154"/>
      <c r="AP233" s="154"/>
      <c r="AQ233" s="154"/>
      <c r="AR233" s="154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  <c r="BI233" s="151"/>
      <c r="BJ233" s="151"/>
      <c r="BK233" s="151"/>
      <c r="BL233" s="151"/>
      <c r="BM233" s="151"/>
      <c r="BN233" s="151"/>
      <c r="BO233" s="151"/>
      <c r="BP233" s="151"/>
      <c r="BQ233" s="151"/>
      <c r="BR233" s="151"/>
      <c r="BS233" s="151"/>
      <c r="BT233" s="151"/>
      <c r="BU233" s="151"/>
      <c r="BV233" s="151"/>
      <c r="BW233" s="154">
        <v>18069.134780376255</v>
      </c>
      <c r="BX233" s="154">
        <v>13294.394823425353</v>
      </c>
      <c r="BY233" s="154">
        <v>4498.8782528842239</v>
      </c>
      <c r="BZ233" s="154">
        <v>16169.62</v>
      </c>
      <c r="CA233" s="154">
        <v>19894.003000000001</v>
      </c>
      <c r="CB233" s="154">
        <v>4492.6449436247349</v>
      </c>
      <c r="CC233" s="154">
        <v>3231.3188927756473</v>
      </c>
      <c r="CD233" s="154">
        <v>200.8982154748193</v>
      </c>
      <c r="CE233" s="154">
        <v>922.44327556359769</v>
      </c>
      <c r="CF233" s="154">
        <v>0</v>
      </c>
      <c r="CG233" s="154">
        <v>93.496620107173925</v>
      </c>
      <c r="CH233" s="154">
        <v>146.01020284175874</v>
      </c>
      <c r="CI233" s="154">
        <v>7.8302001523971558</v>
      </c>
      <c r="CJ233" s="154">
        <v>80.91076157474518</v>
      </c>
      <c r="CK233" s="154">
        <v>1124.0868898548708</v>
      </c>
      <c r="CL233" s="154">
        <v>24.898860484600068</v>
      </c>
      <c r="CM233" s="154"/>
      <c r="CN233" s="154"/>
      <c r="CO233" s="154"/>
      <c r="CP233" s="154"/>
      <c r="CQ233" s="160">
        <v>0</v>
      </c>
      <c r="CR233" s="160">
        <v>55803.34</v>
      </c>
      <c r="CS233" s="160">
        <v>13899.114405469383</v>
      </c>
      <c r="CT233" s="160">
        <v>0</v>
      </c>
      <c r="CU233" s="160">
        <v>0</v>
      </c>
      <c r="CV233" s="160">
        <v>0</v>
      </c>
      <c r="CW233" s="160">
        <v>0</v>
      </c>
      <c r="CX233" s="160"/>
      <c r="CY233" s="160"/>
      <c r="CZ233" s="160"/>
      <c r="DA233" s="160"/>
      <c r="DB233" s="160"/>
      <c r="DC233" s="160"/>
      <c r="DD233" s="160"/>
      <c r="DE233" s="151"/>
      <c r="DF233" s="151"/>
      <c r="DG233" s="151"/>
      <c r="DH233" s="151"/>
      <c r="DI233" s="151"/>
      <c r="DJ233" s="151"/>
      <c r="DK233" s="151"/>
      <c r="DL233" s="151"/>
      <c r="DM233" s="151"/>
      <c r="DN233" s="151"/>
      <c r="DO233" s="151"/>
      <c r="DP233" s="151"/>
      <c r="DQ233" s="151"/>
      <c r="DR233" s="151"/>
      <c r="DS233" s="151"/>
      <c r="DT233" s="151"/>
      <c r="DU233" s="151"/>
      <c r="DV233" s="151"/>
      <c r="DW233" s="151"/>
      <c r="DX233" s="151"/>
      <c r="DY233" s="151"/>
      <c r="DZ233" s="151"/>
      <c r="EA233" s="151"/>
      <c r="EB233" s="151"/>
      <c r="EC233" s="151"/>
      <c r="ED233" s="151"/>
      <c r="EE233" s="151"/>
      <c r="EF233" s="151"/>
      <c r="EG233" s="151"/>
      <c r="EH233" s="151"/>
      <c r="EI233" s="151"/>
      <c r="EJ233" s="151"/>
      <c r="EK233" s="151"/>
      <c r="EL233" s="151"/>
      <c r="EM233" s="151"/>
    </row>
    <row r="234" spans="1:143" ht="12" customHeight="1" x14ac:dyDescent="0.2">
      <c r="A234" s="146" t="s">
        <v>319</v>
      </c>
      <c r="B234" s="147">
        <v>2006</v>
      </c>
      <c r="C234" s="146" t="s">
        <v>320</v>
      </c>
      <c r="D234" s="146"/>
      <c r="E234" s="146"/>
      <c r="F234" s="146"/>
      <c r="G234" s="154">
        <v>212795</v>
      </c>
      <c r="AA234" s="154">
        <v>99661.547000000006</v>
      </c>
      <c r="AB234" s="154">
        <v>49834.178</v>
      </c>
      <c r="AC234" s="154">
        <v>49827.368999999992</v>
      </c>
      <c r="AD234" s="154">
        <v>38328.718999999997</v>
      </c>
      <c r="AE234" s="154">
        <v>6555.92</v>
      </c>
      <c r="AF234" s="154">
        <v>4942.7299999999996</v>
      </c>
      <c r="AG234" s="154">
        <v>425.79339441690593</v>
      </c>
      <c r="AH234" s="154"/>
      <c r="AI234" s="154"/>
      <c r="AJ234" s="154"/>
      <c r="AK234" s="154"/>
      <c r="AL234" s="154">
        <v>0</v>
      </c>
      <c r="AM234" s="154"/>
      <c r="AN234" s="154"/>
      <c r="AO234" s="154"/>
      <c r="AP234" s="154"/>
      <c r="AQ234" s="154"/>
      <c r="AR234" s="154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  <c r="BI234" s="151"/>
      <c r="BJ234" s="151"/>
      <c r="BK234" s="151"/>
      <c r="BL234" s="151"/>
      <c r="BM234" s="151"/>
      <c r="BN234" s="151"/>
      <c r="BO234" s="151"/>
      <c r="BP234" s="151"/>
      <c r="BQ234" s="151"/>
      <c r="BR234" s="151"/>
      <c r="BS234" s="151"/>
      <c r="BT234" s="151"/>
      <c r="BU234" s="151"/>
      <c r="BV234" s="151"/>
      <c r="BW234" s="154">
        <v>10035.425574072004</v>
      </c>
      <c r="BX234" s="154">
        <v>7569.5514487031105</v>
      </c>
      <c r="BY234" s="154">
        <v>2717.0365901581199</v>
      </c>
      <c r="BZ234" s="154">
        <v>10286.48</v>
      </c>
      <c r="CA234" s="154">
        <v>10785.324000000001</v>
      </c>
      <c r="CB234" s="154">
        <v>2978.8199626207352</v>
      </c>
      <c r="CC234" s="154">
        <v>1786.2778342180327</v>
      </c>
      <c r="CD234" s="154">
        <v>5.1908602179191075</v>
      </c>
      <c r="CE234" s="154">
        <v>563.34058507657051</v>
      </c>
      <c r="CF234" s="154">
        <v>0</v>
      </c>
      <c r="CG234" s="154">
        <v>111.0176400642395</v>
      </c>
      <c r="CH234" s="154">
        <v>152.06758295965196</v>
      </c>
      <c r="CI234" s="154">
        <v>39.751740773677824</v>
      </c>
      <c r="CJ234" s="154">
        <v>11.715900228023528</v>
      </c>
      <c r="CK234" s="154">
        <v>244.08449353396892</v>
      </c>
      <c r="CL234" s="154">
        <v>143.14220277309417</v>
      </c>
      <c r="CM234" s="154"/>
      <c r="CN234" s="154"/>
      <c r="CO234" s="154"/>
      <c r="CP234" s="154"/>
      <c r="CQ234" s="160">
        <v>74.67299969583749</v>
      </c>
      <c r="CR234" s="160">
        <v>538.6</v>
      </c>
      <c r="CS234" s="160">
        <v>48754.024306349384</v>
      </c>
      <c r="CT234" s="160">
        <v>0</v>
      </c>
      <c r="CU234" s="160">
        <v>0</v>
      </c>
      <c r="CV234" s="160">
        <v>20757.114849898331</v>
      </c>
      <c r="CW234" s="160">
        <v>15096.083424949165</v>
      </c>
      <c r="CX234" s="160"/>
      <c r="CY234" s="160"/>
      <c r="CZ234" s="160"/>
      <c r="DA234" s="160"/>
      <c r="DB234" s="160"/>
      <c r="DC234" s="160"/>
      <c r="DD234" s="160"/>
      <c r="DE234" s="151"/>
      <c r="DF234" s="151"/>
      <c r="DG234" s="151"/>
      <c r="DH234" s="151"/>
      <c r="DI234" s="151"/>
      <c r="DJ234" s="151"/>
      <c r="DK234" s="151"/>
      <c r="DL234" s="151"/>
      <c r="DM234" s="151"/>
      <c r="DN234" s="151"/>
      <c r="DO234" s="151"/>
      <c r="DP234" s="151"/>
      <c r="DQ234" s="151"/>
      <c r="DR234" s="151"/>
      <c r="DS234" s="151"/>
      <c r="DT234" s="151"/>
      <c r="DU234" s="151"/>
      <c r="DV234" s="151"/>
      <c r="DW234" s="151"/>
      <c r="DX234" s="151"/>
      <c r="DY234" s="151"/>
      <c r="DZ234" s="151"/>
      <c r="EA234" s="151"/>
      <c r="EB234" s="151"/>
      <c r="EC234" s="151"/>
      <c r="ED234" s="151"/>
      <c r="EE234" s="151"/>
      <c r="EF234" s="151"/>
      <c r="EG234" s="151"/>
      <c r="EH234" s="151"/>
      <c r="EI234" s="151"/>
      <c r="EJ234" s="151"/>
      <c r="EK234" s="151"/>
      <c r="EL234" s="151"/>
      <c r="EM234" s="151"/>
    </row>
    <row r="235" spans="1:143" ht="12" customHeight="1" x14ac:dyDescent="0.2">
      <c r="A235" s="146" t="s">
        <v>323</v>
      </c>
      <c r="B235" s="147">
        <v>2006</v>
      </c>
      <c r="C235" s="146" t="s">
        <v>324</v>
      </c>
      <c r="D235" s="146"/>
      <c r="E235" s="146"/>
      <c r="F235" s="146"/>
      <c r="G235" s="154">
        <v>393921</v>
      </c>
      <c r="AA235" s="154">
        <v>224794.68799999999</v>
      </c>
      <c r="AB235" s="154">
        <v>95265.673999999999</v>
      </c>
      <c r="AC235" s="154">
        <v>129529.014</v>
      </c>
      <c r="AD235" s="154">
        <v>115063.488</v>
      </c>
      <c r="AE235" s="154">
        <v>12033.606</v>
      </c>
      <c r="AF235" s="154">
        <v>2431.92</v>
      </c>
      <c r="AG235" s="154">
        <v>922.55358309336384</v>
      </c>
      <c r="AH235" s="154"/>
      <c r="AI235" s="154"/>
      <c r="AJ235" s="154"/>
      <c r="AK235" s="154"/>
      <c r="AL235" s="154">
        <v>0</v>
      </c>
      <c r="AM235" s="154"/>
      <c r="AN235" s="154"/>
      <c r="AO235" s="154"/>
      <c r="AP235" s="154"/>
      <c r="AQ235" s="154"/>
      <c r="AR235" s="154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  <c r="BI235" s="151"/>
      <c r="BJ235" s="151"/>
      <c r="BK235" s="151"/>
      <c r="BL235" s="151"/>
      <c r="BM235" s="151"/>
      <c r="BN235" s="151"/>
      <c r="BO235" s="151"/>
      <c r="BP235" s="151"/>
      <c r="BQ235" s="151"/>
      <c r="BR235" s="151"/>
      <c r="BS235" s="151"/>
      <c r="BT235" s="151"/>
      <c r="BU235" s="151"/>
      <c r="BV235" s="151"/>
      <c r="BW235" s="154">
        <v>20434.321496026219</v>
      </c>
      <c r="BX235" s="154">
        <v>10545.904033171117</v>
      </c>
      <c r="BY235" s="154">
        <v>5071.5143409261855</v>
      </c>
      <c r="BZ235" s="154">
        <v>7459.21</v>
      </c>
      <c r="CA235" s="154">
        <v>37349.980000000003</v>
      </c>
      <c r="CB235" s="154">
        <v>4733.0357906082272</v>
      </c>
      <c r="CC235" s="154">
        <v>2833.737634198822</v>
      </c>
      <c r="CD235" s="154">
        <v>338.8177116035647</v>
      </c>
      <c r="CE235" s="154">
        <v>987.10197385072706</v>
      </c>
      <c r="CF235" s="154">
        <v>0</v>
      </c>
      <c r="CG235" s="154">
        <v>105.26632036972046</v>
      </c>
      <c r="CH235" s="154">
        <v>379.15514737939833</v>
      </c>
      <c r="CI235" s="154">
        <v>19.101180371761323</v>
      </c>
      <c r="CJ235" s="154">
        <v>106.84744207954407</v>
      </c>
      <c r="CK235" s="154">
        <v>540.20118582387272</v>
      </c>
      <c r="CL235" s="154">
        <v>158.06610306024552</v>
      </c>
      <c r="CM235" s="154"/>
      <c r="CN235" s="154"/>
      <c r="CO235" s="154"/>
      <c r="CP235" s="154"/>
      <c r="CQ235" s="160">
        <v>4228.3</v>
      </c>
      <c r="CR235" s="160">
        <v>0</v>
      </c>
      <c r="CS235" s="160">
        <v>124378.16041690674</v>
      </c>
      <c r="CT235" s="160">
        <v>0</v>
      </c>
      <c r="CU235" s="160">
        <v>0</v>
      </c>
      <c r="CV235" s="160">
        <v>65505.108922939071</v>
      </c>
      <c r="CW235" s="160">
        <v>22433.717639329847</v>
      </c>
      <c r="CX235" s="160"/>
      <c r="CY235" s="160"/>
      <c r="CZ235" s="160"/>
      <c r="DA235" s="160"/>
      <c r="DB235" s="160"/>
      <c r="DC235" s="160"/>
      <c r="DD235" s="160"/>
      <c r="DE235" s="151"/>
      <c r="DF235" s="151"/>
      <c r="DG235" s="151"/>
      <c r="DH235" s="151"/>
      <c r="DI235" s="151"/>
      <c r="DJ235" s="151"/>
      <c r="DK235" s="151"/>
      <c r="DL235" s="151"/>
      <c r="DM235" s="151"/>
      <c r="DN235" s="151"/>
      <c r="DO235" s="151"/>
      <c r="DP235" s="151"/>
      <c r="DQ235" s="151"/>
      <c r="DR235" s="151"/>
      <c r="DS235" s="151"/>
      <c r="DT235" s="151"/>
      <c r="DU235" s="151"/>
      <c r="DV235" s="151"/>
      <c r="DW235" s="151"/>
      <c r="DX235" s="151"/>
      <c r="DY235" s="151"/>
      <c r="DZ235" s="151"/>
      <c r="EA235" s="151"/>
      <c r="EB235" s="151"/>
      <c r="EC235" s="151"/>
      <c r="ED235" s="151"/>
      <c r="EE235" s="151"/>
      <c r="EF235" s="151"/>
      <c r="EG235" s="151"/>
      <c r="EH235" s="151"/>
      <c r="EI235" s="151"/>
      <c r="EJ235" s="151"/>
      <c r="EK235" s="151"/>
      <c r="EL235" s="151"/>
      <c r="EM235" s="151"/>
    </row>
    <row r="236" spans="1:143" ht="12" customHeight="1" x14ac:dyDescent="0.2">
      <c r="A236" s="146" t="s">
        <v>328</v>
      </c>
      <c r="B236" s="147">
        <v>2006</v>
      </c>
      <c r="C236" s="146" t="s">
        <v>329</v>
      </c>
      <c r="D236" s="146"/>
      <c r="E236" s="146"/>
      <c r="F236" s="146"/>
      <c r="G236" s="154">
        <v>3781643</v>
      </c>
      <c r="AA236" s="154">
        <v>1986193.0759999999</v>
      </c>
      <c r="AB236" s="154">
        <v>860339.08700000006</v>
      </c>
      <c r="AC236" s="154">
        <v>1123893.2450000001</v>
      </c>
      <c r="AD236" s="154">
        <v>949991.72400000005</v>
      </c>
      <c r="AE236" s="154">
        <v>99940.94</v>
      </c>
      <c r="AF236" s="154">
        <v>73960.581000000006</v>
      </c>
      <c r="AG236" s="154">
        <v>25998.062631337518</v>
      </c>
      <c r="AH236" s="154"/>
      <c r="AI236" s="154"/>
      <c r="AJ236" s="154"/>
      <c r="AK236" s="154"/>
      <c r="AL236" s="154">
        <v>37.054898880124092</v>
      </c>
      <c r="AM236" s="154"/>
      <c r="AN236" s="154"/>
      <c r="AO236" s="154"/>
      <c r="AP236" s="154"/>
      <c r="AQ236" s="154"/>
      <c r="AR236" s="154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  <c r="BI236" s="151"/>
      <c r="BJ236" s="151"/>
      <c r="BK236" s="151"/>
      <c r="BL236" s="151"/>
      <c r="BM236" s="151"/>
      <c r="BN236" s="151"/>
      <c r="BO236" s="151"/>
      <c r="BP236" s="151"/>
      <c r="BQ236" s="151"/>
      <c r="BR236" s="151"/>
      <c r="BS236" s="151"/>
      <c r="BT236" s="151"/>
      <c r="BU236" s="151"/>
      <c r="BV236" s="151"/>
      <c r="BW236" s="154">
        <v>228397.90051116227</v>
      </c>
      <c r="BX236" s="154">
        <v>159869.3030055071</v>
      </c>
      <c r="BY236" s="154">
        <v>59931.195245019495</v>
      </c>
      <c r="BZ236" s="154">
        <v>188796.58799999999</v>
      </c>
      <c r="CA236" s="154">
        <v>90767.375</v>
      </c>
      <c r="CB236" s="154">
        <v>54378.956917634008</v>
      </c>
      <c r="CC236" s="154">
        <v>14552.277086330681</v>
      </c>
      <c r="CD236" s="154">
        <v>1979.817569196673</v>
      </c>
      <c r="CE236" s="154">
        <v>7635.867997718573</v>
      </c>
      <c r="CF236" s="154">
        <v>0</v>
      </c>
      <c r="CG236" s="154">
        <v>2284.3879051795006</v>
      </c>
      <c r="CH236" s="154">
        <v>1561.2703703866005</v>
      </c>
      <c r="CI236" s="154">
        <v>292.79852569866182</v>
      </c>
      <c r="CJ236" s="154">
        <v>382.50576744461057</v>
      </c>
      <c r="CK236" s="154">
        <v>5656.0142818982304</v>
      </c>
      <c r="CL236" s="154">
        <v>7338.1436427664758</v>
      </c>
      <c r="CM236" s="154"/>
      <c r="CN236" s="154"/>
      <c r="CO236" s="154"/>
      <c r="CP236" s="154"/>
      <c r="CQ236" s="160">
        <v>1890.8455991435053</v>
      </c>
      <c r="CR236" s="160">
        <v>699397.28899999976</v>
      </c>
      <c r="CS236" s="160">
        <v>395719.92404824303</v>
      </c>
      <c r="CT236" s="160">
        <v>12226.347500000003</v>
      </c>
      <c r="CU236" s="160">
        <v>36561.825549798596</v>
      </c>
      <c r="CV236" s="160">
        <v>65266.159625349981</v>
      </c>
      <c r="CW236" s="160">
        <v>92677.548311865161</v>
      </c>
      <c r="CX236" s="160"/>
      <c r="CY236" s="160"/>
      <c r="CZ236" s="160"/>
      <c r="DA236" s="160"/>
      <c r="DB236" s="160"/>
      <c r="DC236" s="160"/>
      <c r="DD236" s="160"/>
      <c r="DE236" s="151"/>
      <c r="DF236" s="151"/>
      <c r="DG236" s="151"/>
      <c r="DH236" s="151"/>
      <c r="DI236" s="151"/>
      <c r="DJ236" s="151"/>
      <c r="DK236" s="151"/>
      <c r="DL236" s="151"/>
      <c r="DM236" s="151"/>
      <c r="DN236" s="151"/>
      <c r="DO236" s="151"/>
      <c r="DP236" s="151"/>
      <c r="DQ236" s="151"/>
      <c r="DR236" s="151"/>
      <c r="DS236" s="151"/>
      <c r="DT236" s="151"/>
      <c r="DU236" s="151"/>
      <c r="DV236" s="151"/>
      <c r="DW236" s="151"/>
      <c r="DX236" s="151"/>
      <c r="DY236" s="151"/>
      <c r="DZ236" s="151"/>
      <c r="EA236" s="151"/>
      <c r="EB236" s="151"/>
      <c r="EC236" s="151"/>
      <c r="ED236" s="151"/>
      <c r="EE236" s="151"/>
      <c r="EF236" s="151"/>
      <c r="EG236" s="151"/>
      <c r="EH236" s="151"/>
      <c r="EI236" s="151"/>
      <c r="EJ236" s="151"/>
      <c r="EK236" s="151"/>
      <c r="EL236" s="151"/>
      <c r="EM236" s="151"/>
    </row>
    <row r="237" spans="1:143" ht="12" customHeight="1" x14ac:dyDescent="0.2">
      <c r="A237" s="146" t="s">
        <v>335</v>
      </c>
      <c r="B237" s="147">
        <v>2006</v>
      </c>
      <c r="C237" s="146" t="s">
        <v>336</v>
      </c>
      <c r="D237" s="146"/>
      <c r="E237" s="146"/>
      <c r="F237" s="146"/>
      <c r="G237" s="154">
        <v>515418</v>
      </c>
      <c r="AA237" s="154">
        <v>299689.73200000002</v>
      </c>
      <c r="AB237" s="154">
        <v>73442.542000000001</v>
      </c>
      <c r="AC237" s="154">
        <v>226247.19</v>
      </c>
      <c r="AD237" s="154">
        <v>207848.679</v>
      </c>
      <c r="AE237" s="154">
        <v>11398.826999999999</v>
      </c>
      <c r="AF237" s="154">
        <v>6999.6840000000002</v>
      </c>
      <c r="AG237" s="154">
        <v>2025.521951040864</v>
      </c>
      <c r="AH237" s="154"/>
      <c r="AI237" s="154"/>
      <c r="AJ237" s="154"/>
      <c r="AK237" s="154"/>
      <c r="AL237" s="154">
        <v>0</v>
      </c>
      <c r="AM237" s="154"/>
      <c r="AN237" s="154"/>
      <c r="AO237" s="154"/>
      <c r="AP237" s="154"/>
      <c r="AQ237" s="154"/>
      <c r="AR237" s="154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  <c r="BI237" s="151"/>
      <c r="BJ237" s="151"/>
      <c r="BK237" s="151"/>
      <c r="BL237" s="151"/>
      <c r="BM237" s="151"/>
      <c r="BN237" s="151"/>
      <c r="BO237" s="151"/>
      <c r="BP237" s="151"/>
      <c r="BQ237" s="151"/>
      <c r="BR237" s="151"/>
      <c r="BS237" s="151"/>
      <c r="BT237" s="151"/>
      <c r="BU237" s="151"/>
      <c r="BV237" s="151"/>
      <c r="BW237" s="154">
        <v>18320.956948709249</v>
      </c>
      <c r="BX237" s="154">
        <v>13198.89186498177</v>
      </c>
      <c r="BY237" s="154">
        <v>3633.6217972827999</v>
      </c>
      <c r="BZ237" s="154">
        <v>1980.25</v>
      </c>
      <c r="CA237" s="154">
        <v>22709.216</v>
      </c>
      <c r="CB237" s="154">
        <v>5020.7309369981285</v>
      </c>
      <c r="CC237" s="154">
        <v>3090.6825829306358</v>
      </c>
      <c r="CD237" s="154">
        <v>48.755188881291076</v>
      </c>
      <c r="CE237" s="154">
        <v>1322.0351649780273</v>
      </c>
      <c r="CF237" s="154">
        <v>0</v>
      </c>
      <c r="CG237" s="154">
        <v>72.069360179901125</v>
      </c>
      <c r="CH237" s="154">
        <v>185.62572361278535</v>
      </c>
      <c r="CI237" s="154">
        <v>7.7184801502227787</v>
      </c>
      <c r="CJ237" s="154">
        <v>37.345840726852416</v>
      </c>
      <c r="CK237" s="154">
        <v>371.80536947208458</v>
      </c>
      <c r="CL237" s="154">
        <v>401.41542778539656</v>
      </c>
      <c r="CM237" s="154"/>
      <c r="CN237" s="154"/>
      <c r="CO237" s="154"/>
      <c r="CP237" s="154"/>
      <c r="CQ237" s="160">
        <v>2129.94</v>
      </c>
      <c r="CR237" s="160">
        <v>69585.815000000002</v>
      </c>
      <c r="CS237" s="160">
        <v>152312.06585898777</v>
      </c>
      <c r="CT237" s="160">
        <v>15328.696809107665</v>
      </c>
      <c r="CU237" s="160">
        <v>49889.677952276928</v>
      </c>
      <c r="CV237" s="160">
        <v>43455.828210468884</v>
      </c>
      <c r="CW237" s="160">
        <v>28320.906543338722</v>
      </c>
      <c r="CX237" s="160"/>
      <c r="CY237" s="160"/>
      <c r="CZ237" s="160"/>
      <c r="DA237" s="160"/>
      <c r="DB237" s="160"/>
      <c r="DC237" s="160"/>
      <c r="DD237" s="160"/>
      <c r="DE237" s="151"/>
      <c r="DF237" s="151"/>
      <c r="DG237" s="151"/>
      <c r="DH237" s="151"/>
      <c r="DI237" s="151"/>
      <c r="DJ237" s="151"/>
      <c r="DK237" s="151"/>
      <c r="DL237" s="151"/>
      <c r="DM237" s="151"/>
      <c r="DN237" s="151"/>
      <c r="DO237" s="151"/>
      <c r="DP237" s="151"/>
      <c r="DQ237" s="151"/>
      <c r="DR237" s="151"/>
      <c r="DS237" s="151"/>
      <c r="DT237" s="151"/>
      <c r="DU237" s="151"/>
      <c r="DV237" s="151"/>
      <c r="DW237" s="151"/>
      <c r="DX237" s="151"/>
      <c r="DY237" s="151"/>
      <c r="DZ237" s="151"/>
      <c r="EA237" s="151"/>
      <c r="EB237" s="151"/>
      <c r="EC237" s="151"/>
      <c r="ED237" s="151"/>
      <c r="EE237" s="151"/>
      <c r="EF237" s="151"/>
      <c r="EG237" s="151"/>
      <c r="EH237" s="151"/>
      <c r="EI237" s="151"/>
      <c r="EJ237" s="151"/>
      <c r="EK237" s="151"/>
      <c r="EL237" s="151"/>
      <c r="EM237" s="151"/>
    </row>
    <row r="238" spans="1:143" ht="12" customHeight="1" x14ac:dyDescent="0.2">
      <c r="A238" s="146" t="s">
        <v>340</v>
      </c>
      <c r="B238" s="147">
        <v>2006</v>
      </c>
      <c r="C238" s="146" t="s">
        <v>341</v>
      </c>
      <c r="D238" s="146"/>
      <c r="E238" s="146"/>
      <c r="F238" s="146"/>
      <c r="G238" s="154">
        <v>179603</v>
      </c>
      <c r="AA238" s="154">
        <v>82920.945999999996</v>
      </c>
      <c r="AB238" s="154">
        <v>29369.971000000001</v>
      </c>
      <c r="AC238" s="154">
        <v>53550.974999999999</v>
      </c>
      <c r="AD238" s="154">
        <v>43971.762999999999</v>
      </c>
      <c r="AE238" s="154">
        <v>6626.5619999999999</v>
      </c>
      <c r="AF238" s="154">
        <v>2952.65</v>
      </c>
      <c r="AG238" s="154">
        <v>3870.6373538053035</v>
      </c>
      <c r="AH238" s="154"/>
      <c r="AI238" s="154"/>
      <c r="AJ238" s="154"/>
      <c r="AK238" s="154"/>
      <c r="AL238" s="154">
        <v>0</v>
      </c>
      <c r="AM238" s="154"/>
      <c r="AN238" s="154"/>
      <c r="AO238" s="154"/>
      <c r="AP238" s="154"/>
      <c r="AQ238" s="154"/>
      <c r="AR238" s="154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151"/>
      <c r="BH238" s="151"/>
      <c r="BI238" s="151"/>
      <c r="BJ238" s="151"/>
      <c r="BK238" s="151"/>
      <c r="BL238" s="151"/>
      <c r="BM238" s="151"/>
      <c r="BN238" s="151"/>
      <c r="BO238" s="151"/>
      <c r="BP238" s="151"/>
      <c r="BQ238" s="151"/>
      <c r="BR238" s="151"/>
      <c r="BS238" s="151"/>
      <c r="BT238" s="151"/>
      <c r="BU238" s="151"/>
      <c r="BV238" s="151"/>
      <c r="BW238" s="154">
        <v>10621.464571508288</v>
      </c>
      <c r="BX238" s="154">
        <v>7357.9486355370282</v>
      </c>
      <c r="BY238" s="154">
        <v>1868.4038309100865</v>
      </c>
      <c r="BZ238" s="154">
        <v>1341.5129999999999</v>
      </c>
      <c r="CA238" s="154">
        <v>3212.2</v>
      </c>
      <c r="CB238" s="154">
        <v>782.18249018490314</v>
      </c>
      <c r="CC238" s="154">
        <v>1169.688682629913</v>
      </c>
      <c r="CD238" s="154">
        <v>58.659878456577658</v>
      </c>
      <c r="CE238" s="154">
        <v>671.98228219854832</v>
      </c>
      <c r="CF238" s="154">
        <v>0</v>
      </c>
      <c r="CG238" s="154">
        <v>69.616560251235967</v>
      </c>
      <c r="CH238" s="154">
        <v>80.574621568202971</v>
      </c>
      <c r="CI238" s="154">
        <v>4.2679000830650331</v>
      </c>
      <c r="CJ238" s="154">
        <v>6.8629401335716249</v>
      </c>
      <c r="CK238" s="154">
        <v>29.762199474915864</v>
      </c>
      <c r="CL238" s="154">
        <v>776.66215506887431</v>
      </c>
      <c r="CM238" s="154"/>
      <c r="CN238" s="154"/>
      <c r="CO238" s="154"/>
      <c r="CP238" s="154"/>
      <c r="CQ238" s="160">
        <v>22080.782000000003</v>
      </c>
      <c r="CR238" s="160">
        <v>0</v>
      </c>
      <c r="CS238" s="160">
        <v>27555.680646194698</v>
      </c>
      <c r="CT238" s="160">
        <v>1940.4552810416965</v>
      </c>
      <c r="CU238" s="160">
        <v>22048.735839306297</v>
      </c>
      <c r="CV238" s="160">
        <v>0</v>
      </c>
      <c r="CW238" s="160">
        <v>0</v>
      </c>
      <c r="CX238" s="160"/>
      <c r="CY238" s="160"/>
      <c r="CZ238" s="160"/>
      <c r="DA238" s="160"/>
      <c r="DB238" s="160"/>
      <c r="DC238" s="160"/>
      <c r="DD238" s="160"/>
      <c r="DE238" s="151"/>
      <c r="DF238" s="151"/>
      <c r="DG238" s="151"/>
      <c r="DH238" s="151"/>
      <c r="DI238" s="151"/>
      <c r="DJ238" s="151"/>
      <c r="DK238" s="151"/>
      <c r="DL238" s="151"/>
      <c r="DM238" s="151"/>
      <c r="DN238" s="151"/>
      <c r="DO238" s="151"/>
      <c r="DP238" s="151"/>
      <c r="DQ238" s="151"/>
      <c r="DR238" s="151"/>
      <c r="DS238" s="151"/>
      <c r="DT238" s="151"/>
      <c r="DU238" s="151"/>
      <c r="DV238" s="151"/>
      <c r="DW238" s="151"/>
      <c r="DX238" s="151"/>
      <c r="DY238" s="151"/>
      <c r="DZ238" s="151"/>
      <c r="EA238" s="151"/>
      <c r="EB238" s="151"/>
      <c r="EC238" s="151"/>
      <c r="ED238" s="151"/>
      <c r="EE238" s="151"/>
      <c r="EF238" s="151"/>
      <c r="EG238" s="151"/>
      <c r="EH238" s="151"/>
      <c r="EI238" s="151"/>
      <c r="EJ238" s="151"/>
      <c r="EK238" s="151"/>
      <c r="EL238" s="151"/>
      <c r="EM238" s="151"/>
    </row>
    <row r="239" spans="1:143" ht="12" customHeight="1" x14ac:dyDescent="0.2">
      <c r="A239" s="146" t="s">
        <v>342</v>
      </c>
      <c r="B239" s="147">
        <v>2006</v>
      </c>
      <c r="C239" s="146" t="s">
        <v>343</v>
      </c>
      <c r="D239" s="146"/>
      <c r="E239" s="146"/>
      <c r="F239" s="146"/>
      <c r="G239" s="154">
        <v>846780</v>
      </c>
      <c r="AA239" s="154">
        <v>419576.75400000002</v>
      </c>
      <c r="AB239" s="154">
        <v>222359.75</v>
      </c>
      <c r="AC239" s="154">
        <v>197217.00399999999</v>
      </c>
      <c r="AD239" s="154">
        <v>143729.64199999999</v>
      </c>
      <c r="AE239" s="154">
        <v>37812.057999999997</v>
      </c>
      <c r="AF239" s="154">
        <v>15675.304</v>
      </c>
      <c r="AG239" s="154">
        <v>3504.7428391758203</v>
      </c>
      <c r="AH239" s="154"/>
      <c r="AI239" s="154"/>
      <c r="AJ239" s="154"/>
      <c r="AK239" s="154"/>
      <c r="AL239" s="154">
        <v>0</v>
      </c>
      <c r="AM239" s="154"/>
      <c r="AN239" s="154"/>
      <c r="AO239" s="154"/>
      <c r="AP239" s="154"/>
      <c r="AQ239" s="154"/>
      <c r="AR239" s="154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  <c r="BI239" s="151"/>
      <c r="BJ239" s="151"/>
      <c r="BK239" s="151"/>
      <c r="BL239" s="151"/>
      <c r="BM239" s="151"/>
      <c r="BN239" s="151"/>
      <c r="BO239" s="151"/>
      <c r="BP239" s="151"/>
      <c r="BQ239" s="151"/>
      <c r="BR239" s="151"/>
      <c r="BS239" s="151"/>
      <c r="BT239" s="151"/>
      <c r="BU239" s="151"/>
      <c r="BV239" s="151"/>
      <c r="BW239" s="154">
        <v>40166.939296020268</v>
      </c>
      <c r="BX239" s="154">
        <v>38109.738053709611</v>
      </c>
      <c r="BY239" s="154">
        <v>12925.451289972663</v>
      </c>
      <c r="BZ239" s="154">
        <v>47923.124000000003</v>
      </c>
      <c r="CA239" s="154">
        <v>47906.270445716822</v>
      </c>
      <c r="CB239" s="154">
        <v>14471.225368410051</v>
      </c>
      <c r="CC239" s="154">
        <v>7292.2211619252257</v>
      </c>
      <c r="CD239" s="154">
        <v>271.50476982418081</v>
      </c>
      <c r="CE239" s="154">
        <v>2310.1244388025998</v>
      </c>
      <c r="CF239" s="154">
        <v>0</v>
      </c>
      <c r="CG239" s="154">
        <v>453.39568545061752</v>
      </c>
      <c r="CH239" s="154">
        <v>488.59370950937267</v>
      </c>
      <c r="CI239" s="154">
        <v>107.49032209205629</v>
      </c>
      <c r="CJ239" s="154">
        <v>101.82102198171617</v>
      </c>
      <c r="CK239" s="154">
        <v>592.05798431850974</v>
      </c>
      <c r="CL239" s="154">
        <v>2447.4169274921419</v>
      </c>
      <c r="CM239" s="154"/>
      <c r="CN239" s="154"/>
      <c r="CO239" s="154"/>
      <c r="CP239" s="154"/>
      <c r="CQ239" s="160">
        <v>80517.404000000039</v>
      </c>
      <c r="CR239" s="160">
        <v>74819.63</v>
      </c>
      <c r="CS239" s="160">
        <v>38375.227160824194</v>
      </c>
      <c r="CT239" s="160">
        <v>0</v>
      </c>
      <c r="CU239" s="160">
        <v>0</v>
      </c>
      <c r="CV239" s="160">
        <v>9472.4745178419344</v>
      </c>
      <c r="CW239" s="160">
        <v>2131.9556334371864</v>
      </c>
      <c r="CX239" s="160"/>
      <c r="CY239" s="160"/>
      <c r="CZ239" s="160"/>
      <c r="DA239" s="160"/>
      <c r="DB239" s="160"/>
      <c r="DC239" s="160"/>
      <c r="DD239" s="160"/>
      <c r="DE239" s="151"/>
      <c r="DF239" s="151"/>
      <c r="DG239" s="151"/>
      <c r="DH239" s="151"/>
      <c r="DI239" s="151"/>
      <c r="DJ239" s="151"/>
      <c r="DK239" s="151"/>
      <c r="DL239" s="151"/>
      <c r="DM239" s="151"/>
      <c r="DN239" s="151"/>
      <c r="DO239" s="151"/>
      <c r="DP239" s="151"/>
      <c r="DQ239" s="151"/>
      <c r="DR239" s="151"/>
      <c r="DS239" s="151"/>
      <c r="DT239" s="151"/>
      <c r="DU239" s="151"/>
      <c r="DV239" s="151"/>
      <c r="DW239" s="151"/>
      <c r="DX239" s="151"/>
      <c r="DY239" s="151"/>
      <c r="DZ239" s="151"/>
      <c r="EA239" s="151"/>
      <c r="EB239" s="151"/>
      <c r="EC239" s="151"/>
      <c r="ED239" s="151"/>
      <c r="EE239" s="151"/>
      <c r="EF239" s="151"/>
      <c r="EG239" s="151"/>
      <c r="EH239" s="151"/>
      <c r="EI239" s="151"/>
      <c r="EJ239" s="151"/>
      <c r="EK239" s="151"/>
      <c r="EL239" s="151"/>
      <c r="EM239" s="151"/>
    </row>
    <row r="240" spans="1:143" ht="12" customHeight="1" x14ac:dyDescent="0.2">
      <c r="A240" s="141" t="s">
        <v>298</v>
      </c>
      <c r="B240" s="142">
        <v>2005</v>
      </c>
      <c r="C240" s="141" t="s">
        <v>299</v>
      </c>
      <c r="D240" s="141"/>
      <c r="E240" s="141"/>
      <c r="F240" s="141"/>
      <c r="G240" s="161">
        <v>1027161</v>
      </c>
      <c r="AA240" s="161">
        <v>461949.27</v>
      </c>
      <c r="AB240" s="161">
        <v>226184.22899999999</v>
      </c>
      <c r="AC240" s="161">
        <v>235765.041</v>
      </c>
      <c r="AD240" s="161">
        <v>178866.117</v>
      </c>
      <c r="AE240" s="161">
        <v>34073.837</v>
      </c>
      <c r="AF240" s="161">
        <v>22825.087</v>
      </c>
      <c r="AG240" s="161">
        <v>2754.9411551088692</v>
      </c>
      <c r="AH240" s="161"/>
      <c r="AI240" s="161"/>
      <c r="AJ240" s="161"/>
      <c r="AK240" s="161"/>
      <c r="AL240" s="161">
        <v>8610.1434697836048</v>
      </c>
      <c r="AM240" s="161"/>
      <c r="AN240" s="161"/>
      <c r="AO240" s="161"/>
      <c r="AP240" s="161"/>
      <c r="AQ240" s="161"/>
      <c r="AR240" s="161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  <c r="BD240" s="145"/>
      <c r="BE240" s="145"/>
      <c r="BF240" s="145"/>
      <c r="BG240" s="145"/>
      <c r="BH240" s="145"/>
      <c r="BI240" s="145"/>
      <c r="BJ240" s="145"/>
      <c r="BK240" s="145"/>
      <c r="BL240" s="145"/>
      <c r="BM240" s="145"/>
      <c r="BN240" s="145"/>
      <c r="BO240" s="145"/>
      <c r="BP240" s="145"/>
      <c r="BQ240" s="145"/>
      <c r="BR240" s="145"/>
      <c r="BS240" s="145"/>
      <c r="BT240" s="145"/>
      <c r="BU240" s="145"/>
      <c r="BV240" s="145"/>
      <c r="BW240" s="161">
        <v>57374.530187579869</v>
      </c>
      <c r="BX240" s="161">
        <v>39392.692879504684</v>
      </c>
      <c r="BY240" s="161">
        <v>10530.839104564502</v>
      </c>
      <c r="BZ240" s="161">
        <v>42472.351000000002</v>
      </c>
      <c r="CA240" s="161">
        <v>38515.639000000003</v>
      </c>
      <c r="CB240" s="161">
        <v>14160.674172306955</v>
      </c>
      <c r="CC240" s="161">
        <v>8717.9329244618148</v>
      </c>
      <c r="CD240" s="161">
        <v>1211.4811379232797</v>
      </c>
      <c r="CE240" s="161">
        <v>1752.9029535639286</v>
      </c>
      <c r="CF240" s="161">
        <v>0</v>
      </c>
      <c r="CG240" s="161">
        <v>434.68558078622817</v>
      </c>
      <c r="CH240" s="161">
        <v>450.42662876653674</v>
      </c>
      <c r="CI240" s="161">
        <v>104.50034203386306</v>
      </c>
      <c r="CJ240" s="161">
        <v>228.9652444562912</v>
      </c>
      <c r="CK240" s="161">
        <v>876.17920220344695</v>
      </c>
      <c r="CL240" s="161">
        <v>2400.2802463207245</v>
      </c>
      <c r="CM240" s="162"/>
      <c r="CN240" s="162"/>
      <c r="CO240" s="162"/>
      <c r="CP240" s="162"/>
      <c r="CQ240" s="145"/>
      <c r="CR240" s="145"/>
      <c r="CS240" s="145"/>
      <c r="CT240" s="145"/>
      <c r="CU240" s="145"/>
      <c r="CV240" s="145"/>
      <c r="CW240" s="145"/>
      <c r="CX240" s="145"/>
      <c r="CY240" s="145"/>
      <c r="CZ240" s="145"/>
      <c r="DA240" s="145"/>
      <c r="DB240" s="145"/>
      <c r="DC240" s="145"/>
      <c r="DD240" s="145"/>
      <c r="DE240" s="145"/>
      <c r="DF240" s="145"/>
      <c r="DG240" s="145"/>
      <c r="DH240" s="145"/>
      <c r="DI240" s="145"/>
      <c r="DJ240" s="145"/>
      <c r="DK240" s="145"/>
      <c r="DL240" s="145"/>
      <c r="DM240" s="145"/>
      <c r="DN240" s="145"/>
      <c r="DO240" s="145"/>
      <c r="DP240" s="145"/>
      <c r="DQ240" s="145"/>
      <c r="DR240" s="145"/>
      <c r="DS240" s="145"/>
      <c r="DT240" s="145"/>
      <c r="DU240" s="145"/>
      <c r="DV240" s="145"/>
      <c r="DW240" s="145"/>
      <c r="DX240" s="145"/>
      <c r="DY240" s="145"/>
      <c r="DZ240" s="145"/>
      <c r="EA240" s="145"/>
      <c r="EB240" s="145"/>
      <c r="EC240" s="145"/>
      <c r="ED240" s="145"/>
      <c r="EE240" s="145"/>
      <c r="EF240" s="145"/>
      <c r="EG240" s="145"/>
      <c r="EH240" s="145"/>
      <c r="EI240" s="145"/>
      <c r="EJ240" s="145"/>
      <c r="EK240" s="145"/>
      <c r="EL240" s="145"/>
      <c r="EM240" s="145"/>
    </row>
    <row r="241" spans="1:143" ht="12" customHeight="1" x14ac:dyDescent="0.2">
      <c r="A241" s="141" t="s">
        <v>303</v>
      </c>
      <c r="B241" s="142">
        <v>2005</v>
      </c>
      <c r="C241" s="141" t="s">
        <v>304</v>
      </c>
      <c r="D241" s="141"/>
      <c r="E241" s="141"/>
      <c r="F241" s="141"/>
      <c r="G241" s="161">
        <v>1175357</v>
      </c>
      <c r="AA241" s="161">
        <v>700404.82700000005</v>
      </c>
      <c r="AB241" s="161">
        <v>227384.93799999999</v>
      </c>
      <c r="AC241" s="161">
        <v>473019.88900000002</v>
      </c>
      <c r="AD241" s="161">
        <v>403636.05</v>
      </c>
      <c r="AE241" s="161">
        <v>59941.379000000001</v>
      </c>
      <c r="AF241" s="161">
        <v>9442.4599999999991</v>
      </c>
      <c r="AG241" s="161">
        <v>6060.1564939813461</v>
      </c>
      <c r="AH241" s="161"/>
      <c r="AI241" s="161"/>
      <c r="AJ241" s="161"/>
      <c r="AK241" s="161"/>
      <c r="AL241" s="161">
        <v>1176.6687644386291</v>
      </c>
      <c r="AM241" s="161"/>
      <c r="AN241" s="161"/>
      <c r="AO241" s="161"/>
      <c r="AP241" s="161"/>
      <c r="AQ241" s="161"/>
      <c r="AR241" s="161"/>
      <c r="AS241" s="145"/>
      <c r="AT241" s="145"/>
      <c r="AU241" s="145"/>
      <c r="AV241" s="145"/>
      <c r="AW241" s="145"/>
      <c r="AX241" s="145"/>
      <c r="AY241" s="145"/>
      <c r="AZ241" s="145"/>
      <c r="BA241" s="145"/>
      <c r="BB241" s="145"/>
      <c r="BC241" s="145"/>
      <c r="BD241" s="145"/>
      <c r="BE241" s="145"/>
      <c r="BF241" s="145"/>
      <c r="BG241" s="145"/>
      <c r="BH241" s="145"/>
      <c r="BI241" s="145"/>
      <c r="BJ241" s="145"/>
      <c r="BK241" s="145"/>
      <c r="BL241" s="145"/>
      <c r="BM241" s="145"/>
      <c r="BN241" s="145"/>
      <c r="BO241" s="145"/>
      <c r="BP241" s="145"/>
      <c r="BQ241" s="145"/>
      <c r="BR241" s="145"/>
      <c r="BS241" s="145"/>
      <c r="BT241" s="145"/>
      <c r="BU241" s="145"/>
      <c r="BV241" s="145"/>
      <c r="BW241" s="161">
        <v>57242.554214989184</v>
      </c>
      <c r="BX241" s="161">
        <v>30710.909073557676</v>
      </c>
      <c r="BY241" s="161">
        <v>9148.1907976168841</v>
      </c>
      <c r="BZ241" s="161">
        <v>19550.259999999998</v>
      </c>
      <c r="CA241" s="161">
        <v>60316.294000000002</v>
      </c>
      <c r="CB241" s="161">
        <v>19183.877009274067</v>
      </c>
      <c r="CC241" s="161">
        <v>10654.276531420228</v>
      </c>
      <c r="CD241" s="161">
        <v>987.83868390441501</v>
      </c>
      <c r="CE241" s="161">
        <v>2368.5308372553586</v>
      </c>
      <c r="CF241" s="161">
        <v>0</v>
      </c>
      <c r="CG241" s="161">
        <v>620.59934173250201</v>
      </c>
      <c r="CH241" s="161">
        <v>434.52318845701217</v>
      </c>
      <c r="CI241" s="161">
        <v>138.91696270370483</v>
      </c>
      <c r="CJ241" s="161">
        <v>123.62896240615845</v>
      </c>
      <c r="CK241" s="161">
        <v>1550.4366357575561</v>
      </c>
      <c r="CL241" s="161">
        <v>6683.7449852766995</v>
      </c>
      <c r="CM241" s="162"/>
      <c r="CN241" s="162"/>
      <c r="CO241" s="162"/>
      <c r="CP241" s="162"/>
      <c r="CQ241" s="145"/>
      <c r="CR241" s="145"/>
      <c r="CS241" s="145"/>
      <c r="CT241" s="145"/>
      <c r="CU241" s="145"/>
      <c r="CV241" s="145"/>
      <c r="CW241" s="145"/>
      <c r="CX241" s="145"/>
      <c r="CY241" s="145"/>
      <c r="CZ241" s="145"/>
      <c r="DA241" s="145"/>
      <c r="DB241" s="145"/>
      <c r="DC241" s="145"/>
      <c r="DD241" s="145"/>
      <c r="DE241" s="145"/>
      <c r="DF241" s="145"/>
      <c r="DG241" s="145"/>
      <c r="DH241" s="145"/>
      <c r="DI241" s="145"/>
      <c r="DJ241" s="145"/>
      <c r="DK241" s="145"/>
      <c r="DL241" s="145"/>
      <c r="DM241" s="145"/>
      <c r="DN241" s="145"/>
      <c r="DO241" s="145"/>
      <c r="DP241" s="145"/>
      <c r="DQ241" s="145"/>
      <c r="DR241" s="145"/>
      <c r="DS241" s="145"/>
      <c r="DT241" s="145"/>
      <c r="DU241" s="145"/>
      <c r="DV241" s="145"/>
      <c r="DW241" s="145"/>
      <c r="DX241" s="145"/>
      <c r="DY241" s="145"/>
      <c r="DZ241" s="145"/>
      <c r="EA241" s="145"/>
      <c r="EB241" s="145"/>
      <c r="EC241" s="145"/>
      <c r="ED241" s="145"/>
      <c r="EE241" s="145"/>
      <c r="EF241" s="145"/>
      <c r="EG241" s="145"/>
      <c r="EH241" s="145"/>
      <c r="EI241" s="145"/>
      <c r="EJ241" s="145"/>
      <c r="EK241" s="145"/>
      <c r="EL241" s="145"/>
      <c r="EM241" s="145"/>
    </row>
    <row r="242" spans="1:143" ht="12" customHeight="1" x14ac:dyDescent="0.2">
      <c r="A242" s="141" t="s">
        <v>307</v>
      </c>
      <c r="B242" s="142">
        <v>2005</v>
      </c>
      <c r="C242" s="141" t="s">
        <v>308</v>
      </c>
      <c r="D242" s="141"/>
      <c r="E242" s="141"/>
      <c r="F242" s="141"/>
      <c r="G242" s="161">
        <v>562209</v>
      </c>
      <c r="AA242" s="161">
        <v>270898.25099999999</v>
      </c>
      <c r="AB242" s="161">
        <v>103077.42</v>
      </c>
      <c r="AC242" s="161">
        <v>167820.83100000001</v>
      </c>
      <c r="AD242" s="161">
        <v>137613.10699999999</v>
      </c>
      <c r="AE242" s="161">
        <v>23763.133000000002</v>
      </c>
      <c r="AF242" s="161">
        <v>6444.5910000000003</v>
      </c>
      <c r="AG242" s="161">
        <v>5405.9369751549511</v>
      </c>
      <c r="AH242" s="161"/>
      <c r="AI242" s="161"/>
      <c r="AJ242" s="161"/>
      <c r="AK242" s="161"/>
      <c r="AL242" s="161">
        <v>0</v>
      </c>
      <c r="AM242" s="161"/>
      <c r="AN242" s="161"/>
      <c r="AO242" s="161"/>
      <c r="AP242" s="161"/>
      <c r="AQ242" s="161"/>
      <c r="AR242" s="161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  <c r="BH242" s="145"/>
      <c r="BI242" s="145"/>
      <c r="BJ242" s="145"/>
      <c r="BK242" s="145"/>
      <c r="BL242" s="145"/>
      <c r="BM242" s="145"/>
      <c r="BN242" s="145"/>
      <c r="BO242" s="145"/>
      <c r="BP242" s="145"/>
      <c r="BQ242" s="145"/>
      <c r="BR242" s="145"/>
      <c r="BS242" s="145"/>
      <c r="BT242" s="145"/>
      <c r="BU242" s="145"/>
      <c r="BV242" s="145"/>
      <c r="BW242" s="161">
        <v>23832.911261548699</v>
      </c>
      <c r="BX242" s="161">
        <v>21412.932961383642</v>
      </c>
      <c r="BY242" s="161">
        <v>6909.4246480336787</v>
      </c>
      <c r="BZ242" s="161">
        <v>5281.36</v>
      </c>
      <c r="CA242" s="161">
        <v>24351.289000000001</v>
      </c>
      <c r="CB242" s="161">
        <v>7054.6904114753006</v>
      </c>
      <c r="CC242" s="161">
        <v>4447.1535605989848</v>
      </c>
      <c r="CD242" s="161">
        <v>229.02249439612777</v>
      </c>
      <c r="CE242" s="161">
        <v>970.87407428061965</v>
      </c>
      <c r="CF242" s="161">
        <v>0</v>
      </c>
      <c r="CG242" s="161">
        <v>432.97584333324431</v>
      </c>
      <c r="CH242" s="161">
        <v>276.40116537952423</v>
      </c>
      <c r="CI242" s="161">
        <v>49.713440967559812</v>
      </c>
      <c r="CJ242" s="161">
        <v>137.12454266881943</v>
      </c>
      <c r="CK242" s="161">
        <v>864.82538866875325</v>
      </c>
      <c r="CL242" s="161">
        <v>1666.1313723216058</v>
      </c>
      <c r="CM242" s="162"/>
      <c r="CN242" s="162"/>
      <c r="CO242" s="162"/>
      <c r="CP242" s="162"/>
      <c r="CQ242" s="145"/>
      <c r="CR242" s="145"/>
      <c r="CS242" s="145"/>
      <c r="CT242" s="145"/>
      <c r="CU242" s="145"/>
      <c r="CV242" s="145"/>
      <c r="CW242" s="145"/>
      <c r="CX242" s="145"/>
      <c r="CY242" s="145"/>
      <c r="CZ242" s="145"/>
      <c r="DA242" s="145"/>
      <c r="DB242" s="145"/>
      <c r="DC242" s="145"/>
      <c r="DD242" s="145"/>
      <c r="DE242" s="145"/>
      <c r="DF242" s="145"/>
      <c r="DG242" s="145"/>
      <c r="DH242" s="145"/>
      <c r="DI242" s="145"/>
      <c r="DJ242" s="145"/>
      <c r="DK242" s="145"/>
      <c r="DL242" s="145"/>
      <c r="DM242" s="145"/>
      <c r="DN242" s="145"/>
      <c r="DO242" s="145"/>
      <c r="DP242" s="145"/>
      <c r="DQ242" s="145"/>
      <c r="DR242" s="145"/>
      <c r="DS242" s="145"/>
      <c r="DT242" s="145"/>
      <c r="DU242" s="145"/>
      <c r="DV242" s="145"/>
      <c r="DW242" s="145"/>
      <c r="DX242" s="145"/>
      <c r="DY242" s="145"/>
      <c r="DZ242" s="145"/>
      <c r="EA242" s="145"/>
      <c r="EB242" s="145"/>
      <c r="EC242" s="145"/>
      <c r="ED242" s="145"/>
      <c r="EE242" s="145"/>
      <c r="EF242" s="145"/>
      <c r="EG242" s="145"/>
      <c r="EH242" s="145"/>
      <c r="EI242" s="145"/>
      <c r="EJ242" s="145"/>
      <c r="EK242" s="145"/>
      <c r="EL242" s="145"/>
      <c r="EM242" s="145"/>
    </row>
    <row r="243" spans="1:143" ht="12" customHeight="1" x14ac:dyDescent="0.2">
      <c r="A243" s="141" t="s">
        <v>312</v>
      </c>
      <c r="B243" s="142">
        <v>2005</v>
      </c>
      <c r="C243" s="141" t="s">
        <v>313</v>
      </c>
      <c r="D243" s="141"/>
      <c r="E243" s="141"/>
      <c r="F243" s="141"/>
      <c r="G243" s="161">
        <v>346553</v>
      </c>
      <c r="AA243" s="161">
        <v>176777.76800000001</v>
      </c>
      <c r="AB243" s="161">
        <v>92881.68</v>
      </c>
      <c r="AC243" s="161">
        <v>83896.088000000003</v>
      </c>
      <c r="AD243" s="161">
        <v>61540.275000000001</v>
      </c>
      <c r="AE243" s="161">
        <v>16643.957999999999</v>
      </c>
      <c r="AF243" s="161">
        <v>5711.8549999999996</v>
      </c>
      <c r="AG243" s="161">
        <v>2989.5384499979837</v>
      </c>
      <c r="AH243" s="161"/>
      <c r="AI243" s="161"/>
      <c r="AJ243" s="161"/>
      <c r="AK243" s="161"/>
      <c r="AL243" s="161">
        <v>304.36989080131053</v>
      </c>
      <c r="AM243" s="161"/>
      <c r="AN243" s="161"/>
      <c r="AO243" s="161"/>
      <c r="AP243" s="161"/>
      <c r="AQ243" s="161"/>
      <c r="AR243" s="161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  <c r="BH243" s="145"/>
      <c r="BI243" s="145"/>
      <c r="BJ243" s="145"/>
      <c r="BK243" s="145"/>
      <c r="BL243" s="145"/>
      <c r="BM243" s="145"/>
      <c r="BN243" s="145"/>
      <c r="BO243" s="145"/>
      <c r="BP243" s="145"/>
      <c r="BQ243" s="145"/>
      <c r="BR243" s="145"/>
      <c r="BS243" s="145"/>
      <c r="BT243" s="145"/>
      <c r="BU243" s="145"/>
      <c r="BV243" s="145"/>
      <c r="BW243" s="161">
        <v>21786.070219472946</v>
      </c>
      <c r="BX243" s="161">
        <v>14376.650558656811</v>
      </c>
      <c r="BY243" s="161">
        <v>4094.9402270632982</v>
      </c>
      <c r="BZ243" s="161">
        <v>15008.907999999999</v>
      </c>
      <c r="CA243" s="161">
        <v>22025.5</v>
      </c>
      <c r="CB243" s="161">
        <v>5649.8304291039703</v>
      </c>
      <c r="CC243" s="161">
        <v>3735.179491485238</v>
      </c>
      <c r="CD243" s="161">
        <v>213.154194447577</v>
      </c>
      <c r="CE243" s="161">
        <v>875.442576808691</v>
      </c>
      <c r="CF243" s="161">
        <v>0</v>
      </c>
      <c r="CG243" s="161">
        <v>94.482920145988459</v>
      </c>
      <c r="CH243" s="161">
        <v>268.1378052186966</v>
      </c>
      <c r="CI243" s="161">
        <v>60.661021180629731</v>
      </c>
      <c r="CJ243" s="161">
        <v>237.0669046139717</v>
      </c>
      <c r="CK243" s="161">
        <v>577.96828704494237</v>
      </c>
      <c r="CL243" s="161">
        <v>717.20125395870207</v>
      </c>
      <c r="CM243" s="162"/>
      <c r="CN243" s="162"/>
      <c r="CO243" s="162"/>
      <c r="CP243" s="162"/>
      <c r="CQ243" s="145"/>
      <c r="CR243" s="145"/>
      <c r="CS243" s="145"/>
      <c r="CT243" s="145"/>
      <c r="CU243" s="145"/>
      <c r="CV243" s="145"/>
      <c r="CW243" s="145"/>
      <c r="CX243" s="145"/>
      <c r="CY243" s="145"/>
      <c r="CZ243" s="145"/>
      <c r="DA243" s="145"/>
      <c r="DB243" s="145"/>
      <c r="DC243" s="145"/>
      <c r="DD243" s="145"/>
      <c r="DE243" s="145"/>
      <c r="DF243" s="145"/>
      <c r="DG243" s="145"/>
      <c r="DH243" s="145"/>
      <c r="DI243" s="145"/>
      <c r="DJ243" s="145"/>
      <c r="DK243" s="145"/>
      <c r="DL243" s="145"/>
      <c r="DM243" s="145"/>
      <c r="DN243" s="145"/>
      <c r="DO243" s="145"/>
      <c r="DP243" s="145"/>
      <c r="DQ243" s="145"/>
      <c r="DR243" s="145"/>
      <c r="DS243" s="145"/>
      <c r="DT243" s="145"/>
      <c r="DU243" s="145"/>
      <c r="DV243" s="145"/>
      <c r="DW243" s="145"/>
      <c r="DX243" s="145"/>
      <c r="DY243" s="145"/>
      <c r="DZ243" s="145"/>
      <c r="EA243" s="145"/>
      <c r="EB243" s="145"/>
      <c r="EC243" s="145"/>
      <c r="ED243" s="145"/>
      <c r="EE243" s="145"/>
      <c r="EF243" s="145"/>
      <c r="EG243" s="145"/>
      <c r="EH243" s="145"/>
      <c r="EI243" s="145"/>
      <c r="EJ243" s="145"/>
      <c r="EK243" s="145"/>
      <c r="EL243" s="145"/>
      <c r="EM243" s="145"/>
    </row>
    <row r="244" spans="1:143" ht="12" customHeight="1" x14ac:dyDescent="0.2">
      <c r="A244" s="141" t="s">
        <v>315</v>
      </c>
      <c r="B244" s="142">
        <v>2005</v>
      </c>
      <c r="C244" s="141" t="s">
        <v>316</v>
      </c>
      <c r="D244" s="141"/>
      <c r="E244" s="141"/>
      <c r="F244" s="141"/>
      <c r="G244" s="161">
        <v>323731</v>
      </c>
      <c r="AA244" s="161">
        <v>151291.766</v>
      </c>
      <c r="AB244" s="161">
        <v>84424.456000000006</v>
      </c>
      <c r="AC244" s="161">
        <v>66867.31</v>
      </c>
      <c r="AD244" s="161">
        <v>53720.82</v>
      </c>
      <c r="AE244" s="161">
        <v>8405.11</v>
      </c>
      <c r="AF244" s="161">
        <v>4741.38</v>
      </c>
      <c r="AG244" s="161">
        <v>186.47893009737135</v>
      </c>
      <c r="AH244" s="161"/>
      <c r="AI244" s="161"/>
      <c r="AJ244" s="161"/>
      <c r="AK244" s="161"/>
      <c r="AL244" s="161">
        <v>6.0562998169660567</v>
      </c>
      <c r="AM244" s="161"/>
      <c r="AN244" s="161"/>
      <c r="AO244" s="161"/>
      <c r="AP244" s="161"/>
      <c r="AQ244" s="161"/>
      <c r="AR244" s="161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  <c r="BH244" s="145"/>
      <c r="BI244" s="145"/>
      <c r="BJ244" s="145"/>
      <c r="BK244" s="145"/>
      <c r="BL244" s="145"/>
      <c r="BM244" s="145"/>
      <c r="BN244" s="145"/>
      <c r="BO244" s="145"/>
      <c r="BP244" s="145"/>
      <c r="BQ244" s="145"/>
      <c r="BR244" s="145"/>
      <c r="BS244" s="145"/>
      <c r="BT244" s="145"/>
      <c r="BU244" s="145"/>
      <c r="BV244" s="145"/>
      <c r="BW244" s="161">
        <v>18178.444562890469</v>
      </c>
      <c r="BX244" s="161">
        <v>12824.924833340585</v>
      </c>
      <c r="BY244" s="161">
        <v>4812.7931275463552</v>
      </c>
      <c r="BZ244" s="161">
        <v>15736.25</v>
      </c>
      <c r="CA244" s="161">
        <v>18799.264999999999</v>
      </c>
      <c r="CB244" s="161">
        <v>4018.6519495725634</v>
      </c>
      <c r="CC244" s="161">
        <v>2915.3355120990536</v>
      </c>
      <c r="CD244" s="161">
        <v>183.93430587728881</v>
      </c>
      <c r="CE244" s="161">
        <v>825.9254781204462</v>
      </c>
      <c r="CF244" s="161">
        <v>0</v>
      </c>
      <c r="CG244" s="161">
        <v>92.085120082855227</v>
      </c>
      <c r="CH244" s="161">
        <v>140.93478274297715</v>
      </c>
      <c r="CI244" s="161">
        <v>2.4500000476837158</v>
      </c>
      <c r="CJ244" s="161">
        <v>72.821841417312626</v>
      </c>
      <c r="CK244" s="161">
        <v>984.49436766690576</v>
      </c>
      <c r="CL244" s="161">
        <v>31.897040620803832</v>
      </c>
      <c r="CM244" s="162"/>
      <c r="CN244" s="162"/>
      <c r="CO244" s="162"/>
      <c r="CP244" s="162"/>
      <c r="CQ244" s="145"/>
      <c r="CR244" s="145"/>
      <c r="CS244" s="145"/>
      <c r="CT244" s="145"/>
      <c r="CU244" s="145"/>
      <c r="CV244" s="145"/>
      <c r="CW244" s="145"/>
      <c r="CX244" s="145"/>
      <c r="CY244" s="145"/>
      <c r="CZ244" s="145"/>
      <c r="DA244" s="145"/>
      <c r="DB244" s="145"/>
      <c r="DC244" s="145"/>
      <c r="DD244" s="145"/>
      <c r="DE244" s="145"/>
      <c r="DF244" s="145"/>
      <c r="DG244" s="145"/>
      <c r="DH244" s="145"/>
      <c r="DI244" s="145"/>
      <c r="DJ244" s="145"/>
      <c r="DK244" s="145"/>
      <c r="DL244" s="145"/>
      <c r="DM244" s="145"/>
      <c r="DN244" s="145"/>
      <c r="DO244" s="145"/>
      <c r="DP244" s="145"/>
      <c r="DQ244" s="145"/>
      <c r="DR244" s="145"/>
      <c r="DS244" s="145"/>
      <c r="DT244" s="145"/>
      <c r="DU244" s="145"/>
      <c r="DV244" s="145"/>
      <c r="DW244" s="145"/>
      <c r="DX244" s="145"/>
      <c r="DY244" s="145"/>
      <c r="DZ244" s="145"/>
      <c r="EA244" s="145"/>
      <c r="EB244" s="145"/>
      <c r="EC244" s="145"/>
      <c r="ED244" s="145"/>
      <c r="EE244" s="145"/>
      <c r="EF244" s="145"/>
      <c r="EG244" s="145"/>
      <c r="EH244" s="145"/>
      <c r="EI244" s="145"/>
      <c r="EJ244" s="145"/>
      <c r="EK244" s="145"/>
      <c r="EL244" s="145"/>
      <c r="EM244" s="145"/>
    </row>
    <row r="245" spans="1:143" ht="12" customHeight="1" x14ac:dyDescent="0.2">
      <c r="A245" s="141" t="s">
        <v>319</v>
      </c>
      <c r="B245" s="142">
        <v>2005</v>
      </c>
      <c r="C245" s="141" t="s">
        <v>320</v>
      </c>
      <c r="D245" s="141"/>
      <c r="E245" s="141"/>
      <c r="F245" s="141"/>
      <c r="G245" s="161">
        <v>210076</v>
      </c>
      <c r="AA245" s="161">
        <v>97012.323000000004</v>
      </c>
      <c r="AB245" s="161">
        <v>48105.175000000003</v>
      </c>
      <c r="AC245" s="161">
        <v>48907.148000000001</v>
      </c>
      <c r="AD245" s="161">
        <v>37560.637999999999</v>
      </c>
      <c r="AE245" s="161">
        <v>6854.72</v>
      </c>
      <c r="AF245" s="161">
        <v>4491.79</v>
      </c>
      <c r="AG245" s="161">
        <v>879.33272389922286</v>
      </c>
      <c r="AH245" s="161"/>
      <c r="AI245" s="161"/>
      <c r="AJ245" s="161"/>
      <c r="AK245" s="161"/>
      <c r="AL245" s="161">
        <v>0</v>
      </c>
      <c r="AM245" s="161"/>
      <c r="AN245" s="161"/>
      <c r="AO245" s="161"/>
      <c r="AP245" s="161"/>
      <c r="AQ245" s="161"/>
      <c r="AR245" s="161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  <c r="BI245" s="145"/>
      <c r="BJ245" s="145"/>
      <c r="BK245" s="145"/>
      <c r="BL245" s="145"/>
      <c r="BM245" s="145"/>
      <c r="BN245" s="145"/>
      <c r="BO245" s="145"/>
      <c r="BP245" s="145"/>
      <c r="BQ245" s="145"/>
      <c r="BR245" s="145"/>
      <c r="BS245" s="145"/>
      <c r="BT245" s="145"/>
      <c r="BU245" s="145"/>
      <c r="BV245" s="145"/>
      <c r="BW245" s="161">
        <v>9459.9982312926659</v>
      </c>
      <c r="BX245" s="161">
        <v>7393.0128531447053</v>
      </c>
      <c r="BY245" s="161">
        <v>2469.8838916325199</v>
      </c>
      <c r="BZ245" s="161">
        <v>9833.1810000000005</v>
      </c>
      <c r="CA245" s="161">
        <v>10640.22</v>
      </c>
      <c r="CB245" s="161">
        <v>3017.5125121352075</v>
      </c>
      <c r="CC245" s="161">
        <v>918.0753673052601</v>
      </c>
      <c r="CD245" s="161">
        <v>163.37290603736997</v>
      </c>
      <c r="CE245" s="161">
        <v>511.35028645384313</v>
      </c>
      <c r="CF245" s="161">
        <v>0</v>
      </c>
      <c r="CG245" s="161">
        <v>139.51552034091949</v>
      </c>
      <c r="CH245" s="161">
        <v>120.77912235069275</v>
      </c>
      <c r="CI245" s="161">
        <v>44.263660861492156</v>
      </c>
      <c r="CJ245" s="161">
        <v>10.961300213336944</v>
      </c>
      <c r="CK245" s="161">
        <v>269.04239287281035</v>
      </c>
      <c r="CL245" s="161">
        <v>744.55991449117664</v>
      </c>
      <c r="CM245" s="162"/>
      <c r="CN245" s="162"/>
      <c r="CO245" s="162"/>
      <c r="CP245" s="162"/>
      <c r="CQ245" s="145"/>
      <c r="CR245" s="145"/>
      <c r="CS245" s="145"/>
      <c r="CT245" s="145"/>
      <c r="CU245" s="145"/>
      <c r="CV245" s="145"/>
      <c r="CW245" s="145"/>
      <c r="CX245" s="145"/>
      <c r="CY245" s="145"/>
      <c r="CZ245" s="145"/>
      <c r="DA245" s="145"/>
      <c r="DB245" s="145"/>
      <c r="DC245" s="145"/>
      <c r="DD245" s="145"/>
      <c r="DE245" s="145"/>
      <c r="DF245" s="145"/>
      <c r="DG245" s="145"/>
      <c r="DH245" s="145"/>
      <c r="DI245" s="145"/>
      <c r="DJ245" s="145"/>
      <c r="DK245" s="145"/>
      <c r="DL245" s="145"/>
      <c r="DM245" s="145"/>
      <c r="DN245" s="145"/>
      <c r="DO245" s="145"/>
      <c r="DP245" s="145"/>
      <c r="DQ245" s="145"/>
      <c r="DR245" s="145"/>
      <c r="DS245" s="145"/>
      <c r="DT245" s="145"/>
      <c r="DU245" s="145"/>
      <c r="DV245" s="145"/>
      <c r="DW245" s="145"/>
      <c r="DX245" s="145"/>
      <c r="DY245" s="145"/>
      <c r="DZ245" s="145"/>
      <c r="EA245" s="145"/>
      <c r="EB245" s="145"/>
      <c r="EC245" s="145"/>
      <c r="ED245" s="145"/>
      <c r="EE245" s="145"/>
      <c r="EF245" s="145"/>
      <c r="EG245" s="145"/>
      <c r="EH245" s="145"/>
      <c r="EI245" s="145"/>
      <c r="EJ245" s="145"/>
      <c r="EK245" s="145"/>
      <c r="EL245" s="145"/>
      <c r="EM245" s="145"/>
    </row>
    <row r="246" spans="1:143" ht="12" customHeight="1" x14ac:dyDescent="0.2">
      <c r="A246" s="141" t="s">
        <v>323</v>
      </c>
      <c r="B246" s="142">
        <v>2005</v>
      </c>
      <c r="C246" s="141" t="s">
        <v>324</v>
      </c>
      <c r="D246" s="141"/>
      <c r="E246" s="141"/>
      <c r="F246" s="141"/>
      <c r="G246" s="161">
        <v>391028</v>
      </c>
      <c r="AA246" s="161">
        <v>217436.53</v>
      </c>
      <c r="AB246" s="161">
        <v>89098.683999999994</v>
      </c>
      <c r="AC246" s="161">
        <v>128337.84600000001</v>
      </c>
      <c r="AD246" s="161">
        <v>115392.2</v>
      </c>
      <c r="AE246" s="161">
        <v>10788.566000000001</v>
      </c>
      <c r="AF246" s="161">
        <v>2157.08</v>
      </c>
      <c r="AG246" s="161">
        <v>641.94420836594702</v>
      </c>
      <c r="AH246" s="161"/>
      <c r="AI246" s="161"/>
      <c r="AJ246" s="161"/>
      <c r="AK246" s="161"/>
      <c r="AL246" s="161">
        <v>0</v>
      </c>
      <c r="AM246" s="161"/>
      <c r="AN246" s="161"/>
      <c r="AO246" s="161"/>
      <c r="AP246" s="161"/>
      <c r="AQ246" s="161"/>
      <c r="AR246" s="161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145"/>
      <c r="BN246" s="145"/>
      <c r="BO246" s="145"/>
      <c r="BP246" s="145"/>
      <c r="BQ246" s="145"/>
      <c r="BR246" s="145"/>
      <c r="BS246" s="145"/>
      <c r="BT246" s="145"/>
      <c r="BU246" s="145"/>
      <c r="BV246" s="145"/>
      <c r="BW246" s="161">
        <v>23480.267790149152</v>
      </c>
      <c r="BX246" s="161">
        <v>5491.8641972472669</v>
      </c>
      <c r="BY246" s="161">
        <v>5223.2527207991479</v>
      </c>
      <c r="BZ246" s="161">
        <v>6178.99</v>
      </c>
      <c r="CA246" s="161">
        <v>35235.254000000001</v>
      </c>
      <c r="CB246" s="161">
        <v>4248.284996691048</v>
      </c>
      <c r="CC246" s="161">
        <v>2938.3921533782036</v>
      </c>
      <c r="CD246" s="161">
        <v>367.27329056698829</v>
      </c>
      <c r="CE246" s="161">
        <v>800.24217880082131</v>
      </c>
      <c r="CF246" s="161">
        <v>0</v>
      </c>
      <c r="CG246" s="161">
        <v>145.76970092630387</v>
      </c>
      <c r="CH246" s="161">
        <v>353.39388687801363</v>
      </c>
      <c r="CI246" s="161">
        <v>19.271700375080108</v>
      </c>
      <c r="CJ246" s="161">
        <v>93.621361822128293</v>
      </c>
      <c r="CK246" s="161">
        <v>774.90548688221725</v>
      </c>
      <c r="CL246" s="161">
        <v>203.55776396179201</v>
      </c>
      <c r="CM246" s="162"/>
      <c r="CN246" s="162"/>
      <c r="CO246" s="162"/>
      <c r="CP246" s="162"/>
      <c r="CQ246" s="145"/>
      <c r="CR246" s="145"/>
      <c r="CS246" s="145"/>
      <c r="CT246" s="145"/>
      <c r="CU246" s="145"/>
      <c r="CV246" s="145"/>
      <c r="CW246" s="145"/>
      <c r="CX246" s="145"/>
      <c r="CY246" s="145"/>
      <c r="CZ246" s="145"/>
      <c r="DA246" s="145"/>
      <c r="DB246" s="145"/>
      <c r="DC246" s="145"/>
      <c r="DD246" s="145"/>
      <c r="DE246" s="145"/>
      <c r="DF246" s="145"/>
      <c r="DG246" s="145"/>
      <c r="DH246" s="145"/>
      <c r="DI246" s="145"/>
      <c r="DJ246" s="145"/>
      <c r="DK246" s="145"/>
      <c r="DL246" s="145"/>
      <c r="DM246" s="145"/>
      <c r="DN246" s="145"/>
      <c r="DO246" s="145"/>
      <c r="DP246" s="145"/>
      <c r="DQ246" s="145"/>
      <c r="DR246" s="145"/>
      <c r="DS246" s="145"/>
      <c r="DT246" s="145"/>
      <c r="DU246" s="145"/>
      <c r="DV246" s="145"/>
      <c r="DW246" s="145"/>
      <c r="DX246" s="145"/>
      <c r="DY246" s="145"/>
      <c r="DZ246" s="145"/>
      <c r="EA246" s="145"/>
      <c r="EB246" s="145"/>
      <c r="EC246" s="145"/>
      <c r="ED246" s="145"/>
      <c r="EE246" s="145"/>
      <c r="EF246" s="145"/>
      <c r="EG246" s="145"/>
      <c r="EH246" s="145"/>
      <c r="EI246" s="145"/>
      <c r="EJ246" s="145"/>
      <c r="EK246" s="145"/>
      <c r="EL246" s="145"/>
      <c r="EM246" s="145"/>
    </row>
    <row r="247" spans="1:143" ht="12" customHeight="1" x14ac:dyDescent="0.2">
      <c r="A247" s="141" t="s">
        <v>328</v>
      </c>
      <c r="B247" s="142">
        <v>2005</v>
      </c>
      <c r="C247" s="141" t="s">
        <v>329</v>
      </c>
      <c r="D247" s="141"/>
      <c r="E247" s="141"/>
      <c r="F247" s="141"/>
      <c r="G247" s="161">
        <v>3776491</v>
      </c>
      <c r="AA247" s="161">
        <v>1922980.835</v>
      </c>
      <c r="AB247" s="161">
        <v>813845.00800000003</v>
      </c>
      <c r="AC247" s="161">
        <v>1109135.827</v>
      </c>
      <c r="AD247" s="161">
        <v>943001.38199999998</v>
      </c>
      <c r="AE247" s="161">
        <v>96222.452000000005</v>
      </c>
      <c r="AF247" s="161">
        <v>69911.993000000002</v>
      </c>
      <c r="AG247" s="161">
        <v>23931.182249987858</v>
      </c>
      <c r="AH247" s="161"/>
      <c r="AI247" s="161"/>
      <c r="AJ247" s="161"/>
      <c r="AK247" s="161"/>
      <c r="AL247" s="161">
        <v>106.58519677877426</v>
      </c>
      <c r="AM247" s="161"/>
      <c r="AN247" s="161"/>
      <c r="AO247" s="161"/>
      <c r="AP247" s="161"/>
      <c r="AQ247" s="161"/>
      <c r="AR247" s="161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145"/>
      <c r="BN247" s="145"/>
      <c r="BO247" s="145"/>
      <c r="BP247" s="145"/>
      <c r="BQ247" s="145"/>
      <c r="BR247" s="145"/>
      <c r="BS247" s="145"/>
      <c r="BT247" s="145"/>
      <c r="BU247" s="145"/>
      <c r="BV247" s="145"/>
      <c r="BW247" s="161">
        <v>220465.399618998</v>
      </c>
      <c r="BX247" s="161">
        <v>150391.13519849611</v>
      </c>
      <c r="BY247" s="161">
        <v>55602.018795919328</v>
      </c>
      <c r="BZ247" s="161">
        <v>179967.06200000001</v>
      </c>
      <c r="CA247" s="161">
        <v>85341.434999999998</v>
      </c>
      <c r="CB247" s="161">
        <v>47454.447854525148</v>
      </c>
      <c r="CC247" s="161">
        <v>13560.121575949855</v>
      </c>
      <c r="CD247" s="161">
        <v>2237.8863221137112</v>
      </c>
      <c r="CE247" s="161">
        <v>6579.4183257049326</v>
      </c>
      <c r="CF247" s="161">
        <v>0</v>
      </c>
      <c r="CG247" s="161">
        <v>3055.162258125305</v>
      </c>
      <c r="CH247" s="161">
        <v>1446.790688158512</v>
      </c>
      <c r="CI247" s="161">
        <v>278.7649254255295</v>
      </c>
      <c r="CJ247" s="161">
        <v>351.42408683967591</v>
      </c>
      <c r="CK247" s="161">
        <v>5452.3124404994142</v>
      </c>
      <c r="CL247" s="161">
        <v>7609.6736881051065</v>
      </c>
      <c r="CM247" s="162"/>
      <c r="CN247" s="162"/>
      <c r="CO247" s="162"/>
      <c r="CP247" s="162"/>
      <c r="CQ247" s="145"/>
      <c r="CR247" s="145"/>
      <c r="CS247" s="145"/>
      <c r="CT247" s="145"/>
      <c r="CU247" s="145"/>
      <c r="CV247" s="145"/>
      <c r="CW247" s="145"/>
      <c r="CX247" s="145"/>
      <c r="CY247" s="145"/>
      <c r="CZ247" s="145"/>
      <c r="DA247" s="145"/>
      <c r="DB247" s="145"/>
      <c r="DC247" s="145"/>
      <c r="DD247" s="145"/>
      <c r="DE247" s="145"/>
      <c r="DF247" s="145"/>
      <c r="DG247" s="145"/>
      <c r="DH247" s="145"/>
      <c r="DI247" s="145"/>
      <c r="DJ247" s="145"/>
      <c r="DK247" s="145"/>
      <c r="DL247" s="145"/>
      <c r="DM247" s="145"/>
      <c r="DN247" s="145"/>
      <c r="DO247" s="145"/>
      <c r="DP247" s="145"/>
      <c r="DQ247" s="145"/>
      <c r="DR247" s="145"/>
      <c r="DS247" s="145"/>
      <c r="DT247" s="145"/>
      <c r="DU247" s="145"/>
      <c r="DV247" s="145"/>
      <c r="DW247" s="145"/>
      <c r="DX247" s="145"/>
      <c r="DY247" s="145"/>
      <c r="DZ247" s="145"/>
      <c r="EA247" s="145"/>
      <c r="EB247" s="145"/>
      <c r="EC247" s="145"/>
      <c r="ED247" s="145"/>
      <c r="EE247" s="145"/>
      <c r="EF247" s="145"/>
      <c r="EG247" s="145"/>
      <c r="EH247" s="145"/>
      <c r="EI247" s="145"/>
      <c r="EJ247" s="145"/>
      <c r="EK247" s="145"/>
      <c r="EL247" s="145"/>
      <c r="EM247" s="145"/>
    </row>
    <row r="248" spans="1:143" ht="12" customHeight="1" x14ac:dyDescent="0.2">
      <c r="A248" s="141" t="s">
        <v>335</v>
      </c>
      <c r="B248" s="142">
        <v>2005</v>
      </c>
      <c r="C248" s="141" t="s">
        <v>336</v>
      </c>
      <c r="D248" s="141"/>
      <c r="E248" s="141"/>
      <c r="F248" s="141"/>
      <c r="G248" s="161">
        <v>510391</v>
      </c>
      <c r="AA248" s="161">
        <v>286684.67599999998</v>
      </c>
      <c r="AB248" s="161">
        <v>70749.513000000006</v>
      </c>
      <c r="AC248" s="161">
        <v>215935.163</v>
      </c>
      <c r="AD248" s="161">
        <v>198825.883</v>
      </c>
      <c r="AE248" s="161">
        <v>11564.484</v>
      </c>
      <c r="AF248" s="161">
        <v>5544.7960000000003</v>
      </c>
      <c r="AG248" s="161">
        <v>2177.2865000087022</v>
      </c>
      <c r="AH248" s="161"/>
      <c r="AI248" s="161"/>
      <c r="AJ248" s="161"/>
      <c r="AK248" s="161"/>
      <c r="AL248" s="161">
        <v>0</v>
      </c>
      <c r="AM248" s="161"/>
      <c r="AN248" s="161"/>
      <c r="AO248" s="161"/>
      <c r="AP248" s="161"/>
      <c r="AQ248" s="161"/>
      <c r="AR248" s="161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  <c r="BI248" s="145"/>
      <c r="BJ248" s="145"/>
      <c r="BK248" s="145"/>
      <c r="BL248" s="145"/>
      <c r="BM248" s="145"/>
      <c r="BN248" s="145"/>
      <c r="BO248" s="145"/>
      <c r="BP248" s="145"/>
      <c r="BQ248" s="145"/>
      <c r="BR248" s="145"/>
      <c r="BS248" s="145"/>
      <c r="BT248" s="145"/>
      <c r="BU248" s="145"/>
      <c r="BV248" s="145"/>
      <c r="BW248" s="161">
        <v>16815.072068623424</v>
      </c>
      <c r="BX248" s="161">
        <v>12709.583715918659</v>
      </c>
      <c r="BY248" s="161">
        <v>3861.8326762659699</v>
      </c>
      <c r="BZ248" s="161">
        <v>2000.6</v>
      </c>
      <c r="CA248" s="161">
        <v>22020.405999999999</v>
      </c>
      <c r="CB248" s="161">
        <v>4720.5679907646772</v>
      </c>
      <c r="CC248" s="161">
        <v>2482.6202210672982</v>
      </c>
      <c r="CD248" s="161">
        <v>55.559928703265264</v>
      </c>
      <c r="CE248" s="161">
        <v>1198.0646682621241</v>
      </c>
      <c r="CF248" s="161">
        <v>0</v>
      </c>
      <c r="CG248" s="161">
        <v>87.635180117130275</v>
      </c>
      <c r="CH248" s="161">
        <v>194.14290377855301</v>
      </c>
      <c r="CI248" s="161">
        <v>3.2957400641441343</v>
      </c>
      <c r="CJ248" s="161">
        <v>35.174160684585573</v>
      </c>
      <c r="CK248" s="161">
        <v>527.63231540003608</v>
      </c>
      <c r="CL248" s="161">
        <v>1068.4002206802368</v>
      </c>
      <c r="CM248" s="162"/>
      <c r="CN248" s="162"/>
      <c r="CO248" s="162"/>
      <c r="CP248" s="162"/>
      <c r="CQ248" s="145"/>
      <c r="CR248" s="145"/>
      <c r="CS248" s="145"/>
      <c r="CT248" s="145"/>
      <c r="CU248" s="145"/>
      <c r="CV248" s="145"/>
      <c r="CW248" s="145"/>
      <c r="CX248" s="145"/>
      <c r="CY248" s="145"/>
      <c r="CZ248" s="145"/>
      <c r="DA248" s="145"/>
      <c r="DB248" s="145"/>
      <c r="DC248" s="145"/>
      <c r="DD248" s="145"/>
      <c r="DE248" s="145"/>
      <c r="DF248" s="145"/>
      <c r="DG248" s="145"/>
      <c r="DH248" s="145"/>
      <c r="DI248" s="145"/>
      <c r="DJ248" s="145"/>
      <c r="DK248" s="145"/>
      <c r="DL248" s="145"/>
      <c r="DM248" s="145"/>
      <c r="DN248" s="145"/>
      <c r="DO248" s="145"/>
      <c r="DP248" s="145"/>
      <c r="DQ248" s="145"/>
      <c r="DR248" s="145"/>
      <c r="DS248" s="145"/>
      <c r="DT248" s="145"/>
      <c r="DU248" s="145"/>
      <c r="DV248" s="145"/>
      <c r="DW248" s="145"/>
      <c r="DX248" s="145"/>
      <c r="DY248" s="145"/>
      <c r="DZ248" s="145"/>
      <c r="EA248" s="145"/>
      <c r="EB248" s="145"/>
      <c r="EC248" s="145"/>
      <c r="ED248" s="145"/>
      <c r="EE248" s="145"/>
      <c r="EF248" s="145"/>
      <c r="EG248" s="145"/>
      <c r="EH248" s="145"/>
      <c r="EI248" s="145"/>
      <c r="EJ248" s="145"/>
      <c r="EK248" s="145"/>
      <c r="EL248" s="145"/>
      <c r="EM248" s="145"/>
    </row>
    <row r="249" spans="1:143" ht="12" customHeight="1" x14ac:dyDescent="0.2">
      <c r="A249" s="141" t="s">
        <v>340</v>
      </c>
      <c r="B249" s="142">
        <v>2005</v>
      </c>
      <c r="C249" s="141" t="s">
        <v>341</v>
      </c>
      <c r="D249" s="141"/>
      <c r="E249" s="141"/>
      <c r="F249" s="141"/>
      <c r="G249" s="161">
        <v>179176</v>
      </c>
      <c r="AA249" s="161">
        <v>79312.695999999996</v>
      </c>
      <c r="AB249" s="161">
        <v>27092.886999999999</v>
      </c>
      <c r="AC249" s="161">
        <v>52219.809000000001</v>
      </c>
      <c r="AD249" s="161">
        <v>44116.385999999999</v>
      </c>
      <c r="AE249" s="161">
        <v>6164.9930000000004</v>
      </c>
      <c r="AF249" s="161">
        <v>1938.43</v>
      </c>
      <c r="AG249" s="161">
        <v>3698.9959469848873</v>
      </c>
      <c r="AH249" s="161"/>
      <c r="AI249" s="161"/>
      <c r="AJ249" s="161"/>
      <c r="AK249" s="161"/>
      <c r="AL249" s="161">
        <v>0</v>
      </c>
      <c r="AM249" s="161"/>
      <c r="AN249" s="161"/>
      <c r="AO249" s="161"/>
      <c r="AP249" s="161"/>
      <c r="AQ249" s="161"/>
      <c r="AR249" s="161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  <c r="BH249" s="145"/>
      <c r="BI249" s="145"/>
      <c r="BJ249" s="145"/>
      <c r="BK249" s="145"/>
      <c r="BL249" s="145"/>
      <c r="BM249" s="145"/>
      <c r="BN249" s="145"/>
      <c r="BO249" s="145"/>
      <c r="BP249" s="145"/>
      <c r="BQ249" s="145"/>
      <c r="BR249" s="145"/>
      <c r="BS249" s="145"/>
      <c r="BT249" s="145"/>
      <c r="BU249" s="145"/>
      <c r="BV249" s="145"/>
      <c r="BW249" s="161">
        <v>9729.0950819249156</v>
      </c>
      <c r="BX249" s="161">
        <v>7169.411359751165</v>
      </c>
      <c r="BY249" s="161">
        <v>1521.0574326235651</v>
      </c>
      <c r="BZ249" s="161">
        <v>1240.297</v>
      </c>
      <c r="CA249" s="161">
        <v>2743.89</v>
      </c>
      <c r="CB249" s="161">
        <v>682.89799143075948</v>
      </c>
      <c r="CC249" s="161">
        <v>1198.8768632200806</v>
      </c>
      <c r="CD249" s="161">
        <v>4.1908798977956172</v>
      </c>
      <c r="CE249" s="161">
        <v>449.78218808484075</v>
      </c>
      <c r="CF249" s="161">
        <v>0</v>
      </c>
      <c r="CG249" s="161">
        <v>202.61046002054215</v>
      </c>
      <c r="CH249" s="161">
        <v>80.111081559181216</v>
      </c>
      <c r="CI249" s="161">
        <v>1.0005800194740295</v>
      </c>
      <c r="CJ249" s="161">
        <v>10.485020204067229</v>
      </c>
      <c r="CK249" s="161">
        <v>70.664698348425333</v>
      </c>
      <c r="CL249" s="161">
        <v>807.85321572303769</v>
      </c>
      <c r="CM249" s="162"/>
      <c r="CN249" s="162"/>
      <c r="CO249" s="162"/>
      <c r="CP249" s="162"/>
      <c r="CQ249" s="145"/>
      <c r="CR249" s="145"/>
      <c r="CS249" s="145"/>
      <c r="CT249" s="145"/>
      <c r="CU249" s="145"/>
      <c r="CV249" s="145"/>
      <c r="CW249" s="145"/>
      <c r="CX249" s="145"/>
      <c r="CY249" s="145"/>
      <c r="CZ249" s="145"/>
      <c r="DA249" s="145"/>
      <c r="DB249" s="145"/>
      <c r="DC249" s="145"/>
      <c r="DD249" s="145"/>
      <c r="DE249" s="145"/>
      <c r="DF249" s="145"/>
      <c r="DG249" s="145"/>
      <c r="DH249" s="145"/>
      <c r="DI249" s="145"/>
      <c r="DJ249" s="145"/>
      <c r="DK249" s="145"/>
      <c r="DL249" s="145"/>
      <c r="DM249" s="145"/>
      <c r="DN249" s="145"/>
      <c r="DO249" s="145"/>
      <c r="DP249" s="145"/>
      <c r="DQ249" s="145"/>
      <c r="DR249" s="145"/>
      <c r="DS249" s="145"/>
      <c r="DT249" s="145"/>
      <c r="DU249" s="145"/>
      <c r="DV249" s="145"/>
      <c r="DW249" s="145"/>
      <c r="DX249" s="145"/>
      <c r="DY249" s="145"/>
      <c r="DZ249" s="145"/>
      <c r="EA249" s="145"/>
      <c r="EB249" s="145"/>
      <c r="EC249" s="145"/>
      <c r="ED249" s="145"/>
      <c r="EE249" s="145"/>
      <c r="EF249" s="145"/>
      <c r="EG249" s="145"/>
      <c r="EH249" s="145"/>
      <c r="EI249" s="145"/>
      <c r="EJ249" s="145"/>
      <c r="EK249" s="145"/>
      <c r="EL249" s="145"/>
      <c r="EM249" s="145"/>
    </row>
    <row r="250" spans="1:143" ht="12" customHeight="1" x14ac:dyDescent="0.2">
      <c r="A250" s="141" t="s">
        <v>342</v>
      </c>
      <c r="B250" s="142">
        <v>2005</v>
      </c>
      <c r="C250" s="141" t="s">
        <v>343</v>
      </c>
      <c r="D250" s="141"/>
      <c r="E250" s="141"/>
      <c r="F250" s="141"/>
      <c r="G250" s="161">
        <v>839058</v>
      </c>
      <c r="AA250" s="161">
        <v>408718.63500000001</v>
      </c>
      <c r="AB250" s="161">
        <v>205324.37700000001</v>
      </c>
      <c r="AC250" s="161">
        <v>203394.25800000003</v>
      </c>
      <c r="AD250" s="161">
        <v>153858.03400000001</v>
      </c>
      <c r="AE250" s="161">
        <v>34931.243999999999</v>
      </c>
      <c r="AF250" s="161">
        <v>14604.98</v>
      </c>
      <c r="AG250" s="161">
        <v>3555.5096765648686</v>
      </c>
      <c r="AH250" s="161"/>
      <c r="AI250" s="161"/>
      <c r="AJ250" s="161"/>
      <c r="AK250" s="161"/>
      <c r="AL250" s="161">
        <v>0</v>
      </c>
      <c r="AM250" s="161"/>
      <c r="AN250" s="161"/>
      <c r="AO250" s="161"/>
      <c r="AP250" s="161"/>
      <c r="AQ250" s="161"/>
      <c r="AR250" s="161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145"/>
      <c r="BN250" s="145"/>
      <c r="BO250" s="145"/>
      <c r="BP250" s="145"/>
      <c r="BQ250" s="145"/>
      <c r="BR250" s="145"/>
      <c r="BS250" s="145"/>
      <c r="BT250" s="145"/>
      <c r="BU250" s="145"/>
      <c r="BV250" s="145"/>
      <c r="BW250" s="161">
        <v>38964.858769798455</v>
      </c>
      <c r="BX250" s="161">
        <v>35895.212317679463</v>
      </c>
      <c r="BY250" s="161">
        <v>11876.114297535732</v>
      </c>
      <c r="BZ250" s="161">
        <v>38742.514000000003</v>
      </c>
      <c r="CA250" s="161">
        <v>45981.593000000001</v>
      </c>
      <c r="CB250" s="161">
        <v>13662.819078554214</v>
      </c>
      <c r="CC250" s="161">
        <v>7014.9304712825751</v>
      </c>
      <c r="CD250" s="161">
        <v>35.496969078877939</v>
      </c>
      <c r="CE250" s="161">
        <v>1986.7940473679305</v>
      </c>
      <c r="CF250" s="161">
        <v>0</v>
      </c>
      <c r="CG250" s="161">
        <v>491.88752059555054</v>
      </c>
      <c r="CH250" s="161">
        <v>472.55110919713974</v>
      </c>
      <c r="CI250" s="161">
        <v>125.70754244661332</v>
      </c>
      <c r="CJ250" s="161">
        <v>99.236761931419366</v>
      </c>
      <c r="CK250" s="161">
        <v>475.86571287452614</v>
      </c>
      <c r="CL250" s="161">
        <v>3061.0756389231683</v>
      </c>
      <c r="CM250" s="162"/>
      <c r="CN250" s="162"/>
      <c r="CO250" s="162"/>
      <c r="CP250" s="162"/>
      <c r="CQ250" s="145"/>
      <c r="CR250" s="145"/>
      <c r="CS250" s="145"/>
      <c r="CT250" s="145"/>
      <c r="CU250" s="145"/>
      <c r="CV250" s="145"/>
      <c r="CW250" s="145"/>
      <c r="CX250" s="145"/>
      <c r="CY250" s="145"/>
      <c r="CZ250" s="145"/>
      <c r="DA250" s="145"/>
      <c r="DB250" s="145"/>
      <c r="DC250" s="145"/>
      <c r="DD250" s="145"/>
      <c r="DE250" s="145"/>
      <c r="DF250" s="145"/>
      <c r="DG250" s="145"/>
      <c r="DH250" s="145"/>
      <c r="DI250" s="145"/>
      <c r="DJ250" s="145"/>
      <c r="DK250" s="145"/>
      <c r="DL250" s="145"/>
      <c r="DM250" s="145"/>
      <c r="DN250" s="145"/>
      <c r="DO250" s="145"/>
      <c r="DP250" s="145"/>
      <c r="DQ250" s="145"/>
      <c r="DR250" s="145"/>
      <c r="DS250" s="145"/>
      <c r="DT250" s="145"/>
      <c r="DU250" s="145"/>
      <c r="DV250" s="145"/>
      <c r="DW250" s="145"/>
      <c r="DX250" s="145"/>
      <c r="DY250" s="145"/>
      <c r="DZ250" s="145"/>
      <c r="EA250" s="145"/>
      <c r="EB250" s="145"/>
      <c r="EC250" s="145"/>
      <c r="ED250" s="145"/>
      <c r="EE250" s="145"/>
      <c r="EF250" s="145"/>
      <c r="EG250" s="145"/>
      <c r="EH250" s="145"/>
      <c r="EI250" s="145"/>
      <c r="EJ250" s="145"/>
      <c r="EK250" s="145"/>
      <c r="EL250" s="145"/>
      <c r="EM250" s="145"/>
    </row>
    <row r="251" spans="1:143" ht="12" customHeight="1" x14ac:dyDescent="0.2">
      <c r="A251" s="146" t="s">
        <v>298</v>
      </c>
      <c r="B251" s="147">
        <v>2004</v>
      </c>
      <c r="C251" s="146" t="s">
        <v>299</v>
      </c>
      <c r="D251" s="146"/>
      <c r="E251" s="146"/>
      <c r="F251" s="146"/>
      <c r="G251" s="163">
        <v>1016496</v>
      </c>
      <c r="AA251" s="163">
        <v>454971.31800000003</v>
      </c>
      <c r="AB251" s="163">
        <v>221629.35500000001</v>
      </c>
      <c r="AC251" s="163">
        <v>233341.96299999999</v>
      </c>
      <c r="AD251" s="163">
        <v>178397.614</v>
      </c>
      <c r="AE251" s="163">
        <v>36114.849000000002</v>
      </c>
      <c r="AF251" s="163">
        <v>18829.5</v>
      </c>
      <c r="AG251" s="163">
        <v>4718.9774693446379</v>
      </c>
      <c r="AH251" s="163"/>
      <c r="AI251" s="163"/>
      <c r="AJ251" s="163"/>
      <c r="AK251" s="163"/>
      <c r="AL251" s="163"/>
      <c r="AM251" s="163"/>
      <c r="AN251" s="163"/>
      <c r="AO251" s="163"/>
      <c r="AP251" s="163"/>
      <c r="AQ251" s="163"/>
      <c r="AR251" s="163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  <c r="BI251" s="151"/>
      <c r="BJ251" s="151"/>
      <c r="BK251" s="151"/>
      <c r="BL251" s="151"/>
      <c r="BM251" s="151"/>
      <c r="BN251" s="151"/>
      <c r="BO251" s="151"/>
      <c r="BP251" s="151"/>
      <c r="BQ251" s="151"/>
      <c r="BR251" s="151"/>
      <c r="BS251" s="151"/>
      <c r="BT251" s="151"/>
      <c r="BU251" s="151"/>
      <c r="BV251" s="151"/>
      <c r="BW251" s="163">
        <v>56553.407257786093</v>
      </c>
      <c r="BX251" s="163">
        <v>39092.835926207008</v>
      </c>
      <c r="BY251" s="163">
        <v>9681.2719113060084</v>
      </c>
      <c r="BZ251" s="163">
        <v>41855.521000000001</v>
      </c>
      <c r="CA251" s="163">
        <v>36711.654999999999</v>
      </c>
      <c r="CB251" s="163">
        <v>13473.464130930304</v>
      </c>
      <c r="CC251" s="163">
        <v>9979.7880187409937</v>
      </c>
      <c r="CD251" s="163">
        <v>1120.2333203622977</v>
      </c>
      <c r="CE251" s="163">
        <v>1527.822859526515</v>
      </c>
      <c r="CF251" s="163">
        <v>0</v>
      </c>
      <c r="CG251" s="163">
        <v>483.83406342840192</v>
      </c>
      <c r="CH251" s="163">
        <v>538.40809047889707</v>
      </c>
      <c r="CI251" s="163">
        <v>110.50774215078354</v>
      </c>
      <c r="CJ251" s="163">
        <v>246.19560479164124</v>
      </c>
      <c r="CK251" s="163">
        <v>770.67295554281588</v>
      </c>
      <c r="CL251" s="163">
        <v>2090.603660688877</v>
      </c>
      <c r="CM251" s="164"/>
      <c r="CN251" s="164"/>
      <c r="CO251" s="164"/>
      <c r="CP251" s="164"/>
      <c r="CQ251" s="151"/>
      <c r="CR251" s="151"/>
      <c r="CS251" s="151"/>
      <c r="CT251" s="151"/>
      <c r="CU251" s="151"/>
      <c r="CV251" s="151"/>
      <c r="CW251" s="151"/>
      <c r="CX251" s="151"/>
      <c r="CY251" s="151"/>
      <c r="CZ251" s="151"/>
      <c r="DA251" s="151"/>
      <c r="DB251" s="151"/>
      <c r="DC251" s="151"/>
      <c r="DD251" s="151"/>
      <c r="DE251" s="151"/>
      <c r="DF251" s="151"/>
      <c r="DG251" s="151"/>
      <c r="DH251" s="151"/>
      <c r="DI251" s="151"/>
      <c r="DJ251" s="151"/>
      <c r="DK251" s="151"/>
      <c r="DL251" s="151"/>
      <c r="DM251" s="151"/>
      <c r="DN251" s="151"/>
      <c r="DO251" s="151"/>
      <c r="DP251" s="151"/>
      <c r="DQ251" s="151"/>
      <c r="DR251" s="151"/>
      <c r="DS251" s="151"/>
      <c r="DT251" s="151"/>
      <c r="DU251" s="151"/>
      <c r="DV251" s="151"/>
      <c r="DW251" s="151"/>
      <c r="DX251" s="151"/>
      <c r="DY251" s="151"/>
      <c r="DZ251" s="151"/>
      <c r="EA251" s="151"/>
      <c r="EB251" s="151"/>
      <c r="EC251" s="151"/>
      <c r="ED251" s="151"/>
      <c r="EE251" s="151"/>
      <c r="EF251" s="151"/>
      <c r="EG251" s="151"/>
      <c r="EH251" s="151"/>
      <c r="EI251" s="151"/>
      <c r="EJ251" s="151"/>
      <c r="EK251" s="151"/>
      <c r="EL251" s="151"/>
      <c r="EM251" s="151"/>
    </row>
    <row r="252" spans="1:143" ht="12" customHeight="1" x14ac:dyDescent="0.2">
      <c r="A252" s="146" t="s">
        <v>303</v>
      </c>
      <c r="B252" s="147">
        <v>2004</v>
      </c>
      <c r="C252" s="146" t="s">
        <v>304</v>
      </c>
      <c r="D252" s="146"/>
      <c r="E252" s="146"/>
      <c r="F252" s="146"/>
      <c r="G252" s="163">
        <v>1162250</v>
      </c>
      <c r="AA252" s="163">
        <v>683254.54200000002</v>
      </c>
      <c r="AB252" s="163">
        <v>214398.26300000001</v>
      </c>
      <c r="AC252" s="163">
        <v>468856.27900000004</v>
      </c>
      <c r="AD252" s="163">
        <v>401137.92200000002</v>
      </c>
      <c r="AE252" s="163">
        <v>58527.705000000002</v>
      </c>
      <c r="AF252" s="163">
        <v>9190.652</v>
      </c>
      <c r="AG252" s="163">
        <v>2828.3760115096493</v>
      </c>
      <c r="AH252" s="163"/>
      <c r="AI252" s="163"/>
      <c r="AJ252" s="163"/>
      <c r="AK252" s="163"/>
      <c r="AL252" s="163"/>
      <c r="AM252" s="163"/>
      <c r="AN252" s="163"/>
      <c r="AO252" s="163"/>
      <c r="AP252" s="163"/>
      <c r="AQ252" s="163"/>
      <c r="AR252" s="163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  <c r="BI252" s="151"/>
      <c r="BJ252" s="151"/>
      <c r="BK252" s="151"/>
      <c r="BL252" s="151"/>
      <c r="BM252" s="151"/>
      <c r="BN252" s="151"/>
      <c r="BO252" s="151"/>
      <c r="BP252" s="151"/>
      <c r="BQ252" s="151"/>
      <c r="BR252" s="151"/>
      <c r="BS252" s="151"/>
      <c r="BT252" s="151"/>
      <c r="BU252" s="151"/>
      <c r="BV252" s="151"/>
      <c r="BW252" s="163">
        <v>55398.226140930892</v>
      </c>
      <c r="BX252" s="163">
        <v>30476.929238787532</v>
      </c>
      <c r="BY252" s="163">
        <v>8658.9378808721594</v>
      </c>
      <c r="BZ252" s="163">
        <v>18072.21</v>
      </c>
      <c r="CA252" s="163">
        <v>54769.180999999997</v>
      </c>
      <c r="CB252" s="163">
        <v>17144.660234862866</v>
      </c>
      <c r="CC252" s="163">
        <v>8319.5801709015141</v>
      </c>
      <c r="CD252" s="163">
        <v>1891.3369099760391</v>
      </c>
      <c r="CE252" s="163">
        <v>2061.9098453780412</v>
      </c>
      <c r="CF252" s="163">
        <v>0</v>
      </c>
      <c r="CG252" s="163">
        <v>369.92630297517775</v>
      </c>
      <c r="CH252" s="163">
        <v>742.60873445320135</v>
      </c>
      <c r="CI252" s="163">
        <v>90.317781757831568</v>
      </c>
      <c r="CJ252" s="163">
        <v>107.96660210132599</v>
      </c>
      <c r="CK252" s="163">
        <v>1269.5546183522381</v>
      </c>
      <c r="CL252" s="163">
        <v>7600.2176679210661</v>
      </c>
      <c r="CM252" s="164"/>
      <c r="CN252" s="164"/>
      <c r="CO252" s="164"/>
      <c r="CP252" s="164"/>
      <c r="CQ252" s="151"/>
      <c r="CR252" s="151"/>
      <c r="CS252" s="151"/>
      <c r="CT252" s="151"/>
      <c r="CU252" s="151"/>
      <c r="CV252" s="151"/>
      <c r="CW252" s="151"/>
      <c r="CX252" s="151"/>
      <c r="CY252" s="151"/>
      <c r="CZ252" s="151"/>
      <c r="DA252" s="151"/>
      <c r="DB252" s="151"/>
      <c r="DC252" s="151"/>
      <c r="DD252" s="151"/>
      <c r="DE252" s="151"/>
      <c r="DF252" s="151"/>
      <c r="DG252" s="151"/>
      <c r="DH252" s="151"/>
      <c r="DI252" s="151"/>
      <c r="DJ252" s="151"/>
      <c r="DK252" s="151"/>
      <c r="DL252" s="151"/>
      <c r="DM252" s="151"/>
      <c r="DN252" s="151"/>
      <c r="DO252" s="151"/>
      <c r="DP252" s="151"/>
      <c r="DQ252" s="151"/>
      <c r="DR252" s="151"/>
      <c r="DS252" s="151"/>
      <c r="DT252" s="151"/>
      <c r="DU252" s="151"/>
      <c r="DV252" s="151"/>
      <c r="DW252" s="151"/>
      <c r="DX252" s="151"/>
      <c r="DY252" s="151"/>
      <c r="DZ252" s="151"/>
      <c r="EA252" s="151"/>
      <c r="EB252" s="151"/>
      <c r="EC252" s="151"/>
      <c r="ED252" s="151"/>
      <c r="EE252" s="151"/>
      <c r="EF252" s="151"/>
      <c r="EG252" s="151"/>
      <c r="EH252" s="151"/>
      <c r="EI252" s="151"/>
      <c r="EJ252" s="151"/>
      <c r="EK252" s="151"/>
      <c r="EL252" s="151"/>
      <c r="EM252" s="151"/>
    </row>
    <row r="253" spans="1:143" ht="12" customHeight="1" x14ac:dyDescent="0.2">
      <c r="A253" s="146" t="s">
        <v>307</v>
      </c>
      <c r="B253" s="147">
        <v>2004</v>
      </c>
      <c r="C253" s="146" t="s">
        <v>308</v>
      </c>
      <c r="D253" s="146"/>
      <c r="E253" s="146"/>
      <c r="F253" s="146"/>
      <c r="G253" s="163">
        <v>556687</v>
      </c>
      <c r="AA253" s="163">
        <v>270837.56699999998</v>
      </c>
      <c r="AB253" s="163">
        <v>100608.617</v>
      </c>
      <c r="AC253" s="163">
        <v>170228.95</v>
      </c>
      <c r="AD253" s="163">
        <v>138647.26500000001</v>
      </c>
      <c r="AE253" s="163">
        <v>24210.424999999999</v>
      </c>
      <c r="AF253" s="163">
        <v>7371.26</v>
      </c>
      <c r="AG253" s="163">
        <v>5642.8018672401904</v>
      </c>
      <c r="AH253" s="163"/>
      <c r="AI253" s="163"/>
      <c r="AJ253" s="163"/>
      <c r="AK253" s="163"/>
      <c r="AL253" s="163"/>
      <c r="AM253" s="163"/>
      <c r="AN253" s="163"/>
      <c r="AO253" s="163"/>
      <c r="AP253" s="163"/>
      <c r="AQ253" s="163"/>
      <c r="AR253" s="163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  <c r="BI253" s="151"/>
      <c r="BJ253" s="151"/>
      <c r="BK253" s="151"/>
      <c r="BL253" s="151"/>
      <c r="BM253" s="151"/>
      <c r="BN253" s="151"/>
      <c r="BO253" s="151"/>
      <c r="BP253" s="151"/>
      <c r="BQ253" s="151"/>
      <c r="BR253" s="151"/>
      <c r="BS253" s="151"/>
      <c r="BT253" s="151"/>
      <c r="BU253" s="151"/>
      <c r="BV253" s="151"/>
      <c r="BW253" s="163">
        <v>22467.540909102918</v>
      </c>
      <c r="BX253" s="163">
        <v>20994.903850727318</v>
      </c>
      <c r="BY253" s="163">
        <v>6306.2463270747958</v>
      </c>
      <c r="BZ253" s="163">
        <v>4625.7380000000003</v>
      </c>
      <c r="CA253" s="163">
        <v>26196.152999999998</v>
      </c>
      <c r="CB253" s="163">
        <v>6161.3683726850149</v>
      </c>
      <c r="CC253" s="163">
        <v>4734.029456735946</v>
      </c>
      <c r="CD253" s="163">
        <v>328.24153172466532</v>
      </c>
      <c r="CE253" s="163">
        <v>877.88427674400805</v>
      </c>
      <c r="CF253" s="163">
        <v>0</v>
      </c>
      <c r="CG253" s="163">
        <v>330.74602146768569</v>
      </c>
      <c r="CH253" s="163">
        <v>309.62022602605822</v>
      </c>
      <c r="CI253" s="163">
        <v>75.636401472091677</v>
      </c>
      <c r="CJ253" s="163">
        <v>116.04670225858689</v>
      </c>
      <c r="CK253" s="163">
        <v>755.58784048617258</v>
      </c>
      <c r="CL253" s="163">
        <v>1520.430829591751</v>
      </c>
      <c r="CM253" s="164"/>
      <c r="CN253" s="164"/>
      <c r="CO253" s="164"/>
      <c r="CP253" s="164"/>
      <c r="CQ253" s="151"/>
      <c r="CR253" s="151"/>
      <c r="CS253" s="151"/>
      <c r="CT253" s="151"/>
      <c r="CU253" s="151"/>
      <c r="CV253" s="151"/>
      <c r="CW253" s="151"/>
      <c r="CX253" s="151"/>
      <c r="CY253" s="151"/>
      <c r="CZ253" s="151"/>
      <c r="DA253" s="151"/>
      <c r="DB253" s="151"/>
      <c r="DC253" s="151"/>
      <c r="DD253" s="151"/>
      <c r="DE253" s="151"/>
      <c r="DF253" s="151"/>
      <c r="DG253" s="151"/>
      <c r="DH253" s="151"/>
      <c r="DI253" s="151"/>
      <c r="DJ253" s="151"/>
      <c r="DK253" s="151"/>
      <c r="DL253" s="151"/>
      <c r="DM253" s="151"/>
      <c r="DN253" s="151"/>
      <c r="DO253" s="151"/>
      <c r="DP253" s="151"/>
      <c r="DQ253" s="151"/>
      <c r="DR253" s="151"/>
      <c r="DS253" s="151"/>
      <c r="DT253" s="151"/>
      <c r="DU253" s="151"/>
      <c r="DV253" s="151"/>
      <c r="DW253" s="151"/>
      <c r="DX253" s="151"/>
      <c r="DY253" s="151"/>
      <c r="DZ253" s="151"/>
      <c r="EA253" s="151"/>
      <c r="EB253" s="151"/>
      <c r="EC253" s="151"/>
      <c r="ED253" s="151"/>
      <c r="EE253" s="151"/>
      <c r="EF253" s="151"/>
      <c r="EG253" s="151"/>
      <c r="EH253" s="151"/>
      <c r="EI253" s="151"/>
      <c r="EJ253" s="151"/>
      <c r="EK253" s="151"/>
      <c r="EL253" s="151"/>
      <c r="EM253" s="151"/>
    </row>
    <row r="254" spans="1:143" ht="12" customHeight="1" x14ac:dyDescent="0.2">
      <c r="A254" s="146" t="s">
        <v>312</v>
      </c>
      <c r="B254" s="147">
        <v>2004</v>
      </c>
      <c r="C254" s="146" t="s">
        <v>313</v>
      </c>
      <c r="D254" s="146"/>
      <c r="E254" s="146"/>
      <c r="F254" s="146"/>
      <c r="G254" s="163">
        <v>344510</v>
      </c>
      <c r="AA254" s="163">
        <v>174640.57500000001</v>
      </c>
      <c r="AB254" s="163">
        <v>90139.335999999996</v>
      </c>
      <c r="AC254" s="163">
        <v>84501.239000000001</v>
      </c>
      <c r="AD254" s="163">
        <v>63678.966999999997</v>
      </c>
      <c r="AE254" s="163">
        <v>16109.884</v>
      </c>
      <c r="AF254" s="163">
        <v>4712.3879999999999</v>
      </c>
      <c r="AG254" s="163">
        <v>2740.2417501188738</v>
      </c>
      <c r="AH254" s="163"/>
      <c r="AI254" s="163"/>
      <c r="AJ254" s="163"/>
      <c r="AK254" s="163"/>
      <c r="AL254" s="163"/>
      <c r="AM254" s="163"/>
      <c r="AN254" s="163"/>
      <c r="AO254" s="163"/>
      <c r="AP254" s="163"/>
      <c r="AQ254" s="163"/>
      <c r="AR254" s="163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  <c r="BI254" s="151"/>
      <c r="BJ254" s="151"/>
      <c r="BK254" s="151"/>
      <c r="BL254" s="151"/>
      <c r="BM254" s="151"/>
      <c r="BN254" s="151"/>
      <c r="BO254" s="151"/>
      <c r="BP254" s="151"/>
      <c r="BQ254" s="151"/>
      <c r="BR254" s="151"/>
      <c r="BS254" s="151"/>
      <c r="BT254" s="151"/>
      <c r="BU254" s="151"/>
      <c r="BV254" s="151"/>
      <c r="BW254" s="163">
        <v>20904.068026985227</v>
      </c>
      <c r="BX254" s="163">
        <v>14353.209279180764</v>
      </c>
      <c r="BY254" s="163">
        <v>3753.0773481480778</v>
      </c>
      <c r="BZ254" s="163">
        <v>14324.257</v>
      </c>
      <c r="CA254" s="163">
        <v>20657.745999999999</v>
      </c>
      <c r="CB254" s="163">
        <v>5796.1893272674088</v>
      </c>
      <c r="CC254" s="163">
        <v>3834.6327635213956</v>
      </c>
      <c r="CD254" s="163">
        <v>542.44278571658958</v>
      </c>
      <c r="CE254" s="163">
        <v>783.60117924165729</v>
      </c>
      <c r="CF254" s="163">
        <v>0</v>
      </c>
      <c r="CG254" s="163">
        <v>103.23334011983872</v>
      </c>
      <c r="CH254" s="163">
        <v>252.30688491058351</v>
      </c>
      <c r="CI254" s="163">
        <v>60.299401173591612</v>
      </c>
      <c r="CJ254" s="163">
        <v>239.9618246703148</v>
      </c>
      <c r="CK254" s="163">
        <v>558.3708373686336</v>
      </c>
      <c r="CL254" s="163">
        <v>894.71845741367338</v>
      </c>
      <c r="CM254" s="164"/>
      <c r="CN254" s="164"/>
      <c r="CO254" s="164"/>
      <c r="CP254" s="164"/>
      <c r="CQ254" s="151"/>
      <c r="CR254" s="151"/>
      <c r="CS254" s="151"/>
      <c r="CT254" s="151"/>
      <c r="CU254" s="151"/>
      <c r="CV254" s="151"/>
      <c r="CW254" s="151"/>
      <c r="CX254" s="151"/>
      <c r="CY254" s="151"/>
      <c r="CZ254" s="151"/>
      <c r="DA254" s="151"/>
      <c r="DB254" s="151"/>
      <c r="DC254" s="151"/>
      <c r="DD254" s="151"/>
      <c r="DE254" s="151"/>
      <c r="DF254" s="151"/>
      <c r="DG254" s="151"/>
      <c r="DH254" s="151"/>
      <c r="DI254" s="151"/>
      <c r="DJ254" s="151"/>
      <c r="DK254" s="151"/>
      <c r="DL254" s="151"/>
      <c r="DM254" s="151"/>
      <c r="DN254" s="151"/>
      <c r="DO254" s="151"/>
      <c r="DP254" s="151"/>
      <c r="DQ254" s="151"/>
      <c r="DR254" s="151"/>
      <c r="DS254" s="151"/>
      <c r="DT254" s="151"/>
      <c r="DU254" s="151"/>
      <c r="DV254" s="151"/>
      <c r="DW254" s="151"/>
      <c r="DX254" s="151"/>
      <c r="DY254" s="151"/>
      <c r="DZ254" s="151"/>
      <c r="EA254" s="151"/>
      <c r="EB254" s="151"/>
      <c r="EC254" s="151"/>
      <c r="ED254" s="151"/>
      <c r="EE254" s="151"/>
      <c r="EF254" s="151"/>
      <c r="EG254" s="151"/>
      <c r="EH254" s="151"/>
      <c r="EI254" s="151"/>
      <c r="EJ254" s="151"/>
      <c r="EK254" s="151"/>
      <c r="EL254" s="151"/>
      <c r="EM254" s="151"/>
    </row>
    <row r="255" spans="1:143" ht="12" customHeight="1" x14ac:dyDescent="0.2">
      <c r="A255" s="146" t="s">
        <v>315</v>
      </c>
      <c r="B255" s="147">
        <v>2004</v>
      </c>
      <c r="C255" s="146" t="s">
        <v>316</v>
      </c>
      <c r="D255" s="146"/>
      <c r="E255" s="146"/>
      <c r="F255" s="146"/>
      <c r="G255" s="163">
        <v>321090</v>
      </c>
      <c r="AA255" s="163">
        <v>151423.86199999999</v>
      </c>
      <c r="AB255" s="163">
        <v>83926.557000000001</v>
      </c>
      <c r="AC255" s="163">
        <v>67497.304999999993</v>
      </c>
      <c r="AD255" s="163">
        <v>54922.705000000002</v>
      </c>
      <c r="AE255" s="163">
        <v>8591.84</v>
      </c>
      <c r="AF255" s="163">
        <v>3982.76</v>
      </c>
      <c r="AG255" s="163">
        <v>1721.6545018224717</v>
      </c>
      <c r="AH255" s="163"/>
      <c r="AI255" s="163"/>
      <c r="AJ255" s="163"/>
      <c r="AK255" s="163"/>
      <c r="AL255" s="163"/>
      <c r="AM255" s="163"/>
      <c r="AN255" s="163"/>
      <c r="AO255" s="163"/>
      <c r="AP255" s="163"/>
      <c r="AQ255" s="163"/>
      <c r="AR255" s="163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  <c r="BI255" s="151"/>
      <c r="BJ255" s="151"/>
      <c r="BK255" s="151"/>
      <c r="BL255" s="151"/>
      <c r="BM255" s="151"/>
      <c r="BN255" s="151"/>
      <c r="BO255" s="151"/>
      <c r="BP255" s="151"/>
      <c r="BQ255" s="151"/>
      <c r="BR255" s="151"/>
      <c r="BS255" s="151"/>
      <c r="BT255" s="151"/>
      <c r="BU255" s="151"/>
      <c r="BV255" s="151"/>
      <c r="BW255" s="163">
        <v>18224.613802989363</v>
      </c>
      <c r="BX255" s="163">
        <v>12823.418593374252</v>
      </c>
      <c r="BY255" s="163">
        <v>4620.481726575762</v>
      </c>
      <c r="BZ255" s="163">
        <v>15427.39</v>
      </c>
      <c r="CA255" s="163">
        <v>19122.060000000001</v>
      </c>
      <c r="CB255" s="163">
        <v>3653.4178041556479</v>
      </c>
      <c r="CC255" s="163">
        <v>3149.6238019225075</v>
      </c>
      <c r="CD255" s="163">
        <v>217.65665496345238</v>
      </c>
      <c r="CE255" s="163">
        <v>730.08718065929418</v>
      </c>
      <c r="CF255" s="163">
        <v>0</v>
      </c>
      <c r="CG255" s="163">
        <v>83.716420060634618</v>
      </c>
      <c r="CH255" s="163">
        <v>137.86052268314361</v>
      </c>
      <c r="CI255" s="163">
        <v>11.892300231456757</v>
      </c>
      <c r="CJ255" s="163">
        <v>68.105101325511939</v>
      </c>
      <c r="CK255" s="163">
        <v>913.48364403556661</v>
      </c>
      <c r="CL255" s="163">
        <v>50.228920977592466</v>
      </c>
      <c r="CM255" s="164"/>
      <c r="CN255" s="164"/>
      <c r="CO255" s="164"/>
      <c r="CP255" s="164"/>
      <c r="CQ255" s="151"/>
      <c r="CR255" s="151"/>
      <c r="CS255" s="151"/>
      <c r="CT255" s="151"/>
      <c r="CU255" s="151"/>
      <c r="CV255" s="151"/>
      <c r="CW255" s="151"/>
      <c r="CX255" s="151"/>
      <c r="CY255" s="151"/>
      <c r="CZ255" s="151"/>
      <c r="DA255" s="151"/>
      <c r="DB255" s="151"/>
      <c r="DC255" s="151"/>
      <c r="DD255" s="151"/>
      <c r="DE255" s="151"/>
      <c r="DF255" s="151"/>
      <c r="DG255" s="151"/>
      <c r="DH255" s="151"/>
      <c r="DI255" s="151"/>
      <c r="DJ255" s="151"/>
      <c r="DK255" s="151"/>
      <c r="DL255" s="151"/>
      <c r="DM255" s="151"/>
      <c r="DN255" s="151"/>
      <c r="DO255" s="151"/>
      <c r="DP255" s="151"/>
      <c r="DQ255" s="151"/>
      <c r="DR255" s="151"/>
      <c r="DS255" s="151"/>
      <c r="DT255" s="151"/>
      <c r="DU255" s="151"/>
      <c r="DV255" s="151"/>
      <c r="DW255" s="151"/>
      <c r="DX255" s="151"/>
      <c r="DY255" s="151"/>
      <c r="DZ255" s="151"/>
      <c r="EA255" s="151"/>
      <c r="EB255" s="151"/>
      <c r="EC255" s="151"/>
      <c r="ED255" s="151"/>
      <c r="EE255" s="151"/>
      <c r="EF255" s="151"/>
      <c r="EG255" s="151"/>
      <c r="EH255" s="151"/>
      <c r="EI255" s="151"/>
      <c r="EJ255" s="151"/>
      <c r="EK255" s="151"/>
      <c r="EL255" s="151"/>
      <c r="EM255" s="151"/>
    </row>
    <row r="256" spans="1:143" ht="12" customHeight="1" x14ac:dyDescent="0.2">
      <c r="A256" s="146" t="s">
        <v>319</v>
      </c>
      <c r="B256" s="147">
        <v>2004</v>
      </c>
      <c r="C256" s="146" t="s">
        <v>320</v>
      </c>
      <c r="D256" s="146"/>
      <c r="E256" s="146"/>
      <c r="F256" s="146"/>
      <c r="G256" s="163">
        <v>207434</v>
      </c>
      <c r="AA256" s="163">
        <v>95584.182000000001</v>
      </c>
      <c r="AB256" s="163">
        <v>46951.538999999997</v>
      </c>
      <c r="AC256" s="163">
        <v>48632.642999999996</v>
      </c>
      <c r="AD256" s="163">
        <v>37655.402999999998</v>
      </c>
      <c r="AE256" s="163">
        <v>7267.99</v>
      </c>
      <c r="AF256" s="163">
        <v>3709.25</v>
      </c>
      <c r="AG256" s="163">
        <v>862.44475988173861</v>
      </c>
      <c r="AH256" s="163"/>
      <c r="AI256" s="163"/>
      <c r="AJ256" s="163"/>
      <c r="AK256" s="163"/>
      <c r="AL256" s="163"/>
      <c r="AM256" s="163"/>
      <c r="AN256" s="163"/>
      <c r="AO256" s="163"/>
      <c r="AP256" s="163"/>
      <c r="AQ256" s="163"/>
      <c r="AR256" s="163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  <c r="BI256" s="151"/>
      <c r="BJ256" s="151"/>
      <c r="BK256" s="151"/>
      <c r="BL256" s="151"/>
      <c r="BM256" s="151"/>
      <c r="BN256" s="151"/>
      <c r="BO256" s="151"/>
      <c r="BP256" s="151"/>
      <c r="BQ256" s="151"/>
      <c r="BR256" s="151"/>
      <c r="BS256" s="151"/>
      <c r="BT256" s="151"/>
      <c r="BU256" s="151"/>
      <c r="BV256" s="151"/>
      <c r="BW256" s="163">
        <v>9389.9281321719282</v>
      </c>
      <c r="BX256" s="163">
        <v>7374.6242532503602</v>
      </c>
      <c r="BY256" s="163">
        <v>2328.9137123131009</v>
      </c>
      <c r="BZ256" s="163">
        <v>9514.36</v>
      </c>
      <c r="CA256" s="163">
        <v>10075.669</v>
      </c>
      <c r="CB256" s="163">
        <v>2832.9075644516943</v>
      </c>
      <c r="CC256" s="163">
        <v>1789.2649342703446</v>
      </c>
      <c r="CD256" s="163">
        <v>5.3724402168882079</v>
      </c>
      <c r="CE256" s="163">
        <v>442.19518828582761</v>
      </c>
      <c r="CF256" s="163">
        <v>0</v>
      </c>
      <c r="CG256" s="163">
        <v>118.98106007814407</v>
      </c>
      <c r="CH256" s="163">
        <v>147.74382287549972</v>
      </c>
      <c r="CI256" s="163">
        <v>36.487360710144046</v>
      </c>
      <c r="CJ256" s="163">
        <v>6.0348401174545288</v>
      </c>
      <c r="CK256" s="163">
        <v>236.57039373302459</v>
      </c>
      <c r="CL256" s="163">
        <v>350.88116682910919</v>
      </c>
      <c r="CM256" s="164"/>
      <c r="CN256" s="164"/>
      <c r="CO256" s="164"/>
      <c r="CP256" s="164"/>
      <c r="CQ256" s="151"/>
      <c r="CR256" s="151"/>
      <c r="CS256" s="151"/>
      <c r="CT256" s="151"/>
      <c r="CU256" s="151"/>
      <c r="CV256" s="151"/>
      <c r="CW256" s="151"/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1"/>
      <c r="DI256" s="151"/>
      <c r="DJ256" s="151"/>
      <c r="DK256" s="151"/>
      <c r="DL256" s="151"/>
      <c r="DM256" s="151"/>
      <c r="DN256" s="151"/>
      <c r="DO256" s="151"/>
      <c r="DP256" s="151"/>
      <c r="DQ256" s="151"/>
      <c r="DR256" s="151"/>
      <c r="DS256" s="151"/>
      <c r="DT256" s="151"/>
      <c r="DU256" s="151"/>
      <c r="DV256" s="151"/>
      <c r="DW256" s="151"/>
      <c r="DX256" s="151"/>
      <c r="DY256" s="151"/>
      <c r="DZ256" s="151"/>
      <c r="EA256" s="151"/>
      <c r="EB256" s="151"/>
      <c r="EC256" s="151"/>
      <c r="ED256" s="151"/>
      <c r="EE256" s="151"/>
      <c r="EF256" s="151"/>
      <c r="EG256" s="151"/>
      <c r="EH256" s="151"/>
      <c r="EI256" s="151"/>
      <c r="EJ256" s="151"/>
      <c r="EK256" s="151"/>
      <c r="EL256" s="151"/>
      <c r="EM256" s="151"/>
    </row>
    <row r="257" spans="1:143" ht="12" customHeight="1" x14ac:dyDescent="0.2">
      <c r="A257" s="146" t="s">
        <v>323</v>
      </c>
      <c r="B257" s="147">
        <v>2004</v>
      </c>
      <c r="C257" s="146" t="s">
        <v>324</v>
      </c>
      <c r="D257" s="146"/>
      <c r="E257" s="146"/>
      <c r="F257" s="146"/>
      <c r="G257" s="163">
        <v>388603</v>
      </c>
      <c r="AA257" s="163">
        <v>215592.13699999999</v>
      </c>
      <c r="AB257" s="163">
        <v>80578.366999999998</v>
      </c>
      <c r="AC257" s="163">
        <v>135013.76999999999</v>
      </c>
      <c r="AD257" s="163">
        <v>121551.3</v>
      </c>
      <c r="AE257" s="163">
        <v>11440.92</v>
      </c>
      <c r="AF257" s="163">
        <v>2021.55</v>
      </c>
      <c r="AG257" s="163">
        <v>1119.7166390464454</v>
      </c>
      <c r="AH257" s="163"/>
      <c r="AI257" s="163"/>
      <c r="AJ257" s="163"/>
      <c r="AK257" s="163"/>
      <c r="AL257" s="163"/>
      <c r="AM257" s="163"/>
      <c r="AN257" s="163"/>
      <c r="AO257" s="163"/>
      <c r="AP257" s="163"/>
      <c r="AQ257" s="163"/>
      <c r="AR257" s="163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  <c r="BI257" s="151"/>
      <c r="BJ257" s="151"/>
      <c r="BK257" s="151"/>
      <c r="BL257" s="151"/>
      <c r="BM257" s="151"/>
      <c r="BN257" s="151"/>
      <c r="BO257" s="151"/>
      <c r="BP257" s="151"/>
      <c r="BQ257" s="151"/>
      <c r="BR257" s="151"/>
      <c r="BS257" s="151"/>
      <c r="BT257" s="151"/>
      <c r="BU257" s="151"/>
      <c r="BV257" s="151"/>
      <c r="BW257" s="163">
        <v>21743.091150086402</v>
      </c>
      <c r="BX257" s="163">
        <v>5192.0206839492921</v>
      </c>
      <c r="BY257" s="163">
        <v>4352.0561229588238</v>
      </c>
      <c r="BZ257" s="163">
        <v>3529.41</v>
      </c>
      <c r="CA257" s="163">
        <v>32544.895</v>
      </c>
      <c r="CB257" s="163">
        <v>4226.8320969602464</v>
      </c>
      <c r="CC257" s="163">
        <v>2566.2036514697634</v>
      </c>
      <c r="CD257" s="163">
        <v>649.62045306125844</v>
      </c>
      <c r="CE257" s="163">
        <v>629.59048332154748</v>
      </c>
      <c r="CF257" s="163">
        <v>0</v>
      </c>
      <c r="CG257" s="163">
        <v>104.30792081069946</v>
      </c>
      <c r="CH257" s="163">
        <v>354.78352690505983</v>
      </c>
      <c r="CI257" s="163">
        <v>16.291520317077637</v>
      </c>
      <c r="CJ257" s="163">
        <v>70.256201367378239</v>
      </c>
      <c r="CK257" s="163">
        <v>842.41105944182539</v>
      </c>
      <c r="CL257" s="163">
        <v>493.60444960689546</v>
      </c>
      <c r="CM257" s="164"/>
      <c r="CN257" s="164"/>
      <c r="CO257" s="164"/>
      <c r="CP257" s="164"/>
      <c r="CQ257" s="151"/>
      <c r="CR257" s="151"/>
      <c r="CS257" s="151"/>
      <c r="CT257" s="151"/>
      <c r="CU257" s="151"/>
      <c r="CV257" s="151"/>
      <c r="CW257" s="151"/>
      <c r="CX257" s="151"/>
      <c r="CY257" s="151"/>
      <c r="CZ257" s="151"/>
      <c r="DA257" s="151"/>
      <c r="DB257" s="151"/>
      <c r="DC257" s="151"/>
      <c r="DD257" s="151"/>
      <c r="DE257" s="151"/>
      <c r="DF257" s="151"/>
      <c r="DG257" s="151"/>
      <c r="DH257" s="151"/>
      <c r="DI257" s="151"/>
      <c r="DJ257" s="151"/>
      <c r="DK257" s="151"/>
      <c r="DL257" s="151"/>
      <c r="DM257" s="151"/>
      <c r="DN257" s="151"/>
      <c r="DO257" s="151"/>
      <c r="DP257" s="151"/>
      <c r="DQ257" s="151"/>
      <c r="DR257" s="151"/>
      <c r="DS257" s="151"/>
      <c r="DT257" s="151"/>
      <c r="DU257" s="151"/>
      <c r="DV257" s="151"/>
      <c r="DW257" s="151"/>
      <c r="DX257" s="151"/>
      <c r="DY257" s="151"/>
      <c r="DZ257" s="151"/>
      <c r="EA257" s="151"/>
      <c r="EB257" s="151"/>
      <c r="EC257" s="151"/>
      <c r="ED257" s="151"/>
      <c r="EE257" s="151"/>
      <c r="EF257" s="151"/>
      <c r="EG257" s="151"/>
      <c r="EH257" s="151"/>
      <c r="EI257" s="151"/>
      <c r="EJ257" s="151"/>
      <c r="EK257" s="151"/>
      <c r="EL257" s="151"/>
      <c r="EM257" s="151"/>
    </row>
    <row r="258" spans="1:143" ht="12" customHeight="1" x14ac:dyDescent="0.2">
      <c r="A258" s="146" t="s">
        <v>328</v>
      </c>
      <c r="B258" s="147">
        <v>2004</v>
      </c>
      <c r="C258" s="146" t="s">
        <v>329</v>
      </c>
      <c r="D258" s="146"/>
      <c r="E258" s="146"/>
      <c r="F258" s="146"/>
      <c r="G258" s="163">
        <v>3760720</v>
      </c>
      <c r="AA258" s="163">
        <v>1917631.899</v>
      </c>
      <c r="AB258" s="163">
        <v>797344.58299999998</v>
      </c>
      <c r="AC258" s="163">
        <v>1120287.3160000001</v>
      </c>
      <c r="AD258" s="163">
        <v>955046.41099999996</v>
      </c>
      <c r="AE258" s="163">
        <v>91910.990999999995</v>
      </c>
      <c r="AF258" s="163">
        <v>73329.914000000004</v>
      </c>
      <c r="AG258" s="163">
        <v>24163.14857580699</v>
      </c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  <c r="BI258" s="151"/>
      <c r="BJ258" s="151"/>
      <c r="BK258" s="151"/>
      <c r="BL258" s="151"/>
      <c r="BM258" s="151"/>
      <c r="BN258" s="151"/>
      <c r="BO258" s="151"/>
      <c r="BP258" s="151"/>
      <c r="BQ258" s="151"/>
      <c r="BR258" s="151"/>
      <c r="BS258" s="151"/>
      <c r="BT258" s="151"/>
      <c r="BU258" s="151"/>
      <c r="BV258" s="151"/>
      <c r="BW258" s="163">
        <v>213313.46741916132</v>
      </c>
      <c r="BX258" s="163">
        <v>153564.12136757432</v>
      </c>
      <c r="BY258" s="163">
        <v>51111.801731704014</v>
      </c>
      <c r="BZ258" s="163">
        <v>179430.69399999999</v>
      </c>
      <c r="CA258" s="163">
        <v>82608.475999999995</v>
      </c>
      <c r="CB258" s="163">
        <v>44522.694691313802</v>
      </c>
      <c r="CC258" s="163">
        <v>14928.799368707199</v>
      </c>
      <c r="CD258" s="163">
        <v>2790.1520573966222</v>
      </c>
      <c r="CE258" s="163">
        <v>6278.2018336844449</v>
      </c>
      <c r="CF258" s="163">
        <v>0</v>
      </c>
      <c r="CG258" s="163">
        <v>2183.9984432172773</v>
      </c>
      <c r="CH258" s="163">
        <v>1606.8638912739755</v>
      </c>
      <c r="CI258" s="163">
        <v>290.0898056459427</v>
      </c>
      <c r="CJ258" s="163">
        <v>313.64802610445025</v>
      </c>
      <c r="CK258" s="163">
        <v>5309.3362171109193</v>
      </c>
      <c r="CL258" s="163">
        <v>6301.3775826420788</v>
      </c>
      <c r="CM258" s="164"/>
      <c r="CN258" s="164"/>
      <c r="CO258" s="164"/>
      <c r="CP258" s="164"/>
      <c r="CQ258" s="151"/>
      <c r="CR258" s="151"/>
      <c r="CS258" s="151"/>
      <c r="CT258" s="151"/>
      <c r="CU258" s="151"/>
      <c r="CV258" s="151"/>
      <c r="CW258" s="151"/>
      <c r="CX258" s="151"/>
      <c r="CY258" s="151"/>
      <c r="CZ258" s="151"/>
      <c r="DA258" s="151"/>
      <c r="DB258" s="151"/>
      <c r="DC258" s="151"/>
      <c r="DD258" s="151"/>
      <c r="DE258" s="151"/>
      <c r="DF258" s="151"/>
      <c r="DG258" s="151"/>
      <c r="DH258" s="151"/>
      <c r="DI258" s="151"/>
      <c r="DJ258" s="151"/>
      <c r="DK258" s="151"/>
      <c r="DL258" s="151"/>
      <c r="DM258" s="151"/>
      <c r="DN258" s="151"/>
      <c r="DO258" s="151"/>
      <c r="DP258" s="151"/>
      <c r="DQ258" s="151"/>
      <c r="DR258" s="151"/>
      <c r="DS258" s="151"/>
      <c r="DT258" s="151"/>
      <c r="DU258" s="151"/>
      <c r="DV258" s="151"/>
      <c r="DW258" s="151"/>
      <c r="DX258" s="151"/>
      <c r="DY258" s="151"/>
      <c r="DZ258" s="151"/>
      <c r="EA258" s="151"/>
      <c r="EB258" s="151"/>
      <c r="EC258" s="151"/>
      <c r="ED258" s="151"/>
      <c r="EE258" s="151"/>
      <c r="EF258" s="151"/>
      <c r="EG258" s="151"/>
      <c r="EH258" s="151"/>
      <c r="EI258" s="151"/>
      <c r="EJ258" s="151"/>
      <c r="EK258" s="151"/>
      <c r="EL258" s="151"/>
      <c r="EM258" s="151"/>
    </row>
    <row r="259" spans="1:143" ht="12" customHeight="1" x14ac:dyDescent="0.2">
      <c r="A259" s="146" t="s">
        <v>335</v>
      </c>
      <c r="B259" s="147">
        <v>2004</v>
      </c>
      <c r="C259" s="146" t="s">
        <v>336</v>
      </c>
      <c r="D259" s="146"/>
      <c r="E259" s="146"/>
      <c r="F259" s="146"/>
      <c r="G259" s="163">
        <v>505802</v>
      </c>
      <c r="AA259" s="163">
        <v>281068.27399999998</v>
      </c>
      <c r="AB259" s="163">
        <v>66358.86</v>
      </c>
      <c r="AC259" s="163">
        <v>214709.41400000002</v>
      </c>
      <c r="AD259" s="163">
        <v>195574.07500000001</v>
      </c>
      <c r="AE259" s="163">
        <v>12949.897000000001</v>
      </c>
      <c r="AF259" s="163">
        <v>6185.442</v>
      </c>
      <c r="AG259" s="163">
        <v>1420.2380194246768</v>
      </c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  <c r="BI259" s="151"/>
      <c r="BJ259" s="151"/>
      <c r="BK259" s="151"/>
      <c r="BL259" s="151"/>
      <c r="BM259" s="151"/>
      <c r="BN259" s="151"/>
      <c r="BO259" s="151"/>
      <c r="BP259" s="151"/>
      <c r="BQ259" s="151"/>
      <c r="BR259" s="151"/>
      <c r="BS259" s="151"/>
      <c r="BT259" s="151"/>
      <c r="BU259" s="151"/>
      <c r="BV259" s="151"/>
      <c r="BW259" s="163">
        <v>16524.562940561056</v>
      </c>
      <c r="BX259" s="163">
        <v>12694.045156265975</v>
      </c>
      <c r="BY259" s="163">
        <v>3165.3972331936807</v>
      </c>
      <c r="BZ259" s="163">
        <v>1669.42</v>
      </c>
      <c r="CA259" s="163">
        <v>19370.244999999999</v>
      </c>
      <c r="CB259" s="163">
        <v>4222.8629970100519</v>
      </c>
      <c r="CC259" s="163">
        <v>3264.5690271826647</v>
      </c>
      <c r="CD259" s="163">
        <v>187.16476514719986</v>
      </c>
      <c r="CE259" s="163">
        <v>982.47867397320272</v>
      </c>
      <c r="CF259" s="163">
        <v>0</v>
      </c>
      <c r="CG259" s="163">
        <v>67.367800078392023</v>
      </c>
      <c r="CH259" s="163">
        <v>167.72014326429368</v>
      </c>
      <c r="CI259" s="163">
        <v>8.6063601675033574</v>
      </c>
      <c r="CJ259" s="163">
        <v>35.608300693035126</v>
      </c>
      <c r="CK259" s="163">
        <v>650.63756039831605</v>
      </c>
      <c r="CL259" s="163">
        <v>704.58473371315006</v>
      </c>
      <c r="CM259" s="164"/>
      <c r="CN259" s="164"/>
      <c r="CO259" s="164"/>
      <c r="CP259" s="164"/>
      <c r="CQ259" s="151"/>
      <c r="CR259" s="151"/>
      <c r="CS259" s="151"/>
      <c r="CT259" s="151"/>
      <c r="CU259" s="151"/>
      <c r="CV259" s="151"/>
      <c r="CW259" s="151"/>
      <c r="CX259" s="151"/>
      <c r="CY259" s="151"/>
      <c r="CZ259" s="151"/>
      <c r="DA259" s="151"/>
      <c r="DB259" s="151"/>
      <c r="DC259" s="151"/>
      <c r="DD259" s="151"/>
      <c r="DE259" s="151"/>
      <c r="DF259" s="151"/>
      <c r="DG259" s="151"/>
      <c r="DH259" s="151"/>
      <c r="DI259" s="151"/>
      <c r="DJ259" s="151"/>
      <c r="DK259" s="151"/>
      <c r="DL259" s="151"/>
      <c r="DM259" s="151"/>
      <c r="DN259" s="151"/>
      <c r="DO259" s="151"/>
      <c r="DP259" s="151"/>
      <c r="DQ259" s="151"/>
      <c r="DR259" s="151"/>
      <c r="DS259" s="151"/>
      <c r="DT259" s="151"/>
      <c r="DU259" s="151"/>
      <c r="DV259" s="151"/>
      <c r="DW259" s="151"/>
      <c r="DX259" s="151"/>
      <c r="DY259" s="151"/>
      <c r="DZ259" s="151"/>
      <c r="EA259" s="151"/>
      <c r="EB259" s="151"/>
      <c r="EC259" s="151"/>
      <c r="ED259" s="151"/>
      <c r="EE259" s="151"/>
      <c r="EF259" s="151"/>
      <c r="EG259" s="151"/>
      <c r="EH259" s="151"/>
      <c r="EI259" s="151"/>
      <c r="EJ259" s="151"/>
      <c r="EK259" s="151"/>
      <c r="EL259" s="151"/>
      <c r="EM259" s="151"/>
    </row>
    <row r="260" spans="1:143" ht="12" customHeight="1" x14ac:dyDescent="0.2">
      <c r="A260" s="146" t="s">
        <v>340</v>
      </c>
      <c r="B260" s="147">
        <v>2004</v>
      </c>
      <c r="C260" s="146" t="s">
        <v>341</v>
      </c>
      <c r="D260" s="146"/>
      <c r="E260" s="146"/>
      <c r="F260" s="146"/>
      <c r="G260" s="163">
        <v>178450</v>
      </c>
      <c r="AA260" s="163">
        <v>77371.423999999999</v>
      </c>
      <c r="AB260" s="163">
        <v>25701.386999999999</v>
      </c>
      <c r="AC260" s="163">
        <v>51670.036999999997</v>
      </c>
      <c r="AD260" s="163">
        <v>44108.964</v>
      </c>
      <c r="AE260" s="163">
        <v>5986.9629999999997</v>
      </c>
      <c r="AF260" s="163">
        <v>1574.11</v>
      </c>
      <c r="AG260" s="163">
        <v>3538.60994061172</v>
      </c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  <c r="BI260" s="151"/>
      <c r="BJ260" s="151"/>
      <c r="BK260" s="151"/>
      <c r="BL260" s="151"/>
      <c r="BM260" s="151"/>
      <c r="BN260" s="151"/>
      <c r="BO260" s="151"/>
      <c r="BP260" s="151"/>
      <c r="BQ260" s="151"/>
      <c r="BR260" s="151"/>
      <c r="BS260" s="151"/>
      <c r="BT260" s="151"/>
      <c r="BU260" s="151"/>
      <c r="BV260" s="151"/>
      <c r="BW260" s="163">
        <v>9423.3493885821099</v>
      </c>
      <c r="BX260" s="163">
        <v>7041.4145626121162</v>
      </c>
      <c r="BY260" s="163">
        <v>1356.1896741259097</v>
      </c>
      <c r="BZ260" s="163">
        <v>1334.7059999999999</v>
      </c>
      <c r="CA260" s="163">
        <v>2369.34</v>
      </c>
      <c r="CB260" s="163">
        <v>401.78349495828149</v>
      </c>
      <c r="CC260" s="163">
        <v>1265.8146444431245</v>
      </c>
      <c r="CD260" s="163">
        <v>19.306399503573775</v>
      </c>
      <c r="CE260" s="163">
        <v>445.86088818871974</v>
      </c>
      <c r="CF260" s="163">
        <v>0</v>
      </c>
      <c r="CG260" s="163">
        <v>52.943360030174254</v>
      </c>
      <c r="CH260" s="163">
        <v>87.645321705818176</v>
      </c>
      <c r="CI260" s="163">
        <v>1.6081800312995911</v>
      </c>
      <c r="CJ260" s="163">
        <v>1.8865000367164613</v>
      </c>
      <c r="CK260" s="163">
        <v>37.150999391302463</v>
      </c>
      <c r="CL260" s="163">
        <v>725.36465411758422</v>
      </c>
      <c r="CM260" s="164"/>
      <c r="CN260" s="164"/>
      <c r="CO260" s="164"/>
      <c r="CP260" s="164"/>
      <c r="CQ260" s="151"/>
      <c r="CR260" s="151"/>
      <c r="CS260" s="151"/>
      <c r="CT260" s="151"/>
      <c r="CU260" s="151"/>
      <c r="CV260" s="151"/>
      <c r="CW260" s="151"/>
      <c r="CX260" s="151"/>
      <c r="CY260" s="151"/>
      <c r="CZ260" s="151"/>
      <c r="DA260" s="151"/>
      <c r="DB260" s="151"/>
      <c r="DC260" s="151"/>
      <c r="DD260" s="151"/>
      <c r="DE260" s="151"/>
      <c r="DF260" s="151"/>
      <c r="DG260" s="151"/>
      <c r="DH260" s="151"/>
      <c r="DI260" s="151"/>
      <c r="DJ260" s="151"/>
      <c r="DK260" s="151"/>
      <c r="DL260" s="151"/>
      <c r="DM260" s="151"/>
      <c r="DN260" s="151"/>
      <c r="DO260" s="151"/>
      <c r="DP260" s="151"/>
      <c r="DQ260" s="151"/>
      <c r="DR260" s="151"/>
      <c r="DS260" s="151"/>
      <c r="DT260" s="151"/>
      <c r="DU260" s="151"/>
      <c r="DV260" s="151"/>
      <c r="DW260" s="151"/>
      <c r="DX260" s="151"/>
      <c r="DY260" s="151"/>
      <c r="DZ260" s="151"/>
      <c r="EA260" s="151"/>
      <c r="EB260" s="151"/>
      <c r="EC260" s="151"/>
      <c r="ED260" s="151"/>
      <c r="EE260" s="151"/>
      <c r="EF260" s="151"/>
      <c r="EG260" s="151"/>
      <c r="EH260" s="151"/>
      <c r="EI260" s="151"/>
      <c r="EJ260" s="151"/>
      <c r="EK260" s="151"/>
      <c r="EL260" s="151"/>
      <c r="EM260" s="151"/>
    </row>
    <row r="261" spans="1:143" ht="12" customHeight="1" x14ac:dyDescent="0.2">
      <c r="A261" s="146" t="s">
        <v>342</v>
      </c>
      <c r="B261" s="147">
        <v>2004</v>
      </c>
      <c r="C261" s="146" t="s">
        <v>343</v>
      </c>
      <c r="D261" s="146"/>
      <c r="E261" s="146"/>
      <c r="F261" s="146"/>
      <c r="G261" s="163">
        <v>834578</v>
      </c>
      <c r="AA261" s="163">
        <v>412726.99699999997</v>
      </c>
      <c r="AB261" s="163">
        <v>195054.875</v>
      </c>
      <c r="AC261" s="163">
        <v>217672.122</v>
      </c>
      <c r="AD261" s="163">
        <v>164743.769</v>
      </c>
      <c r="AE261" s="163">
        <v>38726.133000000002</v>
      </c>
      <c r="AF261" s="163">
        <v>14202.22</v>
      </c>
      <c r="AG261" s="163">
        <v>4490.9369072353838</v>
      </c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  <c r="BI261" s="151"/>
      <c r="BJ261" s="151"/>
      <c r="BK261" s="151"/>
      <c r="BL261" s="151"/>
      <c r="BM261" s="151"/>
      <c r="BN261" s="151"/>
      <c r="BO261" s="151"/>
      <c r="BP261" s="151"/>
      <c r="BQ261" s="151"/>
      <c r="BR261" s="151"/>
      <c r="BS261" s="151"/>
      <c r="BT261" s="151"/>
      <c r="BU261" s="151"/>
      <c r="BV261" s="151"/>
      <c r="BW261" s="163">
        <v>37879.128246424552</v>
      </c>
      <c r="BX261" s="163">
        <v>34998.673137718681</v>
      </c>
      <c r="BY261" s="163">
        <v>10776.817866299629</v>
      </c>
      <c r="BZ261" s="163">
        <v>32283.93</v>
      </c>
      <c r="CA261" s="163">
        <v>45203.514999999999</v>
      </c>
      <c r="CB261" s="163">
        <v>12833.86713895619</v>
      </c>
      <c r="CC261" s="163">
        <v>7554.5520464174751</v>
      </c>
      <c r="CD261" s="163">
        <v>165.17363567221165</v>
      </c>
      <c r="CE261" s="163">
        <v>1839.6755512652396</v>
      </c>
      <c r="CF261" s="163">
        <v>0</v>
      </c>
      <c r="CG261" s="163">
        <v>541.86602070379263</v>
      </c>
      <c r="CH261" s="163">
        <v>544.00977058792114</v>
      </c>
      <c r="CI261" s="163">
        <v>110.6086821527481</v>
      </c>
      <c r="CJ261" s="163">
        <v>85.795081669807431</v>
      </c>
      <c r="CK261" s="163">
        <v>588.85078559625151</v>
      </c>
      <c r="CL261" s="163">
        <v>3386.4576859097479</v>
      </c>
      <c r="CM261" s="164"/>
      <c r="CN261" s="164"/>
      <c r="CO261" s="164"/>
      <c r="CP261" s="164"/>
      <c r="CQ261" s="151"/>
      <c r="CR261" s="151"/>
      <c r="CS261" s="151"/>
      <c r="CT261" s="151"/>
      <c r="CU261" s="151"/>
      <c r="CV261" s="151"/>
      <c r="CW261" s="151"/>
      <c r="CX261" s="151"/>
      <c r="CY261" s="151"/>
      <c r="CZ261" s="151"/>
      <c r="DA261" s="151"/>
      <c r="DB261" s="151"/>
      <c r="DC261" s="151"/>
      <c r="DD261" s="151"/>
      <c r="DE261" s="151"/>
      <c r="DF261" s="151"/>
      <c r="DG261" s="151"/>
      <c r="DH261" s="151"/>
      <c r="DI261" s="151"/>
      <c r="DJ261" s="151"/>
      <c r="DK261" s="151"/>
      <c r="DL261" s="151"/>
      <c r="DM261" s="151"/>
      <c r="DN261" s="151"/>
      <c r="DO261" s="151"/>
      <c r="DP261" s="151"/>
      <c r="DQ261" s="151"/>
      <c r="DR261" s="151"/>
      <c r="DS261" s="151"/>
      <c r="DT261" s="151"/>
      <c r="DU261" s="151"/>
      <c r="DV261" s="151"/>
      <c r="DW261" s="151"/>
      <c r="DX261" s="151"/>
      <c r="DY261" s="151"/>
      <c r="DZ261" s="151"/>
      <c r="EA261" s="151"/>
      <c r="EB261" s="151"/>
      <c r="EC261" s="151"/>
      <c r="ED261" s="151"/>
      <c r="EE261" s="151"/>
      <c r="EF261" s="151"/>
      <c r="EG261" s="151"/>
      <c r="EH261" s="151"/>
      <c r="EI261" s="151"/>
      <c r="EJ261" s="151"/>
      <c r="EK261" s="151"/>
      <c r="EL261" s="151"/>
      <c r="EM261" s="151"/>
    </row>
    <row r="262" spans="1:143" ht="12" customHeight="1" x14ac:dyDescent="0.2">
      <c r="A262" s="141" t="s">
        <v>298</v>
      </c>
      <c r="B262" s="142">
        <v>2003</v>
      </c>
      <c r="C262" s="141" t="s">
        <v>299</v>
      </c>
      <c r="D262" s="141"/>
      <c r="E262" s="141"/>
      <c r="F262" s="141"/>
      <c r="G262" s="165">
        <v>998918</v>
      </c>
      <c r="AA262" s="161">
        <v>439579.73700000002</v>
      </c>
      <c r="AB262" s="161">
        <v>211055.48699999999</v>
      </c>
      <c r="AC262" s="161">
        <v>228524.25</v>
      </c>
      <c r="AD262" s="161">
        <v>171686.87</v>
      </c>
      <c r="AE262" s="161">
        <v>39467.96</v>
      </c>
      <c r="AF262" s="161">
        <v>17369.419999999998</v>
      </c>
      <c r="AG262" s="161">
        <v>8798.1095000000005</v>
      </c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5"/>
      <c r="BN262" s="145"/>
      <c r="BO262" s="145"/>
      <c r="BP262" s="145"/>
      <c r="BQ262" s="145"/>
      <c r="BR262" s="145"/>
      <c r="BS262" s="145"/>
      <c r="BT262" s="145"/>
      <c r="BU262" s="145"/>
      <c r="BV262" s="145"/>
      <c r="BW262" s="166">
        <v>53850.178426979182</v>
      </c>
      <c r="BX262" s="166">
        <v>38839.982116688669</v>
      </c>
      <c r="BY262" s="166">
        <v>9315.7003898144521</v>
      </c>
      <c r="BZ262" s="166">
        <v>36768.092325978163</v>
      </c>
      <c r="CA262" s="166">
        <v>28311.704249995946</v>
      </c>
      <c r="CB262" s="166">
        <v>12137.424997695387</v>
      </c>
      <c r="CC262" s="166">
        <v>11161.343404343244</v>
      </c>
      <c r="CD262" s="166">
        <v>1041.2080575085181</v>
      </c>
      <c r="CE262" s="166">
        <v>1290.2984658187627</v>
      </c>
      <c r="CF262" s="166">
        <v>159.29189578020572</v>
      </c>
      <c r="CG262" s="166">
        <v>277.0156253914833</v>
      </c>
      <c r="CH262" s="166">
        <v>495.94858686184881</v>
      </c>
      <c r="CI262" s="166">
        <v>98.105841909408568</v>
      </c>
      <c r="CJ262" s="166">
        <v>235.73802458810806</v>
      </c>
      <c r="CK262" s="166">
        <v>925.11852550166657</v>
      </c>
      <c r="CL262" s="166">
        <v>815.68341587543489</v>
      </c>
      <c r="CM262" s="167"/>
      <c r="CN262" s="167"/>
      <c r="CO262" s="167"/>
      <c r="CP262" s="167"/>
      <c r="CQ262" s="145"/>
      <c r="CR262" s="145"/>
      <c r="CS262" s="145"/>
      <c r="CT262" s="145"/>
      <c r="CU262" s="145"/>
      <c r="CV262" s="145"/>
      <c r="CW262" s="145"/>
      <c r="CX262" s="145"/>
      <c r="CY262" s="145"/>
      <c r="CZ262" s="145"/>
      <c r="DA262" s="145"/>
      <c r="DB262" s="145"/>
      <c r="DC262" s="145"/>
      <c r="DD262" s="145"/>
      <c r="DE262" s="145"/>
      <c r="DF262" s="145"/>
      <c r="DG262" s="145"/>
      <c r="DH262" s="145"/>
      <c r="DI262" s="145"/>
      <c r="DJ262" s="145"/>
      <c r="DK262" s="145"/>
      <c r="DL262" s="145"/>
      <c r="DM262" s="145"/>
      <c r="DN262" s="145"/>
      <c r="DO262" s="145"/>
      <c r="DP262" s="145"/>
      <c r="DQ262" s="145"/>
      <c r="DR262" s="145"/>
      <c r="DS262" s="145"/>
      <c r="DT262" s="145"/>
      <c r="DU262" s="145"/>
      <c r="DV262" s="145"/>
      <c r="DW262" s="145"/>
      <c r="DX262" s="145"/>
      <c r="DY262" s="145"/>
      <c r="DZ262" s="145"/>
      <c r="EA262" s="145"/>
      <c r="EB262" s="145"/>
      <c r="EC262" s="145"/>
      <c r="ED262" s="145"/>
      <c r="EE262" s="145"/>
      <c r="EF262" s="145"/>
      <c r="EG262" s="145"/>
      <c r="EH262" s="145"/>
      <c r="EI262" s="145"/>
      <c r="EJ262" s="145"/>
      <c r="EK262" s="145"/>
      <c r="EL262" s="145"/>
      <c r="EM262" s="145"/>
    </row>
    <row r="263" spans="1:143" ht="12" customHeight="1" x14ac:dyDescent="0.2">
      <c r="A263" s="141" t="s">
        <v>303</v>
      </c>
      <c r="B263" s="142">
        <v>2003</v>
      </c>
      <c r="C263" s="141" t="s">
        <v>304</v>
      </c>
      <c r="D263" s="141"/>
      <c r="E263" s="141"/>
      <c r="F263" s="141"/>
      <c r="G263" s="168">
        <v>1144453</v>
      </c>
      <c r="AA263" s="143">
        <v>670966.09199999995</v>
      </c>
      <c r="AB263" s="143">
        <v>214810.07199999999</v>
      </c>
      <c r="AC263" s="143">
        <v>456131</v>
      </c>
      <c r="AD263" s="143">
        <v>385977.25</v>
      </c>
      <c r="AE263" s="143">
        <v>62167.22</v>
      </c>
      <c r="AF263" s="143">
        <v>8011.55</v>
      </c>
      <c r="AG263" s="143">
        <v>6020.2160000000003</v>
      </c>
      <c r="AH263" s="143"/>
      <c r="AI263" s="143"/>
      <c r="AJ263" s="143"/>
      <c r="AK263" s="143"/>
      <c r="AL263" s="143"/>
      <c r="AM263" s="143"/>
      <c r="AN263" s="143"/>
      <c r="AO263" s="143"/>
      <c r="AP263" s="143"/>
      <c r="AQ263" s="143"/>
      <c r="AR263" s="143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  <c r="BH263" s="145"/>
      <c r="BI263" s="145"/>
      <c r="BJ263" s="145"/>
      <c r="BK263" s="145"/>
      <c r="BL263" s="145"/>
      <c r="BM263" s="145"/>
      <c r="BN263" s="145"/>
      <c r="BO263" s="145"/>
      <c r="BP263" s="145"/>
      <c r="BQ263" s="145"/>
      <c r="BR263" s="145"/>
      <c r="BS263" s="145"/>
      <c r="BT263" s="145"/>
      <c r="BU263" s="145"/>
      <c r="BV263" s="145"/>
      <c r="BW263" s="166">
        <v>56135.070248530807</v>
      </c>
      <c r="BX263" s="166">
        <v>30766.690256108879</v>
      </c>
      <c r="BY263" s="166">
        <v>7667.3686387702073</v>
      </c>
      <c r="BZ263" s="166">
        <v>16144.348072320819</v>
      </c>
      <c r="CA263" s="166">
        <v>41582.856398430464</v>
      </c>
      <c r="CB263" s="166">
        <v>17772.569376983643</v>
      </c>
      <c r="CC263" s="166">
        <v>20628.811553542455</v>
      </c>
      <c r="CD263" s="166">
        <v>910.79653620334716</v>
      </c>
      <c r="CE263" s="166">
        <v>1647.1799563646316</v>
      </c>
      <c r="CF263" s="166">
        <v>349.18109074985983</v>
      </c>
      <c r="CG263" s="166">
        <v>200.65500390529633</v>
      </c>
      <c r="CH263" s="166">
        <v>689.28658174014095</v>
      </c>
      <c r="CI263" s="166">
        <v>93.520421820163733</v>
      </c>
      <c r="CJ263" s="166">
        <v>105.89194206094741</v>
      </c>
      <c r="CK263" s="166">
        <v>1021.3192229539547</v>
      </c>
      <c r="CL263" s="166">
        <v>3543.6144089684485</v>
      </c>
      <c r="CM263" s="167"/>
      <c r="CN263" s="167"/>
      <c r="CO263" s="167"/>
      <c r="CP263" s="167"/>
      <c r="CQ263" s="145"/>
      <c r="CR263" s="145"/>
      <c r="CS263" s="145"/>
      <c r="CT263" s="145"/>
      <c r="CU263" s="145"/>
      <c r="CV263" s="145"/>
      <c r="CW263" s="145"/>
      <c r="CX263" s="145"/>
      <c r="CY263" s="145"/>
      <c r="CZ263" s="145"/>
      <c r="DA263" s="145"/>
      <c r="DB263" s="145"/>
      <c r="DC263" s="145"/>
      <c r="DD263" s="145"/>
      <c r="DE263" s="145"/>
      <c r="DF263" s="145"/>
      <c r="DG263" s="145"/>
      <c r="DH263" s="145"/>
      <c r="DI263" s="145"/>
      <c r="DJ263" s="145"/>
      <c r="DK263" s="145"/>
      <c r="DL263" s="145"/>
      <c r="DM263" s="145"/>
      <c r="DN263" s="145"/>
      <c r="DO263" s="145"/>
      <c r="DP263" s="145"/>
      <c r="DQ263" s="145"/>
      <c r="DR263" s="145"/>
      <c r="DS263" s="145"/>
      <c r="DT263" s="145"/>
      <c r="DU263" s="145"/>
      <c r="DV263" s="145"/>
      <c r="DW263" s="145"/>
      <c r="DX263" s="145"/>
      <c r="DY263" s="145"/>
      <c r="DZ263" s="145"/>
      <c r="EA263" s="145"/>
      <c r="EB263" s="145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</row>
    <row r="264" spans="1:143" ht="12" customHeight="1" x14ac:dyDescent="0.2">
      <c r="A264" s="141" t="s">
        <v>307</v>
      </c>
      <c r="B264" s="142">
        <v>2003</v>
      </c>
      <c r="C264" s="141" t="s">
        <v>308</v>
      </c>
      <c r="D264" s="141"/>
      <c r="E264" s="141"/>
      <c r="F264" s="141"/>
      <c r="G264" s="165">
        <v>549216</v>
      </c>
      <c r="AA264" s="161">
        <v>261248.22899999976</v>
      </c>
      <c r="AB264" s="161">
        <v>89951.289000000019</v>
      </c>
      <c r="AC264" s="161">
        <v>171296.94</v>
      </c>
      <c r="AD264" s="161">
        <v>142701.84</v>
      </c>
      <c r="AE264" s="161">
        <v>22276.49</v>
      </c>
      <c r="AF264" s="161">
        <v>6318.61</v>
      </c>
      <c r="AG264" s="161">
        <v>4650.4375000000018</v>
      </c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  <c r="BI264" s="145"/>
      <c r="BJ264" s="145"/>
      <c r="BK264" s="145"/>
      <c r="BL264" s="145"/>
      <c r="BM264" s="145"/>
      <c r="BN264" s="145"/>
      <c r="BO264" s="145"/>
      <c r="BP264" s="145"/>
      <c r="BQ264" s="145"/>
      <c r="BR264" s="145"/>
      <c r="BS264" s="145"/>
      <c r="BT264" s="145"/>
      <c r="BU264" s="145"/>
      <c r="BV264" s="145"/>
      <c r="BW264" s="166">
        <v>21316.109211128354</v>
      </c>
      <c r="BX264" s="166">
        <v>20059.621839465737</v>
      </c>
      <c r="BY264" s="166">
        <v>4589.5967944125832</v>
      </c>
      <c r="BZ264" s="166">
        <v>2753.0315270695687</v>
      </c>
      <c r="CA264" s="166">
        <v>19469.369184237839</v>
      </c>
      <c r="CB264" s="166">
        <v>5515.2971307921407</v>
      </c>
      <c r="CC264" s="166">
        <v>5357.8672592433168</v>
      </c>
      <c r="CD264" s="166">
        <v>152.18148624421471</v>
      </c>
      <c r="CE264" s="166">
        <v>663.55108242189885</v>
      </c>
      <c r="CF264" s="166">
        <v>127.38689662539959</v>
      </c>
      <c r="CG264" s="166">
        <v>216.38988421154022</v>
      </c>
      <c r="CH264" s="166">
        <v>248.40269341957568</v>
      </c>
      <c r="CI264" s="166">
        <v>48.14936093711853</v>
      </c>
      <c r="CJ264" s="166">
        <v>108.28216210746766</v>
      </c>
      <c r="CK264" s="166">
        <v>629.76418390611184</v>
      </c>
      <c r="CL264" s="166">
        <v>156.17868303966523</v>
      </c>
      <c r="CM264" s="167"/>
      <c r="CN264" s="167"/>
      <c r="CO264" s="167"/>
      <c r="CP264" s="167"/>
      <c r="CQ264" s="145"/>
      <c r="CR264" s="145"/>
      <c r="CS264" s="145"/>
      <c r="CT264" s="145"/>
      <c r="CU264" s="145"/>
      <c r="CV264" s="145"/>
      <c r="CW264" s="145"/>
      <c r="CX264" s="145"/>
      <c r="CY264" s="145"/>
      <c r="CZ264" s="145"/>
      <c r="DA264" s="145"/>
      <c r="DB264" s="145"/>
      <c r="DC264" s="145"/>
      <c r="DD264" s="145"/>
      <c r="DE264" s="145"/>
      <c r="DF264" s="145"/>
      <c r="DG264" s="145"/>
      <c r="DH264" s="145"/>
      <c r="DI264" s="145"/>
      <c r="DJ264" s="145"/>
      <c r="DK264" s="145"/>
      <c r="DL264" s="145"/>
      <c r="DM264" s="145"/>
      <c r="DN264" s="145"/>
      <c r="DO264" s="145"/>
      <c r="DP264" s="145"/>
      <c r="DQ264" s="145"/>
      <c r="DR264" s="145"/>
      <c r="DS264" s="145"/>
      <c r="DT264" s="145"/>
      <c r="DU264" s="145"/>
      <c r="DV264" s="145"/>
      <c r="DW264" s="145"/>
      <c r="DX264" s="145"/>
      <c r="DY264" s="145"/>
      <c r="DZ264" s="145"/>
      <c r="EA264" s="145"/>
      <c r="EB264" s="145"/>
      <c r="EC264" s="145"/>
      <c r="ED264" s="145"/>
      <c r="EE264" s="145"/>
      <c r="EF264" s="145"/>
      <c r="EG264" s="145"/>
      <c r="EH264" s="145"/>
      <c r="EI264" s="145"/>
      <c r="EJ264" s="145"/>
      <c r="EK264" s="145"/>
      <c r="EL264" s="145"/>
      <c r="EM264" s="145"/>
    </row>
    <row r="265" spans="1:143" ht="12" customHeight="1" x14ac:dyDescent="0.2">
      <c r="A265" s="141" t="s">
        <v>312</v>
      </c>
      <c r="B265" s="142">
        <v>2003</v>
      </c>
      <c r="C265" s="141" t="s">
        <v>313</v>
      </c>
      <c r="D265" s="141"/>
      <c r="E265" s="141"/>
      <c r="F265" s="141"/>
      <c r="G265" s="165">
        <v>341496</v>
      </c>
      <c r="AA265" s="161">
        <v>167577.10499999992</v>
      </c>
      <c r="AB265" s="161">
        <v>83536.135000000009</v>
      </c>
      <c r="AC265" s="161">
        <v>83966.87</v>
      </c>
      <c r="AD265" s="161">
        <v>62960.68</v>
      </c>
      <c r="AE265" s="161">
        <v>16288.09</v>
      </c>
      <c r="AF265" s="161">
        <v>4792.2</v>
      </c>
      <c r="AG265" s="161">
        <v>1750.2774999999999</v>
      </c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  <c r="BH265" s="145"/>
      <c r="BI265" s="145"/>
      <c r="BJ265" s="145"/>
      <c r="BK265" s="145"/>
      <c r="BL265" s="145"/>
      <c r="BM265" s="145"/>
      <c r="BN265" s="145"/>
      <c r="BO265" s="145"/>
      <c r="BP265" s="145"/>
      <c r="BQ265" s="145"/>
      <c r="BR265" s="145"/>
      <c r="BS265" s="145"/>
      <c r="BT265" s="145"/>
      <c r="BU265" s="145"/>
      <c r="BV265" s="145"/>
      <c r="BW265" s="166">
        <v>18945.555519180001</v>
      </c>
      <c r="BX265" s="166">
        <v>14234.43608145082</v>
      </c>
      <c r="BY265" s="166">
        <v>3088.4110240116715</v>
      </c>
      <c r="BZ265" s="166">
        <v>12618.83666571498</v>
      </c>
      <c r="CA265" s="166">
        <v>16978.283550229073</v>
      </c>
      <c r="CB265" s="166">
        <v>5019.2774370163679</v>
      </c>
      <c r="CC265" s="166">
        <v>3630.8255038615912</v>
      </c>
      <c r="CD265" s="166">
        <v>538.96619075038745</v>
      </c>
      <c r="CE265" s="166">
        <v>804.06897869944578</v>
      </c>
      <c r="CF265" s="166">
        <v>13.61699963927269</v>
      </c>
      <c r="CG265" s="166">
        <v>103.72810201883316</v>
      </c>
      <c r="CH265" s="166">
        <v>245.18519350481034</v>
      </c>
      <c r="CI265" s="166">
        <v>47.282060920238493</v>
      </c>
      <c r="CJ265" s="166">
        <v>216.52904421424867</v>
      </c>
      <c r="CK265" s="166">
        <v>203.102394642435</v>
      </c>
      <c r="CL265" s="166">
        <v>568.63521106719975</v>
      </c>
      <c r="CM265" s="167"/>
      <c r="CN265" s="167"/>
      <c r="CO265" s="167"/>
      <c r="CP265" s="167"/>
      <c r="CQ265" s="145"/>
      <c r="CR265" s="145"/>
      <c r="CS265" s="145"/>
      <c r="CT265" s="145"/>
      <c r="CU265" s="145"/>
      <c r="CV265" s="145"/>
      <c r="CW265" s="145"/>
      <c r="CX265" s="145"/>
      <c r="CY265" s="145"/>
      <c r="CZ265" s="145"/>
      <c r="DA265" s="145"/>
      <c r="DB265" s="145"/>
      <c r="DC265" s="145"/>
      <c r="DD265" s="145"/>
      <c r="DE265" s="145"/>
      <c r="DF265" s="145"/>
      <c r="DG265" s="145"/>
      <c r="DH265" s="145"/>
      <c r="DI265" s="145"/>
      <c r="DJ265" s="145"/>
      <c r="DK265" s="145"/>
      <c r="DL265" s="145"/>
      <c r="DM265" s="145"/>
      <c r="DN265" s="145"/>
      <c r="DO265" s="145"/>
      <c r="DP265" s="145"/>
      <c r="DQ265" s="145"/>
      <c r="DR265" s="145"/>
      <c r="DS265" s="145"/>
      <c r="DT265" s="145"/>
      <c r="DU265" s="145"/>
      <c r="DV265" s="145"/>
      <c r="DW265" s="145"/>
      <c r="DX265" s="145"/>
      <c r="DY265" s="145"/>
      <c r="DZ265" s="145"/>
      <c r="EA265" s="145"/>
      <c r="EB265" s="145"/>
      <c r="EC265" s="145"/>
      <c r="ED265" s="145"/>
      <c r="EE265" s="145"/>
      <c r="EF265" s="145"/>
      <c r="EG265" s="145"/>
      <c r="EH265" s="145"/>
      <c r="EI265" s="145"/>
      <c r="EJ265" s="145"/>
      <c r="EK265" s="145"/>
      <c r="EL265" s="145"/>
      <c r="EM265" s="145"/>
    </row>
    <row r="266" spans="1:143" ht="12" customHeight="1" x14ac:dyDescent="0.2">
      <c r="A266" s="141" t="s">
        <v>315</v>
      </c>
      <c r="B266" s="142">
        <v>2003</v>
      </c>
      <c r="C266" s="141" t="s">
        <v>316</v>
      </c>
      <c r="D266" s="141"/>
      <c r="E266" s="141"/>
      <c r="F266" s="141"/>
      <c r="G266" s="165">
        <v>317758</v>
      </c>
      <c r="AA266" s="161">
        <v>147600.62799999997</v>
      </c>
      <c r="AB266" s="161">
        <v>81454.838000000003</v>
      </c>
      <c r="AC266" s="161">
        <v>66145.789999999994</v>
      </c>
      <c r="AD266" s="161">
        <v>53283.41</v>
      </c>
      <c r="AE266" s="161">
        <v>9099.73</v>
      </c>
      <c r="AF266" s="161">
        <v>3762.65</v>
      </c>
      <c r="AG266" s="161">
        <v>2237.85</v>
      </c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5"/>
      <c r="BN266" s="145"/>
      <c r="BO266" s="145"/>
      <c r="BP266" s="145"/>
      <c r="BQ266" s="145"/>
      <c r="BR266" s="145"/>
      <c r="BS266" s="145"/>
      <c r="BT266" s="145"/>
      <c r="BU266" s="145"/>
      <c r="BV266" s="145"/>
      <c r="BW266" s="166">
        <v>18228.375334585013</v>
      </c>
      <c r="BX266" s="166">
        <v>12864.405792458118</v>
      </c>
      <c r="BY266" s="166">
        <v>2634.139979551062</v>
      </c>
      <c r="BZ266" s="166">
        <v>13515.218641968966</v>
      </c>
      <c r="CA266" s="166">
        <v>16243.944769682408</v>
      </c>
      <c r="CB266" s="166">
        <v>3335.2096081486343</v>
      </c>
      <c r="CC266" s="166">
        <v>2802.7286278200932</v>
      </c>
      <c r="CD266" s="166">
        <v>116.18384726668708</v>
      </c>
      <c r="CE266" s="166">
        <v>644.12458293652537</v>
      </c>
      <c r="CF266" s="166">
        <v>9.8855997381210319</v>
      </c>
      <c r="CG266" s="166">
        <v>85.927381672382353</v>
      </c>
      <c r="CH266" s="166">
        <v>135.30239641571046</v>
      </c>
      <c r="CI266" s="166">
        <v>9.4570001840591438</v>
      </c>
      <c r="CJ266" s="166">
        <v>60.395441175460817</v>
      </c>
      <c r="CK266" s="166">
        <v>706.16743232647514</v>
      </c>
      <c r="CL266" s="166">
        <v>39.685100772380828</v>
      </c>
      <c r="CM266" s="167"/>
      <c r="CN266" s="167"/>
      <c r="CO266" s="167"/>
      <c r="CP266" s="167"/>
      <c r="CQ266" s="145"/>
      <c r="CR266" s="145"/>
      <c r="CS266" s="145"/>
      <c r="CT266" s="145"/>
      <c r="CU266" s="145"/>
      <c r="CV266" s="145"/>
      <c r="CW266" s="145"/>
      <c r="CX266" s="145"/>
      <c r="CY266" s="145"/>
      <c r="CZ266" s="145"/>
      <c r="DA266" s="145"/>
      <c r="DB266" s="145"/>
      <c r="DC266" s="145"/>
      <c r="DD266" s="145"/>
      <c r="DE266" s="145"/>
      <c r="DF266" s="145"/>
      <c r="DG266" s="145"/>
      <c r="DH266" s="145"/>
      <c r="DI266" s="145"/>
      <c r="DJ266" s="145"/>
      <c r="DK266" s="145"/>
      <c r="DL266" s="145"/>
      <c r="DM266" s="145"/>
      <c r="DN266" s="145"/>
      <c r="DO266" s="145"/>
      <c r="DP266" s="145"/>
      <c r="DQ266" s="145"/>
      <c r="DR266" s="145"/>
      <c r="DS266" s="145"/>
      <c r="DT266" s="145"/>
      <c r="DU266" s="145"/>
      <c r="DV266" s="145"/>
      <c r="DW266" s="145"/>
      <c r="DX266" s="145"/>
      <c r="DY266" s="145"/>
      <c r="DZ266" s="145"/>
      <c r="EA266" s="145"/>
      <c r="EB266" s="145"/>
      <c r="EC266" s="145"/>
      <c r="ED266" s="145"/>
      <c r="EE266" s="145"/>
      <c r="EF266" s="145"/>
      <c r="EG266" s="145"/>
      <c r="EH266" s="145"/>
      <c r="EI266" s="145"/>
      <c r="EJ266" s="145"/>
      <c r="EK266" s="145"/>
      <c r="EL266" s="145"/>
      <c r="EM266" s="145"/>
    </row>
    <row r="267" spans="1:143" ht="12" customHeight="1" x14ac:dyDescent="0.2">
      <c r="A267" s="141" t="s">
        <v>319</v>
      </c>
      <c r="B267" s="142">
        <v>2003</v>
      </c>
      <c r="C267" s="141" t="s">
        <v>320</v>
      </c>
      <c r="D267" s="141"/>
      <c r="E267" s="141"/>
      <c r="F267" s="141"/>
      <c r="G267" s="165">
        <v>204047</v>
      </c>
      <c r="AA267" s="161">
        <v>92810.49400000005</v>
      </c>
      <c r="AB267" s="161">
        <v>41935.40399999998</v>
      </c>
      <c r="AC267" s="161">
        <v>50875.09</v>
      </c>
      <c r="AD267" s="161">
        <v>40399.74</v>
      </c>
      <c r="AE267" s="161">
        <v>6792.81</v>
      </c>
      <c r="AF267" s="161">
        <v>3682.54</v>
      </c>
      <c r="AG267" s="161">
        <v>785.26499999999999</v>
      </c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45"/>
      <c r="AT267" s="145"/>
      <c r="AU267" s="145"/>
      <c r="AV267" s="145"/>
      <c r="AW267" s="145"/>
      <c r="AX267" s="145"/>
      <c r="AY267" s="145"/>
      <c r="AZ267" s="145"/>
      <c r="BA267" s="145"/>
      <c r="BB267" s="145"/>
      <c r="BC267" s="145"/>
      <c r="BD267" s="145"/>
      <c r="BE267" s="145"/>
      <c r="BF267" s="145"/>
      <c r="BG267" s="145"/>
      <c r="BH267" s="145"/>
      <c r="BI267" s="145"/>
      <c r="BJ267" s="145"/>
      <c r="BK267" s="145"/>
      <c r="BL267" s="145"/>
      <c r="BM267" s="145"/>
      <c r="BN267" s="145"/>
      <c r="BO267" s="145"/>
      <c r="BP267" s="145"/>
      <c r="BQ267" s="145"/>
      <c r="BR267" s="145"/>
      <c r="BS267" s="145"/>
      <c r="BT267" s="145"/>
      <c r="BU267" s="145"/>
      <c r="BV267" s="145"/>
      <c r="BW267" s="166">
        <v>8746.0836899999995</v>
      </c>
      <c r="BX267" s="166">
        <v>7248.8231820000001</v>
      </c>
      <c r="BY267" s="166">
        <v>2135.5619539297668</v>
      </c>
      <c r="BZ267" s="166">
        <v>6366.4990313453673</v>
      </c>
      <c r="CA267" s="166">
        <v>8082.5811858847137</v>
      </c>
      <c r="CB267" s="166">
        <v>2680.4164163652063</v>
      </c>
      <c r="CC267" s="166">
        <v>1697.0671953792757</v>
      </c>
      <c r="CD267" s="166">
        <v>33.744089244624597</v>
      </c>
      <c r="CE267" s="166">
        <v>284.85089245402816</v>
      </c>
      <c r="CF267" s="166">
        <v>168.55019553494452</v>
      </c>
      <c r="CG267" s="166">
        <v>92.366961797714239</v>
      </c>
      <c r="CH267" s="166">
        <v>106.10279718923569</v>
      </c>
      <c r="CI267" s="166">
        <v>23.207380451679231</v>
      </c>
      <c r="CJ267" s="166">
        <v>2.025660039424896</v>
      </c>
      <c r="CK267" s="166">
        <v>214.01696449858881</v>
      </c>
      <c r="CL267" s="166">
        <v>270.38200526237489</v>
      </c>
      <c r="CM267" s="167"/>
      <c r="CN267" s="167"/>
      <c r="CO267" s="167"/>
      <c r="CP267" s="167"/>
      <c r="CQ267" s="145"/>
      <c r="CR267" s="145"/>
      <c r="CS267" s="145"/>
      <c r="CT267" s="145"/>
      <c r="CU267" s="145"/>
      <c r="CV267" s="145"/>
      <c r="CW267" s="145"/>
      <c r="CX267" s="145"/>
      <c r="CY267" s="145"/>
      <c r="CZ267" s="145"/>
      <c r="DA267" s="145"/>
      <c r="DB267" s="145"/>
      <c r="DC267" s="145"/>
      <c r="DD267" s="145"/>
      <c r="DE267" s="145"/>
      <c r="DF267" s="145"/>
      <c r="DG267" s="145"/>
      <c r="DH267" s="145"/>
      <c r="DI267" s="145"/>
      <c r="DJ267" s="145"/>
      <c r="DK267" s="145"/>
      <c r="DL267" s="145"/>
      <c r="DM267" s="145"/>
      <c r="DN267" s="145"/>
      <c r="DO267" s="145"/>
      <c r="DP267" s="145"/>
      <c r="DQ267" s="145"/>
      <c r="DR267" s="145"/>
      <c r="DS267" s="145"/>
      <c r="DT267" s="145"/>
      <c r="DU267" s="145"/>
      <c r="DV267" s="145"/>
      <c r="DW267" s="145"/>
      <c r="DX267" s="145"/>
      <c r="DY267" s="145"/>
      <c r="DZ267" s="145"/>
      <c r="EA267" s="145"/>
      <c r="EB267" s="145"/>
      <c r="EC267" s="145"/>
      <c r="ED267" s="145"/>
      <c r="EE267" s="145"/>
      <c r="EF267" s="145"/>
      <c r="EG267" s="145"/>
      <c r="EH267" s="145"/>
      <c r="EI267" s="145"/>
      <c r="EJ267" s="145"/>
      <c r="EK267" s="145"/>
      <c r="EL267" s="145"/>
      <c r="EM267" s="145"/>
    </row>
    <row r="268" spans="1:143" ht="12" customHeight="1" x14ac:dyDescent="0.2">
      <c r="A268" s="141" t="s">
        <v>323</v>
      </c>
      <c r="B268" s="142">
        <v>2003</v>
      </c>
      <c r="C268" s="141" t="s">
        <v>324</v>
      </c>
      <c r="D268" s="141"/>
      <c r="E268" s="141"/>
      <c r="F268" s="141"/>
      <c r="G268" s="165">
        <v>384068</v>
      </c>
      <c r="AA268" s="161">
        <v>201911.38499999998</v>
      </c>
      <c r="AB268" s="161">
        <v>69771.694999999992</v>
      </c>
      <c r="AC268" s="161">
        <v>132139.69</v>
      </c>
      <c r="AD268" s="161">
        <v>118833.9</v>
      </c>
      <c r="AE268" s="161">
        <v>11135.01</v>
      </c>
      <c r="AF268" s="161">
        <v>2170.7800000000002</v>
      </c>
      <c r="AG268" s="161">
        <v>902.99299999999994</v>
      </c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  <c r="BH268" s="145"/>
      <c r="BI268" s="145"/>
      <c r="BJ268" s="145"/>
      <c r="BK268" s="145"/>
      <c r="BL268" s="145"/>
      <c r="BM268" s="145"/>
      <c r="BN268" s="145"/>
      <c r="BO268" s="145"/>
      <c r="BP268" s="145"/>
      <c r="BQ268" s="145"/>
      <c r="BR268" s="145"/>
      <c r="BS268" s="145"/>
      <c r="BT268" s="145"/>
      <c r="BU268" s="145"/>
      <c r="BV268" s="145"/>
      <c r="BW268" s="166">
        <v>16521.149592686892</v>
      </c>
      <c r="BX268" s="166">
        <v>10785.182109998525</v>
      </c>
      <c r="BY268" s="166">
        <v>2682.9167054623367</v>
      </c>
      <c r="BZ268" s="166">
        <v>2114.1485439941885</v>
      </c>
      <c r="CA268" s="166">
        <v>23598.215374860763</v>
      </c>
      <c r="CB268" s="166">
        <v>3799.1639523267745</v>
      </c>
      <c r="CC268" s="166">
        <v>2943.3338220282794</v>
      </c>
      <c r="CD268" s="166">
        <v>163.14288577181659</v>
      </c>
      <c r="CE268" s="166">
        <v>591.3800843337774</v>
      </c>
      <c r="CF268" s="166">
        <v>22.923899392724039</v>
      </c>
      <c r="CG268" s="166">
        <v>70.997081381797784</v>
      </c>
      <c r="CH268" s="166">
        <v>291.85019226860999</v>
      </c>
      <c r="CI268" s="166">
        <v>10.791760210037232</v>
      </c>
      <c r="CJ268" s="166">
        <v>101.26340197086334</v>
      </c>
      <c r="CK268" s="166">
        <v>680.45578197407724</v>
      </c>
      <c r="CL268" s="166">
        <v>126.91490247011184</v>
      </c>
      <c r="CM268" s="167"/>
      <c r="CN268" s="167"/>
      <c r="CO268" s="167"/>
      <c r="CP268" s="167"/>
      <c r="CQ268" s="145"/>
      <c r="CR268" s="145"/>
      <c r="CS268" s="145"/>
      <c r="CT268" s="145"/>
      <c r="CU268" s="145"/>
      <c r="CV268" s="145"/>
      <c r="CW268" s="145"/>
      <c r="CX268" s="145"/>
      <c r="CY268" s="145"/>
      <c r="CZ268" s="145"/>
      <c r="DA268" s="145"/>
      <c r="DB268" s="145"/>
      <c r="DC268" s="145"/>
      <c r="DD268" s="145"/>
      <c r="DE268" s="145"/>
      <c r="DF268" s="145"/>
      <c r="DG268" s="145"/>
      <c r="DH268" s="145"/>
      <c r="DI268" s="145"/>
      <c r="DJ268" s="145"/>
      <c r="DK268" s="145"/>
      <c r="DL268" s="145"/>
      <c r="DM268" s="145"/>
      <c r="DN268" s="145"/>
      <c r="DO268" s="145"/>
      <c r="DP268" s="145"/>
      <c r="DQ268" s="145"/>
      <c r="DR268" s="145"/>
      <c r="DS268" s="145"/>
      <c r="DT268" s="145"/>
      <c r="DU268" s="145"/>
      <c r="DV268" s="145"/>
      <c r="DW268" s="145"/>
      <c r="DX268" s="145"/>
      <c r="DY268" s="145"/>
      <c r="DZ268" s="145"/>
      <c r="EA268" s="145"/>
      <c r="EB268" s="145"/>
      <c r="EC268" s="145"/>
      <c r="ED268" s="145"/>
      <c r="EE268" s="145"/>
      <c r="EF268" s="145"/>
      <c r="EG268" s="145"/>
      <c r="EH268" s="145"/>
      <c r="EI268" s="145"/>
      <c r="EJ268" s="145"/>
      <c r="EK268" s="145"/>
      <c r="EL268" s="145"/>
      <c r="EM268" s="145"/>
    </row>
    <row r="269" spans="1:143" ht="12" customHeight="1" x14ac:dyDescent="0.2">
      <c r="A269" s="141" t="s">
        <v>328</v>
      </c>
      <c r="B269" s="142">
        <v>2003</v>
      </c>
      <c r="C269" s="141" t="s">
        <v>329</v>
      </c>
      <c r="D269" s="141"/>
      <c r="E269" s="141"/>
      <c r="F269" s="141"/>
      <c r="G269" s="165">
        <v>3713108</v>
      </c>
      <c r="AA269" s="161">
        <v>1891859.4789999991</v>
      </c>
      <c r="AB269" s="161">
        <v>766581.92900000024</v>
      </c>
      <c r="AC269" s="161">
        <v>1125277.55</v>
      </c>
      <c r="AD269" s="161">
        <v>950336.12</v>
      </c>
      <c r="AE269" s="161">
        <v>99972.42</v>
      </c>
      <c r="AF269" s="161">
        <v>74969.009999999995</v>
      </c>
      <c r="AG269" s="161">
        <v>24927.591500000006</v>
      </c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45"/>
      <c r="AT269" s="145"/>
      <c r="AU269" s="145"/>
      <c r="AV269" s="145"/>
      <c r="AW269" s="145"/>
      <c r="AX269" s="145"/>
      <c r="AY269" s="145"/>
      <c r="AZ269" s="145"/>
      <c r="BA269" s="145"/>
      <c r="BB269" s="145"/>
      <c r="BC269" s="145"/>
      <c r="BD269" s="145"/>
      <c r="BE269" s="145"/>
      <c r="BF269" s="145"/>
      <c r="BG269" s="145"/>
      <c r="BH269" s="145"/>
      <c r="BI269" s="145"/>
      <c r="BJ269" s="145"/>
      <c r="BK269" s="145"/>
      <c r="BL269" s="145"/>
      <c r="BM269" s="145"/>
      <c r="BN269" s="145"/>
      <c r="BO269" s="145"/>
      <c r="BP269" s="145"/>
      <c r="BQ269" s="145"/>
      <c r="BR269" s="145"/>
      <c r="BS269" s="145"/>
      <c r="BT269" s="145"/>
      <c r="BU269" s="145"/>
      <c r="BV269" s="145"/>
      <c r="BW269" s="166">
        <v>194909.75023475755</v>
      </c>
      <c r="BX269" s="166">
        <v>153700.11792149663</v>
      </c>
      <c r="BY269" s="166">
        <v>40272.720213655914</v>
      </c>
      <c r="BZ269" s="166">
        <v>157368.88023114824</v>
      </c>
      <c r="CA269" s="166">
        <v>78614.11591743707</v>
      </c>
      <c r="CB269" s="166">
        <v>43047.720909822288</v>
      </c>
      <c r="CC269" s="166">
        <v>18771.108915905734</v>
      </c>
      <c r="CD269" s="166">
        <v>1768.8245409237006</v>
      </c>
      <c r="CE269" s="166">
        <v>4933.816969298482</v>
      </c>
      <c r="CF269" s="166">
        <v>627.97948336422439</v>
      </c>
      <c r="CG269" s="166">
        <v>1841.0133358311653</v>
      </c>
      <c r="CH269" s="166">
        <v>1394.7650630513431</v>
      </c>
      <c r="CI269" s="166">
        <v>264.65194515085221</v>
      </c>
      <c r="CJ269" s="166">
        <v>315.64624614334105</v>
      </c>
      <c r="CK269" s="166">
        <v>4682.7260825352751</v>
      </c>
      <c r="CL269" s="166">
        <v>3342.2822250499726</v>
      </c>
      <c r="CM269" s="167"/>
      <c r="CN269" s="167"/>
      <c r="CO269" s="167"/>
      <c r="CP269" s="167"/>
      <c r="CQ269" s="145"/>
      <c r="CR269" s="145"/>
      <c r="CS269" s="145"/>
      <c r="CT269" s="145"/>
      <c r="CU269" s="145"/>
      <c r="CV269" s="145"/>
      <c r="CW269" s="145"/>
      <c r="CX269" s="145"/>
      <c r="CY269" s="145"/>
      <c r="CZ269" s="145"/>
      <c r="DA269" s="145"/>
      <c r="DB269" s="145"/>
      <c r="DC269" s="145"/>
      <c r="DD269" s="145"/>
      <c r="DE269" s="145"/>
      <c r="DF269" s="145"/>
      <c r="DG269" s="145"/>
      <c r="DH269" s="145"/>
      <c r="DI269" s="145"/>
      <c r="DJ269" s="145"/>
      <c r="DK269" s="145"/>
      <c r="DL269" s="145"/>
      <c r="DM269" s="145"/>
      <c r="DN269" s="145"/>
      <c r="DO269" s="145"/>
      <c r="DP269" s="145"/>
      <c r="DQ269" s="145"/>
      <c r="DR269" s="145"/>
      <c r="DS269" s="145"/>
      <c r="DT269" s="145"/>
      <c r="DU269" s="145"/>
      <c r="DV269" s="145"/>
      <c r="DW269" s="145"/>
      <c r="DX269" s="145"/>
      <c r="DY269" s="145"/>
      <c r="DZ269" s="145"/>
      <c r="EA269" s="145"/>
      <c r="EB269" s="145"/>
      <c r="EC269" s="145"/>
      <c r="ED269" s="145"/>
      <c r="EE269" s="145"/>
      <c r="EF269" s="145"/>
      <c r="EG269" s="145"/>
      <c r="EH269" s="145"/>
      <c r="EI269" s="145"/>
      <c r="EJ269" s="145"/>
      <c r="EK269" s="145"/>
      <c r="EL269" s="145"/>
      <c r="EM269" s="145"/>
    </row>
    <row r="270" spans="1:143" ht="12" customHeight="1" x14ac:dyDescent="0.2">
      <c r="A270" s="141" t="s">
        <v>335</v>
      </c>
      <c r="B270" s="142">
        <v>2003</v>
      </c>
      <c r="C270" s="141" t="s">
        <v>336</v>
      </c>
      <c r="D270" s="141"/>
      <c r="E270" s="141"/>
      <c r="F270" s="141"/>
      <c r="G270" s="165">
        <v>500962</v>
      </c>
      <c r="AA270" s="161">
        <v>268774.40999999997</v>
      </c>
      <c r="AB270" s="161">
        <v>60755.34</v>
      </c>
      <c r="AC270" s="161">
        <v>208019.07</v>
      </c>
      <c r="AD270" s="161">
        <v>190069.91</v>
      </c>
      <c r="AE270" s="161">
        <v>12407.94</v>
      </c>
      <c r="AF270" s="161">
        <v>5541.22</v>
      </c>
      <c r="AG270" s="161">
        <v>1739.0115000000003</v>
      </c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45"/>
      <c r="AT270" s="145"/>
      <c r="AU270" s="145"/>
      <c r="AV270" s="145"/>
      <c r="AW270" s="145"/>
      <c r="AX270" s="145"/>
      <c r="AY270" s="145"/>
      <c r="AZ270" s="145"/>
      <c r="BA270" s="145"/>
      <c r="BB270" s="145"/>
      <c r="BC270" s="145"/>
      <c r="BD270" s="145"/>
      <c r="BE270" s="145"/>
      <c r="BF270" s="145"/>
      <c r="BG270" s="145"/>
      <c r="BH270" s="145"/>
      <c r="BI270" s="145"/>
      <c r="BJ270" s="145"/>
      <c r="BK270" s="145"/>
      <c r="BL270" s="145"/>
      <c r="BM270" s="145"/>
      <c r="BN270" s="145"/>
      <c r="BO270" s="145"/>
      <c r="BP270" s="145"/>
      <c r="BQ270" s="145"/>
      <c r="BR270" s="145"/>
      <c r="BS270" s="145"/>
      <c r="BT270" s="145"/>
      <c r="BU270" s="145"/>
      <c r="BV270" s="145"/>
      <c r="BW270" s="166">
        <v>14773.746399785578</v>
      </c>
      <c r="BX270" s="166">
        <v>12284.675685900629</v>
      </c>
      <c r="BY270" s="166">
        <v>2761.0099688361211</v>
      </c>
      <c r="BZ270" s="166">
        <v>1005.2009733712673</v>
      </c>
      <c r="CA270" s="166">
        <v>15457.177390524626</v>
      </c>
      <c r="CB270" s="166">
        <v>4146.6843979659679</v>
      </c>
      <c r="CC270" s="166">
        <v>3444.7197589781226</v>
      </c>
      <c r="CD270" s="166">
        <v>73.849573173369279</v>
      </c>
      <c r="CE270" s="166">
        <v>949.6367748432159</v>
      </c>
      <c r="CF270" s="166">
        <v>55.812598521471024</v>
      </c>
      <c r="CG270" s="166">
        <v>51.063880993843078</v>
      </c>
      <c r="CH270" s="166">
        <v>125.17019668412209</v>
      </c>
      <c r="CI270" s="166">
        <v>20.442800397872926</v>
      </c>
      <c r="CJ270" s="166">
        <v>58.709841142654419</v>
      </c>
      <c r="CK270" s="166">
        <v>486.3404122323962</v>
      </c>
      <c r="CL270" s="166">
        <v>299.29200582504274</v>
      </c>
      <c r="CM270" s="167"/>
      <c r="CN270" s="167"/>
      <c r="CO270" s="167"/>
      <c r="CP270" s="167"/>
      <c r="CQ270" s="145"/>
      <c r="CR270" s="145"/>
      <c r="CS270" s="145"/>
      <c r="CT270" s="145"/>
      <c r="CU270" s="145"/>
      <c r="CV270" s="145"/>
      <c r="CW270" s="145"/>
      <c r="CX270" s="145"/>
      <c r="CY270" s="145"/>
      <c r="CZ270" s="145"/>
      <c r="DA270" s="145"/>
      <c r="DB270" s="145"/>
      <c r="DC270" s="145"/>
      <c r="DD270" s="145"/>
      <c r="DE270" s="145"/>
      <c r="DF270" s="145"/>
      <c r="DG270" s="145"/>
      <c r="DH270" s="145"/>
      <c r="DI270" s="145"/>
      <c r="DJ270" s="145"/>
      <c r="DK270" s="145"/>
      <c r="DL270" s="145"/>
      <c r="DM270" s="145"/>
      <c r="DN270" s="145"/>
      <c r="DO270" s="145"/>
      <c r="DP270" s="145"/>
      <c r="DQ270" s="145"/>
      <c r="DR270" s="145"/>
      <c r="DS270" s="145"/>
      <c r="DT270" s="145"/>
      <c r="DU270" s="145"/>
      <c r="DV270" s="145"/>
      <c r="DW270" s="145"/>
      <c r="DX270" s="145"/>
      <c r="DY270" s="145"/>
      <c r="DZ270" s="145"/>
      <c r="EA270" s="145"/>
      <c r="EB270" s="145"/>
      <c r="EC270" s="145"/>
      <c r="ED270" s="145"/>
      <c r="EE270" s="145"/>
      <c r="EF270" s="145"/>
      <c r="EG270" s="145"/>
      <c r="EH270" s="145"/>
      <c r="EI270" s="145"/>
      <c r="EJ270" s="145"/>
      <c r="EK270" s="145"/>
      <c r="EL270" s="145"/>
      <c r="EM270" s="145"/>
    </row>
    <row r="271" spans="1:143" ht="12" customHeight="1" x14ac:dyDescent="0.2">
      <c r="A271" s="141" t="s">
        <v>340</v>
      </c>
      <c r="B271" s="142">
        <v>2003</v>
      </c>
      <c r="C271" s="141" t="s">
        <v>341</v>
      </c>
      <c r="D271" s="141"/>
      <c r="E271" s="141"/>
      <c r="F271" s="141"/>
      <c r="G271" s="165">
        <v>177802</v>
      </c>
      <c r="AA271" s="161">
        <v>74750.717999999993</v>
      </c>
      <c r="AB271" s="161">
        <v>24468.957999999999</v>
      </c>
      <c r="AC271" s="161">
        <v>50281.760000000002</v>
      </c>
      <c r="AD271" s="161">
        <v>43412.37</v>
      </c>
      <c r="AE271" s="161">
        <v>5573.01</v>
      </c>
      <c r="AF271" s="161">
        <v>1296.3800000000001</v>
      </c>
      <c r="AG271" s="161">
        <v>3312.15</v>
      </c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45"/>
      <c r="AT271" s="145"/>
      <c r="AU271" s="145"/>
      <c r="AV271" s="145"/>
      <c r="AW271" s="145"/>
      <c r="AX271" s="145"/>
      <c r="AY271" s="145"/>
      <c r="AZ271" s="145"/>
      <c r="BA271" s="145"/>
      <c r="BB271" s="145"/>
      <c r="BC271" s="145"/>
      <c r="BD271" s="145"/>
      <c r="BE271" s="145"/>
      <c r="BF271" s="145"/>
      <c r="BG271" s="145"/>
      <c r="BH271" s="145"/>
      <c r="BI271" s="145"/>
      <c r="BJ271" s="145"/>
      <c r="BK271" s="145"/>
      <c r="BL271" s="145"/>
      <c r="BM271" s="145"/>
      <c r="BN271" s="145"/>
      <c r="BO271" s="145"/>
      <c r="BP271" s="145"/>
      <c r="BQ271" s="145"/>
      <c r="BR271" s="145"/>
      <c r="BS271" s="145"/>
      <c r="BT271" s="145"/>
      <c r="BU271" s="145"/>
      <c r="BV271" s="145"/>
      <c r="BW271" s="166">
        <v>8620.0648490640524</v>
      </c>
      <c r="BX271" s="166">
        <v>7088.1550415673855</v>
      </c>
      <c r="BY271" s="166">
        <v>1222.7134341552853</v>
      </c>
      <c r="BZ271" s="166">
        <v>1209.7115679535866</v>
      </c>
      <c r="CA271" s="166">
        <v>2045.6882458077669</v>
      </c>
      <c r="CB271" s="166">
        <v>263.4254966944456</v>
      </c>
      <c r="CC271" s="166">
        <v>1387.7771632841677</v>
      </c>
      <c r="CD271" s="166">
        <v>33.078999131657184</v>
      </c>
      <c r="CE271" s="166">
        <v>378.2231899805069</v>
      </c>
      <c r="CF271" s="166">
        <v>58.01399846315384</v>
      </c>
      <c r="CG271" s="166">
        <v>44.686040869712826</v>
      </c>
      <c r="CH271" s="166">
        <v>60.936298385739327</v>
      </c>
      <c r="CI271" s="166">
        <v>0.96040001869201663</v>
      </c>
      <c r="CJ271" s="166">
        <v>0.99666001939773563</v>
      </c>
      <c r="CK271" s="166">
        <v>14.762999632768333</v>
      </c>
      <c r="CL271" s="166">
        <v>427.23590831518175</v>
      </c>
      <c r="CM271" s="167"/>
      <c r="CN271" s="167"/>
      <c r="CO271" s="167"/>
      <c r="CP271" s="167"/>
      <c r="CQ271" s="145"/>
      <c r="CR271" s="145"/>
      <c r="CS271" s="145"/>
      <c r="CT271" s="145"/>
      <c r="CU271" s="145"/>
      <c r="CV271" s="145"/>
      <c r="CW271" s="145"/>
      <c r="CX271" s="145"/>
      <c r="CY271" s="145"/>
      <c r="CZ271" s="145"/>
      <c r="DA271" s="145"/>
      <c r="DB271" s="145"/>
      <c r="DC271" s="145"/>
      <c r="DD271" s="145"/>
      <c r="DE271" s="145"/>
      <c r="DF271" s="145"/>
      <c r="DG271" s="145"/>
      <c r="DH271" s="145"/>
      <c r="DI271" s="145"/>
      <c r="DJ271" s="145"/>
      <c r="DK271" s="145"/>
      <c r="DL271" s="145"/>
      <c r="DM271" s="145"/>
      <c r="DN271" s="145"/>
      <c r="DO271" s="145"/>
      <c r="DP271" s="145"/>
      <c r="DQ271" s="145"/>
      <c r="DR271" s="145"/>
      <c r="DS271" s="145"/>
      <c r="DT271" s="145"/>
      <c r="DU271" s="145"/>
      <c r="DV271" s="145"/>
      <c r="DW271" s="145"/>
      <c r="DX271" s="145"/>
      <c r="DY271" s="145"/>
      <c r="DZ271" s="145"/>
      <c r="EA271" s="145"/>
      <c r="EB271" s="145"/>
      <c r="EC271" s="145"/>
      <c r="ED271" s="145"/>
      <c r="EE271" s="145"/>
      <c r="EF271" s="145"/>
      <c r="EG271" s="145"/>
      <c r="EH271" s="145"/>
      <c r="EI271" s="145"/>
      <c r="EJ271" s="145"/>
      <c r="EK271" s="145"/>
      <c r="EL271" s="145"/>
      <c r="EM271" s="145"/>
    </row>
    <row r="272" spans="1:143" ht="12" customHeight="1" x14ac:dyDescent="0.2">
      <c r="A272" s="141" t="s">
        <v>342</v>
      </c>
      <c r="B272" s="142">
        <v>2003</v>
      </c>
      <c r="C272" s="141" t="s">
        <v>343</v>
      </c>
      <c r="D272" s="141"/>
      <c r="E272" s="141"/>
      <c r="F272" s="141"/>
      <c r="G272" s="165">
        <v>825383</v>
      </c>
      <c r="AA272" s="161">
        <v>398455.77299999999</v>
      </c>
      <c r="AB272" s="161">
        <v>178309.65299999999</v>
      </c>
      <c r="AC272" s="161">
        <v>220146.12</v>
      </c>
      <c r="AD272" s="161">
        <v>169072.66</v>
      </c>
      <c r="AE272" s="161">
        <v>36794.379999999997</v>
      </c>
      <c r="AF272" s="161">
        <v>14279.08</v>
      </c>
      <c r="AG272" s="161">
        <v>3649.63</v>
      </c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45"/>
      <c r="AT272" s="145"/>
      <c r="AU272" s="145"/>
      <c r="AV272" s="145"/>
      <c r="AW272" s="145"/>
      <c r="AX272" s="145"/>
      <c r="AY272" s="145"/>
      <c r="AZ272" s="145"/>
      <c r="BA272" s="145"/>
      <c r="BB272" s="145"/>
      <c r="BC272" s="145"/>
      <c r="BD272" s="145"/>
      <c r="BE272" s="145"/>
      <c r="BF272" s="145"/>
      <c r="BG272" s="145"/>
      <c r="BH272" s="145"/>
      <c r="BI272" s="145"/>
      <c r="BJ272" s="145"/>
      <c r="BK272" s="145"/>
      <c r="BL272" s="145"/>
      <c r="BM272" s="145"/>
      <c r="BN272" s="145"/>
      <c r="BO272" s="145"/>
      <c r="BP272" s="145"/>
      <c r="BQ272" s="145"/>
      <c r="BR272" s="145"/>
      <c r="BS272" s="145"/>
      <c r="BT272" s="145"/>
      <c r="BU272" s="145"/>
      <c r="BV272" s="145"/>
      <c r="BW272" s="166">
        <v>36273.457723250089</v>
      </c>
      <c r="BX272" s="166">
        <v>33383.122220564066</v>
      </c>
      <c r="BY272" s="166">
        <v>9629.7201908886436</v>
      </c>
      <c r="BZ272" s="166">
        <v>23819.861968989135</v>
      </c>
      <c r="CA272" s="166">
        <v>36281.818738860013</v>
      </c>
      <c r="CB272" s="166">
        <v>12745.69764006257</v>
      </c>
      <c r="CC272" s="166">
        <v>8530.4736742071218</v>
      </c>
      <c r="CD272" s="166">
        <v>96.774587808644398</v>
      </c>
      <c r="CE272" s="166">
        <v>1550.6621589214801</v>
      </c>
      <c r="CF272" s="166">
        <v>187.41059503531457</v>
      </c>
      <c r="CG272" s="166">
        <v>258.60044503307341</v>
      </c>
      <c r="CH272" s="166">
        <v>461.22658778166772</v>
      </c>
      <c r="CI272" s="166">
        <v>84.753341649532317</v>
      </c>
      <c r="CJ272" s="166">
        <v>70.87262137937546</v>
      </c>
      <c r="CK272" s="166">
        <v>358.71179059113564</v>
      </c>
      <c r="CL272" s="166">
        <v>968.83781885623932</v>
      </c>
      <c r="CM272" s="167"/>
      <c r="CN272" s="167"/>
      <c r="CO272" s="167"/>
      <c r="CP272" s="167"/>
      <c r="CQ272" s="145"/>
      <c r="CR272" s="145"/>
      <c r="CS272" s="145"/>
      <c r="CT272" s="145"/>
      <c r="CU272" s="145"/>
      <c r="CV272" s="145"/>
      <c r="CW272" s="145"/>
      <c r="CX272" s="145"/>
      <c r="CY272" s="145"/>
      <c r="CZ272" s="145"/>
      <c r="DA272" s="145"/>
      <c r="DB272" s="145"/>
      <c r="DC272" s="145"/>
      <c r="DD272" s="145"/>
      <c r="DE272" s="145"/>
      <c r="DF272" s="145"/>
      <c r="DG272" s="145"/>
      <c r="DH272" s="145"/>
      <c r="DI272" s="145"/>
      <c r="DJ272" s="145"/>
      <c r="DK272" s="145"/>
      <c r="DL272" s="145"/>
      <c r="DM272" s="145"/>
      <c r="DN272" s="145"/>
      <c r="DO272" s="145"/>
      <c r="DP272" s="145"/>
      <c r="DQ272" s="145"/>
      <c r="DR272" s="145"/>
      <c r="DS272" s="145"/>
      <c r="DT272" s="145"/>
      <c r="DU272" s="145"/>
      <c r="DV272" s="145"/>
      <c r="DW272" s="145"/>
      <c r="DX272" s="145"/>
      <c r="DY272" s="145"/>
      <c r="DZ272" s="145"/>
      <c r="EA272" s="145"/>
      <c r="EB272" s="145"/>
      <c r="EC272" s="145"/>
      <c r="ED272" s="145"/>
      <c r="EE272" s="145"/>
      <c r="EF272" s="145"/>
      <c r="EG272" s="145"/>
      <c r="EH272" s="145"/>
      <c r="EI272" s="145"/>
      <c r="EJ272" s="145"/>
      <c r="EK272" s="145"/>
      <c r="EL272" s="145"/>
      <c r="EM272" s="145"/>
    </row>
    <row r="273" spans="1:143" ht="12" customHeight="1" x14ac:dyDescent="0.2">
      <c r="A273" s="146" t="s">
        <v>298</v>
      </c>
      <c r="B273" s="147">
        <v>2002</v>
      </c>
      <c r="C273" s="146" t="s">
        <v>299</v>
      </c>
      <c r="D273" s="146"/>
      <c r="E273" s="146"/>
      <c r="F273" s="146"/>
      <c r="G273" s="169">
        <v>983074</v>
      </c>
      <c r="AA273" s="160">
        <v>441773.33600000007</v>
      </c>
      <c r="AB273" s="160">
        <v>213498.75599999999</v>
      </c>
      <c r="AC273" s="160">
        <v>228274.58</v>
      </c>
      <c r="AD273" s="160">
        <v>170012.05</v>
      </c>
      <c r="AE273" s="160">
        <v>40412.61</v>
      </c>
      <c r="AF273" s="160">
        <v>17849.919999999998</v>
      </c>
      <c r="AG273" s="160">
        <v>8541.7095000000008</v>
      </c>
      <c r="AH273" s="160"/>
      <c r="AI273" s="160"/>
      <c r="AJ273" s="160"/>
      <c r="AK273" s="160"/>
      <c r="AL273" s="160"/>
      <c r="AM273" s="160"/>
      <c r="AN273" s="160"/>
      <c r="AO273" s="160"/>
      <c r="AP273" s="160"/>
      <c r="AQ273" s="160"/>
      <c r="AR273" s="160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151"/>
      <c r="BH273" s="151"/>
      <c r="BI273" s="151"/>
      <c r="BJ273" s="151"/>
      <c r="BK273" s="151"/>
      <c r="BL273" s="151"/>
      <c r="BM273" s="151"/>
      <c r="BN273" s="151"/>
      <c r="BO273" s="151"/>
      <c r="BP273" s="151"/>
      <c r="BQ273" s="151"/>
      <c r="BR273" s="151"/>
      <c r="BS273" s="151"/>
      <c r="BT273" s="151"/>
      <c r="BU273" s="151"/>
      <c r="BV273" s="151"/>
      <c r="BW273" s="160">
        <v>53567.203132146838</v>
      </c>
      <c r="BX273" s="160">
        <v>37120.467056455847</v>
      </c>
      <c r="BY273" s="160">
        <v>8024.9251169831905</v>
      </c>
      <c r="BZ273" s="160">
        <v>37466.395107479453</v>
      </c>
      <c r="CA273" s="160">
        <v>33495.740112665895</v>
      </c>
      <c r="CB273" s="160">
        <v>11360.606207443177</v>
      </c>
      <c r="CC273" s="160">
        <v>11829.226366661052</v>
      </c>
      <c r="CD273" s="160">
        <v>860.55585727964717</v>
      </c>
      <c r="CE273" s="160">
        <v>929.02497538924217</v>
      </c>
      <c r="CF273" s="160">
        <v>235.28519376707078</v>
      </c>
      <c r="CG273" s="160">
        <v>313.32854609823227</v>
      </c>
      <c r="CH273" s="160">
        <v>462.92938773655891</v>
      </c>
      <c r="CI273" s="160">
        <v>106.61126207494736</v>
      </c>
      <c r="CJ273" s="160">
        <v>231.38780450344086</v>
      </c>
      <c r="CK273" s="160">
        <v>738.32047045545835</v>
      </c>
      <c r="CL273" s="160">
        <v>1047.261340382576</v>
      </c>
      <c r="CM273" s="170"/>
      <c r="CN273" s="170"/>
      <c r="CO273" s="170"/>
      <c r="CP273" s="170"/>
      <c r="CQ273" s="151"/>
      <c r="CR273" s="151"/>
      <c r="CS273" s="151"/>
      <c r="CT273" s="151"/>
      <c r="CU273" s="151"/>
      <c r="CV273" s="151"/>
      <c r="CW273" s="151"/>
      <c r="CX273" s="151"/>
      <c r="CY273" s="151"/>
      <c r="CZ273" s="151"/>
      <c r="DA273" s="151"/>
      <c r="DB273" s="151"/>
      <c r="DC273" s="151"/>
      <c r="DD273" s="151"/>
      <c r="DE273" s="151"/>
      <c r="DF273" s="151"/>
      <c r="DG273" s="151"/>
      <c r="DH273" s="151"/>
      <c r="DI273" s="151"/>
      <c r="DJ273" s="151"/>
      <c r="DK273" s="151"/>
      <c r="DL273" s="151"/>
      <c r="DM273" s="151"/>
      <c r="DN273" s="151"/>
      <c r="DO273" s="151"/>
      <c r="DP273" s="151"/>
      <c r="DQ273" s="151"/>
      <c r="DR273" s="151"/>
      <c r="DS273" s="151"/>
      <c r="DT273" s="151"/>
      <c r="DU273" s="151"/>
      <c r="DV273" s="151"/>
      <c r="DW273" s="151"/>
      <c r="DX273" s="151"/>
      <c r="DY273" s="151"/>
      <c r="DZ273" s="151"/>
      <c r="EA273" s="151"/>
      <c r="EB273" s="151"/>
      <c r="EC273" s="151"/>
      <c r="ED273" s="151"/>
      <c r="EE273" s="151"/>
      <c r="EF273" s="151"/>
      <c r="EG273" s="151"/>
      <c r="EH273" s="151"/>
      <c r="EI273" s="151"/>
      <c r="EJ273" s="151"/>
      <c r="EK273" s="151"/>
      <c r="EL273" s="151"/>
      <c r="EM273" s="151"/>
    </row>
    <row r="274" spans="1:143" ht="12" customHeight="1" x14ac:dyDescent="0.2">
      <c r="A274" s="146" t="s">
        <v>303</v>
      </c>
      <c r="B274" s="147">
        <v>2002</v>
      </c>
      <c r="C274" s="146" t="s">
        <v>304</v>
      </c>
      <c r="D274" s="146"/>
      <c r="E274" s="146"/>
      <c r="F274" s="146"/>
      <c r="G274" s="169">
        <v>1123005</v>
      </c>
      <c r="AA274" s="160">
        <v>670491.33100000001</v>
      </c>
      <c r="AB274" s="160">
        <v>202776.71100000001</v>
      </c>
      <c r="AC274" s="160">
        <v>467714.62</v>
      </c>
      <c r="AD274" s="160">
        <v>392485.84</v>
      </c>
      <c r="AE274" s="160">
        <v>68426.05</v>
      </c>
      <c r="AF274" s="160">
        <v>6802.73</v>
      </c>
      <c r="AG274" s="160">
        <v>2794.7665000000002</v>
      </c>
      <c r="AH274" s="160"/>
      <c r="AI274" s="160"/>
      <c r="AJ274" s="160"/>
      <c r="AK274" s="160"/>
      <c r="AL274" s="160"/>
      <c r="AM274" s="160"/>
      <c r="AN274" s="160"/>
      <c r="AO274" s="160"/>
      <c r="AP274" s="160"/>
      <c r="AQ274" s="160"/>
      <c r="AR274" s="160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151"/>
      <c r="BH274" s="151"/>
      <c r="BI274" s="151"/>
      <c r="BJ274" s="151"/>
      <c r="BK274" s="151"/>
      <c r="BL274" s="151"/>
      <c r="BM274" s="151"/>
      <c r="BN274" s="151"/>
      <c r="BO274" s="151"/>
      <c r="BP274" s="151"/>
      <c r="BQ274" s="151"/>
      <c r="BR274" s="151"/>
      <c r="BS274" s="151"/>
      <c r="BT274" s="151"/>
      <c r="BU274" s="151"/>
      <c r="BV274" s="151"/>
      <c r="BW274" s="160">
        <v>53959.764672894176</v>
      </c>
      <c r="BX274" s="160">
        <v>29073.338463124572</v>
      </c>
      <c r="BY274" s="160">
        <v>5838.6002083629373</v>
      </c>
      <c r="BZ274" s="160">
        <v>13480.146542898059</v>
      </c>
      <c r="CA274" s="160">
        <v>45511.754994350194</v>
      </c>
      <c r="CB274" s="160">
        <v>16673.094490780233</v>
      </c>
      <c r="CC274" s="160">
        <v>16129.445872715592</v>
      </c>
      <c r="CD274" s="160">
        <v>721.24883619549405</v>
      </c>
      <c r="CE274" s="160">
        <v>1552.9202588616611</v>
      </c>
      <c r="CF274" s="160">
        <v>381.11308990395071</v>
      </c>
      <c r="CG274" s="160">
        <v>192.23484374141694</v>
      </c>
      <c r="CH274" s="160">
        <v>608.57728387820725</v>
      </c>
      <c r="CI274" s="160">
        <v>79.242801542282109</v>
      </c>
      <c r="CJ274" s="160">
        <v>87.303301699161523</v>
      </c>
      <c r="CK274" s="160">
        <v>1311.493465257287</v>
      </c>
      <c r="CL274" s="160">
        <v>2542.0259694747924</v>
      </c>
      <c r="CM274" s="170"/>
      <c r="CN274" s="170"/>
      <c r="CO274" s="170"/>
      <c r="CP274" s="170"/>
      <c r="CQ274" s="151"/>
      <c r="CR274" s="151"/>
      <c r="CS274" s="151"/>
      <c r="CT274" s="151"/>
      <c r="CU274" s="151"/>
      <c r="CV274" s="151"/>
      <c r="CW274" s="151"/>
      <c r="CX274" s="151"/>
      <c r="CY274" s="151"/>
      <c r="CZ274" s="151"/>
      <c r="DA274" s="151"/>
      <c r="DB274" s="151"/>
      <c r="DC274" s="151"/>
      <c r="DD274" s="151"/>
      <c r="DE274" s="151"/>
      <c r="DF274" s="151"/>
      <c r="DG274" s="151"/>
      <c r="DH274" s="151"/>
      <c r="DI274" s="151"/>
      <c r="DJ274" s="151"/>
      <c r="DK274" s="151"/>
      <c r="DL274" s="151"/>
      <c r="DM274" s="151"/>
      <c r="DN274" s="151"/>
      <c r="DO274" s="151"/>
      <c r="DP274" s="151"/>
      <c r="DQ274" s="151"/>
      <c r="DR274" s="151"/>
      <c r="DS274" s="151"/>
      <c r="DT274" s="151"/>
      <c r="DU274" s="151"/>
      <c r="DV274" s="151"/>
      <c r="DW274" s="151"/>
      <c r="DX274" s="151"/>
      <c r="DY274" s="151"/>
      <c r="DZ274" s="151"/>
      <c r="EA274" s="151"/>
      <c r="EB274" s="151"/>
      <c r="EC274" s="151"/>
      <c r="ED274" s="151"/>
      <c r="EE274" s="151"/>
      <c r="EF274" s="151"/>
      <c r="EG274" s="151"/>
      <c r="EH274" s="151"/>
      <c r="EI274" s="151"/>
      <c r="EJ274" s="151"/>
      <c r="EK274" s="151"/>
      <c r="EL274" s="151"/>
      <c r="EM274" s="151"/>
    </row>
    <row r="275" spans="1:143" ht="12" customHeight="1" x14ac:dyDescent="0.2">
      <c r="A275" s="146" t="s">
        <v>307</v>
      </c>
      <c r="B275" s="147">
        <v>2002</v>
      </c>
      <c r="C275" s="146" t="s">
        <v>308</v>
      </c>
      <c r="D275" s="146"/>
      <c r="E275" s="146"/>
      <c r="F275" s="146"/>
      <c r="G275" s="169">
        <v>542112</v>
      </c>
      <c r="AA275" s="160">
        <v>259607.7</v>
      </c>
      <c r="AB275" s="160">
        <v>84424.13</v>
      </c>
      <c r="AC275" s="160">
        <v>175183.57</v>
      </c>
      <c r="AD275" s="160">
        <v>146266.51999999999</v>
      </c>
      <c r="AE275" s="160">
        <v>22761.51</v>
      </c>
      <c r="AF275" s="160">
        <v>6155.54</v>
      </c>
      <c r="AG275" s="160">
        <v>5449.06</v>
      </c>
      <c r="AH275" s="160"/>
      <c r="AI275" s="160"/>
      <c r="AJ275" s="160"/>
      <c r="AK275" s="160"/>
      <c r="AL275" s="160"/>
      <c r="AM275" s="160"/>
      <c r="AN275" s="160"/>
      <c r="AO275" s="160"/>
      <c r="AP275" s="160"/>
      <c r="AQ275" s="160"/>
      <c r="AR275" s="160"/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151"/>
      <c r="BH275" s="151"/>
      <c r="BI275" s="151"/>
      <c r="BJ275" s="151"/>
      <c r="BK275" s="151"/>
      <c r="BL275" s="151"/>
      <c r="BM275" s="151"/>
      <c r="BN275" s="151"/>
      <c r="BO275" s="151"/>
      <c r="BP275" s="151"/>
      <c r="BQ275" s="151"/>
      <c r="BR275" s="151"/>
      <c r="BS275" s="151"/>
      <c r="BT275" s="151"/>
      <c r="BU275" s="151"/>
      <c r="BV275" s="151"/>
      <c r="BW275" s="160">
        <v>20464.553587380768</v>
      </c>
      <c r="BX275" s="160">
        <v>18967.9159026981</v>
      </c>
      <c r="BY275" s="160">
        <v>3540.6869163789897</v>
      </c>
      <c r="BZ275" s="160">
        <v>2118.8726438690423</v>
      </c>
      <c r="CA275" s="160">
        <v>20021.942169599653</v>
      </c>
      <c r="CB275" s="160">
        <v>4491.5077936390044</v>
      </c>
      <c r="CC275" s="160">
        <v>4899.5974111561591</v>
      </c>
      <c r="CD275" s="160">
        <v>82.080703080416654</v>
      </c>
      <c r="CE275" s="160">
        <v>713.91778108763697</v>
      </c>
      <c r="CF275" s="160">
        <v>101.76839730405807</v>
      </c>
      <c r="CG275" s="160">
        <v>197.44354384279251</v>
      </c>
      <c r="CH275" s="160">
        <v>234.01979380059242</v>
      </c>
      <c r="CI275" s="160">
        <v>44.14116085910797</v>
      </c>
      <c r="CJ275" s="160">
        <v>100.35494195318222</v>
      </c>
      <c r="CK275" s="160">
        <v>494.65945737158319</v>
      </c>
      <c r="CL275" s="160">
        <v>143.10744278526306</v>
      </c>
      <c r="CM275" s="170"/>
      <c r="CN275" s="170"/>
      <c r="CO275" s="170"/>
      <c r="CP275" s="170"/>
      <c r="CQ275" s="151"/>
      <c r="CR275" s="151"/>
      <c r="CS275" s="151"/>
      <c r="CT275" s="151"/>
      <c r="CU275" s="151"/>
      <c r="CV275" s="151"/>
      <c r="CW275" s="151"/>
      <c r="CX275" s="151"/>
      <c r="CY275" s="151"/>
      <c r="CZ275" s="151"/>
      <c r="DA275" s="151"/>
      <c r="DB275" s="151"/>
      <c r="DC275" s="151"/>
      <c r="DD275" s="151"/>
      <c r="DE275" s="151"/>
      <c r="DF275" s="151"/>
      <c r="DG275" s="151"/>
      <c r="DH275" s="151"/>
      <c r="DI275" s="151"/>
      <c r="DJ275" s="151"/>
      <c r="DK275" s="151"/>
      <c r="DL275" s="151"/>
      <c r="DM275" s="151"/>
      <c r="DN275" s="151"/>
      <c r="DO275" s="151"/>
      <c r="DP275" s="151"/>
      <c r="DQ275" s="151"/>
      <c r="DR275" s="151"/>
      <c r="DS275" s="151"/>
      <c r="DT275" s="151"/>
      <c r="DU275" s="151"/>
      <c r="DV275" s="151"/>
      <c r="DW275" s="151"/>
      <c r="DX275" s="151"/>
      <c r="DY275" s="151"/>
      <c r="DZ275" s="151"/>
      <c r="EA275" s="151"/>
      <c r="EB275" s="151"/>
      <c r="EC275" s="151"/>
      <c r="ED275" s="151"/>
      <c r="EE275" s="151"/>
      <c r="EF275" s="151"/>
      <c r="EG275" s="151"/>
      <c r="EH275" s="151"/>
      <c r="EI275" s="151"/>
      <c r="EJ275" s="151"/>
      <c r="EK275" s="151"/>
      <c r="EL275" s="151"/>
      <c r="EM275" s="151"/>
    </row>
    <row r="276" spans="1:143" ht="12" customHeight="1" x14ac:dyDescent="0.2">
      <c r="A276" s="146" t="s">
        <v>312</v>
      </c>
      <c r="B276" s="147">
        <v>2002</v>
      </c>
      <c r="C276" s="146" t="s">
        <v>313</v>
      </c>
      <c r="D276" s="146"/>
      <c r="E276" s="146"/>
      <c r="F276" s="146"/>
      <c r="G276" s="169">
        <v>337865</v>
      </c>
      <c r="AA276" s="160">
        <v>168980.03200000001</v>
      </c>
      <c r="AB276" s="160">
        <v>80833.491999999998</v>
      </c>
      <c r="AC276" s="160">
        <v>88146.54</v>
      </c>
      <c r="AD276" s="160">
        <v>66463.91</v>
      </c>
      <c r="AE276" s="160">
        <v>17608.240000000002</v>
      </c>
      <c r="AF276" s="160">
        <v>4074.39</v>
      </c>
      <c r="AG276" s="160">
        <v>2029.89</v>
      </c>
      <c r="AH276" s="160"/>
      <c r="AI276" s="160"/>
      <c r="AJ276" s="160"/>
      <c r="AK276" s="160"/>
      <c r="AL276" s="160"/>
      <c r="AM276" s="160"/>
      <c r="AN276" s="160"/>
      <c r="AO276" s="160"/>
      <c r="AP276" s="160"/>
      <c r="AQ276" s="160"/>
      <c r="AR276" s="160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  <c r="BI276" s="151"/>
      <c r="BJ276" s="151"/>
      <c r="BK276" s="151"/>
      <c r="BL276" s="151"/>
      <c r="BM276" s="151"/>
      <c r="BN276" s="151"/>
      <c r="BO276" s="151"/>
      <c r="BP276" s="151"/>
      <c r="BQ276" s="151"/>
      <c r="BR276" s="151"/>
      <c r="BS276" s="151"/>
      <c r="BT276" s="151"/>
      <c r="BU276" s="151"/>
      <c r="BV276" s="151"/>
      <c r="BW276" s="160">
        <v>18804.988019920886</v>
      </c>
      <c r="BX276" s="160">
        <v>12843.990854540349</v>
      </c>
      <c r="BY276" s="160">
        <v>2955.2123446229843</v>
      </c>
      <c r="BZ276" s="160">
        <v>11514.744594963431</v>
      </c>
      <c r="CA276" s="160">
        <v>17993.19732334304</v>
      </c>
      <c r="CB276" s="160">
        <v>4357.9539453148845</v>
      </c>
      <c r="CC276" s="160">
        <v>3913.1989963744991</v>
      </c>
      <c r="CD276" s="160">
        <v>195.61946483155899</v>
      </c>
      <c r="CE276" s="160">
        <v>718.95508095419405</v>
      </c>
      <c r="CF276" s="160">
        <v>36.971999020576476</v>
      </c>
      <c r="CG276" s="160">
        <v>91.117461773395533</v>
      </c>
      <c r="CH276" s="160">
        <v>233.65079381036759</v>
      </c>
      <c r="CI276" s="160">
        <v>42.25760082244873</v>
      </c>
      <c r="CJ276" s="160">
        <v>199.65050388574599</v>
      </c>
      <c r="CK276" s="160">
        <v>199.0462447465118</v>
      </c>
      <c r="CL276" s="160">
        <v>604.04261175632473</v>
      </c>
      <c r="CM276" s="170"/>
      <c r="CN276" s="170"/>
      <c r="CO276" s="170"/>
      <c r="CP276" s="170"/>
      <c r="CQ276" s="151"/>
      <c r="CR276" s="151"/>
      <c r="CS276" s="151"/>
      <c r="CT276" s="151"/>
      <c r="CU276" s="151"/>
      <c r="CV276" s="151"/>
      <c r="CW276" s="151"/>
      <c r="CX276" s="151"/>
      <c r="CY276" s="151"/>
      <c r="CZ276" s="151"/>
      <c r="DA276" s="151"/>
      <c r="DB276" s="151"/>
      <c r="DC276" s="151"/>
      <c r="DD276" s="151"/>
      <c r="DE276" s="151"/>
      <c r="DF276" s="151"/>
      <c r="DG276" s="151"/>
      <c r="DH276" s="151"/>
      <c r="DI276" s="151"/>
      <c r="DJ276" s="151"/>
      <c r="DK276" s="151"/>
      <c r="DL276" s="151"/>
      <c r="DM276" s="151"/>
      <c r="DN276" s="151"/>
      <c r="DO276" s="151"/>
      <c r="DP276" s="151"/>
      <c r="DQ276" s="151"/>
      <c r="DR276" s="151"/>
      <c r="DS276" s="151"/>
      <c r="DT276" s="151"/>
      <c r="DU276" s="151"/>
      <c r="DV276" s="151"/>
      <c r="DW276" s="151"/>
      <c r="DX276" s="151"/>
      <c r="DY276" s="151"/>
      <c r="DZ276" s="151"/>
      <c r="EA276" s="151"/>
      <c r="EB276" s="151"/>
      <c r="EC276" s="151"/>
      <c r="ED276" s="151"/>
      <c r="EE276" s="151"/>
      <c r="EF276" s="151"/>
      <c r="EG276" s="151"/>
      <c r="EH276" s="151"/>
      <c r="EI276" s="151"/>
      <c r="EJ276" s="151"/>
      <c r="EK276" s="151"/>
      <c r="EL276" s="151"/>
      <c r="EM276" s="151"/>
    </row>
    <row r="277" spans="1:143" ht="12" customHeight="1" x14ac:dyDescent="0.2">
      <c r="A277" s="146" t="s">
        <v>315</v>
      </c>
      <c r="B277" s="147">
        <v>2002</v>
      </c>
      <c r="C277" s="146" t="s">
        <v>316</v>
      </c>
      <c r="D277" s="146"/>
      <c r="E277" s="146"/>
      <c r="F277" s="146"/>
      <c r="G277" s="169">
        <v>314084</v>
      </c>
      <c r="AA277" s="160">
        <v>152654.38</v>
      </c>
      <c r="AB277" s="160">
        <v>83406.63</v>
      </c>
      <c r="AC277" s="160">
        <v>69247.75</v>
      </c>
      <c r="AD277" s="160">
        <v>55309.02</v>
      </c>
      <c r="AE277" s="160">
        <v>10019.379999999999</v>
      </c>
      <c r="AF277" s="160">
        <v>3919.35</v>
      </c>
      <c r="AG277" s="160">
        <v>1756.0919999999999</v>
      </c>
      <c r="AH277" s="160"/>
      <c r="AI277" s="160"/>
      <c r="AJ277" s="160"/>
      <c r="AK277" s="160"/>
      <c r="AL277" s="160"/>
      <c r="AM277" s="160"/>
      <c r="AN277" s="160"/>
      <c r="AO277" s="160"/>
      <c r="AP277" s="160"/>
      <c r="AQ277" s="160"/>
      <c r="AR277" s="160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  <c r="BI277" s="151"/>
      <c r="BJ277" s="151"/>
      <c r="BK277" s="151"/>
      <c r="BL277" s="151"/>
      <c r="BM277" s="151"/>
      <c r="BN277" s="151"/>
      <c r="BO277" s="151"/>
      <c r="BP277" s="151"/>
      <c r="BQ277" s="151"/>
      <c r="BR277" s="151"/>
      <c r="BS277" s="151"/>
      <c r="BT277" s="151"/>
      <c r="BU277" s="151"/>
      <c r="BV277" s="151"/>
      <c r="BW277" s="160">
        <v>18652.3915667492</v>
      </c>
      <c r="BX277" s="160">
        <v>12394.580842959524</v>
      </c>
      <c r="BY277" s="160">
        <v>2421.9078993500025</v>
      </c>
      <c r="BZ277" s="160">
        <v>12733.505662677288</v>
      </c>
      <c r="CA277" s="160">
        <v>19421.634985502362</v>
      </c>
      <c r="CB277" s="160">
        <v>3365.085207773745</v>
      </c>
      <c r="CC277" s="160">
        <v>2566.1345340051316</v>
      </c>
      <c r="CD277" s="160">
        <v>192.94044521957076</v>
      </c>
      <c r="CE277" s="160">
        <v>590.09848436772825</v>
      </c>
      <c r="CF277" s="160">
        <v>1.9475999484062194</v>
      </c>
      <c r="CG277" s="160">
        <v>81.224361580848694</v>
      </c>
      <c r="CH277" s="160">
        <v>120.43169680964947</v>
      </c>
      <c r="CI277" s="160">
        <v>6.1446001195907591</v>
      </c>
      <c r="CJ277" s="160">
        <v>57.771981124401094</v>
      </c>
      <c r="CK277" s="160">
        <v>624.06703446011056</v>
      </c>
      <c r="CL277" s="160">
        <v>113.08514220094681</v>
      </c>
      <c r="CM277" s="170"/>
      <c r="CN277" s="170"/>
      <c r="CO277" s="170"/>
      <c r="CP277" s="170"/>
      <c r="CQ277" s="151"/>
      <c r="CR277" s="151"/>
      <c r="CS277" s="151"/>
      <c r="CT277" s="151"/>
      <c r="CU277" s="151"/>
      <c r="CV277" s="151"/>
      <c r="CW277" s="151"/>
      <c r="CX277" s="151"/>
      <c r="CY277" s="151"/>
      <c r="CZ277" s="151"/>
      <c r="DA277" s="151"/>
      <c r="DB277" s="151"/>
      <c r="DC277" s="151"/>
      <c r="DD277" s="151"/>
      <c r="DE277" s="151"/>
      <c r="DF277" s="151"/>
      <c r="DG277" s="151"/>
      <c r="DH277" s="151"/>
      <c r="DI277" s="151"/>
      <c r="DJ277" s="151"/>
      <c r="DK277" s="151"/>
      <c r="DL277" s="151"/>
      <c r="DM277" s="151"/>
      <c r="DN277" s="151"/>
      <c r="DO277" s="151"/>
      <c r="DP277" s="151"/>
      <c r="DQ277" s="151"/>
      <c r="DR277" s="151"/>
      <c r="DS277" s="151"/>
      <c r="DT277" s="151"/>
      <c r="DU277" s="151"/>
      <c r="DV277" s="151"/>
      <c r="DW277" s="151"/>
      <c r="DX277" s="151"/>
      <c r="DY277" s="151"/>
      <c r="DZ277" s="151"/>
      <c r="EA277" s="151"/>
      <c r="EB277" s="151"/>
      <c r="EC277" s="151"/>
      <c r="ED277" s="151"/>
      <c r="EE277" s="151"/>
      <c r="EF277" s="151"/>
      <c r="EG277" s="151"/>
      <c r="EH277" s="151"/>
      <c r="EI277" s="151"/>
      <c r="EJ277" s="151"/>
      <c r="EK277" s="151"/>
      <c r="EL277" s="151"/>
      <c r="EM277" s="151"/>
    </row>
    <row r="278" spans="1:143" ht="12" customHeight="1" x14ac:dyDescent="0.2">
      <c r="A278" s="146" t="s">
        <v>319</v>
      </c>
      <c r="B278" s="147">
        <v>2002</v>
      </c>
      <c r="C278" s="146" t="s">
        <v>320</v>
      </c>
      <c r="D278" s="146"/>
      <c r="E278" s="146"/>
      <c r="F278" s="146"/>
      <c r="G278" s="169">
        <v>200240</v>
      </c>
      <c r="AA278" s="160">
        <v>95838.339000000007</v>
      </c>
      <c r="AB278" s="160">
        <v>40038.269</v>
      </c>
      <c r="AC278" s="160">
        <v>55800.07</v>
      </c>
      <c r="AD278" s="160">
        <v>44719.46</v>
      </c>
      <c r="AE278" s="160">
        <v>7732.18</v>
      </c>
      <c r="AF278" s="160">
        <v>3348.43</v>
      </c>
      <c r="AG278" s="160">
        <v>566.21500000000003</v>
      </c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  <c r="BI278" s="151"/>
      <c r="BJ278" s="151"/>
      <c r="BK278" s="151"/>
      <c r="BL278" s="151"/>
      <c r="BM278" s="151"/>
      <c r="BN278" s="151"/>
      <c r="BO278" s="151"/>
      <c r="BP278" s="151"/>
      <c r="BQ278" s="151"/>
      <c r="BR278" s="151"/>
      <c r="BS278" s="151"/>
      <c r="BT278" s="151"/>
      <c r="BU278" s="151"/>
      <c r="BV278" s="151"/>
      <c r="BW278" s="160">
        <v>8874.2111385999997</v>
      </c>
      <c r="BX278" s="160">
        <v>6702.1883340000004</v>
      </c>
      <c r="BY278" s="160">
        <v>1601.9881170860679</v>
      </c>
      <c r="BZ278" s="160">
        <v>5327.4814588699337</v>
      </c>
      <c r="CA278" s="160">
        <v>8438.7300764499905</v>
      </c>
      <c r="CB278" s="160">
        <v>2618.5809171411397</v>
      </c>
      <c r="CC278" s="160">
        <v>1748.9939540198855</v>
      </c>
      <c r="CD278" s="160">
        <v>54.453148684052749</v>
      </c>
      <c r="CE278" s="160">
        <v>355.39559058523179</v>
      </c>
      <c r="CF278" s="160">
        <v>89.537397628068931</v>
      </c>
      <c r="CG278" s="160">
        <v>61.19218119096756</v>
      </c>
      <c r="CH278" s="160">
        <v>91.268997582197187</v>
      </c>
      <c r="CI278" s="160">
        <v>30.208500587940215</v>
      </c>
      <c r="CJ278" s="160">
        <v>6.8894001340866087</v>
      </c>
      <c r="CK278" s="160">
        <v>163.45694584607148</v>
      </c>
      <c r="CL278" s="160">
        <v>226.03700439929963</v>
      </c>
      <c r="CM278" s="170"/>
      <c r="CN278" s="170"/>
      <c r="CO278" s="170"/>
      <c r="CP278" s="170"/>
      <c r="CQ278" s="151"/>
      <c r="CR278" s="151"/>
      <c r="CS278" s="151"/>
      <c r="CT278" s="151"/>
      <c r="CU278" s="151"/>
      <c r="CV278" s="151"/>
      <c r="CW278" s="151"/>
      <c r="CX278" s="151"/>
      <c r="CY278" s="151"/>
      <c r="CZ278" s="151"/>
      <c r="DA278" s="151"/>
      <c r="DB278" s="151"/>
      <c r="DC278" s="151"/>
      <c r="DD278" s="151"/>
      <c r="DE278" s="151"/>
      <c r="DF278" s="151"/>
      <c r="DG278" s="151"/>
      <c r="DH278" s="151"/>
      <c r="DI278" s="151"/>
      <c r="DJ278" s="151"/>
      <c r="DK278" s="151"/>
      <c r="DL278" s="151"/>
      <c r="DM278" s="151"/>
      <c r="DN278" s="151"/>
      <c r="DO278" s="151"/>
      <c r="DP278" s="151"/>
      <c r="DQ278" s="151"/>
      <c r="DR278" s="151"/>
      <c r="DS278" s="151"/>
      <c r="DT278" s="151"/>
      <c r="DU278" s="151"/>
      <c r="DV278" s="151"/>
      <c r="DW278" s="151"/>
      <c r="DX278" s="151"/>
      <c r="DY278" s="151"/>
      <c r="DZ278" s="151"/>
      <c r="EA278" s="151"/>
      <c r="EB278" s="151"/>
      <c r="EC278" s="151"/>
      <c r="ED278" s="151"/>
      <c r="EE278" s="151"/>
      <c r="EF278" s="151"/>
      <c r="EG278" s="151"/>
      <c r="EH278" s="151"/>
      <c r="EI278" s="151"/>
      <c r="EJ278" s="151"/>
      <c r="EK278" s="151"/>
      <c r="EL278" s="151"/>
      <c r="EM278" s="151"/>
    </row>
    <row r="279" spans="1:143" ht="12" customHeight="1" x14ac:dyDescent="0.2">
      <c r="A279" s="146" t="s">
        <v>323</v>
      </c>
      <c r="B279" s="147">
        <v>2002</v>
      </c>
      <c r="C279" s="146" t="s">
        <v>324</v>
      </c>
      <c r="D279" s="146"/>
      <c r="E279" s="146"/>
      <c r="F279" s="146"/>
      <c r="G279" s="169">
        <v>380071</v>
      </c>
      <c r="AA279" s="160">
        <v>208350.60899999997</v>
      </c>
      <c r="AB279" s="160">
        <v>68009.298999999999</v>
      </c>
      <c r="AC279" s="160">
        <v>140341.31</v>
      </c>
      <c r="AD279" s="160">
        <v>125317.36</v>
      </c>
      <c r="AE279" s="160">
        <v>13111.71</v>
      </c>
      <c r="AF279" s="160">
        <v>1912.24</v>
      </c>
      <c r="AG279" s="160">
        <v>1133.1949999999999</v>
      </c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  <c r="BI279" s="151"/>
      <c r="BJ279" s="151"/>
      <c r="BK279" s="151"/>
      <c r="BL279" s="151"/>
      <c r="BM279" s="151"/>
      <c r="BN279" s="151"/>
      <c r="BO279" s="151"/>
      <c r="BP279" s="151"/>
      <c r="BQ279" s="151"/>
      <c r="BR279" s="151"/>
      <c r="BS279" s="151"/>
      <c r="BT279" s="151"/>
      <c r="BU279" s="151"/>
      <c r="BV279" s="151"/>
      <c r="BW279" s="160">
        <v>15833.258401318788</v>
      </c>
      <c r="BX279" s="160">
        <v>9677.2106636974804</v>
      </c>
      <c r="BY279" s="160">
        <v>2008.0376691192389</v>
      </c>
      <c r="BZ279" s="160">
        <v>1232.0729673612118</v>
      </c>
      <c r="CA279" s="160">
        <v>26055.873209755064</v>
      </c>
      <c r="CB279" s="160">
        <v>3139.0830606096984</v>
      </c>
      <c r="CC279" s="160">
        <v>3290.1713128402234</v>
      </c>
      <c r="CD279" s="160">
        <v>130.65299653887749</v>
      </c>
      <c r="CE279" s="160">
        <v>356.42069055807593</v>
      </c>
      <c r="CF279" s="160">
        <v>20.795399449110032</v>
      </c>
      <c r="CG279" s="160">
        <v>57.556381120204925</v>
      </c>
      <c r="CH279" s="160">
        <v>282.27149252235887</v>
      </c>
      <c r="CI279" s="160">
        <v>4.0278000783920289</v>
      </c>
      <c r="CJ279" s="160">
        <v>72.633681413650507</v>
      </c>
      <c r="CK279" s="160">
        <v>545.9813855364323</v>
      </c>
      <c r="CL279" s="160">
        <v>77.322001504898068</v>
      </c>
      <c r="CM279" s="170"/>
      <c r="CN279" s="170"/>
      <c r="CO279" s="170"/>
      <c r="CP279" s="170"/>
      <c r="CQ279" s="151"/>
      <c r="CR279" s="151"/>
      <c r="CS279" s="151"/>
      <c r="CT279" s="151"/>
      <c r="CU279" s="151"/>
      <c r="CV279" s="151"/>
      <c r="CW279" s="151"/>
      <c r="CX279" s="151"/>
      <c r="CY279" s="151"/>
      <c r="CZ279" s="151"/>
      <c r="DA279" s="151"/>
      <c r="DB279" s="151"/>
      <c r="DC279" s="151"/>
      <c r="DD279" s="151"/>
      <c r="DE279" s="151"/>
      <c r="DF279" s="151"/>
      <c r="DG279" s="151"/>
      <c r="DH279" s="151"/>
      <c r="DI279" s="151"/>
      <c r="DJ279" s="151"/>
      <c r="DK279" s="151"/>
      <c r="DL279" s="151"/>
      <c r="DM279" s="151"/>
      <c r="DN279" s="151"/>
      <c r="DO279" s="151"/>
      <c r="DP279" s="151"/>
      <c r="DQ279" s="151"/>
      <c r="DR279" s="151"/>
      <c r="DS279" s="151"/>
      <c r="DT279" s="151"/>
      <c r="DU279" s="151"/>
      <c r="DV279" s="151"/>
      <c r="DW279" s="151"/>
      <c r="DX279" s="151"/>
      <c r="DY279" s="151"/>
      <c r="DZ279" s="151"/>
      <c r="EA279" s="151"/>
      <c r="EB279" s="151"/>
      <c r="EC279" s="151"/>
      <c r="ED279" s="151"/>
      <c r="EE279" s="151"/>
      <c r="EF279" s="151"/>
      <c r="EG279" s="151"/>
      <c r="EH279" s="151"/>
      <c r="EI279" s="151"/>
      <c r="EJ279" s="151"/>
      <c r="EK279" s="151"/>
      <c r="EL279" s="151"/>
      <c r="EM279" s="151"/>
    </row>
    <row r="280" spans="1:143" ht="12" customHeight="1" x14ac:dyDescent="0.2">
      <c r="A280" s="146" t="s">
        <v>328</v>
      </c>
      <c r="B280" s="147">
        <v>2002</v>
      </c>
      <c r="C280" s="146" t="s">
        <v>329</v>
      </c>
      <c r="D280" s="146"/>
      <c r="E280" s="146"/>
      <c r="F280" s="146"/>
      <c r="G280" s="169">
        <v>3703236</v>
      </c>
      <c r="AA280" s="160">
        <v>1925533.5159999994</v>
      </c>
      <c r="AB280" s="160">
        <v>754233.09600000002</v>
      </c>
      <c r="AC280" s="160">
        <v>1171300.42</v>
      </c>
      <c r="AD280" s="160">
        <v>992272.62</v>
      </c>
      <c r="AE280" s="160">
        <v>114455.96</v>
      </c>
      <c r="AF280" s="160">
        <v>64571.839999999997</v>
      </c>
      <c r="AG280" s="160">
        <v>25705.872999999996</v>
      </c>
      <c r="AH280" s="160"/>
      <c r="AI280" s="160"/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  <c r="BI280" s="151"/>
      <c r="BJ280" s="151"/>
      <c r="BK280" s="151"/>
      <c r="BL280" s="151"/>
      <c r="BM280" s="151"/>
      <c r="BN280" s="151"/>
      <c r="BO280" s="151"/>
      <c r="BP280" s="151"/>
      <c r="BQ280" s="151"/>
      <c r="BR280" s="151"/>
      <c r="BS280" s="151"/>
      <c r="BT280" s="151"/>
      <c r="BU280" s="151"/>
      <c r="BV280" s="151"/>
      <c r="BW280" s="160">
        <v>189961.66038817138</v>
      </c>
      <c r="BX280" s="160">
        <v>144730.08555736701</v>
      </c>
      <c r="BY280" s="160">
        <v>35228.272885450831</v>
      </c>
      <c r="BZ280" s="160">
        <v>156433.19615593541</v>
      </c>
      <c r="CA280" s="160">
        <v>88093.251366325741</v>
      </c>
      <c r="CB280" s="160">
        <v>43191.888158013222</v>
      </c>
      <c r="CC280" s="160">
        <v>19093.306147643038</v>
      </c>
      <c r="CD280" s="160">
        <v>1963.4373957042108</v>
      </c>
      <c r="CE280" s="160">
        <v>3930.6571958731411</v>
      </c>
      <c r="CF280" s="160">
        <v>758.46957990741726</v>
      </c>
      <c r="CG280" s="160">
        <v>1948.5526579241753</v>
      </c>
      <c r="CH280" s="160">
        <v>1113.9416704906225</v>
      </c>
      <c r="CI280" s="160">
        <v>263.55924512958529</v>
      </c>
      <c r="CJ280" s="160">
        <v>288.12882560777666</v>
      </c>
      <c r="CK280" s="160">
        <v>4354.2769113725171</v>
      </c>
      <c r="CL280" s="160">
        <v>1724.6471535663604</v>
      </c>
      <c r="CM280" s="170"/>
      <c r="CN280" s="170"/>
      <c r="CO280" s="170"/>
      <c r="CP280" s="170"/>
      <c r="CQ280" s="151"/>
      <c r="CR280" s="151"/>
      <c r="CS280" s="151"/>
      <c r="CT280" s="151"/>
      <c r="CU280" s="151"/>
      <c r="CV280" s="151"/>
      <c r="CW280" s="151"/>
      <c r="CX280" s="151"/>
      <c r="CY280" s="151"/>
      <c r="CZ280" s="151"/>
      <c r="DA280" s="151"/>
      <c r="DB280" s="151"/>
      <c r="DC280" s="151"/>
      <c r="DD280" s="151"/>
      <c r="DE280" s="151"/>
      <c r="DF280" s="151"/>
      <c r="DG280" s="151"/>
      <c r="DH280" s="151"/>
      <c r="DI280" s="151"/>
      <c r="DJ280" s="151"/>
      <c r="DK280" s="151"/>
      <c r="DL280" s="151"/>
      <c r="DM280" s="151"/>
      <c r="DN280" s="151"/>
      <c r="DO280" s="151"/>
      <c r="DP280" s="151"/>
      <c r="DQ280" s="151"/>
      <c r="DR280" s="151"/>
      <c r="DS280" s="151"/>
      <c r="DT280" s="151"/>
      <c r="DU280" s="151"/>
      <c r="DV280" s="151"/>
      <c r="DW280" s="151"/>
      <c r="DX280" s="151"/>
      <c r="DY280" s="151"/>
      <c r="DZ280" s="151"/>
      <c r="EA280" s="151"/>
      <c r="EB280" s="151"/>
      <c r="EC280" s="151"/>
      <c r="ED280" s="151"/>
      <c r="EE280" s="151"/>
      <c r="EF280" s="151"/>
      <c r="EG280" s="151"/>
      <c r="EH280" s="151"/>
      <c r="EI280" s="151"/>
      <c r="EJ280" s="151"/>
      <c r="EK280" s="151"/>
      <c r="EL280" s="151"/>
      <c r="EM280" s="151"/>
    </row>
    <row r="281" spans="1:143" ht="12" customHeight="1" x14ac:dyDescent="0.2">
      <c r="A281" s="146" t="s">
        <v>335</v>
      </c>
      <c r="B281" s="147">
        <v>2002</v>
      </c>
      <c r="C281" s="146" t="s">
        <v>336</v>
      </c>
      <c r="D281" s="146"/>
      <c r="E281" s="146"/>
      <c r="F281" s="146"/>
      <c r="G281" s="169">
        <v>495280</v>
      </c>
      <c r="AA281" s="160">
        <v>275293.11099999992</v>
      </c>
      <c r="AB281" s="160">
        <v>60851.180999999997</v>
      </c>
      <c r="AC281" s="160">
        <v>214441.93</v>
      </c>
      <c r="AD281" s="160">
        <v>194072.57</v>
      </c>
      <c r="AE281" s="160">
        <v>15020.82</v>
      </c>
      <c r="AF281" s="160">
        <v>5348.54</v>
      </c>
      <c r="AG281" s="160">
        <v>2100.2540000000004</v>
      </c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  <c r="BI281" s="151"/>
      <c r="BJ281" s="151"/>
      <c r="BK281" s="151"/>
      <c r="BL281" s="151"/>
      <c r="BM281" s="151"/>
      <c r="BN281" s="151"/>
      <c r="BO281" s="151"/>
      <c r="BP281" s="151"/>
      <c r="BQ281" s="151"/>
      <c r="BR281" s="151"/>
      <c r="BS281" s="151"/>
      <c r="BT281" s="151"/>
      <c r="BU281" s="151"/>
      <c r="BV281" s="151"/>
      <c r="BW281" s="160">
        <v>15048.723928593994</v>
      </c>
      <c r="BX281" s="160">
        <v>11923.586868734837</v>
      </c>
      <c r="BY281" s="160">
        <v>1938.0301113802939</v>
      </c>
      <c r="BZ281" s="160">
        <v>669.567582262516</v>
      </c>
      <c r="CA281" s="160">
        <v>17064.899547934532</v>
      </c>
      <c r="CB281" s="160">
        <v>3669.6542539519073</v>
      </c>
      <c r="CC281" s="160">
        <v>3402.5474099782668</v>
      </c>
      <c r="CD281" s="160">
        <v>85.302232849418189</v>
      </c>
      <c r="CE281" s="160">
        <v>852.82647740781306</v>
      </c>
      <c r="CF281" s="160">
        <v>92.343597553730007</v>
      </c>
      <c r="CG281" s="160">
        <v>63.248221230983731</v>
      </c>
      <c r="CH281" s="160">
        <v>135.66509640610218</v>
      </c>
      <c r="CI281" s="160">
        <v>7.4244801445007322</v>
      </c>
      <c r="CJ281" s="160">
        <v>36.328600707054136</v>
      </c>
      <c r="CK281" s="160">
        <v>525.96193612426327</v>
      </c>
      <c r="CL281" s="160">
        <v>265.03120515823366</v>
      </c>
      <c r="CM281" s="170"/>
      <c r="CN281" s="170"/>
      <c r="CO281" s="170"/>
      <c r="CP281" s="170"/>
      <c r="CQ281" s="151"/>
      <c r="CR281" s="151"/>
      <c r="CS281" s="151"/>
      <c r="CT281" s="151"/>
      <c r="CU281" s="151"/>
      <c r="CV281" s="151"/>
      <c r="CW281" s="151"/>
      <c r="CX281" s="151"/>
      <c r="CY281" s="151"/>
      <c r="CZ281" s="151"/>
      <c r="DA281" s="151"/>
      <c r="DB281" s="151"/>
      <c r="DC281" s="151"/>
      <c r="DD281" s="151"/>
      <c r="DE281" s="151"/>
      <c r="DF281" s="151"/>
      <c r="DG281" s="151"/>
      <c r="DH281" s="151"/>
      <c r="DI281" s="151"/>
      <c r="DJ281" s="151"/>
      <c r="DK281" s="151"/>
      <c r="DL281" s="151"/>
      <c r="DM281" s="151"/>
      <c r="DN281" s="151"/>
      <c r="DO281" s="151"/>
      <c r="DP281" s="151"/>
      <c r="DQ281" s="151"/>
      <c r="DR281" s="151"/>
      <c r="DS281" s="151"/>
      <c r="DT281" s="151"/>
      <c r="DU281" s="151"/>
      <c r="DV281" s="151"/>
      <c r="DW281" s="151"/>
      <c r="DX281" s="151"/>
      <c r="DY281" s="151"/>
      <c r="DZ281" s="151"/>
      <c r="EA281" s="151"/>
      <c r="EB281" s="151"/>
      <c r="EC281" s="151"/>
      <c r="ED281" s="151"/>
      <c r="EE281" s="151"/>
      <c r="EF281" s="151"/>
      <c r="EG281" s="151"/>
      <c r="EH281" s="151"/>
      <c r="EI281" s="151"/>
      <c r="EJ281" s="151"/>
      <c r="EK281" s="151"/>
      <c r="EL281" s="151"/>
      <c r="EM281" s="151"/>
    </row>
    <row r="282" spans="1:143" ht="12" customHeight="1" x14ac:dyDescent="0.2">
      <c r="A282" s="146" t="s">
        <v>340</v>
      </c>
      <c r="B282" s="147">
        <v>2002</v>
      </c>
      <c r="C282" s="146" t="s">
        <v>341</v>
      </c>
      <c r="D282" s="146"/>
      <c r="E282" s="146"/>
      <c r="F282" s="146"/>
      <c r="G282" s="169">
        <v>177000</v>
      </c>
      <c r="AA282" s="160">
        <v>73383.153000000006</v>
      </c>
      <c r="AB282" s="160">
        <v>23141.203000000001</v>
      </c>
      <c r="AC282" s="160">
        <v>50241.95</v>
      </c>
      <c r="AD282" s="160">
        <v>43868.85</v>
      </c>
      <c r="AE282" s="160">
        <v>5120.82</v>
      </c>
      <c r="AF282" s="160">
        <v>1252.28</v>
      </c>
      <c r="AG282" s="160">
        <v>2948.1809999999991</v>
      </c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  <c r="BI282" s="151"/>
      <c r="BJ282" s="151"/>
      <c r="BK282" s="151"/>
      <c r="BL282" s="151"/>
      <c r="BM282" s="151"/>
      <c r="BN282" s="151"/>
      <c r="BO282" s="151"/>
      <c r="BP282" s="151"/>
      <c r="BQ282" s="151"/>
      <c r="BR282" s="151"/>
      <c r="BS282" s="151"/>
      <c r="BT282" s="151"/>
      <c r="BU282" s="151"/>
      <c r="BV282" s="151"/>
      <c r="BW282" s="160">
        <v>8309.5217978006604</v>
      </c>
      <c r="BX282" s="160">
        <v>6636.5864916722776</v>
      </c>
      <c r="BY282" s="160">
        <v>1155.3948339629919</v>
      </c>
      <c r="BZ282" s="160">
        <v>1202.4368681463004</v>
      </c>
      <c r="CA282" s="160">
        <v>1834.5734514003991</v>
      </c>
      <c r="CB282" s="160">
        <v>140.86599823236466</v>
      </c>
      <c r="CC282" s="160">
        <v>1505.7524601248465</v>
      </c>
      <c r="CD282" s="160">
        <v>20.515649458849804</v>
      </c>
      <c r="CE282" s="160">
        <v>298.47419209313392</v>
      </c>
      <c r="CF282" s="160">
        <v>2.3084999388456344</v>
      </c>
      <c r="CG282" s="160">
        <v>29.619520576477051</v>
      </c>
      <c r="CH282" s="160">
        <v>55.831498520970342</v>
      </c>
      <c r="CI282" s="160">
        <v>39.548880769729614</v>
      </c>
      <c r="CJ282" s="160">
        <v>18.020240350723267</v>
      </c>
      <c r="CK282" s="160">
        <v>1.6507499631028622</v>
      </c>
      <c r="CL282" s="160">
        <v>327.08774636602402</v>
      </c>
      <c r="CM282" s="170"/>
      <c r="CN282" s="170"/>
      <c r="CO282" s="170"/>
      <c r="CP282" s="170"/>
      <c r="CQ282" s="151"/>
      <c r="CR282" s="151"/>
      <c r="CS282" s="151"/>
      <c r="CT282" s="151"/>
      <c r="CU282" s="151"/>
      <c r="CV282" s="151"/>
      <c r="CW282" s="151"/>
      <c r="CX282" s="151"/>
      <c r="CY282" s="151"/>
      <c r="CZ282" s="151"/>
      <c r="DA282" s="151"/>
      <c r="DB282" s="151"/>
      <c r="DC282" s="151"/>
      <c r="DD282" s="151"/>
      <c r="DE282" s="151"/>
      <c r="DF282" s="151"/>
      <c r="DG282" s="151"/>
      <c r="DH282" s="151"/>
      <c r="DI282" s="151"/>
      <c r="DJ282" s="151"/>
      <c r="DK282" s="151"/>
      <c r="DL282" s="151"/>
      <c r="DM282" s="151"/>
      <c r="DN282" s="151"/>
      <c r="DO282" s="151"/>
      <c r="DP282" s="151"/>
      <c r="DQ282" s="151"/>
      <c r="DR282" s="151"/>
      <c r="DS282" s="151"/>
      <c r="DT282" s="151"/>
      <c r="DU282" s="151"/>
      <c r="DV282" s="151"/>
      <c r="DW282" s="151"/>
      <c r="DX282" s="151"/>
      <c r="DY282" s="151"/>
      <c r="DZ282" s="151"/>
      <c r="EA282" s="151"/>
      <c r="EB282" s="151"/>
      <c r="EC282" s="151"/>
      <c r="ED282" s="151"/>
      <c r="EE282" s="151"/>
      <c r="EF282" s="151"/>
      <c r="EG282" s="151"/>
      <c r="EH282" s="151"/>
      <c r="EI282" s="151"/>
      <c r="EJ282" s="151"/>
      <c r="EK282" s="151"/>
      <c r="EL282" s="151"/>
      <c r="EM282" s="151"/>
    </row>
    <row r="283" spans="1:143" ht="12" customHeight="1" x14ac:dyDescent="0.2">
      <c r="A283" s="146" t="s">
        <v>342</v>
      </c>
      <c r="B283" s="147">
        <v>2002</v>
      </c>
      <c r="C283" s="146" t="s">
        <v>343</v>
      </c>
      <c r="D283" s="146"/>
      <c r="E283" s="146"/>
      <c r="F283" s="146"/>
      <c r="G283" s="169">
        <v>817670</v>
      </c>
      <c r="AA283" s="160">
        <v>410647.53300000005</v>
      </c>
      <c r="AB283" s="160">
        <v>155809.163</v>
      </c>
      <c r="AC283" s="160">
        <v>254838.37</v>
      </c>
      <c r="AD283" s="160">
        <v>194933.09</v>
      </c>
      <c r="AE283" s="160">
        <v>45215.23</v>
      </c>
      <c r="AF283" s="160">
        <v>14690.05</v>
      </c>
      <c r="AG283" s="160">
        <v>4099.9990000000016</v>
      </c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  <c r="BI283" s="151"/>
      <c r="BJ283" s="151"/>
      <c r="BK283" s="151"/>
      <c r="BL283" s="151"/>
      <c r="BM283" s="151"/>
      <c r="BN283" s="151"/>
      <c r="BO283" s="151"/>
      <c r="BP283" s="151"/>
      <c r="BQ283" s="151"/>
      <c r="BR283" s="151"/>
      <c r="BS283" s="151"/>
      <c r="BT283" s="151"/>
      <c r="BU283" s="151"/>
      <c r="BV283" s="151"/>
      <c r="BW283" s="160">
        <v>33055.05875671238</v>
      </c>
      <c r="BX283" s="160">
        <v>30305.123920204638</v>
      </c>
      <c r="BY283" s="160">
        <v>7316.3518026764687</v>
      </c>
      <c r="BZ283" s="160">
        <v>12701.708663519621</v>
      </c>
      <c r="CA283" s="160">
        <v>36502.511333013652</v>
      </c>
      <c r="CB283" s="160">
        <v>12016.801599209011</v>
      </c>
      <c r="CC283" s="160">
        <v>8303.2428801810074</v>
      </c>
      <c r="CD283" s="160">
        <v>111.05831240416225</v>
      </c>
      <c r="CE283" s="160">
        <v>1467.0287611370086</v>
      </c>
      <c r="CF283" s="160">
        <v>136.06289639556408</v>
      </c>
      <c r="CG283" s="160">
        <v>285.3515055537224</v>
      </c>
      <c r="CH283" s="160">
        <v>391.63498962521555</v>
      </c>
      <c r="CI283" s="160">
        <v>85.683361667633051</v>
      </c>
      <c r="CJ283" s="160">
        <v>60.454241176605223</v>
      </c>
      <c r="CK283" s="160">
        <v>456.52168797722084</v>
      </c>
      <c r="CL283" s="160">
        <v>986.14461919307712</v>
      </c>
      <c r="CM283" s="170"/>
      <c r="CN283" s="170"/>
      <c r="CO283" s="170"/>
      <c r="CP283" s="170"/>
      <c r="CQ283" s="151"/>
      <c r="CR283" s="151"/>
      <c r="CS283" s="151"/>
      <c r="CT283" s="151"/>
      <c r="CU283" s="151"/>
      <c r="CV283" s="151"/>
      <c r="CW283" s="151"/>
      <c r="CX283" s="151"/>
      <c r="CY283" s="151"/>
      <c r="CZ283" s="151"/>
      <c r="DA283" s="151"/>
      <c r="DB283" s="151"/>
      <c r="DC283" s="151"/>
      <c r="DD283" s="151"/>
      <c r="DE283" s="151"/>
      <c r="DF283" s="151"/>
      <c r="DG283" s="151"/>
      <c r="DH283" s="151"/>
      <c r="DI283" s="151"/>
      <c r="DJ283" s="151"/>
      <c r="DK283" s="151"/>
      <c r="DL283" s="151"/>
      <c r="DM283" s="151"/>
      <c r="DN283" s="151"/>
      <c r="DO283" s="151"/>
      <c r="DP283" s="151"/>
      <c r="DQ283" s="151"/>
      <c r="DR283" s="151"/>
      <c r="DS283" s="151"/>
      <c r="DT283" s="151"/>
      <c r="DU283" s="151"/>
      <c r="DV283" s="151"/>
      <c r="DW283" s="151"/>
      <c r="DX283" s="151"/>
      <c r="DY283" s="151"/>
      <c r="DZ283" s="151"/>
      <c r="EA283" s="151"/>
      <c r="EB283" s="151"/>
      <c r="EC283" s="151"/>
      <c r="ED283" s="151"/>
      <c r="EE283" s="151"/>
      <c r="EF283" s="151"/>
      <c r="EG283" s="151"/>
      <c r="EH283" s="151"/>
      <c r="EI283" s="151"/>
      <c r="EJ283" s="151"/>
      <c r="EK283" s="151"/>
      <c r="EL283" s="151"/>
      <c r="EM283" s="151"/>
    </row>
    <row r="284" spans="1:143" ht="12" customHeight="1" x14ac:dyDescent="0.2">
      <c r="A284" s="141" t="s">
        <v>298</v>
      </c>
      <c r="B284" s="142">
        <v>2001</v>
      </c>
      <c r="C284" s="141" t="s">
        <v>299</v>
      </c>
      <c r="D284" s="171"/>
      <c r="E284" s="171"/>
      <c r="F284" s="171"/>
      <c r="G284" s="172">
        <v>973420</v>
      </c>
      <c r="AA284" s="161">
        <v>430200.16106725903</v>
      </c>
      <c r="AB284" s="161">
        <v>204802.25375042533</v>
      </c>
      <c r="AC284" s="161">
        <v>225397.90731683373</v>
      </c>
      <c r="AD284" s="161">
        <v>165373.19575992227</v>
      </c>
      <c r="AE284" s="161">
        <v>41641.135695815086</v>
      </c>
      <c r="AF284" s="161">
        <v>18383.575861096382</v>
      </c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  <c r="BI284" s="145"/>
      <c r="BJ284" s="145"/>
      <c r="BK284" s="145"/>
      <c r="BL284" s="145"/>
      <c r="BM284" s="145"/>
      <c r="BN284" s="145"/>
      <c r="BO284" s="145"/>
      <c r="BP284" s="145"/>
      <c r="BQ284" s="145"/>
      <c r="BR284" s="145"/>
      <c r="BS284" s="145"/>
      <c r="BT284" s="145"/>
      <c r="BU284" s="145"/>
      <c r="BV284" s="145"/>
      <c r="BW284" s="161">
        <v>52207.318191681021</v>
      </c>
      <c r="BX284" s="161">
        <v>35934.015136223912</v>
      </c>
      <c r="BY284" s="161">
        <v>6516.2088467472795</v>
      </c>
      <c r="BZ284" s="161">
        <v>37195.415014657978</v>
      </c>
      <c r="CA284" s="161">
        <v>31530.784564719437</v>
      </c>
      <c r="CB284" s="161">
        <v>9778.4059272971754</v>
      </c>
      <c r="CC284" s="161">
        <v>10526.946576382466</v>
      </c>
      <c r="CD284" s="161">
        <v>1212.503107523095</v>
      </c>
      <c r="CE284" s="161">
        <v>886.59687054396488</v>
      </c>
      <c r="CF284" s="161">
        <v>302.14889199578761</v>
      </c>
      <c r="CG284" s="161">
        <v>335.97998530987439</v>
      </c>
      <c r="CH284" s="161">
        <v>454.12666795670509</v>
      </c>
      <c r="CI284" s="161">
        <v>102.41872399332571</v>
      </c>
      <c r="CJ284" s="161">
        <v>166.58432324218751</v>
      </c>
      <c r="CK284" s="161">
        <v>626.25508347272876</v>
      </c>
      <c r="CL284" s="161">
        <v>1775.1681145496368</v>
      </c>
      <c r="CM284" s="162"/>
      <c r="CN284" s="162"/>
      <c r="CO284" s="162"/>
      <c r="CP284" s="162"/>
      <c r="CQ284" s="145"/>
      <c r="CR284" s="145"/>
      <c r="CS284" s="145"/>
      <c r="CT284" s="145"/>
      <c r="CU284" s="145"/>
      <c r="CV284" s="145"/>
      <c r="CW284" s="145"/>
      <c r="CX284" s="145"/>
      <c r="CY284" s="145"/>
      <c r="CZ284" s="145"/>
      <c r="DA284" s="145"/>
      <c r="DB284" s="145"/>
      <c r="DC284" s="145"/>
      <c r="DD284" s="145"/>
      <c r="DE284" s="145"/>
      <c r="DF284" s="145"/>
      <c r="DG284" s="145"/>
      <c r="DH284" s="145"/>
      <c r="DI284" s="145"/>
      <c r="DJ284" s="145"/>
      <c r="DK284" s="145"/>
      <c r="DL284" s="145"/>
      <c r="DM284" s="145"/>
      <c r="DN284" s="145"/>
      <c r="DO284" s="145"/>
      <c r="DP284" s="145"/>
      <c r="DQ284" s="145"/>
      <c r="DR284" s="145"/>
      <c r="DS284" s="145"/>
      <c r="DT284" s="145"/>
      <c r="DU284" s="145"/>
      <c r="DV284" s="145"/>
      <c r="DW284" s="145"/>
      <c r="DX284" s="145"/>
      <c r="DY284" s="145"/>
      <c r="DZ284" s="145"/>
      <c r="EA284" s="145"/>
      <c r="EB284" s="145"/>
      <c r="EC284" s="145"/>
      <c r="ED284" s="145"/>
      <c r="EE284" s="145"/>
      <c r="EF284" s="145"/>
      <c r="EG284" s="145"/>
      <c r="EH284" s="145"/>
      <c r="EI284" s="145"/>
      <c r="EJ284" s="145"/>
      <c r="EK284" s="145"/>
      <c r="EL284" s="145"/>
      <c r="EM284" s="145"/>
    </row>
    <row r="285" spans="1:143" ht="12" customHeight="1" x14ac:dyDescent="0.2">
      <c r="A285" s="141" t="s">
        <v>303</v>
      </c>
      <c r="B285" s="142">
        <v>2001</v>
      </c>
      <c r="C285" s="141" t="s">
        <v>304</v>
      </c>
      <c r="D285" s="171"/>
      <c r="E285" s="171"/>
      <c r="F285" s="171"/>
      <c r="G285" s="172">
        <v>1110246</v>
      </c>
      <c r="AA285" s="161">
        <v>642105.32257418102</v>
      </c>
      <c r="AB285" s="161">
        <v>170382.70068999147</v>
      </c>
      <c r="AC285" s="161">
        <v>471722.62188418955</v>
      </c>
      <c r="AD285" s="161">
        <v>389466.65196251869</v>
      </c>
      <c r="AE285" s="161">
        <v>70624.869960427284</v>
      </c>
      <c r="AF285" s="161">
        <v>11631.09996124357</v>
      </c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45"/>
      <c r="AT285" s="145"/>
      <c r="AU285" s="145"/>
      <c r="AV285" s="145"/>
      <c r="AW285" s="145"/>
      <c r="AX285" s="145"/>
      <c r="AY285" s="145"/>
      <c r="AZ285" s="145"/>
      <c r="BA285" s="145"/>
      <c r="BB285" s="145"/>
      <c r="BC285" s="145"/>
      <c r="BD285" s="145"/>
      <c r="BE285" s="145"/>
      <c r="BF285" s="145"/>
      <c r="BG285" s="145"/>
      <c r="BH285" s="145"/>
      <c r="BI285" s="145"/>
      <c r="BJ285" s="145"/>
      <c r="BK285" s="145"/>
      <c r="BL285" s="145"/>
      <c r="BM285" s="145"/>
      <c r="BN285" s="145"/>
      <c r="BO285" s="145"/>
      <c r="BP285" s="145"/>
      <c r="BQ285" s="145"/>
      <c r="BR285" s="145"/>
      <c r="BS285" s="145"/>
      <c r="BT285" s="145"/>
      <c r="BU285" s="145"/>
      <c r="BV285" s="145"/>
      <c r="BW285" s="161">
        <v>44545.277987031644</v>
      </c>
      <c r="BX285" s="161">
        <v>25387.622478143985</v>
      </c>
      <c r="BY285" s="161">
        <v>4197.9271372535377</v>
      </c>
      <c r="BZ285" s="161">
        <v>9813.5079400308132</v>
      </c>
      <c r="CA285" s="161">
        <v>41994.014187538502</v>
      </c>
      <c r="CB285" s="161">
        <v>12336.358795199096</v>
      </c>
      <c r="CC285" s="161">
        <v>13411.825984707963</v>
      </c>
      <c r="CD285" s="161">
        <v>291.8492725513093</v>
      </c>
      <c r="CE285" s="161">
        <v>1297.9484656161069</v>
      </c>
      <c r="CF285" s="161">
        <v>398.69908943808076</v>
      </c>
      <c r="CG285" s="161">
        <v>211.01072290071602</v>
      </c>
      <c r="CH285" s="161">
        <v>591.79138432288175</v>
      </c>
      <c r="CI285" s="161">
        <v>72.407301409244539</v>
      </c>
      <c r="CJ285" s="161">
        <v>75.357101466655735</v>
      </c>
      <c r="CK285" s="161">
        <v>908.93664592141477</v>
      </c>
      <c r="CL285" s="161">
        <v>2535.4658493471147</v>
      </c>
      <c r="CM285" s="162"/>
      <c r="CN285" s="162"/>
      <c r="CO285" s="162"/>
      <c r="CP285" s="162"/>
      <c r="CQ285" s="145"/>
      <c r="CR285" s="145"/>
      <c r="CS285" s="145"/>
      <c r="CT285" s="145"/>
      <c r="CU285" s="145"/>
      <c r="CV285" s="145"/>
      <c r="CW285" s="145"/>
      <c r="CX285" s="145"/>
      <c r="CY285" s="145"/>
      <c r="CZ285" s="145"/>
      <c r="DA285" s="145"/>
      <c r="DB285" s="145"/>
      <c r="DC285" s="145"/>
      <c r="DD285" s="145"/>
      <c r="DE285" s="145"/>
      <c r="DF285" s="145"/>
      <c r="DG285" s="145"/>
      <c r="DH285" s="145"/>
      <c r="DI285" s="145"/>
      <c r="DJ285" s="145"/>
      <c r="DK285" s="145"/>
      <c r="DL285" s="145"/>
      <c r="DM285" s="145"/>
      <c r="DN285" s="145"/>
      <c r="DO285" s="145"/>
      <c r="DP285" s="145"/>
      <c r="DQ285" s="145"/>
      <c r="DR285" s="145"/>
      <c r="DS285" s="145"/>
      <c r="DT285" s="145"/>
      <c r="DU285" s="145"/>
      <c r="DV285" s="145"/>
      <c r="DW285" s="145"/>
      <c r="DX285" s="145"/>
      <c r="DY285" s="145"/>
      <c r="DZ285" s="145"/>
      <c r="EA285" s="145"/>
      <c r="EB285" s="145"/>
      <c r="EC285" s="145"/>
      <c r="ED285" s="145"/>
      <c r="EE285" s="145"/>
      <c r="EF285" s="145"/>
      <c r="EG285" s="145"/>
      <c r="EH285" s="145"/>
      <c r="EI285" s="145"/>
      <c r="EJ285" s="145"/>
      <c r="EK285" s="145"/>
      <c r="EL285" s="145"/>
      <c r="EM285" s="145"/>
    </row>
    <row r="286" spans="1:143" ht="12" customHeight="1" x14ac:dyDescent="0.2">
      <c r="A286" s="141" t="s">
        <v>307</v>
      </c>
      <c r="B286" s="142">
        <v>2001</v>
      </c>
      <c r="C286" s="141" t="s">
        <v>308</v>
      </c>
      <c r="D286" s="171"/>
      <c r="E286" s="171"/>
      <c r="F286" s="171"/>
      <c r="G286" s="172">
        <v>537606</v>
      </c>
      <c r="AA286" s="161">
        <v>255275.60545461785</v>
      </c>
      <c r="AB286" s="161">
        <v>80681.641777503974</v>
      </c>
      <c r="AC286" s="161">
        <v>174593.96367711388</v>
      </c>
      <c r="AD286" s="161">
        <v>147607.38467431068</v>
      </c>
      <c r="AE286" s="161">
        <v>20570.104993637651</v>
      </c>
      <c r="AF286" s="161">
        <v>6416.4740091655403</v>
      </c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45"/>
      <c r="AT286" s="145"/>
      <c r="AU286" s="145"/>
      <c r="AV286" s="145"/>
      <c r="AW286" s="145"/>
      <c r="AX286" s="145"/>
      <c r="AY286" s="145"/>
      <c r="AZ286" s="145"/>
      <c r="BA286" s="145"/>
      <c r="BB286" s="145"/>
      <c r="BC286" s="145"/>
      <c r="BD286" s="145"/>
      <c r="BE286" s="145"/>
      <c r="BF286" s="145"/>
      <c r="BG286" s="145"/>
      <c r="BH286" s="145"/>
      <c r="BI286" s="145"/>
      <c r="BJ286" s="145"/>
      <c r="BK286" s="145"/>
      <c r="BL286" s="145"/>
      <c r="BM286" s="145"/>
      <c r="BN286" s="145"/>
      <c r="BO286" s="145"/>
      <c r="BP286" s="145"/>
      <c r="BQ286" s="145"/>
      <c r="BR286" s="145"/>
      <c r="BS286" s="145"/>
      <c r="BT286" s="145"/>
      <c r="BU286" s="145"/>
      <c r="BV286" s="145"/>
      <c r="BW286" s="161">
        <v>19883.660288390107</v>
      </c>
      <c r="BX286" s="161">
        <v>18182.960383867307</v>
      </c>
      <c r="BY286" s="161">
        <v>3485.5367226271906</v>
      </c>
      <c r="BZ286" s="161">
        <v>2091.9869445812701</v>
      </c>
      <c r="CA286" s="161">
        <v>19344.395277382348</v>
      </c>
      <c r="CB286" s="161">
        <v>3139.973307082902</v>
      </c>
      <c r="CC286" s="161">
        <v>4664.4833388939978</v>
      </c>
      <c r="CD286" s="161">
        <v>93.562767839234994</v>
      </c>
      <c r="CE286" s="161">
        <v>578.51544863941763</v>
      </c>
      <c r="CF286" s="161">
        <v>110.84399706363678</v>
      </c>
      <c r="CG286" s="161">
        <v>364.31895651935622</v>
      </c>
      <c r="CH286" s="161">
        <v>239.61640761717652</v>
      </c>
      <c r="CI286" s="161">
        <v>44.090200858116148</v>
      </c>
      <c r="CJ286" s="161">
        <v>82.836246040931314</v>
      </c>
      <c r="CK286" s="161">
        <v>381.61680540474782</v>
      </c>
      <c r="CL286" s="161">
        <v>164.26054719995116</v>
      </c>
      <c r="CM286" s="162"/>
      <c r="CN286" s="162"/>
      <c r="CO286" s="162"/>
      <c r="CP286" s="162"/>
      <c r="CQ286" s="145"/>
      <c r="CR286" s="145"/>
      <c r="CS286" s="145"/>
      <c r="CT286" s="145"/>
      <c r="CU286" s="145"/>
      <c r="CV286" s="145"/>
      <c r="CW286" s="145"/>
      <c r="CX286" s="145"/>
      <c r="CY286" s="145"/>
      <c r="CZ286" s="145"/>
      <c r="DA286" s="145"/>
      <c r="DB286" s="145"/>
      <c r="DC286" s="145"/>
      <c r="DD286" s="145"/>
      <c r="DE286" s="145"/>
      <c r="DF286" s="145"/>
      <c r="DG286" s="145"/>
      <c r="DH286" s="145"/>
      <c r="DI286" s="145"/>
      <c r="DJ286" s="145"/>
      <c r="DK286" s="145"/>
      <c r="DL286" s="145"/>
      <c r="DM286" s="145"/>
      <c r="DN286" s="145"/>
      <c r="DO286" s="145"/>
      <c r="DP286" s="145"/>
      <c r="DQ286" s="145"/>
      <c r="DR286" s="145"/>
      <c r="DS286" s="145"/>
      <c r="DT286" s="145"/>
      <c r="DU286" s="145"/>
      <c r="DV286" s="145"/>
      <c r="DW286" s="145"/>
      <c r="DX286" s="145"/>
      <c r="DY286" s="145"/>
      <c r="DZ286" s="145"/>
      <c r="EA286" s="145"/>
      <c r="EB286" s="145"/>
      <c r="EC286" s="145"/>
      <c r="ED286" s="145"/>
      <c r="EE286" s="145"/>
      <c r="EF286" s="145"/>
      <c r="EG286" s="145"/>
      <c r="EH286" s="145"/>
      <c r="EI286" s="145"/>
      <c r="EJ286" s="145"/>
      <c r="EK286" s="145"/>
      <c r="EL286" s="145"/>
      <c r="EM286" s="145"/>
    </row>
    <row r="287" spans="1:143" ht="12" customHeight="1" x14ac:dyDescent="0.2">
      <c r="A287" s="141" t="s">
        <v>312</v>
      </c>
      <c r="B287" s="142">
        <v>2001</v>
      </c>
      <c r="C287" s="141" t="s">
        <v>313</v>
      </c>
      <c r="D287" s="171"/>
      <c r="E287" s="171"/>
      <c r="F287" s="171"/>
      <c r="G287" s="172">
        <v>335790</v>
      </c>
      <c r="AA287" s="161">
        <v>163565.39689224795</v>
      </c>
      <c r="AB287" s="161">
        <v>70246.424386088896</v>
      </c>
      <c r="AC287" s="161">
        <v>93318.972506159058</v>
      </c>
      <c r="AD287" s="161">
        <v>73725.226447380293</v>
      </c>
      <c r="AE287" s="161">
        <v>17994.569838580479</v>
      </c>
      <c r="AF287" s="161">
        <v>1599.1762201982899</v>
      </c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  <c r="BH287" s="145"/>
      <c r="BI287" s="145"/>
      <c r="BJ287" s="145"/>
      <c r="BK287" s="145"/>
      <c r="BL287" s="145"/>
      <c r="BM287" s="145"/>
      <c r="BN287" s="145"/>
      <c r="BO287" s="145"/>
      <c r="BP287" s="145"/>
      <c r="BQ287" s="145"/>
      <c r="BR287" s="145"/>
      <c r="BS287" s="145"/>
      <c r="BT287" s="145"/>
      <c r="BU287" s="145"/>
      <c r="BV287" s="145"/>
      <c r="BW287" s="161">
        <v>17241.88221124142</v>
      </c>
      <c r="BX287" s="161">
        <v>12596.071304705052</v>
      </c>
      <c r="BY287" s="161">
        <v>2656.9705070166929</v>
      </c>
      <c r="BZ287" s="161">
        <v>8407.5008394768956</v>
      </c>
      <c r="CA287" s="161">
        <v>13919.6459362558</v>
      </c>
      <c r="CB287" s="161">
        <v>4488.7797516063483</v>
      </c>
      <c r="CC287" s="161">
        <v>3283.5417217811814</v>
      </c>
      <c r="CD287" s="161">
        <v>224.26960128412424</v>
      </c>
      <c r="CE287" s="161">
        <v>660.44590643098547</v>
      </c>
      <c r="CF287" s="161">
        <v>204.99536432358801</v>
      </c>
      <c r="CG287" s="161">
        <v>97.351944410685476</v>
      </c>
      <c r="CH287" s="161">
        <v>181.70576345595433</v>
      </c>
      <c r="CI287" s="161">
        <v>40.481427875177182</v>
      </c>
      <c r="CJ287" s="161">
        <v>188.45608299834029</v>
      </c>
      <c r="CK287" s="161">
        <v>271.4615503880168</v>
      </c>
      <c r="CL287" s="161">
        <v>682.79820223031345</v>
      </c>
      <c r="CM287" s="162"/>
      <c r="CN287" s="162"/>
      <c r="CO287" s="162"/>
      <c r="CP287" s="162"/>
      <c r="CQ287" s="145"/>
      <c r="CR287" s="145"/>
      <c r="CS287" s="145"/>
      <c r="CT287" s="145"/>
      <c r="CU287" s="145"/>
      <c r="CV287" s="145"/>
      <c r="CW287" s="145"/>
      <c r="CX287" s="145"/>
      <c r="CY287" s="145"/>
      <c r="CZ287" s="145"/>
      <c r="DA287" s="145"/>
      <c r="DB287" s="145"/>
      <c r="DC287" s="145"/>
      <c r="DD287" s="145"/>
      <c r="DE287" s="145"/>
      <c r="DF287" s="145"/>
      <c r="DG287" s="145"/>
      <c r="DH287" s="145"/>
      <c r="DI287" s="145"/>
      <c r="DJ287" s="145"/>
      <c r="DK287" s="145"/>
      <c r="DL287" s="145"/>
      <c r="DM287" s="145"/>
      <c r="DN287" s="145"/>
      <c r="DO287" s="145"/>
      <c r="DP287" s="145"/>
      <c r="DQ287" s="145"/>
      <c r="DR287" s="145"/>
      <c r="DS287" s="145"/>
      <c r="DT287" s="145"/>
      <c r="DU287" s="145"/>
      <c r="DV287" s="145"/>
      <c r="DW287" s="145"/>
      <c r="DX287" s="145"/>
      <c r="DY287" s="145"/>
      <c r="DZ287" s="145"/>
      <c r="EA287" s="145"/>
      <c r="EB287" s="145"/>
      <c r="EC287" s="145"/>
      <c r="ED287" s="145"/>
      <c r="EE287" s="145"/>
      <c r="EF287" s="145"/>
      <c r="EG287" s="145"/>
      <c r="EH287" s="145"/>
      <c r="EI287" s="145"/>
      <c r="EJ287" s="145"/>
      <c r="EK287" s="145"/>
      <c r="EL287" s="145"/>
      <c r="EM287" s="145"/>
    </row>
    <row r="288" spans="1:143" ht="12" customHeight="1" x14ac:dyDescent="0.2">
      <c r="A288" s="141" t="s">
        <v>315</v>
      </c>
      <c r="B288" s="142">
        <v>2001</v>
      </c>
      <c r="C288" s="141" t="s">
        <v>316</v>
      </c>
      <c r="D288" s="171"/>
      <c r="E288" s="171"/>
      <c r="F288" s="171"/>
      <c r="G288" s="172">
        <v>311586</v>
      </c>
      <c r="AA288" s="161">
        <v>148145.68162583088</v>
      </c>
      <c r="AB288" s="161">
        <v>79282.005999999994</v>
      </c>
      <c r="AC288" s="161">
        <v>68863.675625830889</v>
      </c>
      <c r="AD288" s="161">
        <v>55804.596596956253</v>
      </c>
      <c r="AE288" s="161">
        <v>9770.2490285336971</v>
      </c>
      <c r="AF288" s="161">
        <v>3288.8300003409386</v>
      </c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45"/>
      <c r="AT288" s="145"/>
      <c r="AU288" s="145"/>
      <c r="AV288" s="145"/>
      <c r="AW288" s="145"/>
      <c r="AX288" s="145"/>
      <c r="AY288" s="145"/>
      <c r="AZ288" s="145"/>
      <c r="BA288" s="145"/>
      <c r="BB288" s="145"/>
      <c r="BC288" s="145"/>
      <c r="BD288" s="145"/>
      <c r="BE288" s="145"/>
      <c r="BF288" s="145"/>
      <c r="BG288" s="145"/>
      <c r="BH288" s="145"/>
      <c r="BI288" s="145"/>
      <c r="BJ288" s="145"/>
      <c r="BK288" s="145"/>
      <c r="BL288" s="145"/>
      <c r="BM288" s="145"/>
      <c r="BN288" s="145"/>
      <c r="BO288" s="145"/>
      <c r="BP288" s="145"/>
      <c r="BQ288" s="145"/>
      <c r="BR288" s="145"/>
      <c r="BS288" s="145"/>
      <c r="BT288" s="145"/>
      <c r="BU288" s="145"/>
      <c r="BV288" s="145"/>
      <c r="BW288" s="161">
        <v>17454.657370488523</v>
      </c>
      <c r="BX288" s="161">
        <v>12546.065959573567</v>
      </c>
      <c r="BY288" s="161">
        <v>2352.7607785058467</v>
      </c>
      <c r="BZ288" s="161">
        <v>12824.153660275937</v>
      </c>
      <c r="CA288" s="161">
        <v>17428.310538307429</v>
      </c>
      <c r="CB288" s="161">
        <v>2693.4779662013052</v>
      </c>
      <c r="CC288" s="161">
        <v>2777.5289883306064</v>
      </c>
      <c r="CD288" s="161">
        <v>127.16270694967173</v>
      </c>
      <c r="CE288" s="161">
        <v>574.01908479368683</v>
      </c>
      <c r="CF288" s="161">
        <v>0.67589998209476476</v>
      </c>
      <c r="CG288" s="161">
        <v>83.577341626644142</v>
      </c>
      <c r="CH288" s="161">
        <v>107.6138971492052</v>
      </c>
      <c r="CI288" s="161">
        <v>7.2833601417541507</v>
      </c>
      <c r="CJ288" s="161">
        <v>44.985920875549319</v>
      </c>
      <c r="CK288" s="161">
        <v>545.31331650912944</v>
      </c>
      <c r="CL288" s="161">
        <v>110.88406215810775</v>
      </c>
      <c r="CM288" s="162"/>
      <c r="CN288" s="162"/>
      <c r="CO288" s="162"/>
      <c r="CP288" s="162"/>
      <c r="CQ288" s="145"/>
      <c r="CR288" s="145"/>
      <c r="CS288" s="145"/>
      <c r="CT288" s="145"/>
      <c r="CU288" s="145"/>
      <c r="CV288" s="145"/>
      <c r="CW288" s="145"/>
      <c r="CX288" s="145"/>
      <c r="CY288" s="145"/>
      <c r="CZ288" s="145"/>
      <c r="DA288" s="145"/>
      <c r="DB288" s="145"/>
      <c r="DC288" s="145"/>
      <c r="DD288" s="145"/>
      <c r="DE288" s="145"/>
      <c r="DF288" s="145"/>
      <c r="DG288" s="145"/>
      <c r="DH288" s="145"/>
      <c r="DI288" s="145"/>
      <c r="DJ288" s="145"/>
      <c r="DK288" s="145"/>
      <c r="DL288" s="145"/>
      <c r="DM288" s="145"/>
      <c r="DN288" s="145"/>
      <c r="DO288" s="145"/>
      <c r="DP288" s="145"/>
      <c r="DQ288" s="145"/>
      <c r="DR288" s="145"/>
      <c r="DS288" s="145"/>
      <c r="DT288" s="145"/>
      <c r="DU288" s="145"/>
      <c r="DV288" s="145"/>
      <c r="DW288" s="145"/>
      <c r="DX288" s="145"/>
      <c r="DY288" s="145"/>
      <c r="DZ288" s="145"/>
      <c r="EA288" s="145"/>
      <c r="EB288" s="145"/>
      <c r="EC288" s="145"/>
      <c r="ED288" s="145"/>
      <c r="EE288" s="145"/>
      <c r="EF288" s="145"/>
      <c r="EG288" s="145"/>
      <c r="EH288" s="145"/>
      <c r="EI288" s="145"/>
      <c r="EJ288" s="145"/>
      <c r="EK288" s="145"/>
      <c r="EL288" s="145"/>
      <c r="EM288" s="145"/>
    </row>
    <row r="289" spans="1:143" ht="12" customHeight="1" x14ac:dyDescent="0.2">
      <c r="A289" s="141" t="s">
        <v>319</v>
      </c>
      <c r="B289" s="142">
        <v>2001</v>
      </c>
      <c r="C289" s="141" t="s">
        <v>320</v>
      </c>
      <c r="D289" s="171"/>
      <c r="E289" s="171"/>
      <c r="F289" s="171"/>
      <c r="G289" s="172">
        <v>198029</v>
      </c>
      <c r="AA289" s="161">
        <v>93517.970506494516</v>
      </c>
      <c r="AB289" s="161">
        <v>36406.968000000001</v>
      </c>
      <c r="AC289" s="161">
        <v>57111.002506494522</v>
      </c>
      <c r="AD289" s="161">
        <v>47003.833529472351</v>
      </c>
      <c r="AE289" s="161">
        <v>6996.1489520072937</v>
      </c>
      <c r="AF289" s="161">
        <v>3111.0200250148773</v>
      </c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  <c r="BH289" s="145"/>
      <c r="BI289" s="145"/>
      <c r="BJ289" s="145"/>
      <c r="BK289" s="145"/>
      <c r="BL289" s="145"/>
      <c r="BM289" s="145"/>
      <c r="BN289" s="145"/>
      <c r="BO289" s="145"/>
      <c r="BP289" s="145"/>
      <c r="BQ289" s="145"/>
      <c r="BR289" s="145"/>
      <c r="BS289" s="145"/>
      <c r="BT289" s="145"/>
      <c r="BU289" s="145"/>
      <c r="BV289" s="145"/>
      <c r="BW289" s="161">
        <v>8847.6966389760382</v>
      </c>
      <c r="BX289" s="161">
        <v>4696.1813492810725</v>
      </c>
      <c r="BY289" s="161">
        <v>1050.7085543066264</v>
      </c>
      <c r="BZ289" s="161">
        <v>4285.8673864632847</v>
      </c>
      <c r="CA289" s="161">
        <v>7600.1190986655947</v>
      </c>
      <c r="CB289" s="161">
        <v>2443.7182193353774</v>
      </c>
      <c r="CC289" s="161">
        <v>1537.5839604781381</v>
      </c>
      <c r="CD289" s="161">
        <v>103.95582786379195</v>
      </c>
      <c r="CE289" s="161">
        <v>247.97789343082906</v>
      </c>
      <c r="CF289" s="161">
        <v>46.869298758387565</v>
      </c>
      <c r="CG289" s="161">
        <v>46.989040914535522</v>
      </c>
      <c r="CH289" s="161">
        <v>116.69219690871239</v>
      </c>
      <c r="CI289" s="161">
        <v>22.530200438499449</v>
      </c>
      <c r="CJ289" s="161">
        <v>2.2246000432968138</v>
      </c>
      <c r="CK289" s="161">
        <v>104.45399723291398</v>
      </c>
      <c r="CL289" s="161">
        <v>242.71660472393035</v>
      </c>
      <c r="CM289" s="162"/>
      <c r="CN289" s="162"/>
      <c r="CO289" s="162"/>
      <c r="CP289" s="162"/>
      <c r="CQ289" s="145"/>
      <c r="CR289" s="145"/>
      <c r="CS289" s="145"/>
      <c r="CT289" s="145"/>
      <c r="CU289" s="145"/>
      <c r="CV289" s="145"/>
      <c r="CW289" s="145"/>
      <c r="CX289" s="145"/>
      <c r="CY289" s="145"/>
      <c r="CZ289" s="145"/>
      <c r="DA289" s="145"/>
      <c r="DB289" s="145"/>
      <c r="DC289" s="145"/>
      <c r="DD289" s="145"/>
      <c r="DE289" s="145"/>
      <c r="DF289" s="145"/>
      <c r="DG289" s="145"/>
      <c r="DH289" s="145"/>
      <c r="DI289" s="145"/>
      <c r="DJ289" s="145"/>
      <c r="DK289" s="145"/>
      <c r="DL289" s="145"/>
      <c r="DM289" s="145"/>
      <c r="DN289" s="145"/>
      <c r="DO289" s="145"/>
      <c r="DP289" s="145"/>
      <c r="DQ289" s="145"/>
      <c r="DR289" s="145"/>
      <c r="DS289" s="145"/>
      <c r="DT289" s="145"/>
      <c r="DU289" s="145"/>
      <c r="DV289" s="145"/>
      <c r="DW289" s="145"/>
      <c r="DX289" s="145"/>
      <c r="DY289" s="145"/>
      <c r="DZ289" s="145"/>
      <c r="EA289" s="145"/>
      <c r="EB289" s="145"/>
      <c r="EC289" s="145"/>
      <c r="ED289" s="145"/>
      <c r="EE289" s="145"/>
      <c r="EF289" s="145"/>
      <c r="EG289" s="145"/>
      <c r="EH289" s="145"/>
      <c r="EI289" s="145"/>
      <c r="EJ289" s="145"/>
      <c r="EK289" s="145"/>
      <c r="EL289" s="145"/>
      <c r="EM289" s="145"/>
    </row>
    <row r="290" spans="1:143" ht="12" customHeight="1" x14ac:dyDescent="0.2">
      <c r="A290" s="141" t="s">
        <v>323</v>
      </c>
      <c r="B290" s="142">
        <v>2001</v>
      </c>
      <c r="C290" s="141" t="s">
        <v>324</v>
      </c>
      <c r="D290" s="171"/>
      <c r="E290" s="171"/>
      <c r="F290" s="171"/>
      <c r="G290" s="172">
        <v>377951</v>
      </c>
      <c r="AA290" s="161">
        <v>201177.93748582841</v>
      </c>
      <c r="AB290" s="161">
        <v>57850.264999999999</v>
      </c>
      <c r="AC290" s="161">
        <v>143327.6724858284</v>
      </c>
      <c r="AD290" s="161">
        <v>127987.15452003479</v>
      </c>
      <c r="AE290" s="161">
        <v>15340.51796579361</v>
      </c>
      <c r="AF290" s="161">
        <v>0</v>
      </c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  <c r="BH290" s="145"/>
      <c r="BI290" s="145"/>
      <c r="BJ290" s="145"/>
      <c r="BK290" s="145"/>
      <c r="BL290" s="145"/>
      <c r="BM290" s="145"/>
      <c r="BN290" s="145"/>
      <c r="BO290" s="145"/>
      <c r="BP290" s="145"/>
      <c r="BQ290" s="145"/>
      <c r="BR290" s="145"/>
      <c r="BS290" s="145"/>
      <c r="BT290" s="145"/>
      <c r="BU290" s="145"/>
      <c r="BV290" s="145"/>
      <c r="BW290" s="161">
        <v>15152.379159862698</v>
      </c>
      <c r="BX290" s="161">
        <v>9228.559473725616</v>
      </c>
      <c r="BY290" s="161">
        <v>1606.2604712963105</v>
      </c>
      <c r="BZ290" s="161">
        <v>1061.4860718802213</v>
      </c>
      <c r="CA290" s="161">
        <v>19453.121484668256</v>
      </c>
      <c r="CB290" s="161">
        <v>3136.7004606395958</v>
      </c>
      <c r="CC290" s="161">
        <v>2333.7881381757261</v>
      </c>
      <c r="CD290" s="161">
        <v>436.3019884419441</v>
      </c>
      <c r="CE290" s="161">
        <v>302.11109199678896</v>
      </c>
      <c r="CF290" s="161">
        <v>36.54089903199673</v>
      </c>
      <c r="CG290" s="161">
        <v>72.403381409168247</v>
      </c>
      <c r="CH290" s="161">
        <v>275.28299270749091</v>
      </c>
      <c r="CI290" s="161">
        <v>19.420660377979278</v>
      </c>
      <c r="CJ290" s="161">
        <v>61.668461200237275</v>
      </c>
      <c r="CK290" s="161">
        <v>267.97409290111062</v>
      </c>
      <c r="CL290" s="161">
        <v>146.33458284807205</v>
      </c>
      <c r="CM290" s="162"/>
      <c r="CN290" s="162"/>
      <c r="CO290" s="162"/>
      <c r="CP290" s="162"/>
      <c r="CQ290" s="145"/>
      <c r="CR290" s="145"/>
      <c r="CS290" s="145"/>
      <c r="CT290" s="145"/>
      <c r="CU290" s="145"/>
      <c r="CV290" s="145"/>
      <c r="CW290" s="145"/>
      <c r="CX290" s="145"/>
      <c r="CY290" s="145"/>
      <c r="CZ290" s="145"/>
      <c r="DA290" s="145"/>
      <c r="DB290" s="145"/>
      <c r="DC290" s="145"/>
      <c r="DD290" s="145"/>
      <c r="DE290" s="145"/>
      <c r="DF290" s="145"/>
      <c r="DG290" s="145"/>
      <c r="DH290" s="145"/>
      <c r="DI290" s="145"/>
      <c r="DJ290" s="145"/>
      <c r="DK290" s="145"/>
      <c r="DL290" s="145"/>
      <c r="DM290" s="145"/>
      <c r="DN290" s="145"/>
      <c r="DO290" s="145"/>
      <c r="DP290" s="145"/>
      <c r="DQ290" s="145"/>
      <c r="DR290" s="145"/>
      <c r="DS290" s="145"/>
      <c r="DT290" s="145"/>
      <c r="DU290" s="145"/>
      <c r="DV290" s="145"/>
      <c r="DW290" s="145"/>
      <c r="DX290" s="145"/>
      <c r="DY290" s="145"/>
      <c r="DZ290" s="145"/>
      <c r="EA290" s="145"/>
      <c r="EB290" s="145"/>
      <c r="EC290" s="145"/>
      <c r="ED290" s="145"/>
      <c r="EE290" s="145"/>
      <c r="EF290" s="145"/>
      <c r="EG290" s="145"/>
      <c r="EH290" s="145"/>
      <c r="EI290" s="145"/>
      <c r="EJ290" s="145"/>
      <c r="EK290" s="145"/>
      <c r="EL290" s="145"/>
      <c r="EM290" s="145"/>
    </row>
    <row r="291" spans="1:143" ht="12" customHeight="1" x14ac:dyDescent="0.2">
      <c r="A291" s="141" t="s">
        <v>328</v>
      </c>
      <c r="B291" s="142">
        <v>2001</v>
      </c>
      <c r="C291" s="141" t="s">
        <v>329</v>
      </c>
      <c r="D291" s="171"/>
      <c r="E291" s="171"/>
      <c r="F291" s="171"/>
      <c r="G291" s="172">
        <v>3704987</v>
      </c>
      <c r="AA291" s="161">
        <v>1935891.0105939368</v>
      </c>
      <c r="AB291" s="161">
        <v>747971.66056065366</v>
      </c>
      <c r="AC291" s="161">
        <v>1187919.3500332832</v>
      </c>
      <c r="AD291" s="161">
        <v>1011410.5031728745</v>
      </c>
      <c r="AE291" s="161">
        <v>115035.36490300298</v>
      </c>
      <c r="AF291" s="161">
        <v>61473.481957405806</v>
      </c>
      <c r="AG291" s="161"/>
      <c r="AH291" s="161"/>
      <c r="AI291" s="161"/>
      <c r="AJ291" s="161"/>
      <c r="AK291" s="161"/>
      <c r="AL291" s="161"/>
      <c r="AM291" s="161"/>
      <c r="AN291" s="161"/>
      <c r="AO291" s="161"/>
      <c r="AP291" s="161"/>
      <c r="AQ291" s="161"/>
      <c r="AR291" s="161"/>
      <c r="AS291" s="145"/>
      <c r="AT291" s="145"/>
      <c r="AU291" s="145"/>
      <c r="AV291" s="145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  <c r="BH291" s="145"/>
      <c r="BI291" s="145"/>
      <c r="BJ291" s="145"/>
      <c r="BK291" s="145"/>
      <c r="BL291" s="145"/>
      <c r="BM291" s="145"/>
      <c r="BN291" s="145"/>
      <c r="BO291" s="145"/>
      <c r="BP291" s="145"/>
      <c r="BQ291" s="145"/>
      <c r="BR291" s="145"/>
      <c r="BS291" s="145"/>
      <c r="BT291" s="145"/>
      <c r="BU291" s="145"/>
      <c r="BV291" s="145"/>
      <c r="BW291" s="161">
        <v>189877.29274173258</v>
      </c>
      <c r="BX291" s="161">
        <v>142561.79930337172</v>
      </c>
      <c r="BY291" s="161">
        <v>30572.491690948827</v>
      </c>
      <c r="BZ291" s="161">
        <v>163917.2224576764</v>
      </c>
      <c r="CA291" s="161">
        <v>85010.864847981094</v>
      </c>
      <c r="CB291" s="161">
        <v>39290.107106974123</v>
      </c>
      <c r="CC291" s="161">
        <v>19068.793017396139</v>
      </c>
      <c r="CD291" s="161">
        <v>1339.822490485815</v>
      </c>
      <c r="CE291" s="161">
        <v>3139.1522168408633</v>
      </c>
      <c r="CF291" s="161">
        <v>990.96477374839787</v>
      </c>
      <c r="CG291" s="161">
        <v>1808.1833647704511</v>
      </c>
      <c r="CH291" s="161">
        <v>1374.7580635813474</v>
      </c>
      <c r="CI291" s="161">
        <v>242.89496472740174</v>
      </c>
      <c r="CJ291" s="161">
        <v>280.08645545125006</v>
      </c>
      <c r="CK291" s="161">
        <v>4134.342942207033</v>
      </c>
      <c r="CL291" s="161">
        <v>3232.8797269236907</v>
      </c>
      <c r="CM291" s="162"/>
      <c r="CN291" s="162"/>
      <c r="CO291" s="162"/>
      <c r="CP291" s="162"/>
      <c r="CQ291" s="145"/>
      <c r="CR291" s="145"/>
      <c r="CS291" s="145"/>
      <c r="CT291" s="145"/>
      <c r="CU291" s="145"/>
      <c r="CV291" s="145"/>
      <c r="CW291" s="145"/>
      <c r="CX291" s="145"/>
      <c r="CY291" s="145"/>
      <c r="CZ291" s="145"/>
      <c r="DA291" s="145"/>
      <c r="DB291" s="145"/>
      <c r="DC291" s="145"/>
      <c r="DD291" s="145"/>
      <c r="DE291" s="145"/>
      <c r="DF291" s="145"/>
      <c r="DG291" s="145"/>
      <c r="DH291" s="145"/>
      <c r="DI291" s="145"/>
      <c r="DJ291" s="145"/>
      <c r="DK291" s="145"/>
      <c r="DL291" s="145"/>
      <c r="DM291" s="145"/>
      <c r="DN291" s="145"/>
      <c r="DO291" s="145"/>
      <c r="DP291" s="145"/>
      <c r="DQ291" s="145"/>
      <c r="DR291" s="145"/>
      <c r="DS291" s="145"/>
      <c r="DT291" s="145"/>
      <c r="DU291" s="145"/>
      <c r="DV291" s="145"/>
      <c r="DW291" s="145"/>
      <c r="DX291" s="145"/>
      <c r="DY291" s="145"/>
      <c r="DZ291" s="145"/>
      <c r="EA291" s="145"/>
      <c r="EB291" s="145"/>
      <c r="EC291" s="145"/>
      <c r="ED291" s="145"/>
      <c r="EE291" s="145"/>
      <c r="EF291" s="145"/>
      <c r="EG291" s="145"/>
      <c r="EH291" s="145"/>
      <c r="EI291" s="145"/>
      <c r="EJ291" s="145"/>
      <c r="EK291" s="145"/>
      <c r="EL291" s="145"/>
      <c r="EM291" s="145"/>
    </row>
    <row r="292" spans="1:143" ht="12" customHeight="1" x14ac:dyDescent="0.2">
      <c r="A292" s="141" t="s">
        <v>335</v>
      </c>
      <c r="B292" s="142">
        <v>2001</v>
      </c>
      <c r="C292" s="141" t="s">
        <v>336</v>
      </c>
      <c r="D292" s="171"/>
      <c r="E292" s="171"/>
      <c r="F292" s="171"/>
      <c r="G292" s="172">
        <v>493639</v>
      </c>
      <c r="AA292" s="161">
        <v>270093.46533907688</v>
      </c>
      <c r="AB292" s="161">
        <v>53861.988550074813</v>
      </c>
      <c r="AC292" s="161">
        <v>216231.47678900204</v>
      </c>
      <c r="AD292" s="161">
        <v>195013.84983158112</v>
      </c>
      <c r="AE292" s="161">
        <v>16070.011976425276</v>
      </c>
      <c r="AF292" s="161">
        <v>5147.6149809956551</v>
      </c>
      <c r="AG292" s="161"/>
      <c r="AH292" s="161"/>
      <c r="AI292" s="161"/>
      <c r="AJ292" s="161"/>
      <c r="AK292" s="161"/>
      <c r="AL292" s="161"/>
      <c r="AM292" s="161"/>
      <c r="AN292" s="161"/>
      <c r="AO292" s="161"/>
      <c r="AP292" s="161"/>
      <c r="AQ292" s="161"/>
      <c r="AR292" s="161"/>
      <c r="AS292" s="145"/>
      <c r="AT292" s="145"/>
      <c r="AU292" s="145"/>
      <c r="AV292" s="145"/>
      <c r="AW292" s="145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  <c r="BH292" s="145"/>
      <c r="BI292" s="145"/>
      <c r="BJ292" s="145"/>
      <c r="BK292" s="145"/>
      <c r="BL292" s="145"/>
      <c r="BM292" s="145"/>
      <c r="BN292" s="145"/>
      <c r="BO292" s="145"/>
      <c r="BP292" s="145"/>
      <c r="BQ292" s="145"/>
      <c r="BR292" s="145"/>
      <c r="BS292" s="145"/>
      <c r="BT292" s="145"/>
      <c r="BU292" s="145"/>
      <c r="BV292" s="145"/>
      <c r="BW292" s="161">
        <v>13717.04066607234</v>
      </c>
      <c r="BX292" s="161">
        <v>10939.655235525472</v>
      </c>
      <c r="BY292" s="161">
        <v>1464.7380356781623</v>
      </c>
      <c r="BZ292" s="161">
        <v>394.68598954439165</v>
      </c>
      <c r="CA292" s="161">
        <v>15439.726391010761</v>
      </c>
      <c r="CB292" s="161">
        <v>3058.9610116705298</v>
      </c>
      <c r="CC292" s="161">
        <v>3044.9024194320441</v>
      </c>
      <c r="CD292" s="161">
        <v>24.737354416835121</v>
      </c>
      <c r="CE292" s="161">
        <v>572.75224485136505</v>
      </c>
      <c r="CF292" s="161">
        <v>106.63649717509746</v>
      </c>
      <c r="CG292" s="161">
        <v>66.479183294980984</v>
      </c>
      <c r="CH292" s="161">
        <v>120.59819680547714</v>
      </c>
      <c r="CI292" s="161">
        <v>7.0873601379394531</v>
      </c>
      <c r="CJ292" s="161">
        <v>56.326481096267699</v>
      </c>
      <c r="CK292" s="161">
        <v>365.19929032552244</v>
      </c>
      <c r="CL292" s="161">
        <v>375.95446731290815</v>
      </c>
      <c r="CM292" s="162"/>
      <c r="CN292" s="162"/>
      <c r="CO292" s="162"/>
      <c r="CP292" s="162"/>
      <c r="CQ292" s="145"/>
      <c r="CR292" s="145"/>
      <c r="CS292" s="145"/>
      <c r="CT292" s="145"/>
      <c r="CU292" s="145"/>
      <c r="CV292" s="145"/>
      <c r="CW292" s="145"/>
      <c r="CX292" s="145"/>
      <c r="CY292" s="145"/>
      <c r="CZ292" s="145"/>
      <c r="DA292" s="145"/>
      <c r="DB292" s="145"/>
      <c r="DC292" s="145"/>
      <c r="DD292" s="145"/>
      <c r="DE292" s="145"/>
      <c r="DF292" s="145"/>
      <c r="DG292" s="145"/>
      <c r="DH292" s="145"/>
      <c r="DI292" s="145"/>
      <c r="DJ292" s="145"/>
      <c r="DK292" s="145"/>
      <c r="DL292" s="145"/>
      <c r="DM292" s="145"/>
      <c r="DN292" s="145"/>
      <c r="DO292" s="145"/>
      <c r="DP292" s="145"/>
      <c r="DQ292" s="145"/>
      <c r="DR292" s="145"/>
      <c r="DS292" s="145"/>
      <c r="DT292" s="145"/>
      <c r="DU292" s="145"/>
      <c r="DV292" s="145"/>
      <c r="DW292" s="145"/>
      <c r="DX292" s="145"/>
      <c r="DY292" s="145"/>
      <c r="DZ292" s="145"/>
      <c r="EA292" s="145"/>
      <c r="EB292" s="145"/>
      <c r="EC292" s="145"/>
      <c r="ED292" s="145"/>
      <c r="EE292" s="145"/>
      <c r="EF292" s="145"/>
      <c r="EG292" s="145"/>
      <c r="EH292" s="145"/>
      <c r="EI292" s="145"/>
      <c r="EJ292" s="145"/>
      <c r="EK292" s="145"/>
      <c r="EL292" s="145"/>
      <c r="EM292" s="145"/>
    </row>
    <row r="293" spans="1:143" ht="12" customHeight="1" x14ac:dyDescent="0.2">
      <c r="A293" s="141" t="s">
        <v>340</v>
      </c>
      <c r="B293" s="142">
        <v>2001</v>
      </c>
      <c r="C293" s="141" t="s">
        <v>341</v>
      </c>
      <c r="D293" s="171"/>
      <c r="E293" s="171"/>
      <c r="F293" s="171"/>
      <c r="G293" s="172">
        <v>176693</v>
      </c>
      <c r="AA293" s="161">
        <v>74210.698632306885</v>
      </c>
      <c r="AB293" s="161">
        <v>21607.200479090156</v>
      </c>
      <c r="AC293" s="161">
        <v>52603.498153216737</v>
      </c>
      <c r="AD293" s="161">
        <v>45811.589770664257</v>
      </c>
      <c r="AE293" s="161">
        <v>5191.8503869968417</v>
      </c>
      <c r="AF293" s="161">
        <v>1600.0579955556407</v>
      </c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45"/>
      <c r="AT293" s="145"/>
      <c r="AU293" s="145"/>
      <c r="AV293" s="145"/>
      <c r="AW293" s="145"/>
      <c r="AX293" s="145"/>
      <c r="AY293" s="145"/>
      <c r="AZ293" s="145"/>
      <c r="BA293" s="145"/>
      <c r="BB293" s="145"/>
      <c r="BC293" s="145"/>
      <c r="BD293" s="145"/>
      <c r="BE293" s="145"/>
      <c r="BF293" s="145"/>
      <c r="BG293" s="145"/>
      <c r="BH293" s="145"/>
      <c r="BI293" s="145"/>
      <c r="BJ293" s="145"/>
      <c r="BK293" s="145"/>
      <c r="BL293" s="145"/>
      <c r="BM293" s="145"/>
      <c r="BN293" s="145"/>
      <c r="BO293" s="145"/>
      <c r="BP293" s="145"/>
      <c r="BQ293" s="145"/>
      <c r="BR293" s="145"/>
      <c r="BS293" s="145"/>
      <c r="BT293" s="145"/>
      <c r="BU293" s="145"/>
      <c r="BV293" s="145"/>
      <c r="BW293" s="161">
        <v>7597.0359368634827</v>
      </c>
      <c r="BX293" s="161">
        <v>6319.4286398426639</v>
      </c>
      <c r="BY293" s="161">
        <v>842.23344664846775</v>
      </c>
      <c r="BZ293" s="161">
        <v>1087.8070877473453</v>
      </c>
      <c r="CA293" s="161">
        <v>1904.9326142512668</v>
      </c>
      <c r="CB293" s="161">
        <v>32.055163014356594</v>
      </c>
      <c r="CC293" s="161">
        <v>1251.7061954010803</v>
      </c>
      <c r="CD293" s="161">
        <v>47.341594026600653</v>
      </c>
      <c r="CE293" s="161">
        <v>738.0363808169152</v>
      </c>
      <c r="CF293" s="161">
        <v>1.228582885036672</v>
      </c>
      <c r="CG293" s="161">
        <v>35.811617638232221</v>
      </c>
      <c r="CH293" s="161">
        <v>60.860305875758016</v>
      </c>
      <c r="CI293" s="161">
        <v>0.66644499162555859</v>
      </c>
      <c r="CJ293" s="161">
        <v>0.52531546398720497</v>
      </c>
      <c r="CK293" s="161">
        <v>3.9886191044511388</v>
      </c>
      <c r="CL293" s="161">
        <v>264.52671816864654</v>
      </c>
      <c r="CM293" s="162"/>
      <c r="CN293" s="162"/>
      <c r="CO293" s="162"/>
      <c r="CP293" s="162"/>
      <c r="CQ293" s="145"/>
      <c r="CR293" s="145"/>
      <c r="CS293" s="145"/>
      <c r="CT293" s="145"/>
      <c r="CU293" s="145"/>
      <c r="CV293" s="145"/>
      <c r="CW293" s="145"/>
      <c r="CX293" s="145"/>
      <c r="CY293" s="145"/>
      <c r="CZ293" s="145"/>
      <c r="DA293" s="145"/>
      <c r="DB293" s="145"/>
      <c r="DC293" s="145"/>
      <c r="DD293" s="145"/>
      <c r="DE293" s="145"/>
      <c r="DF293" s="145"/>
      <c r="DG293" s="145"/>
      <c r="DH293" s="145"/>
      <c r="DI293" s="145"/>
      <c r="DJ293" s="145"/>
      <c r="DK293" s="145"/>
      <c r="DL293" s="145"/>
      <c r="DM293" s="145"/>
      <c r="DN293" s="145"/>
      <c r="DO293" s="145"/>
      <c r="DP293" s="145"/>
      <c r="DQ293" s="145"/>
      <c r="DR293" s="145"/>
      <c r="DS293" s="145"/>
      <c r="DT293" s="145"/>
      <c r="DU293" s="145"/>
      <c r="DV293" s="145"/>
      <c r="DW293" s="145"/>
      <c r="DX293" s="145"/>
      <c r="DY293" s="145"/>
      <c r="DZ293" s="145"/>
      <c r="EA293" s="145"/>
      <c r="EB293" s="145"/>
      <c r="EC293" s="145"/>
      <c r="ED293" s="145"/>
      <c r="EE293" s="145"/>
      <c r="EF293" s="145"/>
      <c r="EG293" s="145"/>
      <c r="EH293" s="145"/>
      <c r="EI293" s="145"/>
      <c r="EJ293" s="145"/>
      <c r="EK293" s="145"/>
      <c r="EL293" s="145"/>
      <c r="EM293" s="145"/>
    </row>
    <row r="294" spans="1:143" ht="12" customHeight="1" x14ac:dyDescent="0.2">
      <c r="A294" s="141" t="s">
        <v>342</v>
      </c>
      <c r="B294" s="142">
        <v>2001</v>
      </c>
      <c r="C294" s="141" t="s">
        <v>343</v>
      </c>
      <c r="D294" s="171"/>
      <c r="E294" s="171"/>
      <c r="F294" s="171"/>
      <c r="G294" s="172">
        <v>813077</v>
      </c>
      <c r="AA294" s="161">
        <v>400844.4714247458</v>
      </c>
      <c r="AB294" s="161">
        <v>144794.14799989987</v>
      </c>
      <c r="AC294" s="161">
        <v>256050.32342484593</v>
      </c>
      <c r="AD294" s="161">
        <v>197834.33244562149</v>
      </c>
      <c r="AE294" s="161">
        <v>44653.930949151516</v>
      </c>
      <c r="AF294" s="161">
        <v>13562.060030072927</v>
      </c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45"/>
      <c r="AT294" s="145"/>
      <c r="AU294" s="145"/>
      <c r="AV294" s="145"/>
      <c r="AW294" s="145"/>
      <c r="AX294" s="145"/>
      <c r="AY294" s="145"/>
      <c r="AZ294" s="145"/>
      <c r="BA294" s="145"/>
      <c r="BB294" s="145"/>
      <c r="BC294" s="145"/>
      <c r="BD294" s="145"/>
      <c r="BE294" s="145"/>
      <c r="BF294" s="145"/>
      <c r="BG294" s="145"/>
      <c r="BH294" s="145"/>
      <c r="BI294" s="145"/>
      <c r="BJ294" s="145"/>
      <c r="BK294" s="145"/>
      <c r="BL294" s="145"/>
      <c r="BM294" s="145"/>
      <c r="BN294" s="145"/>
      <c r="BO294" s="145"/>
      <c r="BP294" s="145"/>
      <c r="BQ294" s="145"/>
      <c r="BR294" s="145"/>
      <c r="BS294" s="145"/>
      <c r="BT294" s="145"/>
      <c r="BU294" s="145"/>
      <c r="BV294" s="145"/>
      <c r="BW294" s="161">
        <v>31972.792669277966</v>
      </c>
      <c r="BX294" s="161">
        <v>28583.809845469237</v>
      </c>
      <c r="BY294" s="161">
        <v>6030.3671695351304</v>
      </c>
      <c r="BZ294" s="161">
        <v>9666.5217439246171</v>
      </c>
      <c r="CA294" s="161">
        <v>37763.797399600982</v>
      </c>
      <c r="CB294" s="161">
        <v>7887.2210010284189</v>
      </c>
      <c r="CC294" s="161">
        <v>8393.5251377997811</v>
      </c>
      <c r="CD294" s="161">
        <v>41.982608957083897</v>
      </c>
      <c r="CE294" s="161">
        <v>1115.4419704508782</v>
      </c>
      <c r="CF294" s="161">
        <v>310.71419176888463</v>
      </c>
      <c r="CG294" s="161">
        <v>352.86468676958083</v>
      </c>
      <c r="CH294" s="161">
        <v>391.10488963925837</v>
      </c>
      <c r="CI294" s="161">
        <v>80.502101566791538</v>
      </c>
      <c r="CJ294" s="161">
        <v>52.66618102502823</v>
      </c>
      <c r="CK294" s="161">
        <v>426.30436877435818</v>
      </c>
      <c r="CL294" s="161">
        <v>856.30833666610715</v>
      </c>
      <c r="CM294" s="162"/>
      <c r="CN294" s="162"/>
      <c r="CO294" s="162"/>
      <c r="CP294" s="162"/>
      <c r="CQ294" s="145"/>
      <c r="CR294" s="145"/>
      <c r="CS294" s="145"/>
      <c r="CT294" s="145"/>
      <c r="CU294" s="145"/>
      <c r="CV294" s="145"/>
      <c r="CW294" s="145"/>
      <c r="CX294" s="145"/>
      <c r="CY294" s="145"/>
      <c r="CZ294" s="145"/>
      <c r="DA294" s="145"/>
      <c r="DB294" s="145"/>
      <c r="DC294" s="145"/>
      <c r="DD294" s="145"/>
      <c r="DE294" s="145"/>
      <c r="DF294" s="145"/>
      <c r="DG294" s="145"/>
      <c r="DH294" s="145"/>
      <c r="DI294" s="145"/>
      <c r="DJ294" s="145"/>
      <c r="DK294" s="145"/>
      <c r="DL294" s="145"/>
      <c r="DM294" s="145"/>
      <c r="DN294" s="145"/>
      <c r="DO294" s="145"/>
      <c r="DP294" s="145"/>
      <c r="DQ294" s="145"/>
      <c r="DR294" s="145"/>
      <c r="DS294" s="145"/>
      <c r="DT294" s="145"/>
      <c r="DU294" s="145"/>
      <c r="DV294" s="145"/>
      <c r="DW294" s="145"/>
      <c r="DX294" s="145"/>
      <c r="DY294" s="145"/>
      <c r="DZ294" s="145"/>
      <c r="EA294" s="145"/>
      <c r="EB294" s="145"/>
      <c r="EC294" s="145"/>
      <c r="ED294" s="145"/>
      <c r="EE294" s="145"/>
      <c r="EF294" s="145"/>
      <c r="EG294" s="145"/>
      <c r="EH294" s="145"/>
      <c r="EI294" s="145"/>
      <c r="EJ294" s="145"/>
      <c r="EK294" s="145"/>
      <c r="EL294" s="145"/>
      <c r="EM294" s="145"/>
    </row>
    <row r="295" spans="1:143" ht="12" customHeight="1" x14ac:dyDescent="0.2">
      <c r="A295" s="146" t="s">
        <v>298</v>
      </c>
      <c r="B295" s="147">
        <v>2000</v>
      </c>
      <c r="C295" s="146" t="s">
        <v>299</v>
      </c>
      <c r="D295" s="173"/>
      <c r="E295" s="173"/>
      <c r="F295" s="173"/>
      <c r="G295" s="174">
        <v>966642</v>
      </c>
      <c r="AA295" s="163">
        <v>410179.2642847175</v>
      </c>
      <c r="AB295" s="163">
        <v>187550.019</v>
      </c>
      <c r="AC295" s="163">
        <v>222629.24528471753</v>
      </c>
      <c r="AD295" s="163">
        <v>165595.51434898376</v>
      </c>
      <c r="AE295" s="163">
        <v>40986.522910159081</v>
      </c>
      <c r="AF295" s="163">
        <v>16047.208025574684</v>
      </c>
      <c r="AG295" s="163"/>
      <c r="AH295" s="163"/>
      <c r="AI295" s="163"/>
      <c r="AJ295" s="163"/>
      <c r="AK295" s="163"/>
      <c r="AL295" s="163"/>
      <c r="AM295" s="163"/>
      <c r="AN295" s="163"/>
      <c r="AO295" s="163"/>
      <c r="AP295" s="163"/>
      <c r="AQ295" s="163"/>
      <c r="AR295" s="163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151"/>
      <c r="BH295" s="151"/>
      <c r="BI295" s="151"/>
      <c r="BJ295" s="151"/>
      <c r="BK295" s="151"/>
      <c r="BL295" s="151"/>
      <c r="BM295" s="151"/>
      <c r="BN295" s="151"/>
      <c r="BO295" s="151"/>
      <c r="BP295" s="151"/>
      <c r="BQ295" s="151"/>
      <c r="BR295" s="151"/>
      <c r="BS295" s="151"/>
      <c r="BT295" s="151"/>
      <c r="BU295" s="151"/>
      <c r="BV295" s="151"/>
      <c r="BW295" s="163">
        <v>48825.995542645636</v>
      </c>
      <c r="BX295" s="163">
        <v>33534.89891452968</v>
      </c>
      <c r="BY295" s="163">
        <v>5879.1844487185481</v>
      </c>
      <c r="BZ295" s="163">
        <v>34703.015380684017</v>
      </c>
      <c r="CA295" s="163">
        <v>29332.757822947264</v>
      </c>
      <c r="CB295" s="163">
        <v>7305.9635083222392</v>
      </c>
      <c r="CC295" s="163">
        <v>10133.740591582715</v>
      </c>
      <c r="CD295" s="163">
        <v>613.54009381523542</v>
      </c>
      <c r="CE295" s="163">
        <v>600.19378410029412</v>
      </c>
      <c r="CF295" s="163">
        <v>282.42899251818659</v>
      </c>
      <c r="CG295" s="163">
        <v>328.14712638664247</v>
      </c>
      <c r="CH295" s="163">
        <v>440.05498834252359</v>
      </c>
      <c r="CI295" s="163">
        <v>105.57736205482483</v>
      </c>
      <c r="CJ295" s="163">
        <v>156.03854303693771</v>
      </c>
      <c r="CK295" s="163">
        <v>540.89416568878289</v>
      </c>
      <c r="CL295" s="163">
        <v>995.35073937225343</v>
      </c>
      <c r="CM295" s="164"/>
      <c r="CN295" s="164"/>
      <c r="CO295" s="164"/>
      <c r="CP295" s="164"/>
      <c r="CQ295" s="151"/>
      <c r="CR295" s="151"/>
      <c r="CS295" s="151"/>
      <c r="CT295" s="151"/>
      <c r="CU295" s="151"/>
      <c r="CV295" s="151"/>
      <c r="CW295" s="151"/>
      <c r="CX295" s="151"/>
      <c r="CY295" s="151"/>
      <c r="CZ295" s="151"/>
      <c r="DA295" s="151"/>
      <c r="DB295" s="151"/>
      <c r="DC295" s="151"/>
      <c r="DD295" s="151"/>
      <c r="DE295" s="151"/>
      <c r="DF295" s="151"/>
      <c r="DG295" s="151"/>
      <c r="DH295" s="151"/>
      <c r="DI295" s="151"/>
      <c r="DJ295" s="151"/>
      <c r="DK295" s="151"/>
      <c r="DL295" s="151"/>
      <c r="DM295" s="151"/>
      <c r="DN295" s="151"/>
      <c r="DO295" s="151"/>
      <c r="DP295" s="151"/>
      <c r="DQ295" s="151"/>
      <c r="DR295" s="151"/>
      <c r="DS295" s="151"/>
      <c r="DT295" s="151"/>
      <c r="DU295" s="151"/>
      <c r="DV295" s="151"/>
      <c r="DW295" s="151"/>
      <c r="DX295" s="151"/>
      <c r="DY295" s="151"/>
      <c r="DZ295" s="151"/>
      <c r="EA295" s="151"/>
      <c r="EB295" s="151"/>
      <c r="EC295" s="151"/>
      <c r="ED295" s="151"/>
      <c r="EE295" s="151"/>
      <c r="EF295" s="151"/>
      <c r="EG295" s="151"/>
      <c r="EH295" s="151"/>
      <c r="EI295" s="151"/>
      <c r="EJ295" s="151"/>
      <c r="EK295" s="151"/>
      <c r="EL295" s="151"/>
      <c r="EM295" s="151"/>
    </row>
    <row r="296" spans="1:143" ht="12" customHeight="1" x14ac:dyDescent="0.2">
      <c r="A296" s="146" t="s">
        <v>303</v>
      </c>
      <c r="B296" s="147">
        <v>2000</v>
      </c>
      <c r="C296" s="146" t="s">
        <v>304</v>
      </c>
      <c r="D296" s="173"/>
      <c r="E296" s="173"/>
      <c r="F296" s="173"/>
      <c r="G296" s="174">
        <v>1100730</v>
      </c>
      <c r="AA296" s="163">
        <v>615086.01477870089</v>
      </c>
      <c r="AB296" s="163">
        <v>151906.766</v>
      </c>
      <c r="AC296" s="163">
        <v>463179.24877870083</v>
      </c>
      <c r="AD296" s="163">
        <v>380730.92871975899</v>
      </c>
      <c r="AE296" s="163">
        <v>72605.809998631477</v>
      </c>
      <c r="AF296" s="163">
        <v>9842.5100603103638</v>
      </c>
      <c r="AG296" s="163"/>
      <c r="AH296" s="163"/>
      <c r="AI296" s="163"/>
      <c r="AJ296" s="163"/>
      <c r="AK296" s="163"/>
      <c r="AL296" s="163"/>
      <c r="AM296" s="163"/>
      <c r="AN296" s="163"/>
      <c r="AO296" s="163"/>
      <c r="AP296" s="163"/>
      <c r="AQ296" s="163"/>
      <c r="AR296" s="163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  <c r="BI296" s="151"/>
      <c r="BJ296" s="151"/>
      <c r="BK296" s="151"/>
      <c r="BL296" s="151"/>
      <c r="BM296" s="151"/>
      <c r="BN296" s="151"/>
      <c r="BO296" s="151"/>
      <c r="BP296" s="151"/>
      <c r="BQ296" s="151"/>
      <c r="BR296" s="151"/>
      <c r="BS296" s="151"/>
      <c r="BT296" s="151"/>
      <c r="BU296" s="151"/>
      <c r="BV296" s="151"/>
      <c r="BW296" s="163">
        <v>42912.75846368909</v>
      </c>
      <c r="BX296" s="163">
        <v>24826.411021907508</v>
      </c>
      <c r="BY296" s="163">
        <v>3578.6585408432784</v>
      </c>
      <c r="BZ296" s="163">
        <v>9202.1757562255862</v>
      </c>
      <c r="CA296" s="163">
        <v>34295.168691488267</v>
      </c>
      <c r="CB296" s="163">
        <v>8944.7039877587558</v>
      </c>
      <c r="CC296" s="163">
        <v>13120.504452439658</v>
      </c>
      <c r="CD296" s="163">
        <v>208.86373974415008</v>
      </c>
      <c r="CE296" s="163">
        <v>990.35637376451496</v>
      </c>
      <c r="CF296" s="163">
        <v>334.52369113814831</v>
      </c>
      <c r="CG296" s="163">
        <v>189.04396367931366</v>
      </c>
      <c r="CH296" s="163">
        <v>538.606785731792</v>
      </c>
      <c r="CI296" s="163">
        <v>72.170141404628751</v>
      </c>
      <c r="CJ296" s="163">
        <v>57.362341116428375</v>
      </c>
      <c r="CK296" s="163">
        <v>1.7318999612890185</v>
      </c>
      <c r="CL296" s="163">
        <v>1793.0599748978616</v>
      </c>
      <c r="CM296" s="164"/>
      <c r="CN296" s="164"/>
      <c r="CO296" s="164"/>
      <c r="CP296" s="164"/>
      <c r="CQ296" s="151"/>
      <c r="CR296" s="151"/>
      <c r="CS296" s="151"/>
      <c r="CT296" s="151"/>
      <c r="CU296" s="151"/>
      <c r="CV296" s="151"/>
      <c r="CW296" s="151"/>
      <c r="CX296" s="151"/>
      <c r="CY296" s="151"/>
      <c r="CZ296" s="151"/>
      <c r="DA296" s="151"/>
      <c r="DB296" s="151"/>
      <c r="DC296" s="151"/>
      <c r="DD296" s="151"/>
      <c r="DE296" s="151"/>
      <c r="DF296" s="151"/>
      <c r="DG296" s="151"/>
      <c r="DH296" s="151"/>
      <c r="DI296" s="151"/>
      <c r="DJ296" s="151"/>
      <c r="DK296" s="151"/>
      <c r="DL296" s="151"/>
      <c r="DM296" s="151"/>
      <c r="DN296" s="151"/>
      <c r="DO296" s="151"/>
      <c r="DP296" s="151"/>
      <c r="DQ296" s="151"/>
      <c r="DR296" s="151"/>
      <c r="DS296" s="151"/>
      <c r="DT296" s="151"/>
      <c r="DU296" s="151"/>
      <c r="DV296" s="151"/>
      <c r="DW296" s="151"/>
      <c r="DX296" s="151"/>
      <c r="DY296" s="151"/>
      <c r="DZ296" s="151"/>
      <c r="EA296" s="151"/>
      <c r="EB296" s="151"/>
      <c r="EC296" s="151"/>
      <c r="ED296" s="151"/>
      <c r="EE296" s="151"/>
      <c r="EF296" s="151"/>
      <c r="EG296" s="151"/>
      <c r="EH296" s="151"/>
      <c r="EI296" s="151"/>
      <c r="EJ296" s="151"/>
      <c r="EK296" s="151"/>
      <c r="EL296" s="151"/>
      <c r="EM296" s="151"/>
    </row>
    <row r="297" spans="1:143" ht="12" customHeight="1" x14ac:dyDescent="0.2">
      <c r="A297" s="146" t="s">
        <v>307</v>
      </c>
      <c r="B297" s="147">
        <v>2000</v>
      </c>
      <c r="C297" s="146" t="s">
        <v>308</v>
      </c>
      <c r="D297" s="173"/>
      <c r="E297" s="173"/>
      <c r="F297" s="173"/>
      <c r="G297" s="174">
        <v>535943</v>
      </c>
      <c r="AA297" s="163">
        <v>244679.83493547363</v>
      </c>
      <c r="AB297" s="163">
        <v>73622.835812503821</v>
      </c>
      <c r="AC297" s="163">
        <v>171056.99912296981</v>
      </c>
      <c r="AD297" s="163">
        <v>145342.80714130402</v>
      </c>
      <c r="AE297" s="163">
        <v>21940.856986515224</v>
      </c>
      <c r="AF297" s="163">
        <v>3773.3349951505661</v>
      </c>
      <c r="AG297" s="163"/>
      <c r="AH297" s="163"/>
      <c r="AI297" s="163"/>
      <c r="AJ297" s="163"/>
      <c r="AK297" s="163"/>
      <c r="AL297" s="163"/>
      <c r="AM297" s="163"/>
      <c r="AN297" s="163"/>
      <c r="AO297" s="163"/>
      <c r="AP297" s="163"/>
      <c r="AQ297" s="163"/>
      <c r="AR297" s="163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  <c r="BI297" s="151"/>
      <c r="BJ297" s="151"/>
      <c r="BK297" s="151"/>
      <c r="BL297" s="151"/>
      <c r="BM297" s="151"/>
      <c r="BN297" s="151"/>
      <c r="BO297" s="151"/>
      <c r="BP297" s="151"/>
      <c r="BQ297" s="151"/>
      <c r="BR297" s="151"/>
      <c r="BS297" s="151"/>
      <c r="BT297" s="151"/>
      <c r="BU297" s="151"/>
      <c r="BV297" s="151"/>
      <c r="BW297" s="163">
        <v>19285.033328740956</v>
      </c>
      <c r="BX297" s="163">
        <v>17448.344759987354</v>
      </c>
      <c r="BY297" s="163">
        <v>3308.6665005033983</v>
      </c>
      <c r="BZ297" s="163">
        <v>1896.0578497716187</v>
      </c>
      <c r="CA297" s="163">
        <v>16911.788683240586</v>
      </c>
      <c r="CB297" s="163">
        <v>1861.8736266365647</v>
      </c>
      <c r="CC297" s="163">
        <v>4146.8060612761992</v>
      </c>
      <c r="CD297" s="163">
        <v>109.70347236775514</v>
      </c>
      <c r="CE297" s="163">
        <v>409.55128915059566</v>
      </c>
      <c r="CF297" s="163">
        <v>97.079397428274149</v>
      </c>
      <c r="CG297" s="163">
        <v>162.56534316770552</v>
      </c>
      <c r="CH297" s="163">
        <v>224.33219405722619</v>
      </c>
      <c r="CI297" s="163">
        <v>36.108100702762606</v>
      </c>
      <c r="CJ297" s="163">
        <v>73.352021427631385</v>
      </c>
      <c r="CK297" s="163">
        <v>292.86342780496085</v>
      </c>
      <c r="CL297" s="163">
        <v>60.6659211807251</v>
      </c>
      <c r="CM297" s="164"/>
      <c r="CN297" s="164"/>
      <c r="CO297" s="164"/>
      <c r="CP297" s="164"/>
      <c r="CQ297" s="151"/>
      <c r="CR297" s="151"/>
      <c r="CS297" s="151"/>
      <c r="CT297" s="151"/>
      <c r="CU297" s="151"/>
      <c r="CV297" s="151"/>
      <c r="CW297" s="151"/>
      <c r="CX297" s="151"/>
      <c r="CY297" s="151"/>
      <c r="CZ297" s="151"/>
      <c r="DA297" s="151"/>
      <c r="DB297" s="151"/>
      <c r="DC297" s="151"/>
      <c r="DD297" s="151"/>
      <c r="DE297" s="151"/>
      <c r="DF297" s="151"/>
      <c r="DG297" s="151"/>
      <c r="DH297" s="151"/>
      <c r="DI297" s="151"/>
      <c r="DJ297" s="151"/>
      <c r="DK297" s="151"/>
      <c r="DL297" s="151"/>
      <c r="DM297" s="151"/>
      <c r="DN297" s="151"/>
      <c r="DO297" s="151"/>
      <c r="DP297" s="151"/>
      <c r="DQ297" s="151"/>
      <c r="DR297" s="151"/>
      <c r="DS297" s="151"/>
      <c r="DT297" s="151"/>
      <c r="DU297" s="151"/>
      <c r="DV297" s="151"/>
      <c r="DW297" s="151"/>
      <c r="DX297" s="151"/>
      <c r="DY297" s="151"/>
      <c r="DZ297" s="151"/>
      <c r="EA297" s="151"/>
      <c r="EB297" s="151"/>
      <c r="EC297" s="151"/>
      <c r="ED297" s="151"/>
      <c r="EE297" s="151"/>
      <c r="EF297" s="151"/>
      <c r="EG297" s="151"/>
      <c r="EH297" s="151"/>
      <c r="EI297" s="151"/>
      <c r="EJ297" s="151"/>
      <c r="EK297" s="151"/>
      <c r="EL297" s="151"/>
      <c r="EM297" s="151"/>
    </row>
    <row r="298" spans="1:143" ht="12" customHeight="1" x14ac:dyDescent="0.2">
      <c r="A298" s="146" t="s">
        <v>312</v>
      </c>
      <c r="B298" s="147">
        <v>2000</v>
      </c>
      <c r="C298" s="146" t="s">
        <v>313</v>
      </c>
      <c r="D298" s="173"/>
      <c r="E298" s="173"/>
      <c r="F298" s="173"/>
      <c r="G298" s="174">
        <v>334748</v>
      </c>
      <c r="AA298" s="163">
        <v>163204.99081667332</v>
      </c>
      <c r="AB298" s="163">
        <v>61805.034</v>
      </c>
      <c r="AC298" s="163">
        <v>101399.95681667332</v>
      </c>
      <c r="AD298" s="163">
        <v>86993.366916656509</v>
      </c>
      <c r="AE298" s="163">
        <v>14406.589900016788</v>
      </c>
      <c r="AF298" s="163">
        <v>0</v>
      </c>
      <c r="AG298" s="163"/>
      <c r="AH298" s="163"/>
      <c r="AI298" s="163"/>
      <c r="AJ298" s="163"/>
      <c r="AK298" s="163"/>
      <c r="AL298" s="163"/>
      <c r="AM298" s="163"/>
      <c r="AN298" s="163"/>
      <c r="AO298" s="163"/>
      <c r="AP298" s="163"/>
      <c r="AQ298" s="163"/>
      <c r="AR298" s="163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  <c r="BI298" s="151"/>
      <c r="BJ298" s="151"/>
      <c r="BK298" s="151"/>
      <c r="BL298" s="151"/>
      <c r="BM298" s="151"/>
      <c r="BN298" s="151"/>
      <c r="BO298" s="151"/>
      <c r="BP298" s="151"/>
      <c r="BQ298" s="151"/>
      <c r="BR298" s="151"/>
      <c r="BS298" s="151"/>
      <c r="BT298" s="151"/>
      <c r="BU298" s="151"/>
      <c r="BV298" s="151"/>
      <c r="BW298" s="163">
        <v>16003.724304810052</v>
      </c>
      <c r="BX298" s="163">
        <v>11177.932550153728</v>
      </c>
      <c r="BY298" s="163">
        <v>2209.5697286350346</v>
      </c>
      <c r="BZ298" s="163">
        <v>4768.0216736905577</v>
      </c>
      <c r="CA298" s="163">
        <v>14021.859228547579</v>
      </c>
      <c r="CB298" s="163">
        <v>3739.3424530774396</v>
      </c>
      <c r="CC298" s="163">
        <v>2820.5828015022144</v>
      </c>
      <c r="CD298" s="163">
        <v>501.17565482206942</v>
      </c>
      <c r="CE298" s="163">
        <v>606.32188393795479</v>
      </c>
      <c r="CF298" s="163">
        <v>88.797597647666947</v>
      </c>
      <c r="CG298" s="163">
        <v>187.29368364524848</v>
      </c>
      <c r="CH298" s="163">
        <v>191.42099492907528</v>
      </c>
      <c r="CI298" s="163">
        <v>29.975260583400694</v>
      </c>
      <c r="CJ298" s="163">
        <v>134.98520262718202</v>
      </c>
      <c r="CK298" s="163">
        <v>272.26659780596998</v>
      </c>
      <c r="CL298" s="163">
        <v>551.02461072444885</v>
      </c>
      <c r="CM298" s="164"/>
      <c r="CN298" s="164"/>
      <c r="CO298" s="164"/>
      <c r="CP298" s="164"/>
      <c r="CQ298" s="151"/>
      <c r="CR298" s="151"/>
      <c r="CS298" s="151"/>
      <c r="CT298" s="151"/>
      <c r="CU298" s="151"/>
      <c r="CV298" s="151"/>
      <c r="CW298" s="151"/>
      <c r="CX298" s="151"/>
      <c r="CY298" s="151"/>
      <c r="CZ298" s="151"/>
      <c r="DA298" s="151"/>
      <c r="DB298" s="151"/>
      <c r="DC298" s="151"/>
      <c r="DD298" s="151"/>
      <c r="DE298" s="151"/>
      <c r="DF298" s="151"/>
      <c r="DG298" s="151"/>
      <c r="DH298" s="151"/>
      <c r="DI298" s="151"/>
      <c r="DJ298" s="151"/>
      <c r="DK298" s="151"/>
      <c r="DL298" s="151"/>
      <c r="DM298" s="151"/>
      <c r="DN298" s="151"/>
      <c r="DO298" s="151"/>
      <c r="DP298" s="151"/>
      <c r="DQ298" s="151"/>
      <c r="DR298" s="151"/>
      <c r="DS298" s="151"/>
      <c r="DT298" s="151"/>
      <c r="DU298" s="151"/>
      <c r="DV298" s="151"/>
      <c r="DW298" s="151"/>
      <c r="DX298" s="151"/>
      <c r="DY298" s="151"/>
      <c r="DZ298" s="151"/>
      <c r="EA298" s="151"/>
      <c r="EB298" s="151"/>
      <c r="EC298" s="151"/>
      <c r="ED298" s="151"/>
      <c r="EE298" s="151"/>
      <c r="EF298" s="151"/>
      <c r="EG298" s="151"/>
      <c r="EH298" s="151"/>
      <c r="EI298" s="151"/>
      <c r="EJ298" s="151"/>
      <c r="EK298" s="151"/>
      <c r="EL298" s="151"/>
      <c r="EM298" s="151"/>
    </row>
    <row r="299" spans="1:143" ht="12" customHeight="1" x14ac:dyDescent="0.2">
      <c r="A299" s="146" t="s">
        <v>315</v>
      </c>
      <c r="B299" s="147">
        <v>2000</v>
      </c>
      <c r="C299" s="146" t="s">
        <v>316</v>
      </c>
      <c r="D299" s="173"/>
      <c r="E299" s="173"/>
      <c r="F299" s="173"/>
      <c r="G299" s="174">
        <v>309709</v>
      </c>
      <c r="AA299" s="163">
        <v>141562.07440607151</v>
      </c>
      <c r="AB299" s="163">
        <v>71480.758386000001</v>
      </c>
      <c r="AC299" s="163">
        <v>70081.316020071507</v>
      </c>
      <c r="AD299" s="163">
        <v>57568.149032592773</v>
      </c>
      <c r="AE299" s="163">
        <v>9806.0559774041176</v>
      </c>
      <c r="AF299" s="163">
        <v>2707.1110100746155</v>
      </c>
      <c r="AG299" s="163"/>
      <c r="AH299" s="163"/>
      <c r="AI299" s="163"/>
      <c r="AJ299" s="163"/>
      <c r="AK299" s="163"/>
      <c r="AL299" s="163"/>
      <c r="AM299" s="163"/>
      <c r="AN299" s="163"/>
      <c r="AO299" s="163"/>
      <c r="AP299" s="163"/>
      <c r="AQ299" s="163"/>
      <c r="AR299" s="163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  <c r="BI299" s="151"/>
      <c r="BJ299" s="151"/>
      <c r="BK299" s="151"/>
      <c r="BL299" s="151"/>
      <c r="BM299" s="151"/>
      <c r="BN299" s="151"/>
      <c r="BO299" s="151"/>
      <c r="BP299" s="151"/>
      <c r="BQ299" s="151"/>
      <c r="BR299" s="151"/>
      <c r="BS299" s="151"/>
      <c r="BT299" s="151"/>
      <c r="BU299" s="151"/>
      <c r="BV299" s="151"/>
      <c r="BW299" s="163">
        <v>8208.6786779183149</v>
      </c>
      <c r="BX299" s="163">
        <v>11778.145043023826</v>
      </c>
      <c r="BY299" s="163">
        <v>2239.5401381918041</v>
      </c>
      <c r="BZ299" s="163">
        <v>12472.645169587731</v>
      </c>
      <c r="CA299" s="163">
        <v>14524.766615225077</v>
      </c>
      <c r="CB299" s="163">
        <v>1691.0284787803889</v>
      </c>
      <c r="CC299" s="163">
        <v>2578.1187837909779</v>
      </c>
      <c r="CD299" s="163">
        <v>144.81819671040773</v>
      </c>
      <c r="CE299" s="163">
        <v>444.49738822484017</v>
      </c>
      <c r="CF299" s="163">
        <v>2.6684999293088913</v>
      </c>
      <c r="CG299" s="163">
        <v>75.047799740643129</v>
      </c>
      <c r="CH299" s="163">
        <v>120.99689679467679</v>
      </c>
      <c r="CI299" s="163">
        <v>5.066600098609924</v>
      </c>
      <c r="CJ299" s="163">
        <v>34.634180674076077</v>
      </c>
      <c r="CK299" s="163">
        <v>305.75414282693902</v>
      </c>
      <c r="CL299" s="163">
        <v>71.902601399421698</v>
      </c>
      <c r="CM299" s="164"/>
      <c r="CN299" s="164"/>
      <c r="CO299" s="164"/>
      <c r="CP299" s="164"/>
      <c r="CQ299" s="151"/>
      <c r="CR299" s="151"/>
      <c r="CS299" s="151"/>
      <c r="CT299" s="151"/>
      <c r="CU299" s="151"/>
      <c r="CV299" s="151"/>
      <c r="CW299" s="151"/>
      <c r="CX299" s="151"/>
      <c r="CY299" s="151"/>
      <c r="CZ299" s="151"/>
      <c r="DA299" s="151"/>
      <c r="DB299" s="151"/>
      <c r="DC299" s="151"/>
      <c r="DD299" s="151"/>
      <c r="DE299" s="151"/>
      <c r="DF299" s="151"/>
      <c r="DG299" s="151"/>
      <c r="DH299" s="151"/>
      <c r="DI299" s="151"/>
      <c r="DJ299" s="151"/>
      <c r="DK299" s="151"/>
      <c r="DL299" s="151"/>
      <c r="DM299" s="151"/>
      <c r="DN299" s="151"/>
      <c r="DO299" s="151"/>
      <c r="DP299" s="151"/>
      <c r="DQ299" s="151"/>
      <c r="DR299" s="151"/>
      <c r="DS299" s="151"/>
      <c r="DT299" s="151"/>
      <c r="DU299" s="151"/>
      <c r="DV299" s="151"/>
      <c r="DW299" s="151"/>
      <c r="DX299" s="151"/>
      <c r="DY299" s="151"/>
      <c r="DZ299" s="151"/>
      <c r="EA299" s="151"/>
      <c r="EB299" s="151"/>
      <c r="EC299" s="151"/>
      <c r="ED299" s="151"/>
      <c r="EE299" s="151"/>
      <c r="EF299" s="151"/>
      <c r="EG299" s="151"/>
      <c r="EH299" s="151"/>
      <c r="EI299" s="151"/>
      <c r="EJ299" s="151"/>
      <c r="EK299" s="151"/>
      <c r="EL299" s="151"/>
      <c r="EM299" s="151"/>
    </row>
    <row r="300" spans="1:143" ht="12" customHeight="1" x14ac:dyDescent="0.2">
      <c r="A300" s="146" t="s">
        <v>319</v>
      </c>
      <c r="B300" s="147">
        <v>2000</v>
      </c>
      <c r="C300" s="146" t="s">
        <v>320</v>
      </c>
      <c r="D300" s="173"/>
      <c r="E300" s="173"/>
      <c r="F300" s="173"/>
      <c r="G300" s="174">
        <v>195972</v>
      </c>
      <c r="AA300" s="163">
        <v>91637.268984470007</v>
      </c>
      <c r="AB300" s="163">
        <v>32855.093999999997</v>
      </c>
      <c r="AC300" s="163">
        <v>58782.17498447001</v>
      </c>
      <c r="AD300" s="163">
        <v>49684.400949954987</v>
      </c>
      <c r="AE300" s="163">
        <v>6340.7590219974518</v>
      </c>
      <c r="AF300" s="163">
        <v>2757.0150125175714</v>
      </c>
      <c r="AG300" s="163"/>
      <c r="AH300" s="163"/>
      <c r="AI300" s="163"/>
      <c r="AJ300" s="163"/>
      <c r="AK300" s="163"/>
      <c r="AL300" s="163"/>
      <c r="AM300" s="163"/>
      <c r="AN300" s="163"/>
      <c r="AO300" s="163"/>
      <c r="AP300" s="163"/>
      <c r="AQ300" s="163"/>
      <c r="AR300" s="163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  <c r="BI300" s="151"/>
      <c r="BJ300" s="151"/>
      <c r="BK300" s="151"/>
      <c r="BL300" s="151"/>
      <c r="BM300" s="151"/>
      <c r="BN300" s="151"/>
      <c r="BO300" s="151"/>
      <c r="BP300" s="151"/>
      <c r="BQ300" s="151"/>
      <c r="BR300" s="151"/>
      <c r="BS300" s="151"/>
      <c r="BT300" s="151"/>
      <c r="BU300" s="151"/>
      <c r="BV300" s="151"/>
      <c r="BW300" s="163">
        <v>8496.3429433849451</v>
      </c>
      <c r="BX300" s="163">
        <v>4593.9196502834557</v>
      </c>
      <c r="BY300" s="163">
        <v>972.83383472859862</v>
      </c>
      <c r="BZ300" s="163">
        <v>2620.8872305701971</v>
      </c>
      <c r="CA300" s="163">
        <v>7229.7142084779744</v>
      </c>
      <c r="CB300" s="163">
        <v>2143.1049731075764</v>
      </c>
      <c r="CC300" s="163">
        <v>1587.5216579450368</v>
      </c>
      <c r="CD300" s="163">
        <v>43.147848870152608</v>
      </c>
      <c r="CE300" s="163">
        <v>166.27679559516906</v>
      </c>
      <c r="CF300" s="163">
        <v>33.305399117708205</v>
      </c>
      <c r="CG300" s="163">
        <v>36.211000704765318</v>
      </c>
      <c r="CH300" s="163">
        <v>79.946997882127761</v>
      </c>
      <c r="CI300" s="163">
        <v>26.568780517101288</v>
      </c>
      <c r="CJ300" s="163">
        <v>2.7959400544166564</v>
      </c>
      <c r="CK300" s="163">
        <v>52.781398601770398</v>
      </c>
      <c r="CL300" s="163">
        <v>245.42140477657318</v>
      </c>
      <c r="CM300" s="164"/>
      <c r="CN300" s="164"/>
      <c r="CO300" s="164"/>
      <c r="CP300" s="164"/>
      <c r="CQ300" s="151"/>
      <c r="CR300" s="151"/>
      <c r="CS300" s="151"/>
      <c r="CT300" s="151"/>
      <c r="CU300" s="151"/>
      <c r="CV300" s="151"/>
      <c r="CW300" s="151"/>
      <c r="CX300" s="151"/>
      <c r="CY300" s="151"/>
      <c r="CZ300" s="151"/>
      <c r="DA300" s="151"/>
      <c r="DB300" s="151"/>
      <c r="DC300" s="151"/>
      <c r="DD300" s="151"/>
      <c r="DE300" s="151"/>
      <c r="DF300" s="151"/>
      <c r="DG300" s="151"/>
      <c r="DH300" s="151"/>
      <c r="DI300" s="151"/>
      <c r="DJ300" s="151"/>
      <c r="DK300" s="151"/>
      <c r="DL300" s="151"/>
      <c r="DM300" s="151"/>
      <c r="DN300" s="151"/>
      <c r="DO300" s="151"/>
      <c r="DP300" s="151"/>
      <c r="DQ300" s="151"/>
      <c r="DR300" s="151"/>
      <c r="DS300" s="151"/>
      <c r="DT300" s="151"/>
      <c r="DU300" s="151"/>
      <c r="DV300" s="151"/>
      <c r="DW300" s="151"/>
      <c r="DX300" s="151"/>
      <c r="DY300" s="151"/>
      <c r="DZ300" s="151"/>
      <c r="EA300" s="151"/>
      <c r="EB300" s="151"/>
      <c r="EC300" s="151"/>
      <c r="ED300" s="151"/>
      <c r="EE300" s="151"/>
      <c r="EF300" s="151"/>
      <c r="EG300" s="151"/>
      <c r="EH300" s="151"/>
      <c r="EI300" s="151"/>
      <c r="EJ300" s="151"/>
      <c r="EK300" s="151"/>
      <c r="EL300" s="151"/>
      <c r="EM300" s="151"/>
    </row>
    <row r="301" spans="1:143" ht="12" customHeight="1" x14ac:dyDescent="0.2">
      <c r="A301" s="146" t="s">
        <v>323</v>
      </c>
      <c r="B301" s="147">
        <v>2000</v>
      </c>
      <c r="C301" s="146" t="s">
        <v>324</v>
      </c>
      <c r="D301" s="173"/>
      <c r="E301" s="173"/>
      <c r="F301" s="173"/>
      <c r="G301" s="174">
        <v>376277</v>
      </c>
      <c r="AA301" s="163">
        <v>195056.90714206218</v>
      </c>
      <c r="AB301" s="163">
        <v>52247.02</v>
      </c>
      <c r="AC301" s="163">
        <v>142809.88714206219</v>
      </c>
      <c r="AD301" s="163">
        <v>127997.17109489441</v>
      </c>
      <c r="AE301" s="163">
        <v>14812.716047167778</v>
      </c>
      <c r="AF301" s="163">
        <v>0</v>
      </c>
      <c r="AG301" s="163"/>
      <c r="AH301" s="163"/>
      <c r="AI301" s="163"/>
      <c r="AJ301" s="163"/>
      <c r="AK301" s="163"/>
      <c r="AL301" s="163"/>
      <c r="AM301" s="163"/>
      <c r="AN301" s="163"/>
      <c r="AO301" s="163"/>
      <c r="AP301" s="163"/>
      <c r="AQ301" s="163"/>
      <c r="AR301" s="163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  <c r="BI301" s="151"/>
      <c r="BJ301" s="151"/>
      <c r="BK301" s="151"/>
      <c r="BL301" s="151"/>
      <c r="BM301" s="151"/>
      <c r="BN301" s="151"/>
      <c r="BO301" s="151"/>
      <c r="BP301" s="151"/>
      <c r="BQ301" s="151"/>
      <c r="BR301" s="151"/>
      <c r="BS301" s="151"/>
      <c r="BT301" s="151"/>
      <c r="BU301" s="151"/>
      <c r="BV301" s="151"/>
      <c r="BW301" s="163">
        <v>13893.605425658227</v>
      </c>
      <c r="BX301" s="163">
        <v>8894.716601187587</v>
      </c>
      <c r="BY301" s="163">
        <v>1214.0840734213591</v>
      </c>
      <c r="BZ301" s="163">
        <v>946.14297493576998</v>
      </c>
      <c r="CA301" s="163">
        <v>17631.374832928061</v>
      </c>
      <c r="CB301" s="163">
        <v>2317.1259709239007</v>
      </c>
      <c r="CC301" s="163">
        <v>2343.2273379256726</v>
      </c>
      <c r="CD301" s="163">
        <v>52.718398603439333</v>
      </c>
      <c r="CE301" s="163">
        <v>289.64249232709409</v>
      </c>
      <c r="CF301" s="163">
        <v>19.796399475574493</v>
      </c>
      <c r="CG301" s="163">
        <v>48.427680942535403</v>
      </c>
      <c r="CH301" s="163">
        <v>266.91389292919638</v>
      </c>
      <c r="CI301" s="163">
        <v>6.0172001171112059</v>
      </c>
      <c r="CJ301" s="163">
        <v>45.23092088031769</v>
      </c>
      <c r="CK301" s="163">
        <v>0</v>
      </c>
      <c r="CL301" s="163">
        <v>68.688201336860658</v>
      </c>
      <c r="CM301" s="164"/>
      <c r="CN301" s="164"/>
      <c r="CO301" s="164"/>
      <c r="CP301" s="164"/>
      <c r="CQ301" s="151"/>
      <c r="CR301" s="151"/>
      <c r="CS301" s="151"/>
      <c r="CT301" s="151"/>
      <c r="CU301" s="151"/>
      <c r="CV301" s="151"/>
      <c r="CW301" s="151"/>
      <c r="CX301" s="151"/>
      <c r="CY301" s="151"/>
      <c r="CZ301" s="151"/>
      <c r="DA301" s="151"/>
      <c r="DB301" s="151"/>
      <c r="DC301" s="151"/>
      <c r="DD301" s="151"/>
      <c r="DE301" s="151"/>
      <c r="DF301" s="151"/>
      <c r="DG301" s="151"/>
      <c r="DH301" s="151"/>
      <c r="DI301" s="151"/>
      <c r="DJ301" s="151"/>
      <c r="DK301" s="151"/>
      <c r="DL301" s="151"/>
      <c r="DM301" s="151"/>
      <c r="DN301" s="151"/>
      <c r="DO301" s="151"/>
      <c r="DP301" s="151"/>
      <c r="DQ301" s="151"/>
      <c r="DR301" s="151"/>
      <c r="DS301" s="151"/>
      <c r="DT301" s="151"/>
      <c r="DU301" s="151"/>
      <c r="DV301" s="151"/>
      <c r="DW301" s="151"/>
      <c r="DX301" s="151"/>
      <c r="DY301" s="151"/>
      <c r="DZ301" s="151"/>
      <c r="EA301" s="151"/>
      <c r="EB301" s="151"/>
      <c r="EC301" s="151"/>
      <c r="ED301" s="151"/>
      <c r="EE301" s="151"/>
      <c r="EF301" s="151"/>
      <c r="EG301" s="151"/>
      <c r="EH301" s="151"/>
      <c r="EI301" s="151"/>
      <c r="EJ301" s="151"/>
      <c r="EK301" s="151"/>
      <c r="EL301" s="151"/>
      <c r="EM301" s="151"/>
    </row>
    <row r="302" spans="1:143" ht="12" customHeight="1" x14ac:dyDescent="0.2">
      <c r="A302" s="146" t="s">
        <v>328</v>
      </c>
      <c r="B302" s="147">
        <v>2000</v>
      </c>
      <c r="C302" s="146" t="s">
        <v>329</v>
      </c>
      <c r="D302" s="173"/>
      <c r="E302" s="173"/>
      <c r="F302" s="173"/>
      <c r="G302" s="174">
        <v>3705018</v>
      </c>
      <c r="AA302" s="163">
        <v>1860403.5330113135</v>
      </c>
      <c r="AB302" s="163">
        <v>722843.29599999997</v>
      </c>
      <c r="AC302" s="163">
        <v>1137560.2370113134</v>
      </c>
      <c r="AD302" s="163">
        <v>955986.8422164917</v>
      </c>
      <c r="AE302" s="163">
        <v>94678.268502831459</v>
      </c>
      <c r="AF302" s="163">
        <v>86895.12629199028</v>
      </c>
      <c r="AG302" s="163"/>
      <c r="AH302" s="163"/>
      <c r="AI302" s="163"/>
      <c r="AJ302" s="163"/>
      <c r="AK302" s="163"/>
      <c r="AL302" s="163"/>
      <c r="AM302" s="163"/>
      <c r="AN302" s="163"/>
      <c r="AO302" s="163"/>
      <c r="AP302" s="163"/>
      <c r="AQ302" s="163"/>
      <c r="AR302" s="163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  <c r="BI302" s="151"/>
      <c r="BJ302" s="151"/>
      <c r="BK302" s="151"/>
      <c r="BL302" s="151"/>
      <c r="BM302" s="151"/>
      <c r="BN302" s="151"/>
      <c r="BO302" s="151"/>
      <c r="BP302" s="151"/>
      <c r="BQ302" s="151"/>
      <c r="BR302" s="151"/>
      <c r="BS302" s="151"/>
      <c r="BT302" s="151"/>
      <c r="BU302" s="151"/>
      <c r="BV302" s="151"/>
      <c r="BW302" s="163">
        <v>184044.89893839866</v>
      </c>
      <c r="BX302" s="163">
        <v>135937.33770844585</v>
      </c>
      <c r="BY302" s="163">
        <v>29077.337826982886</v>
      </c>
      <c r="BZ302" s="163">
        <v>167366.12496631171</v>
      </c>
      <c r="CA302" s="163">
        <v>74207.250734179135</v>
      </c>
      <c r="CB302" s="163">
        <v>40006.902997979523</v>
      </c>
      <c r="CC302" s="163">
        <v>17677.51183565005</v>
      </c>
      <c r="CD302" s="163">
        <v>1046.024840133314</v>
      </c>
      <c r="CE302" s="163">
        <v>3238.5563142075539</v>
      </c>
      <c r="CF302" s="163">
        <v>881.99637663507463</v>
      </c>
      <c r="CG302" s="163">
        <v>1758.6188542275429</v>
      </c>
      <c r="CH302" s="163">
        <v>1340.068464500308</v>
      </c>
      <c r="CI302" s="163">
        <v>261.71978509378431</v>
      </c>
      <c r="CJ302" s="163">
        <v>249.02682484674455</v>
      </c>
      <c r="CK302" s="163">
        <v>3573.2120073143055</v>
      </c>
      <c r="CL302" s="163">
        <v>2653.9360916528703</v>
      </c>
      <c r="CM302" s="164"/>
      <c r="CN302" s="164"/>
      <c r="CO302" s="164"/>
      <c r="CP302" s="164"/>
      <c r="CQ302" s="151"/>
      <c r="CR302" s="151"/>
      <c r="CS302" s="151"/>
      <c r="CT302" s="151"/>
      <c r="CU302" s="151"/>
      <c r="CV302" s="151"/>
      <c r="CW302" s="151"/>
      <c r="CX302" s="151"/>
      <c r="CY302" s="151"/>
      <c r="CZ302" s="151"/>
      <c r="DA302" s="151"/>
      <c r="DB302" s="151"/>
      <c r="DC302" s="151"/>
      <c r="DD302" s="151"/>
      <c r="DE302" s="151"/>
      <c r="DF302" s="151"/>
      <c r="DG302" s="151"/>
      <c r="DH302" s="151"/>
      <c r="DI302" s="151"/>
      <c r="DJ302" s="151"/>
      <c r="DK302" s="151"/>
      <c r="DL302" s="151"/>
      <c r="DM302" s="151"/>
      <c r="DN302" s="151"/>
      <c r="DO302" s="151"/>
      <c r="DP302" s="151"/>
      <c r="DQ302" s="151"/>
      <c r="DR302" s="151"/>
      <c r="DS302" s="151"/>
      <c r="DT302" s="151"/>
      <c r="DU302" s="151"/>
      <c r="DV302" s="151"/>
      <c r="DW302" s="151"/>
      <c r="DX302" s="151"/>
      <c r="DY302" s="151"/>
      <c r="DZ302" s="151"/>
      <c r="EA302" s="151"/>
      <c r="EB302" s="151"/>
      <c r="EC302" s="151"/>
      <c r="ED302" s="151"/>
      <c r="EE302" s="151"/>
      <c r="EF302" s="151"/>
      <c r="EG302" s="151"/>
      <c r="EH302" s="151"/>
      <c r="EI302" s="151"/>
      <c r="EJ302" s="151"/>
      <c r="EK302" s="151"/>
      <c r="EL302" s="151"/>
      <c r="EM302" s="151"/>
    </row>
    <row r="303" spans="1:143" ht="12" customHeight="1" x14ac:dyDescent="0.2">
      <c r="A303" s="146" t="s">
        <v>335</v>
      </c>
      <c r="B303" s="147">
        <v>2000</v>
      </c>
      <c r="C303" s="146" t="s">
        <v>336</v>
      </c>
      <c r="D303" s="173"/>
      <c r="E303" s="173"/>
      <c r="F303" s="173"/>
      <c r="G303" s="174">
        <v>492194</v>
      </c>
      <c r="AA303" s="163">
        <v>265470.2343446766</v>
      </c>
      <c r="AB303" s="163">
        <v>53358.911600407446</v>
      </c>
      <c r="AC303" s="163">
        <v>212111.32274426913</v>
      </c>
      <c r="AD303" s="163">
        <v>189926.61303320882</v>
      </c>
      <c r="AE303" s="163">
        <v>17589.01011842048</v>
      </c>
      <c r="AF303" s="163">
        <v>4595.6995926398195</v>
      </c>
      <c r="AG303" s="163"/>
      <c r="AH303" s="163"/>
      <c r="AI303" s="163"/>
      <c r="AJ303" s="163"/>
      <c r="AK303" s="163"/>
      <c r="AL303" s="163"/>
      <c r="AM303" s="163"/>
      <c r="AN303" s="163"/>
      <c r="AO303" s="163"/>
      <c r="AP303" s="163"/>
      <c r="AQ303" s="163"/>
      <c r="AR303" s="163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  <c r="BI303" s="151"/>
      <c r="BJ303" s="151"/>
      <c r="BK303" s="151"/>
      <c r="BL303" s="151"/>
      <c r="BM303" s="151"/>
      <c r="BN303" s="151"/>
      <c r="BO303" s="151"/>
      <c r="BP303" s="151"/>
      <c r="BQ303" s="151"/>
      <c r="BR303" s="151"/>
      <c r="BS303" s="151"/>
      <c r="BT303" s="151"/>
      <c r="BU303" s="151"/>
      <c r="BV303" s="151"/>
      <c r="BW303" s="163">
        <v>13124.097854082998</v>
      </c>
      <c r="BX303" s="163">
        <v>10737.206611010961</v>
      </c>
      <c r="BY303" s="163">
        <v>1315.0101166336576</v>
      </c>
      <c r="BZ303" s="163">
        <v>327.44811942433205</v>
      </c>
      <c r="CA303" s="163">
        <v>16383.427400163984</v>
      </c>
      <c r="CB303" s="163">
        <v>3360.0806418422926</v>
      </c>
      <c r="CC303" s="163">
        <v>2838.2650691602225</v>
      </c>
      <c r="CD303" s="163">
        <v>32.36402711493448</v>
      </c>
      <c r="CE303" s="163">
        <v>434.19460443124126</v>
      </c>
      <c r="CF303" s="163">
        <v>132.64852687531496</v>
      </c>
      <c r="CG303" s="163">
        <v>62.976848987490783</v>
      </c>
      <c r="CH303" s="163">
        <v>129.1543270463456</v>
      </c>
      <c r="CI303" s="163">
        <v>5.8107622494005389</v>
      </c>
      <c r="CJ303" s="163">
        <v>65.236534801687142</v>
      </c>
      <c r="CK303" s="163">
        <v>331.38830985893469</v>
      </c>
      <c r="CL303" s="163">
        <v>239.72491435869048</v>
      </c>
      <c r="CM303" s="164"/>
      <c r="CN303" s="164"/>
      <c r="CO303" s="164"/>
      <c r="CP303" s="164"/>
      <c r="CQ303" s="151"/>
      <c r="CR303" s="151"/>
      <c r="CS303" s="151"/>
      <c r="CT303" s="151"/>
      <c r="CU303" s="151"/>
      <c r="CV303" s="151"/>
      <c r="CW303" s="151"/>
      <c r="CX303" s="151"/>
      <c r="CY303" s="151"/>
      <c r="CZ303" s="151"/>
      <c r="DA303" s="151"/>
      <c r="DB303" s="151"/>
      <c r="DC303" s="151"/>
      <c r="DD303" s="151"/>
      <c r="DE303" s="151"/>
      <c r="DF303" s="151"/>
      <c r="DG303" s="151"/>
      <c r="DH303" s="151"/>
      <c r="DI303" s="151"/>
      <c r="DJ303" s="151"/>
      <c r="DK303" s="151"/>
      <c r="DL303" s="151"/>
      <c r="DM303" s="151"/>
      <c r="DN303" s="151"/>
      <c r="DO303" s="151"/>
      <c r="DP303" s="151"/>
      <c r="DQ303" s="151"/>
      <c r="DR303" s="151"/>
      <c r="DS303" s="151"/>
      <c r="DT303" s="151"/>
      <c r="DU303" s="151"/>
      <c r="DV303" s="151"/>
      <c r="DW303" s="151"/>
      <c r="DX303" s="151"/>
      <c r="DY303" s="151"/>
      <c r="DZ303" s="151"/>
      <c r="EA303" s="151"/>
      <c r="EB303" s="151"/>
      <c r="EC303" s="151"/>
      <c r="ED303" s="151"/>
      <c r="EE303" s="151"/>
      <c r="EF303" s="151"/>
      <c r="EG303" s="151"/>
      <c r="EH303" s="151"/>
      <c r="EI303" s="151"/>
      <c r="EJ303" s="151"/>
      <c r="EK303" s="151"/>
      <c r="EL303" s="151"/>
      <c r="EM303" s="151"/>
    </row>
    <row r="304" spans="1:143" ht="12" customHeight="1" x14ac:dyDescent="0.2">
      <c r="A304" s="146" t="s">
        <v>340</v>
      </c>
      <c r="B304" s="147">
        <v>2000</v>
      </c>
      <c r="C304" s="146" t="s">
        <v>341</v>
      </c>
      <c r="D304" s="173"/>
      <c r="E304" s="173"/>
      <c r="F304" s="173"/>
      <c r="G304" s="174">
        <v>176895</v>
      </c>
      <c r="AA304" s="163">
        <v>71443.442043445233</v>
      </c>
      <c r="AB304" s="163">
        <v>19636.357</v>
      </c>
      <c r="AC304" s="163">
        <v>51807.08504344523</v>
      </c>
      <c r="AD304" s="163">
        <v>45927.772044539452</v>
      </c>
      <c r="AE304" s="163">
        <v>4871.6329928785563</v>
      </c>
      <c r="AF304" s="163">
        <v>1007.6800060272217</v>
      </c>
      <c r="AG304" s="163"/>
      <c r="AH304" s="163"/>
      <c r="AI304" s="163"/>
      <c r="AJ304" s="163"/>
      <c r="AK304" s="163"/>
      <c r="AL304" s="163"/>
      <c r="AM304" s="163"/>
      <c r="AN304" s="163"/>
      <c r="AO304" s="163"/>
      <c r="AP304" s="163"/>
      <c r="AQ304" s="163"/>
      <c r="AR304" s="163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  <c r="BI304" s="151"/>
      <c r="BJ304" s="151"/>
      <c r="BK304" s="151"/>
      <c r="BL304" s="151"/>
      <c r="BM304" s="151"/>
      <c r="BN304" s="151"/>
      <c r="BO304" s="151"/>
      <c r="BP304" s="151"/>
      <c r="BQ304" s="151"/>
      <c r="BR304" s="151"/>
      <c r="BS304" s="151"/>
      <c r="BT304" s="151"/>
      <c r="BU304" s="151"/>
      <c r="BV304" s="151"/>
      <c r="BW304" s="163">
        <v>6976.1223133420945</v>
      </c>
      <c r="BX304" s="163">
        <v>5882.3461085193157</v>
      </c>
      <c r="BY304" s="163">
        <v>893.24767525494099</v>
      </c>
      <c r="BZ304" s="163">
        <v>1036.5209725415707</v>
      </c>
      <c r="CA304" s="163">
        <v>1608.9479573774338</v>
      </c>
      <c r="CB304" s="163">
        <v>5.6999999284744263</v>
      </c>
      <c r="CC304" s="163">
        <v>1193.4962683889569</v>
      </c>
      <c r="CD304" s="163">
        <v>19.628999480977654</v>
      </c>
      <c r="CE304" s="163">
        <v>501.42058671689034</v>
      </c>
      <c r="CF304" s="163">
        <v>1.0934999710321427</v>
      </c>
      <c r="CG304" s="163">
        <v>23.066260448932649</v>
      </c>
      <c r="CH304" s="163">
        <v>48.439798716783521</v>
      </c>
      <c r="CI304" s="163">
        <v>19.967500388622284</v>
      </c>
      <c r="CJ304" s="163">
        <v>18.125100352764129</v>
      </c>
      <c r="CK304" s="163">
        <v>0.70199998430907729</v>
      </c>
      <c r="CL304" s="163">
        <v>166.69800324440001</v>
      </c>
      <c r="CM304" s="164"/>
      <c r="CN304" s="164"/>
      <c r="CO304" s="164"/>
      <c r="CP304" s="164"/>
      <c r="CQ304" s="151"/>
      <c r="CR304" s="151"/>
      <c r="CS304" s="151"/>
      <c r="CT304" s="151"/>
      <c r="CU304" s="151"/>
      <c r="CV304" s="151"/>
      <c r="CW304" s="151"/>
      <c r="CX304" s="151"/>
      <c r="CY304" s="151"/>
      <c r="CZ304" s="151"/>
      <c r="DA304" s="151"/>
      <c r="DB304" s="151"/>
      <c r="DC304" s="151"/>
      <c r="DD304" s="151"/>
      <c r="DE304" s="151"/>
      <c r="DF304" s="151"/>
      <c r="DG304" s="151"/>
      <c r="DH304" s="151"/>
      <c r="DI304" s="151"/>
      <c r="DJ304" s="151"/>
      <c r="DK304" s="151"/>
      <c r="DL304" s="151"/>
      <c r="DM304" s="151"/>
      <c r="DN304" s="151"/>
      <c r="DO304" s="151"/>
      <c r="DP304" s="151"/>
      <c r="DQ304" s="151"/>
      <c r="DR304" s="151"/>
      <c r="DS304" s="151"/>
      <c r="DT304" s="151"/>
      <c r="DU304" s="151"/>
      <c r="DV304" s="151"/>
      <c r="DW304" s="151"/>
      <c r="DX304" s="151"/>
      <c r="DY304" s="151"/>
      <c r="DZ304" s="151"/>
      <c r="EA304" s="151"/>
      <c r="EB304" s="151"/>
      <c r="EC304" s="151"/>
      <c r="ED304" s="151"/>
      <c r="EE304" s="151"/>
      <c r="EF304" s="151"/>
      <c r="EG304" s="151"/>
      <c r="EH304" s="151"/>
      <c r="EI304" s="151"/>
      <c r="EJ304" s="151"/>
      <c r="EK304" s="151"/>
      <c r="EL304" s="151"/>
      <c r="EM304" s="151"/>
    </row>
    <row r="305" spans="1:143" ht="12" customHeight="1" x14ac:dyDescent="0.2">
      <c r="A305" s="146" t="s">
        <v>342</v>
      </c>
      <c r="B305" s="147">
        <v>2000</v>
      </c>
      <c r="C305" s="146" t="s">
        <v>343</v>
      </c>
      <c r="D305" s="173"/>
      <c r="E305" s="173"/>
      <c r="F305" s="173"/>
      <c r="G305" s="174">
        <v>809956</v>
      </c>
      <c r="AA305" s="163">
        <v>389164.96322712384</v>
      </c>
      <c r="AB305" s="163">
        <v>133316.46398420713</v>
      </c>
      <c r="AC305" s="163">
        <v>255848.4992429167</v>
      </c>
      <c r="AD305" s="163">
        <v>200062.68517422676</v>
      </c>
      <c r="AE305" s="163">
        <v>44598.134054303169</v>
      </c>
      <c r="AF305" s="163">
        <v>11187.680014386773</v>
      </c>
      <c r="AG305" s="163"/>
      <c r="AH305" s="163"/>
      <c r="AI305" s="163"/>
      <c r="AJ305" s="163"/>
      <c r="AK305" s="163"/>
      <c r="AL305" s="163"/>
      <c r="AM305" s="163"/>
      <c r="AN305" s="163"/>
      <c r="AO305" s="163"/>
      <c r="AP305" s="163"/>
      <c r="AQ305" s="163"/>
      <c r="AR305" s="163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  <c r="BI305" s="151"/>
      <c r="BJ305" s="151"/>
      <c r="BK305" s="151"/>
      <c r="BL305" s="151"/>
      <c r="BM305" s="151"/>
      <c r="BN305" s="151"/>
      <c r="BO305" s="151"/>
      <c r="BP305" s="151"/>
      <c r="BQ305" s="151"/>
      <c r="BR305" s="151"/>
      <c r="BS305" s="151"/>
      <c r="BT305" s="151"/>
      <c r="BU305" s="151"/>
      <c r="BV305" s="151"/>
      <c r="BW305" s="163">
        <v>32815.849309664365</v>
      </c>
      <c r="BX305" s="163">
        <v>27126.534295451402</v>
      </c>
      <c r="BY305" s="163">
        <v>5521.806532395035</v>
      </c>
      <c r="BZ305" s="163">
        <v>8773.9107675707346</v>
      </c>
      <c r="CA305" s="163">
        <v>32398.05154174471</v>
      </c>
      <c r="CB305" s="163">
        <v>6025.9354247323772</v>
      </c>
      <c r="CC305" s="163">
        <v>7228.6726213912107</v>
      </c>
      <c r="CD305" s="163">
        <v>108.46324746929668</v>
      </c>
      <c r="CE305" s="163">
        <v>830.34087772881992</v>
      </c>
      <c r="CF305" s="163">
        <v>317.46959157619477</v>
      </c>
      <c r="CG305" s="163">
        <v>287.56627619802418</v>
      </c>
      <c r="CH305" s="163">
        <v>379.23118995380401</v>
      </c>
      <c r="CI305" s="163">
        <v>69.478081352233886</v>
      </c>
      <c r="CJ305" s="163">
        <v>45.277960881233213</v>
      </c>
      <c r="CK305" s="163">
        <v>483.70978725681829</v>
      </c>
      <c r="CL305" s="163">
        <v>748.66415457105632</v>
      </c>
      <c r="CM305" s="164"/>
      <c r="CN305" s="164"/>
      <c r="CO305" s="164"/>
      <c r="CP305" s="164"/>
      <c r="CQ305" s="151"/>
      <c r="CR305" s="151"/>
      <c r="CS305" s="151"/>
      <c r="CT305" s="151"/>
      <c r="CU305" s="151"/>
      <c r="CV305" s="151"/>
      <c r="CW305" s="151"/>
      <c r="CX305" s="151"/>
      <c r="CY305" s="151"/>
      <c r="CZ305" s="151"/>
      <c r="DA305" s="151"/>
      <c r="DB305" s="151"/>
      <c r="DC305" s="151"/>
      <c r="DD305" s="151"/>
      <c r="DE305" s="151"/>
      <c r="DF305" s="151"/>
      <c r="DG305" s="151"/>
      <c r="DH305" s="151"/>
      <c r="DI305" s="151"/>
      <c r="DJ305" s="151"/>
      <c r="DK305" s="151"/>
      <c r="DL305" s="151"/>
      <c r="DM305" s="151"/>
      <c r="DN305" s="151"/>
      <c r="DO305" s="151"/>
      <c r="DP305" s="151"/>
      <c r="DQ305" s="151"/>
      <c r="DR305" s="151"/>
      <c r="DS305" s="151"/>
      <c r="DT305" s="151"/>
      <c r="DU305" s="151"/>
      <c r="DV305" s="151"/>
      <c r="DW305" s="151"/>
      <c r="DX305" s="151"/>
      <c r="DY305" s="151"/>
      <c r="DZ305" s="151"/>
      <c r="EA305" s="151"/>
      <c r="EB305" s="151"/>
      <c r="EC305" s="151"/>
      <c r="ED305" s="151"/>
      <c r="EE305" s="151"/>
      <c r="EF305" s="151"/>
      <c r="EG305" s="151"/>
      <c r="EH305" s="151"/>
      <c r="EI305" s="151"/>
      <c r="EJ305" s="151"/>
      <c r="EK305" s="151"/>
      <c r="EL305" s="151"/>
      <c r="EM305" s="151"/>
    </row>
    <row r="306" spans="1:143" ht="12" customHeight="1" x14ac:dyDescent="0.2">
      <c r="A306" s="141" t="s">
        <v>298</v>
      </c>
      <c r="B306" s="142">
        <v>1999</v>
      </c>
      <c r="C306" s="141" t="s">
        <v>299</v>
      </c>
      <c r="D306" s="171"/>
      <c r="E306" s="171"/>
      <c r="F306" s="171"/>
      <c r="G306" s="172">
        <v>958958</v>
      </c>
      <c r="AA306" s="161">
        <v>388909.08238525671</v>
      </c>
      <c r="AB306" s="161">
        <v>174730.43408995104</v>
      </c>
      <c r="AC306" s="161">
        <v>214178.64829530567</v>
      </c>
      <c r="AD306" s="161">
        <v>165504.8162608147</v>
      </c>
      <c r="AE306" s="161">
        <v>35433.512020014226</v>
      </c>
      <c r="AF306" s="161">
        <v>13240.320014476772</v>
      </c>
      <c r="AG306" s="161"/>
      <c r="AH306" s="161"/>
      <c r="AI306" s="161"/>
      <c r="AJ306" s="161"/>
      <c r="AK306" s="161"/>
      <c r="AL306" s="161"/>
      <c r="AM306" s="161"/>
      <c r="AN306" s="161"/>
      <c r="AO306" s="161"/>
      <c r="AP306" s="161"/>
      <c r="AQ306" s="161"/>
      <c r="AR306" s="161"/>
      <c r="AS306" s="145"/>
      <c r="AT306" s="145"/>
      <c r="AU306" s="145"/>
      <c r="AV306" s="145"/>
      <c r="AW306" s="145"/>
      <c r="AX306" s="145"/>
      <c r="AY306" s="145"/>
      <c r="AZ306" s="145"/>
      <c r="BA306" s="145"/>
      <c r="BB306" s="145"/>
      <c r="BC306" s="145"/>
      <c r="BD306" s="145"/>
      <c r="BE306" s="145"/>
      <c r="BF306" s="145"/>
      <c r="BG306" s="145"/>
      <c r="BH306" s="145"/>
      <c r="BI306" s="145"/>
      <c r="BJ306" s="145"/>
      <c r="BK306" s="145"/>
      <c r="BL306" s="145"/>
      <c r="BM306" s="145"/>
      <c r="BN306" s="145"/>
      <c r="BO306" s="145"/>
      <c r="BP306" s="145"/>
      <c r="BQ306" s="145"/>
      <c r="BR306" s="145"/>
      <c r="BS306" s="145"/>
      <c r="BT306" s="145"/>
      <c r="BU306" s="145"/>
      <c r="BV306" s="145"/>
      <c r="BW306" s="161">
        <v>48477.13055557698</v>
      </c>
      <c r="BX306" s="161">
        <v>31312.373091805639</v>
      </c>
      <c r="BY306" s="161">
        <v>5522.30017157577</v>
      </c>
      <c r="BZ306" s="161">
        <v>32163.442247959738</v>
      </c>
      <c r="CA306" s="161">
        <v>26705.446392547252</v>
      </c>
      <c r="CB306" s="161">
        <v>5802.8963271832481</v>
      </c>
      <c r="CC306" s="161">
        <v>8332.9914968829653</v>
      </c>
      <c r="CD306" s="161">
        <v>675.54654094148623</v>
      </c>
      <c r="CE306" s="161">
        <v>471.76040350069434</v>
      </c>
      <c r="CF306" s="161">
        <v>143.72999619245533</v>
      </c>
      <c r="CG306" s="161">
        <v>377.11395429677299</v>
      </c>
      <c r="CH306" s="161">
        <v>372.39479013490677</v>
      </c>
      <c r="CI306" s="161">
        <v>89.21008773328208</v>
      </c>
      <c r="CJ306" s="161">
        <v>144.24620280742644</v>
      </c>
      <c r="CK306" s="161">
        <v>423.20473883470345</v>
      </c>
      <c r="CL306" s="161">
        <v>863.74653681087455</v>
      </c>
      <c r="CM306" s="162"/>
      <c r="CN306" s="162"/>
      <c r="CO306" s="162"/>
      <c r="CP306" s="162"/>
      <c r="CQ306" s="145"/>
      <c r="CR306" s="145"/>
      <c r="CS306" s="145"/>
      <c r="CT306" s="145"/>
      <c r="CU306" s="145"/>
      <c r="CV306" s="145"/>
      <c r="CW306" s="145"/>
      <c r="CX306" s="145"/>
      <c r="CY306" s="145"/>
      <c r="CZ306" s="145"/>
      <c r="DA306" s="145"/>
      <c r="DB306" s="145"/>
      <c r="DC306" s="145"/>
      <c r="DD306" s="145"/>
      <c r="DE306" s="145"/>
      <c r="DF306" s="145"/>
      <c r="DG306" s="145"/>
      <c r="DH306" s="145"/>
      <c r="DI306" s="145"/>
      <c r="DJ306" s="145"/>
      <c r="DK306" s="145"/>
      <c r="DL306" s="145"/>
      <c r="DM306" s="145"/>
      <c r="DN306" s="145"/>
      <c r="DO306" s="145"/>
      <c r="DP306" s="145"/>
      <c r="DQ306" s="145"/>
      <c r="DR306" s="145"/>
      <c r="DS306" s="145"/>
      <c r="DT306" s="145"/>
      <c r="DU306" s="145"/>
      <c r="DV306" s="145"/>
      <c r="DW306" s="145"/>
      <c r="DX306" s="145"/>
      <c r="DY306" s="145"/>
      <c r="DZ306" s="145"/>
      <c r="EA306" s="145"/>
      <c r="EB306" s="145"/>
      <c r="EC306" s="145"/>
      <c r="ED306" s="145"/>
      <c r="EE306" s="145"/>
      <c r="EF306" s="145"/>
      <c r="EG306" s="145"/>
      <c r="EH306" s="145"/>
      <c r="EI306" s="145"/>
      <c r="EJ306" s="145"/>
      <c r="EK306" s="145"/>
      <c r="EL306" s="145"/>
      <c r="EM306" s="145"/>
    </row>
    <row r="307" spans="1:143" ht="12" customHeight="1" x14ac:dyDescent="0.2">
      <c r="A307" s="141" t="s">
        <v>303</v>
      </c>
      <c r="B307" s="142">
        <v>1999</v>
      </c>
      <c r="C307" s="141" t="s">
        <v>304</v>
      </c>
      <c r="D307" s="171"/>
      <c r="E307" s="171"/>
      <c r="F307" s="171"/>
      <c r="G307" s="172">
        <v>1091670</v>
      </c>
      <c r="AA307" s="161">
        <v>585187.19403938123</v>
      </c>
      <c r="AB307" s="161">
        <v>132965.60404786849</v>
      </c>
      <c r="AC307" s="161">
        <v>452221.58999151271</v>
      </c>
      <c r="AD307" s="161">
        <v>374680.73423876043</v>
      </c>
      <c r="AE307" s="161">
        <v>66597.071163554167</v>
      </c>
      <c r="AF307" s="161">
        <v>10943.784589198338</v>
      </c>
      <c r="AG307" s="161"/>
      <c r="AH307" s="161"/>
      <c r="AI307" s="161"/>
      <c r="AJ307" s="161"/>
      <c r="AK307" s="161"/>
      <c r="AL307" s="161"/>
      <c r="AM307" s="161"/>
      <c r="AN307" s="161"/>
      <c r="AO307" s="161"/>
      <c r="AP307" s="161"/>
      <c r="AQ307" s="161"/>
      <c r="AR307" s="161"/>
      <c r="AS307" s="145"/>
      <c r="AT307" s="145"/>
      <c r="AU307" s="145"/>
      <c r="AV307" s="145"/>
      <c r="AW307" s="145"/>
      <c r="AX307" s="145"/>
      <c r="AY307" s="145"/>
      <c r="AZ307" s="145"/>
      <c r="BA307" s="145"/>
      <c r="BB307" s="145"/>
      <c r="BC307" s="145"/>
      <c r="BD307" s="145"/>
      <c r="BE307" s="145"/>
      <c r="BF307" s="145"/>
      <c r="BG307" s="145"/>
      <c r="BH307" s="145"/>
      <c r="BI307" s="145"/>
      <c r="BJ307" s="145"/>
      <c r="BK307" s="145"/>
      <c r="BL307" s="145"/>
      <c r="BM307" s="145"/>
      <c r="BN307" s="145"/>
      <c r="BO307" s="145"/>
      <c r="BP307" s="145"/>
      <c r="BQ307" s="145"/>
      <c r="BR307" s="145"/>
      <c r="BS307" s="145"/>
      <c r="BT307" s="145"/>
      <c r="BU307" s="145"/>
      <c r="BV307" s="145"/>
      <c r="BW307" s="161">
        <v>40466.527330416087</v>
      </c>
      <c r="BX307" s="161">
        <v>23385.307489301558</v>
      </c>
      <c r="BY307" s="161">
        <v>3252.3822321715184</v>
      </c>
      <c r="BZ307" s="161">
        <v>8826.6062826750731</v>
      </c>
      <c r="CA307" s="161">
        <v>26328.682319423559</v>
      </c>
      <c r="CB307" s="161">
        <v>6844.8223994213768</v>
      </c>
      <c r="CC307" s="161">
        <v>10888.553985753761</v>
      </c>
      <c r="CD307" s="161">
        <v>176.04007953670728</v>
      </c>
      <c r="CE307" s="161">
        <v>624.26240209204582</v>
      </c>
      <c r="CF307" s="161">
        <v>148.20921951300133</v>
      </c>
      <c r="CG307" s="161">
        <v>162.93143861953675</v>
      </c>
      <c r="CH307" s="161">
        <v>575.48918276438212</v>
      </c>
      <c r="CI307" s="161">
        <v>189.68204562812008</v>
      </c>
      <c r="CJ307" s="161">
        <v>28.006443780506761</v>
      </c>
      <c r="CK307" s="161">
        <v>339.00506173048302</v>
      </c>
      <c r="CL307" s="161">
        <v>1329.7390889651524</v>
      </c>
      <c r="CM307" s="162"/>
      <c r="CN307" s="162"/>
      <c r="CO307" s="162"/>
      <c r="CP307" s="162"/>
      <c r="CQ307" s="145"/>
      <c r="CR307" s="145"/>
      <c r="CS307" s="145"/>
      <c r="CT307" s="145"/>
      <c r="CU307" s="145"/>
      <c r="CV307" s="145"/>
      <c r="CW307" s="145"/>
      <c r="CX307" s="145"/>
      <c r="CY307" s="145"/>
      <c r="CZ307" s="145"/>
      <c r="DA307" s="145"/>
      <c r="DB307" s="145"/>
      <c r="DC307" s="145"/>
      <c r="DD307" s="145"/>
      <c r="DE307" s="145"/>
      <c r="DF307" s="145"/>
      <c r="DG307" s="145"/>
      <c r="DH307" s="145"/>
      <c r="DI307" s="145"/>
      <c r="DJ307" s="145"/>
      <c r="DK307" s="145"/>
      <c r="DL307" s="145"/>
      <c r="DM307" s="145"/>
      <c r="DN307" s="145"/>
      <c r="DO307" s="145"/>
      <c r="DP307" s="145"/>
      <c r="DQ307" s="145"/>
      <c r="DR307" s="145"/>
      <c r="DS307" s="145"/>
      <c r="DT307" s="145"/>
      <c r="DU307" s="145"/>
      <c r="DV307" s="145"/>
      <c r="DW307" s="145"/>
      <c r="DX307" s="145"/>
      <c r="DY307" s="145"/>
      <c r="DZ307" s="145"/>
      <c r="EA307" s="145"/>
      <c r="EB307" s="145"/>
      <c r="EC307" s="145"/>
      <c r="ED307" s="145"/>
      <c r="EE307" s="145"/>
      <c r="EF307" s="145"/>
      <c r="EG307" s="145"/>
      <c r="EH307" s="145"/>
      <c r="EI307" s="145"/>
      <c r="EJ307" s="145"/>
      <c r="EK307" s="145"/>
      <c r="EL307" s="145"/>
      <c r="EM307" s="145"/>
    </row>
    <row r="308" spans="1:143" ht="12" customHeight="1" x14ac:dyDescent="0.2">
      <c r="A308" s="141" t="s">
        <v>307</v>
      </c>
      <c r="B308" s="142">
        <v>1999</v>
      </c>
      <c r="C308" s="141" t="s">
        <v>308</v>
      </c>
      <c r="D308" s="171"/>
      <c r="E308" s="171"/>
      <c r="F308" s="171"/>
      <c r="G308" s="172">
        <v>533784</v>
      </c>
      <c r="AA308" s="161">
        <v>239069.82896824068</v>
      </c>
      <c r="AB308" s="161">
        <v>71408.786000034568</v>
      </c>
      <c r="AC308" s="161">
        <v>167661.04296820611</v>
      </c>
      <c r="AD308" s="161">
        <v>145213.81898224354</v>
      </c>
      <c r="AE308" s="161">
        <v>19042.309983067214</v>
      </c>
      <c r="AF308" s="161">
        <v>3404.9140028953552</v>
      </c>
      <c r="AG308" s="161"/>
      <c r="AH308" s="161"/>
      <c r="AI308" s="161"/>
      <c r="AJ308" s="161"/>
      <c r="AK308" s="161"/>
      <c r="AL308" s="161"/>
      <c r="AM308" s="161"/>
      <c r="AN308" s="161"/>
      <c r="AO308" s="161"/>
      <c r="AP308" s="161"/>
      <c r="AQ308" s="161"/>
      <c r="AR308" s="161"/>
      <c r="AS308" s="145"/>
      <c r="AT308" s="145"/>
      <c r="AU308" s="145"/>
      <c r="AV308" s="145"/>
      <c r="AW308" s="145"/>
      <c r="AX308" s="145"/>
      <c r="AY308" s="145"/>
      <c r="AZ308" s="145"/>
      <c r="BA308" s="145"/>
      <c r="BB308" s="145"/>
      <c r="BC308" s="145"/>
      <c r="BD308" s="145"/>
      <c r="BE308" s="145"/>
      <c r="BF308" s="145"/>
      <c r="BG308" s="145"/>
      <c r="BH308" s="145"/>
      <c r="BI308" s="145"/>
      <c r="BJ308" s="145"/>
      <c r="BK308" s="145"/>
      <c r="BL308" s="145"/>
      <c r="BM308" s="145"/>
      <c r="BN308" s="145"/>
      <c r="BO308" s="145"/>
      <c r="BP308" s="145"/>
      <c r="BQ308" s="145"/>
      <c r="BR308" s="145"/>
      <c r="BS308" s="145"/>
      <c r="BT308" s="145"/>
      <c r="BU308" s="145"/>
      <c r="BV308" s="145"/>
      <c r="BW308" s="161">
        <v>18954.99022727269</v>
      </c>
      <c r="BX308" s="161">
        <v>16247.478075013518</v>
      </c>
      <c r="BY308" s="161">
        <v>3305.3552653134689</v>
      </c>
      <c r="BZ308" s="161">
        <v>860.29467720997332</v>
      </c>
      <c r="CA308" s="161">
        <v>17332.069940856934</v>
      </c>
      <c r="CB308" s="161">
        <v>1884.2318763560056</v>
      </c>
      <c r="CC308" s="161">
        <v>3667.7776142563093</v>
      </c>
      <c r="CD308" s="161">
        <v>104.61358250155021</v>
      </c>
      <c r="CE308" s="161">
        <v>253.89989327394963</v>
      </c>
      <c r="CF308" s="161">
        <v>64.659598287105567</v>
      </c>
      <c r="CG308" s="161">
        <v>181.6194835686922</v>
      </c>
      <c r="CH308" s="161">
        <v>306.24029188740252</v>
      </c>
      <c r="CI308" s="161">
        <v>30.262400588989259</v>
      </c>
      <c r="CJ308" s="161">
        <v>66.841881300926204</v>
      </c>
      <c r="CK308" s="161">
        <v>267.13599863293115</v>
      </c>
      <c r="CL308" s="161">
        <v>46.775400910377499</v>
      </c>
      <c r="CM308" s="162"/>
      <c r="CN308" s="162"/>
      <c r="CO308" s="162"/>
      <c r="CP308" s="162"/>
      <c r="CQ308" s="145"/>
      <c r="CR308" s="145"/>
      <c r="CS308" s="145"/>
      <c r="CT308" s="145"/>
      <c r="CU308" s="145"/>
      <c r="CV308" s="145"/>
      <c r="CW308" s="145"/>
      <c r="CX308" s="145"/>
      <c r="CY308" s="145"/>
      <c r="CZ308" s="145"/>
      <c r="DA308" s="145"/>
      <c r="DB308" s="145"/>
      <c r="DC308" s="145"/>
      <c r="DD308" s="145"/>
      <c r="DE308" s="145"/>
      <c r="DF308" s="145"/>
      <c r="DG308" s="145"/>
      <c r="DH308" s="145"/>
      <c r="DI308" s="145"/>
      <c r="DJ308" s="145"/>
      <c r="DK308" s="145"/>
      <c r="DL308" s="145"/>
      <c r="DM308" s="145"/>
      <c r="DN308" s="145"/>
      <c r="DO308" s="145"/>
      <c r="DP308" s="145"/>
      <c r="DQ308" s="145"/>
      <c r="DR308" s="145"/>
      <c r="DS308" s="145"/>
      <c r="DT308" s="145"/>
      <c r="DU308" s="145"/>
      <c r="DV308" s="145"/>
      <c r="DW308" s="145"/>
      <c r="DX308" s="145"/>
      <c r="DY308" s="145"/>
      <c r="DZ308" s="145"/>
      <c r="EA308" s="145"/>
      <c r="EB308" s="145"/>
      <c r="EC308" s="145"/>
      <c r="ED308" s="145"/>
      <c r="EE308" s="145"/>
      <c r="EF308" s="145"/>
      <c r="EG308" s="145"/>
      <c r="EH308" s="145"/>
      <c r="EI308" s="145"/>
      <c r="EJ308" s="145"/>
      <c r="EK308" s="145"/>
      <c r="EL308" s="145"/>
      <c r="EM308" s="145"/>
    </row>
    <row r="309" spans="1:143" ht="12" customHeight="1" x14ac:dyDescent="0.2">
      <c r="A309" s="141" t="s">
        <v>312</v>
      </c>
      <c r="B309" s="142">
        <v>1999</v>
      </c>
      <c r="C309" s="141" t="s">
        <v>313</v>
      </c>
      <c r="D309" s="171"/>
      <c r="E309" s="171"/>
      <c r="F309" s="171"/>
      <c r="G309" s="172">
        <v>333483</v>
      </c>
      <c r="AA309" s="161">
        <v>160617.09244933457</v>
      </c>
      <c r="AB309" s="161">
        <v>55329.29763069177</v>
      </c>
      <c r="AC309" s="161">
        <v>105287.7948186428</v>
      </c>
      <c r="AD309" s="161">
        <v>91379.262504982995</v>
      </c>
      <c r="AE309" s="161">
        <v>13908.532313659734</v>
      </c>
      <c r="AF309" s="161">
        <v>0</v>
      </c>
      <c r="AG309" s="161"/>
      <c r="AH309" s="161"/>
      <c r="AI309" s="161"/>
      <c r="AJ309" s="161"/>
      <c r="AK309" s="161"/>
      <c r="AL309" s="161"/>
      <c r="AM309" s="161"/>
      <c r="AN309" s="161"/>
      <c r="AO309" s="161"/>
      <c r="AP309" s="161"/>
      <c r="AQ309" s="161"/>
      <c r="AR309" s="161"/>
      <c r="AS309" s="145"/>
      <c r="AT309" s="145"/>
      <c r="AU309" s="145"/>
      <c r="AV309" s="145"/>
      <c r="AW309" s="145"/>
      <c r="AX309" s="145"/>
      <c r="AY309" s="145"/>
      <c r="AZ309" s="145"/>
      <c r="BA309" s="145"/>
      <c r="BB309" s="145"/>
      <c r="BC309" s="145"/>
      <c r="BD309" s="145"/>
      <c r="BE309" s="145"/>
      <c r="BF309" s="145"/>
      <c r="BG309" s="145"/>
      <c r="BH309" s="145"/>
      <c r="BI309" s="145"/>
      <c r="BJ309" s="145"/>
      <c r="BK309" s="145"/>
      <c r="BL309" s="145"/>
      <c r="BM309" s="145"/>
      <c r="BN309" s="145"/>
      <c r="BO309" s="145"/>
      <c r="BP309" s="145"/>
      <c r="BQ309" s="145"/>
      <c r="BR309" s="145"/>
      <c r="BS309" s="145"/>
      <c r="BT309" s="145"/>
      <c r="BU309" s="145"/>
      <c r="BV309" s="145"/>
      <c r="BW309" s="161">
        <v>16149.066605593622</v>
      </c>
      <c r="BX309" s="161">
        <v>10595.592728211608</v>
      </c>
      <c r="BY309" s="161">
        <v>2020.2912543835739</v>
      </c>
      <c r="BZ309" s="161">
        <v>3423.1361118368391</v>
      </c>
      <c r="CA309" s="161">
        <v>12906.615595018186</v>
      </c>
      <c r="CB309" s="161">
        <v>2722.4536155284645</v>
      </c>
      <c r="CC309" s="161">
        <v>2506.7664577886644</v>
      </c>
      <c r="CD309" s="161">
        <v>58.512650648463989</v>
      </c>
      <c r="CE309" s="161">
        <v>533.29193403451802</v>
      </c>
      <c r="CF309" s="161">
        <v>21.488065839547374</v>
      </c>
      <c r="CG309" s="161">
        <v>138.14701458824845</v>
      </c>
      <c r="CH309" s="161">
        <v>162.38126297952266</v>
      </c>
      <c r="CI309" s="161">
        <v>22.67743396445719</v>
      </c>
      <c r="CJ309" s="161">
        <v>103.13636008834136</v>
      </c>
      <c r="CK309" s="161">
        <v>0</v>
      </c>
      <c r="CL309" s="161">
        <v>69.584769624994308</v>
      </c>
      <c r="CM309" s="162"/>
      <c r="CN309" s="162"/>
      <c r="CO309" s="162"/>
      <c r="CP309" s="162"/>
      <c r="CQ309" s="145"/>
      <c r="CR309" s="145"/>
      <c r="CS309" s="145"/>
      <c r="CT309" s="145"/>
      <c r="CU309" s="145"/>
      <c r="CV309" s="145"/>
      <c r="CW309" s="145"/>
      <c r="CX309" s="145"/>
      <c r="CY309" s="145"/>
      <c r="CZ309" s="145"/>
      <c r="DA309" s="145"/>
      <c r="DB309" s="145"/>
      <c r="DC309" s="145"/>
      <c r="DD309" s="145"/>
      <c r="DE309" s="145"/>
      <c r="DF309" s="145"/>
      <c r="DG309" s="145"/>
      <c r="DH309" s="145"/>
      <c r="DI309" s="145"/>
      <c r="DJ309" s="145"/>
      <c r="DK309" s="145"/>
      <c r="DL309" s="145"/>
      <c r="DM309" s="145"/>
      <c r="DN309" s="145"/>
      <c r="DO309" s="145"/>
      <c r="DP309" s="145"/>
      <c r="DQ309" s="145"/>
      <c r="DR309" s="145"/>
      <c r="DS309" s="145"/>
      <c r="DT309" s="145"/>
      <c r="DU309" s="145"/>
      <c r="DV309" s="145"/>
      <c r="DW309" s="145"/>
      <c r="DX309" s="145"/>
      <c r="DY309" s="145"/>
      <c r="DZ309" s="145"/>
      <c r="EA309" s="145"/>
      <c r="EB309" s="145"/>
      <c r="EC309" s="145"/>
      <c r="ED309" s="145"/>
      <c r="EE309" s="145"/>
      <c r="EF309" s="145"/>
      <c r="EG309" s="145"/>
      <c r="EH309" s="145"/>
      <c r="EI309" s="145"/>
      <c r="EJ309" s="145"/>
      <c r="EK309" s="145"/>
      <c r="EL309" s="145"/>
      <c r="EM309" s="145"/>
    </row>
    <row r="310" spans="1:143" ht="12" customHeight="1" x14ac:dyDescent="0.2">
      <c r="A310" s="141" t="s">
        <v>315</v>
      </c>
      <c r="B310" s="142">
        <v>1999</v>
      </c>
      <c r="C310" s="141" t="s">
        <v>316</v>
      </c>
      <c r="D310" s="171"/>
      <c r="E310" s="171"/>
      <c r="F310" s="171"/>
      <c r="G310" s="172">
        <v>307806</v>
      </c>
      <c r="AA310" s="161">
        <v>136812.06418216036</v>
      </c>
      <c r="AB310" s="161">
        <v>62949.023000000001</v>
      </c>
      <c r="AC310" s="161">
        <v>73863.041182160378</v>
      </c>
      <c r="AD310" s="161">
        <v>60726.010162234306</v>
      </c>
      <c r="AE310" s="161">
        <v>10429.658042252064</v>
      </c>
      <c r="AF310" s="161">
        <v>2707.3729776740074</v>
      </c>
      <c r="AG310" s="161"/>
      <c r="AH310" s="161"/>
      <c r="AI310" s="161"/>
      <c r="AJ310" s="161"/>
      <c r="AK310" s="161"/>
      <c r="AL310" s="161"/>
      <c r="AM310" s="161"/>
      <c r="AN310" s="161"/>
      <c r="AO310" s="161"/>
      <c r="AP310" s="161"/>
      <c r="AQ310" s="161"/>
      <c r="AR310" s="161"/>
      <c r="AS310" s="145"/>
      <c r="AT310" s="145"/>
      <c r="AU310" s="145"/>
      <c r="AV310" s="145"/>
      <c r="AW310" s="145"/>
      <c r="AX310" s="145"/>
      <c r="AY310" s="145"/>
      <c r="AZ310" s="145"/>
      <c r="BA310" s="145"/>
      <c r="BB310" s="145"/>
      <c r="BC310" s="145"/>
      <c r="BD310" s="145"/>
      <c r="BE310" s="145"/>
      <c r="BF310" s="145"/>
      <c r="BG310" s="145"/>
      <c r="BH310" s="145"/>
      <c r="BI310" s="145"/>
      <c r="BJ310" s="145"/>
      <c r="BK310" s="145"/>
      <c r="BL310" s="145"/>
      <c r="BM310" s="145"/>
      <c r="BN310" s="145"/>
      <c r="BO310" s="145"/>
      <c r="BP310" s="145"/>
      <c r="BQ310" s="145"/>
      <c r="BR310" s="145"/>
      <c r="BS310" s="145"/>
      <c r="BT310" s="145"/>
      <c r="BU310" s="145"/>
      <c r="BV310" s="145"/>
      <c r="BW310" s="161">
        <v>7315.2531585538391</v>
      </c>
      <c r="BX310" s="161">
        <v>11087.463709569991</v>
      </c>
      <c r="BY310" s="161">
        <v>2068.0175358204542</v>
      </c>
      <c r="BZ310" s="161">
        <v>9639.1257446503641</v>
      </c>
      <c r="CA310" s="161">
        <v>13011.36265531659</v>
      </c>
      <c r="CB310" s="161">
        <v>984.45648764669897</v>
      </c>
      <c r="CC310" s="161">
        <v>2322.7324353350391</v>
      </c>
      <c r="CD310" s="161">
        <v>157.87614131100568</v>
      </c>
      <c r="CE310" s="161">
        <v>154.46429590809345</v>
      </c>
      <c r="CF310" s="161">
        <v>0.56609998500347136</v>
      </c>
      <c r="CG310" s="161">
        <v>165.23976321601867</v>
      </c>
      <c r="CH310" s="161">
        <v>114.20369697463512</v>
      </c>
      <c r="CI310" s="161">
        <v>3.6652000713348389</v>
      </c>
      <c r="CJ310" s="161">
        <v>28.752220559597017</v>
      </c>
      <c r="CK310" s="161">
        <v>231.32369469781594</v>
      </c>
      <c r="CL310" s="161">
        <v>44.913400874137878</v>
      </c>
      <c r="CM310" s="162"/>
      <c r="CN310" s="162"/>
      <c r="CO310" s="162"/>
      <c r="CP310" s="162"/>
      <c r="CQ310" s="145"/>
      <c r="CR310" s="145"/>
      <c r="CS310" s="145"/>
      <c r="CT310" s="145"/>
      <c r="CU310" s="145"/>
      <c r="CV310" s="145"/>
      <c r="CW310" s="145"/>
      <c r="CX310" s="145"/>
      <c r="CY310" s="145"/>
      <c r="CZ310" s="145"/>
      <c r="DA310" s="145"/>
      <c r="DB310" s="145"/>
      <c r="DC310" s="145"/>
      <c r="DD310" s="145"/>
      <c r="DE310" s="145"/>
      <c r="DF310" s="145"/>
      <c r="DG310" s="145"/>
      <c r="DH310" s="145"/>
      <c r="DI310" s="145"/>
      <c r="DJ310" s="145"/>
      <c r="DK310" s="145"/>
      <c r="DL310" s="145"/>
      <c r="DM310" s="145"/>
      <c r="DN310" s="145"/>
      <c r="DO310" s="145"/>
      <c r="DP310" s="145"/>
      <c r="DQ310" s="145"/>
      <c r="DR310" s="145"/>
      <c r="DS310" s="145"/>
      <c r="DT310" s="145"/>
      <c r="DU310" s="145"/>
      <c r="DV310" s="145"/>
      <c r="DW310" s="145"/>
      <c r="DX310" s="145"/>
      <c r="DY310" s="145"/>
      <c r="DZ310" s="145"/>
      <c r="EA310" s="145"/>
      <c r="EB310" s="145"/>
      <c r="EC310" s="145"/>
      <c r="ED310" s="145"/>
      <c r="EE310" s="145"/>
      <c r="EF310" s="145"/>
      <c r="EG310" s="145"/>
      <c r="EH310" s="145"/>
      <c r="EI310" s="145"/>
      <c r="EJ310" s="145"/>
      <c r="EK310" s="145"/>
      <c r="EL310" s="145"/>
      <c r="EM310" s="145"/>
    </row>
    <row r="311" spans="1:143" ht="12" customHeight="1" x14ac:dyDescent="0.2">
      <c r="A311" s="141" t="s">
        <v>319</v>
      </c>
      <c r="B311" s="142">
        <v>1999</v>
      </c>
      <c r="C311" s="141" t="s">
        <v>320</v>
      </c>
      <c r="D311" s="171"/>
      <c r="E311" s="171"/>
      <c r="F311" s="171"/>
      <c r="G311" s="172">
        <v>194607</v>
      </c>
      <c r="AA311" s="161">
        <v>88732.862220133073</v>
      </c>
      <c r="AB311" s="161">
        <v>30446.532000000003</v>
      </c>
      <c r="AC311" s="161">
        <v>58286.330220133066</v>
      </c>
      <c r="AD311" s="161">
        <v>50316.495268821716</v>
      </c>
      <c r="AE311" s="161">
        <v>5342.2089786529541</v>
      </c>
      <c r="AF311" s="161">
        <v>2627.6259726583958</v>
      </c>
      <c r="AG311" s="161"/>
      <c r="AH311" s="161"/>
      <c r="AI311" s="161"/>
      <c r="AJ311" s="161"/>
      <c r="AK311" s="161"/>
      <c r="AL311" s="161"/>
      <c r="AM311" s="161"/>
      <c r="AN311" s="161"/>
      <c r="AO311" s="161"/>
      <c r="AP311" s="161"/>
      <c r="AQ311" s="161"/>
      <c r="AR311" s="161"/>
      <c r="AS311" s="145"/>
      <c r="AT311" s="145"/>
      <c r="AU311" s="145"/>
      <c r="AV311" s="145"/>
      <c r="AW311" s="145"/>
      <c r="AX311" s="145"/>
      <c r="AY311" s="145"/>
      <c r="AZ311" s="145"/>
      <c r="BA311" s="145"/>
      <c r="BB311" s="145"/>
      <c r="BC311" s="145"/>
      <c r="BD311" s="145"/>
      <c r="BE311" s="145"/>
      <c r="BF311" s="145"/>
      <c r="BG311" s="145"/>
      <c r="BH311" s="145"/>
      <c r="BI311" s="145"/>
      <c r="BJ311" s="145"/>
      <c r="BK311" s="145"/>
      <c r="BL311" s="145"/>
      <c r="BM311" s="145"/>
      <c r="BN311" s="145"/>
      <c r="BO311" s="145"/>
      <c r="BP311" s="145"/>
      <c r="BQ311" s="145"/>
      <c r="BR311" s="145"/>
      <c r="BS311" s="145"/>
      <c r="BT311" s="145"/>
      <c r="BU311" s="145"/>
      <c r="BV311" s="145"/>
      <c r="BW311" s="161">
        <v>8851.9697389224166</v>
      </c>
      <c r="BX311" s="161">
        <v>4437.6901441581849</v>
      </c>
      <c r="BY311" s="161">
        <v>991.30327462852006</v>
      </c>
      <c r="BZ311" s="161">
        <v>2018.2202465354205</v>
      </c>
      <c r="CA311" s="161">
        <v>6188.7742360534667</v>
      </c>
      <c r="CB311" s="161">
        <v>1812.9752272501587</v>
      </c>
      <c r="CC311" s="161">
        <v>1510.1594599944353</v>
      </c>
      <c r="CD311" s="161">
        <v>42.853198879659175</v>
      </c>
      <c r="CE311" s="161">
        <v>142.92089621388911</v>
      </c>
      <c r="CF311" s="161">
        <v>8.9999997615814203E-2</v>
      </c>
      <c r="CG311" s="161">
        <v>46.618600907325742</v>
      </c>
      <c r="CH311" s="161">
        <v>81.164697849869725</v>
      </c>
      <c r="CI311" s="161">
        <v>14.670600285530091</v>
      </c>
      <c r="CJ311" s="161">
        <v>3.6906800718307493</v>
      </c>
      <c r="CK311" s="161">
        <v>37.33289901101589</v>
      </c>
      <c r="CL311" s="161">
        <v>231.55440450668334</v>
      </c>
      <c r="CM311" s="162"/>
      <c r="CN311" s="162"/>
      <c r="CO311" s="162"/>
      <c r="CP311" s="162"/>
      <c r="CQ311" s="145"/>
      <c r="CR311" s="145"/>
      <c r="CS311" s="145"/>
      <c r="CT311" s="145"/>
      <c r="CU311" s="145"/>
      <c r="CV311" s="145"/>
      <c r="CW311" s="145"/>
      <c r="CX311" s="145"/>
      <c r="CY311" s="145"/>
      <c r="CZ311" s="145"/>
      <c r="DA311" s="145"/>
      <c r="DB311" s="145"/>
      <c r="DC311" s="145"/>
      <c r="DD311" s="145"/>
      <c r="DE311" s="145"/>
      <c r="DF311" s="145"/>
      <c r="DG311" s="145"/>
      <c r="DH311" s="145"/>
      <c r="DI311" s="145"/>
      <c r="DJ311" s="145"/>
      <c r="DK311" s="145"/>
      <c r="DL311" s="145"/>
      <c r="DM311" s="145"/>
      <c r="DN311" s="145"/>
      <c r="DO311" s="145"/>
      <c r="DP311" s="145"/>
      <c r="DQ311" s="145"/>
      <c r="DR311" s="145"/>
      <c r="DS311" s="145"/>
      <c r="DT311" s="145"/>
      <c r="DU311" s="145"/>
      <c r="DV311" s="145"/>
      <c r="DW311" s="145"/>
      <c r="DX311" s="145"/>
      <c r="DY311" s="145"/>
      <c r="DZ311" s="145"/>
      <c r="EA311" s="145"/>
      <c r="EB311" s="145"/>
      <c r="EC311" s="145"/>
      <c r="ED311" s="145"/>
      <c r="EE311" s="145"/>
      <c r="EF311" s="145"/>
      <c r="EG311" s="145"/>
      <c r="EH311" s="145"/>
      <c r="EI311" s="145"/>
      <c r="EJ311" s="145"/>
      <c r="EK311" s="145"/>
      <c r="EL311" s="145"/>
      <c r="EM311" s="145"/>
    </row>
    <row r="312" spans="1:143" ht="12" customHeight="1" x14ac:dyDescent="0.2">
      <c r="A312" s="141" t="s">
        <v>323</v>
      </c>
      <c r="B312" s="142">
        <v>1999</v>
      </c>
      <c r="C312" s="141" t="s">
        <v>324</v>
      </c>
      <c r="D312" s="171"/>
      <c r="E312" s="171"/>
      <c r="F312" s="171"/>
      <c r="G312" s="172">
        <v>374600</v>
      </c>
      <c r="AA312" s="161">
        <v>189973.53132464146</v>
      </c>
      <c r="AB312" s="161">
        <v>49616.886619792938</v>
      </c>
      <c r="AC312" s="161">
        <v>140356.64470484853</v>
      </c>
      <c r="AD312" s="161">
        <v>126414.17473316193</v>
      </c>
      <c r="AE312" s="161">
        <v>13942.469971686602</v>
      </c>
      <c r="AF312" s="161">
        <v>0</v>
      </c>
      <c r="AG312" s="161"/>
      <c r="AH312" s="161"/>
      <c r="AI312" s="161"/>
      <c r="AJ312" s="161"/>
      <c r="AK312" s="161"/>
      <c r="AL312" s="161"/>
      <c r="AM312" s="161"/>
      <c r="AN312" s="161"/>
      <c r="AO312" s="161"/>
      <c r="AP312" s="161"/>
      <c r="AQ312" s="161"/>
      <c r="AR312" s="161"/>
      <c r="AS312" s="145"/>
      <c r="AT312" s="145"/>
      <c r="AU312" s="145"/>
      <c r="AV312" s="145"/>
      <c r="AW312" s="145"/>
      <c r="AX312" s="145"/>
      <c r="AY312" s="145"/>
      <c r="AZ312" s="145"/>
      <c r="BA312" s="145"/>
      <c r="BB312" s="145"/>
      <c r="BC312" s="145"/>
      <c r="BD312" s="145"/>
      <c r="BE312" s="145"/>
      <c r="BF312" s="145"/>
      <c r="BG312" s="145"/>
      <c r="BH312" s="145"/>
      <c r="BI312" s="145"/>
      <c r="BJ312" s="145"/>
      <c r="BK312" s="145"/>
      <c r="BL312" s="145"/>
      <c r="BM312" s="145"/>
      <c r="BN312" s="145"/>
      <c r="BO312" s="145"/>
      <c r="BP312" s="145"/>
      <c r="BQ312" s="145"/>
      <c r="BR312" s="145"/>
      <c r="BS312" s="145"/>
      <c r="BT312" s="145"/>
      <c r="BU312" s="145"/>
      <c r="BV312" s="145"/>
      <c r="BW312" s="161">
        <v>13649.487728721499</v>
      </c>
      <c r="BX312" s="161">
        <v>8457.1351709682949</v>
      </c>
      <c r="BY312" s="161">
        <v>1038.7423143714666</v>
      </c>
      <c r="BZ312" s="161">
        <v>1252.7819668126106</v>
      </c>
      <c r="CA312" s="161">
        <v>17062.330948002578</v>
      </c>
      <c r="CB312" s="161">
        <v>1805.6744773417711</v>
      </c>
      <c r="CC312" s="161">
        <v>1843.8920511535407</v>
      </c>
      <c r="CD312" s="161">
        <v>38.758138786492353</v>
      </c>
      <c r="CE312" s="161">
        <v>112.98599700689316</v>
      </c>
      <c r="CF312" s="161">
        <v>2.0348999460935593</v>
      </c>
      <c r="CG312" s="161">
        <v>56.839040706692124</v>
      </c>
      <c r="CH312" s="161">
        <v>237.68909370338918</v>
      </c>
      <c r="CI312" s="161">
        <v>19.992000389099122</v>
      </c>
      <c r="CJ312" s="161">
        <v>45.421040884017941</v>
      </c>
      <c r="CK312" s="161">
        <v>248.79509340918065</v>
      </c>
      <c r="CL312" s="161">
        <v>97.225801892280572</v>
      </c>
      <c r="CM312" s="162"/>
      <c r="CN312" s="162"/>
      <c r="CO312" s="162"/>
      <c r="CP312" s="162"/>
      <c r="CQ312" s="145"/>
      <c r="CR312" s="145"/>
      <c r="CS312" s="145"/>
      <c r="CT312" s="145"/>
      <c r="CU312" s="145"/>
      <c r="CV312" s="145"/>
      <c r="CW312" s="145"/>
      <c r="CX312" s="145"/>
      <c r="CY312" s="145"/>
      <c r="CZ312" s="145"/>
      <c r="DA312" s="145"/>
      <c r="DB312" s="145"/>
      <c r="DC312" s="145"/>
      <c r="DD312" s="145"/>
      <c r="DE312" s="145"/>
      <c r="DF312" s="145"/>
      <c r="DG312" s="145"/>
      <c r="DH312" s="145"/>
      <c r="DI312" s="145"/>
      <c r="DJ312" s="145"/>
      <c r="DK312" s="145"/>
      <c r="DL312" s="145"/>
      <c r="DM312" s="145"/>
      <c r="DN312" s="145"/>
      <c r="DO312" s="145"/>
      <c r="DP312" s="145"/>
      <c r="DQ312" s="145"/>
      <c r="DR312" s="145"/>
      <c r="DS312" s="145"/>
      <c r="DT312" s="145"/>
      <c r="DU312" s="145"/>
      <c r="DV312" s="145"/>
      <c r="DW312" s="145"/>
      <c r="DX312" s="145"/>
      <c r="DY312" s="145"/>
      <c r="DZ312" s="145"/>
      <c r="EA312" s="145"/>
      <c r="EB312" s="145"/>
      <c r="EC312" s="145"/>
      <c r="ED312" s="145"/>
      <c r="EE312" s="145"/>
      <c r="EF312" s="145"/>
      <c r="EG312" s="145"/>
      <c r="EH312" s="145"/>
      <c r="EI312" s="145"/>
      <c r="EJ312" s="145"/>
      <c r="EK312" s="145"/>
      <c r="EL312" s="145"/>
      <c r="EM312" s="145"/>
    </row>
    <row r="313" spans="1:143" ht="12" customHeight="1" x14ac:dyDescent="0.2">
      <c r="A313" s="141" t="s">
        <v>328</v>
      </c>
      <c r="B313" s="142">
        <v>1999</v>
      </c>
      <c r="C313" s="141" t="s">
        <v>329</v>
      </c>
      <c r="D313" s="171"/>
      <c r="E313" s="171"/>
      <c r="F313" s="171"/>
      <c r="G313" s="172">
        <v>3700479</v>
      </c>
      <c r="AA313" s="161">
        <v>1797655.7909684272</v>
      </c>
      <c r="AB313" s="161">
        <v>679171.29700000002</v>
      </c>
      <c r="AC313" s="161">
        <v>1118484.4939684272</v>
      </c>
      <c r="AD313" s="161">
        <v>938500.70339202881</v>
      </c>
      <c r="AE313" s="161">
        <v>96601.568341732025</v>
      </c>
      <c r="AF313" s="161">
        <v>83382.222234666348</v>
      </c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5"/>
      <c r="BN313" s="145"/>
      <c r="BO313" s="145"/>
      <c r="BP313" s="145"/>
      <c r="BQ313" s="145"/>
      <c r="BR313" s="145"/>
      <c r="BS313" s="145"/>
      <c r="BT313" s="145"/>
      <c r="BU313" s="145"/>
      <c r="BV313" s="145"/>
      <c r="BW313" s="161">
        <v>178126.6396820308</v>
      </c>
      <c r="BX313" s="161">
        <v>126363.99108897346</v>
      </c>
      <c r="BY313" s="161">
        <v>29520.470417468019</v>
      </c>
      <c r="BZ313" s="161">
        <v>158625.97229784669</v>
      </c>
      <c r="CA313" s="161">
        <v>68583.220183165075</v>
      </c>
      <c r="CB313" s="161">
        <v>27437.464555705188</v>
      </c>
      <c r="CC313" s="161">
        <v>19318.363682969815</v>
      </c>
      <c r="CD313" s="161">
        <v>957.81501740819965</v>
      </c>
      <c r="CE313" s="161">
        <v>4354.1557846542601</v>
      </c>
      <c r="CF313" s="161">
        <v>471.41638751173019</v>
      </c>
      <c r="CG313" s="161">
        <v>1576.2271306777</v>
      </c>
      <c r="CH313" s="161">
        <v>1276.0199661970139</v>
      </c>
      <c r="CI313" s="161">
        <v>258.18100502490995</v>
      </c>
      <c r="CJ313" s="161">
        <v>217.2552242283821</v>
      </c>
      <c r="CK313" s="161">
        <v>2071.4548424910336</v>
      </c>
      <c r="CL313" s="161">
        <v>1845.2302759132385</v>
      </c>
      <c r="CM313" s="162"/>
      <c r="CN313" s="162"/>
      <c r="CO313" s="162"/>
      <c r="CP313" s="162"/>
      <c r="CQ313" s="145"/>
      <c r="CR313" s="145"/>
      <c r="CS313" s="145"/>
      <c r="CT313" s="145"/>
      <c r="CU313" s="145"/>
      <c r="CV313" s="145"/>
      <c r="CW313" s="145"/>
      <c r="CX313" s="145"/>
      <c r="CY313" s="145"/>
      <c r="CZ313" s="145"/>
      <c r="DA313" s="145"/>
      <c r="DB313" s="145"/>
      <c r="DC313" s="145"/>
      <c r="DD313" s="145"/>
      <c r="DE313" s="145"/>
      <c r="DF313" s="145"/>
      <c r="DG313" s="145"/>
      <c r="DH313" s="145"/>
      <c r="DI313" s="145"/>
      <c r="DJ313" s="145"/>
      <c r="DK313" s="145"/>
      <c r="DL313" s="145"/>
      <c r="DM313" s="145"/>
      <c r="DN313" s="145"/>
      <c r="DO313" s="145"/>
      <c r="DP313" s="145"/>
      <c r="DQ313" s="145"/>
      <c r="DR313" s="145"/>
      <c r="DS313" s="145"/>
      <c r="DT313" s="145"/>
      <c r="DU313" s="145"/>
      <c r="DV313" s="145"/>
      <c r="DW313" s="145"/>
      <c r="DX313" s="145"/>
      <c r="DY313" s="145"/>
      <c r="DZ313" s="145"/>
      <c r="EA313" s="145"/>
      <c r="EB313" s="145"/>
      <c r="EC313" s="145"/>
      <c r="ED313" s="145"/>
      <c r="EE313" s="145"/>
      <c r="EF313" s="145"/>
      <c r="EG313" s="145"/>
      <c r="EH313" s="145"/>
      <c r="EI313" s="145"/>
      <c r="EJ313" s="145"/>
      <c r="EK313" s="145"/>
      <c r="EL313" s="145"/>
      <c r="EM313" s="145"/>
    </row>
    <row r="314" spans="1:143" ht="12" customHeight="1" x14ac:dyDescent="0.2">
      <c r="A314" s="141" t="s">
        <v>335</v>
      </c>
      <c r="B314" s="142">
        <v>1999</v>
      </c>
      <c r="C314" s="141" t="s">
        <v>336</v>
      </c>
      <c r="D314" s="171"/>
      <c r="E314" s="171"/>
      <c r="F314" s="171"/>
      <c r="G314" s="172">
        <v>491310</v>
      </c>
      <c r="AA314" s="161">
        <v>251385.88540532594</v>
      </c>
      <c r="AB314" s="161">
        <v>46675.211517715448</v>
      </c>
      <c r="AC314" s="161">
        <v>204710.67388761049</v>
      </c>
      <c r="AD314" s="161">
        <v>188089.11398899555</v>
      </c>
      <c r="AE314" s="161">
        <v>14345.609885700047</v>
      </c>
      <c r="AF314" s="161">
        <v>2275.9500129148373</v>
      </c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45"/>
      <c r="AT314" s="145"/>
      <c r="AU314" s="145"/>
      <c r="AV314" s="145"/>
      <c r="AW314" s="145"/>
      <c r="AX314" s="145"/>
      <c r="AY314" s="145"/>
      <c r="AZ314" s="145"/>
      <c r="BA314" s="145"/>
      <c r="BB314" s="145"/>
      <c r="BC314" s="145"/>
      <c r="BD314" s="145"/>
      <c r="BE314" s="145"/>
      <c r="BF314" s="145"/>
      <c r="BG314" s="145"/>
      <c r="BH314" s="145"/>
      <c r="BI314" s="145"/>
      <c r="BJ314" s="145"/>
      <c r="BK314" s="145"/>
      <c r="BL314" s="145"/>
      <c r="BM314" s="145"/>
      <c r="BN314" s="145"/>
      <c r="BO314" s="145"/>
      <c r="BP314" s="145"/>
      <c r="BQ314" s="145"/>
      <c r="BR314" s="145"/>
      <c r="BS314" s="145"/>
      <c r="BT314" s="145"/>
      <c r="BU314" s="145"/>
      <c r="BV314" s="145"/>
      <c r="BW314" s="161">
        <v>12501.713025214156</v>
      </c>
      <c r="BX314" s="161">
        <v>9872.5147209647312</v>
      </c>
      <c r="BY314" s="161">
        <v>1488.2453181934604</v>
      </c>
      <c r="BZ314" s="161">
        <v>792.35187900984329</v>
      </c>
      <c r="CA314" s="161">
        <v>12650.868195725805</v>
      </c>
      <c r="CB314" s="161">
        <v>2272.7343714809408</v>
      </c>
      <c r="CC314" s="161">
        <v>2565.5169738448844</v>
      </c>
      <c r="CD314" s="161">
        <v>30.110719296492622</v>
      </c>
      <c r="CE314" s="161">
        <v>364.16159035301206</v>
      </c>
      <c r="CF314" s="161">
        <v>51.884098625540688</v>
      </c>
      <c r="CG314" s="161">
        <v>67.970841322898934</v>
      </c>
      <c r="CH314" s="161">
        <v>124.48394670230159</v>
      </c>
      <c r="CI314" s="161">
        <v>7.3166801424026531</v>
      </c>
      <c r="CJ314" s="161">
        <v>55.174001073837303</v>
      </c>
      <c r="CK314" s="161">
        <v>256.02254323466298</v>
      </c>
      <c r="CL314" s="161">
        <v>211.76624412155113</v>
      </c>
      <c r="CM314" s="162"/>
      <c r="CN314" s="162"/>
      <c r="CO314" s="162"/>
      <c r="CP314" s="162"/>
      <c r="CQ314" s="145"/>
      <c r="CR314" s="145"/>
      <c r="CS314" s="145"/>
      <c r="CT314" s="145"/>
      <c r="CU314" s="145"/>
      <c r="CV314" s="145"/>
      <c r="CW314" s="145"/>
      <c r="CX314" s="145"/>
      <c r="CY314" s="145"/>
      <c r="CZ314" s="145"/>
      <c r="DA314" s="145"/>
      <c r="DB314" s="145"/>
      <c r="DC314" s="145"/>
      <c r="DD314" s="145"/>
      <c r="DE314" s="145"/>
      <c r="DF314" s="145"/>
      <c r="DG314" s="145"/>
      <c r="DH314" s="145"/>
      <c r="DI314" s="145"/>
      <c r="DJ314" s="145"/>
      <c r="DK314" s="145"/>
      <c r="DL314" s="145"/>
      <c r="DM314" s="145"/>
      <c r="DN314" s="145"/>
      <c r="DO314" s="145"/>
      <c r="DP314" s="145"/>
      <c r="DQ314" s="145"/>
      <c r="DR314" s="145"/>
      <c r="DS314" s="145"/>
      <c r="DT314" s="145"/>
      <c r="DU314" s="145"/>
      <c r="DV314" s="145"/>
      <c r="DW314" s="145"/>
      <c r="DX314" s="145"/>
      <c r="DY314" s="145"/>
      <c r="DZ314" s="145"/>
      <c r="EA314" s="145"/>
      <c r="EB314" s="145"/>
      <c r="EC314" s="145"/>
      <c r="ED314" s="145"/>
      <c r="EE314" s="145"/>
      <c r="EF314" s="145"/>
      <c r="EG314" s="145"/>
      <c r="EH314" s="145"/>
      <c r="EI314" s="145"/>
      <c r="EJ314" s="145"/>
      <c r="EK314" s="145"/>
      <c r="EL314" s="145"/>
      <c r="EM314" s="145"/>
    </row>
    <row r="315" spans="1:143" ht="12" customHeight="1" x14ac:dyDescent="0.2">
      <c r="A315" s="141" t="s">
        <v>340</v>
      </c>
      <c r="B315" s="142">
        <v>1999</v>
      </c>
      <c r="C315" s="141" t="s">
        <v>341</v>
      </c>
      <c r="D315" s="171"/>
      <c r="E315" s="171"/>
      <c r="F315" s="171"/>
      <c r="G315" s="172">
        <v>176878</v>
      </c>
      <c r="AA315" s="161">
        <v>68241.098968941922</v>
      </c>
      <c r="AB315" s="161">
        <v>17581.225999999999</v>
      </c>
      <c r="AC315" s="161">
        <v>50659.872968941927</v>
      </c>
      <c r="AD315" s="161">
        <v>46204.316976502538</v>
      </c>
      <c r="AE315" s="161">
        <v>4455.5559924393892</v>
      </c>
      <c r="AF315" s="161">
        <v>0</v>
      </c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45"/>
      <c r="AT315" s="145"/>
      <c r="AU315" s="145"/>
      <c r="AV315" s="145"/>
      <c r="AW315" s="145"/>
      <c r="AX315" s="145"/>
      <c r="AY315" s="145"/>
      <c r="AZ315" s="145"/>
      <c r="BA315" s="145"/>
      <c r="BB315" s="145"/>
      <c r="BC315" s="145"/>
      <c r="BD315" s="145"/>
      <c r="BE315" s="145"/>
      <c r="BF315" s="145"/>
      <c r="BG315" s="145"/>
      <c r="BH315" s="145"/>
      <c r="BI315" s="145"/>
      <c r="BJ315" s="145"/>
      <c r="BK315" s="145"/>
      <c r="BL315" s="145"/>
      <c r="BM315" s="145"/>
      <c r="BN315" s="145"/>
      <c r="BO315" s="145"/>
      <c r="BP315" s="145"/>
      <c r="BQ315" s="145"/>
      <c r="BR315" s="145"/>
      <c r="BS315" s="145"/>
      <c r="BT315" s="145"/>
      <c r="BU315" s="145"/>
      <c r="BV315" s="145"/>
      <c r="BW315" s="161">
        <v>7163.7161282551288</v>
      </c>
      <c r="BX315" s="161">
        <v>5357.4056402526494</v>
      </c>
      <c r="BY315" s="161">
        <v>966.22999672353262</v>
      </c>
      <c r="BZ315" s="161">
        <v>885.24897654891015</v>
      </c>
      <c r="CA315" s="161">
        <v>695.96008156335358</v>
      </c>
      <c r="CB315" s="161">
        <v>6.6499999165534973</v>
      </c>
      <c r="CC315" s="161">
        <v>777.12177953302864</v>
      </c>
      <c r="CD315" s="161">
        <v>19.75629949659109</v>
      </c>
      <c r="CE315" s="161">
        <v>109.149297108531</v>
      </c>
      <c r="CF315" s="161">
        <v>0.47249998748302457</v>
      </c>
      <c r="CG315" s="161">
        <v>22.331260434627534</v>
      </c>
      <c r="CH315" s="161">
        <v>45.321298799395564</v>
      </c>
      <c r="CI315" s="161">
        <v>20.403600397109987</v>
      </c>
      <c r="CJ315" s="161">
        <v>21.838320425033569</v>
      </c>
      <c r="CK315" s="161">
        <v>14.462399676740169</v>
      </c>
      <c r="CL315" s="161">
        <v>211.2684041118622</v>
      </c>
      <c r="CM315" s="162"/>
      <c r="CN315" s="162"/>
      <c r="CO315" s="162"/>
      <c r="CP315" s="162"/>
      <c r="CQ315" s="145"/>
      <c r="CR315" s="145"/>
      <c r="CS315" s="145"/>
      <c r="CT315" s="145"/>
      <c r="CU315" s="145"/>
      <c r="CV315" s="145"/>
      <c r="CW315" s="145"/>
      <c r="CX315" s="145"/>
      <c r="CY315" s="145"/>
      <c r="CZ315" s="145"/>
      <c r="DA315" s="145"/>
      <c r="DB315" s="145"/>
      <c r="DC315" s="145"/>
      <c r="DD315" s="145"/>
      <c r="DE315" s="145"/>
      <c r="DF315" s="145"/>
      <c r="DG315" s="145"/>
      <c r="DH315" s="145"/>
      <c r="DI315" s="145"/>
      <c r="DJ315" s="145"/>
      <c r="DK315" s="145"/>
      <c r="DL315" s="145"/>
      <c r="DM315" s="145"/>
      <c r="DN315" s="145"/>
      <c r="DO315" s="145"/>
      <c r="DP315" s="145"/>
      <c r="DQ315" s="145"/>
      <c r="DR315" s="145"/>
      <c r="DS315" s="145"/>
      <c r="DT315" s="145"/>
      <c r="DU315" s="145"/>
      <c r="DV315" s="145"/>
      <c r="DW315" s="145"/>
      <c r="DX315" s="145"/>
      <c r="DY315" s="145"/>
      <c r="DZ315" s="145"/>
      <c r="EA315" s="145"/>
      <c r="EB315" s="145"/>
      <c r="EC315" s="145"/>
      <c r="ED315" s="145"/>
      <c r="EE315" s="145"/>
      <c r="EF315" s="145"/>
      <c r="EG315" s="145"/>
      <c r="EH315" s="145"/>
      <c r="EI315" s="145"/>
      <c r="EJ315" s="145"/>
      <c r="EK315" s="145"/>
      <c r="EL315" s="145"/>
      <c r="EM315" s="145"/>
    </row>
    <row r="316" spans="1:143" ht="12" customHeight="1" x14ac:dyDescent="0.2">
      <c r="A316" s="141" t="s">
        <v>342</v>
      </c>
      <c r="B316" s="142">
        <v>1999</v>
      </c>
      <c r="C316" s="141" t="s">
        <v>343</v>
      </c>
      <c r="D316" s="171"/>
      <c r="E316" s="171"/>
      <c r="F316" s="171"/>
      <c r="G316" s="172">
        <v>807579</v>
      </c>
      <c r="AA316" s="161">
        <v>382976.17509507801</v>
      </c>
      <c r="AB316" s="161">
        <v>130682.00900000001</v>
      </c>
      <c r="AC316" s="161">
        <v>252294.16609507799</v>
      </c>
      <c r="AD316" s="161">
        <v>199680.84502577782</v>
      </c>
      <c r="AE316" s="161">
        <v>42301.581070482731</v>
      </c>
      <c r="AF316" s="161">
        <v>10311.739998817444</v>
      </c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  <c r="BL316" s="145"/>
      <c r="BM316" s="145"/>
      <c r="BN316" s="145"/>
      <c r="BO316" s="145"/>
      <c r="BP316" s="145"/>
      <c r="BQ316" s="145"/>
      <c r="BR316" s="145"/>
      <c r="BS316" s="145"/>
      <c r="BT316" s="145"/>
      <c r="BU316" s="145"/>
      <c r="BV316" s="145"/>
      <c r="BW316" s="161">
        <v>33877.644127065541</v>
      </c>
      <c r="BX316" s="161">
        <v>25806.852431586383</v>
      </c>
      <c r="BY316" s="161">
        <v>5240.583457235768</v>
      </c>
      <c r="BZ316" s="161">
        <v>7844.6328921881914</v>
      </c>
      <c r="CA316" s="161">
        <v>32223.272446374773</v>
      </c>
      <c r="CB316" s="161">
        <v>5646.3752791473271</v>
      </c>
      <c r="CC316" s="161">
        <v>7309.4644067095187</v>
      </c>
      <c r="CD316" s="161">
        <v>109.13813742581382</v>
      </c>
      <c r="CE316" s="161">
        <v>716.44948102056981</v>
      </c>
      <c r="CF316" s="161">
        <v>206.03159454202651</v>
      </c>
      <c r="CG316" s="161">
        <v>221.30752430725099</v>
      </c>
      <c r="CH316" s="161">
        <v>353.23919064235685</v>
      </c>
      <c r="CI316" s="161">
        <v>74.288901445865633</v>
      </c>
      <c r="CJ316" s="161">
        <v>66.695861298084253</v>
      </c>
      <c r="CK316" s="161">
        <v>219.10694436774961</v>
      </c>
      <c r="CL316" s="161">
        <v>738.19775436735154</v>
      </c>
      <c r="CM316" s="162"/>
      <c r="CN316" s="162"/>
      <c r="CO316" s="162"/>
      <c r="CP316" s="162"/>
      <c r="CQ316" s="145"/>
      <c r="CR316" s="145"/>
      <c r="CS316" s="145"/>
      <c r="CT316" s="145"/>
      <c r="CU316" s="145"/>
      <c r="CV316" s="145"/>
      <c r="CW316" s="145"/>
      <c r="CX316" s="145"/>
      <c r="CY316" s="145"/>
      <c r="CZ316" s="145"/>
      <c r="DA316" s="145"/>
      <c r="DB316" s="145"/>
      <c r="DC316" s="145"/>
      <c r="DD316" s="145"/>
      <c r="DE316" s="145"/>
      <c r="DF316" s="145"/>
      <c r="DG316" s="145"/>
      <c r="DH316" s="145"/>
      <c r="DI316" s="145"/>
      <c r="DJ316" s="145"/>
      <c r="DK316" s="145"/>
      <c r="DL316" s="145"/>
      <c r="DM316" s="145"/>
      <c r="DN316" s="145"/>
      <c r="DO316" s="145"/>
      <c r="DP316" s="145"/>
      <c r="DQ316" s="145"/>
      <c r="DR316" s="145"/>
      <c r="DS316" s="145"/>
      <c r="DT316" s="145"/>
      <c r="DU316" s="145"/>
      <c r="DV316" s="145"/>
      <c r="DW316" s="145"/>
      <c r="DX316" s="145"/>
      <c r="DY316" s="145"/>
      <c r="DZ316" s="145"/>
      <c r="EA316" s="145"/>
      <c r="EB316" s="145"/>
      <c r="EC316" s="145"/>
      <c r="ED316" s="145"/>
      <c r="EE316" s="145"/>
      <c r="EF316" s="145"/>
      <c r="EG316" s="145"/>
      <c r="EH316" s="145"/>
      <c r="EI316" s="145"/>
      <c r="EJ316" s="145"/>
      <c r="EK316" s="145"/>
      <c r="EL316" s="145"/>
      <c r="EM316" s="145"/>
    </row>
    <row r="317" spans="1:143" ht="12" customHeight="1" x14ac:dyDescent="0.2">
      <c r="A317" s="146" t="s">
        <v>298</v>
      </c>
      <c r="B317" s="147">
        <v>1998</v>
      </c>
      <c r="C317" s="146" t="s">
        <v>299</v>
      </c>
      <c r="D317" s="173"/>
      <c r="E317" s="173"/>
      <c r="F317" s="173"/>
      <c r="G317" s="174">
        <v>951302</v>
      </c>
      <c r="AA317" s="163">
        <v>365640.47586434416</v>
      </c>
      <c r="AB317" s="163">
        <v>154026.71100000001</v>
      </c>
      <c r="AC317" s="163">
        <v>211613.76486434415</v>
      </c>
      <c r="AD317" s="163">
        <v>179579.45084130767</v>
      </c>
      <c r="AE317" s="163">
        <v>31584.774016398937</v>
      </c>
      <c r="AF317" s="163">
        <v>449.54000663757347</v>
      </c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  <c r="BI317" s="151"/>
      <c r="BJ317" s="151"/>
      <c r="BK317" s="151"/>
      <c r="BL317" s="151"/>
      <c r="BM317" s="151"/>
      <c r="BN317" s="151"/>
      <c r="BO317" s="151"/>
      <c r="BP317" s="151"/>
      <c r="BQ317" s="151"/>
      <c r="BR317" s="151"/>
      <c r="BS317" s="151"/>
      <c r="BT317" s="151"/>
      <c r="BU317" s="151"/>
      <c r="BV317" s="151"/>
      <c r="BW317" s="163">
        <v>43311.894466445636</v>
      </c>
      <c r="BX317" s="163">
        <v>28267.103841034412</v>
      </c>
      <c r="BY317" s="163">
        <v>4929.9779797570118</v>
      </c>
      <c r="BZ317" s="163">
        <v>25853.570315114248</v>
      </c>
      <c r="CA317" s="163">
        <v>24101.324361532927</v>
      </c>
      <c r="CB317" s="163">
        <v>4138.7053480660934</v>
      </c>
      <c r="CC317" s="163">
        <v>8283.9610409453962</v>
      </c>
      <c r="CD317" s="163">
        <v>358.16970059032923</v>
      </c>
      <c r="CE317" s="163">
        <v>284.61419246029857</v>
      </c>
      <c r="CF317" s="163">
        <v>32.931899127602613</v>
      </c>
      <c r="CG317" s="163">
        <v>243.4398447380066</v>
      </c>
      <c r="CH317" s="163">
        <v>314.49059166884433</v>
      </c>
      <c r="CI317" s="163">
        <v>81.202801580429096</v>
      </c>
      <c r="CJ317" s="163">
        <v>126.62972246456148</v>
      </c>
      <c r="CK317" s="163">
        <v>388.35466990982735</v>
      </c>
      <c r="CL317" s="163">
        <v>841.93565638637506</v>
      </c>
      <c r="CM317" s="164"/>
      <c r="CN317" s="164"/>
      <c r="CO317" s="164"/>
      <c r="CP317" s="164"/>
      <c r="CQ317" s="151"/>
      <c r="CR317" s="151"/>
      <c r="CS317" s="151"/>
      <c r="CT317" s="151"/>
      <c r="CU317" s="151"/>
      <c r="CV317" s="151"/>
      <c r="CW317" s="151"/>
      <c r="CX317" s="151"/>
      <c r="CY317" s="151"/>
      <c r="CZ317" s="151"/>
      <c r="DA317" s="151"/>
      <c r="DB317" s="151"/>
      <c r="DC317" s="151"/>
      <c r="DD317" s="151"/>
      <c r="DE317" s="151"/>
      <c r="DF317" s="151"/>
      <c r="DG317" s="151"/>
      <c r="DH317" s="151"/>
      <c r="DI317" s="151"/>
      <c r="DJ317" s="151"/>
      <c r="DK317" s="151"/>
      <c r="DL317" s="151"/>
      <c r="DM317" s="151"/>
      <c r="DN317" s="151"/>
      <c r="DO317" s="151"/>
      <c r="DP317" s="151"/>
      <c r="DQ317" s="151"/>
      <c r="DR317" s="151"/>
      <c r="DS317" s="151"/>
      <c r="DT317" s="151"/>
      <c r="DU317" s="151"/>
      <c r="DV317" s="151"/>
      <c r="DW317" s="151"/>
      <c r="DX317" s="151"/>
      <c r="DY317" s="151"/>
      <c r="DZ317" s="151"/>
      <c r="EA317" s="151"/>
      <c r="EB317" s="151"/>
      <c r="EC317" s="151"/>
      <c r="ED317" s="151"/>
      <c r="EE317" s="151"/>
      <c r="EF317" s="151"/>
      <c r="EG317" s="151"/>
      <c r="EH317" s="151"/>
      <c r="EI317" s="151"/>
      <c r="EJ317" s="151"/>
      <c r="EK317" s="151"/>
      <c r="EL317" s="151"/>
      <c r="EM317" s="151"/>
    </row>
    <row r="318" spans="1:143" ht="12" customHeight="1" x14ac:dyDescent="0.2">
      <c r="A318" s="146" t="s">
        <v>303</v>
      </c>
      <c r="B318" s="147">
        <v>1998</v>
      </c>
      <c r="C318" s="146" t="s">
        <v>304</v>
      </c>
      <c r="D318" s="173"/>
      <c r="E318" s="173"/>
      <c r="F318" s="173"/>
      <c r="G318" s="174">
        <v>1082651</v>
      </c>
      <c r="AA318" s="163">
        <v>546142.45598732214</v>
      </c>
      <c r="AB318" s="163">
        <v>103650.77998002147</v>
      </c>
      <c r="AC318" s="163">
        <v>442491.67600730062</v>
      </c>
      <c r="AD318" s="163">
        <v>382392.1700437367</v>
      </c>
      <c r="AE318" s="163">
        <v>60099.505963563919</v>
      </c>
      <c r="AF318" s="163">
        <v>0</v>
      </c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  <c r="BI318" s="151"/>
      <c r="BJ318" s="151"/>
      <c r="BK318" s="151"/>
      <c r="BL318" s="151"/>
      <c r="BM318" s="151"/>
      <c r="BN318" s="151"/>
      <c r="BO318" s="151"/>
      <c r="BP318" s="151"/>
      <c r="BQ318" s="151"/>
      <c r="BR318" s="151"/>
      <c r="BS318" s="151"/>
      <c r="BT318" s="151"/>
      <c r="BU318" s="151"/>
      <c r="BV318" s="151"/>
      <c r="BW318" s="163">
        <v>34498.55592178255</v>
      </c>
      <c r="BX318" s="163">
        <v>19846.284258154214</v>
      </c>
      <c r="BY318" s="163">
        <v>2636.4489662196106</v>
      </c>
      <c r="BZ318" s="163">
        <v>5969.2984418675906</v>
      </c>
      <c r="CA318" s="163">
        <v>18368.42052540329</v>
      </c>
      <c r="CB318" s="163">
        <v>4825.3368394500039</v>
      </c>
      <c r="CC318" s="163">
        <v>8101.0614854260457</v>
      </c>
      <c r="CD318" s="163">
        <v>167.43316573303198</v>
      </c>
      <c r="CE318" s="163">
        <v>250.56539336228371</v>
      </c>
      <c r="CF318" s="163">
        <v>68.521498184800095</v>
      </c>
      <c r="CG318" s="163">
        <v>138.50438271717076</v>
      </c>
      <c r="CH318" s="163">
        <v>240.94889361703386</v>
      </c>
      <c r="CI318" s="163">
        <v>20.457500398159034</v>
      </c>
      <c r="CJ318" s="163">
        <v>25.167380489826193</v>
      </c>
      <c r="CK318" s="163">
        <v>190.96836995651103</v>
      </c>
      <c r="CL318" s="163">
        <v>1211.4466235780669</v>
      </c>
      <c r="CM318" s="164"/>
      <c r="CN318" s="164"/>
      <c r="CO318" s="164"/>
      <c r="CP318" s="164"/>
      <c r="CQ318" s="151"/>
      <c r="CR318" s="151"/>
      <c r="CS318" s="151"/>
      <c r="CT318" s="151"/>
      <c r="CU318" s="151"/>
      <c r="CV318" s="151"/>
      <c r="CW318" s="151"/>
      <c r="CX318" s="151"/>
      <c r="CY318" s="151"/>
      <c r="CZ318" s="151"/>
      <c r="DA318" s="151"/>
      <c r="DB318" s="151"/>
      <c r="DC318" s="151"/>
      <c r="DD318" s="151"/>
      <c r="DE318" s="151"/>
      <c r="DF318" s="151"/>
      <c r="DG318" s="151"/>
      <c r="DH318" s="151"/>
      <c r="DI318" s="151"/>
      <c r="DJ318" s="151"/>
      <c r="DK318" s="151"/>
      <c r="DL318" s="151"/>
      <c r="DM318" s="151"/>
      <c r="DN318" s="151"/>
      <c r="DO318" s="151"/>
      <c r="DP318" s="151"/>
      <c r="DQ318" s="151"/>
      <c r="DR318" s="151"/>
      <c r="DS318" s="151"/>
      <c r="DT318" s="151"/>
      <c r="DU318" s="151"/>
      <c r="DV318" s="151"/>
      <c r="DW318" s="151"/>
      <c r="DX318" s="151"/>
      <c r="DY318" s="151"/>
      <c r="DZ318" s="151"/>
      <c r="EA318" s="151"/>
      <c r="EB318" s="151"/>
      <c r="EC318" s="151"/>
      <c r="ED318" s="151"/>
      <c r="EE318" s="151"/>
      <c r="EF318" s="151"/>
      <c r="EG318" s="151"/>
      <c r="EH318" s="151"/>
      <c r="EI318" s="151"/>
      <c r="EJ318" s="151"/>
      <c r="EK318" s="151"/>
      <c r="EL318" s="151"/>
      <c r="EM318" s="151"/>
    </row>
    <row r="319" spans="1:143" ht="12" customHeight="1" x14ac:dyDescent="0.2">
      <c r="A319" s="146" t="s">
        <v>307</v>
      </c>
      <c r="B319" s="147">
        <v>1998</v>
      </c>
      <c r="C319" s="146" t="s">
        <v>308</v>
      </c>
      <c r="D319" s="173"/>
      <c r="E319" s="173"/>
      <c r="F319" s="173"/>
      <c r="G319" s="174">
        <v>532213</v>
      </c>
      <c r="AA319" s="163">
        <v>226536.29161700059</v>
      </c>
      <c r="AB319" s="163">
        <v>60287.654299939153</v>
      </c>
      <c r="AC319" s="163">
        <v>166248.63731706142</v>
      </c>
      <c r="AD319" s="163">
        <v>144629.50626397133</v>
      </c>
      <c r="AE319" s="163">
        <v>21180.691055178642</v>
      </c>
      <c r="AF319" s="163">
        <v>438.43999791145325</v>
      </c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1"/>
      <c r="BK319" s="151"/>
      <c r="BL319" s="151"/>
      <c r="BM319" s="151"/>
      <c r="BN319" s="151"/>
      <c r="BO319" s="151"/>
      <c r="BP319" s="151"/>
      <c r="BQ319" s="151"/>
      <c r="BR319" s="151"/>
      <c r="BS319" s="151"/>
      <c r="BT319" s="151"/>
      <c r="BU319" s="151"/>
      <c r="BV319" s="151"/>
      <c r="BW319" s="163">
        <v>16748.966142280518</v>
      </c>
      <c r="BX319" s="163">
        <v>15253.949914508165</v>
      </c>
      <c r="BY319" s="163">
        <v>2766.4706068652422</v>
      </c>
      <c r="BZ319" s="163">
        <v>429.20998862981799</v>
      </c>
      <c r="CA319" s="163">
        <v>13459.910043434144</v>
      </c>
      <c r="CB319" s="163">
        <v>1248.7008843308688</v>
      </c>
      <c r="CC319" s="163">
        <v>2884.3303649269601</v>
      </c>
      <c r="CD319" s="163">
        <v>86.133977965101593</v>
      </c>
      <c r="CE319" s="163">
        <v>149.5223960390091</v>
      </c>
      <c r="CF319" s="163">
        <v>20.140199466466903</v>
      </c>
      <c r="CG319" s="163">
        <v>123.64885634691808</v>
      </c>
      <c r="CH319" s="163">
        <v>163.8701956589222</v>
      </c>
      <c r="CI319" s="163">
        <v>30.485840593338011</v>
      </c>
      <c r="CJ319" s="163">
        <v>55.76984108543396</v>
      </c>
      <c r="CK319" s="163">
        <v>242.78336423624864</v>
      </c>
      <c r="CL319" s="163">
        <v>12.424440241813659</v>
      </c>
      <c r="CM319" s="164"/>
      <c r="CN319" s="164"/>
      <c r="CO319" s="164"/>
      <c r="CP319" s="164"/>
      <c r="CQ319" s="151"/>
      <c r="CR319" s="151"/>
      <c r="CS319" s="151"/>
      <c r="CT319" s="151"/>
      <c r="CU319" s="151"/>
      <c r="CV319" s="151"/>
      <c r="CW319" s="151"/>
      <c r="CX319" s="151"/>
      <c r="CY319" s="151"/>
      <c r="CZ319" s="151"/>
      <c r="DA319" s="151"/>
      <c r="DB319" s="151"/>
      <c r="DC319" s="151"/>
      <c r="DD319" s="151"/>
      <c r="DE319" s="151"/>
      <c r="DF319" s="151"/>
      <c r="DG319" s="151"/>
      <c r="DH319" s="151"/>
      <c r="DI319" s="151"/>
      <c r="DJ319" s="151"/>
      <c r="DK319" s="151"/>
      <c r="DL319" s="151"/>
      <c r="DM319" s="151"/>
      <c r="DN319" s="151"/>
      <c r="DO319" s="151"/>
      <c r="DP319" s="151"/>
      <c r="DQ319" s="151"/>
      <c r="DR319" s="151"/>
      <c r="DS319" s="151"/>
      <c r="DT319" s="151"/>
      <c r="DU319" s="151"/>
      <c r="DV319" s="151"/>
      <c r="DW319" s="151"/>
      <c r="DX319" s="151"/>
      <c r="DY319" s="151"/>
      <c r="DZ319" s="151"/>
      <c r="EA319" s="151"/>
      <c r="EB319" s="151"/>
      <c r="EC319" s="151"/>
      <c r="ED319" s="151"/>
      <c r="EE319" s="151"/>
      <c r="EF319" s="151"/>
      <c r="EG319" s="151"/>
      <c r="EH319" s="151"/>
      <c r="EI319" s="151"/>
      <c r="EJ319" s="151"/>
      <c r="EK319" s="151"/>
      <c r="EL319" s="151"/>
      <c r="EM319" s="151"/>
    </row>
    <row r="320" spans="1:143" ht="12" customHeight="1" x14ac:dyDescent="0.2">
      <c r="A320" s="146" t="s">
        <v>312</v>
      </c>
      <c r="B320" s="147">
        <v>1998</v>
      </c>
      <c r="C320" s="146" t="s">
        <v>313</v>
      </c>
      <c r="D320" s="173"/>
      <c r="E320" s="173"/>
      <c r="F320" s="173"/>
      <c r="G320" s="174">
        <v>332716</v>
      </c>
      <c r="AA320" s="163">
        <v>150076.37121668007</v>
      </c>
      <c r="AB320" s="163">
        <v>42488.636091087654</v>
      </c>
      <c r="AC320" s="163">
        <v>107587.73512559241</v>
      </c>
      <c r="AD320" s="163">
        <v>95039.453887194599</v>
      </c>
      <c r="AE320" s="163">
        <v>12548.281238397882</v>
      </c>
      <c r="AF320" s="163">
        <v>0</v>
      </c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151"/>
      <c r="BN320" s="151"/>
      <c r="BO320" s="151"/>
      <c r="BP320" s="151"/>
      <c r="BQ320" s="151"/>
      <c r="BR320" s="151"/>
      <c r="BS320" s="151"/>
      <c r="BT320" s="151"/>
      <c r="BU320" s="151"/>
      <c r="BV320" s="151"/>
      <c r="BW320" s="163">
        <v>14407.814345425983</v>
      </c>
      <c r="BX320" s="163">
        <v>9454.4551695004156</v>
      </c>
      <c r="BY320" s="163">
        <v>1761.1692797512983</v>
      </c>
      <c r="BZ320" s="163">
        <v>109.82726885830971</v>
      </c>
      <c r="CA320" s="163">
        <v>10242.786956736387</v>
      </c>
      <c r="CB320" s="163">
        <v>1412.5074004536143</v>
      </c>
      <c r="CC320" s="163">
        <v>1859.6578264012478</v>
      </c>
      <c r="CD320" s="163">
        <v>175.37411058864339</v>
      </c>
      <c r="CE320" s="163">
        <v>0</v>
      </c>
      <c r="CF320" s="163">
        <v>0</v>
      </c>
      <c r="CG320" s="163">
        <v>53.814465658474461</v>
      </c>
      <c r="CH320" s="163">
        <v>0.10085822222382378</v>
      </c>
      <c r="CI320" s="163">
        <v>7.4140780686783367</v>
      </c>
      <c r="CJ320" s="163">
        <v>68.339109846884455</v>
      </c>
      <c r="CK320" s="163">
        <v>2.1455294545795223</v>
      </c>
      <c r="CL320" s="163">
        <v>85.442607206772564</v>
      </c>
      <c r="CM320" s="164"/>
      <c r="CN320" s="164"/>
      <c r="CO320" s="164"/>
      <c r="CP320" s="164"/>
      <c r="CQ320" s="151"/>
      <c r="CR320" s="151"/>
      <c r="CS320" s="151"/>
      <c r="CT320" s="151"/>
      <c r="CU320" s="151"/>
      <c r="CV320" s="151"/>
      <c r="CW320" s="151"/>
      <c r="CX320" s="151"/>
      <c r="CY320" s="151"/>
      <c r="CZ320" s="151"/>
      <c r="DA320" s="151"/>
      <c r="DB320" s="151"/>
      <c r="DC320" s="151"/>
      <c r="DD320" s="151"/>
      <c r="DE320" s="151"/>
      <c r="DF320" s="151"/>
      <c r="DG320" s="151"/>
      <c r="DH320" s="151"/>
      <c r="DI320" s="151"/>
      <c r="DJ320" s="151"/>
      <c r="DK320" s="151"/>
      <c r="DL320" s="151"/>
      <c r="DM320" s="151"/>
      <c r="DN320" s="151"/>
      <c r="DO320" s="151"/>
      <c r="DP320" s="151"/>
      <c r="DQ320" s="151"/>
      <c r="DR320" s="151"/>
      <c r="DS320" s="151"/>
      <c r="DT320" s="151"/>
      <c r="DU320" s="151"/>
      <c r="DV320" s="151"/>
      <c r="DW320" s="151"/>
      <c r="DX320" s="151"/>
      <c r="DY320" s="151"/>
      <c r="DZ320" s="151"/>
      <c r="EA320" s="151"/>
      <c r="EB320" s="151"/>
      <c r="EC320" s="151"/>
      <c r="ED320" s="151"/>
      <c r="EE320" s="151"/>
      <c r="EF320" s="151"/>
      <c r="EG320" s="151"/>
      <c r="EH320" s="151"/>
      <c r="EI320" s="151"/>
      <c r="EJ320" s="151"/>
      <c r="EK320" s="151"/>
      <c r="EL320" s="151"/>
      <c r="EM320" s="151"/>
    </row>
    <row r="321" spans="1:143" ht="12" customHeight="1" x14ac:dyDescent="0.2">
      <c r="A321" s="146" t="s">
        <v>315</v>
      </c>
      <c r="B321" s="147">
        <v>1998</v>
      </c>
      <c r="C321" s="146" t="s">
        <v>316</v>
      </c>
      <c r="D321" s="173"/>
      <c r="E321" s="173"/>
      <c r="F321" s="173"/>
      <c r="G321" s="174">
        <v>306054</v>
      </c>
      <c r="AA321" s="163">
        <v>131083.04351383809</v>
      </c>
      <c r="AB321" s="163">
        <v>50030.230261999997</v>
      </c>
      <c r="AC321" s="163">
        <v>81052.813251838088</v>
      </c>
      <c r="AD321" s="163">
        <v>69948.865193367004</v>
      </c>
      <c r="AE321" s="163">
        <v>9115.878032669425</v>
      </c>
      <c r="AF321" s="163">
        <v>1988.0700258016586</v>
      </c>
      <c r="AG321" s="163"/>
      <c r="AH321" s="163"/>
      <c r="AI321" s="163"/>
      <c r="AJ321" s="163"/>
      <c r="AK321" s="163"/>
      <c r="AL321" s="163"/>
      <c r="AM321" s="163"/>
      <c r="AN321" s="163"/>
      <c r="AO321" s="163"/>
      <c r="AP321" s="163"/>
      <c r="AQ321" s="163"/>
      <c r="AR321" s="163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  <c r="BI321" s="151"/>
      <c r="BJ321" s="151"/>
      <c r="BK321" s="151"/>
      <c r="BL321" s="151"/>
      <c r="BM321" s="151"/>
      <c r="BN321" s="151"/>
      <c r="BO321" s="151"/>
      <c r="BP321" s="151"/>
      <c r="BQ321" s="151"/>
      <c r="BR321" s="151"/>
      <c r="BS321" s="151"/>
      <c r="BT321" s="151"/>
      <c r="BU321" s="151"/>
      <c r="BV321" s="151"/>
      <c r="BW321" s="163">
        <v>5175.5661121773719</v>
      </c>
      <c r="BX321" s="163">
        <v>10578.404149081171</v>
      </c>
      <c r="BY321" s="163">
        <v>1927.7656886753439</v>
      </c>
      <c r="BZ321" s="163">
        <v>5375.933857586384</v>
      </c>
      <c r="CA321" s="163">
        <v>10332.368726285697</v>
      </c>
      <c r="CB321" s="163">
        <v>600.3429924666882</v>
      </c>
      <c r="CC321" s="163">
        <v>1841.1260523953288</v>
      </c>
      <c r="CD321" s="163">
        <v>70.289398357283318</v>
      </c>
      <c r="CE321" s="163">
        <v>92.119497559666627</v>
      </c>
      <c r="CF321" s="163">
        <v>10.068299733281135</v>
      </c>
      <c r="CG321" s="163">
        <v>95.968718627808926</v>
      </c>
      <c r="CH321" s="163">
        <v>115.2620969465971</v>
      </c>
      <c r="CI321" s="163">
        <v>5.3145401034355162</v>
      </c>
      <c r="CJ321" s="163">
        <v>26.72950052022934</v>
      </c>
      <c r="CK321" s="163">
        <v>187.40279561977835</v>
      </c>
      <c r="CL321" s="163">
        <v>32.341960629463195</v>
      </c>
      <c r="CM321" s="164"/>
      <c r="CN321" s="164"/>
      <c r="CO321" s="164"/>
      <c r="CP321" s="164"/>
      <c r="CQ321" s="151"/>
      <c r="CR321" s="151"/>
      <c r="CS321" s="151"/>
      <c r="CT321" s="151"/>
      <c r="CU321" s="151"/>
      <c r="CV321" s="151"/>
      <c r="CW321" s="151"/>
      <c r="CX321" s="151"/>
      <c r="CY321" s="151"/>
      <c r="CZ321" s="151"/>
      <c r="DA321" s="151"/>
      <c r="DB321" s="151"/>
      <c r="DC321" s="151"/>
      <c r="DD321" s="151"/>
      <c r="DE321" s="151"/>
      <c r="DF321" s="151"/>
      <c r="DG321" s="151"/>
      <c r="DH321" s="151"/>
      <c r="DI321" s="151"/>
      <c r="DJ321" s="151"/>
      <c r="DK321" s="151"/>
      <c r="DL321" s="151"/>
      <c r="DM321" s="151"/>
      <c r="DN321" s="151"/>
      <c r="DO321" s="151"/>
      <c r="DP321" s="151"/>
      <c r="DQ321" s="151"/>
      <c r="DR321" s="151"/>
      <c r="DS321" s="151"/>
      <c r="DT321" s="151"/>
      <c r="DU321" s="151"/>
      <c r="DV321" s="151"/>
      <c r="DW321" s="151"/>
      <c r="DX321" s="151"/>
      <c r="DY321" s="151"/>
      <c r="DZ321" s="151"/>
      <c r="EA321" s="151"/>
      <c r="EB321" s="151"/>
      <c r="EC321" s="151"/>
      <c r="ED321" s="151"/>
      <c r="EE321" s="151"/>
      <c r="EF321" s="151"/>
      <c r="EG321" s="151"/>
      <c r="EH321" s="151"/>
      <c r="EI321" s="151"/>
      <c r="EJ321" s="151"/>
      <c r="EK321" s="151"/>
      <c r="EL321" s="151"/>
      <c r="EM321" s="151"/>
    </row>
    <row r="322" spans="1:143" ht="12" customHeight="1" x14ac:dyDescent="0.2">
      <c r="A322" s="146" t="s">
        <v>319</v>
      </c>
      <c r="B322" s="147">
        <v>1998</v>
      </c>
      <c r="C322" s="146" t="s">
        <v>320</v>
      </c>
      <c r="D322" s="173"/>
      <c r="E322" s="173"/>
      <c r="F322" s="173"/>
      <c r="G322" s="174">
        <v>193292</v>
      </c>
      <c r="AA322" s="163">
        <v>85754.497989906755</v>
      </c>
      <c r="AB322" s="163">
        <v>27247.6715</v>
      </c>
      <c r="AC322" s="163">
        <v>58506.826489906758</v>
      </c>
      <c r="AD322" s="163">
        <v>50793.286520957947</v>
      </c>
      <c r="AE322" s="163">
        <v>4950.3239888958633</v>
      </c>
      <c r="AF322" s="163">
        <v>2763.215980052948</v>
      </c>
      <c r="AG322" s="163"/>
      <c r="AH322" s="163"/>
      <c r="AI322" s="163"/>
      <c r="AJ322" s="163"/>
      <c r="AK322" s="163"/>
      <c r="AL322" s="163"/>
      <c r="AM322" s="163"/>
      <c r="AN322" s="163"/>
      <c r="AO322" s="163"/>
      <c r="AP322" s="163"/>
      <c r="AQ322" s="163"/>
      <c r="AR322" s="163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  <c r="BI322" s="151"/>
      <c r="BJ322" s="151"/>
      <c r="BK322" s="151"/>
      <c r="BL322" s="151"/>
      <c r="BM322" s="151"/>
      <c r="BN322" s="151"/>
      <c r="BO322" s="151"/>
      <c r="BP322" s="151"/>
      <c r="BQ322" s="151"/>
      <c r="BR322" s="151"/>
      <c r="BS322" s="151"/>
      <c r="BT322" s="151"/>
      <c r="BU322" s="151"/>
      <c r="BV322" s="151"/>
      <c r="BW322" s="163">
        <v>7897.1057509043812</v>
      </c>
      <c r="BX322" s="163">
        <v>4510.8551010239125</v>
      </c>
      <c r="BY322" s="163">
        <v>993.93887461423878</v>
      </c>
      <c r="BZ322" s="163">
        <v>2113.3772440146208</v>
      </c>
      <c r="CA322" s="163">
        <v>5366.0941578470465</v>
      </c>
      <c r="CB322" s="163">
        <v>1400.2515324291587</v>
      </c>
      <c r="CC322" s="163">
        <v>1090.7684711045026</v>
      </c>
      <c r="CD322" s="163">
        <v>103.02335727903247</v>
      </c>
      <c r="CE322" s="163">
        <v>108.46439712667465</v>
      </c>
      <c r="CF322" s="163">
        <v>0.17999999523162841</v>
      </c>
      <c r="CG322" s="163">
        <v>38.728130753755572</v>
      </c>
      <c r="CH322" s="163">
        <v>75.508197999715804</v>
      </c>
      <c r="CI322" s="163">
        <v>25.819080502510072</v>
      </c>
      <c r="CJ322" s="163">
        <v>4.8127800936698915</v>
      </c>
      <c r="CK322" s="163">
        <v>43.056898859381675</v>
      </c>
      <c r="CL322" s="163">
        <v>152.85942297506332</v>
      </c>
      <c r="CM322" s="164"/>
      <c r="CN322" s="164"/>
      <c r="CO322" s="164"/>
      <c r="CP322" s="164"/>
      <c r="CQ322" s="151"/>
      <c r="CR322" s="151"/>
      <c r="CS322" s="151"/>
      <c r="CT322" s="151"/>
      <c r="CU322" s="151"/>
      <c r="CV322" s="151"/>
      <c r="CW322" s="151"/>
      <c r="CX322" s="151"/>
      <c r="CY322" s="151"/>
      <c r="CZ322" s="151"/>
      <c r="DA322" s="151"/>
      <c r="DB322" s="151"/>
      <c r="DC322" s="151"/>
      <c r="DD322" s="151"/>
      <c r="DE322" s="151"/>
      <c r="DF322" s="151"/>
      <c r="DG322" s="151"/>
      <c r="DH322" s="151"/>
      <c r="DI322" s="151"/>
      <c r="DJ322" s="151"/>
      <c r="DK322" s="151"/>
      <c r="DL322" s="151"/>
      <c r="DM322" s="151"/>
      <c r="DN322" s="151"/>
      <c r="DO322" s="151"/>
      <c r="DP322" s="151"/>
      <c r="DQ322" s="151"/>
      <c r="DR322" s="151"/>
      <c r="DS322" s="151"/>
      <c r="DT322" s="151"/>
      <c r="DU322" s="151"/>
      <c r="DV322" s="151"/>
      <c r="DW322" s="151"/>
      <c r="DX322" s="151"/>
      <c r="DY322" s="151"/>
      <c r="DZ322" s="151"/>
      <c r="EA322" s="151"/>
      <c r="EB322" s="151"/>
      <c r="EC322" s="151"/>
      <c r="ED322" s="151"/>
      <c r="EE322" s="151"/>
      <c r="EF322" s="151"/>
      <c r="EG322" s="151"/>
      <c r="EH322" s="151"/>
      <c r="EI322" s="151"/>
      <c r="EJ322" s="151"/>
      <c r="EK322" s="151"/>
      <c r="EL322" s="151"/>
      <c r="EM322" s="151"/>
    </row>
    <row r="323" spans="1:143" ht="12" customHeight="1" x14ac:dyDescent="0.2">
      <c r="A323" s="146" t="s">
        <v>323</v>
      </c>
      <c r="B323" s="147">
        <v>1998</v>
      </c>
      <c r="C323" s="146" t="s">
        <v>324</v>
      </c>
      <c r="D323" s="173"/>
      <c r="E323" s="173"/>
      <c r="F323" s="173"/>
      <c r="G323" s="174">
        <v>373418</v>
      </c>
      <c r="AA323" s="163">
        <v>175575.63875830077</v>
      </c>
      <c r="AB323" s="163">
        <v>40744.507593750001</v>
      </c>
      <c r="AC323" s="163">
        <v>134831.13116455078</v>
      </c>
      <c r="AD323" s="163">
        <v>121359.85114765167</v>
      </c>
      <c r="AE323" s="163">
        <v>13471.280016899109</v>
      </c>
      <c r="AF323" s="163">
        <v>0</v>
      </c>
      <c r="AG323" s="163"/>
      <c r="AH323" s="163"/>
      <c r="AI323" s="163"/>
      <c r="AJ323" s="163"/>
      <c r="AK323" s="163"/>
      <c r="AL323" s="163"/>
      <c r="AM323" s="163"/>
      <c r="AN323" s="163"/>
      <c r="AO323" s="163"/>
      <c r="AP323" s="163"/>
      <c r="AQ323" s="163"/>
      <c r="AR323" s="163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  <c r="BI323" s="151"/>
      <c r="BJ323" s="151"/>
      <c r="BK323" s="151"/>
      <c r="BL323" s="151"/>
      <c r="BM323" s="151"/>
      <c r="BN323" s="151"/>
      <c r="BO323" s="151"/>
      <c r="BP323" s="151"/>
      <c r="BQ323" s="151"/>
      <c r="BR323" s="151"/>
      <c r="BS323" s="151"/>
      <c r="BT323" s="151"/>
      <c r="BU323" s="151"/>
      <c r="BV323" s="151"/>
      <c r="BW323" s="163">
        <v>11918.271400445401</v>
      </c>
      <c r="BX323" s="163">
        <v>7559.8928810232228</v>
      </c>
      <c r="BY323" s="163">
        <v>841.08111544251437</v>
      </c>
      <c r="BZ323" s="163">
        <v>340.96499096751211</v>
      </c>
      <c r="CA323" s="163">
        <v>13805.695884273946</v>
      </c>
      <c r="CB323" s="163">
        <v>1457.0434817165137</v>
      </c>
      <c r="CC323" s="163">
        <v>1151.5678794059777</v>
      </c>
      <c r="CD323" s="163">
        <v>53.713438664970397</v>
      </c>
      <c r="CE323" s="163">
        <v>51.047998647689816</v>
      </c>
      <c r="CF323" s="163">
        <v>22.418999406099321</v>
      </c>
      <c r="CG323" s="163">
        <v>54.569341062068936</v>
      </c>
      <c r="CH323" s="163">
        <v>215.96399427890776</v>
      </c>
      <c r="CI323" s="163">
        <v>2.214800043106079</v>
      </c>
      <c r="CJ323" s="163">
        <v>43.696240850448611</v>
      </c>
      <c r="CK323" s="163">
        <v>260.17379310774805</v>
      </c>
      <c r="CL323" s="163">
        <v>54.639901063442231</v>
      </c>
      <c r="CM323" s="164"/>
      <c r="CN323" s="164"/>
      <c r="CO323" s="164"/>
      <c r="CP323" s="164"/>
      <c r="CQ323" s="151"/>
      <c r="CR323" s="151"/>
      <c r="CS323" s="151"/>
      <c r="CT323" s="151"/>
      <c r="CU323" s="151"/>
      <c r="CV323" s="151"/>
      <c r="CW323" s="151"/>
      <c r="CX323" s="151"/>
      <c r="CY323" s="151"/>
      <c r="CZ323" s="151"/>
      <c r="DA323" s="151"/>
      <c r="DB323" s="151"/>
      <c r="DC323" s="151"/>
      <c r="DD323" s="151"/>
      <c r="DE323" s="151"/>
      <c r="DF323" s="151"/>
      <c r="DG323" s="151"/>
      <c r="DH323" s="151"/>
      <c r="DI323" s="151"/>
      <c r="DJ323" s="151"/>
      <c r="DK323" s="151"/>
      <c r="DL323" s="151"/>
      <c r="DM323" s="151"/>
      <c r="DN323" s="151"/>
      <c r="DO323" s="151"/>
      <c r="DP323" s="151"/>
      <c r="DQ323" s="151"/>
      <c r="DR323" s="151"/>
      <c r="DS323" s="151"/>
      <c r="DT323" s="151"/>
      <c r="DU323" s="151"/>
      <c r="DV323" s="151"/>
      <c r="DW323" s="151"/>
      <c r="DX323" s="151"/>
      <c r="DY323" s="151"/>
      <c r="DZ323" s="151"/>
      <c r="EA323" s="151"/>
      <c r="EB323" s="151"/>
      <c r="EC323" s="151"/>
      <c r="ED323" s="151"/>
      <c r="EE323" s="151"/>
      <c r="EF323" s="151"/>
      <c r="EG323" s="151"/>
      <c r="EH323" s="151"/>
      <c r="EI323" s="151"/>
      <c r="EJ323" s="151"/>
      <c r="EK323" s="151"/>
      <c r="EL323" s="151"/>
      <c r="EM323" s="151"/>
    </row>
    <row r="324" spans="1:143" ht="12" customHeight="1" x14ac:dyDescent="0.2">
      <c r="A324" s="146" t="s">
        <v>328</v>
      </c>
      <c r="B324" s="147">
        <v>1998</v>
      </c>
      <c r="C324" s="146" t="s">
        <v>329</v>
      </c>
      <c r="D324" s="173"/>
      <c r="E324" s="173"/>
      <c r="F324" s="173"/>
      <c r="G324" s="174">
        <v>3699636</v>
      </c>
      <c r="AA324" s="163">
        <v>1737985.7683065194</v>
      </c>
      <c r="AB324" s="163">
        <v>630196.89760076592</v>
      </c>
      <c r="AC324" s="163">
        <v>1107788.8707057536</v>
      </c>
      <c r="AD324" s="163">
        <v>933446.42943191528</v>
      </c>
      <c r="AE324" s="163">
        <v>91568.46686315538</v>
      </c>
      <c r="AF324" s="163">
        <v>82773.974410682917</v>
      </c>
      <c r="AG324" s="163"/>
      <c r="AH324" s="163"/>
      <c r="AI324" s="163"/>
      <c r="AJ324" s="163"/>
      <c r="AK324" s="163"/>
      <c r="AL324" s="163"/>
      <c r="AM324" s="163"/>
      <c r="AN324" s="163"/>
      <c r="AO324" s="163"/>
      <c r="AP324" s="163"/>
      <c r="AQ324" s="163"/>
      <c r="AR324" s="163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  <c r="BI324" s="151"/>
      <c r="BJ324" s="151"/>
      <c r="BK324" s="151"/>
      <c r="BL324" s="151"/>
      <c r="BM324" s="151"/>
      <c r="BN324" s="151"/>
      <c r="BO324" s="151"/>
      <c r="BP324" s="151"/>
      <c r="BQ324" s="151"/>
      <c r="BR324" s="151"/>
      <c r="BS324" s="151"/>
      <c r="BT324" s="151"/>
      <c r="BU324" s="151"/>
      <c r="BV324" s="151"/>
      <c r="BW324" s="163">
        <v>157127.13864187928</v>
      </c>
      <c r="BX324" s="163">
        <v>118664.48092085996</v>
      </c>
      <c r="BY324" s="163">
        <v>26385.153461931219</v>
      </c>
      <c r="BZ324" s="163">
        <v>163112.18147900273</v>
      </c>
      <c r="CA324" s="163">
        <v>64369.613794787518</v>
      </c>
      <c r="CB324" s="163">
        <v>20089.014197916102</v>
      </c>
      <c r="CC324" s="163">
        <v>12563.242744534147</v>
      </c>
      <c r="CD324" s="163">
        <v>1012.2668810200464</v>
      </c>
      <c r="CE324" s="163">
        <v>1560.8474586516622</v>
      </c>
      <c r="CF324" s="163">
        <v>133.53479646253589</v>
      </c>
      <c r="CG324" s="163">
        <v>1438.7275419896182</v>
      </c>
      <c r="CH324" s="163">
        <v>951.06894480523351</v>
      </c>
      <c r="CI324" s="163">
        <v>268.43474522447593</v>
      </c>
      <c r="CJ324" s="163">
        <v>209.85622408437726</v>
      </c>
      <c r="CK324" s="163">
        <v>1338.035353227385</v>
      </c>
      <c r="CL324" s="163">
        <v>913.49623777914076</v>
      </c>
      <c r="CM324" s="164"/>
      <c r="CN324" s="164"/>
      <c r="CO324" s="164"/>
      <c r="CP324" s="164"/>
      <c r="CQ324" s="151"/>
      <c r="CR324" s="151"/>
      <c r="CS324" s="151"/>
      <c r="CT324" s="151"/>
      <c r="CU324" s="151"/>
      <c r="CV324" s="151"/>
      <c r="CW324" s="151"/>
      <c r="CX324" s="151"/>
      <c r="CY324" s="151"/>
      <c r="CZ324" s="151"/>
      <c r="DA324" s="151"/>
      <c r="DB324" s="151"/>
      <c r="DC324" s="151"/>
      <c r="DD324" s="151"/>
      <c r="DE324" s="151"/>
      <c r="DF324" s="151"/>
      <c r="DG324" s="151"/>
      <c r="DH324" s="151"/>
      <c r="DI324" s="151"/>
      <c r="DJ324" s="151"/>
      <c r="DK324" s="151"/>
      <c r="DL324" s="151"/>
      <c r="DM324" s="151"/>
      <c r="DN324" s="151"/>
      <c r="DO324" s="151"/>
      <c r="DP324" s="151"/>
      <c r="DQ324" s="151"/>
      <c r="DR324" s="151"/>
      <c r="DS324" s="151"/>
      <c r="DT324" s="151"/>
      <c r="DU324" s="151"/>
      <c r="DV324" s="151"/>
      <c r="DW324" s="151"/>
      <c r="DX324" s="151"/>
      <c r="DY324" s="151"/>
      <c r="DZ324" s="151"/>
      <c r="EA324" s="151"/>
      <c r="EB324" s="151"/>
      <c r="EC324" s="151"/>
      <c r="ED324" s="151"/>
      <c r="EE324" s="151"/>
      <c r="EF324" s="151"/>
      <c r="EG324" s="151"/>
      <c r="EH324" s="151"/>
      <c r="EI324" s="151"/>
      <c r="EJ324" s="151"/>
      <c r="EK324" s="151"/>
      <c r="EL324" s="151"/>
      <c r="EM324" s="151"/>
    </row>
    <row r="325" spans="1:143" ht="12" customHeight="1" x14ac:dyDescent="0.2">
      <c r="A325" s="146" t="s">
        <v>335</v>
      </c>
      <c r="B325" s="147">
        <v>1998</v>
      </c>
      <c r="C325" s="146" t="s">
        <v>336</v>
      </c>
      <c r="D325" s="173"/>
      <c r="E325" s="173"/>
      <c r="F325" s="173"/>
      <c r="G325" s="174">
        <v>490662</v>
      </c>
      <c r="AA325" s="163">
        <v>234025.56685941739</v>
      </c>
      <c r="AB325" s="163">
        <v>37403.109007822241</v>
      </c>
      <c r="AC325" s="163">
        <v>196622.45785159516</v>
      </c>
      <c r="AD325" s="163">
        <v>181968.95348727013</v>
      </c>
      <c r="AE325" s="163">
        <v>14642.530589039943</v>
      </c>
      <c r="AF325" s="163">
        <v>10.973775285103073</v>
      </c>
      <c r="AG325" s="163"/>
      <c r="AH325" s="163"/>
      <c r="AI325" s="163"/>
      <c r="AJ325" s="163"/>
      <c r="AK325" s="163"/>
      <c r="AL325" s="163"/>
      <c r="AM325" s="163"/>
      <c r="AN325" s="163"/>
      <c r="AO325" s="163"/>
      <c r="AP325" s="163"/>
      <c r="AQ325" s="163"/>
      <c r="AR325" s="163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  <c r="BI325" s="151"/>
      <c r="BJ325" s="151"/>
      <c r="BK325" s="151"/>
      <c r="BL325" s="151"/>
      <c r="BM325" s="151"/>
      <c r="BN325" s="151"/>
      <c r="BO325" s="151"/>
      <c r="BP325" s="151"/>
      <c r="BQ325" s="151"/>
      <c r="BR325" s="151"/>
      <c r="BS325" s="151"/>
      <c r="BT325" s="151"/>
      <c r="BU325" s="151"/>
      <c r="BV325" s="151"/>
      <c r="BW325" s="163">
        <v>10440.88795778635</v>
      </c>
      <c r="BX325" s="163">
        <v>9480.2556177704391</v>
      </c>
      <c r="BY325" s="163">
        <v>1139.4076555986628</v>
      </c>
      <c r="BZ325" s="163">
        <v>209.32727376535894</v>
      </c>
      <c r="CA325" s="163">
        <v>9295.9247762582945</v>
      </c>
      <c r="CB325" s="163">
        <v>1586.7229856797633</v>
      </c>
      <c r="CC325" s="163">
        <v>1734.1103970548045</v>
      </c>
      <c r="CD325" s="163">
        <v>106.60950101435141</v>
      </c>
      <c r="CE325" s="163">
        <v>230.5687514227759</v>
      </c>
      <c r="CF325" s="163">
        <v>0</v>
      </c>
      <c r="CG325" s="163">
        <v>46.09928186110055</v>
      </c>
      <c r="CH325" s="163">
        <v>132.69400954308114</v>
      </c>
      <c r="CI325" s="163">
        <v>25.565056058153601</v>
      </c>
      <c r="CJ325" s="163">
        <v>36.542110091582067</v>
      </c>
      <c r="CK325" s="163">
        <v>175.03161758150313</v>
      </c>
      <c r="CL325" s="163">
        <v>159.66793808641862</v>
      </c>
      <c r="CM325" s="164"/>
      <c r="CN325" s="164"/>
      <c r="CO325" s="164"/>
      <c r="CP325" s="164"/>
      <c r="CQ325" s="151"/>
      <c r="CR325" s="151"/>
      <c r="CS325" s="151"/>
      <c r="CT325" s="151"/>
      <c r="CU325" s="151"/>
      <c r="CV325" s="151"/>
      <c r="CW325" s="151"/>
      <c r="CX325" s="151"/>
      <c r="CY325" s="151"/>
      <c r="CZ325" s="151"/>
      <c r="DA325" s="151"/>
      <c r="DB325" s="151"/>
      <c r="DC325" s="151"/>
      <c r="DD325" s="151"/>
      <c r="DE325" s="151"/>
      <c r="DF325" s="151"/>
      <c r="DG325" s="151"/>
      <c r="DH325" s="151"/>
      <c r="DI325" s="151"/>
      <c r="DJ325" s="151"/>
      <c r="DK325" s="151"/>
      <c r="DL325" s="151"/>
      <c r="DM325" s="151"/>
      <c r="DN325" s="151"/>
      <c r="DO325" s="151"/>
      <c r="DP325" s="151"/>
      <c r="DQ325" s="151"/>
      <c r="DR325" s="151"/>
      <c r="DS325" s="151"/>
      <c r="DT325" s="151"/>
      <c r="DU325" s="151"/>
      <c r="DV325" s="151"/>
      <c r="DW325" s="151"/>
      <c r="DX325" s="151"/>
      <c r="DY325" s="151"/>
      <c r="DZ325" s="151"/>
      <c r="EA325" s="151"/>
      <c r="EB325" s="151"/>
      <c r="EC325" s="151"/>
      <c r="ED325" s="151"/>
      <c r="EE325" s="151"/>
      <c r="EF325" s="151"/>
      <c r="EG325" s="151"/>
      <c r="EH325" s="151"/>
      <c r="EI325" s="151"/>
      <c r="EJ325" s="151"/>
      <c r="EK325" s="151"/>
      <c r="EL325" s="151"/>
      <c r="EM325" s="151"/>
    </row>
    <row r="326" spans="1:143" ht="12" customHeight="1" x14ac:dyDescent="0.2">
      <c r="A326" s="146" t="s">
        <v>340</v>
      </c>
      <c r="B326" s="147">
        <v>1998</v>
      </c>
      <c r="C326" s="146" t="s">
        <v>341</v>
      </c>
      <c r="D326" s="173"/>
      <c r="E326" s="173"/>
      <c r="F326" s="173"/>
      <c r="G326" s="174">
        <v>176985</v>
      </c>
      <c r="AA326" s="163">
        <v>63822.858881381748</v>
      </c>
      <c r="AB326" s="163">
        <v>15018.434999999999</v>
      </c>
      <c r="AC326" s="163">
        <v>48804.42388138175</v>
      </c>
      <c r="AD326" s="163">
        <v>45004.446878910065</v>
      </c>
      <c r="AE326" s="163">
        <v>3799.9770024716854</v>
      </c>
      <c r="AF326" s="163">
        <v>0</v>
      </c>
      <c r="AG326" s="163"/>
      <c r="AH326" s="163"/>
      <c r="AI326" s="163"/>
      <c r="AJ326" s="163"/>
      <c r="AK326" s="163"/>
      <c r="AL326" s="163"/>
      <c r="AM326" s="163"/>
      <c r="AN326" s="163"/>
      <c r="AO326" s="163"/>
      <c r="AP326" s="163"/>
      <c r="AQ326" s="163"/>
      <c r="AR326" s="163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  <c r="BI326" s="151"/>
      <c r="BJ326" s="151"/>
      <c r="BK326" s="151"/>
      <c r="BL326" s="151"/>
      <c r="BM326" s="151"/>
      <c r="BN326" s="151"/>
      <c r="BO326" s="151"/>
      <c r="BP326" s="151"/>
      <c r="BQ326" s="151"/>
      <c r="BR326" s="151"/>
      <c r="BS326" s="151"/>
      <c r="BT326" s="151"/>
      <c r="BU326" s="151"/>
      <c r="BV326" s="151"/>
      <c r="BW326" s="163">
        <v>6031.7191748991609</v>
      </c>
      <c r="BX326" s="163">
        <v>4992.4918387690186</v>
      </c>
      <c r="BY326" s="163">
        <v>775.35519586205487</v>
      </c>
      <c r="BZ326" s="163">
        <v>712.04938113713263</v>
      </c>
      <c r="CA326" s="163">
        <v>665.06218238186841</v>
      </c>
      <c r="CB326" s="163">
        <v>0</v>
      </c>
      <c r="CC326" s="163">
        <v>588.59818441134689</v>
      </c>
      <c r="CD326" s="163">
        <v>16.688449560152367</v>
      </c>
      <c r="CE326" s="163">
        <v>42.409798876523972</v>
      </c>
      <c r="CF326" s="163">
        <v>0.20519999456405641</v>
      </c>
      <c r="CG326" s="163">
        <v>40.652360791206362</v>
      </c>
      <c r="CH326" s="163">
        <v>28.449899246335029</v>
      </c>
      <c r="CI326" s="163">
        <v>0</v>
      </c>
      <c r="CJ326" s="163">
        <v>0</v>
      </c>
      <c r="CK326" s="163">
        <v>0.46799998953938482</v>
      </c>
      <c r="CL326" s="163">
        <v>212.44440413475036</v>
      </c>
      <c r="CM326" s="164"/>
      <c r="CN326" s="164"/>
      <c r="CO326" s="164"/>
      <c r="CP326" s="164"/>
      <c r="CQ326" s="151"/>
      <c r="CR326" s="151"/>
      <c r="CS326" s="151"/>
      <c r="CT326" s="151"/>
      <c r="CU326" s="151"/>
      <c r="CV326" s="151"/>
      <c r="CW326" s="151"/>
      <c r="CX326" s="151"/>
      <c r="CY326" s="151"/>
      <c r="CZ326" s="151"/>
      <c r="DA326" s="151"/>
      <c r="DB326" s="151"/>
      <c r="DC326" s="151"/>
      <c r="DD326" s="151"/>
      <c r="DE326" s="151"/>
      <c r="DF326" s="151"/>
      <c r="DG326" s="151"/>
      <c r="DH326" s="151"/>
      <c r="DI326" s="151"/>
      <c r="DJ326" s="151"/>
      <c r="DK326" s="151"/>
      <c r="DL326" s="151"/>
      <c r="DM326" s="151"/>
      <c r="DN326" s="151"/>
      <c r="DO326" s="151"/>
      <c r="DP326" s="151"/>
      <c r="DQ326" s="151"/>
      <c r="DR326" s="151"/>
      <c r="DS326" s="151"/>
      <c r="DT326" s="151"/>
      <c r="DU326" s="151"/>
      <c r="DV326" s="151"/>
      <c r="DW326" s="151"/>
      <c r="DX326" s="151"/>
      <c r="DY326" s="151"/>
      <c r="DZ326" s="151"/>
      <c r="EA326" s="151"/>
      <c r="EB326" s="151"/>
      <c r="EC326" s="151"/>
      <c r="ED326" s="151"/>
      <c r="EE326" s="151"/>
      <c r="EF326" s="151"/>
      <c r="EG326" s="151"/>
      <c r="EH326" s="151"/>
      <c r="EI326" s="151"/>
      <c r="EJ326" s="151"/>
      <c r="EK326" s="151"/>
      <c r="EL326" s="151"/>
      <c r="EM326" s="151"/>
    </row>
    <row r="327" spans="1:143" ht="12" customHeight="1" x14ac:dyDescent="0.2">
      <c r="A327" s="146" t="s">
        <v>342</v>
      </c>
      <c r="B327" s="147">
        <v>1998</v>
      </c>
      <c r="C327" s="146" t="s">
        <v>343</v>
      </c>
      <c r="D327" s="173"/>
      <c r="E327" s="173"/>
      <c r="F327" s="173"/>
      <c r="G327" s="174">
        <v>805673</v>
      </c>
      <c r="AA327" s="163">
        <v>355144.01082637918</v>
      </c>
      <c r="AB327" s="163">
        <v>110229.647</v>
      </c>
      <c r="AC327" s="163">
        <v>244914.36382637918</v>
      </c>
      <c r="AD327" s="163">
        <v>202564.45781898499</v>
      </c>
      <c r="AE327" s="163">
        <v>40330.966018304229</v>
      </c>
      <c r="AF327" s="163">
        <v>2018.9399890899658</v>
      </c>
      <c r="AG327" s="163"/>
      <c r="AH327" s="163"/>
      <c r="AI327" s="163"/>
      <c r="AJ327" s="163"/>
      <c r="AK327" s="163"/>
      <c r="AL327" s="163"/>
      <c r="AM327" s="163"/>
      <c r="AN327" s="163"/>
      <c r="AO327" s="163"/>
      <c r="AP327" s="163"/>
      <c r="AQ327" s="163"/>
      <c r="AR327" s="163"/>
      <c r="AS327" s="151"/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151"/>
      <c r="BH327" s="151"/>
      <c r="BI327" s="151"/>
      <c r="BJ327" s="151"/>
      <c r="BK327" s="151"/>
      <c r="BL327" s="151"/>
      <c r="BM327" s="151"/>
      <c r="BN327" s="151"/>
      <c r="BO327" s="151"/>
      <c r="BP327" s="151"/>
      <c r="BQ327" s="151"/>
      <c r="BR327" s="151"/>
      <c r="BS327" s="151"/>
      <c r="BT327" s="151"/>
      <c r="BU327" s="151"/>
      <c r="BV327" s="151"/>
      <c r="BW327" s="163">
        <v>26159.423774069845</v>
      </c>
      <c r="BX327" s="163">
        <v>24075.846956278147</v>
      </c>
      <c r="BY327" s="163">
        <v>4568.5179008939858</v>
      </c>
      <c r="BZ327" s="163">
        <v>6742.546021383524</v>
      </c>
      <c r="CA327" s="163">
        <v>29713.966312848686</v>
      </c>
      <c r="CB327" s="163">
        <v>4442.2825942566988</v>
      </c>
      <c r="CC327" s="163">
        <v>4545.8395799215887</v>
      </c>
      <c r="CD327" s="163">
        <v>145.42566649136134</v>
      </c>
      <c r="CE327" s="163">
        <v>382.63498986363413</v>
      </c>
      <c r="CF327" s="163">
        <v>152.50769595992566</v>
      </c>
      <c r="CG327" s="163">
        <v>197.12700383663179</v>
      </c>
      <c r="CH327" s="163">
        <v>229.34429392445088</v>
      </c>
      <c r="CI327" s="163">
        <v>59.054801149368288</v>
      </c>
      <c r="CJ327" s="163">
        <v>38.359160746574403</v>
      </c>
      <c r="CK327" s="163">
        <v>75.29579817795009</v>
      </c>
      <c r="CL327" s="163">
        <v>96.080181869983676</v>
      </c>
      <c r="CM327" s="164"/>
      <c r="CN327" s="164"/>
      <c r="CO327" s="164"/>
      <c r="CP327" s="164"/>
      <c r="CQ327" s="151"/>
      <c r="CR327" s="151"/>
      <c r="CS327" s="151"/>
      <c r="CT327" s="151"/>
      <c r="CU327" s="151"/>
      <c r="CV327" s="151"/>
      <c r="CW327" s="151"/>
      <c r="CX327" s="151"/>
      <c r="CY327" s="151"/>
      <c r="CZ327" s="151"/>
      <c r="DA327" s="151"/>
      <c r="DB327" s="151"/>
      <c r="DC327" s="151"/>
      <c r="DD327" s="151"/>
      <c r="DE327" s="151"/>
      <c r="DF327" s="151"/>
      <c r="DG327" s="151"/>
      <c r="DH327" s="151"/>
      <c r="DI327" s="151"/>
      <c r="DJ327" s="151"/>
      <c r="DK327" s="151"/>
      <c r="DL327" s="151"/>
      <c r="DM327" s="151"/>
      <c r="DN327" s="151"/>
      <c r="DO327" s="151"/>
      <c r="DP327" s="151"/>
      <c r="DQ327" s="151"/>
      <c r="DR327" s="151"/>
      <c r="DS327" s="151"/>
      <c r="DT327" s="151"/>
      <c r="DU327" s="151"/>
      <c r="DV327" s="151"/>
      <c r="DW327" s="151"/>
      <c r="DX327" s="151"/>
      <c r="DY327" s="151"/>
      <c r="DZ327" s="151"/>
      <c r="EA327" s="151"/>
      <c r="EB327" s="151"/>
      <c r="EC327" s="151"/>
      <c r="ED327" s="151"/>
      <c r="EE327" s="151"/>
      <c r="EF327" s="151"/>
      <c r="EG327" s="151"/>
      <c r="EH327" s="151"/>
      <c r="EI327" s="151"/>
      <c r="EJ327" s="151"/>
      <c r="EK327" s="151"/>
      <c r="EL327" s="151"/>
      <c r="EM327" s="151"/>
    </row>
    <row r="328" spans="1:143" x14ac:dyDescent="0.2">
      <c r="A328" s="175" t="s">
        <v>190</v>
      </c>
      <c r="B328" s="175" t="s">
        <v>191</v>
      </c>
      <c r="C328" s="175" t="s">
        <v>52</v>
      </c>
      <c r="D328" s="175"/>
      <c r="E328" s="175"/>
      <c r="F328" s="175"/>
      <c r="G328" s="175" t="s">
        <v>195</v>
      </c>
      <c r="AA328" s="175" t="s">
        <v>215</v>
      </c>
      <c r="AB328" s="175" t="s">
        <v>216</v>
      </c>
      <c r="AC328" s="175" t="s">
        <v>217</v>
      </c>
      <c r="AD328" s="175" t="s">
        <v>218</v>
      </c>
      <c r="AE328" s="175" t="s">
        <v>219</v>
      </c>
      <c r="AF328" s="175" t="s">
        <v>220</v>
      </c>
      <c r="AG328" s="175" t="s">
        <v>221</v>
      </c>
      <c r="AH328" s="175"/>
      <c r="AI328" s="175"/>
      <c r="AJ328" s="175"/>
      <c r="AK328" s="175"/>
      <c r="AL328" s="175" t="s">
        <v>226</v>
      </c>
      <c r="AM328" s="175"/>
      <c r="AN328" s="175"/>
      <c r="AO328" s="175"/>
      <c r="AP328" s="175"/>
      <c r="AQ328" s="175"/>
      <c r="AR328" s="175"/>
      <c r="BW328" s="176" t="s">
        <v>484</v>
      </c>
      <c r="BX328" s="176" t="s">
        <v>485</v>
      </c>
      <c r="BY328" s="176" t="s">
        <v>486</v>
      </c>
      <c r="BZ328" s="176" t="s">
        <v>487</v>
      </c>
      <c r="CA328" s="176" t="s">
        <v>488</v>
      </c>
      <c r="CB328" s="176" t="s">
        <v>489</v>
      </c>
      <c r="CC328" s="176" t="s">
        <v>490</v>
      </c>
      <c r="CD328" s="176" t="s">
        <v>491</v>
      </c>
      <c r="CE328" s="176" t="s">
        <v>492</v>
      </c>
      <c r="CF328" s="176" t="s">
        <v>493</v>
      </c>
      <c r="CG328" s="176" t="s">
        <v>494</v>
      </c>
      <c r="CH328" s="176" t="s">
        <v>495</v>
      </c>
      <c r="CI328" s="176" t="s">
        <v>496</v>
      </c>
      <c r="CJ328" s="176" t="s">
        <v>497</v>
      </c>
      <c r="CK328" s="176" t="s">
        <v>498</v>
      </c>
      <c r="CL328" s="176" t="s">
        <v>499</v>
      </c>
      <c r="CM328" s="176"/>
      <c r="CN328" s="176"/>
      <c r="CO328" s="176"/>
      <c r="CP328" s="176"/>
      <c r="CQ328" s="176" t="s">
        <v>274</v>
      </c>
      <c r="CR328" s="176" t="s">
        <v>275</v>
      </c>
      <c r="CS328" s="176" t="s">
        <v>276</v>
      </c>
      <c r="CT328" s="176" t="s">
        <v>277</v>
      </c>
      <c r="CU328" s="176" t="s">
        <v>278</v>
      </c>
      <c r="CV328" s="176" t="s">
        <v>279</v>
      </c>
      <c r="CW328" s="176" t="s">
        <v>280</v>
      </c>
      <c r="CX328" s="176"/>
      <c r="CY328" s="176"/>
      <c r="CZ328" s="176"/>
      <c r="DA328" s="176"/>
      <c r="DB328" s="176"/>
      <c r="DC328" s="176"/>
      <c r="DD328" s="176"/>
    </row>
  </sheetData>
  <mergeCells count="2">
    <mergeCell ref="BL105:BM105"/>
    <mergeCell ref="BL118:BM118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orientation="landscape" r:id="rId1"/>
  <headerFooter alignWithMargins="0"/>
  <colBreaks count="1" manualBreakCount="1">
    <brk id="8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U963"/>
  <sheetViews>
    <sheetView topLeftCell="V1" workbookViewId="0">
      <selection activeCell="W914" sqref="W914"/>
    </sheetView>
  </sheetViews>
  <sheetFormatPr defaultColWidth="9.140625" defaultRowHeight="13.5" x14ac:dyDescent="0.2"/>
  <cols>
    <col min="1" max="2" width="6.140625" style="10" customWidth="1"/>
    <col min="3" max="3" width="15.28515625" style="10" customWidth="1"/>
    <col min="4" max="4" width="8" style="10" customWidth="1"/>
    <col min="5" max="5" width="5.140625" style="10" customWidth="1"/>
    <col min="6" max="6" width="17.28515625" style="10" customWidth="1"/>
    <col min="7" max="7" width="9.140625" style="15"/>
    <col min="8" max="8" width="3.7109375" style="10" customWidth="1"/>
    <col min="9" max="9" width="9.42578125" style="10" customWidth="1"/>
    <col min="10" max="13" width="9.140625" style="10"/>
    <col min="14" max="14" width="11.42578125" style="10" bestFit="1" customWidth="1"/>
    <col min="15" max="15" width="5.140625" style="15" customWidth="1"/>
    <col min="16" max="17" width="9.140625" style="10"/>
    <col min="18" max="18" width="11" style="10" customWidth="1"/>
    <col min="19" max="20" width="9.140625" style="10" bestFit="1" customWidth="1"/>
    <col min="21" max="21" width="9.140625" style="15" bestFit="1" customWidth="1"/>
    <col min="22" max="22" width="45.5703125" style="10" customWidth="1"/>
    <col min="23" max="23" width="34" style="10" customWidth="1"/>
    <col min="24" max="24" width="22.140625" style="10" customWidth="1"/>
    <col min="25" max="42" width="3.5703125" style="10" customWidth="1"/>
    <col min="43" max="43" width="13.140625" style="10" customWidth="1"/>
    <col min="44" max="44" width="5.140625" style="10" customWidth="1"/>
    <col min="45" max="45" width="11.42578125" style="10" customWidth="1"/>
    <col min="46" max="46" width="11.7109375" style="10" customWidth="1"/>
    <col min="47" max="59" width="5.140625" style="10" customWidth="1"/>
    <col min="60" max="81" width="5.42578125" style="10" customWidth="1"/>
    <col min="82" max="84" width="7.7109375" style="10" bestFit="1" customWidth="1"/>
    <col min="85" max="85" width="7.42578125" style="10" bestFit="1" customWidth="1"/>
    <col min="86" max="86" width="7.7109375" style="10" bestFit="1" customWidth="1"/>
    <col min="87" max="87" width="12.28515625" style="10" bestFit="1" customWidth="1"/>
    <col min="88" max="88" width="5.42578125" style="10" customWidth="1"/>
    <col min="89" max="89" width="9.5703125" style="10" bestFit="1" customWidth="1"/>
    <col min="90" max="90" width="9.28515625" style="10" bestFit="1" customWidth="1"/>
    <col min="91" max="96" width="5.42578125" style="10" customWidth="1"/>
    <col min="97" max="16384" width="9.140625" style="10"/>
  </cols>
  <sheetData>
    <row r="1" spans="1:99" x14ac:dyDescent="0.2">
      <c r="A1" s="16" t="s">
        <v>1481</v>
      </c>
    </row>
    <row r="2" spans="1:99" x14ac:dyDescent="0.2">
      <c r="A2" s="10" t="s">
        <v>599</v>
      </c>
    </row>
    <row r="3" spans="1:99" x14ac:dyDescent="0.2">
      <c r="A3" s="10" t="s">
        <v>1480</v>
      </c>
    </row>
    <row r="4" spans="1:99" x14ac:dyDescent="0.2">
      <c r="A4" s="10" t="s">
        <v>1135</v>
      </c>
      <c r="U4" s="15">
        <v>23288</v>
      </c>
    </row>
    <row r="5" spans="1:99" x14ac:dyDescent="0.2">
      <c r="A5" s="11" t="s">
        <v>191</v>
      </c>
      <c r="B5" s="11" t="s">
        <v>600</v>
      </c>
      <c r="C5" s="11" t="s">
        <v>601</v>
      </c>
      <c r="D5" s="11" t="s">
        <v>602</v>
      </c>
      <c r="E5" s="11" t="s">
        <v>603</v>
      </c>
      <c r="F5" s="11" t="s">
        <v>604</v>
      </c>
      <c r="G5" s="11" t="s">
        <v>605</v>
      </c>
      <c r="H5" s="11" t="s">
        <v>606</v>
      </c>
      <c r="I5" s="11" t="s">
        <v>607</v>
      </c>
      <c r="J5" s="11" t="s">
        <v>190</v>
      </c>
      <c r="K5" s="11" t="s">
        <v>608</v>
      </c>
      <c r="L5" s="11" t="s">
        <v>609</v>
      </c>
      <c r="M5" s="11" t="s">
        <v>610</v>
      </c>
      <c r="N5" s="11" t="s">
        <v>611</v>
      </c>
      <c r="O5" s="12" t="s">
        <v>612</v>
      </c>
      <c r="P5" s="11" t="s">
        <v>613</v>
      </c>
      <c r="Q5" s="11" t="s">
        <v>52</v>
      </c>
      <c r="R5" s="11" t="s">
        <v>501</v>
      </c>
      <c r="S5" s="11" t="s">
        <v>614</v>
      </c>
      <c r="T5" s="11" t="s">
        <v>615</v>
      </c>
      <c r="U5" s="13" t="s">
        <v>616</v>
      </c>
      <c r="V5" s="12" t="s">
        <v>617</v>
      </c>
      <c r="W5" s="11" t="s">
        <v>618</v>
      </c>
      <c r="X5" s="11" t="s">
        <v>619</v>
      </c>
      <c r="Y5" s="11" t="s">
        <v>620</v>
      </c>
      <c r="Z5" s="11" t="s">
        <v>621</v>
      </c>
      <c r="AA5" s="11" t="s">
        <v>622</v>
      </c>
      <c r="AB5" s="11" t="s">
        <v>623</v>
      </c>
      <c r="AC5" s="11" t="s">
        <v>624</v>
      </c>
      <c r="AD5" s="11" t="s">
        <v>625</v>
      </c>
      <c r="AE5" s="11" t="s">
        <v>626</v>
      </c>
      <c r="AF5" s="11" t="s">
        <v>627</v>
      </c>
      <c r="AG5" s="11" t="s">
        <v>628</v>
      </c>
      <c r="AH5" s="11" t="s">
        <v>629</v>
      </c>
      <c r="AI5" s="11" t="s">
        <v>630</v>
      </c>
      <c r="AJ5" s="11" t="s">
        <v>631</v>
      </c>
      <c r="AK5" s="11" t="s">
        <v>632</v>
      </c>
      <c r="AL5" s="11" t="s">
        <v>633</v>
      </c>
      <c r="AM5" s="11" t="s">
        <v>634</v>
      </c>
      <c r="AN5" s="11" t="s">
        <v>635</v>
      </c>
      <c r="AO5" s="11" t="s">
        <v>636</v>
      </c>
      <c r="AP5" s="11" t="s">
        <v>637</v>
      </c>
      <c r="AQ5" s="12" t="s">
        <v>638</v>
      </c>
      <c r="AR5" s="11" t="s">
        <v>639</v>
      </c>
      <c r="AS5" s="11" t="s">
        <v>640</v>
      </c>
      <c r="AT5" s="11" t="s">
        <v>641</v>
      </c>
      <c r="AU5" s="11" t="s">
        <v>642</v>
      </c>
      <c r="AV5" s="11" t="s">
        <v>643</v>
      </c>
      <c r="AW5" s="11" t="s">
        <v>644</v>
      </c>
      <c r="AX5" s="11" t="s">
        <v>645</v>
      </c>
      <c r="AY5" s="11" t="s">
        <v>646</v>
      </c>
      <c r="AZ5" s="11" t="s">
        <v>647</v>
      </c>
      <c r="BA5" s="11" t="s">
        <v>648</v>
      </c>
      <c r="BB5" s="11" t="s">
        <v>649</v>
      </c>
      <c r="BC5" s="11" t="s">
        <v>650</v>
      </c>
      <c r="BD5" s="11" t="s">
        <v>651</v>
      </c>
      <c r="BE5" s="11" t="s">
        <v>652</v>
      </c>
      <c r="BF5" s="11" t="s">
        <v>653</v>
      </c>
      <c r="BG5" s="11" t="s">
        <v>654</v>
      </c>
      <c r="BH5" s="11" t="s">
        <v>655</v>
      </c>
      <c r="BI5" s="11" t="s">
        <v>656</v>
      </c>
      <c r="BJ5" s="11" t="s">
        <v>657</v>
      </c>
      <c r="BK5" s="11" t="s">
        <v>658</v>
      </c>
      <c r="BL5" s="11" t="s">
        <v>659</v>
      </c>
      <c r="BM5" s="11" t="s">
        <v>660</v>
      </c>
      <c r="BN5" s="11" t="s">
        <v>661</v>
      </c>
      <c r="BO5" s="11" t="s">
        <v>662</v>
      </c>
      <c r="BP5" s="11" t="s">
        <v>663</v>
      </c>
      <c r="BQ5" s="11" t="s">
        <v>664</v>
      </c>
      <c r="BR5" s="11" t="s">
        <v>665</v>
      </c>
      <c r="BS5" s="11" t="s">
        <v>666</v>
      </c>
      <c r="BT5" s="11" t="s">
        <v>667</v>
      </c>
      <c r="BU5" s="11" t="s">
        <v>668</v>
      </c>
      <c r="BV5" s="11" t="s">
        <v>669</v>
      </c>
      <c r="BW5" s="11" t="s">
        <v>670</v>
      </c>
      <c r="BX5" s="11" t="s">
        <v>671</v>
      </c>
      <c r="BY5" s="11" t="s">
        <v>672</v>
      </c>
      <c r="BZ5" s="11" t="s">
        <v>673</v>
      </c>
      <c r="CA5" s="11" t="s">
        <v>674</v>
      </c>
      <c r="CB5" s="11" t="s">
        <v>675</v>
      </c>
      <c r="CC5" s="11" t="s">
        <v>676</v>
      </c>
      <c r="CD5" s="11" t="s">
        <v>677</v>
      </c>
      <c r="CE5" s="11" t="s">
        <v>678</v>
      </c>
      <c r="CF5" s="11" t="s">
        <v>679</v>
      </c>
      <c r="CG5" s="11" t="s">
        <v>680</v>
      </c>
      <c r="CH5" s="11" t="s">
        <v>681</v>
      </c>
      <c r="CI5" s="11" t="s">
        <v>682</v>
      </c>
      <c r="CJ5" s="11" t="s">
        <v>683</v>
      </c>
      <c r="CK5" s="11" t="s">
        <v>684</v>
      </c>
      <c r="CL5" s="11" t="s">
        <v>685</v>
      </c>
      <c r="CM5" s="11" t="s">
        <v>686</v>
      </c>
      <c r="CN5" s="11" t="s">
        <v>687</v>
      </c>
      <c r="CO5" s="11" t="s">
        <v>688</v>
      </c>
      <c r="CP5" s="11" t="s">
        <v>689</v>
      </c>
      <c r="CQ5" s="11" t="s">
        <v>690</v>
      </c>
      <c r="CR5" s="11" t="s">
        <v>691</v>
      </c>
      <c r="CS5" s="14" t="s">
        <v>1477</v>
      </c>
      <c r="CT5" s="14" t="s">
        <v>1478</v>
      </c>
      <c r="CU5" s="14" t="s">
        <v>1479</v>
      </c>
    </row>
    <row r="6" spans="1:99" hidden="1" x14ac:dyDescent="0.2">
      <c r="A6" s="1404">
        <v>2024</v>
      </c>
      <c r="B6" s="1405" t="s">
        <v>180</v>
      </c>
      <c r="C6" s="1405" t="s">
        <v>1148</v>
      </c>
      <c r="D6" s="1406">
        <v>1</v>
      </c>
      <c r="E6" s="1406">
        <v>0</v>
      </c>
      <c r="F6" s="1405" t="s">
        <v>248</v>
      </c>
      <c r="G6" s="1407" t="s">
        <v>708</v>
      </c>
      <c r="H6" s="1405" t="s">
        <v>407</v>
      </c>
      <c r="I6" s="1405" t="s">
        <v>694</v>
      </c>
      <c r="J6" s="1405" t="s">
        <v>307</v>
      </c>
      <c r="K6" s="1405" t="s">
        <v>1114</v>
      </c>
      <c r="L6" s="1405" t="s">
        <v>407</v>
      </c>
      <c r="M6" s="1405" t="s">
        <v>407</v>
      </c>
      <c r="N6" s="1408"/>
      <c r="O6" s="1407">
        <v>126</v>
      </c>
      <c r="P6" s="1405" t="s">
        <v>695</v>
      </c>
      <c r="Q6" s="1405" t="s">
        <v>475</v>
      </c>
      <c r="R6" s="1409">
        <v>312</v>
      </c>
      <c r="S6" s="1409">
        <v>360</v>
      </c>
      <c r="T6" s="1409">
        <v>15</v>
      </c>
      <c r="U6" s="1407">
        <v>17991</v>
      </c>
      <c r="V6" s="1405" t="s">
        <v>696</v>
      </c>
      <c r="W6" s="1405" t="s">
        <v>709</v>
      </c>
      <c r="X6" s="1405" t="s">
        <v>709</v>
      </c>
      <c r="Y6" s="1405" t="s">
        <v>407</v>
      </c>
      <c r="Z6" s="1404">
        <v>1</v>
      </c>
      <c r="AA6" s="1404">
        <v>0</v>
      </c>
      <c r="AB6" s="1408"/>
      <c r="AC6" s="1408"/>
      <c r="AD6" s="1408"/>
      <c r="AE6" s="1408"/>
      <c r="AF6" s="1408"/>
      <c r="AG6" s="1408"/>
      <c r="AH6" s="1408"/>
      <c r="AI6" s="1406">
        <v>2</v>
      </c>
      <c r="AJ6" s="1408"/>
      <c r="AK6" s="1408"/>
      <c r="AL6" s="1408"/>
      <c r="AM6" s="1408"/>
      <c r="AN6" s="1408"/>
      <c r="AO6" s="1408"/>
      <c r="AP6" s="1406">
        <v>0</v>
      </c>
      <c r="AQ6" s="1406">
        <v>8</v>
      </c>
      <c r="AR6" s="1404" t="s">
        <v>407</v>
      </c>
      <c r="AS6" s="1406">
        <v>2.1917808219178082E-2</v>
      </c>
      <c r="AT6" s="1406">
        <v>2.564102564102564E-2</v>
      </c>
      <c r="AU6" s="1406">
        <v>7.0249385317878473E-5</v>
      </c>
      <c r="AV6" s="1406">
        <v>7.0195025178287007E-4</v>
      </c>
      <c r="AW6" s="1406">
        <v>1.9231513747475892E-6</v>
      </c>
      <c r="AX6" s="1405" t="s">
        <v>407</v>
      </c>
      <c r="AY6" s="1404">
        <v>0</v>
      </c>
      <c r="AZ6" s="1405" t="s">
        <v>407</v>
      </c>
      <c r="BA6" s="1405" t="s">
        <v>407</v>
      </c>
      <c r="BB6" s="1408"/>
      <c r="BC6" s="1408"/>
      <c r="BD6" s="1404">
        <v>0</v>
      </c>
      <c r="BE6" s="1405" t="s">
        <v>407</v>
      </c>
      <c r="BF6" s="1405" t="s">
        <v>407</v>
      </c>
      <c r="BG6" s="1404">
        <v>0</v>
      </c>
      <c r="BH6" s="1405" t="s">
        <v>407</v>
      </c>
      <c r="BI6" s="1405" t="s">
        <v>407</v>
      </c>
      <c r="BJ6" s="1404">
        <v>1</v>
      </c>
      <c r="BK6" s="1404">
        <v>0</v>
      </c>
      <c r="BL6" s="1404">
        <v>0</v>
      </c>
      <c r="BM6" s="1404">
        <v>0</v>
      </c>
      <c r="BN6" s="1408"/>
      <c r="BO6" s="1404">
        <v>0</v>
      </c>
      <c r="BP6" s="1405" t="s">
        <v>407</v>
      </c>
      <c r="BQ6" s="1405" t="s">
        <v>407</v>
      </c>
      <c r="BR6" s="1404">
        <v>0</v>
      </c>
      <c r="BS6" s="1405" t="s">
        <v>407</v>
      </c>
      <c r="BT6" s="1405" t="s">
        <v>407</v>
      </c>
      <c r="BU6" s="1405" t="s">
        <v>407</v>
      </c>
      <c r="BV6" s="1405" t="s">
        <v>1149</v>
      </c>
      <c r="BW6" s="1404">
        <v>0</v>
      </c>
      <c r="BX6" s="1405" t="s">
        <v>407</v>
      </c>
      <c r="BY6" s="1405" t="s">
        <v>407</v>
      </c>
      <c r="BZ6" s="1405" t="s">
        <v>407</v>
      </c>
      <c r="CA6" s="1404">
        <v>0</v>
      </c>
      <c r="CB6" s="1405" t="s">
        <v>677</v>
      </c>
      <c r="CC6" s="1405" t="s">
        <v>677</v>
      </c>
      <c r="CD6" s="1404" t="b">
        <v>0</v>
      </c>
      <c r="CE6" s="1404" t="b">
        <v>0</v>
      </c>
      <c r="CF6" s="1404" t="b">
        <v>0</v>
      </c>
      <c r="CG6" s="1404" t="b">
        <v>0</v>
      </c>
      <c r="CH6" s="1404" t="b">
        <v>0</v>
      </c>
      <c r="CI6" s="1404" t="b">
        <v>0</v>
      </c>
      <c r="CJ6" s="1404" t="b">
        <v>1</v>
      </c>
      <c r="CK6" s="1404" t="b">
        <v>0</v>
      </c>
      <c r="CL6" s="1404" t="b">
        <v>0</v>
      </c>
      <c r="CM6" s="1405" t="s">
        <v>698</v>
      </c>
      <c r="CN6" s="1408"/>
      <c r="CO6" s="1408"/>
      <c r="CP6" s="1408"/>
      <c r="CQ6" s="1404">
        <v>1</v>
      </c>
      <c r="CR6" s="1408"/>
      <c r="CS6" s="1404">
        <v>1</v>
      </c>
      <c r="CT6" s="1405" t="s">
        <v>407</v>
      </c>
      <c r="CU6" s="1408"/>
    </row>
    <row r="7" spans="1:99" hidden="1" x14ac:dyDescent="0.2">
      <c r="A7" s="1404">
        <v>2024</v>
      </c>
      <c r="B7" s="1405" t="s">
        <v>185</v>
      </c>
      <c r="C7" s="1405" t="s">
        <v>480</v>
      </c>
      <c r="D7" s="1406">
        <v>1</v>
      </c>
      <c r="E7" s="1406">
        <v>0</v>
      </c>
      <c r="F7" s="1405" t="s">
        <v>248</v>
      </c>
      <c r="G7" s="1407" t="s">
        <v>708</v>
      </c>
      <c r="H7" s="1405" t="s">
        <v>407</v>
      </c>
      <c r="I7" s="1405" t="s">
        <v>694</v>
      </c>
      <c r="J7" s="1405" t="s">
        <v>328</v>
      </c>
      <c r="K7" s="1405" t="s">
        <v>792</v>
      </c>
      <c r="L7" s="1405" t="s">
        <v>407</v>
      </c>
      <c r="M7" s="1405" t="s">
        <v>407</v>
      </c>
      <c r="N7" s="1408"/>
      <c r="O7" s="1407">
        <v>126</v>
      </c>
      <c r="P7" s="1405" t="s">
        <v>695</v>
      </c>
      <c r="Q7" s="1405" t="s">
        <v>480</v>
      </c>
      <c r="R7" s="1409">
        <v>1366155</v>
      </c>
      <c r="S7" s="1409">
        <v>777340</v>
      </c>
      <c r="T7" s="1409">
        <v>137375</v>
      </c>
      <c r="U7" s="1407">
        <v>17991</v>
      </c>
      <c r="V7" s="1405" t="s">
        <v>696</v>
      </c>
      <c r="W7" s="1405" t="s">
        <v>709</v>
      </c>
      <c r="X7" s="1405" t="s">
        <v>709</v>
      </c>
      <c r="Y7" s="1405" t="s">
        <v>407</v>
      </c>
      <c r="Z7" s="1404">
        <v>1</v>
      </c>
      <c r="AA7" s="1404">
        <v>0</v>
      </c>
      <c r="AB7" s="1408"/>
      <c r="AC7" s="1408"/>
      <c r="AD7" s="1408"/>
      <c r="AE7" s="1408"/>
      <c r="AF7" s="1408"/>
      <c r="AG7" s="1408"/>
      <c r="AH7" s="1408"/>
      <c r="AI7" s="1406">
        <v>0</v>
      </c>
      <c r="AJ7" s="1408"/>
      <c r="AK7" s="1408"/>
      <c r="AL7" s="1408"/>
      <c r="AM7" s="1408"/>
      <c r="AN7" s="1408"/>
      <c r="AO7" s="1408"/>
      <c r="AP7" s="1408"/>
      <c r="AQ7" s="1406">
        <v>538</v>
      </c>
      <c r="AR7" s="1404" t="s">
        <v>407</v>
      </c>
      <c r="AS7" s="1406">
        <v>1.473972602739726</v>
      </c>
      <c r="AT7" s="1406">
        <v>3.938059736999096E-4</v>
      </c>
      <c r="AU7" s="1406">
        <v>1.0789204758901632E-6</v>
      </c>
      <c r="AV7" s="1406">
        <v>4.1969157134310231E-4</v>
      </c>
      <c r="AW7" s="1406">
        <v>1.1498399214879516E-6</v>
      </c>
      <c r="AX7" s="1405" t="s">
        <v>407</v>
      </c>
      <c r="AY7" s="1404">
        <v>0</v>
      </c>
      <c r="AZ7" s="1405" t="s">
        <v>407</v>
      </c>
      <c r="BA7" s="1405" t="s">
        <v>407</v>
      </c>
      <c r="BB7" s="1408"/>
      <c r="BC7" s="1408"/>
      <c r="BD7" s="1404">
        <v>0</v>
      </c>
      <c r="BE7" s="1405" t="s">
        <v>407</v>
      </c>
      <c r="BF7" s="1405" t="s">
        <v>407</v>
      </c>
      <c r="BG7" s="1404">
        <v>0</v>
      </c>
      <c r="BH7" s="1405" t="s">
        <v>407</v>
      </c>
      <c r="BI7" s="1405" t="s">
        <v>407</v>
      </c>
      <c r="BJ7" s="1404">
        <v>0</v>
      </c>
      <c r="BK7" s="1404">
        <v>0</v>
      </c>
      <c r="BL7" s="1404">
        <v>0</v>
      </c>
      <c r="BM7" s="1404">
        <v>0</v>
      </c>
      <c r="BN7" s="1408"/>
      <c r="BO7" s="1404">
        <v>0</v>
      </c>
      <c r="BP7" s="1405" t="s">
        <v>407</v>
      </c>
      <c r="BQ7" s="1405" t="s">
        <v>407</v>
      </c>
      <c r="BR7" s="1404">
        <v>1</v>
      </c>
      <c r="BS7" s="1405" t="s">
        <v>751</v>
      </c>
      <c r="BT7" s="1405" t="s">
        <v>407</v>
      </c>
      <c r="BU7" s="1405" t="s">
        <v>407</v>
      </c>
      <c r="BV7" s="1405" t="s">
        <v>793</v>
      </c>
      <c r="BW7" s="1404">
        <v>0</v>
      </c>
      <c r="BX7" s="1405" t="s">
        <v>407</v>
      </c>
      <c r="BY7" s="1405" t="s">
        <v>407</v>
      </c>
      <c r="BZ7" s="1405" t="s">
        <v>407</v>
      </c>
      <c r="CA7" s="1404">
        <v>0</v>
      </c>
      <c r="CB7" s="1405" t="s">
        <v>677</v>
      </c>
      <c r="CC7" s="1405" t="s">
        <v>677</v>
      </c>
      <c r="CD7" s="1404" t="b">
        <v>0</v>
      </c>
      <c r="CE7" s="1404" t="b">
        <v>0</v>
      </c>
      <c r="CF7" s="1404" t="b">
        <v>0</v>
      </c>
      <c r="CG7" s="1404" t="b">
        <v>0</v>
      </c>
      <c r="CH7" s="1404" t="b">
        <v>0</v>
      </c>
      <c r="CI7" s="1404" t="b">
        <v>0</v>
      </c>
      <c r="CJ7" s="1404" t="b">
        <v>1</v>
      </c>
      <c r="CK7" s="1404" t="b">
        <v>0</v>
      </c>
      <c r="CL7" s="1404" t="b">
        <v>0</v>
      </c>
      <c r="CM7" s="1405" t="s">
        <v>698</v>
      </c>
      <c r="CN7" s="1408"/>
      <c r="CO7" s="1408"/>
      <c r="CP7" s="1408"/>
      <c r="CQ7" s="1404">
        <v>1</v>
      </c>
      <c r="CR7" s="1408"/>
      <c r="CS7" s="1404">
        <v>1</v>
      </c>
      <c r="CT7" s="1405" t="s">
        <v>407</v>
      </c>
      <c r="CU7" s="1408"/>
    </row>
    <row r="8" spans="1:99" hidden="1" x14ac:dyDescent="0.2">
      <c r="A8" s="1404">
        <v>2024</v>
      </c>
      <c r="B8" s="1405" t="s">
        <v>180</v>
      </c>
      <c r="C8" s="1405" t="s">
        <v>765</v>
      </c>
      <c r="D8" s="1406">
        <v>1</v>
      </c>
      <c r="E8" s="1406">
        <v>0</v>
      </c>
      <c r="F8" s="1405" t="s">
        <v>248</v>
      </c>
      <c r="G8" s="1407" t="s">
        <v>708</v>
      </c>
      <c r="H8" s="1405" t="s">
        <v>407</v>
      </c>
      <c r="I8" s="1405" t="s">
        <v>694</v>
      </c>
      <c r="J8" s="1405" t="s">
        <v>307</v>
      </c>
      <c r="K8" s="1405" t="s">
        <v>766</v>
      </c>
      <c r="L8" s="1405" t="s">
        <v>407</v>
      </c>
      <c r="M8" s="1405" t="s">
        <v>407</v>
      </c>
      <c r="N8" s="1408"/>
      <c r="O8" s="1407">
        <v>126</v>
      </c>
      <c r="P8" s="1405" t="s">
        <v>695</v>
      </c>
      <c r="Q8" s="1405" t="s">
        <v>475</v>
      </c>
      <c r="R8" s="1409">
        <v>851</v>
      </c>
      <c r="S8" s="1409">
        <v>473</v>
      </c>
      <c r="T8" s="1409">
        <v>7</v>
      </c>
      <c r="U8" s="1407">
        <v>17991</v>
      </c>
      <c r="V8" s="1405" t="s">
        <v>696</v>
      </c>
      <c r="W8" s="1405" t="s">
        <v>709</v>
      </c>
      <c r="X8" s="1405" t="s">
        <v>709</v>
      </c>
      <c r="Y8" s="1405" t="s">
        <v>407</v>
      </c>
      <c r="Z8" s="1404">
        <v>1</v>
      </c>
      <c r="AA8" s="1404">
        <v>0</v>
      </c>
      <c r="AB8" s="1408"/>
      <c r="AC8" s="1408"/>
      <c r="AD8" s="1408"/>
      <c r="AE8" s="1408"/>
      <c r="AF8" s="1408"/>
      <c r="AG8" s="1408"/>
      <c r="AH8" s="1406">
        <v>11</v>
      </c>
      <c r="AI8" s="1406">
        <v>11</v>
      </c>
      <c r="AJ8" s="1408"/>
      <c r="AK8" s="1408"/>
      <c r="AL8" s="1408"/>
      <c r="AM8" s="1408"/>
      <c r="AN8" s="1408"/>
      <c r="AO8" s="1408"/>
      <c r="AP8" s="1406">
        <v>15</v>
      </c>
      <c r="AQ8" s="1406">
        <v>15</v>
      </c>
      <c r="AR8" s="1404" t="s">
        <v>407</v>
      </c>
      <c r="AS8" s="1406">
        <v>4.1095890410958902E-2</v>
      </c>
      <c r="AT8" s="1406">
        <v>1.7626321974148061E-2</v>
      </c>
      <c r="AU8" s="1406">
        <v>4.8291293079857701E-5</v>
      </c>
      <c r="AV8" s="1406">
        <v>7.0195025178287007E-4</v>
      </c>
      <c r="AW8" s="1406">
        <v>1.9231513747475892E-6</v>
      </c>
      <c r="AX8" s="1405" t="s">
        <v>407</v>
      </c>
      <c r="AY8" s="1404">
        <v>0</v>
      </c>
      <c r="AZ8" s="1405" t="s">
        <v>407</v>
      </c>
      <c r="BA8" s="1405" t="s">
        <v>407</v>
      </c>
      <c r="BB8" s="1408"/>
      <c r="BC8" s="1408"/>
      <c r="BD8" s="1404">
        <v>0</v>
      </c>
      <c r="BE8" s="1405" t="s">
        <v>407</v>
      </c>
      <c r="BF8" s="1405" t="s">
        <v>407</v>
      </c>
      <c r="BG8" s="1404">
        <v>0</v>
      </c>
      <c r="BH8" s="1405" t="s">
        <v>407</v>
      </c>
      <c r="BI8" s="1405" t="s">
        <v>407</v>
      </c>
      <c r="BJ8" s="1404">
        <v>1</v>
      </c>
      <c r="BK8" s="1404">
        <v>0</v>
      </c>
      <c r="BL8" s="1404">
        <v>0</v>
      </c>
      <c r="BM8" s="1404">
        <v>0</v>
      </c>
      <c r="BN8" s="1408"/>
      <c r="BO8" s="1404">
        <v>0</v>
      </c>
      <c r="BP8" s="1405" t="s">
        <v>407</v>
      </c>
      <c r="BQ8" s="1405" t="s">
        <v>407</v>
      </c>
      <c r="BR8" s="1404">
        <v>0</v>
      </c>
      <c r="BS8" s="1405" t="s">
        <v>407</v>
      </c>
      <c r="BT8" s="1405" t="s">
        <v>407</v>
      </c>
      <c r="BU8" s="1405" t="s">
        <v>407</v>
      </c>
      <c r="BV8" s="1405" t="s">
        <v>407</v>
      </c>
      <c r="BW8" s="1404">
        <v>0</v>
      </c>
      <c r="BX8" s="1405" t="s">
        <v>407</v>
      </c>
      <c r="BY8" s="1405" t="s">
        <v>407</v>
      </c>
      <c r="BZ8" s="1405" t="s">
        <v>407</v>
      </c>
      <c r="CA8" s="1404">
        <v>0</v>
      </c>
      <c r="CB8" s="1405" t="s">
        <v>677</v>
      </c>
      <c r="CC8" s="1405" t="s">
        <v>677</v>
      </c>
      <c r="CD8" s="1404" t="b">
        <v>0</v>
      </c>
      <c r="CE8" s="1404" t="b">
        <v>0</v>
      </c>
      <c r="CF8" s="1404" t="b">
        <v>0</v>
      </c>
      <c r="CG8" s="1404" t="b">
        <v>0</v>
      </c>
      <c r="CH8" s="1404" t="b">
        <v>0</v>
      </c>
      <c r="CI8" s="1404" t="b">
        <v>0</v>
      </c>
      <c r="CJ8" s="1404" t="b">
        <v>1</v>
      </c>
      <c r="CK8" s="1404" t="b">
        <v>0</v>
      </c>
      <c r="CL8" s="1404" t="b">
        <v>0</v>
      </c>
      <c r="CM8" s="1405" t="s">
        <v>698</v>
      </c>
      <c r="CN8" s="1408"/>
      <c r="CO8" s="1408"/>
      <c r="CP8" s="1408"/>
      <c r="CQ8" s="1404">
        <v>1</v>
      </c>
      <c r="CR8" s="1408"/>
      <c r="CS8" s="1404">
        <v>1</v>
      </c>
      <c r="CT8" s="1405" t="s">
        <v>407</v>
      </c>
      <c r="CU8" s="1408"/>
    </row>
    <row r="9" spans="1:99" hidden="1" x14ac:dyDescent="0.2">
      <c r="A9" s="1404">
        <v>2024</v>
      </c>
      <c r="B9" s="1405" t="s">
        <v>178</v>
      </c>
      <c r="C9" s="1405" t="s">
        <v>983</v>
      </c>
      <c r="D9" s="1406">
        <v>1</v>
      </c>
      <c r="E9" s="1406">
        <v>0</v>
      </c>
      <c r="F9" s="1405" t="s">
        <v>248</v>
      </c>
      <c r="G9" s="1407" t="s">
        <v>708</v>
      </c>
      <c r="H9" s="1405" t="s">
        <v>407</v>
      </c>
      <c r="I9" s="1405" t="s">
        <v>694</v>
      </c>
      <c r="J9" s="1405" t="s">
        <v>298</v>
      </c>
      <c r="K9" s="1405" t="s">
        <v>820</v>
      </c>
      <c r="L9" s="1405" t="s">
        <v>407</v>
      </c>
      <c r="M9" s="1405" t="s">
        <v>407</v>
      </c>
      <c r="N9" s="1408"/>
      <c r="O9" s="1407">
        <v>126</v>
      </c>
      <c r="P9" s="1405" t="s">
        <v>695</v>
      </c>
      <c r="Q9" s="1405" t="s">
        <v>473</v>
      </c>
      <c r="R9" s="1409">
        <v>10882</v>
      </c>
      <c r="S9" s="1409">
        <v>4993</v>
      </c>
      <c r="T9" s="1409">
        <v>1079</v>
      </c>
      <c r="U9" s="1407">
        <v>17991</v>
      </c>
      <c r="V9" s="1405" t="s">
        <v>696</v>
      </c>
      <c r="W9" s="1405" t="s">
        <v>709</v>
      </c>
      <c r="X9" s="1405" t="s">
        <v>709</v>
      </c>
      <c r="Y9" s="1405" t="s">
        <v>407</v>
      </c>
      <c r="Z9" s="1404">
        <v>1</v>
      </c>
      <c r="AA9" s="1404">
        <v>0</v>
      </c>
      <c r="AB9" s="1408"/>
      <c r="AC9" s="1408"/>
      <c r="AD9" s="1408"/>
      <c r="AE9" s="1408"/>
      <c r="AF9" s="1408"/>
      <c r="AG9" s="1408"/>
      <c r="AH9" s="1408"/>
      <c r="AI9" s="1406">
        <v>269</v>
      </c>
      <c r="AJ9" s="1408"/>
      <c r="AK9" s="1408"/>
      <c r="AL9" s="1408"/>
      <c r="AM9" s="1408"/>
      <c r="AN9" s="1408"/>
      <c r="AO9" s="1408"/>
      <c r="AP9" s="1408"/>
      <c r="AQ9" s="1406">
        <v>269</v>
      </c>
      <c r="AR9" s="1404" t="s">
        <v>407</v>
      </c>
      <c r="AS9" s="1406">
        <v>0.73698630136986298</v>
      </c>
      <c r="AT9" s="1406">
        <v>2.471972063958831E-2</v>
      </c>
      <c r="AU9" s="1406">
        <v>6.7725262026269341E-5</v>
      </c>
      <c r="AV9" s="1406">
        <v>9.3001398159881692E-4</v>
      </c>
      <c r="AW9" s="1406">
        <v>2.5479835112296353E-6</v>
      </c>
      <c r="AX9" s="1405" t="s">
        <v>407</v>
      </c>
      <c r="AY9" s="1404">
        <v>0</v>
      </c>
      <c r="AZ9" s="1405" t="s">
        <v>407</v>
      </c>
      <c r="BA9" s="1405" t="s">
        <v>407</v>
      </c>
      <c r="BB9" s="1408"/>
      <c r="BC9" s="1408"/>
      <c r="BD9" s="1404">
        <v>0</v>
      </c>
      <c r="BE9" s="1405" t="s">
        <v>407</v>
      </c>
      <c r="BF9" s="1405" t="s">
        <v>407</v>
      </c>
      <c r="BG9" s="1404">
        <v>0</v>
      </c>
      <c r="BH9" s="1405" t="s">
        <v>407</v>
      </c>
      <c r="BI9" s="1405" t="s">
        <v>407</v>
      </c>
      <c r="BJ9" s="1404">
        <v>0</v>
      </c>
      <c r="BK9" s="1404">
        <v>0</v>
      </c>
      <c r="BL9" s="1404">
        <v>0</v>
      </c>
      <c r="BM9" s="1404">
        <v>0</v>
      </c>
      <c r="BN9" s="1408"/>
      <c r="BO9" s="1404">
        <v>0</v>
      </c>
      <c r="BP9" s="1405" t="s">
        <v>407</v>
      </c>
      <c r="BQ9" s="1405" t="s">
        <v>407</v>
      </c>
      <c r="BR9" s="1404">
        <v>1</v>
      </c>
      <c r="BS9" s="1405" t="s">
        <v>713</v>
      </c>
      <c r="BT9" s="1405" t="s">
        <v>407</v>
      </c>
      <c r="BU9" s="1405" t="s">
        <v>407</v>
      </c>
      <c r="BV9" s="1405" t="s">
        <v>1150</v>
      </c>
      <c r="BW9" s="1404">
        <v>0</v>
      </c>
      <c r="BX9" s="1405" t="s">
        <v>407</v>
      </c>
      <c r="BY9" s="1405" t="s">
        <v>407</v>
      </c>
      <c r="BZ9" s="1405" t="s">
        <v>407</v>
      </c>
      <c r="CA9" s="1404">
        <v>0</v>
      </c>
      <c r="CB9" s="1405" t="s">
        <v>677</v>
      </c>
      <c r="CC9" s="1405" t="s">
        <v>677</v>
      </c>
      <c r="CD9" s="1404" t="b">
        <v>0</v>
      </c>
      <c r="CE9" s="1404" t="b">
        <v>0</v>
      </c>
      <c r="CF9" s="1404" t="b">
        <v>0</v>
      </c>
      <c r="CG9" s="1404" t="b">
        <v>0</v>
      </c>
      <c r="CH9" s="1404" t="b">
        <v>0</v>
      </c>
      <c r="CI9" s="1404" t="b">
        <v>0</v>
      </c>
      <c r="CJ9" s="1404" t="b">
        <v>1</v>
      </c>
      <c r="CK9" s="1404" t="b">
        <v>0</v>
      </c>
      <c r="CL9" s="1404" t="b">
        <v>0</v>
      </c>
      <c r="CM9" s="1405" t="s">
        <v>698</v>
      </c>
      <c r="CN9" s="1408"/>
      <c r="CO9" s="1408"/>
      <c r="CP9" s="1408"/>
      <c r="CQ9" s="1404">
        <v>1</v>
      </c>
      <c r="CR9" s="1408"/>
      <c r="CS9" s="1404">
        <v>1</v>
      </c>
      <c r="CT9" s="1405" t="s">
        <v>407</v>
      </c>
      <c r="CU9" s="1408"/>
    </row>
    <row r="10" spans="1:99" hidden="1" x14ac:dyDescent="0.2">
      <c r="A10" s="1404">
        <v>2024</v>
      </c>
      <c r="B10" s="1405" t="s">
        <v>185</v>
      </c>
      <c r="C10" s="1405" t="s">
        <v>809</v>
      </c>
      <c r="D10" s="1406">
        <v>1</v>
      </c>
      <c r="E10" s="1406">
        <v>0</v>
      </c>
      <c r="F10" s="1405" t="s">
        <v>248</v>
      </c>
      <c r="G10" s="1407" t="s">
        <v>708</v>
      </c>
      <c r="H10" s="1405" t="s">
        <v>407</v>
      </c>
      <c r="I10" s="1405" t="s">
        <v>694</v>
      </c>
      <c r="J10" s="1405" t="s">
        <v>328</v>
      </c>
      <c r="K10" s="1405" t="s">
        <v>810</v>
      </c>
      <c r="L10" s="1405" t="s">
        <v>407</v>
      </c>
      <c r="M10" s="1405" t="s">
        <v>407</v>
      </c>
      <c r="N10" s="1408"/>
      <c r="O10" s="1407">
        <v>126</v>
      </c>
      <c r="P10" s="1405" t="s">
        <v>695</v>
      </c>
      <c r="Q10" s="1405" t="s">
        <v>480</v>
      </c>
      <c r="R10" s="1409">
        <v>40028</v>
      </c>
      <c r="S10" s="1409">
        <v>17674</v>
      </c>
      <c r="T10" s="1409">
        <v>1310</v>
      </c>
      <c r="U10" s="1407">
        <v>17991</v>
      </c>
      <c r="V10" s="1405" t="s">
        <v>696</v>
      </c>
      <c r="W10" s="1405" t="s">
        <v>709</v>
      </c>
      <c r="X10" s="1405" t="s">
        <v>709</v>
      </c>
      <c r="Y10" s="1405" t="s">
        <v>407</v>
      </c>
      <c r="Z10" s="1404">
        <v>1</v>
      </c>
      <c r="AA10" s="1404">
        <v>0</v>
      </c>
      <c r="AB10" s="1408"/>
      <c r="AC10" s="1408"/>
      <c r="AD10" s="1408"/>
      <c r="AE10" s="1408"/>
      <c r="AF10" s="1408"/>
      <c r="AG10" s="1408"/>
      <c r="AH10" s="1408"/>
      <c r="AI10" s="1406">
        <v>0</v>
      </c>
      <c r="AJ10" s="1408"/>
      <c r="AK10" s="1408"/>
      <c r="AL10" s="1408"/>
      <c r="AM10" s="1408"/>
      <c r="AN10" s="1408"/>
      <c r="AO10" s="1408"/>
      <c r="AP10" s="1408"/>
      <c r="AQ10" s="1406">
        <v>368</v>
      </c>
      <c r="AR10" s="1404" t="s">
        <v>407</v>
      </c>
      <c r="AS10" s="1406">
        <v>1.0082191780821919</v>
      </c>
      <c r="AT10" s="1406">
        <v>9.1935645048466068E-3</v>
      </c>
      <c r="AU10" s="1406">
        <v>2.5187847958483853E-5</v>
      </c>
      <c r="AV10" s="1406">
        <v>4.1969157134310231E-4</v>
      </c>
      <c r="AW10" s="1406">
        <v>1.1498399214879516E-6</v>
      </c>
      <c r="AX10" s="1405" t="s">
        <v>407</v>
      </c>
      <c r="AY10" s="1404">
        <v>0</v>
      </c>
      <c r="AZ10" s="1405" t="s">
        <v>407</v>
      </c>
      <c r="BA10" s="1405" t="s">
        <v>407</v>
      </c>
      <c r="BB10" s="1408"/>
      <c r="BC10" s="1408"/>
      <c r="BD10" s="1404">
        <v>0</v>
      </c>
      <c r="BE10" s="1405" t="s">
        <v>407</v>
      </c>
      <c r="BF10" s="1405" t="s">
        <v>407</v>
      </c>
      <c r="BG10" s="1404">
        <v>0</v>
      </c>
      <c r="BH10" s="1405" t="s">
        <v>407</v>
      </c>
      <c r="BI10" s="1405" t="s">
        <v>407</v>
      </c>
      <c r="BJ10" s="1404">
        <v>0</v>
      </c>
      <c r="BK10" s="1404">
        <v>0</v>
      </c>
      <c r="BL10" s="1404">
        <v>0</v>
      </c>
      <c r="BM10" s="1404">
        <v>0</v>
      </c>
      <c r="BN10" s="1408"/>
      <c r="BO10" s="1404">
        <v>0</v>
      </c>
      <c r="BP10" s="1405" t="s">
        <v>407</v>
      </c>
      <c r="BQ10" s="1405" t="s">
        <v>407</v>
      </c>
      <c r="BR10" s="1404">
        <v>1</v>
      </c>
      <c r="BS10" s="1405" t="s">
        <v>751</v>
      </c>
      <c r="BT10" s="1405" t="s">
        <v>407</v>
      </c>
      <c r="BU10" s="1405" t="s">
        <v>407</v>
      </c>
      <c r="BV10" s="1405" t="s">
        <v>793</v>
      </c>
      <c r="BW10" s="1404">
        <v>0</v>
      </c>
      <c r="BX10" s="1405" t="s">
        <v>407</v>
      </c>
      <c r="BY10" s="1405" t="s">
        <v>407</v>
      </c>
      <c r="BZ10" s="1405" t="s">
        <v>407</v>
      </c>
      <c r="CA10" s="1404">
        <v>0</v>
      </c>
      <c r="CB10" s="1405" t="s">
        <v>677</v>
      </c>
      <c r="CC10" s="1405" t="s">
        <v>677</v>
      </c>
      <c r="CD10" s="1404" t="b">
        <v>0</v>
      </c>
      <c r="CE10" s="1404" t="b">
        <v>0</v>
      </c>
      <c r="CF10" s="1404" t="b">
        <v>0</v>
      </c>
      <c r="CG10" s="1404" t="b">
        <v>0</v>
      </c>
      <c r="CH10" s="1404" t="b">
        <v>0</v>
      </c>
      <c r="CI10" s="1404" t="b">
        <v>0</v>
      </c>
      <c r="CJ10" s="1404" t="b">
        <v>1</v>
      </c>
      <c r="CK10" s="1404" t="b">
        <v>0</v>
      </c>
      <c r="CL10" s="1404" t="b">
        <v>0</v>
      </c>
      <c r="CM10" s="1405" t="s">
        <v>698</v>
      </c>
      <c r="CN10" s="1408"/>
      <c r="CO10" s="1408"/>
      <c r="CP10" s="1408"/>
      <c r="CQ10" s="1404">
        <v>1</v>
      </c>
      <c r="CR10" s="1408"/>
      <c r="CS10" s="1404">
        <v>1</v>
      </c>
      <c r="CT10" s="1405" t="s">
        <v>407</v>
      </c>
      <c r="CU10" s="1408"/>
    </row>
    <row r="11" spans="1:99" hidden="1" x14ac:dyDescent="0.2">
      <c r="A11" s="1404">
        <v>2024</v>
      </c>
      <c r="B11" s="1405" t="s">
        <v>189</v>
      </c>
      <c r="C11" s="1405" t="s">
        <v>730</v>
      </c>
      <c r="D11" s="1406">
        <v>1</v>
      </c>
      <c r="E11" s="1406">
        <v>0</v>
      </c>
      <c r="F11" s="1405" t="s">
        <v>248</v>
      </c>
      <c r="G11" s="1407" t="s">
        <v>708</v>
      </c>
      <c r="H11" s="1405" t="s">
        <v>407</v>
      </c>
      <c r="I11" s="1405" t="s">
        <v>694</v>
      </c>
      <c r="J11" s="1405" t="s">
        <v>342</v>
      </c>
      <c r="K11" s="1405" t="s">
        <v>732</v>
      </c>
      <c r="L11" s="1405" t="s">
        <v>407</v>
      </c>
      <c r="M11" s="1405" t="s">
        <v>716</v>
      </c>
      <c r="N11" s="1408"/>
      <c r="O11" s="1407">
        <v>126</v>
      </c>
      <c r="P11" s="1405" t="s">
        <v>695</v>
      </c>
      <c r="Q11" s="1405" t="s">
        <v>483</v>
      </c>
      <c r="R11" s="1409">
        <v>14037</v>
      </c>
      <c r="S11" s="1409">
        <v>9181</v>
      </c>
      <c r="T11" s="1409">
        <v>784</v>
      </c>
      <c r="U11" s="1407">
        <v>17991</v>
      </c>
      <c r="V11" s="1405" t="s">
        <v>696</v>
      </c>
      <c r="W11" s="1405" t="s">
        <v>709</v>
      </c>
      <c r="X11" s="1405" t="s">
        <v>709</v>
      </c>
      <c r="Y11" s="1405" t="s">
        <v>407</v>
      </c>
      <c r="Z11" s="1404">
        <v>1</v>
      </c>
      <c r="AA11" s="1404">
        <v>0</v>
      </c>
      <c r="AB11" s="1408"/>
      <c r="AC11" s="1408"/>
      <c r="AD11" s="1408"/>
      <c r="AE11" s="1408"/>
      <c r="AF11" s="1408"/>
      <c r="AG11" s="1408"/>
      <c r="AH11" s="1408"/>
      <c r="AI11" s="1406">
        <v>0</v>
      </c>
      <c r="AJ11" s="1408"/>
      <c r="AK11" s="1408"/>
      <c r="AL11" s="1408"/>
      <c r="AM11" s="1408"/>
      <c r="AN11" s="1408"/>
      <c r="AO11" s="1408"/>
      <c r="AP11" s="1408"/>
      <c r="AQ11" s="1406">
        <v>18</v>
      </c>
      <c r="AR11" s="1404" t="s">
        <v>407</v>
      </c>
      <c r="AS11" s="1406">
        <v>4.9315068493150684E-2</v>
      </c>
      <c r="AT11" s="1406">
        <v>1.2823252831801668E-3</v>
      </c>
      <c r="AU11" s="1406">
        <v>3.513219953918265E-6</v>
      </c>
      <c r="AV11" s="1406">
        <v>2.7780707036002665E-4</v>
      </c>
      <c r="AW11" s="1406">
        <v>7.61115261260347E-7</v>
      </c>
      <c r="AX11" s="1405" t="s">
        <v>407</v>
      </c>
      <c r="AY11" s="1404">
        <v>0</v>
      </c>
      <c r="AZ11" s="1405" t="s">
        <v>407</v>
      </c>
      <c r="BA11" s="1405" t="s">
        <v>407</v>
      </c>
      <c r="BB11" s="1408"/>
      <c r="BC11" s="1408"/>
      <c r="BD11" s="1404">
        <v>0</v>
      </c>
      <c r="BE11" s="1405" t="s">
        <v>407</v>
      </c>
      <c r="BF11" s="1405" t="s">
        <v>407</v>
      </c>
      <c r="BG11" s="1404">
        <v>0</v>
      </c>
      <c r="BH11" s="1405" t="s">
        <v>407</v>
      </c>
      <c r="BI11" s="1405" t="s">
        <v>407</v>
      </c>
      <c r="BJ11" s="1404">
        <v>0</v>
      </c>
      <c r="BK11" s="1404">
        <v>0</v>
      </c>
      <c r="BL11" s="1404">
        <v>0</v>
      </c>
      <c r="BM11" s="1404">
        <v>0</v>
      </c>
      <c r="BN11" s="1408"/>
      <c r="BO11" s="1404">
        <v>0</v>
      </c>
      <c r="BP11" s="1405" t="s">
        <v>407</v>
      </c>
      <c r="BQ11" s="1405" t="s">
        <v>407</v>
      </c>
      <c r="BR11" s="1404">
        <v>1</v>
      </c>
      <c r="BS11" s="1405" t="s">
        <v>808</v>
      </c>
      <c r="BT11" s="1405" t="s">
        <v>407</v>
      </c>
      <c r="BU11" s="1405" t="s">
        <v>407</v>
      </c>
      <c r="BV11" s="1405" t="s">
        <v>407</v>
      </c>
      <c r="BW11" s="1404">
        <v>0</v>
      </c>
      <c r="BX11" s="1405" t="s">
        <v>407</v>
      </c>
      <c r="BY11" s="1405" t="s">
        <v>407</v>
      </c>
      <c r="BZ11" s="1405" t="s">
        <v>407</v>
      </c>
      <c r="CA11" s="1404">
        <v>0</v>
      </c>
      <c r="CB11" s="1405" t="s">
        <v>677</v>
      </c>
      <c r="CC11" s="1405" t="s">
        <v>677</v>
      </c>
      <c r="CD11" s="1404" t="b">
        <v>0</v>
      </c>
      <c r="CE11" s="1404" t="b">
        <v>0</v>
      </c>
      <c r="CF11" s="1404" t="b">
        <v>0</v>
      </c>
      <c r="CG11" s="1404" t="b">
        <v>0</v>
      </c>
      <c r="CH11" s="1404" t="b">
        <v>0</v>
      </c>
      <c r="CI11" s="1404" t="b">
        <v>0</v>
      </c>
      <c r="CJ11" s="1404" t="b">
        <v>1</v>
      </c>
      <c r="CK11" s="1404" t="b">
        <v>0</v>
      </c>
      <c r="CL11" s="1404" t="b">
        <v>0</v>
      </c>
      <c r="CM11" s="1405" t="s">
        <v>698</v>
      </c>
      <c r="CN11" s="1408"/>
      <c r="CO11" s="1408"/>
      <c r="CP11" s="1408"/>
      <c r="CQ11" s="1404">
        <v>1</v>
      </c>
      <c r="CR11" s="1408"/>
      <c r="CS11" s="1404">
        <v>1</v>
      </c>
      <c r="CT11" s="1405" t="s">
        <v>407</v>
      </c>
      <c r="CU11" s="1408"/>
    </row>
    <row r="12" spans="1:99" hidden="1" x14ac:dyDescent="0.2">
      <c r="A12" s="1404">
        <v>2024</v>
      </c>
      <c r="B12" s="1405" t="s">
        <v>180</v>
      </c>
      <c r="C12" s="1405" t="s">
        <v>1153</v>
      </c>
      <c r="D12" s="1406">
        <v>1</v>
      </c>
      <c r="E12" s="1406">
        <v>0</v>
      </c>
      <c r="F12" s="1405" t="s">
        <v>248</v>
      </c>
      <c r="G12" s="1407" t="s">
        <v>708</v>
      </c>
      <c r="H12" s="1405" t="s">
        <v>407</v>
      </c>
      <c r="I12" s="1405" t="s">
        <v>694</v>
      </c>
      <c r="J12" s="1405" t="s">
        <v>307</v>
      </c>
      <c r="K12" s="1405" t="s">
        <v>995</v>
      </c>
      <c r="L12" s="1405" t="s">
        <v>407</v>
      </c>
      <c r="M12" s="1405" t="s">
        <v>407</v>
      </c>
      <c r="N12" s="1408"/>
      <c r="O12" s="1407">
        <v>126</v>
      </c>
      <c r="P12" s="1405" t="s">
        <v>695</v>
      </c>
      <c r="Q12" s="1405" t="s">
        <v>475</v>
      </c>
      <c r="R12" s="1409">
        <v>1430</v>
      </c>
      <c r="S12" s="1409">
        <v>1710</v>
      </c>
      <c r="T12" s="1409">
        <v>51</v>
      </c>
      <c r="U12" s="1407">
        <v>17991</v>
      </c>
      <c r="V12" s="1405" t="s">
        <v>696</v>
      </c>
      <c r="W12" s="1405" t="s">
        <v>709</v>
      </c>
      <c r="X12" s="1405" t="s">
        <v>709</v>
      </c>
      <c r="Y12" s="1405" t="s">
        <v>407</v>
      </c>
      <c r="Z12" s="1404">
        <v>1</v>
      </c>
      <c r="AA12" s="1404">
        <v>0</v>
      </c>
      <c r="AB12" s="1408"/>
      <c r="AC12" s="1408"/>
      <c r="AD12" s="1408"/>
      <c r="AE12" s="1408"/>
      <c r="AF12" s="1408"/>
      <c r="AG12" s="1408"/>
      <c r="AH12" s="1408"/>
      <c r="AI12" s="1406">
        <v>8</v>
      </c>
      <c r="AJ12" s="1408"/>
      <c r="AK12" s="1408"/>
      <c r="AL12" s="1408"/>
      <c r="AM12" s="1408"/>
      <c r="AN12" s="1408"/>
      <c r="AO12" s="1408"/>
      <c r="AP12" s="1408"/>
      <c r="AQ12" s="1406">
        <v>16</v>
      </c>
      <c r="AR12" s="1404" t="s">
        <v>407</v>
      </c>
      <c r="AS12" s="1406">
        <v>4.3835616438356165E-2</v>
      </c>
      <c r="AT12" s="1406">
        <v>1.1188811188811189E-2</v>
      </c>
      <c r="AU12" s="1406">
        <v>3.0654277229619694E-5</v>
      </c>
      <c r="AV12" s="1406">
        <v>7.0195025178287007E-4</v>
      </c>
      <c r="AW12" s="1406">
        <v>1.9231513747475892E-6</v>
      </c>
      <c r="AX12" s="1405" t="s">
        <v>407</v>
      </c>
      <c r="AY12" s="1404">
        <v>0</v>
      </c>
      <c r="AZ12" s="1405" t="s">
        <v>407</v>
      </c>
      <c r="BA12" s="1405" t="s">
        <v>407</v>
      </c>
      <c r="BB12" s="1408"/>
      <c r="BC12" s="1408"/>
      <c r="BD12" s="1404">
        <v>0</v>
      </c>
      <c r="BE12" s="1405" t="s">
        <v>407</v>
      </c>
      <c r="BF12" s="1405" t="s">
        <v>407</v>
      </c>
      <c r="BG12" s="1404">
        <v>0</v>
      </c>
      <c r="BH12" s="1405" t="s">
        <v>407</v>
      </c>
      <c r="BI12" s="1405" t="s">
        <v>407</v>
      </c>
      <c r="BJ12" s="1404">
        <v>0</v>
      </c>
      <c r="BK12" s="1404">
        <v>0</v>
      </c>
      <c r="BL12" s="1404">
        <v>0</v>
      </c>
      <c r="BM12" s="1404">
        <v>0</v>
      </c>
      <c r="BN12" s="1408"/>
      <c r="BO12" s="1404">
        <v>0</v>
      </c>
      <c r="BP12" s="1405" t="s">
        <v>407</v>
      </c>
      <c r="BQ12" s="1405" t="s">
        <v>407</v>
      </c>
      <c r="BR12" s="1404">
        <v>1</v>
      </c>
      <c r="BS12" s="1405" t="s">
        <v>751</v>
      </c>
      <c r="BT12" s="1405" t="s">
        <v>407</v>
      </c>
      <c r="BU12" s="1405" t="s">
        <v>1154</v>
      </c>
      <c r="BV12" s="1405" t="s">
        <v>1154</v>
      </c>
      <c r="BW12" s="1404">
        <v>0</v>
      </c>
      <c r="BX12" s="1405" t="s">
        <v>407</v>
      </c>
      <c r="BY12" s="1405" t="s">
        <v>407</v>
      </c>
      <c r="BZ12" s="1405" t="s">
        <v>407</v>
      </c>
      <c r="CA12" s="1404">
        <v>0</v>
      </c>
      <c r="CB12" s="1405" t="s">
        <v>677</v>
      </c>
      <c r="CC12" s="1405" t="s">
        <v>677</v>
      </c>
      <c r="CD12" s="1404" t="b">
        <v>0</v>
      </c>
      <c r="CE12" s="1404" t="b">
        <v>0</v>
      </c>
      <c r="CF12" s="1404" t="b">
        <v>0</v>
      </c>
      <c r="CG12" s="1404" t="b">
        <v>0</v>
      </c>
      <c r="CH12" s="1404" t="b">
        <v>0</v>
      </c>
      <c r="CI12" s="1404" t="b">
        <v>0</v>
      </c>
      <c r="CJ12" s="1404" t="b">
        <v>1</v>
      </c>
      <c r="CK12" s="1404" t="b">
        <v>0</v>
      </c>
      <c r="CL12" s="1404" t="b">
        <v>0</v>
      </c>
      <c r="CM12" s="1405" t="s">
        <v>698</v>
      </c>
      <c r="CN12" s="1408"/>
      <c r="CO12" s="1408"/>
      <c r="CP12" s="1408"/>
      <c r="CQ12" s="1404">
        <v>1</v>
      </c>
      <c r="CR12" s="1408"/>
      <c r="CS12" s="1404">
        <v>1</v>
      </c>
      <c r="CT12" s="1405" t="s">
        <v>407</v>
      </c>
      <c r="CU12" s="1408"/>
    </row>
    <row r="13" spans="1:99" hidden="1" x14ac:dyDescent="0.2">
      <c r="A13" s="1404">
        <v>2024</v>
      </c>
      <c r="B13" s="1405" t="s">
        <v>178</v>
      </c>
      <c r="C13" s="1405" t="s">
        <v>915</v>
      </c>
      <c r="D13" s="1406">
        <v>1</v>
      </c>
      <c r="E13" s="1406">
        <v>0</v>
      </c>
      <c r="F13" s="1405" t="s">
        <v>248</v>
      </c>
      <c r="G13" s="1407" t="s">
        <v>708</v>
      </c>
      <c r="H13" s="1405" t="s">
        <v>407</v>
      </c>
      <c r="I13" s="1405" t="s">
        <v>694</v>
      </c>
      <c r="J13" s="1405" t="s">
        <v>298</v>
      </c>
      <c r="K13" s="1405" t="s">
        <v>916</v>
      </c>
      <c r="L13" s="1405" t="s">
        <v>407</v>
      </c>
      <c r="M13" s="1405" t="s">
        <v>407</v>
      </c>
      <c r="N13" s="1408"/>
      <c r="O13" s="1407">
        <v>126</v>
      </c>
      <c r="P13" s="1405" t="s">
        <v>695</v>
      </c>
      <c r="Q13" s="1405" t="s">
        <v>473</v>
      </c>
      <c r="R13" s="1409">
        <v>4905</v>
      </c>
      <c r="S13" s="1409">
        <v>1888</v>
      </c>
      <c r="T13" s="1409">
        <v>169</v>
      </c>
      <c r="U13" s="1407">
        <v>17991</v>
      </c>
      <c r="V13" s="1405" t="s">
        <v>696</v>
      </c>
      <c r="W13" s="1405" t="s">
        <v>709</v>
      </c>
      <c r="X13" s="1405" t="s">
        <v>709</v>
      </c>
      <c r="Y13" s="1405" t="s">
        <v>407</v>
      </c>
      <c r="Z13" s="1404">
        <v>1</v>
      </c>
      <c r="AA13" s="1404">
        <v>0</v>
      </c>
      <c r="AB13" s="1408"/>
      <c r="AC13" s="1408"/>
      <c r="AD13" s="1408"/>
      <c r="AE13" s="1408"/>
      <c r="AF13" s="1408"/>
      <c r="AG13" s="1408"/>
      <c r="AH13" s="1408"/>
      <c r="AI13" s="1406">
        <v>79</v>
      </c>
      <c r="AJ13" s="1408"/>
      <c r="AK13" s="1408"/>
      <c r="AL13" s="1408"/>
      <c r="AM13" s="1408"/>
      <c r="AN13" s="1408"/>
      <c r="AO13" s="1408"/>
      <c r="AP13" s="1408"/>
      <c r="AQ13" s="1406">
        <v>79</v>
      </c>
      <c r="AR13" s="1404" t="s">
        <v>407</v>
      </c>
      <c r="AS13" s="1406">
        <v>0.21643835616438356</v>
      </c>
      <c r="AT13" s="1406">
        <v>1.6106014271151887E-2</v>
      </c>
      <c r="AU13" s="1406">
        <v>4.4126066496306539E-5</v>
      </c>
      <c r="AV13" s="1406">
        <v>9.3001398159881692E-4</v>
      </c>
      <c r="AW13" s="1406">
        <v>2.5479835112296353E-6</v>
      </c>
      <c r="AX13" s="1405" t="s">
        <v>407</v>
      </c>
      <c r="AY13" s="1404">
        <v>0</v>
      </c>
      <c r="AZ13" s="1405" t="s">
        <v>407</v>
      </c>
      <c r="BA13" s="1405" t="s">
        <v>407</v>
      </c>
      <c r="BB13" s="1408"/>
      <c r="BC13" s="1408"/>
      <c r="BD13" s="1404">
        <v>0</v>
      </c>
      <c r="BE13" s="1405" t="s">
        <v>407</v>
      </c>
      <c r="BF13" s="1405" t="s">
        <v>407</v>
      </c>
      <c r="BG13" s="1404">
        <v>0</v>
      </c>
      <c r="BH13" s="1405" t="s">
        <v>407</v>
      </c>
      <c r="BI13" s="1405" t="s">
        <v>407</v>
      </c>
      <c r="BJ13" s="1404">
        <v>0</v>
      </c>
      <c r="BK13" s="1404">
        <v>0</v>
      </c>
      <c r="BL13" s="1404">
        <v>0</v>
      </c>
      <c r="BM13" s="1404">
        <v>0</v>
      </c>
      <c r="BN13" s="1408"/>
      <c r="BO13" s="1404">
        <v>0</v>
      </c>
      <c r="BP13" s="1405" t="s">
        <v>407</v>
      </c>
      <c r="BQ13" s="1405" t="s">
        <v>407</v>
      </c>
      <c r="BR13" s="1404">
        <v>1</v>
      </c>
      <c r="BS13" s="1405" t="s">
        <v>713</v>
      </c>
      <c r="BT13" s="1405" t="s">
        <v>407</v>
      </c>
      <c r="BU13" s="1405" t="s">
        <v>407</v>
      </c>
      <c r="BV13" s="1405" t="s">
        <v>917</v>
      </c>
      <c r="BW13" s="1404">
        <v>0</v>
      </c>
      <c r="BX13" s="1405" t="s">
        <v>407</v>
      </c>
      <c r="BY13" s="1405" t="s">
        <v>407</v>
      </c>
      <c r="BZ13" s="1405" t="s">
        <v>407</v>
      </c>
      <c r="CA13" s="1404">
        <v>0</v>
      </c>
      <c r="CB13" s="1405" t="s">
        <v>677</v>
      </c>
      <c r="CC13" s="1405" t="s">
        <v>677</v>
      </c>
      <c r="CD13" s="1404" t="b">
        <v>0</v>
      </c>
      <c r="CE13" s="1404" t="b">
        <v>0</v>
      </c>
      <c r="CF13" s="1404" t="b">
        <v>0</v>
      </c>
      <c r="CG13" s="1404" t="b">
        <v>0</v>
      </c>
      <c r="CH13" s="1404" t="b">
        <v>0</v>
      </c>
      <c r="CI13" s="1404" t="b">
        <v>0</v>
      </c>
      <c r="CJ13" s="1404" t="b">
        <v>1</v>
      </c>
      <c r="CK13" s="1404" t="b">
        <v>0</v>
      </c>
      <c r="CL13" s="1404" t="b">
        <v>0</v>
      </c>
      <c r="CM13" s="1405" t="s">
        <v>698</v>
      </c>
      <c r="CN13" s="1408"/>
      <c r="CO13" s="1408"/>
      <c r="CP13" s="1408"/>
      <c r="CQ13" s="1404">
        <v>0</v>
      </c>
      <c r="CR13" s="1408"/>
      <c r="CS13" s="1404">
        <v>0</v>
      </c>
      <c r="CT13" s="1405" t="s">
        <v>407</v>
      </c>
      <c r="CU13" s="1408"/>
    </row>
    <row r="14" spans="1:99" hidden="1" x14ac:dyDescent="0.2">
      <c r="A14" s="1404">
        <v>2024</v>
      </c>
      <c r="B14" s="1405" t="s">
        <v>179</v>
      </c>
      <c r="C14" s="1405" t="s">
        <v>1042</v>
      </c>
      <c r="D14" s="1406">
        <v>1</v>
      </c>
      <c r="E14" s="1406">
        <v>0</v>
      </c>
      <c r="F14" s="1405" t="s">
        <v>248</v>
      </c>
      <c r="G14" s="1407" t="s">
        <v>708</v>
      </c>
      <c r="H14" s="1405" t="s">
        <v>407</v>
      </c>
      <c r="I14" s="1405" t="s">
        <v>694</v>
      </c>
      <c r="J14" s="1405" t="s">
        <v>303</v>
      </c>
      <c r="K14" s="1405" t="s">
        <v>892</v>
      </c>
      <c r="L14" s="1405" t="s">
        <v>407</v>
      </c>
      <c r="M14" s="1405" t="s">
        <v>407</v>
      </c>
      <c r="N14" s="1408"/>
      <c r="O14" s="1407">
        <v>126</v>
      </c>
      <c r="P14" s="1405" t="s">
        <v>695</v>
      </c>
      <c r="Q14" s="1405" t="s">
        <v>474</v>
      </c>
      <c r="R14" s="1409">
        <v>4720</v>
      </c>
      <c r="S14" s="1409">
        <v>1891</v>
      </c>
      <c r="T14" s="1409">
        <v>187</v>
      </c>
      <c r="U14" s="1407">
        <v>17991</v>
      </c>
      <c r="V14" s="1405" t="s">
        <v>696</v>
      </c>
      <c r="W14" s="1405" t="s">
        <v>709</v>
      </c>
      <c r="X14" s="1405" t="s">
        <v>709</v>
      </c>
      <c r="Y14" s="1405" t="s">
        <v>407</v>
      </c>
      <c r="Z14" s="1404">
        <v>1</v>
      </c>
      <c r="AA14" s="1404">
        <v>0</v>
      </c>
      <c r="AB14" s="1408"/>
      <c r="AC14" s="1408"/>
      <c r="AD14" s="1408"/>
      <c r="AE14" s="1408"/>
      <c r="AF14" s="1408"/>
      <c r="AG14" s="1408"/>
      <c r="AH14" s="1406">
        <v>110</v>
      </c>
      <c r="AI14" s="1406">
        <v>110</v>
      </c>
      <c r="AJ14" s="1408"/>
      <c r="AK14" s="1408"/>
      <c r="AL14" s="1408"/>
      <c r="AM14" s="1408"/>
      <c r="AN14" s="1408"/>
      <c r="AO14" s="1408"/>
      <c r="AP14" s="1406">
        <v>158</v>
      </c>
      <c r="AQ14" s="1406">
        <v>158</v>
      </c>
      <c r="AR14" s="1404" t="s">
        <v>407</v>
      </c>
      <c r="AS14" s="1406">
        <v>0.43287671232876712</v>
      </c>
      <c r="AT14" s="1406">
        <v>3.347457627118644E-2</v>
      </c>
      <c r="AU14" s="1406">
        <v>9.1711167866264214E-5</v>
      </c>
      <c r="AV14" s="1406">
        <v>2.2106595015709187E-3</v>
      </c>
      <c r="AW14" s="1406">
        <v>6.0566013741669009E-6</v>
      </c>
      <c r="AX14" s="1405" t="s">
        <v>407</v>
      </c>
      <c r="AY14" s="1404">
        <v>0</v>
      </c>
      <c r="AZ14" s="1405" t="s">
        <v>407</v>
      </c>
      <c r="BA14" s="1405" t="s">
        <v>407</v>
      </c>
      <c r="BB14" s="1408"/>
      <c r="BC14" s="1408"/>
      <c r="BD14" s="1404">
        <v>0</v>
      </c>
      <c r="BE14" s="1405" t="s">
        <v>407</v>
      </c>
      <c r="BF14" s="1405" t="s">
        <v>407</v>
      </c>
      <c r="BG14" s="1404">
        <v>0</v>
      </c>
      <c r="BH14" s="1405" t="s">
        <v>407</v>
      </c>
      <c r="BI14" s="1405" t="s">
        <v>407</v>
      </c>
      <c r="BJ14" s="1404">
        <v>1</v>
      </c>
      <c r="BK14" s="1404">
        <v>0</v>
      </c>
      <c r="BL14" s="1404">
        <v>0</v>
      </c>
      <c r="BM14" s="1404">
        <v>0</v>
      </c>
      <c r="BN14" s="1408"/>
      <c r="BO14" s="1404">
        <v>0</v>
      </c>
      <c r="BP14" s="1405" t="s">
        <v>407</v>
      </c>
      <c r="BQ14" s="1405" t="s">
        <v>407</v>
      </c>
      <c r="BR14" s="1404">
        <v>0</v>
      </c>
      <c r="BS14" s="1405" t="s">
        <v>407</v>
      </c>
      <c r="BT14" s="1405" t="s">
        <v>407</v>
      </c>
      <c r="BU14" s="1405" t="s">
        <v>407</v>
      </c>
      <c r="BV14" s="1405" t="s">
        <v>407</v>
      </c>
      <c r="BW14" s="1404">
        <v>0</v>
      </c>
      <c r="BX14" s="1405" t="s">
        <v>407</v>
      </c>
      <c r="BY14" s="1405" t="s">
        <v>407</v>
      </c>
      <c r="BZ14" s="1405" t="s">
        <v>407</v>
      </c>
      <c r="CA14" s="1404">
        <v>0</v>
      </c>
      <c r="CB14" s="1405" t="s">
        <v>677</v>
      </c>
      <c r="CC14" s="1405" t="s">
        <v>677</v>
      </c>
      <c r="CD14" s="1404" t="b">
        <v>0</v>
      </c>
      <c r="CE14" s="1404" t="b">
        <v>0</v>
      </c>
      <c r="CF14" s="1404" t="b">
        <v>0</v>
      </c>
      <c r="CG14" s="1404" t="b">
        <v>0</v>
      </c>
      <c r="CH14" s="1404" t="b">
        <v>0</v>
      </c>
      <c r="CI14" s="1404" t="b">
        <v>0</v>
      </c>
      <c r="CJ14" s="1404" t="b">
        <v>1</v>
      </c>
      <c r="CK14" s="1404" t="b">
        <v>0</v>
      </c>
      <c r="CL14" s="1404" t="b">
        <v>0</v>
      </c>
      <c r="CM14" s="1405" t="s">
        <v>698</v>
      </c>
      <c r="CN14" s="1408"/>
      <c r="CO14" s="1408"/>
      <c r="CP14" s="1408"/>
      <c r="CQ14" s="1404">
        <v>1</v>
      </c>
      <c r="CR14" s="1408"/>
      <c r="CS14" s="1404">
        <v>1</v>
      </c>
      <c r="CT14" s="1405" t="s">
        <v>407</v>
      </c>
      <c r="CU14" s="1408"/>
    </row>
    <row r="15" spans="1:99" hidden="1" x14ac:dyDescent="0.2">
      <c r="A15" s="1404">
        <v>2024</v>
      </c>
      <c r="B15" s="1405" t="s">
        <v>179</v>
      </c>
      <c r="C15" s="1405" t="s">
        <v>1041</v>
      </c>
      <c r="D15" s="1406">
        <v>1</v>
      </c>
      <c r="E15" s="1406">
        <v>0</v>
      </c>
      <c r="F15" s="1405" t="s">
        <v>248</v>
      </c>
      <c r="G15" s="1407" t="s">
        <v>708</v>
      </c>
      <c r="H15" s="1405" t="s">
        <v>407</v>
      </c>
      <c r="I15" s="1405" t="s">
        <v>694</v>
      </c>
      <c r="J15" s="1405" t="s">
        <v>303</v>
      </c>
      <c r="K15" s="1405" t="s">
        <v>897</v>
      </c>
      <c r="L15" s="1405" t="s">
        <v>407</v>
      </c>
      <c r="M15" s="1405" t="s">
        <v>407</v>
      </c>
      <c r="N15" s="1408"/>
      <c r="O15" s="1407">
        <v>126</v>
      </c>
      <c r="P15" s="1405" t="s">
        <v>695</v>
      </c>
      <c r="Q15" s="1405" t="s">
        <v>474</v>
      </c>
      <c r="R15" s="1409">
        <v>16685</v>
      </c>
      <c r="S15" s="1409">
        <v>7980</v>
      </c>
      <c r="T15" s="1409">
        <v>948</v>
      </c>
      <c r="U15" s="1407">
        <v>17991</v>
      </c>
      <c r="V15" s="1405" t="s">
        <v>696</v>
      </c>
      <c r="W15" s="1405" t="s">
        <v>709</v>
      </c>
      <c r="X15" s="1405" t="s">
        <v>709</v>
      </c>
      <c r="Y15" s="1405" t="s">
        <v>407</v>
      </c>
      <c r="Z15" s="1404">
        <v>1</v>
      </c>
      <c r="AA15" s="1404">
        <v>0</v>
      </c>
      <c r="AB15" s="1408"/>
      <c r="AC15" s="1408"/>
      <c r="AD15" s="1408"/>
      <c r="AE15" s="1408"/>
      <c r="AF15" s="1408"/>
      <c r="AG15" s="1408"/>
      <c r="AH15" s="1408"/>
      <c r="AI15" s="1406">
        <v>0</v>
      </c>
      <c r="AJ15" s="1408"/>
      <c r="AK15" s="1408"/>
      <c r="AL15" s="1408"/>
      <c r="AM15" s="1408"/>
      <c r="AN15" s="1408"/>
      <c r="AO15" s="1408"/>
      <c r="AP15" s="1408"/>
      <c r="AQ15" s="1406">
        <v>53</v>
      </c>
      <c r="AR15" s="1404" t="s">
        <v>407</v>
      </c>
      <c r="AS15" s="1406">
        <v>0.14520547945205478</v>
      </c>
      <c r="AT15" s="1406">
        <v>3.1765058435720707E-3</v>
      </c>
      <c r="AU15" s="1406">
        <v>8.7027557358138919E-6</v>
      </c>
      <c r="AV15" s="1406">
        <v>2.2106595015709187E-3</v>
      </c>
      <c r="AW15" s="1406">
        <v>6.0566013741669009E-6</v>
      </c>
      <c r="AX15" s="1405" t="s">
        <v>407</v>
      </c>
      <c r="AY15" s="1404">
        <v>0</v>
      </c>
      <c r="AZ15" s="1405" t="s">
        <v>407</v>
      </c>
      <c r="BA15" s="1405" t="s">
        <v>407</v>
      </c>
      <c r="BB15" s="1408"/>
      <c r="BC15" s="1408"/>
      <c r="BD15" s="1404">
        <v>0</v>
      </c>
      <c r="BE15" s="1405" t="s">
        <v>407</v>
      </c>
      <c r="BF15" s="1405" t="s">
        <v>407</v>
      </c>
      <c r="BG15" s="1404">
        <v>0</v>
      </c>
      <c r="BH15" s="1405" t="s">
        <v>407</v>
      </c>
      <c r="BI15" s="1405" t="s">
        <v>407</v>
      </c>
      <c r="BJ15" s="1404">
        <v>0</v>
      </c>
      <c r="BK15" s="1404">
        <v>0</v>
      </c>
      <c r="BL15" s="1404">
        <v>0</v>
      </c>
      <c r="BM15" s="1404">
        <v>0</v>
      </c>
      <c r="BN15" s="1408"/>
      <c r="BO15" s="1404">
        <v>0</v>
      </c>
      <c r="BP15" s="1405" t="s">
        <v>407</v>
      </c>
      <c r="BQ15" s="1405" t="s">
        <v>407</v>
      </c>
      <c r="BR15" s="1404">
        <v>1</v>
      </c>
      <c r="BS15" s="1405" t="s">
        <v>713</v>
      </c>
      <c r="BT15" s="1405" t="s">
        <v>407</v>
      </c>
      <c r="BU15" s="1405" t="s">
        <v>407</v>
      </c>
      <c r="BV15" s="1405" t="s">
        <v>1174</v>
      </c>
      <c r="BW15" s="1404">
        <v>0</v>
      </c>
      <c r="BX15" s="1405" t="s">
        <v>407</v>
      </c>
      <c r="BY15" s="1405" t="s">
        <v>407</v>
      </c>
      <c r="BZ15" s="1405" t="s">
        <v>407</v>
      </c>
      <c r="CA15" s="1404">
        <v>0</v>
      </c>
      <c r="CB15" s="1405" t="s">
        <v>677</v>
      </c>
      <c r="CC15" s="1405" t="s">
        <v>677</v>
      </c>
      <c r="CD15" s="1404" t="b">
        <v>0</v>
      </c>
      <c r="CE15" s="1404" t="b">
        <v>0</v>
      </c>
      <c r="CF15" s="1404" t="b">
        <v>0</v>
      </c>
      <c r="CG15" s="1404" t="b">
        <v>0</v>
      </c>
      <c r="CH15" s="1404" t="b">
        <v>0</v>
      </c>
      <c r="CI15" s="1404" t="b">
        <v>0</v>
      </c>
      <c r="CJ15" s="1404" t="b">
        <v>1</v>
      </c>
      <c r="CK15" s="1404" t="b">
        <v>0</v>
      </c>
      <c r="CL15" s="1404" t="b">
        <v>0</v>
      </c>
      <c r="CM15" s="1405" t="s">
        <v>698</v>
      </c>
      <c r="CN15" s="1408"/>
      <c r="CO15" s="1408"/>
      <c r="CP15" s="1408"/>
      <c r="CQ15" s="1404">
        <v>1</v>
      </c>
      <c r="CR15" s="1408"/>
      <c r="CS15" s="1404">
        <v>1</v>
      </c>
      <c r="CT15" s="1405" t="s">
        <v>407</v>
      </c>
      <c r="CU15" s="1408"/>
    </row>
    <row r="16" spans="1:99" hidden="1" x14ac:dyDescent="0.2">
      <c r="A16" s="1404">
        <v>2024</v>
      </c>
      <c r="B16" s="1405" t="s">
        <v>178</v>
      </c>
      <c r="C16" s="1405" t="s">
        <v>857</v>
      </c>
      <c r="D16" s="1406">
        <v>1</v>
      </c>
      <c r="E16" s="1406">
        <v>0</v>
      </c>
      <c r="F16" s="1405" t="s">
        <v>248</v>
      </c>
      <c r="G16" s="1407" t="s">
        <v>708</v>
      </c>
      <c r="H16" s="1405" t="s">
        <v>407</v>
      </c>
      <c r="I16" s="1405" t="s">
        <v>694</v>
      </c>
      <c r="J16" s="1405" t="s">
        <v>298</v>
      </c>
      <c r="K16" s="1405" t="s">
        <v>858</v>
      </c>
      <c r="L16" s="1405" t="s">
        <v>407</v>
      </c>
      <c r="M16" s="1405" t="s">
        <v>407</v>
      </c>
      <c r="N16" s="1408"/>
      <c r="O16" s="1407">
        <v>126</v>
      </c>
      <c r="P16" s="1405" t="s">
        <v>695</v>
      </c>
      <c r="Q16" s="1405" t="s">
        <v>473</v>
      </c>
      <c r="R16" s="1409">
        <v>8651</v>
      </c>
      <c r="S16" s="1409">
        <v>3967</v>
      </c>
      <c r="T16" s="1409">
        <v>349</v>
      </c>
      <c r="U16" s="1407">
        <v>17991</v>
      </c>
      <c r="V16" s="1405" t="s">
        <v>696</v>
      </c>
      <c r="W16" s="1405" t="s">
        <v>709</v>
      </c>
      <c r="X16" s="1405" t="s">
        <v>709</v>
      </c>
      <c r="Y16" s="1405" t="s">
        <v>407</v>
      </c>
      <c r="Z16" s="1404">
        <v>1</v>
      </c>
      <c r="AA16" s="1404">
        <v>0</v>
      </c>
      <c r="AB16" s="1408"/>
      <c r="AC16" s="1408"/>
      <c r="AD16" s="1408"/>
      <c r="AE16" s="1408"/>
      <c r="AF16" s="1408"/>
      <c r="AG16" s="1406">
        <v>0</v>
      </c>
      <c r="AH16" s="1408"/>
      <c r="AI16" s="1406">
        <v>0</v>
      </c>
      <c r="AJ16" s="1408"/>
      <c r="AK16" s="1408"/>
      <c r="AL16" s="1408"/>
      <c r="AM16" s="1408"/>
      <c r="AN16" s="1408"/>
      <c r="AO16" s="1406">
        <v>94</v>
      </c>
      <c r="AP16" s="1408"/>
      <c r="AQ16" s="1406">
        <v>94</v>
      </c>
      <c r="AR16" s="1404" t="s">
        <v>407</v>
      </c>
      <c r="AS16" s="1406">
        <v>0.25753424657534246</v>
      </c>
      <c r="AT16" s="1406">
        <v>1.0865795861750087E-2</v>
      </c>
      <c r="AU16" s="1406">
        <v>2.9769303730822156E-5</v>
      </c>
      <c r="AV16" s="1406">
        <v>9.3001398159881692E-4</v>
      </c>
      <c r="AW16" s="1406">
        <v>2.5479835112296353E-6</v>
      </c>
      <c r="AX16" s="1405" t="s">
        <v>1165</v>
      </c>
      <c r="AY16" s="1404">
        <v>1</v>
      </c>
      <c r="AZ16" s="1405" t="s">
        <v>808</v>
      </c>
      <c r="BA16" s="1405" t="s">
        <v>407</v>
      </c>
      <c r="BB16" s="1408"/>
      <c r="BC16" s="1408"/>
      <c r="BD16" s="1404">
        <v>0</v>
      </c>
      <c r="BE16" s="1405" t="s">
        <v>407</v>
      </c>
      <c r="BF16" s="1405" t="s">
        <v>407</v>
      </c>
      <c r="BG16" s="1404">
        <v>0</v>
      </c>
      <c r="BH16" s="1405" t="s">
        <v>407</v>
      </c>
      <c r="BI16" s="1405" t="s">
        <v>407</v>
      </c>
      <c r="BJ16" s="1404">
        <v>0</v>
      </c>
      <c r="BK16" s="1404">
        <v>0</v>
      </c>
      <c r="BL16" s="1404">
        <v>0</v>
      </c>
      <c r="BM16" s="1404">
        <v>0</v>
      </c>
      <c r="BN16" s="1408"/>
      <c r="BO16" s="1404">
        <v>0</v>
      </c>
      <c r="BP16" s="1405" t="s">
        <v>407</v>
      </c>
      <c r="BQ16" s="1405" t="s">
        <v>407</v>
      </c>
      <c r="BR16" s="1404">
        <v>0</v>
      </c>
      <c r="BS16" s="1405" t="s">
        <v>407</v>
      </c>
      <c r="BT16" s="1405" t="s">
        <v>407</v>
      </c>
      <c r="BU16" s="1405" t="s">
        <v>407</v>
      </c>
      <c r="BV16" s="1405" t="s">
        <v>846</v>
      </c>
      <c r="BW16" s="1404">
        <v>0</v>
      </c>
      <c r="BX16" s="1405" t="s">
        <v>407</v>
      </c>
      <c r="BY16" s="1405" t="s">
        <v>407</v>
      </c>
      <c r="BZ16" s="1405" t="s">
        <v>407</v>
      </c>
      <c r="CA16" s="1404">
        <v>0</v>
      </c>
      <c r="CB16" s="1405" t="s">
        <v>677</v>
      </c>
      <c r="CC16" s="1405" t="s">
        <v>677</v>
      </c>
      <c r="CD16" s="1404" t="b">
        <v>0</v>
      </c>
      <c r="CE16" s="1404" t="b">
        <v>0</v>
      </c>
      <c r="CF16" s="1404" t="b">
        <v>0</v>
      </c>
      <c r="CG16" s="1404" t="b">
        <v>0</v>
      </c>
      <c r="CH16" s="1404" t="b">
        <v>0</v>
      </c>
      <c r="CI16" s="1404" t="b">
        <v>0</v>
      </c>
      <c r="CJ16" s="1404" t="b">
        <v>1</v>
      </c>
      <c r="CK16" s="1404" t="b">
        <v>0</v>
      </c>
      <c r="CL16" s="1404" t="b">
        <v>0</v>
      </c>
      <c r="CM16" s="1405" t="s">
        <v>750</v>
      </c>
      <c r="CN16" s="1408"/>
      <c r="CO16" s="1408"/>
      <c r="CP16" s="1408"/>
      <c r="CQ16" s="1404">
        <v>1</v>
      </c>
      <c r="CR16" s="1408"/>
      <c r="CS16" s="1404">
        <v>1</v>
      </c>
      <c r="CT16" s="1405" t="s">
        <v>407</v>
      </c>
      <c r="CU16" s="1408"/>
    </row>
    <row r="17" spans="1:99" hidden="1" x14ac:dyDescent="0.2">
      <c r="A17" s="1404">
        <v>2024</v>
      </c>
      <c r="B17" s="1405" t="s">
        <v>180</v>
      </c>
      <c r="C17" s="1405" t="s">
        <v>747</v>
      </c>
      <c r="D17" s="1406">
        <v>1</v>
      </c>
      <c r="E17" s="1406">
        <v>0</v>
      </c>
      <c r="F17" s="1405" t="s">
        <v>248</v>
      </c>
      <c r="G17" s="1407" t="s">
        <v>708</v>
      </c>
      <c r="H17" s="1405" t="s">
        <v>407</v>
      </c>
      <c r="I17" s="1405" t="s">
        <v>694</v>
      </c>
      <c r="J17" s="1405" t="s">
        <v>307</v>
      </c>
      <c r="K17" s="1405" t="s">
        <v>748</v>
      </c>
      <c r="L17" s="1405" t="s">
        <v>407</v>
      </c>
      <c r="M17" s="1405" t="s">
        <v>407</v>
      </c>
      <c r="N17" s="1408"/>
      <c r="O17" s="1407">
        <v>126</v>
      </c>
      <c r="P17" s="1405" t="s">
        <v>695</v>
      </c>
      <c r="Q17" s="1405" t="s">
        <v>475</v>
      </c>
      <c r="R17" s="1409">
        <v>7696</v>
      </c>
      <c r="S17" s="1409">
        <v>5494</v>
      </c>
      <c r="T17" s="1409">
        <v>363</v>
      </c>
      <c r="U17" s="1407">
        <v>17991</v>
      </c>
      <c r="V17" s="1405" t="s">
        <v>696</v>
      </c>
      <c r="W17" s="1405" t="s">
        <v>709</v>
      </c>
      <c r="X17" s="1405" t="s">
        <v>709</v>
      </c>
      <c r="Y17" s="1405" t="s">
        <v>407</v>
      </c>
      <c r="Z17" s="1404">
        <v>1</v>
      </c>
      <c r="AA17" s="1404">
        <v>0</v>
      </c>
      <c r="AB17" s="1408"/>
      <c r="AC17" s="1408"/>
      <c r="AD17" s="1408"/>
      <c r="AE17" s="1408"/>
      <c r="AF17" s="1408"/>
      <c r="AG17" s="1406">
        <v>0</v>
      </c>
      <c r="AH17" s="1408"/>
      <c r="AI17" s="1406">
        <v>0</v>
      </c>
      <c r="AJ17" s="1408"/>
      <c r="AK17" s="1408"/>
      <c r="AL17" s="1408"/>
      <c r="AM17" s="1408"/>
      <c r="AN17" s="1408"/>
      <c r="AO17" s="1406">
        <v>5</v>
      </c>
      <c r="AP17" s="1408"/>
      <c r="AQ17" s="1406">
        <v>5</v>
      </c>
      <c r="AR17" s="1404" t="s">
        <v>407</v>
      </c>
      <c r="AS17" s="1406">
        <v>1.3698630136986301E-2</v>
      </c>
      <c r="AT17" s="1406">
        <v>6.4968814968814972E-4</v>
      </c>
      <c r="AU17" s="1406">
        <v>1.779967533392191E-6</v>
      </c>
      <c r="AV17" s="1406">
        <v>7.0195025178287007E-4</v>
      </c>
      <c r="AW17" s="1406">
        <v>1.9231513747475892E-6</v>
      </c>
      <c r="AX17" s="1405" t="s">
        <v>407</v>
      </c>
      <c r="AY17" s="1404">
        <v>1</v>
      </c>
      <c r="AZ17" s="1405" t="s">
        <v>808</v>
      </c>
      <c r="BA17" s="1405" t="s">
        <v>407</v>
      </c>
      <c r="BB17" s="1408"/>
      <c r="BC17" s="1408"/>
      <c r="BD17" s="1404">
        <v>0</v>
      </c>
      <c r="BE17" s="1405" t="s">
        <v>407</v>
      </c>
      <c r="BF17" s="1405" t="s">
        <v>407</v>
      </c>
      <c r="BG17" s="1404">
        <v>0</v>
      </c>
      <c r="BH17" s="1405" t="s">
        <v>407</v>
      </c>
      <c r="BI17" s="1405" t="s">
        <v>407</v>
      </c>
      <c r="BJ17" s="1404">
        <v>0</v>
      </c>
      <c r="BK17" s="1404">
        <v>0</v>
      </c>
      <c r="BL17" s="1404">
        <v>0</v>
      </c>
      <c r="BM17" s="1404">
        <v>0</v>
      </c>
      <c r="BN17" s="1408"/>
      <c r="BO17" s="1404">
        <v>0</v>
      </c>
      <c r="BP17" s="1405" t="s">
        <v>407</v>
      </c>
      <c r="BQ17" s="1405" t="s">
        <v>407</v>
      </c>
      <c r="BR17" s="1404">
        <v>0</v>
      </c>
      <c r="BS17" s="1405" t="s">
        <v>407</v>
      </c>
      <c r="BT17" s="1405" t="s">
        <v>407</v>
      </c>
      <c r="BU17" s="1405" t="s">
        <v>407</v>
      </c>
      <c r="BV17" s="1405" t="s">
        <v>846</v>
      </c>
      <c r="BW17" s="1404">
        <v>0</v>
      </c>
      <c r="BX17" s="1405" t="s">
        <v>407</v>
      </c>
      <c r="BY17" s="1405" t="s">
        <v>407</v>
      </c>
      <c r="BZ17" s="1405" t="s">
        <v>407</v>
      </c>
      <c r="CA17" s="1404">
        <v>0</v>
      </c>
      <c r="CB17" s="1405" t="s">
        <v>677</v>
      </c>
      <c r="CC17" s="1405" t="s">
        <v>677</v>
      </c>
      <c r="CD17" s="1404" t="b">
        <v>0</v>
      </c>
      <c r="CE17" s="1404" t="b">
        <v>0</v>
      </c>
      <c r="CF17" s="1404" t="b">
        <v>0</v>
      </c>
      <c r="CG17" s="1404" t="b">
        <v>0</v>
      </c>
      <c r="CH17" s="1404" t="b">
        <v>0</v>
      </c>
      <c r="CI17" s="1404" t="b">
        <v>0</v>
      </c>
      <c r="CJ17" s="1404" t="b">
        <v>1</v>
      </c>
      <c r="CK17" s="1404" t="b">
        <v>0</v>
      </c>
      <c r="CL17" s="1404" t="b">
        <v>0</v>
      </c>
      <c r="CM17" s="1405" t="s">
        <v>750</v>
      </c>
      <c r="CN17" s="1408"/>
      <c r="CO17" s="1408"/>
      <c r="CP17" s="1408"/>
      <c r="CQ17" s="1404">
        <v>1</v>
      </c>
      <c r="CR17" s="1408"/>
      <c r="CS17" s="1404">
        <v>1</v>
      </c>
      <c r="CT17" s="1405" t="s">
        <v>407</v>
      </c>
      <c r="CU17" s="1408"/>
    </row>
    <row r="18" spans="1:99" hidden="1" x14ac:dyDescent="0.2">
      <c r="A18" s="1404">
        <v>2024</v>
      </c>
      <c r="B18" s="1405" t="s">
        <v>178</v>
      </c>
      <c r="C18" s="1405" t="s">
        <v>919</v>
      </c>
      <c r="D18" s="1406">
        <v>1</v>
      </c>
      <c r="E18" s="1406">
        <v>0</v>
      </c>
      <c r="F18" s="1405" t="s">
        <v>248</v>
      </c>
      <c r="G18" s="1407" t="s">
        <v>708</v>
      </c>
      <c r="H18" s="1405" t="s">
        <v>407</v>
      </c>
      <c r="I18" s="1405" t="s">
        <v>694</v>
      </c>
      <c r="J18" s="1405" t="s">
        <v>298</v>
      </c>
      <c r="K18" s="1405" t="s">
        <v>736</v>
      </c>
      <c r="L18" s="1405" t="s">
        <v>407</v>
      </c>
      <c r="M18" s="1405" t="s">
        <v>407</v>
      </c>
      <c r="N18" s="1408"/>
      <c r="O18" s="1407">
        <v>126</v>
      </c>
      <c r="P18" s="1405" t="s">
        <v>695</v>
      </c>
      <c r="Q18" s="1405" t="s">
        <v>473</v>
      </c>
      <c r="R18" s="1409">
        <v>5167</v>
      </c>
      <c r="S18" s="1409">
        <v>2656</v>
      </c>
      <c r="T18" s="1409">
        <v>340</v>
      </c>
      <c r="U18" s="1407">
        <v>17991</v>
      </c>
      <c r="V18" s="1405" t="s">
        <v>696</v>
      </c>
      <c r="W18" s="1405" t="s">
        <v>709</v>
      </c>
      <c r="X18" s="1405" t="s">
        <v>709</v>
      </c>
      <c r="Y18" s="1405" t="s">
        <v>407</v>
      </c>
      <c r="Z18" s="1404">
        <v>1</v>
      </c>
      <c r="AA18" s="1404">
        <v>0</v>
      </c>
      <c r="AB18" s="1408"/>
      <c r="AC18" s="1408"/>
      <c r="AD18" s="1408"/>
      <c r="AE18" s="1408"/>
      <c r="AF18" s="1408"/>
      <c r="AG18" s="1408"/>
      <c r="AH18" s="1408"/>
      <c r="AI18" s="1406">
        <v>0</v>
      </c>
      <c r="AJ18" s="1408"/>
      <c r="AK18" s="1408"/>
      <c r="AL18" s="1408"/>
      <c r="AM18" s="1408"/>
      <c r="AN18" s="1408"/>
      <c r="AO18" s="1408"/>
      <c r="AP18" s="1408"/>
      <c r="AQ18" s="1406">
        <v>25</v>
      </c>
      <c r="AR18" s="1404" t="s">
        <v>407</v>
      </c>
      <c r="AS18" s="1406">
        <v>6.8493150684931503E-2</v>
      </c>
      <c r="AT18" s="1406">
        <v>4.8383975227404685E-3</v>
      </c>
      <c r="AU18" s="1406">
        <v>1.3255883623946488E-5</v>
      </c>
      <c r="AV18" s="1406">
        <v>9.3001398159881692E-4</v>
      </c>
      <c r="AW18" s="1406">
        <v>2.5479835112296353E-6</v>
      </c>
      <c r="AX18" s="1405" t="s">
        <v>1147</v>
      </c>
      <c r="AY18" s="1404">
        <v>0</v>
      </c>
      <c r="AZ18" s="1405" t="s">
        <v>407</v>
      </c>
      <c r="BA18" s="1405" t="s">
        <v>407</v>
      </c>
      <c r="BB18" s="1408"/>
      <c r="BC18" s="1408"/>
      <c r="BD18" s="1404">
        <v>0</v>
      </c>
      <c r="BE18" s="1405" t="s">
        <v>407</v>
      </c>
      <c r="BF18" s="1405" t="s">
        <v>407</v>
      </c>
      <c r="BG18" s="1404">
        <v>0</v>
      </c>
      <c r="BH18" s="1405" t="s">
        <v>407</v>
      </c>
      <c r="BI18" s="1405" t="s">
        <v>407</v>
      </c>
      <c r="BJ18" s="1404">
        <v>0</v>
      </c>
      <c r="BK18" s="1404">
        <v>0</v>
      </c>
      <c r="BL18" s="1404">
        <v>0</v>
      </c>
      <c r="BM18" s="1404">
        <v>0</v>
      </c>
      <c r="BN18" s="1408"/>
      <c r="BO18" s="1404">
        <v>0</v>
      </c>
      <c r="BP18" s="1405" t="s">
        <v>407</v>
      </c>
      <c r="BQ18" s="1405" t="s">
        <v>407</v>
      </c>
      <c r="BR18" s="1404">
        <v>1</v>
      </c>
      <c r="BS18" s="1405" t="s">
        <v>713</v>
      </c>
      <c r="BT18" s="1405" t="s">
        <v>407</v>
      </c>
      <c r="BU18" s="1405" t="s">
        <v>407</v>
      </c>
      <c r="BV18" s="1405" t="s">
        <v>407</v>
      </c>
      <c r="BW18" s="1404">
        <v>0</v>
      </c>
      <c r="BX18" s="1405" t="s">
        <v>407</v>
      </c>
      <c r="BY18" s="1405" t="s">
        <v>407</v>
      </c>
      <c r="BZ18" s="1405" t="s">
        <v>407</v>
      </c>
      <c r="CA18" s="1404">
        <v>0</v>
      </c>
      <c r="CB18" s="1405" t="s">
        <v>677</v>
      </c>
      <c r="CC18" s="1405" t="s">
        <v>677</v>
      </c>
      <c r="CD18" s="1404" t="b">
        <v>0</v>
      </c>
      <c r="CE18" s="1404" t="b">
        <v>0</v>
      </c>
      <c r="CF18" s="1404" t="b">
        <v>0</v>
      </c>
      <c r="CG18" s="1404" t="b">
        <v>0</v>
      </c>
      <c r="CH18" s="1404" t="b">
        <v>0</v>
      </c>
      <c r="CI18" s="1404" t="b">
        <v>0</v>
      </c>
      <c r="CJ18" s="1404" t="b">
        <v>1</v>
      </c>
      <c r="CK18" s="1404" t="b">
        <v>0</v>
      </c>
      <c r="CL18" s="1404" t="b">
        <v>0</v>
      </c>
      <c r="CM18" s="1405" t="s">
        <v>698</v>
      </c>
      <c r="CN18" s="1408"/>
      <c r="CO18" s="1408"/>
      <c r="CP18" s="1408"/>
      <c r="CQ18" s="1404">
        <v>1</v>
      </c>
      <c r="CR18" s="1408"/>
      <c r="CS18" s="1404">
        <v>1</v>
      </c>
      <c r="CT18" s="1405" t="s">
        <v>407</v>
      </c>
      <c r="CU18" s="1408"/>
    </row>
    <row r="19" spans="1:99" hidden="1" x14ac:dyDescent="0.2">
      <c r="A19" s="1404">
        <v>2024</v>
      </c>
      <c r="B19" s="1405" t="s">
        <v>185</v>
      </c>
      <c r="C19" s="1405" t="s">
        <v>802</v>
      </c>
      <c r="D19" s="1406">
        <v>1</v>
      </c>
      <c r="E19" s="1406">
        <v>0</v>
      </c>
      <c r="F19" s="1405" t="s">
        <v>248</v>
      </c>
      <c r="G19" s="1407" t="s">
        <v>708</v>
      </c>
      <c r="H19" s="1405" t="s">
        <v>407</v>
      </c>
      <c r="I19" s="1405" t="s">
        <v>694</v>
      </c>
      <c r="J19" s="1405" t="s">
        <v>328</v>
      </c>
      <c r="K19" s="1405" t="s">
        <v>803</v>
      </c>
      <c r="L19" s="1405" t="s">
        <v>407</v>
      </c>
      <c r="M19" s="1405" t="s">
        <v>407</v>
      </c>
      <c r="N19" s="1408"/>
      <c r="O19" s="1407">
        <v>126</v>
      </c>
      <c r="P19" s="1405" t="s">
        <v>695</v>
      </c>
      <c r="Q19" s="1405" t="s">
        <v>480</v>
      </c>
      <c r="R19" s="1409">
        <v>37270</v>
      </c>
      <c r="S19" s="1409">
        <v>16700</v>
      </c>
      <c r="T19" s="1409">
        <v>1208</v>
      </c>
      <c r="U19" s="1407">
        <v>17991</v>
      </c>
      <c r="V19" s="1405" t="s">
        <v>696</v>
      </c>
      <c r="W19" s="1405" t="s">
        <v>709</v>
      </c>
      <c r="X19" s="1405" t="s">
        <v>709</v>
      </c>
      <c r="Y19" s="1405" t="s">
        <v>407</v>
      </c>
      <c r="Z19" s="1404">
        <v>1</v>
      </c>
      <c r="AA19" s="1404">
        <v>0</v>
      </c>
      <c r="AB19" s="1408"/>
      <c r="AC19" s="1408"/>
      <c r="AD19" s="1408"/>
      <c r="AE19" s="1408"/>
      <c r="AF19" s="1408"/>
      <c r="AG19" s="1408"/>
      <c r="AH19" s="1408"/>
      <c r="AI19" s="1406">
        <v>0</v>
      </c>
      <c r="AJ19" s="1408"/>
      <c r="AK19" s="1408"/>
      <c r="AL19" s="1408"/>
      <c r="AM19" s="1408"/>
      <c r="AN19" s="1408"/>
      <c r="AO19" s="1408"/>
      <c r="AP19" s="1408"/>
      <c r="AQ19" s="1406">
        <v>55</v>
      </c>
      <c r="AR19" s="1404" t="s">
        <v>407</v>
      </c>
      <c r="AS19" s="1406">
        <v>0.15068493150684931</v>
      </c>
      <c r="AT19" s="1406">
        <v>1.4757177354440569E-3</v>
      </c>
      <c r="AU19" s="1406">
        <v>4.0430622888878268E-6</v>
      </c>
      <c r="AV19" s="1406">
        <v>4.1969157134310231E-4</v>
      </c>
      <c r="AW19" s="1406">
        <v>1.1498399214879516E-6</v>
      </c>
      <c r="AX19" s="1405" t="s">
        <v>407</v>
      </c>
      <c r="AY19" s="1404">
        <v>0</v>
      </c>
      <c r="AZ19" s="1405" t="s">
        <v>407</v>
      </c>
      <c r="BA19" s="1405" t="s">
        <v>407</v>
      </c>
      <c r="BB19" s="1408"/>
      <c r="BC19" s="1408"/>
      <c r="BD19" s="1404">
        <v>0</v>
      </c>
      <c r="BE19" s="1405" t="s">
        <v>407</v>
      </c>
      <c r="BF19" s="1405" t="s">
        <v>407</v>
      </c>
      <c r="BG19" s="1404">
        <v>0</v>
      </c>
      <c r="BH19" s="1405" t="s">
        <v>407</v>
      </c>
      <c r="BI19" s="1405" t="s">
        <v>407</v>
      </c>
      <c r="BJ19" s="1404">
        <v>0</v>
      </c>
      <c r="BK19" s="1404">
        <v>0</v>
      </c>
      <c r="BL19" s="1404">
        <v>0</v>
      </c>
      <c r="BM19" s="1404">
        <v>0</v>
      </c>
      <c r="BN19" s="1408"/>
      <c r="BO19" s="1404">
        <v>0</v>
      </c>
      <c r="BP19" s="1405" t="s">
        <v>407</v>
      </c>
      <c r="BQ19" s="1405" t="s">
        <v>407</v>
      </c>
      <c r="BR19" s="1404">
        <v>1</v>
      </c>
      <c r="BS19" s="1405" t="s">
        <v>713</v>
      </c>
      <c r="BT19" s="1405" t="s">
        <v>407</v>
      </c>
      <c r="BU19" s="1405" t="s">
        <v>407</v>
      </c>
      <c r="BV19" s="1405" t="s">
        <v>1144</v>
      </c>
      <c r="BW19" s="1404">
        <v>0</v>
      </c>
      <c r="BX19" s="1405" t="s">
        <v>407</v>
      </c>
      <c r="BY19" s="1405" t="s">
        <v>407</v>
      </c>
      <c r="BZ19" s="1405" t="s">
        <v>407</v>
      </c>
      <c r="CA19" s="1404">
        <v>0</v>
      </c>
      <c r="CB19" s="1405" t="s">
        <v>677</v>
      </c>
      <c r="CC19" s="1405" t="s">
        <v>677</v>
      </c>
      <c r="CD19" s="1404" t="b">
        <v>0</v>
      </c>
      <c r="CE19" s="1404" t="b">
        <v>0</v>
      </c>
      <c r="CF19" s="1404" t="b">
        <v>0</v>
      </c>
      <c r="CG19" s="1404" t="b">
        <v>0</v>
      </c>
      <c r="CH19" s="1404" t="b">
        <v>0</v>
      </c>
      <c r="CI19" s="1404" t="b">
        <v>0</v>
      </c>
      <c r="CJ19" s="1404" t="b">
        <v>1</v>
      </c>
      <c r="CK19" s="1404" t="b">
        <v>0</v>
      </c>
      <c r="CL19" s="1404" t="b">
        <v>0</v>
      </c>
      <c r="CM19" s="1405" t="s">
        <v>698</v>
      </c>
      <c r="CN19" s="1408"/>
      <c r="CO19" s="1408"/>
      <c r="CP19" s="1408"/>
      <c r="CQ19" s="1404">
        <v>1</v>
      </c>
      <c r="CR19" s="1408"/>
      <c r="CS19" s="1404">
        <v>1</v>
      </c>
      <c r="CT19" s="1405" t="s">
        <v>407</v>
      </c>
      <c r="CU19" s="1408"/>
    </row>
    <row r="20" spans="1:99" hidden="1" x14ac:dyDescent="0.2">
      <c r="A20" s="1404">
        <v>2024</v>
      </c>
      <c r="B20" s="1405" t="s">
        <v>179</v>
      </c>
      <c r="C20" s="1405" t="s">
        <v>1016</v>
      </c>
      <c r="D20" s="1406">
        <v>1</v>
      </c>
      <c r="E20" s="1406">
        <v>0</v>
      </c>
      <c r="F20" s="1405" t="s">
        <v>248</v>
      </c>
      <c r="G20" s="1407" t="s">
        <v>708</v>
      </c>
      <c r="H20" s="1405" t="s">
        <v>407</v>
      </c>
      <c r="I20" s="1405" t="s">
        <v>694</v>
      </c>
      <c r="J20" s="1405" t="s">
        <v>303</v>
      </c>
      <c r="K20" s="1405" t="s">
        <v>1017</v>
      </c>
      <c r="L20" s="1405" t="s">
        <v>407</v>
      </c>
      <c r="M20" s="1405" t="s">
        <v>407</v>
      </c>
      <c r="N20" s="1408"/>
      <c r="O20" s="1407">
        <v>126</v>
      </c>
      <c r="P20" s="1405" t="s">
        <v>695</v>
      </c>
      <c r="Q20" s="1405" t="s">
        <v>474</v>
      </c>
      <c r="R20" s="1409">
        <v>7306</v>
      </c>
      <c r="S20" s="1409">
        <v>3390</v>
      </c>
      <c r="T20" s="1409">
        <v>225</v>
      </c>
      <c r="U20" s="1407">
        <v>17991</v>
      </c>
      <c r="V20" s="1405" t="s">
        <v>696</v>
      </c>
      <c r="W20" s="1405" t="s">
        <v>709</v>
      </c>
      <c r="X20" s="1405" t="s">
        <v>709</v>
      </c>
      <c r="Y20" s="1405" t="s">
        <v>407</v>
      </c>
      <c r="Z20" s="1404">
        <v>1</v>
      </c>
      <c r="AA20" s="1404">
        <v>0</v>
      </c>
      <c r="AB20" s="1408"/>
      <c r="AC20" s="1408"/>
      <c r="AD20" s="1408"/>
      <c r="AE20" s="1408"/>
      <c r="AF20" s="1408"/>
      <c r="AG20" s="1408"/>
      <c r="AH20" s="1408"/>
      <c r="AI20" s="1406">
        <v>0</v>
      </c>
      <c r="AJ20" s="1408"/>
      <c r="AK20" s="1408"/>
      <c r="AL20" s="1408"/>
      <c r="AM20" s="1408"/>
      <c r="AN20" s="1408"/>
      <c r="AO20" s="1408"/>
      <c r="AP20" s="1408"/>
      <c r="AQ20" s="1406">
        <v>150</v>
      </c>
      <c r="AR20" s="1404" t="s">
        <v>407</v>
      </c>
      <c r="AS20" s="1406">
        <v>0.41095890410958902</v>
      </c>
      <c r="AT20" s="1406">
        <v>2.0531070353134409E-2</v>
      </c>
      <c r="AU20" s="1406">
        <v>5.62495078168066E-5</v>
      </c>
      <c r="AV20" s="1406">
        <v>2.2106595015709187E-3</v>
      </c>
      <c r="AW20" s="1406">
        <v>6.0566013741669009E-6</v>
      </c>
      <c r="AX20" s="1405" t="s">
        <v>407</v>
      </c>
      <c r="AY20" s="1404">
        <v>0</v>
      </c>
      <c r="AZ20" s="1405" t="s">
        <v>407</v>
      </c>
      <c r="BA20" s="1405" t="s">
        <v>407</v>
      </c>
      <c r="BB20" s="1408"/>
      <c r="BC20" s="1408"/>
      <c r="BD20" s="1404">
        <v>0</v>
      </c>
      <c r="BE20" s="1405" t="s">
        <v>407</v>
      </c>
      <c r="BF20" s="1405" t="s">
        <v>407</v>
      </c>
      <c r="BG20" s="1404">
        <v>0</v>
      </c>
      <c r="BH20" s="1405" t="s">
        <v>407</v>
      </c>
      <c r="BI20" s="1405" t="s">
        <v>407</v>
      </c>
      <c r="BJ20" s="1404">
        <v>0</v>
      </c>
      <c r="BK20" s="1404">
        <v>0</v>
      </c>
      <c r="BL20" s="1404">
        <v>0</v>
      </c>
      <c r="BM20" s="1404">
        <v>0</v>
      </c>
      <c r="BN20" s="1408"/>
      <c r="BO20" s="1404">
        <v>0</v>
      </c>
      <c r="BP20" s="1405" t="s">
        <v>407</v>
      </c>
      <c r="BQ20" s="1405" t="s">
        <v>407</v>
      </c>
      <c r="BR20" s="1404">
        <v>1</v>
      </c>
      <c r="BS20" s="1405" t="s">
        <v>808</v>
      </c>
      <c r="BT20" s="1405" t="s">
        <v>407</v>
      </c>
      <c r="BU20" s="1405" t="s">
        <v>407</v>
      </c>
      <c r="BV20" s="1405" t="s">
        <v>1006</v>
      </c>
      <c r="BW20" s="1404">
        <v>0</v>
      </c>
      <c r="BX20" s="1405" t="s">
        <v>407</v>
      </c>
      <c r="BY20" s="1405" t="s">
        <v>407</v>
      </c>
      <c r="BZ20" s="1405" t="s">
        <v>407</v>
      </c>
      <c r="CA20" s="1404">
        <v>0</v>
      </c>
      <c r="CB20" s="1405" t="s">
        <v>677</v>
      </c>
      <c r="CC20" s="1405" t="s">
        <v>677</v>
      </c>
      <c r="CD20" s="1404" t="b">
        <v>0</v>
      </c>
      <c r="CE20" s="1404" t="b">
        <v>0</v>
      </c>
      <c r="CF20" s="1404" t="b">
        <v>0</v>
      </c>
      <c r="CG20" s="1404" t="b">
        <v>0</v>
      </c>
      <c r="CH20" s="1404" t="b">
        <v>0</v>
      </c>
      <c r="CI20" s="1404" t="b">
        <v>0</v>
      </c>
      <c r="CJ20" s="1404" t="b">
        <v>1</v>
      </c>
      <c r="CK20" s="1404" t="b">
        <v>0</v>
      </c>
      <c r="CL20" s="1404" t="b">
        <v>0</v>
      </c>
      <c r="CM20" s="1405" t="s">
        <v>698</v>
      </c>
      <c r="CN20" s="1408"/>
      <c r="CO20" s="1408"/>
      <c r="CP20" s="1408"/>
      <c r="CQ20" s="1404">
        <v>1</v>
      </c>
      <c r="CR20" s="1408"/>
      <c r="CS20" s="1404">
        <v>1</v>
      </c>
      <c r="CT20" s="1405" t="s">
        <v>407</v>
      </c>
      <c r="CU20" s="1408"/>
    </row>
    <row r="21" spans="1:99" hidden="1" x14ac:dyDescent="0.2">
      <c r="A21" s="1404">
        <v>2024</v>
      </c>
      <c r="B21" s="1405" t="s">
        <v>189</v>
      </c>
      <c r="C21" s="1405" t="s">
        <v>735</v>
      </c>
      <c r="D21" s="1406">
        <v>1</v>
      </c>
      <c r="E21" s="1406">
        <v>0</v>
      </c>
      <c r="F21" s="1405" t="s">
        <v>248</v>
      </c>
      <c r="G21" s="1407" t="s">
        <v>708</v>
      </c>
      <c r="H21" s="1405" t="s">
        <v>407</v>
      </c>
      <c r="I21" s="1405" t="s">
        <v>694</v>
      </c>
      <c r="J21" s="1405" t="s">
        <v>342</v>
      </c>
      <c r="K21" s="1405" t="s">
        <v>736</v>
      </c>
      <c r="L21" s="1405" t="s">
        <v>407</v>
      </c>
      <c r="M21" s="1405" t="s">
        <v>407</v>
      </c>
      <c r="N21" s="1408"/>
      <c r="O21" s="1407">
        <v>126</v>
      </c>
      <c r="P21" s="1405" t="s">
        <v>695</v>
      </c>
      <c r="Q21" s="1405" t="s">
        <v>483</v>
      </c>
      <c r="R21" s="1409">
        <v>12739</v>
      </c>
      <c r="S21" s="1409">
        <v>5656</v>
      </c>
      <c r="T21" s="1409">
        <v>559</v>
      </c>
      <c r="U21" s="1407">
        <v>17991</v>
      </c>
      <c r="V21" s="1405" t="s">
        <v>696</v>
      </c>
      <c r="W21" s="1405" t="s">
        <v>709</v>
      </c>
      <c r="X21" s="1405" t="s">
        <v>709</v>
      </c>
      <c r="Y21" s="1405" t="s">
        <v>407</v>
      </c>
      <c r="Z21" s="1404">
        <v>1</v>
      </c>
      <c r="AA21" s="1404">
        <v>0</v>
      </c>
      <c r="AB21" s="1408"/>
      <c r="AC21" s="1408"/>
      <c r="AD21" s="1408"/>
      <c r="AE21" s="1408"/>
      <c r="AF21" s="1408"/>
      <c r="AG21" s="1408"/>
      <c r="AH21" s="1406">
        <v>0</v>
      </c>
      <c r="AI21" s="1406">
        <v>0</v>
      </c>
      <c r="AJ21" s="1408"/>
      <c r="AK21" s="1408"/>
      <c r="AL21" s="1408"/>
      <c r="AM21" s="1408"/>
      <c r="AN21" s="1408"/>
      <c r="AO21" s="1408"/>
      <c r="AP21" s="1406">
        <v>5</v>
      </c>
      <c r="AQ21" s="1406">
        <v>5</v>
      </c>
      <c r="AR21" s="1404" t="s">
        <v>407</v>
      </c>
      <c r="AS21" s="1406">
        <v>1.3698630136986301E-2</v>
      </c>
      <c r="AT21" s="1406">
        <v>3.9249548630190752E-4</v>
      </c>
      <c r="AU21" s="1406">
        <v>1.0753300994572808E-6</v>
      </c>
      <c r="AV21" s="1406">
        <v>2.7780707036002665E-4</v>
      </c>
      <c r="AW21" s="1406">
        <v>7.61115261260347E-7</v>
      </c>
      <c r="AX21" s="1405" t="s">
        <v>407</v>
      </c>
      <c r="AY21" s="1404">
        <v>0</v>
      </c>
      <c r="AZ21" s="1405" t="s">
        <v>407</v>
      </c>
      <c r="BA21" s="1405" t="s">
        <v>407</v>
      </c>
      <c r="BB21" s="1408"/>
      <c r="BC21" s="1408"/>
      <c r="BD21" s="1404">
        <v>0</v>
      </c>
      <c r="BE21" s="1405" t="s">
        <v>407</v>
      </c>
      <c r="BF21" s="1405" t="s">
        <v>407</v>
      </c>
      <c r="BG21" s="1404">
        <v>0</v>
      </c>
      <c r="BH21" s="1405" t="s">
        <v>407</v>
      </c>
      <c r="BI21" s="1405" t="s">
        <v>407</v>
      </c>
      <c r="BJ21" s="1404">
        <v>1</v>
      </c>
      <c r="BK21" s="1404">
        <v>0</v>
      </c>
      <c r="BL21" s="1404">
        <v>0</v>
      </c>
      <c r="BM21" s="1404">
        <v>0</v>
      </c>
      <c r="BN21" s="1408"/>
      <c r="BO21" s="1404">
        <v>0</v>
      </c>
      <c r="BP21" s="1405" t="s">
        <v>407</v>
      </c>
      <c r="BQ21" s="1405" t="s">
        <v>407</v>
      </c>
      <c r="BR21" s="1404">
        <v>0</v>
      </c>
      <c r="BS21" s="1405" t="s">
        <v>407</v>
      </c>
      <c r="BT21" s="1405" t="s">
        <v>407</v>
      </c>
      <c r="BU21" s="1405" t="s">
        <v>407</v>
      </c>
      <c r="BV21" s="1405" t="s">
        <v>407</v>
      </c>
      <c r="BW21" s="1404">
        <v>0</v>
      </c>
      <c r="BX21" s="1405" t="s">
        <v>407</v>
      </c>
      <c r="BY21" s="1405" t="s">
        <v>407</v>
      </c>
      <c r="BZ21" s="1405" t="s">
        <v>407</v>
      </c>
      <c r="CA21" s="1404">
        <v>0</v>
      </c>
      <c r="CB21" s="1405" t="s">
        <v>677</v>
      </c>
      <c r="CC21" s="1405" t="s">
        <v>677</v>
      </c>
      <c r="CD21" s="1404" t="b">
        <v>0</v>
      </c>
      <c r="CE21" s="1404" t="b">
        <v>0</v>
      </c>
      <c r="CF21" s="1404" t="b">
        <v>0</v>
      </c>
      <c r="CG21" s="1404" t="b">
        <v>0</v>
      </c>
      <c r="CH21" s="1404" t="b">
        <v>0</v>
      </c>
      <c r="CI21" s="1404" t="b">
        <v>0</v>
      </c>
      <c r="CJ21" s="1404" t="b">
        <v>1</v>
      </c>
      <c r="CK21" s="1404" t="b">
        <v>0</v>
      </c>
      <c r="CL21" s="1404" t="b">
        <v>0</v>
      </c>
      <c r="CM21" s="1405" t="s">
        <v>698</v>
      </c>
      <c r="CN21" s="1408"/>
      <c r="CO21" s="1408"/>
      <c r="CP21" s="1408"/>
      <c r="CQ21" s="1404">
        <v>1</v>
      </c>
      <c r="CR21" s="1408"/>
      <c r="CS21" s="1404">
        <v>1</v>
      </c>
      <c r="CT21" s="1405" t="s">
        <v>407</v>
      </c>
      <c r="CU21" s="1408"/>
    </row>
    <row r="22" spans="1:99" hidden="1" x14ac:dyDescent="0.2">
      <c r="A22" s="1404">
        <v>2024</v>
      </c>
      <c r="B22" s="1405" t="s">
        <v>180</v>
      </c>
      <c r="C22" s="1405" t="s">
        <v>763</v>
      </c>
      <c r="D22" s="1406">
        <v>1</v>
      </c>
      <c r="E22" s="1406">
        <v>0</v>
      </c>
      <c r="F22" s="1405" t="s">
        <v>248</v>
      </c>
      <c r="G22" s="1407" t="s">
        <v>708</v>
      </c>
      <c r="H22" s="1405" t="s">
        <v>407</v>
      </c>
      <c r="I22" s="1405" t="s">
        <v>694</v>
      </c>
      <c r="J22" s="1405" t="s">
        <v>307</v>
      </c>
      <c r="K22" s="1405" t="s">
        <v>764</v>
      </c>
      <c r="L22" s="1405" t="s">
        <v>407</v>
      </c>
      <c r="M22" s="1405" t="s">
        <v>407</v>
      </c>
      <c r="N22" s="1408"/>
      <c r="O22" s="1407">
        <v>126</v>
      </c>
      <c r="P22" s="1405" t="s">
        <v>695</v>
      </c>
      <c r="Q22" s="1405" t="s">
        <v>475</v>
      </c>
      <c r="R22" s="1409">
        <v>555</v>
      </c>
      <c r="S22" s="1409">
        <v>529</v>
      </c>
      <c r="T22" s="1409">
        <v>33</v>
      </c>
      <c r="U22" s="1407">
        <v>17991</v>
      </c>
      <c r="V22" s="1405" t="s">
        <v>696</v>
      </c>
      <c r="W22" s="1405" t="s">
        <v>709</v>
      </c>
      <c r="X22" s="1405" t="s">
        <v>709</v>
      </c>
      <c r="Y22" s="1405" t="s">
        <v>407</v>
      </c>
      <c r="Z22" s="1404">
        <v>1</v>
      </c>
      <c r="AA22" s="1404">
        <v>0</v>
      </c>
      <c r="AB22" s="1408"/>
      <c r="AC22" s="1408"/>
      <c r="AD22" s="1408"/>
      <c r="AE22" s="1408"/>
      <c r="AF22" s="1408"/>
      <c r="AG22" s="1408"/>
      <c r="AH22" s="1406">
        <v>2</v>
      </c>
      <c r="AI22" s="1406">
        <v>2</v>
      </c>
      <c r="AJ22" s="1408"/>
      <c r="AK22" s="1408"/>
      <c r="AL22" s="1408"/>
      <c r="AM22" s="1408"/>
      <c r="AN22" s="1408"/>
      <c r="AO22" s="1408"/>
      <c r="AP22" s="1406">
        <v>2</v>
      </c>
      <c r="AQ22" s="1406">
        <v>2</v>
      </c>
      <c r="AR22" s="1404" t="s">
        <v>407</v>
      </c>
      <c r="AS22" s="1406">
        <v>5.4794520547945206E-3</v>
      </c>
      <c r="AT22" s="1406">
        <v>3.6036036036036037E-3</v>
      </c>
      <c r="AU22" s="1406">
        <v>9.8728865852153529E-6</v>
      </c>
      <c r="AV22" s="1406">
        <v>7.0195025178287007E-4</v>
      </c>
      <c r="AW22" s="1406">
        <v>1.9231513747475892E-6</v>
      </c>
      <c r="AX22" s="1405" t="s">
        <v>407</v>
      </c>
      <c r="AY22" s="1404">
        <v>0</v>
      </c>
      <c r="AZ22" s="1405" t="s">
        <v>407</v>
      </c>
      <c r="BA22" s="1405" t="s">
        <v>407</v>
      </c>
      <c r="BB22" s="1408"/>
      <c r="BC22" s="1408"/>
      <c r="BD22" s="1404">
        <v>0</v>
      </c>
      <c r="BE22" s="1405" t="s">
        <v>407</v>
      </c>
      <c r="BF22" s="1405" t="s">
        <v>407</v>
      </c>
      <c r="BG22" s="1404">
        <v>0</v>
      </c>
      <c r="BH22" s="1405" t="s">
        <v>407</v>
      </c>
      <c r="BI22" s="1405" t="s">
        <v>407</v>
      </c>
      <c r="BJ22" s="1404">
        <v>1</v>
      </c>
      <c r="BK22" s="1404">
        <v>0</v>
      </c>
      <c r="BL22" s="1404">
        <v>0</v>
      </c>
      <c r="BM22" s="1404">
        <v>0</v>
      </c>
      <c r="BN22" s="1408"/>
      <c r="BO22" s="1404">
        <v>0</v>
      </c>
      <c r="BP22" s="1405" t="s">
        <v>407</v>
      </c>
      <c r="BQ22" s="1405" t="s">
        <v>407</v>
      </c>
      <c r="BR22" s="1404">
        <v>0</v>
      </c>
      <c r="BS22" s="1405" t="s">
        <v>407</v>
      </c>
      <c r="BT22" s="1405" t="s">
        <v>407</v>
      </c>
      <c r="BU22" s="1405" t="s">
        <v>407</v>
      </c>
      <c r="BV22" s="1405" t="s">
        <v>1142</v>
      </c>
      <c r="BW22" s="1404">
        <v>0</v>
      </c>
      <c r="BX22" s="1405" t="s">
        <v>407</v>
      </c>
      <c r="BY22" s="1405" t="s">
        <v>407</v>
      </c>
      <c r="BZ22" s="1405" t="s">
        <v>407</v>
      </c>
      <c r="CA22" s="1404">
        <v>0</v>
      </c>
      <c r="CB22" s="1405" t="s">
        <v>677</v>
      </c>
      <c r="CC22" s="1405" t="s">
        <v>677</v>
      </c>
      <c r="CD22" s="1404" t="b">
        <v>0</v>
      </c>
      <c r="CE22" s="1404" t="b">
        <v>0</v>
      </c>
      <c r="CF22" s="1404" t="b">
        <v>0</v>
      </c>
      <c r="CG22" s="1404" t="b">
        <v>0</v>
      </c>
      <c r="CH22" s="1404" t="b">
        <v>0</v>
      </c>
      <c r="CI22" s="1404" t="b">
        <v>0</v>
      </c>
      <c r="CJ22" s="1404" t="b">
        <v>1</v>
      </c>
      <c r="CK22" s="1404" t="b">
        <v>0</v>
      </c>
      <c r="CL22" s="1404" t="b">
        <v>0</v>
      </c>
      <c r="CM22" s="1405" t="s">
        <v>698</v>
      </c>
      <c r="CN22" s="1408"/>
      <c r="CO22" s="1408"/>
      <c r="CP22" s="1408"/>
      <c r="CQ22" s="1404">
        <v>1</v>
      </c>
      <c r="CR22" s="1408"/>
      <c r="CS22" s="1404">
        <v>1</v>
      </c>
      <c r="CT22" s="1405" t="s">
        <v>407</v>
      </c>
      <c r="CU22" s="1408"/>
    </row>
    <row r="23" spans="1:99" hidden="1" x14ac:dyDescent="0.2">
      <c r="A23" s="1404">
        <v>2024</v>
      </c>
      <c r="B23" s="1405" t="s">
        <v>178</v>
      </c>
      <c r="C23" s="1405" t="s">
        <v>991</v>
      </c>
      <c r="D23" s="1406">
        <v>1</v>
      </c>
      <c r="E23" s="1406">
        <v>0</v>
      </c>
      <c r="F23" s="1405" t="s">
        <v>248</v>
      </c>
      <c r="G23" s="1407" t="s">
        <v>708</v>
      </c>
      <c r="H23" s="1405" t="s">
        <v>407</v>
      </c>
      <c r="I23" s="1405" t="s">
        <v>694</v>
      </c>
      <c r="J23" s="1405" t="s">
        <v>298</v>
      </c>
      <c r="K23" s="1405" t="s">
        <v>992</v>
      </c>
      <c r="L23" s="1405" t="s">
        <v>407</v>
      </c>
      <c r="M23" s="1405" t="s">
        <v>407</v>
      </c>
      <c r="N23" s="1408"/>
      <c r="O23" s="1407">
        <v>126</v>
      </c>
      <c r="P23" s="1405" t="s">
        <v>695</v>
      </c>
      <c r="Q23" s="1405" t="s">
        <v>473</v>
      </c>
      <c r="R23" s="1409">
        <v>8155</v>
      </c>
      <c r="S23" s="1409">
        <v>3525</v>
      </c>
      <c r="T23" s="1409">
        <v>583</v>
      </c>
      <c r="U23" s="1407">
        <v>17991</v>
      </c>
      <c r="V23" s="1405" t="s">
        <v>696</v>
      </c>
      <c r="W23" s="1405" t="s">
        <v>709</v>
      </c>
      <c r="X23" s="1405" t="s">
        <v>709</v>
      </c>
      <c r="Y23" s="1405" t="s">
        <v>407</v>
      </c>
      <c r="Z23" s="1404">
        <v>1</v>
      </c>
      <c r="AA23" s="1404">
        <v>0</v>
      </c>
      <c r="AB23" s="1408"/>
      <c r="AC23" s="1408"/>
      <c r="AD23" s="1408"/>
      <c r="AE23" s="1408"/>
      <c r="AF23" s="1408"/>
      <c r="AG23" s="1406">
        <v>0</v>
      </c>
      <c r="AH23" s="1408"/>
      <c r="AI23" s="1406">
        <v>0</v>
      </c>
      <c r="AJ23" s="1408"/>
      <c r="AK23" s="1408"/>
      <c r="AL23" s="1408"/>
      <c r="AM23" s="1408"/>
      <c r="AN23" s="1408"/>
      <c r="AO23" s="1406">
        <v>8</v>
      </c>
      <c r="AP23" s="1408"/>
      <c r="AQ23" s="1406">
        <v>8</v>
      </c>
      <c r="AR23" s="1404" t="s">
        <v>407</v>
      </c>
      <c r="AS23" s="1406">
        <v>2.1917808219178082E-2</v>
      </c>
      <c r="AT23" s="1406">
        <v>9.8099325567136721E-4</v>
      </c>
      <c r="AU23" s="1406">
        <v>2.6876527552640197E-6</v>
      </c>
      <c r="AV23" s="1406">
        <v>9.3001398159881692E-4</v>
      </c>
      <c r="AW23" s="1406">
        <v>2.5479835112296353E-6</v>
      </c>
      <c r="AX23" s="1405" t="s">
        <v>407</v>
      </c>
      <c r="AY23" s="1404">
        <v>1</v>
      </c>
      <c r="AZ23" s="1405" t="s">
        <v>713</v>
      </c>
      <c r="BA23" s="1405" t="s">
        <v>407</v>
      </c>
      <c r="BB23" s="1408"/>
      <c r="BC23" s="1408"/>
      <c r="BD23" s="1404">
        <v>0</v>
      </c>
      <c r="BE23" s="1405" t="s">
        <v>407</v>
      </c>
      <c r="BF23" s="1405" t="s">
        <v>407</v>
      </c>
      <c r="BG23" s="1404">
        <v>0</v>
      </c>
      <c r="BH23" s="1405" t="s">
        <v>407</v>
      </c>
      <c r="BI23" s="1405" t="s">
        <v>407</v>
      </c>
      <c r="BJ23" s="1404">
        <v>0</v>
      </c>
      <c r="BK23" s="1404">
        <v>0</v>
      </c>
      <c r="BL23" s="1404">
        <v>0</v>
      </c>
      <c r="BM23" s="1404">
        <v>0</v>
      </c>
      <c r="BN23" s="1408"/>
      <c r="BO23" s="1404">
        <v>0</v>
      </c>
      <c r="BP23" s="1405" t="s">
        <v>407</v>
      </c>
      <c r="BQ23" s="1405" t="s">
        <v>407</v>
      </c>
      <c r="BR23" s="1404">
        <v>0</v>
      </c>
      <c r="BS23" s="1405" t="s">
        <v>407</v>
      </c>
      <c r="BT23" s="1405" t="s">
        <v>407</v>
      </c>
      <c r="BU23" s="1405" t="s">
        <v>407</v>
      </c>
      <c r="BV23" s="1405" t="s">
        <v>407</v>
      </c>
      <c r="BW23" s="1404">
        <v>0</v>
      </c>
      <c r="BX23" s="1405" t="s">
        <v>407</v>
      </c>
      <c r="BY23" s="1405" t="s">
        <v>407</v>
      </c>
      <c r="BZ23" s="1405" t="s">
        <v>407</v>
      </c>
      <c r="CA23" s="1404">
        <v>0</v>
      </c>
      <c r="CB23" s="1405" t="s">
        <v>677</v>
      </c>
      <c r="CC23" s="1405" t="s">
        <v>677</v>
      </c>
      <c r="CD23" s="1404" t="b">
        <v>0</v>
      </c>
      <c r="CE23" s="1404" t="b">
        <v>0</v>
      </c>
      <c r="CF23" s="1404" t="b">
        <v>0</v>
      </c>
      <c r="CG23" s="1404" t="b">
        <v>0</v>
      </c>
      <c r="CH23" s="1404" t="b">
        <v>0</v>
      </c>
      <c r="CI23" s="1404" t="b">
        <v>0</v>
      </c>
      <c r="CJ23" s="1404" t="b">
        <v>1</v>
      </c>
      <c r="CK23" s="1404" t="b">
        <v>0</v>
      </c>
      <c r="CL23" s="1404" t="b">
        <v>0</v>
      </c>
      <c r="CM23" s="1405" t="s">
        <v>750</v>
      </c>
      <c r="CN23" s="1408"/>
      <c r="CO23" s="1408"/>
      <c r="CP23" s="1408"/>
      <c r="CQ23" s="1404">
        <v>1</v>
      </c>
      <c r="CR23" s="1408"/>
      <c r="CS23" s="1404">
        <v>1</v>
      </c>
      <c r="CT23" s="1405" t="s">
        <v>407</v>
      </c>
      <c r="CU23" s="1408"/>
    </row>
    <row r="24" spans="1:99" hidden="1" x14ac:dyDescent="0.2">
      <c r="A24" s="1404">
        <v>2024</v>
      </c>
      <c r="B24" s="1405" t="s">
        <v>179</v>
      </c>
      <c r="C24" s="1405" t="s">
        <v>1046</v>
      </c>
      <c r="D24" s="1406">
        <v>1</v>
      </c>
      <c r="E24" s="1406">
        <v>0</v>
      </c>
      <c r="F24" s="1405" t="s">
        <v>248</v>
      </c>
      <c r="G24" s="1407" t="s">
        <v>708</v>
      </c>
      <c r="H24" s="1405" t="s">
        <v>407</v>
      </c>
      <c r="I24" s="1405" t="s">
        <v>694</v>
      </c>
      <c r="J24" s="1405" t="s">
        <v>303</v>
      </c>
      <c r="K24" s="1405" t="s">
        <v>778</v>
      </c>
      <c r="L24" s="1405" t="s">
        <v>407</v>
      </c>
      <c r="M24" s="1405" t="s">
        <v>407</v>
      </c>
      <c r="N24" s="1408"/>
      <c r="O24" s="1407">
        <v>126</v>
      </c>
      <c r="P24" s="1405" t="s">
        <v>695</v>
      </c>
      <c r="Q24" s="1405" t="s">
        <v>474</v>
      </c>
      <c r="R24" s="1409">
        <v>18525</v>
      </c>
      <c r="S24" s="1409">
        <v>7363</v>
      </c>
      <c r="T24" s="1409">
        <v>813</v>
      </c>
      <c r="U24" s="1407">
        <v>17991</v>
      </c>
      <c r="V24" s="1405" t="s">
        <v>696</v>
      </c>
      <c r="W24" s="1405" t="s">
        <v>709</v>
      </c>
      <c r="X24" s="1405" t="s">
        <v>709</v>
      </c>
      <c r="Y24" s="1405" t="s">
        <v>407</v>
      </c>
      <c r="Z24" s="1404">
        <v>1</v>
      </c>
      <c r="AA24" s="1404">
        <v>0</v>
      </c>
      <c r="AB24" s="1408"/>
      <c r="AC24" s="1408"/>
      <c r="AD24" s="1408"/>
      <c r="AE24" s="1408"/>
      <c r="AF24" s="1408"/>
      <c r="AG24" s="1406">
        <v>0</v>
      </c>
      <c r="AH24" s="1408"/>
      <c r="AI24" s="1406">
        <v>0</v>
      </c>
      <c r="AJ24" s="1408"/>
      <c r="AK24" s="1408"/>
      <c r="AL24" s="1408"/>
      <c r="AM24" s="1408"/>
      <c r="AN24" s="1408"/>
      <c r="AO24" s="1406">
        <v>155</v>
      </c>
      <c r="AP24" s="1408"/>
      <c r="AQ24" s="1406">
        <v>155</v>
      </c>
      <c r="AR24" s="1404" t="s">
        <v>407</v>
      </c>
      <c r="AS24" s="1406">
        <v>0.42465753424657532</v>
      </c>
      <c r="AT24" s="1406">
        <v>8.3670715249662617E-3</v>
      </c>
      <c r="AU24" s="1406">
        <v>2.2923483630044552E-5</v>
      </c>
      <c r="AV24" s="1406">
        <v>2.2106595015709187E-3</v>
      </c>
      <c r="AW24" s="1406">
        <v>6.0566013741669009E-6</v>
      </c>
      <c r="AX24" s="1405" t="s">
        <v>407</v>
      </c>
      <c r="AY24" s="1404">
        <v>1</v>
      </c>
      <c r="AZ24" s="1405" t="s">
        <v>751</v>
      </c>
      <c r="BA24" s="1405" t="s">
        <v>407</v>
      </c>
      <c r="BB24" s="1408"/>
      <c r="BC24" s="1408"/>
      <c r="BD24" s="1404">
        <v>0</v>
      </c>
      <c r="BE24" s="1405" t="s">
        <v>407</v>
      </c>
      <c r="BF24" s="1405" t="s">
        <v>407</v>
      </c>
      <c r="BG24" s="1404">
        <v>0</v>
      </c>
      <c r="BH24" s="1405" t="s">
        <v>407</v>
      </c>
      <c r="BI24" s="1405" t="s">
        <v>407</v>
      </c>
      <c r="BJ24" s="1404">
        <v>0</v>
      </c>
      <c r="BK24" s="1404">
        <v>0</v>
      </c>
      <c r="BL24" s="1404">
        <v>0</v>
      </c>
      <c r="BM24" s="1404">
        <v>0</v>
      </c>
      <c r="BN24" s="1408"/>
      <c r="BO24" s="1404">
        <v>0</v>
      </c>
      <c r="BP24" s="1405" t="s">
        <v>407</v>
      </c>
      <c r="BQ24" s="1405" t="s">
        <v>407</v>
      </c>
      <c r="BR24" s="1404">
        <v>0</v>
      </c>
      <c r="BS24" s="1405" t="s">
        <v>407</v>
      </c>
      <c r="BT24" s="1405" t="s">
        <v>407</v>
      </c>
      <c r="BU24" s="1405" t="s">
        <v>407</v>
      </c>
      <c r="BV24" s="1405" t="s">
        <v>1170</v>
      </c>
      <c r="BW24" s="1404">
        <v>0</v>
      </c>
      <c r="BX24" s="1405" t="s">
        <v>407</v>
      </c>
      <c r="BY24" s="1405" t="s">
        <v>407</v>
      </c>
      <c r="BZ24" s="1405" t="s">
        <v>407</v>
      </c>
      <c r="CA24" s="1404">
        <v>0</v>
      </c>
      <c r="CB24" s="1405" t="s">
        <v>677</v>
      </c>
      <c r="CC24" s="1405" t="s">
        <v>677</v>
      </c>
      <c r="CD24" s="1404" t="b">
        <v>0</v>
      </c>
      <c r="CE24" s="1404" t="b">
        <v>0</v>
      </c>
      <c r="CF24" s="1404" t="b">
        <v>0</v>
      </c>
      <c r="CG24" s="1404" t="b">
        <v>0</v>
      </c>
      <c r="CH24" s="1404" t="b">
        <v>0</v>
      </c>
      <c r="CI24" s="1404" t="b">
        <v>0</v>
      </c>
      <c r="CJ24" s="1404" t="b">
        <v>1</v>
      </c>
      <c r="CK24" s="1404" t="b">
        <v>0</v>
      </c>
      <c r="CL24" s="1404" t="b">
        <v>0</v>
      </c>
      <c r="CM24" s="1405" t="s">
        <v>750</v>
      </c>
      <c r="CN24" s="1408"/>
      <c r="CO24" s="1408"/>
      <c r="CP24" s="1408"/>
      <c r="CQ24" s="1404">
        <v>1</v>
      </c>
      <c r="CR24" s="1408"/>
      <c r="CS24" s="1404">
        <v>1</v>
      </c>
      <c r="CT24" s="1405" t="s">
        <v>407</v>
      </c>
      <c r="CU24" s="1408"/>
    </row>
    <row r="25" spans="1:99" hidden="1" x14ac:dyDescent="0.2">
      <c r="A25" s="1404">
        <v>2024</v>
      </c>
      <c r="B25" s="1405" t="s">
        <v>185</v>
      </c>
      <c r="C25" s="1405" t="s">
        <v>787</v>
      </c>
      <c r="D25" s="1406">
        <v>1</v>
      </c>
      <c r="E25" s="1406">
        <v>0</v>
      </c>
      <c r="F25" s="1405" t="s">
        <v>248</v>
      </c>
      <c r="G25" s="1407" t="s">
        <v>708</v>
      </c>
      <c r="H25" s="1405" t="s">
        <v>407</v>
      </c>
      <c r="I25" s="1405" t="s">
        <v>694</v>
      </c>
      <c r="J25" s="1405" t="s">
        <v>328</v>
      </c>
      <c r="K25" s="1405" t="s">
        <v>788</v>
      </c>
      <c r="L25" s="1405" t="s">
        <v>407</v>
      </c>
      <c r="M25" s="1405" t="s">
        <v>407</v>
      </c>
      <c r="N25" s="1408"/>
      <c r="O25" s="1407">
        <v>126</v>
      </c>
      <c r="P25" s="1405" t="s">
        <v>695</v>
      </c>
      <c r="Q25" s="1405" t="s">
        <v>480</v>
      </c>
      <c r="R25" s="1409">
        <v>26899</v>
      </c>
      <c r="S25" s="1409">
        <v>12188</v>
      </c>
      <c r="T25" s="1409">
        <v>992</v>
      </c>
      <c r="U25" s="1407">
        <v>17991</v>
      </c>
      <c r="V25" s="1405" t="s">
        <v>696</v>
      </c>
      <c r="W25" s="1405" t="s">
        <v>709</v>
      </c>
      <c r="X25" s="1405" t="s">
        <v>709</v>
      </c>
      <c r="Y25" s="1405" t="s">
        <v>407</v>
      </c>
      <c r="Z25" s="1404">
        <v>1</v>
      </c>
      <c r="AA25" s="1404">
        <v>0</v>
      </c>
      <c r="AB25" s="1408"/>
      <c r="AC25" s="1408"/>
      <c r="AD25" s="1408"/>
      <c r="AE25" s="1408"/>
      <c r="AF25" s="1408"/>
      <c r="AG25" s="1408"/>
      <c r="AH25" s="1408"/>
      <c r="AI25" s="1406">
        <v>0</v>
      </c>
      <c r="AJ25" s="1408"/>
      <c r="AK25" s="1408"/>
      <c r="AL25" s="1408"/>
      <c r="AM25" s="1408"/>
      <c r="AN25" s="1408"/>
      <c r="AO25" s="1408"/>
      <c r="AP25" s="1408"/>
      <c r="AQ25" s="1406">
        <v>35</v>
      </c>
      <c r="AR25" s="1404" t="s">
        <v>407</v>
      </c>
      <c r="AS25" s="1406">
        <v>9.5890410958904104E-2</v>
      </c>
      <c r="AT25" s="1406">
        <v>1.3011636120301871E-3</v>
      </c>
      <c r="AU25" s="1406">
        <v>3.5648318137813344E-6</v>
      </c>
      <c r="AV25" s="1406">
        <v>4.1969157134310231E-4</v>
      </c>
      <c r="AW25" s="1406">
        <v>1.1498399214879516E-6</v>
      </c>
      <c r="AX25" s="1405" t="s">
        <v>407</v>
      </c>
      <c r="AY25" s="1404">
        <v>0</v>
      </c>
      <c r="AZ25" s="1405" t="s">
        <v>407</v>
      </c>
      <c r="BA25" s="1405" t="s">
        <v>407</v>
      </c>
      <c r="BB25" s="1408"/>
      <c r="BC25" s="1408"/>
      <c r="BD25" s="1404">
        <v>0</v>
      </c>
      <c r="BE25" s="1405" t="s">
        <v>407</v>
      </c>
      <c r="BF25" s="1405" t="s">
        <v>407</v>
      </c>
      <c r="BG25" s="1404">
        <v>0</v>
      </c>
      <c r="BH25" s="1405" t="s">
        <v>407</v>
      </c>
      <c r="BI25" s="1405" t="s">
        <v>407</v>
      </c>
      <c r="BJ25" s="1404">
        <v>0</v>
      </c>
      <c r="BK25" s="1404">
        <v>0</v>
      </c>
      <c r="BL25" s="1404">
        <v>0</v>
      </c>
      <c r="BM25" s="1404">
        <v>0</v>
      </c>
      <c r="BN25" s="1408"/>
      <c r="BO25" s="1404">
        <v>0</v>
      </c>
      <c r="BP25" s="1405" t="s">
        <v>407</v>
      </c>
      <c r="BQ25" s="1405" t="s">
        <v>407</v>
      </c>
      <c r="BR25" s="1404">
        <v>1</v>
      </c>
      <c r="BS25" s="1405" t="s">
        <v>838</v>
      </c>
      <c r="BT25" s="1405" t="s">
        <v>407</v>
      </c>
      <c r="BU25" s="1405" t="s">
        <v>407</v>
      </c>
      <c r="BV25" s="1405" t="s">
        <v>846</v>
      </c>
      <c r="BW25" s="1404">
        <v>0</v>
      </c>
      <c r="BX25" s="1405" t="s">
        <v>407</v>
      </c>
      <c r="BY25" s="1405" t="s">
        <v>407</v>
      </c>
      <c r="BZ25" s="1405" t="s">
        <v>407</v>
      </c>
      <c r="CA25" s="1404">
        <v>0</v>
      </c>
      <c r="CB25" s="1405" t="s">
        <v>677</v>
      </c>
      <c r="CC25" s="1405" t="s">
        <v>677</v>
      </c>
      <c r="CD25" s="1404" t="b">
        <v>0</v>
      </c>
      <c r="CE25" s="1404" t="b">
        <v>0</v>
      </c>
      <c r="CF25" s="1404" t="b">
        <v>0</v>
      </c>
      <c r="CG25" s="1404" t="b">
        <v>0</v>
      </c>
      <c r="CH25" s="1404" t="b">
        <v>0</v>
      </c>
      <c r="CI25" s="1404" t="b">
        <v>0</v>
      </c>
      <c r="CJ25" s="1404" t="b">
        <v>1</v>
      </c>
      <c r="CK25" s="1404" t="b">
        <v>0</v>
      </c>
      <c r="CL25" s="1404" t="b">
        <v>0</v>
      </c>
      <c r="CM25" s="1405" t="s">
        <v>698</v>
      </c>
      <c r="CN25" s="1408"/>
      <c r="CO25" s="1408"/>
      <c r="CP25" s="1408"/>
      <c r="CQ25" s="1404">
        <v>1</v>
      </c>
      <c r="CR25" s="1408"/>
      <c r="CS25" s="1404">
        <v>1</v>
      </c>
      <c r="CT25" s="1405" t="s">
        <v>407</v>
      </c>
      <c r="CU25" s="1408"/>
    </row>
    <row r="26" spans="1:99" hidden="1" x14ac:dyDescent="0.2">
      <c r="A26" s="1404">
        <v>2024</v>
      </c>
      <c r="B26" s="1405" t="s">
        <v>178</v>
      </c>
      <c r="C26" s="1405" t="s">
        <v>994</v>
      </c>
      <c r="D26" s="1406">
        <v>1</v>
      </c>
      <c r="E26" s="1406">
        <v>0</v>
      </c>
      <c r="F26" s="1405" t="s">
        <v>248</v>
      </c>
      <c r="G26" s="1407" t="s">
        <v>708</v>
      </c>
      <c r="H26" s="1405" t="s">
        <v>407</v>
      </c>
      <c r="I26" s="1405" t="s">
        <v>694</v>
      </c>
      <c r="J26" s="1405" t="s">
        <v>298</v>
      </c>
      <c r="K26" s="1405" t="s">
        <v>995</v>
      </c>
      <c r="L26" s="1405" t="s">
        <v>407</v>
      </c>
      <c r="M26" s="1405" t="s">
        <v>407</v>
      </c>
      <c r="N26" s="1408"/>
      <c r="O26" s="1407">
        <v>126</v>
      </c>
      <c r="P26" s="1405" t="s">
        <v>695</v>
      </c>
      <c r="Q26" s="1405" t="s">
        <v>473</v>
      </c>
      <c r="R26" s="1409">
        <v>4382</v>
      </c>
      <c r="S26" s="1409">
        <v>2324</v>
      </c>
      <c r="T26" s="1409">
        <v>431</v>
      </c>
      <c r="U26" s="1407">
        <v>17991</v>
      </c>
      <c r="V26" s="1405" t="s">
        <v>696</v>
      </c>
      <c r="W26" s="1405" t="s">
        <v>709</v>
      </c>
      <c r="X26" s="1405" t="s">
        <v>709</v>
      </c>
      <c r="Y26" s="1405" t="s">
        <v>407</v>
      </c>
      <c r="Z26" s="1404">
        <v>1</v>
      </c>
      <c r="AA26" s="1404">
        <v>0</v>
      </c>
      <c r="AB26" s="1408"/>
      <c r="AC26" s="1408"/>
      <c r="AD26" s="1408"/>
      <c r="AE26" s="1408"/>
      <c r="AF26" s="1408"/>
      <c r="AG26" s="1408"/>
      <c r="AH26" s="1408"/>
      <c r="AI26" s="1406">
        <v>0</v>
      </c>
      <c r="AJ26" s="1408"/>
      <c r="AK26" s="1408"/>
      <c r="AL26" s="1408"/>
      <c r="AM26" s="1408"/>
      <c r="AN26" s="1408"/>
      <c r="AO26" s="1408"/>
      <c r="AP26" s="1408"/>
      <c r="AQ26" s="1406">
        <v>8</v>
      </c>
      <c r="AR26" s="1404" t="s">
        <v>407</v>
      </c>
      <c r="AS26" s="1406">
        <v>2.1917808219178082E-2</v>
      </c>
      <c r="AT26" s="1406">
        <v>1.8256503879507074E-3</v>
      </c>
      <c r="AU26" s="1406">
        <v>5.0017818847964584E-6</v>
      </c>
      <c r="AV26" s="1406">
        <v>9.3001398159881692E-4</v>
      </c>
      <c r="AW26" s="1406">
        <v>2.5479835112296353E-6</v>
      </c>
      <c r="AX26" s="1405" t="s">
        <v>1156</v>
      </c>
      <c r="AY26" s="1404">
        <v>0</v>
      </c>
      <c r="AZ26" s="1405" t="s">
        <v>407</v>
      </c>
      <c r="BA26" s="1405" t="s">
        <v>407</v>
      </c>
      <c r="BB26" s="1408"/>
      <c r="BC26" s="1408"/>
      <c r="BD26" s="1404">
        <v>0</v>
      </c>
      <c r="BE26" s="1405" t="s">
        <v>407</v>
      </c>
      <c r="BF26" s="1405" t="s">
        <v>407</v>
      </c>
      <c r="BG26" s="1404">
        <v>0</v>
      </c>
      <c r="BH26" s="1405" t="s">
        <v>407</v>
      </c>
      <c r="BI26" s="1405" t="s">
        <v>407</v>
      </c>
      <c r="BJ26" s="1404">
        <v>0</v>
      </c>
      <c r="BK26" s="1404">
        <v>0</v>
      </c>
      <c r="BL26" s="1404">
        <v>0</v>
      </c>
      <c r="BM26" s="1404">
        <v>0</v>
      </c>
      <c r="BN26" s="1408"/>
      <c r="BO26" s="1404">
        <v>0</v>
      </c>
      <c r="BP26" s="1405" t="s">
        <v>407</v>
      </c>
      <c r="BQ26" s="1405" t="s">
        <v>407</v>
      </c>
      <c r="BR26" s="1404">
        <v>1</v>
      </c>
      <c r="BS26" s="1405" t="s">
        <v>808</v>
      </c>
      <c r="BT26" s="1405" t="s">
        <v>407</v>
      </c>
      <c r="BU26" s="1405" t="s">
        <v>407</v>
      </c>
      <c r="BV26" s="1405" t="s">
        <v>828</v>
      </c>
      <c r="BW26" s="1404">
        <v>0</v>
      </c>
      <c r="BX26" s="1405" t="s">
        <v>407</v>
      </c>
      <c r="BY26" s="1405" t="s">
        <v>407</v>
      </c>
      <c r="BZ26" s="1405" t="s">
        <v>407</v>
      </c>
      <c r="CA26" s="1404">
        <v>0</v>
      </c>
      <c r="CB26" s="1405" t="s">
        <v>677</v>
      </c>
      <c r="CC26" s="1405" t="s">
        <v>677</v>
      </c>
      <c r="CD26" s="1404" t="b">
        <v>0</v>
      </c>
      <c r="CE26" s="1404" t="b">
        <v>0</v>
      </c>
      <c r="CF26" s="1404" t="b">
        <v>0</v>
      </c>
      <c r="CG26" s="1404" t="b">
        <v>0</v>
      </c>
      <c r="CH26" s="1404" t="b">
        <v>0</v>
      </c>
      <c r="CI26" s="1404" t="b">
        <v>0</v>
      </c>
      <c r="CJ26" s="1404" t="b">
        <v>1</v>
      </c>
      <c r="CK26" s="1404" t="b">
        <v>0</v>
      </c>
      <c r="CL26" s="1404" t="b">
        <v>0</v>
      </c>
      <c r="CM26" s="1405" t="s">
        <v>698</v>
      </c>
      <c r="CN26" s="1408"/>
      <c r="CO26" s="1408"/>
      <c r="CP26" s="1408"/>
      <c r="CQ26" s="1404">
        <v>1</v>
      </c>
      <c r="CR26" s="1408"/>
      <c r="CS26" s="1404">
        <v>1</v>
      </c>
      <c r="CT26" s="1405" t="s">
        <v>407</v>
      </c>
      <c r="CU26" s="1408"/>
    </row>
    <row r="27" spans="1:99" hidden="1" x14ac:dyDescent="0.2">
      <c r="A27" s="1404">
        <v>2024</v>
      </c>
      <c r="B27" s="1405" t="s">
        <v>179</v>
      </c>
      <c r="C27" s="1405" t="s">
        <v>1029</v>
      </c>
      <c r="D27" s="1406">
        <v>1</v>
      </c>
      <c r="E27" s="1406">
        <v>0</v>
      </c>
      <c r="F27" s="1405" t="s">
        <v>248</v>
      </c>
      <c r="G27" s="1407" t="s">
        <v>708</v>
      </c>
      <c r="H27" s="1405" t="s">
        <v>407</v>
      </c>
      <c r="I27" s="1405" t="s">
        <v>694</v>
      </c>
      <c r="J27" s="1405" t="s">
        <v>303</v>
      </c>
      <c r="K27" s="1405" t="s">
        <v>1030</v>
      </c>
      <c r="L27" s="1405" t="s">
        <v>407</v>
      </c>
      <c r="M27" s="1405" t="s">
        <v>407</v>
      </c>
      <c r="N27" s="1408"/>
      <c r="O27" s="1407">
        <v>126</v>
      </c>
      <c r="P27" s="1405" t="s">
        <v>695</v>
      </c>
      <c r="Q27" s="1405" t="s">
        <v>474</v>
      </c>
      <c r="R27" s="1409">
        <v>19535</v>
      </c>
      <c r="S27" s="1409">
        <v>8238</v>
      </c>
      <c r="T27" s="1409">
        <v>987</v>
      </c>
      <c r="U27" s="1407">
        <v>17991</v>
      </c>
      <c r="V27" s="1405" t="s">
        <v>696</v>
      </c>
      <c r="W27" s="1405" t="s">
        <v>709</v>
      </c>
      <c r="X27" s="1405" t="s">
        <v>709</v>
      </c>
      <c r="Y27" s="1405" t="s">
        <v>407</v>
      </c>
      <c r="Z27" s="1404">
        <v>1</v>
      </c>
      <c r="AA27" s="1404">
        <v>0</v>
      </c>
      <c r="AB27" s="1408"/>
      <c r="AC27" s="1408"/>
      <c r="AD27" s="1408"/>
      <c r="AE27" s="1408"/>
      <c r="AF27" s="1408"/>
      <c r="AG27" s="1408"/>
      <c r="AH27" s="1406">
        <v>0</v>
      </c>
      <c r="AI27" s="1406">
        <v>0</v>
      </c>
      <c r="AJ27" s="1408"/>
      <c r="AK27" s="1408"/>
      <c r="AL27" s="1408"/>
      <c r="AM27" s="1408"/>
      <c r="AN27" s="1408"/>
      <c r="AO27" s="1408"/>
      <c r="AP27" s="1406">
        <v>0</v>
      </c>
      <c r="AQ27" s="1406">
        <v>10</v>
      </c>
      <c r="AR27" s="1404" t="s">
        <v>407</v>
      </c>
      <c r="AS27" s="1406">
        <v>2.7397260273972601E-2</v>
      </c>
      <c r="AT27" s="1406">
        <v>5.1190171487074478E-4</v>
      </c>
      <c r="AU27" s="1406">
        <v>1.4024704517006707E-6</v>
      </c>
      <c r="AV27" s="1406">
        <v>2.2106595015709187E-3</v>
      </c>
      <c r="AW27" s="1406">
        <v>6.0566013741669009E-6</v>
      </c>
      <c r="AX27" s="1405" t="s">
        <v>407</v>
      </c>
      <c r="AY27" s="1404">
        <v>0</v>
      </c>
      <c r="AZ27" s="1405" t="s">
        <v>407</v>
      </c>
      <c r="BA27" s="1405" t="s">
        <v>407</v>
      </c>
      <c r="BB27" s="1408"/>
      <c r="BC27" s="1408"/>
      <c r="BD27" s="1404">
        <v>0</v>
      </c>
      <c r="BE27" s="1405" t="s">
        <v>407</v>
      </c>
      <c r="BF27" s="1405" t="s">
        <v>407</v>
      </c>
      <c r="BG27" s="1404">
        <v>0</v>
      </c>
      <c r="BH27" s="1405" t="s">
        <v>407</v>
      </c>
      <c r="BI27" s="1405" t="s">
        <v>407</v>
      </c>
      <c r="BJ27" s="1404">
        <v>1</v>
      </c>
      <c r="BK27" s="1404">
        <v>0</v>
      </c>
      <c r="BL27" s="1404">
        <v>0</v>
      </c>
      <c r="BM27" s="1404">
        <v>0</v>
      </c>
      <c r="BN27" s="1408"/>
      <c r="BO27" s="1404">
        <v>0</v>
      </c>
      <c r="BP27" s="1405" t="s">
        <v>407</v>
      </c>
      <c r="BQ27" s="1405" t="s">
        <v>407</v>
      </c>
      <c r="BR27" s="1404">
        <v>0</v>
      </c>
      <c r="BS27" s="1405" t="s">
        <v>407</v>
      </c>
      <c r="BT27" s="1405" t="s">
        <v>407</v>
      </c>
      <c r="BU27" s="1405" t="s">
        <v>407</v>
      </c>
      <c r="BV27" s="1405" t="s">
        <v>407</v>
      </c>
      <c r="BW27" s="1404">
        <v>0</v>
      </c>
      <c r="BX27" s="1405" t="s">
        <v>407</v>
      </c>
      <c r="BY27" s="1405" t="s">
        <v>407</v>
      </c>
      <c r="BZ27" s="1405" t="s">
        <v>407</v>
      </c>
      <c r="CA27" s="1404">
        <v>0</v>
      </c>
      <c r="CB27" s="1405" t="s">
        <v>677</v>
      </c>
      <c r="CC27" s="1405" t="s">
        <v>677</v>
      </c>
      <c r="CD27" s="1404" t="b">
        <v>0</v>
      </c>
      <c r="CE27" s="1404" t="b">
        <v>0</v>
      </c>
      <c r="CF27" s="1404" t="b">
        <v>0</v>
      </c>
      <c r="CG27" s="1404" t="b">
        <v>0</v>
      </c>
      <c r="CH27" s="1404" t="b">
        <v>0</v>
      </c>
      <c r="CI27" s="1404" t="b">
        <v>0</v>
      </c>
      <c r="CJ27" s="1404" t="b">
        <v>1</v>
      </c>
      <c r="CK27" s="1404" t="b">
        <v>0</v>
      </c>
      <c r="CL27" s="1404" t="b">
        <v>0</v>
      </c>
      <c r="CM27" s="1405" t="s">
        <v>698</v>
      </c>
      <c r="CN27" s="1408"/>
      <c r="CO27" s="1408"/>
      <c r="CP27" s="1408"/>
      <c r="CQ27" s="1404">
        <v>1</v>
      </c>
      <c r="CR27" s="1408"/>
      <c r="CS27" s="1404">
        <v>1</v>
      </c>
      <c r="CT27" s="1405" t="s">
        <v>407</v>
      </c>
      <c r="CU27" s="1408"/>
    </row>
    <row r="28" spans="1:99" hidden="1" x14ac:dyDescent="0.2">
      <c r="A28" s="1404">
        <v>2024</v>
      </c>
      <c r="B28" s="1405" t="s">
        <v>179</v>
      </c>
      <c r="C28" s="1405" t="s">
        <v>1040</v>
      </c>
      <c r="D28" s="1406">
        <v>1</v>
      </c>
      <c r="E28" s="1406">
        <v>0</v>
      </c>
      <c r="F28" s="1405" t="s">
        <v>248</v>
      </c>
      <c r="G28" s="1407" t="s">
        <v>708</v>
      </c>
      <c r="H28" s="1405" t="s">
        <v>407</v>
      </c>
      <c r="I28" s="1405" t="s">
        <v>694</v>
      </c>
      <c r="J28" s="1405" t="s">
        <v>303</v>
      </c>
      <c r="K28" s="1405" t="s">
        <v>764</v>
      </c>
      <c r="L28" s="1405" t="s">
        <v>407</v>
      </c>
      <c r="M28" s="1405" t="s">
        <v>407</v>
      </c>
      <c r="N28" s="1408"/>
      <c r="O28" s="1407">
        <v>126</v>
      </c>
      <c r="P28" s="1405" t="s">
        <v>695</v>
      </c>
      <c r="Q28" s="1405" t="s">
        <v>474</v>
      </c>
      <c r="R28" s="1409">
        <v>2057</v>
      </c>
      <c r="S28" s="1409">
        <v>866</v>
      </c>
      <c r="T28" s="1409">
        <v>90</v>
      </c>
      <c r="U28" s="1407">
        <v>17991</v>
      </c>
      <c r="V28" s="1405" t="s">
        <v>696</v>
      </c>
      <c r="W28" s="1405" t="s">
        <v>709</v>
      </c>
      <c r="X28" s="1405" t="s">
        <v>709</v>
      </c>
      <c r="Y28" s="1405" t="s">
        <v>407</v>
      </c>
      <c r="Z28" s="1404">
        <v>1</v>
      </c>
      <c r="AA28" s="1404">
        <v>0</v>
      </c>
      <c r="AB28" s="1408"/>
      <c r="AC28" s="1408"/>
      <c r="AD28" s="1408"/>
      <c r="AE28" s="1408"/>
      <c r="AF28" s="1408"/>
      <c r="AG28" s="1408"/>
      <c r="AH28" s="1406">
        <v>0</v>
      </c>
      <c r="AI28" s="1406">
        <v>0</v>
      </c>
      <c r="AJ28" s="1408"/>
      <c r="AK28" s="1408"/>
      <c r="AL28" s="1408"/>
      <c r="AM28" s="1408"/>
      <c r="AN28" s="1408"/>
      <c r="AO28" s="1408"/>
      <c r="AP28" s="1406">
        <v>0</v>
      </c>
      <c r="AQ28" s="1406">
        <v>35</v>
      </c>
      <c r="AR28" s="1404" t="s">
        <v>407</v>
      </c>
      <c r="AS28" s="1406">
        <v>9.5890410958904104E-2</v>
      </c>
      <c r="AT28" s="1406">
        <v>1.7015070491006319E-2</v>
      </c>
      <c r="AU28" s="1406">
        <v>4.6616631482209096E-5</v>
      </c>
      <c r="AV28" s="1406">
        <v>2.2106595015709187E-3</v>
      </c>
      <c r="AW28" s="1406">
        <v>6.0566013741669009E-6</v>
      </c>
      <c r="AX28" s="1405" t="s">
        <v>407</v>
      </c>
      <c r="AY28" s="1404">
        <v>0</v>
      </c>
      <c r="AZ28" s="1405" t="s">
        <v>407</v>
      </c>
      <c r="BA28" s="1405" t="s">
        <v>407</v>
      </c>
      <c r="BB28" s="1408"/>
      <c r="BC28" s="1408"/>
      <c r="BD28" s="1404">
        <v>0</v>
      </c>
      <c r="BE28" s="1405" t="s">
        <v>407</v>
      </c>
      <c r="BF28" s="1405" t="s">
        <v>407</v>
      </c>
      <c r="BG28" s="1404">
        <v>0</v>
      </c>
      <c r="BH28" s="1405" t="s">
        <v>407</v>
      </c>
      <c r="BI28" s="1405" t="s">
        <v>407</v>
      </c>
      <c r="BJ28" s="1404">
        <v>1</v>
      </c>
      <c r="BK28" s="1404">
        <v>0</v>
      </c>
      <c r="BL28" s="1404">
        <v>0</v>
      </c>
      <c r="BM28" s="1404">
        <v>0</v>
      </c>
      <c r="BN28" s="1408"/>
      <c r="BO28" s="1404">
        <v>0</v>
      </c>
      <c r="BP28" s="1405" t="s">
        <v>407</v>
      </c>
      <c r="BQ28" s="1405" t="s">
        <v>407</v>
      </c>
      <c r="BR28" s="1404">
        <v>0</v>
      </c>
      <c r="BS28" s="1405" t="s">
        <v>407</v>
      </c>
      <c r="BT28" s="1405" t="s">
        <v>407</v>
      </c>
      <c r="BU28" s="1405" t="s">
        <v>407</v>
      </c>
      <c r="BV28" s="1405" t="s">
        <v>407</v>
      </c>
      <c r="BW28" s="1404">
        <v>0</v>
      </c>
      <c r="BX28" s="1405" t="s">
        <v>407</v>
      </c>
      <c r="BY28" s="1405" t="s">
        <v>407</v>
      </c>
      <c r="BZ28" s="1405" t="s">
        <v>407</v>
      </c>
      <c r="CA28" s="1404">
        <v>0</v>
      </c>
      <c r="CB28" s="1405" t="s">
        <v>677</v>
      </c>
      <c r="CC28" s="1405" t="s">
        <v>677</v>
      </c>
      <c r="CD28" s="1404" t="b">
        <v>0</v>
      </c>
      <c r="CE28" s="1404" t="b">
        <v>0</v>
      </c>
      <c r="CF28" s="1404" t="b">
        <v>0</v>
      </c>
      <c r="CG28" s="1404" t="b">
        <v>0</v>
      </c>
      <c r="CH28" s="1404" t="b">
        <v>0</v>
      </c>
      <c r="CI28" s="1404" t="b">
        <v>0</v>
      </c>
      <c r="CJ28" s="1404" t="b">
        <v>1</v>
      </c>
      <c r="CK28" s="1404" t="b">
        <v>0</v>
      </c>
      <c r="CL28" s="1404" t="b">
        <v>0</v>
      </c>
      <c r="CM28" s="1405" t="s">
        <v>698</v>
      </c>
      <c r="CN28" s="1408"/>
      <c r="CO28" s="1408"/>
      <c r="CP28" s="1408"/>
      <c r="CQ28" s="1404">
        <v>1</v>
      </c>
      <c r="CR28" s="1408"/>
      <c r="CS28" s="1404">
        <v>1</v>
      </c>
      <c r="CT28" s="1405" t="s">
        <v>407</v>
      </c>
      <c r="CU28" s="1408"/>
    </row>
    <row r="29" spans="1:99" hidden="1" x14ac:dyDescent="0.2">
      <c r="A29" s="1404">
        <v>2024</v>
      </c>
      <c r="B29" s="1405" t="s">
        <v>179</v>
      </c>
      <c r="C29" s="1405" t="s">
        <v>1043</v>
      </c>
      <c r="D29" s="1406">
        <v>1</v>
      </c>
      <c r="E29" s="1406">
        <v>0</v>
      </c>
      <c r="F29" s="1405" t="s">
        <v>248</v>
      </c>
      <c r="G29" s="1407" t="s">
        <v>708</v>
      </c>
      <c r="H29" s="1405" t="s">
        <v>407</v>
      </c>
      <c r="I29" s="1405" t="s">
        <v>694</v>
      </c>
      <c r="J29" s="1405" t="s">
        <v>303</v>
      </c>
      <c r="K29" s="1405" t="s">
        <v>766</v>
      </c>
      <c r="L29" s="1405" t="s">
        <v>407</v>
      </c>
      <c r="M29" s="1405" t="s">
        <v>407</v>
      </c>
      <c r="N29" s="1408"/>
      <c r="O29" s="1407">
        <v>126</v>
      </c>
      <c r="P29" s="1405" t="s">
        <v>695</v>
      </c>
      <c r="Q29" s="1405" t="s">
        <v>474</v>
      </c>
      <c r="R29" s="1409">
        <v>12336</v>
      </c>
      <c r="S29" s="1409">
        <v>5844</v>
      </c>
      <c r="T29" s="1409">
        <v>864</v>
      </c>
      <c r="U29" s="1407">
        <v>17991</v>
      </c>
      <c r="V29" s="1405" t="s">
        <v>696</v>
      </c>
      <c r="W29" s="1405" t="s">
        <v>709</v>
      </c>
      <c r="X29" s="1405" t="s">
        <v>709</v>
      </c>
      <c r="Y29" s="1405" t="s">
        <v>407</v>
      </c>
      <c r="Z29" s="1404">
        <v>1</v>
      </c>
      <c r="AA29" s="1404">
        <v>0</v>
      </c>
      <c r="AB29" s="1408"/>
      <c r="AC29" s="1408"/>
      <c r="AD29" s="1408"/>
      <c r="AE29" s="1408"/>
      <c r="AF29" s="1408"/>
      <c r="AG29" s="1408"/>
      <c r="AH29" s="1408"/>
      <c r="AI29" s="1406">
        <v>0</v>
      </c>
      <c r="AJ29" s="1408"/>
      <c r="AK29" s="1408"/>
      <c r="AL29" s="1408"/>
      <c r="AM29" s="1408"/>
      <c r="AN29" s="1408"/>
      <c r="AO29" s="1408"/>
      <c r="AP29" s="1408"/>
      <c r="AQ29" s="1406">
        <v>10</v>
      </c>
      <c r="AR29" s="1404" t="s">
        <v>407</v>
      </c>
      <c r="AS29" s="1406">
        <v>2.7397260273972601E-2</v>
      </c>
      <c r="AT29" s="1406">
        <v>8.1063553826199745E-4</v>
      </c>
      <c r="AU29" s="1406">
        <v>2.2209192829095821E-6</v>
      </c>
      <c r="AV29" s="1406">
        <v>2.2106595015709187E-3</v>
      </c>
      <c r="AW29" s="1406">
        <v>6.0566013741669009E-6</v>
      </c>
      <c r="AX29" s="1405" t="s">
        <v>407</v>
      </c>
      <c r="AY29" s="1404">
        <v>0</v>
      </c>
      <c r="AZ29" s="1405" t="s">
        <v>407</v>
      </c>
      <c r="BA29" s="1405" t="s">
        <v>407</v>
      </c>
      <c r="BB29" s="1408"/>
      <c r="BC29" s="1408"/>
      <c r="BD29" s="1404">
        <v>0</v>
      </c>
      <c r="BE29" s="1405" t="s">
        <v>407</v>
      </c>
      <c r="BF29" s="1405" t="s">
        <v>407</v>
      </c>
      <c r="BG29" s="1404">
        <v>0</v>
      </c>
      <c r="BH29" s="1405" t="s">
        <v>407</v>
      </c>
      <c r="BI29" s="1405" t="s">
        <v>407</v>
      </c>
      <c r="BJ29" s="1404">
        <v>0</v>
      </c>
      <c r="BK29" s="1404">
        <v>0</v>
      </c>
      <c r="BL29" s="1404">
        <v>0</v>
      </c>
      <c r="BM29" s="1404">
        <v>0</v>
      </c>
      <c r="BN29" s="1408"/>
      <c r="BO29" s="1404">
        <v>0</v>
      </c>
      <c r="BP29" s="1405" t="s">
        <v>407</v>
      </c>
      <c r="BQ29" s="1405" t="s">
        <v>407</v>
      </c>
      <c r="BR29" s="1404">
        <v>1</v>
      </c>
      <c r="BS29" s="1405" t="s">
        <v>713</v>
      </c>
      <c r="BT29" s="1405" t="s">
        <v>407</v>
      </c>
      <c r="BU29" s="1405" t="s">
        <v>407</v>
      </c>
      <c r="BV29" s="1405" t="s">
        <v>1044</v>
      </c>
      <c r="BW29" s="1404">
        <v>0</v>
      </c>
      <c r="BX29" s="1405" t="s">
        <v>407</v>
      </c>
      <c r="BY29" s="1405" t="s">
        <v>407</v>
      </c>
      <c r="BZ29" s="1405" t="s">
        <v>407</v>
      </c>
      <c r="CA29" s="1404">
        <v>0</v>
      </c>
      <c r="CB29" s="1405" t="s">
        <v>677</v>
      </c>
      <c r="CC29" s="1405" t="s">
        <v>677</v>
      </c>
      <c r="CD29" s="1404" t="b">
        <v>0</v>
      </c>
      <c r="CE29" s="1404" t="b">
        <v>0</v>
      </c>
      <c r="CF29" s="1404" t="b">
        <v>0</v>
      </c>
      <c r="CG29" s="1404" t="b">
        <v>0</v>
      </c>
      <c r="CH29" s="1404" t="b">
        <v>0</v>
      </c>
      <c r="CI29" s="1404" t="b">
        <v>0</v>
      </c>
      <c r="CJ29" s="1404" t="b">
        <v>1</v>
      </c>
      <c r="CK29" s="1404" t="b">
        <v>0</v>
      </c>
      <c r="CL29" s="1404" t="b">
        <v>0</v>
      </c>
      <c r="CM29" s="1405" t="s">
        <v>698</v>
      </c>
      <c r="CN29" s="1408"/>
      <c r="CO29" s="1408"/>
      <c r="CP29" s="1408"/>
      <c r="CQ29" s="1404">
        <v>1</v>
      </c>
      <c r="CR29" s="1408"/>
      <c r="CS29" s="1404">
        <v>1</v>
      </c>
      <c r="CT29" s="1405" t="s">
        <v>407</v>
      </c>
      <c r="CU29" s="1408"/>
    </row>
    <row r="30" spans="1:99" hidden="1" x14ac:dyDescent="0.2">
      <c r="A30" s="1404">
        <v>2024</v>
      </c>
      <c r="B30" s="1405" t="s">
        <v>185</v>
      </c>
      <c r="C30" s="1405" t="s">
        <v>786</v>
      </c>
      <c r="D30" s="1406">
        <v>1</v>
      </c>
      <c r="E30" s="1406">
        <v>0</v>
      </c>
      <c r="F30" s="1405" t="s">
        <v>248</v>
      </c>
      <c r="G30" s="1407" t="s">
        <v>708</v>
      </c>
      <c r="H30" s="1405" t="s">
        <v>407</v>
      </c>
      <c r="I30" s="1405" t="s">
        <v>694</v>
      </c>
      <c r="J30" s="1405" t="s">
        <v>328</v>
      </c>
      <c r="K30" s="1405" t="s">
        <v>715</v>
      </c>
      <c r="L30" s="1405" t="s">
        <v>407</v>
      </c>
      <c r="M30" s="1405" t="s">
        <v>407</v>
      </c>
      <c r="N30" s="1408"/>
      <c r="O30" s="1407">
        <v>126</v>
      </c>
      <c r="P30" s="1405" t="s">
        <v>695</v>
      </c>
      <c r="Q30" s="1405" t="s">
        <v>480</v>
      </c>
      <c r="R30" s="1409">
        <v>14320</v>
      </c>
      <c r="S30" s="1409">
        <v>6367</v>
      </c>
      <c r="T30" s="1409">
        <v>300</v>
      </c>
      <c r="U30" s="1407">
        <v>17991</v>
      </c>
      <c r="V30" s="1405" t="s">
        <v>696</v>
      </c>
      <c r="W30" s="1405" t="s">
        <v>709</v>
      </c>
      <c r="X30" s="1405" t="s">
        <v>709</v>
      </c>
      <c r="Y30" s="1405" t="s">
        <v>407</v>
      </c>
      <c r="Z30" s="1404">
        <v>1</v>
      </c>
      <c r="AA30" s="1404">
        <v>0</v>
      </c>
      <c r="AB30" s="1408"/>
      <c r="AC30" s="1408"/>
      <c r="AD30" s="1408"/>
      <c r="AE30" s="1408"/>
      <c r="AF30" s="1408"/>
      <c r="AG30" s="1408"/>
      <c r="AH30" s="1408"/>
      <c r="AI30" s="1406">
        <v>0</v>
      </c>
      <c r="AJ30" s="1408"/>
      <c r="AK30" s="1408"/>
      <c r="AL30" s="1408"/>
      <c r="AM30" s="1408"/>
      <c r="AN30" s="1408"/>
      <c r="AO30" s="1408"/>
      <c r="AP30" s="1408"/>
      <c r="AQ30" s="1406">
        <v>100</v>
      </c>
      <c r="AR30" s="1404" t="s">
        <v>407</v>
      </c>
      <c r="AS30" s="1406">
        <v>0.27397260273972601</v>
      </c>
      <c r="AT30" s="1406">
        <v>6.9832402234636867E-3</v>
      </c>
      <c r="AU30" s="1406">
        <v>1.9132164995790921E-5</v>
      </c>
      <c r="AV30" s="1406">
        <v>4.1969157134310231E-4</v>
      </c>
      <c r="AW30" s="1406">
        <v>1.1498399214879516E-6</v>
      </c>
      <c r="AX30" s="1405" t="s">
        <v>1151</v>
      </c>
      <c r="AY30" s="1404">
        <v>0</v>
      </c>
      <c r="AZ30" s="1405" t="s">
        <v>407</v>
      </c>
      <c r="BA30" s="1405" t="s">
        <v>407</v>
      </c>
      <c r="BB30" s="1408"/>
      <c r="BC30" s="1408"/>
      <c r="BD30" s="1404">
        <v>0</v>
      </c>
      <c r="BE30" s="1405" t="s">
        <v>407</v>
      </c>
      <c r="BF30" s="1405" t="s">
        <v>407</v>
      </c>
      <c r="BG30" s="1404">
        <v>0</v>
      </c>
      <c r="BH30" s="1405" t="s">
        <v>407</v>
      </c>
      <c r="BI30" s="1405" t="s">
        <v>407</v>
      </c>
      <c r="BJ30" s="1404">
        <v>0</v>
      </c>
      <c r="BK30" s="1404">
        <v>0</v>
      </c>
      <c r="BL30" s="1404">
        <v>0</v>
      </c>
      <c r="BM30" s="1404">
        <v>0</v>
      </c>
      <c r="BN30" s="1408"/>
      <c r="BO30" s="1404">
        <v>0</v>
      </c>
      <c r="BP30" s="1405" t="s">
        <v>407</v>
      </c>
      <c r="BQ30" s="1405" t="s">
        <v>407</v>
      </c>
      <c r="BR30" s="1404">
        <v>1</v>
      </c>
      <c r="BS30" s="1405" t="s">
        <v>808</v>
      </c>
      <c r="BT30" s="1405" t="s">
        <v>407</v>
      </c>
      <c r="BU30" s="1405" t="s">
        <v>1152</v>
      </c>
      <c r="BV30" s="1405" t="s">
        <v>1151</v>
      </c>
      <c r="BW30" s="1404">
        <v>0</v>
      </c>
      <c r="BX30" s="1405" t="s">
        <v>407</v>
      </c>
      <c r="BY30" s="1405" t="s">
        <v>407</v>
      </c>
      <c r="BZ30" s="1405" t="s">
        <v>407</v>
      </c>
      <c r="CA30" s="1404">
        <v>0</v>
      </c>
      <c r="CB30" s="1405" t="s">
        <v>677</v>
      </c>
      <c r="CC30" s="1405" t="s">
        <v>677</v>
      </c>
      <c r="CD30" s="1404" t="b">
        <v>0</v>
      </c>
      <c r="CE30" s="1404" t="b">
        <v>0</v>
      </c>
      <c r="CF30" s="1404" t="b">
        <v>0</v>
      </c>
      <c r="CG30" s="1404" t="b">
        <v>0</v>
      </c>
      <c r="CH30" s="1404" t="b">
        <v>0</v>
      </c>
      <c r="CI30" s="1404" t="b">
        <v>0</v>
      </c>
      <c r="CJ30" s="1404" t="b">
        <v>1</v>
      </c>
      <c r="CK30" s="1404" t="b">
        <v>0</v>
      </c>
      <c r="CL30" s="1404" t="b">
        <v>0</v>
      </c>
      <c r="CM30" s="1405" t="s">
        <v>698</v>
      </c>
      <c r="CN30" s="1408"/>
      <c r="CO30" s="1408"/>
      <c r="CP30" s="1408"/>
      <c r="CQ30" s="1404">
        <v>1</v>
      </c>
      <c r="CR30" s="1408"/>
      <c r="CS30" s="1404">
        <v>1</v>
      </c>
      <c r="CT30" s="1405" t="s">
        <v>407</v>
      </c>
      <c r="CU30" s="1408"/>
    </row>
    <row r="31" spans="1:99" hidden="1" x14ac:dyDescent="0.2">
      <c r="A31" s="1404">
        <v>2024</v>
      </c>
      <c r="B31" s="1405" t="s">
        <v>179</v>
      </c>
      <c r="C31" s="1405" t="s">
        <v>1032</v>
      </c>
      <c r="D31" s="1406">
        <v>1</v>
      </c>
      <c r="E31" s="1406">
        <v>0</v>
      </c>
      <c r="F31" s="1405" t="s">
        <v>248</v>
      </c>
      <c r="G31" s="1407" t="s">
        <v>708</v>
      </c>
      <c r="H31" s="1405" t="s">
        <v>407</v>
      </c>
      <c r="I31" s="1405" t="s">
        <v>694</v>
      </c>
      <c r="J31" s="1405" t="s">
        <v>303</v>
      </c>
      <c r="K31" s="1405" t="s">
        <v>1033</v>
      </c>
      <c r="L31" s="1405" t="s">
        <v>407</v>
      </c>
      <c r="M31" s="1405" t="s">
        <v>407</v>
      </c>
      <c r="N31" s="1408"/>
      <c r="O31" s="1407">
        <v>126</v>
      </c>
      <c r="P31" s="1405" t="s">
        <v>695</v>
      </c>
      <c r="Q31" s="1405" t="s">
        <v>474</v>
      </c>
      <c r="R31" s="1409">
        <v>15697</v>
      </c>
      <c r="S31" s="1409">
        <v>7080</v>
      </c>
      <c r="T31" s="1409">
        <v>691</v>
      </c>
      <c r="U31" s="1407">
        <v>17991</v>
      </c>
      <c r="V31" s="1405" t="s">
        <v>696</v>
      </c>
      <c r="W31" s="1405" t="s">
        <v>709</v>
      </c>
      <c r="X31" s="1405" t="s">
        <v>709</v>
      </c>
      <c r="Y31" s="1405" t="s">
        <v>407</v>
      </c>
      <c r="Z31" s="1404">
        <v>1</v>
      </c>
      <c r="AA31" s="1404">
        <v>0</v>
      </c>
      <c r="AB31" s="1408"/>
      <c r="AC31" s="1408"/>
      <c r="AD31" s="1408"/>
      <c r="AE31" s="1408"/>
      <c r="AF31" s="1408"/>
      <c r="AG31" s="1408"/>
      <c r="AH31" s="1408"/>
      <c r="AI31" s="1406">
        <v>0</v>
      </c>
      <c r="AJ31" s="1408"/>
      <c r="AK31" s="1408"/>
      <c r="AL31" s="1408"/>
      <c r="AM31" s="1408"/>
      <c r="AN31" s="1408"/>
      <c r="AO31" s="1408"/>
      <c r="AP31" s="1408"/>
      <c r="AQ31" s="1406">
        <v>3</v>
      </c>
      <c r="AR31" s="1404" t="s">
        <v>407</v>
      </c>
      <c r="AS31" s="1406">
        <v>8.21917808219178E-3</v>
      </c>
      <c r="AT31" s="1406">
        <v>1.9111932216347072E-4</v>
      </c>
      <c r="AU31" s="1406">
        <v>5.2361458126978276E-7</v>
      </c>
      <c r="AV31" s="1406">
        <v>2.2106595015709187E-3</v>
      </c>
      <c r="AW31" s="1406">
        <v>6.0566013741669009E-6</v>
      </c>
      <c r="AX31" s="1405" t="s">
        <v>407</v>
      </c>
      <c r="AY31" s="1404">
        <v>0</v>
      </c>
      <c r="AZ31" s="1405" t="s">
        <v>407</v>
      </c>
      <c r="BA31" s="1405" t="s">
        <v>407</v>
      </c>
      <c r="BB31" s="1408"/>
      <c r="BC31" s="1408"/>
      <c r="BD31" s="1404">
        <v>0</v>
      </c>
      <c r="BE31" s="1405" t="s">
        <v>407</v>
      </c>
      <c r="BF31" s="1405" t="s">
        <v>407</v>
      </c>
      <c r="BG31" s="1404">
        <v>0</v>
      </c>
      <c r="BH31" s="1405" t="s">
        <v>407</v>
      </c>
      <c r="BI31" s="1405" t="s">
        <v>407</v>
      </c>
      <c r="BJ31" s="1404">
        <v>0</v>
      </c>
      <c r="BK31" s="1404">
        <v>0</v>
      </c>
      <c r="BL31" s="1404">
        <v>0</v>
      </c>
      <c r="BM31" s="1404">
        <v>0</v>
      </c>
      <c r="BN31" s="1408"/>
      <c r="BO31" s="1404">
        <v>0</v>
      </c>
      <c r="BP31" s="1405" t="s">
        <v>407</v>
      </c>
      <c r="BQ31" s="1405" t="s">
        <v>407</v>
      </c>
      <c r="BR31" s="1404">
        <v>1</v>
      </c>
      <c r="BS31" s="1405" t="s">
        <v>713</v>
      </c>
      <c r="BT31" s="1405" t="s">
        <v>407</v>
      </c>
      <c r="BU31" s="1405" t="s">
        <v>407</v>
      </c>
      <c r="BV31" s="1405" t="s">
        <v>1006</v>
      </c>
      <c r="BW31" s="1404">
        <v>0</v>
      </c>
      <c r="BX31" s="1405" t="s">
        <v>407</v>
      </c>
      <c r="BY31" s="1405" t="s">
        <v>407</v>
      </c>
      <c r="BZ31" s="1405" t="s">
        <v>407</v>
      </c>
      <c r="CA31" s="1404">
        <v>0</v>
      </c>
      <c r="CB31" s="1405" t="s">
        <v>677</v>
      </c>
      <c r="CC31" s="1405" t="s">
        <v>677</v>
      </c>
      <c r="CD31" s="1404" t="b">
        <v>0</v>
      </c>
      <c r="CE31" s="1404" t="b">
        <v>0</v>
      </c>
      <c r="CF31" s="1404" t="b">
        <v>0</v>
      </c>
      <c r="CG31" s="1404" t="b">
        <v>0</v>
      </c>
      <c r="CH31" s="1404" t="b">
        <v>0</v>
      </c>
      <c r="CI31" s="1404" t="b">
        <v>0</v>
      </c>
      <c r="CJ31" s="1404" t="b">
        <v>1</v>
      </c>
      <c r="CK31" s="1404" t="b">
        <v>0</v>
      </c>
      <c r="CL31" s="1404" t="b">
        <v>0</v>
      </c>
      <c r="CM31" s="1405" t="s">
        <v>698</v>
      </c>
      <c r="CN31" s="1408"/>
      <c r="CO31" s="1408"/>
      <c r="CP31" s="1408"/>
      <c r="CQ31" s="1404">
        <v>1</v>
      </c>
      <c r="CR31" s="1408"/>
      <c r="CS31" s="1404">
        <v>1</v>
      </c>
      <c r="CT31" s="1405" t="s">
        <v>407</v>
      </c>
      <c r="CU31" s="1408"/>
    </row>
    <row r="32" spans="1:99" hidden="1" x14ac:dyDescent="0.2">
      <c r="A32" s="1404">
        <v>2024</v>
      </c>
      <c r="B32" s="1405" t="s">
        <v>180</v>
      </c>
      <c r="C32" s="1405" t="s">
        <v>761</v>
      </c>
      <c r="D32" s="1406">
        <v>1</v>
      </c>
      <c r="E32" s="1406">
        <v>0</v>
      </c>
      <c r="F32" s="1405" t="s">
        <v>248</v>
      </c>
      <c r="G32" s="1407" t="s">
        <v>708</v>
      </c>
      <c r="H32" s="1405" t="s">
        <v>407</v>
      </c>
      <c r="I32" s="1405" t="s">
        <v>694</v>
      </c>
      <c r="J32" s="1405" t="s">
        <v>307</v>
      </c>
      <c r="K32" s="1405" t="s">
        <v>762</v>
      </c>
      <c r="L32" s="1405" t="s">
        <v>407</v>
      </c>
      <c r="M32" s="1405" t="s">
        <v>407</v>
      </c>
      <c r="N32" s="1408"/>
      <c r="O32" s="1407">
        <v>126</v>
      </c>
      <c r="P32" s="1405" t="s">
        <v>695</v>
      </c>
      <c r="Q32" s="1405" t="s">
        <v>475</v>
      </c>
      <c r="R32" s="1409">
        <v>2932</v>
      </c>
      <c r="S32" s="1409">
        <v>2159</v>
      </c>
      <c r="T32" s="1409">
        <v>191</v>
      </c>
      <c r="U32" s="1407">
        <v>17991</v>
      </c>
      <c r="V32" s="1405" t="s">
        <v>696</v>
      </c>
      <c r="W32" s="1405" t="s">
        <v>709</v>
      </c>
      <c r="X32" s="1405" t="s">
        <v>709</v>
      </c>
      <c r="Y32" s="1405" t="s">
        <v>407</v>
      </c>
      <c r="Z32" s="1404">
        <v>1</v>
      </c>
      <c r="AA32" s="1404">
        <v>0</v>
      </c>
      <c r="AB32" s="1408"/>
      <c r="AC32" s="1408"/>
      <c r="AD32" s="1408"/>
      <c r="AE32" s="1408"/>
      <c r="AF32" s="1408"/>
      <c r="AG32" s="1408"/>
      <c r="AH32" s="1408"/>
      <c r="AI32" s="1406">
        <v>24</v>
      </c>
      <c r="AJ32" s="1408"/>
      <c r="AK32" s="1408"/>
      <c r="AL32" s="1408"/>
      <c r="AM32" s="1408"/>
      <c r="AN32" s="1408"/>
      <c r="AO32" s="1408"/>
      <c r="AP32" s="1408"/>
      <c r="AQ32" s="1406">
        <v>24</v>
      </c>
      <c r="AR32" s="1404" t="s">
        <v>407</v>
      </c>
      <c r="AS32" s="1406">
        <v>6.575342465753424E-2</v>
      </c>
      <c r="AT32" s="1406">
        <v>8.1855388813096858E-3</v>
      </c>
      <c r="AU32" s="1406">
        <v>2.2426133921396398E-5</v>
      </c>
      <c r="AV32" s="1406">
        <v>7.0195025178287007E-4</v>
      </c>
      <c r="AW32" s="1406">
        <v>1.9231513747475892E-6</v>
      </c>
      <c r="AX32" s="1405" t="s">
        <v>407</v>
      </c>
      <c r="AY32" s="1404">
        <v>0</v>
      </c>
      <c r="AZ32" s="1405" t="s">
        <v>407</v>
      </c>
      <c r="BA32" s="1405" t="s">
        <v>407</v>
      </c>
      <c r="BB32" s="1408"/>
      <c r="BC32" s="1408"/>
      <c r="BD32" s="1404">
        <v>0</v>
      </c>
      <c r="BE32" s="1405" t="s">
        <v>407</v>
      </c>
      <c r="BF32" s="1405" t="s">
        <v>407</v>
      </c>
      <c r="BG32" s="1404">
        <v>0</v>
      </c>
      <c r="BH32" s="1405" t="s">
        <v>407</v>
      </c>
      <c r="BI32" s="1405" t="s">
        <v>407</v>
      </c>
      <c r="BJ32" s="1404">
        <v>0</v>
      </c>
      <c r="BK32" s="1404">
        <v>0</v>
      </c>
      <c r="BL32" s="1404">
        <v>0</v>
      </c>
      <c r="BM32" s="1404">
        <v>0</v>
      </c>
      <c r="BN32" s="1408"/>
      <c r="BO32" s="1404">
        <v>0</v>
      </c>
      <c r="BP32" s="1405" t="s">
        <v>407</v>
      </c>
      <c r="BQ32" s="1405" t="s">
        <v>407</v>
      </c>
      <c r="BR32" s="1404">
        <v>1</v>
      </c>
      <c r="BS32" s="1405" t="s">
        <v>838</v>
      </c>
      <c r="BT32" s="1405" t="s">
        <v>407</v>
      </c>
      <c r="BU32" s="1405" t="s">
        <v>407</v>
      </c>
      <c r="BV32" s="1405" t="s">
        <v>846</v>
      </c>
      <c r="BW32" s="1404">
        <v>0</v>
      </c>
      <c r="BX32" s="1405" t="s">
        <v>407</v>
      </c>
      <c r="BY32" s="1405" t="s">
        <v>407</v>
      </c>
      <c r="BZ32" s="1405" t="s">
        <v>407</v>
      </c>
      <c r="CA32" s="1404">
        <v>0</v>
      </c>
      <c r="CB32" s="1405" t="s">
        <v>677</v>
      </c>
      <c r="CC32" s="1405" t="s">
        <v>677</v>
      </c>
      <c r="CD32" s="1404" t="b">
        <v>0</v>
      </c>
      <c r="CE32" s="1404" t="b">
        <v>0</v>
      </c>
      <c r="CF32" s="1404" t="b">
        <v>0</v>
      </c>
      <c r="CG32" s="1404" t="b">
        <v>0</v>
      </c>
      <c r="CH32" s="1404" t="b">
        <v>0</v>
      </c>
      <c r="CI32" s="1404" t="b">
        <v>0</v>
      </c>
      <c r="CJ32" s="1404" t="b">
        <v>1</v>
      </c>
      <c r="CK32" s="1404" t="b">
        <v>0</v>
      </c>
      <c r="CL32" s="1404" t="b">
        <v>0</v>
      </c>
      <c r="CM32" s="1405" t="s">
        <v>698</v>
      </c>
      <c r="CN32" s="1408"/>
      <c r="CO32" s="1408"/>
      <c r="CP32" s="1408"/>
      <c r="CQ32" s="1404">
        <v>1</v>
      </c>
      <c r="CR32" s="1408"/>
      <c r="CS32" s="1404">
        <v>1</v>
      </c>
      <c r="CT32" s="1405" t="s">
        <v>407</v>
      </c>
      <c r="CU32" s="1408"/>
    </row>
    <row r="33" spans="1:99" hidden="1" x14ac:dyDescent="0.2">
      <c r="A33" s="1404">
        <v>2024</v>
      </c>
      <c r="B33" s="1405" t="s">
        <v>179</v>
      </c>
      <c r="C33" s="1405" t="s">
        <v>1013</v>
      </c>
      <c r="D33" s="1406">
        <v>1</v>
      </c>
      <c r="E33" s="1406">
        <v>0</v>
      </c>
      <c r="F33" s="1405" t="s">
        <v>248</v>
      </c>
      <c r="G33" s="1407" t="s">
        <v>708</v>
      </c>
      <c r="H33" s="1405" t="s">
        <v>407</v>
      </c>
      <c r="I33" s="1405" t="s">
        <v>694</v>
      </c>
      <c r="J33" s="1405" t="s">
        <v>303</v>
      </c>
      <c r="K33" s="1405" t="s">
        <v>844</v>
      </c>
      <c r="L33" s="1405" t="s">
        <v>407</v>
      </c>
      <c r="M33" s="1405" t="s">
        <v>407</v>
      </c>
      <c r="N33" s="1408"/>
      <c r="O33" s="1407">
        <v>126</v>
      </c>
      <c r="P33" s="1405" t="s">
        <v>695</v>
      </c>
      <c r="Q33" s="1405" t="s">
        <v>474</v>
      </c>
      <c r="R33" s="1409">
        <v>9092</v>
      </c>
      <c r="S33" s="1409">
        <v>4005</v>
      </c>
      <c r="T33" s="1409">
        <v>442</v>
      </c>
      <c r="U33" s="1407">
        <v>17991</v>
      </c>
      <c r="V33" s="1405" t="s">
        <v>696</v>
      </c>
      <c r="W33" s="1405" t="s">
        <v>709</v>
      </c>
      <c r="X33" s="1405" t="s">
        <v>709</v>
      </c>
      <c r="Y33" s="1405" t="s">
        <v>407</v>
      </c>
      <c r="Z33" s="1404">
        <v>1</v>
      </c>
      <c r="AA33" s="1404">
        <v>0</v>
      </c>
      <c r="AB33" s="1408"/>
      <c r="AC33" s="1408"/>
      <c r="AD33" s="1408"/>
      <c r="AE33" s="1408"/>
      <c r="AF33" s="1408"/>
      <c r="AG33" s="1408"/>
      <c r="AH33" s="1408"/>
      <c r="AI33" s="1406">
        <v>0</v>
      </c>
      <c r="AJ33" s="1408"/>
      <c r="AK33" s="1408"/>
      <c r="AL33" s="1408"/>
      <c r="AM33" s="1408"/>
      <c r="AN33" s="1408"/>
      <c r="AO33" s="1408"/>
      <c r="AP33" s="1408"/>
      <c r="AQ33" s="1406">
        <v>8</v>
      </c>
      <c r="AR33" s="1404" t="s">
        <v>407</v>
      </c>
      <c r="AS33" s="1406">
        <v>2.1917808219178082E-2</v>
      </c>
      <c r="AT33" s="1406">
        <v>8.7989441267047959E-4</v>
      </c>
      <c r="AU33" s="1406">
        <v>2.4106696237547386E-6</v>
      </c>
      <c r="AV33" s="1406">
        <v>2.2106595015709187E-3</v>
      </c>
      <c r="AW33" s="1406">
        <v>6.0566013741669009E-6</v>
      </c>
      <c r="AX33" s="1405" t="s">
        <v>407</v>
      </c>
      <c r="AY33" s="1404">
        <v>0</v>
      </c>
      <c r="AZ33" s="1405" t="s">
        <v>407</v>
      </c>
      <c r="BA33" s="1405" t="s">
        <v>407</v>
      </c>
      <c r="BB33" s="1408"/>
      <c r="BC33" s="1408"/>
      <c r="BD33" s="1404">
        <v>0</v>
      </c>
      <c r="BE33" s="1405" t="s">
        <v>407</v>
      </c>
      <c r="BF33" s="1405" t="s">
        <v>407</v>
      </c>
      <c r="BG33" s="1404">
        <v>0</v>
      </c>
      <c r="BH33" s="1405" t="s">
        <v>407</v>
      </c>
      <c r="BI33" s="1405" t="s">
        <v>407</v>
      </c>
      <c r="BJ33" s="1404">
        <v>0</v>
      </c>
      <c r="BK33" s="1404">
        <v>0</v>
      </c>
      <c r="BL33" s="1404">
        <v>0</v>
      </c>
      <c r="BM33" s="1404">
        <v>0</v>
      </c>
      <c r="BN33" s="1408"/>
      <c r="BO33" s="1404">
        <v>0</v>
      </c>
      <c r="BP33" s="1405" t="s">
        <v>407</v>
      </c>
      <c r="BQ33" s="1405" t="s">
        <v>407</v>
      </c>
      <c r="BR33" s="1404">
        <v>1</v>
      </c>
      <c r="BS33" s="1405" t="s">
        <v>808</v>
      </c>
      <c r="BT33" s="1405" t="s">
        <v>407</v>
      </c>
      <c r="BU33" s="1405" t="s">
        <v>407</v>
      </c>
      <c r="BV33" s="1405" t="s">
        <v>1006</v>
      </c>
      <c r="BW33" s="1404">
        <v>0</v>
      </c>
      <c r="BX33" s="1405" t="s">
        <v>407</v>
      </c>
      <c r="BY33" s="1405" t="s">
        <v>407</v>
      </c>
      <c r="BZ33" s="1405" t="s">
        <v>407</v>
      </c>
      <c r="CA33" s="1404">
        <v>0</v>
      </c>
      <c r="CB33" s="1405" t="s">
        <v>677</v>
      </c>
      <c r="CC33" s="1405" t="s">
        <v>677</v>
      </c>
      <c r="CD33" s="1404" t="b">
        <v>0</v>
      </c>
      <c r="CE33" s="1404" t="b">
        <v>0</v>
      </c>
      <c r="CF33" s="1404" t="b">
        <v>0</v>
      </c>
      <c r="CG33" s="1404" t="b">
        <v>0</v>
      </c>
      <c r="CH33" s="1404" t="b">
        <v>0</v>
      </c>
      <c r="CI33" s="1404" t="b">
        <v>0</v>
      </c>
      <c r="CJ33" s="1404" t="b">
        <v>1</v>
      </c>
      <c r="CK33" s="1404" t="b">
        <v>0</v>
      </c>
      <c r="CL33" s="1404" t="b">
        <v>0</v>
      </c>
      <c r="CM33" s="1405" t="s">
        <v>698</v>
      </c>
      <c r="CN33" s="1408"/>
      <c r="CO33" s="1408"/>
      <c r="CP33" s="1408"/>
      <c r="CQ33" s="1404">
        <v>1</v>
      </c>
      <c r="CR33" s="1408"/>
      <c r="CS33" s="1404">
        <v>1</v>
      </c>
      <c r="CT33" s="1405" t="s">
        <v>407</v>
      </c>
      <c r="CU33" s="1408"/>
    </row>
    <row r="34" spans="1:99" hidden="1" x14ac:dyDescent="0.2">
      <c r="A34" s="1404">
        <v>2024</v>
      </c>
      <c r="B34" s="1405" t="s">
        <v>178</v>
      </c>
      <c r="C34" s="1405" t="s">
        <v>984</v>
      </c>
      <c r="D34" s="1406">
        <v>1</v>
      </c>
      <c r="E34" s="1406">
        <v>0</v>
      </c>
      <c r="F34" s="1405" t="s">
        <v>248</v>
      </c>
      <c r="G34" s="1407" t="s">
        <v>708</v>
      </c>
      <c r="H34" s="1405" t="s">
        <v>407</v>
      </c>
      <c r="I34" s="1405" t="s">
        <v>694</v>
      </c>
      <c r="J34" s="1405" t="s">
        <v>298</v>
      </c>
      <c r="K34" s="1405" t="s">
        <v>985</v>
      </c>
      <c r="L34" s="1405" t="s">
        <v>407</v>
      </c>
      <c r="M34" s="1405" t="s">
        <v>407</v>
      </c>
      <c r="N34" s="1408"/>
      <c r="O34" s="1407">
        <v>126</v>
      </c>
      <c r="P34" s="1405" t="s">
        <v>695</v>
      </c>
      <c r="Q34" s="1405" t="s">
        <v>473</v>
      </c>
      <c r="R34" s="1409">
        <v>10134</v>
      </c>
      <c r="S34" s="1409">
        <v>4113</v>
      </c>
      <c r="T34" s="1409">
        <v>537</v>
      </c>
      <c r="U34" s="1407">
        <v>17991</v>
      </c>
      <c r="V34" s="1405" t="s">
        <v>696</v>
      </c>
      <c r="W34" s="1405" t="s">
        <v>709</v>
      </c>
      <c r="X34" s="1405" t="s">
        <v>709</v>
      </c>
      <c r="Y34" s="1405" t="s">
        <v>407</v>
      </c>
      <c r="Z34" s="1404">
        <v>1</v>
      </c>
      <c r="AA34" s="1404">
        <v>0</v>
      </c>
      <c r="AB34" s="1408"/>
      <c r="AC34" s="1408"/>
      <c r="AD34" s="1408"/>
      <c r="AE34" s="1408"/>
      <c r="AF34" s="1408"/>
      <c r="AG34" s="1406">
        <v>0</v>
      </c>
      <c r="AH34" s="1408"/>
      <c r="AI34" s="1406">
        <v>0</v>
      </c>
      <c r="AJ34" s="1408"/>
      <c r="AK34" s="1408"/>
      <c r="AL34" s="1408"/>
      <c r="AM34" s="1408"/>
      <c r="AN34" s="1408"/>
      <c r="AO34" s="1406">
        <v>0</v>
      </c>
      <c r="AP34" s="1408"/>
      <c r="AQ34" s="1406">
        <v>10</v>
      </c>
      <c r="AR34" s="1404" t="s">
        <v>407</v>
      </c>
      <c r="AS34" s="1406">
        <v>2.7397260273972601E-2</v>
      </c>
      <c r="AT34" s="1406">
        <v>9.8677718571146627E-4</v>
      </c>
      <c r="AU34" s="1406">
        <v>2.7034991389355238E-6</v>
      </c>
      <c r="AV34" s="1406">
        <v>9.3001398159881692E-4</v>
      </c>
      <c r="AW34" s="1406">
        <v>2.5479835112296353E-6</v>
      </c>
      <c r="AX34" s="1405" t="s">
        <v>990</v>
      </c>
      <c r="AY34" s="1404">
        <v>1</v>
      </c>
      <c r="AZ34" s="1405" t="s">
        <v>808</v>
      </c>
      <c r="BA34" s="1405" t="s">
        <v>407</v>
      </c>
      <c r="BB34" s="1408"/>
      <c r="BC34" s="1408"/>
      <c r="BD34" s="1404">
        <v>0</v>
      </c>
      <c r="BE34" s="1405" t="s">
        <v>407</v>
      </c>
      <c r="BF34" s="1405" t="s">
        <v>407</v>
      </c>
      <c r="BG34" s="1404">
        <v>0</v>
      </c>
      <c r="BH34" s="1405" t="s">
        <v>407</v>
      </c>
      <c r="BI34" s="1405" t="s">
        <v>407</v>
      </c>
      <c r="BJ34" s="1404">
        <v>0</v>
      </c>
      <c r="BK34" s="1404">
        <v>0</v>
      </c>
      <c r="BL34" s="1404">
        <v>0</v>
      </c>
      <c r="BM34" s="1404">
        <v>0</v>
      </c>
      <c r="BN34" s="1408"/>
      <c r="BO34" s="1404">
        <v>0</v>
      </c>
      <c r="BP34" s="1405" t="s">
        <v>407</v>
      </c>
      <c r="BQ34" s="1405" t="s">
        <v>407</v>
      </c>
      <c r="BR34" s="1404">
        <v>0</v>
      </c>
      <c r="BS34" s="1405" t="s">
        <v>407</v>
      </c>
      <c r="BT34" s="1405" t="s">
        <v>407</v>
      </c>
      <c r="BU34" s="1405" t="s">
        <v>407</v>
      </c>
      <c r="BV34" s="1405" t="s">
        <v>846</v>
      </c>
      <c r="BW34" s="1404">
        <v>0</v>
      </c>
      <c r="BX34" s="1405" t="s">
        <v>407</v>
      </c>
      <c r="BY34" s="1405" t="s">
        <v>407</v>
      </c>
      <c r="BZ34" s="1405" t="s">
        <v>407</v>
      </c>
      <c r="CA34" s="1404">
        <v>0</v>
      </c>
      <c r="CB34" s="1405" t="s">
        <v>677</v>
      </c>
      <c r="CC34" s="1405" t="s">
        <v>677</v>
      </c>
      <c r="CD34" s="1404" t="b">
        <v>0</v>
      </c>
      <c r="CE34" s="1404" t="b">
        <v>0</v>
      </c>
      <c r="CF34" s="1404" t="b">
        <v>0</v>
      </c>
      <c r="CG34" s="1404" t="b">
        <v>0</v>
      </c>
      <c r="CH34" s="1404" t="b">
        <v>0</v>
      </c>
      <c r="CI34" s="1404" t="b">
        <v>0</v>
      </c>
      <c r="CJ34" s="1404" t="b">
        <v>1</v>
      </c>
      <c r="CK34" s="1404" t="b">
        <v>0</v>
      </c>
      <c r="CL34" s="1404" t="b">
        <v>0</v>
      </c>
      <c r="CM34" s="1405" t="s">
        <v>750</v>
      </c>
      <c r="CN34" s="1408"/>
      <c r="CO34" s="1408"/>
      <c r="CP34" s="1408"/>
      <c r="CQ34" s="1404">
        <v>1</v>
      </c>
      <c r="CR34" s="1408"/>
      <c r="CS34" s="1404">
        <v>1</v>
      </c>
      <c r="CT34" s="1405" t="s">
        <v>407</v>
      </c>
      <c r="CU34" s="1408"/>
    </row>
    <row r="35" spans="1:99" hidden="1" x14ac:dyDescent="0.2">
      <c r="A35" s="1404">
        <v>2024</v>
      </c>
      <c r="B35" s="1405" t="s">
        <v>178</v>
      </c>
      <c r="C35" s="1405" t="s">
        <v>885</v>
      </c>
      <c r="D35" s="1406">
        <v>1</v>
      </c>
      <c r="E35" s="1406">
        <v>0</v>
      </c>
      <c r="F35" s="1405" t="s">
        <v>248</v>
      </c>
      <c r="G35" s="1407" t="s">
        <v>708</v>
      </c>
      <c r="H35" s="1405" t="s">
        <v>407</v>
      </c>
      <c r="I35" s="1405" t="s">
        <v>694</v>
      </c>
      <c r="J35" s="1405" t="s">
        <v>298</v>
      </c>
      <c r="K35" s="1405" t="s">
        <v>886</v>
      </c>
      <c r="L35" s="1405" t="s">
        <v>407</v>
      </c>
      <c r="M35" s="1405" t="s">
        <v>407</v>
      </c>
      <c r="N35" s="1408"/>
      <c r="O35" s="1407">
        <v>126</v>
      </c>
      <c r="P35" s="1405" t="s">
        <v>695</v>
      </c>
      <c r="Q35" s="1405" t="s">
        <v>473</v>
      </c>
      <c r="R35" s="1409">
        <v>3012</v>
      </c>
      <c r="S35" s="1409">
        <v>1641</v>
      </c>
      <c r="T35" s="1409">
        <v>267</v>
      </c>
      <c r="U35" s="1407">
        <v>17991</v>
      </c>
      <c r="V35" s="1405" t="s">
        <v>696</v>
      </c>
      <c r="W35" s="1405" t="s">
        <v>709</v>
      </c>
      <c r="X35" s="1405" t="s">
        <v>709</v>
      </c>
      <c r="Y35" s="1405" t="s">
        <v>407</v>
      </c>
      <c r="Z35" s="1404">
        <v>1</v>
      </c>
      <c r="AA35" s="1404">
        <v>0</v>
      </c>
      <c r="AB35" s="1408"/>
      <c r="AC35" s="1408"/>
      <c r="AD35" s="1408"/>
      <c r="AE35" s="1408"/>
      <c r="AF35" s="1408"/>
      <c r="AG35" s="1406">
        <v>0</v>
      </c>
      <c r="AH35" s="1408"/>
      <c r="AI35" s="1406">
        <v>0</v>
      </c>
      <c r="AJ35" s="1408"/>
      <c r="AK35" s="1408"/>
      <c r="AL35" s="1408"/>
      <c r="AM35" s="1408"/>
      <c r="AN35" s="1408"/>
      <c r="AO35" s="1406">
        <v>33</v>
      </c>
      <c r="AP35" s="1408"/>
      <c r="AQ35" s="1406">
        <v>33</v>
      </c>
      <c r="AR35" s="1404" t="s">
        <v>407</v>
      </c>
      <c r="AS35" s="1406">
        <v>9.0410958904109592E-2</v>
      </c>
      <c r="AT35" s="1406">
        <v>1.0956175298804782E-2</v>
      </c>
      <c r="AU35" s="1406">
        <v>3.0016918626862416E-5</v>
      </c>
      <c r="AV35" s="1406">
        <v>9.3001398159881692E-4</v>
      </c>
      <c r="AW35" s="1406">
        <v>2.5479835112296353E-6</v>
      </c>
      <c r="AX35" s="1405" t="s">
        <v>1166</v>
      </c>
      <c r="AY35" s="1404">
        <v>1</v>
      </c>
      <c r="AZ35" s="1405" t="s">
        <v>808</v>
      </c>
      <c r="BA35" s="1405" t="s">
        <v>407</v>
      </c>
      <c r="BB35" s="1408"/>
      <c r="BC35" s="1408"/>
      <c r="BD35" s="1404">
        <v>0</v>
      </c>
      <c r="BE35" s="1405" t="s">
        <v>407</v>
      </c>
      <c r="BF35" s="1405" t="s">
        <v>407</v>
      </c>
      <c r="BG35" s="1404">
        <v>0</v>
      </c>
      <c r="BH35" s="1405" t="s">
        <v>407</v>
      </c>
      <c r="BI35" s="1405" t="s">
        <v>407</v>
      </c>
      <c r="BJ35" s="1404">
        <v>0</v>
      </c>
      <c r="BK35" s="1404">
        <v>0</v>
      </c>
      <c r="BL35" s="1404">
        <v>0</v>
      </c>
      <c r="BM35" s="1404">
        <v>0</v>
      </c>
      <c r="BN35" s="1408"/>
      <c r="BO35" s="1404">
        <v>0</v>
      </c>
      <c r="BP35" s="1405" t="s">
        <v>407</v>
      </c>
      <c r="BQ35" s="1405" t="s">
        <v>407</v>
      </c>
      <c r="BR35" s="1404">
        <v>0</v>
      </c>
      <c r="BS35" s="1405" t="s">
        <v>407</v>
      </c>
      <c r="BT35" s="1405" t="s">
        <v>407</v>
      </c>
      <c r="BU35" s="1405" t="s">
        <v>407</v>
      </c>
      <c r="BV35" s="1405" t="s">
        <v>407</v>
      </c>
      <c r="BW35" s="1404">
        <v>0</v>
      </c>
      <c r="BX35" s="1405" t="s">
        <v>407</v>
      </c>
      <c r="BY35" s="1405" t="s">
        <v>407</v>
      </c>
      <c r="BZ35" s="1405" t="s">
        <v>407</v>
      </c>
      <c r="CA35" s="1404">
        <v>0</v>
      </c>
      <c r="CB35" s="1405" t="s">
        <v>677</v>
      </c>
      <c r="CC35" s="1405" t="s">
        <v>677</v>
      </c>
      <c r="CD35" s="1404" t="b">
        <v>0</v>
      </c>
      <c r="CE35" s="1404" t="b">
        <v>0</v>
      </c>
      <c r="CF35" s="1404" t="b">
        <v>0</v>
      </c>
      <c r="CG35" s="1404" t="b">
        <v>0</v>
      </c>
      <c r="CH35" s="1404" t="b">
        <v>0</v>
      </c>
      <c r="CI35" s="1404" t="b">
        <v>0</v>
      </c>
      <c r="CJ35" s="1404" t="b">
        <v>1</v>
      </c>
      <c r="CK35" s="1404" t="b">
        <v>0</v>
      </c>
      <c r="CL35" s="1404" t="b">
        <v>0</v>
      </c>
      <c r="CM35" s="1405" t="s">
        <v>750</v>
      </c>
      <c r="CN35" s="1408"/>
      <c r="CO35" s="1408"/>
      <c r="CP35" s="1408"/>
      <c r="CQ35" s="1404">
        <v>1</v>
      </c>
      <c r="CR35" s="1408"/>
      <c r="CS35" s="1404">
        <v>1</v>
      </c>
      <c r="CT35" s="1405" t="s">
        <v>407</v>
      </c>
      <c r="CU35" s="1408"/>
    </row>
    <row r="36" spans="1:99" hidden="1" x14ac:dyDescent="0.2">
      <c r="A36" s="1404">
        <v>2024</v>
      </c>
      <c r="B36" s="1405" t="s">
        <v>189</v>
      </c>
      <c r="C36" s="1405" t="s">
        <v>740</v>
      </c>
      <c r="D36" s="1406">
        <v>1</v>
      </c>
      <c r="E36" s="1406">
        <v>0</v>
      </c>
      <c r="F36" s="1405" t="s">
        <v>248</v>
      </c>
      <c r="G36" s="1407" t="s">
        <v>708</v>
      </c>
      <c r="H36" s="1405" t="s">
        <v>407</v>
      </c>
      <c r="I36" s="1405" t="s">
        <v>694</v>
      </c>
      <c r="J36" s="1405" t="s">
        <v>342</v>
      </c>
      <c r="K36" s="1405" t="s">
        <v>741</v>
      </c>
      <c r="L36" s="1405" t="s">
        <v>407</v>
      </c>
      <c r="M36" s="1405" t="s">
        <v>407</v>
      </c>
      <c r="N36" s="1408"/>
      <c r="O36" s="1407">
        <v>126</v>
      </c>
      <c r="P36" s="1405" t="s">
        <v>695</v>
      </c>
      <c r="Q36" s="1405" t="s">
        <v>483</v>
      </c>
      <c r="R36" s="1409">
        <v>17876</v>
      </c>
      <c r="S36" s="1409">
        <v>8742</v>
      </c>
      <c r="T36" s="1409">
        <v>1096</v>
      </c>
      <c r="U36" s="1407">
        <v>17991</v>
      </c>
      <c r="V36" s="1405" t="s">
        <v>696</v>
      </c>
      <c r="W36" s="1405" t="s">
        <v>709</v>
      </c>
      <c r="X36" s="1405" t="s">
        <v>709</v>
      </c>
      <c r="Y36" s="1405" t="s">
        <v>407</v>
      </c>
      <c r="Z36" s="1404">
        <v>1</v>
      </c>
      <c r="AA36" s="1404">
        <v>0</v>
      </c>
      <c r="AB36" s="1408"/>
      <c r="AC36" s="1408"/>
      <c r="AD36" s="1408"/>
      <c r="AE36" s="1408"/>
      <c r="AF36" s="1408"/>
      <c r="AG36" s="1408"/>
      <c r="AH36" s="1408"/>
      <c r="AI36" s="1406">
        <v>37</v>
      </c>
      <c r="AJ36" s="1408"/>
      <c r="AK36" s="1408"/>
      <c r="AL36" s="1408"/>
      <c r="AM36" s="1408"/>
      <c r="AN36" s="1408"/>
      <c r="AO36" s="1408"/>
      <c r="AP36" s="1408"/>
      <c r="AQ36" s="1406">
        <v>39</v>
      </c>
      <c r="AR36" s="1404" t="s">
        <v>407</v>
      </c>
      <c r="AS36" s="1406">
        <v>0.10684931506849316</v>
      </c>
      <c r="AT36" s="1406">
        <v>2.1816961288878942E-3</v>
      </c>
      <c r="AU36" s="1406">
        <v>5.9772496681860113E-6</v>
      </c>
      <c r="AV36" s="1406">
        <v>2.7780707036002665E-4</v>
      </c>
      <c r="AW36" s="1406">
        <v>7.61115261260347E-7</v>
      </c>
      <c r="AX36" s="1405" t="s">
        <v>407</v>
      </c>
      <c r="AY36" s="1404">
        <v>0</v>
      </c>
      <c r="AZ36" s="1405" t="s">
        <v>407</v>
      </c>
      <c r="BA36" s="1405" t="s">
        <v>407</v>
      </c>
      <c r="BB36" s="1408"/>
      <c r="BC36" s="1408"/>
      <c r="BD36" s="1404">
        <v>0</v>
      </c>
      <c r="BE36" s="1405" t="s">
        <v>407</v>
      </c>
      <c r="BF36" s="1405" t="s">
        <v>407</v>
      </c>
      <c r="BG36" s="1404">
        <v>0</v>
      </c>
      <c r="BH36" s="1405" t="s">
        <v>407</v>
      </c>
      <c r="BI36" s="1405" t="s">
        <v>407</v>
      </c>
      <c r="BJ36" s="1404">
        <v>0</v>
      </c>
      <c r="BK36" s="1404">
        <v>0</v>
      </c>
      <c r="BL36" s="1404">
        <v>0</v>
      </c>
      <c r="BM36" s="1404">
        <v>0</v>
      </c>
      <c r="BN36" s="1408"/>
      <c r="BO36" s="1404">
        <v>0</v>
      </c>
      <c r="BP36" s="1405" t="s">
        <v>407</v>
      </c>
      <c r="BQ36" s="1405" t="s">
        <v>407</v>
      </c>
      <c r="BR36" s="1404">
        <v>1</v>
      </c>
      <c r="BS36" s="1405" t="s">
        <v>808</v>
      </c>
      <c r="BT36" s="1405" t="s">
        <v>407</v>
      </c>
      <c r="BU36" s="1405" t="s">
        <v>407</v>
      </c>
      <c r="BV36" s="1405" t="s">
        <v>846</v>
      </c>
      <c r="BW36" s="1404">
        <v>0</v>
      </c>
      <c r="BX36" s="1405" t="s">
        <v>407</v>
      </c>
      <c r="BY36" s="1405" t="s">
        <v>407</v>
      </c>
      <c r="BZ36" s="1405" t="s">
        <v>407</v>
      </c>
      <c r="CA36" s="1404">
        <v>0</v>
      </c>
      <c r="CB36" s="1405" t="s">
        <v>677</v>
      </c>
      <c r="CC36" s="1405" t="s">
        <v>677</v>
      </c>
      <c r="CD36" s="1404" t="b">
        <v>0</v>
      </c>
      <c r="CE36" s="1404" t="b">
        <v>0</v>
      </c>
      <c r="CF36" s="1404" t="b">
        <v>0</v>
      </c>
      <c r="CG36" s="1404" t="b">
        <v>0</v>
      </c>
      <c r="CH36" s="1404" t="b">
        <v>0</v>
      </c>
      <c r="CI36" s="1404" t="b">
        <v>0</v>
      </c>
      <c r="CJ36" s="1404" t="b">
        <v>1</v>
      </c>
      <c r="CK36" s="1404" t="b">
        <v>0</v>
      </c>
      <c r="CL36" s="1404" t="b">
        <v>0</v>
      </c>
      <c r="CM36" s="1405" t="s">
        <v>698</v>
      </c>
      <c r="CN36" s="1408"/>
      <c r="CO36" s="1408"/>
      <c r="CP36" s="1408"/>
      <c r="CQ36" s="1404">
        <v>1</v>
      </c>
      <c r="CR36" s="1408"/>
      <c r="CS36" s="1404">
        <v>1</v>
      </c>
      <c r="CT36" s="1405" t="s">
        <v>407</v>
      </c>
      <c r="CU36" s="1408"/>
    </row>
    <row r="37" spans="1:99" hidden="1" x14ac:dyDescent="0.2">
      <c r="A37" s="1404">
        <v>2024</v>
      </c>
      <c r="B37" s="1405" t="s">
        <v>179</v>
      </c>
      <c r="C37" s="1405" t="s">
        <v>1176</v>
      </c>
      <c r="D37" s="1406">
        <v>1</v>
      </c>
      <c r="E37" s="1406">
        <v>0</v>
      </c>
      <c r="F37" s="1405" t="s">
        <v>248</v>
      </c>
      <c r="G37" s="1407" t="s">
        <v>708</v>
      </c>
      <c r="H37" s="1405" t="s">
        <v>407</v>
      </c>
      <c r="I37" s="1405" t="s">
        <v>694</v>
      </c>
      <c r="J37" s="1405" t="s">
        <v>303</v>
      </c>
      <c r="K37" s="1405" t="s">
        <v>1177</v>
      </c>
      <c r="L37" s="1405" t="s">
        <v>407</v>
      </c>
      <c r="M37" s="1405" t="s">
        <v>407</v>
      </c>
      <c r="N37" s="1408"/>
      <c r="O37" s="1407">
        <v>126</v>
      </c>
      <c r="P37" s="1405" t="s">
        <v>695</v>
      </c>
      <c r="Q37" s="1405" t="s">
        <v>474</v>
      </c>
      <c r="R37" s="1409">
        <v>13562</v>
      </c>
      <c r="S37" s="1409">
        <v>5580</v>
      </c>
      <c r="T37" s="1409">
        <v>971</v>
      </c>
      <c r="U37" s="1407">
        <v>17991</v>
      </c>
      <c r="V37" s="1405" t="s">
        <v>696</v>
      </c>
      <c r="W37" s="1405" t="s">
        <v>709</v>
      </c>
      <c r="X37" s="1405" t="s">
        <v>709</v>
      </c>
      <c r="Y37" s="1405" t="s">
        <v>407</v>
      </c>
      <c r="Z37" s="1404">
        <v>1</v>
      </c>
      <c r="AA37" s="1404">
        <v>0</v>
      </c>
      <c r="AB37" s="1408"/>
      <c r="AC37" s="1408"/>
      <c r="AD37" s="1408"/>
      <c r="AE37" s="1408"/>
      <c r="AF37" s="1408"/>
      <c r="AG37" s="1408"/>
      <c r="AH37" s="1408"/>
      <c r="AI37" s="1406">
        <v>0</v>
      </c>
      <c r="AJ37" s="1408"/>
      <c r="AK37" s="1408"/>
      <c r="AL37" s="1408"/>
      <c r="AM37" s="1408"/>
      <c r="AN37" s="1408"/>
      <c r="AO37" s="1408"/>
      <c r="AP37" s="1408"/>
      <c r="AQ37" s="1406">
        <v>5</v>
      </c>
      <c r="AR37" s="1404" t="s">
        <v>407</v>
      </c>
      <c r="AS37" s="1406">
        <v>1.3698630136986301E-2</v>
      </c>
      <c r="AT37" s="1406">
        <v>3.686771862557145E-4</v>
      </c>
      <c r="AU37" s="1406">
        <v>1.0100744828923685E-6</v>
      </c>
      <c r="AV37" s="1406">
        <v>2.2106595015709187E-3</v>
      </c>
      <c r="AW37" s="1406">
        <v>6.0566013741669009E-6</v>
      </c>
      <c r="AX37" s="1405" t="s">
        <v>407</v>
      </c>
      <c r="AY37" s="1404">
        <v>0</v>
      </c>
      <c r="AZ37" s="1405" t="s">
        <v>407</v>
      </c>
      <c r="BA37" s="1405" t="s">
        <v>407</v>
      </c>
      <c r="BB37" s="1408"/>
      <c r="BC37" s="1408"/>
      <c r="BD37" s="1404">
        <v>0</v>
      </c>
      <c r="BE37" s="1405" t="s">
        <v>407</v>
      </c>
      <c r="BF37" s="1405" t="s">
        <v>407</v>
      </c>
      <c r="BG37" s="1404">
        <v>0</v>
      </c>
      <c r="BH37" s="1405" t="s">
        <v>407</v>
      </c>
      <c r="BI37" s="1405" t="s">
        <v>407</v>
      </c>
      <c r="BJ37" s="1404">
        <v>0</v>
      </c>
      <c r="BK37" s="1404">
        <v>0</v>
      </c>
      <c r="BL37" s="1404">
        <v>0</v>
      </c>
      <c r="BM37" s="1404">
        <v>0</v>
      </c>
      <c r="BN37" s="1408"/>
      <c r="BO37" s="1404">
        <v>0</v>
      </c>
      <c r="BP37" s="1405" t="s">
        <v>407</v>
      </c>
      <c r="BQ37" s="1405" t="s">
        <v>407</v>
      </c>
      <c r="BR37" s="1404">
        <v>1</v>
      </c>
      <c r="BS37" s="1405" t="s">
        <v>838</v>
      </c>
      <c r="BT37" s="1405" t="s">
        <v>407</v>
      </c>
      <c r="BU37" s="1405" t="s">
        <v>407</v>
      </c>
      <c r="BV37" s="1405" t="s">
        <v>407</v>
      </c>
      <c r="BW37" s="1404">
        <v>0</v>
      </c>
      <c r="BX37" s="1405" t="s">
        <v>407</v>
      </c>
      <c r="BY37" s="1405" t="s">
        <v>407</v>
      </c>
      <c r="BZ37" s="1405" t="s">
        <v>407</v>
      </c>
      <c r="CA37" s="1404">
        <v>0</v>
      </c>
      <c r="CB37" s="1405" t="s">
        <v>677</v>
      </c>
      <c r="CC37" s="1405" t="s">
        <v>677</v>
      </c>
      <c r="CD37" s="1404" t="b">
        <v>0</v>
      </c>
      <c r="CE37" s="1404" t="b">
        <v>0</v>
      </c>
      <c r="CF37" s="1404" t="b">
        <v>0</v>
      </c>
      <c r="CG37" s="1404" t="b">
        <v>0</v>
      </c>
      <c r="CH37" s="1404" t="b">
        <v>0</v>
      </c>
      <c r="CI37" s="1404" t="b">
        <v>0</v>
      </c>
      <c r="CJ37" s="1404" t="b">
        <v>1</v>
      </c>
      <c r="CK37" s="1404" t="b">
        <v>0</v>
      </c>
      <c r="CL37" s="1404" t="b">
        <v>0</v>
      </c>
      <c r="CM37" s="1405" t="s">
        <v>698</v>
      </c>
      <c r="CN37" s="1408"/>
      <c r="CO37" s="1408"/>
      <c r="CP37" s="1408"/>
      <c r="CQ37" s="1404">
        <v>1</v>
      </c>
      <c r="CR37" s="1408"/>
      <c r="CS37" s="1404">
        <v>1</v>
      </c>
      <c r="CT37" s="1405" t="s">
        <v>407</v>
      </c>
      <c r="CU37" s="1408"/>
    </row>
    <row r="38" spans="1:99" hidden="1" x14ac:dyDescent="0.2">
      <c r="A38" s="1404">
        <v>2024</v>
      </c>
      <c r="B38" s="1405" t="s">
        <v>189</v>
      </c>
      <c r="C38" s="1405" t="s">
        <v>710</v>
      </c>
      <c r="D38" s="1406">
        <v>1</v>
      </c>
      <c r="E38" s="1406">
        <v>0</v>
      </c>
      <c r="F38" s="1405" t="s">
        <v>248</v>
      </c>
      <c r="G38" s="1407" t="s">
        <v>708</v>
      </c>
      <c r="H38" s="1405" t="s">
        <v>407</v>
      </c>
      <c r="I38" s="1405" t="s">
        <v>694</v>
      </c>
      <c r="J38" s="1405" t="s">
        <v>342</v>
      </c>
      <c r="K38" s="1405" t="s">
        <v>711</v>
      </c>
      <c r="L38" s="1405" t="s">
        <v>407</v>
      </c>
      <c r="M38" s="1405" t="s">
        <v>407</v>
      </c>
      <c r="N38" s="1408"/>
      <c r="O38" s="1407">
        <v>126</v>
      </c>
      <c r="P38" s="1405" t="s">
        <v>695</v>
      </c>
      <c r="Q38" s="1405" t="s">
        <v>483</v>
      </c>
      <c r="R38" s="1409">
        <v>1330</v>
      </c>
      <c r="S38" s="1409">
        <v>588</v>
      </c>
      <c r="T38" s="1409">
        <v>62</v>
      </c>
      <c r="U38" s="1407">
        <v>17991</v>
      </c>
      <c r="V38" s="1405" t="s">
        <v>696</v>
      </c>
      <c r="W38" s="1405" t="s">
        <v>709</v>
      </c>
      <c r="X38" s="1405" t="s">
        <v>709</v>
      </c>
      <c r="Y38" s="1405" t="s">
        <v>407</v>
      </c>
      <c r="Z38" s="1404">
        <v>1</v>
      </c>
      <c r="AA38" s="1404">
        <v>0</v>
      </c>
      <c r="AB38" s="1408"/>
      <c r="AC38" s="1408"/>
      <c r="AD38" s="1408"/>
      <c r="AE38" s="1408"/>
      <c r="AF38" s="1408"/>
      <c r="AG38" s="1408"/>
      <c r="AH38" s="1406">
        <v>100</v>
      </c>
      <c r="AI38" s="1406">
        <v>100</v>
      </c>
      <c r="AJ38" s="1408"/>
      <c r="AK38" s="1408"/>
      <c r="AL38" s="1408"/>
      <c r="AM38" s="1408"/>
      <c r="AN38" s="1408"/>
      <c r="AO38" s="1408"/>
      <c r="AP38" s="1406">
        <v>100</v>
      </c>
      <c r="AQ38" s="1406">
        <v>100</v>
      </c>
      <c r="AR38" s="1404" t="s">
        <v>407</v>
      </c>
      <c r="AS38" s="1406">
        <v>0.27397260273972601</v>
      </c>
      <c r="AT38" s="1406">
        <v>7.5187969924812026E-2</v>
      </c>
      <c r="AU38" s="1406">
        <v>2.0599443815016993E-4</v>
      </c>
      <c r="AV38" s="1406">
        <v>2.7780707036002665E-4</v>
      </c>
      <c r="AW38" s="1406">
        <v>7.61115261260347E-7</v>
      </c>
      <c r="AX38" s="1405" t="s">
        <v>712</v>
      </c>
      <c r="AY38" s="1404">
        <v>0</v>
      </c>
      <c r="AZ38" s="1405" t="s">
        <v>407</v>
      </c>
      <c r="BA38" s="1405" t="s">
        <v>407</v>
      </c>
      <c r="BB38" s="1408"/>
      <c r="BC38" s="1408"/>
      <c r="BD38" s="1404">
        <v>0</v>
      </c>
      <c r="BE38" s="1405" t="s">
        <v>407</v>
      </c>
      <c r="BF38" s="1405" t="s">
        <v>407</v>
      </c>
      <c r="BG38" s="1404">
        <v>0</v>
      </c>
      <c r="BH38" s="1405" t="s">
        <v>407</v>
      </c>
      <c r="BI38" s="1405" t="s">
        <v>407</v>
      </c>
      <c r="BJ38" s="1404">
        <v>1</v>
      </c>
      <c r="BK38" s="1404">
        <v>0</v>
      </c>
      <c r="BL38" s="1404">
        <v>0</v>
      </c>
      <c r="BM38" s="1404">
        <v>0</v>
      </c>
      <c r="BN38" s="1408"/>
      <c r="BO38" s="1404">
        <v>0</v>
      </c>
      <c r="BP38" s="1405" t="s">
        <v>407</v>
      </c>
      <c r="BQ38" s="1405" t="s">
        <v>407</v>
      </c>
      <c r="BR38" s="1404">
        <v>0</v>
      </c>
      <c r="BS38" s="1405" t="s">
        <v>407</v>
      </c>
      <c r="BT38" s="1405" t="s">
        <v>407</v>
      </c>
      <c r="BU38" s="1405" t="s">
        <v>407</v>
      </c>
      <c r="BV38" s="1405" t="s">
        <v>407</v>
      </c>
      <c r="BW38" s="1404">
        <v>0</v>
      </c>
      <c r="BX38" s="1405" t="s">
        <v>407</v>
      </c>
      <c r="BY38" s="1405" t="s">
        <v>407</v>
      </c>
      <c r="BZ38" s="1405" t="s">
        <v>407</v>
      </c>
      <c r="CA38" s="1404">
        <v>0</v>
      </c>
      <c r="CB38" s="1405" t="s">
        <v>677</v>
      </c>
      <c r="CC38" s="1405" t="s">
        <v>677</v>
      </c>
      <c r="CD38" s="1404" t="b">
        <v>0</v>
      </c>
      <c r="CE38" s="1404" t="b">
        <v>0</v>
      </c>
      <c r="CF38" s="1404" t="b">
        <v>0</v>
      </c>
      <c r="CG38" s="1404" t="b">
        <v>0</v>
      </c>
      <c r="CH38" s="1404" t="b">
        <v>0</v>
      </c>
      <c r="CI38" s="1404" t="b">
        <v>0</v>
      </c>
      <c r="CJ38" s="1404" t="b">
        <v>1</v>
      </c>
      <c r="CK38" s="1404" t="b">
        <v>0</v>
      </c>
      <c r="CL38" s="1404" t="b">
        <v>0</v>
      </c>
      <c r="CM38" s="1405" t="s">
        <v>698</v>
      </c>
      <c r="CN38" s="1408"/>
      <c r="CO38" s="1408"/>
      <c r="CP38" s="1408"/>
      <c r="CQ38" s="1404">
        <v>0</v>
      </c>
      <c r="CR38" s="1408"/>
      <c r="CS38" s="1404">
        <v>0</v>
      </c>
      <c r="CT38" s="1405" t="s">
        <v>407</v>
      </c>
      <c r="CU38" s="1408"/>
    </row>
    <row r="39" spans="1:99" hidden="1" x14ac:dyDescent="0.2">
      <c r="A39" s="1404">
        <v>2024</v>
      </c>
      <c r="B39" s="1405" t="s">
        <v>178</v>
      </c>
      <c r="C39" s="1405" t="s">
        <v>969</v>
      </c>
      <c r="D39" s="1406">
        <v>1</v>
      </c>
      <c r="E39" s="1406">
        <v>0</v>
      </c>
      <c r="F39" s="1405" t="s">
        <v>248</v>
      </c>
      <c r="G39" s="1407" t="s">
        <v>708</v>
      </c>
      <c r="H39" s="1405" t="s">
        <v>407</v>
      </c>
      <c r="I39" s="1405" t="s">
        <v>694</v>
      </c>
      <c r="J39" s="1405" t="s">
        <v>298</v>
      </c>
      <c r="K39" s="1405" t="s">
        <v>970</v>
      </c>
      <c r="L39" s="1405" t="s">
        <v>407</v>
      </c>
      <c r="M39" s="1405" t="s">
        <v>407</v>
      </c>
      <c r="N39" s="1408"/>
      <c r="O39" s="1407">
        <v>126</v>
      </c>
      <c r="P39" s="1405" t="s">
        <v>695</v>
      </c>
      <c r="Q39" s="1405" t="s">
        <v>473</v>
      </c>
      <c r="R39" s="1409">
        <v>25586</v>
      </c>
      <c r="S39" s="1409">
        <v>11819</v>
      </c>
      <c r="T39" s="1409">
        <v>1268</v>
      </c>
      <c r="U39" s="1407">
        <v>17991</v>
      </c>
      <c r="V39" s="1405" t="s">
        <v>696</v>
      </c>
      <c r="W39" s="1405" t="s">
        <v>709</v>
      </c>
      <c r="X39" s="1405" t="s">
        <v>709</v>
      </c>
      <c r="Y39" s="1405" t="s">
        <v>407</v>
      </c>
      <c r="Z39" s="1404">
        <v>1</v>
      </c>
      <c r="AA39" s="1404">
        <v>0</v>
      </c>
      <c r="AB39" s="1408"/>
      <c r="AC39" s="1408"/>
      <c r="AD39" s="1408"/>
      <c r="AE39" s="1408"/>
      <c r="AF39" s="1408"/>
      <c r="AG39" s="1408"/>
      <c r="AH39" s="1408"/>
      <c r="AI39" s="1406">
        <v>0</v>
      </c>
      <c r="AJ39" s="1408"/>
      <c r="AK39" s="1408"/>
      <c r="AL39" s="1408"/>
      <c r="AM39" s="1408"/>
      <c r="AN39" s="1408"/>
      <c r="AO39" s="1408"/>
      <c r="AP39" s="1408"/>
      <c r="AQ39" s="1406">
        <v>143</v>
      </c>
      <c r="AR39" s="1404" t="s">
        <v>407</v>
      </c>
      <c r="AS39" s="1406">
        <v>0.39178082191780822</v>
      </c>
      <c r="AT39" s="1406">
        <v>5.5889939810834051E-3</v>
      </c>
      <c r="AU39" s="1406">
        <v>1.5312312276940836E-5</v>
      </c>
      <c r="AV39" s="1406">
        <v>9.3001398159881692E-4</v>
      </c>
      <c r="AW39" s="1406">
        <v>2.5479835112296353E-6</v>
      </c>
      <c r="AX39" s="1405" t="s">
        <v>407</v>
      </c>
      <c r="AY39" s="1404">
        <v>0</v>
      </c>
      <c r="AZ39" s="1405" t="s">
        <v>407</v>
      </c>
      <c r="BA39" s="1405" t="s">
        <v>407</v>
      </c>
      <c r="BB39" s="1408"/>
      <c r="BC39" s="1408"/>
      <c r="BD39" s="1404">
        <v>0</v>
      </c>
      <c r="BE39" s="1405" t="s">
        <v>407</v>
      </c>
      <c r="BF39" s="1405" t="s">
        <v>407</v>
      </c>
      <c r="BG39" s="1404">
        <v>0</v>
      </c>
      <c r="BH39" s="1405" t="s">
        <v>407</v>
      </c>
      <c r="BI39" s="1405" t="s">
        <v>407</v>
      </c>
      <c r="BJ39" s="1404">
        <v>0</v>
      </c>
      <c r="BK39" s="1404">
        <v>0</v>
      </c>
      <c r="BL39" s="1404">
        <v>0</v>
      </c>
      <c r="BM39" s="1404">
        <v>0</v>
      </c>
      <c r="BN39" s="1408"/>
      <c r="BO39" s="1404">
        <v>0</v>
      </c>
      <c r="BP39" s="1405" t="s">
        <v>407</v>
      </c>
      <c r="BQ39" s="1405" t="s">
        <v>407</v>
      </c>
      <c r="BR39" s="1404">
        <v>1</v>
      </c>
      <c r="BS39" s="1405" t="s">
        <v>713</v>
      </c>
      <c r="BT39" s="1405" t="s">
        <v>407</v>
      </c>
      <c r="BU39" s="1405" t="s">
        <v>407</v>
      </c>
      <c r="BV39" s="1405" t="s">
        <v>1155</v>
      </c>
      <c r="BW39" s="1404">
        <v>0</v>
      </c>
      <c r="BX39" s="1405" t="s">
        <v>407</v>
      </c>
      <c r="BY39" s="1405" t="s">
        <v>407</v>
      </c>
      <c r="BZ39" s="1405" t="s">
        <v>407</v>
      </c>
      <c r="CA39" s="1404">
        <v>0</v>
      </c>
      <c r="CB39" s="1405" t="s">
        <v>677</v>
      </c>
      <c r="CC39" s="1405" t="s">
        <v>677</v>
      </c>
      <c r="CD39" s="1404" t="b">
        <v>0</v>
      </c>
      <c r="CE39" s="1404" t="b">
        <v>0</v>
      </c>
      <c r="CF39" s="1404" t="b">
        <v>0</v>
      </c>
      <c r="CG39" s="1404" t="b">
        <v>0</v>
      </c>
      <c r="CH39" s="1404" t="b">
        <v>0</v>
      </c>
      <c r="CI39" s="1404" t="b">
        <v>0</v>
      </c>
      <c r="CJ39" s="1404" t="b">
        <v>1</v>
      </c>
      <c r="CK39" s="1404" t="b">
        <v>0</v>
      </c>
      <c r="CL39" s="1404" t="b">
        <v>0</v>
      </c>
      <c r="CM39" s="1405" t="s">
        <v>698</v>
      </c>
      <c r="CN39" s="1408"/>
      <c r="CO39" s="1408"/>
      <c r="CP39" s="1408"/>
      <c r="CQ39" s="1404">
        <v>1</v>
      </c>
      <c r="CR39" s="1408"/>
      <c r="CS39" s="1404">
        <v>1</v>
      </c>
      <c r="CT39" s="1405" t="s">
        <v>407</v>
      </c>
      <c r="CU39" s="1408"/>
    </row>
    <row r="40" spans="1:99" hidden="1" x14ac:dyDescent="0.2">
      <c r="A40" s="1404">
        <v>2024</v>
      </c>
      <c r="B40" s="1405" t="s">
        <v>178</v>
      </c>
      <c r="C40" s="1405" t="s">
        <v>908</v>
      </c>
      <c r="D40" s="1406">
        <v>1</v>
      </c>
      <c r="E40" s="1406">
        <v>0</v>
      </c>
      <c r="F40" s="1405" t="s">
        <v>248</v>
      </c>
      <c r="G40" s="1407" t="s">
        <v>708</v>
      </c>
      <c r="H40" s="1405" t="s">
        <v>407</v>
      </c>
      <c r="I40" s="1405" t="s">
        <v>694</v>
      </c>
      <c r="J40" s="1405" t="s">
        <v>298</v>
      </c>
      <c r="K40" s="1405" t="s">
        <v>909</v>
      </c>
      <c r="L40" s="1405" t="s">
        <v>407</v>
      </c>
      <c r="M40" s="1405" t="s">
        <v>407</v>
      </c>
      <c r="N40" s="1408"/>
      <c r="O40" s="1407">
        <v>126</v>
      </c>
      <c r="P40" s="1405" t="s">
        <v>695</v>
      </c>
      <c r="Q40" s="1405" t="s">
        <v>473</v>
      </c>
      <c r="R40" s="1409">
        <v>23770</v>
      </c>
      <c r="S40" s="1409">
        <v>10492</v>
      </c>
      <c r="T40" s="1409">
        <v>853</v>
      </c>
      <c r="U40" s="1407">
        <v>17991</v>
      </c>
      <c r="V40" s="1405" t="s">
        <v>696</v>
      </c>
      <c r="W40" s="1405" t="s">
        <v>709</v>
      </c>
      <c r="X40" s="1405" t="s">
        <v>709</v>
      </c>
      <c r="Y40" s="1405" t="s">
        <v>407</v>
      </c>
      <c r="Z40" s="1404">
        <v>1</v>
      </c>
      <c r="AA40" s="1404">
        <v>0</v>
      </c>
      <c r="AB40" s="1408"/>
      <c r="AC40" s="1408"/>
      <c r="AD40" s="1408"/>
      <c r="AE40" s="1408"/>
      <c r="AF40" s="1408"/>
      <c r="AG40" s="1408"/>
      <c r="AH40" s="1408"/>
      <c r="AI40" s="1406">
        <v>0</v>
      </c>
      <c r="AJ40" s="1408"/>
      <c r="AK40" s="1408"/>
      <c r="AL40" s="1408"/>
      <c r="AM40" s="1408"/>
      <c r="AN40" s="1408"/>
      <c r="AO40" s="1408"/>
      <c r="AP40" s="1408"/>
      <c r="AQ40" s="1406">
        <v>120</v>
      </c>
      <c r="AR40" s="1404" t="s">
        <v>407</v>
      </c>
      <c r="AS40" s="1406">
        <v>0.32876712328767121</v>
      </c>
      <c r="AT40" s="1406">
        <v>5.0483803113167856E-3</v>
      </c>
      <c r="AU40" s="1406">
        <v>1.3831178935114481E-5</v>
      </c>
      <c r="AV40" s="1406">
        <v>9.3001398159881692E-4</v>
      </c>
      <c r="AW40" s="1406">
        <v>2.5479835112296353E-6</v>
      </c>
      <c r="AX40" s="1405" t="s">
        <v>407</v>
      </c>
      <c r="AY40" s="1404">
        <v>0</v>
      </c>
      <c r="AZ40" s="1405" t="s">
        <v>407</v>
      </c>
      <c r="BA40" s="1405" t="s">
        <v>407</v>
      </c>
      <c r="BB40" s="1408"/>
      <c r="BC40" s="1408"/>
      <c r="BD40" s="1404">
        <v>0</v>
      </c>
      <c r="BE40" s="1405" t="s">
        <v>407</v>
      </c>
      <c r="BF40" s="1405" t="s">
        <v>407</v>
      </c>
      <c r="BG40" s="1404">
        <v>0</v>
      </c>
      <c r="BH40" s="1405" t="s">
        <v>407</v>
      </c>
      <c r="BI40" s="1405" t="s">
        <v>407</v>
      </c>
      <c r="BJ40" s="1404">
        <v>0</v>
      </c>
      <c r="BK40" s="1404">
        <v>0</v>
      </c>
      <c r="BL40" s="1404">
        <v>0</v>
      </c>
      <c r="BM40" s="1404">
        <v>0</v>
      </c>
      <c r="BN40" s="1408"/>
      <c r="BO40" s="1404">
        <v>0</v>
      </c>
      <c r="BP40" s="1405" t="s">
        <v>407</v>
      </c>
      <c r="BQ40" s="1405" t="s">
        <v>407</v>
      </c>
      <c r="BR40" s="1404">
        <v>1</v>
      </c>
      <c r="BS40" s="1405" t="s">
        <v>794</v>
      </c>
      <c r="BT40" s="1405" t="s">
        <v>407</v>
      </c>
      <c r="BU40" s="1405" t="s">
        <v>910</v>
      </c>
      <c r="BV40" s="1405" t="s">
        <v>911</v>
      </c>
      <c r="BW40" s="1404">
        <v>0</v>
      </c>
      <c r="BX40" s="1405" t="s">
        <v>407</v>
      </c>
      <c r="BY40" s="1405" t="s">
        <v>407</v>
      </c>
      <c r="BZ40" s="1405" t="s">
        <v>407</v>
      </c>
      <c r="CA40" s="1404">
        <v>0</v>
      </c>
      <c r="CB40" s="1405" t="s">
        <v>677</v>
      </c>
      <c r="CC40" s="1405" t="s">
        <v>677</v>
      </c>
      <c r="CD40" s="1404" t="b">
        <v>0</v>
      </c>
      <c r="CE40" s="1404" t="b">
        <v>0</v>
      </c>
      <c r="CF40" s="1404" t="b">
        <v>0</v>
      </c>
      <c r="CG40" s="1404" t="b">
        <v>0</v>
      </c>
      <c r="CH40" s="1404" t="b">
        <v>0</v>
      </c>
      <c r="CI40" s="1404" t="b">
        <v>0</v>
      </c>
      <c r="CJ40" s="1404" t="b">
        <v>1</v>
      </c>
      <c r="CK40" s="1404" t="b">
        <v>0</v>
      </c>
      <c r="CL40" s="1404" t="b">
        <v>0</v>
      </c>
      <c r="CM40" s="1405" t="s">
        <v>698</v>
      </c>
      <c r="CN40" s="1408"/>
      <c r="CO40" s="1408"/>
      <c r="CP40" s="1408"/>
      <c r="CQ40" s="1404">
        <v>1</v>
      </c>
      <c r="CR40" s="1408"/>
      <c r="CS40" s="1404">
        <v>1</v>
      </c>
      <c r="CT40" s="1405" t="s">
        <v>407</v>
      </c>
      <c r="CU40" s="1408"/>
    </row>
    <row r="41" spans="1:99" hidden="1" x14ac:dyDescent="0.2">
      <c r="A41" s="1404">
        <v>2024</v>
      </c>
      <c r="B41" s="1405" t="s">
        <v>185</v>
      </c>
      <c r="C41" s="1405" t="s">
        <v>1145</v>
      </c>
      <c r="D41" s="1406">
        <v>1</v>
      </c>
      <c r="E41" s="1406">
        <v>0</v>
      </c>
      <c r="F41" s="1405" t="s">
        <v>248</v>
      </c>
      <c r="G41" s="1407" t="s">
        <v>708</v>
      </c>
      <c r="H41" s="1405" t="s">
        <v>407</v>
      </c>
      <c r="I41" s="1405" t="s">
        <v>694</v>
      </c>
      <c r="J41" s="1405" t="s">
        <v>328</v>
      </c>
      <c r="K41" s="1405" t="s">
        <v>950</v>
      </c>
      <c r="L41" s="1405" t="s">
        <v>407</v>
      </c>
      <c r="M41" s="1405" t="s">
        <v>407</v>
      </c>
      <c r="N41" s="1408"/>
      <c r="O41" s="1407">
        <v>126</v>
      </c>
      <c r="P41" s="1405" t="s">
        <v>695</v>
      </c>
      <c r="Q41" s="1405" t="s">
        <v>480</v>
      </c>
      <c r="R41" s="1409">
        <v>20301</v>
      </c>
      <c r="S41" s="1409">
        <v>10009</v>
      </c>
      <c r="T41" s="1409">
        <v>1518</v>
      </c>
      <c r="U41" s="1407">
        <v>17991</v>
      </c>
      <c r="V41" s="1405" t="s">
        <v>696</v>
      </c>
      <c r="W41" s="1405" t="s">
        <v>709</v>
      </c>
      <c r="X41" s="1405" t="s">
        <v>709</v>
      </c>
      <c r="Y41" s="1405" t="s">
        <v>407</v>
      </c>
      <c r="Z41" s="1404">
        <v>1</v>
      </c>
      <c r="AA41" s="1404">
        <v>0</v>
      </c>
      <c r="AB41" s="1408"/>
      <c r="AC41" s="1408"/>
      <c r="AD41" s="1408"/>
      <c r="AE41" s="1408"/>
      <c r="AF41" s="1408"/>
      <c r="AG41" s="1408"/>
      <c r="AH41" s="1408"/>
      <c r="AI41" s="1406">
        <v>0</v>
      </c>
      <c r="AJ41" s="1408"/>
      <c r="AK41" s="1408"/>
      <c r="AL41" s="1408"/>
      <c r="AM41" s="1408"/>
      <c r="AN41" s="1408"/>
      <c r="AO41" s="1408"/>
      <c r="AP41" s="1408"/>
      <c r="AQ41" s="1406">
        <v>40</v>
      </c>
      <c r="AR41" s="1404" t="s">
        <v>407</v>
      </c>
      <c r="AS41" s="1406">
        <v>0.1095890410958904</v>
      </c>
      <c r="AT41" s="1406">
        <v>1.9703462883601795E-3</v>
      </c>
      <c r="AU41" s="1406">
        <v>5.3982090092059715E-6</v>
      </c>
      <c r="AV41" s="1406">
        <v>4.1969157134310231E-4</v>
      </c>
      <c r="AW41" s="1406">
        <v>1.1498399214879516E-6</v>
      </c>
      <c r="AX41" s="1405" t="s">
        <v>407</v>
      </c>
      <c r="AY41" s="1404">
        <v>0</v>
      </c>
      <c r="AZ41" s="1405" t="s">
        <v>407</v>
      </c>
      <c r="BA41" s="1405" t="s">
        <v>407</v>
      </c>
      <c r="BB41" s="1408"/>
      <c r="BC41" s="1408"/>
      <c r="BD41" s="1404">
        <v>0</v>
      </c>
      <c r="BE41" s="1405" t="s">
        <v>407</v>
      </c>
      <c r="BF41" s="1405" t="s">
        <v>407</v>
      </c>
      <c r="BG41" s="1404">
        <v>0</v>
      </c>
      <c r="BH41" s="1405" t="s">
        <v>407</v>
      </c>
      <c r="BI41" s="1405" t="s">
        <v>407</v>
      </c>
      <c r="BJ41" s="1404">
        <v>0</v>
      </c>
      <c r="BK41" s="1404">
        <v>0</v>
      </c>
      <c r="BL41" s="1404">
        <v>0</v>
      </c>
      <c r="BM41" s="1404">
        <v>0</v>
      </c>
      <c r="BN41" s="1408"/>
      <c r="BO41" s="1404">
        <v>0</v>
      </c>
      <c r="BP41" s="1405" t="s">
        <v>407</v>
      </c>
      <c r="BQ41" s="1405" t="s">
        <v>407</v>
      </c>
      <c r="BR41" s="1404">
        <v>1</v>
      </c>
      <c r="BS41" s="1405" t="s">
        <v>751</v>
      </c>
      <c r="BT41" s="1405" t="s">
        <v>407</v>
      </c>
      <c r="BU41" s="1405" t="s">
        <v>407</v>
      </c>
      <c r="BV41" s="1405" t="s">
        <v>1146</v>
      </c>
      <c r="BW41" s="1404">
        <v>0</v>
      </c>
      <c r="BX41" s="1405" t="s">
        <v>407</v>
      </c>
      <c r="BY41" s="1405" t="s">
        <v>407</v>
      </c>
      <c r="BZ41" s="1405" t="s">
        <v>407</v>
      </c>
      <c r="CA41" s="1404">
        <v>0</v>
      </c>
      <c r="CB41" s="1405" t="s">
        <v>677</v>
      </c>
      <c r="CC41" s="1405" t="s">
        <v>677</v>
      </c>
      <c r="CD41" s="1404" t="b">
        <v>0</v>
      </c>
      <c r="CE41" s="1404" t="b">
        <v>0</v>
      </c>
      <c r="CF41" s="1404" t="b">
        <v>0</v>
      </c>
      <c r="CG41" s="1404" t="b">
        <v>0</v>
      </c>
      <c r="CH41" s="1404" t="b">
        <v>0</v>
      </c>
      <c r="CI41" s="1404" t="b">
        <v>0</v>
      </c>
      <c r="CJ41" s="1404" t="b">
        <v>1</v>
      </c>
      <c r="CK41" s="1404" t="b">
        <v>0</v>
      </c>
      <c r="CL41" s="1404" t="b">
        <v>0</v>
      </c>
      <c r="CM41" s="1405" t="s">
        <v>698</v>
      </c>
      <c r="CN41" s="1408"/>
      <c r="CO41" s="1408"/>
      <c r="CP41" s="1408"/>
      <c r="CQ41" s="1404">
        <v>1</v>
      </c>
      <c r="CR41" s="1408"/>
      <c r="CS41" s="1404">
        <v>1</v>
      </c>
      <c r="CT41" s="1405" t="s">
        <v>407</v>
      </c>
      <c r="CU41" s="1408"/>
    </row>
    <row r="42" spans="1:99" hidden="1" x14ac:dyDescent="0.2">
      <c r="A42" s="1404">
        <v>2024</v>
      </c>
      <c r="B42" s="1405" t="s">
        <v>179</v>
      </c>
      <c r="C42" s="1405" t="s">
        <v>1022</v>
      </c>
      <c r="D42" s="1406">
        <v>1</v>
      </c>
      <c r="E42" s="1406">
        <v>0</v>
      </c>
      <c r="F42" s="1405" t="s">
        <v>248</v>
      </c>
      <c r="G42" s="1407" t="s">
        <v>708</v>
      </c>
      <c r="H42" s="1405" t="s">
        <v>407</v>
      </c>
      <c r="I42" s="1405" t="s">
        <v>694</v>
      </c>
      <c r="J42" s="1405" t="s">
        <v>303</v>
      </c>
      <c r="K42" s="1405" t="s">
        <v>1023</v>
      </c>
      <c r="L42" s="1405" t="s">
        <v>407</v>
      </c>
      <c r="M42" s="1405" t="s">
        <v>407</v>
      </c>
      <c r="N42" s="1408"/>
      <c r="O42" s="1407">
        <v>126</v>
      </c>
      <c r="P42" s="1405" t="s">
        <v>695</v>
      </c>
      <c r="Q42" s="1405" t="s">
        <v>474</v>
      </c>
      <c r="R42" s="1409">
        <v>8375</v>
      </c>
      <c r="S42" s="1409">
        <v>3538</v>
      </c>
      <c r="T42" s="1409">
        <v>409</v>
      </c>
      <c r="U42" s="1407">
        <v>17991</v>
      </c>
      <c r="V42" s="1405" t="s">
        <v>696</v>
      </c>
      <c r="W42" s="1405" t="s">
        <v>709</v>
      </c>
      <c r="X42" s="1405" t="s">
        <v>709</v>
      </c>
      <c r="Y42" s="1405" t="s">
        <v>407</v>
      </c>
      <c r="Z42" s="1404">
        <v>1</v>
      </c>
      <c r="AA42" s="1404">
        <v>0</v>
      </c>
      <c r="AB42" s="1408"/>
      <c r="AC42" s="1408"/>
      <c r="AD42" s="1408"/>
      <c r="AE42" s="1408"/>
      <c r="AF42" s="1408"/>
      <c r="AG42" s="1408"/>
      <c r="AH42" s="1408"/>
      <c r="AI42" s="1406">
        <v>0</v>
      </c>
      <c r="AJ42" s="1408"/>
      <c r="AK42" s="1408"/>
      <c r="AL42" s="1408"/>
      <c r="AM42" s="1408"/>
      <c r="AN42" s="1408"/>
      <c r="AO42" s="1408"/>
      <c r="AP42" s="1408"/>
      <c r="AQ42" s="1406">
        <v>32</v>
      </c>
      <c r="AR42" s="1404" t="s">
        <v>407</v>
      </c>
      <c r="AS42" s="1406">
        <v>8.7671232876712329E-2</v>
      </c>
      <c r="AT42" s="1406">
        <v>3.8208955223880598E-3</v>
      </c>
      <c r="AU42" s="1406">
        <v>1.0468206910652219E-5</v>
      </c>
      <c r="AV42" s="1406">
        <v>2.2106595015709187E-3</v>
      </c>
      <c r="AW42" s="1406">
        <v>6.0566013741669009E-6</v>
      </c>
      <c r="AX42" s="1405" t="s">
        <v>407</v>
      </c>
      <c r="AY42" s="1404">
        <v>0</v>
      </c>
      <c r="AZ42" s="1405" t="s">
        <v>407</v>
      </c>
      <c r="BA42" s="1405" t="s">
        <v>407</v>
      </c>
      <c r="BB42" s="1408"/>
      <c r="BC42" s="1408"/>
      <c r="BD42" s="1404">
        <v>0</v>
      </c>
      <c r="BE42" s="1405" t="s">
        <v>407</v>
      </c>
      <c r="BF42" s="1405" t="s">
        <v>407</v>
      </c>
      <c r="BG42" s="1404">
        <v>0</v>
      </c>
      <c r="BH42" s="1405" t="s">
        <v>407</v>
      </c>
      <c r="BI42" s="1405" t="s">
        <v>407</v>
      </c>
      <c r="BJ42" s="1404">
        <v>0</v>
      </c>
      <c r="BK42" s="1404">
        <v>0</v>
      </c>
      <c r="BL42" s="1404">
        <v>0</v>
      </c>
      <c r="BM42" s="1404">
        <v>0</v>
      </c>
      <c r="BN42" s="1408"/>
      <c r="BO42" s="1404">
        <v>0</v>
      </c>
      <c r="BP42" s="1405" t="s">
        <v>407</v>
      </c>
      <c r="BQ42" s="1405" t="s">
        <v>407</v>
      </c>
      <c r="BR42" s="1404">
        <v>1</v>
      </c>
      <c r="BS42" s="1405" t="s">
        <v>713</v>
      </c>
      <c r="BT42" s="1405" t="s">
        <v>407</v>
      </c>
      <c r="BU42" s="1405" t="s">
        <v>407</v>
      </c>
      <c r="BV42" s="1405" t="s">
        <v>407</v>
      </c>
      <c r="BW42" s="1404">
        <v>0</v>
      </c>
      <c r="BX42" s="1405" t="s">
        <v>407</v>
      </c>
      <c r="BY42" s="1405" t="s">
        <v>407</v>
      </c>
      <c r="BZ42" s="1405" t="s">
        <v>407</v>
      </c>
      <c r="CA42" s="1404">
        <v>0</v>
      </c>
      <c r="CB42" s="1405" t="s">
        <v>677</v>
      </c>
      <c r="CC42" s="1405" t="s">
        <v>677</v>
      </c>
      <c r="CD42" s="1404" t="b">
        <v>0</v>
      </c>
      <c r="CE42" s="1404" t="b">
        <v>0</v>
      </c>
      <c r="CF42" s="1404" t="b">
        <v>0</v>
      </c>
      <c r="CG42" s="1404" t="b">
        <v>0</v>
      </c>
      <c r="CH42" s="1404" t="b">
        <v>0</v>
      </c>
      <c r="CI42" s="1404" t="b">
        <v>0</v>
      </c>
      <c r="CJ42" s="1404" t="b">
        <v>1</v>
      </c>
      <c r="CK42" s="1404" t="b">
        <v>0</v>
      </c>
      <c r="CL42" s="1404" t="b">
        <v>0</v>
      </c>
      <c r="CM42" s="1405" t="s">
        <v>698</v>
      </c>
      <c r="CN42" s="1408"/>
      <c r="CO42" s="1408"/>
      <c r="CP42" s="1408"/>
      <c r="CQ42" s="1404">
        <v>1</v>
      </c>
      <c r="CR42" s="1408"/>
      <c r="CS42" s="1404">
        <v>1</v>
      </c>
      <c r="CT42" s="1405" t="s">
        <v>407</v>
      </c>
      <c r="CU42" s="1408"/>
    </row>
    <row r="43" spans="1:99" hidden="1" x14ac:dyDescent="0.2">
      <c r="A43" s="1404">
        <v>2024</v>
      </c>
      <c r="B43" s="1405" t="s">
        <v>178</v>
      </c>
      <c r="C43" s="1405" t="s">
        <v>979</v>
      </c>
      <c r="D43" s="1406">
        <v>1</v>
      </c>
      <c r="E43" s="1406">
        <v>0</v>
      </c>
      <c r="F43" s="1405" t="s">
        <v>248</v>
      </c>
      <c r="G43" s="1407" t="s">
        <v>708</v>
      </c>
      <c r="H43" s="1405" t="s">
        <v>407</v>
      </c>
      <c r="I43" s="1405" t="s">
        <v>694</v>
      </c>
      <c r="J43" s="1405" t="s">
        <v>298</v>
      </c>
      <c r="K43" s="1405" t="s">
        <v>980</v>
      </c>
      <c r="L43" s="1405" t="s">
        <v>407</v>
      </c>
      <c r="M43" s="1405" t="s">
        <v>407</v>
      </c>
      <c r="N43" s="1408"/>
      <c r="O43" s="1407">
        <v>126</v>
      </c>
      <c r="P43" s="1405" t="s">
        <v>695</v>
      </c>
      <c r="Q43" s="1405" t="s">
        <v>473</v>
      </c>
      <c r="R43" s="1409">
        <v>9907</v>
      </c>
      <c r="S43" s="1409">
        <v>4246</v>
      </c>
      <c r="T43" s="1409">
        <v>614</v>
      </c>
      <c r="U43" s="1407">
        <v>17991</v>
      </c>
      <c r="V43" s="1405" t="s">
        <v>696</v>
      </c>
      <c r="W43" s="1405" t="s">
        <v>709</v>
      </c>
      <c r="X43" s="1405" t="s">
        <v>709</v>
      </c>
      <c r="Y43" s="1405" t="s">
        <v>407</v>
      </c>
      <c r="Z43" s="1404">
        <v>1</v>
      </c>
      <c r="AA43" s="1404">
        <v>0</v>
      </c>
      <c r="AB43" s="1408"/>
      <c r="AC43" s="1408"/>
      <c r="AD43" s="1408"/>
      <c r="AE43" s="1408"/>
      <c r="AF43" s="1408"/>
      <c r="AG43" s="1408"/>
      <c r="AH43" s="1408"/>
      <c r="AI43" s="1406">
        <v>0</v>
      </c>
      <c r="AJ43" s="1408"/>
      <c r="AK43" s="1408"/>
      <c r="AL43" s="1408"/>
      <c r="AM43" s="1408"/>
      <c r="AN43" s="1408"/>
      <c r="AO43" s="1408"/>
      <c r="AP43" s="1408"/>
      <c r="AQ43" s="1406">
        <v>10</v>
      </c>
      <c r="AR43" s="1404" t="s">
        <v>407</v>
      </c>
      <c r="AS43" s="1406">
        <v>2.7397260273972601E-2</v>
      </c>
      <c r="AT43" s="1406">
        <v>1.0093873019077419E-3</v>
      </c>
      <c r="AU43" s="1406">
        <v>2.7654446627609365E-6</v>
      </c>
      <c r="AV43" s="1406">
        <v>9.3001398159881692E-4</v>
      </c>
      <c r="AW43" s="1406">
        <v>2.5479835112296353E-6</v>
      </c>
      <c r="AX43" s="1405" t="s">
        <v>407</v>
      </c>
      <c r="AY43" s="1404">
        <v>0</v>
      </c>
      <c r="AZ43" s="1405" t="s">
        <v>407</v>
      </c>
      <c r="BA43" s="1405" t="s">
        <v>407</v>
      </c>
      <c r="BB43" s="1408"/>
      <c r="BC43" s="1408"/>
      <c r="BD43" s="1404">
        <v>0</v>
      </c>
      <c r="BE43" s="1405" t="s">
        <v>407</v>
      </c>
      <c r="BF43" s="1405" t="s">
        <v>407</v>
      </c>
      <c r="BG43" s="1404">
        <v>0</v>
      </c>
      <c r="BH43" s="1405" t="s">
        <v>407</v>
      </c>
      <c r="BI43" s="1405" t="s">
        <v>407</v>
      </c>
      <c r="BJ43" s="1404">
        <v>0</v>
      </c>
      <c r="BK43" s="1404">
        <v>0</v>
      </c>
      <c r="BL43" s="1404">
        <v>0</v>
      </c>
      <c r="BM43" s="1404">
        <v>0</v>
      </c>
      <c r="BN43" s="1408"/>
      <c r="BO43" s="1404">
        <v>0</v>
      </c>
      <c r="BP43" s="1405" t="s">
        <v>407</v>
      </c>
      <c r="BQ43" s="1405" t="s">
        <v>407</v>
      </c>
      <c r="BR43" s="1404">
        <v>1</v>
      </c>
      <c r="BS43" s="1405" t="s">
        <v>751</v>
      </c>
      <c r="BT43" s="1405" t="s">
        <v>407</v>
      </c>
      <c r="BU43" s="1405" t="s">
        <v>407</v>
      </c>
      <c r="BV43" s="1405" t="s">
        <v>407</v>
      </c>
      <c r="BW43" s="1404">
        <v>0</v>
      </c>
      <c r="BX43" s="1405" t="s">
        <v>407</v>
      </c>
      <c r="BY43" s="1405" t="s">
        <v>407</v>
      </c>
      <c r="BZ43" s="1405" t="s">
        <v>407</v>
      </c>
      <c r="CA43" s="1404">
        <v>0</v>
      </c>
      <c r="CB43" s="1405" t="s">
        <v>677</v>
      </c>
      <c r="CC43" s="1405" t="s">
        <v>677</v>
      </c>
      <c r="CD43" s="1404" t="b">
        <v>0</v>
      </c>
      <c r="CE43" s="1404" t="b">
        <v>0</v>
      </c>
      <c r="CF43" s="1404" t="b">
        <v>0</v>
      </c>
      <c r="CG43" s="1404" t="b">
        <v>0</v>
      </c>
      <c r="CH43" s="1404" t="b">
        <v>0</v>
      </c>
      <c r="CI43" s="1404" t="b">
        <v>0</v>
      </c>
      <c r="CJ43" s="1404" t="b">
        <v>1</v>
      </c>
      <c r="CK43" s="1404" t="b">
        <v>0</v>
      </c>
      <c r="CL43" s="1404" t="b">
        <v>0</v>
      </c>
      <c r="CM43" s="1405" t="s">
        <v>698</v>
      </c>
      <c r="CN43" s="1408"/>
      <c r="CO43" s="1408"/>
      <c r="CP43" s="1408"/>
      <c r="CQ43" s="1404">
        <v>1</v>
      </c>
      <c r="CR43" s="1408"/>
      <c r="CS43" s="1404">
        <v>1</v>
      </c>
      <c r="CT43" s="1405" t="s">
        <v>407</v>
      </c>
      <c r="CU43" s="1408"/>
    </row>
    <row r="44" spans="1:99" hidden="1" x14ac:dyDescent="0.2">
      <c r="A44" s="1404">
        <v>2024</v>
      </c>
      <c r="B44" s="1405" t="s">
        <v>179</v>
      </c>
      <c r="C44" s="1405" t="s">
        <v>1052</v>
      </c>
      <c r="D44" s="1406">
        <v>1</v>
      </c>
      <c r="E44" s="1406">
        <v>0</v>
      </c>
      <c r="F44" s="1405" t="s">
        <v>248</v>
      </c>
      <c r="G44" s="1407" t="s">
        <v>708</v>
      </c>
      <c r="H44" s="1405" t="s">
        <v>407</v>
      </c>
      <c r="I44" s="1405" t="s">
        <v>694</v>
      </c>
      <c r="J44" s="1405" t="s">
        <v>303</v>
      </c>
      <c r="K44" s="1405" t="s">
        <v>1053</v>
      </c>
      <c r="L44" s="1405" t="s">
        <v>407</v>
      </c>
      <c r="M44" s="1405" t="s">
        <v>407</v>
      </c>
      <c r="N44" s="1408"/>
      <c r="O44" s="1407">
        <v>126</v>
      </c>
      <c r="P44" s="1405" t="s">
        <v>695</v>
      </c>
      <c r="Q44" s="1405" t="s">
        <v>474</v>
      </c>
      <c r="R44" s="1409">
        <v>21609</v>
      </c>
      <c r="S44" s="1409">
        <v>14091</v>
      </c>
      <c r="T44" s="1409">
        <v>1877</v>
      </c>
      <c r="U44" s="1407">
        <v>17991</v>
      </c>
      <c r="V44" s="1405" t="s">
        <v>696</v>
      </c>
      <c r="W44" s="1405" t="s">
        <v>709</v>
      </c>
      <c r="X44" s="1405" t="s">
        <v>709</v>
      </c>
      <c r="Y44" s="1405" t="s">
        <v>407</v>
      </c>
      <c r="Z44" s="1404">
        <v>1</v>
      </c>
      <c r="AA44" s="1404">
        <v>0</v>
      </c>
      <c r="AB44" s="1408"/>
      <c r="AC44" s="1408"/>
      <c r="AD44" s="1408"/>
      <c r="AE44" s="1408"/>
      <c r="AF44" s="1408"/>
      <c r="AG44" s="1408"/>
      <c r="AH44" s="1408"/>
      <c r="AI44" s="1406">
        <v>0</v>
      </c>
      <c r="AJ44" s="1408"/>
      <c r="AK44" s="1408"/>
      <c r="AL44" s="1408"/>
      <c r="AM44" s="1408"/>
      <c r="AN44" s="1408"/>
      <c r="AO44" s="1408"/>
      <c r="AP44" s="1408"/>
      <c r="AQ44" s="1406">
        <v>63</v>
      </c>
      <c r="AR44" s="1404" t="s">
        <v>407</v>
      </c>
      <c r="AS44" s="1406">
        <v>0.17260273972602741</v>
      </c>
      <c r="AT44" s="1406">
        <v>2.9154518950437317E-3</v>
      </c>
      <c r="AU44" s="1406">
        <v>7.9875394384759778E-6</v>
      </c>
      <c r="AV44" s="1406">
        <v>2.2106595015709187E-3</v>
      </c>
      <c r="AW44" s="1406">
        <v>6.0566013741669009E-6</v>
      </c>
      <c r="AX44" s="1405" t="s">
        <v>407</v>
      </c>
      <c r="AY44" s="1404">
        <v>0</v>
      </c>
      <c r="AZ44" s="1405" t="s">
        <v>407</v>
      </c>
      <c r="BA44" s="1405" t="s">
        <v>407</v>
      </c>
      <c r="BB44" s="1408"/>
      <c r="BC44" s="1408"/>
      <c r="BD44" s="1404">
        <v>0</v>
      </c>
      <c r="BE44" s="1405" t="s">
        <v>407</v>
      </c>
      <c r="BF44" s="1405" t="s">
        <v>407</v>
      </c>
      <c r="BG44" s="1404">
        <v>0</v>
      </c>
      <c r="BH44" s="1405" t="s">
        <v>407</v>
      </c>
      <c r="BI44" s="1405" t="s">
        <v>407</v>
      </c>
      <c r="BJ44" s="1404">
        <v>0</v>
      </c>
      <c r="BK44" s="1404">
        <v>0</v>
      </c>
      <c r="BL44" s="1404">
        <v>0</v>
      </c>
      <c r="BM44" s="1404">
        <v>0</v>
      </c>
      <c r="BN44" s="1408"/>
      <c r="BO44" s="1404">
        <v>0</v>
      </c>
      <c r="BP44" s="1405" t="s">
        <v>407</v>
      </c>
      <c r="BQ44" s="1405" t="s">
        <v>407</v>
      </c>
      <c r="BR44" s="1404">
        <v>1</v>
      </c>
      <c r="BS44" s="1405" t="s">
        <v>713</v>
      </c>
      <c r="BT44" s="1405" t="s">
        <v>407</v>
      </c>
      <c r="BU44" s="1405" t="s">
        <v>407</v>
      </c>
      <c r="BV44" s="1405" t="s">
        <v>1006</v>
      </c>
      <c r="BW44" s="1404">
        <v>0</v>
      </c>
      <c r="BX44" s="1405" t="s">
        <v>407</v>
      </c>
      <c r="BY44" s="1405" t="s">
        <v>407</v>
      </c>
      <c r="BZ44" s="1405" t="s">
        <v>407</v>
      </c>
      <c r="CA44" s="1404">
        <v>0</v>
      </c>
      <c r="CB44" s="1405" t="s">
        <v>677</v>
      </c>
      <c r="CC44" s="1405" t="s">
        <v>677</v>
      </c>
      <c r="CD44" s="1404" t="b">
        <v>0</v>
      </c>
      <c r="CE44" s="1404" t="b">
        <v>0</v>
      </c>
      <c r="CF44" s="1404" t="b">
        <v>0</v>
      </c>
      <c r="CG44" s="1404" t="b">
        <v>0</v>
      </c>
      <c r="CH44" s="1404" t="b">
        <v>0</v>
      </c>
      <c r="CI44" s="1404" t="b">
        <v>0</v>
      </c>
      <c r="CJ44" s="1404" t="b">
        <v>1</v>
      </c>
      <c r="CK44" s="1404" t="b">
        <v>0</v>
      </c>
      <c r="CL44" s="1404" t="b">
        <v>0</v>
      </c>
      <c r="CM44" s="1405" t="s">
        <v>698</v>
      </c>
      <c r="CN44" s="1408"/>
      <c r="CO44" s="1408"/>
      <c r="CP44" s="1408"/>
      <c r="CQ44" s="1404">
        <v>1</v>
      </c>
      <c r="CR44" s="1408"/>
      <c r="CS44" s="1404">
        <v>1</v>
      </c>
      <c r="CT44" s="1405" t="s">
        <v>407</v>
      </c>
      <c r="CU44" s="1408"/>
    </row>
    <row r="45" spans="1:99" hidden="1" x14ac:dyDescent="0.2">
      <c r="A45" s="1404">
        <v>2024</v>
      </c>
      <c r="B45" s="1405" t="s">
        <v>189</v>
      </c>
      <c r="C45" s="1405" t="s">
        <v>1161</v>
      </c>
      <c r="D45" s="1406">
        <v>1</v>
      </c>
      <c r="E45" s="1406">
        <v>0</v>
      </c>
      <c r="F45" s="1405" t="s">
        <v>248</v>
      </c>
      <c r="G45" s="1407" t="s">
        <v>708</v>
      </c>
      <c r="H45" s="1405" t="s">
        <v>407</v>
      </c>
      <c r="I45" s="1405" t="s">
        <v>694</v>
      </c>
      <c r="J45" s="1405" t="s">
        <v>342</v>
      </c>
      <c r="K45" s="1405" t="s">
        <v>1162</v>
      </c>
      <c r="L45" s="1405" t="s">
        <v>407</v>
      </c>
      <c r="M45" s="1405" t="s">
        <v>407</v>
      </c>
      <c r="N45" s="1408"/>
      <c r="O45" s="1407">
        <v>126</v>
      </c>
      <c r="P45" s="1405" t="s">
        <v>695</v>
      </c>
      <c r="Q45" s="1405" t="s">
        <v>483</v>
      </c>
      <c r="R45" s="1409">
        <v>10428</v>
      </c>
      <c r="S45" s="1409">
        <v>4889</v>
      </c>
      <c r="T45" s="1409">
        <v>325</v>
      </c>
      <c r="U45" s="1407">
        <v>17991</v>
      </c>
      <c r="V45" s="1405" t="s">
        <v>696</v>
      </c>
      <c r="W45" s="1405" t="s">
        <v>709</v>
      </c>
      <c r="X45" s="1405" t="s">
        <v>709</v>
      </c>
      <c r="Y45" s="1405" t="s">
        <v>407</v>
      </c>
      <c r="Z45" s="1404">
        <v>1</v>
      </c>
      <c r="AA45" s="1404">
        <v>0</v>
      </c>
      <c r="AB45" s="1408"/>
      <c r="AC45" s="1408"/>
      <c r="AD45" s="1408"/>
      <c r="AE45" s="1408"/>
      <c r="AF45" s="1408"/>
      <c r="AG45" s="1408"/>
      <c r="AH45" s="1408"/>
      <c r="AI45" s="1406">
        <v>0</v>
      </c>
      <c r="AJ45" s="1408"/>
      <c r="AK45" s="1408"/>
      <c r="AL45" s="1408"/>
      <c r="AM45" s="1408"/>
      <c r="AN45" s="1408"/>
      <c r="AO45" s="1408"/>
      <c r="AP45" s="1408"/>
      <c r="AQ45" s="1406">
        <v>60</v>
      </c>
      <c r="AR45" s="1404" t="s">
        <v>407</v>
      </c>
      <c r="AS45" s="1406">
        <v>0.16438356164383561</v>
      </c>
      <c r="AT45" s="1406">
        <v>5.7537399309551211E-3</v>
      </c>
      <c r="AU45" s="1406">
        <v>1.576367104371266E-5</v>
      </c>
      <c r="AV45" s="1406">
        <v>2.7780707036002665E-4</v>
      </c>
      <c r="AW45" s="1406">
        <v>7.61115261260347E-7</v>
      </c>
      <c r="AX45" s="1405" t="s">
        <v>407</v>
      </c>
      <c r="AY45" s="1404">
        <v>0</v>
      </c>
      <c r="AZ45" s="1405" t="s">
        <v>407</v>
      </c>
      <c r="BA45" s="1405" t="s">
        <v>407</v>
      </c>
      <c r="BB45" s="1408"/>
      <c r="BC45" s="1408"/>
      <c r="BD45" s="1404">
        <v>0</v>
      </c>
      <c r="BE45" s="1405" t="s">
        <v>407</v>
      </c>
      <c r="BF45" s="1405" t="s">
        <v>407</v>
      </c>
      <c r="BG45" s="1404">
        <v>0</v>
      </c>
      <c r="BH45" s="1405" t="s">
        <v>407</v>
      </c>
      <c r="BI45" s="1405" t="s">
        <v>407</v>
      </c>
      <c r="BJ45" s="1404">
        <v>0</v>
      </c>
      <c r="BK45" s="1404">
        <v>0</v>
      </c>
      <c r="BL45" s="1404">
        <v>0</v>
      </c>
      <c r="BM45" s="1404">
        <v>0</v>
      </c>
      <c r="BN45" s="1408"/>
      <c r="BO45" s="1404">
        <v>0</v>
      </c>
      <c r="BP45" s="1405" t="s">
        <v>407</v>
      </c>
      <c r="BQ45" s="1405" t="s">
        <v>407</v>
      </c>
      <c r="BR45" s="1404">
        <v>1</v>
      </c>
      <c r="BS45" s="1405" t="s">
        <v>808</v>
      </c>
      <c r="BT45" s="1405" t="s">
        <v>407</v>
      </c>
      <c r="BU45" s="1405" t="s">
        <v>407</v>
      </c>
      <c r="BV45" s="1405" t="s">
        <v>846</v>
      </c>
      <c r="BW45" s="1404">
        <v>0</v>
      </c>
      <c r="BX45" s="1405" t="s">
        <v>407</v>
      </c>
      <c r="BY45" s="1405" t="s">
        <v>407</v>
      </c>
      <c r="BZ45" s="1405" t="s">
        <v>407</v>
      </c>
      <c r="CA45" s="1404">
        <v>0</v>
      </c>
      <c r="CB45" s="1405" t="s">
        <v>677</v>
      </c>
      <c r="CC45" s="1405" t="s">
        <v>677</v>
      </c>
      <c r="CD45" s="1404" t="b">
        <v>0</v>
      </c>
      <c r="CE45" s="1404" t="b">
        <v>0</v>
      </c>
      <c r="CF45" s="1404" t="b">
        <v>0</v>
      </c>
      <c r="CG45" s="1404" t="b">
        <v>0</v>
      </c>
      <c r="CH45" s="1404" t="b">
        <v>0</v>
      </c>
      <c r="CI45" s="1404" t="b">
        <v>0</v>
      </c>
      <c r="CJ45" s="1404" t="b">
        <v>1</v>
      </c>
      <c r="CK45" s="1404" t="b">
        <v>0</v>
      </c>
      <c r="CL45" s="1404" t="b">
        <v>0</v>
      </c>
      <c r="CM45" s="1405" t="s">
        <v>698</v>
      </c>
      <c r="CN45" s="1408"/>
      <c r="CO45" s="1408"/>
      <c r="CP45" s="1408"/>
      <c r="CQ45" s="1404">
        <v>1</v>
      </c>
      <c r="CR45" s="1408"/>
      <c r="CS45" s="1404">
        <v>1</v>
      </c>
      <c r="CT45" s="1405" t="s">
        <v>407</v>
      </c>
      <c r="CU45" s="1408"/>
    </row>
    <row r="46" spans="1:99" hidden="1" x14ac:dyDescent="0.2">
      <c r="A46" s="1404">
        <v>2024</v>
      </c>
      <c r="B46" s="1405" t="s">
        <v>188</v>
      </c>
      <c r="C46" s="1405" t="s">
        <v>775</v>
      </c>
      <c r="D46" s="1406">
        <v>1</v>
      </c>
      <c r="E46" s="1406">
        <v>0</v>
      </c>
      <c r="F46" s="1405" t="s">
        <v>248</v>
      </c>
      <c r="G46" s="1407" t="s">
        <v>708</v>
      </c>
      <c r="H46" s="1405" t="s">
        <v>407</v>
      </c>
      <c r="I46" s="1405" t="s">
        <v>694</v>
      </c>
      <c r="J46" s="1405" t="s">
        <v>340</v>
      </c>
      <c r="K46" s="1405" t="s">
        <v>335</v>
      </c>
      <c r="L46" s="1405" t="s">
        <v>407</v>
      </c>
      <c r="M46" s="1405" t="s">
        <v>407</v>
      </c>
      <c r="N46" s="1408"/>
      <c r="O46" s="1407">
        <v>126</v>
      </c>
      <c r="P46" s="1405" t="s">
        <v>695</v>
      </c>
      <c r="Q46" s="1405" t="s">
        <v>482</v>
      </c>
      <c r="R46" s="1409">
        <v>7223</v>
      </c>
      <c r="S46" s="1409">
        <v>4452</v>
      </c>
      <c r="T46" s="1409">
        <v>576</v>
      </c>
      <c r="U46" s="1407">
        <v>17991</v>
      </c>
      <c r="V46" s="1405" t="s">
        <v>696</v>
      </c>
      <c r="W46" s="1405" t="s">
        <v>709</v>
      </c>
      <c r="X46" s="1405" t="s">
        <v>709</v>
      </c>
      <c r="Y46" s="1405" t="s">
        <v>407</v>
      </c>
      <c r="Z46" s="1404">
        <v>1</v>
      </c>
      <c r="AA46" s="1404">
        <v>0</v>
      </c>
      <c r="AB46" s="1408"/>
      <c r="AC46" s="1408"/>
      <c r="AD46" s="1408"/>
      <c r="AE46" s="1408"/>
      <c r="AF46" s="1408"/>
      <c r="AG46" s="1406">
        <v>0</v>
      </c>
      <c r="AH46" s="1408"/>
      <c r="AI46" s="1406">
        <v>0</v>
      </c>
      <c r="AJ46" s="1408"/>
      <c r="AK46" s="1408"/>
      <c r="AL46" s="1408"/>
      <c r="AM46" s="1408"/>
      <c r="AN46" s="1408"/>
      <c r="AO46" s="1406">
        <v>0</v>
      </c>
      <c r="AP46" s="1408"/>
      <c r="AQ46" s="1406">
        <v>10</v>
      </c>
      <c r="AR46" s="1404" t="s">
        <v>407</v>
      </c>
      <c r="AS46" s="1406">
        <v>2.7397260273972601E-2</v>
      </c>
      <c r="AT46" s="1406">
        <v>1.3844662882458812E-3</v>
      </c>
      <c r="AU46" s="1406">
        <v>3.7930583239613183E-6</v>
      </c>
      <c r="AV46" s="1406">
        <v>5.5850009215251523E-5</v>
      </c>
      <c r="AW46" s="1406">
        <v>1.5301372387740143E-7</v>
      </c>
      <c r="AX46" s="1405" t="s">
        <v>407</v>
      </c>
      <c r="AY46" s="1404">
        <v>1</v>
      </c>
      <c r="AZ46" s="1405" t="s">
        <v>713</v>
      </c>
      <c r="BA46" s="1405" t="s">
        <v>407</v>
      </c>
      <c r="BB46" s="1408"/>
      <c r="BC46" s="1408"/>
      <c r="BD46" s="1404">
        <v>0</v>
      </c>
      <c r="BE46" s="1405" t="s">
        <v>407</v>
      </c>
      <c r="BF46" s="1405" t="s">
        <v>407</v>
      </c>
      <c r="BG46" s="1404">
        <v>0</v>
      </c>
      <c r="BH46" s="1405" t="s">
        <v>407</v>
      </c>
      <c r="BI46" s="1405" t="s">
        <v>407</v>
      </c>
      <c r="BJ46" s="1404">
        <v>0</v>
      </c>
      <c r="BK46" s="1404">
        <v>0</v>
      </c>
      <c r="BL46" s="1404">
        <v>0</v>
      </c>
      <c r="BM46" s="1404">
        <v>0</v>
      </c>
      <c r="BN46" s="1408"/>
      <c r="BO46" s="1404">
        <v>0</v>
      </c>
      <c r="BP46" s="1405" t="s">
        <v>407</v>
      </c>
      <c r="BQ46" s="1405" t="s">
        <v>407</v>
      </c>
      <c r="BR46" s="1404">
        <v>0</v>
      </c>
      <c r="BS46" s="1405" t="s">
        <v>407</v>
      </c>
      <c r="BT46" s="1405" t="s">
        <v>407</v>
      </c>
      <c r="BU46" s="1405" t="s">
        <v>407</v>
      </c>
      <c r="BV46" s="1405" t="s">
        <v>407</v>
      </c>
      <c r="BW46" s="1404">
        <v>0</v>
      </c>
      <c r="BX46" s="1405" t="s">
        <v>407</v>
      </c>
      <c r="BY46" s="1405" t="s">
        <v>407</v>
      </c>
      <c r="BZ46" s="1405" t="s">
        <v>407</v>
      </c>
      <c r="CA46" s="1404">
        <v>0</v>
      </c>
      <c r="CB46" s="1405" t="s">
        <v>677</v>
      </c>
      <c r="CC46" s="1405" t="s">
        <v>677</v>
      </c>
      <c r="CD46" s="1404" t="b">
        <v>0</v>
      </c>
      <c r="CE46" s="1404" t="b">
        <v>0</v>
      </c>
      <c r="CF46" s="1404" t="b">
        <v>0</v>
      </c>
      <c r="CG46" s="1404" t="b">
        <v>0</v>
      </c>
      <c r="CH46" s="1404" t="b">
        <v>0</v>
      </c>
      <c r="CI46" s="1404" t="b">
        <v>0</v>
      </c>
      <c r="CJ46" s="1404" t="b">
        <v>1</v>
      </c>
      <c r="CK46" s="1404" t="b">
        <v>0</v>
      </c>
      <c r="CL46" s="1404" t="b">
        <v>0</v>
      </c>
      <c r="CM46" s="1405" t="s">
        <v>750</v>
      </c>
      <c r="CN46" s="1408"/>
      <c r="CO46" s="1408"/>
      <c r="CP46" s="1408"/>
      <c r="CQ46" s="1404">
        <v>1</v>
      </c>
      <c r="CR46" s="1408"/>
      <c r="CS46" s="1404">
        <v>1</v>
      </c>
      <c r="CT46" s="1405" t="s">
        <v>407</v>
      </c>
      <c r="CU46" s="1408"/>
    </row>
    <row r="47" spans="1:99" hidden="1" x14ac:dyDescent="0.2">
      <c r="A47" s="1404">
        <v>2024</v>
      </c>
      <c r="B47" s="1405" t="s">
        <v>189</v>
      </c>
      <c r="C47" s="1405" t="s">
        <v>1163</v>
      </c>
      <c r="D47" s="1406">
        <v>1</v>
      </c>
      <c r="E47" s="1406">
        <v>0</v>
      </c>
      <c r="F47" s="1405" t="s">
        <v>248</v>
      </c>
      <c r="G47" s="1407" t="s">
        <v>708</v>
      </c>
      <c r="H47" s="1405" t="s">
        <v>407</v>
      </c>
      <c r="I47" s="1405" t="s">
        <v>694</v>
      </c>
      <c r="J47" s="1405" t="s">
        <v>342</v>
      </c>
      <c r="K47" s="1405" t="s">
        <v>1164</v>
      </c>
      <c r="L47" s="1405" t="s">
        <v>407</v>
      </c>
      <c r="M47" s="1405" t="s">
        <v>407</v>
      </c>
      <c r="N47" s="1408"/>
      <c r="O47" s="1407">
        <v>126</v>
      </c>
      <c r="P47" s="1405" t="s">
        <v>695</v>
      </c>
      <c r="Q47" s="1405" t="s">
        <v>483</v>
      </c>
      <c r="R47" s="1409">
        <v>10468</v>
      </c>
      <c r="S47" s="1409">
        <v>4750</v>
      </c>
      <c r="T47" s="1409">
        <v>364</v>
      </c>
      <c r="U47" s="1407">
        <v>17991</v>
      </c>
      <c r="V47" s="1405" t="s">
        <v>696</v>
      </c>
      <c r="W47" s="1405" t="s">
        <v>709</v>
      </c>
      <c r="X47" s="1405" t="s">
        <v>709</v>
      </c>
      <c r="Y47" s="1405" t="s">
        <v>407</v>
      </c>
      <c r="Z47" s="1404">
        <v>1</v>
      </c>
      <c r="AA47" s="1404">
        <v>0</v>
      </c>
      <c r="AB47" s="1408"/>
      <c r="AC47" s="1408"/>
      <c r="AD47" s="1408"/>
      <c r="AE47" s="1408"/>
      <c r="AF47" s="1408"/>
      <c r="AG47" s="1408"/>
      <c r="AH47" s="1408"/>
      <c r="AI47" s="1406">
        <v>5</v>
      </c>
      <c r="AJ47" s="1408"/>
      <c r="AK47" s="1408"/>
      <c r="AL47" s="1408"/>
      <c r="AM47" s="1408"/>
      <c r="AN47" s="1408"/>
      <c r="AO47" s="1408"/>
      <c r="AP47" s="1408"/>
      <c r="AQ47" s="1406">
        <v>5</v>
      </c>
      <c r="AR47" s="1404" t="s">
        <v>407</v>
      </c>
      <c r="AS47" s="1406">
        <v>1.3698630136986301E-2</v>
      </c>
      <c r="AT47" s="1406">
        <v>4.7764615972487582E-4</v>
      </c>
      <c r="AU47" s="1406">
        <v>1.3086196156845913E-6</v>
      </c>
      <c r="AV47" s="1406">
        <v>2.7780707036002665E-4</v>
      </c>
      <c r="AW47" s="1406">
        <v>7.61115261260347E-7</v>
      </c>
      <c r="AX47" s="1405" t="s">
        <v>407</v>
      </c>
      <c r="AY47" s="1404">
        <v>0</v>
      </c>
      <c r="AZ47" s="1405" t="s">
        <v>407</v>
      </c>
      <c r="BA47" s="1405" t="s">
        <v>407</v>
      </c>
      <c r="BB47" s="1408"/>
      <c r="BC47" s="1408"/>
      <c r="BD47" s="1404">
        <v>0</v>
      </c>
      <c r="BE47" s="1405" t="s">
        <v>407</v>
      </c>
      <c r="BF47" s="1405" t="s">
        <v>407</v>
      </c>
      <c r="BG47" s="1404">
        <v>0</v>
      </c>
      <c r="BH47" s="1405" t="s">
        <v>407</v>
      </c>
      <c r="BI47" s="1405" t="s">
        <v>407</v>
      </c>
      <c r="BJ47" s="1404">
        <v>0</v>
      </c>
      <c r="BK47" s="1404">
        <v>0</v>
      </c>
      <c r="BL47" s="1404">
        <v>0</v>
      </c>
      <c r="BM47" s="1404">
        <v>0</v>
      </c>
      <c r="BN47" s="1408"/>
      <c r="BO47" s="1404">
        <v>0</v>
      </c>
      <c r="BP47" s="1405" t="s">
        <v>407</v>
      </c>
      <c r="BQ47" s="1405" t="s">
        <v>407</v>
      </c>
      <c r="BR47" s="1404">
        <v>1</v>
      </c>
      <c r="BS47" s="1405" t="s">
        <v>808</v>
      </c>
      <c r="BT47" s="1405" t="s">
        <v>407</v>
      </c>
      <c r="BU47" s="1405" t="s">
        <v>407</v>
      </c>
      <c r="BV47" s="1405" t="s">
        <v>846</v>
      </c>
      <c r="BW47" s="1404">
        <v>0</v>
      </c>
      <c r="BX47" s="1405" t="s">
        <v>407</v>
      </c>
      <c r="BY47" s="1405" t="s">
        <v>407</v>
      </c>
      <c r="BZ47" s="1405" t="s">
        <v>407</v>
      </c>
      <c r="CA47" s="1404">
        <v>0</v>
      </c>
      <c r="CB47" s="1405" t="s">
        <v>677</v>
      </c>
      <c r="CC47" s="1405" t="s">
        <v>677</v>
      </c>
      <c r="CD47" s="1404" t="b">
        <v>0</v>
      </c>
      <c r="CE47" s="1404" t="b">
        <v>0</v>
      </c>
      <c r="CF47" s="1404" t="b">
        <v>0</v>
      </c>
      <c r="CG47" s="1404" t="b">
        <v>0</v>
      </c>
      <c r="CH47" s="1404" t="b">
        <v>0</v>
      </c>
      <c r="CI47" s="1404" t="b">
        <v>0</v>
      </c>
      <c r="CJ47" s="1404" t="b">
        <v>1</v>
      </c>
      <c r="CK47" s="1404" t="b">
        <v>0</v>
      </c>
      <c r="CL47" s="1404" t="b">
        <v>0</v>
      </c>
      <c r="CM47" s="1405" t="s">
        <v>698</v>
      </c>
      <c r="CN47" s="1408"/>
      <c r="CO47" s="1408"/>
      <c r="CP47" s="1408"/>
      <c r="CQ47" s="1404">
        <v>1</v>
      </c>
      <c r="CR47" s="1408"/>
      <c r="CS47" s="1404">
        <v>1</v>
      </c>
      <c r="CT47" s="1405" t="s">
        <v>407</v>
      </c>
      <c r="CU47" s="1408"/>
    </row>
    <row r="48" spans="1:99" hidden="1" x14ac:dyDescent="0.2">
      <c r="A48" s="1404">
        <v>2024</v>
      </c>
      <c r="B48" s="1405" t="s">
        <v>178</v>
      </c>
      <c r="C48" s="1405" t="s">
        <v>981</v>
      </c>
      <c r="D48" s="1406">
        <v>1</v>
      </c>
      <c r="E48" s="1406">
        <v>0</v>
      </c>
      <c r="F48" s="1405" t="s">
        <v>248</v>
      </c>
      <c r="G48" s="1407" t="s">
        <v>708</v>
      </c>
      <c r="H48" s="1405" t="s">
        <v>407</v>
      </c>
      <c r="I48" s="1405" t="s">
        <v>694</v>
      </c>
      <c r="J48" s="1405" t="s">
        <v>298</v>
      </c>
      <c r="K48" s="1405" t="s">
        <v>982</v>
      </c>
      <c r="L48" s="1405" t="s">
        <v>407</v>
      </c>
      <c r="M48" s="1405" t="s">
        <v>407</v>
      </c>
      <c r="N48" s="1408"/>
      <c r="O48" s="1407">
        <v>126</v>
      </c>
      <c r="P48" s="1405" t="s">
        <v>695</v>
      </c>
      <c r="Q48" s="1405" t="s">
        <v>473</v>
      </c>
      <c r="R48" s="1409">
        <v>31378</v>
      </c>
      <c r="S48" s="1409">
        <v>15132</v>
      </c>
      <c r="T48" s="1409">
        <v>2440</v>
      </c>
      <c r="U48" s="1407">
        <v>17991</v>
      </c>
      <c r="V48" s="1405" t="s">
        <v>696</v>
      </c>
      <c r="W48" s="1405" t="s">
        <v>709</v>
      </c>
      <c r="X48" s="1405" t="s">
        <v>709</v>
      </c>
      <c r="Y48" s="1405" t="s">
        <v>407</v>
      </c>
      <c r="Z48" s="1404">
        <v>1</v>
      </c>
      <c r="AA48" s="1404">
        <v>0</v>
      </c>
      <c r="AB48" s="1408"/>
      <c r="AC48" s="1408"/>
      <c r="AD48" s="1408"/>
      <c r="AE48" s="1408"/>
      <c r="AF48" s="1408"/>
      <c r="AG48" s="1408"/>
      <c r="AH48" s="1408"/>
      <c r="AI48" s="1406">
        <v>0</v>
      </c>
      <c r="AJ48" s="1408"/>
      <c r="AK48" s="1408"/>
      <c r="AL48" s="1408"/>
      <c r="AM48" s="1408"/>
      <c r="AN48" s="1408"/>
      <c r="AO48" s="1408"/>
      <c r="AP48" s="1408"/>
      <c r="AQ48" s="1406">
        <v>119</v>
      </c>
      <c r="AR48" s="1404" t="s">
        <v>407</v>
      </c>
      <c r="AS48" s="1406">
        <v>0.32602739726027397</v>
      </c>
      <c r="AT48" s="1406">
        <v>3.792466059022245E-3</v>
      </c>
      <c r="AU48" s="1406">
        <v>1.0390317969923959E-5</v>
      </c>
      <c r="AV48" s="1406">
        <v>9.3001398159881692E-4</v>
      </c>
      <c r="AW48" s="1406">
        <v>2.5479835112296353E-6</v>
      </c>
      <c r="AX48" s="1405" t="s">
        <v>407</v>
      </c>
      <c r="AY48" s="1404">
        <v>0</v>
      </c>
      <c r="AZ48" s="1405" t="s">
        <v>407</v>
      </c>
      <c r="BA48" s="1405" t="s">
        <v>407</v>
      </c>
      <c r="BB48" s="1408"/>
      <c r="BC48" s="1408"/>
      <c r="BD48" s="1404">
        <v>0</v>
      </c>
      <c r="BE48" s="1405" t="s">
        <v>407</v>
      </c>
      <c r="BF48" s="1405" t="s">
        <v>407</v>
      </c>
      <c r="BG48" s="1404">
        <v>0</v>
      </c>
      <c r="BH48" s="1405" t="s">
        <v>407</v>
      </c>
      <c r="BI48" s="1405" t="s">
        <v>407</v>
      </c>
      <c r="BJ48" s="1404">
        <v>0</v>
      </c>
      <c r="BK48" s="1404">
        <v>0</v>
      </c>
      <c r="BL48" s="1404">
        <v>0</v>
      </c>
      <c r="BM48" s="1404">
        <v>0</v>
      </c>
      <c r="BN48" s="1408"/>
      <c r="BO48" s="1404">
        <v>0</v>
      </c>
      <c r="BP48" s="1405" t="s">
        <v>407</v>
      </c>
      <c r="BQ48" s="1405" t="s">
        <v>407</v>
      </c>
      <c r="BR48" s="1404">
        <v>1</v>
      </c>
      <c r="BS48" s="1405" t="s">
        <v>808</v>
      </c>
      <c r="BT48" s="1405" t="s">
        <v>407</v>
      </c>
      <c r="BU48" s="1405" t="s">
        <v>407</v>
      </c>
      <c r="BV48" s="1405" t="s">
        <v>846</v>
      </c>
      <c r="BW48" s="1404">
        <v>0</v>
      </c>
      <c r="BX48" s="1405" t="s">
        <v>407</v>
      </c>
      <c r="BY48" s="1405" t="s">
        <v>407</v>
      </c>
      <c r="BZ48" s="1405" t="s">
        <v>407</v>
      </c>
      <c r="CA48" s="1404">
        <v>0</v>
      </c>
      <c r="CB48" s="1405" t="s">
        <v>677</v>
      </c>
      <c r="CC48" s="1405" t="s">
        <v>677</v>
      </c>
      <c r="CD48" s="1404" t="b">
        <v>0</v>
      </c>
      <c r="CE48" s="1404" t="b">
        <v>0</v>
      </c>
      <c r="CF48" s="1404" t="b">
        <v>0</v>
      </c>
      <c r="CG48" s="1404" t="b">
        <v>0</v>
      </c>
      <c r="CH48" s="1404" t="b">
        <v>0</v>
      </c>
      <c r="CI48" s="1404" t="b">
        <v>0</v>
      </c>
      <c r="CJ48" s="1404" t="b">
        <v>1</v>
      </c>
      <c r="CK48" s="1404" t="b">
        <v>0</v>
      </c>
      <c r="CL48" s="1404" t="b">
        <v>0</v>
      </c>
      <c r="CM48" s="1405" t="s">
        <v>698</v>
      </c>
      <c r="CN48" s="1408"/>
      <c r="CO48" s="1408"/>
      <c r="CP48" s="1408"/>
      <c r="CQ48" s="1404">
        <v>1</v>
      </c>
      <c r="CR48" s="1408"/>
      <c r="CS48" s="1404">
        <v>1</v>
      </c>
      <c r="CT48" s="1405" t="s">
        <v>407</v>
      </c>
      <c r="CU48" s="1408"/>
    </row>
    <row r="49" spans="1:99" hidden="1" x14ac:dyDescent="0.2">
      <c r="A49" s="1404">
        <v>2024</v>
      </c>
      <c r="B49" s="1405" t="s">
        <v>179</v>
      </c>
      <c r="C49" s="1405" t="s">
        <v>1051</v>
      </c>
      <c r="D49" s="1406">
        <v>1</v>
      </c>
      <c r="E49" s="1406">
        <v>0</v>
      </c>
      <c r="F49" s="1405" t="s">
        <v>248</v>
      </c>
      <c r="G49" s="1407" t="s">
        <v>708</v>
      </c>
      <c r="H49" s="1405" t="s">
        <v>407</v>
      </c>
      <c r="I49" s="1405" t="s">
        <v>694</v>
      </c>
      <c r="J49" s="1405" t="s">
        <v>303</v>
      </c>
      <c r="K49" s="1405" t="s">
        <v>909</v>
      </c>
      <c r="L49" s="1405" t="s">
        <v>407</v>
      </c>
      <c r="M49" s="1405" t="s">
        <v>407</v>
      </c>
      <c r="N49" s="1408"/>
      <c r="O49" s="1407">
        <v>126</v>
      </c>
      <c r="P49" s="1405" t="s">
        <v>695</v>
      </c>
      <c r="Q49" s="1405" t="s">
        <v>474</v>
      </c>
      <c r="R49" s="1409">
        <v>3819</v>
      </c>
      <c r="S49" s="1409">
        <v>1833</v>
      </c>
      <c r="T49" s="1409">
        <v>203</v>
      </c>
      <c r="U49" s="1407">
        <v>17991</v>
      </c>
      <c r="V49" s="1405" t="s">
        <v>696</v>
      </c>
      <c r="W49" s="1405" t="s">
        <v>709</v>
      </c>
      <c r="X49" s="1405" t="s">
        <v>709</v>
      </c>
      <c r="Y49" s="1405" t="s">
        <v>407</v>
      </c>
      <c r="Z49" s="1404">
        <v>1</v>
      </c>
      <c r="AA49" s="1404">
        <v>0</v>
      </c>
      <c r="AB49" s="1408"/>
      <c r="AC49" s="1408"/>
      <c r="AD49" s="1408"/>
      <c r="AE49" s="1408"/>
      <c r="AF49" s="1408"/>
      <c r="AG49" s="1408"/>
      <c r="AH49" s="1408"/>
      <c r="AI49" s="1406">
        <v>0</v>
      </c>
      <c r="AJ49" s="1408"/>
      <c r="AK49" s="1408"/>
      <c r="AL49" s="1408"/>
      <c r="AM49" s="1408"/>
      <c r="AN49" s="1408"/>
      <c r="AO49" s="1408"/>
      <c r="AP49" s="1408"/>
      <c r="AQ49" s="1406">
        <v>37</v>
      </c>
      <c r="AR49" s="1404" t="s">
        <v>407</v>
      </c>
      <c r="AS49" s="1406">
        <v>0.10136986301369863</v>
      </c>
      <c r="AT49" s="1406">
        <v>9.68840010473946E-3</v>
      </c>
      <c r="AU49" s="1406">
        <v>2.6543561930793041E-5</v>
      </c>
      <c r="AV49" s="1406">
        <v>2.2106595015709187E-3</v>
      </c>
      <c r="AW49" s="1406">
        <v>6.0566013741669009E-6</v>
      </c>
      <c r="AX49" s="1405" t="s">
        <v>407</v>
      </c>
      <c r="AY49" s="1404">
        <v>0</v>
      </c>
      <c r="AZ49" s="1405" t="s">
        <v>407</v>
      </c>
      <c r="BA49" s="1405" t="s">
        <v>407</v>
      </c>
      <c r="BB49" s="1408"/>
      <c r="BC49" s="1408"/>
      <c r="BD49" s="1404">
        <v>0</v>
      </c>
      <c r="BE49" s="1405" t="s">
        <v>407</v>
      </c>
      <c r="BF49" s="1405" t="s">
        <v>407</v>
      </c>
      <c r="BG49" s="1404">
        <v>0</v>
      </c>
      <c r="BH49" s="1405" t="s">
        <v>407</v>
      </c>
      <c r="BI49" s="1405" t="s">
        <v>407</v>
      </c>
      <c r="BJ49" s="1404">
        <v>0</v>
      </c>
      <c r="BK49" s="1404">
        <v>0</v>
      </c>
      <c r="BL49" s="1404">
        <v>0</v>
      </c>
      <c r="BM49" s="1404">
        <v>0</v>
      </c>
      <c r="BN49" s="1408"/>
      <c r="BO49" s="1404">
        <v>0</v>
      </c>
      <c r="BP49" s="1405" t="s">
        <v>407</v>
      </c>
      <c r="BQ49" s="1405" t="s">
        <v>407</v>
      </c>
      <c r="BR49" s="1404">
        <v>1</v>
      </c>
      <c r="BS49" s="1405" t="s">
        <v>808</v>
      </c>
      <c r="BT49" s="1405" t="s">
        <v>407</v>
      </c>
      <c r="BU49" s="1405" t="s">
        <v>407</v>
      </c>
      <c r="BV49" s="1405" t="s">
        <v>1006</v>
      </c>
      <c r="BW49" s="1404">
        <v>0</v>
      </c>
      <c r="BX49" s="1405" t="s">
        <v>407</v>
      </c>
      <c r="BY49" s="1405" t="s">
        <v>407</v>
      </c>
      <c r="BZ49" s="1405" t="s">
        <v>407</v>
      </c>
      <c r="CA49" s="1404">
        <v>0</v>
      </c>
      <c r="CB49" s="1405" t="s">
        <v>677</v>
      </c>
      <c r="CC49" s="1405" t="s">
        <v>677</v>
      </c>
      <c r="CD49" s="1404" t="b">
        <v>0</v>
      </c>
      <c r="CE49" s="1404" t="b">
        <v>0</v>
      </c>
      <c r="CF49" s="1404" t="b">
        <v>0</v>
      </c>
      <c r="CG49" s="1404" t="b">
        <v>0</v>
      </c>
      <c r="CH49" s="1404" t="b">
        <v>0</v>
      </c>
      <c r="CI49" s="1404" t="b">
        <v>0</v>
      </c>
      <c r="CJ49" s="1404" t="b">
        <v>1</v>
      </c>
      <c r="CK49" s="1404" t="b">
        <v>0</v>
      </c>
      <c r="CL49" s="1404" t="b">
        <v>0</v>
      </c>
      <c r="CM49" s="1405" t="s">
        <v>698</v>
      </c>
      <c r="CN49" s="1408"/>
      <c r="CO49" s="1408"/>
      <c r="CP49" s="1408"/>
      <c r="CQ49" s="1404">
        <v>1</v>
      </c>
      <c r="CR49" s="1408"/>
      <c r="CS49" s="1404">
        <v>1</v>
      </c>
      <c r="CT49" s="1405" t="s">
        <v>407</v>
      </c>
      <c r="CU49" s="1408"/>
    </row>
    <row r="50" spans="1:99" hidden="1" x14ac:dyDescent="0.2">
      <c r="A50" s="1404">
        <v>2024</v>
      </c>
      <c r="B50" s="1405" t="s">
        <v>179</v>
      </c>
      <c r="C50" s="1405" t="s">
        <v>1050</v>
      </c>
      <c r="D50" s="1406">
        <v>1</v>
      </c>
      <c r="E50" s="1406">
        <v>0</v>
      </c>
      <c r="F50" s="1405" t="s">
        <v>248</v>
      </c>
      <c r="G50" s="1407" t="s">
        <v>708</v>
      </c>
      <c r="H50" s="1405" t="s">
        <v>407</v>
      </c>
      <c r="I50" s="1405" t="s">
        <v>694</v>
      </c>
      <c r="J50" s="1405" t="s">
        <v>303</v>
      </c>
      <c r="K50" s="1405" t="s">
        <v>732</v>
      </c>
      <c r="L50" s="1405" t="s">
        <v>407</v>
      </c>
      <c r="M50" s="1405" t="s">
        <v>407</v>
      </c>
      <c r="N50" s="1408"/>
      <c r="O50" s="1407">
        <v>126</v>
      </c>
      <c r="P50" s="1405" t="s">
        <v>695</v>
      </c>
      <c r="Q50" s="1405" t="s">
        <v>474</v>
      </c>
      <c r="R50" s="1409">
        <v>17089</v>
      </c>
      <c r="S50" s="1409">
        <v>7912</v>
      </c>
      <c r="T50" s="1409">
        <v>905</v>
      </c>
      <c r="U50" s="1407">
        <v>17991</v>
      </c>
      <c r="V50" s="1405" t="s">
        <v>696</v>
      </c>
      <c r="W50" s="1405" t="s">
        <v>709</v>
      </c>
      <c r="X50" s="1405" t="s">
        <v>709</v>
      </c>
      <c r="Y50" s="1405" t="s">
        <v>407</v>
      </c>
      <c r="Z50" s="1404">
        <v>1</v>
      </c>
      <c r="AA50" s="1404">
        <v>0</v>
      </c>
      <c r="AB50" s="1408"/>
      <c r="AC50" s="1408"/>
      <c r="AD50" s="1408"/>
      <c r="AE50" s="1408"/>
      <c r="AF50" s="1408"/>
      <c r="AG50" s="1408"/>
      <c r="AH50" s="1408"/>
      <c r="AI50" s="1406">
        <v>0</v>
      </c>
      <c r="AJ50" s="1408"/>
      <c r="AK50" s="1408"/>
      <c r="AL50" s="1408"/>
      <c r="AM50" s="1408"/>
      <c r="AN50" s="1408"/>
      <c r="AO50" s="1408"/>
      <c r="AP50" s="1408"/>
      <c r="AQ50" s="1406">
        <v>239</v>
      </c>
      <c r="AR50" s="1404" t="s">
        <v>407</v>
      </c>
      <c r="AS50" s="1406">
        <v>0.65479452054794518</v>
      </c>
      <c r="AT50" s="1406">
        <v>1.3985604775001463E-2</v>
      </c>
      <c r="AU50" s="1406">
        <v>3.831672541096291E-5</v>
      </c>
      <c r="AV50" s="1406">
        <v>2.2106595015709187E-3</v>
      </c>
      <c r="AW50" s="1406">
        <v>6.0566013741669009E-6</v>
      </c>
      <c r="AX50" s="1405" t="s">
        <v>407</v>
      </c>
      <c r="AY50" s="1404">
        <v>0</v>
      </c>
      <c r="AZ50" s="1405" t="s">
        <v>407</v>
      </c>
      <c r="BA50" s="1405" t="s">
        <v>407</v>
      </c>
      <c r="BB50" s="1408"/>
      <c r="BC50" s="1408"/>
      <c r="BD50" s="1404">
        <v>0</v>
      </c>
      <c r="BE50" s="1405" t="s">
        <v>407</v>
      </c>
      <c r="BF50" s="1405" t="s">
        <v>407</v>
      </c>
      <c r="BG50" s="1404">
        <v>0</v>
      </c>
      <c r="BH50" s="1405" t="s">
        <v>407</v>
      </c>
      <c r="BI50" s="1405" t="s">
        <v>407</v>
      </c>
      <c r="BJ50" s="1404">
        <v>0</v>
      </c>
      <c r="BK50" s="1404">
        <v>0</v>
      </c>
      <c r="BL50" s="1404">
        <v>0</v>
      </c>
      <c r="BM50" s="1404">
        <v>0</v>
      </c>
      <c r="BN50" s="1408"/>
      <c r="BO50" s="1404">
        <v>0</v>
      </c>
      <c r="BP50" s="1405" t="s">
        <v>407</v>
      </c>
      <c r="BQ50" s="1405" t="s">
        <v>407</v>
      </c>
      <c r="BR50" s="1404">
        <v>1</v>
      </c>
      <c r="BS50" s="1405" t="s">
        <v>838</v>
      </c>
      <c r="BT50" s="1405" t="s">
        <v>407</v>
      </c>
      <c r="BU50" s="1405" t="s">
        <v>407</v>
      </c>
      <c r="BV50" s="1405" t="s">
        <v>407</v>
      </c>
      <c r="BW50" s="1404">
        <v>0</v>
      </c>
      <c r="BX50" s="1405" t="s">
        <v>407</v>
      </c>
      <c r="BY50" s="1405" t="s">
        <v>407</v>
      </c>
      <c r="BZ50" s="1405" t="s">
        <v>407</v>
      </c>
      <c r="CA50" s="1404">
        <v>0</v>
      </c>
      <c r="CB50" s="1405" t="s">
        <v>677</v>
      </c>
      <c r="CC50" s="1405" t="s">
        <v>677</v>
      </c>
      <c r="CD50" s="1404" t="b">
        <v>0</v>
      </c>
      <c r="CE50" s="1404" t="b">
        <v>0</v>
      </c>
      <c r="CF50" s="1404" t="b">
        <v>0</v>
      </c>
      <c r="CG50" s="1404" t="b">
        <v>0</v>
      </c>
      <c r="CH50" s="1404" t="b">
        <v>0</v>
      </c>
      <c r="CI50" s="1404" t="b">
        <v>0</v>
      </c>
      <c r="CJ50" s="1404" t="b">
        <v>1</v>
      </c>
      <c r="CK50" s="1404" t="b">
        <v>0</v>
      </c>
      <c r="CL50" s="1404" t="b">
        <v>0</v>
      </c>
      <c r="CM50" s="1405" t="s">
        <v>698</v>
      </c>
      <c r="CN50" s="1408"/>
      <c r="CO50" s="1408"/>
      <c r="CP50" s="1408"/>
      <c r="CQ50" s="1404">
        <v>1</v>
      </c>
      <c r="CR50" s="1408"/>
      <c r="CS50" s="1404">
        <v>1</v>
      </c>
      <c r="CT50" s="1405" t="s">
        <v>407</v>
      </c>
      <c r="CU50" s="1408"/>
    </row>
    <row r="51" spans="1:99" hidden="1" x14ac:dyDescent="0.2">
      <c r="A51" s="1404">
        <v>2024</v>
      </c>
      <c r="B51" s="1405" t="s">
        <v>178</v>
      </c>
      <c r="C51" s="1405" t="s">
        <v>853</v>
      </c>
      <c r="D51" s="1406">
        <v>1</v>
      </c>
      <c r="E51" s="1406">
        <v>0</v>
      </c>
      <c r="F51" s="1405" t="s">
        <v>248</v>
      </c>
      <c r="G51" s="1407" t="s">
        <v>708</v>
      </c>
      <c r="H51" s="1405" t="s">
        <v>407</v>
      </c>
      <c r="I51" s="1405" t="s">
        <v>694</v>
      </c>
      <c r="J51" s="1405" t="s">
        <v>298</v>
      </c>
      <c r="K51" s="1405" t="s">
        <v>854</v>
      </c>
      <c r="L51" s="1405" t="s">
        <v>407</v>
      </c>
      <c r="M51" s="1405" t="s">
        <v>407</v>
      </c>
      <c r="N51" s="1408"/>
      <c r="O51" s="1407">
        <v>126</v>
      </c>
      <c r="P51" s="1405" t="s">
        <v>695</v>
      </c>
      <c r="Q51" s="1405" t="s">
        <v>473</v>
      </c>
      <c r="R51" s="1409">
        <v>5065</v>
      </c>
      <c r="S51" s="1409">
        <v>2143</v>
      </c>
      <c r="T51" s="1409">
        <v>143</v>
      </c>
      <c r="U51" s="1407">
        <v>17991</v>
      </c>
      <c r="V51" s="1405" t="s">
        <v>696</v>
      </c>
      <c r="W51" s="1405" t="s">
        <v>709</v>
      </c>
      <c r="X51" s="1405" t="s">
        <v>709</v>
      </c>
      <c r="Y51" s="1405" t="s">
        <v>407</v>
      </c>
      <c r="Z51" s="1404">
        <v>1</v>
      </c>
      <c r="AA51" s="1404">
        <v>0</v>
      </c>
      <c r="AB51" s="1408"/>
      <c r="AC51" s="1408"/>
      <c r="AD51" s="1408"/>
      <c r="AE51" s="1408"/>
      <c r="AF51" s="1408"/>
      <c r="AG51" s="1406">
        <v>0</v>
      </c>
      <c r="AH51" s="1408"/>
      <c r="AI51" s="1406">
        <v>0</v>
      </c>
      <c r="AJ51" s="1408"/>
      <c r="AK51" s="1408"/>
      <c r="AL51" s="1408"/>
      <c r="AM51" s="1408"/>
      <c r="AN51" s="1408"/>
      <c r="AO51" s="1406">
        <v>9</v>
      </c>
      <c r="AP51" s="1408"/>
      <c r="AQ51" s="1406">
        <v>9</v>
      </c>
      <c r="AR51" s="1404" t="s">
        <v>407</v>
      </c>
      <c r="AS51" s="1406">
        <v>2.4657534246575342E-2</v>
      </c>
      <c r="AT51" s="1406">
        <v>1.7769002961500495E-3</v>
      </c>
      <c r="AU51" s="1406">
        <v>4.86821998945219E-6</v>
      </c>
      <c r="AV51" s="1406">
        <v>9.3001398159881692E-4</v>
      </c>
      <c r="AW51" s="1406">
        <v>2.5479835112296353E-6</v>
      </c>
      <c r="AX51" s="1405" t="s">
        <v>1167</v>
      </c>
      <c r="AY51" s="1404">
        <v>1</v>
      </c>
      <c r="AZ51" s="1405" t="s">
        <v>808</v>
      </c>
      <c r="BA51" s="1405" t="s">
        <v>407</v>
      </c>
      <c r="BB51" s="1408"/>
      <c r="BC51" s="1408"/>
      <c r="BD51" s="1404">
        <v>0</v>
      </c>
      <c r="BE51" s="1405" t="s">
        <v>407</v>
      </c>
      <c r="BF51" s="1405" t="s">
        <v>407</v>
      </c>
      <c r="BG51" s="1404">
        <v>0</v>
      </c>
      <c r="BH51" s="1405" t="s">
        <v>407</v>
      </c>
      <c r="BI51" s="1405" t="s">
        <v>407</v>
      </c>
      <c r="BJ51" s="1404">
        <v>0</v>
      </c>
      <c r="BK51" s="1404">
        <v>0</v>
      </c>
      <c r="BL51" s="1404">
        <v>0</v>
      </c>
      <c r="BM51" s="1404">
        <v>0</v>
      </c>
      <c r="BN51" s="1408"/>
      <c r="BO51" s="1404">
        <v>0</v>
      </c>
      <c r="BP51" s="1405" t="s">
        <v>407</v>
      </c>
      <c r="BQ51" s="1405" t="s">
        <v>407</v>
      </c>
      <c r="BR51" s="1404">
        <v>0</v>
      </c>
      <c r="BS51" s="1405" t="s">
        <v>407</v>
      </c>
      <c r="BT51" s="1405" t="s">
        <v>407</v>
      </c>
      <c r="BU51" s="1405" t="s">
        <v>407</v>
      </c>
      <c r="BV51" s="1405" t="s">
        <v>407</v>
      </c>
      <c r="BW51" s="1404">
        <v>0</v>
      </c>
      <c r="BX51" s="1405" t="s">
        <v>407</v>
      </c>
      <c r="BY51" s="1405" t="s">
        <v>407</v>
      </c>
      <c r="BZ51" s="1405" t="s">
        <v>407</v>
      </c>
      <c r="CA51" s="1404">
        <v>0</v>
      </c>
      <c r="CB51" s="1405" t="s">
        <v>677</v>
      </c>
      <c r="CC51" s="1405" t="s">
        <v>677</v>
      </c>
      <c r="CD51" s="1404" t="b">
        <v>0</v>
      </c>
      <c r="CE51" s="1404" t="b">
        <v>0</v>
      </c>
      <c r="CF51" s="1404" t="b">
        <v>0</v>
      </c>
      <c r="CG51" s="1404" t="b">
        <v>0</v>
      </c>
      <c r="CH51" s="1404" t="b">
        <v>0</v>
      </c>
      <c r="CI51" s="1404" t="b">
        <v>0</v>
      </c>
      <c r="CJ51" s="1404" t="b">
        <v>1</v>
      </c>
      <c r="CK51" s="1404" t="b">
        <v>0</v>
      </c>
      <c r="CL51" s="1404" t="b">
        <v>0</v>
      </c>
      <c r="CM51" s="1405" t="s">
        <v>750</v>
      </c>
      <c r="CN51" s="1408"/>
      <c r="CO51" s="1408"/>
      <c r="CP51" s="1408"/>
      <c r="CQ51" s="1404">
        <v>1</v>
      </c>
      <c r="CR51" s="1408"/>
      <c r="CS51" s="1404">
        <v>1</v>
      </c>
      <c r="CT51" s="1405" t="s">
        <v>407</v>
      </c>
      <c r="CU51" s="1408"/>
    </row>
    <row r="52" spans="1:99" hidden="1" x14ac:dyDescent="0.2">
      <c r="A52" s="1404">
        <v>2024</v>
      </c>
      <c r="B52" s="1405" t="s">
        <v>178</v>
      </c>
      <c r="C52" s="1405" t="s">
        <v>958</v>
      </c>
      <c r="D52" s="1406">
        <v>1</v>
      </c>
      <c r="E52" s="1406">
        <v>0</v>
      </c>
      <c r="F52" s="1405" t="s">
        <v>248</v>
      </c>
      <c r="G52" s="1407" t="s">
        <v>708</v>
      </c>
      <c r="H52" s="1405" t="s">
        <v>407</v>
      </c>
      <c r="I52" s="1405" t="s">
        <v>694</v>
      </c>
      <c r="J52" s="1405" t="s">
        <v>298</v>
      </c>
      <c r="K52" s="1405" t="s">
        <v>959</v>
      </c>
      <c r="L52" s="1405" t="s">
        <v>407</v>
      </c>
      <c r="M52" s="1405" t="s">
        <v>407</v>
      </c>
      <c r="N52" s="1408"/>
      <c r="O52" s="1407">
        <v>126</v>
      </c>
      <c r="P52" s="1405" t="s">
        <v>695</v>
      </c>
      <c r="Q52" s="1405" t="s">
        <v>473</v>
      </c>
      <c r="R52" s="1409">
        <v>4979</v>
      </c>
      <c r="S52" s="1409">
        <v>2096</v>
      </c>
      <c r="T52" s="1409">
        <v>242</v>
      </c>
      <c r="U52" s="1407">
        <v>17991</v>
      </c>
      <c r="V52" s="1405" t="s">
        <v>696</v>
      </c>
      <c r="W52" s="1405" t="s">
        <v>709</v>
      </c>
      <c r="X52" s="1405" t="s">
        <v>709</v>
      </c>
      <c r="Y52" s="1405" t="s">
        <v>407</v>
      </c>
      <c r="Z52" s="1404">
        <v>1</v>
      </c>
      <c r="AA52" s="1404">
        <v>0</v>
      </c>
      <c r="AB52" s="1408"/>
      <c r="AC52" s="1408"/>
      <c r="AD52" s="1408"/>
      <c r="AE52" s="1408"/>
      <c r="AF52" s="1408"/>
      <c r="AG52" s="1408"/>
      <c r="AH52" s="1408"/>
      <c r="AI52" s="1406">
        <v>0</v>
      </c>
      <c r="AJ52" s="1408"/>
      <c r="AK52" s="1408"/>
      <c r="AL52" s="1408"/>
      <c r="AM52" s="1408"/>
      <c r="AN52" s="1408"/>
      <c r="AO52" s="1408"/>
      <c r="AP52" s="1408"/>
      <c r="AQ52" s="1406">
        <v>60</v>
      </c>
      <c r="AR52" s="1404" t="s">
        <v>407</v>
      </c>
      <c r="AS52" s="1406">
        <v>0.16438356164383561</v>
      </c>
      <c r="AT52" s="1406">
        <v>1.2050612572805784E-2</v>
      </c>
      <c r="AU52" s="1406">
        <v>3.301537691179667E-5</v>
      </c>
      <c r="AV52" s="1406">
        <v>9.3001398159881692E-4</v>
      </c>
      <c r="AW52" s="1406">
        <v>2.5479835112296353E-6</v>
      </c>
      <c r="AX52" s="1405" t="s">
        <v>1160</v>
      </c>
      <c r="AY52" s="1404">
        <v>0</v>
      </c>
      <c r="AZ52" s="1405" t="s">
        <v>407</v>
      </c>
      <c r="BA52" s="1405" t="s">
        <v>407</v>
      </c>
      <c r="BB52" s="1408"/>
      <c r="BC52" s="1408"/>
      <c r="BD52" s="1404">
        <v>0</v>
      </c>
      <c r="BE52" s="1405" t="s">
        <v>407</v>
      </c>
      <c r="BF52" s="1405" t="s">
        <v>407</v>
      </c>
      <c r="BG52" s="1404">
        <v>0</v>
      </c>
      <c r="BH52" s="1405" t="s">
        <v>407</v>
      </c>
      <c r="BI52" s="1405" t="s">
        <v>407</v>
      </c>
      <c r="BJ52" s="1404">
        <v>0</v>
      </c>
      <c r="BK52" s="1404">
        <v>0</v>
      </c>
      <c r="BL52" s="1404">
        <v>0</v>
      </c>
      <c r="BM52" s="1404">
        <v>0</v>
      </c>
      <c r="BN52" s="1408"/>
      <c r="BO52" s="1404">
        <v>0</v>
      </c>
      <c r="BP52" s="1405" t="s">
        <v>407</v>
      </c>
      <c r="BQ52" s="1405" t="s">
        <v>407</v>
      </c>
      <c r="BR52" s="1404">
        <v>1</v>
      </c>
      <c r="BS52" s="1405" t="s">
        <v>808</v>
      </c>
      <c r="BT52" s="1405" t="s">
        <v>407</v>
      </c>
      <c r="BU52" s="1405" t="s">
        <v>407</v>
      </c>
      <c r="BV52" s="1405" t="s">
        <v>846</v>
      </c>
      <c r="BW52" s="1404">
        <v>0</v>
      </c>
      <c r="BX52" s="1405" t="s">
        <v>407</v>
      </c>
      <c r="BY52" s="1405" t="s">
        <v>407</v>
      </c>
      <c r="BZ52" s="1405" t="s">
        <v>407</v>
      </c>
      <c r="CA52" s="1404">
        <v>0</v>
      </c>
      <c r="CB52" s="1405" t="s">
        <v>677</v>
      </c>
      <c r="CC52" s="1405" t="s">
        <v>677</v>
      </c>
      <c r="CD52" s="1404" t="b">
        <v>0</v>
      </c>
      <c r="CE52" s="1404" t="b">
        <v>0</v>
      </c>
      <c r="CF52" s="1404" t="b">
        <v>0</v>
      </c>
      <c r="CG52" s="1404" t="b">
        <v>0</v>
      </c>
      <c r="CH52" s="1404" t="b">
        <v>0</v>
      </c>
      <c r="CI52" s="1404" t="b">
        <v>0</v>
      </c>
      <c r="CJ52" s="1404" t="b">
        <v>1</v>
      </c>
      <c r="CK52" s="1404" t="b">
        <v>0</v>
      </c>
      <c r="CL52" s="1404" t="b">
        <v>0</v>
      </c>
      <c r="CM52" s="1405" t="s">
        <v>698</v>
      </c>
      <c r="CN52" s="1408"/>
      <c r="CO52" s="1408"/>
      <c r="CP52" s="1408"/>
      <c r="CQ52" s="1404">
        <v>1</v>
      </c>
      <c r="CR52" s="1408"/>
      <c r="CS52" s="1404">
        <v>1</v>
      </c>
      <c r="CT52" s="1405" t="s">
        <v>407</v>
      </c>
      <c r="CU52" s="1408"/>
    </row>
    <row r="53" spans="1:99" hidden="1" x14ac:dyDescent="0.2">
      <c r="A53" s="1404">
        <v>2024</v>
      </c>
      <c r="B53" s="1405" t="s">
        <v>178</v>
      </c>
      <c r="C53" s="1405" t="s">
        <v>899</v>
      </c>
      <c r="D53" s="1406">
        <v>1</v>
      </c>
      <c r="E53" s="1406">
        <v>0</v>
      </c>
      <c r="F53" s="1405" t="s">
        <v>248</v>
      </c>
      <c r="G53" s="1407" t="s">
        <v>708</v>
      </c>
      <c r="H53" s="1405" t="s">
        <v>407</v>
      </c>
      <c r="I53" s="1405" t="s">
        <v>694</v>
      </c>
      <c r="J53" s="1405" t="s">
        <v>298</v>
      </c>
      <c r="K53" s="1405" t="s">
        <v>718</v>
      </c>
      <c r="L53" s="1405" t="s">
        <v>407</v>
      </c>
      <c r="M53" s="1405" t="s">
        <v>407</v>
      </c>
      <c r="N53" s="1408"/>
      <c r="O53" s="1407">
        <v>126</v>
      </c>
      <c r="P53" s="1405" t="s">
        <v>695</v>
      </c>
      <c r="Q53" s="1405" t="s">
        <v>473</v>
      </c>
      <c r="R53" s="1409">
        <v>8825</v>
      </c>
      <c r="S53" s="1409">
        <v>4586</v>
      </c>
      <c r="T53" s="1409">
        <v>609</v>
      </c>
      <c r="U53" s="1407">
        <v>17991</v>
      </c>
      <c r="V53" s="1405" t="s">
        <v>696</v>
      </c>
      <c r="W53" s="1405" t="s">
        <v>709</v>
      </c>
      <c r="X53" s="1405" t="s">
        <v>709</v>
      </c>
      <c r="Y53" s="1405" t="s">
        <v>407</v>
      </c>
      <c r="Z53" s="1404">
        <v>1</v>
      </c>
      <c r="AA53" s="1404">
        <v>0</v>
      </c>
      <c r="AB53" s="1408"/>
      <c r="AC53" s="1408"/>
      <c r="AD53" s="1408"/>
      <c r="AE53" s="1408"/>
      <c r="AF53" s="1408"/>
      <c r="AG53" s="1408"/>
      <c r="AH53" s="1408"/>
      <c r="AI53" s="1406">
        <v>0</v>
      </c>
      <c r="AJ53" s="1408"/>
      <c r="AK53" s="1408"/>
      <c r="AL53" s="1408"/>
      <c r="AM53" s="1408"/>
      <c r="AN53" s="1408"/>
      <c r="AO53" s="1408"/>
      <c r="AP53" s="1408"/>
      <c r="AQ53" s="1406">
        <v>5</v>
      </c>
      <c r="AR53" s="1404" t="s">
        <v>407</v>
      </c>
      <c r="AS53" s="1406">
        <v>1.3698630136986301E-2</v>
      </c>
      <c r="AT53" s="1406">
        <v>5.6657223796033991E-4</v>
      </c>
      <c r="AU53" s="1406">
        <v>1.5522527067406574E-6</v>
      </c>
      <c r="AV53" s="1406">
        <v>9.3001398159881692E-4</v>
      </c>
      <c r="AW53" s="1406">
        <v>2.5479835112296353E-6</v>
      </c>
      <c r="AX53" s="1405" t="s">
        <v>407</v>
      </c>
      <c r="AY53" s="1404">
        <v>0</v>
      </c>
      <c r="AZ53" s="1405" t="s">
        <v>407</v>
      </c>
      <c r="BA53" s="1405" t="s">
        <v>407</v>
      </c>
      <c r="BB53" s="1408"/>
      <c r="BC53" s="1408"/>
      <c r="BD53" s="1404">
        <v>0</v>
      </c>
      <c r="BE53" s="1405" t="s">
        <v>407</v>
      </c>
      <c r="BF53" s="1405" t="s">
        <v>407</v>
      </c>
      <c r="BG53" s="1404">
        <v>0</v>
      </c>
      <c r="BH53" s="1405" t="s">
        <v>407</v>
      </c>
      <c r="BI53" s="1405" t="s">
        <v>407</v>
      </c>
      <c r="BJ53" s="1404">
        <v>0</v>
      </c>
      <c r="BK53" s="1404">
        <v>0</v>
      </c>
      <c r="BL53" s="1404">
        <v>0</v>
      </c>
      <c r="BM53" s="1404">
        <v>0</v>
      </c>
      <c r="BN53" s="1408"/>
      <c r="BO53" s="1404">
        <v>0</v>
      </c>
      <c r="BP53" s="1405" t="s">
        <v>407</v>
      </c>
      <c r="BQ53" s="1405" t="s">
        <v>407</v>
      </c>
      <c r="BR53" s="1404">
        <v>1</v>
      </c>
      <c r="BS53" s="1405" t="s">
        <v>713</v>
      </c>
      <c r="BT53" s="1405" t="s">
        <v>407</v>
      </c>
      <c r="BU53" s="1405" t="s">
        <v>407</v>
      </c>
      <c r="BV53" s="1405" t="s">
        <v>900</v>
      </c>
      <c r="BW53" s="1404">
        <v>0</v>
      </c>
      <c r="BX53" s="1405" t="s">
        <v>407</v>
      </c>
      <c r="BY53" s="1405" t="s">
        <v>407</v>
      </c>
      <c r="BZ53" s="1405" t="s">
        <v>407</v>
      </c>
      <c r="CA53" s="1404">
        <v>0</v>
      </c>
      <c r="CB53" s="1405" t="s">
        <v>677</v>
      </c>
      <c r="CC53" s="1405" t="s">
        <v>677</v>
      </c>
      <c r="CD53" s="1404" t="b">
        <v>0</v>
      </c>
      <c r="CE53" s="1404" t="b">
        <v>0</v>
      </c>
      <c r="CF53" s="1404" t="b">
        <v>0</v>
      </c>
      <c r="CG53" s="1404" t="b">
        <v>0</v>
      </c>
      <c r="CH53" s="1404" t="b">
        <v>0</v>
      </c>
      <c r="CI53" s="1404" t="b">
        <v>0</v>
      </c>
      <c r="CJ53" s="1404" t="b">
        <v>1</v>
      </c>
      <c r="CK53" s="1404" t="b">
        <v>0</v>
      </c>
      <c r="CL53" s="1404" t="b">
        <v>0</v>
      </c>
      <c r="CM53" s="1405" t="s">
        <v>698</v>
      </c>
      <c r="CN53" s="1408"/>
      <c r="CO53" s="1408"/>
      <c r="CP53" s="1408"/>
      <c r="CQ53" s="1404">
        <v>1</v>
      </c>
      <c r="CR53" s="1408"/>
      <c r="CS53" s="1404">
        <v>1</v>
      </c>
      <c r="CT53" s="1405" t="s">
        <v>407</v>
      </c>
      <c r="CU53" s="1408"/>
    </row>
    <row r="54" spans="1:99" hidden="1" x14ac:dyDescent="0.2">
      <c r="A54" s="1404">
        <v>2024</v>
      </c>
      <c r="B54" s="1405" t="s">
        <v>178</v>
      </c>
      <c r="C54" s="1405" t="s">
        <v>872</v>
      </c>
      <c r="D54" s="1406">
        <v>1</v>
      </c>
      <c r="E54" s="1406">
        <v>0</v>
      </c>
      <c r="F54" s="1405" t="s">
        <v>248</v>
      </c>
      <c r="G54" s="1407" t="s">
        <v>708</v>
      </c>
      <c r="H54" s="1405" t="s">
        <v>407</v>
      </c>
      <c r="I54" s="1405" t="s">
        <v>694</v>
      </c>
      <c r="J54" s="1405" t="s">
        <v>298</v>
      </c>
      <c r="K54" s="1405" t="s">
        <v>873</v>
      </c>
      <c r="L54" s="1405" t="s">
        <v>407</v>
      </c>
      <c r="M54" s="1405" t="s">
        <v>407</v>
      </c>
      <c r="N54" s="1408"/>
      <c r="O54" s="1407">
        <v>126</v>
      </c>
      <c r="P54" s="1405" t="s">
        <v>695</v>
      </c>
      <c r="Q54" s="1405" t="s">
        <v>473</v>
      </c>
      <c r="R54" s="1409">
        <v>8287</v>
      </c>
      <c r="S54" s="1409">
        <v>3791</v>
      </c>
      <c r="T54" s="1409">
        <v>245</v>
      </c>
      <c r="U54" s="1407">
        <v>17991</v>
      </c>
      <c r="V54" s="1405" t="s">
        <v>696</v>
      </c>
      <c r="W54" s="1405" t="s">
        <v>709</v>
      </c>
      <c r="X54" s="1405" t="s">
        <v>709</v>
      </c>
      <c r="Y54" s="1405" t="s">
        <v>407</v>
      </c>
      <c r="Z54" s="1404">
        <v>1</v>
      </c>
      <c r="AA54" s="1404">
        <v>0</v>
      </c>
      <c r="AB54" s="1408"/>
      <c r="AC54" s="1408"/>
      <c r="AD54" s="1408"/>
      <c r="AE54" s="1408"/>
      <c r="AF54" s="1408"/>
      <c r="AG54" s="1408"/>
      <c r="AH54" s="1408"/>
      <c r="AI54" s="1406">
        <v>0</v>
      </c>
      <c r="AJ54" s="1408"/>
      <c r="AK54" s="1408"/>
      <c r="AL54" s="1408"/>
      <c r="AM54" s="1408"/>
      <c r="AN54" s="1408"/>
      <c r="AO54" s="1408"/>
      <c r="AP54" s="1408"/>
      <c r="AQ54" s="1406">
        <v>14</v>
      </c>
      <c r="AR54" s="1404" t="s">
        <v>407</v>
      </c>
      <c r="AS54" s="1406">
        <v>3.8356164383561646E-2</v>
      </c>
      <c r="AT54" s="1406">
        <v>1.6893930252202245E-3</v>
      </c>
      <c r="AU54" s="1406">
        <v>4.6284740416992452E-6</v>
      </c>
      <c r="AV54" s="1406">
        <v>9.3001398159881692E-4</v>
      </c>
      <c r="AW54" s="1406">
        <v>2.5479835112296353E-6</v>
      </c>
      <c r="AX54" s="1405" t="s">
        <v>407</v>
      </c>
      <c r="AY54" s="1404">
        <v>0</v>
      </c>
      <c r="AZ54" s="1405" t="s">
        <v>407</v>
      </c>
      <c r="BA54" s="1405" t="s">
        <v>407</v>
      </c>
      <c r="BB54" s="1408"/>
      <c r="BC54" s="1408"/>
      <c r="BD54" s="1404">
        <v>0</v>
      </c>
      <c r="BE54" s="1405" t="s">
        <v>407</v>
      </c>
      <c r="BF54" s="1405" t="s">
        <v>407</v>
      </c>
      <c r="BG54" s="1404">
        <v>0</v>
      </c>
      <c r="BH54" s="1405" t="s">
        <v>407</v>
      </c>
      <c r="BI54" s="1405" t="s">
        <v>407</v>
      </c>
      <c r="BJ54" s="1404">
        <v>0</v>
      </c>
      <c r="BK54" s="1404">
        <v>0</v>
      </c>
      <c r="BL54" s="1404">
        <v>0</v>
      </c>
      <c r="BM54" s="1404">
        <v>0</v>
      </c>
      <c r="BN54" s="1408"/>
      <c r="BO54" s="1404">
        <v>0</v>
      </c>
      <c r="BP54" s="1405" t="s">
        <v>407</v>
      </c>
      <c r="BQ54" s="1405" t="s">
        <v>407</v>
      </c>
      <c r="BR54" s="1404">
        <v>1</v>
      </c>
      <c r="BS54" s="1405" t="s">
        <v>713</v>
      </c>
      <c r="BT54" s="1405" t="s">
        <v>407</v>
      </c>
      <c r="BU54" s="1405" t="s">
        <v>407</v>
      </c>
      <c r="BV54" s="1405" t="s">
        <v>407</v>
      </c>
      <c r="BW54" s="1404">
        <v>0</v>
      </c>
      <c r="BX54" s="1405" t="s">
        <v>407</v>
      </c>
      <c r="BY54" s="1405" t="s">
        <v>407</v>
      </c>
      <c r="BZ54" s="1405" t="s">
        <v>407</v>
      </c>
      <c r="CA54" s="1404">
        <v>0</v>
      </c>
      <c r="CB54" s="1405" t="s">
        <v>677</v>
      </c>
      <c r="CC54" s="1405" t="s">
        <v>677</v>
      </c>
      <c r="CD54" s="1404" t="b">
        <v>0</v>
      </c>
      <c r="CE54" s="1404" t="b">
        <v>0</v>
      </c>
      <c r="CF54" s="1404" t="b">
        <v>0</v>
      </c>
      <c r="CG54" s="1404" t="b">
        <v>0</v>
      </c>
      <c r="CH54" s="1404" t="b">
        <v>0</v>
      </c>
      <c r="CI54" s="1404" t="b">
        <v>0</v>
      </c>
      <c r="CJ54" s="1404" t="b">
        <v>1</v>
      </c>
      <c r="CK54" s="1404" t="b">
        <v>0</v>
      </c>
      <c r="CL54" s="1404" t="b">
        <v>0</v>
      </c>
      <c r="CM54" s="1405" t="s">
        <v>698</v>
      </c>
      <c r="CN54" s="1408"/>
      <c r="CO54" s="1408"/>
      <c r="CP54" s="1408"/>
      <c r="CQ54" s="1404">
        <v>1</v>
      </c>
      <c r="CR54" s="1408"/>
      <c r="CS54" s="1404">
        <v>1</v>
      </c>
      <c r="CT54" s="1405" t="s">
        <v>407</v>
      </c>
      <c r="CU54" s="1408"/>
    </row>
    <row r="55" spans="1:99" hidden="1" x14ac:dyDescent="0.2">
      <c r="A55" s="1404">
        <v>2024</v>
      </c>
      <c r="B55" s="1405" t="s">
        <v>179</v>
      </c>
      <c r="C55" s="1405" t="s">
        <v>474</v>
      </c>
      <c r="D55" s="1406">
        <v>1</v>
      </c>
      <c r="E55" s="1406">
        <v>0</v>
      </c>
      <c r="F55" s="1405" t="s">
        <v>248</v>
      </c>
      <c r="G55" s="1407" t="s">
        <v>708</v>
      </c>
      <c r="H55" s="1405" t="s">
        <v>407</v>
      </c>
      <c r="I55" s="1405" t="s">
        <v>694</v>
      </c>
      <c r="J55" s="1405" t="s">
        <v>303</v>
      </c>
      <c r="K55" s="1405" t="s">
        <v>1018</v>
      </c>
      <c r="L55" s="1405" t="s">
        <v>407</v>
      </c>
      <c r="M55" s="1405" t="s">
        <v>407</v>
      </c>
      <c r="N55" s="1408"/>
      <c r="O55" s="1407">
        <v>126</v>
      </c>
      <c r="P55" s="1405" t="s">
        <v>695</v>
      </c>
      <c r="Q55" s="1405" t="s">
        <v>474</v>
      </c>
      <c r="R55" s="1409">
        <v>199949</v>
      </c>
      <c r="S55" s="1409">
        <v>96263</v>
      </c>
      <c r="T55" s="1409">
        <v>22757</v>
      </c>
      <c r="U55" s="1407">
        <v>17991</v>
      </c>
      <c r="V55" s="1405" t="s">
        <v>696</v>
      </c>
      <c r="W55" s="1405" t="s">
        <v>709</v>
      </c>
      <c r="X55" s="1405" t="s">
        <v>709</v>
      </c>
      <c r="Y55" s="1405" t="s">
        <v>407</v>
      </c>
      <c r="Z55" s="1404">
        <v>1</v>
      </c>
      <c r="AA55" s="1404">
        <v>0</v>
      </c>
      <c r="AB55" s="1408"/>
      <c r="AC55" s="1408"/>
      <c r="AD55" s="1408"/>
      <c r="AE55" s="1408"/>
      <c r="AF55" s="1408"/>
      <c r="AG55" s="1408"/>
      <c r="AH55" s="1408"/>
      <c r="AI55" s="1406">
        <v>0</v>
      </c>
      <c r="AJ55" s="1408"/>
      <c r="AK55" s="1408"/>
      <c r="AL55" s="1408"/>
      <c r="AM55" s="1408"/>
      <c r="AN55" s="1408"/>
      <c r="AO55" s="1408"/>
      <c r="AP55" s="1408"/>
      <c r="AQ55" s="1406">
        <v>1250</v>
      </c>
      <c r="AR55" s="1404" t="s">
        <v>407</v>
      </c>
      <c r="AS55" s="1406">
        <v>3.4246575342465753</v>
      </c>
      <c r="AT55" s="1406">
        <v>6.2515941565099101E-3</v>
      </c>
      <c r="AU55" s="1406">
        <v>1.7127655223314821E-5</v>
      </c>
      <c r="AV55" s="1406">
        <v>2.2106595015709187E-3</v>
      </c>
      <c r="AW55" s="1406">
        <v>6.0566013741669009E-6</v>
      </c>
      <c r="AX55" s="1405" t="s">
        <v>407</v>
      </c>
      <c r="AY55" s="1404">
        <v>0</v>
      </c>
      <c r="AZ55" s="1405" t="s">
        <v>407</v>
      </c>
      <c r="BA55" s="1405" t="s">
        <v>407</v>
      </c>
      <c r="BB55" s="1408"/>
      <c r="BC55" s="1408"/>
      <c r="BD55" s="1404">
        <v>0</v>
      </c>
      <c r="BE55" s="1405" t="s">
        <v>407</v>
      </c>
      <c r="BF55" s="1405" t="s">
        <v>407</v>
      </c>
      <c r="BG55" s="1404">
        <v>0</v>
      </c>
      <c r="BH55" s="1405" t="s">
        <v>407</v>
      </c>
      <c r="BI55" s="1405" t="s">
        <v>407</v>
      </c>
      <c r="BJ55" s="1404">
        <v>0</v>
      </c>
      <c r="BK55" s="1404">
        <v>0</v>
      </c>
      <c r="BL55" s="1404">
        <v>0</v>
      </c>
      <c r="BM55" s="1404">
        <v>0</v>
      </c>
      <c r="BN55" s="1408"/>
      <c r="BO55" s="1404">
        <v>0</v>
      </c>
      <c r="BP55" s="1405" t="s">
        <v>407</v>
      </c>
      <c r="BQ55" s="1405" t="s">
        <v>407</v>
      </c>
      <c r="BR55" s="1404">
        <v>1</v>
      </c>
      <c r="BS55" s="1405" t="s">
        <v>808</v>
      </c>
      <c r="BT55" s="1405" t="s">
        <v>407</v>
      </c>
      <c r="BU55" s="1405" t="s">
        <v>407</v>
      </c>
      <c r="BV55" s="1405" t="s">
        <v>1006</v>
      </c>
      <c r="BW55" s="1404">
        <v>0</v>
      </c>
      <c r="BX55" s="1405" t="s">
        <v>407</v>
      </c>
      <c r="BY55" s="1405" t="s">
        <v>407</v>
      </c>
      <c r="BZ55" s="1405" t="s">
        <v>407</v>
      </c>
      <c r="CA55" s="1404">
        <v>0</v>
      </c>
      <c r="CB55" s="1405" t="s">
        <v>677</v>
      </c>
      <c r="CC55" s="1405" t="s">
        <v>677</v>
      </c>
      <c r="CD55" s="1404" t="b">
        <v>0</v>
      </c>
      <c r="CE55" s="1404" t="b">
        <v>0</v>
      </c>
      <c r="CF55" s="1404" t="b">
        <v>0</v>
      </c>
      <c r="CG55" s="1404" t="b">
        <v>0</v>
      </c>
      <c r="CH55" s="1404" t="b">
        <v>0</v>
      </c>
      <c r="CI55" s="1404" t="b">
        <v>0</v>
      </c>
      <c r="CJ55" s="1404" t="b">
        <v>1</v>
      </c>
      <c r="CK55" s="1404" t="b">
        <v>0</v>
      </c>
      <c r="CL55" s="1404" t="b">
        <v>0</v>
      </c>
      <c r="CM55" s="1405" t="s">
        <v>698</v>
      </c>
      <c r="CN55" s="1408"/>
      <c r="CO55" s="1408"/>
      <c r="CP55" s="1408"/>
      <c r="CQ55" s="1404">
        <v>1</v>
      </c>
      <c r="CR55" s="1408"/>
      <c r="CS55" s="1404">
        <v>1</v>
      </c>
      <c r="CT55" s="1405" t="s">
        <v>407</v>
      </c>
      <c r="CU55" s="1408"/>
    </row>
    <row r="56" spans="1:99" hidden="1" x14ac:dyDescent="0.2">
      <c r="A56" s="1404">
        <v>2024</v>
      </c>
      <c r="B56" s="1405" t="s">
        <v>185</v>
      </c>
      <c r="C56" s="1405" t="s">
        <v>798</v>
      </c>
      <c r="D56" s="1406">
        <v>1</v>
      </c>
      <c r="E56" s="1406">
        <v>0</v>
      </c>
      <c r="F56" s="1405" t="s">
        <v>248</v>
      </c>
      <c r="G56" s="1407" t="s">
        <v>708</v>
      </c>
      <c r="H56" s="1405" t="s">
        <v>407</v>
      </c>
      <c r="I56" s="1405" t="s">
        <v>694</v>
      </c>
      <c r="J56" s="1405" t="s">
        <v>328</v>
      </c>
      <c r="K56" s="1405" t="s">
        <v>799</v>
      </c>
      <c r="L56" s="1405" t="s">
        <v>407</v>
      </c>
      <c r="M56" s="1405" t="s">
        <v>407</v>
      </c>
      <c r="N56" s="1408"/>
      <c r="O56" s="1407">
        <v>126</v>
      </c>
      <c r="P56" s="1405" t="s">
        <v>695</v>
      </c>
      <c r="Q56" s="1405" t="s">
        <v>480</v>
      </c>
      <c r="R56" s="1409">
        <v>11840</v>
      </c>
      <c r="S56" s="1409">
        <v>4799</v>
      </c>
      <c r="T56" s="1409">
        <v>617</v>
      </c>
      <c r="U56" s="1407">
        <v>17991</v>
      </c>
      <c r="V56" s="1405" t="s">
        <v>696</v>
      </c>
      <c r="W56" s="1405" t="s">
        <v>709</v>
      </c>
      <c r="X56" s="1405" t="s">
        <v>709</v>
      </c>
      <c r="Y56" s="1405" t="s">
        <v>407</v>
      </c>
      <c r="Z56" s="1404">
        <v>1</v>
      </c>
      <c r="AA56" s="1404">
        <v>0</v>
      </c>
      <c r="AB56" s="1408"/>
      <c r="AC56" s="1408"/>
      <c r="AD56" s="1408"/>
      <c r="AE56" s="1408"/>
      <c r="AF56" s="1408"/>
      <c r="AG56" s="1406">
        <v>0</v>
      </c>
      <c r="AH56" s="1408"/>
      <c r="AI56" s="1406">
        <v>0</v>
      </c>
      <c r="AJ56" s="1408"/>
      <c r="AK56" s="1408"/>
      <c r="AL56" s="1408"/>
      <c r="AM56" s="1408"/>
      <c r="AN56" s="1408"/>
      <c r="AO56" s="1406">
        <v>227</v>
      </c>
      <c r="AP56" s="1408"/>
      <c r="AQ56" s="1406">
        <v>227</v>
      </c>
      <c r="AR56" s="1404" t="s">
        <v>407</v>
      </c>
      <c r="AS56" s="1406">
        <v>0.62191780821917808</v>
      </c>
      <c r="AT56" s="1406">
        <v>1.9172297297297296E-2</v>
      </c>
      <c r="AU56" s="1406">
        <v>5.2526841910403553E-5</v>
      </c>
      <c r="AV56" s="1406">
        <v>4.1969157134310231E-4</v>
      </c>
      <c r="AW56" s="1406">
        <v>1.1498399214879516E-6</v>
      </c>
      <c r="AX56" s="1405" t="s">
        <v>1141</v>
      </c>
      <c r="AY56" s="1404">
        <v>1</v>
      </c>
      <c r="AZ56" s="1405" t="s">
        <v>751</v>
      </c>
      <c r="BA56" s="1405" t="s">
        <v>407</v>
      </c>
      <c r="BB56" s="1408"/>
      <c r="BC56" s="1408"/>
      <c r="BD56" s="1404">
        <v>0</v>
      </c>
      <c r="BE56" s="1405" t="s">
        <v>407</v>
      </c>
      <c r="BF56" s="1405" t="s">
        <v>407</v>
      </c>
      <c r="BG56" s="1404">
        <v>0</v>
      </c>
      <c r="BH56" s="1405" t="s">
        <v>407</v>
      </c>
      <c r="BI56" s="1405" t="s">
        <v>407</v>
      </c>
      <c r="BJ56" s="1404">
        <v>0</v>
      </c>
      <c r="BK56" s="1404">
        <v>0</v>
      </c>
      <c r="BL56" s="1404">
        <v>0</v>
      </c>
      <c r="BM56" s="1404">
        <v>0</v>
      </c>
      <c r="BN56" s="1408"/>
      <c r="BO56" s="1404">
        <v>0</v>
      </c>
      <c r="BP56" s="1405" t="s">
        <v>407</v>
      </c>
      <c r="BQ56" s="1405" t="s">
        <v>407</v>
      </c>
      <c r="BR56" s="1404">
        <v>0</v>
      </c>
      <c r="BS56" s="1405" t="s">
        <v>407</v>
      </c>
      <c r="BT56" s="1405" t="s">
        <v>407</v>
      </c>
      <c r="BU56" s="1405" t="s">
        <v>407</v>
      </c>
      <c r="BV56" s="1405" t="s">
        <v>800</v>
      </c>
      <c r="BW56" s="1404">
        <v>0</v>
      </c>
      <c r="BX56" s="1405" t="s">
        <v>407</v>
      </c>
      <c r="BY56" s="1405" t="s">
        <v>407</v>
      </c>
      <c r="BZ56" s="1405" t="s">
        <v>407</v>
      </c>
      <c r="CA56" s="1404">
        <v>0</v>
      </c>
      <c r="CB56" s="1405" t="s">
        <v>677</v>
      </c>
      <c r="CC56" s="1405" t="s">
        <v>677</v>
      </c>
      <c r="CD56" s="1404" t="b">
        <v>0</v>
      </c>
      <c r="CE56" s="1404" t="b">
        <v>0</v>
      </c>
      <c r="CF56" s="1404" t="b">
        <v>0</v>
      </c>
      <c r="CG56" s="1404" t="b">
        <v>0</v>
      </c>
      <c r="CH56" s="1404" t="b">
        <v>0</v>
      </c>
      <c r="CI56" s="1404" t="b">
        <v>0</v>
      </c>
      <c r="CJ56" s="1404" t="b">
        <v>1</v>
      </c>
      <c r="CK56" s="1404" t="b">
        <v>0</v>
      </c>
      <c r="CL56" s="1404" t="b">
        <v>0</v>
      </c>
      <c r="CM56" s="1405" t="s">
        <v>750</v>
      </c>
      <c r="CN56" s="1408"/>
      <c r="CO56" s="1408"/>
      <c r="CP56" s="1408"/>
      <c r="CQ56" s="1404">
        <v>1</v>
      </c>
      <c r="CR56" s="1408"/>
      <c r="CS56" s="1404">
        <v>1</v>
      </c>
      <c r="CT56" s="1405" t="s">
        <v>407</v>
      </c>
      <c r="CU56" s="1408"/>
    </row>
    <row r="57" spans="1:99" hidden="1" x14ac:dyDescent="0.2">
      <c r="A57" s="1404">
        <v>2024</v>
      </c>
      <c r="B57" s="1405" t="s">
        <v>189</v>
      </c>
      <c r="C57" s="1405" t="s">
        <v>716</v>
      </c>
      <c r="D57" s="1406">
        <v>1</v>
      </c>
      <c r="E57" s="1406">
        <v>0</v>
      </c>
      <c r="F57" s="1405" t="s">
        <v>248</v>
      </c>
      <c r="G57" s="1407" t="s">
        <v>708</v>
      </c>
      <c r="H57" s="1405" t="s">
        <v>407</v>
      </c>
      <c r="I57" s="1405" t="s">
        <v>694</v>
      </c>
      <c r="J57" s="1405" t="s">
        <v>342</v>
      </c>
      <c r="K57" s="1405" t="s">
        <v>746</v>
      </c>
      <c r="L57" s="1405" t="s">
        <v>609</v>
      </c>
      <c r="M57" s="1405" t="s">
        <v>407</v>
      </c>
      <c r="N57" s="1408"/>
      <c r="O57" s="1407">
        <v>126</v>
      </c>
      <c r="P57" s="1405" t="s">
        <v>695</v>
      </c>
      <c r="Q57" s="1405" t="s">
        <v>483</v>
      </c>
      <c r="R57" s="1409">
        <v>61906</v>
      </c>
      <c r="S57" s="1409">
        <v>44265</v>
      </c>
      <c r="T57" s="1409">
        <v>2996</v>
      </c>
      <c r="U57" s="1407">
        <v>17991</v>
      </c>
      <c r="V57" s="1405" t="s">
        <v>696</v>
      </c>
      <c r="W57" s="1405" t="s">
        <v>709</v>
      </c>
      <c r="X57" s="1405" t="s">
        <v>709</v>
      </c>
      <c r="Y57" s="1405" t="s">
        <v>407</v>
      </c>
      <c r="Z57" s="1404">
        <v>1</v>
      </c>
      <c r="AA57" s="1404">
        <v>0</v>
      </c>
      <c r="AB57" s="1408"/>
      <c r="AC57" s="1408"/>
      <c r="AD57" s="1408"/>
      <c r="AE57" s="1408"/>
      <c r="AF57" s="1408"/>
      <c r="AG57" s="1408"/>
      <c r="AH57" s="1408"/>
      <c r="AI57" s="1406">
        <v>0</v>
      </c>
      <c r="AJ57" s="1408"/>
      <c r="AK57" s="1408"/>
      <c r="AL57" s="1408"/>
      <c r="AM57" s="1408"/>
      <c r="AN57" s="1408"/>
      <c r="AO57" s="1408"/>
      <c r="AP57" s="1408"/>
      <c r="AQ57" s="1406">
        <v>18</v>
      </c>
      <c r="AR57" s="1404" t="s">
        <v>407</v>
      </c>
      <c r="AS57" s="1406">
        <v>4.9315068493150684E-2</v>
      </c>
      <c r="AT57" s="1406">
        <v>2.9076341550092076E-4</v>
      </c>
      <c r="AU57" s="1406">
        <v>7.966120972627966E-7</v>
      </c>
      <c r="AV57" s="1406">
        <v>2.7780707036002665E-4</v>
      </c>
      <c r="AW57" s="1406">
        <v>7.61115261260347E-7</v>
      </c>
      <c r="AX57" s="1405" t="s">
        <v>407</v>
      </c>
      <c r="AY57" s="1404">
        <v>0</v>
      </c>
      <c r="AZ57" s="1405" t="s">
        <v>407</v>
      </c>
      <c r="BA57" s="1405" t="s">
        <v>407</v>
      </c>
      <c r="BB57" s="1408"/>
      <c r="BC57" s="1408"/>
      <c r="BD57" s="1404">
        <v>0</v>
      </c>
      <c r="BE57" s="1405" t="s">
        <v>407</v>
      </c>
      <c r="BF57" s="1405" t="s">
        <v>407</v>
      </c>
      <c r="BG57" s="1404">
        <v>0</v>
      </c>
      <c r="BH57" s="1405" t="s">
        <v>407</v>
      </c>
      <c r="BI57" s="1405" t="s">
        <v>407</v>
      </c>
      <c r="BJ57" s="1404">
        <v>0</v>
      </c>
      <c r="BK57" s="1404">
        <v>0</v>
      </c>
      <c r="BL57" s="1404">
        <v>0</v>
      </c>
      <c r="BM57" s="1404">
        <v>0</v>
      </c>
      <c r="BN57" s="1408"/>
      <c r="BO57" s="1404">
        <v>0</v>
      </c>
      <c r="BP57" s="1405" t="s">
        <v>407</v>
      </c>
      <c r="BQ57" s="1405" t="s">
        <v>407</v>
      </c>
      <c r="BR57" s="1404">
        <v>1</v>
      </c>
      <c r="BS57" s="1405" t="s">
        <v>808</v>
      </c>
      <c r="BT57" s="1405" t="s">
        <v>407</v>
      </c>
      <c r="BU57" s="1405" t="s">
        <v>407</v>
      </c>
      <c r="BV57" s="1405" t="s">
        <v>846</v>
      </c>
      <c r="BW57" s="1404">
        <v>0</v>
      </c>
      <c r="BX57" s="1405" t="s">
        <v>407</v>
      </c>
      <c r="BY57" s="1405" t="s">
        <v>407</v>
      </c>
      <c r="BZ57" s="1405" t="s">
        <v>407</v>
      </c>
      <c r="CA57" s="1404">
        <v>1</v>
      </c>
      <c r="CB57" s="1405" t="s">
        <v>677</v>
      </c>
      <c r="CC57" s="1405" t="s">
        <v>677</v>
      </c>
      <c r="CD57" s="1404" t="b">
        <v>0</v>
      </c>
      <c r="CE57" s="1404" t="b">
        <v>0</v>
      </c>
      <c r="CF57" s="1404" t="b">
        <v>0</v>
      </c>
      <c r="CG57" s="1404" t="b">
        <v>0</v>
      </c>
      <c r="CH57" s="1404" t="b">
        <v>0</v>
      </c>
      <c r="CI57" s="1404" t="b">
        <v>0</v>
      </c>
      <c r="CJ57" s="1404" t="b">
        <v>1</v>
      </c>
      <c r="CK57" s="1404" t="b">
        <v>0</v>
      </c>
      <c r="CL57" s="1404" t="b">
        <v>0</v>
      </c>
      <c r="CM57" s="1405" t="s">
        <v>698</v>
      </c>
      <c r="CN57" s="1408"/>
      <c r="CO57" s="1408"/>
      <c r="CP57" s="1408"/>
      <c r="CQ57" s="1404">
        <v>1</v>
      </c>
      <c r="CR57" s="1408"/>
      <c r="CS57" s="1404">
        <v>1</v>
      </c>
      <c r="CT57" s="1405" t="s">
        <v>407</v>
      </c>
      <c r="CU57" s="1408"/>
    </row>
    <row r="58" spans="1:99" hidden="1" x14ac:dyDescent="0.2">
      <c r="A58" s="1404">
        <v>2024</v>
      </c>
      <c r="B58" s="1405" t="s">
        <v>180</v>
      </c>
      <c r="C58" s="1405" t="s">
        <v>768</v>
      </c>
      <c r="D58" s="1406">
        <v>1</v>
      </c>
      <c r="E58" s="1406">
        <v>0</v>
      </c>
      <c r="F58" s="1405" t="s">
        <v>248</v>
      </c>
      <c r="G58" s="1407" t="s">
        <v>708</v>
      </c>
      <c r="H58" s="1405" t="s">
        <v>407</v>
      </c>
      <c r="I58" s="1405" t="s">
        <v>694</v>
      </c>
      <c r="J58" s="1405" t="s">
        <v>307</v>
      </c>
      <c r="K58" s="1405" t="s">
        <v>769</v>
      </c>
      <c r="L58" s="1405" t="s">
        <v>407</v>
      </c>
      <c r="M58" s="1405" t="s">
        <v>407</v>
      </c>
      <c r="N58" s="1408"/>
      <c r="O58" s="1407">
        <v>126</v>
      </c>
      <c r="P58" s="1405" t="s">
        <v>695</v>
      </c>
      <c r="Q58" s="1405" t="s">
        <v>475</v>
      </c>
      <c r="R58" s="1409">
        <v>5480</v>
      </c>
      <c r="S58" s="1409">
        <v>2545</v>
      </c>
      <c r="T58" s="1409">
        <v>310</v>
      </c>
      <c r="U58" s="1407">
        <v>17991</v>
      </c>
      <c r="V58" s="1405" t="s">
        <v>696</v>
      </c>
      <c r="W58" s="1405" t="s">
        <v>709</v>
      </c>
      <c r="X58" s="1405" t="s">
        <v>709</v>
      </c>
      <c r="Y58" s="1405" t="s">
        <v>407</v>
      </c>
      <c r="Z58" s="1404">
        <v>1</v>
      </c>
      <c r="AA58" s="1404">
        <v>0</v>
      </c>
      <c r="AB58" s="1408"/>
      <c r="AC58" s="1408"/>
      <c r="AD58" s="1408"/>
      <c r="AE58" s="1408"/>
      <c r="AF58" s="1408"/>
      <c r="AG58" s="1408"/>
      <c r="AH58" s="1408"/>
      <c r="AI58" s="1406">
        <v>0</v>
      </c>
      <c r="AJ58" s="1408"/>
      <c r="AK58" s="1408"/>
      <c r="AL58" s="1408"/>
      <c r="AM58" s="1408"/>
      <c r="AN58" s="1408"/>
      <c r="AO58" s="1408"/>
      <c r="AP58" s="1408"/>
      <c r="AQ58" s="1406">
        <v>30</v>
      </c>
      <c r="AR58" s="1404" t="s">
        <v>407</v>
      </c>
      <c r="AS58" s="1406">
        <v>8.2191780821917804E-2</v>
      </c>
      <c r="AT58" s="1406">
        <v>5.4744525547445258E-3</v>
      </c>
      <c r="AU58" s="1406">
        <v>1.4998500149985002E-5</v>
      </c>
      <c r="AV58" s="1406">
        <v>7.0195025178287007E-4</v>
      </c>
      <c r="AW58" s="1406">
        <v>1.9231513747475892E-6</v>
      </c>
      <c r="AX58" s="1405" t="s">
        <v>407</v>
      </c>
      <c r="AY58" s="1404">
        <v>0</v>
      </c>
      <c r="AZ58" s="1405" t="s">
        <v>407</v>
      </c>
      <c r="BA58" s="1405" t="s">
        <v>407</v>
      </c>
      <c r="BB58" s="1408"/>
      <c r="BC58" s="1408"/>
      <c r="BD58" s="1404">
        <v>0</v>
      </c>
      <c r="BE58" s="1405" t="s">
        <v>407</v>
      </c>
      <c r="BF58" s="1405" t="s">
        <v>407</v>
      </c>
      <c r="BG58" s="1404">
        <v>0</v>
      </c>
      <c r="BH58" s="1405" t="s">
        <v>407</v>
      </c>
      <c r="BI58" s="1405" t="s">
        <v>407</v>
      </c>
      <c r="BJ58" s="1404">
        <v>0</v>
      </c>
      <c r="BK58" s="1404">
        <v>0</v>
      </c>
      <c r="BL58" s="1404">
        <v>0</v>
      </c>
      <c r="BM58" s="1404">
        <v>0</v>
      </c>
      <c r="BN58" s="1408"/>
      <c r="BO58" s="1404">
        <v>0</v>
      </c>
      <c r="BP58" s="1405" t="s">
        <v>407</v>
      </c>
      <c r="BQ58" s="1405" t="s">
        <v>407</v>
      </c>
      <c r="BR58" s="1404">
        <v>1</v>
      </c>
      <c r="BS58" s="1405" t="s">
        <v>808</v>
      </c>
      <c r="BT58" s="1405" t="s">
        <v>407</v>
      </c>
      <c r="BU58" s="1405" t="s">
        <v>407</v>
      </c>
      <c r="BV58" s="1405" t="s">
        <v>1006</v>
      </c>
      <c r="BW58" s="1404">
        <v>0</v>
      </c>
      <c r="BX58" s="1405" t="s">
        <v>407</v>
      </c>
      <c r="BY58" s="1405" t="s">
        <v>407</v>
      </c>
      <c r="BZ58" s="1405" t="s">
        <v>407</v>
      </c>
      <c r="CA58" s="1404">
        <v>0</v>
      </c>
      <c r="CB58" s="1405" t="s">
        <v>677</v>
      </c>
      <c r="CC58" s="1405" t="s">
        <v>677</v>
      </c>
      <c r="CD58" s="1404" t="b">
        <v>0</v>
      </c>
      <c r="CE58" s="1404" t="b">
        <v>0</v>
      </c>
      <c r="CF58" s="1404" t="b">
        <v>0</v>
      </c>
      <c r="CG58" s="1404" t="b">
        <v>0</v>
      </c>
      <c r="CH58" s="1404" t="b">
        <v>0</v>
      </c>
      <c r="CI58" s="1404" t="b">
        <v>0</v>
      </c>
      <c r="CJ58" s="1404" t="b">
        <v>1</v>
      </c>
      <c r="CK58" s="1404" t="b">
        <v>0</v>
      </c>
      <c r="CL58" s="1404" t="b">
        <v>0</v>
      </c>
      <c r="CM58" s="1405" t="s">
        <v>698</v>
      </c>
      <c r="CN58" s="1408"/>
      <c r="CO58" s="1408"/>
      <c r="CP58" s="1408"/>
      <c r="CQ58" s="1404">
        <v>1</v>
      </c>
      <c r="CR58" s="1408"/>
      <c r="CS58" s="1404">
        <v>1</v>
      </c>
      <c r="CT58" s="1405" t="s">
        <v>407</v>
      </c>
      <c r="CU58" s="1408"/>
    </row>
    <row r="59" spans="1:99" hidden="1" x14ac:dyDescent="0.2">
      <c r="A59" s="1404">
        <v>2024</v>
      </c>
      <c r="B59" s="1405" t="s">
        <v>180</v>
      </c>
      <c r="C59" s="1405" t="s">
        <v>1159</v>
      </c>
      <c r="D59" s="1406">
        <v>1</v>
      </c>
      <c r="E59" s="1406">
        <v>0</v>
      </c>
      <c r="F59" s="1405" t="s">
        <v>248</v>
      </c>
      <c r="G59" s="1407" t="s">
        <v>708</v>
      </c>
      <c r="H59" s="1405" t="s">
        <v>407</v>
      </c>
      <c r="I59" s="1405" t="s">
        <v>694</v>
      </c>
      <c r="J59" s="1405" t="s">
        <v>307</v>
      </c>
      <c r="K59" s="1405" t="s">
        <v>931</v>
      </c>
      <c r="L59" s="1405" t="s">
        <v>407</v>
      </c>
      <c r="M59" s="1405" t="s">
        <v>407</v>
      </c>
      <c r="N59" s="1408"/>
      <c r="O59" s="1407">
        <v>126</v>
      </c>
      <c r="P59" s="1405" t="s">
        <v>695</v>
      </c>
      <c r="Q59" s="1405" t="s">
        <v>475</v>
      </c>
      <c r="R59" s="1409">
        <v>4317</v>
      </c>
      <c r="S59" s="1409">
        <v>1874</v>
      </c>
      <c r="T59" s="1409">
        <v>137</v>
      </c>
      <c r="U59" s="1407">
        <v>17991</v>
      </c>
      <c r="V59" s="1405" t="s">
        <v>696</v>
      </c>
      <c r="W59" s="1405" t="s">
        <v>709</v>
      </c>
      <c r="X59" s="1405" t="s">
        <v>709</v>
      </c>
      <c r="Y59" s="1405" t="s">
        <v>407</v>
      </c>
      <c r="Z59" s="1404">
        <v>1</v>
      </c>
      <c r="AA59" s="1404">
        <v>0</v>
      </c>
      <c r="AB59" s="1408"/>
      <c r="AC59" s="1408"/>
      <c r="AD59" s="1408"/>
      <c r="AE59" s="1408"/>
      <c r="AF59" s="1408"/>
      <c r="AG59" s="1408"/>
      <c r="AH59" s="1406">
        <v>0</v>
      </c>
      <c r="AI59" s="1406">
        <v>0</v>
      </c>
      <c r="AJ59" s="1408"/>
      <c r="AK59" s="1408"/>
      <c r="AL59" s="1408"/>
      <c r="AM59" s="1408"/>
      <c r="AN59" s="1408"/>
      <c r="AO59" s="1408"/>
      <c r="AP59" s="1406">
        <v>150</v>
      </c>
      <c r="AQ59" s="1406">
        <v>150</v>
      </c>
      <c r="AR59" s="1404" t="s">
        <v>407</v>
      </c>
      <c r="AS59" s="1406">
        <v>0.41095890410958902</v>
      </c>
      <c r="AT59" s="1406">
        <v>3.4746351633078529E-2</v>
      </c>
      <c r="AU59" s="1406">
        <v>9.5195483926242543E-5</v>
      </c>
      <c r="AV59" s="1406">
        <v>7.0195025178287007E-4</v>
      </c>
      <c r="AW59" s="1406">
        <v>1.9231513747475892E-6</v>
      </c>
      <c r="AX59" s="1405" t="s">
        <v>407</v>
      </c>
      <c r="AY59" s="1404">
        <v>0</v>
      </c>
      <c r="AZ59" s="1405" t="s">
        <v>407</v>
      </c>
      <c r="BA59" s="1405" t="s">
        <v>407</v>
      </c>
      <c r="BB59" s="1408"/>
      <c r="BC59" s="1408"/>
      <c r="BD59" s="1404">
        <v>0</v>
      </c>
      <c r="BE59" s="1405" t="s">
        <v>407</v>
      </c>
      <c r="BF59" s="1405" t="s">
        <v>407</v>
      </c>
      <c r="BG59" s="1404">
        <v>0</v>
      </c>
      <c r="BH59" s="1405" t="s">
        <v>407</v>
      </c>
      <c r="BI59" s="1405" t="s">
        <v>407</v>
      </c>
      <c r="BJ59" s="1404">
        <v>1</v>
      </c>
      <c r="BK59" s="1404">
        <v>0</v>
      </c>
      <c r="BL59" s="1404">
        <v>0</v>
      </c>
      <c r="BM59" s="1404">
        <v>0</v>
      </c>
      <c r="BN59" s="1408"/>
      <c r="BO59" s="1404">
        <v>0</v>
      </c>
      <c r="BP59" s="1405" t="s">
        <v>407</v>
      </c>
      <c r="BQ59" s="1405" t="s">
        <v>407</v>
      </c>
      <c r="BR59" s="1404">
        <v>0</v>
      </c>
      <c r="BS59" s="1405" t="s">
        <v>407</v>
      </c>
      <c r="BT59" s="1405" t="s">
        <v>407</v>
      </c>
      <c r="BU59" s="1405" t="s">
        <v>407</v>
      </c>
      <c r="BV59" s="1405" t="s">
        <v>407</v>
      </c>
      <c r="BW59" s="1404">
        <v>0</v>
      </c>
      <c r="BX59" s="1405" t="s">
        <v>407</v>
      </c>
      <c r="BY59" s="1405" t="s">
        <v>407</v>
      </c>
      <c r="BZ59" s="1405" t="s">
        <v>407</v>
      </c>
      <c r="CA59" s="1404">
        <v>0</v>
      </c>
      <c r="CB59" s="1405" t="s">
        <v>677</v>
      </c>
      <c r="CC59" s="1405" t="s">
        <v>677</v>
      </c>
      <c r="CD59" s="1404" t="b">
        <v>0</v>
      </c>
      <c r="CE59" s="1404" t="b">
        <v>0</v>
      </c>
      <c r="CF59" s="1404" t="b">
        <v>0</v>
      </c>
      <c r="CG59" s="1404" t="b">
        <v>0</v>
      </c>
      <c r="CH59" s="1404" t="b">
        <v>0</v>
      </c>
      <c r="CI59" s="1404" t="b">
        <v>0</v>
      </c>
      <c r="CJ59" s="1404" t="b">
        <v>1</v>
      </c>
      <c r="CK59" s="1404" t="b">
        <v>0</v>
      </c>
      <c r="CL59" s="1404" t="b">
        <v>0</v>
      </c>
      <c r="CM59" s="1405" t="s">
        <v>698</v>
      </c>
      <c r="CN59" s="1408"/>
      <c r="CO59" s="1408"/>
      <c r="CP59" s="1408"/>
      <c r="CQ59" s="1404">
        <v>1</v>
      </c>
      <c r="CR59" s="1408"/>
      <c r="CS59" s="1404">
        <v>1</v>
      </c>
      <c r="CT59" s="1405" t="s">
        <v>407</v>
      </c>
      <c r="CU59" s="1408"/>
    </row>
    <row r="60" spans="1:99" hidden="1" x14ac:dyDescent="0.2">
      <c r="A60" s="1404">
        <v>2024</v>
      </c>
      <c r="B60" s="1405" t="s">
        <v>180</v>
      </c>
      <c r="C60" s="1405" t="s">
        <v>1157</v>
      </c>
      <c r="D60" s="1406">
        <v>1</v>
      </c>
      <c r="E60" s="1406">
        <v>0</v>
      </c>
      <c r="F60" s="1405" t="s">
        <v>248</v>
      </c>
      <c r="G60" s="1407" t="s">
        <v>708</v>
      </c>
      <c r="H60" s="1405" t="s">
        <v>407</v>
      </c>
      <c r="I60" s="1405" t="s">
        <v>694</v>
      </c>
      <c r="J60" s="1405" t="s">
        <v>307</v>
      </c>
      <c r="K60" s="1405" t="s">
        <v>1158</v>
      </c>
      <c r="L60" s="1405" t="s">
        <v>407</v>
      </c>
      <c r="M60" s="1405" t="s">
        <v>407</v>
      </c>
      <c r="N60" s="1408"/>
      <c r="O60" s="1407">
        <v>126</v>
      </c>
      <c r="P60" s="1405" t="s">
        <v>695</v>
      </c>
      <c r="Q60" s="1405" t="s">
        <v>475</v>
      </c>
      <c r="R60" s="1409">
        <v>2814</v>
      </c>
      <c r="S60" s="1409">
        <v>1322</v>
      </c>
      <c r="T60" s="1409">
        <v>132</v>
      </c>
      <c r="U60" s="1407">
        <v>17991</v>
      </c>
      <c r="V60" s="1405" t="s">
        <v>696</v>
      </c>
      <c r="W60" s="1405" t="s">
        <v>709</v>
      </c>
      <c r="X60" s="1405" t="s">
        <v>709</v>
      </c>
      <c r="Y60" s="1405" t="s">
        <v>407</v>
      </c>
      <c r="Z60" s="1404">
        <v>1</v>
      </c>
      <c r="AA60" s="1404">
        <v>0</v>
      </c>
      <c r="AB60" s="1408"/>
      <c r="AC60" s="1408"/>
      <c r="AD60" s="1408"/>
      <c r="AE60" s="1408"/>
      <c r="AF60" s="1408"/>
      <c r="AG60" s="1408"/>
      <c r="AH60" s="1406">
        <v>70</v>
      </c>
      <c r="AI60" s="1406">
        <v>70</v>
      </c>
      <c r="AJ60" s="1408"/>
      <c r="AK60" s="1408"/>
      <c r="AL60" s="1408"/>
      <c r="AM60" s="1408"/>
      <c r="AN60" s="1408"/>
      <c r="AO60" s="1408"/>
      <c r="AP60" s="1406">
        <v>170</v>
      </c>
      <c r="AQ60" s="1406">
        <v>170</v>
      </c>
      <c r="AR60" s="1404" t="s">
        <v>407</v>
      </c>
      <c r="AS60" s="1406">
        <v>0.46575342465753422</v>
      </c>
      <c r="AT60" s="1406">
        <v>6.041222459132907E-2</v>
      </c>
      <c r="AU60" s="1406">
        <v>1.6551294408583307E-4</v>
      </c>
      <c r="AV60" s="1406">
        <v>7.0195025178287007E-4</v>
      </c>
      <c r="AW60" s="1406">
        <v>1.9231513747475892E-6</v>
      </c>
      <c r="AX60" s="1405" t="s">
        <v>407</v>
      </c>
      <c r="AY60" s="1404">
        <v>0</v>
      </c>
      <c r="AZ60" s="1405" t="s">
        <v>407</v>
      </c>
      <c r="BA60" s="1405" t="s">
        <v>407</v>
      </c>
      <c r="BB60" s="1408"/>
      <c r="BC60" s="1408"/>
      <c r="BD60" s="1404">
        <v>0</v>
      </c>
      <c r="BE60" s="1405" t="s">
        <v>407</v>
      </c>
      <c r="BF60" s="1405" t="s">
        <v>407</v>
      </c>
      <c r="BG60" s="1404">
        <v>0</v>
      </c>
      <c r="BH60" s="1405" t="s">
        <v>407</v>
      </c>
      <c r="BI60" s="1405" t="s">
        <v>407</v>
      </c>
      <c r="BJ60" s="1404">
        <v>1</v>
      </c>
      <c r="BK60" s="1404">
        <v>0</v>
      </c>
      <c r="BL60" s="1404">
        <v>0</v>
      </c>
      <c r="BM60" s="1404">
        <v>0</v>
      </c>
      <c r="BN60" s="1408"/>
      <c r="BO60" s="1404">
        <v>0</v>
      </c>
      <c r="BP60" s="1405" t="s">
        <v>407</v>
      </c>
      <c r="BQ60" s="1405" t="s">
        <v>407</v>
      </c>
      <c r="BR60" s="1404">
        <v>0</v>
      </c>
      <c r="BS60" s="1405" t="s">
        <v>407</v>
      </c>
      <c r="BT60" s="1405" t="s">
        <v>407</v>
      </c>
      <c r="BU60" s="1405" t="s">
        <v>407</v>
      </c>
      <c r="BV60" s="1405" t="s">
        <v>407</v>
      </c>
      <c r="BW60" s="1404">
        <v>0</v>
      </c>
      <c r="BX60" s="1405" t="s">
        <v>407</v>
      </c>
      <c r="BY60" s="1405" t="s">
        <v>407</v>
      </c>
      <c r="BZ60" s="1405" t="s">
        <v>407</v>
      </c>
      <c r="CA60" s="1404">
        <v>0</v>
      </c>
      <c r="CB60" s="1405" t="s">
        <v>677</v>
      </c>
      <c r="CC60" s="1405" t="s">
        <v>677</v>
      </c>
      <c r="CD60" s="1404" t="b">
        <v>0</v>
      </c>
      <c r="CE60" s="1404" t="b">
        <v>0</v>
      </c>
      <c r="CF60" s="1404" t="b">
        <v>0</v>
      </c>
      <c r="CG60" s="1404" t="b">
        <v>0</v>
      </c>
      <c r="CH60" s="1404" t="b">
        <v>0</v>
      </c>
      <c r="CI60" s="1404" t="b">
        <v>0</v>
      </c>
      <c r="CJ60" s="1404" t="b">
        <v>1</v>
      </c>
      <c r="CK60" s="1404" t="b">
        <v>0</v>
      </c>
      <c r="CL60" s="1404" t="b">
        <v>0</v>
      </c>
      <c r="CM60" s="1405" t="s">
        <v>698</v>
      </c>
      <c r="CN60" s="1408"/>
      <c r="CO60" s="1408"/>
      <c r="CP60" s="1408"/>
      <c r="CQ60" s="1404">
        <v>1</v>
      </c>
      <c r="CR60" s="1408"/>
      <c r="CS60" s="1404">
        <v>1</v>
      </c>
      <c r="CT60" s="1405" t="s">
        <v>407</v>
      </c>
      <c r="CU60" s="1408"/>
    </row>
    <row r="61" spans="1:99" hidden="1" x14ac:dyDescent="0.2">
      <c r="A61" s="1404">
        <v>2024</v>
      </c>
      <c r="B61" s="1405" t="s">
        <v>178</v>
      </c>
      <c r="C61" s="1405" t="s">
        <v>850</v>
      </c>
      <c r="D61" s="1406">
        <v>1</v>
      </c>
      <c r="E61" s="1406">
        <v>0</v>
      </c>
      <c r="F61" s="1405" t="s">
        <v>248</v>
      </c>
      <c r="G61" s="1407" t="s">
        <v>708</v>
      </c>
      <c r="H61" s="1405" t="s">
        <v>407</v>
      </c>
      <c r="I61" s="1405" t="s">
        <v>694</v>
      </c>
      <c r="J61" s="1405" t="s">
        <v>298</v>
      </c>
      <c r="K61" s="1405" t="s">
        <v>851</v>
      </c>
      <c r="L61" s="1405" t="s">
        <v>407</v>
      </c>
      <c r="M61" s="1405" t="s">
        <v>407</v>
      </c>
      <c r="N61" s="1408"/>
      <c r="O61" s="1407">
        <v>126</v>
      </c>
      <c r="P61" s="1405" t="s">
        <v>695</v>
      </c>
      <c r="Q61" s="1405" t="s">
        <v>473</v>
      </c>
      <c r="R61" s="1409">
        <v>6676</v>
      </c>
      <c r="S61" s="1409">
        <v>2922</v>
      </c>
      <c r="T61" s="1409">
        <v>233</v>
      </c>
      <c r="U61" s="1407">
        <v>17991</v>
      </c>
      <c r="V61" s="1405" t="s">
        <v>696</v>
      </c>
      <c r="W61" s="1405" t="s">
        <v>709</v>
      </c>
      <c r="X61" s="1405" t="s">
        <v>709</v>
      </c>
      <c r="Y61" s="1405" t="s">
        <v>407</v>
      </c>
      <c r="Z61" s="1404">
        <v>1</v>
      </c>
      <c r="AA61" s="1404">
        <v>0</v>
      </c>
      <c r="AB61" s="1408"/>
      <c r="AC61" s="1408"/>
      <c r="AD61" s="1408"/>
      <c r="AE61" s="1408"/>
      <c r="AF61" s="1408"/>
      <c r="AG61" s="1408"/>
      <c r="AH61" s="1408"/>
      <c r="AI61" s="1406">
        <v>0</v>
      </c>
      <c r="AJ61" s="1408"/>
      <c r="AK61" s="1408"/>
      <c r="AL61" s="1408"/>
      <c r="AM61" s="1408"/>
      <c r="AN61" s="1408"/>
      <c r="AO61" s="1408"/>
      <c r="AP61" s="1408"/>
      <c r="AQ61" s="1406">
        <v>31</v>
      </c>
      <c r="AR61" s="1404" t="s">
        <v>407</v>
      </c>
      <c r="AS61" s="1406">
        <v>8.4931506849315067E-2</v>
      </c>
      <c r="AT61" s="1406">
        <v>4.6434991012582385E-3</v>
      </c>
      <c r="AU61" s="1406">
        <v>1.2721915345912982E-5</v>
      </c>
      <c r="AV61" s="1406">
        <v>9.3001398159881692E-4</v>
      </c>
      <c r="AW61" s="1406">
        <v>2.5479835112296353E-6</v>
      </c>
      <c r="AX61" s="1405" t="s">
        <v>1168</v>
      </c>
      <c r="AY61" s="1404">
        <v>0</v>
      </c>
      <c r="AZ61" s="1405" t="s">
        <v>407</v>
      </c>
      <c r="BA61" s="1405" t="s">
        <v>407</v>
      </c>
      <c r="BB61" s="1408"/>
      <c r="BC61" s="1408"/>
      <c r="BD61" s="1404">
        <v>0</v>
      </c>
      <c r="BE61" s="1405" t="s">
        <v>407</v>
      </c>
      <c r="BF61" s="1405" t="s">
        <v>407</v>
      </c>
      <c r="BG61" s="1404">
        <v>0</v>
      </c>
      <c r="BH61" s="1405" t="s">
        <v>407</v>
      </c>
      <c r="BI61" s="1405" t="s">
        <v>407</v>
      </c>
      <c r="BJ61" s="1404">
        <v>0</v>
      </c>
      <c r="BK61" s="1404">
        <v>0</v>
      </c>
      <c r="BL61" s="1404">
        <v>0</v>
      </c>
      <c r="BM61" s="1404">
        <v>0</v>
      </c>
      <c r="BN61" s="1408"/>
      <c r="BO61" s="1404">
        <v>0</v>
      </c>
      <c r="BP61" s="1405" t="s">
        <v>407</v>
      </c>
      <c r="BQ61" s="1405" t="s">
        <v>407</v>
      </c>
      <c r="BR61" s="1404">
        <v>1</v>
      </c>
      <c r="BS61" s="1405" t="s">
        <v>808</v>
      </c>
      <c r="BT61" s="1405" t="s">
        <v>407</v>
      </c>
      <c r="BU61" s="1405" t="s">
        <v>407</v>
      </c>
      <c r="BV61" s="1405" t="s">
        <v>407</v>
      </c>
      <c r="BW61" s="1404">
        <v>0</v>
      </c>
      <c r="BX61" s="1405" t="s">
        <v>407</v>
      </c>
      <c r="BY61" s="1405" t="s">
        <v>407</v>
      </c>
      <c r="BZ61" s="1405" t="s">
        <v>407</v>
      </c>
      <c r="CA61" s="1404">
        <v>0</v>
      </c>
      <c r="CB61" s="1405" t="s">
        <v>677</v>
      </c>
      <c r="CC61" s="1405" t="s">
        <v>677</v>
      </c>
      <c r="CD61" s="1404" t="b">
        <v>0</v>
      </c>
      <c r="CE61" s="1404" t="b">
        <v>0</v>
      </c>
      <c r="CF61" s="1404" t="b">
        <v>0</v>
      </c>
      <c r="CG61" s="1404" t="b">
        <v>0</v>
      </c>
      <c r="CH61" s="1404" t="b">
        <v>0</v>
      </c>
      <c r="CI61" s="1404" t="b">
        <v>0</v>
      </c>
      <c r="CJ61" s="1404" t="b">
        <v>1</v>
      </c>
      <c r="CK61" s="1404" t="b">
        <v>0</v>
      </c>
      <c r="CL61" s="1404" t="b">
        <v>0</v>
      </c>
      <c r="CM61" s="1405" t="s">
        <v>698</v>
      </c>
      <c r="CN61" s="1408"/>
      <c r="CO61" s="1408"/>
      <c r="CP61" s="1408"/>
      <c r="CQ61" s="1404">
        <v>1</v>
      </c>
      <c r="CR61" s="1408"/>
      <c r="CS61" s="1404">
        <v>1</v>
      </c>
      <c r="CT61" s="1405" t="s">
        <v>407</v>
      </c>
      <c r="CU61" s="1408"/>
    </row>
    <row r="62" spans="1:99" hidden="1" x14ac:dyDescent="0.2">
      <c r="A62" s="1404">
        <v>2024</v>
      </c>
      <c r="B62" s="1405" t="s">
        <v>179</v>
      </c>
      <c r="C62" s="1405" t="s">
        <v>1171</v>
      </c>
      <c r="D62" s="1406">
        <v>1</v>
      </c>
      <c r="E62" s="1406">
        <v>0</v>
      </c>
      <c r="F62" s="1405" t="s">
        <v>248</v>
      </c>
      <c r="G62" s="1407" t="s">
        <v>708</v>
      </c>
      <c r="H62" s="1405" t="s">
        <v>407</v>
      </c>
      <c r="I62" s="1405" t="s">
        <v>694</v>
      </c>
      <c r="J62" s="1405" t="s">
        <v>303</v>
      </c>
      <c r="K62" s="1405" t="s">
        <v>1172</v>
      </c>
      <c r="L62" s="1405" t="s">
        <v>407</v>
      </c>
      <c r="M62" s="1405" t="s">
        <v>407</v>
      </c>
      <c r="N62" s="1408"/>
      <c r="O62" s="1407">
        <v>126</v>
      </c>
      <c r="P62" s="1405" t="s">
        <v>695</v>
      </c>
      <c r="Q62" s="1405" t="s">
        <v>474</v>
      </c>
      <c r="R62" s="1409">
        <v>562</v>
      </c>
      <c r="S62" s="1409">
        <v>240</v>
      </c>
      <c r="T62" s="1409">
        <v>35</v>
      </c>
      <c r="U62" s="1407">
        <v>17991</v>
      </c>
      <c r="V62" s="1405" t="s">
        <v>696</v>
      </c>
      <c r="W62" s="1405" t="s">
        <v>709</v>
      </c>
      <c r="X62" s="1405" t="s">
        <v>709</v>
      </c>
      <c r="Y62" s="1405" t="s">
        <v>407</v>
      </c>
      <c r="Z62" s="1404">
        <v>1</v>
      </c>
      <c r="AA62" s="1404">
        <v>0</v>
      </c>
      <c r="AB62" s="1408"/>
      <c r="AC62" s="1408"/>
      <c r="AD62" s="1408"/>
      <c r="AE62" s="1408"/>
      <c r="AF62" s="1408"/>
      <c r="AG62" s="1408"/>
      <c r="AH62" s="1406">
        <v>0</v>
      </c>
      <c r="AI62" s="1406">
        <v>16</v>
      </c>
      <c r="AJ62" s="1408"/>
      <c r="AK62" s="1408"/>
      <c r="AL62" s="1408"/>
      <c r="AM62" s="1408"/>
      <c r="AN62" s="1408"/>
      <c r="AO62" s="1408"/>
      <c r="AP62" s="1406">
        <v>7</v>
      </c>
      <c r="AQ62" s="1406">
        <v>23</v>
      </c>
      <c r="AR62" s="1404" t="s">
        <v>407</v>
      </c>
      <c r="AS62" s="1406">
        <v>6.3013698630136991E-2</v>
      </c>
      <c r="AT62" s="1406">
        <v>4.0925266903914591E-2</v>
      </c>
      <c r="AU62" s="1406">
        <v>1.121240189148345E-4</v>
      </c>
      <c r="AV62" s="1406">
        <v>2.2106595015709187E-3</v>
      </c>
      <c r="AW62" s="1406">
        <v>6.0566013741669009E-6</v>
      </c>
      <c r="AX62" s="1405" t="s">
        <v>407</v>
      </c>
      <c r="AY62" s="1404">
        <v>0</v>
      </c>
      <c r="AZ62" s="1405" t="s">
        <v>407</v>
      </c>
      <c r="BA62" s="1405" t="s">
        <v>407</v>
      </c>
      <c r="BB62" s="1408"/>
      <c r="BC62" s="1408"/>
      <c r="BD62" s="1404">
        <v>0</v>
      </c>
      <c r="BE62" s="1405" t="s">
        <v>407</v>
      </c>
      <c r="BF62" s="1405" t="s">
        <v>407</v>
      </c>
      <c r="BG62" s="1404">
        <v>0</v>
      </c>
      <c r="BH62" s="1405" t="s">
        <v>407</v>
      </c>
      <c r="BI62" s="1405" t="s">
        <v>407</v>
      </c>
      <c r="BJ62" s="1404">
        <v>1</v>
      </c>
      <c r="BK62" s="1404">
        <v>0</v>
      </c>
      <c r="BL62" s="1404">
        <v>0</v>
      </c>
      <c r="BM62" s="1404">
        <v>0</v>
      </c>
      <c r="BN62" s="1408"/>
      <c r="BO62" s="1404">
        <v>0</v>
      </c>
      <c r="BP62" s="1405" t="s">
        <v>407</v>
      </c>
      <c r="BQ62" s="1405" t="s">
        <v>407</v>
      </c>
      <c r="BR62" s="1404">
        <v>0</v>
      </c>
      <c r="BS62" s="1405" t="s">
        <v>407</v>
      </c>
      <c r="BT62" s="1405" t="s">
        <v>407</v>
      </c>
      <c r="BU62" s="1405" t="s">
        <v>407</v>
      </c>
      <c r="BV62" s="1405" t="s">
        <v>1173</v>
      </c>
      <c r="BW62" s="1404">
        <v>0</v>
      </c>
      <c r="BX62" s="1405" t="s">
        <v>407</v>
      </c>
      <c r="BY62" s="1405" t="s">
        <v>407</v>
      </c>
      <c r="BZ62" s="1405" t="s">
        <v>407</v>
      </c>
      <c r="CA62" s="1404">
        <v>0</v>
      </c>
      <c r="CB62" s="1405" t="s">
        <v>677</v>
      </c>
      <c r="CC62" s="1405" t="s">
        <v>677</v>
      </c>
      <c r="CD62" s="1404" t="b">
        <v>0</v>
      </c>
      <c r="CE62" s="1404" t="b">
        <v>0</v>
      </c>
      <c r="CF62" s="1404" t="b">
        <v>0</v>
      </c>
      <c r="CG62" s="1404" t="b">
        <v>0</v>
      </c>
      <c r="CH62" s="1404" t="b">
        <v>0</v>
      </c>
      <c r="CI62" s="1404" t="b">
        <v>0</v>
      </c>
      <c r="CJ62" s="1404" t="b">
        <v>1</v>
      </c>
      <c r="CK62" s="1404" t="b">
        <v>0</v>
      </c>
      <c r="CL62" s="1404" t="b">
        <v>0</v>
      </c>
      <c r="CM62" s="1405" t="s">
        <v>698</v>
      </c>
      <c r="CN62" s="1408"/>
      <c r="CO62" s="1408"/>
      <c r="CP62" s="1408"/>
      <c r="CQ62" s="1404">
        <v>1</v>
      </c>
      <c r="CR62" s="1408"/>
      <c r="CS62" s="1404">
        <v>1</v>
      </c>
      <c r="CT62" s="1405" t="s">
        <v>407</v>
      </c>
      <c r="CU62" s="1408"/>
    </row>
    <row r="63" spans="1:99" hidden="1" x14ac:dyDescent="0.2">
      <c r="A63" s="1404">
        <v>2024</v>
      </c>
      <c r="B63" s="1405" t="s">
        <v>179</v>
      </c>
      <c r="C63" s="1405" t="s">
        <v>1185</v>
      </c>
      <c r="D63" s="1406">
        <v>1</v>
      </c>
      <c r="E63" s="1406">
        <v>0</v>
      </c>
      <c r="F63" s="1405" t="s">
        <v>248</v>
      </c>
      <c r="G63" s="1407" t="s">
        <v>708</v>
      </c>
      <c r="H63" s="1405" t="s">
        <v>407</v>
      </c>
      <c r="I63" s="1405" t="s">
        <v>694</v>
      </c>
      <c r="J63" s="1405" t="s">
        <v>303</v>
      </c>
      <c r="K63" s="1405" t="s">
        <v>929</v>
      </c>
      <c r="L63" s="1405" t="s">
        <v>407</v>
      </c>
      <c r="M63" s="1405" t="s">
        <v>407</v>
      </c>
      <c r="N63" s="1408"/>
      <c r="O63" s="1407">
        <v>126</v>
      </c>
      <c r="P63" s="1405" t="s">
        <v>695</v>
      </c>
      <c r="Q63" s="1405" t="s">
        <v>474</v>
      </c>
      <c r="R63" s="1409">
        <v>2498</v>
      </c>
      <c r="S63" s="1409">
        <v>978</v>
      </c>
      <c r="T63" s="1409">
        <v>113</v>
      </c>
      <c r="U63" s="1407">
        <v>17991</v>
      </c>
      <c r="V63" s="1405" t="s">
        <v>696</v>
      </c>
      <c r="W63" s="1405" t="s">
        <v>709</v>
      </c>
      <c r="X63" s="1405" t="s">
        <v>709</v>
      </c>
      <c r="Y63" s="1405" t="s">
        <v>407</v>
      </c>
      <c r="Z63" s="1404">
        <v>1</v>
      </c>
      <c r="AA63" s="1404">
        <v>0</v>
      </c>
      <c r="AB63" s="1408"/>
      <c r="AC63" s="1408"/>
      <c r="AD63" s="1408"/>
      <c r="AE63" s="1408"/>
      <c r="AF63" s="1408"/>
      <c r="AG63" s="1408"/>
      <c r="AH63" s="1408"/>
      <c r="AI63" s="1406">
        <v>0</v>
      </c>
      <c r="AJ63" s="1408"/>
      <c r="AK63" s="1408"/>
      <c r="AL63" s="1408"/>
      <c r="AM63" s="1408"/>
      <c r="AN63" s="1408"/>
      <c r="AO63" s="1408"/>
      <c r="AP63" s="1408"/>
      <c r="AQ63" s="1406">
        <v>8</v>
      </c>
      <c r="AR63" s="1404" t="s">
        <v>407</v>
      </c>
      <c r="AS63" s="1406">
        <v>2.1917808219178082E-2</v>
      </c>
      <c r="AT63" s="1406">
        <v>3.2025620496397116E-3</v>
      </c>
      <c r="AU63" s="1406">
        <v>8.7741426017526339E-6</v>
      </c>
      <c r="AV63" s="1406">
        <v>2.2106595015709187E-3</v>
      </c>
      <c r="AW63" s="1406">
        <v>6.0566013741669009E-6</v>
      </c>
      <c r="AX63" s="1405" t="s">
        <v>407</v>
      </c>
      <c r="AY63" s="1404">
        <v>0</v>
      </c>
      <c r="AZ63" s="1405" t="s">
        <v>407</v>
      </c>
      <c r="BA63" s="1405" t="s">
        <v>407</v>
      </c>
      <c r="BB63" s="1408"/>
      <c r="BC63" s="1408"/>
      <c r="BD63" s="1404">
        <v>0</v>
      </c>
      <c r="BE63" s="1405" t="s">
        <v>407</v>
      </c>
      <c r="BF63" s="1405" t="s">
        <v>407</v>
      </c>
      <c r="BG63" s="1404">
        <v>0</v>
      </c>
      <c r="BH63" s="1405" t="s">
        <v>407</v>
      </c>
      <c r="BI63" s="1405" t="s">
        <v>407</v>
      </c>
      <c r="BJ63" s="1404">
        <v>0</v>
      </c>
      <c r="BK63" s="1404">
        <v>0</v>
      </c>
      <c r="BL63" s="1404">
        <v>0</v>
      </c>
      <c r="BM63" s="1404">
        <v>0</v>
      </c>
      <c r="BN63" s="1408"/>
      <c r="BO63" s="1404">
        <v>0</v>
      </c>
      <c r="BP63" s="1405" t="s">
        <v>407</v>
      </c>
      <c r="BQ63" s="1405" t="s">
        <v>407</v>
      </c>
      <c r="BR63" s="1404">
        <v>1</v>
      </c>
      <c r="BS63" s="1405" t="s">
        <v>713</v>
      </c>
      <c r="BT63" s="1405" t="s">
        <v>407</v>
      </c>
      <c r="BU63" s="1405" t="s">
        <v>407</v>
      </c>
      <c r="BV63" s="1405" t="s">
        <v>1072</v>
      </c>
      <c r="BW63" s="1404">
        <v>0</v>
      </c>
      <c r="BX63" s="1405" t="s">
        <v>407</v>
      </c>
      <c r="BY63" s="1405" t="s">
        <v>407</v>
      </c>
      <c r="BZ63" s="1405" t="s">
        <v>407</v>
      </c>
      <c r="CA63" s="1404">
        <v>0</v>
      </c>
      <c r="CB63" s="1405" t="s">
        <v>677</v>
      </c>
      <c r="CC63" s="1405" t="s">
        <v>677</v>
      </c>
      <c r="CD63" s="1404" t="b">
        <v>0</v>
      </c>
      <c r="CE63" s="1404" t="b">
        <v>0</v>
      </c>
      <c r="CF63" s="1404" t="b">
        <v>0</v>
      </c>
      <c r="CG63" s="1404" t="b">
        <v>0</v>
      </c>
      <c r="CH63" s="1404" t="b">
        <v>0</v>
      </c>
      <c r="CI63" s="1404" t="b">
        <v>0</v>
      </c>
      <c r="CJ63" s="1404" t="b">
        <v>1</v>
      </c>
      <c r="CK63" s="1404" t="b">
        <v>0</v>
      </c>
      <c r="CL63" s="1404" t="b">
        <v>0</v>
      </c>
      <c r="CM63" s="1405" t="s">
        <v>698</v>
      </c>
      <c r="CN63" s="1408"/>
      <c r="CO63" s="1408"/>
      <c r="CP63" s="1408"/>
      <c r="CQ63" s="1404">
        <v>1</v>
      </c>
      <c r="CR63" s="1408"/>
      <c r="CS63" s="1404">
        <v>1</v>
      </c>
      <c r="CT63" s="1405" t="s">
        <v>407</v>
      </c>
      <c r="CU63" s="1408"/>
    </row>
    <row r="64" spans="1:99" hidden="1" x14ac:dyDescent="0.2">
      <c r="A64" s="1404">
        <v>2024</v>
      </c>
      <c r="B64" s="1405" t="s">
        <v>179</v>
      </c>
      <c r="C64" s="1405" t="s">
        <v>1061</v>
      </c>
      <c r="D64" s="1406">
        <v>1</v>
      </c>
      <c r="E64" s="1406">
        <v>0</v>
      </c>
      <c r="F64" s="1405" t="s">
        <v>248</v>
      </c>
      <c r="G64" s="1407" t="s">
        <v>708</v>
      </c>
      <c r="H64" s="1405" t="s">
        <v>407</v>
      </c>
      <c r="I64" s="1405" t="s">
        <v>694</v>
      </c>
      <c r="J64" s="1405" t="s">
        <v>303</v>
      </c>
      <c r="K64" s="1405" t="s">
        <v>1062</v>
      </c>
      <c r="L64" s="1405" t="s">
        <v>407</v>
      </c>
      <c r="M64" s="1405" t="s">
        <v>407</v>
      </c>
      <c r="N64" s="1408"/>
      <c r="O64" s="1407">
        <v>126</v>
      </c>
      <c r="P64" s="1405" t="s">
        <v>695</v>
      </c>
      <c r="Q64" s="1405" t="s">
        <v>474</v>
      </c>
      <c r="R64" s="1409">
        <v>12451</v>
      </c>
      <c r="S64" s="1409">
        <v>5130</v>
      </c>
      <c r="T64" s="1409">
        <v>691</v>
      </c>
      <c r="U64" s="1407">
        <v>17991</v>
      </c>
      <c r="V64" s="1405" t="s">
        <v>696</v>
      </c>
      <c r="W64" s="1405" t="s">
        <v>709</v>
      </c>
      <c r="X64" s="1405" t="s">
        <v>709</v>
      </c>
      <c r="Y64" s="1405" t="s">
        <v>407</v>
      </c>
      <c r="Z64" s="1404">
        <v>1</v>
      </c>
      <c r="AA64" s="1404">
        <v>0</v>
      </c>
      <c r="AB64" s="1408"/>
      <c r="AC64" s="1408"/>
      <c r="AD64" s="1408"/>
      <c r="AE64" s="1408"/>
      <c r="AF64" s="1408"/>
      <c r="AG64" s="1408"/>
      <c r="AH64" s="1408"/>
      <c r="AI64" s="1406">
        <v>0</v>
      </c>
      <c r="AJ64" s="1408"/>
      <c r="AK64" s="1408"/>
      <c r="AL64" s="1408"/>
      <c r="AM64" s="1408"/>
      <c r="AN64" s="1408"/>
      <c r="AO64" s="1408"/>
      <c r="AP64" s="1408"/>
      <c r="AQ64" s="1406">
        <v>110</v>
      </c>
      <c r="AR64" s="1404" t="s">
        <v>407</v>
      </c>
      <c r="AS64" s="1406">
        <v>0.30136986301369861</v>
      </c>
      <c r="AT64" s="1406">
        <v>8.8346317564854237E-3</v>
      </c>
      <c r="AU64" s="1406">
        <v>2.4204470565713488E-5</v>
      </c>
      <c r="AV64" s="1406">
        <v>2.2106595015709187E-3</v>
      </c>
      <c r="AW64" s="1406">
        <v>6.0566013741669009E-6</v>
      </c>
      <c r="AX64" s="1405" t="s">
        <v>407</v>
      </c>
      <c r="AY64" s="1404">
        <v>0</v>
      </c>
      <c r="AZ64" s="1405" t="s">
        <v>407</v>
      </c>
      <c r="BA64" s="1405" t="s">
        <v>407</v>
      </c>
      <c r="BB64" s="1408"/>
      <c r="BC64" s="1408"/>
      <c r="BD64" s="1404">
        <v>0</v>
      </c>
      <c r="BE64" s="1405" t="s">
        <v>407</v>
      </c>
      <c r="BF64" s="1405" t="s">
        <v>407</v>
      </c>
      <c r="BG64" s="1404">
        <v>0</v>
      </c>
      <c r="BH64" s="1405" t="s">
        <v>407</v>
      </c>
      <c r="BI64" s="1405" t="s">
        <v>407</v>
      </c>
      <c r="BJ64" s="1404">
        <v>0</v>
      </c>
      <c r="BK64" s="1404">
        <v>0</v>
      </c>
      <c r="BL64" s="1404">
        <v>0</v>
      </c>
      <c r="BM64" s="1404">
        <v>0</v>
      </c>
      <c r="BN64" s="1408"/>
      <c r="BO64" s="1404">
        <v>0</v>
      </c>
      <c r="BP64" s="1405" t="s">
        <v>407</v>
      </c>
      <c r="BQ64" s="1405" t="s">
        <v>407</v>
      </c>
      <c r="BR64" s="1404">
        <v>1</v>
      </c>
      <c r="BS64" s="1405" t="s">
        <v>713</v>
      </c>
      <c r="BT64" s="1405" t="s">
        <v>407</v>
      </c>
      <c r="BU64" s="1405" t="s">
        <v>407</v>
      </c>
      <c r="BV64" s="1405" t="s">
        <v>407</v>
      </c>
      <c r="BW64" s="1404">
        <v>0</v>
      </c>
      <c r="BX64" s="1405" t="s">
        <v>407</v>
      </c>
      <c r="BY64" s="1405" t="s">
        <v>407</v>
      </c>
      <c r="BZ64" s="1405" t="s">
        <v>407</v>
      </c>
      <c r="CA64" s="1404">
        <v>0</v>
      </c>
      <c r="CB64" s="1405" t="s">
        <v>677</v>
      </c>
      <c r="CC64" s="1405" t="s">
        <v>677</v>
      </c>
      <c r="CD64" s="1404" t="b">
        <v>0</v>
      </c>
      <c r="CE64" s="1404" t="b">
        <v>0</v>
      </c>
      <c r="CF64" s="1404" t="b">
        <v>0</v>
      </c>
      <c r="CG64" s="1404" t="b">
        <v>0</v>
      </c>
      <c r="CH64" s="1404" t="b">
        <v>0</v>
      </c>
      <c r="CI64" s="1404" t="b">
        <v>0</v>
      </c>
      <c r="CJ64" s="1404" t="b">
        <v>1</v>
      </c>
      <c r="CK64" s="1404" t="b">
        <v>0</v>
      </c>
      <c r="CL64" s="1404" t="b">
        <v>0</v>
      </c>
      <c r="CM64" s="1405" t="s">
        <v>698</v>
      </c>
      <c r="CN64" s="1408"/>
      <c r="CO64" s="1408"/>
      <c r="CP64" s="1408"/>
      <c r="CQ64" s="1404">
        <v>1</v>
      </c>
      <c r="CR64" s="1408"/>
      <c r="CS64" s="1404">
        <v>1</v>
      </c>
      <c r="CT64" s="1405" t="s">
        <v>407</v>
      </c>
      <c r="CU64" s="1408"/>
    </row>
    <row r="65" spans="1:99" hidden="1" x14ac:dyDescent="0.2">
      <c r="A65" s="1404">
        <v>2024</v>
      </c>
      <c r="B65" s="1405" t="s">
        <v>184</v>
      </c>
      <c r="C65" s="1405" t="s">
        <v>1097</v>
      </c>
      <c r="D65" s="1406">
        <v>1</v>
      </c>
      <c r="E65" s="1406">
        <v>0</v>
      </c>
      <c r="F65" s="1405" t="s">
        <v>248</v>
      </c>
      <c r="G65" s="1407" t="s">
        <v>708</v>
      </c>
      <c r="H65" s="1405" t="s">
        <v>407</v>
      </c>
      <c r="I65" s="1405" t="s">
        <v>694</v>
      </c>
      <c r="J65" s="1405" t="s">
        <v>323</v>
      </c>
      <c r="K65" s="1405" t="s">
        <v>849</v>
      </c>
      <c r="L65" s="1405" t="s">
        <v>407</v>
      </c>
      <c r="M65" s="1405" t="s">
        <v>407</v>
      </c>
      <c r="N65" s="1408"/>
      <c r="O65" s="1407">
        <v>126</v>
      </c>
      <c r="P65" s="1405" t="s">
        <v>695</v>
      </c>
      <c r="Q65" s="1405" t="s">
        <v>479</v>
      </c>
      <c r="R65" s="1409">
        <v>6017</v>
      </c>
      <c r="S65" s="1409">
        <v>2461</v>
      </c>
      <c r="T65" s="1409">
        <v>387</v>
      </c>
      <c r="U65" s="1407">
        <v>17991</v>
      </c>
      <c r="V65" s="1405" t="s">
        <v>696</v>
      </c>
      <c r="W65" s="1405" t="s">
        <v>709</v>
      </c>
      <c r="X65" s="1405" t="s">
        <v>709</v>
      </c>
      <c r="Y65" s="1405" t="s">
        <v>407</v>
      </c>
      <c r="Z65" s="1404">
        <v>1</v>
      </c>
      <c r="AA65" s="1404">
        <v>0</v>
      </c>
      <c r="AB65" s="1408"/>
      <c r="AC65" s="1408"/>
      <c r="AD65" s="1408"/>
      <c r="AE65" s="1408"/>
      <c r="AF65" s="1408"/>
      <c r="AG65" s="1408"/>
      <c r="AH65" s="1406">
        <v>130</v>
      </c>
      <c r="AI65" s="1406">
        <v>130</v>
      </c>
      <c r="AJ65" s="1408"/>
      <c r="AK65" s="1408"/>
      <c r="AL65" s="1408"/>
      <c r="AM65" s="1408"/>
      <c r="AN65" s="1408"/>
      <c r="AO65" s="1408"/>
      <c r="AP65" s="1406">
        <v>330</v>
      </c>
      <c r="AQ65" s="1406">
        <v>330</v>
      </c>
      <c r="AR65" s="1404" t="s">
        <v>407</v>
      </c>
      <c r="AS65" s="1406">
        <v>0.90410958904109584</v>
      </c>
      <c r="AT65" s="1406">
        <v>5.4844606946983544E-2</v>
      </c>
      <c r="AU65" s="1406">
        <v>1.5025919711502341E-4</v>
      </c>
      <c r="AV65" s="1406">
        <v>1.0581568920139844E-3</v>
      </c>
      <c r="AW65" s="1406">
        <v>2.899059978120505E-6</v>
      </c>
      <c r="AX65" s="1405" t="s">
        <v>407</v>
      </c>
      <c r="AY65" s="1404">
        <v>0</v>
      </c>
      <c r="AZ65" s="1405" t="s">
        <v>407</v>
      </c>
      <c r="BA65" s="1405" t="s">
        <v>407</v>
      </c>
      <c r="BB65" s="1408"/>
      <c r="BC65" s="1408"/>
      <c r="BD65" s="1404">
        <v>0</v>
      </c>
      <c r="BE65" s="1405" t="s">
        <v>407</v>
      </c>
      <c r="BF65" s="1405" t="s">
        <v>407</v>
      </c>
      <c r="BG65" s="1404">
        <v>0</v>
      </c>
      <c r="BH65" s="1405" t="s">
        <v>407</v>
      </c>
      <c r="BI65" s="1405" t="s">
        <v>407</v>
      </c>
      <c r="BJ65" s="1404">
        <v>1</v>
      </c>
      <c r="BK65" s="1404">
        <v>0</v>
      </c>
      <c r="BL65" s="1404">
        <v>0</v>
      </c>
      <c r="BM65" s="1404">
        <v>0</v>
      </c>
      <c r="BN65" s="1408"/>
      <c r="BO65" s="1404">
        <v>0</v>
      </c>
      <c r="BP65" s="1405" t="s">
        <v>407</v>
      </c>
      <c r="BQ65" s="1405" t="s">
        <v>407</v>
      </c>
      <c r="BR65" s="1404">
        <v>0</v>
      </c>
      <c r="BS65" s="1405" t="s">
        <v>407</v>
      </c>
      <c r="BT65" s="1405" t="s">
        <v>407</v>
      </c>
      <c r="BU65" s="1405" t="s">
        <v>407</v>
      </c>
      <c r="BV65" s="1405" t="s">
        <v>407</v>
      </c>
      <c r="BW65" s="1404">
        <v>0</v>
      </c>
      <c r="BX65" s="1405" t="s">
        <v>407</v>
      </c>
      <c r="BY65" s="1405" t="s">
        <v>407</v>
      </c>
      <c r="BZ65" s="1405" t="s">
        <v>407</v>
      </c>
      <c r="CA65" s="1404">
        <v>0</v>
      </c>
      <c r="CB65" s="1405" t="s">
        <v>677</v>
      </c>
      <c r="CC65" s="1405" t="s">
        <v>677</v>
      </c>
      <c r="CD65" s="1404" t="b">
        <v>0</v>
      </c>
      <c r="CE65" s="1404" t="b">
        <v>0</v>
      </c>
      <c r="CF65" s="1404" t="b">
        <v>0</v>
      </c>
      <c r="CG65" s="1404" t="b">
        <v>0</v>
      </c>
      <c r="CH65" s="1404" t="b">
        <v>0</v>
      </c>
      <c r="CI65" s="1404" t="b">
        <v>0</v>
      </c>
      <c r="CJ65" s="1404" t="b">
        <v>1</v>
      </c>
      <c r="CK65" s="1404" t="b">
        <v>0</v>
      </c>
      <c r="CL65" s="1404" t="b">
        <v>0</v>
      </c>
      <c r="CM65" s="1405" t="s">
        <v>698</v>
      </c>
      <c r="CN65" s="1408"/>
      <c r="CO65" s="1408"/>
      <c r="CP65" s="1408"/>
      <c r="CQ65" s="1404">
        <v>1</v>
      </c>
      <c r="CR65" s="1408"/>
      <c r="CS65" s="1404">
        <v>1</v>
      </c>
      <c r="CT65" s="1405" t="s">
        <v>407</v>
      </c>
      <c r="CU65" s="1408"/>
    </row>
    <row r="66" spans="1:99" hidden="1" x14ac:dyDescent="0.2">
      <c r="A66" s="1404">
        <v>2024</v>
      </c>
      <c r="B66" s="1405" t="s">
        <v>181</v>
      </c>
      <c r="C66" s="1405" t="s">
        <v>1178</v>
      </c>
      <c r="D66" s="1406">
        <v>1</v>
      </c>
      <c r="E66" s="1406">
        <v>0</v>
      </c>
      <c r="F66" s="1405" t="s">
        <v>248</v>
      </c>
      <c r="G66" s="1407" t="s">
        <v>708</v>
      </c>
      <c r="H66" s="1405" t="s">
        <v>407</v>
      </c>
      <c r="I66" s="1405" t="s">
        <v>694</v>
      </c>
      <c r="J66" s="1405" t="s">
        <v>312</v>
      </c>
      <c r="K66" s="1405" t="s">
        <v>319</v>
      </c>
      <c r="L66" s="1405" t="s">
        <v>407</v>
      </c>
      <c r="M66" s="1405" t="s">
        <v>407</v>
      </c>
      <c r="N66" s="1408"/>
      <c r="O66" s="1407">
        <v>126</v>
      </c>
      <c r="P66" s="1405" t="s">
        <v>695</v>
      </c>
      <c r="Q66" s="1405" t="s">
        <v>476</v>
      </c>
      <c r="R66" s="1409">
        <v>9194</v>
      </c>
      <c r="S66" s="1409">
        <v>4006</v>
      </c>
      <c r="T66" s="1409">
        <v>415</v>
      </c>
      <c r="U66" s="1407">
        <v>17991</v>
      </c>
      <c r="V66" s="1405" t="s">
        <v>696</v>
      </c>
      <c r="W66" s="1405" t="s">
        <v>709</v>
      </c>
      <c r="X66" s="1405" t="s">
        <v>709</v>
      </c>
      <c r="Y66" s="1405" t="s">
        <v>407</v>
      </c>
      <c r="Z66" s="1404">
        <v>1</v>
      </c>
      <c r="AA66" s="1404">
        <v>0</v>
      </c>
      <c r="AB66" s="1408"/>
      <c r="AC66" s="1408"/>
      <c r="AD66" s="1408"/>
      <c r="AE66" s="1408"/>
      <c r="AF66" s="1408"/>
      <c r="AG66" s="1408"/>
      <c r="AH66" s="1408"/>
      <c r="AI66" s="1406">
        <v>0</v>
      </c>
      <c r="AJ66" s="1408"/>
      <c r="AK66" s="1408"/>
      <c r="AL66" s="1408"/>
      <c r="AM66" s="1408"/>
      <c r="AN66" s="1408"/>
      <c r="AO66" s="1408"/>
      <c r="AP66" s="1408"/>
      <c r="AQ66" s="1406">
        <v>5</v>
      </c>
      <c r="AR66" s="1404" t="s">
        <v>407</v>
      </c>
      <c r="AS66" s="1406">
        <v>1.3698630136986301E-2</v>
      </c>
      <c r="AT66" s="1406">
        <v>5.4383293452251466E-4</v>
      </c>
      <c r="AU66" s="1406">
        <v>1.4899532452671636E-6</v>
      </c>
      <c r="AV66" s="1406">
        <v>1.8079351403268407E-4</v>
      </c>
      <c r="AW66" s="1406">
        <v>4.953246959799564E-7</v>
      </c>
      <c r="AX66" s="1405" t="s">
        <v>407</v>
      </c>
      <c r="AY66" s="1404">
        <v>0</v>
      </c>
      <c r="AZ66" s="1405" t="s">
        <v>407</v>
      </c>
      <c r="BA66" s="1405" t="s">
        <v>407</v>
      </c>
      <c r="BB66" s="1408"/>
      <c r="BC66" s="1408"/>
      <c r="BD66" s="1404">
        <v>0</v>
      </c>
      <c r="BE66" s="1405" t="s">
        <v>407</v>
      </c>
      <c r="BF66" s="1405" t="s">
        <v>407</v>
      </c>
      <c r="BG66" s="1404">
        <v>0</v>
      </c>
      <c r="BH66" s="1405" t="s">
        <v>407</v>
      </c>
      <c r="BI66" s="1405" t="s">
        <v>407</v>
      </c>
      <c r="BJ66" s="1404">
        <v>0</v>
      </c>
      <c r="BK66" s="1404">
        <v>0</v>
      </c>
      <c r="BL66" s="1404">
        <v>0</v>
      </c>
      <c r="BM66" s="1404">
        <v>0</v>
      </c>
      <c r="BN66" s="1408"/>
      <c r="BO66" s="1404">
        <v>0</v>
      </c>
      <c r="BP66" s="1405" t="s">
        <v>407</v>
      </c>
      <c r="BQ66" s="1405" t="s">
        <v>407</v>
      </c>
      <c r="BR66" s="1404">
        <v>1</v>
      </c>
      <c r="BS66" s="1405" t="s">
        <v>713</v>
      </c>
      <c r="BT66" s="1405" t="s">
        <v>407</v>
      </c>
      <c r="BU66" s="1405" t="s">
        <v>407</v>
      </c>
      <c r="BV66" s="1405" t="s">
        <v>407</v>
      </c>
      <c r="BW66" s="1404">
        <v>0</v>
      </c>
      <c r="BX66" s="1405" t="s">
        <v>407</v>
      </c>
      <c r="BY66" s="1405" t="s">
        <v>407</v>
      </c>
      <c r="BZ66" s="1405" t="s">
        <v>407</v>
      </c>
      <c r="CA66" s="1404">
        <v>0</v>
      </c>
      <c r="CB66" s="1405" t="s">
        <v>677</v>
      </c>
      <c r="CC66" s="1405" t="s">
        <v>677</v>
      </c>
      <c r="CD66" s="1404" t="b">
        <v>0</v>
      </c>
      <c r="CE66" s="1404" t="b">
        <v>0</v>
      </c>
      <c r="CF66" s="1404" t="b">
        <v>0</v>
      </c>
      <c r="CG66" s="1404" t="b">
        <v>0</v>
      </c>
      <c r="CH66" s="1404" t="b">
        <v>0</v>
      </c>
      <c r="CI66" s="1404" t="b">
        <v>0</v>
      </c>
      <c r="CJ66" s="1404" t="b">
        <v>1</v>
      </c>
      <c r="CK66" s="1404" t="b">
        <v>0</v>
      </c>
      <c r="CL66" s="1404" t="b">
        <v>0</v>
      </c>
      <c r="CM66" s="1405" t="s">
        <v>698</v>
      </c>
      <c r="CN66" s="1408"/>
      <c r="CO66" s="1408"/>
      <c r="CP66" s="1408"/>
      <c r="CQ66" s="1404">
        <v>1</v>
      </c>
      <c r="CR66" s="1408"/>
      <c r="CS66" s="1404">
        <v>1</v>
      </c>
      <c r="CT66" s="1405" t="s">
        <v>407</v>
      </c>
      <c r="CU66" s="1408"/>
    </row>
    <row r="67" spans="1:99" hidden="1" x14ac:dyDescent="0.2">
      <c r="A67" s="1404">
        <v>2024</v>
      </c>
      <c r="B67" s="1405" t="s">
        <v>179</v>
      </c>
      <c r="C67" s="1405" t="s">
        <v>1084</v>
      </c>
      <c r="D67" s="1406">
        <v>1</v>
      </c>
      <c r="E67" s="1406">
        <v>0</v>
      </c>
      <c r="F67" s="1405" t="s">
        <v>248</v>
      </c>
      <c r="G67" s="1407" t="s">
        <v>708</v>
      </c>
      <c r="H67" s="1405" t="s">
        <v>407</v>
      </c>
      <c r="I67" s="1405" t="s">
        <v>694</v>
      </c>
      <c r="J67" s="1405" t="s">
        <v>303</v>
      </c>
      <c r="K67" s="1405" t="s">
        <v>771</v>
      </c>
      <c r="L67" s="1405" t="s">
        <v>407</v>
      </c>
      <c r="M67" s="1405" t="s">
        <v>407</v>
      </c>
      <c r="N67" s="1408"/>
      <c r="O67" s="1407">
        <v>126</v>
      </c>
      <c r="P67" s="1405" t="s">
        <v>695</v>
      </c>
      <c r="Q67" s="1405" t="s">
        <v>474</v>
      </c>
      <c r="R67" s="1409">
        <v>5901</v>
      </c>
      <c r="S67" s="1409">
        <v>2956</v>
      </c>
      <c r="T67" s="1409">
        <v>342</v>
      </c>
      <c r="U67" s="1407">
        <v>17991</v>
      </c>
      <c r="V67" s="1405" t="s">
        <v>696</v>
      </c>
      <c r="W67" s="1405" t="s">
        <v>709</v>
      </c>
      <c r="X67" s="1405" t="s">
        <v>709</v>
      </c>
      <c r="Y67" s="1405" t="s">
        <v>407</v>
      </c>
      <c r="Z67" s="1404">
        <v>1</v>
      </c>
      <c r="AA67" s="1404">
        <v>0</v>
      </c>
      <c r="AB67" s="1408"/>
      <c r="AC67" s="1408"/>
      <c r="AD67" s="1408"/>
      <c r="AE67" s="1408"/>
      <c r="AF67" s="1408"/>
      <c r="AG67" s="1408"/>
      <c r="AH67" s="1408"/>
      <c r="AI67" s="1406">
        <v>0</v>
      </c>
      <c r="AJ67" s="1408"/>
      <c r="AK67" s="1408"/>
      <c r="AL67" s="1408"/>
      <c r="AM67" s="1408"/>
      <c r="AN67" s="1408"/>
      <c r="AO67" s="1408"/>
      <c r="AP67" s="1408"/>
      <c r="AQ67" s="1406">
        <v>17</v>
      </c>
      <c r="AR67" s="1404" t="s">
        <v>407</v>
      </c>
      <c r="AS67" s="1406">
        <v>4.6575342465753428E-2</v>
      </c>
      <c r="AT67" s="1406">
        <v>2.8808676495509235E-3</v>
      </c>
      <c r="AU67" s="1406">
        <v>7.8927880809614341E-6</v>
      </c>
      <c r="AV67" s="1406">
        <v>2.2106595015709187E-3</v>
      </c>
      <c r="AW67" s="1406">
        <v>6.0566013741669009E-6</v>
      </c>
      <c r="AX67" s="1405" t="s">
        <v>407</v>
      </c>
      <c r="AY67" s="1404">
        <v>0</v>
      </c>
      <c r="AZ67" s="1405" t="s">
        <v>407</v>
      </c>
      <c r="BA67" s="1405" t="s">
        <v>407</v>
      </c>
      <c r="BB67" s="1408"/>
      <c r="BC67" s="1408"/>
      <c r="BD67" s="1404">
        <v>0</v>
      </c>
      <c r="BE67" s="1405" t="s">
        <v>407</v>
      </c>
      <c r="BF67" s="1405" t="s">
        <v>407</v>
      </c>
      <c r="BG67" s="1404">
        <v>0</v>
      </c>
      <c r="BH67" s="1405" t="s">
        <v>407</v>
      </c>
      <c r="BI67" s="1405" t="s">
        <v>407</v>
      </c>
      <c r="BJ67" s="1404">
        <v>0</v>
      </c>
      <c r="BK67" s="1404">
        <v>0</v>
      </c>
      <c r="BL67" s="1404">
        <v>0</v>
      </c>
      <c r="BM67" s="1404">
        <v>0</v>
      </c>
      <c r="BN67" s="1408"/>
      <c r="BO67" s="1404">
        <v>0</v>
      </c>
      <c r="BP67" s="1405" t="s">
        <v>407</v>
      </c>
      <c r="BQ67" s="1405" t="s">
        <v>407</v>
      </c>
      <c r="BR67" s="1404">
        <v>1</v>
      </c>
      <c r="BS67" s="1405" t="s">
        <v>713</v>
      </c>
      <c r="BT67" s="1405" t="s">
        <v>407</v>
      </c>
      <c r="BU67" s="1405" t="s">
        <v>407</v>
      </c>
      <c r="BV67" s="1405" t="s">
        <v>1044</v>
      </c>
      <c r="BW67" s="1404">
        <v>0</v>
      </c>
      <c r="BX67" s="1405" t="s">
        <v>407</v>
      </c>
      <c r="BY67" s="1405" t="s">
        <v>407</v>
      </c>
      <c r="BZ67" s="1405" t="s">
        <v>407</v>
      </c>
      <c r="CA67" s="1404">
        <v>0</v>
      </c>
      <c r="CB67" s="1405" t="s">
        <v>677</v>
      </c>
      <c r="CC67" s="1405" t="s">
        <v>677</v>
      </c>
      <c r="CD67" s="1404" t="b">
        <v>0</v>
      </c>
      <c r="CE67" s="1404" t="b">
        <v>0</v>
      </c>
      <c r="CF67" s="1404" t="b">
        <v>0</v>
      </c>
      <c r="CG67" s="1404" t="b">
        <v>0</v>
      </c>
      <c r="CH67" s="1404" t="b">
        <v>0</v>
      </c>
      <c r="CI67" s="1404" t="b">
        <v>0</v>
      </c>
      <c r="CJ67" s="1404" t="b">
        <v>1</v>
      </c>
      <c r="CK67" s="1404" t="b">
        <v>0</v>
      </c>
      <c r="CL67" s="1404" t="b">
        <v>0</v>
      </c>
      <c r="CM67" s="1405" t="s">
        <v>698</v>
      </c>
      <c r="CN67" s="1408"/>
      <c r="CO67" s="1408"/>
      <c r="CP67" s="1408"/>
      <c r="CQ67" s="1404">
        <v>1</v>
      </c>
      <c r="CR67" s="1408"/>
      <c r="CS67" s="1404">
        <v>1</v>
      </c>
      <c r="CT67" s="1405" t="s">
        <v>407</v>
      </c>
      <c r="CU67" s="1408"/>
    </row>
    <row r="68" spans="1:99" hidden="1" x14ac:dyDescent="0.2">
      <c r="A68" s="1404">
        <v>2024</v>
      </c>
      <c r="B68" s="1405" t="s">
        <v>179</v>
      </c>
      <c r="C68" s="1405" t="s">
        <v>1058</v>
      </c>
      <c r="D68" s="1406">
        <v>1</v>
      </c>
      <c r="E68" s="1406">
        <v>0</v>
      </c>
      <c r="F68" s="1405" t="s">
        <v>248</v>
      </c>
      <c r="G68" s="1407" t="s">
        <v>708</v>
      </c>
      <c r="H68" s="1405" t="s">
        <v>407</v>
      </c>
      <c r="I68" s="1405" t="s">
        <v>694</v>
      </c>
      <c r="J68" s="1405" t="s">
        <v>303</v>
      </c>
      <c r="K68" s="1405" t="s">
        <v>921</v>
      </c>
      <c r="L68" s="1405" t="s">
        <v>407</v>
      </c>
      <c r="M68" s="1405" t="s">
        <v>407</v>
      </c>
      <c r="N68" s="1408"/>
      <c r="O68" s="1407">
        <v>126</v>
      </c>
      <c r="P68" s="1405" t="s">
        <v>695</v>
      </c>
      <c r="Q68" s="1405" t="s">
        <v>474</v>
      </c>
      <c r="R68" s="1409">
        <v>26372</v>
      </c>
      <c r="S68" s="1409">
        <v>10769</v>
      </c>
      <c r="T68" s="1409">
        <v>1526</v>
      </c>
      <c r="U68" s="1407">
        <v>17991</v>
      </c>
      <c r="V68" s="1405" t="s">
        <v>696</v>
      </c>
      <c r="W68" s="1405" t="s">
        <v>709</v>
      </c>
      <c r="X68" s="1405" t="s">
        <v>709</v>
      </c>
      <c r="Y68" s="1405" t="s">
        <v>407</v>
      </c>
      <c r="Z68" s="1404">
        <v>1</v>
      </c>
      <c r="AA68" s="1404">
        <v>0</v>
      </c>
      <c r="AB68" s="1408"/>
      <c r="AC68" s="1408"/>
      <c r="AD68" s="1408"/>
      <c r="AE68" s="1408"/>
      <c r="AF68" s="1408"/>
      <c r="AG68" s="1406">
        <v>0</v>
      </c>
      <c r="AH68" s="1408"/>
      <c r="AI68" s="1406">
        <v>0</v>
      </c>
      <c r="AJ68" s="1408"/>
      <c r="AK68" s="1408"/>
      <c r="AL68" s="1408"/>
      <c r="AM68" s="1408"/>
      <c r="AN68" s="1408"/>
      <c r="AO68" s="1406">
        <v>61</v>
      </c>
      <c r="AP68" s="1408"/>
      <c r="AQ68" s="1406">
        <v>61</v>
      </c>
      <c r="AR68" s="1404" t="s">
        <v>407</v>
      </c>
      <c r="AS68" s="1406">
        <v>0.16712328767123288</v>
      </c>
      <c r="AT68" s="1406">
        <v>2.3130593053238284E-3</v>
      </c>
      <c r="AU68" s="1406">
        <v>6.3371487817091187E-6</v>
      </c>
      <c r="AV68" s="1406">
        <v>2.2106595015709187E-3</v>
      </c>
      <c r="AW68" s="1406">
        <v>6.0566013741669009E-6</v>
      </c>
      <c r="AX68" s="1405" t="s">
        <v>407</v>
      </c>
      <c r="AY68" s="1404">
        <v>1</v>
      </c>
      <c r="AZ68" s="1405" t="s">
        <v>751</v>
      </c>
      <c r="BA68" s="1405" t="s">
        <v>407</v>
      </c>
      <c r="BB68" s="1408"/>
      <c r="BC68" s="1408"/>
      <c r="BD68" s="1404">
        <v>0</v>
      </c>
      <c r="BE68" s="1405" t="s">
        <v>407</v>
      </c>
      <c r="BF68" s="1405" t="s">
        <v>407</v>
      </c>
      <c r="BG68" s="1404">
        <v>0</v>
      </c>
      <c r="BH68" s="1405" t="s">
        <v>407</v>
      </c>
      <c r="BI68" s="1405" t="s">
        <v>407</v>
      </c>
      <c r="BJ68" s="1404">
        <v>0</v>
      </c>
      <c r="BK68" s="1404">
        <v>0</v>
      </c>
      <c r="BL68" s="1404">
        <v>0</v>
      </c>
      <c r="BM68" s="1404">
        <v>0</v>
      </c>
      <c r="BN68" s="1408"/>
      <c r="BO68" s="1404">
        <v>0</v>
      </c>
      <c r="BP68" s="1405" t="s">
        <v>407</v>
      </c>
      <c r="BQ68" s="1405" t="s">
        <v>407</v>
      </c>
      <c r="BR68" s="1404">
        <v>0</v>
      </c>
      <c r="BS68" s="1405" t="s">
        <v>407</v>
      </c>
      <c r="BT68" s="1405" t="s">
        <v>407</v>
      </c>
      <c r="BU68" s="1405" t="s">
        <v>407</v>
      </c>
      <c r="BV68" s="1405" t="s">
        <v>1170</v>
      </c>
      <c r="BW68" s="1404">
        <v>0</v>
      </c>
      <c r="BX68" s="1405" t="s">
        <v>407</v>
      </c>
      <c r="BY68" s="1405" t="s">
        <v>407</v>
      </c>
      <c r="BZ68" s="1405" t="s">
        <v>407</v>
      </c>
      <c r="CA68" s="1404">
        <v>0</v>
      </c>
      <c r="CB68" s="1405" t="s">
        <v>677</v>
      </c>
      <c r="CC68" s="1405" t="s">
        <v>677</v>
      </c>
      <c r="CD68" s="1404" t="b">
        <v>0</v>
      </c>
      <c r="CE68" s="1404" t="b">
        <v>0</v>
      </c>
      <c r="CF68" s="1404" t="b">
        <v>0</v>
      </c>
      <c r="CG68" s="1404" t="b">
        <v>0</v>
      </c>
      <c r="CH68" s="1404" t="b">
        <v>0</v>
      </c>
      <c r="CI68" s="1404" t="b">
        <v>0</v>
      </c>
      <c r="CJ68" s="1404" t="b">
        <v>1</v>
      </c>
      <c r="CK68" s="1404" t="b">
        <v>0</v>
      </c>
      <c r="CL68" s="1404" t="b">
        <v>0</v>
      </c>
      <c r="CM68" s="1405" t="s">
        <v>750</v>
      </c>
      <c r="CN68" s="1408"/>
      <c r="CO68" s="1408"/>
      <c r="CP68" s="1408"/>
      <c r="CQ68" s="1404">
        <v>1</v>
      </c>
      <c r="CR68" s="1408"/>
      <c r="CS68" s="1404">
        <v>1</v>
      </c>
      <c r="CT68" s="1405" t="s">
        <v>407</v>
      </c>
      <c r="CU68" s="1408"/>
    </row>
    <row r="69" spans="1:99" hidden="1" x14ac:dyDescent="0.2">
      <c r="A69" s="1404">
        <v>2024</v>
      </c>
      <c r="B69" s="1405" t="s">
        <v>179</v>
      </c>
      <c r="C69" s="1405" t="s">
        <v>1186</v>
      </c>
      <c r="D69" s="1406">
        <v>1</v>
      </c>
      <c r="E69" s="1406">
        <v>0</v>
      </c>
      <c r="F69" s="1405" t="s">
        <v>248</v>
      </c>
      <c r="G69" s="1407" t="s">
        <v>708</v>
      </c>
      <c r="H69" s="1405" t="s">
        <v>407</v>
      </c>
      <c r="I69" s="1405" t="s">
        <v>694</v>
      </c>
      <c r="J69" s="1405" t="s">
        <v>303</v>
      </c>
      <c r="K69" s="1405" t="s">
        <v>1187</v>
      </c>
      <c r="L69" s="1405" t="s">
        <v>407</v>
      </c>
      <c r="M69" s="1405" t="s">
        <v>407</v>
      </c>
      <c r="N69" s="1408"/>
      <c r="O69" s="1407">
        <v>126</v>
      </c>
      <c r="P69" s="1405" t="s">
        <v>695</v>
      </c>
      <c r="Q69" s="1405" t="s">
        <v>474</v>
      </c>
      <c r="R69" s="1409">
        <v>14915</v>
      </c>
      <c r="S69" s="1409">
        <v>6017</v>
      </c>
      <c r="T69" s="1409">
        <v>539</v>
      </c>
      <c r="U69" s="1407">
        <v>17991</v>
      </c>
      <c r="V69" s="1405" t="s">
        <v>696</v>
      </c>
      <c r="W69" s="1405" t="s">
        <v>709</v>
      </c>
      <c r="X69" s="1405" t="s">
        <v>709</v>
      </c>
      <c r="Y69" s="1405" t="s">
        <v>407</v>
      </c>
      <c r="Z69" s="1404">
        <v>1</v>
      </c>
      <c r="AA69" s="1404">
        <v>0</v>
      </c>
      <c r="AB69" s="1408"/>
      <c r="AC69" s="1408"/>
      <c r="AD69" s="1408"/>
      <c r="AE69" s="1408"/>
      <c r="AF69" s="1408"/>
      <c r="AG69" s="1408"/>
      <c r="AH69" s="1408"/>
      <c r="AI69" s="1406">
        <v>0</v>
      </c>
      <c r="AJ69" s="1408"/>
      <c r="AK69" s="1408"/>
      <c r="AL69" s="1408"/>
      <c r="AM69" s="1408"/>
      <c r="AN69" s="1408"/>
      <c r="AO69" s="1408"/>
      <c r="AP69" s="1408"/>
      <c r="AQ69" s="1406">
        <v>5</v>
      </c>
      <c r="AR69" s="1404" t="s">
        <v>407</v>
      </c>
      <c r="AS69" s="1406">
        <v>1.3698630136986301E-2</v>
      </c>
      <c r="AT69" s="1406">
        <v>3.3523298692591353E-4</v>
      </c>
      <c r="AU69" s="1406">
        <v>9.184465395230508E-7</v>
      </c>
      <c r="AV69" s="1406">
        <v>2.2106595015709187E-3</v>
      </c>
      <c r="AW69" s="1406">
        <v>6.0566013741669009E-6</v>
      </c>
      <c r="AX69" s="1405" t="s">
        <v>407</v>
      </c>
      <c r="AY69" s="1404">
        <v>0</v>
      </c>
      <c r="AZ69" s="1405" t="s">
        <v>407</v>
      </c>
      <c r="BA69" s="1405" t="s">
        <v>407</v>
      </c>
      <c r="BB69" s="1408"/>
      <c r="BC69" s="1408"/>
      <c r="BD69" s="1404">
        <v>0</v>
      </c>
      <c r="BE69" s="1405" t="s">
        <v>407</v>
      </c>
      <c r="BF69" s="1405" t="s">
        <v>407</v>
      </c>
      <c r="BG69" s="1404">
        <v>0</v>
      </c>
      <c r="BH69" s="1405" t="s">
        <v>407</v>
      </c>
      <c r="BI69" s="1405" t="s">
        <v>407</v>
      </c>
      <c r="BJ69" s="1404">
        <v>0</v>
      </c>
      <c r="BK69" s="1404">
        <v>0</v>
      </c>
      <c r="BL69" s="1404">
        <v>0</v>
      </c>
      <c r="BM69" s="1404">
        <v>0</v>
      </c>
      <c r="BN69" s="1408"/>
      <c r="BO69" s="1404">
        <v>0</v>
      </c>
      <c r="BP69" s="1405" t="s">
        <v>407</v>
      </c>
      <c r="BQ69" s="1405" t="s">
        <v>407</v>
      </c>
      <c r="BR69" s="1404">
        <v>1</v>
      </c>
      <c r="BS69" s="1405" t="s">
        <v>808</v>
      </c>
      <c r="BT69" s="1405" t="s">
        <v>407</v>
      </c>
      <c r="BU69" s="1405" t="s">
        <v>407</v>
      </c>
      <c r="BV69" s="1405" t="s">
        <v>407</v>
      </c>
      <c r="BW69" s="1404">
        <v>0</v>
      </c>
      <c r="BX69" s="1405" t="s">
        <v>407</v>
      </c>
      <c r="BY69" s="1405" t="s">
        <v>407</v>
      </c>
      <c r="BZ69" s="1405" t="s">
        <v>407</v>
      </c>
      <c r="CA69" s="1404">
        <v>0</v>
      </c>
      <c r="CB69" s="1405" t="s">
        <v>677</v>
      </c>
      <c r="CC69" s="1405" t="s">
        <v>677</v>
      </c>
      <c r="CD69" s="1404" t="b">
        <v>0</v>
      </c>
      <c r="CE69" s="1404" t="b">
        <v>0</v>
      </c>
      <c r="CF69" s="1404" t="b">
        <v>0</v>
      </c>
      <c r="CG69" s="1404" t="b">
        <v>0</v>
      </c>
      <c r="CH69" s="1404" t="b">
        <v>0</v>
      </c>
      <c r="CI69" s="1404" t="b">
        <v>0</v>
      </c>
      <c r="CJ69" s="1404" t="b">
        <v>1</v>
      </c>
      <c r="CK69" s="1404" t="b">
        <v>0</v>
      </c>
      <c r="CL69" s="1404" t="b">
        <v>0</v>
      </c>
      <c r="CM69" s="1405" t="s">
        <v>698</v>
      </c>
      <c r="CN69" s="1408"/>
      <c r="CO69" s="1408"/>
      <c r="CP69" s="1408"/>
      <c r="CQ69" s="1404">
        <v>1</v>
      </c>
      <c r="CR69" s="1408"/>
      <c r="CS69" s="1404">
        <v>1</v>
      </c>
      <c r="CT69" s="1405" t="s">
        <v>407</v>
      </c>
      <c r="CU69" s="1408"/>
    </row>
    <row r="70" spans="1:99" hidden="1" x14ac:dyDescent="0.2">
      <c r="A70" s="1404">
        <v>2024</v>
      </c>
      <c r="B70" s="1405" t="s">
        <v>184</v>
      </c>
      <c r="C70" s="1405" t="s">
        <v>1179</v>
      </c>
      <c r="D70" s="1406">
        <v>1</v>
      </c>
      <c r="E70" s="1406">
        <v>0</v>
      </c>
      <c r="F70" s="1405" t="s">
        <v>248</v>
      </c>
      <c r="G70" s="1407" t="s">
        <v>708</v>
      </c>
      <c r="H70" s="1405" t="s">
        <v>407</v>
      </c>
      <c r="I70" s="1405" t="s">
        <v>694</v>
      </c>
      <c r="J70" s="1405" t="s">
        <v>323</v>
      </c>
      <c r="K70" s="1405" t="s">
        <v>862</v>
      </c>
      <c r="L70" s="1405" t="s">
        <v>407</v>
      </c>
      <c r="M70" s="1405" t="s">
        <v>407</v>
      </c>
      <c r="N70" s="1408"/>
      <c r="O70" s="1407">
        <v>126</v>
      </c>
      <c r="P70" s="1405" t="s">
        <v>695</v>
      </c>
      <c r="Q70" s="1405" t="s">
        <v>479</v>
      </c>
      <c r="R70" s="1409">
        <v>6742</v>
      </c>
      <c r="S70" s="1409">
        <v>3864</v>
      </c>
      <c r="T70" s="1409">
        <v>406</v>
      </c>
      <c r="U70" s="1407">
        <v>17991</v>
      </c>
      <c r="V70" s="1405" t="s">
        <v>696</v>
      </c>
      <c r="W70" s="1405" t="s">
        <v>709</v>
      </c>
      <c r="X70" s="1405" t="s">
        <v>709</v>
      </c>
      <c r="Y70" s="1405" t="s">
        <v>407</v>
      </c>
      <c r="Z70" s="1404">
        <v>1</v>
      </c>
      <c r="AA70" s="1404">
        <v>0</v>
      </c>
      <c r="AB70" s="1408"/>
      <c r="AC70" s="1408"/>
      <c r="AD70" s="1408"/>
      <c r="AE70" s="1408"/>
      <c r="AF70" s="1408"/>
      <c r="AG70" s="1408"/>
      <c r="AH70" s="1408"/>
      <c r="AI70" s="1406">
        <v>0</v>
      </c>
      <c r="AJ70" s="1408"/>
      <c r="AK70" s="1408"/>
      <c r="AL70" s="1408"/>
      <c r="AM70" s="1408"/>
      <c r="AN70" s="1408"/>
      <c r="AO70" s="1408"/>
      <c r="AP70" s="1408"/>
      <c r="AQ70" s="1406">
        <v>10</v>
      </c>
      <c r="AR70" s="1404" t="s">
        <v>407</v>
      </c>
      <c r="AS70" s="1406">
        <v>2.7397260273972601E-2</v>
      </c>
      <c r="AT70" s="1406">
        <v>1.4832393948383269E-3</v>
      </c>
      <c r="AU70" s="1406">
        <v>4.0636695748995258E-6</v>
      </c>
      <c r="AV70" s="1406">
        <v>1.0581568920139844E-3</v>
      </c>
      <c r="AW70" s="1406">
        <v>2.899059978120505E-6</v>
      </c>
      <c r="AX70" s="1405" t="s">
        <v>407</v>
      </c>
      <c r="AY70" s="1404">
        <v>0</v>
      </c>
      <c r="AZ70" s="1405" t="s">
        <v>407</v>
      </c>
      <c r="BA70" s="1405" t="s">
        <v>407</v>
      </c>
      <c r="BB70" s="1408"/>
      <c r="BC70" s="1408"/>
      <c r="BD70" s="1404">
        <v>0</v>
      </c>
      <c r="BE70" s="1405" t="s">
        <v>407</v>
      </c>
      <c r="BF70" s="1405" t="s">
        <v>407</v>
      </c>
      <c r="BG70" s="1404">
        <v>0</v>
      </c>
      <c r="BH70" s="1405" t="s">
        <v>407</v>
      </c>
      <c r="BI70" s="1405" t="s">
        <v>407</v>
      </c>
      <c r="BJ70" s="1404">
        <v>0</v>
      </c>
      <c r="BK70" s="1404">
        <v>0</v>
      </c>
      <c r="BL70" s="1404">
        <v>0</v>
      </c>
      <c r="BM70" s="1404">
        <v>0</v>
      </c>
      <c r="BN70" s="1408"/>
      <c r="BO70" s="1404">
        <v>0</v>
      </c>
      <c r="BP70" s="1405" t="s">
        <v>407</v>
      </c>
      <c r="BQ70" s="1405" t="s">
        <v>407</v>
      </c>
      <c r="BR70" s="1404">
        <v>1</v>
      </c>
      <c r="BS70" s="1405" t="s">
        <v>713</v>
      </c>
      <c r="BT70" s="1405" t="s">
        <v>407</v>
      </c>
      <c r="BU70" s="1405" t="s">
        <v>407</v>
      </c>
      <c r="BV70" s="1405" t="s">
        <v>407</v>
      </c>
      <c r="BW70" s="1404">
        <v>0</v>
      </c>
      <c r="BX70" s="1405" t="s">
        <v>407</v>
      </c>
      <c r="BY70" s="1405" t="s">
        <v>407</v>
      </c>
      <c r="BZ70" s="1405" t="s">
        <v>407</v>
      </c>
      <c r="CA70" s="1404">
        <v>0</v>
      </c>
      <c r="CB70" s="1405" t="s">
        <v>677</v>
      </c>
      <c r="CC70" s="1405" t="s">
        <v>677</v>
      </c>
      <c r="CD70" s="1404" t="b">
        <v>0</v>
      </c>
      <c r="CE70" s="1404" t="b">
        <v>0</v>
      </c>
      <c r="CF70" s="1404" t="b">
        <v>0</v>
      </c>
      <c r="CG70" s="1404" t="b">
        <v>0</v>
      </c>
      <c r="CH70" s="1404" t="b">
        <v>0</v>
      </c>
      <c r="CI70" s="1404" t="b">
        <v>0</v>
      </c>
      <c r="CJ70" s="1404" t="b">
        <v>1</v>
      </c>
      <c r="CK70" s="1404" t="b">
        <v>0</v>
      </c>
      <c r="CL70" s="1404" t="b">
        <v>0</v>
      </c>
      <c r="CM70" s="1405" t="s">
        <v>698</v>
      </c>
      <c r="CN70" s="1408"/>
      <c r="CO70" s="1408"/>
      <c r="CP70" s="1408"/>
      <c r="CQ70" s="1404">
        <v>1</v>
      </c>
      <c r="CR70" s="1408"/>
      <c r="CS70" s="1404">
        <v>1</v>
      </c>
      <c r="CT70" s="1405" t="s">
        <v>407</v>
      </c>
      <c r="CU70" s="1408"/>
    </row>
    <row r="71" spans="1:99" hidden="1" x14ac:dyDescent="0.2">
      <c r="A71" s="1404">
        <v>2024</v>
      </c>
      <c r="B71" s="1405" t="s">
        <v>182</v>
      </c>
      <c r="C71" s="1405" t="s">
        <v>1181</v>
      </c>
      <c r="D71" s="1406">
        <v>1</v>
      </c>
      <c r="E71" s="1406">
        <v>0</v>
      </c>
      <c r="F71" s="1405" t="s">
        <v>248</v>
      </c>
      <c r="G71" s="1407" t="s">
        <v>708</v>
      </c>
      <c r="H71" s="1405" t="s">
        <v>407</v>
      </c>
      <c r="I71" s="1405" t="s">
        <v>694</v>
      </c>
      <c r="J71" s="1405" t="s">
        <v>315</v>
      </c>
      <c r="K71" s="1405" t="s">
        <v>783</v>
      </c>
      <c r="L71" s="1405" t="s">
        <v>407</v>
      </c>
      <c r="M71" s="1405" t="s">
        <v>407</v>
      </c>
      <c r="N71" s="1408"/>
      <c r="O71" s="1407">
        <v>126</v>
      </c>
      <c r="P71" s="1405" t="s">
        <v>695</v>
      </c>
      <c r="Q71" s="1405" t="s">
        <v>477</v>
      </c>
      <c r="R71" s="1409">
        <v>2113</v>
      </c>
      <c r="S71" s="1409">
        <v>945</v>
      </c>
      <c r="T71" s="1409">
        <v>84</v>
      </c>
      <c r="U71" s="1407">
        <v>17991</v>
      </c>
      <c r="V71" s="1405" t="s">
        <v>696</v>
      </c>
      <c r="W71" s="1405" t="s">
        <v>709</v>
      </c>
      <c r="X71" s="1405" t="s">
        <v>709</v>
      </c>
      <c r="Y71" s="1405" t="s">
        <v>407</v>
      </c>
      <c r="Z71" s="1404">
        <v>1</v>
      </c>
      <c r="AA71" s="1404">
        <v>0</v>
      </c>
      <c r="AB71" s="1408"/>
      <c r="AC71" s="1408"/>
      <c r="AD71" s="1408"/>
      <c r="AE71" s="1408"/>
      <c r="AF71" s="1408"/>
      <c r="AG71" s="1408"/>
      <c r="AH71" s="1408"/>
      <c r="AI71" s="1406">
        <v>0</v>
      </c>
      <c r="AJ71" s="1408"/>
      <c r="AK71" s="1408"/>
      <c r="AL71" s="1408"/>
      <c r="AM71" s="1408"/>
      <c r="AN71" s="1408"/>
      <c r="AO71" s="1408"/>
      <c r="AP71" s="1408"/>
      <c r="AQ71" s="1406">
        <v>8</v>
      </c>
      <c r="AR71" s="1404" t="s">
        <v>407</v>
      </c>
      <c r="AS71" s="1406">
        <v>2.1917808219178082E-2</v>
      </c>
      <c r="AT71" s="1406">
        <v>3.7860861334595361E-3</v>
      </c>
      <c r="AU71" s="1406">
        <v>1.0372838721806948E-5</v>
      </c>
      <c r="AV71" s="1406">
        <v>1.3870414974056632E-3</v>
      </c>
      <c r="AW71" s="1406">
        <v>3.8001136915223648E-6</v>
      </c>
      <c r="AX71" s="1405" t="s">
        <v>407</v>
      </c>
      <c r="AY71" s="1404">
        <v>0</v>
      </c>
      <c r="AZ71" s="1405" t="s">
        <v>407</v>
      </c>
      <c r="BA71" s="1405" t="s">
        <v>407</v>
      </c>
      <c r="BB71" s="1408"/>
      <c r="BC71" s="1408"/>
      <c r="BD71" s="1404">
        <v>0</v>
      </c>
      <c r="BE71" s="1405" t="s">
        <v>407</v>
      </c>
      <c r="BF71" s="1405" t="s">
        <v>407</v>
      </c>
      <c r="BG71" s="1404">
        <v>0</v>
      </c>
      <c r="BH71" s="1405" t="s">
        <v>407</v>
      </c>
      <c r="BI71" s="1405" t="s">
        <v>407</v>
      </c>
      <c r="BJ71" s="1404">
        <v>0</v>
      </c>
      <c r="BK71" s="1404">
        <v>0</v>
      </c>
      <c r="BL71" s="1404">
        <v>0</v>
      </c>
      <c r="BM71" s="1404">
        <v>0</v>
      </c>
      <c r="BN71" s="1408"/>
      <c r="BO71" s="1404">
        <v>0</v>
      </c>
      <c r="BP71" s="1405" t="s">
        <v>407</v>
      </c>
      <c r="BQ71" s="1405" t="s">
        <v>407</v>
      </c>
      <c r="BR71" s="1404">
        <v>1</v>
      </c>
      <c r="BS71" s="1405" t="s">
        <v>713</v>
      </c>
      <c r="BT71" s="1405" t="s">
        <v>407</v>
      </c>
      <c r="BU71" s="1405" t="s">
        <v>407</v>
      </c>
      <c r="BV71" s="1405" t="s">
        <v>1002</v>
      </c>
      <c r="BW71" s="1404">
        <v>0</v>
      </c>
      <c r="BX71" s="1405" t="s">
        <v>407</v>
      </c>
      <c r="BY71" s="1405" t="s">
        <v>407</v>
      </c>
      <c r="BZ71" s="1405" t="s">
        <v>407</v>
      </c>
      <c r="CA71" s="1404">
        <v>0</v>
      </c>
      <c r="CB71" s="1405" t="s">
        <v>677</v>
      </c>
      <c r="CC71" s="1405" t="s">
        <v>677</v>
      </c>
      <c r="CD71" s="1404" t="b">
        <v>0</v>
      </c>
      <c r="CE71" s="1404" t="b">
        <v>0</v>
      </c>
      <c r="CF71" s="1404" t="b">
        <v>0</v>
      </c>
      <c r="CG71" s="1404" t="b">
        <v>0</v>
      </c>
      <c r="CH71" s="1404" t="b">
        <v>0</v>
      </c>
      <c r="CI71" s="1404" t="b">
        <v>0</v>
      </c>
      <c r="CJ71" s="1404" t="b">
        <v>1</v>
      </c>
      <c r="CK71" s="1404" t="b">
        <v>0</v>
      </c>
      <c r="CL71" s="1404" t="b">
        <v>0</v>
      </c>
      <c r="CM71" s="1405" t="s">
        <v>698</v>
      </c>
      <c r="CN71" s="1408"/>
      <c r="CO71" s="1408"/>
      <c r="CP71" s="1408"/>
      <c r="CQ71" s="1404">
        <v>1</v>
      </c>
      <c r="CR71" s="1408"/>
      <c r="CS71" s="1404">
        <v>1</v>
      </c>
      <c r="CT71" s="1405" t="s">
        <v>407</v>
      </c>
      <c r="CU71" s="1408"/>
    </row>
    <row r="72" spans="1:99" hidden="1" x14ac:dyDescent="0.2">
      <c r="A72" s="1404">
        <v>2024</v>
      </c>
      <c r="B72" s="1405" t="s">
        <v>179</v>
      </c>
      <c r="C72" s="1405" t="s">
        <v>1183</v>
      </c>
      <c r="D72" s="1406">
        <v>1</v>
      </c>
      <c r="E72" s="1406">
        <v>0</v>
      </c>
      <c r="F72" s="1405" t="s">
        <v>248</v>
      </c>
      <c r="G72" s="1407" t="s">
        <v>708</v>
      </c>
      <c r="H72" s="1405" t="s">
        <v>407</v>
      </c>
      <c r="I72" s="1405" t="s">
        <v>694</v>
      </c>
      <c r="J72" s="1405" t="s">
        <v>303</v>
      </c>
      <c r="K72" s="1405" t="s">
        <v>1184</v>
      </c>
      <c r="L72" s="1405" t="s">
        <v>407</v>
      </c>
      <c r="M72" s="1405" t="s">
        <v>407</v>
      </c>
      <c r="N72" s="1408"/>
      <c r="O72" s="1407">
        <v>126</v>
      </c>
      <c r="P72" s="1405" t="s">
        <v>695</v>
      </c>
      <c r="Q72" s="1405" t="s">
        <v>474</v>
      </c>
      <c r="R72" s="1409">
        <v>2690</v>
      </c>
      <c r="S72" s="1409">
        <v>1493</v>
      </c>
      <c r="T72" s="1409">
        <v>114</v>
      </c>
      <c r="U72" s="1407">
        <v>17991</v>
      </c>
      <c r="V72" s="1405" t="s">
        <v>696</v>
      </c>
      <c r="W72" s="1405" t="s">
        <v>709</v>
      </c>
      <c r="X72" s="1405" t="s">
        <v>709</v>
      </c>
      <c r="Y72" s="1405" t="s">
        <v>407</v>
      </c>
      <c r="Z72" s="1404">
        <v>1</v>
      </c>
      <c r="AA72" s="1404">
        <v>0</v>
      </c>
      <c r="AB72" s="1408"/>
      <c r="AC72" s="1408"/>
      <c r="AD72" s="1408"/>
      <c r="AE72" s="1408"/>
      <c r="AF72" s="1408"/>
      <c r="AG72" s="1408"/>
      <c r="AH72" s="1408"/>
      <c r="AI72" s="1406">
        <v>0</v>
      </c>
      <c r="AJ72" s="1408"/>
      <c r="AK72" s="1408"/>
      <c r="AL72" s="1408"/>
      <c r="AM72" s="1408"/>
      <c r="AN72" s="1408"/>
      <c r="AO72" s="1408"/>
      <c r="AP72" s="1408"/>
      <c r="AQ72" s="1406">
        <v>30</v>
      </c>
      <c r="AR72" s="1404" t="s">
        <v>407</v>
      </c>
      <c r="AS72" s="1406">
        <v>8.2191780821917804E-2</v>
      </c>
      <c r="AT72" s="1406">
        <v>1.1152416356877323E-2</v>
      </c>
      <c r="AU72" s="1406">
        <v>3.0554565361307736E-5</v>
      </c>
      <c r="AV72" s="1406">
        <v>2.2106595015709187E-3</v>
      </c>
      <c r="AW72" s="1406">
        <v>6.0566013741669009E-6</v>
      </c>
      <c r="AX72" s="1405" t="s">
        <v>407</v>
      </c>
      <c r="AY72" s="1404">
        <v>0</v>
      </c>
      <c r="AZ72" s="1405" t="s">
        <v>407</v>
      </c>
      <c r="BA72" s="1405" t="s">
        <v>407</v>
      </c>
      <c r="BB72" s="1408"/>
      <c r="BC72" s="1408"/>
      <c r="BD72" s="1404">
        <v>0</v>
      </c>
      <c r="BE72" s="1405" t="s">
        <v>407</v>
      </c>
      <c r="BF72" s="1405" t="s">
        <v>407</v>
      </c>
      <c r="BG72" s="1404">
        <v>0</v>
      </c>
      <c r="BH72" s="1405" t="s">
        <v>407</v>
      </c>
      <c r="BI72" s="1405" t="s">
        <v>407</v>
      </c>
      <c r="BJ72" s="1404">
        <v>0</v>
      </c>
      <c r="BK72" s="1404">
        <v>0</v>
      </c>
      <c r="BL72" s="1404">
        <v>0</v>
      </c>
      <c r="BM72" s="1404">
        <v>0</v>
      </c>
      <c r="BN72" s="1408"/>
      <c r="BO72" s="1404">
        <v>0</v>
      </c>
      <c r="BP72" s="1405" t="s">
        <v>407</v>
      </c>
      <c r="BQ72" s="1405" t="s">
        <v>407</v>
      </c>
      <c r="BR72" s="1404">
        <v>1</v>
      </c>
      <c r="BS72" s="1405" t="s">
        <v>713</v>
      </c>
      <c r="BT72" s="1405" t="s">
        <v>407</v>
      </c>
      <c r="BU72" s="1405" t="s">
        <v>407</v>
      </c>
      <c r="BV72" s="1405" t="s">
        <v>1044</v>
      </c>
      <c r="BW72" s="1404">
        <v>0</v>
      </c>
      <c r="BX72" s="1405" t="s">
        <v>407</v>
      </c>
      <c r="BY72" s="1405" t="s">
        <v>407</v>
      </c>
      <c r="BZ72" s="1405" t="s">
        <v>407</v>
      </c>
      <c r="CA72" s="1404">
        <v>0</v>
      </c>
      <c r="CB72" s="1405" t="s">
        <v>677</v>
      </c>
      <c r="CC72" s="1405" t="s">
        <v>677</v>
      </c>
      <c r="CD72" s="1404" t="b">
        <v>0</v>
      </c>
      <c r="CE72" s="1404" t="b">
        <v>0</v>
      </c>
      <c r="CF72" s="1404" t="b">
        <v>0</v>
      </c>
      <c r="CG72" s="1404" t="b">
        <v>0</v>
      </c>
      <c r="CH72" s="1404" t="b">
        <v>0</v>
      </c>
      <c r="CI72" s="1404" t="b">
        <v>0</v>
      </c>
      <c r="CJ72" s="1404" t="b">
        <v>1</v>
      </c>
      <c r="CK72" s="1404" t="b">
        <v>0</v>
      </c>
      <c r="CL72" s="1404" t="b">
        <v>0</v>
      </c>
      <c r="CM72" s="1405" t="s">
        <v>698</v>
      </c>
      <c r="CN72" s="1408"/>
      <c r="CO72" s="1408"/>
      <c r="CP72" s="1408"/>
      <c r="CQ72" s="1404">
        <v>1</v>
      </c>
      <c r="CR72" s="1408"/>
      <c r="CS72" s="1404">
        <v>1</v>
      </c>
      <c r="CT72" s="1405" t="s">
        <v>407</v>
      </c>
      <c r="CU72" s="1408"/>
    </row>
    <row r="73" spans="1:99" hidden="1" x14ac:dyDescent="0.2">
      <c r="A73" s="1404">
        <v>2024</v>
      </c>
      <c r="B73" s="1405" t="s">
        <v>182</v>
      </c>
      <c r="C73" s="1405" t="s">
        <v>477</v>
      </c>
      <c r="D73" s="1406">
        <v>1</v>
      </c>
      <c r="E73" s="1406">
        <v>0</v>
      </c>
      <c r="F73" s="1405" t="s">
        <v>248</v>
      </c>
      <c r="G73" s="1407" t="s">
        <v>708</v>
      </c>
      <c r="H73" s="1405" t="s">
        <v>407</v>
      </c>
      <c r="I73" s="1405" t="s">
        <v>694</v>
      </c>
      <c r="J73" s="1405" t="s">
        <v>315</v>
      </c>
      <c r="K73" s="1405" t="s">
        <v>1115</v>
      </c>
      <c r="L73" s="1405" t="s">
        <v>407</v>
      </c>
      <c r="M73" s="1405" t="s">
        <v>407</v>
      </c>
      <c r="N73" s="1408"/>
      <c r="O73" s="1407">
        <v>126</v>
      </c>
      <c r="P73" s="1405" t="s">
        <v>695</v>
      </c>
      <c r="Q73" s="1405" t="s">
        <v>477</v>
      </c>
      <c r="R73" s="1409">
        <v>47268</v>
      </c>
      <c r="S73" s="1409">
        <v>23917</v>
      </c>
      <c r="T73" s="1409">
        <v>5051</v>
      </c>
      <c r="U73" s="1407">
        <v>17991</v>
      </c>
      <c r="V73" s="1405" t="s">
        <v>696</v>
      </c>
      <c r="W73" s="1405" t="s">
        <v>709</v>
      </c>
      <c r="X73" s="1405" t="s">
        <v>709</v>
      </c>
      <c r="Y73" s="1405" t="s">
        <v>407</v>
      </c>
      <c r="Z73" s="1404">
        <v>1</v>
      </c>
      <c r="AA73" s="1404">
        <v>0</v>
      </c>
      <c r="AB73" s="1408"/>
      <c r="AC73" s="1408"/>
      <c r="AD73" s="1408"/>
      <c r="AE73" s="1408"/>
      <c r="AF73" s="1408"/>
      <c r="AG73" s="1408"/>
      <c r="AH73" s="1408"/>
      <c r="AI73" s="1406">
        <v>0</v>
      </c>
      <c r="AJ73" s="1408"/>
      <c r="AK73" s="1408"/>
      <c r="AL73" s="1408"/>
      <c r="AM73" s="1408"/>
      <c r="AN73" s="1408"/>
      <c r="AO73" s="1408"/>
      <c r="AP73" s="1408"/>
      <c r="AQ73" s="1406">
        <v>354</v>
      </c>
      <c r="AR73" s="1404" t="s">
        <v>407</v>
      </c>
      <c r="AS73" s="1406">
        <v>0.96986301369863015</v>
      </c>
      <c r="AT73" s="1406">
        <v>7.489210459507489E-3</v>
      </c>
      <c r="AU73" s="1406">
        <v>2.0518384820568463E-5</v>
      </c>
      <c r="AV73" s="1406">
        <v>1.3870414974056632E-3</v>
      </c>
      <c r="AW73" s="1406">
        <v>3.8001136915223648E-6</v>
      </c>
      <c r="AX73" s="1405" t="s">
        <v>407</v>
      </c>
      <c r="AY73" s="1404">
        <v>0</v>
      </c>
      <c r="AZ73" s="1405" t="s">
        <v>407</v>
      </c>
      <c r="BA73" s="1405" t="s">
        <v>407</v>
      </c>
      <c r="BB73" s="1408"/>
      <c r="BC73" s="1408"/>
      <c r="BD73" s="1404">
        <v>0</v>
      </c>
      <c r="BE73" s="1405" t="s">
        <v>407</v>
      </c>
      <c r="BF73" s="1405" t="s">
        <v>407</v>
      </c>
      <c r="BG73" s="1404">
        <v>0</v>
      </c>
      <c r="BH73" s="1405" t="s">
        <v>407</v>
      </c>
      <c r="BI73" s="1405" t="s">
        <v>407</v>
      </c>
      <c r="BJ73" s="1404">
        <v>0</v>
      </c>
      <c r="BK73" s="1404">
        <v>0</v>
      </c>
      <c r="BL73" s="1404">
        <v>0</v>
      </c>
      <c r="BM73" s="1404">
        <v>0</v>
      </c>
      <c r="BN73" s="1408"/>
      <c r="BO73" s="1404">
        <v>0</v>
      </c>
      <c r="BP73" s="1405" t="s">
        <v>407</v>
      </c>
      <c r="BQ73" s="1405" t="s">
        <v>407</v>
      </c>
      <c r="BR73" s="1404">
        <v>1</v>
      </c>
      <c r="BS73" s="1405" t="s">
        <v>713</v>
      </c>
      <c r="BT73" s="1405" t="s">
        <v>407</v>
      </c>
      <c r="BU73" s="1405" t="s">
        <v>407</v>
      </c>
      <c r="BV73" s="1405" t="s">
        <v>1002</v>
      </c>
      <c r="BW73" s="1404">
        <v>0</v>
      </c>
      <c r="BX73" s="1405" t="s">
        <v>407</v>
      </c>
      <c r="BY73" s="1405" t="s">
        <v>407</v>
      </c>
      <c r="BZ73" s="1405" t="s">
        <v>407</v>
      </c>
      <c r="CA73" s="1404">
        <v>0</v>
      </c>
      <c r="CB73" s="1405" t="s">
        <v>677</v>
      </c>
      <c r="CC73" s="1405" t="s">
        <v>677</v>
      </c>
      <c r="CD73" s="1404" t="b">
        <v>0</v>
      </c>
      <c r="CE73" s="1404" t="b">
        <v>0</v>
      </c>
      <c r="CF73" s="1404" t="b">
        <v>0</v>
      </c>
      <c r="CG73" s="1404" t="b">
        <v>0</v>
      </c>
      <c r="CH73" s="1404" t="b">
        <v>0</v>
      </c>
      <c r="CI73" s="1404" t="b">
        <v>0</v>
      </c>
      <c r="CJ73" s="1404" t="b">
        <v>1</v>
      </c>
      <c r="CK73" s="1404" t="b">
        <v>0</v>
      </c>
      <c r="CL73" s="1404" t="b">
        <v>0</v>
      </c>
      <c r="CM73" s="1405" t="s">
        <v>698</v>
      </c>
      <c r="CN73" s="1408"/>
      <c r="CO73" s="1408"/>
      <c r="CP73" s="1408"/>
      <c r="CQ73" s="1404">
        <v>1</v>
      </c>
      <c r="CR73" s="1408"/>
      <c r="CS73" s="1404">
        <v>1</v>
      </c>
      <c r="CT73" s="1405" t="s">
        <v>407</v>
      </c>
      <c r="CU73" s="1408"/>
    </row>
    <row r="74" spans="1:99" hidden="1" x14ac:dyDescent="0.2">
      <c r="A74" s="1404">
        <v>2024</v>
      </c>
      <c r="B74" s="1405" t="s">
        <v>184</v>
      </c>
      <c r="C74" s="1405" t="s">
        <v>1095</v>
      </c>
      <c r="D74" s="1406">
        <v>1</v>
      </c>
      <c r="E74" s="1406">
        <v>0</v>
      </c>
      <c r="F74" s="1405" t="s">
        <v>248</v>
      </c>
      <c r="G74" s="1407" t="s">
        <v>708</v>
      </c>
      <c r="H74" s="1405" t="s">
        <v>407</v>
      </c>
      <c r="I74" s="1405" t="s">
        <v>694</v>
      </c>
      <c r="J74" s="1405" t="s">
        <v>323</v>
      </c>
      <c r="K74" s="1405" t="s">
        <v>844</v>
      </c>
      <c r="L74" s="1405" t="s">
        <v>407</v>
      </c>
      <c r="M74" s="1405" t="s">
        <v>407</v>
      </c>
      <c r="N74" s="1408"/>
      <c r="O74" s="1407">
        <v>126</v>
      </c>
      <c r="P74" s="1405" t="s">
        <v>695</v>
      </c>
      <c r="Q74" s="1405" t="s">
        <v>479</v>
      </c>
      <c r="R74" s="1409">
        <v>14752</v>
      </c>
      <c r="S74" s="1409">
        <v>7698</v>
      </c>
      <c r="T74" s="1409">
        <v>636</v>
      </c>
      <c r="U74" s="1407">
        <v>17991</v>
      </c>
      <c r="V74" s="1405" t="s">
        <v>696</v>
      </c>
      <c r="W74" s="1405" t="s">
        <v>709</v>
      </c>
      <c r="X74" s="1405" t="s">
        <v>709</v>
      </c>
      <c r="Y74" s="1405" t="s">
        <v>407</v>
      </c>
      <c r="Z74" s="1404">
        <v>1</v>
      </c>
      <c r="AA74" s="1404">
        <v>0</v>
      </c>
      <c r="AB74" s="1408"/>
      <c r="AC74" s="1408"/>
      <c r="AD74" s="1408"/>
      <c r="AE74" s="1408"/>
      <c r="AF74" s="1408"/>
      <c r="AG74" s="1408"/>
      <c r="AH74" s="1408"/>
      <c r="AI74" s="1406">
        <v>0</v>
      </c>
      <c r="AJ74" s="1408"/>
      <c r="AK74" s="1408"/>
      <c r="AL74" s="1408"/>
      <c r="AM74" s="1408"/>
      <c r="AN74" s="1408"/>
      <c r="AO74" s="1408"/>
      <c r="AP74" s="1408"/>
      <c r="AQ74" s="1406">
        <v>56</v>
      </c>
      <c r="AR74" s="1404" t="s">
        <v>407</v>
      </c>
      <c r="AS74" s="1406">
        <v>0.15342465753424658</v>
      </c>
      <c r="AT74" s="1406">
        <v>3.7960954446854662E-3</v>
      </c>
      <c r="AU74" s="1406">
        <v>1.0400261492288948E-5</v>
      </c>
      <c r="AV74" s="1406">
        <v>1.0581568920139844E-3</v>
      </c>
      <c r="AW74" s="1406">
        <v>2.899059978120505E-6</v>
      </c>
      <c r="AX74" s="1405" t="s">
        <v>407</v>
      </c>
      <c r="AY74" s="1404">
        <v>0</v>
      </c>
      <c r="AZ74" s="1405" t="s">
        <v>407</v>
      </c>
      <c r="BA74" s="1405" t="s">
        <v>407</v>
      </c>
      <c r="BB74" s="1408"/>
      <c r="BC74" s="1408"/>
      <c r="BD74" s="1404">
        <v>0</v>
      </c>
      <c r="BE74" s="1405" t="s">
        <v>407</v>
      </c>
      <c r="BF74" s="1405" t="s">
        <v>407</v>
      </c>
      <c r="BG74" s="1404">
        <v>0</v>
      </c>
      <c r="BH74" s="1405" t="s">
        <v>407</v>
      </c>
      <c r="BI74" s="1405" t="s">
        <v>407</v>
      </c>
      <c r="BJ74" s="1404">
        <v>0</v>
      </c>
      <c r="BK74" s="1404">
        <v>0</v>
      </c>
      <c r="BL74" s="1404">
        <v>0</v>
      </c>
      <c r="BM74" s="1404">
        <v>0</v>
      </c>
      <c r="BN74" s="1408"/>
      <c r="BO74" s="1404">
        <v>0</v>
      </c>
      <c r="BP74" s="1405" t="s">
        <v>407</v>
      </c>
      <c r="BQ74" s="1405" t="s">
        <v>407</v>
      </c>
      <c r="BR74" s="1404">
        <v>1</v>
      </c>
      <c r="BS74" s="1405" t="s">
        <v>808</v>
      </c>
      <c r="BT74" s="1405" t="s">
        <v>407</v>
      </c>
      <c r="BU74" s="1405" t="s">
        <v>407</v>
      </c>
      <c r="BV74" s="1405" t="s">
        <v>1006</v>
      </c>
      <c r="BW74" s="1404">
        <v>0</v>
      </c>
      <c r="BX74" s="1405" t="s">
        <v>407</v>
      </c>
      <c r="BY74" s="1405" t="s">
        <v>407</v>
      </c>
      <c r="BZ74" s="1405" t="s">
        <v>407</v>
      </c>
      <c r="CA74" s="1404">
        <v>0</v>
      </c>
      <c r="CB74" s="1405" t="s">
        <v>677</v>
      </c>
      <c r="CC74" s="1405" t="s">
        <v>677</v>
      </c>
      <c r="CD74" s="1404" t="b">
        <v>0</v>
      </c>
      <c r="CE74" s="1404" t="b">
        <v>0</v>
      </c>
      <c r="CF74" s="1404" t="b">
        <v>0</v>
      </c>
      <c r="CG74" s="1404" t="b">
        <v>0</v>
      </c>
      <c r="CH74" s="1404" t="b">
        <v>0</v>
      </c>
      <c r="CI74" s="1404" t="b">
        <v>0</v>
      </c>
      <c r="CJ74" s="1404" t="b">
        <v>1</v>
      </c>
      <c r="CK74" s="1404" t="b">
        <v>0</v>
      </c>
      <c r="CL74" s="1404" t="b">
        <v>0</v>
      </c>
      <c r="CM74" s="1405" t="s">
        <v>698</v>
      </c>
      <c r="CN74" s="1408"/>
      <c r="CO74" s="1408"/>
      <c r="CP74" s="1408"/>
      <c r="CQ74" s="1404">
        <v>1</v>
      </c>
      <c r="CR74" s="1408"/>
      <c r="CS74" s="1404">
        <v>1</v>
      </c>
      <c r="CT74" s="1405" t="s">
        <v>407</v>
      </c>
      <c r="CU74" s="1408"/>
    </row>
    <row r="75" spans="1:99" hidden="1" x14ac:dyDescent="0.2">
      <c r="A75" s="1404">
        <v>2024</v>
      </c>
      <c r="B75" s="1405" t="s">
        <v>181</v>
      </c>
      <c r="C75" s="1405" t="s">
        <v>476</v>
      </c>
      <c r="D75" s="1406">
        <v>1</v>
      </c>
      <c r="E75" s="1406">
        <v>0</v>
      </c>
      <c r="F75" s="1405" t="s">
        <v>248</v>
      </c>
      <c r="G75" s="1407" t="s">
        <v>708</v>
      </c>
      <c r="H75" s="1405" t="s">
        <v>407</v>
      </c>
      <c r="I75" s="1405" t="s">
        <v>694</v>
      </c>
      <c r="J75" s="1405" t="s">
        <v>312</v>
      </c>
      <c r="K75" s="1405" t="s">
        <v>779</v>
      </c>
      <c r="L75" s="1405" t="s">
        <v>407</v>
      </c>
      <c r="M75" s="1405" t="s">
        <v>407</v>
      </c>
      <c r="N75" s="1408"/>
      <c r="O75" s="1407">
        <v>126</v>
      </c>
      <c r="P75" s="1405" t="s">
        <v>695</v>
      </c>
      <c r="Q75" s="1405" t="s">
        <v>476</v>
      </c>
      <c r="R75" s="1409">
        <v>71062</v>
      </c>
      <c r="S75" s="1409">
        <v>36428</v>
      </c>
      <c r="T75" s="1409">
        <v>4712</v>
      </c>
      <c r="U75" s="1407">
        <v>17991</v>
      </c>
      <c r="V75" s="1405" t="s">
        <v>696</v>
      </c>
      <c r="W75" s="1405" t="s">
        <v>709</v>
      </c>
      <c r="X75" s="1405" t="s">
        <v>709</v>
      </c>
      <c r="Y75" s="1405" t="s">
        <v>407</v>
      </c>
      <c r="Z75" s="1404">
        <v>1</v>
      </c>
      <c r="AA75" s="1404">
        <v>0</v>
      </c>
      <c r="AB75" s="1408"/>
      <c r="AC75" s="1408"/>
      <c r="AD75" s="1408"/>
      <c r="AE75" s="1408"/>
      <c r="AF75" s="1408"/>
      <c r="AG75" s="1406">
        <v>0</v>
      </c>
      <c r="AH75" s="1408"/>
      <c r="AI75" s="1406">
        <v>0</v>
      </c>
      <c r="AJ75" s="1408"/>
      <c r="AK75" s="1408"/>
      <c r="AL75" s="1408"/>
      <c r="AM75" s="1408"/>
      <c r="AN75" s="1408"/>
      <c r="AO75" s="1406">
        <v>0</v>
      </c>
      <c r="AP75" s="1408"/>
      <c r="AQ75" s="1406">
        <v>54</v>
      </c>
      <c r="AR75" s="1404" t="s">
        <v>407</v>
      </c>
      <c r="AS75" s="1406">
        <v>0.14794520547945206</v>
      </c>
      <c r="AT75" s="1406">
        <v>7.5989980580338297E-4</v>
      </c>
      <c r="AU75" s="1406">
        <v>2.0819172761736518E-6</v>
      </c>
      <c r="AV75" s="1406">
        <v>1.8079351403268407E-4</v>
      </c>
      <c r="AW75" s="1406">
        <v>4.953246959799564E-7</v>
      </c>
      <c r="AX75" s="1405" t="s">
        <v>407</v>
      </c>
      <c r="AY75" s="1404">
        <v>1</v>
      </c>
      <c r="AZ75" s="1405" t="s">
        <v>749</v>
      </c>
      <c r="BA75" s="1405" t="s">
        <v>407</v>
      </c>
      <c r="BB75" s="1408"/>
      <c r="BC75" s="1408"/>
      <c r="BD75" s="1404">
        <v>0</v>
      </c>
      <c r="BE75" s="1405" t="s">
        <v>407</v>
      </c>
      <c r="BF75" s="1405" t="s">
        <v>407</v>
      </c>
      <c r="BG75" s="1404">
        <v>0</v>
      </c>
      <c r="BH75" s="1405" t="s">
        <v>407</v>
      </c>
      <c r="BI75" s="1405" t="s">
        <v>407</v>
      </c>
      <c r="BJ75" s="1404">
        <v>0</v>
      </c>
      <c r="BK75" s="1404">
        <v>0</v>
      </c>
      <c r="BL75" s="1404">
        <v>0</v>
      </c>
      <c r="BM75" s="1404">
        <v>0</v>
      </c>
      <c r="BN75" s="1408"/>
      <c r="BO75" s="1404">
        <v>0</v>
      </c>
      <c r="BP75" s="1405" t="s">
        <v>407</v>
      </c>
      <c r="BQ75" s="1405" t="s">
        <v>407</v>
      </c>
      <c r="BR75" s="1404">
        <v>0</v>
      </c>
      <c r="BS75" s="1405" t="s">
        <v>407</v>
      </c>
      <c r="BT75" s="1405" t="s">
        <v>407</v>
      </c>
      <c r="BU75" s="1405" t="s">
        <v>407</v>
      </c>
      <c r="BV75" s="1405" t="s">
        <v>407</v>
      </c>
      <c r="BW75" s="1404">
        <v>0</v>
      </c>
      <c r="BX75" s="1405" t="s">
        <v>407</v>
      </c>
      <c r="BY75" s="1405" t="s">
        <v>407</v>
      </c>
      <c r="BZ75" s="1405" t="s">
        <v>407</v>
      </c>
      <c r="CA75" s="1404">
        <v>0</v>
      </c>
      <c r="CB75" s="1405" t="s">
        <v>677</v>
      </c>
      <c r="CC75" s="1405" t="s">
        <v>677</v>
      </c>
      <c r="CD75" s="1404" t="b">
        <v>0</v>
      </c>
      <c r="CE75" s="1404" t="b">
        <v>0</v>
      </c>
      <c r="CF75" s="1404" t="b">
        <v>0</v>
      </c>
      <c r="CG75" s="1404" t="b">
        <v>0</v>
      </c>
      <c r="CH75" s="1404" t="b">
        <v>0</v>
      </c>
      <c r="CI75" s="1404" t="b">
        <v>0</v>
      </c>
      <c r="CJ75" s="1404" t="b">
        <v>1</v>
      </c>
      <c r="CK75" s="1404" t="b">
        <v>0</v>
      </c>
      <c r="CL75" s="1404" t="b">
        <v>0</v>
      </c>
      <c r="CM75" s="1405" t="s">
        <v>750</v>
      </c>
      <c r="CN75" s="1408"/>
      <c r="CO75" s="1408"/>
      <c r="CP75" s="1408"/>
      <c r="CQ75" s="1404">
        <v>1</v>
      </c>
      <c r="CR75" s="1408"/>
      <c r="CS75" s="1404">
        <v>1</v>
      </c>
      <c r="CT75" s="1405" t="s">
        <v>407</v>
      </c>
      <c r="CU75" s="1408"/>
    </row>
    <row r="76" spans="1:99" hidden="1" x14ac:dyDescent="0.2">
      <c r="A76" s="1404">
        <v>2024</v>
      </c>
      <c r="B76" s="1405" t="s">
        <v>182</v>
      </c>
      <c r="C76" s="1405" t="s">
        <v>1116</v>
      </c>
      <c r="D76" s="1406">
        <v>1</v>
      </c>
      <c r="E76" s="1406">
        <v>0</v>
      </c>
      <c r="F76" s="1405" t="s">
        <v>248</v>
      </c>
      <c r="G76" s="1407" t="s">
        <v>708</v>
      </c>
      <c r="H76" s="1405" t="s">
        <v>407</v>
      </c>
      <c r="I76" s="1405" t="s">
        <v>694</v>
      </c>
      <c r="J76" s="1405" t="s">
        <v>315</v>
      </c>
      <c r="K76" s="1405" t="s">
        <v>762</v>
      </c>
      <c r="L76" s="1405" t="s">
        <v>407</v>
      </c>
      <c r="M76" s="1405" t="s">
        <v>407</v>
      </c>
      <c r="N76" s="1408"/>
      <c r="O76" s="1407">
        <v>126</v>
      </c>
      <c r="P76" s="1405" t="s">
        <v>695</v>
      </c>
      <c r="Q76" s="1405" t="s">
        <v>477</v>
      </c>
      <c r="R76" s="1409">
        <v>4130</v>
      </c>
      <c r="S76" s="1409">
        <v>2013</v>
      </c>
      <c r="T76" s="1409">
        <v>188</v>
      </c>
      <c r="U76" s="1407">
        <v>17991</v>
      </c>
      <c r="V76" s="1405" t="s">
        <v>696</v>
      </c>
      <c r="W76" s="1405" t="s">
        <v>709</v>
      </c>
      <c r="X76" s="1405" t="s">
        <v>709</v>
      </c>
      <c r="Y76" s="1405" t="s">
        <v>407</v>
      </c>
      <c r="Z76" s="1404">
        <v>1</v>
      </c>
      <c r="AA76" s="1404">
        <v>0</v>
      </c>
      <c r="AB76" s="1408"/>
      <c r="AC76" s="1408"/>
      <c r="AD76" s="1408"/>
      <c r="AE76" s="1408"/>
      <c r="AF76" s="1408"/>
      <c r="AG76" s="1408"/>
      <c r="AH76" s="1408"/>
      <c r="AI76" s="1406">
        <v>20</v>
      </c>
      <c r="AJ76" s="1408"/>
      <c r="AK76" s="1408"/>
      <c r="AL76" s="1408"/>
      <c r="AM76" s="1408"/>
      <c r="AN76" s="1408"/>
      <c r="AO76" s="1408"/>
      <c r="AP76" s="1408"/>
      <c r="AQ76" s="1406">
        <v>23</v>
      </c>
      <c r="AR76" s="1404" t="s">
        <v>407</v>
      </c>
      <c r="AS76" s="1406">
        <v>6.3013698630136991E-2</v>
      </c>
      <c r="AT76" s="1406">
        <v>5.5690072639225183E-3</v>
      </c>
      <c r="AU76" s="1406">
        <v>1.5257554147732927E-5</v>
      </c>
      <c r="AV76" s="1406">
        <v>1.3870414974056632E-3</v>
      </c>
      <c r="AW76" s="1406">
        <v>3.8001136915223648E-6</v>
      </c>
      <c r="AX76" s="1405" t="s">
        <v>407</v>
      </c>
      <c r="AY76" s="1404">
        <v>0</v>
      </c>
      <c r="AZ76" s="1405" t="s">
        <v>407</v>
      </c>
      <c r="BA76" s="1405" t="s">
        <v>407</v>
      </c>
      <c r="BB76" s="1408"/>
      <c r="BC76" s="1408"/>
      <c r="BD76" s="1404">
        <v>0</v>
      </c>
      <c r="BE76" s="1405" t="s">
        <v>407</v>
      </c>
      <c r="BF76" s="1405" t="s">
        <v>407</v>
      </c>
      <c r="BG76" s="1404">
        <v>0</v>
      </c>
      <c r="BH76" s="1405" t="s">
        <v>407</v>
      </c>
      <c r="BI76" s="1405" t="s">
        <v>407</v>
      </c>
      <c r="BJ76" s="1404">
        <v>0</v>
      </c>
      <c r="BK76" s="1404">
        <v>0</v>
      </c>
      <c r="BL76" s="1404">
        <v>0</v>
      </c>
      <c r="BM76" s="1404">
        <v>0</v>
      </c>
      <c r="BN76" s="1408"/>
      <c r="BO76" s="1404">
        <v>0</v>
      </c>
      <c r="BP76" s="1405" t="s">
        <v>407</v>
      </c>
      <c r="BQ76" s="1405" t="s">
        <v>407</v>
      </c>
      <c r="BR76" s="1404">
        <v>1</v>
      </c>
      <c r="BS76" s="1405" t="s">
        <v>801</v>
      </c>
      <c r="BT76" s="1405" t="s">
        <v>407</v>
      </c>
      <c r="BU76" s="1405" t="s">
        <v>407</v>
      </c>
      <c r="BV76" s="1405" t="s">
        <v>407</v>
      </c>
      <c r="BW76" s="1404">
        <v>0</v>
      </c>
      <c r="BX76" s="1405" t="s">
        <v>407</v>
      </c>
      <c r="BY76" s="1405" t="s">
        <v>407</v>
      </c>
      <c r="BZ76" s="1405" t="s">
        <v>407</v>
      </c>
      <c r="CA76" s="1404">
        <v>0</v>
      </c>
      <c r="CB76" s="1405" t="s">
        <v>677</v>
      </c>
      <c r="CC76" s="1405" t="s">
        <v>677</v>
      </c>
      <c r="CD76" s="1404" t="b">
        <v>0</v>
      </c>
      <c r="CE76" s="1404" t="b">
        <v>0</v>
      </c>
      <c r="CF76" s="1404" t="b">
        <v>0</v>
      </c>
      <c r="CG76" s="1404" t="b">
        <v>0</v>
      </c>
      <c r="CH76" s="1404" t="b">
        <v>0</v>
      </c>
      <c r="CI76" s="1404" t="b">
        <v>0</v>
      </c>
      <c r="CJ76" s="1404" t="b">
        <v>1</v>
      </c>
      <c r="CK76" s="1404" t="b">
        <v>0</v>
      </c>
      <c r="CL76" s="1404" t="b">
        <v>0</v>
      </c>
      <c r="CM76" s="1405" t="s">
        <v>698</v>
      </c>
      <c r="CN76" s="1408"/>
      <c r="CO76" s="1408"/>
      <c r="CP76" s="1408"/>
      <c r="CQ76" s="1404">
        <v>1</v>
      </c>
      <c r="CR76" s="1408"/>
      <c r="CS76" s="1404">
        <v>1</v>
      </c>
      <c r="CT76" s="1405" t="s">
        <v>407</v>
      </c>
      <c r="CU76" s="1408"/>
    </row>
    <row r="77" spans="1:99" hidden="1" x14ac:dyDescent="0.2">
      <c r="A77" s="1404">
        <v>2024</v>
      </c>
      <c r="B77" s="1405" t="s">
        <v>181</v>
      </c>
      <c r="C77" s="1405" t="s">
        <v>1091</v>
      </c>
      <c r="D77" s="1406">
        <v>1</v>
      </c>
      <c r="E77" s="1406">
        <v>0</v>
      </c>
      <c r="F77" s="1405" t="s">
        <v>248</v>
      </c>
      <c r="G77" s="1407" t="s">
        <v>708</v>
      </c>
      <c r="H77" s="1405" t="s">
        <v>407</v>
      </c>
      <c r="I77" s="1405" t="s">
        <v>694</v>
      </c>
      <c r="J77" s="1405" t="s">
        <v>312</v>
      </c>
      <c r="K77" s="1405" t="s">
        <v>715</v>
      </c>
      <c r="L77" s="1405" t="s">
        <v>407</v>
      </c>
      <c r="M77" s="1405" t="s">
        <v>407</v>
      </c>
      <c r="N77" s="1408"/>
      <c r="O77" s="1407">
        <v>126</v>
      </c>
      <c r="P77" s="1405" t="s">
        <v>695</v>
      </c>
      <c r="Q77" s="1405" t="s">
        <v>476</v>
      </c>
      <c r="R77" s="1409">
        <v>6208</v>
      </c>
      <c r="S77" s="1409">
        <v>3326</v>
      </c>
      <c r="T77" s="1409">
        <v>248</v>
      </c>
      <c r="U77" s="1407">
        <v>17991</v>
      </c>
      <c r="V77" s="1405" t="s">
        <v>696</v>
      </c>
      <c r="W77" s="1405" t="s">
        <v>709</v>
      </c>
      <c r="X77" s="1405" t="s">
        <v>709</v>
      </c>
      <c r="Y77" s="1405" t="s">
        <v>407</v>
      </c>
      <c r="Z77" s="1404">
        <v>1</v>
      </c>
      <c r="AA77" s="1404">
        <v>0</v>
      </c>
      <c r="AB77" s="1408"/>
      <c r="AC77" s="1408"/>
      <c r="AD77" s="1408"/>
      <c r="AE77" s="1408"/>
      <c r="AF77" s="1408"/>
      <c r="AG77" s="1408"/>
      <c r="AH77" s="1408"/>
      <c r="AI77" s="1406">
        <v>0</v>
      </c>
      <c r="AJ77" s="1408"/>
      <c r="AK77" s="1408"/>
      <c r="AL77" s="1408"/>
      <c r="AM77" s="1408"/>
      <c r="AN77" s="1408"/>
      <c r="AO77" s="1408"/>
      <c r="AP77" s="1408"/>
      <c r="AQ77" s="1406">
        <v>5</v>
      </c>
      <c r="AR77" s="1404" t="s">
        <v>407</v>
      </c>
      <c r="AS77" s="1406">
        <v>1.3698630136986301E-2</v>
      </c>
      <c r="AT77" s="1406">
        <v>8.0541237113402058E-4</v>
      </c>
      <c r="AU77" s="1406">
        <v>2.2066092359836182E-6</v>
      </c>
      <c r="AV77" s="1406">
        <v>1.8079351403268407E-4</v>
      </c>
      <c r="AW77" s="1406">
        <v>4.953246959799564E-7</v>
      </c>
      <c r="AX77" s="1405" t="s">
        <v>407</v>
      </c>
      <c r="AY77" s="1404">
        <v>0</v>
      </c>
      <c r="AZ77" s="1405" t="s">
        <v>407</v>
      </c>
      <c r="BA77" s="1405" t="s">
        <v>407</v>
      </c>
      <c r="BB77" s="1408"/>
      <c r="BC77" s="1408"/>
      <c r="BD77" s="1404">
        <v>0</v>
      </c>
      <c r="BE77" s="1405" t="s">
        <v>407</v>
      </c>
      <c r="BF77" s="1405" t="s">
        <v>407</v>
      </c>
      <c r="BG77" s="1404">
        <v>0</v>
      </c>
      <c r="BH77" s="1405" t="s">
        <v>407</v>
      </c>
      <c r="BI77" s="1405" t="s">
        <v>407</v>
      </c>
      <c r="BJ77" s="1404">
        <v>0</v>
      </c>
      <c r="BK77" s="1404">
        <v>0</v>
      </c>
      <c r="BL77" s="1404">
        <v>0</v>
      </c>
      <c r="BM77" s="1404">
        <v>0</v>
      </c>
      <c r="BN77" s="1408"/>
      <c r="BO77" s="1404">
        <v>0</v>
      </c>
      <c r="BP77" s="1405" t="s">
        <v>407</v>
      </c>
      <c r="BQ77" s="1405" t="s">
        <v>407</v>
      </c>
      <c r="BR77" s="1404">
        <v>1</v>
      </c>
      <c r="BS77" s="1405" t="s">
        <v>713</v>
      </c>
      <c r="BT77" s="1405" t="s">
        <v>407</v>
      </c>
      <c r="BU77" s="1405" t="s">
        <v>407</v>
      </c>
      <c r="BV77" s="1405" t="s">
        <v>407</v>
      </c>
      <c r="BW77" s="1404">
        <v>0</v>
      </c>
      <c r="BX77" s="1405" t="s">
        <v>407</v>
      </c>
      <c r="BY77" s="1405" t="s">
        <v>407</v>
      </c>
      <c r="BZ77" s="1405" t="s">
        <v>407</v>
      </c>
      <c r="CA77" s="1404">
        <v>0</v>
      </c>
      <c r="CB77" s="1405" t="s">
        <v>677</v>
      </c>
      <c r="CC77" s="1405" t="s">
        <v>677</v>
      </c>
      <c r="CD77" s="1404" t="b">
        <v>0</v>
      </c>
      <c r="CE77" s="1404" t="b">
        <v>0</v>
      </c>
      <c r="CF77" s="1404" t="b">
        <v>0</v>
      </c>
      <c r="CG77" s="1404" t="b">
        <v>0</v>
      </c>
      <c r="CH77" s="1404" t="b">
        <v>0</v>
      </c>
      <c r="CI77" s="1404" t="b">
        <v>0</v>
      </c>
      <c r="CJ77" s="1404" t="b">
        <v>1</v>
      </c>
      <c r="CK77" s="1404" t="b">
        <v>0</v>
      </c>
      <c r="CL77" s="1404" t="b">
        <v>0</v>
      </c>
      <c r="CM77" s="1405" t="s">
        <v>698</v>
      </c>
      <c r="CN77" s="1408"/>
      <c r="CO77" s="1408"/>
      <c r="CP77" s="1408"/>
      <c r="CQ77" s="1404">
        <v>1</v>
      </c>
      <c r="CR77" s="1408"/>
      <c r="CS77" s="1404">
        <v>1</v>
      </c>
      <c r="CT77" s="1405" t="s">
        <v>407</v>
      </c>
      <c r="CU77" s="1408"/>
    </row>
    <row r="78" spans="1:99" hidden="1" x14ac:dyDescent="0.2">
      <c r="A78" s="1404">
        <v>2024</v>
      </c>
      <c r="B78" s="1405" t="s">
        <v>184</v>
      </c>
      <c r="C78" s="1405" t="s">
        <v>1094</v>
      </c>
      <c r="D78" s="1406">
        <v>1</v>
      </c>
      <c r="E78" s="1406">
        <v>0</v>
      </c>
      <c r="F78" s="1405" t="s">
        <v>248</v>
      </c>
      <c r="G78" s="1407" t="s">
        <v>708</v>
      </c>
      <c r="H78" s="1405" t="s">
        <v>407</v>
      </c>
      <c r="I78" s="1405" t="s">
        <v>694</v>
      </c>
      <c r="J78" s="1405" t="s">
        <v>323</v>
      </c>
      <c r="K78" s="1405" t="s">
        <v>1005</v>
      </c>
      <c r="L78" s="1405" t="s">
        <v>407</v>
      </c>
      <c r="M78" s="1405" t="s">
        <v>407</v>
      </c>
      <c r="N78" s="1408"/>
      <c r="O78" s="1407">
        <v>126</v>
      </c>
      <c r="P78" s="1405" t="s">
        <v>695</v>
      </c>
      <c r="Q78" s="1405" t="s">
        <v>479</v>
      </c>
      <c r="R78" s="1409">
        <v>4378</v>
      </c>
      <c r="S78" s="1409">
        <v>2782</v>
      </c>
      <c r="T78" s="1409">
        <v>267</v>
      </c>
      <c r="U78" s="1407">
        <v>17991</v>
      </c>
      <c r="V78" s="1405" t="s">
        <v>696</v>
      </c>
      <c r="W78" s="1405" t="s">
        <v>709</v>
      </c>
      <c r="X78" s="1405" t="s">
        <v>709</v>
      </c>
      <c r="Y78" s="1405" t="s">
        <v>407</v>
      </c>
      <c r="Z78" s="1404">
        <v>1</v>
      </c>
      <c r="AA78" s="1404">
        <v>0</v>
      </c>
      <c r="AB78" s="1408"/>
      <c r="AC78" s="1408"/>
      <c r="AD78" s="1408"/>
      <c r="AE78" s="1408"/>
      <c r="AF78" s="1408"/>
      <c r="AG78" s="1408"/>
      <c r="AH78" s="1408"/>
      <c r="AI78" s="1406">
        <v>0</v>
      </c>
      <c r="AJ78" s="1408"/>
      <c r="AK78" s="1408"/>
      <c r="AL78" s="1408"/>
      <c r="AM78" s="1408"/>
      <c r="AN78" s="1408"/>
      <c r="AO78" s="1408"/>
      <c r="AP78" s="1408"/>
      <c r="AQ78" s="1406">
        <v>30</v>
      </c>
      <c r="AR78" s="1404" t="s">
        <v>407</v>
      </c>
      <c r="AS78" s="1406">
        <v>8.2191780821917804E-2</v>
      </c>
      <c r="AT78" s="1406">
        <v>6.8524440383736862E-3</v>
      </c>
      <c r="AU78" s="1406">
        <v>1.8773819283215578E-5</v>
      </c>
      <c r="AV78" s="1406">
        <v>1.0581568920139844E-3</v>
      </c>
      <c r="AW78" s="1406">
        <v>2.899059978120505E-6</v>
      </c>
      <c r="AX78" s="1405" t="s">
        <v>407</v>
      </c>
      <c r="AY78" s="1404">
        <v>0</v>
      </c>
      <c r="AZ78" s="1405" t="s">
        <v>407</v>
      </c>
      <c r="BA78" s="1405" t="s">
        <v>407</v>
      </c>
      <c r="BB78" s="1408"/>
      <c r="BC78" s="1408"/>
      <c r="BD78" s="1404">
        <v>0</v>
      </c>
      <c r="BE78" s="1405" t="s">
        <v>407</v>
      </c>
      <c r="BF78" s="1405" t="s">
        <v>407</v>
      </c>
      <c r="BG78" s="1404">
        <v>0</v>
      </c>
      <c r="BH78" s="1405" t="s">
        <v>407</v>
      </c>
      <c r="BI78" s="1405" t="s">
        <v>407</v>
      </c>
      <c r="BJ78" s="1404">
        <v>0</v>
      </c>
      <c r="BK78" s="1404">
        <v>0</v>
      </c>
      <c r="BL78" s="1404">
        <v>0</v>
      </c>
      <c r="BM78" s="1404">
        <v>0</v>
      </c>
      <c r="BN78" s="1408"/>
      <c r="BO78" s="1404">
        <v>0</v>
      </c>
      <c r="BP78" s="1405" t="s">
        <v>407</v>
      </c>
      <c r="BQ78" s="1405" t="s">
        <v>407</v>
      </c>
      <c r="BR78" s="1404">
        <v>1</v>
      </c>
      <c r="BS78" s="1405" t="s">
        <v>713</v>
      </c>
      <c r="BT78" s="1405" t="s">
        <v>407</v>
      </c>
      <c r="BU78" s="1405" t="s">
        <v>407</v>
      </c>
      <c r="BV78" s="1405" t="s">
        <v>407</v>
      </c>
      <c r="BW78" s="1404">
        <v>0</v>
      </c>
      <c r="BX78" s="1405" t="s">
        <v>407</v>
      </c>
      <c r="BY78" s="1405" t="s">
        <v>407</v>
      </c>
      <c r="BZ78" s="1405" t="s">
        <v>407</v>
      </c>
      <c r="CA78" s="1404">
        <v>0</v>
      </c>
      <c r="CB78" s="1405" t="s">
        <v>677</v>
      </c>
      <c r="CC78" s="1405" t="s">
        <v>677</v>
      </c>
      <c r="CD78" s="1404" t="b">
        <v>0</v>
      </c>
      <c r="CE78" s="1404" t="b">
        <v>0</v>
      </c>
      <c r="CF78" s="1404" t="b">
        <v>0</v>
      </c>
      <c r="CG78" s="1404" t="b">
        <v>0</v>
      </c>
      <c r="CH78" s="1404" t="b">
        <v>0</v>
      </c>
      <c r="CI78" s="1404" t="b">
        <v>0</v>
      </c>
      <c r="CJ78" s="1404" t="b">
        <v>1</v>
      </c>
      <c r="CK78" s="1404" t="b">
        <v>0</v>
      </c>
      <c r="CL78" s="1404" t="b">
        <v>0</v>
      </c>
      <c r="CM78" s="1405" t="s">
        <v>698</v>
      </c>
      <c r="CN78" s="1408"/>
      <c r="CO78" s="1408"/>
      <c r="CP78" s="1408"/>
      <c r="CQ78" s="1404">
        <v>1</v>
      </c>
      <c r="CR78" s="1408"/>
      <c r="CS78" s="1404">
        <v>1</v>
      </c>
      <c r="CT78" s="1405" t="s">
        <v>407</v>
      </c>
      <c r="CU78" s="1408"/>
    </row>
    <row r="79" spans="1:99" hidden="1" x14ac:dyDescent="0.2">
      <c r="A79" s="1404">
        <v>2024</v>
      </c>
      <c r="B79" s="1405" t="s">
        <v>187</v>
      </c>
      <c r="C79" s="1405" t="s">
        <v>1175</v>
      </c>
      <c r="D79" s="1406">
        <v>1</v>
      </c>
      <c r="E79" s="1406">
        <v>0</v>
      </c>
      <c r="F79" s="1405" t="s">
        <v>248</v>
      </c>
      <c r="G79" s="1407" t="s">
        <v>708</v>
      </c>
      <c r="H79" s="1405" t="s">
        <v>407</v>
      </c>
      <c r="I79" s="1405" t="s">
        <v>694</v>
      </c>
      <c r="J79" s="1405" t="s">
        <v>335</v>
      </c>
      <c r="K79" s="1405" t="s">
        <v>762</v>
      </c>
      <c r="L79" s="1405" t="s">
        <v>407</v>
      </c>
      <c r="M79" s="1405" t="s">
        <v>407</v>
      </c>
      <c r="N79" s="1408"/>
      <c r="O79" s="1407">
        <v>126</v>
      </c>
      <c r="P79" s="1405" t="s">
        <v>695</v>
      </c>
      <c r="Q79" s="1405" t="s">
        <v>481</v>
      </c>
      <c r="R79" s="1409">
        <v>653</v>
      </c>
      <c r="S79" s="1409">
        <v>378</v>
      </c>
      <c r="T79" s="1409">
        <v>27</v>
      </c>
      <c r="U79" s="1407">
        <v>17991</v>
      </c>
      <c r="V79" s="1405" t="s">
        <v>696</v>
      </c>
      <c r="W79" s="1405" t="s">
        <v>709</v>
      </c>
      <c r="X79" s="1405" t="s">
        <v>709</v>
      </c>
      <c r="Y79" s="1405" t="s">
        <v>407</v>
      </c>
      <c r="Z79" s="1404">
        <v>1</v>
      </c>
      <c r="AA79" s="1404">
        <v>0</v>
      </c>
      <c r="AB79" s="1408"/>
      <c r="AC79" s="1408"/>
      <c r="AD79" s="1408"/>
      <c r="AE79" s="1408"/>
      <c r="AF79" s="1408"/>
      <c r="AG79" s="1408"/>
      <c r="AH79" s="1406">
        <v>35</v>
      </c>
      <c r="AI79" s="1406">
        <v>35</v>
      </c>
      <c r="AJ79" s="1408"/>
      <c r="AK79" s="1408"/>
      <c r="AL79" s="1408"/>
      <c r="AM79" s="1408"/>
      <c r="AN79" s="1408"/>
      <c r="AO79" s="1408"/>
      <c r="AP79" s="1406">
        <v>35</v>
      </c>
      <c r="AQ79" s="1406">
        <v>35</v>
      </c>
      <c r="AR79" s="1404" t="s">
        <v>407</v>
      </c>
      <c r="AS79" s="1406">
        <v>9.5890410958904104E-2</v>
      </c>
      <c r="AT79" s="1406">
        <v>5.359877488514548E-2</v>
      </c>
      <c r="AU79" s="1406">
        <v>1.4684595858943967E-4</v>
      </c>
      <c r="AV79" s="1406">
        <v>6.4565877487169843E-5</v>
      </c>
      <c r="AW79" s="1406">
        <v>1.7689281503334203E-7</v>
      </c>
      <c r="AX79" s="1405" t="s">
        <v>407</v>
      </c>
      <c r="AY79" s="1404">
        <v>0</v>
      </c>
      <c r="AZ79" s="1405" t="s">
        <v>407</v>
      </c>
      <c r="BA79" s="1405" t="s">
        <v>407</v>
      </c>
      <c r="BB79" s="1408"/>
      <c r="BC79" s="1408"/>
      <c r="BD79" s="1404">
        <v>0</v>
      </c>
      <c r="BE79" s="1405" t="s">
        <v>407</v>
      </c>
      <c r="BF79" s="1405" t="s">
        <v>407</v>
      </c>
      <c r="BG79" s="1404">
        <v>0</v>
      </c>
      <c r="BH79" s="1405" t="s">
        <v>407</v>
      </c>
      <c r="BI79" s="1405" t="s">
        <v>407</v>
      </c>
      <c r="BJ79" s="1404">
        <v>1</v>
      </c>
      <c r="BK79" s="1404">
        <v>0</v>
      </c>
      <c r="BL79" s="1404">
        <v>0</v>
      </c>
      <c r="BM79" s="1404">
        <v>0</v>
      </c>
      <c r="BN79" s="1408"/>
      <c r="BO79" s="1404">
        <v>0</v>
      </c>
      <c r="BP79" s="1405" t="s">
        <v>407</v>
      </c>
      <c r="BQ79" s="1405" t="s">
        <v>407</v>
      </c>
      <c r="BR79" s="1404">
        <v>0</v>
      </c>
      <c r="BS79" s="1405" t="s">
        <v>407</v>
      </c>
      <c r="BT79" s="1405" t="s">
        <v>407</v>
      </c>
      <c r="BU79" s="1405" t="s">
        <v>407</v>
      </c>
      <c r="BV79" s="1405" t="s">
        <v>407</v>
      </c>
      <c r="BW79" s="1404">
        <v>0</v>
      </c>
      <c r="BX79" s="1405" t="s">
        <v>407</v>
      </c>
      <c r="BY79" s="1405" t="s">
        <v>407</v>
      </c>
      <c r="BZ79" s="1405" t="s">
        <v>407</v>
      </c>
      <c r="CA79" s="1404">
        <v>0</v>
      </c>
      <c r="CB79" s="1405" t="s">
        <v>677</v>
      </c>
      <c r="CC79" s="1405" t="s">
        <v>677</v>
      </c>
      <c r="CD79" s="1404" t="b">
        <v>0</v>
      </c>
      <c r="CE79" s="1404" t="b">
        <v>0</v>
      </c>
      <c r="CF79" s="1404" t="b">
        <v>0</v>
      </c>
      <c r="CG79" s="1404" t="b">
        <v>0</v>
      </c>
      <c r="CH79" s="1404" t="b">
        <v>0</v>
      </c>
      <c r="CI79" s="1404" t="b">
        <v>0</v>
      </c>
      <c r="CJ79" s="1404" t="b">
        <v>1</v>
      </c>
      <c r="CK79" s="1404" t="b">
        <v>0</v>
      </c>
      <c r="CL79" s="1404" t="b">
        <v>0</v>
      </c>
      <c r="CM79" s="1405" t="s">
        <v>698</v>
      </c>
      <c r="CN79" s="1408"/>
      <c r="CO79" s="1408"/>
      <c r="CP79" s="1408"/>
      <c r="CQ79" s="1404">
        <v>1</v>
      </c>
      <c r="CR79" s="1408"/>
      <c r="CS79" s="1404">
        <v>1</v>
      </c>
      <c r="CT79" s="1405" t="s">
        <v>407</v>
      </c>
      <c r="CU79" s="1408"/>
    </row>
    <row r="80" spans="1:99" hidden="1" x14ac:dyDescent="0.2">
      <c r="A80" s="1404">
        <v>2024</v>
      </c>
      <c r="B80" s="1405" t="s">
        <v>179</v>
      </c>
      <c r="C80" s="1405" t="s">
        <v>1070</v>
      </c>
      <c r="D80" s="1406">
        <v>1</v>
      </c>
      <c r="E80" s="1406">
        <v>0</v>
      </c>
      <c r="F80" s="1405" t="s">
        <v>248</v>
      </c>
      <c r="G80" s="1407" t="s">
        <v>708</v>
      </c>
      <c r="H80" s="1405" t="s">
        <v>407</v>
      </c>
      <c r="I80" s="1405" t="s">
        <v>694</v>
      </c>
      <c r="J80" s="1405" t="s">
        <v>303</v>
      </c>
      <c r="K80" s="1405" t="s">
        <v>1071</v>
      </c>
      <c r="L80" s="1405" t="s">
        <v>407</v>
      </c>
      <c r="M80" s="1405" t="s">
        <v>407</v>
      </c>
      <c r="N80" s="1408"/>
      <c r="O80" s="1407">
        <v>126</v>
      </c>
      <c r="P80" s="1405" t="s">
        <v>695</v>
      </c>
      <c r="Q80" s="1405" t="s">
        <v>474</v>
      </c>
      <c r="R80" s="1409">
        <v>19627</v>
      </c>
      <c r="S80" s="1409">
        <v>8319</v>
      </c>
      <c r="T80" s="1409">
        <v>1297</v>
      </c>
      <c r="U80" s="1407">
        <v>17991</v>
      </c>
      <c r="V80" s="1405" t="s">
        <v>696</v>
      </c>
      <c r="W80" s="1405" t="s">
        <v>709</v>
      </c>
      <c r="X80" s="1405" t="s">
        <v>709</v>
      </c>
      <c r="Y80" s="1405" t="s">
        <v>407</v>
      </c>
      <c r="Z80" s="1404">
        <v>1</v>
      </c>
      <c r="AA80" s="1404">
        <v>0</v>
      </c>
      <c r="AB80" s="1408"/>
      <c r="AC80" s="1408"/>
      <c r="AD80" s="1408"/>
      <c r="AE80" s="1408"/>
      <c r="AF80" s="1408"/>
      <c r="AG80" s="1408"/>
      <c r="AH80" s="1408"/>
      <c r="AI80" s="1406">
        <v>0</v>
      </c>
      <c r="AJ80" s="1408"/>
      <c r="AK80" s="1408"/>
      <c r="AL80" s="1408"/>
      <c r="AM80" s="1408"/>
      <c r="AN80" s="1408"/>
      <c r="AO80" s="1408"/>
      <c r="AP80" s="1408"/>
      <c r="AQ80" s="1406">
        <v>41</v>
      </c>
      <c r="AR80" s="1404" t="s">
        <v>407</v>
      </c>
      <c r="AS80" s="1406">
        <v>0.11232876712328767</v>
      </c>
      <c r="AT80" s="1406">
        <v>2.0889590869720281E-3</v>
      </c>
      <c r="AU80" s="1406">
        <v>5.7231755807452827E-6</v>
      </c>
      <c r="AV80" s="1406">
        <v>2.2106595015709187E-3</v>
      </c>
      <c r="AW80" s="1406">
        <v>6.0566013741669009E-6</v>
      </c>
      <c r="AX80" s="1405" t="s">
        <v>407</v>
      </c>
      <c r="AY80" s="1404">
        <v>0</v>
      </c>
      <c r="AZ80" s="1405" t="s">
        <v>407</v>
      </c>
      <c r="BA80" s="1405" t="s">
        <v>407</v>
      </c>
      <c r="BB80" s="1408"/>
      <c r="BC80" s="1408"/>
      <c r="BD80" s="1404">
        <v>0</v>
      </c>
      <c r="BE80" s="1405" t="s">
        <v>407</v>
      </c>
      <c r="BF80" s="1405" t="s">
        <v>407</v>
      </c>
      <c r="BG80" s="1404">
        <v>0</v>
      </c>
      <c r="BH80" s="1405" t="s">
        <v>407</v>
      </c>
      <c r="BI80" s="1405" t="s">
        <v>407</v>
      </c>
      <c r="BJ80" s="1404">
        <v>0</v>
      </c>
      <c r="BK80" s="1404">
        <v>0</v>
      </c>
      <c r="BL80" s="1404">
        <v>0</v>
      </c>
      <c r="BM80" s="1404">
        <v>0</v>
      </c>
      <c r="BN80" s="1408"/>
      <c r="BO80" s="1404">
        <v>0</v>
      </c>
      <c r="BP80" s="1405" t="s">
        <v>407</v>
      </c>
      <c r="BQ80" s="1405" t="s">
        <v>407</v>
      </c>
      <c r="BR80" s="1404">
        <v>1</v>
      </c>
      <c r="BS80" s="1405" t="s">
        <v>784</v>
      </c>
      <c r="BT80" s="1405" t="s">
        <v>407</v>
      </c>
      <c r="BU80" s="1405" t="s">
        <v>407</v>
      </c>
      <c r="BV80" s="1405" t="s">
        <v>407</v>
      </c>
      <c r="BW80" s="1404">
        <v>0</v>
      </c>
      <c r="BX80" s="1405" t="s">
        <v>407</v>
      </c>
      <c r="BY80" s="1405" t="s">
        <v>407</v>
      </c>
      <c r="BZ80" s="1405" t="s">
        <v>407</v>
      </c>
      <c r="CA80" s="1404">
        <v>0</v>
      </c>
      <c r="CB80" s="1405" t="s">
        <v>677</v>
      </c>
      <c r="CC80" s="1405" t="s">
        <v>677</v>
      </c>
      <c r="CD80" s="1404" t="b">
        <v>0</v>
      </c>
      <c r="CE80" s="1404" t="b">
        <v>0</v>
      </c>
      <c r="CF80" s="1404" t="b">
        <v>0</v>
      </c>
      <c r="CG80" s="1404" t="b">
        <v>0</v>
      </c>
      <c r="CH80" s="1404" t="b">
        <v>0</v>
      </c>
      <c r="CI80" s="1404" t="b">
        <v>0</v>
      </c>
      <c r="CJ80" s="1404" t="b">
        <v>1</v>
      </c>
      <c r="CK80" s="1404" t="b">
        <v>0</v>
      </c>
      <c r="CL80" s="1404" t="b">
        <v>0</v>
      </c>
      <c r="CM80" s="1405" t="s">
        <v>698</v>
      </c>
      <c r="CN80" s="1408"/>
      <c r="CO80" s="1408"/>
      <c r="CP80" s="1408"/>
      <c r="CQ80" s="1404">
        <v>1</v>
      </c>
      <c r="CR80" s="1408"/>
      <c r="CS80" s="1404">
        <v>1</v>
      </c>
      <c r="CT80" s="1405" t="s">
        <v>407</v>
      </c>
      <c r="CU80" s="1408"/>
    </row>
    <row r="81" spans="1:99" hidden="1" x14ac:dyDescent="0.2">
      <c r="A81" s="1404">
        <v>2024</v>
      </c>
      <c r="B81" s="1405" t="s">
        <v>179</v>
      </c>
      <c r="C81" s="1405" t="s">
        <v>1066</v>
      </c>
      <c r="D81" s="1406">
        <v>1</v>
      </c>
      <c r="E81" s="1406">
        <v>0</v>
      </c>
      <c r="F81" s="1405" t="s">
        <v>248</v>
      </c>
      <c r="G81" s="1407" t="s">
        <v>708</v>
      </c>
      <c r="H81" s="1405" t="s">
        <v>407</v>
      </c>
      <c r="I81" s="1405" t="s">
        <v>694</v>
      </c>
      <c r="J81" s="1405" t="s">
        <v>303</v>
      </c>
      <c r="K81" s="1405" t="s">
        <v>943</v>
      </c>
      <c r="L81" s="1405" t="s">
        <v>407</v>
      </c>
      <c r="M81" s="1405" t="s">
        <v>407</v>
      </c>
      <c r="N81" s="1408"/>
      <c r="O81" s="1407">
        <v>126</v>
      </c>
      <c r="P81" s="1405" t="s">
        <v>695</v>
      </c>
      <c r="Q81" s="1405" t="s">
        <v>474</v>
      </c>
      <c r="R81" s="1409">
        <v>6962</v>
      </c>
      <c r="S81" s="1409">
        <v>2781</v>
      </c>
      <c r="T81" s="1409">
        <v>275</v>
      </c>
      <c r="U81" s="1407">
        <v>17991</v>
      </c>
      <c r="V81" s="1405" t="s">
        <v>696</v>
      </c>
      <c r="W81" s="1405" t="s">
        <v>709</v>
      </c>
      <c r="X81" s="1405" t="s">
        <v>709</v>
      </c>
      <c r="Y81" s="1405" t="s">
        <v>407</v>
      </c>
      <c r="Z81" s="1404">
        <v>1</v>
      </c>
      <c r="AA81" s="1404">
        <v>0</v>
      </c>
      <c r="AB81" s="1408"/>
      <c r="AC81" s="1408"/>
      <c r="AD81" s="1408"/>
      <c r="AE81" s="1408"/>
      <c r="AF81" s="1408"/>
      <c r="AG81" s="1408"/>
      <c r="AH81" s="1408"/>
      <c r="AI81" s="1406">
        <v>0</v>
      </c>
      <c r="AJ81" s="1408"/>
      <c r="AK81" s="1408"/>
      <c r="AL81" s="1408"/>
      <c r="AM81" s="1408"/>
      <c r="AN81" s="1408"/>
      <c r="AO81" s="1408"/>
      <c r="AP81" s="1408"/>
      <c r="AQ81" s="1406">
        <v>5</v>
      </c>
      <c r="AR81" s="1404" t="s">
        <v>407</v>
      </c>
      <c r="AS81" s="1406">
        <v>1.3698630136986301E-2</v>
      </c>
      <c r="AT81" s="1406">
        <v>7.1818442976156278E-4</v>
      </c>
      <c r="AU81" s="1406">
        <v>1.967628574689213E-6</v>
      </c>
      <c r="AV81" s="1406">
        <v>2.2106595015709187E-3</v>
      </c>
      <c r="AW81" s="1406">
        <v>6.0566013741669009E-6</v>
      </c>
      <c r="AX81" s="1405" t="s">
        <v>407</v>
      </c>
      <c r="AY81" s="1404">
        <v>0</v>
      </c>
      <c r="AZ81" s="1405" t="s">
        <v>407</v>
      </c>
      <c r="BA81" s="1405" t="s">
        <v>407</v>
      </c>
      <c r="BB81" s="1408"/>
      <c r="BC81" s="1408"/>
      <c r="BD81" s="1404">
        <v>0</v>
      </c>
      <c r="BE81" s="1405" t="s">
        <v>407</v>
      </c>
      <c r="BF81" s="1405" t="s">
        <v>407</v>
      </c>
      <c r="BG81" s="1404">
        <v>0</v>
      </c>
      <c r="BH81" s="1405" t="s">
        <v>407</v>
      </c>
      <c r="BI81" s="1405" t="s">
        <v>407</v>
      </c>
      <c r="BJ81" s="1404">
        <v>0</v>
      </c>
      <c r="BK81" s="1404">
        <v>0</v>
      </c>
      <c r="BL81" s="1404">
        <v>0</v>
      </c>
      <c r="BM81" s="1404">
        <v>0</v>
      </c>
      <c r="BN81" s="1408"/>
      <c r="BO81" s="1404">
        <v>0</v>
      </c>
      <c r="BP81" s="1405" t="s">
        <v>407</v>
      </c>
      <c r="BQ81" s="1405" t="s">
        <v>407</v>
      </c>
      <c r="BR81" s="1404">
        <v>1</v>
      </c>
      <c r="BS81" s="1405" t="s">
        <v>808</v>
      </c>
      <c r="BT81" s="1405" t="s">
        <v>407</v>
      </c>
      <c r="BU81" s="1405" t="s">
        <v>407</v>
      </c>
      <c r="BV81" s="1405" t="s">
        <v>1006</v>
      </c>
      <c r="BW81" s="1404">
        <v>0</v>
      </c>
      <c r="BX81" s="1405" t="s">
        <v>407</v>
      </c>
      <c r="BY81" s="1405" t="s">
        <v>407</v>
      </c>
      <c r="BZ81" s="1405" t="s">
        <v>407</v>
      </c>
      <c r="CA81" s="1404">
        <v>0</v>
      </c>
      <c r="CB81" s="1405" t="s">
        <v>677</v>
      </c>
      <c r="CC81" s="1405" t="s">
        <v>677</v>
      </c>
      <c r="CD81" s="1404" t="b">
        <v>0</v>
      </c>
      <c r="CE81" s="1404" t="b">
        <v>0</v>
      </c>
      <c r="CF81" s="1404" t="b">
        <v>0</v>
      </c>
      <c r="CG81" s="1404" t="b">
        <v>0</v>
      </c>
      <c r="CH81" s="1404" t="b">
        <v>0</v>
      </c>
      <c r="CI81" s="1404" t="b">
        <v>0</v>
      </c>
      <c r="CJ81" s="1404" t="b">
        <v>1</v>
      </c>
      <c r="CK81" s="1404" t="b">
        <v>0</v>
      </c>
      <c r="CL81" s="1404" t="b">
        <v>0</v>
      </c>
      <c r="CM81" s="1405" t="s">
        <v>698</v>
      </c>
      <c r="CN81" s="1408"/>
      <c r="CO81" s="1408"/>
      <c r="CP81" s="1408"/>
      <c r="CQ81" s="1404">
        <v>1</v>
      </c>
      <c r="CR81" s="1408"/>
      <c r="CS81" s="1404">
        <v>1</v>
      </c>
      <c r="CT81" s="1405" t="s">
        <v>407</v>
      </c>
      <c r="CU81" s="1408"/>
    </row>
    <row r="82" spans="1:99" hidden="1" x14ac:dyDescent="0.2">
      <c r="A82" s="1404">
        <v>2024</v>
      </c>
      <c r="B82" s="1405" t="s">
        <v>182</v>
      </c>
      <c r="C82" s="1405" t="s">
        <v>1105</v>
      </c>
      <c r="D82" s="1406">
        <v>1</v>
      </c>
      <c r="E82" s="1406">
        <v>0</v>
      </c>
      <c r="F82" s="1405" t="s">
        <v>248</v>
      </c>
      <c r="G82" s="1407" t="s">
        <v>708</v>
      </c>
      <c r="H82" s="1405" t="s">
        <v>407</v>
      </c>
      <c r="I82" s="1405" t="s">
        <v>694</v>
      </c>
      <c r="J82" s="1405" t="s">
        <v>315</v>
      </c>
      <c r="K82" s="1405" t="s">
        <v>307</v>
      </c>
      <c r="L82" s="1405" t="s">
        <v>407</v>
      </c>
      <c r="M82" s="1405" t="s">
        <v>407</v>
      </c>
      <c r="N82" s="1408"/>
      <c r="O82" s="1407">
        <v>126</v>
      </c>
      <c r="P82" s="1405" t="s">
        <v>695</v>
      </c>
      <c r="Q82" s="1405" t="s">
        <v>477</v>
      </c>
      <c r="R82" s="1409">
        <v>13642</v>
      </c>
      <c r="S82" s="1409">
        <v>6396</v>
      </c>
      <c r="T82" s="1409">
        <v>774</v>
      </c>
      <c r="U82" s="1407">
        <v>17991</v>
      </c>
      <c r="V82" s="1405" t="s">
        <v>696</v>
      </c>
      <c r="W82" s="1405" t="s">
        <v>709</v>
      </c>
      <c r="X82" s="1405" t="s">
        <v>709</v>
      </c>
      <c r="Y82" s="1405" t="s">
        <v>407</v>
      </c>
      <c r="Z82" s="1404">
        <v>1</v>
      </c>
      <c r="AA82" s="1404">
        <v>0</v>
      </c>
      <c r="AB82" s="1408"/>
      <c r="AC82" s="1408"/>
      <c r="AD82" s="1408"/>
      <c r="AE82" s="1408"/>
      <c r="AF82" s="1408"/>
      <c r="AG82" s="1408"/>
      <c r="AH82" s="1408"/>
      <c r="AI82" s="1406">
        <v>0</v>
      </c>
      <c r="AJ82" s="1408"/>
      <c r="AK82" s="1408"/>
      <c r="AL82" s="1408"/>
      <c r="AM82" s="1408"/>
      <c r="AN82" s="1408"/>
      <c r="AO82" s="1408"/>
      <c r="AP82" s="1408"/>
      <c r="AQ82" s="1406">
        <v>55</v>
      </c>
      <c r="AR82" s="1404" t="s">
        <v>407</v>
      </c>
      <c r="AS82" s="1406">
        <v>0.15068493150684931</v>
      </c>
      <c r="AT82" s="1406">
        <v>4.031666911010116E-3</v>
      </c>
      <c r="AU82" s="1406">
        <v>1.1045662769890729E-5</v>
      </c>
      <c r="AV82" s="1406">
        <v>1.3870414974056632E-3</v>
      </c>
      <c r="AW82" s="1406">
        <v>3.8001136915223648E-6</v>
      </c>
      <c r="AX82" s="1405" t="s">
        <v>407</v>
      </c>
      <c r="AY82" s="1404">
        <v>0</v>
      </c>
      <c r="AZ82" s="1405" t="s">
        <v>407</v>
      </c>
      <c r="BA82" s="1405" t="s">
        <v>407</v>
      </c>
      <c r="BB82" s="1408"/>
      <c r="BC82" s="1408"/>
      <c r="BD82" s="1404">
        <v>0</v>
      </c>
      <c r="BE82" s="1405" t="s">
        <v>407</v>
      </c>
      <c r="BF82" s="1405" t="s">
        <v>407</v>
      </c>
      <c r="BG82" s="1404">
        <v>0</v>
      </c>
      <c r="BH82" s="1405" t="s">
        <v>407</v>
      </c>
      <c r="BI82" s="1405" t="s">
        <v>407</v>
      </c>
      <c r="BJ82" s="1404">
        <v>0</v>
      </c>
      <c r="BK82" s="1404">
        <v>0</v>
      </c>
      <c r="BL82" s="1404">
        <v>0</v>
      </c>
      <c r="BM82" s="1404">
        <v>0</v>
      </c>
      <c r="BN82" s="1408"/>
      <c r="BO82" s="1404">
        <v>0</v>
      </c>
      <c r="BP82" s="1405" t="s">
        <v>407</v>
      </c>
      <c r="BQ82" s="1405" t="s">
        <v>407</v>
      </c>
      <c r="BR82" s="1404">
        <v>1</v>
      </c>
      <c r="BS82" s="1405" t="s">
        <v>713</v>
      </c>
      <c r="BT82" s="1405" t="s">
        <v>407</v>
      </c>
      <c r="BU82" s="1405" t="s">
        <v>407</v>
      </c>
      <c r="BV82" s="1405" t="s">
        <v>1180</v>
      </c>
      <c r="BW82" s="1404">
        <v>0</v>
      </c>
      <c r="BX82" s="1405" t="s">
        <v>407</v>
      </c>
      <c r="BY82" s="1405" t="s">
        <v>407</v>
      </c>
      <c r="BZ82" s="1405" t="s">
        <v>407</v>
      </c>
      <c r="CA82" s="1404">
        <v>0</v>
      </c>
      <c r="CB82" s="1405" t="s">
        <v>677</v>
      </c>
      <c r="CC82" s="1405" t="s">
        <v>677</v>
      </c>
      <c r="CD82" s="1404" t="b">
        <v>0</v>
      </c>
      <c r="CE82" s="1404" t="b">
        <v>0</v>
      </c>
      <c r="CF82" s="1404" t="b">
        <v>0</v>
      </c>
      <c r="CG82" s="1404" t="b">
        <v>0</v>
      </c>
      <c r="CH82" s="1404" t="b">
        <v>0</v>
      </c>
      <c r="CI82" s="1404" t="b">
        <v>0</v>
      </c>
      <c r="CJ82" s="1404" t="b">
        <v>1</v>
      </c>
      <c r="CK82" s="1404" t="b">
        <v>0</v>
      </c>
      <c r="CL82" s="1404" t="b">
        <v>0</v>
      </c>
      <c r="CM82" s="1405" t="s">
        <v>698</v>
      </c>
      <c r="CN82" s="1408"/>
      <c r="CO82" s="1408"/>
      <c r="CP82" s="1408"/>
      <c r="CQ82" s="1404">
        <v>1</v>
      </c>
      <c r="CR82" s="1408"/>
      <c r="CS82" s="1404">
        <v>1</v>
      </c>
      <c r="CT82" s="1405" t="s">
        <v>407</v>
      </c>
      <c r="CU82" s="1408"/>
    </row>
    <row r="83" spans="1:99" hidden="1" x14ac:dyDescent="0.2">
      <c r="A83" s="1404">
        <v>2024</v>
      </c>
      <c r="B83" s="1405" t="s">
        <v>183</v>
      </c>
      <c r="C83" s="1405" t="s">
        <v>1188</v>
      </c>
      <c r="D83" s="1406">
        <v>1</v>
      </c>
      <c r="E83" s="1406">
        <v>0</v>
      </c>
      <c r="F83" s="1405" t="s">
        <v>248</v>
      </c>
      <c r="G83" s="1407" t="s">
        <v>708</v>
      </c>
      <c r="H83" s="1405" t="s">
        <v>407</v>
      </c>
      <c r="I83" s="1405" t="s">
        <v>694</v>
      </c>
      <c r="J83" s="1405" t="s">
        <v>319</v>
      </c>
      <c r="K83" s="1405" t="s">
        <v>1114</v>
      </c>
      <c r="L83" s="1405" t="s">
        <v>407</v>
      </c>
      <c r="M83" s="1405" t="s">
        <v>407</v>
      </c>
      <c r="N83" s="1408"/>
      <c r="O83" s="1407">
        <v>126</v>
      </c>
      <c r="P83" s="1405" t="s">
        <v>695</v>
      </c>
      <c r="Q83" s="1405" t="s">
        <v>478</v>
      </c>
      <c r="R83" s="1409">
        <v>2494</v>
      </c>
      <c r="S83" s="1409">
        <v>1068</v>
      </c>
      <c r="T83" s="1409">
        <v>87</v>
      </c>
      <c r="U83" s="1407">
        <v>17991</v>
      </c>
      <c r="V83" s="1405" t="s">
        <v>696</v>
      </c>
      <c r="W83" s="1405" t="s">
        <v>709</v>
      </c>
      <c r="X83" s="1405" t="s">
        <v>709</v>
      </c>
      <c r="Y83" s="1405" t="s">
        <v>407</v>
      </c>
      <c r="Z83" s="1404">
        <v>1</v>
      </c>
      <c r="AA83" s="1404">
        <v>0</v>
      </c>
      <c r="AB83" s="1408"/>
      <c r="AC83" s="1408"/>
      <c r="AD83" s="1408"/>
      <c r="AE83" s="1408"/>
      <c r="AF83" s="1408"/>
      <c r="AG83" s="1408"/>
      <c r="AH83" s="1406">
        <v>0</v>
      </c>
      <c r="AI83" s="1406">
        <v>0</v>
      </c>
      <c r="AJ83" s="1408"/>
      <c r="AK83" s="1408"/>
      <c r="AL83" s="1408"/>
      <c r="AM83" s="1408"/>
      <c r="AN83" s="1408"/>
      <c r="AO83" s="1408"/>
      <c r="AP83" s="1406">
        <v>10</v>
      </c>
      <c r="AQ83" s="1406">
        <v>10</v>
      </c>
      <c r="AR83" s="1404" t="s">
        <v>407</v>
      </c>
      <c r="AS83" s="1406">
        <v>2.7397260273972601E-2</v>
      </c>
      <c r="AT83" s="1406">
        <v>4.0096230954290296E-3</v>
      </c>
      <c r="AU83" s="1406">
        <v>1.0985268754600081E-5</v>
      </c>
      <c r="AV83" s="1406">
        <v>4.3393925718277956E-5</v>
      </c>
      <c r="AW83" s="1406">
        <v>1.1888746772130947E-7</v>
      </c>
      <c r="AX83" s="1405" t="s">
        <v>407</v>
      </c>
      <c r="AY83" s="1404">
        <v>0</v>
      </c>
      <c r="AZ83" s="1405" t="s">
        <v>407</v>
      </c>
      <c r="BA83" s="1405" t="s">
        <v>407</v>
      </c>
      <c r="BB83" s="1408"/>
      <c r="BC83" s="1408"/>
      <c r="BD83" s="1404">
        <v>0</v>
      </c>
      <c r="BE83" s="1405" t="s">
        <v>407</v>
      </c>
      <c r="BF83" s="1405" t="s">
        <v>407</v>
      </c>
      <c r="BG83" s="1404">
        <v>0</v>
      </c>
      <c r="BH83" s="1405" t="s">
        <v>407</v>
      </c>
      <c r="BI83" s="1405" t="s">
        <v>407</v>
      </c>
      <c r="BJ83" s="1404">
        <v>1</v>
      </c>
      <c r="BK83" s="1404">
        <v>0</v>
      </c>
      <c r="BL83" s="1404">
        <v>0</v>
      </c>
      <c r="BM83" s="1404">
        <v>0</v>
      </c>
      <c r="BN83" s="1408"/>
      <c r="BO83" s="1404">
        <v>0</v>
      </c>
      <c r="BP83" s="1405" t="s">
        <v>407</v>
      </c>
      <c r="BQ83" s="1405" t="s">
        <v>407</v>
      </c>
      <c r="BR83" s="1404">
        <v>0</v>
      </c>
      <c r="BS83" s="1405" t="s">
        <v>407</v>
      </c>
      <c r="BT83" s="1405" t="s">
        <v>407</v>
      </c>
      <c r="BU83" s="1405" t="s">
        <v>407</v>
      </c>
      <c r="BV83" s="1405" t="s">
        <v>407</v>
      </c>
      <c r="BW83" s="1404">
        <v>0</v>
      </c>
      <c r="BX83" s="1405" t="s">
        <v>407</v>
      </c>
      <c r="BY83" s="1405" t="s">
        <v>407</v>
      </c>
      <c r="BZ83" s="1405" t="s">
        <v>407</v>
      </c>
      <c r="CA83" s="1404">
        <v>0</v>
      </c>
      <c r="CB83" s="1405" t="s">
        <v>677</v>
      </c>
      <c r="CC83" s="1405" t="s">
        <v>677</v>
      </c>
      <c r="CD83" s="1404" t="b">
        <v>0</v>
      </c>
      <c r="CE83" s="1404" t="b">
        <v>0</v>
      </c>
      <c r="CF83" s="1404" t="b">
        <v>0</v>
      </c>
      <c r="CG83" s="1404" t="b">
        <v>0</v>
      </c>
      <c r="CH83" s="1404" t="b">
        <v>0</v>
      </c>
      <c r="CI83" s="1404" t="b">
        <v>0</v>
      </c>
      <c r="CJ83" s="1404" t="b">
        <v>1</v>
      </c>
      <c r="CK83" s="1404" t="b">
        <v>0</v>
      </c>
      <c r="CL83" s="1404" t="b">
        <v>0</v>
      </c>
      <c r="CM83" s="1405" t="s">
        <v>698</v>
      </c>
      <c r="CN83" s="1408"/>
      <c r="CO83" s="1408"/>
      <c r="CP83" s="1408"/>
      <c r="CQ83" s="1404">
        <v>1</v>
      </c>
      <c r="CR83" s="1408"/>
      <c r="CS83" s="1404">
        <v>1</v>
      </c>
      <c r="CT83" s="1405" t="s">
        <v>407</v>
      </c>
      <c r="CU83" s="1408"/>
    </row>
    <row r="84" spans="1:99" hidden="1" x14ac:dyDescent="0.2">
      <c r="A84" s="1404">
        <v>2024</v>
      </c>
      <c r="B84" s="1405" t="s">
        <v>186</v>
      </c>
      <c r="C84" s="1405" t="s">
        <v>1182</v>
      </c>
      <c r="D84" s="1406">
        <v>1</v>
      </c>
      <c r="E84" s="1406">
        <v>0</v>
      </c>
      <c r="F84" s="1405" t="s">
        <v>248</v>
      </c>
      <c r="G84" s="1407" t="s">
        <v>708</v>
      </c>
      <c r="H84" s="1405" t="s">
        <v>407</v>
      </c>
      <c r="I84" s="1405" t="s">
        <v>694</v>
      </c>
      <c r="J84" s="1405" t="s">
        <v>736</v>
      </c>
      <c r="K84" s="1405" t="s">
        <v>1017</v>
      </c>
      <c r="L84" s="1405" t="s">
        <v>407</v>
      </c>
      <c r="M84" s="1405" t="s">
        <v>407</v>
      </c>
      <c r="N84" s="1404">
        <v>2010</v>
      </c>
      <c r="O84" s="1407">
        <v>126</v>
      </c>
      <c r="P84" s="1405" t="s">
        <v>695</v>
      </c>
      <c r="Q84" s="1405" t="s">
        <v>1131</v>
      </c>
      <c r="R84" s="1409">
        <v>7689</v>
      </c>
      <c r="S84" s="1409">
        <v>3397</v>
      </c>
      <c r="T84" s="1409">
        <v>271</v>
      </c>
      <c r="U84" s="1407">
        <v>17991</v>
      </c>
      <c r="V84" s="1405" t="s">
        <v>696</v>
      </c>
      <c r="W84" s="1405" t="s">
        <v>709</v>
      </c>
      <c r="X84" s="1405" t="s">
        <v>709</v>
      </c>
      <c r="Y84" s="1405" t="s">
        <v>407</v>
      </c>
      <c r="Z84" s="1404">
        <v>1</v>
      </c>
      <c r="AA84" s="1404">
        <v>0</v>
      </c>
      <c r="AB84" s="1408"/>
      <c r="AC84" s="1408"/>
      <c r="AD84" s="1408"/>
      <c r="AE84" s="1408"/>
      <c r="AF84" s="1408"/>
      <c r="AG84" s="1408"/>
      <c r="AH84" s="1408"/>
      <c r="AI84" s="1406">
        <v>0</v>
      </c>
      <c r="AJ84" s="1408"/>
      <c r="AK84" s="1408"/>
      <c r="AL84" s="1408"/>
      <c r="AM84" s="1408"/>
      <c r="AN84" s="1408"/>
      <c r="AO84" s="1408"/>
      <c r="AP84" s="1408"/>
      <c r="AQ84" s="1406">
        <v>30</v>
      </c>
      <c r="AR84" s="1404" t="s">
        <v>407</v>
      </c>
      <c r="AS84" s="1406">
        <v>8.2191780821917804E-2</v>
      </c>
      <c r="AT84" s="1406">
        <v>3.9016777214202106E-3</v>
      </c>
      <c r="AU84" s="1406">
        <v>1.0689528003890988E-5</v>
      </c>
      <c r="AV84" s="1406">
        <v>3.4100519237239585E-5</v>
      </c>
      <c r="AW84" s="1406">
        <v>9.3426080102026261E-8</v>
      </c>
      <c r="AX84" s="1405" t="s">
        <v>407</v>
      </c>
      <c r="AY84" s="1404">
        <v>0</v>
      </c>
      <c r="AZ84" s="1405" t="s">
        <v>407</v>
      </c>
      <c r="BA84" s="1405" t="s">
        <v>407</v>
      </c>
      <c r="BB84" s="1408"/>
      <c r="BC84" s="1408"/>
      <c r="BD84" s="1404">
        <v>0</v>
      </c>
      <c r="BE84" s="1405" t="s">
        <v>407</v>
      </c>
      <c r="BF84" s="1405" t="s">
        <v>407</v>
      </c>
      <c r="BG84" s="1404">
        <v>0</v>
      </c>
      <c r="BH84" s="1405" t="s">
        <v>407</v>
      </c>
      <c r="BI84" s="1405" t="s">
        <v>407</v>
      </c>
      <c r="BJ84" s="1404">
        <v>0</v>
      </c>
      <c r="BK84" s="1404">
        <v>0</v>
      </c>
      <c r="BL84" s="1404">
        <v>0</v>
      </c>
      <c r="BM84" s="1404">
        <v>0</v>
      </c>
      <c r="BN84" s="1408"/>
      <c r="BO84" s="1404">
        <v>0</v>
      </c>
      <c r="BP84" s="1405" t="s">
        <v>407</v>
      </c>
      <c r="BQ84" s="1405" t="s">
        <v>407</v>
      </c>
      <c r="BR84" s="1404">
        <v>1</v>
      </c>
      <c r="BS84" s="1405" t="s">
        <v>808</v>
      </c>
      <c r="BT84" s="1405" t="s">
        <v>407</v>
      </c>
      <c r="BU84" s="1405" t="s">
        <v>407</v>
      </c>
      <c r="BV84" s="1405" t="s">
        <v>1006</v>
      </c>
      <c r="BW84" s="1404">
        <v>0</v>
      </c>
      <c r="BX84" s="1405" t="s">
        <v>407</v>
      </c>
      <c r="BY84" s="1405" t="s">
        <v>407</v>
      </c>
      <c r="BZ84" s="1405" t="s">
        <v>407</v>
      </c>
      <c r="CA84" s="1404">
        <v>0</v>
      </c>
      <c r="CB84" s="1405" t="s">
        <v>677</v>
      </c>
      <c r="CC84" s="1405" t="s">
        <v>677</v>
      </c>
      <c r="CD84" s="1404" t="b">
        <v>0</v>
      </c>
      <c r="CE84" s="1404" t="b">
        <v>0</v>
      </c>
      <c r="CF84" s="1404" t="b">
        <v>0</v>
      </c>
      <c r="CG84" s="1404" t="b">
        <v>0</v>
      </c>
      <c r="CH84" s="1404" t="b">
        <v>0</v>
      </c>
      <c r="CI84" s="1404" t="b">
        <v>0</v>
      </c>
      <c r="CJ84" s="1404" t="b">
        <v>1</v>
      </c>
      <c r="CK84" s="1404" t="b">
        <v>0</v>
      </c>
      <c r="CL84" s="1404" t="b">
        <v>0</v>
      </c>
      <c r="CM84" s="1405" t="s">
        <v>698</v>
      </c>
      <c r="CN84" s="1408"/>
      <c r="CO84" s="1408"/>
      <c r="CP84" s="1408"/>
      <c r="CQ84" s="1404">
        <v>1</v>
      </c>
      <c r="CR84" s="1408"/>
      <c r="CS84" s="1404">
        <v>1</v>
      </c>
      <c r="CT84" s="1405" t="s">
        <v>407</v>
      </c>
      <c r="CU84" s="1408"/>
    </row>
    <row r="85" spans="1:99" hidden="1" x14ac:dyDescent="0.2">
      <c r="A85" s="1404">
        <v>2024</v>
      </c>
      <c r="B85" s="1405" t="s">
        <v>179</v>
      </c>
      <c r="C85" s="1405" t="s">
        <v>1073</v>
      </c>
      <c r="D85" s="1406">
        <v>1</v>
      </c>
      <c r="E85" s="1406">
        <v>0</v>
      </c>
      <c r="F85" s="1405" t="s">
        <v>248</v>
      </c>
      <c r="G85" s="1407" t="s">
        <v>708</v>
      </c>
      <c r="H85" s="1405" t="s">
        <v>407</v>
      </c>
      <c r="I85" s="1405" t="s">
        <v>694</v>
      </c>
      <c r="J85" s="1405" t="s">
        <v>303</v>
      </c>
      <c r="K85" s="1405" t="s">
        <v>1074</v>
      </c>
      <c r="L85" s="1405" t="s">
        <v>407</v>
      </c>
      <c r="M85" s="1405" t="s">
        <v>407</v>
      </c>
      <c r="N85" s="1408"/>
      <c r="O85" s="1407">
        <v>126</v>
      </c>
      <c r="P85" s="1405" t="s">
        <v>695</v>
      </c>
      <c r="Q85" s="1405" t="s">
        <v>474</v>
      </c>
      <c r="R85" s="1409">
        <v>3234</v>
      </c>
      <c r="S85" s="1409">
        <v>2285</v>
      </c>
      <c r="T85" s="1409">
        <v>215</v>
      </c>
      <c r="U85" s="1407">
        <v>17991</v>
      </c>
      <c r="V85" s="1405" t="s">
        <v>696</v>
      </c>
      <c r="W85" s="1405" t="s">
        <v>709</v>
      </c>
      <c r="X85" s="1405" t="s">
        <v>709</v>
      </c>
      <c r="Y85" s="1405" t="s">
        <v>407</v>
      </c>
      <c r="Z85" s="1404">
        <v>1</v>
      </c>
      <c r="AA85" s="1404">
        <v>0</v>
      </c>
      <c r="AB85" s="1408"/>
      <c r="AC85" s="1408"/>
      <c r="AD85" s="1408"/>
      <c r="AE85" s="1408"/>
      <c r="AF85" s="1408"/>
      <c r="AG85" s="1408"/>
      <c r="AH85" s="1408"/>
      <c r="AI85" s="1406">
        <v>0</v>
      </c>
      <c r="AJ85" s="1408"/>
      <c r="AK85" s="1408"/>
      <c r="AL85" s="1408"/>
      <c r="AM85" s="1408"/>
      <c r="AN85" s="1408"/>
      <c r="AO85" s="1408"/>
      <c r="AP85" s="1408"/>
      <c r="AQ85" s="1406">
        <v>9</v>
      </c>
      <c r="AR85" s="1404" t="s">
        <v>407</v>
      </c>
      <c r="AS85" s="1406">
        <v>2.4657534246575342E-2</v>
      </c>
      <c r="AT85" s="1406">
        <v>2.7829313543599257E-3</v>
      </c>
      <c r="AU85" s="1406">
        <v>7.6244694639997965E-6</v>
      </c>
      <c r="AV85" s="1406">
        <v>2.2106595015709187E-3</v>
      </c>
      <c r="AW85" s="1406">
        <v>6.0566013741669009E-6</v>
      </c>
      <c r="AX85" s="1405" t="s">
        <v>407</v>
      </c>
      <c r="AY85" s="1404">
        <v>0</v>
      </c>
      <c r="AZ85" s="1405" t="s">
        <v>407</v>
      </c>
      <c r="BA85" s="1405" t="s">
        <v>407</v>
      </c>
      <c r="BB85" s="1408"/>
      <c r="BC85" s="1408"/>
      <c r="BD85" s="1404">
        <v>0</v>
      </c>
      <c r="BE85" s="1405" t="s">
        <v>407</v>
      </c>
      <c r="BF85" s="1405" t="s">
        <v>407</v>
      </c>
      <c r="BG85" s="1404">
        <v>0</v>
      </c>
      <c r="BH85" s="1405" t="s">
        <v>407</v>
      </c>
      <c r="BI85" s="1405" t="s">
        <v>407</v>
      </c>
      <c r="BJ85" s="1404">
        <v>0</v>
      </c>
      <c r="BK85" s="1404">
        <v>0</v>
      </c>
      <c r="BL85" s="1404">
        <v>0</v>
      </c>
      <c r="BM85" s="1404">
        <v>0</v>
      </c>
      <c r="BN85" s="1408"/>
      <c r="BO85" s="1404">
        <v>0</v>
      </c>
      <c r="BP85" s="1405" t="s">
        <v>407</v>
      </c>
      <c r="BQ85" s="1405" t="s">
        <v>407</v>
      </c>
      <c r="BR85" s="1404">
        <v>1</v>
      </c>
      <c r="BS85" s="1405" t="s">
        <v>808</v>
      </c>
      <c r="BT85" s="1405" t="s">
        <v>407</v>
      </c>
      <c r="BU85" s="1405" t="s">
        <v>407</v>
      </c>
      <c r="BV85" s="1405" t="s">
        <v>1006</v>
      </c>
      <c r="BW85" s="1404">
        <v>0</v>
      </c>
      <c r="BX85" s="1405" t="s">
        <v>407</v>
      </c>
      <c r="BY85" s="1405" t="s">
        <v>407</v>
      </c>
      <c r="BZ85" s="1405" t="s">
        <v>407</v>
      </c>
      <c r="CA85" s="1404">
        <v>0</v>
      </c>
      <c r="CB85" s="1405" t="s">
        <v>677</v>
      </c>
      <c r="CC85" s="1405" t="s">
        <v>677</v>
      </c>
      <c r="CD85" s="1404" t="b">
        <v>0</v>
      </c>
      <c r="CE85" s="1404" t="b">
        <v>0</v>
      </c>
      <c r="CF85" s="1404" t="b">
        <v>0</v>
      </c>
      <c r="CG85" s="1404" t="b">
        <v>0</v>
      </c>
      <c r="CH85" s="1404" t="b">
        <v>0</v>
      </c>
      <c r="CI85" s="1404" t="b">
        <v>0</v>
      </c>
      <c r="CJ85" s="1404" t="b">
        <v>1</v>
      </c>
      <c r="CK85" s="1404" t="b">
        <v>0</v>
      </c>
      <c r="CL85" s="1404" t="b">
        <v>0</v>
      </c>
      <c r="CM85" s="1405" t="s">
        <v>698</v>
      </c>
      <c r="CN85" s="1408"/>
      <c r="CO85" s="1408"/>
      <c r="CP85" s="1408"/>
      <c r="CQ85" s="1404">
        <v>1</v>
      </c>
      <c r="CR85" s="1408"/>
      <c r="CS85" s="1404">
        <v>1</v>
      </c>
      <c r="CT85" s="1405" t="s">
        <v>407</v>
      </c>
      <c r="CU85" s="1408"/>
    </row>
    <row r="86" spans="1:99" hidden="1" x14ac:dyDescent="0.2">
      <c r="A86" s="1404">
        <v>2024</v>
      </c>
      <c r="B86" s="1405" t="s">
        <v>179</v>
      </c>
      <c r="C86" s="1405" t="s">
        <v>1063</v>
      </c>
      <c r="D86" s="1406">
        <v>1</v>
      </c>
      <c r="E86" s="1406">
        <v>0</v>
      </c>
      <c r="F86" s="1405" t="s">
        <v>248</v>
      </c>
      <c r="G86" s="1407" t="s">
        <v>708</v>
      </c>
      <c r="H86" s="1405" t="s">
        <v>407</v>
      </c>
      <c r="I86" s="1405" t="s">
        <v>694</v>
      </c>
      <c r="J86" s="1405" t="s">
        <v>303</v>
      </c>
      <c r="K86" s="1405" t="s">
        <v>745</v>
      </c>
      <c r="L86" s="1405" t="s">
        <v>407</v>
      </c>
      <c r="M86" s="1405" t="s">
        <v>407</v>
      </c>
      <c r="N86" s="1408"/>
      <c r="O86" s="1407">
        <v>126</v>
      </c>
      <c r="P86" s="1405" t="s">
        <v>695</v>
      </c>
      <c r="Q86" s="1405" t="s">
        <v>474</v>
      </c>
      <c r="R86" s="1409">
        <v>20390</v>
      </c>
      <c r="S86" s="1409">
        <v>8802</v>
      </c>
      <c r="T86" s="1409">
        <v>1032</v>
      </c>
      <c r="U86" s="1407">
        <v>17991</v>
      </c>
      <c r="V86" s="1405" t="s">
        <v>696</v>
      </c>
      <c r="W86" s="1405" t="s">
        <v>709</v>
      </c>
      <c r="X86" s="1405" t="s">
        <v>709</v>
      </c>
      <c r="Y86" s="1405" t="s">
        <v>407</v>
      </c>
      <c r="Z86" s="1404">
        <v>1</v>
      </c>
      <c r="AA86" s="1404">
        <v>0</v>
      </c>
      <c r="AB86" s="1408"/>
      <c r="AC86" s="1408"/>
      <c r="AD86" s="1408"/>
      <c r="AE86" s="1408"/>
      <c r="AF86" s="1408"/>
      <c r="AG86" s="1408"/>
      <c r="AH86" s="1408"/>
      <c r="AI86" s="1406">
        <v>0</v>
      </c>
      <c r="AJ86" s="1408"/>
      <c r="AK86" s="1408"/>
      <c r="AL86" s="1408"/>
      <c r="AM86" s="1408"/>
      <c r="AN86" s="1408"/>
      <c r="AO86" s="1408"/>
      <c r="AP86" s="1408"/>
      <c r="AQ86" s="1406">
        <v>184</v>
      </c>
      <c r="AR86" s="1404" t="s">
        <v>407</v>
      </c>
      <c r="AS86" s="1406">
        <v>0.50410958904109593</v>
      </c>
      <c r="AT86" s="1406">
        <v>9.0240313879352621E-3</v>
      </c>
      <c r="AU86" s="1406">
        <v>2.4723373665576061E-5</v>
      </c>
      <c r="AV86" s="1406">
        <v>2.2106595015709187E-3</v>
      </c>
      <c r="AW86" s="1406">
        <v>6.0566013741669009E-6</v>
      </c>
      <c r="AX86" s="1405" t="s">
        <v>407</v>
      </c>
      <c r="AY86" s="1404">
        <v>0</v>
      </c>
      <c r="AZ86" s="1405" t="s">
        <v>407</v>
      </c>
      <c r="BA86" s="1405" t="s">
        <v>407</v>
      </c>
      <c r="BB86" s="1408"/>
      <c r="BC86" s="1408"/>
      <c r="BD86" s="1404">
        <v>0</v>
      </c>
      <c r="BE86" s="1405" t="s">
        <v>407</v>
      </c>
      <c r="BF86" s="1405" t="s">
        <v>407</v>
      </c>
      <c r="BG86" s="1404">
        <v>0</v>
      </c>
      <c r="BH86" s="1405" t="s">
        <v>407</v>
      </c>
      <c r="BI86" s="1405" t="s">
        <v>407</v>
      </c>
      <c r="BJ86" s="1404">
        <v>0</v>
      </c>
      <c r="BK86" s="1404">
        <v>0</v>
      </c>
      <c r="BL86" s="1404">
        <v>0</v>
      </c>
      <c r="BM86" s="1404">
        <v>0</v>
      </c>
      <c r="BN86" s="1408"/>
      <c r="BO86" s="1404">
        <v>0</v>
      </c>
      <c r="BP86" s="1405" t="s">
        <v>407</v>
      </c>
      <c r="BQ86" s="1405" t="s">
        <v>407</v>
      </c>
      <c r="BR86" s="1404">
        <v>1</v>
      </c>
      <c r="BS86" s="1405" t="s">
        <v>713</v>
      </c>
      <c r="BT86" s="1405" t="s">
        <v>407</v>
      </c>
      <c r="BU86" s="1405" t="s">
        <v>407</v>
      </c>
      <c r="BV86" s="1405" t="s">
        <v>407</v>
      </c>
      <c r="BW86" s="1404">
        <v>0</v>
      </c>
      <c r="BX86" s="1405" t="s">
        <v>407</v>
      </c>
      <c r="BY86" s="1405" t="s">
        <v>407</v>
      </c>
      <c r="BZ86" s="1405" t="s">
        <v>407</v>
      </c>
      <c r="CA86" s="1404">
        <v>0</v>
      </c>
      <c r="CB86" s="1405" t="s">
        <v>677</v>
      </c>
      <c r="CC86" s="1405" t="s">
        <v>677</v>
      </c>
      <c r="CD86" s="1404" t="b">
        <v>0</v>
      </c>
      <c r="CE86" s="1404" t="b">
        <v>0</v>
      </c>
      <c r="CF86" s="1404" t="b">
        <v>0</v>
      </c>
      <c r="CG86" s="1404" t="b">
        <v>0</v>
      </c>
      <c r="CH86" s="1404" t="b">
        <v>0</v>
      </c>
      <c r="CI86" s="1404" t="b">
        <v>0</v>
      </c>
      <c r="CJ86" s="1404" t="b">
        <v>1</v>
      </c>
      <c r="CK86" s="1404" t="b">
        <v>0</v>
      </c>
      <c r="CL86" s="1404" t="b">
        <v>0</v>
      </c>
      <c r="CM86" s="1405" t="s">
        <v>698</v>
      </c>
      <c r="CN86" s="1408"/>
      <c r="CO86" s="1408"/>
      <c r="CP86" s="1408"/>
      <c r="CQ86" s="1404">
        <v>1</v>
      </c>
      <c r="CR86" s="1408"/>
      <c r="CS86" s="1404">
        <v>1</v>
      </c>
      <c r="CT86" s="1405" t="s">
        <v>407</v>
      </c>
      <c r="CU86" s="1408"/>
    </row>
    <row r="87" spans="1:99" hidden="1" x14ac:dyDescent="0.2">
      <c r="A87" s="1404">
        <v>2024</v>
      </c>
      <c r="B87" s="1405" t="s">
        <v>179</v>
      </c>
      <c r="C87" s="1405" t="s">
        <v>1169</v>
      </c>
      <c r="D87" s="1406">
        <v>1</v>
      </c>
      <c r="E87" s="1406">
        <v>0</v>
      </c>
      <c r="F87" s="1405" t="s">
        <v>248</v>
      </c>
      <c r="G87" s="1407" t="s">
        <v>708</v>
      </c>
      <c r="H87" s="1405" t="s">
        <v>407</v>
      </c>
      <c r="I87" s="1405" t="s">
        <v>694</v>
      </c>
      <c r="J87" s="1405" t="s">
        <v>303</v>
      </c>
      <c r="K87" s="1405" t="s">
        <v>799</v>
      </c>
      <c r="L87" s="1405" t="s">
        <v>407</v>
      </c>
      <c r="M87" s="1405" t="s">
        <v>407</v>
      </c>
      <c r="N87" s="1408"/>
      <c r="O87" s="1407">
        <v>126</v>
      </c>
      <c r="P87" s="1405" t="s">
        <v>695</v>
      </c>
      <c r="Q87" s="1405" t="s">
        <v>474</v>
      </c>
      <c r="R87" s="1409">
        <v>10327</v>
      </c>
      <c r="S87" s="1409">
        <v>7576</v>
      </c>
      <c r="T87" s="1409">
        <v>1324</v>
      </c>
      <c r="U87" s="1407">
        <v>17991</v>
      </c>
      <c r="V87" s="1405" t="s">
        <v>696</v>
      </c>
      <c r="W87" s="1405" t="s">
        <v>709</v>
      </c>
      <c r="X87" s="1405" t="s">
        <v>709</v>
      </c>
      <c r="Y87" s="1405" t="s">
        <v>407</v>
      </c>
      <c r="Z87" s="1404">
        <v>1</v>
      </c>
      <c r="AA87" s="1404">
        <v>0</v>
      </c>
      <c r="AB87" s="1408"/>
      <c r="AC87" s="1408"/>
      <c r="AD87" s="1408"/>
      <c r="AE87" s="1408"/>
      <c r="AF87" s="1408"/>
      <c r="AG87" s="1408"/>
      <c r="AH87" s="1408"/>
      <c r="AI87" s="1406">
        <v>0</v>
      </c>
      <c r="AJ87" s="1408"/>
      <c r="AK87" s="1408"/>
      <c r="AL87" s="1408"/>
      <c r="AM87" s="1408"/>
      <c r="AN87" s="1408"/>
      <c r="AO87" s="1408"/>
      <c r="AP87" s="1408"/>
      <c r="AQ87" s="1406">
        <v>50</v>
      </c>
      <c r="AR87" s="1404" t="s">
        <v>407</v>
      </c>
      <c r="AS87" s="1406">
        <v>0.13698630136986301</v>
      </c>
      <c r="AT87" s="1406">
        <v>4.8416771569671736E-3</v>
      </c>
      <c r="AU87" s="1406">
        <v>1.3264868923197736E-5</v>
      </c>
      <c r="AV87" s="1406">
        <v>2.2106595015709187E-3</v>
      </c>
      <c r="AW87" s="1406">
        <v>6.0566013741669009E-6</v>
      </c>
      <c r="AX87" s="1405" t="s">
        <v>407</v>
      </c>
      <c r="AY87" s="1404">
        <v>0</v>
      </c>
      <c r="AZ87" s="1405" t="s">
        <v>407</v>
      </c>
      <c r="BA87" s="1405" t="s">
        <v>407</v>
      </c>
      <c r="BB87" s="1408"/>
      <c r="BC87" s="1408"/>
      <c r="BD87" s="1404">
        <v>0</v>
      </c>
      <c r="BE87" s="1405" t="s">
        <v>407</v>
      </c>
      <c r="BF87" s="1405" t="s">
        <v>407</v>
      </c>
      <c r="BG87" s="1404">
        <v>0</v>
      </c>
      <c r="BH87" s="1405" t="s">
        <v>407</v>
      </c>
      <c r="BI87" s="1405" t="s">
        <v>407</v>
      </c>
      <c r="BJ87" s="1404">
        <v>0</v>
      </c>
      <c r="BK87" s="1404">
        <v>0</v>
      </c>
      <c r="BL87" s="1404">
        <v>0</v>
      </c>
      <c r="BM87" s="1404">
        <v>0</v>
      </c>
      <c r="BN87" s="1408"/>
      <c r="BO87" s="1404">
        <v>0</v>
      </c>
      <c r="BP87" s="1405" t="s">
        <v>407</v>
      </c>
      <c r="BQ87" s="1405" t="s">
        <v>407</v>
      </c>
      <c r="BR87" s="1404">
        <v>1</v>
      </c>
      <c r="BS87" s="1405" t="s">
        <v>838</v>
      </c>
      <c r="BT87" s="1405" t="s">
        <v>407</v>
      </c>
      <c r="BU87" s="1405" t="s">
        <v>407</v>
      </c>
      <c r="BV87" s="1405" t="s">
        <v>407</v>
      </c>
      <c r="BW87" s="1404">
        <v>0</v>
      </c>
      <c r="BX87" s="1405" t="s">
        <v>407</v>
      </c>
      <c r="BY87" s="1405" t="s">
        <v>407</v>
      </c>
      <c r="BZ87" s="1405" t="s">
        <v>407</v>
      </c>
      <c r="CA87" s="1404">
        <v>0</v>
      </c>
      <c r="CB87" s="1405" t="s">
        <v>677</v>
      </c>
      <c r="CC87" s="1405" t="s">
        <v>677</v>
      </c>
      <c r="CD87" s="1404" t="b">
        <v>0</v>
      </c>
      <c r="CE87" s="1404" t="b">
        <v>0</v>
      </c>
      <c r="CF87" s="1404" t="b">
        <v>0</v>
      </c>
      <c r="CG87" s="1404" t="b">
        <v>0</v>
      </c>
      <c r="CH87" s="1404" t="b">
        <v>0</v>
      </c>
      <c r="CI87" s="1404" t="b">
        <v>0</v>
      </c>
      <c r="CJ87" s="1404" t="b">
        <v>1</v>
      </c>
      <c r="CK87" s="1404" t="b">
        <v>0</v>
      </c>
      <c r="CL87" s="1404" t="b">
        <v>0</v>
      </c>
      <c r="CM87" s="1405" t="s">
        <v>698</v>
      </c>
      <c r="CN87" s="1408"/>
      <c r="CO87" s="1408"/>
      <c r="CP87" s="1408"/>
      <c r="CQ87" s="1404">
        <v>1</v>
      </c>
      <c r="CR87" s="1408"/>
      <c r="CS87" s="1404">
        <v>1</v>
      </c>
      <c r="CT87" s="1405" t="s">
        <v>407</v>
      </c>
      <c r="CU87" s="1408"/>
    </row>
    <row r="88" spans="1:99" hidden="1" x14ac:dyDescent="0.2">
      <c r="A88" s="1404">
        <v>2024</v>
      </c>
      <c r="B88" s="1405" t="s">
        <v>184</v>
      </c>
      <c r="C88" s="1405" t="s">
        <v>1099</v>
      </c>
      <c r="D88" s="1406">
        <v>1</v>
      </c>
      <c r="E88" s="1406">
        <v>0</v>
      </c>
      <c r="F88" s="1405" t="s">
        <v>248</v>
      </c>
      <c r="G88" s="1407" t="s">
        <v>708</v>
      </c>
      <c r="H88" s="1405" t="s">
        <v>407</v>
      </c>
      <c r="I88" s="1405" t="s">
        <v>694</v>
      </c>
      <c r="J88" s="1405" t="s">
        <v>323</v>
      </c>
      <c r="K88" s="1405" t="s">
        <v>764</v>
      </c>
      <c r="L88" s="1405" t="s">
        <v>407</v>
      </c>
      <c r="M88" s="1405" t="s">
        <v>407</v>
      </c>
      <c r="N88" s="1404">
        <v>2014</v>
      </c>
      <c r="O88" s="1407">
        <v>126</v>
      </c>
      <c r="P88" s="1405" t="s">
        <v>695</v>
      </c>
      <c r="Q88" s="1405" t="s">
        <v>479</v>
      </c>
      <c r="R88" s="1409">
        <v>15052</v>
      </c>
      <c r="S88" s="1409">
        <v>7866</v>
      </c>
      <c r="T88" s="1409">
        <v>645</v>
      </c>
      <c r="U88" s="1407">
        <v>17991</v>
      </c>
      <c r="V88" s="1405" t="s">
        <v>696</v>
      </c>
      <c r="W88" s="1405" t="s">
        <v>709</v>
      </c>
      <c r="X88" s="1405" t="s">
        <v>709</v>
      </c>
      <c r="Y88" s="1405" t="s">
        <v>407</v>
      </c>
      <c r="Z88" s="1404">
        <v>1</v>
      </c>
      <c r="AA88" s="1404">
        <v>0</v>
      </c>
      <c r="AB88" s="1408"/>
      <c r="AC88" s="1408"/>
      <c r="AD88" s="1408"/>
      <c r="AE88" s="1408"/>
      <c r="AF88" s="1408"/>
      <c r="AG88" s="1408"/>
      <c r="AH88" s="1408"/>
      <c r="AI88" s="1406">
        <v>0</v>
      </c>
      <c r="AJ88" s="1408"/>
      <c r="AK88" s="1408"/>
      <c r="AL88" s="1408"/>
      <c r="AM88" s="1408"/>
      <c r="AN88" s="1408"/>
      <c r="AO88" s="1408"/>
      <c r="AP88" s="1408"/>
      <c r="AQ88" s="1406">
        <v>5</v>
      </c>
      <c r="AR88" s="1404" t="s">
        <v>407</v>
      </c>
      <c r="AS88" s="1406">
        <v>1.3698630136986301E-2</v>
      </c>
      <c r="AT88" s="1406">
        <v>3.3218176986446983E-4</v>
      </c>
      <c r="AU88" s="1406">
        <v>9.1008704072457493E-7</v>
      </c>
      <c r="AV88" s="1406">
        <v>1.0581568920139844E-3</v>
      </c>
      <c r="AW88" s="1406">
        <v>2.899059978120505E-6</v>
      </c>
      <c r="AX88" s="1405" t="s">
        <v>407</v>
      </c>
      <c r="AY88" s="1404">
        <v>0</v>
      </c>
      <c r="AZ88" s="1405" t="s">
        <v>407</v>
      </c>
      <c r="BA88" s="1405" t="s">
        <v>407</v>
      </c>
      <c r="BB88" s="1408"/>
      <c r="BC88" s="1408"/>
      <c r="BD88" s="1404">
        <v>0</v>
      </c>
      <c r="BE88" s="1405" t="s">
        <v>407</v>
      </c>
      <c r="BF88" s="1405" t="s">
        <v>407</v>
      </c>
      <c r="BG88" s="1404">
        <v>0</v>
      </c>
      <c r="BH88" s="1405" t="s">
        <v>407</v>
      </c>
      <c r="BI88" s="1405" t="s">
        <v>407</v>
      </c>
      <c r="BJ88" s="1404">
        <v>0</v>
      </c>
      <c r="BK88" s="1404">
        <v>0</v>
      </c>
      <c r="BL88" s="1404">
        <v>0</v>
      </c>
      <c r="BM88" s="1404">
        <v>0</v>
      </c>
      <c r="BN88" s="1408"/>
      <c r="BO88" s="1404">
        <v>0</v>
      </c>
      <c r="BP88" s="1405" t="s">
        <v>407</v>
      </c>
      <c r="BQ88" s="1405" t="s">
        <v>407</v>
      </c>
      <c r="BR88" s="1404">
        <v>1</v>
      </c>
      <c r="BS88" s="1405" t="s">
        <v>808</v>
      </c>
      <c r="BT88" s="1405" t="s">
        <v>407</v>
      </c>
      <c r="BU88" s="1405" t="s">
        <v>407</v>
      </c>
      <c r="BV88" s="1405" t="s">
        <v>1072</v>
      </c>
      <c r="BW88" s="1404">
        <v>0</v>
      </c>
      <c r="BX88" s="1405" t="s">
        <v>407</v>
      </c>
      <c r="BY88" s="1405" t="s">
        <v>407</v>
      </c>
      <c r="BZ88" s="1405" t="s">
        <v>407</v>
      </c>
      <c r="CA88" s="1404">
        <v>0</v>
      </c>
      <c r="CB88" s="1405" t="s">
        <v>677</v>
      </c>
      <c r="CC88" s="1405" t="s">
        <v>677</v>
      </c>
      <c r="CD88" s="1404" t="b">
        <v>0</v>
      </c>
      <c r="CE88" s="1404" t="b">
        <v>0</v>
      </c>
      <c r="CF88" s="1404" t="b">
        <v>0</v>
      </c>
      <c r="CG88" s="1404" t="b">
        <v>0</v>
      </c>
      <c r="CH88" s="1404" t="b">
        <v>0</v>
      </c>
      <c r="CI88" s="1404" t="b">
        <v>0</v>
      </c>
      <c r="CJ88" s="1404" t="b">
        <v>1</v>
      </c>
      <c r="CK88" s="1404" t="b">
        <v>0</v>
      </c>
      <c r="CL88" s="1404" t="b">
        <v>0</v>
      </c>
      <c r="CM88" s="1405" t="s">
        <v>698</v>
      </c>
      <c r="CN88" s="1408"/>
      <c r="CO88" s="1408"/>
      <c r="CP88" s="1408"/>
      <c r="CQ88" s="1404">
        <v>1</v>
      </c>
      <c r="CR88" s="1408"/>
      <c r="CS88" s="1404">
        <v>1</v>
      </c>
      <c r="CT88" s="1405" t="s">
        <v>407</v>
      </c>
      <c r="CU88" s="1408"/>
    </row>
    <row r="89" spans="1:99" hidden="1" x14ac:dyDescent="0.2">
      <c r="A89" s="1404">
        <v>2024</v>
      </c>
      <c r="B89" s="1405" t="s">
        <v>182</v>
      </c>
      <c r="C89" s="1405" t="s">
        <v>1113</v>
      </c>
      <c r="D89" s="1406">
        <v>1</v>
      </c>
      <c r="E89" s="1406">
        <v>0</v>
      </c>
      <c r="F89" s="1405" t="s">
        <v>248</v>
      </c>
      <c r="G89" s="1407" t="s">
        <v>708</v>
      </c>
      <c r="H89" s="1405" t="s">
        <v>407</v>
      </c>
      <c r="I89" s="1405" t="s">
        <v>694</v>
      </c>
      <c r="J89" s="1405" t="s">
        <v>315</v>
      </c>
      <c r="K89" s="1405" t="s">
        <v>1114</v>
      </c>
      <c r="L89" s="1405" t="s">
        <v>407</v>
      </c>
      <c r="M89" s="1405" t="s">
        <v>407</v>
      </c>
      <c r="N89" s="1408"/>
      <c r="O89" s="1407">
        <v>126</v>
      </c>
      <c r="P89" s="1405" t="s">
        <v>695</v>
      </c>
      <c r="Q89" s="1405" t="s">
        <v>477</v>
      </c>
      <c r="R89" s="1409">
        <v>2540</v>
      </c>
      <c r="S89" s="1409">
        <v>2350</v>
      </c>
      <c r="T89" s="1409">
        <v>282</v>
      </c>
      <c r="U89" s="1407">
        <v>17991</v>
      </c>
      <c r="V89" s="1405" t="s">
        <v>696</v>
      </c>
      <c r="W89" s="1405" t="s">
        <v>709</v>
      </c>
      <c r="X89" s="1405" t="s">
        <v>709</v>
      </c>
      <c r="Y89" s="1405" t="s">
        <v>407</v>
      </c>
      <c r="Z89" s="1404">
        <v>1</v>
      </c>
      <c r="AA89" s="1404">
        <v>0</v>
      </c>
      <c r="AB89" s="1408"/>
      <c r="AC89" s="1408"/>
      <c r="AD89" s="1408"/>
      <c r="AE89" s="1408"/>
      <c r="AF89" s="1408"/>
      <c r="AG89" s="1408"/>
      <c r="AH89" s="1408"/>
      <c r="AI89" s="1406">
        <v>0</v>
      </c>
      <c r="AJ89" s="1408"/>
      <c r="AK89" s="1408"/>
      <c r="AL89" s="1408"/>
      <c r="AM89" s="1408"/>
      <c r="AN89" s="1408"/>
      <c r="AO89" s="1408"/>
      <c r="AP89" s="1408"/>
      <c r="AQ89" s="1406">
        <v>8</v>
      </c>
      <c r="AR89" s="1404" t="s">
        <v>407</v>
      </c>
      <c r="AS89" s="1406">
        <v>2.1917808219178082E-2</v>
      </c>
      <c r="AT89" s="1406">
        <v>3.1496062992125984E-3</v>
      </c>
      <c r="AU89" s="1406">
        <v>8.6290583540071189E-6</v>
      </c>
      <c r="AV89" s="1406">
        <v>1.3870414974056632E-3</v>
      </c>
      <c r="AW89" s="1406">
        <v>3.8001136915223648E-6</v>
      </c>
      <c r="AX89" s="1405" t="s">
        <v>407</v>
      </c>
      <c r="AY89" s="1404">
        <v>0</v>
      </c>
      <c r="AZ89" s="1405" t="s">
        <v>407</v>
      </c>
      <c r="BA89" s="1405" t="s">
        <v>407</v>
      </c>
      <c r="BB89" s="1408"/>
      <c r="BC89" s="1408"/>
      <c r="BD89" s="1404">
        <v>0</v>
      </c>
      <c r="BE89" s="1405" t="s">
        <v>407</v>
      </c>
      <c r="BF89" s="1405" t="s">
        <v>407</v>
      </c>
      <c r="BG89" s="1404">
        <v>0</v>
      </c>
      <c r="BH89" s="1405" t="s">
        <v>407</v>
      </c>
      <c r="BI89" s="1405" t="s">
        <v>407</v>
      </c>
      <c r="BJ89" s="1404">
        <v>0</v>
      </c>
      <c r="BK89" s="1404">
        <v>0</v>
      </c>
      <c r="BL89" s="1404">
        <v>0</v>
      </c>
      <c r="BM89" s="1404">
        <v>0</v>
      </c>
      <c r="BN89" s="1408"/>
      <c r="BO89" s="1404">
        <v>0</v>
      </c>
      <c r="BP89" s="1405" t="s">
        <v>407</v>
      </c>
      <c r="BQ89" s="1405" t="s">
        <v>407</v>
      </c>
      <c r="BR89" s="1404">
        <v>1</v>
      </c>
      <c r="BS89" s="1405" t="s">
        <v>713</v>
      </c>
      <c r="BT89" s="1405" t="s">
        <v>407</v>
      </c>
      <c r="BU89" s="1405" t="s">
        <v>407</v>
      </c>
      <c r="BV89" s="1405" t="s">
        <v>1002</v>
      </c>
      <c r="BW89" s="1404">
        <v>0</v>
      </c>
      <c r="BX89" s="1405" t="s">
        <v>407</v>
      </c>
      <c r="BY89" s="1405" t="s">
        <v>407</v>
      </c>
      <c r="BZ89" s="1405" t="s">
        <v>407</v>
      </c>
      <c r="CA89" s="1404">
        <v>0</v>
      </c>
      <c r="CB89" s="1405" t="s">
        <v>677</v>
      </c>
      <c r="CC89" s="1405" t="s">
        <v>677</v>
      </c>
      <c r="CD89" s="1404" t="b">
        <v>0</v>
      </c>
      <c r="CE89" s="1404" t="b">
        <v>0</v>
      </c>
      <c r="CF89" s="1404" t="b">
        <v>0</v>
      </c>
      <c r="CG89" s="1404" t="b">
        <v>0</v>
      </c>
      <c r="CH89" s="1404" t="b">
        <v>0</v>
      </c>
      <c r="CI89" s="1404" t="b">
        <v>0</v>
      </c>
      <c r="CJ89" s="1404" t="b">
        <v>1</v>
      </c>
      <c r="CK89" s="1404" t="b">
        <v>0</v>
      </c>
      <c r="CL89" s="1404" t="b">
        <v>0</v>
      </c>
      <c r="CM89" s="1405" t="s">
        <v>698</v>
      </c>
      <c r="CN89" s="1408"/>
      <c r="CO89" s="1408"/>
      <c r="CP89" s="1408"/>
      <c r="CQ89" s="1404">
        <v>1</v>
      </c>
      <c r="CR89" s="1408"/>
      <c r="CS89" s="1404">
        <v>1</v>
      </c>
      <c r="CT89" s="1405" t="s">
        <v>407</v>
      </c>
      <c r="CU89" s="1408"/>
    </row>
    <row r="90" spans="1:99" hidden="1" x14ac:dyDescent="0.2">
      <c r="A90" s="1404">
        <v>2024</v>
      </c>
      <c r="B90" s="1405" t="s">
        <v>179</v>
      </c>
      <c r="C90" s="1405" t="s">
        <v>1075</v>
      </c>
      <c r="D90" s="1406">
        <v>1</v>
      </c>
      <c r="E90" s="1406">
        <v>0</v>
      </c>
      <c r="F90" s="1405" t="s">
        <v>248</v>
      </c>
      <c r="G90" s="1407" t="s">
        <v>708</v>
      </c>
      <c r="H90" s="1405" t="s">
        <v>407</v>
      </c>
      <c r="I90" s="1405" t="s">
        <v>694</v>
      </c>
      <c r="J90" s="1405" t="s">
        <v>303</v>
      </c>
      <c r="K90" s="1405" t="s">
        <v>1076</v>
      </c>
      <c r="L90" s="1405" t="s">
        <v>407</v>
      </c>
      <c r="M90" s="1405" t="s">
        <v>407</v>
      </c>
      <c r="N90" s="1408"/>
      <c r="O90" s="1407">
        <v>126</v>
      </c>
      <c r="P90" s="1405" t="s">
        <v>695</v>
      </c>
      <c r="Q90" s="1405" t="s">
        <v>474</v>
      </c>
      <c r="R90" s="1409">
        <v>4713</v>
      </c>
      <c r="S90" s="1409">
        <v>1913</v>
      </c>
      <c r="T90" s="1409">
        <v>525</v>
      </c>
      <c r="U90" s="1407">
        <v>17991</v>
      </c>
      <c r="V90" s="1405" t="s">
        <v>696</v>
      </c>
      <c r="W90" s="1405" t="s">
        <v>709</v>
      </c>
      <c r="X90" s="1405" t="s">
        <v>709</v>
      </c>
      <c r="Y90" s="1405" t="s">
        <v>407</v>
      </c>
      <c r="Z90" s="1404">
        <v>1</v>
      </c>
      <c r="AA90" s="1404">
        <v>0</v>
      </c>
      <c r="AB90" s="1408"/>
      <c r="AC90" s="1408"/>
      <c r="AD90" s="1408"/>
      <c r="AE90" s="1408"/>
      <c r="AF90" s="1408"/>
      <c r="AG90" s="1406">
        <v>0</v>
      </c>
      <c r="AH90" s="1408"/>
      <c r="AI90" s="1406">
        <v>0</v>
      </c>
      <c r="AJ90" s="1408"/>
      <c r="AK90" s="1408"/>
      <c r="AL90" s="1408"/>
      <c r="AM90" s="1408"/>
      <c r="AN90" s="1408"/>
      <c r="AO90" s="1406">
        <v>48</v>
      </c>
      <c r="AP90" s="1408"/>
      <c r="AQ90" s="1406">
        <v>48</v>
      </c>
      <c r="AR90" s="1404" t="s">
        <v>407</v>
      </c>
      <c r="AS90" s="1406">
        <v>0.13150684931506848</v>
      </c>
      <c r="AT90" s="1406">
        <v>1.0184595798854232E-2</v>
      </c>
      <c r="AU90" s="1406">
        <v>2.7903002188641731E-5</v>
      </c>
      <c r="AV90" s="1406">
        <v>2.2106595015709187E-3</v>
      </c>
      <c r="AW90" s="1406">
        <v>6.0566013741669009E-6</v>
      </c>
      <c r="AX90" s="1405" t="s">
        <v>407</v>
      </c>
      <c r="AY90" s="1404">
        <v>1</v>
      </c>
      <c r="AZ90" s="1405" t="s">
        <v>751</v>
      </c>
      <c r="BA90" s="1405" t="s">
        <v>407</v>
      </c>
      <c r="BB90" s="1408"/>
      <c r="BC90" s="1408"/>
      <c r="BD90" s="1404">
        <v>0</v>
      </c>
      <c r="BE90" s="1405" t="s">
        <v>407</v>
      </c>
      <c r="BF90" s="1405" t="s">
        <v>407</v>
      </c>
      <c r="BG90" s="1404">
        <v>0</v>
      </c>
      <c r="BH90" s="1405" t="s">
        <v>407</v>
      </c>
      <c r="BI90" s="1405" t="s">
        <v>407</v>
      </c>
      <c r="BJ90" s="1404">
        <v>0</v>
      </c>
      <c r="BK90" s="1404">
        <v>0</v>
      </c>
      <c r="BL90" s="1404">
        <v>0</v>
      </c>
      <c r="BM90" s="1404">
        <v>0</v>
      </c>
      <c r="BN90" s="1408"/>
      <c r="BO90" s="1404">
        <v>0</v>
      </c>
      <c r="BP90" s="1405" t="s">
        <v>407</v>
      </c>
      <c r="BQ90" s="1405" t="s">
        <v>407</v>
      </c>
      <c r="BR90" s="1404">
        <v>0</v>
      </c>
      <c r="BS90" s="1405" t="s">
        <v>407</v>
      </c>
      <c r="BT90" s="1405" t="s">
        <v>407</v>
      </c>
      <c r="BU90" s="1405" t="s">
        <v>407</v>
      </c>
      <c r="BV90" s="1405" t="s">
        <v>1170</v>
      </c>
      <c r="BW90" s="1404">
        <v>0</v>
      </c>
      <c r="BX90" s="1405" t="s">
        <v>407</v>
      </c>
      <c r="BY90" s="1405" t="s">
        <v>407</v>
      </c>
      <c r="BZ90" s="1405" t="s">
        <v>407</v>
      </c>
      <c r="CA90" s="1404">
        <v>0</v>
      </c>
      <c r="CB90" s="1405" t="s">
        <v>677</v>
      </c>
      <c r="CC90" s="1405" t="s">
        <v>677</v>
      </c>
      <c r="CD90" s="1404" t="b">
        <v>0</v>
      </c>
      <c r="CE90" s="1404" t="b">
        <v>0</v>
      </c>
      <c r="CF90" s="1404" t="b">
        <v>0</v>
      </c>
      <c r="CG90" s="1404" t="b">
        <v>0</v>
      </c>
      <c r="CH90" s="1404" t="b">
        <v>0</v>
      </c>
      <c r="CI90" s="1404" t="b">
        <v>0</v>
      </c>
      <c r="CJ90" s="1404" t="b">
        <v>1</v>
      </c>
      <c r="CK90" s="1404" t="b">
        <v>0</v>
      </c>
      <c r="CL90" s="1404" t="b">
        <v>0</v>
      </c>
      <c r="CM90" s="1405" t="s">
        <v>750</v>
      </c>
      <c r="CN90" s="1408"/>
      <c r="CO90" s="1408"/>
      <c r="CP90" s="1408"/>
      <c r="CQ90" s="1404">
        <v>1</v>
      </c>
      <c r="CR90" s="1408"/>
      <c r="CS90" s="1404">
        <v>1</v>
      </c>
      <c r="CT90" s="1405" t="s">
        <v>407</v>
      </c>
      <c r="CU90" s="1408"/>
    </row>
    <row r="91" spans="1:99" hidden="1" x14ac:dyDescent="0.2">
      <c r="A91" s="1404">
        <v>2024</v>
      </c>
      <c r="B91" s="1405" t="s">
        <v>182</v>
      </c>
      <c r="C91" s="1405" t="s">
        <v>1107</v>
      </c>
      <c r="D91" s="1406">
        <v>1</v>
      </c>
      <c r="E91" s="1406">
        <v>0</v>
      </c>
      <c r="F91" s="1405" t="s">
        <v>248</v>
      </c>
      <c r="G91" s="1407" t="s">
        <v>708</v>
      </c>
      <c r="H91" s="1405" t="s">
        <v>407</v>
      </c>
      <c r="I91" s="1405" t="s">
        <v>694</v>
      </c>
      <c r="J91" s="1405" t="s">
        <v>315</v>
      </c>
      <c r="K91" s="1405" t="s">
        <v>1015</v>
      </c>
      <c r="L91" s="1405" t="s">
        <v>407</v>
      </c>
      <c r="M91" s="1405" t="s">
        <v>407</v>
      </c>
      <c r="N91" s="1408"/>
      <c r="O91" s="1407">
        <v>126</v>
      </c>
      <c r="P91" s="1405" t="s">
        <v>695</v>
      </c>
      <c r="Q91" s="1405" t="s">
        <v>477</v>
      </c>
      <c r="R91" s="1409">
        <v>8217</v>
      </c>
      <c r="S91" s="1409">
        <v>7130</v>
      </c>
      <c r="T91" s="1409">
        <v>4761</v>
      </c>
      <c r="U91" s="1407">
        <v>17991</v>
      </c>
      <c r="V91" s="1405" t="s">
        <v>696</v>
      </c>
      <c r="W91" s="1405" t="s">
        <v>709</v>
      </c>
      <c r="X91" s="1405" t="s">
        <v>709</v>
      </c>
      <c r="Y91" s="1405" t="s">
        <v>407</v>
      </c>
      <c r="Z91" s="1404">
        <v>1</v>
      </c>
      <c r="AA91" s="1404">
        <v>0</v>
      </c>
      <c r="AB91" s="1408"/>
      <c r="AC91" s="1408"/>
      <c r="AD91" s="1408"/>
      <c r="AE91" s="1408"/>
      <c r="AF91" s="1408"/>
      <c r="AG91" s="1408"/>
      <c r="AH91" s="1408"/>
      <c r="AI91" s="1406">
        <v>0</v>
      </c>
      <c r="AJ91" s="1408"/>
      <c r="AK91" s="1408"/>
      <c r="AL91" s="1408"/>
      <c r="AM91" s="1408"/>
      <c r="AN91" s="1408"/>
      <c r="AO91" s="1408"/>
      <c r="AP91" s="1408"/>
      <c r="AQ91" s="1406">
        <v>15</v>
      </c>
      <c r="AR91" s="1404" t="s">
        <v>407</v>
      </c>
      <c r="AS91" s="1406">
        <v>4.1095890410958902E-2</v>
      </c>
      <c r="AT91" s="1406">
        <v>1.8254837531945967E-3</v>
      </c>
      <c r="AU91" s="1406">
        <v>5.0013253512180729E-6</v>
      </c>
      <c r="AV91" s="1406">
        <v>1.3870414974056632E-3</v>
      </c>
      <c r="AW91" s="1406">
        <v>3.8001136915223648E-6</v>
      </c>
      <c r="AX91" s="1405" t="s">
        <v>407</v>
      </c>
      <c r="AY91" s="1404">
        <v>0</v>
      </c>
      <c r="AZ91" s="1405" t="s">
        <v>407</v>
      </c>
      <c r="BA91" s="1405" t="s">
        <v>407</v>
      </c>
      <c r="BB91" s="1408"/>
      <c r="BC91" s="1408"/>
      <c r="BD91" s="1404">
        <v>0</v>
      </c>
      <c r="BE91" s="1405" t="s">
        <v>407</v>
      </c>
      <c r="BF91" s="1405" t="s">
        <v>407</v>
      </c>
      <c r="BG91" s="1404">
        <v>0</v>
      </c>
      <c r="BH91" s="1405" t="s">
        <v>407</v>
      </c>
      <c r="BI91" s="1405" t="s">
        <v>407</v>
      </c>
      <c r="BJ91" s="1404">
        <v>0</v>
      </c>
      <c r="BK91" s="1404">
        <v>0</v>
      </c>
      <c r="BL91" s="1404">
        <v>0</v>
      </c>
      <c r="BM91" s="1404">
        <v>0</v>
      </c>
      <c r="BN91" s="1408"/>
      <c r="BO91" s="1404">
        <v>0</v>
      </c>
      <c r="BP91" s="1405" t="s">
        <v>407</v>
      </c>
      <c r="BQ91" s="1405" t="s">
        <v>407</v>
      </c>
      <c r="BR91" s="1404">
        <v>1</v>
      </c>
      <c r="BS91" s="1405" t="s">
        <v>713</v>
      </c>
      <c r="BT91" s="1405" t="s">
        <v>407</v>
      </c>
      <c r="BU91" s="1405" t="s">
        <v>407</v>
      </c>
      <c r="BV91" s="1405" t="s">
        <v>1002</v>
      </c>
      <c r="BW91" s="1404">
        <v>0</v>
      </c>
      <c r="BX91" s="1405" t="s">
        <v>407</v>
      </c>
      <c r="BY91" s="1405" t="s">
        <v>407</v>
      </c>
      <c r="BZ91" s="1405" t="s">
        <v>407</v>
      </c>
      <c r="CA91" s="1404">
        <v>0</v>
      </c>
      <c r="CB91" s="1405" t="s">
        <v>677</v>
      </c>
      <c r="CC91" s="1405" t="s">
        <v>677</v>
      </c>
      <c r="CD91" s="1404" t="b">
        <v>0</v>
      </c>
      <c r="CE91" s="1404" t="b">
        <v>0</v>
      </c>
      <c r="CF91" s="1404" t="b">
        <v>0</v>
      </c>
      <c r="CG91" s="1404" t="b">
        <v>0</v>
      </c>
      <c r="CH91" s="1404" t="b">
        <v>0</v>
      </c>
      <c r="CI91" s="1404" t="b">
        <v>0</v>
      </c>
      <c r="CJ91" s="1404" t="b">
        <v>1</v>
      </c>
      <c r="CK91" s="1404" t="b">
        <v>0</v>
      </c>
      <c r="CL91" s="1404" t="b">
        <v>0</v>
      </c>
      <c r="CM91" s="1405" t="s">
        <v>698</v>
      </c>
      <c r="CN91" s="1408"/>
      <c r="CO91" s="1408"/>
      <c r="CP91" s="1408"/>
      <c r="CQ91" s="1404">
        <v>1</v>
      </c>
      <c r="CR91" s="1408"/>
      <c r="CS91" s="1404">
        <v>1</v>
      </c>
      <c r="CT91" s="1405" t="s">
        <v>407</v>
      </c>
      <c r="CU91" s="1408"/>
    </row>
    <row r="92" spans="1:99" hidden="1" x14ac:dyDescent="0.2">
      <c r="A92" s="1404">
        <v>2024</v>
      </c>
      <c r="B92" s="1405" t="s">
        <v>179</v>
      </c>
      <c r="C92" s="1405" t="s">
        <v>1013</v>
      </c>
      <c r="D92" s="1406">
        <v>1</v>
      </c>
      <c r="E92" s="1406">
        <v>0</v>
      </c>
      <c r="F92" s="1405" t="s">
        <v>236</v>
      </c>
      <c r="G92" s="1407" t="s">
        <v>693</v>
      </c>
      <c r="H92" s="1405" t="s">
        <v>407</v>
      </c>
      <c r="I92" s="1405" t="s">
        <v>694</v>
      </c>
      <c r="J92" s="1405" t="s">
        <v>303</v>
      </c>
      <c r="K92" s="1405" t="s">
        <v>844</v>
      </c>
      <c r="L92" s="1405" t="s">
        <v>407</v>
      </c>
      <c r="M92" s="1405" t="s">
        <v>407</v>
      </c>
      <c r="N92" s="1408"/>
      <c r="O92" s="1407">
        <v>126</v>
      </c>
      <c r="P92" s="1405" t="s">
        <v>695</v>
      </c>
      <c r="Q92" s="1405" t="s">
        <v>474</v>
      </c>
      <c r="R92" s="1409">
        <v>9092</v>
      </c>
      <c r="S92" s="1409">
        <v>4005</v>
      </c>
      <c r="T92" s="1409">
        <v>442</v>
      </c>
      <c r="U92" s="1407">
        <v>13763</v>
      </c>
      <c r="V92" s="1405" t="s">
        <v>696</v>
      </c>
      <c r="W92" s="1405" t="s">
        <v>697</v>
      </c>
      <c r="X92" s="1405" t="s">
        <v>697</v>
      </c>
      <c r="Y92" s="1405" t="s">
        <v>407</v>
      </c>
      <c r="Z92" s="1404">
        <v>1</v>
      </c>
      <c r="AA92" s="1404">
        <v>0</v>
      </c>
      <c r="AB92" s="1408"/>
      <c r="AC92" s="1408"/>
      <c r="AD92" s="1408"/>
      <c r="AE92" s="1408"/>
      <c r="AF92" s="1408"/>
      <c r="AG92" s="1408"/>
      <c r="AH92" s="1408"/>
      <c r="AI92" s="1406">
        <v>0</v>
      </c>
      <c r="AJ92" s="1408"/>
      <c r="AK92" s="1408"/>
      <c r="AL92" s="1408"/>
      <c r="AM92" s="1408"/>
      <c r="AN92" s="1408"/>
      <c r="AO92" s="1408"/>
      <c r="AP92" s="1408"/>
      <c r="AQ92" s="1406">
        <v>64121</v>
      </c>
      <c r="AR92" s="1404" t="s">
        <v>407</v>
      </c>
      <c r="AS92" s="1406">
        <v>175.67397260273972</v>
      </c>
      <c r="AT92" s="1406">
        <v>7.0524637043554774</v>
      </c>
      <c r="AU92" s="1406">
        <v>1.93218183680972E-2</v>
      </c>
      <c r="AV92" s="1406">
        <v>14.273249045522684</v>
      </c>
      <c r="AW92" s="1406">
        <v>3.91047919055416E-2</v>
      </c>
      <c r="AX92" s="1405" t="s">
        <v>407</v>
      </c>
      <c r="AY92" s="1404">
        <v>0</v>
      </c>
      <c r="AZ92" s="1405" t="s">
        <v>407</v>
      </c>
      <c r="BA92" s="1405" t="s">
        <v>407</v>
      </c>
      <c r="BB92" s="1408"/>
      <c r="BC92" s="1408"/>
      <c r="BD92" s="1404">
        <v>0</v>
      </c>
      <c r="BE92" s="1405" t="s">
        <v>407</v>
      </c>
      <c r="BF92" s="1405" t="s">
        <v>407</v>
      </c>
      <c r="BG92" s="1404">
        <v>0</v>
      </c>
      <c r="BH92" s="1405" t="s">
        <v>407</v>
      </c>
      <c r="BI92" s="1405" t="s">
        <v>407</v>
      </c>
      <c r="BJ92" s="1404">
        <v>0</v>
      </c>
      <c r="BK92" s="1404">
        <v>0</v>
      </c>
      <c r="BL92" s="1404">
        <v>0</v>
      </c>
      <c r="BM92" s="1404">
        <v>0</v>
      </c>
      <c r="BN92" s="1408"/>
      <c r="BO92" s="1404">
        <v>0</v>
      </c>
      <c r="BP92" s="1405" t="s">
        <v>407</v>
      </c>
      <c r="BQ92" s="1405" t="s">
        <v>407</v>
      </c>
      <c r="BR92" s="1404">
        <v>1</v>
      </c>
      <c r="BS92" s="1405" t="s">
        <v>808</v>
      </c>
      <c r="BT92" s="1405" t="s">
        <v>407</v>
      </c>
      <c r="BU92" s="1405" t="s">
        <v>407</v>
      </c>
      <c r="BV92" s="1405" t="s">
        <v>1006</v>
      </c>
      <c r="BW92" s="1404">
        <v>0</v>
      </c>
      <c r="BX92" s="1405" t="s">
        <v>407</v>
      </c>
      <c r="BY92" s="1405" t="s">
        <v>407</v>
      </c>
      <c r="BZ92" s="1405" t="s">
        <v>407</v>
      </c>
      <c r="CA92" s="1404">
        <v>0</v>
      </c>
      <c r="CB92" s="1405" t="s">
        <v>407</v>
      </c>
      <c r="CC92" s="1405" t="s">
        <v>677</v>
      </c>
      <c r="CD92" s="1404" t="b">
        <v>0</v>
      </c>
      <c r="CE92" s="1404" t="b">
        <v>0</v>
      </c>
      <c r="CF92" s="1404" t="b">
        <v>0</v>
      </c>
      <c r="CG92" s="1404" t="b">
        <v>0</v>
      </c>
      <c r="CH92" s="1404" t="b">
        <v>0</v>
      </c>
      <c r="CI92" s="1404" t="b">
        <v>0</v>
      </c>
      <c r="CJ92" s="1404" t="b">
        <v>1</v>
      </c>
      <c r="CK92" s="1404" t="b">
        <v>0</v>
      </c>
      <c r="CL92" s="1404" t="b">
        <v>0</v>
      </c>
      <c r="CM92" s="1405" t="s">
        <v>698</v>
      </c>
      <c r="CN92" s="1408"/>
      <c r="CO92" s="1408"/>
      <c r="CP92" s="1408"/>
      <c r="CQ92" s="1404">
        <v>1</v>
      </c>
      <c r="CR92" s="1408"/>
      <c r="CS92" s="1404">
        <v>1</v>
      </c>
      <c r="CT92" s="1405" t="s">
        <v>407</v>
      </c>
      <c r="CU92" s="1408"/>
    </row>
    <row r="93" spans="1:99" hidden="1" x14ac:dyDescent="0.2">
      <c r="A93" s="1404">
        <v>2024</v>
      </c>
      <c r="B93" s="1405" t="s">
        <v>178</v>
      </c>
      <c r="C93" s="1405" t="s">
        <v>928</v>
      </c>
      <c r="D93" s="1406">
        <v>1</v>
      </c>
      <c r="E93" s="1406">
        <v>0</v>
      </c>
      <c r="F93" s="1405" t="s">
        <v>236</v>
      </c>
      <c r="G93" s="1407" t="s">
        <v>693</v>
      </c>
      <c r="H93" s="1405" t="s">
        <v>407</v>
      </c>
      <c r="I93" s="1405" t="s">
        <v>694</v>
      </c>
      <c r="J93" s="1405" t="s">
        <v>298</v>
      </c>
      <c r="K93" s="1405" t="s">
        <v>929</v>
      </c>
      <c r="L93" s="1405" t="s">
        <v>407</v>
      </c>
      <c r="M93" s="1405" t="s">
        <v>407</v>
      </c>
      <c r="N93" s="1408"/>
      <c r="O93" s="1407">
        <v>126</v>
      </c>
      <c r="P93" s="1405" t="s">
        <v>695</v>
      </c>
      <c r="Q93" s="1405" t="s">
        <v>473</v>
      </c>
      <c r="R93" s="1409">
        <v>3732</v>
      </c>
      <c r="S93" s="1409">
        <v>1895</v>
      </c>
      <c r="T93" s="1409">
        <v>183</v>
      </c>
      <c r="U93" s="1407">
        <v>13763</v>
      </c>
      <c r="V93" s="1405" t="s">
        <v>696</v>
      </c>
      <c r="W93" s="1405" t="s">
        <v>697</v>
      </c>
      <c r="X93" s="1405" t="s">
        <v>697</v>
      </c>
      <c r="Y93" s="1405" t="s">
        <v>407</v>
      </c>
      <c r="Z93" s="1404">
        <v>1</v>
      </c>
      <c r="AA93" s="1404">
        <v>0</v>
      </c>
      <c r="AB93" s="1408"/>
      <c r="AC93" s="1408"/>
      <c r="AD93" s="1408"/>
      <c r="AE93" s="1408"/>
      <c r="AF93" s="1408"/>
      <c r="AG93" s="1408"/>
      <c r="AH93" s="1408"/>
      <c r="AI93" s="1406">
        <v>0</v>
      </c>
      <c r="AJ93" s="1408"/>
      <c r="AK93" s="1408"/>
      <c r="AL93" s="1408"/>
      <c r="AM93" s="1408"/>
      <c r="AN93" s="1408"/>
      <c r="AO93" s="1408"/>
      <c r="AP93" s="1408"/>
      <c r="AQ93" s="1406">
        <v>4040</v>
      </c>
      <c r="AR93" s="1404" t="s">
        <v>407</v>
      </c>
      <c r="AS93" s="1406">
        <v>11.068493150684931</v>
      </c>
      <c r="AT93" s="1406">
        <v>1.082529474812433</v>
      </c>
      <c r="AU93" s="1406">
        <v>2.9658341775683095E-3</v>
      </c>
      <c r="AV93" s="1406">
        <v>14.732290497983476</v>
      </c>
      <c r="AW93" s="1406">
        <v>4.0362439720502671E-2</v>
      </c>
      <c r="AX93" s="1405" t="s">
        <v>1223</v>
      </c>
      <c r="AY93" s="1404">
        <v>0</v>
      </c>
      <c r="AZ93" s="1405" t="s">
        <v>407</v>
      </c>
      <c r="BA93" s="1405" t="s">
        <v>407</v>
      </c>
      <c r="BB93" s="1408"/>
      <c r="BC93" s="1408"/>
      <c r="BD93" s="1404">
        <v>0</v>
      </c>
      <c r="BE93" s="1405" t="s">
        <v>407</v>
      </c>
      <c r="BF93" s="1405" t="s">
        <v>407</v>
      </c>
      <c r="BG93" s="1404">
        <v>0</v>
      </c>
      <c r="BH93" s="1405" t="s">
        <v>407</v>
      </c>
      <c r="BI93" s="1405" t="s">
        <v>407</v>
      </c>
      <c r="BJ93" s="1404">
        <v>0</v>
      </c>
      <c r="BK93" s="1404">
        <v>0</v>
      </c>
      <c r="BL93" s="1404">
        <v>0</v>
      </c>
      <c r="BM93" s="1404">
        <v>0</v>
      </c>
      <c r="BN93" s="1408"/>
      <c r="BO93" s="1404">
        <v>0</v>
      </c>
      <c r="BP93" s="1405" t="s">
        <v>407</v>
      </c>
      <c r="BQ93" s="1405" t="s">
        <v>407</v>
      </c>
      <c r="BR93" s="1404">
        <v>1</v>
      </c>
      <c r="BS93" s="1405" t="s">
        <v>808</v>
      </c>
      <c r="BT93" s="1405" t="s">
        <v>407</v>
      </c>
      <c r="BU93" s="1405" t="s">
        <v>407</v>
      </c>
      <c r="BV93" s="1405" t="s">
        <v>846</v>
      </c>
      <c r="BW93" s="1404">
        <v>0</v>
      </c>
      <c r="BX93" s="1405" t="s">
        <v>407</v>
      </c>
      <c r="BY93" s="1405" t="s">
        <v>407</v>
      </c>
      <c r="BZ93" s="1405" t="s">
        <v>407</v>
      </c>
      <c r="CA93" s="1404">
        <v>0</v>
      </c>
      <c r="CB93" s="1405" t="s">
        <v>407</v>
      </c>
      <c r="CC93" s="1405" t="s">
        <v>677</v>
      </c>
      <c r="CD93" s="1404" t="b">
        <v>0</v>
      </c>
      <c r="CE93" s="1404" t="b">
        <v>0</v>
      </c>
      <c r="CF93" s="1404" t="b">
        <v>0</v>
      </c>
      <c r="CG93" s="1404" t="b">
        <v>0</v>
      </c>
      <c r="CH93" s="1404" t="b">
        <v>0</v>
      </c>
      <c r="CI93" s="1404" t="b">
        <v>0</v>
      </c>
      <c r="CJ93" s="1404" t="b">
        <v>1</v>
      </c>
      <c r="CK93" s="1404" t="b">
        <v>0</v>
      </c>
      <c r="CL93" s="1404" t="b">
        <v>0</v>
      </c>
      <c r="CM93" s="1405" t="s">
        <v>698</v>
      </c>
      <c r="CN93" s="1408"/>
      <c r="CO93" s="1408"/>
      <c r="CP93" s="1408"/>
      <c r="CQ93" s="1404">
        <v>1</v>
      </c>
      <c r="CR93" s="1408"/>
      <c r="CS93" s="1404">
        <v>1</v>
      </c>
      <c r="CT93" s="1405" t="s">
        <v>407</v>
      </c>
      <c r="CU93" s="1408"/>
    </row>
    <row r="94" spans="1:99" hidden="1" x14ac:dyDescent="0.2">
      <c r="A94" s="1404">
        <v>2024</v>
      </c>
      <c r="B94" s="1405" t="s">
        <v>185</v>
      </c>
      <c r="C94" s="1405" t="s">
        <v>787</v>
      </c>
      <c r="D94" s="1406">
        <v>1</v>
      </c>
      <c r="E94" s="1406">
        <v>0</v>
      </c>
      <c r="F94" s="1405" t="s">
        <v>236</v>
      </c>
      <c r="G94" s="1407" t="s">
        <v>693</v>
      </c>
      <c r="H94" s="1405" t="s">
        <v>407</v>
      </c>
      <c r="I94" s="1405" t="s">
        <v>694</v>
      </c>
      <c r="J94" s="1405" t="s">
        <v>328</v>
      </c>
      <c r="K94" s="1405" t="s">
        <v>788</v>
      </c>
      <c r="L94" s="1405" t="s">
        <v>407</v>
      </c>
      <c r="M94" s="1405" t="s">
        <v>407</v>
      </c>
      <c r="N94" s="1408"/>
      <c r="O94" s="1407">
        <v>126</v>
      </c>
      <c r="P94" s="1405" t="s">
        <v>695</v>
      </c>
      <c r="Q94" s="1405" t="s">
        <v>480</v>
      </c>
      <c r="R94" s="1409">
        <v>26899</v>
      </c>
      <c r="S94" s="1409">
        <v>12188</v>
      </c>
      <c r="T94" s="1409">
        <v>992</v>
      </c>
      <c r="U94" s="1407">
        <v>13763</v>
      </c>
      <c r="V94" s="1405" t="s">
        <v>696</v>
      </c>
      <c r="W94" s="1405" t="s">
        <v>697</v>
      </c>
      <c r="X94" s="1405" t="s">
        <v>697</v>
      </c>
      <c r="Y94" s="1405" t="s">
        <v>407</v>
      </c>
      <c r="Z94" s="1404">
        <v>1</v>
      </c>
      <c r="AA94" s="1404">
        <v>0</v>
      </c>
      <c r="AB94" s="1408"/>
      <c r="AC94" s="1408"/>
      <c r="AD94" s="1408"/>
      <c r="AE94" s="1408"/>
      <c r="AF94" s="1408"/>
      <c r="AG94" s="1408"/>
      <c r="AH94" s="1408"/>
      <c r="AI94" s="1406">
        <v>0</v>
      </c>
      <c r="AJ94" s="1408"/>
      <c r="AK94" s="1408"/>
      <c r="AL94" s="1408"/>
      <c r="AM94" s="1408"/>
      <c r="AN94" s="1408"/>
      <c r="AO94" s="1408"/>
      <c r="AP94" s="1408"/>
      <c r="AQ94" s="1406">
        <v>757713</v>
      </c>
      <c r="AR94" s="1404" t="s">
        <v>407</v>
      </c>
      <c r="AS94" s="1406">
        <v>2075.9260273972604</v>
      </c>
      <c r="AT94" s="1406">
        <v>28.168816684635118</v>
      </c>
      <c r="AU94" s="1406">
        <v>7.717484023187704E-2</v>
      </c>
      <c r="AV94" s="1406">
        <v>5.4096916421641303</v>
      </c>
      <c r="AW94" s="1406">
        <v>1.4821072992230493E-2</v>
      </c>
      <c r="AX94" s="1405" t="s">
        <v>407</v>
      </c>
      <c r="AY94" s="1404">
        <v>0</v>
      </c>
      <c r="AZ94" s="1405" t="s">
        <v>407</v>
      </c>
      <c r="BA94" s="1405" t="s">
        <v>407</v>
      </c>
      <c r="BB94" s="1408"/>
      <c r="BC94" s="1408"/>
      <c r="BD94" s="1404">
        <v>0</v>
      </c>
      <c r="BE94" s="1405" t="s">
        <v>407</v>
      </c>
      <c r="BF94" s="1405" t="s">
        <v>407</v>
      </c>
      <c r="BG94" s="1404">
        <v>0</v>
      </c>
      <c r="BH94" s="1405" t="s">
        <v>407</v>
      </c>
      <c r="BI94" s="1405" t="s">
        <v>407</v>
      </c>
      <c r="BJ94" s="1404">
        <v>0</v>
      </c>
      <c r="BK94" s="1404">
        <v>0</v>
      </c>
      <c r="BL94" s="1404">
        <v>0</v>
      </c>
      <c r="BM94" s="1404">
        <v>0</v>
      </c>
      <c r="BN94" s="1408"/>
      <c r="BO94" s="1404">
        <v>0</v>
      </c>
      <c r="BP94" s="1405" t="s">
        <v>407</v>
      </c>
      <c r="BQ94" s="1405" t="s">
        <v>407</v>
      </c>
      <c r="BR94" s="1404">
        <v>1</v>
      </c>
      <c r="BS94" s="1405" t="s">
        <v>808</v>
      </c>
      <c r="BT94" s="1405" t="s">
        <v>407</v>
      </c>
      <c r="BU94" s="1405" t="s">
        <v>407</v>
      </c>
      <c r="BV94" s="1405" t="s">
        <v>846</v>
      </c>
      <c r="BW94" s="1404">
        <v>0</v>
      </c>
      <c r="BX94" s="1405" t="s">
        <v>407</v>
      </c>
      <c r="BY94" s="1405" t="s">
        <v>407</v>
      </c>
      <c r="BZ94" s="1405" t="s">
        <v>407</v>
      </c>
      <c r="CA94" s="1404">
        <v>0</v>
      </c>
      <c r="CB94" s="1405" t="s">
        <v>407</v>
      </c>
      <c r="CC94" s="1405" t="s">
        <v>677</v>
      </c>
      <c r="CD94" s="1404" t="b">
        <v>0</v>
      </c>
      <c r="CE94" s="1404" t="b">
        <v>0</v>
      </c>
      <c r="CF94" s="1404" t="b">
        <v>0</v>
      </c>
      <c r="CG94" s="1404" t="b">
        <v>0</v>
      </c>
      <c r="CH94" s="1404" t="b">
        <v>0</v>
      </c>
      <c r="CI94" s="1404" t="b">
        <v>0</v>
      </c>
      <c r="CJ94" s="1404" t="b">
        <v>1</v>
      </c>
      <c r="CK94" s="1404" t="b">
        <v>0</v>
      </c>
      <c r="CL94" s="1404" t="b">
        <v>0</v>
      </c>
      <c r="CM94" s="1405" t="s">
        <v>698</v>
      </c>
      <c r="CN94" s="1408"/>
      <c r="CO94" s="1408"/>
      <c r="CP94" s="1408"/>
      <c r="CQ94" s="1404">
        <v>1</v>
      </c>
      <c r="CR94" s="1408"/>
      <c r="CS94" s="1404">
        <v>1</v>
      </c>
      <c r="CT94" s="1405" t="s">
        <v>407</v>
      </c>
      <c r="CU94" s="1408"/>
    </row>
    <row r="95" spans="1:99" hidden="1" x14ac:dyDescent="0.2">
      <c r="A95" s="1404">
        <v>2024</v>
      </c>
      <c r="B95" s="1405" t="s">
        <v>178</v>
      </c>
      <c r="C95" s="1405" t="s">
        <v>930</v>
      </c>
      <c r="D95" s="1406">
        <v>1</v>
      </c>
      <c r="E95" s="1406">
        <v>0</v>
      </c>
      <c r="F95" s="1405" t="s">
        <v>236</v>
      </c>
      <c r="G95" s="1407" t="s">
        <v>693</v>
      </c>
      <c r="H95" s="1405" t="s">
        <v>407</v>
      </c>
      <c r="I95" s="1405" t="s">
        <v>694</v>
      </c>
      <c r="J95" s="1405" t="s">
        <v>298</v>
      </c>
      <c r="K95" s="1405" t="s">
        <v>931</v>
      </c>
      <c r="L95" s="1405" t="s">
        <v>407</v>
      </c>
      <c r="M95" s="1405" t="s">
        <v>407</v>
      </c>
      <c r="N95" s="1408"/>
      <c r="O95" s="1407">
        <v>126</v>
      </c>
      <c r="P95" s="1405" t="s">
        <v>695</v>
      </c>
      <c r="Q95" s="1405" t="s">
        <v>473</v>
      </c>
      <c r="R95" s="1409">
        <v>4175</v>
      </c>
      <c r="S95" s="1409">
        <v>1731</v>
      </c>
      <c r="T95" s="1409">
        <v>139</v>
      </c>
      <c r="U95" s="1407">
        <v>13763</v>
      </c>
      <c r="V95" s="1405" t="s">
        <v>696</v>
      </c>
      <c r="W95" s="1405" t="s">
        <v>697</v>
      </c>
      <c r="X95" s="1405" t="s">
        <v>697</v>
      </c>
      <c r="Y95" s="1405" t="s">
        <v>407</v>
      </c>
      <c r="Z95" s="1404">
        <v>1</v>
      </c>
      <c r="AA95" s="1404">
        <v>0</v>
      </c>
      <c r="AB95" s="1408"/>
      <c r="AC95" s="1408"/>
      <c r="AD95" s="1408"/>
      <c r="AE95" s="1408"/>
      <c r="AF95" s="1408"/>
      <c r="AG95" s="1408"/>
      <c r="AH95" s="1408"/>
      <c r="AI95" s="1406">
        <v>0</v>
      </c>
      <c r="AJ95" s="1408"/>
      <c r="AK95" s="1408"/>
      <c r="AL95" s="1408"/>
      <c r="AM95" s="1408"/>
      <c r="AN95" s="1408"/>
      <c r="AO95" s="1408"/>
      <c r="AP95" s="1408"/>
      <c r="AQ95" s="1406">
        <v>192830</v>
      </c>
      <c r="AR95" s="1404" t="s">
        <v>407</v>
      </c>
      <c r="AS95" s="1406">
        <v>528.30136986301375</v>
      </c>
      <c r="AT95" s="1406">
        <v>46.186826347305391</v>
      </c>
      <c r="AU95" s="1406">
        <v>0.1265392502665901</v>
      </c>
      <c r="AV95" s="1406">
        <v>14.732290497983476</v>
      </c>
      <c r="AW95" s="1406">
        <v>4.0362439720502671E-2</v>
      </c>
      <c r="AX95" s="1405" t="s">
        <v>407</v>
      </c>
      <c r="AY95" s="1404">
        <v>0</v>
      </c>
      <c r="AZ95" s="1405" t="s">
        <v>407</v>
      </c>
      <c r="BA95" s="1405" t="s">
        <v>407</v>
      </c>
      <c r="BB95" s="1408"/>
      <c r="BC95" s="1408"/>
      <c r="BD95" s="1404">
        <v>0</v>
      </c>
      <c r="BE95" s="1405" t="s">
        <v>407</v>
      </c>
      <c r="BF95" s="1405" t="s">
        <v>407</v>
      </c>
      <c r="BG95" s="1404">
        <v>0</v>
      </c>
      <c r="BH95" s="1405" t="s">
        <v>407</v>
      </c>
      <c r="BI95" s="1405" t="s">
        <v>407</v>
      </c>
      <c r="BJ95" s="1404">
        <v>0</v>
      </c>
      <c r="BK95" s="1404">
        <v>0</v>
      </c>
      <c r="BL95" s="1404">
        <v>0</v>
      </c>
      <c r="BM95" s="1404">
        <v>0</v>
      </c>
      <c r="BN95" s="1408"/>
      <c r="BO95" s="1404">
        <v>0</v>
      </c>
      <c r="BP95" s="1405" t="s">
        <v>407</v>
      </c>
      <c r="BQ95" s="1405" t="s">
        <v>407</v>
      </c>
      <c r="BR95" s="1404">
        <v>1</v>
      </c>
      <c r="BS95" s="1405" t="s">
        <v>713</v>
      </c>
      <c r="BT95" s="1405" t="s">
        <v>407</v>
      </c>
      <c r="BU95" s="1405" t="s">
        <v>407</v>
      </c>
      <c r="BV95" s="1405" t="s">
        <v>407</v>
      </c>
      <c r="BW95" s="1404">
        <v>0</v>
      </c>
      <c r="BX95" s="1405" t="s">
        <v>407</v>
      </c>
      <c r="BY95" s="1405" t="s">
        <v>407</v>
      </c>
      <c r="BZ95" s="1405" t="s">
        <v>407</v>
      </c>
      <c r="CA95" s="1404">
        <v>0</v>
      </c>
      <c r="CB95" s="1405" t="s">
        <v>407</v>
      </c>
      <c r="CC95" s="1405" t="s">
        <v>677</v>
      </c>
      <c r="CD95" s="1404" t="b">
        <v>0</v>
      </c>
      <c r="CE95" s="1404" t="b">
        <v>0</v>
      </c>
      <c r="CF95" s="1404" t="b">
        <v>0</v>
      </c>
      <c r="CG95" s="1404" t="b">
        <v>0</v>
      </c>
      <c r="CH95" s="1404" t="b">
        <v>0</v>
      </c>
      <c r="CI95" s="1404" t="b">
        <v>0</v>
      </c>
      <c r="CJ95" s="1404" t="b">
        <v>1</v>
      </c>
      <c r="CK95" s="1404" t="b">
        <v>0</v>
      </c>
      <c r="CL95" s="1404" t="b">
        <v>0</v>
      </c>
      <c r="CM95" s="1405" t="s">
        <v>698</v>
      </c>
      <c r="CN95" s="1408"/>
      <c r="CO95" s="1408"/>
      <c r="CP95" s="1408"/>
      <c r="CQ95" s="1404">
        <v>1</v>
      </c>
      <c r="CR95" s="1408"/>
      <c r="CS95" s="1404">
        <v>1</v>
      </c>
      <c r="CT95" s="1405" t="s">
        <v>407</v>
      </c>
      <c r="CU95" s="1408"/>
    </row>
    <row r="96" spans="1:99" hidden="1" x14ac:dyDescent="0.2">
      <c r="A96" s="1404">
        <v>2024</v>
      </c>
      <c r="B96" s="1405" t="s">
        <v>179</v>
      </c>
      <c r="C96" s="1405" t="s">
        <v>1010</v>
      </c>
      <c r="D96" s="1406">
        <v>1</v>
      </c>
      <c r="E96" s="1406">
        <v>0</v>
      </c>
      <c r="F96" s="1405" t="s">
        <v>236</v>
      </c>
      <c r="G96" s="1407" t="s">
        <v>693</v>
      </c>
      <c r="H96" s="1405" t="s">
        <v>407</v>
      </c>
      <c r="I96" s="1405" t="s">
        <v>694</v>
      </c>
      <c r="J96" s="1405" t="s">
        <v>303</v>
      </c>
      <c r="K96" s="1405" t="s">
        <v>323</v>
      </c>
      <c r="L96" s="1405" t="s">
        <v>407</v>
      </c>
      <c r="M96" s="1405" t="s">
        <v>407</v>
      </c>
      <c r="N96" s="1408"/>
      <c r="O96" s="1407">
        <v>126</v>
      </c>
      <c r="P96" s="1405" t="s">
        <v>695</v>
      </c>
      <c r="Q96" s="1405" t="s">
        <v>474</v>
      </c>
      <c r="R96" s="1409">
        <v>5583</v>
      </c>
      <c r="S96" s="1409">
        <v>2277</v>
      </c>
      <c r="T96" s="1409">
        <v>322</v>
      </c>
      <c r="U96" s="1407">
        <v>13763</v>
      </c>
      <c r="V96" s="1405" t="s">
        <v>696</v>
      </c>
      <c r="W96" s="1405" t="s">
        <v>697</v>
      </c>
      <c r="X96" s="1405" t="s">
        <v>697</v>
      </c>
      <c r="Y96" s="1405" t="s">
        <v>407</v>
      </c>
      <c r="Z96" s="1404">
        <v>1</v>
      </c>
      <c r="AA96" s="1404">
        <v>0</v>
      </c>
      <c r="AB96" s="1408"/>
      <c r="AC96" s="1408"/>
      <c r="AD96" s="1408"/>
      <c r="AE96" s="1408"/>
      <c r="AF96" s="1408"/>
      <c r="AG96" s="1408"/>
      <c r="AH96" s="1408"/>
      <c r="AI96" s="1406">
        <v>0</v>
      </c>
      <c r="AJ96" s="1408"/>
      <c r="AK96" s="1408"/>
      <c r="AL96" s="1408"/>
      <c r="AM96" s="1408"/>
      <c r="AN96" s="1408"/>
      <c r="AO96" s="1408"/>
      <c r="AP96" s="1408"/>
      <c r="AQ96" s="1406">
        <v>24060</v>
      </c>
      <c r="AR96" s="1404" t="s">
        <v>407</v>
      </c>
      <c r="AS96" s="1406">
        <v>65.917808219178085</v>
      </c>
      <c r="AT96" s="1406">
        <v>4.3095110155830199</v>
      </c>
      <c r="AU96" s="1406">
        <v>1.1806879494747999E-2</v>
      </c>
      <c r="AV96" s="1406">
        <v>14.273249045522684</v>
      </c>
      <c r="AW96" s="1406">
        <v>3.91047919055416E-2</v>
      </c>
      <c r="AX96" s="1405" t="s">
        <v>407</v>
      </c>
      <c r="AY96" s="1404">
        <v>0</v>
      </c>
      <c r="AZ96" s="1405" t="s">
        <v>407</v>
      </c>
      <c r="BA96" s="1405" t="s">
        <v>407</v>
      </c>
      <c r="BB96" s="1408"/>
      <c r="BC96" s="1408"/>
      <c r="BD96" s="1404">
        <v>0</v>
      </c>
      <c r="BE96" s="1405" t="s">
        <v>407</v>
      </c>
      <c r="BF96" s="1405" t="s">
        <v>407</v>
      </c>
      <c r="BG96" s="1404">
        <v>0</v>
      </c>
      <c r="BH96" s="1405" t="s">
        <v>407</v>
      </c>
      <c r="BI96" s="1405" t="s">
        <v>407</v>
      </c>
      <c r="BJ96" s="1404">
        <v>0</v>
      </c>
      <c r="BK96" s="1404">
        <v>0</v>
      </c>
      <c r="BL96" s="1404">
        <v>0</v>
      </c>
      <c r="BM96" s="1404">
        <v>0</v>
      </c>
      <c r="BN96" s="1408"/>
      <c r="BO96" s="1404">
        <v>0</v>
      </c>
      <c r="BP96" s="1405" t="s">
        <v>407</v>
      </c>
      <c r="BQ96" s="1405" t="s">
        <v>407</v>
      </c>
      <c r="BR96" s="1404">
        <v>1</v>
      </c>
      <c r="BS96" s="1405" t="s">
        <v>898</v>
      </c>
      <c r="BT96" s="1405" t="s">
        <v>407</v>
      </c>
      <c r="BU96" s="1405" t="s">
        <v>407</v>
      </c>
      <c r="BV96" s="1405" t="s">
        <v>407</v>
      </c>
      <c r="BW96" s="1404">
        <v>0</v>
      </c>
      <c r="BX96" s="1405" t="s">
        <v>407</v>
      </c>
      <c r="BY96" s="1405" t="s">
        <v>407</v>
      </c>
      <c r="BZ96" s="1405" t="s">
        <v>407</v>
      </c>
      <c r="CA96" s="1404">
        <v>0</v>
      </c>
      <c r="CB96" s="1405" t="s">
        <v>407</v>
      </c>
      <c r="CC96" s="1405" t="s">
        <v>677</v>
      </c>
      <c r="CD96" s="1404" t="b">
        <v>0</v>
      </c>
      <c r="CE96" s="1404" t="b">
        <v>0</v>
      </c>
      <c r="CF96" s="1404" t="b">
        <v>0</v>
      </c>
      <c r="CG96" s="1404" t="b">
        <v>0</v>
      </c>
      <c r="CH96" s="1404" t="b">
        <v>0</v>
      </c>
      <c r="CI96" s="1404" t="b">
        <v>0</v>
      </c>
      <c r="CJ96" s="1404" t="b">
        <v>1</v>
      </c>
      <c r="CK96" s="1404" t="b">
        <v>0</v>
      </c>
      <c r="CL96" s="1404" t="b">
        <v>0</v>
      </c>
      <c r="CM96" s="1405" t="s">
        <v>698</v>
      </c>
      <c r="CN96" s="1408"/>
      <c r="CO96" s="1408"/>
      <c r="CP96" s="1408"/>
      <c r="CQ96" s="1404">
        <v>1</v>
      </c>
      <c r="CR96" s="1408"/>
      <c r="CS96" s="1404">
        <v>1</v>
      </c>
      <c r="CT96" s="1405" t="s">
        <v>407</v>
      </c>
      <c r="CU96" s="1408"/>
    </row>
    <row r="97" spans="1:99" hidden="1" x14ac:dyDescent="0.2">
      <c r="A97" s="1404">
        <v>2024</v>
      </c>
      <c r="B97" s="1405" t="s">
        <v>179</v>
      </c>
      <c r="C97" s="1405" t="s">
        <v>1237</v>
      </c>
      <c r="D97" s="1406">
        <v>1</v>
      </c>
      <c r="E97" s="1406">
        <v>0</v>
      </c>
      <c r="F97" s="1405" t="s">
        <v>236</v>
      </c>
      <c r="G97" s="1407" t="s">
        <v>693</v>
      </c>
      <c r="H97" s="1405" t="s">
        <v>407</v>
      </c>
      <c r="I97" s="1405" t="s">
        <v>694</v>
      </c>
      <c r="J97" s="1405" t="s">
        <v>303</v>
      </c>
      <c r="K97" s="1405" t="s">
        <v>328</v>
      </c>
      <c r="L97" s="1405" t="s">
        <v>407</v>
      </c>
      <c r="M97" s="1405" t="s">
        <v>407</v>
      </c>
      <c r="N97" s="1408"/>
      <c r="O97" s="1407">
        <v>126</v>
      </c>
      <c r="P97" s="1405" t="s">
        <v>695</v>
      </c>
      <c r="Q97" s="1405" t="s">
        <v>474</v>
      </c>
      <c r="R97" s="1409">
        <v>2733</v>
      </c>
      <c r="S97" s="1409">
        <v>1240</v>
      </c>
      <c r="T97" s="1409">
        <v>160</v>
      </c>
      <c r="U97" s="1407">
        <v>13763</v>
      </c>
      <c r="V97" s="1405" t="s">
        <v>696</v>
      </c>
      <c r="W97" s="1405" t="s">
        <v>697</v>
      </c>
      <c r="X97" s="1405" t="s">
        <v>697</v>
      </c>
      <c r="Y97" s="1405" t="s">
        <v>407</v>
      </c>
      <c r="Z97" s="1404">
        <v>1</v>
      </c>
      <c r="AA97" s="1404">
        <v>0</v>
      </c>
      <c r="AB97" s="1408"/>
      <c r="AC97" s="1408"/>
      <c r="AD97" s="1408"/>
      <c r="AE97" s="1408"/>
      <c r="AF97" s="1408"/>
      <c r="AG97" s="1408"/>
      <c r="AH97" s="1408"/>
      <c r="AI97" s="1406">
        <v>0</v>
      </c>
      <c r="AJ97" s="1408"/>
      <c r="AK97" s="1408"/>
      <c r="AL97" s="1408"/>
      <c r="AM97" s="1408"/>
      <c r="AN97" s="1408"/>
      <c r="AO97" s="1408"/>
      <c r="AP97" s="1408"/>
      <c r="AQ97" s="1406">
        <v>1920</v>
      </c>
      <c r="AR97" s="1404" t="s">
        <v>407</v>
      </c>
      <c r="AS97" s="1406">
        <v>5.2602739726027394</v>
      </c>
      <c r="AT97" s="1406">
        <v>0.70252469813391882</v>
      </c>
      <c r="AU97" s="1406">
        <v>1.924725200366901E-3</v>
      </c>
      <c r="AV97" s="1406">
        <v>14.273249045522684</v>
      </c>
      <c r="AW97" s="1406">
        <v>3.91047919055416E-2</v>
      </c>
      <c r="AX97" s="1405" t="s">
        <v>407</v>
      </c>
      <c r="AY97" s="1404">
        <v>0</v>
      </c>
      <c r="AZ97" s="1405" t="s">
        <v>407</v>
      </c>
      <c r="BA97" s="1405" t="s">
        <v>407</v>
      </c>
      <c r="BB97" s="1408"/>
      <c r="BC97" s="1408"/>
      <c r="BD97" s="1404">
        <v>0</v>
      </c>
      <c r="BE97" s="1405" t="s">
        <v>407</v>
      </c>
      <c r="BF97" s="1405" t="s">
        <v>407</v>
      </c>
      <c r="BG97" s="1404">
        <v>0</v>
      </c>
      <c r="BH97" s="1405" t="s">
        <v>407</v>
      </c>
      <c r="BI97" s="1405" t="s">
        <v>407</v>
      </c>
      <c r="BJ97" s="1404">
        <v>0</v>
      </c>
      <c r="BK97" s="1404">
        <v>0</v>
      </c>
      <c r="BL97" s="1404">
        <v>0</v>
      </c>
      <c r="BM97" s="1404">
        <v>0</v>
      </c>
      <c r="BN97" s="1408"/>
      <c r="BO97" s="1404">
        <v>0</v>
      </c>
      <c r="BP97" s="1405" t="s">
        <v>407</v>
      </c>
      <c r="BQ97" s="1405" t="s">
        <v>407</v>
      </c>
      <c r="BR97" s="1404">
        <v>1</v>
      </c>
      <c r="BS97" s="1405" t="s">
        <v>713</v>
      </c>
      <c r="BT97" s="1405" t="s">
        <v>407</v>
      </c>
      <c r="BU97" s="1405" t="s">
        <v>407</v>
      </c>
      <c r="BV97" s="1405" t="s">
        <v>407</v>
      </c>
      <c r="BW97" s="1404">
        <v>0</v>
      </c>
      <c r="BX97" s="1405" t="s">
        <v>407</v>
      </c>
      <c r="BY97" s="1405" t="s">
        <v>407</v>
      </c>
      <c r="BZ97" s="1405" t="s">
        <v>407</v>
      </c>
      <c r="CA97" s="1404">
        <v>0</v>
      </c>
      <c r="CB97" s="1405" t="s">
        <v>407</v>
      </c>
      <c r="CC97" s="1405" t="s">
        <v>677</v>
      </c>
      <c r="CD97" s="1404" t="b">
        <v>0</v>
      </c>
      <c r="CE97" s="1404" t="b">
        <v>0</v>
      </c>
      <c r="CF97" s="1404" t="b">
        <v>0</v>
      </c>
      <c r="CG97" s="1404" t="b">
        <v>0</v>
      </c>
      <c r="CH97" s="1404" t="b">
        <v>0</v>
      </c>
      <c r="CI97" s="1404" t="b">
        <v>0</v>
      </c>
      <c r="CJ97" s="1404" t="b">
        <v>1</v>
      </c>
      <c r="CK97" s="1404" t="b">
        <v>0</v>
      </c>
      <c r="CL97" s="1404" t="b">
        <v>0</v>
      </c>
      <c r="CM97" s="1405" t="s">
        <v>698</v>
      </c>
      <c r="CN97" s="1408"/>
      <c r="CO97" s="1408"/>
      <c r="CP97" s="1408"/>
      <c r="CQ97" s="1404">
        <v>1</v>
      </c>
      <c r="CR97" s="1408"/>
      <c r="CS97" s="1404">
        <v>1</v>
      </c>
      <c r="CT97" s="1405" t="s">
        <v>407</v>
      </c>
      <c r="CU97" s="1408"/>
    </row>
    <row r="98" spans="1:99" hidden="1" x14ac:dyDescent="0.2">
      <c r="A98" s="1404">
        <v>2024</v>
      </c>
      <c r="B98" s="1405" t="s">
        <v>178</v>
      </c>
      <c r="C98" s="1405" t="s">
        <v>908</v>
      </c>
      <c r="D98" s="1406">
        <v>1</v>
      </c>
      <c r="E98" s="1406">
        <v>0</v>
      </c>
      <c r="F98" s="1405" t="s">
        <v>236</v>
      </c>
      <c r="G98" s="1407" t="s">
        <v>693</v>
      </c>
      <c r="H98" s="1405" t="s">
        <v>407</v>
      </c>
      <c r="I98" s="1405" t="s">
        <v>694</v>
      </c>
      <c r="J98" s="1405" t="s">
        <v>298</v>
      </c>
      <c r="K98" s="1405" t="s">
        <v>909</v>
      </c>
      <c r="L98" s="1405" t="s">
        <v>407</v>
      </c>
      <c r="M98" s="1405" t="s">
        <v>407</v>
      </c>
      <c r="N98" s="1408"/>
      <c r="O98" s="1407">
        <v>126</v>
      </c>
      <c r="P98" s="1405" t="s">
        <v>695</v>
      </c>
      <c r="Q98" s="1405" t="s">
        <v>473</v>
      </c>
      <c r="R98" s="1409">
        <v>23770</v>
      </c>
      <c r="S98" s="1409">
        <v>10492</v>
      </c>
      <c r="T98" s="1409">
        <v>853</v>
      </c>
      <c r="U98" s="1407">
        <v>13763</v>
      </c>
      <c r="V98" s="1405" t="s">
        <v>696</v>
      </c>
      <c r="W98" s="1405" t="s">
        <v>697</v>
      </c>
      <c r="X98" s="1405" t="s">
        <v>697</v>
      </c>
      <c r="Y98" s="1405" t="s">
        <v>407</v>
      </c>
      <c r="Z98" s="1404">
        <v>1</v>
      </c>
      <c r="AA98" s="1404">
        <v>0</v>
      </c>
      <c r="AB98" s="1408"/>
      <c r="AC98" s="1408"/>
      <c r="AD98" s="1408"/>
      <c r="AE98" s="1408"/>
      <c r="AF98" s="1408"/>
      <c r="AG98" s="1408"/>
      <c r="AH98" s="1408"/>
      <c r="AI98" s="1406">
        <v>0</v>
      </c>
      <c r="AJ98" s="1408"/>
      <c r="AK98" s="1408"/>
      <c r="AL98" s="1408"/>
      <c r="AM98" s="1408"/>
      <c r="AN98" s="1408"/>
      <c r="AO98" s="1408"/>
      <c r="AP98" s="1408"/>
      <c r="AQ98" s="1406">
        <v>466733</v>
      </c>
      <c r="AR98" s="1404" t="s">
        <v>407</v>
      </c>
      <c r="AS98" s="1406">
        <v>1278.7205479452055</v>
      </c>
      <c r="AT98" s="1406">
        <v>19.635380732015147</v>
      </c>
      <c r="AU98" s="1406">
        <v>5.3795563649356566E-2</v>
      </c>
      <c r="AV98" s="1406">
        <v>14.732290497983476</v>
      </c>
      <c r="AW98" s="1406">
        <v>4.0362439720502671E-2</v>
      </c>
      <c r="AX98" s="1405" t="s">
        <v>407</v>
      </c>
      <c r="AY98" s="1404">
        <v>0</v>
      </c>
      <c r="AZ98" s="1405" t="s">
        <v>407</v>
      </c>
      <c r="BA98" s="1405" t="s">
        <v>407</v>
      </c>
      <c r="BB98" s="1408"/>
      <c r="BC98" s="1408"/>
      <c r="BD98" s="1404">
        <v>0</v>
      </c>
      <c r="BE98" s="1405" t="s">
        <v>407</v>
      </c>
      <c r="BF98" s="1405" t="s">
        <v>407</v>
      </c>
      <c r="BG98" s="1404">
        <v>0</v>
      </c>
      <c r="BH98" s="1405" t="s">
        <v>407</v>
      </c>
      <c r="BI98" s="1405" t="s">
        <v>407</v>
      </c>
      <c r="BJ98" s="1404">
        <v>0</v>
      </c>
      <c r="BK98" s="1404">
        <v>0</v>
      </c>
      <c r="BL98" s="1404">
        <v>0</v>
      </c>
      <c r="BM98" s="1404">
        <v>0</v>
      </c>
      <c r="BN98" s="1408"/>
      <c r="BO98" s="1404">
        <v>0</v>
      </c>
      <c r="BP98" s="1405" t="s">
        <v>407</v>
      </c>
      <c r="BQ98" s="1405" t="s">
        <v>407</v>
      </c>
      <c r="BR98" s="1404">
        <v>1</v>
      </c>
      <c r="BS98" s="1405" t="s">
        <v>1220</v>
      </c>
      <c r="BT98" s="1405" t="s">
        <v>407</v>
      </c>
      <c r="BU98" s="1405" t="s">
        <v>910</v>
      </c>
      <c r="BV98" s="1405" t="s">
        <v>911</v>
      </c>
      <c r="BW98" s="1404">
        <v>0</v>
      </c>
      <c r="BX98" s="1405" t="s">
        <v>407</v>
      </c>
      <c r="BY98" s="1405" t="s">
        <v>407</v>
      </c>
      <c r="BZ98" s="1405" t="s">
        <v>407</v>
      </c>
      <c r="CA98" s="1404">
        <v>0</v>
      </c>
      <c r="CB98" s="1405" t="s">
        <v>407</v>
      </c>
      <c r="CC98" s="1405" t="s">
        <v>677</v>
      </c>
      <c r="CD98" s="1404" t="b">
        <v>0</v>
      </c>
      <c r="CE98" s="1404" t="b">
        <v>0</v>
      </c>
      <c r="CF98" s="1404" t="b">
        <v>0</v>
      </c>
      <c r="CG98" s="1404" t="b">
        <v>0</v>
      </c>
      <c r="CH98" s="1404" t="b">
        <v>0</v>
      </c>
      <c r="CI98" s="1404" t="b">
        <v>0</v>
      </c>
      <c r="CJ98" s="1404" t="b">
        <v>1</v>
      </c>
      <c r="CK98" s="1404" t="b">
        <v>0</v>
      </c>
      <c r="CL98" s="1404" t="b">
        <v>0</v>
      </c>
      <c r="CM98" s="1405" t="s">
        <v>698</v>
      </c>
      <c r="CN98" s="1408"/>
      <c r="CO98" s="1408"/>
      <c r="CP98" s="1408"/>
      <c r="CQ98" s="1404">
        <v>1</v>
      </c>
      <c r="CR98" s="1408"/>
      <c r="CS98" s="1404">
        <v>1</v>
      </c>
      <c r="CT98" s="1405" t="s">
        <v>407</v>
      </c>
      <c r="CU98" s="1408"/>
    </row>
    <row r="99" spans="1:99" hidden="1" x14ac:dyDescent="0.2">
      <c r="A99" s="1404">
        <v>2024</v>
      </c>
      <c r="B99" s="1405" t="s">
        <v>179</v>
      </c>
      <c r="C99" s="1405" t="s">
        <v>1252</v>
      </c>
      <c r="D99" s="1406">
        <v>1</v>
      </c>
      <c r="E99" s="1406">
        <v>0</v>
      </c>
      <c r="F99" s="1405" t="s">
        <v>236</v>
      </c>
      <c r="G99" s="1407" t="s">
        <v>693</v>
      </c>
      <c r="H99" s="1405" t="s">
        <v>407</v>
      </c>
      <c r="I99" s="1405" t="s">
        <v>694</v>
      </c>
      <c r="J99" s="1405" t="s">
        <v>303</v>
      </c>
      <c r="K99" s="1405" t="s">
        <v>858</v>
      </c>
      <c r="L99" s="1405" t="s">
        <v>407</v>
      </c>
      <c r="M99" s="1405" t="s">
        <v>407</v>
      </c>
      <c r="N99" s="1408"/>
      <c r="O99" s="1407">
        <v>126</v>
      </c>
      <c r="P99" s="1405" t="s">
        <v>695</v>
      </c>
      <c r="Q99" s="1405" t="s">
        <v>474</v>
      </c>
      <c r="R99" s="1409">
        <v>4838</v>
      </c>
      <c r="S99" s="1409">
        <v>1996</v>
      </c>
      <c r="T99" s="1409">
        <v>309</v>
      </c>
      <c r="U99" s="1407">
        <v>13763</v>
      </c>
      <c r="V99" s="1405" t="s">
        <v>696</v>
      </c>
      <c r="W99" s="1405" t="s">
        <v>697</v>
      </c>
      <c r="X99" s="1405" t="s">
        <v>697</v>
      </c>
      <c r="Y99" s="1405" t="s">
        <v>407</v>
      </c>
      <c r="Z99" s="1404">
        <v>1</v>
      </c>
      <c r="AA99" s="1404">
        <v>0</v>
      </c>
      <c r="AB99" s="1408"/>
      <c r="AC99" s="1408"/>
      <c r="AD99" s="1408"/>
      <c r="AE99" s="1408"/>
      <c r="AF99" s="1408"/>
      <c r="AG99" s="1406">
        <v>0</v>
      </c>
      <c r="AH99" s="1408"/>
      <c r="AI99" s="1406">
        <v>0</v>
      </c>
      <c r="AJ99" s="1408"/>
      <c r="AK99" s="1408"/>
      <c r="AL99" s="1408"/>
      <c r="AM99" s="1408"/>
      <c r="AN99" s="1408"/>
      <c r="AO99" s="1406">
        <v>15830</v>
      </c>
      <c r="AP99" s="1408"/>
      <c r="AQ99" s="1406">
        <v>15830</v>
      </c>
      <c r="AR99" s="1404" t="s">
        <v>407</v>
      </c>
      <c r="AS99" s="1406">
        <v>43.369863013698627</v>
      </c>
      <c r="AT99" s="1406">
        <v>3.2720132286068622</v>
      </c>
      <c r="AU99" s="1406">
        <v>8.9644198044023619E-3</v>
      </c>
      <c r="AV99" s="1406">
        <v>14.273249045522684</v>
      </c>
      <c r="AW99" s="1406">
        <v>3.91047919055416E-2</v>
      </c>
      <c r="AX99" s="1405" t="s">
        <v>407</v>
      </c>
      <c r="AY99" s="1404">
        <v>1</v>
      </c>
      <c r="AZ99" s="1405" t="s">
        <v>751</v>
      </c>
      <c r="BA99" s="1405" t="s">
        <v>407</v>
      </c>
      <c r="BB99" s="1408"/>
      <c r="BC99" s="1408"/>
      <c r="BD99" s="1404">
        <v>0</v>
      </c>
      <c r="BE99" s="1405" t="s">
        <v>407</v>
      </c>
      <c r="BF99" s="1405" t="s">
        <v>407</v>
      </c>
      <c r="BG99" s="1404">
        <v>0</v>
      </c>
      <c r="BH99" s="1405" t="s">
        <v>407</v>
      </c>
      <c r="BI99" s="1405" t="s">
        <v>407</v>
      </c>
      <c r="BJ99" s="1404">
        <v>0</v>
      </c>
      <c r="BK99" s="1404">
        <v>0</v>
      </c>
      <c r="BL99" s="1404">
        <v>0</v>
      </c>
      <c r="BM99" s="1404">
        <v>0</v>
      </c>
      <c r="BN99" s="1408"/>
      <c r="BO99" s="1404">
        <v>0</v>
      </c>
      <c r="BP99" s="1405" t="s">
        <v>407</v>
      </c>
      <c r="BQ99" s="1405" t="s">
        <v>407</v>
      </c>
      <c r="BR99" s="1404">
        <v>0</v>
      </c>
      <c r="BS99" s="1405" t="s">
        <v>407</v>
      </c>
      <c r="BT99" s="1405" t="s">
        <v>407</v>
      </c>
      <c r="BU99" s="1405" t="s">
        <v>407</v>
      </c>
      <c r="BV99" s="1405" t="s">
        <v>1170</v>
      </c>
      <c r="BW99" s="1404">
        <v>0</v>
      </c>
      <c r="BX99" s="1405" t="s">
        <v>407</v>
      </c>
      <c r="BY99" s="1405" t="s">
        <v>407</v>
      </c>
      <c r="BZ99" s="1405" t="s">
        <v>407</v>
      </c>
      <c r="CA99" s="1404">
        <v>0</v>
      </c>
      <c r="CB99" s="1405" t="s">
        <v>407</v>
      </c>
      <c r="CC99" s="1405" t="s">
        <v>677</v>
      </c>
      <c r="CD99" s="1404" t="b">
        <v>0</v>
      </c>
      <c r="CE99" s="1404" t="b">
        <v>0</v>
      </c>
      <c r="CF99" s="1404" t="b">
        <v>0</v>
      </c>
      <c r="CG99" s="1404" t="b">
        <v>0</v>
      </c>
      <c r="CH99" s="1404" t="b">
        <v>0</v>
      </c>
      <c r="CI99" s="1404" t="b">
        <v>0</v>
      </c>
      <c r="CJ99" s="1404" t="b">
        <v>1</v>
      </c>
      <c r="CK99" s="1404" t="b">
        <v>0</v>
      </c>
      <c r="CL99" s="1404" t="b">
        <v>0</v>
      </c>
      <c r="CM99" s="1405" t="s">
        <v>750</v>
      </c>
      <c r="CN99" s="1408"/>
      <c r="CO99" s="1408"/>
      <c r="CP99" s="1408"/>
      <c r="CQ99" s="1404">
        <v>1</v>
      </c>
      <c r="CR99" s="1408"/>
      <c r="CS99" s="1404">
        <v>1</v>
      </c>
      <c r="CT99" s="1405" t="s">
        <v>407</v>
      </c>
      <c r="CU99" s="1408"/>
    </row>
    <row r="100" spans="1:99" hidden="1" x14ac:dyDescent="0.2">
      <c r="A100" s="1404">
        <v>2024</v>
      </c>
      <c r="B100" s="1405" t="s">
        <v>178</v>
      </c>
      <c r="C100" s="1405" t="s">
        <v>914</v>
      </c>
      <c r="D100" s="1406">
        <v>1</v>
      </c>
      <c r="E100" s="1406">
        <v>0</v>
      </c>
      <c r="F100" s="1405" t="s">
        <v>236</v>
      </c>
      <c r="G100" s="1407" t="s">
        <v>693</v>
      </c>
      <c r="H100" s="1405" t="s">
        <v>407</v>
      </c>
      <c r="I100" s="1405" t="s">
        <v>694</v>
      </c>
      <c r="J100" s="1405" t="s">
        <v>298</v>
      </c>
      <c r="K100" s="1405" t="s">
        <v>319</v>
      </c>
      <c r="L100" s="1405" t="s">
        <v>407</v>
      </c>
      <c r="M100" s="1405" t="s">
        <v>407</v>
      </c>
      <c r="N100" s="1408"/>
      <c r="O100" s="1407">
        <v>126</v>
      </c>
      <c r="P100" s="1405" t="s">
        <v>695</v>
      </c>
      <c r="Q100" s="1405" t="s">
        <v>473</v>
      </c>
      <c r="R100" s="1409">
        <v>3121</v>
      </c>
      <c r="S100" s="1409">
        <v>1347</v>
      </c>
      <c r="T100" s="1409">
        <v>114</v>
      </c>
      <c r="U100" s="1407">
        <v>13763</v>
      </c>
      <c r="V100" s="1405" t="s">
        <v>696</v>
      </c>
      <c r="W100" s="1405" t="s">
        <v>697</v>
      </c>
      <c r="X100" s="1405" t="s">
        <v>697</v>
      </c>
      <c r="Y100" s="1405" t="s">
        <v>407</v>
      </c>
      <c r="Z100" s="1404">
        <v>1</v>
      </c>
      <c r="AA100" s="1404">
        <v>0</v>
      </c>
      <c r="AB100" s="1408"/>
      <c r="AC100" s="1408"/>
      <c r="AD100" s="1408"/>
      <c r="AE100" s="1408"/>
      <c r="AF100" s="1408"/>
      <c r="AG100" s="1408"/>
      <c r="AH100" s="1408"/>
      <c r="AI100" s="1406">
        <v>0</v>
      </c>
      <c r="AJ100" s="1408"/>
      <c r="AK100" s="1408"/>
      <c r="AL100" s="1408"/>
      <c r="AM100" s="1408"/>
      <c r="AN100" s="1408"/>
      <c r="AO100" s="1408"/>
      <c r="AP100" s="1408"/>
      <c r="AQ100" s="1406">
        <v>13220</v>
      </c>
      <c r="AR100" s="1404" t="s">
        <v>407</v>
      </c>
      <c r="AS100" s="1406">
        <v>36.219178082191782</v>
      </c>
      <c r="AT100" s="1406">
        <v>4.2358218519705222</v>
      </c>
      <c r="AU100" s="1406">
        <v>1.1604991375261704E-2</v>
      </c>
      <c r="AV100" s="1406">
        <v>14.732290497983476</v>
      </c>
      <c r="AW100" s="1406">
        <v>4.0362439720502671E-2</v>
      </c>
      <c r="AX100" s="1405" t="s">
        <v>407</v>
      </c>
      <c r="AY100" s="1404">
        <v>0</v>
      </c>
      <c r="AZ100" s="1405" t="s">
        <v>407</v>
      </c>
      <c r="BA100" s="1405" t="s">
        <v>407</v>
      </c>
      <c r="BB100" s="1408"/>
      <c r="BC100" s="1408"/>
      <c r="BD100" s="1404">
        <v>0</v>
      </c>
      <c r="BE100" s="1405" t="s">
        <v>407</v>
      </c>
      <c r="BF100" s="1405" t="s">
        <v>407</v>
      </c>
      <c r="BG100" s="1404">
        <v>0</v>
      </c>
      <c r="BH100" s="1405" t="s">
        <v>407</v>
      </c>
      <c r="BI100" s="1405" t="s">
        <v>407</v>
      </c>
      <c r="BJ100" s="1404">
        <v>0</v>
      </c>
      <c r="BK100" s="1404">
        <v>0</v>
      </c>
      <c r="BL100" s="1404">
        <v>0</v>
      </c>
      <c r="BM100" s="1404">
        <v>0</v>
      </c>
      <c r="BN100" s="1408"/>
      <c r="BO100" s="1404">
        <v>0</v>
      </c>
      <c r="BP100" s="1405" t="s">
        <v>407</v>
      </c>
      <c r="BQ100" s="1405" t="s">
        <v>407</v>
      </c>
      <c r="BR100" s="1404">
        <v>1</v>
      </c>
      <c r="BS100" s="1405" t="s">
        <v>713</v>
      </c>
      <c r="BT100" s="1405" t="s">
        <v>407</v>
      </c>
      <c r="BU100" s="1405" t="s">
        <v>407</v>
      </c>
      <c r="BV100" s="1405" t="s">
        <v>407</v>
      </c>
      <c r="BW100" s="1404">
        <v>0</v>
      </c>
      <c r="BX100" s="1405" t="s">
        <v>407</v>
      </c>
      <c r="BY100" s="1405" t="s">
        <v>407</v>
      </c>
      <c r="BZ100" s="1405" t="s">
        <v>407</v>
      </c>
      <c r="CA100" s="1404">
        <v>0</v>
      </c>
      <c r="CB100" s="1405" t="s">
        <v>407</v>
      </c>
      <c r="CC100" s="1405" t="s">
        <v>677</v>
      </c>
      <c r="CD100" s="1404" t="b">
        <v>0</v>
      </c>
      <c r="CE100" s="1404" t="b">
        <v>0</v>
      </c>
      <c r="CF100" s="1404" t="b">
        <v>0</v>
      </c>
      <c r="CG100" s="1404" t="b">
        <v>0</v>
      </c>
      <c r="CH100" s="1404" t="b">
        <v>0</v>
      </c>
      <c r="CI100" s="1404" t="b">
        <v>0</v>
      </c>
      <c r="CJ100" s="1404" t="b">
        <v>1</v>
      </c>
      <c r="CK100" s="1404" t="b">
        <v>0</v>
      </c>
      <c r="CL100" s="1404" t="b">
        <v>0</v>
      </c>
      <c r="CM100" s="1405" t="s">
        <v>698</v>
      </c>
      <c r="CN100" s="1408"/>
      <c r="CO100" s="1408"/>
      <c r="CP100" s="1408"/>
      <c r="CQ100" s="1404">
        <v>1</v>
      </c>
      <c r="CR100" s="1408"/>
      <c r="CS100" s="1404">
        <v>1</v>
      </c>
      <c r="CT100" s="1405" t="s">
        <v>407</v>
      </c>
      <c r="CU100" s="1408"/>
    </row>
    <row r="101" spans="1:99" hidden="1" x14ac:dyDescent="0.2">
      <c r="A101" s="1404">
        <v>2024</v>
      </c>
      <c r="B101" s="1405" t="s">
        <v>189</v>
      </c>
      <c r="C101" s="1405" t="s">
        <v>717</v>
      </c>
      <c r="D101" s="1406">
        <v>1</v>
      </c>
      <c r="E101" s="1406">
        <v>0</v>
      </c>
      <c r="F101" s="1405" t="s">
        <v>236</v>
      </c>
      <c r="G101" s="1407" t="s">
        <v>693</v>
      </c>
      <c r="H101" s="1405" t="s">
        <v>407</v>
      </c>
      <c r="I101" s="1405" t="s">
        <v>694</v>
      </c>
      <c r="J101" s="1405" t="s">
        <v>342</v>
      </c>
      <c r="K101" s="1405" t="s">
        <v>718</v>
      </c>
      <c r="L101" s="1405" t="s">
        <v>407</v>
      </c>
      <c r="M101" s="1405" t="s">
        <v>407</v>
      </c>
      <c r="N101" s="1408"/>
      <c r="O101" s="1407">
        <v>126</v>
      </c>
      <c r="P101" s="1405" t="s">
        <v>695</v>
      </c>
      <c r="Q101" s="1405" t="s">
        <v>483</v>
      </c>
      <c r="R101" s="1409">
        <v>5633</v>
      </c>
      <c r="S101" s="1409">
        <v>3036</v>
      </c>
      <c r="T101" s="1409">
        <v>385</v>
      </c>
      <c r="U101" s="1407">
        <v>13763</v>
      </c>
      <c r="V101" s="1405" t="s">
        <v>696</v>
      </c>
      <c r="W101" s="1405" t="s">
        <v>697</v>
      </c>
      <c r="X101" s="1405" t="s">
        <v>697</v>
      </c>
      <c r="Y101" s="1405" t="s">
        <v>407</v>
      </c>
      <c r="Z101" s="1404">
        <v>1</v>
      </c>
      <c r="AA101" s="1404">
        <v>0</v>
      </c>
      <c r="AB101" s="1408"/>
      <c r="AC101" s="1408"/>
      <c r="AD101" s="1408"/>
      <c r="AE101" s="1408"/>
      <c r="AF101" s="1408"/>
      <c r="AG101" s="1408"/>
      <c r="AH101" s="1408"/>
      <c r="AI101" s="1406">
        <v>44210</v>
      </c>
      <c r="AJ101" s="1408"/>
      <c r="AK101" s="1408"/>
      <c r="AL101" s="1408"/>
      <c r="AM101" s="1408"/>
      <c r="AN101" s="1408"/>
      <c r="AO101" s="1408"/>
      <c r="AP101" s="1408"/>
      <c r="AQ101" s="1406">
        <v>81790</v>
      </c>
      <c r="AR101" s="1404" t="s">
        <v>407</v>
      </c>
      <c r="AS101" s="1406">
        <v>224.08219178082192</v>
      </c>
      <c r="AT101" s="1406">
        <v>14.519794070655069</v>
      </c>
      <c r="AU101" s="1406">
        <v>3.9780257727822108E-2</v>
      </c>
      <c r="AV101" s="1406">
        <v>3.1785165556005337</v>
      </c>
      <c r="AW101" s="1406">
        <v>8.7082645358918728E-3</v>
      </c>
      <c r="AX101" s="1405" t="s">
        <v>407</v>
      </c>
      <c r="AY101" s="1404">
        <v>0</v>
      </c>
      <c r="AZ101" s="1405" t="s">
        <v>407</v>
      </c>
      <c r="BA101" s="1405" t="s">
        <v>407</v>
      </c>
      <c r="BB101" s="1408"/>
      <c r="BC101" s="1408"/>
      <c r="BD101" s="1404">
        <v>0</v>
      </c>
      <c r="BE101" s="1405" t="s">
        <v>407</v>
      </c>
      <c r="BF101" s="1405" t="s">
        <v>407</v>
      </c>
      <c r="BG101" s="1404">
        <v>0</v>
      </c>
      <c r="BH101" s="1405" t="s">
        <v>407</v>
      </c>
      <c r="BI101" s="1405" t="s">
        <v>407</v>
      </c>
      <c r="BJ101" s="1404">
        <v>0</v>
      </c>
      <c r="BK101" s="1404">
        <v>0</v>
      </c>
      <c r="BL101" s="1404">
        <v>0</v>
      </c>
      <c r="BM101" s="1404">
        <v>0</v>
      </c>
      <c r="BN101" s="1408"/>
      <c r="BO101" s="1404">
        <v>0</v>
      </c>
      <c r="BP101" s="1405" t="s">
        <v>407</v>
      </c>
      <c r="BQ101" s="1405" t="s">
        <v>407</v>
      </c>
      <c r="BR101" s="1404">
        <v>1</v>
      </c>
      <c r="BS101" s="1405" t="s">
        <v>808</v>
      </c>
      <c r="BT101" s="1405" t="s">
        <v>407</v>
      </c>
      <c r="BU101" s="1405" t="s">
        <v>407</v>
      </c>
      <c r="BV101" s="1405" t="s">
        <v>846</v>
      </c>
      <c r="BW101" s="1404">
        <v>0</v>
      </c>
      <c r="BX101" s="1405" t="s">
        <v>407</v>
      </c>
      <c r="BY101" s="1405" t="s">
        <v>407</v>
      </c>
      <c r="BZ101" s="1405" t="s">
        <v>407</v>
      </c>
      <c r="CA101" s="1404">
        <v>0</v>
      </c>
      <c r="CB101" s="1405" t="s">
        <v>407</v>
      </c>
      <c r="CC101" s="1405" t="s">
        <v>677</v>
      </c>
      <c r="CD101" s="1404" t="b">
        <v>0</v>
      </c>
      <c r="CE101" s="1404" t="b">
        <v>0</v>
      </c>
      <c r="CF101" s="1404" t="b">
        <v>0</v>
      </c>
      <c r="CG101" s="1404" t="b">
        <v>0</v>
      </c>
      <c r="CH101" s="1404" t="b">
        <v>0</v>
      </c>
      <c r="CI101" s="1404" t="b">
        <v>0</v>
      </c>
      <c r="CJ101" s="1404" t="b">
        <v>1</v>
      </c>
      <c r="CK101" s="1404" t="b">
        <v>0</v>
      </c>
      <c r="CL101" s="1404" t="b">
        <v>0</v>
      </c>
      <c r="CM101" s="1405" t="s">
        <v>698</v>
      </c>
      <c r="CN101" s="1408"/>
      <c r="CO101" s="1408"/>
      <c r="CP101" s="1408"/>
      <c r="CQ101" s="1404">
        <v>1</v>
      </c>
      <c r="CR101" s="1408"/>
      <c r="CS101" s="1404">
        <v>1</v>
      </c>
      <c r="CT101" s="1405" t="s">
        <v>407</v>
      </c>
      <c r="CU101" s="1408"/>
    </row>
    <row r="102" spans="1:99" hidden="1" x14ac:dyDescent="0.2">
      <c r="A102" s="1404">
        <v>2024</v>
      </c>
      <c r="B102" s="1405" t="s">
        <v>185</v>
      </c>
      <c r="C102" s="1405" t="s">
        <v>786</v>
      </c>
      <c r="D102" s="1406">
        <v>1</v>
      </c>
      <c r="E102" s="1406">
        <v>0</v>
      </c>
      <c r="F102" s="1405" t="s">
        <v>236</v>
      </c>
      <c r="G102" s="1407" t="s">
        <v>693</v>
      </c>
      <c r="H102" s="1405" t="s">
        <v>407</v>
      </c>
      <c r="I102" s="1405" t="s">
        <v>694</v>
      </c>
      <c r="J102" s="1405" t="s">
        <v>328</v>
      </c>
      <c r="K102" s="1405" t="s">
        <v>715</v>
      </c>
      <c r="L102" s="1405" t="s">
        <v>407</v>
      </c>
      <c r="M102" s="1405" t="s">
        <v>407</v>
      </c>
      <c r="N102" s="1408"/>
      <c r="O102" s="1407">
        <v>126</v>
      </c>
      <c r="P102" s="1405" t="s">
        <v>695</v>
      </c>
      <c r="Q102" s="1405" t="s">
        <v>480</v>
      </c>
      <c r="R102" s="1409">
        <v>14320</v>
      </c>
      <c r="S102" s="1409">
        <v>6367</v>
      </c>
      <c r="T102" s="1409">
        <v>300</v>
      </c>
      <c r="U102" s="1407">
        <v>13763</v>
      </c>
      <c r="V102" s="1405" t="s">
        <v>696</v>
      </c>
      <c r="W102" s="1405" t="s">
        <v>697</v>
      </c>
      <c r="X102" s="1405" t="s">
        <v>697</v>
      </c>
      <c r="Y102" s="1405" t="s">
        <v>407</v>
      </c>
      <c r="Z102" s="1404">
        <v>1</v>
      </c>
      <c r="AA102" s="1404">
        <v>0</v>
      </c>
      <c r="AB102" s="1408"/>
      <c r="AC102" s="1408"/>
      <c r="AD102" s="1408"/>
      <c r="AE102" s="1408"/>
      <c r="AF102" s="1408"/>
      <c r="AG102" s="1408"/>
      <c r="AH102" s="1408"/>
      <c r="AI102" s="1406">
        <v>16850</v>
      </c>
      <c r="AJ102" s="1408"/>
      <c r="AK102" s="1408"/>
      <c r="AL102" s="1408"/>
      <c r="AM102" s="1408"/>
      <c r="AN102" s="1408"/>
      <c r="AO102" s="1408"/>
      <c r="AP102" s="1408"/>
      <c r="AQ102" s="1406">
        <v>48446</v>
      </c>
      <c r="AR102" s="1404" t="s">
        <v>407</v>
      </c>
      <c r="AS102" s="1406">
        <v>132.72876712328767</v>
      </c>
      <c r="AT102" s="1406">
        <v>3.3831005586592178</v>
      </c>
      <c r="AU102" s="1406">
        <v>9.2687686538608701E-3</v>
      </c>
      <c r="AV102" s="1406">
        <v>5.4096916421641303</v>
      </c>
      <c r="AW102" s="1406">
        <v>1.4821072992230493E-2</v>
      </c>
      <c r="AX102" s="1405" t="s">
        <v>1211</v>
      </c>
      <c r="AY102" s="1404">
        <v>0</v>
      </c>
      <c r="AZ102" s="1405" t="s">
        <v>407</v>
      </c>
      <c r="BA102" s="1405" t="s">
        <v>407</v>
      </c>
      <c r="BB102" s="1408"/>
      <c r="BC102" s="1408"/>
      <c r="BD102" s="1404">
        <v>0</v>
      </c>
      <c r="BE102" s="1405" t="s">
        <v>407</v>
      </c>
      <c r="BF102" s="1405" t="s">
        <v>407</v>
      </c>
      <c r="BG102" s="1404">
        <v>0</v>
      </c>
      <c r="BH102" s="1405" t="s">
        <v>407</v>
      </c>
      <c r="BI102" s="1405" t="s">
        <v>407</v>
      </c>
      <c r="BJ102" s="1404">
        <v>0</v>
      </c>
      <c r="BK102" s="1404">
        <v>0</v>
      </c>
      <c r="BL102" s="1404">
        <v>0</v>
      </c>
      <c r="BM102" s="1404">
        <v>0</v>
      </c>
      <c r="BN102" s="1408"/>
      <c r="BO102" s="1404">
        <v>0</v>
      </c>
      <c r="BP102" s="1405" t="s">
        <v>407</v>
      </c>
      <c r="BQ102" s="1405" t="s">
        <v>407</v>
      </c>
      <c r="BR102" s="1404">
        <v>1</v>
      </c>
      <c r="BS102" s="1405" t="s">
        <v>808</v>
      </c>
      <c r="BT102" s="1405" t="s">
        <v>407</v>
      </c>
      <c r="BU102" s="1405" t="s">
        <v>1152</v>
      </c>
      <c r="BV102" s="1405" t="s">
        <v>1212</v>
      </c>
      <c r="BW102" s="1404">
        <v>0</v>
      </c>
      <c r="BX102" s="1405" t="s">
        <v>407</v>
      </c>
      <c r="BY102" s="1405" t="s">
        <v>407</v>
      </c>
      <c r="BZ102" s="1405" t="s">
        <v>407</v>
      </c>
      <c r="CA102" s="1404">
        <v>0</v>
      </c>
      <c r="CB102" s="1405" t="s">
        <v>407</v>
      </c>
      <c r="CC102" s="1405" t="s">
        <v>677</v>
      </c>
      <c r="CD102" s="1404" t="b">
        <v>0</v>
      </c>
      <c r="CE102" s="1404" t="b">
        <v>0</v>
      </c>
      <c r="CF102" s="1404" t="b">
        <v>0</v>
      </c>
      <c r="CG102" s="1404" t="b">
        <v>0</v>
      </c>
      <c r="CH102" s="1404" t="b">
        <v>0</v>
      </c>
      <c r="CI102" s="1404" t="b">
        <v>0</v>
      </c>
      <c r="CJ102" s="1404" t="b">
        <v>1</v>
      </c>
      <c r="CK102" s="1404" t="b">
        <v>0</v>
      </c>
      <c r="CL102" s="1404" t="b">
        <v>0</v>
      </c>
      <c r="CM102" s="1405" t="s">
        <v>698</v>
      </c>
      <c r="CN102" s="1408"/>
      <c r="CO102" s="1408"/>
      <c r="CP102" s="1408"/>
      <c r="CQ102" s="1404">
        <v>1</v>
      </c>
      <c r="CR102" s="1408"/>
      <c r="CS102" s="1404">
        <v>1</v>
      </c>
      <c r="CT102" s="1405" t="s">
        <v>407</v>
      </c>
      <c r="CU102" s="1408"/>
    </row>
    <row r="103" spans="1:99" hidden="1" x14ac:dyDescent="0.2">
      <c r="A103" s="1404">
        <v>2024</v>
      </c>
      <c r="B103" s="1405" t="s">
        <v>179</v>
      </c>
      <c r="C103" s="1405" t="s">
        <v>474</v>
      </c>
      <c r="D103" s="1406">
        <v>1</v>
      </c>
      <c r="E103" s="1406">
        <v>0</v>
      </c>
      <c r="F103" s="1405" t="s">
        <v>236</v>
      </c>
      <c r="G103" s="1407" t="s">
        <v>693</v>
      </c>
      <c r="H103" s="1405" t="s">
        <v>407</v>
      </c>
      <c r="I103" s="1405" t="s">
        <v>694</v>
      </c>
      <c r="J103" s="1405" t="s">
        <v>303</v>
      </c>
      <c r="K103" s="1405" t="s">
        <v>1018</v>
      </c>
      <c r="L103" s="1405" t="s">
        <v>407</v>
      </c>
      <c r="M103" s="1405" t="s">
        <v>407</v>
      </c>
      <c r="N103" s="1408"/>
      <c r="O103" s="1407">
        <v>126</v>
      </c>
      <c r="P103" s="1405" t="s">
        <v>695</v>
      </c>
      <c r="Q103" s="1405" t="s">
        <v>474</v>
      </c>
      <c r="R103" s="1409">
        <v>199949</v>
      </c>
      <c r="S103" s="1409">
        <v>96263</v>
      </c>
      <c r="T103" s="1409">
        <v>22757</v>
      </c>
      <c r="U103" s="1407">
        <v>13763</v>
      </c>
      <c r="V103" s="1405" t="s">
        <v>696</v>
      </c>
      <c r="W103" s="1405" t="s">
        <v>697</v>
      </c>
      <c r="X103" s="1405" t="s">
        <v>697</v>
      </c>
      <c r="Y103" s="1405" t="s">
        <v>407</v>
      </c>
      <c r="Z103" s="1404">
        <v>1</v>
      </c>
      <c r="AA103" s="1404">
        <v>0</v>
      </c>
      <c r="AB103" s="1408"/>
      <c r="AC103" s="1408"/>
      <c r="AD103" s="1408"/>
      <c r="AE103" s="1408"/>
      <c r="AF103" s="1408"/>
      <c r="AG103" s="1408"/>
      <c r="AH103" s="1408"/>
      <c r="AI103" s="1406">
        <v>0</v>
      </c>
      <c r="AJ103" s="1408"/>
      <c r="AK103" s="1408"/>
      <c r="AL103" s="1408"/>
      <c r="AM103" s="1408"/>
      <c r="AN103" s="1408"/>
      <c r="AO103" s="1408"/>
      <c r="AP103" s="1408"/>
      <c r="AQ103" s="1406">
        <v>3219507</v>
      </c>
      <c r="AR103" s="1404" t="s">
        <v>407</v>
      </c>
      <c r="AS103" s="1406">
        <v>8820.5671232876721</v>
      </c>
      <c r="AT103" s="1406">
        <v>16.1016409184342</v>
      </c>
      <c r="AU103" s="1406">
        <v>4.4114084708038903E-2</v>
      </c>
      <c r="AV103" s="1406">
        <v>14.273249045522684</v>
      </c>
      <c r="AW103" s="1406">
        <v>3.91047919055416E-2</v>
      </c>
      <c r="AX103" s="1405" t="s">
        <v>407</v>
      </c>
      <c r="AY103" s="1404">
        <v>0</v>
      </c>
      <c r="AZ103" s="1405" t="s">
        <v>407</v>
      </c>
      <c r="BA103" s="1405" t="s">
        <v>407</v>
      </c>
      <c r="BB103" s="1408"/>
      <c r="BC103" s="1408"/>
      <c r="BD103" s="1404">
        <v>0</v>
      </c>
      <c r="BE103" s="1405" t="s">
        <v>407</v>
      </c>
      <c r="BF103" s="1405" t="s">
        <v>407</v>
      </c>
      <c r="BG103" s="1404">
        <v>0</v>
      </c>
      <c r="BH103" s="1405" t="s">
        <v>407</v>
      </c>
      <c r="BI103" s="1405" t="s">
        <v>407</v>
      </c>
      <c r="BJ103" s="1404">
        <v>0</v>
      </c>
      <c r="BK103" s="1404">
        <v>0</v>
      </c>
      <c r="BL103" s="1404">
        <v>0</v>
      </c>
      <c r="BM103" s="1404">
        <v>0</v>
      </c>
      <c r="BN103" s="1408"/>
      <c r="BO103" s="1404">
        <v>0</v>
      </c>
      <c r="BP103" s="1405" t="s">
        <v>407</v>
      </c>
      <c r="BQ103" s="1405" t="s">
        <v>407</v>
      </c>
      <c r="BR103" s="1404">
        <v>1</v>
      </c>
      <c r="BS103" s="1405" t="s">
        <v>808</v>
      </c>
      <c r="BT103" s="1405" t="s">
        <v>407</v>
      </c>
      <c r="BU103" s="1405" t="s">
        <v>407</v>
      </c>
      <c r="BV103" s="1405" t="s">
        <v>1006</v>
      </c>
      <c r="BW103" s="1404">
        <v>0</v>
      </c>
      <c r="BX103" s="1405" t="s">
        <v>407</v>
      </c>
      <c r="BY103" s="1405" t="s">
        <v>407</v>
      </c>
      <c r="BZ103" s="1405" t="s">
        <v>407</v>
      </c>
      <c r="CA103" s="1404">
        <v>0</v>
      </c>
      <c r="CB103" s="1405" t="s">
        <v>407</v>
      </c>
      <c r="CC103" s="1405" t="s">
        <v>677</v>
      </c>
      <c r="CD103" s="1404" t="b">
        <v>0</v>
      </c>
      <c r="CE103" s="1404" t="b">
        <v>0</v>
      </c>
      <c r="CF103" s="1404" t="b">
        <v>0</v>
      </c>
      <c r="CG103" s="1404" t="b">
        <v>0</v>
      </c>
      <c r="CH103" s="1404" t="b">
        <v>0</v>
      </c>
      <c r="CI103" s="1404" t="b">
        <v>0</v>
      </c>
      <c r="CJ103" s="1404" t="b">
        <v>1</v>
      </c>
      <c r="CK103" s="1404" t="b">
        <v>0</v>
      </c>
      <c r="CL103" s="1404" t="b">
        <v>0</v>
      </c>
      <c r="CM103" s="1405" t="s">
        <v>698</v>
      </c>
      <c r="CN103" s="1408"/>
      <c r="CO103" s="1408"/>
      <c r="CP103" s="1408"/>
      <c r="CQ103" s="1404">
        <v>1</v>
      </c>
      <c r="CR103" s="1408"/>
      <c r="CS103" s="1404">
        <v>1</v>
      </c>
      <c r="CT103" s="1405" t="s">
        <v>407</v>
      </c>
      <c r="CU103" s="1408"/>
    </row>
    <row r="104" spans="1:99" hidden="1" x14ac:dyDescent="0.2">
      <c r="A104" s="1404">
        <v>2024</v>
      </c>
      <c r="B104" s="1405" t="s">
        <v>178</v>
      </c>
      <c r="C104" s="1405" t="s">
        <v>919</v>
      </c>
      <c r="D104" s="1406">
        <v>1</v>
      </c>
      <c r="E104" s="1406">
        <v>0</v>
      </c>
      <c r="F104" s="1405" t="s">
        <v>236</v>
      </c>
      <c r="G104" s="1407" t="s">
        <v>693</v>
      </c>
      <c r="H104" s="1405" t="s">
        <v>407</v>
      </c>
      <c r="I104" s="1405" t="s">
        <v>694</v>
      </c>
      <c r="J104" s="1405" t="s">
        <v>298</v>
      </c>
      <c r="K104" s="1405" t="s">
        <v>736</v>
      </c>
      <c r="L104" s="1405" t="s">
        <v>407</v>
      </c>
      <c r="M104" s="1405" t="s">
        <v>407</v>
      </c>
      <c r="N104" s="1408"/>
      <c r="O104" s="1407">
        <v>126</v>
      </c>
      <c r="P104" s="1405" t="s">
        <v>695</v>
      </c>
      <c r="Q104" s="1405" t="s">
        <v>473</v>
      </c>
      <c r="R104" s="1409">
        <v>5167</v>
      </c>
      <c r="S104" s="1409">
        <v>2656</v>
      </c>
      <c r="T104" s="1409">
        <v>340</v>
      </c>
      <c r="U104" s="1407">
        <v>13763</v>
      </c>
      <c r="V104" s="1405" t="s">
        <v>696</v>
      </c>
      <c r="W104" s="1405" t="s">
        <v>697</v>
      </c>
      <c r="X104" s="1405" t="s">
        <v>697</v>
      </c>
      <c r="Y104" s="1405" t="s">
        <v>407</v>
      </c>
      <c r="Z104" s="1404">
        <v>1</v>
      </c>
      <c r="AA104" s="1404">
        <v>0</v>
      </c>
      <c r="AB104" s="1408"/>
      <c r="AC104" s="1408"/>
      <c r="AD104" s="1408"/>
      <c r="AE104" s="1408"/>
      <c r="AF104" s="1408"/>
      <c r="AG104" s="1408"/>
      <c r="AH104" s="1408"/>
      <c r="AI104" s="1406">
        <v>0</v>
      </c>
      <c r="AJ104" s="1408"/>
      <c r="AK104" s="1408"/>
      <c r="AL104" s="1408"/>
      <c r="AM104" s="1408"/>
      <c r="AN104" s="1408"/>
      <c r="AO104" s="1408"/>
      <c r="AP104" s="1408"/>
      <c r="AQ104" s="1406">
        <v>90000</v>
      </c>
      <c r="AR104" s="1404" t="s">
        <v>407</v>
      </c>
      <c r="AS104" s="1406">
        <v>246.57534246575344</v>
      </c>
      <c r="AT104" s="1406">
        <v>17.418231081865684</v>
      </c>
      <c r="AU104" s="1406">
        <v>4.7721181046207352E-2</v>
      </c>
      <c r="AV104" s="1406">
        <v>14.732290497983476</v>
      </c>
      <c r="AW104" s="1406">
        <v>4.0362439720502671E-2</v>
      </c>
      <c r="AX104" s="1405" t="s">
        <v>1222</v>
      </c>
      <c r="AY104" s="1404">
        <v>0</v>
      </c>
      <c r="AZ104" s="1405" t="s">
        <v>407</v>
      </c>
      <c r="BA104" s="1405" t="s">
        <v>407</v>
      </c>
      <c r="BB104" s="1408"/>
      <c r="BC104" s="1408"/>
      <c r="BD104" s="1404">
        <v>0</v>
      </c>
      <c r="BE104" s="1405" t="s">
        <v>407</v>
      </c>
      <c r="BF104" s="1405" t="s">
        <v>407</v>
      </c>
      <c r="BG104" s="1404">
        <v>0</v>
      </c>
      <c r="BH104" s="1405" t="s">
        <v>407</v>
      </c>
      <c r="BI104" s="1405" t="s">
        <v>407</v>
      </c>
      <c r="BJ104" s="1404">
        <v>0</v>
      </c>
      <c r="BK104" s="1404">
        <v>0</v>
      </c>
      <c r="BL104" s="1404">
        <v>0</v>
      </c>
      <c r="BM104" s="1404">
        <v>0</v>
      </c>
      <c r="BN104" s="1408"/>
      <c r="BO104" s="1404">
        <v>0</v>
      </c>
      <c r="BP104" s="1405" t="s">
        <v>407</v>
      </c>
      <c r="BQ104" s="1405" t="s">
        <v>407</v>
      </c>
      <c r="BR104" s="1404">
        <v>1</v>
      </c>
      <c r="BS104" s="1405" t="s">
        <v>751</v>
      </c>
      <c r="BT104" s="1405" t="s">
        <v>407</v>
      </c>
      <c r="BU104" s="1405" t="s">
        <v>407</v>
      </c>
      <c r="BV104" s="1405" t="s">
        <v>407</v>
      </c>
      <c r="BW104" s="1404">
        <v>0</v>
      </c>
      <c r="BX104" s="1405" t="s">
        <v>407</v>
      </c>
      <c r="BY104" s="1405" t="s">
        <v>407</v>
      </c>
      <c r="BZ104" s="1405" t="s">
        <v>407</v>
      </c>
      <c r="CA104" s="1404">
        <v>0</v>
      </c>
      <c r="CB104" s="1405" t="s">
        <v>407</v>
      </c>
      <c r="CC104" s="1405" t="s">
        <v>677</v>
      </c>
      <c r="CD104" s="1404" t="b">
        <v>0</v>
      </c>
      <c r="CE104" s="1404" t="b">
        <v>0</v>
      </c>
      <c r="CF104" s="1404" t="b">
        <v>0</v>
      </c>
      <c r="CG104" s="1404" t="b">
        <v>0</v>
      </c>
      <c r="CH104" s="1404" t="b">
        <v>0</v>
      </c>
      <c r="CI104" s="1404" t="b">
        <v>0</v>
      </c>
      <c r="CJ104" s="1404" t="b">
        <v>1</v>
      </c>
      <c r="CK104" s="1404" t="b">
        <v>0</v>
      </c>
      <c r="CL104" s="1404" t="b">
        <v>0</v>
      </c>
      <c r="CM104" s="1405" t="s">
        <v>698</v>
      </c>
      <c r="CN104" s="1408"/>
      <c r="CO104" s="1408"/>
      <c r="CP104" s="1408"/>
      <c r="CQ104" s="1404">
        <v>1</v>
      </c>
      <c r="CR104" s="1408"/>
      <c r="CS104" s="1404">
        <v>1</v>
      </c>
      <c r="CT104" s="1405" t="s">
        <v>407</v>
      </c>
      <c r="CU104" s="1408"/>
    </row>
    <row r="105" spans="1:99" hidden="1" x14ac:dyDescent="0.2">
      <c r="A105" s="1404">
        <v>2024</v>
      </c>
      <c r="B105" s="1405" t="s">
        <v>178</v>
      </c>
      <c r="C105" s="1405" t="s">
        <v>926</v>
      </c>
      <c r="D105" s="1406">
        <v>1</v>
      </c>
      <c r="E105" s="1406">
        <v>0</v>
      </c>
      <c r="F105" s="1405" t="s">
        <v>236</v>
      </c>
      <c r="G105" s="1407" t="s">
        <v>693</v>
      </c>
      <c r="H105" s="1405" t="s">
        <v>407</v>
      </c>
      <c r="I105" s="1405" t="s">
        <v>694</v>
      </c>
      <c r="J105" s="1405" t="s">
        <v>298</v>
      </c>
      <c r="K105" s="1405" t="s">
        <v>927</v>
      </c>
      <c r="L105" s="1405" t="s">
        <v>407</v>
      </c>
      <c r="M105" s="1405" t="s">
        <v>407</v>
      </c>
      <c r="N105" s="1408"/>
      <c r="O105" s="1407">
        <v>126</v>
      </c>
      <c r="P105" s="1405" t="s">
        <v>695</v>
      </c>
      <c r="Q105" s="1405" t="s">
        <v>473</v>
      </c>
      <c r="R105" s="1409">
        <v>4313</v>
      </c>
      <c r="S105" s="1409">
        <v>2253</v>
      </c>
      <c r="T105" s="1409">
        <v>239</v>
      </c>
      <c r="U105" s="1407">
        <v>13763</v>
      </c>
      <c r="V105" s="1405" t="s">
        <v>696</v>
      </c>
      <c r="W105" s="1405" t="s">
        <v>697</v>
      </c>
      <c r="X105" s="1405" t="s">
        <v>697</v>
      </c>
      <c r="Y105" s="1405" t="s">
        <v>407</v>
      </c>
      <c r="Z105" s="1404">
        <v>1</v>
      </c>
      <c r="AA105" s="1404">
        <v>0</v>
      </c>
      <c r="AB105" s="1408"/>
      <c r="AC105" s="1408"/>
      <c r="AD105" s="1408"/>
      <c r="AE105" s="1408"/>
      <c r="AF105" s="1408"/>
      <c r="AG105" s="1408"/>
      <c r="AH105" s="1408"/>
      <c r="AI105" s="1406">
        <v>0</v>
      </c>
      <c r="AJ105" s="1408"/>
      <c r="AK105" s="1408"/>
      <c r="AL105" s="1408"/>
      <c r="AM105" s="1408"/>
      <c r="AN105" s="1408"/>
      <c r="AO105" s="1408"/>
      <c r="AP105" s="1408"/>
      <c r="AQ105" s="1406">
        <v>115780</v>
      </c>
      <c r="AR105" s="1404" t="s">
        <v>407</v>
      </c>
      <c r="AS105" s="1406">
        <v>317.20547945205482</v>
      </c>
      <c r="AT105" s="1406">
        <v>26.844423834917691</v>
      </c>
      <c r="AU105" s="1406">
        <v>7.3546366671007377E-2</v>
      </c>
      <c r="AV105" s="1406">
        <v>14.732290497983476</v>
      </c>
      <c r="AW105" s="1406">
        <v>4.0362439720502671E-2</v>
      </c>
      <c r="AX105" s="1405" t="s">
        <v>1217</v>
      </c>
      <c r="AY105" s="1404">
        <v>0</v>
      </c>
      <c r="AZ105" s="1405" t="s">
        <v>407</v>
      </c>
      <c r="BA105" s="1405" t="s">
        <v>407</v>
      </c>
      <c r="BB105" s="1408"/>
      <c r="BC105" s="1408"/>
      <c r="BD105" s="1404">
        <v>0</v>
      </c>
      <c r="BE105" s="1405" t="s">
        <v>407</v>
      </c>
      <c r="BF105" s="1405" t="s">
        <v>407</v>
      </c>
      <c r="BG105" s="1404">
        <v>0</v>
      </c>
      <c r="BH105" s="1405" t="s">
        <v>407</v>
      </c>
      <c r="BI105" s="1405" t="s">
        <v>407</v>
      </c>
      <c r="BJ105" s="1404">
        <v>0</v>
      </c>
      <c r="BK105" s="1404">
        <v>0</v>
      </c>
      <c r="BL105" s="1404">
        <v>0</v>
      </c>
      <c r="BM105" s="1404">
        <v>0</v>
      </c>
      <c r="BN105" s="1408"/>
      <c r="BO105" s="1404">
        <v>0</v>
      </c>
      <c r="BP105" s="1405" t="s">
        <v>407</v>
      </c>
      <c r="BQ105" s="1405" t="s">
        <v>407</v>
      </c>
      <c r="BR105" s="1404">
        <v>1</v>
      </c>
      <c r="BS105" s="1405" t="s">
        <v>751</v>
      </c>
      <c r="BT105" s="1405" t="s">
        <v>407</v>
      </c>
      <c r="BU105" s="1405" t="s">
        <v>407</v>
      </c>
      <c r="BV105" s="1405" t="s">
        <v>407</v>
      </c>
      <c r="BW105" s="1404">
        <v>0</v>
      </c>
      <c r="BX105" s="1405" t="s">
        <v>407</v>
      </c>
      <c r="BY105" s="1405" t="s">
        <v>407</v>
      </c>
      <c r="BZ105" s="1405" t="s">
        <v>407</v>
      </c>
      <c r="CA105" s="1404">
        <v>0</v>
      </c>
      <c r="CB105" s="1405" t="s">
        <v>407</v>
      </c>
      <c r="CC105" s="1405" t="s">
        <v>677</v>
      </c>
      <c r="CD105" s="1404" t="b">
        <v>0</v>
      </c>
      <c r="CE105" s="1404" t="b">
        <v>0</v>
      </c>
      <c r="CF105" s="1404" t="b">
        <v>0</v>
      </c>
      <c r="CG105" s="1404" t="b">
        <v>0</v>
      </c>
      <c r="CH105" s="1404" t="b">
        <v>0</v>
      </c>
      <c r="CI105" s="1404" t="b">
        <v>0</v>
      </c>
      <c r="CJ105" s="1404" t="b">
        <v>1</v>
      </c>
      <c r="CK105" s="1404" t="b">
        <v>0</v>
      </c>
      <c r="CL105" s="1404" t="b">
        <v>0</v>
      </c>
      <c r="CM105" s="1405" t="s">
        <v>698</v>
      </c>
      <c r="CN105" s="1408"/>
      <c r="CO105" s="1408"/>
      <c r="CP105" s="1408"/>
      <c r="CQ105" s="1404">
        <v>1</v>
      </c>
      <c r="CR105" s="1408"/>
      <c r="CS105" s="1404">
        <v>1</v>
      </c>
      <c r="CT105" s="1405" t="s">
        <v>407</v>
      </c>
      <c r="CU105" s="1408"/>
    </row>
    <row r="106" spans="1:99" hidden="1" x14ac:dyDescent="0.2">
      <c r="A106" s="1404">
        <v>2024</v>
      </c>
      <c r="B106" s="1405" t="s">
        <v>178</v>
      </c>
      <c r="C106" s="1405" t="s">
        <v>1219</v>
      </c>
      <c r="D106" s="1406">
        <v>1</v>
      </c>
      <c r="E106" s="1406">
        <v>0</v>
      </c>
      <c r="F106" s="1405" t="s">
        <v>236</v>
      </c>
      <c r="G106" s="1407" t="s">
        <v>693</v>
      </c>
      <c r="H106" s="1405" t="s">
        <v>407</v>
      </c>
      <c r="I106" s="1405" t="s">
        <v>694</v>
      </c>
      <c r="J106" s="1405" t="s">
        <v>298</v>
      </c>
      <c r="K106" s="1405" t="s">
        <v>1060</v>
      </c>
      <c r="L106" s="1405" t="s">
        <v>407</v>
      </c>
      <c r="M106" s="1405" t="s">
        <v>407</v>
      </c>
      <c r="N106" s="1408"/>
      <c r="O106" s="1407">
        <v>126</v>
      </c>
      <c r="P106" s="1405" t="s">
        <v>695</v>
      </c>
      <c r="Q106" s="1405" t="s">
        <v>473</v>
      </c>
      <c r="R106" s="1409">
        <v>5162</v>
      </c>
      <c r="S106" s="1409">
        <v>2349</v>
      </c>
      <c r="T106" s="1409">
        <v>476</v>
      </c>
      <c r="U106" s="1407">
        <v>13763</v>
      </c>
      <c r="V106" s="1405" t="s">
        <v>696</v>
      </c>
      <c r="W106" s="1405" t="s">
        <v>697</v>
      </c>
      <c r="X106" s="1405" t="s">
        <v>697</v>
      </c>
      <c r="Y106" s="1405" t="s">
        <v>407</v>
      </c>
      <c r="Z106" s="1404">
        <v>1</v>
      </c>
      <c r="AA106" s="1404">
        <v>0</v>
      </c>
      <c r="AB106" s="1408"/>
      <c r="AC106" s="1408"/>
      <c r="AD106" s="1408"/>
      <c r="AE106" s="1408"/>
      <c r="AF106" s="1408"/>
      <c r="AG106" s="1408"/>
      <c r="AH106" s="1408"/>
      <c r="AI106" s="1406">
        <v>0</v>
      </c>
      <c r="AJ106" s="1408"/>
      <c r="AK106" s="1408"/>
      <c r="AL106" s="1408"/>
      <c r="AM106" s="1408"/>
      <c r="AN106" s="1408"/>
      <c r="AO106" s="1408"/>
      <c r="AP106" s="1408"/>
      <c r="AQ106" s="1406">
        <v>65022</v>
      </c>
      <c r="AR106" s="1404" t="s">
        <v>407</v>
      </c>
      <c r="AS106" s="1406">
        <v>178.14246575342466</v>
      </c>
      <c r="AT106" s="1406">
        <v>12.596280511429679</v>
      </c>
      <c r="AU106" s="1406">
        <v>3.4510357565560763E-2</v>
      </c>
      <c r="AV106" s="1406">
        <v>14.732290497983476</v>
      </c>
      <c r="AW106" s="1406">
        <v>4.0362439720502671E-2</v>
      </c>
      <c r="AX106" s="1405" t="s">
        <v>407</v>
      </c>
      <c r="AY106" s="1404">
        <v>0</v>
      </c>
      <c r="AZ106" s="1405" t="s">
        <v>407</v>
      </c>
      <c r="BA106" s="1405" t="s">
        <v>407</v>
      </c>
      <c r="BB106" s="1408"/>
      <c r="BC106" s="1408"/>
      <c r="BD106" s="1404">
        <v>0</v>
      </c>
      <c r="BE106" s="1405" t="s">
        <v>407</v>
      </c>
      <c r="BF106" s="1405" t="s">
        <v>407</v>
      </c>
      <c r="BG106" s="1404">
        <v>0</v>
      </c>
      <c r="BH106" s="1405" t="s">
        <v>407</v>
      </c>
      <c r="BI106" s="1405" t="s">
        <v>407</v>
      </c>
      <c r="BJ106" s="1404">
        <v>0</v>
      </c>
      <c r="BK106" s="1404">
        <v>0</v>
      </c>
      <c r="BL106" s="1404">
        <v>0</v>
      </c>
      <c r="BM106" s="1404">
        <v>0</v>
      </c>
      <c r="BN106" s="1408"/>
      <c r="BO106" s="1404">
        <v>0</v>
      </c>
      <c r="BP106" s="1405" t="s">
        <v>407</v>
      </c>
      <c r="BQ106" s="1405" t="s">
        <v>407</v>
      </c>
      <c r="BR106" s="1404">
        <v>1</v>
      </c>
      <c r="BS106" s="1405" t="s">
        <v>751</v>
      </c>
      <c r="BT106" s="1405" t="s">
        <v>407</v>
      </c>
      <c r="BU106" s="1405" t="s">
        <v>407</v>
      </c>
      <c r="BV106" s="1405" t="s">
        <v>770</v>
      </c>
      <c r="BW106" s="1404">
        <v>0</v>
      </c>
      <c r="BX106" s="1405" t="s">
        <v>407</v>
      </c>
      <c r="BY106" s="1405" t="s">
        <v>407</v>
      </c>
      <c r="BZ106" s="1405" t="s">
        <v>407</v>
      </c>
      <c r="CA106" s="1404">
        <v>0</v>
      </c>
      <c r="CB106" s="1405" t="s">
        <v>407</v>
      </c>
      <c r="CC106" s="1405" t="s">
        <v>677</v>
      </c>
      <c r="CD106" s="1404" t="b">
        <v>0</v>
      </c>
      <c r="CE106" s="1404" t="b">
        <v>0</v>
      </c>
      <c r="CF106" s="1404" t="b">
        <v>0</v>
      </c>
      <c r="CG106" s="1404" t="b">
        <v>0</v>
      </c>
      <c r="CH106" s="1404" t="b">
        <v>0</v>
      </c>
      <c r="CI106" s="1404" t="b">
        <v>0</v>
      </c>
      <c r="CJ106" s="1404" t="b">
        <v>1</v>
      </c>
      <c r="CK106" s="1404" t="b">
        <v>0</v>
      </c>
      <c r="CL106" s="1404" t="b">
        <v>0</v>
      </c>
      <c r="CM106" s="1405" t="s">
        <v>698</v>
      </c>
      <c r="CN106" s="1408"/>
      <c r="CO106" s="1408"/>
      <c r="CP106" s="1408"/>
      <c r="CQ106" s="1404">
        <v>1</v>
      </c>
      <c r="CR106" s="1408"/>
      <c r="CS106" s="1404">
        <v>1</v>
      </c>
      <c r="CT106" s="1405" t="s">
        <v>407</v>
      </c>
      <c r="CU106" s="1408"/>
    </row>
    <row r="107" spans="1:99" hidden="1" x14ac:dyDescent="0.2">
      <c r="A107" s="1404">
        <v>2024</v>
      </c>
      <c r="B107" s="1405" t="s">
        <v>180</v>
      </c>
      <c r="C107" s="1405" t="s">
        <v>1255</v>
      </c>
      <c r="D107" s="1406">
        <v>1</v>
      </c>
      <c r="E107" s="1406">
        <v>0</v>
      </c>
      <c r="F107" s="1405" t="s">
        <v>236</v>
      </c>
      <c r="G107" s="1407" t="s">
        <v>693</v>
      </c>
      <c r="H107" s="1405" t="s">
        <v>407</v>
      </c>
      <c r="I107" s="1405" t="s">
        <v>694</v>
      </c>
      <c r="J107" s="1405" t="s">
        <v>307</v>
      </c>
      <c r="K107" s="1405" t="s">
        <v>870</v>
      </c>
      <c r="L107" s="1405" t="s">
        <v>407</v>
      </c>
      <c r="M107" s="1405" t="s">
        <v>407</v>
      </c>
      <c r="N107" s="1408"/>
      <c r="O107" s="1407">
        <v>126</v>
      </c>
      <c r="P107" s="1405" t="s">
        <v>695</v>
      </c>
      <c r="Q107" s="1405" t="s">
        <v>475</v>
      </c>
      <c r="R107" s="1409">
        <v>3202</v>
      </c>
      <c r="S107" s="1409">
        <v>1883</v>
      </c>
      <c r="T107" s="1409">
        <v>253</v>
      </c>
      <c r="U107" s="1407">
        <v>13763</v>
      </c>
      <c r="V107" s="1405" t="s">
        <v>696</v>
      </c>
      <c r="W107" s="1405" t="s">
        <v>697</v>
      </c>
      <c r="X107" s="1405" t="s">
        <v>697</v>
      </c>
      <c r="Y107" s="1405" t="s">
        <v>407</v>
      </c>
      <c r="Z107" s="1404">
        <v>1</v>
      </c>
      <c r="AA107" s="1404">
        <v>0</v>
      </c>
      <c r="AB107" s="1408"/>
      <c r="AC107" s="1408"/>
      <c r="AD107" s="1408"/>
      <c r="AE107" s="1408"/>
      <c r="AF107" s="1408"/>
      <c r="AG107" s="1408"/>
      <c r="AH107" s="1406">
        <v>0</v>
      </c>
      <c r="AI107" s="1406">
        <v>0</v>
      </c>
      <c r="AJ107" s="1408"/>
      <c r="AK107" s="1408"/>
      <c r="AL107" s="1408"/>
      <c r="AM107" s="1408"/>
      <c r="AN107" s="1408"/>
      <c r="AO107" s="1408"/>
      <c r="AP107" s="1406">
        <v>0</v>
      </c>
      <c r="AQ107" s="1406">
        <v>276760</v>
      </c>
      <c r="AR107" s="1404" t="s">
        <v>407</v>
      </c>
      <c r="AS107" s="1406">
        <v>758.2465753424658</v>
      </c>
      <c r="AT107" s="1406">
        <v>86.433479075577765</v>
      </c>
      <c r="AU107" s="1406">
        <v>0.23680405226185688</v>
      </c>
      <c r="AV107" s="1406">
        <v>3.5326331658123484</v>
      </c>
      <c r="AW107" s="1406">
        <v>9.6784470296228716E-3</v>
      </c>
      <c r="AX107" s="1405" t="s">
        <v>1256</v>
      </c>
      <c r="AY107" s="1404">
        <v>0</v>
      </c>
      <c r="AZ107" s="1405" t="s">
        <v>407</v>
      </c>
      <c r="BA107" s="1405" t="s">
        <v>407</v>
      </c>
      <c r="BB107" s="1408"/>
      <c r="BC107" s="1408"/>
      <c r="BD107" s="1404">
        <v>0</v>
      </c>
      <c r="BE107" s="1405" t="s">
        <v>407</v>
      </c>
      <c r="BF107" s="1405" t="s">
        <v>407</v>
      </c>
      <c r="BG107" s="1404">
        <v>0</v>
      </c>
      <c r="BH107" s="1405" t="s">
        <v>407</v>
      </c>
      <c r="BI107" s="1405" t="s">
        <v>407</v>
      </c>
      <c r="BJ107" s="1404">
        <v>1</v>
      </c>
      <c r="BK107" s="1404">
        <v>0</v>
      </c>
      <c r="BL107" s="1404">
        <v>0</v>
      </c>
      <c r="BM107" s="1404">
        <v>0</v>
      </c>
      <c r="BN107" s="1408"/>
      <c r="BO107" s="1404">
        <v>0</v>
      </c>
      <c r="BP107" s="1405" t="s">
        <v>407</v>
      </c>
      <c r="BQ107" s="1405" t="s">
        <v>407</v>
      </c>
      <c r="BR107" s="1404">
        <v>0</v>
      </c>
      <c r="BS107" s="1405" t="s">
        <v>407</v>
      </c>
      <c r="BT107" s="1405" t="s">
        <v>407</v>
      </c>
      <c r="BU107" s="1405" t="s">
        <v>407</v>
      </c>
      <c r="BV107" s="1405" t="s">
        <v>407</v>
      </c>
      <c r="BW107" s="1404">
        <v>0</v>
      </c>
      <c r="BX107" s="1405" t="s">
        <v>407</v>
      </c>
      <c r="BY107" s="1405" t="s">
        <v>407</v>
      </c>
      <c r="BZ107" s="1405" t="s">
        <v>407</v>
      </c>
      <c r="CA107" s="1404">
        <v>0</v>
      </c>
      <c r="CB107" s="1405" t="s">
        <v>407</v>
      </c>
      <c r="CC107" s="1405" t="s">
        <v>677</v>
      </c>
      <c r="CD107" s="1404" t="b">
        <v>0</v>
      </c>
      <c r="CE107" s="1404" t="b">
        <v>0</v>
      </c>
      <c r="CF107" s="1404" t="b">
        <v>0</v>
      </c>
      <c r="CG107" s="1404" t="b">
        <v>0</v>
      </c>
      <c r="CH107" s="1404" t="b">
        <v>0</v>
      </c>
      <c r="CI107" s="1404" t="b">
        <v>0</v>
      </c>
      <c r="CJ107" s="1404" t="b">
        <v>1</v>
      </c>
      <c r="CK107" s="1404" t="b">
        <v>0</v>
      </c>
      <c r="CL107" s="1404" t="b">
        <v>0</v>
      </c>
      <c r="CM107" s="1405" t="s">
        <v>698</v>
      </c>
      <c r="CN107" s="1408"/>
      <c r="CO107" s="1408"/>
      <c r="CP107" s="1408"/>
      <c r="CQ107" s="1404">
        <v>1</v>
      </c>
      <c r="CR107" s="1408"/>
      <c r="CS107" s="1404">
        <v>1</v>
      </c>
      <c r="CT107" s="1405" t="s">
        <v>407</v>
      </c>
      <c r="CU107" s="1408"/>
    </row>
    <row r="108" spans="1:99" hidden="1" x14ac:dyDescent="0.2">
      <c r="A108" s="1404">
        <v>2024</v>
      </c>
      <c r="B108" s="1405" t="s">
        <v>178</v>
      </c>
      <c r="C108" s="1405" t="s">
        <v>922</v>
      </c>
      <c r="D108" s="1406">
        <v>1</v>
      </c>
      <c r="E108" s="1406">
        <v>0</v>
      </c>
      <c r="F108" s="1405" t="s">
        <v>236</v>
      </c>
      <c r="G108" s="1407" t="s">
        <v>693</v>
      </c>
      <c r="H108" s="1405" t="s">
        <v>407</v>
      </c>
      <c r="I108" s="1405" t="s">
        <v>694</v>
      </c>
      <c r="J108" s="1405" t="s">
        <v>298</v>
      </c>
      <c r="K108" s="1405" t="s">
        <v>923</v>
      </c>
      <c r="L108" s="1405" t="s">
        <v>407</v>
      </c>
      <c r="M108" s="1405" t="s">
        <v>407</v>
      </c>
      <c r="N108" s="1408"/>
      <c r="O108" s="1407">
        <v>126</v>
      </c>
      <c r="P108" s="1405" t="s">
        <v>695</v>
      </c>
      <c r="Q108" s="1405" t="s">
        <v>473</v>
      </c>
      <c r="R108" s="1409">
        <v>6547</v>
      </c>
      <c r="S108" s="1409">
        <v>2827</v>
      </c>
      <c r="T108" s="1409">
        <v>656</v>
      </c>
      <c r="U108" s="1407">
        <v>13763</v>
      </c>
      <c r="V108" s="1405" t="s">
        <v>696</v>
      </c>
      <c r="W108" s="1405" t="s">
        <v>697</v>
      </c>
      <c r="X108" s="1405" t="s">
        <v>697</v>
      </c>
      <c r="Y108" s="1405" t="s">
        <v>407</v>
      </c>
      <c r="Z108" s="1404">
        <v>1</v>
      </c>
      <c r="AA108" s="1404">
        <v>0</v>
      </c>
      <c r="AB108" s="1408"/>
      <c r="AC108" s="1408"/>
      <c r="AD108" s="1408"/>
      <c r="AE108" s="1408"/>
      <c r="AF108" s="1408"/>
      <c r="AG108" s="1408"/>
      <c r="AH108" s="1408"/>
      <c r="AI108" s="1406">
        <v>0</v>
      </c>
      <c r="AJ108" s="1408"/>
      <c r="AK108" s="1408"/>
      <c r="AL108" s="1408"/>
      <c r="AM108" s="1408"/>
      <c r="AN108" s="1408"/>
      <c r="AO108" s="1408"/>
      <c r="AP108" s="1408"/>
      <c r="AQ108" s="1406">
        <v>191980</v>
      </c>
      <c r="AR108" s="1404" t="s">
        <v>407</v>
      </c>
      <c r="AS108" s="1406">
        <v>525.97260273972597</v>
      </c>
      <c r="AT108" s="1406">
        <v>29.323354208034214</v>
      </c>
      <c r="AU108" s="1406">
        <v>8.0337956734340313E-2</v>
      </c>
      <c r="AV108" s="1406">
        <v>14.732290497983476</v>
      </c>
      <c r="AW108" s="1406">
        <v>4.0362439720502671E-2</v>
      </c>
      <c r="AX108" s="1405" t="s">
        <v>407</v>
      </c>
      <c r="AY108" s="1404">
        <v>0</v>
      </c>
      <c r="AZ108" s="1405" t="s">
        <v>407</v>
      </c>
      <c r="BA108" s="1405" t="s">
        <v>407</v>
      </c>
      <c r="BB108" s="1408"/>
      <c r="BC108" s="1408"/>
      <c r="BD108" s="1404">
        <v>0</v>
      </c>
      <c r="BE108" s="1405" t="s">
        <v>407</v>
      </c>
      <c r="BF108" s="1405" t="s">
        <v>407</v>
      </c>
      <c r="BG108" s="1404">
        <v>0</v>
      </c>
      <c r="BH108" s="1405" t="s">
        <v>407</v>
      </c>
      <c r="BI108" s="1405" t="s">
        <v>407</v>
      </c>
      <c r="BJ108" s="1404">
        <v>0</v>
      </c>
      <c r="BK108" s="1404">
        <v>0</v>
      </c>
      <c r="BL108" s="1404">
        <v>0</v>
      </c>
      <c r="BM108" s="1404">
        <v>0</v>
      </c>
      <c r="BN108" s="1408"/>
      <c r="BO108" s="1404">
        <v>0</v>
      </c>
      <c r="BP108" s="1405" t="s">
        <v>407</v>
      </c>
      <c r="BQ108" s="1405" t="s">
        <v>407</v>
      </c>
      <c r="BR108" s="1404">
        <v>1</v>
      </c>
      <c r="BS108" s="1405" t="s">
        <v>898</v>
      </c>
      <c r="BT108" s="1405" t="s">
        <v>407</v>
      </c>
      <c r="BU108" s="1405" t="s">
        <v>407</v>
      </c>
      <c r="BV108" s="1405" t="s">
        <v>882</v>
      </c>
      <c r="BW108" s="1404">
        <v>0</v>
      </c>
      <c r="BX108" s="1405" t="s">
        <v>407</v>
      </c>
      <c r="BY108" s="1405" t="s">
        <v>407</v>
      </c>
      <c r="BZ108" s="1405" t="s">
        <v>407</v>
      </c>
      <c r="CA108" s="1404">
        <v>0</v>
      </c>
      <c r="CB108" s="1405" t="s">
        <v>407</v>
      </c>
      <c r="CC108" s="1405" t="s">
        <v>677</v>
      </c>
      <c r="CD108" s="1404" t="b">
        <v>0</v>
      </c>
      <c r="CE108" s="1404" t="b">
        <v>0</v>
      </c>
      <c r="CF108" s="1404" t="b">
        <v>0</v>
      </c>
      <c r="CG108" s="1404" t="b">
        <v>0</v>
      </c>
      <c r="CH108" s="1404" t="b">
        <v>0</v>
      </c>
      <c r="CI108" s="1404" t="b">
        <v>0</v>
      </c>
      <c r="CJ108" s="1404" t="b">
        <v>1</v>
      </c>
      <c r="CK108" s="1404" t="b">
        <v>0</v>
      </c>
      <c r="CL108" s="1404" t="b">
        <v>0</v>
      </c>
      <c r="CM108" s="1405" t="s">
        <v>698</v>
      </c>
      <c r="CN108" s="1408"/>
      <c r="CO108" s="1408"/>
      <c r="CP108" s="1408"/>
      <c r="CQ108" s="1404">
        <v>1</v>
      </c>
      <c r="CR108" s="1408"/>
      <c r="CS108" s="1404">
        <v>1</v>
      </c>
      <c r="CT108" s="1405" t="s">
        <v>407</v>
      </c>
      <c r="CU108" s="1408"/>
    </row>
    <row r="109" spans="1:99" hidden="1" x14ac:dyDescent="0.2">
      <c r="A109" s="1404">
        <v>2024</v>
      </c>
      <c r="B109" s="1405" t="s">
        <v>179</v>
      </c>
      <c r="C109" s="1405" t="s">
        <v>1016</v>
      </c>
      <c r="D109" s="1406">
        <v>1</v>
      </c>
      <c r="E109" s="1406">
        <v>0</v>
      </c>
      <c r="F109" s="1405" t="s">
        <v>236</v>
      </c>
      <c r="G109" s="1407" t="s">
        <v>693</v>
      </c>
      <c r="H109" s="1405" t="s">
        <v>407</v>
      </c>
      <c r="I109" s="1405" t="s">
        <v>694</v>
      </c>
      <c r="J109" s="1405" t="s">
        <v>303</v>
      </c>
      <c r="K109" s="1405" t="s">
        <v>1017</v>
      </c>
      <c r="L109" s="1405" t="s">
        <v>407</v>
      </c>
      <c r="M109" s="1405" t="s">
        <v>407</v>
      </c>
      <c r="N109" s="1408"/>
      <c r="O109" s="1407">
        <v>126</v>
      </c>
      <c r="P109" s="1405" t="s">
        <v>695</v>
      </c>
      <c r="Q109" s="1405" t="s">
        <v>474</v>
      </c>
      <c r="R109" s="1409">
        <v>7306</v>
      </c>
      <c r="S109" s="1409">
        <v>3390</v>
      </c>
      <c r="T109" s="1409">
        <v>225</v>
      </c>
      <c r="U109" s="1407">
        <v>13763</v>
      </c>
      <c r="V109" s="1405" t="s">
        <v>696</v>
      </c>
      <c r="W109" s="1405" t="s">
        <v>697</v>
      </c>
      <c r="X109" s="1405" t="s">
        <v>697</v>
      </c>
      <c r="Y109" s="1405" t="s">
        <v>407</v>
      </c>
      <c r="Z109" s="1404">
        <v>1</v>
      </c>
      <c r="AA109" s="1404">
        <v>0</v>
      </c>
      <c r="AB109" s="1408"/>
      <c r="AC109" s="1408"/>
      <c r="AD109" s="1408"/>
      <c r="AE109" s="1408"/>
      <c r="AF109" s="1408"/>
      <c r="AG109" s="1408"/>
      <c r="AH109" s="1408"/>
      <c r="AI109" s="1406">
        <v>0</v>
      </c>
      <c r="AJ109" s="1408"/>
      <c r="AK109" s="1408"/>
      <c r="AL109" s="1408"/>
      <c r="AM109" s="1408"/>
      <c r="AN109" s="1408"/>
      <c r="AO109" s="1408"/>
      <c r="AP109" s="1408"/>
      <c r="AQ109" s="1406">
        <v>126341</v>
      </c>
      <c r="AR109" s="1404" t="s">
        <v>407</v>
      </c>
      <c r="AS109" s="1406">
        <v>346.13972602739727</v>
      </c>
      <c r="AT109" s="1406">
        <v>17.292773063235696</v>
      </c>
      <c r="AU109" s="1406">
        <v>4.7377460447221083E-2</v>
      </c>
      <c r="AV109" s="1406">
        <v>14.273249045522684</v>
      </c>
      <c r="AW109" s="1406">
        <v>3.91047919055416E-2</v>
      </c>
      <c r="AX109" s="1405" t="s">
        <v>407</v>
      </c>
      <c r="AY109" s="1404">
        <v>0</v>
      </c>
      <c r="AZ109" s="1405" t="s">
        <v>407</v>
      </c>
      <c r="BA109" s="1405" t="s">
        <v>407</v>
      </c>
      <c r="BB109" s="1408"/>
      <c r="BC109" s="1408"/>
      <c r="BD109" s="1404">
        <v>0</v>
      </c>
      <c r="BE109" s="1405" t="s">
        <v>407</v>
      </c>
      <c r="BF109" s="1405" t="s">
        <v>407</v>
      </c>
      <c r="BG109" s="1404">
        <v>0</v>
      </c>
      <c r="BH109" s="1405" t="s">
        <v>407</v>
      </c>
      <c r="BI109" s="1405" t="s">
        <v>407</v>
      </c>
      <c r="BJ109" s="1404">
        <v>0</v>
      </c>
      <c r="BK109" s="1404">
        <v>0</v>
      </c>
      <c r="BL109" s="1404">
        <v>0</v>
      </c>
      <c r="BM109" s="1404">
        <v>0</v>
      </c>
      <c r="BN109" s="1408"/>
      <c r="BO109" s="1404">
        <v>0</v>
      </c>
      <c r="BP109" s="1405" t="s">
        <v>407</v>
      </c>
      <c r="BQ109" s="1405" t="s">
        <v>407</v>
      </c>
      <c r="BR109" s="1404">
        <v>1</v>
      </c>
      <c r="BS109" s="1405" t="s">
        <v>808</v>
      </c>
      <c r="BT109" s="1405" t="s">
        <v>407</v>
      </c>
      <c r="BU109" s="1405" t="s">
        <v>407</v>
      </c>
      <c r="BV109" s="1405" t="s">
        <v>1006</v>
      </c>
      <c r="BW109" s="1404">
        <v>0</v>
      </c>
      <c r="BX109" s="1405" t="s">
        <v>407</v>
      </c>
      <c r="BY109" s="1405" t="s">
        <v>407</v>
      </c>
      <c r="BZ109" s="1405" t="s">
        <v>407</v>
      </c>
      <c r="CA109" s="1404">
        <v>0</v>
      </c>
      <c r="CB109" s="1405" t="s">
        <v>407</v>
      </c>
      <c r="CC109" s="1405" t="s">
        <v>677</v>
      </c>
      <c r="CD109" s="1404" t="b">
        <v>0</v>
      </c>
      <c r="CE109" s="1404" t="b">
        <v>0</v>
      </c>
      <c r="CF109" s="1404" t="b">
        <v>0</v>
      </c>
      <c r="CG109" s="1404" t="b">
        <v>0</v>
      </c>
      <c r="CH109" s="1404" t="b">
        <v>0</v>
      </c>
      <c r="CI109" s="1404" t="b">
        <v>0</v>
      </c>
      <c r="CJ109" s="1404" t="b">
        <v>1</v>
      </c>
      <c r="CK109" s="1404" t="b">
        <v>0</v>
      </c>
      <c r="CL109" s="1404" t="b">
        <v>0</v>
      </c>
      <c r="CM109" s="1405" t="s">
        <v>698</v>
      </c>
      <c r="CN109" s="1408"/>
      <c r="CO109" s="1408"/>
      <c r="CP109" s="1408"/>
      <c r="CQ109" s="1404">
        <v>1</v>
      </c>
      <c r="CR109" s="1408"/>
      <c r="CS109" s="1404">
        <v>1</v>
      </c>
      <c r="CT109" s="1405" t="s">
        <v>407</v>
      </c>
      <c r="CU109" s="1408"/>
    </row>
    <row r="110" spans="1:99" hidden="1" x14ac:dyDescent="0.2">
      <c r="A110" s="1404">
        <v>2024</v>
      </c>
      <c r="B110" s="1405" t="s">
        <v>179</v>
      </c>
      <c r="C110" s="1405" t="s">
        <v>1014</v>
      </c>
      <c r="D110" s="1406">
        <v>1</v>
      </c>
      <c r="E110" s="1406">
        <v>0</v>
      </c>
      <c r="F110" s="1405" t="s">
        <v>236</v>
      </c>
      <c r="G110" s="1407" t="s">
        <v>693</v>
      </c>
      <c r="H110" s="1405" t="s">
        <v>407</v>
      </c>
      <c r="I110" s="1405" t="s">
        <v>694</v>
      </c>
      <c r="J110" s="1405" t="s">
        <v>303</v>
      </c>
      <c r="K110" s="1405" t="s">
        <v>1015</v>
      </c>
      <c r="L110" s="1405" t="s">
        <v>407</v>
      </c>
      <c r="M110" s="1405" t="s">
        <v>407</v>
      </c>
      <c r="N110" s="1408"/>
      <c r="O110" s="1407">
        <v>126</v>
      </c>
      <c r="P110" s="1405" t="s">
        <v>695</v>
      </c>
      <c r="Q110" s="1405" t="s">
        <v>474</v>
      </c>
      <c r="R110" s="1409">
        <v>10767</v>
      </c>
      <c r="S110" s="1409">
        <v>4946</v>
      </c>
      <c r="T110" s="1409">
        <v>447</v>
      </c>
      <c r="U110" s="1407">
        <v>13763</v>
      </c>
      <c r="V110" s="1405" t="s">
        <v>696</v>
      </c>
      <c r="W110" s="1405" t="s">
        <v>697</v>
      </c>
      <c r="X110" s="1405" t="s">
        <v>697</v>
      </c>
      <c r="Y110" s="1405" t="s">
        <v>407</v>
      </c>
      <c r="Z110" s="1404">
        <v>1</v>
      </c>
      <c r="AA110" s="1404">
        <v>0</v>
      </c>
      <c r="AB110" s="1408"/>
      <c r="AC110" s="1408"/>
      <c r="AD110" s="1408"/>
      <c r="AE110" s="1408"/>
      <c r="AF110" s="1408"/>
      <c r="AG110" s="1408"/>
      <c r="AH110" s="1408"/>
      <c r="AI110" s="1406">
        <v>0</v>
      </c>
      <c r="AJ110" s="1408"/>
      <c r="AK110" s="1408"/>
      <c r="AL110" s="1408"/>
      <c r="AM110" s="1408"/>
      <c r="AN110" s="1408"/>
      <c r="AO110" s="1408"/>
      <c r="AP110" s="1408"/>
      <c r="AQ110" s="1406">
        <v>152136</v>
      </c>
      <c r="AR110" s="1404" t="s">
        <v>407</v>
      </c>
      <c r="AS110" s="1406">
        <v>416.81095890410961</v>
      </c>
      <c r="AT110" s="1406">
        <v>14.129841181387572</v>
      </c>
      <c r="AU110" s="1406">
        <v>3.8711893647637184E-2</v>
      </c>
      <c r="AV110" s="1406">
        <v>14.273249045522684</v>
      </c>
      <c r="AW110" s="1406">
        <v>3.91047919055416E-2</v>
      </c>
      <c r="AX110" s="1405" t="s">
        <v>407</v>
      </c>
      <c r="AY110" s="1404">
        <v>0</v>
      </c>
      <c r="AZ110" s="1405" t="s">
        <v>407</v>
      </c>
      <c r="BA110" s="1405" t="s">
        <v>407</v>
      </c>
      <c r="BB110" s="1408"/>
      <c r="BC110" s="1408"/>
      <c r="BD110" s="1404">
        <v>0</v>
      </c>
      <c r="BE110" s="1405" t="s">
        <v>407</v>
      </c>
      <c r="BF110" s="1405" t="s">
        <v>407</v>
      </c>
      <c r="BG110" s="1404">
        <v>0</v>
      </c>
      <c r="BH110" s="1405" t="s">
        <v>407</v>
      </c>
      <c r="BI110" s="1405" t="s">
        <v>407</v>
      </c>
      <c r="BJ110" s="1404">
        <v>0</v>
      </c>
      <c r="BK110" s="1404">
        <v>0</v>
      </c>
      <c r="BL110" s="1404">
        <v>0</v>
      </c>
      <c r="BM110" s="1404">
        <v>0</v>
      </c>
      <c r="BN110" s="1408"/>
      <c r="BO110" s="1404">
        <v>0</v>
      </c>
      <c r="BP110" s="1405" t="s">
        <v>407</v>
      </c>
      <c r="BQ110" s="1405" t="s">
        <v>407</v>
      </c>
      <c r="BR110" s="1404">
        <v>1</v>
      </c>
      <c r="BS110" s="1405" t="s">
        <v>713</v>
      </c>
      <c r="BT110" s="1405" t="s">
        <v>407</v>
      </c>
      <c r="BU110" s="1405" t="s">
        <v>407</v>
      </c>
      <c r="BV110" s="1405" t="s">
        <v>1044</v>
      </c>
      <c r="BW110" s="1404">
        <v>0</v>
      </c>
      <c r="BX110" s="1405" t="s">
        <v>407</v>
      </c>
      <c r="BY110" s="1405" t="s">
        <v>407</v>
      </c>
      <c r="BZ110" s="1405" t="s">
        <v>407</v>
      </c>
      <c r="CA110" s="1404">
        <v>0</v>
      </c>
      <c r="CB110" s="1405" t="s">
        <v>407</v>
      </c>
      <c r="CC110" s="1405" t="s">
        <v>677</v>
      </c>
      <c r="CD110" s="1404" t="b">
        <v>0</v>
      </c>
      <c r="CE110" s="1404" t="b">
        <v>0</v>
      </c>
      <c r="CF110" s="1404" t="b">
        <v>0</v>
      </c>
      <c r="CG110" s="1404" t="b">
        <v>0</v>
      </c>
      <c r="CH110" s="1404" t="b">
        <v>0</v>
      </c>
      <c r="CI110" s="1404" t="b">
        <v>0</v>
      </c>
      <c r="CJ110" s="1404" t="b">
        <v>1</v>
      </c>
      <c r="CK110" s="1404" t="b">
        <v>0</v>
      </c>
      <c r="CL110" s="1404" t="b">
        <v>0</v>
      </c>
      <c r="CM110" s="1405" t="s">
        <v>698</v>
      </c>
      <c r="CN110" s="1408"/>
      <c r="CO110" s="1408"/>
      <c r="CP110" s="1408"/>
      <c r="CQ110" s="1404">
        <v>1</v>
      </c>
      <c r="CR110" s="1404">
        <v>0</v>
      </c>
      <c r="CS110" s="1404">
        <v>1</v>
      </c>
      <c r="CT110" s="1405" t="s">
        <v>407</v>
      </c>
      <c r="CU110" s="1408"/>
    </row>
    <row r="111" spans="1:99" hidden="1" x14ac:dyDescent="0.2">
      <c r="A111" s="1404">
        <v>2024</v>
      </c>
      <c r="B111" s="1405" t="s">
        <v>178</v>
      </c>
      <c r="C111" s="1405" t="s">
        <v>924</v>
      </c>
      <c r="D111" s="1406">
        <v>1</v>
      </c>
      <c r="E111" s="1406">
        <v>0</v>
      </c>
      <c r="F111" s="1405" t="s">
        <v>236</v>
      </c>
      <c r="G111" s="1407" t="s">
        <v>693</v>
      </c>
      <c r="H111" s="1405" t="s">
        <v>407</v>
      </c>
      <c r="I111" s="1405" t="s">
        <v>694</v>
      </c>
      <c r="J111" s="1405" t="s">
        <v>298</v>
      </c>
      <c r="K111" s="1405" t="s">
        <v>925</v>
      </c>
      <c r="L111" s="1405" t="s">
        <v>407</v>
      </c>
      <c r="M111" s="1405" t="s">
        <v>407</v>
      </c>
      <c r="N111" s="1408"/>
      <c r="O111" s="1407">
        <v>126</v>
      </c>
      <c r="P111" s="1405" t="s">
        <v>695</v>
      </c>
      <c r="Q111" s="1405" t="s">
        <v>473</v>
      </c>
      <c r="R111" s="1409">
        <v>7649</v>
      </c>
      <c r="S111" s="1409">
        <v>2981</v>
      </c>
      <c r="T111" s="1409">
        <v>836</v>
      </c>
      <c r="U111" s="1407">
        <v>13763</v>
      </c>
      <c r="V111" s="1405" t="s">
        <v>696</v>
      </c>
      <c r="W111" s="1405" t="s">
        <v>697</v>
      </c>
      <c r="X111" s="1405" t="s">
        <v>697</v>
      </c>
      <c r="Y111" s="1405" t="s">
        <v>407</v>
      </c>
      <c r="Z111" s="1404">
        <v>1</v>
      </c>
      <c r="AA111" s="1404">
        <v>0</v>
      </c>
      <c r="AB111" s="1408"/>
      <c r="AC111" s="1408"/>
      <c r="AD111" s="1408"/>
      <c r="AE111" s="1408"/>
      <c r="AF111" s="1408"/>
      <c r="AG111" s="1408"/>
      <c r="AH111" s="1408"/>
      <c r="AI111" s="1406">
        <v>0</v>
      </c>
      <c r="AJ111" s="1408"/>
      <c r="AK111" s="1408"/>
      <c r="AL111" s="1408"/>
      <c r="AM111" s="1408"/>
      <c r="AN111" s="1408"/>
      <c r="AO111" s="1408"/>
      <c r="AP111" s="1408"/>
      <c r="AQ111" s="1406">
        <v>442593</v>
      </c>
      <c r="AR111" s="1404" t="s">
        <v>407</v>
      </c>
      <c r="AS111" s="1406">
        <v>1212.5835616438355</v>
      </c>
      <c r="AT111" s="1406">
        <v>57.862857889920249</v>
      </c>
      <c r="AU111" s="1406">
        <v>0.15852837778060341</v>
      </c>
      <c r="AV111" s="1406">
        <v>14.732290497983476</v>
      </c>
      <c r="AW111" s="1406">
        <v>4.0362439720502671E-2</v>
      </c>
      <c r="AX111" s="1405" t="s">
        <v>407</v>
      </c>
      <c r="AY111" s="1404">
        <v>0</v>
      </c>
      <c r="AZ111" s="1405" t="s">
        <v>407</v>
      </c>
      <c r="BA111" s="1405" t="s">
        <v>407</v>
      </c>
      <c r="BB111" s="1408"/>
      <c r="BC111" s="1408"/>
      <c r="BD111" s="1404">
        <v>0</v>
      </c>
      <c r="BE111" s="1405" t="s">
        <v>407</v>
      </c>
      <c r="BF111" s="1405" t="s">
        <v>407</v>
      </c>
      <c r="BG111" s="1404">
        <v>0</v>
      </c>
      <c r="BH111" s="1405" t="s">
        <v>407</v>
      </c>
      <c r="BI111" s="1405" t="s">
        <v>407</v>
      </c>
      <c r="BJ111" s="1404">
        <v>0</v>
      </c>
      <c r="BK111" s="1404">
        <v>0</v>
      </c>
      <c r="BL111" s="1404">
        <v>0</v>
      </c>
      <c r="BM111" s="1404">
        <v>0</v>
      </c>
      <c r="BN111" s="1408"/>
      <c r="BO111" s="1404">
        <v>0</v>
      </c>
      <c r="BP111" s="1405" t="s">
        <v>407</v>
      </c>
      <c r="BQ111" s="1405" t="s">
        <v>407</v>
      </c>
      <c r="BR111" s="1404">
        <v>1</v>
      </c>
      <c r="BS111" s="1405" t="s">
        <v>751</v>
      </c>
      <c r="BT111" s="1405" t="s">
        <v>407</v>
      </c>
      <c r="BU111" s="1405" t="s">
        <v>407</v>
      </c>
      <c r="BV111" s="1405" t="s">
        <v>882</v>
      </c>
      <c r="BW111" s="1404">
        <v>0</v>
      </c>
      <c r="BX111" s="1405" t="s">
        <v>407</v>
      </c>
      <c r="BY111" s="1405" t="s">
        <v>407</v>
      </c>
      <c r="BZ111" s="1405" t="s">
        <v>407</v>
      </c>
      <c r="CA111" s="1404">
        <v>0</v>
      </c>
      <c r="CB111" s="1405" t="s">
        <v>407</v>
      </c>
      <c r="CC111" s="1405" t="s">
        <v>677</v>
      </c>
      <c r="CD111" s="1404" t="b">
        <v>0</v>
      </c>
      <c r="CE111" s="1404" t="b">
        <v>0</v>
      </c>
      <c r="CF111" s="1404" t="b">
        <v>0</v>
      </c>
      <c r="CG111" s="1404" t="b">
        <v>0</v>
      </c>
      <c r="CH111" s="1404" t="b">
        <v>0</v>
      </c>
      <c r="CI111" s="1404" t="b">
        <v>0</v>
      </c>
      <c r="CJ111" s="1404" t="b">
        <v>1</v>
      </c>
      <c r="CK111" s="1404" t="b">
        <v>0</v>
      </c>
      <c r="CL111" s="1404" t="b">
        <v>0</v>
      </c>
      <c r="CM111" s="1405" t="s">
        <v>698</v>
      </c>
      <c r="CN111" s="1408"/>
      <c r="CO111" s="1408"/>
      <c r="CP111" s="1408"/>
      <c r="CQ111" s="1404">
        <v>1</v>
      </c>
      <c r="CR111" s="1408"/>
      <c r="CS111" s="1404">
        <v>1</v>
      </c>
      <c r="CT111" s="1405" t="s">
        <v>407</v>
      </c>
      <c r="CU111" s="1408"/>
    </row>
    <row r="112" spans="1:99" hidden="1" x14ac:dyDescent="0.2">
      <c r="A112" s="1404">
        <v>2024</v>
      </c>
      <c r="B112" s="1405" t="s">
        <v>178</v>
      </c>
      <c r="C112" s="1405" t="s">
        <v>915</v>
      </c>
      <c r="D112" s="1406">
        <v>1</v>
      </c>
      <c r="E112" s="1406">
        <v>0</v>
      </c>
      <c r="F112" s="1405" t="s">
        <v>236</v>
      </c>
      <c r="G112" s="1407" t="s">
        <v>693</v>
      </c>
      <c r="H112" s="1405" t="s">
        <v>407</v>
      </c>
      <c r="I112" s="1405" t="s">
        <v>694</v>
      </c>
      <c r="J112" s="1405" t="s">
        <v>298</v>
      </c>
      <c r="K112" s="1405" t="s">
        <v>916</v>
      </c>
      <c r="L112" s="1405" t="s">
        <v>407</v>
      </c>
      <c r="M112" s="1405" t="s">
        <v>407</v>
      </c>
      <c r="N112" s="1408"/>
      <c r="O112" s="1407">
        <v>126</v>
      </c>
      <c r="P112" s="1405" t="s">
        <v>695</v>
      </c>
      <c r="Q112" s="1405" t="s">
        <v>473</v>
      </c>
      <c r="R112" s="1409">
        <v>4905</v>
      </c>
      <c r="S112" s="1409">
        <v>1888</v>
      </c>
      <c r="T112" s="1409">
        <v>169</v>
      </c>
      <c r="U112" s="1407">
        <v>13763</v>
      </c>
      <c r="V112" s="1405" t="s">
        <v>696</v>
      </c>
      <c r="W112" s="1405" t="s">
        <v>697</v>
      </c>
      <c r="X112" s="1405" t="s">
        <v>697</v>
      </c>
      <c r="Y112" s="1405" t="s">
        <v>407</v>
      </c>
      <c r="Z112" s="1404">
        <v>1</v>
      </c>
      <c r="AA112" s="1404">
        <v>0</v>
      </c>
      <c r="AB112" s="1408"/>
      <c r="AC112" s="1408"/>
      <c r="AD112" s="1408"/>
      <c r="AE112" s="1408"/>
      <c r="AF112" s="1408"/>
      <c r="AG112" s="1408"/>
      <c r="AH112" s="1408"/>
      <c r="AI112" s="1406">
        <v>0</v>
      </c>
      <c r="AJ112" s="1408"/>
      <c r="AK112" s="1408"/>
      <c r="AL112" s="1408"/>
      <c r="AM112" s="1408"/>
      <c r="AN112" s="1408"/>
      <c r="AO112" s="1408"/>
      <c r="AP112" s="1408"/>
      <c r="AQ112" s="1406">
        <v>865290</v>
      </c>
      <c r="AR112" s="1404" t="s">
        <v>407</v>
      </c>
      <c r="AS112" s="1406">
        <v>2370.6575342465753</v>
      </c>
      <c r="AT112" s="1406">
        <v>176.40978593272172</v>
      </c>
      <c r="AU112" s="1406">
        <v>0.48331448200745675</v>
      </c>
      <c r="AV112" s="1406">
        <v>14.732290497983476</v>
      </c>
      <c r="AW112" s="1406">
        <v>4.0362439720502671E-2</v>
      </c>
      <c r="AX112" s="1405" t="s">
        <v>407</v>
      </c>
      <c r="AY112" s="1404">
        <v>0</v>
      </c>
      <c r="AZ112" s="1405" t="s">
        <v>407</v>
      </c>
      <c r="BA112" s="1405" t="s">
        <v>407</v>
      </c>
      <c r="BB112" s="1408"/>
      <c r="BC112" s="1408"/>
      <c r="BD112" s="1404">
        <v>0</v>
      </c>
      <c r="BE112" s="1405" t="s">
        <v>407</v>
      </c>
      <c r="BF112" s="1405" t="s">
        <v>407</v>
      </c>
      <c r="BG112" s="1404">
        <v>0</v>
      </c>
      <c r="BH112" s="1405" t="s">
        <v>407</v>
      </c>
      <c r="BI112" s="1405" t="s">
        <v>407</v>
      </c>
      <c r="BJ112" s="1404">
        <v>0</v>
      </c>
      <c r="BK112" s="1404">
        <v>0</v>
      </c>
      <c r="BL112" s="1404">
        <v>0</v>
      </c>
      <c r="BM112" s="1404">
        <v>0</v>
      </c>
      <c r="BN112" s="1408"/>
      <c r="BO112" s="1404">
        <v>0</v>
      </c>
      <c r="BP112" s="1405" t="s">
        <v>407</v>
      </c>
      <c r="BQ112" s="1405" t="s">
        <v>407</v>
      </c>
      <c r="BR112" s="1404">
        <v>1</v>
      </c>
      <c r="BS112" s="1405" t="s">
        <v>713</v>
      </c>
      <c r="BT112" s="1405" t="s">
        <v>407</v>
      </c>
      <c r="BU112" s="1405" t="s">
        <v>407</v>
      </c>
      <c r="BV112" s="1405" t="s">
        <v>917</v>
      </c>
      <c r="BW112" s="1404">
        <v>0</v>
      </c>
      <c r="BX112" s="1405" t="s">
        <v>407</v>
      </c>
      <c r="BY112" s="1405" t="s">
        <v>407</v>
      </c>
      <c r="BZ112" s="1405" t="s">
        <v>407</v>
      </c>
      <c r="CA112" s="1404">
        <v>0</v>
      </c>
      <c r="CB112" s="1405" t="s">
        <v>407</v>
      </c>
      <c r="CC112" s="1405" t="s">
        <v>677</v>
      </c>
      <c r="CD112" s="1404" t="b">
        <v>0</v>
      </c>
      <c r="CE112" s="1404" t="b">
        <v>0</v>
      </c>
      <c r="CF112" s="1404" t="b">
        <v>0</v>
      </c>
      <c r="CG112" s="1404" t="b">
        <v>0</v>
      </c>
      <c r="CH112" s="1404" t="b">
        <v>0</v>
      </c>
      <c r="CI112" s="1404" t="b">
        <v>0</v>
      </c>
      <c r="CJ112" s="1404" t="b">
        <v>1</v>
      </c>
      <c r="CK112" s="1404" t="b">
        <v>0</v>
      </c>
      <c r="CL112" s="1404" t="b">
        <v>0</v>
      </c>
      <c r="CM112" s="1405" t="s">
        <v>698</v>
      </c>
      <c r="CN112" s="1408"/>
      <c r="CO112" s="1408"/>
      <c r="CP112" s="1408"/>
      <c r="CQ112" s="1404">
        <v>1</v>
      </c>
      <c r="CR112" s="1408"/>
      <c r="CS112" s="1404">
        <v>1</v>
      </c>
      <c r="CT112" s="1405" t="s">
        <v>407</v>
      </c>
      <c r="CU112" s="1408"/>
    </row>
    <row r="113" spans="1:99" hidden="1" x14ac:dyDescent="0.2">
      <c r="A113" s="1404">
        <v>2024</v>
      </c>
      <c r="B113" s="1405" t="s">
        <v>185</v>
      </c>
      <c r="C113" s="1405" t="s">
        <v>1145</v>
      </c>
      <c r="D113" s="1406">
        <v>1</v>
      </c>
      <c r="E113" s="1406">
        <v>0</v>
      </c>
      <c r="F113" s="1405" t="s">
        <v>236</v>
      </c>
      <c r="G113" s="1407" t="s">
        <v>693</v>
      </c>
      <c r="H113" s="1405" t="s">
        <v>407</v>
      </c>
      <c r="I113" s="1405" t="s">
        <v>694</v>
      </c>
      <c r="J113" s="1405" t="s">
        <v>328</v>
      </c>
      <c r="K113" s="1405" t="s">
        <v>950</v>
      </c>
      <c r="L113" s="1405" t="s">
        <v>407</v>
      </c>
      <c r="M113" s="1405" t="s">
        <v>407</v>
      </c>
      <c r="N113" s="1408"/>
      <c r="O113" s="1407">
        <v>126</v>
      </c>
      <c r="P113" s="1405" t="s">
        <v>695</v>
      </c>
      <c r="Q113" s="1405" t="s">
        <v>480</v>
      </c>
      <c r="R113" s="1409">
        <v>20301</v>
      </c>
      <c r="S113" s="1409">
        <v>10009</v>
      </c>
      <c r="T113" s="1409">
        <v>1518</v>
      </c>
      <c r="U113" s="1407">
        <v>13763</v>
      </c>
      <c r="V113" s="1405" t="s">
        <v>696</v>
      </c>
      <c r="W113" s="1405" t="s">
        <v>697</v>
      </c>
      <c r="X113" s="1405" t="s">
        <v>697</v>
      </c>
      <c r="Y113" s="1405" t="s">
        <v>407</v>
      </c>
      <c r="Z113" s="1404">
        <v>1</v>
      </c>
      <c r="AA113" s="1404">
        <v>0</v>
      </c>
      <c r="AB113" s="1408"/>
      <c r="AC113" s="1408"/>
      <c r="AD113" s="1408"/>
      <c r="AE113" s="1408"/>
      <c r="AF113" s="1408"/>
      <c r="AG113" s="1408"/>
      <c r="AH113" s="1408"/>
      <c r="AI113" s="1406">
        <v>0</v>
      </c>
      <c r="AJ113" s="1408"/>
      <c r="AK113" s="1408"/>
      <c r="AL113" s="1408"/>
      <c r="AM113" s="1408"/>
      <c r="AN113" s="1408"/>
      <c r="AO113" s="1408"/>
      <c r="AP113" s="1408"/>
      <c r="AQ113" s="1406">
        <v>190030</v>
      </c>
      <c r="AR113" s="1404" t="s">
        <v>407</v>
      </c>
      <c r="AS113" s="1406">
        <v>520.63013698630141</v>
      </c>
      <c r="AT113" s="1406">
        <v>9.3606226294271213</v>
      </c>
      <c r="AU113" s="1406">
        <v>2.5645541450485265E-2</v>
      </c>
      <c r="AV113" s="1406">
        <v>5.4096916421641303</v>
      </c>
      <c r="AW113" s="1406">
        <v>1.4821072992230493E-2</v>
      </c>
      <c r="AX113" s="1405" t="s">
        <v>407</v>
      </c>
      <c r="AY113" s="1404">
        <v>0</v>
      </c>
      <c r="AZ113" s="1405" t="s">
        <v>407</v>
      </c>
      <c r="BA113" s="1405" t="s">
        <v>407</v>
      </c>
      <c r="BB113" s="1408"/>
      <c r="BC113" s="1408"/>
      <c r="BD113" s="1404">
        <v>0</v>
      </c>
      <c r="BE113" s="1405" t="s">
        <v>407</v>
      </c>
      <c r="BF113" s="1405" t="s">
        <v>407</v>
      </c>
      <c r="BG113" s="1404">
        <v>0</v>
      </c>
      <c r="BH113" s="1405" t="s">
        <v>407</v>
      </c>
      <c r="BI113" s="1405" t="s">
        <v>407</v>
      </c>
      <c r="BJ113" s="1404">
        <v>0</v>
      </c>
      <c r="BK113" s="1404">
        <v>0</v>
      </c>
      <c r="BL113" s="1404">
        <v>0</v>
      </c>
      <c r="BM113" s="1404">
        <v>0</v>
      </c>
      <c r="BN113" s="1408"/>
      <c r="BO113" s="1404">
        <v>0</v>
      </c>
      <c r="BP113" s="1405" t="s">
        <v>407</v>
      </c>
      <c r="BQ113" s="1405" t="s">
        <v>407</v>
      </c>
      <c r="BR113" s="1404">
        <v>1</v>
      </c>
      <c r="BS113" s="1405" t="s">
        <v>751</v>
      </c>
      <c r="BT113" s="1405" t="s">
        <v>407</v>
      </c>
      <c r="BU113" s="1405" t="s">
        <v>407</v>
      </c>
      <c r="BV113" s="1405" t="s">
        <v>1146</v>
      </c>
      <c r="BW113" s="1404">
        <v>0</v>
      </c>
      <c r="BX113" s="1405" t="s">
        <v>407</v>
      </c>
      <c r="BY113" s="1405" t="s">
        <v>407</v>
      </c>
      <c r="BZ113" s="1405" t="s">
        <v>407</v>
      </c>
      <c r="CA113" s="1404">
        <v>0</v>
      </c>
      <c r="CB113" s="1405" t="s">
        <v>407</v>
      </c>
      <c r="CC113" s="1405" t="s">
        <v>677</v>
      </c>
      <c r="CD113" s="1404" t="b">
        <v>0</v>
      </c>
      <c r="CE113" s="1404" t="b">
        <v>0</v>
      </c>
      <c r="CF113" s="1404" t="b">
        <v>0</v>
      </c>
      <c r="CG113" s="1404" t="b">
        <v>0</v>
      </c>
      <c r="CH113" s="1404" t="b">
        <v>0</v>
      </c>
      <c r="CI113" s="1404" t="b">
        <v>0</v>
      </c>
      <c r="CJ113" s="1404" t="b">
        <v>1</v>
      </c>
      <c r="CK113" s="1404" t="b">
        <v>0</v>
      </c>
      <c r="CL113" s="1404" t="b">
        <v>0</v>
      </c>
      <c r="CM113" s="1405" t="s">
        <v>698</v>
      </c>
      <c r="CN113" s="1408"/>
      <c r="CO113" s="1408"/>
      <c r="CP113" s="1408"/>
      <c r="CQ113" s="1404">
        <v>1</v>
      </c>
      <c r="CR113" s="1408"/>
      <c r="CS113" s="1404">
        <v>1</v>
      </c>
      <c r="CT113" s="1405" t="s">
        <v>407</v>
      </c>
      <c r="CU113" s="1408"/>
    </row>
    <row r="114" spans="1:99" hidden="1" x14ac:dyDescent="0.2">
      <c r="A114" s="1404">
        <v>2024</v>
      </c>
      <c r="B114" s="1405" t="s">
        <v>178</v>
      </c>
      <c r="C114" s="1405" t="s">
        <v>952</v>
      </c>
      <c r="D114" s="1406">
        <v>1</v>
      </c>
      <c r="E114" s="1406">
        <v>0</v>
      </c>
      <c r="F114" s="1405" t="s">
        <v>236</v>
      </c>
      <c r="G114" s="1407" t="s">
        <v>693</v>
      </c>
      <c r="H114" s="1405" t="s">
        <v>407</v>
      </c>
      <c r="I114" s="1405" t="s">
        <v>694</v>
      </c>
      <c r="J114" s="1405" t="s">
        <v>298</v>
      </c>
      <c r="K114" s="1405" t="s">
        <v>953</v>
      </c>
      <c r="L114" s="1405" t="s">
        <v>407</v>
      </c>
      <c r="M114" s="1405" t="s">
        <v>407</v>
      </c>
      <c r="N114" s="1408"/>
      <c r="O114" s="1407">
        <v>126</v>
      </c>
      <c r="P114" s="1405" t="s">
        <v>695</v>
      </c>
      <c r="Q114" s="1405" t="s">
        <v>473</v>
      </c>
      <c r="R114" s="1409">
        <v>5909</v>
      </c>
      <c r="S114" s="1409">
        <v>2671</v>
      </c>
      <c r="T114" s="1409">
        <v>397</v>
      </c>
      <c r="U114" s="1407">
        <v>13763</v>
      </c>
      <c r="V114" s="1405" t="s">
        <v>696</v>
      </c>
      <c r="W114" s="1405" t="s">
        <v>697</v>
      </c>
      <c r="X114" s="1405" t="s">
        <v>697</v>
      </c>
      <c r="Y114" s="1405" t="s">
        <v>407</v>
      </c>
      <c r="Z114" s="1404">
        <v>1</v>
      </c>
      <c r="AA114" s="1404">
        <v>0</v>
      </c>
      <c r="AB114" s="1408"/>
      <c r="AC114" s="1408"/>
      <c r="AD114" s="1408"/>
      <c r="AE114" s="1408"/>
      <c r="AF114" s="1408"/>
      <c r="AG114" s="1408"/>
      <c r="AH114" s="1408"/>
      <c r="AI114" s="1406">
        <v>0</v>
      </c>
      <c r="AJ114" s="1408"/>
      <c r="AK114" s="1408"/>
      <c r="AL114" s="1408"/>
      <c r="AM114" s="1408"/>
      <c r="AN114" s="1408"/>
      <c r="AO114" s="1408"/>
      <c r="AP114" s="1408"/>
      <c r="AQ114" s="1406">
        <v>44880</v>
      </c>
      <c r="AR114" s="1404" t="s">
        <v>407</v>
      </c>
      <c r="AS114" s="1406">
        <v>122.95890410958904</v>
      </c>
      <c r="AT114" s="1406">
        <v>7.5951937722118803</v>
      </c>
      <c r="AU114" s="1406">
        <v>2.0808750060854468E-2</v>
      </c>
      <c r="AV114" s="1406">
        <v>14.732290497983476</v>
      </c>
      <c r="AW114" s="1406">
        <v>4.0362439720502671E-2</v>
      </c>
      <c r="AX114" s="1405" t="s">
        <v>407</v>
      </c>
      <c r="AY114" s="1404">
        <v>0</v>
      </c>
      <c r="AZ114" s="1405" t="s">
        <v>407</v>
      </c>
      <c r="BA114" s="1405" t="s">
        <v>407</v>
      </c>
      <c r="BB114" s="1408"/>
      <c r="BC114" s="1408"/>
      <c r="BD114" s="1404">
        <v>0</v>
      </c>
      <c r="BE114" s="1405" t="s">
        <v>407</v>
      </c>
      <c r="BF114" s="1405" t="s">
        <v>407</v>
      </c>
      <c r="BG114" s="1404">
        <v>0</v>
      </c>
      <c r="BH114" s="1405" t="s">
        <v>407</v>
      </c>
      <c r="BI114" s="1405" t="s">
        <v>407</v>
      </c>
      <c r="BJ114" s="1404">
        <v>0</v>
      </c>
      <c r="BK114" s="1404">
        <v>0</v>
      </c>
      <c r="BL114" s="1404">
        <v>0</v>
      </c>
      <c r="BM114" s="1404">
        <v>0</v>
      </c>
      <c r="BN114" s="1408"/>
      <c r="BO114" s="1404">
        <v>0</v>
      </c>
      <c r="BP114" s="1405" t="s">
        <v>407</v>
      </c>
      <c r="BQ114" s="1405" t="s">
        <v>407</v>
      </c>
      <c r="BR114" s="1404">
        <v>1</v>
      </c>
      <c r="BS114" s="1405" t="s">
        <v>842</v>
      </c>
      <c r="BT114" s="1405" t="s">
        <v>407</v>
      </c>
      <c r="BU114" s="1405" t="s">
        <v>407</v>
      </c>
      <c r="BV114" s="1405" t="s">
        <v>407</v>
      </c>
      <c r="BW114" s="1404">
        <v>0</v>
      </c>
      <c r="BX114" s="1405" t="s">
        <v>407</v>
      </c>
      <c r="BY114" s="1405" t="s">
        <v>407</v>
      </c>
      <c r="BZ114" s="1405" t="s">
        <v>407</v>
      </c>
      <c r="CA114" s="1404">
        <v>0</v>
      </c>
      <c r="CB114" s="1405" t="s">
        <v>407</v>
      </c>
      <c r="CC114" s="1405" t="s">
        <v>677</v>
      </c>
      <c r="CD114" s="1404" t="b">
        <v>0</v>
      </c>
      <c r="CE114" s="1404" t="b">
        <v>0</v>
      </c>
      <c r="CF114" s="1404" t="b">
        <v>0</v>
      </c>
      <c r="CG114" s="1404" t="b">
        <v>0</v>
      </c>
      <c r="CH114" s="1404" t="b">
        <v>0</v>
      </c>
      <c r="CI114" s="1404" t="b">
        <v>0</v>
      </c>
      <c r="CJ114" s="1404" t="b">
        <v>1</v>
      </c>
      <c r="CK114" s="1404" t="b">
        <v>0</v>
      </c>
      <c r="CL114" s="1404" t="b">
        <v>0</v>
      </c>
      <c r="CM114" s="1405" t="s">
        <v>698</v>
      </c>
      <c r="CN114" s="1408"/>
      <c r="CO114" s="1408"/>
      <c r="CP114" s="1408"/>
      <c r="CQ114" s="1404">
        <v>1</v>
      </c>
      <c r="CR114" s="1408"/>
      <c r="CS114" s="1404">
        <v>1</v>
      </c>
      <c r="CT114" s="1405" t="s">
        <v>407</v>
      </c>
      <c r="CU114" s="1408"/>
    </row>
    <row r="115" spans="1:99" hidden="1" x14ac:dyDescent="0.2">
      <c r="A115" s="1404">
        <v>2024</v>
      </c>
      <c r="B115" s="1405" t="s">
        <v>178</v>
      </c>
      <c r="C115" s="1405" t="s">
        <v>954</v>
      </c>
      <c r="D115" s="1406">
        <v>1</v>
      </c>
      <c r="E115" s="1406">
        <v>0</v>
      </c>
      <c r="F115" s="1405" t="s">
        <v>236</v>
      </c>
      <c r="G115" s="1407" t="s">
        <v>693</v>
      </c>
      <c r="H115" s="1405" t="s">
        <v>407</v>
      </c>
      <c r="I115" s="1405" t="s">
        <v>694</v>
      </c>
      <c r="J115" s="1405" t="s">
        <v>298</v>
      </c>
      <c r="K115" s="1405" t="s">
        <v>799</v>
      </c>
      <c r="L115" s="1405" t="s">
        <v>407</v>
      </c>
      <c r="M115" s="1405" t="s">
        <v>407</v>
      </c>
      <c r="N115" s="1408"/>
      <c r="O115" s="1407">
        <v>126</v>
      </c>
      <c r="P115" s="1405" t="s">
        <v>695</v>
      </c>
      <c r="Q115" s="1405" t="s">
        <v>473</v>
      </c>
      <c r="R115" s="1409">
        <v>11914</v>
      </c>
      <c r="S115" s="1409">
        <v>5090</v>
      </c>
      <c r="T115" s="1409">
        <v>442</v>
      </c>
      <c r="U115" s="1407">
        <v>13763</v>
      </c>
      <c r="V115" s="1405" t="s">
        <v>696</v>
      </c>
      <c r="W115" s="1405" t="s">
        <v>697</v>
      </c>
      <c r="X115" s="1405" t="s">
        <v>697</v>
      </c>
      <c r="Y115" s="1405" t="s">
        <v>407</v>
      </c>
      <c r="Z115" s="1404">
        <v>1</v>
      </c>
      <c r="AA115" s="1404">
        <v>0</v>
      </c>
      <c r="AB115" s="1408"/>
      <c r="AC115" s="1408"/>
      <c r="AD115" s="1408"/>
      <c r="AE115" s="1408"/>
      <c r="AF115" s="1408"/>
      <c r="AG115" s="1406">
        <v>0</v>
      </c>
      <c r="AH115" s="1408"/>
      <c r="AI115" s="1406">
        <v>0</v>
      </c>
      <c r="AJ115" s="1408"/>
      <c r="AK115" s="1408"/>
      <c r="AL115" s="1408"/>
      <c r="AM115" s="1408"/>
      <c r="AN115" s="1408"/>
      <c r="AO115" s="1406">
        <v>168890</v>
      </c>
      <c r="AP115" s="1408"/>
      <c r="AQ115" s="1406">
        <v>168890</v>
      </c>
      <c r="AR115" s="1404" t="s">
        <v>407</v>
      </c>
      <c r="AS115" s="1406">
        <v>462.71232876712327</v>
      </c>
      <c r="AT115" s="1406">
        <v>14.175759610542219</v>
      </c>
      <c r="AU115" s="1406">
        <v>3.8837697563129367E-2</v>
      </c>
      <c r="AV115" s="1406">
        <v>14.732290497983476</v>
      </c>
      <c r="AW115" s="1406">
        <v>4.0362439720502671E-2</v>
      </c>
      <c r="AX115" s="1405" t="s">
        <v>956</v>
      </c>
      <c r="AY115" s="1404">
        <v>1</v>
      </c>
      <c r="AZ115" s="1405" t="s">
        <v>808</v>
      </c>
      <c r="BA115" s="1405" t="s">
        <v>407</v>
      </c>
      <c r="BB115" s="1408"/>
      <c r="BC115" s="1408"/>
      <c r="BD115" s="1404">
        <v>0</v>
      </c>
      <c r="BE115" s="1405" t="s">
        <v>407</v>
      </c>
      <c r="BF115" s="1405" t="s">
        <v>407</v>
      </c>
      <c r="BG115" s="1404">
        <v>0</v>
      </c>
      <c r="BH115" s="1405" t="s">
        <v>407</v>
      </c>
      <c r="BI115" s="1405" t="s">
        <v>407</v>
      </c>
      <c r="BJ115" s="1404">
        <v>0</v>
      </c>
      <c r="BK115" s="1404">
        <v>0</v>
      </c>
      <c r="BL115" s="1404">
        <v>0</v>
      </c>
      <c r="BM115" s="1404">
        <v>0</v>
      </c>
      <c r="BN115" s="1408"/>
      <c r="BO115" s="1404">
        <v>0</v>
      </c>
      <c r="BP115" s="1405" t="s">
        <v>407</v>
      </c>
      <c r="BQ115" s="1405" t="s">
        <v>407</v>
      </c>
      <c r="BR115" s="1404">
        <v>0</v>
      </c>
      <c r="BS115" s="1405" t="s">
        <v>407</v>
      </c>
      <c r="BT115" s="1405" t="s">
        <v>407</v>
      </c>
      <c r="BU115" s="1405" t="s">
        <v>407</v>
      </c>
      <c r="BV115" s="1405" t="s">
        <v>846</v>
      </c>
      <c r="BW115" s="1404">
        <v>0</v>
      </c>
      <c r="BX115" s="1405" t="s">
        <v>407</v>
      </c>
      <c r="BY115" s="1405" t="s">
        <v>407</v>
      </c>
      <c r="BZ115" s="1405" t="s">
        <v>407</v>
      </c>
      <c r="CA115" s="1404">
        <v>0</v>
      </c>
      <c r="CB115" s="1405" t="s">
        <v>407</v>
      </c>
      <c r="CC115" s="1405" t="s">
        <v>677</v>
      </c>
      <c r="CD115" s="1404" t="b">
        <v>0</v>
      </c>
      <c r="CE115" s="1404" t="b">
        <v>0</v>
      </c>
      <c r="CF115" s="1404" t="b">
        <v>0</v>
      </c>
      <c r="CG115" s="1404" t="b">
        <v>0</v>
      </c>
      <c r="CH115" s="1404" t="b">
        <v>0</v>
      </c>
      <c r="CI115" s="1404" t="b">
        <v>0</v>
      </c>
      <c r="CJ115" s="1404" t="b">
        <v>1</v>
      </c>
      <c r="CK115" s="1404" t="b">
        <v>0</v>
      </c>
      <c r="CL115" s="1404" t="b">
        <v>0</v>
      </c>
      <c r="CM115" s="1405" t="s">
        <v>750</v>
      </c>
      <c r="CN115" s="1408"/>
      <c r="CO115" s="1408"/>
      <c r="CP115" s="1408"/>
      <c r="CQ115" s="1404">
        <v>1</v>
      </c>
      <c r="CR115" s="1408"/>
      <c r="CS115" s="1404">
        <v>1</v>
      </c>
      <c r="CT115" s="1405" t="s">
        <v>407</v>
      </c>
      <c r="CU115" s="1408"/>
    </row>
    <row r="116" spans="1:99" hidden="1" x14ac:dyDescent="0.2">
      <c r="A116" s="1404">
        <v>2024</v>
      </c>
      <c r="B116" s="1405" t="s">
        <v>180</v>
      </c>
      <c r="C116" s="1405" t="s">
        <v>753</v>
      </c>
      <c r="D116" s="1406">
        <v>1</v>
      </c>
      <c r="E116" s="1406">
        <v>0</v>
      </c>
      <c r="F116" s="1405" t="s">
        <v>236</v>
      </c>
      <c r="G116" s="1407" t="s">
        <v>693</v>
      </c>
      <c r="H116" s="1405" t="s">
        <v>407</v>
      </c>
      <c r="I116" s="1405" t="s">
        <v>694</v>
      </c>
      <c r="J116" s="1405" t="s">
        <v>307</v>
      </c>
      <c r="K116" s="1405" t="s">
        <v>754</v>
      </c>
      <c r="L116" s="1405" t="s">
        <v>407</v>
      </c>
      <c r="M116" s="1405" t="s">
        <v>407</v>
      </c>
      <c r="N116" s="1408"/>
      <c r="O116" s="1407">
        <v>126</v>
      </c>
      <c r="P116" s="1405" t="s">
        <v>695</v>
      </c>
      <c r="Q116" s="1405" t="s">
        <v>475</v>
      </c>
      <c r="R116" s="1409">
        <v>40276</v>
      </c>
      <c r="S116" s="1409">
        <v>18858</v>
      </c>
      <c r="T116" s="1409">
        <v>2677</v>
      </c>
      <c r="U116" s="1407">
        <v>13763</v>
      </c>
      <c r="V116" s="1405" t="s">
        <v>696</v>
      </c>
      <c r="W116" s="1405" t="s">
        <v>697</v>
      </c>
      <c r="X116" s="1405" t="s">
        <v>697</v>
      </c>
      <c r="Y116" s="1405" t="s">
        <v>407</v>
      </c>
      <c r="Z116" s="1404">
        <v>1</v>
      </c>
      <c r="AA116" s="1404">
        <v>0</v>
      </c>
      <c r="AB116" s="1408"/>
      <c r="AC116" s="1408"/>
      <c r="AD116" s="1408"/>
      <c r="AE116" s="1408"/>
      <c r="AF116" s="1408"/>
      <c r="AG116" s="1406">
        <v>402905</v>
      </c>
      <c r="AH116" s="1408"/>
      <c r="AI116" s="1406">
        <v>402905</v>
      </c>
      <c r="AJ116" s="1408"/>
      <c r="AK116" s="1408"/>
      <c r="AL116" s="1408"/>
      <c r="AM116" s="1408"/>
      <c r="AN116" s="1408"/>
      <c r="AO116" s="1406">
        <v>822645</v>
      </c>
      <c r="AP116" s="1408"/>
      <c r="AQ116" s="1406">
        <v>822645</v>
      </c>
      <c r="AR116" s="1404" t="s">
        <v>407</v>
      </c>
      <c r="AS116" s="1406">
        <v>2253.821917808219</v>
      </c>
      <c r="AT116" s="1406">
        <v>20.425191180852121</v>
      </c>
      <c r="AU116" s="1406">
        <v>5.5959427892745536E-2</v>
      </c>
      <c r="AV116" s="1406">
        <v>3.5326331658123484</v>
      </c>
      <c r="AW116" s="1406">
        <v>9.6784470296228716E-3</v>
      </c>
      <c r="AX116" s="1405" t="s">
        <v>407</v>
      </c>
      <c r="AY116" s="1404">
        <v>1</v>
      </c>
      <c r="AZ116" s="1405" t="s">
        <v>749</v>
      </c>
      <c r="BA116" s="1405" t="s">
        <v>407</v>
      </c>
      <c r="BB116" s="1408"/>
      <c r="BC116" s="1408"/>
      <c r="BD116" s="1404">
        <v>0</v>
      </c>
      <c r="BE116" s="1405" t="s">
        <v>407</v>
      </c>
      <c r="BF116" s="1405" t="s">
        <v>407</v>
      </c>
      <c r="BG116" s="1404">
        <v>0</v>
      </c>
      <c r="BH116" s="1405" t="s">
        <v>407</v>
      </c>
      <c r="BI116" s="1405" t="s">
        <v>407</v>
      </c>
      <c r="BJ116" s="1404">
        <v>0</v>
      </c>
      <c r="BK116" s="1404">
        <v>0</v>
      </c>
      <c r="BL116" s="1404">
        <v>0</v>
      </c>
      <c r="BM116" s="1404">
        <v>0</v>
      </c>
      <c r="BN116" s="1408"/>
      <c r="BO116" s="1404">
        <v>0</v>
      </c>
      <c r="BP116" s="1405" t="s">
        <v>407</v>
      </c>
      <c r="BQ116" s="1405" t="s">
        <v>407</v>
      </c>
      <c r="BR116" s="1404">
        <v>0</v>
      </c>
      <c r="BS116" s="1405" t="s">
        <v>407</v>
      </c>
      <c r="BT116" s="1405" t="s">
        <v>407</v>
      </c>
      <c r="BU116" s="1405" t="s">
        <v>407</v>
      </c>
      <c r="BV116" s="1405" t="s">
        <v>755</v>
      </c>
      <c r="BW116" s="1404">
        <v>0</v>
      </c>
      <c r="BX116" s="1405" t="s">
        <v>407</v>
      </c>
      <c r="BY116" s="1405" t="s">
        <v>407</v>
      </c>
      <c r="BZ116" s="1405" t="s">
        <v>407</v>
      </c>
      <c r="CA116" s="1404">
        <v>0</v>
      </c>
      <c r="CB116" s="1405" t="s">
        <v>407</v>
      </c>
      <c r="CC116" s="1405" t="s">
        <v>677</v>
      </c>
      <c r="CD116" s="1404" t="b">
        <v>0</v>
      </c>
      <c r="CE116" s="1404" t="b">
        <v>0</v>
      </c>
      <c r="CF116" s="1404" t="b">
        <v>0</v>
      </c>
      <c r="CG116" s="1404" t="b">
        <v>0</v>
      </c>
      <c r="CH116" s="1404" t="b">
        <v>0</v>
      </c>
      <c r="CI116" s="1404" t="b">
        <v>0</v>
      </c>
      <c r="CJ116" s="1404" t="b">
        <v>1</v>
      </c>
      <c r="CK116" s="1404" t="b">
        <v>0</v>
      </c>
      <c r="CL116" s="1404" t="b">
        <v>0</v>
      </c>
      <c r="CM116" s="1405" t="s">
        <v>750</v>
      </c>
      <c r="CN116" s="1408"/>
      <c r="CO116" s="1408"/>
      <c r="CP116" s="1408"/>
      <c r="CQ116" s="1404">
        <v>1</v>
      </c>
      <c r="CR116" s="1408"/>
      <c r="CS116" s="1404">
        <v>1</v>
      </c>
      <c r="CT116" s="1405" t="s">
        <v>407</v>
      </c>
      <c r="CU116" s="1408"/>
    </row>
    <row r="117" spans="1:99" hidden="1" x14ac:dyDescent="0.2">
      <c r="A117" s="1404">
        <v>2024</v>
      </c>
      <c r="B117" s="1405" t="s">
        <v>178</v>
      </c>
      <c r="C117" s="1405" t="s">
        <v>984</v>
      </c>
      <c r="D117" s="1406">
        <v>1</v>
      </c>
      <c r="E117" s="1406">
        <v>0</v>
      </c>
      <c r="F117" s="1405" t="s">
        <v>236</v>
      </c>
      <c r="G117" s="1407" t="s">
        <v>693</v>
      </c>
      <c r="H117" s="1405" t="s">
        <v>407</v>
      </c>
      <c r="I117" s="1405" t="s">
        <v>694</v>
      </c>
      <c r="J117" s="1405" t="s">
        <v>298</v>
      </c>
      <c r="K117" s="1405" t="s">
        <v>985</v>
      </c>
      <c r="L117" s="1405" t="s">
        <v>407</v>
      </c>
      <c r="M117" s="1405" t="s">
        <v>407</v>
      </c>
      <c r="N117" s="1408"/>
      <c r="O117" s="1407">
        <v>126</v>
      </c>
      <c r="P117" s="1405" t="s">
        <v>695</v>
      </c>
      <c r="Q117" s="1405" t="s">
        <v>473</v>
      </c>
      <c r="R117" s="1409">
        <v>10134</v>
      </c>
      <c r="S117" s="1409">
        <v>4113</v>
      </c>
      <c r="T117" s="1409">
        <v>537</v>
      </c>
      <c r="U117" s="1407">
        <v>13763</v>
      </c>
      <c r="V117" s="1405" t="s">
        <v>696</v>
      </c>
      <c r="W117" s="1405" t="s">
        <v>697</v>
      </c>
      <c r="X117" s="1405" t="s">
        <v>697</v>
      </c>
      <c r="Y117" s="1405" t="s">
        <v>407</v>
      </c>
      <c r="Z117" s="1404">
        <v>1</v>
      </c>
      <c r="AA117" s="1404">
        <v>0</v>
      </c>
      <c r="AB117" s="1408"/>
      <c r="AC117" s="1408"/>
      <c r="AD117" s="1408"/>
      <c r="AE117" s="1408"/>
      <c r="AF117" s="1408"/>
      <c r="AG117" s="1406">
        <v>0</v>
      </c>
      <c r="AH117" s="1408"/>
      <c r="AI117" s="1406">
        <v>0</v>
      </c>
      <c r="AJ117" s="1408"/>
      <c r="AK117" s="1408"/>
      <c r="AL117" s="1408"/>
      <c r="AM117" s="1408"/>
      <c r="AN117" s="1408"/>
      <c r="AO117" s="1406">
        <v>0</v>
      </c>
      <c r="AP117" s="1408"/>
      <c r="AQ117" s="1406">
        <v>247374</v>
      </c>
      <c r="AR117" s="1404" t="s">
        <v>407</v>
      </c>
      <c r="AS117" s="1406">
        <v>677.73698630136983</v>
      </c>
      <c r="AT117" s="1406">
        <v>24.410301953818827</v>
      </c>
      <c r="AU117" s="1406">
        <v>6.6877539599503641E-2</v>
      </c>
      <c r="AV117" s="1406">
        <v>14.732290497983476</v>
      </c>
      <c r="AW117" s="1406">
        <v>4.0362439720502671E-2</v>
      </c>
      <c r="AX117" s="1405" t="s">
        <v>987</v>
      </c>
      <c r="AY117" s="1404">
        <v>1</v>
      </c>
      <c r="AZ117" s="1405" t="s">
        <v>808</v>
      </c>
      <c r="BA117" s="1405" t="s">
        <v>407</v>
      </c>
      <c r="BB117" s="1408"/>
      <c r="BC117" s="1408"/>
      <c r="BD117" s="1404">
        <v>0</v>
      </c>
      <c r="BE117" s="1405" t="s">
        <v>407</v>
      </c>
      <c r="BF117" s="1405" t="s">
        <v>407</v>
      </c>
      <c r="BG117" s="1404">
        <v>0</v>
      </c>
      <c r="BH117" s="1405" t="s">
        <v>407</v>
      </c>
      <c r="BI117" s="1405" t="s">
        <v>407</v>
      </c>
      <c r="BJ117" s="1404">
        <v>0</v>
      </c>
      <c r="BK117" s="1404">
        <v>0</v>
      </c>
      <c r="BL117" s="1404">
        <v>0</v>
      </c>
      <c r="BM117" s="1404">
        <v>0</v>
      </c>
      <c r="BN117" s="1408"/>
      <c r="BO117" s="1404">
        <v>0</v>
      </c>
      <c r="BP117" s="1405" t="s">
        <v>407</v>
      </c>
      <c r="BQ117" s="1405" t="s">
        <v>407</v>
      </c>
      <c r="BR117" s="1404">
        <v>0</v>
      </c>
      <c r="BS117" s="1405" t="s">
        <v>407</v>
      </c>
      <c r="BT117" s="1405" t="s">
        <v>407</v>
      </c>
      <c r="BU117" s="1405" t="s">
        <v>407</v>
      </c>
      <c r="BV117" s="1405" t="s">
        <v>846</v>
      </c>
      <c r="BW117" s="1404">
        <v>0</v>
      </c>
      <c r="BX117" s="1405" t="s">
        <v>407</v>
      </c>
      <c r="BY117" s="1405" t="s">
        <v>407</v>
      </c>
      <c r="BZ117" s="1405" t="s">
        <v>407</v>
      </c>
      <c r="CA117" s="1404">
        <v>0</v>
      </c>
      <c r="CB117" s="1405" t="s">
        <v>407</v>
      </c>
      <c r="CC117" s="1405" t="s">
        <v>677</v>
      </c>
      <c r="CD117" s="1404" t="b">
        <v>0</v>
      </c>
      <c r="CE117" s="1404" t="b">
        <v>0</v>
      </c>
      <c r="CF117" s="1404" t="b">
        <v>0</v>
      </c>
      <c r="CG117" s="1404" t="b">
        <v>0</v>
      </c>
      <c r="CH117" s="1404" t="b">
        <v>0</v>
      </c>
      <c r="CI117" s="1404" t="b">
        <v>0</v>
      </c>
      <c r="CJ117" s="1404" t="b">
        <v>1</v>
      </c>
      <c r="CK117" s="1404" t="b">
        <v>0</v>
      </c>
      <c r="CL117" s="1404" t="b">
        <v>0</v>
      </c>
      <c r="CM117" s="1405" t="s">
        <v>750</v>
      </c>
      <c r="CN117" s="1408"/>
      <c r="CO117" s="1408"/>
      <c r="CP117" s="1408"/>
      <c r="CQ117" s="1404">
        <v>1</v>
      </c>
      <c r="CR117" s="1408"/>
      <c r="CS117" s="1404">
        <v>1</v>
      </c>
      <c r="CT117" s="1405" t="s">
        <v>407</v>
      </c>
      <c r="CU117" s="1408"/>
    </row>
    <row r="118" spans="1:99" hidden="1" x14ac:dyDescent="0.2">
      <c r="A118" s="1404">
        <v>2024</v>
      </c>
      <c r="B118" s="1405" t="s">
        <v>180</v>
      </c>
      <c r="C118" s="1405" t="s">
        <v>761</v>
      </c>
      <c r="D118" s="1406">
        <v>1</v>
      </c>
      <c r="E118" s="1406">
        <v>0</v>
      </c>
      <c r="F118" s="1405" t="s">
        <v>236</v>
      </c>
      <c r="G118" s="1407" t="s">
        <v>693</v>
      </c>
      <c r="H118" s="1405" t="s">
        <v>407</v>
      </c>
      <c r="I118" s="1405" t="s">
        <v>694</v>
      </c>
      <c r="J118" s="1405" t="s">
        <v>307</v>
      </c>
      <c r="K118" s="1405" t="s">
        <v>762</v>
      </c>
      <c r="L118" s="1405" t="s">
        <v>407</v>
      </c>
      <c r="M118" s="1405" t="s">
        <v>407</v>
      </c>
      <c r="N118" s="1408"/>
      <c r="O118" s="1407">
        <v>126</v>
      </c>
      <c r="P118" s="1405" t="s">
        <v>695</v>
      </c>
      <c r="Q118" s="1405" t="s">
        <v>475</v>
      </c>
      <c r="R118" s="1409">
        <v>2932</v>
      </c>
      <c r="S118" s="1409">
        <v>2159</v>
      </c>
      <c r="T118" s="1409">
        <v>191</v>
      </c>
      <c r="U118" s="1407">
        <v>13763</v>
      </c>
      <c r="V118" s="1405" t="s">
        <v>696</v>
      </c>
      <c r="W118" s="1405" t="s">
        <v>697</v>
      </c>
      <c r="X118" s="1405" t="s">
        <v>697</v>
      </c>
      <c r="Y118" s="1405" t="s">
        <v>407</v>
      </c>
      <c r="Z118" s="1404">
        <v>1</v>
      </c>
      <c r="AA118" s="1404">
        <v>0</v>
      </c>
      <c r="AB118" s="1408"/>
      <c r="AC118" s="1408"/>
      <c r="AD118" s="1408"/>
      <c r="AE118" s="1408"/>
      <c r="AF118" s="1408"/>
      <c r="AG118" s="1408"/>
      <c r="AH118" s="1408"/>
      <c r="AI118" s="1406">
        <v>0</v>
      </c>
      <c r="AJ118" s="1408"/>
      <c r="AK118" s="1408"/>
      <c r="AL118" s="1408"/>
      <c r="AM118" s="1408"/>
      <c r="AN118" s="1408"/>
      <c r="AO118" s="1408"/>
      <c r="AP118" s="1408"/>
      <c r="AQ118" s="1406">
        <v>14080</v>
      </c>
      <c r="AR118" s="1404" t="s">
        <v>407</v>
      </c>
      <c r="AS118" s="1406">
        <v>38.575342465753423</v>
      </c>
      <c r="AT118" s="1406">
        <v>4.8021828103683495</v>
      </c>
      <c r="AU118" s="1406">
        <v>1.315666523388589E-2</v>
      </c>
      <c r="AV118" s="1406">
        <v>3.5326331658123484</v>
      </c>
      <c r="AW118" s="1406">
        <v>9.6784470296228716E-3</v>
      </c>
      <c r="AX118" s="1405" t="s">
        <v>407</v>
      </c>
      <c r="AY118" s="1404">
        <v>0</v>
      </c>
      <c r="AZ118" s="1405" t="s">
        <v>407</v>
      </c>
      <c r="BA118" s="1405" t="s">
        <v>407</v>
      </c>
      <c r="BB118" s="1408"/>
      <c r="BC118" s="1408"/>
      <c r="BD118" s="1404">
        <v>0</v>
      </c>
      <c r="BE118" s="1405" t="s">
        <v>407</v>
      </c>
      <c r="BF118" s="1405" t="s">
        <v>407</v>
      </c>
      <c r="BG118" s="1404">
        <v>0</v>
      </c>
      <c r="BH118" s="1405" t="s">
        <v>407</v>
      </c>
      <c r="BI118" s="1405" t="s">
        <v>407</v>
      </c>
      <c r="BJ118" s="1404">
        <v>0</v>
      </c>
      <c r="BK118" s="1404">
        <v>0</v>
      </c>
      <c r="BL118" s="1404">
        <v>0</v>
      </c>
      <c r="BM118" s="1404">
        <v>0</v>
      </c>
      <c r="BN118" s="1408"/>
      <c r="BO118" s="1404">
        <v>0</v>
      </c>
      <c r="BP118" s="1405" t="s">
        <v>407</v>
      </c>
      <c r="BQ118" s="1405" t="s">
        <v>407</v>
      </c>
      <c r="BR118" s="1404">
        <v>1</v>
      </c>
      <c r="BS118" s="1405" t="s">
        <v>808</v>
      </c>
      <c r="BT118" s="1405" t="s">
        <v>407</v>
      </c>
      <c r="BU118" s="1405" t="s">
        <v>407</v>
      </c>
      <c r="BV118" s="1405" t="s">
        <v>846</v>
      </c>
      <c r="BW118" s="1404">
        <v>0</v>
      </c>
      <c r="BX118" s="1405" t="s">
        <v>407</v>
      </c>
      <c r="BY118" s="1405" t="s">
        <v>407</v>
      </c>
      <c r="BZ118" s="1405" t="s">
        <v>407</v>
      </c>
      <c r="CA118" s="1404">
        <v>0</v>
      </c>
      <c r="CB118" s="1405" t="s">
        <v>407</v>
      </c>
      <c r="CC118" s="1405" t="s">
        <v>677</v>
      </c>
      <c r="CD118" s="1404" t="b">
        <v>0</v>
      </c>
      <c r="CE118" s="1404" t="b">
        <v>0</v>
      </c>
      <c r="CF118" s="1404" t="b">
        <v>0</v>
      </c>
      <c r="CG118" s="1404" t="b">
        <v>0</v>
      </c>
      <c r="CH118" s="1404" t="b">
        <v>0</v>
      </c>
      <c r="CI118" s="1404" t="b">
        <v>0</v>
      </c>
      <c r="CJ118" s="1404" t="b">
        <v>1</v>
      </c>
      <c r="CK118" s="1404" t="b">
        <v>0</v>
      </c>
      <c r="CL118" s="1404" t="b">
        <v>0</v>
      </c>
      <c r="CM118" s="1405" t="s">
        <v>698</v>
      </c>
      <c r="CN118" s="1408"/>
      <c r="CO118" s="1408"/>
      <c r="CP118" s="1408"/>
      <c r="CQ118" s="1404">
        <v>1</v>
      </c>
      <c r="CR118" s="1408"/>
      <c r="CS118" s="1404">
        <v>1</v>
      </c>
      <c r="CT118" s="1405" t="s">
        <v>407</v>
      </c>
      <c r="CU118" s="1408"/>
    </row>
    <row r="119" spans="1:99" hidden="1" x14ac:dyDescent="0.2">
      <c r="A119" s="1404">
        <v>2024</v>
      </c>
      <c r="B119" s="1405" t="s">
        <v>189</v>
      </c>
      <c r="C119" s="1405" t="s">
        <v>1247</v>
      </c>
      <c r="D119" s="1406">
        <v>1</v>
      </c>
      <c r="E119" s="1406">
        <v>0</v>
      </c>
      <c r="F119" s="1405" t="s">
        <v>236</v>
      </c>
      <c r="G119" s="1407" t="s">
        <v>693</v>
      </c>
      <c r="H119" s="1405" t="s">
        <v>407</v>
      </c>
      <c r="I119" s="1405" t="s">
        <v>694</v>
      </c>
      <c r="J119" s="1405" t="s">
        <v>342</v>
      </c>
      <c r="K119" s="1405" t="s">
        <v>1053</v>
      </c>
      <c r="L119" s="1405" t="s">
        <v>407</v>
      </c>
      <c r="M119" s="1405" t="s">
        <v>407</v>
      </c>
      <c r="N119" s="1408"/>
      <c r="O119" s="1407">
        <v>126</v>
      </c>
      <c r="P119" s="1405" t="s">
        <v>695</v>
      </c>
      <c r="Q119" s="1405" t="s">
        <v>483</v>
      </c>
      <c r="R119" s="1409">
        <v>16598</v>
      </c>
      <c r="S119" s="1409">
        <v>7825</v>
      </c>
      <c r="T119" s="1409">
        <v>610</v>
      </c>
      <c r="U119" s="1407">
        <v>13763</v>
      </c>
      <c r="V119" s="1405" t="s">
        <v>696</v>
      </c>
      <c r="W119" s="1405" t="s">
        <v>697</v>
      </c>
      <c r="X119" s="1405" t="s">
        <v>697</v>
      </c>
      <c r="Y119" s="1405" t="s">
        <v>407</v>
      </c>
      <c r="Z119" s="1404">
        <v>1</v>
      </c>
      <c r="AA119" s="1404">
        <v>0</v>
      </c>
      <c r="AB119" s="1408"/>
      <c r="AC119" s="1408"/>
      <c r="AD119" s="1408"/>
      <c r="AE119" s="1408"/>
      <c r="AF119" s="1408"/>
      <c r="AG119" s="1408"/>
      <c r="AH119" s="1408"/>
      <c r="AI119" s="1406">
        <v>0</v>
      </c>
      <c r="AJ119" s="1408"/>
      <c r="AK119" s="1408"/>
      <c r="AL119" s="1408"/>
      <c r="AM119" s="1408"/>
      <c r="AN119" s="1408"/>
      <c r="AO119" s="1408"/>
      <c r="AP119" s="1408"/>
      <c r="AQ119" s="1406">
        <v>65885</v>
      </c>
      <c r="AR119" s="1404" t="s">
        <v>407</v>
      </c>
      <c r="AS119" s="1406">
        <v>180.50684931506851</v>
      </c>
      <c r="AT119" s="1406">
        <v>3.9694541511025423</v>
      </c>
      <c r="AU119" s="1406">
        <v>1.0875216852335732E-2</v>
      </c>
      <c r="AV119" s="1406">
        <v>3.1785165556005337</v>
      </c>
      <c r="AW119" s="1406">
        <v>8.7082645358918728E-3</v>
      </c>
      <c r="AX119" s="1405" t="s">
        <v>407</v>
      </c>
      <c r="AY119" s="1404">
        <v>0</v>
      </c>
      <c r="AZ119" s="1405" t="s">
        <v>407</v>
      </c>
      <c r="BA119" s="1405" t="s">
        <v>407</v>
      </c>
      <c r="BB119" s="1408"/>
      <c r="BC119" s="1408"/>
      <c r="BD119" s="1404">
        <v>0</v>
      </c>
      <c r="BE119" s="1405" t="s">
        <v>407</v>
      </c>
      <c r="BF119" s="1405" t="s">
        <v>407</v>
      </c>
      <c r="BG119" s="1404">
        <v>0</v>
      </c>
      <c r="BH119" s="1405" t="s">
        <v>407</v>
      </c>
      <c r="BI119" s="1405" t="s">
        <v>407</v>
      </c>
      <c r="BJ119" s="1404">
        <v>0</v>
      </c>
      <c r="BK119" s="1404">
        <v>0</v>
      </c>
      <c r="BL119" s="1404">
        <v>0</v>
      </c>
      <c r="BM119" s="1404">
        <v>0</v>
      </c>
      <c r="BN119" s="1408"/>
      <c r="BO119" s="1404">
        <v>0</v>
      </c>
      <c r="BP119" s="1405" t="s">
        <v>407</v>
      </c>
      <c r="BQ119" s="1405" t="s">
        <v>407</v>
      </c>
      <c r="BR119" s="1404">
        <v>1</v>
      </c>
      <c r="BS119" s="1405" t="s">
        <v>808</v>
      </c>
      <c r="BT119" s="1405" t="s">
        <v>407</v>
      </c>
      <c r="BU119" s="1405" t="s">
        <v>407</v>
      </c>
      <c r="BV119" s="1405" t="s">
        <v>846</v>
      </c>
      <c r="BW119" s="1404">
        <v>0</v>
      </c>
      <c r="BX119" s="1405" t="s">
        <v>407</v>
      </c>
      <c r="BY119" s="1405" t="s">
        <v>407</v>
      </c>
      <c r="BZ119" s="1405" t="s">
        <v>407</v>
      </c>
      <c r="CA119" s="1404">
        <v>0</v>
      </c>
      <c r="CB119" s="1405" t="s">
        <v>407</v>
      </c>
      <c r="CC119" s="1405" t="s">
        <v>677</v>
      </c>
      <c r="CD119" s="1404" t="b">
        <v>0</v>
      </c>
      <c r="CE119" s="1404" t="b">
        <v>0</v>
      </c>
      <c r="CF119" s="1404" t="b">
        <v>0</v>
      </c>
      <c r="CG119" s="1404" t="b">
        <v>0</v>
      </c>
      <c r="CH119" s="1404" t="b">
        <v>0</v>
      </c>
      <c r="CI119" s="1404" t="b">
        <v>0</v>
      </c>
      <c r="CJ119" s="1404" t="b">
        <v>1</v>
      </c>
      <c r="CK119" s="1404" t="b">
        <v>0</v>
      </c>
      <c r="CL119" s="1404" t="b">
        <v>0</v>
      </c>
      <c r="CM119" s="1405" t="s">
        <v>698</v>
      </c>
      <c r="CN119" s="1408"/>
      <c r="CO119" s="1408"/>
      <c r="CP119" s="1408"/>
      <c r="CQ119" s="1404">
        <v>1</v>
      </c>
      <c r="CR119" s="1408"/>
      <c r="CS119" s="1404">
        <v>1</v>
      </c>
      <c r="CT119" s="1405" t="s">
        <v>407</v>
      </c>
      <c r="CU119" s="1408"/>
    </row>
    <row r="120" spans="1:99" hidden="1" x14ac:dyDescent="0.2">
      <c r="A120" s="1404">
        <v>2024</v>
      </c>
      <c r="B120" s="1405" t="s">
        <v>178</v>
      </c>
      <c r="C120" s="1405" t="s">
        <v>958</v>
      </c>
      <c r="D120" s="1406">
        <v>1</v>
      </c>
      <c r="E120" s="1406">
        <v>0</v>
      </c>
      <c r="F120" s="1405" t="s">
        <v>236</v>
      </c>
      <c r="G120" s="1407" t="s">
        <v>693</v>
      </c>
      <c r="H120" s="1405" t="s">
        <v>407</v>
      </c>
      <c r="I120" s="1405" t="s">
        <v>694</v>
      </c>
      <c r="J120" s="1405" t="s">
        <v>298</v>
      </c>
      <c r="K120" s="1405" t="s">
        <v>959</v>
      </c>
      <c r="L120" s="1405" t="s">
        <v>407</v>
      </c>
      <c r="M120" s="1405" t="s">
        <v>407</v>
      </c>
      <c r="N120" s="1408"/>
      <c r="O120" s="1407">
        <v>126</v>
      </c>
      <c r="P120" s="1405" t="s">
        <v>695</v>
      </c>
      <c r="Q120" s="1405" t="s">
        <v>473</v>
      </c>
      <c r="R120" s="1409">
        <v>4979</v>
      </c>
      <c r="S120" s="1409">
        <v>2096</v>
      </c>
      <c r="T120" s="1409">
        <v>242</v>
      </c>
      <c r="U120" s="1407">
        <v>13763</v>
      </c>
      <c r="V120" s="1405" t="s">
        <v>696</v>
      </c>
      <c r="W120" s="1405" t="s">
        <v>697</v>
      </c>
      <c r="X120" s="1405" t="s">
        <v>697</v>
      </c>
      <c r="Y120" s="1405" t="s">
        <v>407</v>
      </c>
      <c r="Z120" s="1404">
        <v>1</v>
      </c>
      <c r="AA120" s="1404">
        <v>0</v>
      </c>
      <c r="AB120" s="1408"/>
      <c r="AC120" s="1408"/>
      <c r="AD120" s="1408"/>
      <c r="AE120" s="1408"/>
      <c r="AF120" s="1408"/>
      <c r="AG120" s="1408"/>
      <c r="AH120" s="1408"/>
      <c r="AI120" s="1406">
        <v>0</v>
      </c>
      <c r="AJ120" s="1408"/>
      <c r="AK120" s="1408"/>
      <c r="AL120" s="1408"/>
      <c r="AM120" s="1408"/>
      <c r="AN120" s="1408"/>
      <c r="AO120" s="1408"/>
      <c r="AP120" s="1408"/>
      <c r="AQ120" s="1406">
        <v>53730</v>
      </c>
      <c r="AR120" s="1404" t="s">
        <v>407</v>
      </c>
      <c r="AS120" s="1406">
        <v>147.20547945205479</v>
      </c>
      <c r="AT120" s="1406">
        <v>10.79132355894758</v>
      </c>
      <c r="AU120" s="1406">
        <v>2.9565270024513916E-2</v>
      </c>
      <c r="AV120" s="1406">
        <v>14.732290497983476</v>
      </c>
      <c r="AW120" s="1406">
        <v>4.0362439720502671E-2</v>
      </c>
      <c r="AX120" s="1405" t="s">
        <v>1160</v>
      </c>
      <c r="AY120" s="1404">
        <v>0</v>
      </c>
      <c r="AZ120" s="1405" t="s">
        <v>407</v>
      </c>
      <c r="BA120" s="1405" t="s">
        <v>407</v>
      </c>
      <c r="BB120" s="1408"/>
      <c r="BC120" s="1408"/>
      <c r="BD120" s="1404">
        <v>0</v>
      </c>
      <c r="BE120" s="1405" t="s">
        <v>407</v>
      </c>
      <c r="BF120" s="1405" t="s">
        <v>407</v>
      </c>
      <c r="BG120" s="1404">
        <v>0</v>
      </c>
      <c r="BH120" s="1405" t="s">
        <v>407</v>
      </c>
      <c r="BI120" s="1405" t="s">
        <v>407</v>
      </c>
      <c r="BJ120" s="1404">
        <v>0</v>
      </c>
      <c r="BK120" s="1404">
        <v>0</v>
      </c>
      <c r="BL120" s="1404">
        <v>0</v>
      </c>
      <c r="BM120" s="1404">
        <v>0</v>
      </c>
      <c r="BN120" s="1408"/>
      <c r="BO120" s="1404">
        <v>0</v>
      </c>
      <c r="BP120" s="1405" t="s">
        <v>407</v>
      </c>
      <c r="BQ120" s="1405" t="s">
        <v>407</v>
      </c>
      <c r="BR120" s="1404">
        <v>1</v>
      </c>
      <c r="BS120" s="1405" t="s">
        <v>808</v>
      </c>
      <c r="BT120" s="1405" t="s">
        <v>407</v>
      </c>
      <c r="BU120" s="1405" t="s">
        <v>407</v>
      </c>
      <c r="BV120" s="1405" t="s">
        <v>846</v>
      </c>
      <c r="BW120" s="1404">
        <v>0</v>
      </c>
      <c r="BX120" s="1405" t="s">
        <v>407</v>
      </c>
      <c r="BY120" s="1405" t="s">
        <v>407</v>
      </c>
      <c r="BZ120" s="1405" t="s">
        <v>407</v>
      </c>
      <c r="CA120" s="1404">
        <v>0</v>
      </c>
      <c r="CB120" s="1405" t="s">
        <v>407</v>
      </c>
      <c r="CC120" s="1405" t="s">
        <v>677</v>
      </c>
      <c r="CD120" s="1404" t="b">
        <v>0</v>
      </c>
      <c r="CE120" s="1404" t="b">
        <v>0</v>
      </c>
      <c r="CF120" s="1404" t="b">
        <v>0</v>
      </c>
      <c r="CG120" s="1404" t="b">
        <v>0</v>
      </c>
      <c r="CH120" s="1404" t="b">
        <v>0</v>
      </c>
      <c r="CI120" s="1404" t="b">
        <v>0</v>
      </c>
      <c r="CJ120" s="1404" t="b">
        <v>1</v>
      </c>
      <c r="CK120" s="1404" t="b">
        <v>0</v>
      </c>
      <c r="CL120" s="1404" t="b">
        <v>0</v>
      </c>
      <c r="CM120" s="1405" t="s">
        <v>698</v>
      </c>
      <c r="CN120" s="1408"/>
      <c r="CO120" s="1408"/>
      <c r="CP120" s="1408"/>
      <c r="CQ120" s="1404">
        <v>1</v>
      </c>
      <c r="CR120" s="1408"/>
      <c r="CS120" s="1404">
        <v>1</v>
      </c>
      <c r="CT120" s="1405" t="s">
        <v>407</v>
      </c>
      <c r="CU120" s="1408"/>
    </row>
    <row r="121" spans="1:99" hidden="1" x14ac:dyDescent="0.2">
      <c r="A121" s="1404">
        <v>2024</v>
      </c>
      <c r="B121" s="1405" t="s">
        <v>178</v>
      </c>
      <c r="C121" s="1405" t="s">
        <v>983</v>
      </c>
      <c r="D121" s="1406">
        <v>1</v>
      </c>
      <c r="E121" s="1406">
        <v>0</v>
      </c>
      <c r="F121" s="1405" t="s">
        <v>236</v>
      </c>
      <c r="G121" s="1407" t="s">
        <v>693</v>
      </c>
      <c r="H121" s="1405" t="s">
        <v>407</v>
      </c>
      <c r="I121" s="1405" t="s">
        <v>694</v>
      </c>
      <c r="J121" s="1405" t="s">
        <v>298</v>
      </c>
      <c r="K121" s="1405" t="s">
        <v>820</v>
      </c>
      <c r="L121" s="1405" t="s">
        <v>407</v>
      </c>
      <c r="M121" s="1405" t="s">
        <v>407</v>
      </c>
      <c r="N121" s="1408"/>
      <c r="O121" s="1407">
        <v>126</v>
      </c>
      <c r="P121" s="1405" t="s">
        <v>695</v>
      </c>
      <c r="Q121" s="1405" t="s">
        <v>473</v>
      </c>
      <c r="R121" s="1409">
        <v>10882</v>
      </c>
      <c r="S121" s="1409">
        <v>4993</v>
      </c>
      <c r="T121" s="1409">
        <v>1079</v>
      </c>
      <c r="U121" s="1407">
        <v>13763</v>
      </c>
      <c r="V121" s="1405" t="s">
        <v>696</v>
      </c>
      <c r="W121" s="1405" t="s">
        <v>697</v>
      </c>
      <c r="X121" s="1405" t="s">
        <v>697</v>
      </c>
      <c r="Y121" s="1405" t="s">
        <v>407</v>
      </c>
      <c r="Z121" s="1404">
        <v>1</v>
      </c>
      <c r="AA121" s="1404">
        <v>0</v>
      </c>
      <c r="AB121" s="1408"/>
      <c r="AC121" s="1408"/>
      <c r="AD121" s="1408"/>
      <c r="AE121" s="1408"/>
      <c r="AF121" s="1408"/>
      <c r="AG121" s="1408"/>
      <c r="AH121" s="1408"/>
      <c r="AI121" s="1406">
        <v>42590</v>
      </c>
      <c r="AJ121" s="1408"/>
      <c r="AK121" s="1408"/>
      <c r="AL121" s="1408"/>
      <c r="AM121" s="1408"/>
      <c r="AN121" s="1408"/>
      <c r="AO121" s="1408"/>
      <c r="AP121" s="1408"/>
      <c r="AQ121" s="1406">
        <v>360724</v>
      </c>
      <c r="AR121" s="1404" t="s">
        <v>407</v>
      </c>
      <c r="AS121" s="1406">
        <v>988.28493150684926</v>
      </c>
      <c r="AT121" s="1406">
        <v>33.148685903326594</v>
      </c>
      <c r="AU121" s="1406">
        <v>9.0818317543360533E-2</v>
      </c>
      <c r="AV121" s="1406">
        <v>14.732290497983476</v>
      </c>
      <c r="AW121" s="1406">
        <v>4.0362439720502671E-2</v>
      </c>
      <c r="AX121" s="1405" t="s">
        <v>407</v>
      </c>
      <c r="AY121" s="1404">
        <v>0</v>
      </c>
      <c r="AZ121" s="1405" t="s">
        <v>407</v>
      </c>
      <c r="BA121" s="1405" t="s">
        <v>407</v>
      </c>
      <c r="BB121" s="1408"/>
      <c r="BC121" s="1408"/>
      <c r="BD121" s="1404">
        <v>0</v>
      </c>
      <c r="BE121" s="1405" t="s">
        <v>407</v>
      </c>
      <c r="BF121" s="1405" t="s">
        <v>407</v>
      </c>
      <c r="BG121" s="1404">
        <v>0</v>
      </c>
      <c r="BH121" s="1405" t="s">
        <v>407</v>
      </c>
      <c r="BI121" s="1405" t="s">
        <v>407</v>
      </c>
      <c r="BJ121" s="1404">
        <v>0</v>
      </c>
      <c r="BK121" s="1404">
        <v>0</v>
      </c>
      <c r="BL121" s="1404">
        <v>0</v>
      </c>
      <c r="BM121" s="1404">
        <v>0</v>
      </c>
      <c r="BN121" s="1408"/>
      <c r="BO121" s="1404">
        <v>0</v>
      </c>
      <c r="BP121" s="1405" t="s">
        <v>407</v>
      </c>
      <c r="BQ121" s="1405" t="s">
        <v>407</v>
      </c>
      <c r="BR121" s="1404">
        <v>1</v>
      </c>
      <c r="BS121" s="1405" t="s">
        <v>713</v>
      </c>
      <c r="BT121" s="1405" t="s">
        <v>407</v>
      </c>
      <c r="BU121" s="1405" t="s">
        <v>407</v>
      </c>
      <c r="BV121" s="1405" t="s">
        <v>1244</v>
      </c>
      <c r="BW121" s="1404">
        <v>0</v>
      </c>
      <c r="BX121" s="1405" t="s">
        <v>407</v>
      </c>
      <c r="BY121" s="1405" t="s">
        <v>407</v>
      </c>
      <c r="BZ121" s="1405" t="s">
        <v>407</v>
      </c>
      <c r="CA121" s="1404">
        <v>0</v>
      </c>
      <c r="CB121" s="1405" t="s">
        <v>407</v>
      </c>
      <c r="CC121" s="1405" t="s">
        <v>677</v>
      </c>
      <c r="CD121" s="1404" t="b">
        <v>0</v>
      </c>
      <c r="CE121" s="1404" t="b">
        <v>0</v>
      </c>
      <c r="CF121" s="1404" t="b">
        <v>0</v>
      </c>
      <c r="CG121" s="1404" t="b">
        <v>0</v>
      </c>
      <c r="CH121" s="1404" t="b">
        <v>0</v>
      </c>
      <c r="CI121" s="1404" t="b">
        <v>0</v>
      </c>
      <c r="CJ121" s="1404" t="b">
        <v>1</v>
      </c>
      <c r="CK121" s="1404" t="b">
        <v>0</v>
      </c>
      <c r="CL121" s="1404" t="b">
        <v>0</v>
      </c>
      <c r="CM121" s="1405" t="s">
        <v>698</v>
      </c>
      <c r="CN121" s="1408"/>
      <c r="CO121" s="1408"/>
      <c r="CP121" s="1408"/>
      <c r="CQ121" s="1404">
        <v>1</v>
      </c>
      <c r="CR121" s="1408"/>
      <c r="CS121" s="1404">
        <v>1</v>
      </c>
      <c r="CT121" s="1405" t="s">
        <v>407</v>
      </c>
      <c r="CU121" s="1408"/>
    </row>
    <row r="122" spans="1:99" hidden="1" x14ac:dyDescent="0.2">
      <c r="A122" s="1404">
        <v>2024</v>
      </c>
      <c r="B122" s="1405" t="s">
        <v>178</v>
      </c>
      <c r="C122" s="1405" t="s">
        <v>1003</v>
      </c>
      <c r="D122" s="1406">
        <v>1</v>
      </c>
      <c r="E122" s="1406">
        <v>0</v>
      </c>
      <c r="F122" s="1405" t="s">
        <v>236</v>
      </c>
      <c r="G122" s="1407" t="s">
        <v>693</v>
      </c>
      <c r="H122" s="1405" t="s">
        <v>407</v>
      </c>
      <c r="I122" s="1405" t="s">
        <v>694</v>
      </c>
      <c r="J122" s="1405" t="s">
        <v>298</v>
      </c>
      <c r="K122" s="1405" t="s">
        <v>822</v>
      </c>
      <c r="L122" s="1405" t="s">
        <v>407</v>
      </c>
      <c r="M122" s="1405" t="s">
        <v>407</v>
      </c>
      <c r="N122" s="1408"/>
      <c r="O122" s="1407">
        <v>126</v>
      </c>
      <c r="P122" s="1405" t="s">
        <v>695</v>
      </c>
      <c r="Q122" s="1405" t="s">
        <v>473</v>
      </c>
      <c r="R122" s="1409">
        <v>2367</v>
      </c>
      <c r="S122" s="1409">
        <v>1032</v>
      </c>
      <c r="T122" s="1409">
        <v>224</v>
      </c>
      <c r="U122" s="1407">
        <v>13763</v>
      </c>
      <c r="V122" s="1405" t="s">
        <v>696</v>
      </c>
      <c r="W122" s="1405" t="s">
        <v>697</v>
      </c>
      <c r="X122" s="1405" t="s">
        <v>697</v>
      </c>
      <c r="Y122" s="1405" t="s">
        <v>407</v>
      </c>
      <c r="Z122" s="1404">
        <v>1</v>
      </c>
      <c r="AA122" s="1404">
        <v>0</v>
      </c>
      <c r="AB122" s="1408"/>
      <c r="AC122" s="1408"/>
      <c r="AD122" s="1408"/>
      <c r="AE122" s="1408"/>
      <c r="AF122" s="1408"/>
      <c r="AG122" s="1408"/>
      <c r="AH122" s="1408"/>
      <c r="AI122" s="1406">
        <v>0</v>
      </c>
      <c r="AJ122" s="1408"/>
      <c r="AK122" s="1408"/>
      <c r="AL122" s="1408"/>
      <c r="AM122" s="1408"/>
      <c r="AN122" s="1408"/>
      <c r="AO122" s="1408"/>
      <c r="AP122" s="1408"/>
      <c r="AQ122" s="1406">
        <v>69710</v>
      </c>
      <c r="AR122" s="1404" t="s">
        <v>407</v>
      </c>
      <c r="AS122" s="1406">
        <v>190.98630136986301</v>
      </c>
      <c r="AT122" s="1406">
        <v>29.450781580059147</v>
      </c>
      <c r="AU122" s="1406">
        <v>8.0687072822079847E-2</v>
      </c>
      <c r="AV122" s="1406">
        <v>14.732290497983476</v>
      </c>
      <c r="AW122" s="1406">
        <v>4.0362439720502671E-2</v>
      </c>
      <c r="AX122" s="1405" t="s">
        <v>407</v>
      </c>
      <c r="AY122" s="1404">
        <v>0</v>
      </c>
      <c r="AZ122" s="1405" t="s">
        <v>407</v>
      </c>
      <c r="BA122" s="1405" t="s">
        <v>407</v>
      </c>
      <c r="BB122" s="1408"/>
      <c r="BC122" s="1408"/>
      <c r="BD122" s="1404">
        <v>0</v>
      </c>
      <c r="BE122" s="1405" t="s">
        <v>407</v>
      </c>
      <c r="BF122" s="1405" t="s">
        <v>407</v>
      </c>
      <c r="BG122" s="1404">
        <v>0</v>
      </c>
      <c r="BH122" s="1405" t="s">
        <v>407</v>
      </c>
      <c r="BI122" s="1405" t="s">
        <v>407</v>
      </c>
      <c r="BJ122" s="1404">
        <v>0</v>
      </c>
      <c r="BK122" s="1404">
        <v>0</v>
      </c>
      <c r="BL122" s="1404">
        <v>0</v>
      </c>
      <c r="BM122" s="1404">
        <v>0</v>
      </c>
      <c r="BN122" s="1408"/>
      <c r="BO122" s="1404">
        <v>0</v>
      </c>
      <c r="BP122" s="1405" t="s">
        <v>407</v>
      </c>
      <c r="BQ122" s="1405" t="s">
        <v>407</v>
      </c>
      <c r="BR122" s="1404">
        <v>1</v>
      </c>
      <c r="BS122" s="1405" t="s">
        <v>898</v>
      </c>
      <c r="BT122" s="1405" t="s">
        <v>407</v>
      </c>
      <c r="BU122" s="1405" t="s">
        <v>407</v>
      </c>
      <c r="BV122" s="1405" t="s">
        <v>882</v>
      </c>
      <c r="BW122" s="1404">
        <v>0</v>
      </c>
      <c r="BX122" s="1405" t="s">
        <v>407</v>
      </c>
      <c r="BY122" s="1405" t="s">
        <v>407</v>
      </c>
      <c r="BZ122" s="1405" t="s">
        <v>407</v>
      </c>
      <c r="CA122" s="1404">
        <v>0</v>
      </c>
      <c r="CB122" s="1405" t="s">
        <v>407</v>
      </c>
      <c r="CC122" s="1405" t="s">
        <v>677</v>
      </c>
      <c r="CD122" s="1404" t="b">
        <v>0</v>
      </c>
      <c r="CE122" s="1404" t="b">
        <v>0</v>
      </c>
      <c r="CF122" s="1404" t="b">
        <v>0</v>
      </c>
      <c r="CG122" s="1404" t="b">
        <v>0</v>
      </c>
      <c r="CH122" s="1404" t="b">
        <v>0</v>
      </c>
      <c r="CI122" s="1404" t="b">
        <v>0</v>
      </c>
      <c r="CJ122" s="1404" t="b">
        <v>1</v>
      </c>
      <c r="CK122" s="1404" t="b">
        <v>0</v>
      </c>
      <c r="CL122" s="1404" t="b">
        <v>0</v>
      </c>
      <c r="CM122" s="1405" t="s">
        <v>698</v>
      </c>
      <c r="CN122" s="1408"/>
      <c r="CO122" s="1408"/>
      <c r="CP122" s="1408"/>
      <c r="CQ122" s="1404">
        <v>1</v>
      </c>
      <c r="CR122" s="1408"/>
      <c r="CS122" s="1404">
        <v>1</v>
      </c>
      <c r="CT122" s="1405" t="s">
        <v>407</v>
      </c>
      <c r="CU122" s="1408"/>
    </row>
    <row r="123" spans="1:99" hidden="1" x14ac:dyDescent="0.2">
      <c r="A123" s="1404">
        <v>2024</v>
      </c>
      <c r="B123" s="1405" t="s">
        <v>178</v>
      </c>
      <c r="C123" s="1405" t="s">
        <v>960</v>
      </c>
      <c r="D123" s="1406">
        <v>1</v>
      </c>
      <c r="E123" s="1406">
        <v>0</v>
      </c>
      <c r="F123" s="1405" t="s">
        <v>236</v>
      </c>
      <c r="G123" s="1407" t="s">
        <v>693</v>
      </c>
      <c r="H123" s="1405" t="s">
        <v>407</v>
      </c>
      <c r="I123" s="1405" t="s">
        <v>694</v>
      </c>
      <c r="J123" s="1405" t="s">
        <v>298</v>
      </c>
      <c r="K123" s="1405" t="s">
        <v>961</v>
      </c>
      <c r="L123" s="1405" t="s">
        <v>407</v>
      </c>
      <c r="M123" s="1405" t="s">
        <v>407</v>
      </c>
      <c r="N123" s="1408"/>
      <c r="O123" s="1407">
        <v>126</v>
      </c>
      <c r="P123" s="1405" t="s">
        <v>695</v>
      </c>
      <c r="Q123" s="1405" t="s">
        <v>473</v>
      </c>
      <c r="R123" s="1409">
        <v>5901</v>
      </c>
      <c r="S123" s="1409">
        <v>2780</v>
      </c>
      <c r="T123" s="1409">
        <v>319</v>
      </c>
      <c r="U123" s="1407">
        <v>13763</v>
      </c>
      <c r="V123" s="1405" t="s">
        <v>696</v>
      </c>
      <c r="W123" s="1405" t="s">
        <v>697</v>
      </c>
      <c r="X123" s="1405" t="s">
        <v>697</v>
      </c>
      <c r="Y123" s="1405" t="s">
        <v>407</v>
      </c>
      <c r="Z123" s="1404">
        <v>1</v>
      </c>
      <c r="AA123" s="1404">
        <v>0</v>
      </c>
      <c r="AB123" s="1408"/>
      <c r="AC123" s="1408"/>
      <c r="AD123" s="1408"/>
      <c r="AE123" s="1408"/>
      <c r="AF123" s="1408"/>
      <c r="AG123" s="1408"/>
      <c r="AH123" s="1408"/>
      <c r="AI123" s="1406">
        <v>0</v>
      </c>
      <c r="AJ123" s="1408"/>
      <c r="AK123" s="1408"/>
      <c r="AL123" s="1408"/>
      <c r="AM123" s="1408"/>
      <c r="AN123" s="1408"/>
      <c r="AO123" s="1408"/>
      <c r="AP123" s="1408"/>
      <c r="AQ123" s="1406">
        <v>780</v>
      </c>
      <c r="AR123" s="1404" t="s">
        <v>407</v>
      </c>
      <c r="AS123" s="1406">
        <v>2.1369863013698631</v>
      </c>
      <c r="AT123" s="1406">
        <v>0.13218098627351296</v>
      </c>
      <c r="AU123" s="1406">
        <v>3.6213968842058343E-4</v>
      </c>
      <c r="AV123" s="1406">
        <v>14.732290497983476</v>
      </c>
      <c r="AW123" s="1406">
        <v>4.0362439720502671E-2</v>
      </c>
      <c r="AX123" s="1405" t="s">
        <v>1197</v>
      </c>
      <c r="AY123" s="1404">
        <v>0</v>
      </c>
      <c r="AZ123" s="1405" t="s">
        <v>407</v>
      </c>
      <c r="BA123" s="1405" t="s">
        <v>407</v>
      </c>
      <c r="BB123" s="1408"/>
      <c r="BC123" s="1408"/>
      <c r="BD123" s="1404">
        <v>0</v>
      </c>
      <c r="BE123" s="1405" t="s">
        <v>407</v>
      </c>
      <c r="BF123" s="1405" t="s">
        <v>407</v>
      </c>
      <c r="BG123" s="1404">
        <v>0</v>
      </c>
      <c r="BH123" s="1405" t="s">
        <v>407</v>
      </c>
      <c r="BI123" s="1405" t="s">
        <v>407</v>
      </c>
      <c r="BJ123" s="1404">
        <v>0</v>
      </c>
      <c r="BK123" s="1404">
        <v>0</v>
      </c>
      <c r="BL123" s="1404">
        <v>0</v>
      </c>
      <c r="BM123" s="1404">
        <v>0</v>
      </c>
      <c r="BN123" s="1408"/>
      <c r="BO123" s="1404">
        <v>0</v>
      </c>
      <c r="BP123" s="1405" t="s">
        <v>407</v>
      </c>
      <c r="BQ123" s="1405" t="s">
        <v>407</v>
      </c>
      <c r="BR123" s="1404">
        <v>1</v>
      </c>
      <c r="BS123" s="1405" t="s">
        <v>713</v>
      </c>
      <c r="BT123" s="1405" t="s">
        <v>407</v>
      </c>
      <c r="BU123" s="1405" t="s">
        <v>407</v>
      </c>
      <c r="BV123" s="1405" t="s">
        <v>407</v>
      </c>
      <c r="BW123" s="1404">
        <v>0</v>
      </c>
      <c r="BX123" s="1405" t="s">
        <v>407</v>
      </c>
      <c r="BY123" s="1405" t="s">
        <v>407</v>
      </c>
      <c r="BZ123" s="1405" t="s">
        <v>407</v>
      </c>
      <c r="CA123" s="1404">
        <v>0</v>
      </c>
      <c r="CB123" s="1405" t="s">
        <v>407</v>
      </c>
      <c r="CC123" s="1405" t="s">
        <v>677</v>
      </c>
      <c r="CD123" s="1404" t="b">
        <v>0</v>
      </c>
      <c r="CE123" s="1404" t="b">
        <v>0</v>
      </c>
      <c r="CF123" s="1404" t="b">
        <v>0</v>
      </c>
      <c r="CG123" s="1404" t="b">
        <v>0</v>
      </c>
      <c r="CH123" s="1404" t="b">
        <v>0</v>
      </c>
      <c r="CI123" s="1404" t="b">
        <v>0</v>
      </c>
      <c r="CJ123" s="1404" t="b">
        <v>1</v>
      </c>
      <c r="CK123" s="1404" t="b">
        <v>0</v>
      </c>
      <c r="CL123" s="1404" t="b">
        <v>0</v>
      </c>
      <c r="CM123" s="1405" t="s">
        <v>698</v>
      </c>
      <c r="CN123" s="1408"/>
      <c r="CO123" s="1408"/>
      <c r="CP123" s="1408"/>
      <c r="CQ123" s="1404">
        <v>1</v>
      </c>
      <c r="CR123" s="1408"/>
      <c r="CS123" s="1404">
        <v>1</v>
      </c>
      <c r="CT123" s="1405" t="s">
        <v>407</v>
      </c>
      <c r="CU123" s="1408"/>
    </row>
    <row r="124" spans="1:99" hidden="1" x14ac:dyDescent="0.2">
      <c r="A124" s="1404">
        <v>2024</v>
      </c>
      <c r="B124" s="1405" t="s">
        <v>178</v>
      </c>
      <c r="C124" s="1405" t="s">
        <v>994</v>
      </c>
      <c r="D124" s="1406">
        <v>1</v>
      </c>
      <c r="E124" s="1406">
        <v>0</v>
      </c>
      <c r="F124" s="1405" t="s">
        <v>236</v>
      </c>
      <c r="G124" s="1407" t="s">
        <v>693</v>
      </c>
      <c r="H124" s="1405" t="s">
        <v>407</v>
      </c>
      <c r="I124" s="1405" t="s">
        <v>694</v>
      </c>
      <c r="J124" s="1405" t="s">
        <v>298</v>
      </c>
      <c r="K124" s="1405" t="s">
        <v>995</v>
      </c>
      <c r="L124" s="1405" t="s">
        <v>407</v>
      </c>
      <c r="M124" s="1405" t="s">
        <v>407</v>
      </c>
      <c r="N124" s="1408"/>
      <c r="O124" s="1407">
        <v>126</v>
      </c>
      <c r="P124" s="1405" t="s">
        <v>695</v>
      </c>
      <c r="Q124" s="1405" t="s">
        <v>473</v>
      </c>
      <c r="R124" s="1409">
        <v>4382</v>
      </c>
      <c r="S124" s="1409">
        <v>2324</v>
      </c>
      <c r="T124" s="1409">
        <v>431</v>
      </c>
      <c r="U124" s="1407">
        <v>13763</v>
      </c>
      <c r="V124" s="1405" t="s">
        <v>696</v>
      </c>
      <c r="W124" s="1405" t="s">
        <v>697</v>
      </c>
      <c r="X124" s="1405" t="s">
        <v>697</v>
      </c>
      <c r="Y124" s="1405" t="s">
        <v>407</v>
      </c>
      <c r="Z124" s="1404">
        <v>1</v>
      </c>
      <c r="AA124" s="1404">
        <v>0</v>
      </c>
      <c r="AB124" s="1408"/>
      <c r="AC124" s="1408"/>
      <c r="AD124" s="1408"/>
      <c r="AE124" s="1408"/>
      <c r="AF124" s="1408"/>
      <c r="AG124" s="1408"/>
      <c r="AH124" s="1408"/>
      <c r="AI124" s="1406">
        <v>0</v>
      </c>
      <c r="AJ124" s="1408"/>
      <c r="AK124" s="1408"/>
      <c r="AL124" s="1408"/>
      <c r="AM124" s="1408"/>
      <c r="AN124" s="1408"/>
      <c r="AO124" s="1408"/>
      <c r="AP124" s="1408"/>
      <c r="AQ124" s="1406">
        <v>102620</v>
      </c>
      <c r="AR124" s="1404" t="s">
        <v>407</v>
      </c>
      <c r="AS124" s="1406">
        <v>281.15068493150687</v>
      </c>
      <c r="AT124" s="1406">
        <v>23.418530351437699</v>
      </c>
      <c r="AU124" s="1406">
        <v>6.4160357127226578E-2</v>
      </c>
      <c r="AV124" s="1406">
        <v>14.732290497983476</v>
      </c>
      <c r="AW124" s="1406">
        <v>4.0362439720502671E-2</v>
      </c>
      <c r="AX124" s="1405" t="s">
        <v>1236</v>
      </c>
      <c r="AY124" s="1404">
        <v>0</v>
      </c>
      <c r="AZ124" s="1405" t="s">
        <v>407</v>
      </c>
      <c r="BA124" s="1405" t="s">
        <v>407</v>
      </c>
      <c r="BB124" s="1408"/>
      <c r="BC124" s="1408"/>
      <c r="BD124" s="1404">
        <v>0</v>
      </c>
      <c r="BE124" s="1405" t="s">
        <v>407</v>
      </c>
      <c r="BF124" s="1405" t="s">
        <v>407</v>
      </c>
      <c r="BG124" s="1404">
        <v>0</v>
      </c>
      <c r="BH124" s="1405" t="s">
        <v>407</v>
      </c>
      <c r="BI124" s="1405" t="s">
        <v>407</v>
      </c>
      <c r="BJ124" s="1404">
        <v>0</v>
      </c>
      <c r="BK124" s="1404">
        <v>0</v>
      </c>
      <c r="BL124" s="1404">
        <v>0</v>
      </c>
      <c r="BM124" s="1404">
        <v>0</v>
      </c>
      <c r="BN124" s="1408"/>
      <c r="BO124" s="1404">
        <v>0</v>
      </c>
      <c r="BP124" s="1405" t="s">
        <v>407</v>
      </c>
      <c r="BQ124" s="1405" t="s">
        <v>407</v>
      </c>
      <c r="BR124" s="1404">
        <v>1</v>
      </c>
      <c r="BS124" s="1405" t="s">
        <v>808</v>
      </c>
      <c r="BT124" s="1405" t="s">
        <v>407</v>
      </c>
      <c r="BU124" s="1405" t="s">
        <v>407</v>
      </c>
      <c r="BV124" s="1405" t="s">
        <v>996</v>
      </c>
      <c r="BW124" s="1404">
        <v>0</v>
      </c>
      <c r="BX124" s="1405" t="s">
        <v>407</v>
      </c>
      <c r="BY124" s="1405" t="s">
        <v>407</v>
      </c>
      <c r="BZ124" s="1405" t="s">
        <v>407</v>
      </c>
      <c r="CA124" s="1404">
        <v>0</v>
      </c>
      <c r="CB124" s="1405" t="s">
        <v>407</v>
      </c>
      <c r="CC124" s="1405" t="s">
        <v>677</v>
      </c>
      <c r="CD124" s="1404" t="b">
        <v>0</v>
      </c>
      <c r="CE124" s="1404" t="b">
        <v>0</v>
      </c>
      <c r="CF124" s="1404" t="b">
        <v>0</v>
      </c>
      <c r="CG124" s="1404" t="b">
        <v>0</v>
      </c>
      <c r="CH124" s="1404" t="b">
        <v>0</v>
      </c>
      <c r="CI124" s="1404" t="b">
        <v>0</v>
      </c>
      <c r="CJ124" s="1404" t="b">
        <v>1</v>
      </c>
      <c r="CK124" s="1404" t="b">
        <v>0</v>
      </c>
      <c r="CL124" s="1404" t="b">
        <v>0</v>
      </c>
      <c r="CM124" s="1405" t="s">
        <v>698</v>
      </c>
      <c r="CN124" s="1408"/>
      <c r="CO124" s="1408"/>
      <c r="CP124" s="1408"/>
      <c r="CQ124" s="1404">
        <v>1</v>
      </c>
      <c r="CR124" s="1408"/>
      <c r="CS124" s="1404">
        <v>1</v>
      </c>
      <c r="CT124" s="1405" t="s">
        <v>407</v>
      </c>
      <c r="CU124" s="1408"/>
    </row>
    <row r="125" spans="1:99" hidden="1" x14ac:dyDescent="0.2">
      <c r="A125" s="1404">
        <v>2024</v>
      </c>
      <c r="B125" s="1405" t="s">
        <v>178</v>
      </c>
      <c r="C125" s="1405" t="s">
        <v>966</v>
      </c>
      <c r="D125" s="1406">
        <v>1</v>
      </c>
      <c r="E125" s="1406">
        <v>0</v>
      </c>
      <c r="F125" s="1405" t="s">
        <v>236</v>
      </c>
      <c r="G125" s="1407" t="s">
        <v>693</v>
      </c>
      <c r="H125" s="1405" t="s">
        <v>407</v>
      </c>
      <c r="I125" s="1405" t="s">
        <v>694</v>
      </c>
      <c r="J125" s="1405" t="s">
        <v>298</v>
      </c>
      <c r="K125" s="1405" t="s">
        <v>967</v>
      </c>
      <c r="L125" s="1405" t="s">
        <v>407</v>
      </c>
      <c r="M125" s="1405" t="s">
        <v>407</v>
      </c>
      <c r="N125" s="1408"/>
      <c r="O125" s="1407">
        <v>126</v>
      </c>
      <c r="P125" s="1405" t="s">
        <v>695</v>
      </c>
      <c r="Q125" s="1405" t="s">
        <v>473</v>
      </c>
      <c r="R125" s="1409">
        <v>10045</v>
      </c>
      <c r="S125" s="1409">
        <v>4436</v>
      </c>
      <c r="T125" s="1409">
        <v>257</v>
      </c>
      <c r="U125" s="1407">
        <v>13763</v>
      </c>
      <c r="V125" s="1405" t="s">
        <v>696</v>
      </c>
      <c r="W125" s="1405" t="s">
        <v>697</v>
      </c>
      <c r="X125" s="1405" t="s">
        <v>697</v>
      </c>
      <c r="Y125" s="1405" t="s">
        <v>407</v>
      </c>
      <c r="Z125" s="1404">
        <v>1</v>
      </c>
      <c r="AA125" s="1404">
        <v>0</v>
      </c>
      <c r="AB125" s="1408"/>
      <c r="AC125" s="1408"/>
      <c r="AD125" s="1408"/>
      <c r="AE125" s="1408"/>
      <c r="AF125" s="1408"/>
      <c r="AG125" s="1408"/>
      <c r="AH125" s="1408"/>
      <c r="AI125" s="1406">
        <v>93440</v>
      </c>
      <c r="AJ125" s="1408"/>
      <c r="AK125" s="1408"/>
      <c r="AL125" s="1408"/>
      <c r="AM125" s="1408"/>
      <c r="AN125" s="1408"/>
      <c r="AO125" s="1408"/>
      <c r="AP125" s="1408"/>
      <c r="AQ125" s="1406">
        <v>186000</v>
      </c>
      <c r="AR125" s="1404" t="s">
        <v>407</v>
      </c>
      <c r="AS125" s="1406">
        <v>509.58904109589042</v>
      </c>
      <c r="AT125" s="1406">
        <v>18.516674962667995</v>
      </c>
      <c r="AU125" s="1406">
        <v>5.07306163360767E-2</v>
      </c>
      <c r="AV125" s="1406">
        <v>14.732290497983476</v>
      </c>
      <c r="AW125" s="1406">
        <v>4.0362439720502671E-2</v>
      </c>
      <c r="AX125" s="1405" t="s">
        <v>407</v>
      </c>
      <c r="AY125" s="1404">
        <v>0</v>
      </c>
      <c r="AZ125" s="1405" t="s">
        <v>407</v>
      </c>
      <c r="BA125" s="1405" t="s">
        <v>407</v>
      </c>
      <c r="BB125" s="1408"/>
      <c r="BC125" s="1408"/>
      <c r="BD125" s="1404">
        <v>0</v>
      </c>
      <c r="BE125" s="1405" t="s">
        <v>407</v>
      </c>
      <c r="BF125" s="1405" t="s">
        <v>407</v>
      </c>
      <c r="BG125" s="1404">
        <v>0</v>
      </c>
      <c r="BH125" s="1405" t="s">
        <v>407</v>
      </c>
      <c r="BI125" s="1405" t="s">
        <v>407</v>
      </c>
      <c r="BJ125" s="1404">
        <v>0</v>
      </c>
      <c r="BK125" s="1404">
        <v>0</v>
      </c>
      <c r="BL125" s="1404">
        <v>0</v>
      </c>
      <c r="BM125" s="1404">
        <v>0</v>
      </c>
      <c r="BN125" s="1408"/>
      <c r="BO125" s="1404">
        <v>0</v>
      </c>
      <c r="BP125" s="1405" t="s">
        <v>407</v>
      </c>
      <c r="BQ125" s="1405" t="s">
        <v>407</v>
      </c>
      <c r="BR125" s="1404">
        <v>1</v>
      </c>
      <c r="BS125" s="1405" t="s">
        <v>785</v>
      </c>
      <c r="BT125" s="1405" t="s">
        <v>407</v>
      </c>
      <c r="BU125" s="1405" t="s">
        <v>407</v>
      </c>
      <c r="BV125" s="1405" t="s">
        <v>1200</v>
      </c>
      <c r="BW125" s="1404">
        <v>0</v>
      </c>
      <c r="BX125" s="1405" t="s">
        <v>407</v>
      </c>
      <c r="BY125" s="1405" t="s">
        <v>407</v>
      </c>
      <c r="BZ125" s="1405" t="s">
        <v>407</v>
      </c>
      <c r="CA125" s="1404">
        <v>0</v>
      </c>
      <c r="CB125" s="1405" t="s">
        <v>407</v>
      </c>
      <c r="CC125" s="1405" t="s">
        <v>677</v>
      </c>
      <c r="CD125" s="1404" t="b">
        <v>0</v>
      </c>
      <c r="CE125" s="1404" t="b">
        <v>0</v>
      </c>
      <c r="CF125" s="1404" t="b">
        <v>0</v>
      </c>
      <c r="CG125" s="1404" t="b">
        <v>0</v>
      </c>
      <c r="CH125" s="1404" t="b">
        <v>0</v>
      </c>
      <c r="CI125" s="1404" t="b">
        <v>0</v>
      </c>
      <c r="CJ125" s="1404" t="b">
        <v>1</v>
      </c>
      <c r="CK125" s="1404" t="b">
        <v>0</v>
      </c>
      <c r="CL125" s="1404" t="b">
        <v>0</v>
      </c>
      <c r="CM125" s="1405" t="s">
        <v>698</v>
      </c>
      <c r="CN125" s="1408"/>
      <c r="CO125" s="1408"/>
      <c r="CP125" s="1408"/>
      <c r="CQ125" s="1404">
        <v>1</v>
      </c>
      <c r="CR125" s="1408"/>
      <c r="CS125" s="1404">
        <v>1</v>
      </c>
      <c r="CT125" s="1405" t="s">
        <v>407</v>
      </c>
      <c r="CU125" s="1408"/>
    </row>
    <row r="126" spans="1:99" hidden="1" x14ac:dyDescent="0.2">
      <c r="A126" s="1404">
        <v>2024</v>
      </c>
      <c r="B126" s="1405" t="s">
        <v>178</v>
      </c>
      <c r="C126" s="1405" t="s">
        <v>981</v>
      </c>
      <c r="D126" s="1406">
        <v>1</v>
      </c>
      <c r="E126" s="1406">
        <v>0</v>
      </c>
      <c r="F126" s="1405" t="s">
        <v>236</v>
      </c>
      <c r="G126" s="1407" t="s">
        <v>693</v>
      </c>
      <c r="H126" s="1405" t="s">
        <v>407</v>
      </c>
      <c r="I126" s="1405" t="s">
        <v>694</v>
      </c>
      <c r="J126" s="1405" t="s">
        <v>298</v>
      </c>
      <c r="K126" s="1405" t="s">
        <v>982</v>
      </c>
      <c r="L126" s="1405" t="s">
        <v>407</v>
      </c>
      <c r="M126" s="1405" t="s">
        <v>407</v>
      </c>
      <c r="N126" s="1408"/>
      <c r="O126" s="1407">
        <v>126</v>
      </c>
      <c r="P126" s="1405" t="s">
        <v>695</v>
      </c>
      <c r="Q126" s="1405" t="s">
        <v>473</v>
      </c>
      <c r="R126" s="1409">
        <v>31378</v>
      </c>
      <c r="S126" s="1409">
        <v>15132</v>
      </c>
      <c r="T126" s="1409">
        <v>2440</v>
      </c>
      <c r="U126" s="1407">
        <v>13763</v>
      </c>
      <c r="V126" s="1405" t="s">
        <v>696</v>
      </c>
      <c r="W126" s="1405" t="s">
        <v>697</v>
      </c>
      <c r="X126" s="1405" t="s">
        <v>697</v>
      </c>
      <c r="Y126" s="1405" t="s">
        <v>407</v>
      </c>
      <c r="Z126" s="1404">
        <v>1</v>
      </c>
      <c r="AA126" s="1404">
        <v>0</v>
      </c>
      <c r="AB126" s="1408"/>
      <c r="AC126" s="1408"/>
      <c r="AD126" s="1408"/>
      <c r="AE126" s="1408"/>
      <c r="AF126" s="1408"/>
      <c r="AG126" s="1408"/>
      <c r="AH126" s="1408"/>
      <c r="AI126" s="1406">
        <v>0</v>
      </c>
      <c r="AJ126" s="1408"/>
      <c r="AK126" s="1408"/>
      <c r="AL126" s="1408"/>
      <c r="AM126" s="1408"/>
      <c r="AN126" s="1408"/>
      <c r="AO126" s="1408"/>
      <c r="AP126" s="1408"/>
      <c r="AQ126" s="1406">
        <v>799446</v>
      </c>
      <c r="AR126" s="1404" t="s">
        <v>407</v>
      </c>
      <c r="AS126" s="1406">
        <v>2190.2630136986299</v>
      </c>
      <c r="AT126" s="1406">
        <v>25.477914462362165</v>
      </c>
      <c r="AU126" s="1406">
        <v>6.98025053763347E-2</v>
      </c>
      <c r="AV126" s="1406">
        <v>14.732290497983476</v>
      </c>
      <c r="AW126" s="1406">
        <v>4.0362439720502671E-2</v>
      </c>
      <c r="AX126" s="1405" t="s">
        <v>407</v>
      </c>
      <c r="AY126" s="1404">
        <v>0</v>
      </c>
      <c r="AZ126" s="1405" t="s">
        <v>407</v>
      </c>
      <c r="BA126" s="1405" t="s">
        <v>407</v>
      </c>
      <c r="BB126" s="1408"/>
      <c r="BC126" s="1408"/>
      <c r="BD126" s="1404">
        <v>0</v>
      </c>
      <c r="BE126" s="1405" t="s">
        <v>407</v>
      </c>
      <c r="BF126" s="1405" t="s">
        <v>407</v>
      </c>
      <c r="BG126" s="1404">
        <v>0</v>
      </c>
      <c r="BH126" s="1405" t="s">
        <v>407</v>
      </c>
      <c r="BI126" s="1405" t="s">
        <v>407</v>
      </c>
      <c r="BJ126" s="1404">
        <v>0</v>
      </c>
      <c r="BK126" s="1404">
        <v>0</v>
      </c>
      <c r="BL126" s="1404">
        <v>0</v>
      </c>
      <c r="BM126" s="1404">
        <v>0</v>
      </c>
      <c r="BN126" s="1408"/>
      <c r="BO126" s="1404">
        <v>0</v>
      </c>
      <c r="BP126" s="1405" t="s">
        <v>407</v>
      </c>
      <c r="BQ126" s="1405" t="s">
        <v>407</v>
      </c>
      <c r="BR126" s="1404">
        <v>1</v>
      </c>
      <c r="BS126" s="1405" t="s">
        <v>808</v>
      </c>
      <c r="BT126" s="1405" t="s">
        <v>407</v>
      </c>
      <c r="BU126" s="1405" t="s">
        <v>407</v>
      </c>
      <c r="BV126" s="1405" t="s">
        <v>1241</v>
      </c>
      <c r="BW126" s="1404">
        <v>0</v>
      </c>
      <c r="BX126" s="1405" t="s">
        <v>407</v>
      </c>
      <c r="BY126" s="1405" t="s">
        <v>407</v>
      </c>
      <c r="BZ126" s="1405" t="s">
        <v>407</v>
      </c>
      <c r="CA126" s="1404">
        <v>0</v>
      </c>
      <c r="CB126" s="1405" t="s">
        <v>407</v>
      </c>
      <c r="CC126" s="1405" t="s">
        <v>677</v>
      </c>
      <c r="CD126" s="1404" t="b">
        <v>0</v>
      </c>
      <c r="CE126" s="1404" t="b">
        <v>0</v>
      </c>
      <c r="CF126" s="1404" t="b">
        <v>0</v>
      </c>
      <c r="CG126" s="1404" t="b">
        <v>0</v>
      </c>
      <c r="CH126" s="1404" t="b">
        <v>0</v>
      </c>
      <c r="CI126" s="1404" t="b">
        <v>0</v>
      </c>
      <c r="CJ126" s="1404" t="b">
        <v>1</v>
      </c>
      <c r="CK126" s="1404" t="b">
        <v>0</v>
      </c>
      <c r="CL126" s="1404" t="b">
        <v>0</v>
      </c>
      <c r="CM126" s="1405" t="s">
        <v>698</v>
      </c>
      <c r="CN126" s="1408"/>
      <c r="CO126" s="1408"/>
      <c r="CP126" s="1408"/>
      <c r="CQ126" s="1404">
        <v>1</v>
      </c>
      <c r="CR126" s="1408"/>
      <c r="CS126" s="1404">
        <v>1</v>
      </c>
      <c r="CT126" s="1405" t="s">
        <v>407</v>
      </c>
      <c r="CU126" s="1408"/>
    </row>
    <row r="127" spans="1:99" hidden="1" x14ac:dyDescent="0.2">
      <c r="A127" s="1404">
        <v>2024</v>
      </c>
      <c r="B127" s="1405" t="s">
        <v>178</v>
      </c>
      <c r="C127" s="1405" t="s">
        <v>969</v>
      </c>
      <c r="D127" s="1406">
        <v>1</v>
      </c>
      <c r="E127" s="1406">
        <v>0</v>
      </c>
      <c r="F127" s="1405" t="s">
        <v>236</v>
      </c>
      <c r="G127" s="1407" t="s">
        <v>693</v>
      </c>
      <c r="H127" s="1405" t="s">
        <v>407</v>
      </c>
      <c r="I127" s="1405" t="s">
        <v>694</v>
      </c>
      <c r="J127" s="1405" t="s">
        <v>298</v>
      </c>
      <c r="K127" s="1405" t="s">
        <v>970</v>
      </c>
      <c r="L127" s="1405" t="s">
        <v>407</v>
      </c>
      <c r="M127" s="1405" t="s">
        <v>407</v>
      </c>
      <c r="N127" s="1408"/>
      <c r="O127" s="1407">
        <v>126</v>
      </c>
      <c r="P127" s="1405" t="s">
        <v>695</v>
      </c>
      <c r="Q127" s="1405" t="s">
        <v>473</v>
      </c>
      <c r="R127" s="1409">
        <v>25586</v>
      </c>
      <c r="S127" s="1409">
        <v>11819</v>
      </c>
      <c r="T127" s="1409">
        <v>1268</v>
      </c>
      <c r="U127" s="1407">
        <v>13763</v>
      </c>
      <c r="V127" s="1405" t="s">
        <v>696</v>
      </c>
      <c r="W127" s="1405" t="s">
        <v>697</v>
      </c>
      <c r="X127" s="1405" t="s">
        <v>697</v>
      </c>
      <c r="Y127" s="1405" t="s">
        <v>407</v>
      </c>
      <c r="Z127" s="1404">
        <v>1</v>
      </c>
      <c r="AA127" s="1404">
        <v>0</v>
      </c>
      <c r="AB127" s="1408"/>
      <c r="AC127" s="1408"/>
      <c r="AD127" s="1408"/>
      <c r="AE127" s="1408"/>
      <c r="AF127" s="1408"/>
      <c r="AG127" s="1408"/>
      <c r="AH127" s="1408"/>
      <c r="AI127" s="1406">
        <v>0</v>
      </c>
      <c r="AJ127" s="1408"/>
      <c r="AK127" s="1408"/>
      <c r="AL127" s="1408"/>
      <c r="AM127" s="1408"/>
      <c r="AN127" s="1408"/>
      <c r="AO127" s="1408"/>
      <c r="AP127" s="1408"/>
      <c r="AQ127" s="1406">
        <v>765240</v>
      </c>
      <c r="AR127" s="1404" t="s">
        <v>407</v>
      </c>
      <c r="AS127" s="1406">
        <v>2096.5479452054797</v>
      </c>
      <c r="AT127" s="1406">
        <v>29.908543734854998</v>
      </c>
      <c r="AU127" s="1406">
        <v>8.1941215711931498E-2</v>
      </c>
      <c r="AV127" s="1406">
        <v>14.732290497983476</v>
      </c>
      <c r="AW127" s="1406">
        <v>4.0362439720502671E-2</v>
      </c>
      <c r="AX127" s="1405" t="s">
        <v>407</v>
      </c>
      <c r="AY127" s="1404">
        <v>0</v>
      </c>
      <c r="AZ127" s="1405" t="s">
        <v>407</v>
      </c>
      <c r="BA127" s="1405" t="s">
        <v>407</v>
      </c>
      <c r="BB127" s="1408"/>
      <c r="BC127" s="1408"/>
      <c r="BD127" s="1404">
        <v>0</v>
      </c>
      <c r="BE127" s="1405" t="s">
        <v>407</v>
      </c>
      <c r="BF127" s="1405" t="s">
        <v>407</v>
      </c>
      <c r="BG127" s="1404">
        <v>0</v>
      </c>
      <c r="BH127" s="1405" t="s">
        <v>407</v>
      </c>
      <c r="BI127" s="1405" t="s">
        <v>407</v>
      </c>
      <c r="BJ127" s="1404">
        <v>0</v>
      </c>
      <c r="BK127" s="1404">
        <v>0</v>
      </c>
      <c r="BL127" s="1404">
        <v>0</v>
      </c>
      <c r="BM127" s="1404">
        <v>0</v>
      </c>
      <c r="BN127" s="1408"/>
      <c r="BO127" s="1404">
        <v>0</v>
      </c>
      <c r="BP127" s="1405" t="s">
        <v>407</v>
      </c>
      <c r="BQ127" s="1405" t="s">
        <v>407</v>
      </c>
      <c r="BR127" s="1404">
        <v>1</v>
      </c>
      <c r="BS127" s="1405" t="s">
        <v>713</v>
      </c>
      <c r="BT127" s="1405" t="s">
        <v>407</v>
      </c>
      <c r="BU127" s="1405" t="s">
        <v>407</v>
      </c>
      <c r="BV127" s="1405" t="s">
        <v>1191</v>
      </c>
      <c r="BW127" s="1404">
        <v>0</v>
      </c>
      <c r="BX127" s="1405" t="s">
        <v>407</v>
      </c>
      <c r="BY127" s="1405" t="s">
        <v>407</v>
      </c>
      <c r="BZ127" s="1405" t="s">
        <v>407</v>
      </c>
      <c r="CA127" s="1404">
        <v>0</v>
      </c>
      <c r="CB127" s="1405" t="s">
        <v>407</v>
      </c>
      <c r="CC127" s="1405" t="s">
        <v>677</v>
      </c>
      <c r="CD127" s="1404" t="b">
        <v>0</v>
      </c>
      <c r="CE127" s="1404" t="b">
        <v>0</v>
      </c>
      <c r="CF127" s="1404" t="b">
        <v>0</v>
      </c>
      <c r="CG127" s="1404" t="b">
        <v>0</v>
      </c>
      <c r="CH127" s="1404" t="b">
        <v>0</v>
      </c>
      <c r="CI127" s="1404" t="b">
        <v>0</v>
      </c>
      <c r="CJ127" s="1404" t="b">
        <v>1</v>
      </c>
      <c r="CK127" s="1404" t="b">
        <v>0</v>
      </c>
      <c r="CL127" s="1404" t="b">
        <v>0</v>
      </c>
      <c r="CM127" s="1405" t="s">
        <v>698</v>
      </c>
      <c r="CN127" s="1408"/>
      <c r="CO127" s="1408"/>
      <c r="CP127" s="1408"/>
      <c r="CQ127" s="1404">
        <v>1</v>
      </c>
      <c r="CR127" s="1408"/>
      <c r="CS127" s="1404">
        <v>1</v>
      </c>
      <c r="CT127" s="1405" t="s">
        <v>407</v>
      </c>
      <c r="CU127" s="1408"/>
    </row>
    <row r="128" spans="1:99" hidden="1" x14ac:dyDescent="0.2">
      <c r="A128" s="1404">
        <v>2024</v>
      </c>
      <c r="B128" s="1405" t="s">
        <v>178</v>
      </c>
      <c r="C128" s="1405" t="s">
        <v>979</v>
      </c>
      <c r="D128" s="1406">
        <v>1</v>
      </c>
      <c r="E128" s="1406">
        <v>0</v>
      </c>
      <c r="F128" s="1405" t="s">
        <v>236</v>
      </c>
      <c r="G128" s="1407" t="s">
        <v>693</v>
      </c>
      <c r="H128" s="1405" t="s">
        <v>407</v>
      </c>
      <c r="I128" s="1405" t="s">
        <v>694</v>
      </c>
      <c r="J128" s="1405" t="s">
        <v>298</v>
      </c>
      <c r="K128" s="1405" t="s">
        <v>980</v>
      </c>
      <c r="L128" s="1405" t="s">
        <v>407</v>
      </c>
      <c r="M128" s="1405" t="s">
        <v>407</v>
      </c>
      <c r="N128" s="1408"/>
      <c r="O128" s="1407">
        <v>126</v>
      </c>
      <c r="P128" s="1405" t="s">
        <v>695</v>
      </c>
      <c r="Q128" s="1405" t="s">
        <v>473</v>
      </c>
      <c r="R128" s="1409">
        <v>9907</v>
      </c>
      <c r="S128" s="1409">
        <v>4246</v>
      </c>
      <c r="T128" s="1409">
        <v>614</v>
      </c>
      <c r="U128" s="1407">
        <v>13763</v>
      </c>
      <c r="V128" s="1405" t="s">
        <v>696</v>
      </c>
      <c r="W128" s="1405" t="s">
        <v>697</v>
      </c>
      <c r="X128" s="1405" t="s">
        <v>697</v>
      </c>
      <c r="Y128" s="1405" t="s">
        <v>407</v>
      </c>
      <c r="Z128" s="1404">
        <v>1</v>
      </c>
      <c r="AA128" s="1404">
        <v>0</v>
      </c>
      <c r="AB128" s="1408"/>
      <c r="AC128" s="1408"/>
      <c r="AD128" s="1408"/>
      <c r="AE128" s="1408"/>
      <c r="AF128" s="1408"/>
      <c r="AG128" s="1408"/>
      <c r="AH128" s="1408"/>
      <c r="AI128" s="1406">
        <v>0</v>
      </c>
      <c r="AJ128" s="1408"/>
      <c r="AK128" s="1408"/>
      <c r="AL128" s="1408"/>
      <c r="AM128" s="1408"/>
      <c r="AN128" s="1408"/>
      <c r="AO128" s="1408"/>
      <c r="AP128" s="1408"/>
      <c r="AQ128" s="1406">
        <v>121079</v>
      </c>
      <c r="AR128" s="1404" t="s">
        <v>407</v>
      </c>
      <c r="AS128" s="1406">
        <v>331.72328767123287</v>
      </c>
      <c r="AT128" s="1406">
        <v>12.221560512768749</v>
      </c>
      <c r="AU128" s="1406">
        <v>3.3483727432243149E-2</v>
      </c>
      <c r="AV128" s="1406">
        <v>14.732290497983476</v>
      </c>
      <c r="AW128" s="1406">
        <v>4.0362439720502671E-2</v>
      </c>
      <c r="AX128" s="1405" t="s">
        <v>407</v>
      </c>
      <c r="AY128" s="1404">
        <v>0</v>
      </c>
      <c r="AZ128" s="1405" t="s">
        <v>407</v>
      </c>
      <c r="BA128" s="1405" t="s">
        <v>407</v>
      </c>
      <c r="BB128" s="1408"/>
      <c r="BC128" s="1408"/>
      <c r="BD128" s="1404">
        <v>0</v>
      </c>
      <c r="BE128" s="1405" t="s">
        <v>407</v>
      </c>
      <c r="BF128" s="1405" t="s">
        <v>407</v>
      </c>
      <c r="BG128" s="1404">
        <v>0</v>
      </c>
      <c r="BH128" s="1405" t="s">
        <v>407</v>
      </c>
      <c r="BI128" s="1405" t="s">
        <v>407</v>
      </c>
      <c r="BJ128" s="1404">
        <v>0</v>
      </c>
      <c r="BK128" s="1404">
        <v>0</v>
      </c>
      <c r="BL128" s="1404">
        <v>0</v>
      </c>
      <c r="BM128" s="1404">
        <v>0</v>
      </c>
      <c r="BN128" s="1408"/>
      <c r="BO128" s="1404">
        <v>0</v>
      </c>
      <c r="BP128" s="1405" t="s">
        <v>407</v>
      </c>
      <c r="BQ128" s="1405" t="s">
        <v>407</v>
      </c>
      <c r="BR128" s="1404">
        <v>1</v>
      </c>
      <c r="BS128" s="1405" t="s">
        <v>751</v>
      </c>
      <c r="BT128" s="1405" t="s">
        <v>407</v>
      </c>
      <c r="BU128" s="1405" t="s">
        <v>407</v>
      </c>
      <c r="BV128" s="1405" t="s">
        <v>407</v>
      </c>
      <c r="BW128" s="1404">
        <v>0</v>
      </c>
      <c r="BX128" s="1405" t="s">
        <v>407</v>
      </c>
      <c r="BY128" s="1405" t="s">
        <v>407</v>
      </c>
      <c r="BZ128" s="1405" t="s">
        <v>407</v>
      </c>
      <c r="CA128" s="1404">
        <v>0</v>
      </c>
      <c r="CB128" s="1405" t="s">
        <v>407</v>
      </c>
      <c r="CC128" s="1405" t="s">
        <v>677</v>
      </c>
      <c r="CD128" s="1404" t="b">
        <v>0</v>
      </c>
      <c r="CE128" s="1404" t="b">
        <v>0</v>
      </c>
      <c r="CF128" s="1404" t="b">
        <v>0</v>
      </c>
      <c r="CG128" s="1404" t="b">
        <v>0</v>
      </c>
      <c r="CH128" s="1404" t="b">
        <v>0</v>
      </c>
      <c r="CI128" s="1404" t="b">
        <v>0</v>
      </c>
      <c r="CJ128" s="1404" t="b">
        <v>1</v>
      </c>
      <c r="CK128" s="1404" t="b">
        <v>0</v>
      </c>
      <c r="CL128" s="1404" t="b">
        <v>0</v>
      </c>
      <c r="CM128" s="1405" t="s">
        <v>698</v>
      </c>
      <c r="CN128" s="1408"/>
      <c r="CO128" s="1408"/>
      <c r="CP128" s="1408"/>
      <c r="CQ128" s="1404">
        <v>1</v>
      </c>
      <c r="CR128" s="1408"/>
      <c r="CS128" s="1404">
        <v>1</v>
      </c>
      <c r="CT128" s="1405" t="s">
        <v>407</v>
      </c>
      <c r="CU128" s="1408"/>
    </row>
    <row r="129" spans="1:99" hidden="1" x14ac:dyDescent="0.2">
      <c r="A129" s="1404">
        <v>2024</v>
      </c>
      <c r="B129" s="1405" t="s">
        <v>178</v>
      </c>
      <c r="C129" s="1405" t="s">
        <v>976</v>
      </c>
      <c r="D129" s="1406">
        <v>1</v>
      </c>
      <c r="E129" s="1406">
        <v>0</v>
      </c>
      <c r="F129" s="1405" t="s">
        <v>236</v>
      </c>
      <c r="G129" s="1407" t="s">
        <v>693</v>
      </c>
      <c r="H129" s="1405" t="s">
        <v>407</v>
      </c>
      <c r="I129" s="1405" t="s">
        <v>694</v>
      </c>
      <c r="J129" s="1405" t="s">
        <v>298</v>
      </c>
      <c r="K129" s="1405" t="s">
        <v>977</v>
      </c>
      <c r="L129" s="1405" t="s">
        <v>407</v>
      </c>
      <c r="M129" s="1405" t="s">
        <v>407</v>
      </c>
      <c r="N129" s="1408"/>
      <c r="O129" s="1407">
        <v>126</v>
      </c>
      <c r="P129" s="1405" t="s">
        <v>695</v>
      </c>
      <c r="Q129" s="1405" t="s">
        <v>473</v>
      </c>
      <c r="R129" s="1409">
        <v>7976</v>
      </c>
      <c r="S129" s="1409">
        <v>3374</v>
      </c>
      <c r="T129" s="1409">
        <v>311</v>
      </c>
      <c r="U129" s="1407">
        <v>13763</v>
      </c>
      <c r="V129" s="1405" t="s">
        <v>696</v>
      </c>
      <c r="W129" s="1405" t="s">
        <v>697</v>
      </c>
      <c r="X129" s="1405" t="s">
        <v>697</v>
      </c>
      <c r="Y129" s="1405" t="s">
        <v>407</v>
      </c>
      <c r="Z129" s="1404">
        <v>1</v>
      </c>
      <c r="AA129" s="1404">
        <v>0</v>
      </c>
      <c r="AB129" s="1408"/>
      <c r="AC129" s="1408"/>
      <c r="AD129" s="1408"/>
      <c r="AE129" s="1408"/>
      <c r="AF129" s="1408"/>
      <c r="AG129" s="1408"/>
      <c r="AH129" s="1408"/>
      <c r="AI129" s="1406">
        <v>0</v>
      </c>
      <c r="AJ129" s="1408"/>
      <c r="AK129" s="1408"/>
      <c r="AL129" s="1408"/>
      <c r="AM129" s="1408"/>
      <c r="AN129" s="1408"/>
      <c r="AO129" s="1408"/>
      <c r="AP129" s="1408"/>
      <c r="AQ129" s="1406">
        <v>69560</v>
      </c>
      <c r="AR129" s="1404" t="s">
        <v>407</v>
      </c>
      <c r="AS129" s="1406">
        <v>190.57534246575344</v>
      </c>
      <c r="AT129" s="1406">
        <v>8.7211634904714135</v>
      </c>
      <c r="AU129" s="1406">
        <v>2.3893598604031271E-2</v>
      </c>
      <c r="AV129" s="1406">
        <v>14.732290497983476</v>
      </c>
      <c r="AW129" s="1406">
        <v>4.0362439720502671E-2</v>
      </c>
      <c r="AX129" s="1405" t="s">
        <v>407</v>
      </c>
      <c r="AY129" s="1404">
        <v>0</v>
      </c>
      <c r="AZ129" s="1405" t="s">
        <v>407</v>
      </c>
      <c r="BA129" s="1405" t="s">
        <v>407</v>
      </c>
      <c r="BB129" s="1408"/>
      <c r="BC129" s="1408"/>
      <c r="BD129" s="1404">
        <v>0</v>
      </c>
      <c r="BE129" s="1405" t="s">
        <v>407</v>
      </c>
      <c r="BF129" s="1405" t="s">
        <v>407</v>
      </c>
      <c r="BG129" s="1404">
        <v>0</v>
      </c>
      <c r="BH129" s="1405" t="s">
        <v>407</v>
      </c>
      <c r="BI129" s="1405" t="s">
        <v>407</v>
      </c>
      <c r="BJ129" s="1404">
        <v>0</v>
      </c>
      <c r="BK129" s="1404">
        <v>0</v>
      </c>
      <c r="BL129" s="1404">
        <v>0</v>
      </c>
      <c r="BM129" s="1404">
        <v>0</v>
      </c>
      <c r="BN129" s="1408"/>
      <c r="BO129" s="1404">
        <v>0</v>
      </c>
      <c r="BP129" s="1405" t="s">
        <v>407</v>
      </c>
      <c r="BQ129" s="1405" t="s">
        <v>407</v>
      </c>
      <c r="BR129" s="1404">
        <v>1</v>
      </c>
      <c r="BS129" s="1405" t="s">
        <v>751</v>
      </c>
      <c r="BT129" s="1405" t="s">
        <v>407</v>
      </c>
      <c r="BU129" s="1405" t="s">
        <v>407</v>
      </c>
      <c r="BV129" s="1405" t="s">
        <v>978</v>
      </c>
      <c r="BW129" s="1404">
        <v>0</v>
      </c>
      <c r="BX129" s="1405" t="s">
        <v>407</v>
      </c>
      <c r="BY129" s="1405" t="s">
        <v>407</v>
      </c>
      <c r="BZ129" s="1405" t="s">
        <v>407</v>
      </c>
      <c r="CA129" s="1404">
        <v>0</v>
      </c>
      <c r="CB129" s="1405" t="s">
        <v>407</v>
      </c>
      <c r="CC129" s="1405" t="s">
        <v>677</v>
      </c>
      <c r="CD129" s="1404" t="b">
        <v>0</v>
      </c>
      <c r="CE129" s="1404" t="b">
        <v>0</v>
      </c>
      <c r="CF129" s="1404" t="b">
        <v>0</v>
      </c>
      <c r="CG129" s="1404" t="b">
        <v>0</v>
      </c>
      <c r="CH129" s="1404" t="b">
        <v>0</v>
      </c>
      <c r="CI129" s="1404" t="b">
        <v>0</v>
      </c>
      <c r="CJ129" s="1404" t="b">
        <v>1</v>
      </c>
      <c r="CK129" s="1404" t="b">
        <v>0</v>
      </c>
      <c r="CL129" s="1404" t="b">
        <v>0</v>
      </c>
      <c r="CM129" s="1405" t="s">
        <v>698</v>
      </c>
      <c r="CN129" s="1408"/>
      <c r="CO129" s="1408"/>
      <c r="CP129" s="1408"/>
      <c r="CQ129" s="1404">
        <v>1</v>
      </c>
      <c r="CR129" s="1408"/>
      <c r="CS129" s="1404">
        <v>1</v>
      </c>
      <c r="CT129" s="1405" t="s">
        <v>407</v>
      </c>
      <c r="CU129" s="1408"/>
    </row>
    <row r="130" spans="1:99" hidden="1" x14ac:dyDescent="0.2">
      <c r="A130" s="1404">
        <v>2024</v>
      </c>
      <c r="B130" s="1405" t="s">
        <v>185</v>
      </c>
      <c r="C130" s="1405" t="s">
        <v>798</v>
      </c>
      <c r="D130" s="1406">
        <v>1</v>
      </c>
      <c r="E130" s="1406">
        <v>0</v>
      </c>
      <c r="F130" s="1405" t="s">
        <v>236</v>
      </c>
      <c r="G130" s="1407" t="s">
        <v>693</v>
      </c>
      <c r="H130" s="1405" t="s">
        <v>407</v>
      </c>
      <c r="I130" s="1405" t="s">
        <v>694</v>
      </c>
      <c r="J130" s="1405" t="s">
        <v>328</v>
      </c>
      <c r="K130" s="1405" t="s">
        <v>799</v>
      </c>
      <c r="L130" s="1405" t="s">
        <v>407</v>
      </c>
      <c r="M130" s="1405" t="s">
        <v>407</v>
      </c>
      <c r="N130" s="1408"/>
      <c r="O130" s="1407">
        <v>126</v>
      </c>
      <c r="P130" s="1405" t="s">
        <v>695</v>
      </c>
      <c r="Q130" s="1405" t="s">
        <v>480</v>
      </c>
      <c r="R130" s="1409">
        <v>11840</v>
      </c>
      <c r="S130" s="1409">
        <v>4799</v>
      </c>
      <c r="T130" s="1409">
        <v>617</v>
      </c>
      <c r="U130" s="1407">
        <v>13763</v>
      </c>
      <c r="V130" s="1405" t="s">
        <v>696</v>
      </c>
      <c r="W130" s="1405" t="s">
        <v>697</v>
      </c>
      <c r="X130" s="1405" t="s">
        <v>697</v>
      </c>
      <c r="Y130" s="1405" t="s">
        <v>407</v>
      </c>
      <c r="Z130" s="1404">
        <v>1</v>
      </c>
      <c r="AA130" s="1404">
        <v>0</v>
      </c>
      <c r="AB130" s="1408"/>
      <c r="AC130" s="1408"/>
      <c r="AD130" s="1408"/>
      <c r="AE130" s="1408"/>
      <c r="AF130" s="1408"/>
      <c r="AG130" s="1406">
        <v>0</v>
      </c>
      <c r="AH130" s="1408"/>
      <c r="AI130" s="1406">
        <v>0</v>
      </c>
      <c r="AJ130" s="1408"/>
      <c r="AK130" s="1408"/>
      <c r="AL130" s="1408"/>
      <c r="AM130" s="1408"/>
      <c r="AN130" s="1408"/>
      <c r="AO130" s="1406">
        <v>492960</v>
      </c>
      <c r="AP130" s="1408"/>
      <c r="AQ130" s="1406">
        <v>492960</v>
      </c>
      <c r="AR130" s="1404" t="s">
        <v>407</v>
      </c>
      <c r="AS130" s="1406">
        <v>1350.5753424657535</v>
      </c>
      <c r="AT130" s="1406">
        <v>41.635135135135137</v>
      </c>
      <c r="AU130" s="1406">
        <v>0.11406886338393188</v>
      </c>
      <c r="AV130" s="1406">
        <v>5.4096916421641303</v>
      </c>
      <c r="AW130" s="1406">
        <v>1.4821072992230493E-2</v>
      </c>
      <c r="AX130" s="1405" t="s">
        <v>1141</v>
      </c>
      <c r="AY130" s="1404">
        <v>1</v>
      </c>
      <c r="AZ130" s="1405" t="s">
        <v>751</v>
      </c>
      <c r="BA130" s="1405" t="s">
        <v>407</v>
      </c>
      <c r="BB130" s="1408"/>
      <c r="BC130" s="1408"/>
      <c r="BD130" s="1404">
        <v>0</v>
      </c>
      <c r="BE130" s="1405" t="s">
        <v>407</v>
      </c>
      <c r="BF130" s="1405" t="s">
        <v>407</v>
      </c>
      <c r="BG130" s="1404">
        <v>0</v>
      </c>
      <c r="BH130" s="1405" t="s">
        <v>407</v>
      </c>
      <c r="BI130" s="1405" t="s">
        <v>407</v>
      </c>
      <c r="BJ130" s="1404">
        <v>0</v>
      </c>
      <c r="BK130" s="1404">
        <v>0</v>
      </c>
      <c r="BL130" s="1404">
        <v>0</v>
      </c>
      <c r="BM130" s="1404">
        <v>0</v>
      </c>
      <c r="BN130" s="1408"/>
      <c r="BO130" s="1404">
        <v>0</v>
      </c>
      <c r="BP130" s="1405" t="s">
        <v>407</v>
      </c>
      <c r="BQ130" s="1405" t="s">
        <v>407</v>
      </c>
      <c r="BR130" s="1404">
        <v>0</v>
      </c>
      <c r="BS130" s="1405" t="s">
        <v>407</v>
      </c>
      <c r="BT130" s="1405" t="s">
        <v>407</v>
      </c>
      <c r="BU130" s="1405" t="s">
        <v>407</v>
      </c>
      <c r="BV130" s="1405" t="s">
        <v>1224</v>
      </c>
      <c r="BW130" s="1404">
        <v>0</v>
      </c>
      <c r="BX130" s="1405" t="s">
        <v>407</v>
      </c>
      <c r="BY130" s="1405" t="s">
        <v>407</v>
      </c>
      <c r="BZ130" s="1405" t="s">
        <v>407</v>
      </c>
      <c r="CA130" s="1404">
        <v>0</v>
      </c>
      <c r="CB130" s="1405" t="s">
        <v>407</v>
      </c>
      <c r="CC130" s="1405" t="s">
        <v>677</v>
      </c>
      <c r="CD130" s="1404" t="b">
        <v>0</v>
      </c>
      <c r="CE130" s="1404" t="b">
        <v>0</v>
      </c>
      <c r="CF130" s="1404" t="b">
        <v>0</v>
      </c>
      <c r="CG130" s="1404" t="b">
        <v>0</v>
      </c>
      <c r="CH130" s="1404" t="b">
        <v>0</v>
      </c>
      <c r="CI130" s="1404" t="b">
        <v>0</v>
      </c>
      <c r="CJ130" s="1404" t="b">
        <v>1</v>
      </c>
      <c r="CK130" s="1404" t="b">
        <v>0</v>
      </c>
      <c r="CL130" s="1404" t="b">
        <v>0</v>
      </c>
      <c r="CM130" s="1405" t="s">
        <v>750</v>
      </c>
      <c r="CN130" s="1408"/>
      <c r="CO130" s="1408"/>
      <c r="CP130" s="1408"/>
      <c r="CQ130" s="1404">
        <v>1</v>
      </c>
      <c r="CR130" s="1408"/>
      <c r="CS130" s="1404">
        <v>1</v>
      </c>
      <c r="CT130" s="1405" t="s">
        <v>407</v>
      </c>
      <c r="CU130" s="1408"/>
    </row>
    <row r="131" spans="1:99" hidden="1" x14ac:dyDescent="0.2">
      <c r="A131" s="1404">
        <v>2024</v>
      </c>
      <c r="B131" s="1405" t="s">
        <v>178</v>
      </c>
      <c r="C131" s="1405" t="s">
        <v>1208</v>
      </c>
      <c r="D131" s="1406">
        <v>1</v>
      </c>
      <c r="E131" s="1406">
        <v>0</v>
      </c>
      <c r="F131" s="1405" t="s">
        <v>236</v>
      </c>
      <c r="G131" s="1407" t="s">
        <v>693</v>
      </c>
      <c r="H131" s="1405" t="s">
        <v>407</v>
      </c>
      <c r="I131" s="1405" t="s">
        <v>694</v>
      </c>
      <c r="J131" s="1405" t="s">
        <v>298</v>
      </c>
      <c r="K131" s="1405" t="s">
        <v>1209</v>
      </c>
      <c r="L131" s="1405" t="s">
        <v>407</v>
      </c>
      <c r="M131" s="1405" t="s">
        <v>407</v>
      </c>
      <c r="N131" s="1408"/>
      <c r="O131" s="1407">
        <v>126</v>
      </c>
      <c r="P131" s="1405" t="s">
        <v>695</v>
      </c>
      <c r="Q131" s="1405" t="s">
        <v>473</v>
      </c>
      <c r="R131" s="1409">
        <v>5722</v>
      </c>
      <c r="S131" s="1409">
        <v>2360</v>
      </c>
      <c r="T131" s="1409">
        <v>243</v>
      </c>
      <c r="U131" s="1407">
        <v>13763</v>
      </c>
      <c r="V131" s="1405" t="s">
        <v>696</v>
      </c>
      <c r="W131" s="1405" t="s">
        <v>697</v>
      </c>
      <c r="X131" s="1405" t="s">
        <v>697</v>
      </c>
      <c r="Y131" s="1405" t="s">
        <v>407</v>
      </c>
      <c r="Z131" s="1404">
        <v>1</v>
      </c>
      <c r="AA131" s="1404">
        <v>0</v>
      </c>
      <c r="AB131" s="1408"/>
      <c r="AC131" s="1408"/>
      <c r="AD131" s="1408"/>
      <c r="AE131" s="1408"/>
      <c r="AF131" s="1408"/>
      <c r="AG131" s="1408"/>
      <c r="AH131" s="1408"/>
      <c r="AI131" s="1406">
        <v>0</v>
      </c>
      <c r="AJ131" s="1408"/>
      <c r="AK131" s="1408"/>
      <c r="AL131" s="1408"/>
      <c r="AM131" s="1408"/>
      <c r="AN131" s="1408"/>
      <c r="AO131" s="1408"/>
      <c r="AP131" s="1408"/>
      <c r="AQ131" s="1406">
        <v>156880</v>
      </c>
      <c r="AR131" s="1404" t="s">
        <v>407</v>
      </c>
      <c r="AS131" s="1406">
        <v>429.8082191780822</v>
      </c>
      <c r="AT131" s="1406">
        <v>27.41698706745893</v>
      </c>
      <c r="AU131" s="1406">
        <v>7.5115033061531319E-2</v>
      </c>
      <c r="AV131" s="1406">
        <v>14.732290497983476</v>
      </c>
      <c r="AW131" s="1406">
        <v>4.0362439720502671E-2</v>
      </c>
      <c r="AX131" s="1405" t="s">
        <v>407</v>
      </c>
      <c r="AY131" s="1404">
        <v>0</v>
      </c>
      <c r="AZ131" s="1405" t="s">
        <v>407</v>
      </c>
      <c r="BA131" s="1405" t="s">
        <v>407</v>
      </c>
      <c r="BB131" s="1408"/>
      <c r="BC131" s="1408"/>
      <c r="BD131" s="1404">
        <v>0</v>
      </c>
      <c r="BE131" s="1405" t="s">
        <v>407</v>
      </c>
      <c r="BF131" s="1405" t="s">
        <v>407</v>
      </c>
      <c r="BG131" s="1404">
        <v>0</v>
      </c>
      <c r="BH131" s="1405" t="s">
        <v>407</v>
      </c>
      <c r="BI131" s="1405" t="s">
        <v>407</v>
      </c>
      <c r="BJ131" s="1404">
        <v>0</v>
      </c>
      <c r="BK131" s="1404">
        <v>0</v>
      </c>
      <c r="BL131" s="1404">
        <v>0</v>
      </c>
      <c r="BM131" s="1404">
        <v>0</v>
      </c>
      <c r="BN131" s="1408"/>
      <c r="BO131" s="1404">
        <v>0</v>
      </c>
      <c r="BP131" s="1405" t="s">
        <v>407</v>
      </c>
      <c r="BQ131" s="1405" t="s">
        <v>407</v>
      </c>
      <c r="BR131" s="1404">
        <v>1</v>
      </c>
      <c r="BS131" s="1405" t="s">
        <v>751</v>
      </c>
      <c r="BT131" s="1405" t="s">
        <v>407</v>
      </c>
      <c r="BU131" s="1405" t="s">
        <v>407</v>
      </c>
      <c r="BV131" s="1405" t="s">
        <v>1210</v>
      </c>
      <c r="BW131" s="1404">
        <v>0</v>
      </c>
      <c r="BX131" s="1405" t="s">
        <v>407</v>
      </c>
      <c r="BY131" s="1405" t="s">
        <v>407</v>
      </c>
      <c r="BZ131" s="1405" t="s">
        <v>407</v>
      </c>
      <c r="CA131" s="1404">
        <v>0</v>
      </c>
      <c r="CB131" s="1405" t="s">
        <v>407</v>
      </c>
      <c r="CC131" s="1405" t="s">
        <v>677</v>
      </c>
      <c r="CD131" s="1404" t="b">
        <v>0</v>
      </c>
      <c r="CE131" s="1404" t="b">
        <v>0</v>
      </c>
      <c r="CF131" s="1404" t="b">
        <v>0</v>
      </c>
      <c r="CG131" s="1404" t="b">
        <v>0</v>
      </c>
      <c r="CH131" s="1404" t="b">
        <v>0</v>
      </c>
      <c r="CI131" s="1404" t="b">
        <v>0</v>
      </c>
      <c r="CJ131" s="1404" t="b">
        <v>1</v>
      </c>
      <c r="CK131" s="1404" t="b">
        <v>0</v>
      </c>
      <c r="CL131" s="1404" t="b">
        <v>0</v>
      </c>
      <c r="CM131" s="1405" t="s">
        <v>698</v>
      </c>
      <c r="CN131" s="1408"/>
      <c r="CO131" s="1408"/>
      <c r="CP131" s="1408"/>
      <c r="CQ131" s="1404">
        <v>1</v>
      </c>
      <c r="CR131" s="1408"/>
      <c r="CS131" s="1404">
        <v>1</v>
      </c>
      <c r="CT131" s="1405" t="s">
        <v>407</v>
      </c>
      <c r="CU131" s="1408"/>
    </row>
    <row r="132" spans="1:99" hidden="1" x14ac:dyDescent="0.2">
      <c r="A132" s="1404">
        <v>2024</v>
      </c>
      <c r="B132" s="1405" t="s">
        <v>178</v>
      </c>
      <c r="C132" s="1405" t="s">
        <v>971</v>
      </c>
      <c r="D132" s="1406">
        <v>1</v>
      </c>
      <c r="E132" s="1406">
        <v>0</v>
      </c>
      <c r="F132" s="1405" t="s">
        <v>236</v>
      </c>
      <c r="G132" s="1407" t="s">
        <v>693</v>
      </c>
      <c r="H132" s="1405" t="s">
        <v>407</v>
      </c>
      <c r="I132" s="1405" t="s">
        <v>694</v>
      </c>
      <c r="J132" s="1405" t="s">
        <v>298</v>
      </c>
      <c r="K132" s="1405" t="s">
        <v>972</v>
      </c>
      <c r="L132" s="1405" t="s">
        <v>407</v>
      </c>
      <c r="M132" s="1405" t="s">
        <v>407</v>
      </c>
      <c r="N132" s="1408"/>
      <c r="O132" s="1407">
        <v>126</v>
      </c>
      <c r="P132" s="1405" t="s">
        <v>695</v>
      </c>
      <c r="Q132" s="1405" t="s">
        <v>473</v>
      </c>
      <c r="R132" s="1409">
        <v>13760</v>
      </c>
      <c r="S132" s="1409">
        <v>5910</v>
      </c>
      <c r="T132" s="1409">
        <v>742</v>
      </c>
      <c r="U132" s="1407">
        <v>13763</v>
      </c>
      <c r="V132" s="1405" t="s">
        <v>696</v>
      </c>
      <c r="W132" s="1405" t="s">
        <v>697</v>
      </c>
      <c r="X132" s="1405" t="s">
        <v>697</v>
      </c>
      <c r="Y132" s="1405" t="s">
        <v>407</v>
      </c>
      <c r="Z132" s="1404">
        <v>1</v>
      </c>
      <c r="AA132" s="1404">
        <v>0</v>
      </c>
      <c r="AB132" s="1408"/>
      <c r="AC132" s="1408"/>
      <c r="AD132" s="1408"/>
      <c r="AE132" s="1408"/>
      <c r="AF132" s="1408"/>
      <c r="AG132" s="1408"/>
      <c r="AH132" s="1408"/>
      <c r="AI132" s="1406">
        <v>0</v>
      </c>
      <c r="AJ132" s="1408"/>
      <c r="AK132" s="1408"/>
      <c r="AL132" s="1408"/>
      <c r="AM132" s="1408"/>
      <c r="AN132" s="1408"/>
      <c r="AO132" s="1408"/>
      <c r="AP132" s="1408"/>
      <c r="AQ132" s="1406">
        <v>804199</v>
      </c>
      <c r="AR132" s="1404" t="s">
        <v>407</v>
      </c>
      <c r="AS132" s="1406">
        <v>2203.2849315068493</v>
      </c>
      <c r="AT132" s="1406">
        <v>58.44469476744186</v>
      </c>
      <c r="AU132" s="1406">
        <v>0.16012245141764894</v>
      </c>
      <c r="AV132" s="1406">
        <v>14.732290497983476</v>
      </c>
      <c r="AW132" s="1406">
        <v>4.0362439720502671E-2</v>
      </c>
      <c r="AX132" s="1405" t="s">
        <v>1207</v>
      </c>
      <c r="AY132" s="1404">
        <v>0</v>
      </c>
      <c r="AZ132" s="1405" t="s">
        <v>407</v>
      </c>
      <c r="BA132" s="1405" t="s">
        <v>407</v>
      </c>
      <c r="BB132" s="1408"/>
      <c r="BC132" s="1408"/>
      <c r="BD132" s="1404">
        <v>0</v>
      </c>
      <c r="BE132" s="1405" t="s">
        <v>407</v>
      </c>
      <c r="BF132" s="1405" t="s">
        <v>407</v>
      </c>
      <c r="BG132" s="1404">
        <v>0</v>
      </c>
      <c r="BH132" s="1405" t="s">
        <v>407</v>
      </c>
      <c r="BI132" s="1405" t="s">
        <v>407</v>
      </c>
      <c r="BJ132" s="1404">
        <v>0</v>
      </c>
      <c r="BK132" s="1404">
        <v>0</v>
      </c>
      <c r="BL132" s="1404">
        <v>0</v>
      </c>
      <c r="BM132" s="1404">
        <v>0</v>
      </c>
      <c r="BN132" s="1408"/>
      <c r="BO132" s="1404">
        <v>0</v>
      </c>
      <c r="BP132" s="1405" t="s">
        <v>407</v>
      </c>
      <c r="BQ132" s="1405" t="s">
        <v>407</v>
      </c>
      <c r="BR132" s="1404">
        <v>1</v>
      </c>
      <c r="BS132" s="1405" t="s">
        <v>808</v>
      </c>
      <c r="BT132" s="1405" t="s">
        <v>407</v>
      </c>
      <c r="BU132" s="1405" t="s">
        <v>407</v>
      </c>
      <c r="BV132" s="1405" t="s">
        <v>846</v>
      </c>
      <c r="BW132" s="1404">
        <v>0</v>
      </c>
      <c r="BX132" s="1405" t="s">
        <v>407</v>
      </c>
      <c r="BY132" s="1405" t="s">
        <v>407</v>
      </c>
      <c r="BZ132" s="1405" t="s">
        <v>407</v>
      </c>
      <c r="CA132" s="1404">
        <v>0</v>
      </c>
      <c r="CB132" s="1405" t="s">
        <v>407</v>
      </c>
      <c r="CC132" s="1405" t="s">
        <v>677</v>
      </c>
      <c r="CD132" s="1404" t="b">
        <v>0</v>
      </c>
      <c r="CE132" s="1404" t="b">
        <v>0</v>
      </c>
      <c r="CF132" s="1404" t="b">
        <v>0</v>
      </c>
      <c r="CG132" s="1404" t="b">
        <v>0</v>
      </c>
      <c r="CH132" s="1404" t="b">
        <v>0</v>
      </c>
      <c r="CI132" s="1404" t="b">
        <v>0</v>
      </c>
      <c r="CJ132" s="1404" t="b">
        <v>1</v>
      </c>
      <c r="CK132" s="1404" t="b">
        <v>0</v>
      </c>
      <c r="CL132" s="1404" t="b">
        <v>0</v>
      </c>
      <c r="CM132" s="1405" t="s">
        <v>698</v>
      </c>
      <c r="CN132" s="1408"/>
      <c r="CO132" s="1408"/>
      <c r="CP132" s="1408"/>
      <c r="CQ132" s="1404">
        <v>1</v>
      </c>
      <c r="CR132" s="1408"/>
      <c r="CS132" s="1404">
        <v>1</v>
      </c>
      <c r="CT132" s="1405" t="s">
        <v>407</v>
      </c>
      <c r="CU132" s="1408"/>
    </row>
    <row r="133" spans="1:99" hidden="1" x14ac:dyDescent="0.2">
      <c r="A133" s="1404">
        <v>2024</v>
      </c>
      <c r="B133" s="1405" t="s">
        <v>185</v>
      </c>
      <c r="C133" s="1405" t="s">
        <v>802</v>
      </c>
      <c r="D133" s="1406">
        <v>1</v>
      </c>
      <c r="E133" s="1406">
        <v>0</v>
      </c>
      <c r="F133" s="1405" t="s">
        <v>236</v>
      </c>
      <c r="G133" s="1407" t="s">
        <v>693</v>
      </c>
      <c r="H133" s="1405" t="s">
        <v>407</v>
      </c>
      <c r="I133" s="1405" t="s">
        <v>694</v>
      </c>
      <c r="J133" s="1405" t="s">
        <v>328</v>
      </c>
      <c r="K133" s="1405" t="s">
        <v>803</v>
      </c>
      <c r="L133" s="1405" t="s">
        <v>407</v>
      </c>
      <c r="M133" s="1405" t="s">
        <v>407</v>
      </c>
      <c r="N133" s="1408"/>
      <c r="O133" s="1407">
        <v>126</v>
      </c>
      <c r="P133" s="1405" t="s">
        <v>695</v>
      </c>
      <c r="Q133" s="1405" t="s">
        <v>480</v>
      </c>
      <c r="R133" s="1409">
        <v>37270</v>
      </c>
      <c r="S133" s="1409">
        <v>16700</v>
      </c>
      <c r="T133" s="1409">
        <v>1208</v>
      </c>
      <c r="U133" s="1407">
        <v>13763</v>
      </c>
      <c r="V133" s="1405" t="s">
        <v>696</v>
      </c>
      <c r="W133" s="1405" t="s">
        <v>697</v>
      </c>
      <c r="X133" s="1405" t="s">
        <v>697</v>
      </c>
      <c r="Y133" s="1405" t="s">
        <v>407</v>
      </c>
      <c r="Z133" s="1404">
        <v>1</v>
      </c>
      <c r="AA133" s="1404">
        <v>0</v>
      </c>
      <c r="AB133" s="1408"/>
      <c r="AC133" s="1408"/>
      <c r="AD133" s="1408"/>
      <c r="AE133" s="1408"/>
      <c r="AF133" s="1408"/>
      <c r="AG133" s="1408"/>
      <c r="AH133" s="1408"/>
      <c r="AI133" s="1406">
        <v>0</v>
      </c>
      <c r="AJ133" s="1408"/>
      <c r="AK133" s="1408"/>
      <c r="AL133" s="1408"/>
      <c r="AM133" s="1408"/>
      <c r="AN133" s="1408"/>
      <c r="AO133" s="1408"/>
      <c r="AP133" s="1408"/>
      <c r="AQ133" s="1406">
        <v>1238464</v>
      </c>
      <c r="AR133" s="1404" t="s">
        <v>407</v>
      </c>
      <c r="AS133" s="1406">
        <v>3393.0520547945207</v>
      </c>
      <c r="AT133" s="1406">
        <v>33.229514354708883</v>
      </c>
      <c r="AU133" s="1406">
        <v>9.10397653553668E-2</v>
      </c>
      <c r="AV133" s="1406">
        <v>5.4096916421641303</v>
      </c>
      <c r="AW133" s="1406">
        <v>1.4821072992230493E-2</v>
      </c>
      <c r="AX133" s="1405" t="s">
        <v>407</v>
      </c>
      <c r="AY133" s="1404">
        <v>0</v>
      </c>
      <c r="AZ133" s="1405" t="s">
        <v>407</v>
      </c>
      <c r="BA133" s="1405" t="s">
        <v>407</v>
      </c>
      <c r="BB133" s="1408"/>
      <c r="BC133" s="1408"/>
      <c r="BD133" s="1404">
        <v>0</v>
      </c>
      <c r="BE133" s="1405" t="s">
        <v>407</v>
      </c>
      <c r="BF133" s="1405" t="s">
        <v>407</v>
      </c>
      <c r="BG133" s="1404">
        <v>0</v>
      </c>
      <c r="BH133" s="1405" t="s">
        <v>407</v>
      </c>
      <c r="BI133" s="1405" t="s">
        <v>407</v>
      </c>
      <c r="BJ133" s="1404">
        <v>0</v>
      </c>
      <c r="BK133" s="1404">
        <v>0</v>
      </c>
      <c r="BL133" s="1404">
        <v>0</v>
      </c>
      <c r="BM133" s="1404">
        <v>0</v>
      </c>
      <c r="BN133" s="1408"/>
      <c r="BO133" s="1404">
        <v>0</v>
      </c>
      <c r="BP133" s="1405" t="s">
        <v>407</v>
      </c>
      <c r="BQ133" s="1405" t="s">
        <v>407</v>
      </c>
      <c r="BR133" s="1404">
        <v>1</v>
      </c>
      <c r="BS133" s="1405" t="s">
        <v>749</v>
      </c>
      <c r="BT133" s="1405" t="s">
        <v>407</v>
      </c>
      <c r="BU133" s="1405" t="s">
        <v>407</v>
      </c>
      <c r="BV133" s="1405" t="s">
        <v>1144</v>
      </c>
      <c r="BW133" s="1404">
        <v>0</v>
      </c>
      <c r="BX133" s="1405" t="s">
        <v>407</v>
      </c>
      <c r="BY133" s="1405" t="s">
        <v>407</v>
      </c>
      <c r="BZ133" s="1405" t="s">
        <v>407</v>
      </c>
      <c r="CA133" s="1404">
        <v>0</v>
      </c>
      <c r="CB133" s="1405" t="s">
        <v>407</v>
      </c>
      <c r="CC133" s="1405" t="s">
        <v>677</v>
      </c>
      <c r="CD133" s="1404" t="b">
        <v>0</v>
      </c>
      <c r="CE133" s="1404" t="b">
        <v>0</v>
      </c>
      <c r="CF133" s="1404" t="b">
        <v>0</v>
      </c>
      <c r="CG133" s="1404" t="b">
        <v>0</v>
      </c>
      <c r="CH133" s="1404" t="b">
        <v>0</v>
      </c>
      <c r="CI133" s="1404" t="b">
        <v>0</v>
      </c>
      <c r="CJ133" s="1404" t="b">
        <v>1</v>
      </c>
      <c r="CK133" s="1404" t="b">
        <v>0</v>
      </c>
      <c r="CL133" s="1404" t="b">
        <v>0</v>
      </c>
      <c r="CM133" s="1405" t="s">
        <v>698</v>
      </c>
      <c r="CN133" s="1408"/>
      <c r="CO133" s="1408"/>
      <c r="CP133" s="1408"/>
      <c r="CQ133" s="1404">
        <v>1</v>
      </c>
      <c r="CR133" s="1408"/>
      <c r="CS133" s="1404">
        <v>1</v>
      </c>
      <c r="CT133" s="1405" t="s">
        <v>407</v>
      </c>
      <c r="CU133" s="1408"/>
    </row>
    <row r="134" spans="1:99" hidden="1" x14ac:dyDescent="0.2">
      <c r="A134" s="1404">
        <v>2024</v>
      </c>
      <c r="B134" s="1405" t="s">
        <v>178</v>
      </c>
      <c r="C134" s="1405" t="s">
        <v>946</v>
      </c>
      <c r="D134" s="1406">
        <v>1</v>
      </c>
      <c r="E134" s="1406">
        <v>0</v>
      </c>
      <c r="F134" s="1405" t="s">
        <v>236</v>
      </c>
      <c r="G134" s="1407" t="s">
        <v>693</v>
      </c>
      <c r="H134" s="1405" t="s">
        <v>407</v>
      </c>
      <c r="I134" s="1405" t="s">
        <v>694</v>
      </c>
      <c r="J134" s="1405" t="s">
        <v>298</v>
      </c>
      <c r="K134" s="1405" t="s">
        <v>947</v>
      </c>
      <c r="L134" s="1405" t="s">
        <v>407</v>
      </c>
      <c r="M134" s="1405" t="s">
        <v>407</v>
      </c>
      <c r="N134" s="1408"/>
      <c r="O134" s="1407">
        <v>126</v>
      </c>
      <c r="P134" s="1405" t="s">
        <v>695</v>
      </c>
      <c r="Q134" s="1405" t="s">
        <v>473</v>
      </c>
      <c r="R134" s="1409">
        <v>4589</v>
      </c>
      <c r="S134" s="1409">
        <v>2164</v>
      </c>
      <c r="T134" s="1409">
        <v>120</v>
      </c>
      <c r="U134" s="1407">
        <v>13763</v>
      </c>
      <c r="V134" s="1405" t="s">
        <v>696</v>
      </c>
      <c r="W134" s="1405" t="s">
        <v>697</v>
      </c>
      <c r="X134" s="1405" t="s">
        <v>697</v>
      </c>
      <c r="Y134" s="1405" t="s">
        <v>407</v>
      </c>
      <c r="Z134" s="1404">
        <v>1</v>
      </c>
      <c r="AA134" s="1404">
        <v>0</v>
      </c>
      <c r="AB134" s="1408"/>
      <c r="AC134" s="1408"/>
      <c r="AD134" s="1408"/>
      <c r="AE134" s="1408"/>
      <c r="AF134" s="1408"/>
      <c r="AG134" s="1408"/>
      <c r="AH134" s="1408"/>
      <c r="AI134" s="1406">
        <v>0</v>
      </c>
      <c r="AJ134" s="1408"/>
      <c r="AK134" s="1408"/>
      <c r="AL134" s="1408"/>
      <c r="AM134" s="1408"/>
      <c r="AN134" s="1408"/>
      <c r="AO134" s="1408"/>
      <c r="AP134" s="1408"/>
      <c r="AQ134" s="1406">
        <v>23080</v>
      </c>
      <c r="AR134" s="1404" t="s">
        <v>407</v>
      </c>
      <c r="AS134" s="1406">
        <v>63.232876712328768</v>
      </c>
      <c r="AT134" s="1406">
        <v>5.0294181738940944</v>
      </c>
      <c r="AU134" s="1406">
        <v>1.3779227873682451E-2</v>
      </c>
      <c r="AV134" s="1406">
        <v>14.732290497983476</v>
      </c>
      <c r="AW134" s="1406">
        <v>4.0362439720502671E-2</v>
      </c>
      <c r="AX134" s="1405" t="s">
        <v>948</v>
      </c>
      <c r="AY134" s="1404">
        <v>0</v>
      </c>
      <c r="AZ134" s="1405" t="s">
        <v>407</v>
      </c>
      <c r="BA134" s="1405" t="s">
        <v>407</v>
      </c>
      <c r="BB134" s="1408"/>
      <c r="BC134" s="1408"/>
      <c r="BD134" s="1404">
        <v>0</v>
      </c>
      <c r="BE134" s="1405" t="s">
        <v>407</v>
      </c>
      <c r="BF134" s="1405" t="s">
        <v>407</v>
      </c>
      <c r="BG134" s="1404">
        <v>0</v>
      </c>
      <c r="BH134" s="1405" t="s">
        <v>407</v>
      </c>
      <c r="BI134" s="1405" t="s">
        <v>407</v>
      </c>
      <c r="BJ134" s="1404">
        <v>0</v>
      </c>
      <c r="BK134" s="1404">
        <v>0</v>
      </c>
      <c r="BL134" s="1404">
        <v>0</v>
      </c>
      <c r="BM134" s="1404">
        <v>0</v>
      </c>
      <c r="BN134" s="1408"/>
      <c r="BO134" s="1404">
        <v>0</v>
      </c>
      <c r="BP134" s="1405" t="s">
        <v>407</v>
      </c>
      <c r="BQ134" s="1405" t="s">
        <v>407</v>
      </c>
      <c r="BR134" s="1404">
        <v>1</v>
      </c>
      <c r="BS134" s="1405" t="s">
        <v>808</v>
      </c>
      <c r="BT134" s="1405" t="s">
        <v>407</v>
      </c>
      <c r="BU134" s="1405" t="s">
        <v>407</v>
      </c>
      <c r="BV134" s="1405" t="s">
        <v>890</v>
      </c>
      <c r="BW134" s="1404">
        <v>0</v>
      </c>
      <c r="BX134" s="1405" t="s">
        <v>407</v>
      </c>
      <c r="BY134" s="1405" t="s">
        <v>407</v>
      </c>
      <c r="BZ134" s="1405" t="s">
        <v>407</v>
      </c>
      <c r="CA134" s="1404">
        <v>0</v>
      </c>
      <c r="CB134" s="1405" t="s">
        <v>407</v>
      </c>
      <c r="CC134" s="1405" t="s">
        <v>677</v>
      </c>
      <c r="CD134" s="1404" t="b">
        <v>0</v>
      </c>
      <c r="CE134" s="1404" t="b">
        <v>0</v>
      </c>
      <c r="CF134" s="1404" t="b">
        <v>0</v>
      </c>
      <c r="CG134" s="1404" t="b">
        <v>0</v>
      </c>
      <c r="CH134" s="1404" t="b">
        <v>0</v>
      </c>
      <c r="CI134" s="1404" t="b">
        <v>0</v>
      </c>
      <c r="CJ134" s="1404" t="b">
        <v>1</v>
      </c>
      <c r="CK134" s="1404" t="b">
        <v>0</v>
      </c>
      <c r="CL134" s="1404" t="b">
        <v>0</v>
      </c>
      <c r="CM134" s="1405" t="s">
        <v>698</v>
      </c>
      <c r="CN134" s="1408"/>
      <c r="CO134" s="1408"/>
      <c r="CP134" s="1408"/>
      <c r="CQ134" s="1404">
        <v>1</v>
      </c>
      <c r="CR134" s="1408"/>
      <c r="CS134" s="1404">
        <v>1</v>
      </c>
      <c r="CT134" s="1405" t="s">
        <v>407</v>
      </c>
      <c r="CU134" s="1408"/>
    </row>
    <row r="135" spans="1:99" hidden="1" x14ac:dyDescent="0.2">
      <c r="A135" s="1404">
        <v>2024</v>
      </c>
      <c r="B135" s="1405" t="s">
        <v>179</v>
      </c>
      <c r="C135" s="1405" t="s">
        <v>1143</v>
      </c>
      <c r="D135" s="1406">
        <v>1</v>
      </c>
      <c r="E135" s="1406">
        <v>0</v>
      </c>
      <c r="F135" s="1405" t="s">
        <v>236</v>
      </c>
      <c r="G135" s="1407" t="s">
        <v>693</v>
      </c>
      <c r="H135" s="1405" t="s">
        <v>407</v>
      </c>
      <c r="I135" s="1405" t="s">
        <v>694</v>
      </c>
      <c r="J135" s="1405" t="s">
        <v>303</v>
      </c>
      <c r="K135" s="1405" t="s">
        <v>340</v>
      </c>
      <c r="L135" s="1405" t="s">
        <v>407</v>
      </c>
      <c r="M135" s="1405" t="s">
        <v>407</v>
      </c>
      <c r="N135" s="1408"/>
      <c r="O135" s="1407">
        <v>126</v>
      </c>
      <c r="P135" s="1405" t="s">
        <v>695</v>
      </c>
      <c r="Q135" s="1405" t="s">
        <v>474</v>
      </c>
      <c r="R135" s="1409">
        <v>12158</v>
      </c>
      <c r="S135" s="1409">
        <v>5142</v>
      </c>
      <c r="T135" s="1409">
        <v>843</v>
      </c>
      <c r="U135" s="1407">
        <v>13763</v>
      </c>
      <c r="V135" s="1405" t="s">
        <v>696</v>
      </c>
      <c r="W135" s="1405" t="s">
        <v>697</v>
      </c>
      <c r="X135" s="1405" t="s">
        <v>697</v>
      </c>
      <c r="Y135" s="1405" t="s">
        <v>407</v>
      </c>
      <c r="Z135" s="1404">
        <v>1</v>
      </c>
      <c r="AA135" s="1404">
        <v>0</v>
      </c>
      <c r="AB135" s="1408"/>
      <c r="AC135" s="1408"/>
      <c r="AD135" s="1408"/>
      <c r="AE135" s="1408"/>
      <c r="AF135" s="1408"/>
      <c r="AG135" s="1408"/>
      <c r="AH135" s="1408"/>
      <c r="AI135" s="1406">
        <v>0</v>
      </c>
      <c r="AJ135" s="1408"/>
      <c r="AK135" s="1408"/>
      <c r="AL135" s="1408"/>
      <c r="AM135" s="1408"/>
      <c r="AN135" s="1408"/>
      <c r="AO135" s="1408"/>
      <c r="AP135" s="1408"/>
      <c r="AQ135" s="1406">
        <v>182740</v>
      </c>
      <c r="AR135" s="1404" t="s">
        <v>407</v>
      </c>
      <c r="AS135" s="1406">
        <v>500.65753424657532</v>
      </c>
      <c r="AT135" s="1406">
        <v>15.030432636946866</v>
      </c>
      <c r="AU135" s="1406">
        <v>4.1179267498484565E-2</v>
      </c>
      <c r="AV135" s="1406">
        <v>14.273249045522684</v>
      </c>
      <c r="AW135" s="1406">
        <v>3.91047919055416E-2</v>
      </c>
      <c r="AX135" s="1405" t="s">
        <v>407</v>
      </c>
      <c r="AY135" s="1404">
        <v>0</v>
      </c>
      <c r="AZ135" s="1405" t="s">
        <v>407</v>
      </c>
      <c r="BA135" s="1405" t="s">
        <v>407</v>
      </c>
      <c r="BB135" s="1408"/>
      <c r="BC135" s="1408"/>
      <c r="BD135" s="1404">
        <v>0</v>
      </c>
      <c r="BE135" s="1405" t="s">
        <v>407</v>
      </c>
      <c r="BF135" s="1405" t="s">
        <v>407</v>
      </c>
      <c r="BG135" s="1404">
        <v>0</v>
      </c>
      <c r="BH135" s="1405" t="s">
        <v>407</v>
      </c>
      <c r="BI135" s="1405" t="s">
        <v>407</v>
      </c>
      <c r="BJ135" s="1404">
        <v>0</v>
      </c>
      <c r="BK135" s="1404">
        <v>0</v>
      </c>
      <c r="BL135" s="1404">
        <v>0</v>
      </c>
      <c r="BM135" s="1404">
        <v>0</v>
      </c>
      <c r="BN135" s="1408"/>
      <c r="BO135" s="1404">
        <v>0</v>
      </c>
      <c r="BP135" s="1405" t="s">
        <v>407</v>
      </c>
      <c r="BQ135" s="1405" t="s">
        <v>407</v>
      </c>
      <c r="BR135" s="1404">
        <v>1</v>
      </c>
      <c r="BS135" s="1405" t="s">
        <v>713</v>
      </c>
      <c r="BT135" s="1405" t="s">
        <v>407</v>
      </c>
      <c r="BU135" s="1405" t="s">
        <v>407</v>
      </c>
      <c r="BV135" s="1405" t="s">
        <v>1240</v>
      </c>
      <c r="BW135" s="1404">
        <v>0</v>
      </c>
      <c r="BX135" s="1405" t="s">
        <v>407</v>
      </c>
      <c r="BY135" s="1405" t="s">
        <v>407</v>
      </c>
      <c r="BZ135" s="1405" t="s">
        <v>407</v>
      </c>
      <c r="CA135" s="1404">
        <v>0</v>
      </c>
      <c r="CB135" s="1405" t="s">
        <v>407</v>
      </c>
      <c r="CC135" s="1405" t="s">
        <v>677</v>
      </c>
      <c r="CD135" s="1404" t="b">
        <v>0</v>
      </c>
      <c r="CE135" s="1404" t="b">
        <v>0</v>
      </c>
      <c r="CF135" s="1404" t="b">
        <v>0</v>
      </c>
      <c r="CG135" s="1404" t="b">
        <v>0</v>
      </c>
      <c r="CH135" s="1404" t="b">
        <v>0</v>
      </c>
      <c r="CI135" s="1404" t="b">
        <v>0</v>
      </c>
      <c r="CJ135" s="1404" t="b">
        <v>1</v>
      </c>
      <c r="CK135" s="1404" t="b">
        <v>0</v>
      </c>
      <c r="CL135" s="1404" t="b">
        <v>0</v>
      </c>
      <c r="CM135" s="1405" t="s">
        <v>698</v>
      </c>
      <c r="CN135" s="1408"/>
      <c r="CO135" s="1408"/>
      <c r="CP135" s="1408"/>
      <c r="CQ135" s="1404">
        <v>1</v>
      </c>
      <c r="CR135" s="1408"/>
      <c r="CS135" s="1404">
        <v>1</v>
      </c>
      <c r="CT135" s="1405" t="s">
        <v>407</v>
      </c>
      <c r="CU135" s="1408"/>
    </row>
    <row r="136" spans="1:99" hidden="1" x14ac:dyDescent="0.2">
      <c r="A136" s="1404">
        <v>2024</v>
      </c>
      <c r="B136" s="1405" t="s">
        <v>189</v>
      </c>
      <c r="C136" s="1405" t="s">
        <v>730</v>
      </c>
      <c r="D136" s="1406">
        <v>1</v>
      </c>
      <c r="E136" s="1406">
        <v>0</v>
      </c>
      <c r="F136" s="1405" t="s">
        <v>236</v>
      </c>
      <c r="G136" s="1407" t="s">
        <v>693</v>
      </c>
      <c r="H136" s="1405" t="s">
        <v>407</v>
      </c>
      <c r="I136" s="1405" t="s">
        <v>694</v>
      </c>
      <c r="J136" s="1405" t="s">
        <v>342</v>
      </c>
      <c r="K136" s="1405" t="s">
        <v>732</v>
      </c>
      <c r="L136" s="1405" t="s">
        <v>407</v>
      </c>
      <c r="M136" s="1405" t="s">
        <v>716</v>
      </c>
      <c r="N136" s="1408"/>
      <c r="O136" s="1407">
        <v>126</v>
      </c>
      <c r="P136" s="1405" t="s">
        <v>695</v>
      </c>
      <c r="Q136" s="1405" t="s">
        <v>483</v>
      </c>
      <c r="R136" s="1409">
        <v>14037</v>
      </c>
      <c r="S136" s="1409">
        <v>9181</v>
      </c>
      <c r="T136" s="1409">
        <v>784</v>
      </c>
      <c r="U136" s="1407">
        <v>13763</v>
      </c>
      <c r="V136" s="1405" t="s">
        <v>696</v>
      </c>
      <c r="W136" s="1405" t="s">
        <v>697</v>
      </c>
      <c r="X136" s="1405" t="s">
        <v>697</v>
      </c>
      <c r="Y136" s="1405" t="s">
        <v>407</v>
      </c>
      <c r="Z136" s="1404">
        <v>1</v>
      </c>
      <c r="AA136" s="1404">
        <v>0</v>
      </c>
      <c r="AB136" s="1408"/>
      <c r="AC136" s="1408"/>
      <c r="AD136" s="1408"/>
      <c r="AE136" s="1408"/>
      <c r="AF136" s="1408"/>
      <c r="AG136" s="1408"/>
      <c r="AH136" s="1408"/>
      <c r="AI136" s="1406">
        <v>0</v>
      </c>
      <c r="AJ136" s="1408"/>
      <c r="AK136" s="1408"/>
      <c r="AL136" s="1408"/>
      <c r="AM136" s="1408"/>
      <c r="AN136" s="1408"/>
      <c r="AO136" s="1408"/>
      <c r="AP136" s="1408"/>
      <c r="AQ136" s="1406">
        <v>565120</v>
      </c>
      <c r="AR136" s="1404" t="s">
        <v>407</v>
      </c>
      <c r="AS136" s="1406">
        <v>1548.2739726027398</v>
      </c>
      <c r="AT136" s="1406">
        <v>40.259314668376433</v>
      </c>
      <c r="AU136" s="1406">
        <v>0.11029949224212722</v>
      </c>
      <c r="AV136" s="1406">
        <v>3.1785165556005337</v>
      </c>
      <c r="AW136" s="1406">
        <v>8.7082645358918728E-3</v>
      </c>
      <c r="AX136" s="1405" t="s">
        <v>407</v>
      </c>
      <c r="AY136" s="1404">
        <v>0</v>
      </c>
      <c r="AZ136" s="1405" t="s">
        <v>407</v>
      </c>
      <c r="BA136" s="1405" t="s">
        <v>407</v>
      </c>
      <c r="BB136" s="1408"/>
      <c r="BC136" s="1408"/>
      <c r="BD136" s="1404">
        <v>0</v>
      </c>
      <c r="BE136" s="1405" t="s">
        <v>407</v>
      </c>
      <c r="BF136" s="1405" t="s">
        <v>407</v>
      </c>
      <c r="BG136" s="1404">
        <v>0</v>
      </c>
      <c r="BH136" s="1405" t="s">
        <v>407</v>
      </c>
      <c r="BI136" s="1405" t="s">
        <v>407</v>
      </c>
      <c r="BJ136" s="1404">
        <v>0</v>
      </c>
      <c r="BK136" s="1404">
        <v>0</v>
      </c>
      <c r="BL136" s="1404">
        <v>0</v>
      </c>
      <c r="BM136" s="1404">
        <v>0</v>
      </c>
      <c r="BN136" s="1408"/>
      <c r="BO136" s="1404">
        <v>0</v>
      </c>
      <c r="BP136" s="1405" t="s">
        <v>407</v>
      </c>
      <c r="BQ136" s="1405" t="s">
        <v>407</v>
      </c>
      <c r="BR136" s="1404">
        <v>1</v>
      </c>
      <c r="BS136" s="1405" t="s">
        <v>808</v>
      </c>
      <c r="BT136" s="1405" t="s">
        <v>407</v>
      </c>
      <c r="BU136" s="1405" t="s">
        <v>407</v>
      </c>
      <c r="BV136" s="1405" t="s">
        <v>846</v>
      </c>
      <c r="BW136" s="1404">
        <v>0</v>
      </c>
      <c r="BX136" s="1405" t="s">
        <v>407</v>
      </c>
      <c r="BY136" s="1405" t="s">
        <v>407</v>
      </c>
      <c r="BZ136" s="1405" t="s">
        <v>407</v>
      </c>
      <c r="CA136" s="1404">
        <v>0</v>
      </c>
      <c r="CB136" s="1405" t="s">
        <v>407</v>
      </c>
      <c r="CC136" s="1405" t="s">
        <v>677</v>
      </c>
      <c r="CD136" s="1404" t="b">
        <v>0</v>
      </c>
      <c r="CE136" s="1404" t="b">
        <v>0</v>
      </c>
      <c r="CF136" s="1404" t="b">
        <v>0</v>
      </c>
      <c r="CG136" s="1404" t="b">
        <v>0</v>
      </c>
      <c r="CH136" s="1404" t="b">
        <v>0</v>
      </c>
      <c r="CI136" s="1404" t="b">
        <v>0</v>
      </c>
      <c r="CJ136" s="1404" t="b">
        <v>1</v>
      </c>
      <c r="CK136" s="1404" t="b">
        <v>0</v>
      </c>
      <c r="CL136" s="1404" t="b">
        <v>0</v>
      </c>
      <c r="CM136" s="1405" t="s">
        <v>698</v>
      </c>
      <c r="CN136" s="1408"/>
      <c r="CO136" s="1408"/>
      <c r="CP136" s="1408"/>
      <c r="CQ136" s="1404">
        <v>1</v>
      </c>
      <c r="CR136" s="1408"/>
      <c r="CS136" s="1404">
        <v>1</v>
      </c>
      <c r="CT136" s="1405" t="s">
        <v>407</v>
      </c>
      <c r="CU136" s="1408"/>
    </row>
    <row r="137" spans="1:99" hidden="1" x14ac:dyDescent="0.2">
      <c r="A137" s="1404">
        <v>2024</v>
      </c>
      <c r="B137" s="1405" t="s">
        <v>178</v>
      </c>
      <c r="C137" s="1405" t="s">
        <v>934</v>
      </c>
      <c r="D137" s="1406">
        <v>1</v>
      </c>
      <c r="E137" s="1406">
        <v>0</v>
      </c>
      <c r="F137" s="1405" t="s">
        <v>236</v>
      </c>
      <c r="G137" s="1407" t="s">
        <v>693</v>
      </c>
      <c r="H137" s="1405" t="s">
        <v>407</v>
      </c>
      <c r="I137" s="1405" t="s">
        <v>694</v>
      </c>
      <c r="J137" s="1405" t="s">
        <v>298</v>
      </c>
      <c r="K137" s="1405" t="s">
        <v>935</v>
      </c>
      <c r="L137" s="1405" t="s">
        <v>407</v>
      </c>
      <c r="M137" s="1405" t="s">
        <v>407</v>
      </c>
      <c r="N137" s="1408"/>
      <c r="O137" s="1407">
        <v>126</v>
      </c>
      <c r="P137" s="1405" t="s">
        <v>695</v>
      </c>
      <c r="Q137" s="1405" t="s">
        <v>473</v>
      </c>
      <c r="R137" s="1409">
        <v>7242</v>
      </c>
      <c r="S137" s="1409">
        <v>3341</v>
      </c>
      <c r="T137" s="1409">
        <v>309</v>
      </c>
      <c r="U137" s="1407">
        <v>13763</v>
      </c>
      <c r="V137" s="1405" t="s">
        <v>696</v>
      </c>
      <c r="W137" s="1405" t="s">
        <v>697</v>
      </c>
      <c r="X137" s="1405" t="s">
        <v>697</v>
      </c>
      <c r="Y137" s="1405" t="s">
        <v>407</v>
      </c>
      <c r="Z137" s="1404">
        <v>1</v>
      </c>
      <c r="AA137" s="1404">
        <v>0</v>
      </c>
      <c r="AB137" s="1408"/>
      <c r="AC137" s="1408"/>
      <c r="AD137" s="1408"/>
      <c r="AE137" s="1408"/>
      <c r="AF137" s="1408"/>
      <c r="AG137" s="1408"/>
      <c r="AH137" s="1408"/>
      <c r="AI137" s="1406">
        <v>0</v>
      </c>
      <c r="AJ137" s="1408"/>
      <c r="AK137" s="1408"/>
      <c r="AL137" s="1408"/>
      <c r="AM137" s="1408"/>
      <c r="AN137" s="1408"/>
      <c r="AO137" s="1408"/>
      <c r="AP137" s="1408"/>
      <c r="AQ137" s="1406">
        <v>60188</v>
      </c>
      <c r="AR137" s="1404" t="s">
        <v>407</v>
      </c>
      <c r="AS137" s="1406">
        <v>164.8986301369863</v>
      </c>
      <c r="AT137" s="1406">
        <v>8.3109638221485778</v>
      </c>
      <c r="AU137" s="1406">
        <v>2.2769763896297472E-2</v>
      </c>
      <c r="AV137" s="1406">
        <v>14.732290497983476</v>
      </c>
      <c r="AW137" s="1406">
        <v>4.0362439720502671E-2</v>
      </c>
      <c r="AX137" s="1405" t="s">
        <v>407</v>
      </c>
      <c r="AY137" s="1404">
        <v>0</v>
      </c>
      <c r="AZ137" s="1405" t="s">
        <v>407</v>
      </c>
      <c r="BA137" s="1405" t="s">
        <v>407</v>
      </c>
      <c r="BB137" s="1408"/>
      <c r="BC137" s="1408"/>
      <c r="BD137" s="1404">
        <v>0</v>
      </c>
      <c r="BE137" s="1405" t="s">
        <v>407</v>
      </c>
      <c r="BF137" s="1405" t="s">
        <v>407</v>
      </c>
      <c r="BG137" s="1404">
        <v>0</v>
      </c>
      <c r="BH137" s="1405" t="s">
        <v>407</v>
      </c>
      <c r="BI137" s="1405" t="s">
        <v>407</v>
      </c>
      <c r="BJ137" s="1404">
        <v>0</v>
      </c>
      <c r="BK137" s="1404">
        <v>0</v>
      </c>
      <c r="BL137" s="1404">
        <v>0</v>
      </c>
      <c r="BM137" s="1404">
        <v>0</v>
      </c>
      <c r="BN137" s="1408"/>
      <c r="BO137" s="1404">
        <v>0</v>
      </c>
      <c r="BP137" s="1405" t="s">
        <v>407</v>
      </c>
      <c r="BQ137" s="1405" t="s">
        <v>407</v>
      </c>
      <c r="BR137" s="1404">
        <v>1</v>
      </c>
      <c r="BS137" s="1405" t="s">
        <v>898</v>
      </c>
      <c r="BT137" s="1405" t="s">
        <v>407</v>
      </c>
      <c r="BU137" s="1405" t="s">
        <v>407</v>
      </c>
      <c r="BV137" s="1405" t="s">
        <v>882</v>
      </c>
      <c r="BW137" s="1404">
        <v>0</v>
      </c>
      <c r="BX137" s="1405" t="s">
        <v>407</v>
      </c>
      <c r="BY137" s="1405" t="s">
        <v>407</v>
      </c>
      <c r="BZ137" s="1405" t="s">
        <v>407</v>
      </c>
      <c r="CA137" s="1404">
        <v>0</v>
      </c>
      <c r="CB137" s="1405" t="s">
        <v>407</v>
      </c>
      <c r="CC137" s="1405" t="s">
        <v>677</v>
      </c>
      <c r="CD137" s="1404" t="b">
        <v>0</v>
      </c>
      <c r="CE137" s="1404" t="b">
        <v>0</v>
      </c>
      <c r="CF137" s="1404" t="b">
        <v>0</v>
      </c>
      <c r="CG137" s="1404" t="b">
        <v>0</v>
      </c>
      <c r="CH137" s="1404" t="b">
        <v>0</v>
      </c>
      <c r="CI137" s="1404" t="b">
        <v>0</v>
      </c>
      <c r="CJ137" s="1404" t="b">
        <v>1</v>
      </c>
      <c r="CK137" s="1404" t="b">
        <v>0</v>
      </c>
      <c r="CL137" s="1404" t="b">
        <v>0</v>
      </c>
      <c r="CM137" s="1405" t="s">
        <v>698</v>
      </c>
      <c r="CN137" s="1408"/>
      <c r="CO137" s="1408"/>
      <c r="CP137" s="1408"/>
      <c r="CQ137" s="1404">
        <v>1</v>
      </c>
      <c r="CR137" s="1408"/>
      <c r="CS137" s="1404">
        <v>1</v>
      </c>
      <c r="CT137" s="1405" t="s">
        <v>407</v>
      </c>
      <c r="CU137" s="1408"/>
    </row>
    <row r="138" spans="1:99" hidden="1" x14ac:dyDescent="0.2">
      <c r="A138" s="1404">
        <v>2024</v>
      </c>
      <c r="B138" s="1405" t="s">
        <v>178</v>
      </c>
      <c r="C138" s="1405" t="s">
        <v>936</v>
      </c>
      <c r="D138" s="1406">
        <v>1</v>
      </c>
      <c r="E138" s="1406">
        <v>0</v>
      </c>
      <c r="F138" s="1405" t="s">
        <v>236</v>
      </c>
      <c r="G138" s="1407" t="s">
        <v>693</v>
      </c>
      <c r="H138" s="1405" t="s">
        <v>407</v>
      </c>
      <c r="I138" s="1405" t="s">
        <v>694</v>
      </c>
      <c r="J138" s="1405" t="s">
        <v>298</v>
      </c>
      <c r="K138" s="1405" t="s">
        <v>937</v>
      </c>
      <c r="L138" s="1405" t="s">
        <v>407</v>
      </c>
      <c r="M138" s="1405" t="s">
        <v>407</v>
      </c>
      <c r="N138" s="1408"/>
      <c r="O138" s="1407">
        <v>126</v>
      </c>
      <c r="P138" s="1405" t="s">
        <v>695</v>
      </c>
      <c r="Q138" s="1405" t="s">
        <v>473</v>
      </c>
      <c r="R138" s="1409">
        <v>11305</v>
      </c>
      <c r="S138" s="1409">
        <v>5142</v>
      </c>
      <c r="T138" s="1409">
        <v>510</v>
      </c>
      <c r="U138" s="1407">
        <v>13763</v>
      </c>
      <c r="V138" s="1405" t="s">
        <v>696</v>
      </c>
      <c r="W138" s="1405" t="s">
        <v>697</v>
      </c>
      <c r="X138" s="1405" t="s">
        <v>697</v>
      </c>
      <c r="Y138" s="1405" t="s">
        <v>407</v>
      </c>
      <c r="Z138" s="1404">
        <v>1</v>
      </c>
      <c r="AA138" s="1404">
        <v>0</v>
      </c>
      <c r="AB138" s="1408"/>
      <c r="AC138" s="1408"/>
      <c r="AD138" s="1408"/>
      <c r="AE138" s="1408"/>
      <c r="AF138" s="1408"/>
      <c r="AG138" s="1408"/>
      <c r="AH138" s="1406">
        <v>0</v>
      </c>
      <c r="AI138" s="1406">
        <v>118255</v>
      </c>
      <c r="AJ138" s="1408"/>
      <c r="AK138" s="1408"/>
      <c r="AL138" s="1408"/>
      <c r="AM138" s="1408"/>
      <c r="AN138" s="1408"/>
      <c r="AO138" s="1408"/>
      <c r="AP138" s="1406">
        <v>0</v>
      </c>
      <c r="AQ138" s="1406">
        <v>686725</v>
      </c>
      <c r="AR138" s="1404" t="s">
        <v>407</v>
      </c>
      <c r="AS138" s="1406">
        <v>1881.4383561643835</v>
      </c>
      <c r="AT138" s="1406">
        <v>60.745245466607699</v>
      </c>
      <c r="AU138" s="1406">
        <v>0.16642533004550056</v>
      </c>
      <c r="AV138" s="1406">
        <v>14.732290497983476</v>
      </c>
      <c r="AW138" s="1406">
        <v>4.0362439720502671E-2</v>
      </c>
      <c r="AX138" s="1405" t="s">
        <v>407</v>
      </c>
      <c r="AY138" s="1404">
        <v>0</v>
      </c>
      <c r="AZ138" s="1405" t="s">
        <v>407</v>
      </c>
      <c r="BA138" s="1405" t="s">
        <v>407</v>
      </c>
      <c r="BB138" s="1408"/>
      <c r="BC138" s="1408"/>
      <c r="BD138" s="1404">
        <v>0</v>
      </c>
      <c r="BE138" s="1405" t="s">
        <v>407</v>
      </c>
      <c r="BF138" s="1405" t="s">
        <v>407</v>
      </c>
      <c r="BG138" s="1404">
        <v>0</v>
      </c>
      <c r="BH138" s="1405" t="s">
        <v>407</v>
      </c>
      <c r="BI138" s="1405" t="s">
        <v>407</v>
      </c>
      <c r="BJ138" s="1404">
        <v>1</v>
      </c>
      <c r="BK138" s="1404">
        <v>0</v>
      </c>
      <c r="BL138" s="1404">
        <v>0</v>
      </c>
      <c r="BM138" s="1404">
        <v>0</v>
      </c>
      <c r="BN138" s="1408"/>
      <c r="BO138" s="1404">
        <v>0</v>
      </c>
      <c r="BP138" s="1405" t="s">
        <v>407</v>
      </c>
      <c r="BQ138" s="1405" t="s">
        <v>407</v>
      </c>
      <c r="BR138" s="1404">
        <v>0</v>
      </c>
      <c r="BS138" s="1405" t="s">
        <v>407</v>
      </c>
      <c r="BT138" s="1405" t="s">
        <v>407</v>
      </c>
      <c r="BU138" s="1405" t="s">
        <v>407</v>
      </c>
      <c r="BV138" s="1405" t="s">
        <v>938</v>
      </c>
      <c r="BW138" s="1404">
        <v>0</v>
      </c>
      <c r="BX138" s="1405" t="s">
        <v>407</v>
      </c>
      <c r="BY138" s="1405" t="s">
        <v>407</v>
      </c>
      <c r="BZ138" s="1405" t="s">
        <v>407</v>
      </c>
      <c r="CA138" s="1404">
        <v>0</v>
      </c>
      <c r="CB138" s="1405" t="s">
        <v>407</v>
      </c>
      <c r="CC138" s="1405" t="s">
        <v>677</v>
      </c>
      <c r="CD138" s="1404" t="b">
        <v>0</v>
      </c>
      <c r="CE138" s="1404" t="b">
        <v>0</v>
      </c>
      <c r="CF138" s="1404" t="b">
        <v>0</v>
      </c>
      <c r="CG138" s="1404" t="b">
        <v>0</v>
      </c>
      <c r="CH138" s="1404" t="b">
        <v>0</v>
      </c>
      <c r="CI138" s="1404" t="b">
        <v>0</v>
      </c>
      <c r="CJ138" s="1404" t="b">
        <v>1</v>
      </c>
      <c r="CK138" s="1404" t="b">
        <v>0</v>
      </c>
      <c r="CL138" s="1404" t="b">
        <v>0</v>
      </c>
      <c r="CM138" s="1405" t="s">
        <v>698</v>
      </c>
      <c r="CN138" s="1408"/>
      <c r="CO138" s="1408"/>
      <c r="CP138" s="1408"/>
      <c r="CQ138" s="1404">
        <v>1</v>
      </c>
      <c r="CR138" s="1408"/>
      <c r="CS138" s="1404">
        <v>1</v>
      </c>
      <c r="CT138" s="1405" t="s">
        <v>407</v>
      </c>
      <c r="CU138" s="1408"/>
    </row>
    <row r="139" spans="1:99" hidden="1" x14ac:dyDescent="0.2">
      <c r="A139" s="1404">
        <v>2024</v>
      </c>
      <c r="B139" s="1405" t="s">
        <v>185</v>
      </c>
      <c r="C139" s="1405" t="s">
        <v>809</v>
      </c>
      <c r="D139" s="1406">
        <v>1</v>
      </c>
      <c r="E139" s="1406">
        <v>0</v>
      </c>
      <c r="F139" s="1405" t="s">
        <v>236</v>
      </c>
      <c r="G139" s="1407" t="s">
        <v>693</v>
      </c>
      <c r="H139" s="1405" t="s">
        <v>407</v>
      </c>
      <c r="I139" s="1405" t="s">
        <v>694</v>
      </c>
      <c r="J139" s="1405" t="s">
        <v>328</v>
      </c>
      <c r="K139" s="1405" t="s">
        <v>810</v>
      </c>
      <c r="L139" s="1405" t="s">
        <v>407</v>
      </c>
      <c r="M139" s="1405" t="s">
        <v>407</v>
      </c>
      <c r="N139" s="1408"/>
      <c r="O139" s="1407">
        <v>126</v>
      </c>
      <c r="P139" s="1405" t="s">
        <v>695</v>
      </c>
      <c r="Q139" s="1405" t="s">
        <v>480</v>
      </c>
      <c r="R139" s="1409">
        <v>40028</v>
      </c>
      <c r="S139" s="1409">
        <v>17674</v>
      </c>
      <c r="T139" s="1409">
        <v>1310</v>
      </c>
      <c r="U139" s="1407">
        <v>13763</v>
      </c>
      <c r="V139" s="1405" t="s">
        <v>696</v>
      </c>
      <c r="W139" s="1405" t="s">
        <v>697</v>
      </c>
      <c r="X139" s="1405" t="s">
        <v>697</v>
      </c>
      <c r="Y139" s="1405" t="s">
        <v>407</v>
      </c>
      <c r="Z139" s="1404">
        <v>1</v>
      </c>
      <c r="AA139" s="1404">
        <v>0</v>
      </c>
      <c r="AB139" s="1408"/>
      <c r="AC139" s="1408"/>
      <c r="AD139" s="1408"/>
      <c r="AE139" s="1408"/>
      <c r="AF139" s="1408"/>
      <c r="AG139" s="1408"/>
      <c r="AH139" s="1408"/>
      <c r="AI139" s="1406">
        <v>0</v>
      </c>
      <c r="AJ139" s="1408"/>
      <c r="AK139" s="1408"/>
      <c r="AL139" s="1408"/>
      <c r="AM139" s="1408"/>
      <c r="AN139" s="1408"/>
      <c r="AO139" s="1408"/>
      <c r="AP139" s="1408"/>
      <c r="AQ139" s="1406">
        <v>2342325</v>
      </c>
      <c r="AR139" s="1404" t="s">
        <v>407</v>
      </c>
      <c r="AS139" s="1406">
        <v>6417.3287671232874</v>
      </c>
      <c r="AT139" s="1406">
        <v>58.517162985909863</v>
      </c>
      <c r="AU139" s="1406">
        <v>0.16032099448194484</v>
      </c>
      <c r="AV139" s="1406">
        <v>5.4096916421641303</v>
      </c>
      <c r="AW139" s="1406">
        <v>1.4821072992230493E-2</v>
      </c>
      <c r="AX139" s="1405" t="s">
        <v>407</v>
      </c>
      <c r="AY139" s="1404">
        <v>0</v>
      </c>
      <c r="AZ139" s="1405" t="s">
        <v>407</v>
      </c>
      <c r="BA139" s="1405" t="s">
        <v>407</v>
      </c>
      <c r="BB139" s="1408"/>
      <c r="BC139" s="1408"/>
      <c r="BD139" s="1404">
        <v>0</v>
      </c>
      <c r="BE139" s="1405" t="s">
        <v>407</v>
      </c>
      <c r="BF139" s="1405" t="s">
        <v>407</v>
      </c>
      <c r="BG139" s="1404">
        <v>0</v>
      </c>
      <c r="BH139" s="1405" t="s">
        <v>407</v>
      </c>
      <c r="BI139" s="1405" t="s">
        <v>407</v>
      </c>
      <c r="BJ139" s="1404">
        <v>0</v>
      </c>
      <c r="BK139" s="1404">
        <v>0</v>
      </c>
      <c r="BL139" s="1404">
        <v>0</v>
      </c>
      <c r="BM139" s="1404">
        <v>0</v>
      </c>
      <c r="BN139" s="1408"/>
      <c r="BO139" s="1404">
        <v>0</v>
      </c>
      <c r="BP139" s="1405" t="s">
        <v>407</v>
      </c>
      <c r="BQ139" s="1405" t="s">
        <v>407</v>
      </c>
      <c r="BR139" s="1404">
        <v>1</v>
      </c>
      <c r="BS139" s="1405" t="s">
        <v>751</v>
      </c>
      <c r="BT139" s="1405" t="s">
        <v>407</v>
      </c>
      <c r="BU139" s="1405" t="s">
        <v>407</v>
      </c>
      <c r="BV139" s="1405" t="s">
        <v>793</v>
      </c>
      <c r="BW139" s="1404">
        <v>0</v>
      </c>
      <c r="BX139" s="1405" t="s">
        <v>407</v>
      </c>
      <c r="BY139" s="1405" t="s">
        <v>407</v>
      </c>
      <c r="BZ139" s="1405" t="s">
        <v>407</v>
      </c>
      <c r="CA139" s="1404">
        <v>0</v>
      </c>
      <c r="CB139" s="1405" t="s">
        <v>407</v>
      </c>
      <c r="CC139" s="1405" t="s">
        <v>677</v>
      </c>
      <c r="CD139" s="1404" t="b">
        <v>0</v>
      </c>
      <c r="CE139" s="1404" t="b">
        <v>0</v>
      </c>
      <c r="CF139" s="1404" t="b">
        <v>0</v>
      </c>
      <c r="CG139" s="1404" t="b">
        <v>0</v>
      </c>
      <c r="CH139" s="1404" t="b">
        <v>0</v>
      </c>
      <c r="CI139" s="1404" t="b">
        <v>0</v>
      </c>
      <c r="CJ139" s="1404" t="b">
        <v>1</v>
      </c>
      <c r="CK139" s="1404" t="b">
        <v>0</v>
      </c>
      <c r="CL139" s="1404" t="b">
        <v>0</v>
      </c>
      <c r="CM139" s="1405" t="s">
        <v>698</v>
      </c>
      <c r="CN139" s="1408"/>
      <c r="CO139" s="1408"/>
      <c r="CP139" s="1408"/>
      <c r="CQ139" s="1404">
        <v>1</v>
      </c>
      <c r="CR139" s="1408"/>
      <c r="CS139" s="1404">
        <v>1</v>
      </c>
      <c r="CT139" s="1405" t="s">
        <v>407</v>
      </c>
      <c r="CU139" s="1408"/>
    </row>
    <row r="140" spans="1:99" hidden="1" x14ac:dyDescent="0.2">
      <c r="A140" s="1404">
        <v>2024</v>
      </c>
      <c r="B140" s="1405" t="s">
        <v>178</v>
      </c>
      <c r="C140" s="1405" t="s">
        <v>942</v>
      </c>
      <c r="D140" s="1406">
        <v>1</v>
      </c>
      <c r="E140" s="1406">
        <v>0</v>
      </c>
      <c r="F140" s="1405" t="s">
        <v>236</v>
      </c>
      <c r="G140" s="1407" t="s">
        <v>693</v>
      </c>
      <c r="H140" s="1405" t="s">
        <v>407</v>
      </c>
      <c r="I140" s="1405" t="s">
        <v>694</v>
      </c>
      <c r="J140" s="1405" t="s">
        <v>298</v>
      </c>
      <c r="K140" s="1405" t="s">
        <v>943</v>
      </c>
      <c r="L140" s="1405" t="s">
        <v>407</v>
      </c>
      <c r="M140" s="1405" t="s">
        <v>407</v>
      </c>
      <c r="N140" s="1408"/>
      <c r="O140" s="1407">
        <v>126</v>
      </c>
      <c r="P140" s="1405" t="s">
        <v>695</v>
      </c>
      <c r="Q140" s="1405" t="s">
        <v>473</v>
      </c>
      <c r="R140" s="1409">
        <v>1624</v>
      </c>
      <c r="S140" s="1409">
        <v>788</v>
      </c>
      <c r="T140" s="1409">
        <v>312</v>
      </c>
      <c r="U140" s="1407">
        <v>13763</v>
      </c>
      <c r="V140" s="1405" t="s">
        <v>696</v>
      </c>
      <c r="W140" s="1405" t="s">
        <v>697</v>
      </c>
      <c r="X140" s="1405" t="s">
        <v>697</v>
      </c>
      <c r="Y140" s="1405" t="s">
        <v>407</v>
      </c>
      <c r="Z140" s="1404">
        <v>1</v>
      </c>
      <c r="AA140" s="1404">
        <v>0</v>
      </c>
      <c r="AB140" s="1408"/>
      <c r="AC140" s="1408"/>
      <c r="AD140" s="1408"/>
      <c r="AE140" s="1408"/>
      <c r="AF140" s="1408"/>
      <c r="AG140" s="1408"/>
      <c r="AH140" s="1408"/>
      <c r="AI140" s="1406">
        <v>341190</v>
      </c>
      <c r="AJ140" s="1408"/>
      <c r="AK140" s="1408"/>
      <c r="AL140" s="1408"/>
      <c r="AM140" s="1408"/>
      <c r="AN140" s="1408"/>
      <c r="AO140" s="1408"/>
      <c r="AP140" s="1408"/>
      <c r="AQ140" s="1406">
        <v>682380</v>
      </c>
      <c r="AR140" s="1404" t="s">
        <v>407</v>
      </c>
      <c r="AS140" s="1406">
        <v>1869.5342465753424</v>
      </c>
      <c r="AT140" s="1406">
        <v>420.1847290640394</v>
      </c>
      <c r="AU140" s="1406">
        <v>1.1511910385316149</v>
      </c>
      <c r="AV140" s="1406">
        <v>14.732290497983476</v>
      </c>
      <c r="AW140" s="1406">
        <v>4.0362439720502671E-2</v>
      </c>
      <c r="AX140" s="1405" t="s">
        <v>407</v>
      </c>
      <c r="AY140" s="1404">
        <v>0</v>
      </c>
      <c r="AZ140" s="1405" t="s">
        <v>407</v>
      </c>
      <c r="BA140" s="1405" t="s">
        <v>407</v>
      </c>
      <c r="BB140" s="1408"/>
      <c r="BC140" s="1408"/>
      <c r="BD140" s="1404">
        <v>0</v>
      </c>
      <c r="BE140" s="1405" t="s">
        <v>407</v>
      </c>
      <c r="BF140" s="1405" t="s">
        <v>407</v>
      </c>
      <c r="BG140" s="1404">
        <v>0</v>
      </c>
      <c r="BH140" s="1405" t="s">
        <v>407</v>
      </c>
      <c r="BI140" s="1405" t="s">
        <v>407</v>
      </c>
      <c r="BJ140" s="1404">
        <v>0</v>
      </c>
      <c r="BK140" s="1404">
        <v>0</v>
      </c>
      <c r="BL140" s="1404">
        <v>0</v>
      </c>
      <c r="BM140" s="1404">
        <v>0</v>
      </c>
      <c r="BN140" s="1408"/>
      <c r="BO140" s="1404">
        <v>0</v>
      </c>
      <c r="BP140" s="1405" t="s">
        <v>407</v>
      </c>
      <c r="BQ140" s="1405" t="s">
        <v>407</v>
      </c>
      <c r="BR140" s="1404">
        <v>1</v>
      </c>
      <c r="BS140" s="1405" t="s">
        <v>898</v>
      </c>
      <c r="BT140" s="1405" t="s">
        <v>407</v>
      </c>
      <c r="BU140" s="1405" t="s">
        <v>407</v>
      </c>
      <c r="BV140" s="1405" t="s">
        <v>1231</v>
      </c>
      <c r="BW140" s="1404">
        <v>0</v>
      </c>
      <c r="BX140" s="1405" t="s">
        <v>407</v>
      </c>
      <c r="BY140" s="1405" t="s">
        <v>407</v>
      </c>
      <c r="BZ140" s="1405" t="s">
        <v>407</v>
      </c>
      <c r="CA140" s="1404">
        <v>0</v>
      </c>
      <c r="CB140" s="1405" t="s">
        <v>407</v>
      </c>
      <c r="CC140" s="1405" t="s">
        <v>677</v>
      </c>
      <c r="CD140" s="1404" t="b">
        <v>0</v>
      </c>
      <c r="CE140" s="1404" t="b">
        <v>0</v>
      </c>
      <c r="CF140" s="1404" t="b">
        <v>0</v>
      </c>
      <c r="CG140" s="1404" t="b">
        <v>0</v>
      </c>
      <c r="CH140" s="1404" t="b">
        <v>0</v>
      </c>
      <c r="CI140" s="1404" t="b">
        <v>0</v>
      </c>
      <c r="CJ140" s="1404" t="b">
        <v>1</v>
      </c>
      <c r="CK140" s="1404" t="b">
        <v>0</v>
      </c>
      <c r="CL140" s="1404" t="b">
        <v>0</v>
      </c>
      <c r="CM140" s="1405" t="s">
        <v>698</v>
      </c>
      <c r="CN140" s="1408"/>
      <c r="CO140" s="1408"/>
      <c r="CP140" s="1408"/>
      <c r="CQ140" s="1404">
        <v>1</v>
      </c>
      <c r="CR140" s="1408"/>
      <c r="CS140" s="1404">
        <v>1</v>
      </c>
      <c r="CT140" s="1405" t="s">
        <v>407</v>
      </c>
      <c r="CU140" s="1408"/>
    </row>
    <row r="141" spans="1:99" hidden="1" x14ac:dyDescent="0.2">
      <c r="A141" s="1404">
        <v>2024</v>
      </c>
      <c r="B141" s="1405" t="s">
        <v>178</v>
      </c>
      <c r="C141" s="1405" t="s">
        <v>939</v>
      </c>
      <c r="D141" s="1406">
        <v>1</v>
      </c>
      <c r="E141" s="1406">
        <v>0</v>
      </c>
      <c r="F141" s="1405" t="s">
        <v>236</v>
      </c>
      <c r="G141" s="1407" t="s">
        <v>693</v>
      </c>
      <c r="H141" s="1405" t="s">
        <v>407</v>
      </c>
      <c r="I141" s="1405" t="s">
        <v>694</v>
      </c>
      <c r="J141" s="1405" t="s">
        <v>298</v>
      </c>
      <c r="K141" s="1405" t="s">
        <v>940</v>
      </c>
      <c r="L141" s="1405" t="s">
        <v>407</v>
      </c>
      <c r="M141" s="1405" t="s">
        <v>407</v>
      </c>
      <c r="N141" s="1408"/>
      <c r="O141" s="1407">
        <v>126</v>
      </c>
      <c r="P141" s="1405" t="s">
        <v>695</v>
      </c>
      <c r="Q141" s="1405" t="s">
        <v>473</v>
      </c>
      <c r="R141" s="1409">
        <v>942</v>
      </c>
      <c r="S141" s="1409">
        <v>1815</v>
      </c>
      <c r="T141" s="1409">
        <v>100</v>
      </c>
      <c r="U141" s="1407">
        <v>13763</v>
      </c>
      <c r="V141" s="1405" t="s">
        <v>696</v>
      </c>
      <c r="W141" s="1405" t="s">
        <v>697</v>
      </c>
      <c r="X141" s="1405" t="s">
        <v>697</v>
      </c>
      <c r="Y141" s="1405" t="s">
        <v>407</v>
      </c>
      <c r="Z141" s="1404">
        <v>1</v>
      </c>
      <c r="AA141" s="1404">
        <v>0</v>
      </c>
      <c r="AB141" s="1408"/>
      <c r="AC141" s="1408"/>
      <c r="AD141" s="1408"/>
      <c r="AE141" s="1408"/>
      <c r="AF141" s="1408"/>
      <c r="AG141" s="1406">
        <v>0</v>
      </c>
      <c r="AH141" s="1408"/>
      <c r="AI141" s="1406">
        <v>0</v>
      </c>
      <c r="AJ141" s="1408"/>
      <c r="AK141" s="1408"/>
      <c r="AL141" s="1408"/>
      <c r="AM141" s="1408"/>
      <c r="AN141" s="1408"/>
      <c r="AO141" s="1406">
        <v>33640</v>
      </c>
      <c r="AP141" s="1408"/>
      <c r="AQ141" s="1406">
        <v>33640</v>
      </c>
      <c r="AR141" s="1404" t="s">
        <v>407</v>
      </c>
      <c r="AS141" s="1406">
        <v>92.164383561643831</v>
      </c>
      <c r="AT141" s="1406">
        <v>35.711252653927815</v>
      </c>
      <c r="AU141" s="1406">
        <v>9.7839048366925516E-2</v>
      </c>
      <c r="AV141" s="1406">
        <v>14.732290497983476</v>
      </c>
      <c r="AW141" s="1406">
        <v>4.0362439720502671E-2</v>
      </c>
      <c r="AX141" s="1405" t="s">
        <v>941</v>
      </c>
      <c r="AY141" s="1404">
        <v>1</v>
      </c>
      <c r="AZ141" s="1405" t="s">
        <v>808</v>
      </c>
      <c r="BA141" s="1405" t="s">
        <v>407</v>
      </c>
      <c r="BB141" s="1408"/>
      <c r="BC141" s="1408"/>
      <c r="BD141" s="1404">
        <v>0</v>
      </c>
      <c r="BE141" s="1405" t="s">
        <v>407</v>
      </c>
      <c r="BF141" s="1405" t="s">
        <v>407</v>
      </c>
      <c r="BG141" s="1404">
        <v>0</v>
      </c>
      <c r="BH141" s="1405" t="s">
        <v>407</v>
      </c>
      <c r="BI141" s="1405" t="s">
        <v>407</v>
      </c>
      <c r="BJ141" s="1404">
        <v>0</v>
      </c>
      <c r="BK141" s="1404">
        <v>0</v>
      </c>
      <c r="BL141" s="1404">
        <v>0</v>
      </c>
      <c r="BM141" s="1404">
        <v>0</v>
      </c>
      <c r="BN141" s="1408"/>
      <c r="BO141" s="1404">
        <v>0</v>
      </c>
      <c r="BP141" s="1405" t="s">
        <v>407</v>
      </c>
      <c r="BQ141" s="1405" t="s">
        <v>407</v>
      </c>
      <c r="BR141" s="1404">
        <v>0</v>
      </c>
      <c r="BS141" s="1405" t="s">
        <v>407</v>
      </c>
      <c r="BT141" s="1405" t="s">
        <v>407</v>
      </c>
      <c r="BU141" s="1405" t="s">
        <v>407</v>
      </c>
      <c r="BV141" s="1405" t="s">
        <v>407</v>
      </c>
      <c r="BW141" s="1404">
        <v>0</v>
      </c>
      <c r="BX141" s="1405" t="s">
        <v>407</v>
      </c>
      <c r="BY141" s="1405" t="s">
        <v>407</v>
      </c>
      <c r="BZ141" s="1405" t="s">
        <v>407</v>
      </c>
      <c r="CA141" s="1404">
        <v>0</v>
      </c>
      <c r="CB141" s="1405" t="s">
        <v>407</v>
      </c>
      <c r="CC141" s="1405" t="s">
        <v>677</v>
      </c>
      <c r="CD141" s="1404" t="b">
        <v>0</v>
      </c>
      <c r="CE141" s="1404" t="b">
        <v>0</v>
      </c>
      <c r="CF141" s="1404" t="b">
        <v>0</v>
      </c>
      <c r="CG141" s="1404" t="b">
        <v>0</v>
      </c>
      <c r="CH141" s="1404" t="b">
        <v>0</v>
      </c>
      <c r="CI141" s="1404" t="b">
        <v>0</v>
      </c>
      <c r="CJ141" s="1404" t="b">
        <v>1</v>
      </c>
      <c r="CK141" s="1404" t="b">
        <v>0</v>
      </c>
      <c r="CL141" s="1404" t="b">
        <v>0</v>
      </c>
      <c r="CM141" s="1405" t="s">
        <v>750</v>
      </c>
      <c r="CN141" s="1408"/>
      <c r="CO141" s="1408"/>
      <c r="CP141" s="1408"/>
      <c r="CQ141" s="1404">
        <v>1</v>
      </c>
      <c r="CR141" s="1408"/>
      <c r="CS141" s="1404">
        <v>1</v>
      </c>
      <c r="CT141" s="1405" t="s">
        <v>407</v>
      </c>
      <c r="CU141" s="1408"/>
    </row>
    <row r="142" spans="1:99" hidden="1" x14ac:dyDescent="0.2">
      <c r="A142" s="1404">
        <v>2024</v>
      </c>
      <c r="B142" s="1405" t="s">
        <v>179</v>
      </c>
      <c r="C142" s="1405" t="s">
        <v>1007</v>
      </c>
      <c r="D142" s="1406">
        <v>1</v>
      </c>
      <c r="E142" s="1406">
        <v>0</v>
      </c>
      <c r="F142" s="1405" t="s">
        <v>236</v>
      </c>
      <c r="G142" s="1407" t="s">
        <v>693</v>
      </c>
      <c r="H142" s="1405" t="s">
        <v>407</v>
      </c>
      <c r="I142" s="1405" t="s">
        <v>694</v>
      </c>
      <c r="J142" s="1405" t="s">
        <v>303</v>
      </c>
      <c r="K142" s="1405" t="s">
        <v>836</v>
      </c>
      <c r="L142" s="1405" t="s">
        <v>407</v>
      </c>
      <c r="M142" s="1405" t="s">
        <v>407</v>
      </c>
      <c r="N142" s="1408"/>
      <c r="O142" s="1407">
        <v>126</v>
      </c>
      <c r="P142" s="1405" t="s">
        <v>695</v>
      </c>
      <c r="Q142" s="1405" t="s">
        <v>474</v>
      </c>
      <c r="R142" s="1409">
        <v>12475</v>
      </c>
      <c r="S142" s="1409">
        <v>5220</v>
      </c>
      <c r="T142" s="1409">
        <v>780</v>
      </c>
      <c r="U142" s="1407">
        <v>13763</v>
      </c>
      <c r="V142" s="1405" t="s">
        <v>696</v>
      </c>
      <c r="W142" s="1405" t="s">
        <v>697</v>
      </c>
      <c r="X142" s="1405" t="s">
        <v>697</v>
      </c>
      <c r="Y142" s="1405" t="s">
        <v>407</v>
      </c>
      <c r="Z142" s="1404">
        <v>1</v>
      </c>
      <c r="AA142" s="1404">
        <v>0</v>
      </c>
      <c r="AB142" s="1408"/>
      <c r="AC142" s="1408"/>
      <c r="AD142" s="1408"/>
      <c r="AE142" s="1408"/>
      <c r="AF142" s="1408"/>
      <c r="AG142" s="1408"/>
      <c r="AH142" s="1406">
        <v>0</v>
      </c>
      <c r="AI142" s="1406">
        <v>0</v>
      </c>
      <c r="AJ142" s="1408"/>
      <c r="AK142" s="1408"/>
      <c r="AL142" s="1408"/>
      <c r="AM142" s="1408"/>
      <c r="AN142" s="1408"/>
      <c r="AO142" s="1408"/>
      <c r="AP142" s="1406">
        <v>686451</v>
      </c>
      <c r="AQ142" s="1406">
        <v>686451</v>
      </c>
      <c r="AR142" s="1404" t="s">
        <v>407</v>
      </c>
      <c r="AS142" s="1406">
        <v>1880.6876712328767</v>
      </c>
      <c r="AT142" s="1406">
        <v>55.02613226452906</v>
      </c>
      <c r="AU142" s="1406">
        <v>0.15075652675213441</v>
      </c>
      <c r="AV142" s="1406">
        <v>14.273249045522684</v>
      </c>
      <c r="AW142" s="1406">
        <v>3.91047919055416E-2</v>
      </c>
      <c r="AX142" s="1405" t="s">
        <v>407</v>
      </c>
      <c r="AY142" s="1404">
        <v>0</v>
      </c>
      <c r="AZ142" s="1405" t="s">
        <v>407</v>
      </c>
      <c r="BA142" s="1405" t="s">
        <v>407</v>
      </c>
      <c r="BB142" s="1408"/>
      <c r="BC142" s="1408"/>
      <c r="BD142" s="1404">
        <v>0</v>
      </c>
      <c r="BE142" s="1405" t="s">
        <v>407</v>
      </c>
      <c r="BF142" s="1405" t="s">
        <v>407</v>
      </c>
      <c r="BG142" s="1404">
        <v>0</v>
      </c>
      <c r="BH142" s="1405" t="s">
        <v>407</v>
      </c>
      <c r="BI142" s="1405" t="s">
        <v>407</v>
      </c>
      <c r="BJ142" s="1404">
        <v>1</v>
      </c>
      <c r="BK142" s="1404">
        <v>0</v>
      </c>
      <c r="BL142" s="1404">
        <v>0</v>
      </c>
      <c r="BM142" s="1404">
        <v>0</v>
      </c>
      <c r="BN142" s="1408"/>
      <c r="BO142" s="1404">
        <v>0</v>
      </c>
      <c r="BP142" s="1405" t="s">
        <v>407</v>
      </c>
      <c r="BQ142" s="1405" t="s">
        <v>407</v>
      </c>
      <c r="BR142" s="1404">
        <v>0</v>
      </c>
      <c r="BS142" s="1405" t="s">
        <v>407</v>
      </c>
      <c r="BT142" s="1405" t="s">
        <v>407</v>
      </c>
      <c r="BU142" s="1405" t="s">
        <v>407</v>
      </c>
      <c r="BV142" s="1405" t="s">
        <v>1008</v>
      </c>
      <c r="BW142" s="1404">
        <v>0</v>
      </c>
      <c r="BX142" s="1405" t="s">
        <v>407</v>
      </c>
      <c r="BY142" s="1405" t="s">
        <v>407</v>
      </c>
      <c r="BZ142" s="1405" t="s">
        <v>407</v>
      </c>
      <c r="CA142" s="1404">
        <v>0</v>
      </c>
      <c r="CB142" s="1405" t="s">
        <v>407</v>
      </c>
      <c r="CC142" s="1405" t="s">
        <v>677</v>
      </c>
      <c r="CD142" s="1404" t="b">
        <v>0</v>
      </c>
      <c r="CE142" s="1404" t="b">
        <v>0</v>
      </c>
      <c r="CF142" s="1404" t="b">
        <v>0</v>
      </c>
      <c r="CG142" s="1404" t="b">
        <v>0</v>
      </c>
      <c r="CH142" s="1404" t="b">
        <v>0</v>
      </c>
      <c r="CI142" s="1404" t="b">
        <v>0</v>
      </c>
      <c r="CJ142" s="1404" t="b">
        <v>1</v>
      </c>
      <c r="CK142" s="1404" t="b">
        <v>0</v>
      </c>
      <c r="CL142" s="1404" t="b">
        <v>0</v>
      </c>
      <c r="CM142" s="1405" t="s">
        <v>698</v>
      </c>
      <c r="CN142" s="1408"/>
      <c r="CO142" s="1408"/>
      <c r="CP142" s="1408"/>
      <c r="CQ142" s="1404">
        <v>1</v>
      </c>
      <c r="CR142" s="1408"/>
      <c r="CS142" s="1404">
        <v>1</v>
      </c>
      <c r="CT142" s="1405" t="s">
        <v>407</v>
      </c>
      <c r="CU142" s="1408"/>
    </row>
    <row r="143" spans="1:99" hidden="1" x14ac:dyDescent="0.2">
      <c r="A143" s="1404">
        <v>2024</v>
      </c>
      <c r="B143" s="1405" t="s">
        <v>189</v>
      </c>
      <c r="C143" s="1405" t="s">
        <v>740</v>
      </c>
      <c r="D143" s="1406">
        <v>1</v>
      </c>
      <c r="E143" s="1406">
        <v>0</v>
      </c>
      <c r="F143" s="1405" t="s">
        <v>236</v>
      </c>
      <c r="G143" s="1407" t="s">
        <v>693</v>
      </c>
      <c r="H143" s="1405" t="s">
        <v>407</v>
      </c>
      <c r="I143" s="1405" t="s">
        <v>694</v>
      </c>
      <c r="J143" s="1405" t="s">
        <v>342</v>
      </c>
      <c r="K143" s="1405" t="s">
        <v>741</v>
      </c>
      <c r="L143" s="1405" t="s">
        <v>407</v>
      </c>
      <c r="M143" s="1405" t="s">
        <v>407</v>
      </c>
      <c r="N143" s="1408"/>
      <c r="O143" s="1407">
        <v>126</v>
      </c>
      <c r="P143" s="1405" t="s">
        <v>695</v>
      </c>
      <c r="Q143" s="1405" t="s">
        <v>483</v>
      </c>
      <c r="R143" s="1409">
        <v>17876</v>
      </c>
      <c r="S143" s="1409">
        <v>8742</v>
      </c>
      <c r="T143" s="1409">
        <v>1096</v>
      </c>
      <c r="U143" s="1407">
        <v>13763</v>
      </c>
      <c r="V143" s="1405" t="s">
        <v>696</v>
      </c>
      <c r="W143" s="1405" t="s">
        <v>697</v>
      </c>
      <c r="X143" s="1405" t="s">
        <v>697</v>
      </c>
      <c r="Y143" s="1405" t="s">
        <v>407</v>
      </c>
      <c r="Z143" s="1404">
        <v>1</v>
      </c>
      <c r="AA143" s="1404">
        <v>0</v>
      </c>
      <c r="AB143" s="1408"/>
      <c r="AC143" s="1408"/>
      <c r="AD143" s="1408"/>
      <c r="AE143" s="1408"/>
      <c r="AF143" s="1408"/>
      <c r="AG143" s="1408"/>
      <c r="AH143" s="1408"/>
      <c r="AI143" s="1406">
        <v>0</v>
      </c>
      <c r="AJ143" s="1408"/>
      <c r="AK143" s="1408"/>
      <c r="AL143" s="1408"/>
      <c r="AM143" s="1408"/>
      <c r="AN143" s="1408"/>
      <c r="AO143" s="1408"/>
      <c r="AP143" s="1408"/>
      <c r="AQ143" s="1406">
        <v>361921</v>
      </c>
      <c r="AR143" s="1404" t="s">
        <v>407</v>
      </c>
      <c r="AS143" s="1406">
        <v>991.56438356164381</v>
      </c>
      <c r="AT143" s="1406">
        <v>20.246196017006042</v>
      </c>
      <c r="AU143" s="1406">
        <v>5.5469030183578197E-2</v>
      </c>
      <c r="AV143" s="1406">
        <v>3.1785165556005337</v>
      </c>
      <c r="AW143" s="1406">
        <v>8.7082645358918728E-3</v>
      </c>
      <c r="AX143" s="1405" t="s">
        <v>407</v>
      </c>
      <c r="AY143" s="1404">
        <v>0</v>
      </c>
      <c r="AZ143" s="1405" t="s">
        <v>407</v>
      </c>
      <c r="BA143" s="1405" t="s">
        <v>407</v>
      </c>
      <c r="BB143" s="1408"/>
      <c r="BC143" s="1408"/>
      <c r="BD143" s="1404">
        <v>0</v>
      </c>
      <c r="BE143" s="1405" t="s">
        <v>407</v>
      </c>
      <c r="BF143" s="1405" t="s">
        <v>407</v>
      </c>
      <c r="BG143" s="1404">
        <v>0</v>
      </c>
      <c r="BH143" s="1405" t="s">
        <v>407</v>
      </c>
      <c r="BI143" s="1405" t="s">
        <v>407</v>
      </c>
      <c r="BJ143" s="1404">
        <v>0</v>
      </c>
      <c r="BK143" s="1404">
        <v>0</v>
      </c>
      <c r="BL143" s="1404">
        <v>0</v>
      </c>
      <c r="BM143" s="1404">
        <v>0</v>
      </c>
      <c r="BN143" s="1408"/>
      <c r="BO143" s="1404">
        <v>0</v>
      </c>
      <c r="BP143" s="1405" t="s">
        <v>407</v>
      </c>
      <c r="BQ143" s="1405" t="s">
        <v>407</v>
      </c>
      <c r="BR143" s="1404">
        <v>1</v>
      </c>
      <c r="BS143" s="1405" t="s">
        <v>808</v>
      </c>
      <c r="BT143" s="1405" t="s">
        <v>407</v>
      </c>
      <c r="BU143" s="1405" t="s">
        <v>407</v>
      </c>
      <c r="BV143" s="1405" t="s">
        <v>1235</v>
      </c>
      <c r="BW143" s="1404">
        <v>0</v>
      </c>
      <c r="BX143" s="1405" t="s">
        <v>407</v>
      </c>
      <c r="BY143" s="1405" t="s">
        <v>407</v>
      </c>
      <c r="BZ143" s="1405" t="s">
        <v>407</v>
      </c>
      <c r="CA143" s="1404">
        <v>0</v>
      </c>
      <c r="CB143" s="1405" t="s">
        <v>407</v>
      </c>
      <c r="CC143" s="1405" t="s">
        <v>677</v>
      </c>
      <c r="CD143" s="1404" t="b">
        <v>0</v>
      </c>
      <c r="CE143" s="1404" t="b">
        <v>0</v>
      </c>
      <c r="CF143" s="1404" t="b">
        <v>0</v>
      </c>
      <c r="CG143" s="1404" t="b">
        <v>0</v>
      </c>
      <c r="CH143" s="1404" t="b">
        <v>0</v>
      </c>
      <c r="CI143" s="1404" t="b">
        <v>0</v>
      </c>
      <c r="CJ143" s="1404" t="b">
        <v>1</v>
      </c>
      <c r="CK143" s="1404" t="b">
        <v>0</v>
      </c>
      <c r="CL143" s="1404" t="b">
        <v>0</v>
      </c>
      <c r="CM143" s="1405" t="s">
        <v>698</v>
      </c>
      <c r="CN143" s="1408"/>
      <c r="CO143" s="1408"/>
      <c r="CP143" s="1408"/>
      <c r="CQ143" s="1404">
        <v>1</v>
      </c>
      <c r="CR143" s="1408"/>
      <c r="CS143" s="1404">
        <v>1</v>
      </c>
      <c r="CT143" s="1405" t="s">
        <v>407</v>
      </c>
      <c r="CU143" s="1408"/>
    </row>
    <row r="144" spans="1:99" hidden="1" x14ac:dyDescent="0.2">
      <c r="A144" s="1404">
        <v>2024</v>
      </c>
      <c r="B144" s="1405" t="s">
        <v>179</v>
      </c>
      <c r="C144" s="1405" t="s">
        <v>1004</v>
      </c>
      <c r="D144" s="1406">
        <v>1</v>
      </c>
      <c r="E144" s="1406">
        <v>0</v>
      </c>
      <c r="F144" s="1405" t="s">
        <v>236</v>
      </c>
      <c r="G144" s="1407" t="s">
        <v>693</v>
      </c>
      <c r="H144" s="1405" t="s">
        <v>407</v>
      </c>
      <c r="I144" s="1405" t="s">
        <v>694</v>
      </c>
      <c r="J144" s="1405" t="s">
        <v>303</v>
      </c>
      <c r="K144" s="1405" t="s">
        <v>1005</v>
      </c>
      <c r="L144" s="1405" t="s">
        <v>407</v>
      </c>
      <c r="M144" s="1405" t="s">
        <v>407</v>
      </c>
      <c r="N144" s="1408"/>
      <c r="O144" s="1407">
        <v>126</v>
      </c>
      <c r="P144" s="1405" t="s">
        <v>695</v>
      </c>
      <c r="Q144" s="1405" t="s">
        <v>474</v>
      </c>
      <c r="R144" s="1409">
        <v>3524</v>
      </c>
      <c r="S144" s="1409">
        <v>1494</v>
      </c>
      <c r="T144" s="1409">
        <v>127</v>
      </c>
      <c r="U144" s="1407">
        <v>13763</v>
      </c>
      <c r="V144" s="1405" t="s">
        <v>696</v>
      </c>
      <c r="W144" s="1405" t="s">
        <v>697</v>
      </c>
      <c r="X144" s="1405" t="s">
        <v>697</v>
      </c>
      <c r="Y144" s="1405" t="s">
        <v>407</v>
      </c>
      <c r="Z144" s="1404">
        <v>1</v>
      </c>
      <c r="AA144" s="1404">
        <v>0</v>
      </c>
      <c r="AB144" s="1408"/>
      <c r="AC144" s="1408"/>
      <c r="AD144" s="1408"/>
      <c r="AE144" s="1408"/>
      <c r="AF144" s="1408"/>
      <c r="AG144" s="1408"/>
      <c r="AH144" s="1408"/>
      <c r="AI144" s="1406">
        <v>0</v>
      </c>
      <c r="AJ144" s="1408"/>
      <c r="AK144" s="1408"/>
      <c r="AL144" s="1408"/>
      <c r="AM144" s="1408"/>
      <c r="AN144" s="1408"/>
      <c r="AO144" s="1408"/>
      <c r="AP144" s="1408"/>
      <c r="AQ144" s="1406">
        <v>202671</v>
      </c>
      <c r="AR144" s="1404" t="s">
        <v>407</v>
      </c>
      <c r="AS144" s="1406">
        <v>555.26301369863017</v>
      </c>
      <c r="AT144" s="1406">
        <v>57.511634506242906</v>
      </c>
      <c r="AU144" s="1406">
        <v>0.15756612193491207</v>
      </c>
      <c r="AV144" s="1406">
        <v>14.273249045522684</v>
      </c>
      <c r="AW144" s="1406">
        <v>3.91047919055416E-2</v>
      </c>
      <c r="AX144" s="1405" t="s">
        <v>407</v>
      </c>
      <c r="AY144" s="1404">
        <v>0</v>
      </c>
      <c r="AZ144" s="1405" t="s">
        <v>407</v>
      </c>
      <c r="BA144" s="1405" t="s">
        <v>407</v>
      </c>
      <c r="BB144" s="1408"/>
      <c r="BC144" s="1408"/>
      <c r="BD144" s="1404">
        <v>0</v>
      </c>
      <c r="BE144" s="1405" t="s">
        <v>407</v>
      </c>
      <c r="BF144" s="1405" t="s">
        <v>407</v>
      </c>
      <c r="BG144" s="1404">
        <v>0</v>
      </c>
      <c r="BH144" s="1405" t="s">
        <v>407</v>
      </c>
      <c r="BI144" s="1405" t="s">
        <v>407</v>
      </c>
      <c r="BJ144" s="1404">
        <v>0</v>
      </c>
      <c r="BK144" s="1404">
        <v>0</v>
      </c>
      <c r="BL144" s="1404">
        <v>0</v>
      </c>
      <c r="BM144" s="1404">
        <v>0</v>
      </c>
      <c r="BN144" s="1408"/>
      <c r="BO144" s="1404">
        <v>0</v>
      </c>
      <c r="BP144" s="1405" t="s">
        <v>407</v>
      </c>
      <c r="BQ144" s="1405" t="s">
        <v>407</v>
      </c>
      <c r="BR144" s="1404">
        <v>1</v>
      </c>
      <c r="BS144" s="1405" t="s">
        <v>808</v>
      </c>
      <c r="BT144" s="1405" t="s">
        <v>407</v>
      </c>
      <c r="BU144" s="1405" t="s">
        <v>407</v>
      </c>
      <c r="BV144" s="1405" t="s">
        <v>1006</v>
      </c>
      <c r="BW144" s="1404">
        <v>0</v>
      </c>
      <c r="BX144" s="1405" t="s">
        <v>407</v>
      </c>
      <c r="BY144" s="1405" t="s">
        <v>407</v>
      </c>
      <c r="BZ144" s="1405" t="s">
        <v>407</v>
      </c>
      <c r="CA144" s="1404">
        <v>0</v>
      </c>
      <c r="CB144" s="1405" t="s">
        <v>407</v>
      </c>
      <c r="CC144" s="1405" t="s">
        <v>677</v>
      </c>
      <c r="CD144" s="1404" t="b">
        <v>0</v>
      </c>
      <c r="CE144" s="1404" t="b">
        <v>0</v>
      </c>
      <c r="CF144" s="1404" t="b">
        <v>0</v>
      </c>
      <c r="CG144" s="1404" t="b">
        <v>0</v>
      </c>
      <c r="CH144" s="1404" t="b">
        <v>0</v>
      </c>
      <c r="CI144" s="1404" t="b">
        <v>0</v>
      </c>
      <c r="CJ144" s="1404" t="b">
        <v>1</v>
      </c>
      <c r="CK144" s="1404" t="b">
        <v>0</v>
      </c>
      <c r="CL144" s="1404" t="b">
        <v>0</v>
      </c>
      <c r="CM144" s="1405" t="s">
        <v>698</v>
      </c>
      <c r="CN144" s="1408"/>
      <c r="CO144" s="1408"/>
      <c r="CP144" s="1408"/>
      <c r="CQ144" s="1404">
        <v>1</v>
      </c>
      <c r="CR144" s="1408"/>
      <c r="CS144" s="1404">
        <v>1</v>
      </c>
      <c r="CT144" s="1405" t="s">
        <v>407</v>
      </c>
      <c r="CU144" s="1408"/>
    </row>
    <row r="145" spans="1:99" hidden="1" x14ac:dyDescent="0.2">
      <c r="A145" s="1404">
        <v>2024</v>
      </c>
      <c r="B145" s="1405" t="s">
        <v>185</v>
      </c>
      <c r="C145" s="1405" t="s">
        <v>480</v>
      </c>
      <c r="D145" s="1406">
        <v>1</v>
      </c>
      <c r="E145" s="1406">
        <v>0</v>
      </c>
      <c r="F145" s="1405" t="s">
        <v>236</v>
      </c>
      <c r="G145" s="1407" t="s">
        <v>693</v>
      </c>
      <c r="H145" s="1405" t="s">
        <v>407</v>
      </c>
      <c r="I145" s="1405" t="s">
        <v>694</v>
      </c>
      <c r="J145" s="1405" t="s">
        <v>328</v>
      </c>
      <c r="K145" s="1405" t="s">
        <v>792</v>
      </c>
      <c r="L145" s="1405" t="s">
        <v>407</v>
      </c>
      <c r="M145" s="1405" t="s">
        <v>407</v>
      </c>
      <c r="N145" s="1408"/>
      <c r="O145" s="1407">
        <v>126</v>
      </c>
      <c r="P145" s="1405" t="s">
        <v>695</v>
      </c>
      <c r="Q145" s="1405" t="s">
        <v>480</v>
      </c>
      <c r="R145" s="1409">
        <v>1366155</v>
      </c>
      <c r="S145" s="1409">
        <v>777340</v>
      </c>
      <c r="T145" s="1409">
        <v>137375</v>
      </c>
      <c r="U145" s="1407">
        <v>13763</v>
      </c>
      <c r="V145" s="1405" t="s">
        <v>696</v>
      </c>
      <c r="W145" s="1405" t="s">
        <v>697</v>
      </c>
      <c r="X145" s="1405" t="s">
        <v>697</v>
      </c>
      <c r="Y145" s="1405" t="s">
        <v>407</v>
      </c>
      <c r="Z145" s="1404">
        <v>1</v>
      </c>
      <c r="AA145" s="1404">
        <v>0</v>
      </c>
      <c r="AB145" s="1408"/>
      <c r="AC145" s="1408"/>
      <c r="AD145" s="1408"/>
      <c r="AE145" s="1408"/>
      <c r="AF145" s="1408"/>
      <c r="AG145" s="1408"/>
      <c r="AH145" s="1408"/>
      <c r="AI145" s="1406">
        <v>0</v>
      </c>
      <c r="AJ145" s="1408"/>
      <c r="AK145" s="1408"/>
      <c r="AL145" s="1408"/>
      <c r="AM145" s="1408"/>
      <c r="AN145" s="1408"/>
      <c r="AO145" s="1408"/>
      <c r="AP145" s="1408"/>
      <c r="AQ145" s="1406">
        <v>11451523</v>
      </c>
      <c r="AR145" s="1404" t="s">
        <v>407</v>
      </c>
      <c r="AS145" s="1406">
        <v>31374.035616438356</v>
      </c>
      <c r="AT145" s="1406">
        <v>8.3823014226057797</v>
      </c>
      <c r="AU145" s="1406">
        <v>2.2965209377002135E-2</v>
      </c>
      <c r="AV145" s="1406">
        <v>5.4096916421641303</v>
      </c>
      <c r="AW145" s="1406">
        <v>1.4821072992230493E-2</v>
      </c>
      <c r="AX145" s="1405" t="s">
        <v>407</v>
      </c>
      <c r="AY145" s="1404">
        <v>0</v>
      </c>
      <c r="AZ145" s="1405" t="s">
        <v>407</v>
      </c>
      <c r="BA145" s="1405" t="s">
        <v>407</v>
      </c>
      <c r="BB145" s="1408"/>
      <c r="BC145" s="1408"/>
      <c r="BD145" s="1404">
        <v>0</v>
      </c>
      <c r="BE145" s="1405" t="s">
        <v>407</v>
      </c>
      <c r="BF145" s="1405" t="s">
        <v>407</v>
      </c>
      <c r="BG145" s="1404">
        <v>0</v>
      </c>
      <c r="BH145" s="1405" t="s">
        <v>407</v>
      </c>
      <c r="BI145" s="1405" t="s">
        <v>407</v>
      </c>
      <c r="BJ145" s="1404">
        <v>0</v>
      </c>
      <c r="BK145" s="1404">
        <v>0</v>
      </c>
      <c r="BL145" s="1404">
        <v>0</v>
      </c>
      <c r="BM145" s="1404">
        <v>0</v>
      </c>
      <c r="BN145" s="1408"/>
      <c r="BO145" s="1404">
        <v>0</v>
      </c>
      <c r="BP145" s="1405" t="s">
        <v>407</v>
      </c>
      <c r="BQ145" s="1405" t="s">
        <v>407</v>
      </c>
      <c r="BR145" s="1404">
        <v>1</v>
      </c>
      <c r="BS145" s="1405" t="s">
        <v>794</v>
      </c>
      <c r="BT145" s="1405" t="s">
        <v>407</v>
      </c>
      <c r="BU145" s="1405" t="s">
        <v>407</v>
      </c>
      <c r="BV145" s="1405" t="s">
        <v>793</v>
      </c>
      <c r="BW145" s="1404">
        <v>0</v>
      </c>
      <c r="BX145" s="1405" t="s">
        <v>407</v>
      </c>
      <c r="BY145" s="1405" t="s">
        <v>407</v>
      </c>
      <c r="BZ145" s="1405" t="s">
        <v>407</v>
      </c>
      <c r="CA145" s="1404">
        <v>0</v>
      </c>
      <c r="CB145" s="1405" t="s">
        <v>407</v>
      </c>
      <c r="CC145" s="1405" t="s">
        <v>677</v>
      </c>
      <c r="CD145" s="1404" t="b">
        <v>0</v>
      </c>
      <c r="CE145" s="1404" t="b">
        <v>0</v>
      </c>
      <c r="CF145" s="1404" t="b">
        <v>0</v>
      </c>
      <c r="CG145" s="1404" t="b">
        <v>0</v>
      </c>
      <c r="CH145" s="1404" t="b">
        <v>0</v>
      </c>
      <c r="CI145" s="1404" t="b">
        <v>0</v>
      </c>
      <c r="CJ145" s="1404" t="b">
        <v>1</v>
      </c>
      <c r="CK145" s="1404" t="b">
        <v>0</v>
      </c>
      <c r="CL145" s="1404" t="b">
        <v>0</v>
      </c>
      <c r="CM145" s="1405" t="s">
        <v>698</v>
      </c>
      <c r="CN145" s="1408"/>
      <c r="CO145" s="1408"/>
      <c r="CP145" s="1408"/>
      <c r="CQ145" s="1404">
        <v>1</v>
      </c>
      <c r="CR145" s="1408"/>
      <c r="CS145" s="1404">
        <v>1</v>
      </c>
      <c r="CT145" s="1405" t="s">
        <v>407</v>
      </c>
      <c r="CU145" s="1408"/>
    </row>
    <row r="146" spans="1:99" hidden="1" x14ac:dyDescent="0.2">
      <c r="A146" s="1404">
        <v>2024</v>
      </c>
      <c r="B146" s="1405" t="s">
        <v>179</v>
      </c>
      <c r="C146" s="1405" t="s">
        <v>1024</v>
      </c>
      <c r="D146" s="1406">
        <v>1</v>
      </c>
      <c r="E146" s="1406">
        <v>0</v>
      </c>
      <c r="F146" s="1405" t="s">
        <v>236</v>
      </c>
      <c r="G146" s="1407" t="s">
        <v>693</v>
      </c>
      <c r="H146" s="1405" t="s">
        <v>407</v>
      </c>
      <c r="I146" s="1405" t="s">
        <v>694</v>
      </c>
      <c r="J146" s="1405" t="s">
        <v>303</v>
      </c>
      <c r="K146" s="1405" t="s">
        <v>862</v>
      </c>
      <c r="L146" s="1405" t="s">
        <v>407</v>
      </c>
      <c r="M146" s="1405" t="s">
        <v>407</v>
      </c>
      <c r="N146" s="1408"/>
      <c r="O146" s="1407">
        <v>126</v>
      </c>
      <c r="P146" s="1405" t="s">
        <v>695</v>
      </c>
      <c r="Q146" s="1405" t="s">
        <v>474</v>
      </c>
      <c r="R146" s="1409">
        <v>9387</v>
      </c>
      <c r="S146" s="1409">
        <v>3816</v>
      </c>
      <c r="T146" s="1409">
        <v>503</v>
      </c>
      <c r="U146" s="1407">
        <v>13763</v>
      </c>
      <c r="V146" s="1405" t="s">
        <v>696</v>
      </c>
      <c r="W146" s="1405" t="s">
        <v>697</v>
      </c>
      <c r="X146" s="1405" t="s">
        <v>697</v>
      </c>
      <c r="Y146" s="1405" t="s">
        <v>407</v>
      </c>
      <c r="Z146" s="1404">
        <v>1</v>
      </c>
      <c r="AA146" s="1404">
        <v>0</v>
      </c>
      <c r="AB146" s="1408"/>
      <c r="AC146" s="1408"/>
      <c r="AD146" s="1408"/>
      <c r="AE146" s="1408"/>
      <c r="AF146" s="1408"/>
      <c r="AG146" s="1408"/>
      <c r="AH146" s="1408"/>
      <c r="AI146" s="1406">
        <v>0</v>
      </c>
      <c r="AJ146" s="1408"/>
      <c r="AK146" s="1408"/>
      <c r="AL146" s="1408"/>
      <c r="AM146" s="1408"/>
      <c r="AN146" s="1408"/>
      <c r="AO146" s="1408"/>
      <c r="AP146" s="1408"/>
      <c r="AQ146" s="1406">
        <v>270208</v>
      </c>
      <c r="AR146" s="1404" t="s">
        <v>407</v>
      </c>
      <c r="AS146" s="1406">
        <v>740.29589041095892</v>
      </c>
      <c r="AT146" s="1406">
        <v>28.78534142963673</v>
      </c>
      <c r="AU146" s="1406">
        <v>7.8863949122292415E-2</v>
      </c>
      <c r="AV146" s="1406">
        <v>14.273249045522684</v>
      </c>
      <c r="AW146" s="1406">
        <v>3.91047919055416E-2</v>
      </c>
      <c r="AX146" s="1405" t="s">
        <v>407</v>
      </c>
      <c r="AY146" s="1404">
        <v>0</v>
      </c>
      <c r="AZ146" s="1405" t="s">
        <v>407</v>
      </c>
      <c r="BA146" s="1405" t="s">
        <v>407</v>
      </c>
      <c r="BB146" s="1408"/>
      <c r="BC146" s="1408"/>
      <c r="BD146" s="1404">
        <v>0</v>
      </c>
      <c r="BE146" s="1405" t="s">
        <v>407</v>
      </c>
      <c r="BF146" s="1405" t="s">
        <v>407</v>
      </c>
      <c r="BG146" s="1404">
        <v>0</v>
      </c>
      <c r="BH146" s="1405" t="s">
        <v>407</v>
      </c>
      <c r="BI146" s="1405" t="s">
        <v>407</v>
      </c>
      <c r="BJ146" s="1404">
        <v>0</v>
      </c>
      <c r="BK146" s="1404">
        <v>0</v>
      </c>
      <c r="BL146" s="1404">
        <v>0</v>
      </c>
      <c r="BM146" s="1404">
        <v>0</v>
      </c>
      <c r="BN146" s="1408"/>
      <c r="BO146" s="1404">
        <v>0</v>
      </c>
      <c r="BP146" s="1405" t="s">
        <v>407</v>
      </c>
      <c r="BQ146" s="1405" t="s">
        <v>407</v>
      </c>
      <c r="BR146" s="1404">
        <v>1</v>
      </c>
      <c r="BS146" s="1405" t="s">
        <v>842</v>
      </c>
      <c r="BT146" s="1405" t="s">
        <v>407</v>
      </c>
      <c r="BU146" s="1405" t="s">
        <v>407</v>
      </c>
      <c r="BV146" s="1405" t="s">
        <v>407</v>
      </c>
      <c r="BW146" s="1404">
        <v>0</v>
      </c>
      <c r="BX146" s="1405" t="s">
        <v>407</v>
      </c>
      <c r="BY146" s="1405" t="s">
        <v>407</v>
      </c>
      <c r="BZ146" s="1405" t="s">
        <v>407</v>
      </c>
      <c r="CA146" s="1404">
        <v>0</v>
      </c>
      <c r="CB146" s="1405" t="s">
        <v>407</v>
      </c>
      <c r="CC146" s="1405" t="s">
        <v>677</v>
      </c>
      <c r="CD146" s="1404" t="b">
        <v>0</v>
      </c>
      <c r="CE146" s="1404" t="b">
        <v>0</v>
      </c>
      <c r="CF146" s="1404" t="b">
        <v>0</v>
      </c>
      <c r="CG146" s="1404" t="b">
        <v>0</v>
      </c>
      <c r="CH146" s="1404" t="b">
        <v>0</v>
      </c>
      <c r="CI146" s="1404" t="b">
        <v>0</v>
      </c>
      <c r="CJ146" s="1404" t="b">
        <v>1</v>
      </c>
      <c r="CK146" s="1404" t="b">
        <v>0</v>
      </c>
      <c r="CL146" s="1404" t="b">
        <v>0</v>
      </c>
      <c r="CM146" s="1405" t="s">
        <v>698</v>
      </c>
      <c r="CN146" s="1408"/>
      <c r="CO146" s="1408"/>
      <c r="CP146" s="1408"/>
      <c r="CQ146" s="1404">
        <v>1</v>
      </c>
      <c r="CR146" s="1408"/>
      <c r="CS146" s="1404">
        <v>1</v>
      </c>
      <c r="CT146" s="1405" t="s">
        <v>407</v>
      </c>
      <c r="CU146" s="1408"/>
    </row>
    <row r="147" spans="1:99" hidden="1" x14ac:dyDescent="0.2">
      <c r="A147" s="1404">
        <v>2024</v>
      </c>
      <c r="B147" s="1405" t="s">
        <v>185</v>
      </c>
      <c r="C147" s="1405" t="s">
        <v>1225</v>
      </c>
      <c r="D147" s="1406">
        <v>1</v>
      </c>
      <c r="E147" s="1406">
        <v>0</v>
      </c>
      <c r="F147" s="1405" t="s">
        <v>236</v>
      </c>
      <c r="G147" s="1407" t="s">
        <v>693</v>
      </c>
      <c r="H147" s="1405" t="s">
        <v>407</v>
      </c>
      <c r="I147" s="1405" t="s">
        <v>694</v>
      </c>
      <c r="J147" s="1405" t="s">
        <v>328</v>
      </c>
      <c r="K147" s="1405" t="s">
        <v>1226</v>
      </c>
      <c r="L147" s="1405" t="s">
        <v>407</v>
      </c>
      <c r="M147" s="1405" t="s">
        <v>407</v>
      </c>
      <c r="N147" s="1408"/>
      <c r="O147" s="1407">
        <v>126</v>
      </c>
      <c r="P147" s="1405" t="s">
        <v>695</v>
      </c>
      <c r="Q147" s="1405" t="s">
        <v>480</v>
      </c>
      <c r="R147" s="1409">
        <v>50831</v>
      </c>
      <c r="S147" s="1409">
        <v>38906</v>
      </c>
      <c r="T147" s="1409">
        <v>3929</v>
      </c>
      <c r="U147" s="1407">
        <v>13763</v>
      </c>
      <c r="V147" s="1405" t="s">
        <v>696</v>
      </c>
      <c r="W147" s="1405" t="s">
        <v>697</v>
      </c>
      <c r="X147" s="1405" t="s">
        <v>697</v>
      </c>
      <c r="Y147" s="1405" t="s">
        <v>407</v>
      </c>
      <c r="Z147" s="1404">
        <v>1</v>
      </c>
      <c r="AA147" s="1404">
        <v>0</v>
      </c>
      <c r="AB147" s="1408"/>
      <c r="AC147" s="1408"/>
      <c r="AD147" s="1408"/>
      <c r="AE147" s="1408"/>
      <c r="AF147" s="1408"/>
      <c r="AG147" s="1408"/>
      <c r="AH147" s="1408"/>
      <c r="AI147" s="1406">
        <v>0</v>
      </c>
      <c r="AJ147" s="1408"/>
      <c r="AK147" s="1408"/>
      <c r="AL147" s="1408"/>
      <c r="AM147" s="1408"/>
      <c r="AN147" s="1408"/>
      <c r="AO147" s="1408"/>
      <c r="AP147" s="1408"/>
      <c r="AQ147" s="1406">
        <v>38900</v>
      </c>
      <c r="AR147" s="1404" t="s">
        <v>407</v>
      </c>
      <c r="AS147" s="1406">
        <v>106.57534246575342</v>
      </c>
      <c r="AT147" s="1406">
        <v>0.7652810292931479</v>
      </c>
      <c r="AU147" s="1406">
        <v>2.0966603542278027E-3</v>
      </c>
      <c r="AV147" s="1406">
        <v>5.4096916421641303</v>
      </c>
      <c r="AW147" s="1406">
        <v>1.4821072992230493E-2</v>
      </c>
      <c r="AX147" s="1405" t="s">
        <v>1227</v>
      </c>
      <c r="AY147" s="1404">
        <v>0</v>
      </c>
      <c r="AZ147" s="1405" t="s">
        <v>407</v>
      </c>
      <c r="BA147" s="1405" t="s">
        <v>407</v>
      </c>
      <c r="BB147" s="1408"/>
      <c r="BC147" s="1408"/>
      <c r="BD147" s="1404">
        <v>0</v>
      </c>
      <c r="BE147" s="1405" t="s">
        <v>407</v>
      </c>
      <c r="BF147" s="1405" t="s">
        <v>407</v>
      </c>
      <c r="BG147" s="1404">
        <v>0</v>
      </c>
      <c r="BH147" s="1405" t="s">
        <v>407</v>
      </c>
      <c r="BI147" s="1405" t="s">
        <v>407</v>
      </c>
      <c r="BJ147" s="1404">
        <v>0</v>
      </c>
      <c r="BK147" s="1404">
        <v>0</v>
      </c>
      <c r="BL147" s="1404">
        <v>0</v>
      </c>
      <c r="BM147" s="1404">
        <v>0</v>
      </c>
      <c r="BN147" s="1408"/>
      <c r="BO147" s="1404">
        <v>0</v>
      </c>
      <c r="BP147" s="1405" t="s">
        <v>407</v>
      </c>
      <c r="BQ147" s="1405" t="s">
        <v>407</v>
      </c>
      <c r="BR147" s="1404">
        <v>1</v>
      </c>
      <c r="BS147" s="1405" t="s">
        <v>713</v>
      </c>
      <c r="BT147" s="1405" t="s">
        <v>407</v>
      </c>
      <c r="BU147" s="1405" t="s">
        <v>407</v>
      </c>
      <c r="BV147" s="1405" t="s">
        <v>1228</v>
      </c>
      <c r="BW147" s="1404">
        <v>0</v>
      </c>
      <c r="BX147" s="1405" t="s">
        <v>407</v>
      </c>
      <c r="BY147" s="1405" t="s">
        <v>407</v>
      </c>
      <c r="BZ147" s="1405" t="s">
        <v>407</v>
      </c>
      <c r="CA147" s="1404">
        <v>0</v>
      </c>
      <c r="CB147" s="1405" t="s">
        <v>407</v>
      </c>
      <c r="CC147" s="1405" t="s">
        <v>677</v>
      </c>
      <c r="CD147" s="1404" t="b">
        <v>0</v>
      </c>
      <c r="CE147" s="1404" t="b">
        <v>0</v>
      </c>
      <c r="CF147" s="1404" t="b">
        <v>0</v>
      </c>
      <c r="CG147" s="1404" t="b">
        <v>0</v>
      </c>
      <c r="CH147" s="1404" t="b">
        <v>0</v>
      </c>
      <c r="CI147" s="1404" t="b">
        <v>0</v>
      </c>
      <c r="CJ147" s="1404" t="b">
        <v>1</v>
      </c>
      <c r="CK147" s="1404" t="b">
        <v>0</v>
      </c>
      <c r="CL147" s="1404" t="b">
        <v>0</v>
      </c>
      <c r="CM147" s="1405" t="s">
        <v>698</v>
      </c>
      <c r="CN147" s="1408"/>
      <c r="CO147" s="1408"/>
      <c r="CP147" s="1408"/>
      <c r="CQ147" s="1404">
        <v>1</v>
      </c>
      <c r="CR147" s="1408"/>
      <c r="CS147" s="1404">
        <v>1</v>
      </c>
      <c r="CT147" s="1405" t="s">
        <v>407</v>
      </c>
      <c r="CU147" s="1408"/>
    </row>
    <row r="148" spans="1:99" hidden="1" x14ac:dyDescent="0.2">
      <c r="A148" s="1404">
        <v>2024</v>
      </c>
      <c r="B148" s="1405" t="s">
        <v>178</v>
      </c>
      <c r="C148" s="1405" t="s">
        <v>904</v>
      </c>
      <c r="D148" s="1406">
        <v>1</v>
      </c>
      <c r="E148" s="1406">
        <v>0</v>
      </c>
      <c r="F148" s="1405" t="s">
        <v>236</v>
      </c>
      <c r="G148" s="1407" t="s">
        <v>693</v>
      </c>
      <c r="H148" s="1405" t="s">
        <v>407</v>
      </c>
      <c r="I148" s="1405" t="s">
        <v>694</v>
      </c>
      <c r="J148" s="1405" t="s">
        <v>298</v>
      </c>
      <c r="K148" s="1405" t="s">
        <v>905</v>
      </c>
      <c r="L148" s="1405" t="s">
        <v>407</v>
      </c>
      <c r="M148" s="1405" t="s">
        <v>407</v>
      </c>
      <c r="N148" s="1408"/>
      <c r="O148" s="1407">
        <v>126</v>
      </c>
      <c r="P148" s="1405" t="s">
        <v>695</v>
      </c>
      <c r="Q148" s="1405" t="s">
        <v>473</v>
      </c>
      <c r="R148" s="1409">
        <v>7563</v>
      </c>
      <c r="S148" s="1409">
        <v>3543</v>
      </c>
      <c r="T148" s="1409">
        <v>703</v>
      </c>
      <c r="U148" s="1407">
        <v>13763</v>
      </c>
      <c r="V148" s="1405" t="s">
        <v>696</v>
      </c>
      <c r="W148" s="1405" t="s">
        <v>697</v>
      </c>
      <c r="X148" s="1405" t="s">
        <v>697</v>
      </c>
      <c r="Y148" s="1405" t="s">
        <v>407</v>
      </c>
      <c r="Z148" s="1404">
        <v>1</v>
      </c>
      <c r="AA148" s="1404">
        <v>0</v>
      </c>
      <c r="AB148" s="1408"/>
      <c r="AC148" s="1408"/>
      <c r="AD148" s="1408"/>
      <c r="AE148" s="1408"/>
      <c r="AF148" s="1408"/>
      <c r="AG148" s="1408"/>
      <c r="AH148" s="1408"/>
      <c r="AI148" s="1406">
        <v>0</v>
      </c>
      <c r="AJ148" s="1408"/>
      <c r="AK148" s="1408"/>
      <c r="AL148" s="1408"/>
      <c r="AM148" s="1408"/>
      <c r="AN148" s="1408"/>
      <c r="AO148" s="1408"/>
      <c r="AP148" s="1408"/>
      <c r="AQ148" s="1406">
        <v>995845</v>
      </c>
      <c r="AR148" s="1404" t="s">
        <v>407</v>
      </c>
      <c r="AS148" s="1406">
        <v>2728.3424657534247</v>
      </c>
      <c r="AT148" s="1406">
        <v>131.67327779981488</v>
      </c>
      <c r="AU148" s="1406">
        <v>0.3607487063008627</v>
      </c>
      <c r="AV148" s="1406">
        <v>14.732290497983476</v>
      </c>
      <c r="AW148" s="1406">
        <v>4.0362439720502671E-2</v>
      </c>
      <c r="AX148" s="1405" t="s">
        <v>407</v>
      </c>
      <c r="AY148" s="1404">
        <v>0</v>
      </c>
      <c r="AZ148" s="1405" t="s">
        <v>407</v>
      </c>
      <c r="BA148" s="1405" t="s">
        <v>407</v>
      </c>
      <c r="BB148" s="1408"/>
      <c r="BC148" s="1408"/>
      <c r="BD148" s="1404">
        <v>0</v>
      </c>
      <c r="BE148" s="1405" t="s">
        <v>407</v>
      </c>
      <c r="BF148" s="1405" t="s">
        <v>407</v>
      </c>
      <c r="BG148" s="1404">
        <v>0</v>
      </c>
      <c r="BH148" s="1405" t="s">
        <v>407</v>
      </c>
      <c r="BI148" s="1405" t="s">
        <v>407</v>
      </c>
      <c r="BJ148" s="1404">
        <v>0</v>
      </c>
      <c r="BK148" s="1404">
        <v>0</v>
      </c>
      <c r="BL148" s="1404">
        <v>0</v>
      </c>
      <c r="BM148" s="1404">
        <v>0</v>
      </c>
      <c r="BN148" s="1408"/>
      <c r="BO148" s="1404">
        <v>0</v>
      </c>
      <c r="BP148" s="1405" t="s">
        <v>407</v>
      </c>
      <c r="BQ148" s="1405" t="s">
        <v>407</v>
      </c>
      <c r="BR148" s="1404">
        <v>1</v>
      </c>
      <c r="BS148" s="1405" t="s">
        <v>751</v>
      </c>
      <c r="BT148" s="1405" t="s">
        <v>407</v>
      </c>
      <c r="BU148" s="1405" t="s">
        <v>407</v>
      </c>
      <c r="BV148" s="1405" t="s">
        <v>882</v>
      </c>
      <c r="BW148" s="1404">
        <v>0</v>
      </c>
      <c r="BX148" s="1405" t="s">
        <v>407</v>
      </c>
      <c r="BY148" s="1405" t="s">
        <v>407</v>
      </c>
      <c r="BZ148" s="1405" t="s">
        <v>407</v>
      </c>
      <c r="CA148" s="1404">
        <v>0</v>
      </c>
      <c r="CB148" s="1405" t="s">
        <v>407</v>
      </c>
      <c r="CC148" s="1405" t="s">
        <v>677</v>
      </c>
      <c r="CD148" s="1404" t="b">
        <v>0</v>
      </c>
      <c r="CE148" s="1404" t="b">
        <v>0</v>
      </c>
      <c r="CF148" s="1404" t="b">
        <v>0</v>
      </c>
      <c r="CG148" s="1404" t="b">
        <v>0</v>
      </c>
      <c r="CH148" s="1404" t="b">
        <v>0</v>
      </c>
      <c r="CI148" s="1404" t="b">
        <v>0</v>
      </c>
      <c r="CJ148" s="1404" t="b">
        <v>1</v>
      </c>
      <c r="CK148" s="1404" t="b">
        <v>0</v>
      </c>
      <c r="CL148" s="1404" t="b">
        <v>0</v>
      </c>
      <c r="CM148" s="1405" t="s">
        <v>698</v>
      </c>
      <c r="CN148" s="1408"/>
      <c r="CO148" s="1408"/>
      <c r="CP148" s="1408"/>
      <c r="CQ148" s="1404">
        <v>1</v>
      </c>
      <c r="CR148" s="1408"/>
      <c r="CS148" s="1404">
        <v>1</v>
      </c>
      <c r="CT148" s="1405" t="s">
        <v>407</v>
      </c>
      <c r="CU148" s="1408"/>
    </row>
    <row r="149" spans="1:99" hidden="1" x14ac:dyDescent="0.2">
      <c r="A149" s="1404">
        <v>2024</v>
      </c>
      <c r="B149" s="1405" t="s">
        <v>178</v>
      </c>
      <c r="C149" s="1405" t="s">
        <v>1000</v>
      </c>
      <c r="D149" s="1406">
        <v>1</v>
      </c>
      <c r="E149" s="1406">
        <v>0</v>
      </c>
      <c r="F149" s="1405" t="s">
        <v>236</v>
      </c>
      <c r="G149" s="1407" t="s">
        <v>693</v>
      </c>
      <c r="H149" s="1405" t="s">
        <v>407</v>
      </c>
      <c r="I149" s="1405" t="s">
        <v>694</v>
      </c>
      <c r="J149" s="1405" t="s">
        <v>298</v>
      </c>
      <c r="K149" s="1405" t="s">
        <v>1001</v>
      </c>
      <c r="L149" s="1405" t="s">
        <v>407</v>
      </c>
      <c r="M149" s="1405" t="s">
        <v>407</v>
      </c>
      <c r="N149" s="1408"/>
      <c r="O149" s="1407">
        <v>126</v>
      </c>
      <c r="P149" s="1405" t="s">
        <v>695</v>
      </c>
      <c r="Q149" s="1405" t="s">
        <v>473</v>
      </c>
      <c r="R149" s="1409">
        <v>8722</v>
      </c>
      <c r="S149" s="1409">
        <v>3746</v>
      </c>
      <c r="T149" s="1409">
        <v>341</v>
      </c>
      <c r="U149" s="1407">
        <v>13763</v>
      </c>
      <c r="V149" s="1405" t="s">
        <v>696</v>
      </c>
      <c r="W149" s="1405" t="s">
        <v>697</v>
      </c>
      <c r="X149" s="1405" t="s">
        <v>697</v>
      </c>
      <c r="Y149" s="1405" t="s">
        <v>407</v>
      </c>
      <c r="Z149" s="1404">
        <v>1</v>
      </c>
      <c r="AA149" s="1404">
        <v>0</v>
      </c>
      <c r="AB149" s="1408"/>
      <c r="AC149" s="1408"/>
      <c r="AD149" s="1408"/>
      <c r="AE149" s="1408"/>
      <c r="AF149" s="1408"/>
      <c r="AG149" s="1408"/>
      <c r="AH149" s="1408"/>
      <c r="AI149" s="1406">
        <v>0</v>
      </c>
      <c r="AJ149" s="1408"/>
      <c r="AK149" s="1408"/>
      <c r="AL149" s="1408"/>
      <c r="AM149" s="1408"/>
      <c r="AN149" s="1408"/>
      <c r="AO149" s="1408"/>
      <c r="AP149" s="1408"/>
      <c r="AQ149" s="1406">
        <v>104516</v>
      </c>
      <c r="AR149" s="1404" t="s">
        <v>407</v>
      </c>
      <c r="AS149" s="1406">
        <v>286.34520547945203</v>
      </c>
      <c r="AT149" s="1406">
        <v>11.983031414813116</v>
      </c>
      <c r="AU149" s="1406">
        <v>3.2830223054282508E-2</v>
      </c>
      <c r="AV149" s="1406">
        <v>14.732290497983476</v>
      </c>
      <c r="AW149" s="1406">
        <v>4.0362439720502671E-2</v>
      </c>
      <c r="AX149" s="1405" t="s">
        <v>407</v>
      </c>
      <c r="AY149" s="1404">
        <v>0</v>
      </c>
      <c r="AZ149" s="1405" t="s">
        <v>407</v>
      </c>
      <c r="BA149" s="1405" t="s">
        <v>407</v>
      </c>
      <c r="BB149" s="1408"/>
      <c r="BC149" s="1408"/>
      <c r="BD149" s="1404">
        <v>0</v>
      </c>
      <c r="BE149" s="1405" t="s">
        <v>407</v>
      </c>
      <c r="BF149" s="1405" t="s">
        <v>407</v>
      </c>
      <c r="BG149" s="1404">
        <v>0</v>
      </c>
      <c r="BH149" s="1405" t="s">
        <v>407</v>
      </c>
      <c r="BI149" s="1405" t="s">
        <v>407</v>
      </c>
      <c r="BJ149" s="1404">
        <v>0</v>
      </c>
      <c r="BK149" s="1404">
        <v>0</v>
      </c>
      <c r="BL149" s="1404">
        <v>0</v>
      </c>
      <c r="BM149" s="1404">
        <v>0</v>
      </c>
      <c r="BN149" s="1408"/>
      <c r="BO149" s="1404">
        <v>0</v>
      </c>
      <c r="BP149" s="1405" t="s">
        <v>407</v>
      </c>
      <c r="BQ149" s="1405" t="s">
        <v>407</v>
      </c>
      <c r="BR149" s="1404">
        <v>1</v>
      </c>
      <c r="BS149" s="1405" t="s">
        <v>751</v>
      </c>
      <c r="BT149" s="1405" t="s">
        <v>407</v>
      </c>
      <c r="BU149" s="1405" t="s">
        <v>407</v>
      </c>
      <c r="BV149" s="1405" t="s">
        <v>1002</v>
      </c>
      <c r="BW149" s="1404">
        <v>0</v>
      </c>
      <c r="BX149" s="1405" t="s">
        <v>407</v>
      </c>
      <c r="BY149" s="1405" t="s">
        <v>407</v>
      </c>
      <c r="BZ149" s="1405" t="s">
        <v>407</v>
      </c>
      <c r="CA149" s="1404">
        <v>0</v>
      </c>
      <c r="CB149" s="1405" t="s">
        <v>407</v>
      </c>
      <c r="CC149" s="1405" t="s">
        <v>677</v>
      </c>
      <c r="CD149" s="1404" t="b">
        <v>0</v>
      </c>
      <c r="CE149" s="1404" t="b">
        <v>0</v>
      </c>
      <c r="CF149" s="1404" t="b">
        <v>0</v>
      </c>
      <c r="CG149" s="1404" t="b">
        <v>0</v>
      </c>
      <c r="CH149" s="1404" t="b">
        <v>0</v>
      </c>
      <c r="CI149" s="1404" t="b">
        <v>0</v>
      </c>
      <c r="CJ149" s="1404" t="b">
        <v>1</v>
      </c>
      <c r="CK149" s="1404" t="b">
        <v>0</v>
      </c>
      <c r="CL149" s="1404" t="b">
        <v>0</v>
      </c>
      <c r="CM149" s="1405" t="s">
        <v>698</v>
      </c>
      <c r="CN149" s="1408"/>
      <c r="CO149" s="1408"/>
      <c r="CP149" s="1408"/>
      <c r="CQ149" s="1404">
        <v>1</v>
      </c>
      <c r="CR149" s="1408"/>
      <c r="CS149" s="1404">
        <v>1</v>
      </c>
      <c r="CT149" s="1405" t="s">
        <v>407</v>
      </c>
      <c r="CU149" s="1408"/>
    </row>
    <row r="150" spans="1:99" hidden="1" x14ac:dyDescent="0.2">
      <c r="A150" s="1404">
        <v>2024</v>
      </c>
      <c r="B150" s="1405" t="s">
        <v>178</v>
      </c>
      <c r="C150" s="1405" t="s">
        <v>1238</v>
      </c>
      <c r="D150" s="1406">
        <v>1</v>
      </c>
      <c r="E150" s="1406">
        <v>0</v>
      </c>
      <c r="F150" s="1405" t="s">
        <v>236</v>
      </c>
      <c r="G150" s="1407" t="s">
        <v>693</v>
      </c>
      <c r="H150" s="1405" t="s">
        <v>407</v>
      </c>
      <c r="I150" s="1405" t="s">
        <v>694</v>
      </c>
      <c r="J150" s="1405" t="s">
        <v>298</v>
      </c>
      <c r="K150" s="1405" t="s">
        <v>1239</v>
      </c>
      <c r="L150" s="1405" t="s">
        <v>407</v>
      </c>
      <c r="M150" s="1405" t="s">
        <v>407</v>
      </c>
      <c r="N150" s="1408"/>
      <c r="O150" s="1407">
        <v>126</v>
      </c>
      <c r="P150" s="1405" t="s">
        <v>695</v>
      </c>
      <c r="Q150" s="1405" t="s">
        <v>473</v>
      </c>
      <c r="R150" s="1409">
        <v>8195</v>
      </c>
      <c r="S150" s="1409">
        <v>3324</v>
      </c>
      <c r="T150" s="1409">
        <v>534</v>
      </c>
      <c r="U150" s="1407">
        <v>13763</v>
      </c>
      <c r="V150" s="1405" t="s">
        <v>696</v>
      </c>
      <c r="W150" s="1405" t="s">
        <v>697</v>
      </c>
      <c r="X150" s="1405" t="s">
        <v>697</v>
      </c>
      <c r="Y150" s="1405" t="s">
        <v>407</v>
      </c>
      <c r="Z150" s="1404">
        <v>1</v>
      </c>
      <c r="AA150" s="1404">
        <v>0</v>
      </c>
      <c r="AB150" s="1408"/>
      <c r="AC150" s="1408"/>
      <c r="AD150" s="1408"/>
      <c r="AE150" s="1408"/>
      <c r="AF150" s="1408"/>
      <c r="AG150" s="1408"/>
      <c r="AH150" s="1408"/>
      <c r="AI150" s="1406">
        <v>0</v>
      </c>
      <c r="AJ150" s="1408"/>
      <c r="AK150" s="1408"/>
      <c r="AL150" s="1408"/>
      <c r="AM150" s="1408"/>
      <c r="AN150" s="1408"/>
      <c r="AO150" s="1408"/>
      <c r="AP150" s="1408"/>
      <c r="AQ150" s="1406">
        <v>22520</v>
      </c>
      <c r="AR150" s="1404" t="s">
        <v>407</v>
      </c>
      <c r="AS150" s="1406">
        <v>61.698630136986303</v>
      </c>
      <c r="AT150" s="1406">
        <v>2.7480170835875533</v>
      </c>
      <c r="AU150" s="1406">
        <v>7.5288139276371326E-3</v>
      </c>
      <c r="AV150" s="1406">
        <v>14.732290497983476</v>
      </c>
      <c r="AW150" s="1406">
        <v>4.0362439720502671E-2</v>
      </c>
      <c r="AX150" s="1405" t="s">
        <v>407</v>
      </c>
      <c r="AY150" s="1404">
        <v>0</v>
      </c>
      <c r="AZ150" s="1405" t="s">
        <v>407</v>
      </c>
      <c r="BA150" s="1405" t="s">
        <v>407</v>
      </c>
      <c r="BB150" s="1408"/>
      <c r="BC150" s="1408"/>
      <c r="BD150" s="1404">
        <v>0</v>
      </c>
      <c r="BE150" s="1405" t="s">
        <v>407</v>
      </c>
      <c r="BF150" s="1405" t="s">
        <v>407</v>
      </c>
      <c r="BG150" s="1404">
        <v>0</v>
      </c>
      <c r="BH150" s="1405" t="s">
        <v>407</v>
      </c>
      <c r="BI150" s="1405" t="s">
        <v>407</v>
      </c>
      <c r="BJ150" s="1404">
        <v>0</v>
      </c>
      <c r="BK150" s="1404">
        <v>0</v>
      </c>
      <c r="BL150" s="1404">
        <v>0</v>
      </c>
      <c r="BM150" s="1404">
        <v>0</v>
      </c>
      <c r="BN150" s="1408"/>
      <c r="BO150" s="1404">
        <v>0</v>
      </c>
      <c r="BP150" s="1405" t="s">
        <v>407</v>
      </c>
      <c r="BQ150" s="1405" t="s">
        <v>407</v>
      </c>
      <c r="BR150" s="1404">
        <v>1</v>
      </c>
      <c r="BS150" s="1405" t="s">
        <v>751</v>
      </c>
      <c r="BT150" s="1405" t="s">
        <v>407</v>
      </c>
      <c r="BU150" s="1405" t="s">
        <v>407</v>
      </c>
      <c r="BV150" s="1405" t="s">
        <v>1210</v>
      </c>
      <c r="BW150" s="1404">
        <v>0</v>
      </c>
      <c r="BX150" s="1405" t="s">
        <v>407</v>
      </c>
      <c r="BY150" s="1405" t="s">
        <v>407</v>
      </c>
      <c r="BZ150" s="1405" t="s">
        <v>407</v>
      </c>
      <c r="CA150" s="1404">
        <v>0</v>
      </c>
      <c r="CB150" s="1405" t="s">
        <v>407</v>
      </c>
      <c r="CC150" s="1405" t="s">
        <v>677</v>
      </c>
      <c r="CD150" s="1404" t="b">
        <v>0</v>
      </c>
      <c r="CE150" s="1404" t="b">
        <v>0</v>
      </c>
      <c r="CF150" s="1404" t="b">
        <v>0</v>
      </c>
      <c r="CG150" s="1404" t="b">
        <v>0</v>
      </c>
      <c r="CH150" s="1404" t="b">
        <v>0</v>
      </c>
      <c r="CI150" s="1404" t="b">
        <v>0</v>
      </c>
      <c r="CJ150" s="1404" t="b">
        <v>1</v>
      </c>
      <c r="CK150" s="1404" t="b">
        <v>0</v>
      </c>
      <c r="CL150" s="1404" t="b">
        <v>0</v>
      </c>
      <c r="CM150" s="1405" t="s">
        <v>698</v>
      </c>
      <c r="CN150" s="1408"/>
      <c r="CO150" s="1408"/>
      <c r="CP150" s="1408"/>
      <c r="CQ150" s="1404">
        <v>1</v>
      </c>
      <c r="CR150" s="1408"/>
      <c r="CS150" s="1404">
        <v>1</v>
      </c>
      <c r="CT150" s="1405" t="s">
        <v>407</v>
      </c>
      <c r="CU150" s="1408"/>
    </row>
    <row r="151" spans="1:99" hidden="1" x14ac:dyDescent="0.2">
      <c r="A151" s="1404">
        <v>2024</v>
      </c>
      <c r="B151" s="1405" t="s">
        <v>185</v>
      </c>
      <c r="C151" s="1405" t="s">
        <v>1193</v>
      </c>
      <c r="D151" s="1406">
        <v>1</v>
      </c>
      <c r="E151" s="1406">
        <v>0</v>
      </c>
      <c r="F151" s="1405" t="s">
        <v>236</v>
      </c>
      <c r="G151" s="1407" t="s">
        <v>693</v>
      </c>
      <c r="H151" s="1405" t="s">
        <v>407</v>
      </c>
      <c r="I151" s="1405" t="s">
        <v>694</v>
      </c>
      <c r="J151" s="1405" t="s">
        <v>328</v>
      </c>
      <c r="K151" s="1405" t="s">
        <v>1194</v>
      </c>
      <c r="L151" s="1405" t="s">
        <v>407</v>
      </c>
      <c r="M151" s="1405" t="s">
        <v>407</v>
      </c>
      <c r="N151" s="1408"/>
      <c r="O151" s="1407">
        <v>126</v>
      </c>
      <c r="P151" s="1405" t="s">
        <v>695</v>
      </c>
      <c r="Q151" s="1405" t="s">
        <v>480</v>
      </c>
      <c r="R151" s="1409">
        <v>9140</v>
      </c>
      <c r="S151" s="1409">
        <v>3973</v>
      </c>
      <c r="T151" s="1409">
        <v>354</v>
      </c>
      <c r="U151" s="1407">
        <v>13763</v>
      </c>
      <c r="V151" s="1405" t="s">
        <v>696</v>
      </c>
      <c r="W151" s="1405" t="s">
        <v>697</v>
      </c>
      <c r="X151" s="1405" t="s">
        <v>697</v>
      </c>
      <c r="Y151" s="1405" t="s">
        <v>407</v>
      </c>
      <c r="Z151" s="1404">
        <v>1</v>
      </c>
      <c r="AA151" s="1404">
        <v>0</v>
      </c>
      <c r="AB151" s="1408"/>
      <c r="AC151" s="1408"/>
      <c r="AD151" s="1408"/>
      <c r="AE151" s="1408"/>
      <c r="AF151" s="1408"/>
      <c r="AG151" s="1406">
        <v>56580</v>
      </c>
      <c r="AH151" s="1408"/>
      <c r="AI151" s="1406">
        <v>56580</v>
      </c>
      <c r="AJ151" s="1408"/>
      <c r="AK151" s="1408"/>
      <c r="AL151" s="1408"/>
      <c r="AM151" s="1408"/>
      <c r="AN151" s="1408"/>
      <c r="AO151" s="1406">
        <v>114151</v>
      </c>
      <c r="AP151" s="1408"/>
      <c r="AQ151" s="1406">
        <v>114151</v>
      </c>
      <c r="AR151" s="1404" t="s">
        <v>407</v>
      </c>
      <c r="AS151" s="1406">
        <v>312.74246575342465</v>
      </c>
      <c r="AT151" s="1406">
        <v>12.489168490153173</v>
      </c>
      <c r="AU151" s="1406">
        <v>3.4216899973022394E-2</v>
      </c>
      <c r="AV151" s="1406">
        <v>5.4096916421641303</v>
      </c>
      <c r="AW151" s="1406">
        <v>1.4821072992230493E-2</v>
      </c>
      <c r="AX151" s="1405" t="s">
        <v>407</v>
      </c>
      <c r="AY151" s="1404">
        <v>1</v>
      </c>
      <c r="AZ151" s="1405" t="s">
        <v>756</v>
      </c>
      <c r="BA151" s="1405" t="s">
        <v>407</v>
      </c>
      <c r="BB151" s="1408"/>
      <c r="BC151" s="1408"/>
      <c r="BD151" s="1404">
        <v>0</v>
      </c>
      <c r="BE151" s="1405" t="s">
        <v>407</v>
      </c>
      <c r="BF151" s="1405" t="s">
        <v>407</v>
      </c>
      <c r="BG151" s="1404">
        <v>0</v>
      </c>
      <c r="BH151" s="1405" t="s">
        <v>407</v>
      </c>
      <c r="BI151" s="1405" t="s">
        <v>407</v>
      </c>
      <c r="BJ151" s="1404">
        <v>0</v>
      </c>
      <c r="BK151" s="1404">
        <v>0</v>
      </c>
      <c r="BL151" s="1404">
        <v>0</v>
      </c>
      <c r="BM151" s="1404">
        <v>0</v>
      </c>
      <c r="BN151" s="1408"/>
      <c r="BO151" s="1404">
        <v>0</v>
      </c>
      <c r="BP151" s="1405" t="s">
        <v>407</v>
      </c>
      <c r="BQ151" s="1405" t="s">
        <v>407</v>
      </c>
      <c r="BR151" s="1404">
        <v>0</v>
      </c>
      <c r="BS151" s="1405" t="s">
        <v>407</v>
      </c>
      <c r="BT151" s="1405" t="s">
        <v>407</v>
      </c>
      <c r="BU151" s="1405" t="s">
        <v>407</v>
      </c>
      <c r="BV151" s="1405" t="s">
        <v>407</v>
      </c>
      <c r="BW151" s="1404">
        <v>0</v>
      </c>
      <c r="BX151" s="1405" t="s">
        <v>407</v>
      </c>
      <c r="BY151" s="1405" t="s">
        <v>407</v>
      </c>
      <c r="BZ151" s="1405" t="s">
        <v>407</v>
      </c>
      <c r="CA151" s="1404">
        <v>0</v>
      </c>
      <c r="CB151" s="1405" t="s">
        <v>407</v>
      </c>
      <c r="CC151" s="1405" t="s">
        <v>677</v>
      </c>
      <c r="CD151" s="1404" t="b">
        <v>0</v>
      </c>
      <c r="CE151" s="1404" t="b">
        <v>0</v>
      </c>
      <c r="CF151" s="1404" t="b">
        <v>0</v>
      </c>
      <c r="CG151" s="1404" t="b">
        <v>0</v>
      </c>
      <c r="CH151" s="1404" t="b">
        <v>0</v>
      </c>
      <c r="CI151" s="1404" t="b">
        <v>0</v>
      </c>
      <c r="CJ151" s="1404" t="b">
        <v>1</v>
      </c>
      <c r="CK151" s="1404" t="b">
        <v>0</v>
      </c>
      <c r="CL151" s="1404" t="b">
        <v>0</v>
      </c>
      <c r="CM151" s="1405" t="s">
        <v>750</v>
      </c>
      <c r="CN151" s="1408"/>
      <c r="CO151" s="1408"/>
      <c r="CP151" s="1408"/>
      <c r="CQ151" s="1404">
        <v>1</v>
      </c>
      <c r="CR151" s="1408"/>
      <c r="CS151" s="1404">
        <v>1</v>
      </c>
      <c r="CT151" s="1405" t="s">
        <v>407</v>
      </c>
      <c r="CU151" s="1408"/>
    </row>
    <row r="152" spans="1:99" hidden="1" x14ac:dyDescent="0.2">
      <c r="A152" s="1404">
        <v>2024</v>
      </c>
      <c r="B152" s="1405" t="s">
        <v>178</v>
      </c>
      <c r="C152" s="1405" t="s">
        <v>998</v>
      </c>
      <c r="D152" s="1406">
        <v>1</v>
      </c>
      <c r="E152" s="1406">
        <v>0</v>
      </c>
      <c r="F152" s="1405" t="s">
        <v>236</v>
      </c>
      <c r="G152" s="1407" t="s">
        <v>693</v>
      </c>
      <c r="H152" s="1405" t="s">
        <v>407</v>
      </c>
      <c r="I152" s="1405" t="s">
        <v>694</v>
      </c>
      <c r="J152" s="1405" t="s">
        <v>298</v>
      </c>
      <c r="K152" s="1405" t="s">
        <v>999</v>
      </c>
      <c r="L152" s="1405" t="s">
        <v>407</v>
      </c>
      <c r="M152" s="1405" t="s">
        <v>407</v>
      </c>
      <c r="N152" s="1408"/>
      <c r="O152" s="1407">
        <v>126</v>
      </c>
      <c r="P152" s="1405" t="s">
        <v>695</v>
      </c>
      <c r="Q152" s="1405" t="s">
        <v>473</v>
      </c>
      <c r="R152" s="1409">
        <v>1795</v>
      </c>
      <c r="S152" s="1409">
        <v>2271</v>
      </c>
      <c r="T152" s="1409">
        <v>178</v>
      </c>
      <c r="U152" s="1407">
        <v>13763</v>
      </c>
      <c r="V152" s="1405" t="s">
        <v>696</v>
      </c>
      <c r="W152" s="1405" t="s">
        <v>697</v>
      </c>
      <c r="X152" s="1405" t="s">
        <v>697</v>
      </c>
      <c r="Y152" s="1405" t="s">
        <v>407</v>
      </c>
      <c r="Z152" s="1404">
        <v>1</v>
      </c>
      <c r="AA152" s="1404">
        <v>0</v>
      </c>
      <c r="AB152" s="1408"/>
      <c r="AC152" s="1408"/>
      <c r="AD152" s="1408"/>
      <c r="AE152" s="1408"/>
      <c r="AF152" s="1408"/>
      <c r="AG152" s="1408"/>
      <c r="AH152" s="1406">
        <v>0</v>
      </c>
      <c r="AI152" s="1406">
        <v>0</v>
      </c>
      <c r="AJ152" s="1408"/>
      <c r="AK152" s="1408"/>
      <c r="AL152" s="1408"/>
      <c r="AM152" s="1408"/>
      <c r="AN152" s="1408"/>
      <c r="AO152" s="1408"/>
      <c r="AP152" s="1406">
        <v>30300</v>
      </c>
      <c r="AQ152" s="1406">
        <v>30300</v>
      </c>
      <c r="AR152" s="1404" t="s">
        <v>407</v>
      </c>
      <c r="AS152" s="1406">
        <v>83.013698630136986</v>
      </c>
      <c r="AT152" s="1406">
        <v>16.880222841225628</v>
      </c>
      <c r="AU152" s="1406">
        <v>4.6247185866371582E-2</v>
      </c>
      <c r="AV152" s="1406">
        <v>14.732290497983476</v>
      </c>
      <c r="AW152" s="1406">
        <v>4.0362439720502671E-2</v>
      </c>
      <c r="AX152" s="1405" t="s">
        <v>407</v>
      </c>
      <c r="AY152" s="1404">
        <v>0</v>
      </c>
      <c r="AZ152" s="1405" t="s">
        <v>407</v>
      </c>
      <c r="BA152" s="1405" t="s">
        <v>407</v>
      </c>
      <c r="BB152" s="1408"/>
      <c r="BC152" s="1408"/>
      <c r="BD152" s="1404">
        <v>0</v>
      </c>
      <c r="BE152" s="1405" t="s">
        <v>407</v>
      </c>
      <c r="BF152" s="1405" t="s">
        <v>407</v>
      </c>
      <c r="BG152" s="1404">
        <v>0</v>
      </c>
      <c r="BH152" s="1405" t="s">
        <v>407</v>
      </c>
      <c r="BI152" s="1405" t="s">
        <v>407</v>
      </c>
      <c r="BJ152" s="1404">
        <v>1</v>
      </c>
      <c r="BK152" s="1404">
        <v>0</v>
      </c>
      <c r="BL152" s="1404">
        <v>0</v>
      </c>
      <c r="BM152" s="1404">
        <v>0</v>
      </c>
      <c r="BN152" s="1408"/>
      <c r="BO152" s="1404">
        <v>0</v>
      </c>
      <c r="BP152" s="1405" t="s">
        <v>407</v>
      </c>
      <c r="BQ152" s="1405" t="s">
        <v>407</v>
      </c>
      <c r="BR152" s="1404">
        <v>0</v>
      </c>
      <c r="BS152" s="1405" t="s">
        <v>407</v>
      </c>
      <c r="BT152" s="1405" t="s">
        <v>407</v>
      </c>
      <c r="BU152" s="1405" t="s">
        <v>407</v>
      </c>
      <c r="BV152" s="1405" t="s">
        <v>407</v>
      </c>
      <c r="BW152" s="1404">
        <v>0</v>
      </c>
      <c r="BX152" s="1405" t="s">
        <v>407</v>
      </c>
      <c r="BY152" s="1405" t="s">
        <v>407</v>
      </c>
      <c r="BZ152" s="1405" t="s">
        <v>407</v>
      </c>
      <c r="CA152" s="1404">
        <v>0</v>
      </c>
      <c r="CB152" s="1405" t="s">
        <v>407</v>
      </c>
      <c r="CC152" s="1405" t="s">
        <v>677</v>
      </c>
      <c r="CD152" s="1404" t="b">
        <v>0</v>
      </c>
      <c r="CE152" s="1404" t="b">
        <v>0</v>
      </c>
      <c r="CF152" s="1404" t="b">
        <v>0</v>
      </c>
      <c r="CG152" s="1404" t="b">
        <v>0</v>
      </c>
      <c r="CH152" s="1404" t="b">
        <v>0</v>
      </c>
      <c r="CI152" s="1404" t="b">
        <v>0</v>
      </c>
      <c r="CJ152" s="1404" t="b">
        <v>1</v>
      </c>
      <c r="CK152" s="1404" t="b">
        <v>0</v>
      </c>
      <c r="CL152" s="1404" t="b">
        <v>0</v>
      </c>
      <c r="CM152" s="1405" t="s">
        <v>698</v>
      </c>
      <c r="CN152" s="1408"/>
      <c r="CO152" s="1408"/>
      <c r="CP152" s="1408"/>
      <c r="CQ152" s="1404">
        <v>1</v>
      </c>
      <c r="CR152" s="1408"/>
      <c r="CS152" s="1404">
        <v>1</v>
      </c>
      <c r="CT152" s="1405" t="s">
        <v>407</v>
      </c>
      <c r="CU152" s="1408"/>
    </row>
    <row r="153" spans="1:99" hidden="1" x14ac:dyDescent="0.2">
      <c r="A153" s="1404">
        <v>2024</v>
      </c>
      <c r="B153" s="1405" t="s">
        <v>178</v>
      </c>
      <c r="C153" s="1405" t="s">
        <v>949</v>
      </c>
      <c r="D153" s="1406">
        <v>1</v>
      </c>
      <c r="E153" s="1406">
        <v>0</v>
      </c>
      <c r="F153" s="1405" t="s">
        <v>236</v>
      </c>
      <c r="G153" s="1407" t="s">
        <v>693</v>
      </c>
      <c r="H153" s="1405" t="s">
        <v>407</v>
      </c>
      <c r="I153" s="1405" t="s">
        <v>694</v>
      </c>
      <c r="J153" s="1405" t="s">
        <v>298</v>
      </c>
      <c r="K153" s="1405" t="s">
        <v>950</v>
      </c>
      <c r="L153" s="1405" t="s">
        <v>407</v>
      </c>
      <c r="M153" s="1405" t="s">
        <v>407</v>
      </c>
      <c r="N153" s="1408"/>
      <c r="O153" s="1407">
        <v>126</v>
      </c>
      <c r="P153" s="1405" t="s">
        <v>695</v>
      </c>
      <c r="Q153" s="1405" t="s">
        <v>473</v>
      </c>
      <c r="R153" s="1409">
        <v>5701</v>
      </c>
      <c r="S153" s="1409">
        <v>2352</v>
      </c>
      <c r="T153" s="1409">
        <v>427</v>
      </c>
      <c r="U153" s="1407">
        <v>13763</v>
      </c>
      <c r="V153" s="1405" t="s">
        <v>696</v>
      </c>
      <c r="W153" s="1405" t="s">
        <v>697</v>
      </c>
      <c r="X153" s="1405" t="s">
        <v>697</v>
      </c>
      <c r="Y153" s="1405" t="s">
        <v>407</v>
      </c>
      <c r="Z153" s="1404">
        <v>1</v>
      </c>
      <c r="AA153" s="1404">
        <v>0</v>
      </c>
      <c r="AB153" s="1408"/>
      <c r="AC153" s="1408"/>
      <c r="AD153" s="1408"/>
      <c r="AE153" s="1408"/>
      <c r="AF153" s="1408"/>
      <c r="AG153" s="1408"/>
      <c r="AH153" s="1408"/>
      <c r="AI153" s="1406">
        <v>20665</v>
      </c>
      <c r="AJ153" s="1408"/>
      <c r="AK153" s="1408"/>
      <c r="AL153" s="1408"/>
      <c r="AM153" s="1408"/>
      <c r="AN153" s="1408"/>
      <c r="AO153" s="1408"/>
      <c r="AP153" s="1408"/>
      <c r="AQ153" s="1406">
        <v>38845</v>
      </c>
      <c r="AR153" s="1404" t="s">
        <v>407</v>
      </c>
      <c r="AS153" s="1406">
        <v>106.42465753424658</v>
      </c>
      <c r="AT153" s="1406">
        <v>6.8137168917733728</v>
      </c>
      <c r="AU153" s="1406">
        <v>1.8667717511707871E-2</v>
      </c>
      <c r="AV153" s="1406">
        <v>14.732290497983476</v>
      </c>
      <c r="AW153" s="1406">
        <v>4.0362439720502671E-2</v>
      </c>
      <c r="AX153" s="1405" t="s">
        <v>407</v>
      </c>
      <c r="AY153" s="1404">
        <v>0</v>
      </c>
      <c r="AZ153" s="1405" t="s">
        <v>407</v>
      </c>
      <c r="BA153" s="1405" t="s">
        <v>407</v>
      </c>
      <c r="BB153" s="1408"/>
      <c r="BC153" s="1408"/>
      <c r="BD153" s="1404">
        <v>0</v>
      </c>
      <c r="BE153" s="1405" t="s">
        <v>407</v>
      </c>
      <c r="BF153" s="1405" t="s">
        <v>407</v>
      </c>
      <c r="BG153" s="1404">
        <v>0</v>
      </c>
      <c r="BH153" s="1405" t="s">
        <v>407</v>
      </c>
      <c r="BI153" s="1405" t="s">
        <v>407</v>
      </c>
      <c r="BJ153" s="1404">
        <v>0</v>
      </c>
      <c r="BK153" s="1404">
        <v>0</v>
      </c>
      <c r="BL153" s="1404">
        <v>0</v>
      </c>
      <c r="BM153" s="1404">
        <v>0</v>
      </c>
      <c r="BN153" s="1408"/>
      <c r="BO153" s="1404">
        <v>0</v>
      </c>
      <c r="BP153" s="1405" t="s">
        <v>407</v>
      </c>
      <c r="BQ153" s="1405" t="s">
        <v>407</v>
      </c>
      <c r="BR153" s="1404">
        <v>1</v>
      </c>
      <c r="BS153" s="1405" t="s">
        <v>751</v>
      </c>
      <c r="BT153" s="1405" t="s">
        <v>407</v>
      </c>
      <c r="BU153" s="1405" t="s">
        <v>407</v>
      </c>
      <c r="BV153" s="1405" t="s">
        <v>407</v>
      </c>
      <c r="BW153" s="1404">
        <v>0</v>
      </c>
      <c r="BX153" s="1405" t="s">
        <v>407</v>
      </c>
      <c r="BY153" s="1405" t="s">
        <v>407</v>
      </c>
      <c r="BZ153" s="1405" t="s">
        <v>407</v>
      </c>
      <c r="CA153" s="1404">
        <v>0</v>
      </c>
      <c r="CB153" s="1405" t="s">
        <v>407</v>
      </c>
      <c r="CC153" s="1405" t="s">
        <v>677</v>
      </c>
      <c r="CD153" s="1404" t="b">
        <v>0</v>
      </c>
      <c r="CE153" s="1404" t="b">
        <v>0</v>
      </c>
      <c r="CF153" s="1404" t="b">
        <v>0</v>
      </c>
      <c r="CG153" s="1404" t="b">
        <v>0</v>
      </c>
      <c r="CH153" s="1404" t="b">
        <v>0</v>
      </c>
      <c r="CI153" s="1404" t="b">
        <v>0</v>
      </c>
      <c r="CJ153" s="1404" t="b">
        <v>1</v>
      </c>
      <c r="CK153" s="1404" t="b">
        <v>0</v>
      </c>
      <c r="CL153" s="1404" t="b">
        <v>0</v>
      </c>
      <c r="CM153" s="1405" t="s">
        <v>698</v>
      </c>
      <c r="CN153" s="1408"/>
      <c r="CO153" s="1408"/>
      <c r="CP153" s="1408"/>
      <c r="CQ153" s="1404">
        <v>1</v>
      </c>
      <c r="CR153" s="1408"/>
      <c r="CS153" s="1404">
        <v>1</v>
      </c>
      <c r="CT153" s="1405" t="s">
        <v>407</v>
      </c>
      <c r="CU153" s="1408"/>
    </row>
    <row r="154" spans="1:99" hidden="1" x14ac:dyDescent="0.2">
      <c r="A154" s="1404">
        <v>2024</v>
      </c>
      <c r="B154" s="1405" t="s">
        <v>178</v>
      </c>
      <c r="C154" s="1405" t="s">
        <v>932</v>
      </c>
      <c r="D154" s="1406">
        <v>1</v>
      </c>
      <c r="E154" s="1406">
        <v>0</v>
      </c>
      <c r="F154" s="1405" t="s">
        <v>236</v>
      </c>
      <c r="G154" s="1407" t="s">
        <v>693</v>
      </c>
      <c r="H154" s="1405" t="s">
        <v>407</v>
      </c>
      <c r="I154" s="1405" t="s">
        <v>694</v>
      </c>
      <c r="J154" s="1405" t="s">
        <v>298</v>
      </c>
      <c r="K154" s="1405" t="s">
        <v>933</v>
      </c>
      <c r="L154" s="1405" t="s">
        <v>407</v>
      </c>
      <c r="M154" s="1405" t="s">
        <v>407</v>
      </c>
      <c r="N154" s="1408"/>
      <c r="O154" s="1407">
        <v>126</v>
      </c>
      <c r="P154" s="1405" t="s">
        <v>695</v>
      </c>
      <c r="Q154" s="1405" t="s">
        <v>473</v>
      </c>
      <c r="R154" s="1409">
        <v>4409</v>
      </c>
      <c r="S154" s="1409">
        <v>1849</v>
      </c>
      <c r="T154" s="1409">
        <v>210</v>
      </c>
      <c r="U154" s="1407">
        <v>13763</v>
      </c>
      <c r="V154" s="1405" t="s">
        <v>696</v>
      </c>
      <c r="W154" s="1405" t="s">
        <v>697</v>
      </c>
      <c r="X154" s="1405" t="s">
        <v>697</v>
      </c>
      <c r="Y154" s="1405" t="s">
        <v>407</v>
      </c>
      <c r="Z154" s="1404">
        <v>1</v>
      </c>
      <c r="AA154" s="1404">
        <v>0</v>
      </c>
      <c r="AB154" s="1408"/>
      <c r="AC154" s="1408"/>
      <c r="AD154" s="1408"/>
      <c r="AE154" s="1408"/>
      <c r="AF154" s="1408"/>
      <c r="AG154" s="1408"/>
      <c r="AH154" s="1408"/>
      <c r="AI154" s="1406">
        <v>0</v>
      </c>
      <c r="AJ154" s="1408"/>
      <c r="AK154" s="1408"/>
      <c r="AL154" s="1408"/>
      <c r="AM154" s="1408"/>
      <c r="AN154" s="1408"/>
      <c r="AO154" s="1408"/>
      <c r="AP154" s="1408"/>
      <c r="AQ154" s="1406">
        <v>91138</v>
      </c>
      <c r="AR154" s="1404" t="s">
        <v>407</v>
      </c>
      <c r="AS154" s="1406">
        <v>249.69315068493151</v>
      </c>
      <c r="AT154" s="1406">
        <v>20.670900430936719</v>
      </c>
      <c r="AU154" s="1406">
        <v>5.6632603920374572E-2</v>
      </c>
      <c r="AV154" s="1406">
        <v>14.732290497983476</v>
      </c>
      <c r="AW154" s="1406">
        <v>4.0362439720502671E-2</v>
      </c>
      <c r="AX154" s="1405" t="s">
        <v>407</v>
      </c>
      <c r="AY154" s="1404">
        <v>0</v>
      </c>
      <c r="AZ154" s="1405" t="s">
        <v>407</v>
      </c>
      <c r="BA154" s="1405" t="s">
        <v>407</v>
      </c>
      <c r="BB154" s="1408"/>
      <c r="BC154" s="1408"/>
      <c r="BD154" s="1404">
        <v>0</v>
      </c>
      <c r="BE154" s="1405" t="s">
        <v>407</v>
      </c>
      <c r="BF154" s="1405" t="s">
        <v>407</v>
      </c>
      <c r="BG154" s="1404">
        <v>0</v>
      </c>
      <c r="BH154" s="1405" t="s">
        <v>407</v>
      </c>
      <c r="BI154" s="1405" t="s">
        <v>407</v>
      </c>
      <c r="BJ154" s="1404">
        <v>0</v>
      </c>
      <c r="BK154" s="1404">
        <v>0</v>
      </c>
      <c r="BL154" s="1404">
        <v>0</v>
      </c>
      <c r="BM154" s="1404">
        <v>0</v>
      </c>
      <c r="BN154" s="1408"/>
      <c r="BO154" s="1404">
        <v>0</v>
      </c>
      <c r="BP154" s="1405" t="s">
        <v>407</v>
      </c>
      <c r="BQ154" s="1405" t="s">
        <v>407</v>
      </c>
      <c r="BR154" s="1404">
        <v>1</v>
      </c>
      <c r="BS154" s="1405" t="s">
        <v>808</v>
      </c>
      <c r="BT154" s="1405" t="s">
        <v>407</v>
      </c>
      <c r="BU154" s="1405" t="s">
        <v>407</v>
      </c>
      <c r="BV154" s="1405" t="s">
        <v>846</v>
      </c>
      <c r="BW154" s="1404">
        <v>0</v>
      </c>
      <c r="BX154" s="1405" t="s">
        <v>407</v>
      </c>
      <c r="BY154" s="1405" t="s">
        <v>407</v>
      </c>
      <c r="BZ154" s="1405" t="s">
        <v>407</v>
      </c>
      <c r="CA154" s="1404">
        <v>0</v>
      </c>
      <c r="CB154" s="1405" t="s">
        <v>407</v>
      </c>
      <c r="CC154" s="1405" t="s">
        <v>677</v>
      </c>
      <c r="CD154" s="1404" t="b">
        <v>0</v>
      </c>
      <c r="CE154" s="1404" t="b">
        <v>0</v>
      </c>
      <c r="CF154" s="1404" t="b">
        <v>0</v>
      </c>
      <c r="CG154" s="1404" t="b">
        <v>0</v>
      </c>
      <c r="CH154" s="1404" t="b">
        <v>0</v>
      </c>
      <c r="CI154" s="1404" t="b">
        <v>0</v>
      </c>
      <c r="CJ154" s="1404" t="b">
        <v>1</v>
      </c>
      <c r="CK154" s="1404" t="b">
        <v>0</v>
      </c>
      <c r="CL154" s="1404" t="b">
        <v>0</v>
      </c>
      <c r="CM154" s="1405" t="s">
        <v>698</v>
      </c>
      <c r="CN154" s="1408"/>
      <c r="CO154" s="1408"/>
      <c r="CP154" s="1408"/>
      <c r="CQ154" s="1404">
        <v>1</v>
      </c>
      <c r="CR154" s="1408"/>
      <c r="CS154" s="1404">
        <v>1</v>
      </c>
      <c r="CT154" s="1405" t="s">
        <v>407</v>
      </c>
      <c r="CU154" s="1408"/>
    </row>
    <row r="155" spans="1:99" hidden="1" x14ac:dyDescent="0.2">
      <c r="A155" s="1404">
        <v>2024</v>
      </c>
      <c r="B155" s="1405" t="s">
        <v>178</v>
      </c>
      <c r="C155" s="1405" t="s">
        <v>944</v>
      </c>
      <c r="D155" s="1406">
        <v>1</v>
      </c>
      <c r="E155" s="1406">
        <v>0</v>
      </c>
      <c r="F155" s="1405" t="s">
        <v>236</v>
      </c>
      <c r="G155" s="1407" t="s">
        <v>693</v>
      </c>
      <c r="H155" s="1405" t="s">
        <v>407</v>
      </c>
      <c r="I155" s="1405" t="s">
        <v>694</v>
      </c>
      <c r="J155" s="1405" t="s">
        <v>298</v>
      </c>
      <c r="K155" s="1405" t="s">
        <v>945</v>
      </c>
      <c r="L155" s="1405" t="s">
        <v>407</v>
      </c>
      <c r="M155" s="1405" t="s">
        <v>407</v>
      </c>
      <c r="N155" s="1408"/>
      <c r="O155" s="1407">
        <v>126</v>
      </c>
      <c r="P155" s="1405" t="s">
        <v>695</v>
      </c>
      <c r="Q155" s="1405" t="s">
        <v>473</v>
      </c>
      <c r="R155" s="1409">
        <v>5196</v>
      </c>
      <c r="S155" s="1409">
        <v>2274</v>
      </c>
      <c r="T155" s="1409">
        <v>285</v>
      </c>
      <c r="U155" s="1407">
        <v>13763</v>
      </c>
      <c r="V155" s="1405" t="s">
        <v>696</v>
      </c>
      <c r="W155" s="1405" t="s">
        <v>697</v>
      </c>
      <c r="X155" s="1405" t="s">
        <v>697</v>
      </c>
      <c r="Y155" s="1405" t="s">
        <v>407</v>
      </c>
      <c r="Z155" s="1404">
        <v>1</v>
      </c>
      <c r="AA155" s="1404">
        <v>0</v>
      </c>
      <c r="AB155" s="1408"/>
      <c r="AC155" s="1408"/>
      <c r="AD155" s="1408"/>
      <c r="AE155" s="1408"/>
      <c r="AF155" s="1408"/>
      <c r="AG155" s="1408"/>
      <c r="AH155" s="1408"/>
      <c r="AI155" s="1406">
        <v>0</v>
      </c>
      <c r="AJ155" s="1408"/>
      <c r="AK155" s="1408"/>
      <c r="AL155" s="1408"/>
      <c r="AM155" s="1408"/>
      <c r="AN155" s="1408"/>
      <c r="AO155" s="1408"/>
      <c r="AP155" s="1408"/>
      <c r="AQ155" s="1406">
        <v>100400</v>
      </c>
      <c r="AR155" s="1404" t="s">
        <v>407</v>
      </c>
      <c r="AS155" s="1406">
        <v>275.06849315068496</v>
      </c>
      <c r="AT155" s="1406">
        <v>19.322555812163202</v>
      </c>
      <c r="AU155" s="1406">
        <v>5.2938509074419729E-2</v>
      </c>
      <c r="AV155" s="1406">
        <v>14.732290497983476</v>
      </c>
      <c r="AW155" s="1406">
        <v>4.0362439720502671E-2</v>
      </c>
      <c r="AX155" s="1405" t="s">
        <v>1230</v>
      </c>
      <c r="AY155" s="1404">
        <v>0</v>
      </c>
      <c r="AZ155" s="1405" t="s">
        <v>407</v>
      </c>
      <c r="BA155" s="1405" t="s">
        <v>407</v>
      </c>
      <c r="BB155" s="1408"/>
      <c r="BC155" s="1408"/>
      <c r="BD155" s="1404">
        <v>0</v>
      </c>
      <c r="BE155" s="1405" t="s">
        <v>407</v>
      </c>
      <c r="BF155" s="1405" t="s">
        <v>407</v>
      </c>
      <c r="BG155" s="1404">
        <v>0</v>
      </c>
      <c r="BH155" s="1405" t="s">
        <v>407</v>
      </c>
      <c r="BI155" s="1405" t="s">
        <v>407</v>
      </c>
      <c r="BJ155" s="1404">
        <v>0</v>
      </c>
      <c r="BK155" s="1404">
        <v>0</v>
      </c>
      <c r="BL155" s="1404">
        <v>0</v>
      </c>
      <c r="BM155" s="1404">
        <v>0</v>
      </c>
      <c r="BN155" s="1408"/>
      <c r="BO155" s="1404">
        <v>0</v>
      </c>
      <c r="BP155" s="1405" t="s">
        <v>407</v>
      </c>
      <c r="BQ155" s="1405" t="s">
        <v>407</v>
      </c>
      <c r="BR155" s="1404">
        <v>1</v>
      </c>
      <c r="BS155" s="1405" t="s">
        <v>808</v>
      </c>
      <c r="BT155" s="1405" t="s">
        <v>407</v>
      </c>
      <c r="BU155" s="1405" t="s">
        <v>407</v>
      </c>
      <c r="BV155" s="1405" t="s">
        <v>846</v>
      </c>
      <c r="BW155" s="1404">
        <v>0</v>
      </c>
      <c r="BX155" s="1405" t="s">
        <v>407</v>
      </c>
      <c r="BY155" s="1405" t="s">
        <v>407</v>
      </c>
      <c r="BZ155" s="1405" t="s">
        <v>407</v>
      </c>
      <c r="CA155" s="1404">
        <v>0</v>
      </c>
      <c r="CB155" s="1405" t="s">
        <v>407</v>
      </c>
      <c r="CC155" s="1405" t="s">
        <v>677</v>
      </c>
      <c r="CD155" s="1404" t="b">
        <v>0</v>
      </c>
      <c r="CE155" s="1404" t="b">
        <v>0</v>
      </c>
      <c r="CF155" s="1404" t="b">
        <v>0</v>
      </c>
      <c r="CG155" s="1404" t="b">
        <v>0</v>
      </c>
      <c r="CH155" s="1404" t="b">
        <v>0</v>
      </c>
      <c r="CI155" s="1404" t="b">
        <v>0</v>
      </c>
      <c r="CJ155" s="1404" t="b">
        <v>1</v>
      </c>
      <c r="CK155" s="1404" t="b">
        <v>0</v>
      </c>
      <c r="CL155" s="1404" t="b">
        <v>0</v>
      </c>
      <c r="CM155" s="1405" t="s">
        <v>698</v>
      </c>
      <c r="CN155" s="1408"/>
      <c r="CO155" s="1408"/>
      <c r="CP155" s="1408"/>
      <c r="CQ155" s="1404">
        <v>1</v>
      </c>
      <c r="CR155" s="1408"/>
      <c r="CS155" s="1404">
        <v>1</v>
      </c>
      <c r="CT155" s="1405" t="s">
        <v>407</v>
      </c>
      <c r="CU155" s="1408"/>
    </row>
    <row r="156" spans="1:99" hidden="1" x14ac:dyDescent="0.2">
      <c r="A156" s="1404">
        <v>2024</v>
      </c>
      <c r="B156" s="1405" t="s">
        <v>180</v>
      </c>
      <c r="C156" s="1405" t="s">
        <v>1253</v>
      </c>
      <c r="D156" s="1406">
        <v>1</v>
      </c>
      <c r="E156" s="1406">
        <v>0</v>
      </c>
      <c r="F156" s="1405" t="s">
        <v>236</v>
      </c>
      <c r="G156" s="1407" t="s">
        <v>693</v>
      </c>
      <c r="H156" s="1405" t="s">
        <v>407</v>
      </c>
      <c r="I156" s="1405" t="s">
        <v>694</v>
      </c>
      <c r="J156" s="1405" t="s">
        <v>307</v>
      </c>
      <c r="K156" s="1405" t="s">
        <v>1254</v>
      </c>
      <c r="L156" s="1405" t="s">
        <v>407</v>
      </c>
      <c r="M156" s="1405" t="s">
        <v>407</v>
      </c>
      <c r="N156" s="1408"/>
      <c r="O156" s="1407">
        <v>126</v>
      </c>
      <c r="P156" s="1405" t="s">
        <v>695</v>
      </c>
      <c r="Q156" s="1405" t="s">
        <v>475</v>
      </c>
      <c r="R156" s="1409">
        <v>10045</v>
      </c>
      <c r="S156" s="1409">
        <v>4253</v>
      </c>
      <c r="T156" s="1409">
        <v>390</v>
      </c>
      <c r="U156" s="1407">
        <v>13763</v>
      </c>
      <c r="V156" s="1405" t="s">
        <v>696</v>
      </c>
      <c r="W156" s="1405" t="s">
        <v>697</v>
      </c>
      <c r="X156" s="1405" t="s">
        <v>697</v>
      </c>
      <c r="Y156" s="1405" t="s">
        <v>407</v>
      </c>
      <c r="Z156" s="1404">
        <v>1</v>
      </c>
      <c r="AA156" s="1404">
        <v>0</v>
      </c>
      <c r="AB156" s="1408"/>
      <c r="AC156" s="1408"/>
      <c r="AD156" s="1408"/>
      <c r="AE156" s="1408"/>
      <c r="AF156" s="1408"/>
      <c r="AG156" s="1408"/>
      <c r="AH156" s="1408"/>
      <c r="AI156" s="1406">
        <v>0</v>
      </c>
      <c r="AJ156" s="1408"/>
      <c r="AK156" s="1408"/>
      <c r="AL156" s="1408"/>
      <c r="AM156" s="1408"/>
      <c r="AN156" s="1408"/>
      <c r="AO156" s="1408"/>
      <c r="AP156" s="1408"/>
      <c r="AQ156" s="1406">
        <v>50400</v>
      </c>
      <c r="AR156" s="1404" t="s">
        <v>407</v>
      </c>
      <c r="AS156" s="1406">
        <v>138.08219178082192</v>
      </c>
      <c r="AT156" s="1406">
        <v>5.0174216027874561</v>
      </c>
      <c r="AU156" s="1406">
        <v>1.3746360555582071E-2</v>
      </c>
      <c r="AV156" s="1406">
        <v>3.5326331658123484</v>
      </c>
      <c r="AW156" s="1406">
        <v>9.6784470296228716E-3</v>
      </c>
      <c r="AX156" s="1405" t="s">
        <v>407</v>
      </c>
      <c r="AY156" s="1404">
        <v>0</v>
      </c>
      <c r="AZ156" s="1405" t="s">
        <v>407</v>
      </c>
      <c r="BA156" s="1405" t="s">
        <v>407</v>
      </c>
      <c r="BB156" s="1408"/>
      <c r="BC156" s="1408"/>
      <c r="BD156" s="1404">
        <v>0</v>
      </c>
      <c r="BE156" s="1405" t="s">
        <v>407</v>
      </c>
      <c r="BF156" s="1405" t="s">
        <v>407</v>
      </c>
      <c r="BG156" s="1404">
        <v>0</v>
      </c>
      <c r="BH156" s="1405" t="s">
        <v>407</v>
      </c>
      <c r="BI156" s="1405" t="s">
        <v>407</v>
      </c>
      <c r="BJ156" s="1404">
        <v>0</v>
      </c>
      <c r="BK156" s="1404">
        <v>0</v>
      </c>
      <c r="BL156" s="1404">
        <v>0</v>
      </c>
      <c r="BM156" s="1404">
        <v>0</v>
      </c>
      <c r="BN156" s="1408"/>
      <c r="BO156" s="1404">
        <v>0</v>
      </c>
      <c r="BP156" s="1405" t="s">
        <v>407</v>
      </c>
      <c r="BQ156" s="1405" t="s">
        <v>407</v>
      </c>
      <c r="BR156" s="1404">
        <v>1</v>
      </c>
      <c r="BS156" s="1405" t="s">
        <v>808</v>
      </c>
      <c r="BT156" s="1405" t="s">
        <v>407</v>
      </c>
      <c r="BU156" s="1405" t="s">
        <v>407</v>
      </c>
      <c r="BV156" s="1405" t="s">
        <v>846</v>
      </c>
      <c r="BW156" s="1404">
        <v>0</v>
      </c>
      <c r="BX156" s="1405" t="s">
        <v>407</v>
      </c>
      <c r="BY156" s="1405" t="s">
        <v>407</v>
      </c>
      <c r="BZ156" s="1405" t="s">
        <v>407</v>
      </c>
      <c r="CA156" s="1404">
        <v>0</v>
      </c>
      <c r="CB156" s="1405" t="s">
        <v>407</v>
      </c>
      <c r="CC156" s="1405" t="s">
        <v>677</v>
      </c>
      <c r="CD156" s="1404" t="b">
        <v>0</v>
      </c>
      <c r="CE156" s="1404" t="b">
        <v>0</v>
      </c>
      <c r="CF156" s="1404" t="b">
        <v>0</v>
      </c>
      <c r="CG156" s="1404" t="b">
        <v>0</v>
      </c>
      <c r="CH156" s="1404" t="b">
        <v>0</v>
      </c>
      <c r="CI156" s="1404" t="b">
        <v>0</v>
      </c>
      <c r="CJ156" s="1404" t="b">
        <v>1</v>
      </c>
      <c r="CK156" s="1404" t="b">
        <v>0</v>
      </c>
      <c r="CL156" s="1404" t="b">
        <v>0</v>
      </c>
      <c r="CM156" s="1405" t="s">
        <v>698</v>
      </c>
      <c r="CN156" s="1408"/>
      <c r="CO156" s="1408"/>
      <c r="CP156" s="1408"/>
      <c r="CQ156" s="1404">
        <v>1</v>
      </c>
      <c r="CR156" s="1408"/>
      <c r="CS156" s="1404">
        <v>1</v>
      </c>
      <c r="CT156" s="1405" t="s">
        <v>407</v>
      </c>
      <c r="CU156" s="1408"/>
    </row>
    <row r="157" spans="1:99" hidden="1" x14ac:dyDescent="0.2">
      <c r="A157" s="1404">
        <v>2024</v>
      </c>
      <c r="B157" s="1405" t="s">
        <v>180</v>
      </c>
      <c r="C157" s="1405" t="s">
        <v>747</v>
      </c>
      <c r="D157" s="1406">
        <v>1</v>
      </c>
      <c r="E157" s="1406">
        <v>0</v>
      </c>
      <c r="F157" s="1405" t="s">
        <v>236</v>
      </c>
      <c r="G157" s="1407" t="s">
        <v>693</v>
      </c>
      <c r="H157" s="1405" t="s">
        <v>407</v>
      </c>
      <c r="I157" s="1405" t="s">
        <v>694</v>
      </c>
      <c r="J157" s="1405" t="s">
        <v>307</v>
      </c>
      <c r="K157" s="1405" t="s">
        <v>748</v>
      </c>
      <c r="L157" s="1405" t="s">
        <v>407</v>
      </c>
      <c r="M157" s="1405" t="s">
        <v>407</v>
      </c>
      <c r="N157" s="1408"/>
      <c r="O157" s="1407">
        <v>126</v>
      </c>
      <c r="P157" s="1405" t="s">
        <v>695</v>
      </c>
      <c r="Q157" s="1405" t="s">
        <v>475</v>
      </c>
      <c r="R157" s="1409">
        <v>7696</v>
      </c>
      <c r="S157" s="1409">
        <v>5494</v>
      </c>
      <c r="T157" s="1409">
        <v>363</v>
      </c>
      <c r="U157" s="1407">
        <v>13763</v>
      </c>
      <c r="V157" s="1405" t="s">
        <v>696</v>
      </c>
      <c r="W157" s="1405" t="s">
        <v>697</v>
      </c>
      <c r="X157" s="1405" t="s">
        <v>697</v>
      </c>
      <c r="Y157" s="1405" t="s">
        <v>407</v>
      </c>
      <c r="Z157" s="1404">
        <v>1</v>
      </c>
      <c r="AA157" s="1404">
        <v>0</v>
      </c>
      <c r="AB157" s="1408"/>
      <c r="AC157" s="1408"/>
      <c r="AD157" s="1408"/>
      <c r="AE157" s="1408"/>
      <c r="AF157" s="1408"/>
      <c r="AG157" s="1408"/>
      <c r="AH157" s="1408"/>
      <c r="AI157" s="1406">
        <v>0</v>
      </c>
      <c r="AJ157" s="1408"/>
      <c r="AK157" s="1408"/>
      <c r="AL157" s="1408"/>
      <c r="AM157" s="1408"/>
      <c r="AN157" s="1408"/>
      <c r="AO157" s="1408"/>
      <c r="AP157" s="1408"/>
      <c r="AQ157" s="1406">
        <v>205879</v>
      </c>
      <c r="AR157" s="1404" t="s">
        <v>407</v>
      </c>
      <c r="AS157" s="1406">
        <v>564.05205479452059</v>
      </c>
      <c r="AT157" s="1406">
        <v>26.751429313929314</v>
      </c>
      <c r="AU157" s="1406">
        <v>7.3291587161450178E-2</v>
      </c>
      <c r="AV157" s="1406">
        <v>3.5326331658123484</v>
      </c>
      <c r="AW157" s="1406">
        <v>9.6784470296228716E-3</v>
      </c>
      <c r="AX157" s="1405" t="s">
        <v>407</v>
      </c>
      <c r="AY157" s="1404">
        <v>0</v>
      </c>
      <c r="AZ157" s="1405" t="s">
        <v>407</v>
      </c>
      <c r="BA157" s="1405" t="s">
        <v>407</v>
      </c>
      <c r="BB157" s="1408"/>
      <c r="BC157" s="1408"/>
      <c r="BD157" s="1404">
        <v>0</v>
      </c>
      <c r="BE157" s="1405" t="s">
        <v>407</v>
      </c>
      <c r="BF157" s="1405" t="s">
        <v>407</v>
      </c>
      <c r="BG157" s="1404">
        <v>0</v>
      </c>
      <c r="BH157" s="1405" t="s">
        <v>407</v>
      </c>
      <c r="BI157" s="1405" t="s">
        <v>407</v>
      </c>
      <c r="BJ157" s="1404">
        <v>0</v>
      </c>
      <c r="BK157" s="1404">
        <v>0</v>
      </c>
      <c r="BL157" s="1404">
        <v>0</v>
      </c>
      <c r="BM157" s="1404">
        <v>0</v>
      </c>
      <c r="BN157" s="1408"/>
      <c r="BO157" s="1404">
        <v>0</v>
      </c>
      <c r="BP157" s="1405" t="s">
        <v>407</v>
      </c>
      <c r="BQ157" s="1405" t="s">
        <v>407</v>
      </c>
      <c r="BR157" s="1404">
        <v>1</v>
      </c>
      <c r="BS157" s="1405" t="s">
        <v>808</v>
      </c>
      <c r="BT157" s="1405" t="s">
        <v>407</v>
      </c>
      <c r="BU157" s="1405" t="s">
        <v>407</v>
      </c>
      <c r="BV157" s="1405" t="s">
        <v>846</v>
      </c>
      <c r="BW157" s="1404">
        <v>0</v>
      </c>
      <c r="BX157" s="1405" t="s">
        <v>407</v>
      </c>
      <c r="BY157" s="1405" t="s">
        <v>407</v>
      </c>
      <c r="BZ157" s="1405" t="s">
        <v>407</v>
      </c>
      <c r="CA157" s="1404">
        <v>0</v>
      </c>
      <c r="CB157" s="1405" t="s">
        <v>407</v>
      </c>
      <c r="CC157" s="1405" t="s">
        <v>677</v>
      </c>
      <c r="CD157" s="1404" t="b">
        <v>0</v>
      </c>
      <c r="CE157" s="1404" t="b">
        <v>0</v>
      </c>
      <c r="CF157" s="1404" t="b">
        <v>0</v>
      </c>
      <c r="CG157" s="1404" t="b">
        <v>0</v>
      </c>
      <c r="CH157" s="1404" t="b">
        <v>0</v>
      </c>
      <c r="CI157" s="1404" t="b">
        <v>0</v>
      </c>
      <c r="CJ157" s="1404" t="b">
        <v>1</v>
      </c>
      <c r="CK157" s="1404" t="b">
        <v>0</v>
      </c>
      <c r="CL157" s="1404" t="b">
        <v>0</v>
      </c>
      <c r="CM157" s="1405" t="s">
        <v>698</v>
      </c>
      <c r="CN157" s="1408"/>
      <c r="CO157" s="1408"/>
      <c r="CP157" s="1408"/>
      <c r="CQ157" s="1404">
        <v>1</v>
      </c>
      <c r="CR157" s="1408"/>
      <c r="CS157" s="1404">
        <v>1</v>
      </c>
      <c r="CT157" s="1405" t="s">
        <v>407</v>
      </c>
      <c r="CU157" s="1408"/>
    </row>
    <row r="158" spans="1:99" hidden="1" x14ac:dyDescent="0.2">
      <c r="A158" s="1404">
        <v>2024</v>
      </c>
      <c r="B158" s="1405" t="s">
        <v>178</v>
      </c>
      <c r="C158" s="1405" t="s">
        <v>872</v>
      </c>
      <c r="D158" s="1406">
        <v>1</v>
      </c>
      <c r="E158" s="1406">
        <v>0</v>
      </c>
      <c r="F158" s="1405" t="s">
        <v>236</v>
      </c>
      <c r="G158" s="1407" t="s">
        <v>693</v>
      </c>
      <c r="H158" s="1405" t="s">
        <v>407</v>
      </c>
      <c r="I158" s="1405" t="s">
        <v>694</v>
      </c>
      <c r="J158" s="1405" t="s">
        <v>298</v>
      </c>
      <c r="K158" s="1405" t="s">
        <v>873</v>
      </c>
      <c r="L158" s="1405" t="s">
        <v>407</v>
      </c>
      <c r="M158" s="1405" t="s">
        <v>407</v>
      </c>
      <c r="N158" s="1408"/>
      <c r="O158" s="1407">
        <v>126</v>
      </c>
      <c r="P158" s="1405" t="s">
        <v>695</v>
      </c>
      <c r="Q158" s="1405" t="s">
        <v>473</v>
      </c>
      <c r="R158" s="1409">
        <v>8287</v>
      </c>
      <c r="S158" s="1409">
        <v>3791</v>
      </c>
      <c r="T158" s="1409">
        <v>245</v>
      </c>
      <c r="U158" s="1407">
        <v>13763</v>
      </c>
      <c r="V158" s="1405" t="s">
        <v>696</v>
      </c>
      <c r="W158" s="1405" t="s">
        <v>697</v>
      </c>
      <c r="X158" s="1405" t="s">
        <v>697</v>
      </c>
      <c r="Y158" s="1405" t="s">
        <v>407</v>
      </c>
      <c r="Z158" s="1404">
        <v>1</v>
      </c>
      <c r="AA158" s="1404">
        <v>0</v>
      </c>
      <c r="AB158" s="1408"/>
      <c r="AC158" s="1408"/>
      <c r="AD158" s="1408"/>
      <c r="AE158" s="1408"/>
      <c r="AF158" s="1408"/>
      <c r="AG158" s="1408"/>
      <c r="AH158" s="1408"/>
      <c r="AI158" s="1406">
        <v>0</v>
      </c>
      <c r="AJ158" s="1408"/>
      <c r="AK158" s="1408"/>
      <c r="AL158" s="1408"/>
      <c r="AM158" s="1408"/>
      <c r="AN158" s="1408"/>
      <c r="AO158" s="1408"/>
      <c r="AP158" s="1408"/>
      <c r="AQ158" s="1406">
        <v>579314</v>
      </c>
      <c r="AR158" s="1404" t="s">
        <v>407</v>
      </c>
      <c r="AS158" s="1406">
        <v>1587.1616438356164</v>
      </c>
      <c r="AT158" s="1406">
        <v>69.906359358030656</v>
      </c>
      <c r="AU158" s="1406">
        <v>0.19152427221378263</v>
      </c>
      <c r="AV158" s="1406">
        <v>14.732290497983476</v>
      </c>
      <c r="AW158" s="1406">
        <v>4.0362439720502671E-2</v>
      </c>
      <c r="AX158" s="1405" t="s">
        <v>407</v>
      </c>
      <c r="AY158" s="1404">
        <v>0</v>
      </c>
      <c r="AZ158" s="1405" t="s">
        <v>407</v>
      </c>
      <c r="BA158" s="1405" t="s">
        <v>407</v>
      </c>
      <c r="BB158" s="1408"/>
      <c r="BC158" s="1408"/>
      <c r="BD158" s="1404">
        <v>0</v>
      </c>
      <c r="BE158" s="1405" t="s">
        <v>407</v>
      </c>
      <c r="BF158" s="1405" t="s">
        <v>407</v>
      </c>
      <c r="BG158" s="1404">
        <v>0</v>
      </c>
      <c r="BH158" s="1405" t="s">
        <v>407</v>
      </c>
      <c r="BI158" s="1405" t="s">
        <v>407</v>
      </c>
      <c r="BJ158" s="1404">
        <v>0</v>
      </c>
      <c r="BK158" s="1404">
        <v>0</v>
      </c>
      <c r="BL158" s="1404">
        <v>0</v>
      </c>
      <c r="BM158" s="1404">
        <v>0</v>
      </c>
      <c r="BN158" s="1408"/>
      <c r="BO158" s="1404">
        <v>0</v>
      </c>
      <c r="BP158" s="1405" t="s">
        <v>407</v>
      </c>
      <c r="BQ158" s="1405" t="s">
        <v>407</v>
      </c>
      <c r="BR158" s="1404">
        <v>1</v>
      </c>
      <c r="BS158" s="1405" t="s">
        <v>713</v>
      </c>
      <c r="BT158" s="1405" t="s">
        <v>407</v>
      </c>
      <c r="BU158" s="1405" t="s">
        <v>407</v>
      </c>
      <c r="BV158" s="1405" t="s">
        <v>407</v>
      </c>
      <c r="BW158" s="1404">
        <v>0</v>
      </c>
      <c r="BX158" s="1405" t="s">
        <v>407</v>
      </c>
      <c r="BY158" s="1405" t="s">
        <v>407</v>
      </c>
      <c r="BZ158" s="1405" t="s">
        <v>407</v>
      </c>
      <c r="CA158" s="1404">
        <v>0</v>
      </c>
      <c r="CB158" s="1405" t="s">
        <v>407</v>
      </c>
      <c r="CC158" s="1405" t="s">
        <v>677</v>
      </c>
      <c r="CD158" s="1404" t="b">
        <v>0</v>
      </c>
      <c r="CE158" s="1404" t="b">
        <v>0</v>
      </c>
      <c r="CF158" s="1404" t="b">
        <v>0</v>
      </c>
      <c r="CG158" s="1404" t="b">
        <v>0</v>
      </c>
      <c r="CH158" s="1404" t="b">
        <v>0</v>
      </c>
      <c r="CI158" s="1404" t="b">
        <v>0</v>
      </c>
      <c r="CJ158" s="1404" t="b">
        <v>1</v>
      </c>
      <c r="CK158" s="1404" t="b">
        <v>0</v>
      </c>
      <c r="CL158" s="1404" t="b">
        <v>0</v>
      </c>
      <c r="CM158" s="1405" t="s">
        <v>698</v>
      </c>
      <c r="CN158" s="1408"/>
      <c r="CO158" s="1408"/>
      <c r="CP158" s="1408"/>
      <c r="CQ158" s="1404">
        <v>1</v>
      </c>
      <c r="CR158" s="1408"/>
      <c r="CS158" s="1404">
        <v>1</v>
      </c>
      <c r="CT158" s="1405" t="s">
        <v>407</v>
      </c>
      <c r="CU158" s="1408"/>
    </row>
    <row r="159" spans="1:99" hidden="1" x14ac:dyDescent="0.2">
      <c r="A159" s="1404">
        <v>2024</v>
      </c>
      <c r="B159" s="1405" t="s">
        <v>178</v>
      </c>
      <c r="C159" s="1405" t="s">
        <v>853</v>
      </c>
      <c r="D159" s="1406">
        <v>1</v>
      </c>
      <c r="E159" s="1406">
        <v>0</v>
      </c>
      <c r="F159" s="1405" t="s">
        <v>236</v>
      </c>
      <c r="G159" s="1407" t="s">
        <v>693</v>
      </c>
      <c r="H159" s="1405" t="s">
        <v>407</v>
      </c>
      <c r="I159" s="1405" t="s">
        <v>694</v>
      </c>
      <c r="J159" s="1405" t="s">
        <v>298</v>
      </c>
      <c r="K159" s="1405" t="s">
        <v>854</v>
      </c>
      <c r="L159" s="1405" t="s">
        <v>407</v>
      </c>
      <c r="M159" s="1405" t="s">
        <v>407</v>
      </c>
      <c r="N159" s="1408"/>
      <c r="O159" s="1407">
        <v>126</v>
      </c>
      <c r="P159" s="1405" t="s">
        <v>695</v>
      </c>
      <c r="Q159" s="1405" t="s">
        <v>473</v>
      </c>
      <c r="R159" s="1409">
        <v>5065</v>
      </c>
      <c r="S159" s="1409">
        <v>2143</v>
      </c>
      <c r="T159" s="1409">
        <v>143</v>
      </c>
      <c r="U159" s="1407">
        <v>13763</v>
      </c>
      <c r="V159" s="1405" t="s">
        <v>696</v>
      </c>
      <c r="W159" s="1405" t="s">
        <v>697</v>
      </c>
      <c r="X159" s="1405" t="s">
        <v>697</v>
      </c>
      <c r="Y159" s="1405" t="s">
        <v>407</v>
      </c>
      <c r="Z159" s="1404">
        <v>1</v>
      </c>
      <c r="AA159" s="1404">
        <v>0</v>
      </c>
      <c r="AB159" s="1408"/>
      <c r="AC159" s="1408"/>
      <c r="AD159" s="1408"/>
      <c r="AE159" s="1408"/>
      <c r="AF159" s="1408"/>
      <c r="AG159" s="1408"/>
      <c r="AH159" s="1408"/>
      <c r="AI159" s="1406">
        <v>0</v>
      </c>
      <c r="AJ159" s="1408"/>
      <c r="AK159" s="1408"/>
      <c r="AL159" s="1408"/>
      <c r="AM159" s="1408"/>
      <c r="AN159" s="1408"/>
      <c r="AO159" s="1408"/>
      <c r="AP159" s="1408"/>
      <c r="AQ159" s="1406">
        <v>130030</v>
      </c>
      <c r="AR159" s="1404" t="s">
        <v>407</v>
      </c>
      <c r="AS159" s="1406">
        <v>356.24657534246575</v>
      </c>
      <c r="AT159" s="1406">
        <v>25.672260612043434</v>
      </c>
      <c r="AU159" s="1406">
        <v>7.0334960580940922E-2</v>
      </c>
      <c r="AV159" s="1406">
        <v>14.732290497983476</v>
      </c>
      <c r="AW159" s="1406">
        <v>4.0362439720502671E-2</v>
      </c>
      <c r="AX159" s="1405" t="s">
        <v>1206</v>
      </c>
      <c r="AY159" s="1404">
        <v>0</v>
      </c>
      <c r="AZ159" s="1405" t="s">
        <v>407</v>
      </c>
      <c r="BA159" s="1405" t="s">
        <v>407</v>
      </c>
      <c r="BB159" s="1408"/>
      <c r="BC159" s="1408"/>
      <c r="BD159" s="1404">
        <v>0</v>
      </c>
      <c r="BE159" s="1405" t="s">
        <v>407</v>
      </c>
      <c r="BF159" s="1405" t="s">
        <v>407</v>
      </c>
      <c r="BG159" s="1404">
        <v>0</v>
      </c>
      <c r="BH159" s="1405" t="s">
        <v>407</v>
      </c>
      <c r="BI159" s="1405" t="s">
        <v>407</v>
      </c>
      <c r="BJ159" s="1404">
        <v>0</v>
      </c>
      <c r="BK159" s="1404">
        <v>0</v>
      </c>
      <c r="BL159" s="1404">
        <v>0</v>
      </c>
      <c r="BM159" s="1404">
        <v>0</v>
      </c>
      <c r="BN159" s="1408"/>
      <c r="BO159" s="1404">
        <v>0</v>
      </c>
      <c r="BP159" s="1405" t="s">
        <v>407</v>
      </c>
      <c r="BQ159" s="1405" t="s">
        <v>407</v>
      </c>
      <c r="BR159" s="1404">
        <v>1</v>
      </c>
      <c r="BS159" s="1405" t="s">
        <v>808</v>
      </c>
      <c r="BT159" s="1405" t="s">
        <v>407</v>
      </c>
      <c r="BU159" s="1405" t="s">
        <v>407</v>
      </c>
      <c r="BV159" s="1405" t="s">
        <v>846</v>
      </c>
      <c r="BW159" s="1404">
        <v>0</v>
      </c>
      <c r="BX159" s="1405" t="s">
        <v>407</v>
      </c>
      <c r="BY159" s="1405" t="s">
        <v>407</v>
      </c>
      <c r="BZ159" s="1405" t="s">
        <v>407</v>
      </c>
      <c r="CA159" s="1404">
        <v>0</v>
      </c>
      <c r="CB159" s="1405" t="s">
        <v>407</v>
      </c>
      <c r="CC159" s="1405" t="s">
        <v>677</v>
      </c>
      <c r="CD159" s="1404" t="b">
        <v>0</v>
      </c>
      <c r="CE159" s="1404" t="b">
        <v>0</v>
      </c>
      <c r="CF159" s="1404" t="b">
        <v>0</v>
      </c>
      <c r="CG159" s="1404" t="b">
        <v>0</v>
      </c>
      <c r="CH159" s="1404" t="b">
        <v>0</v>
      </c>
      <c r="CI159" s="1404" t="b">
        <v>0</v>
      </c>
      <c r="CJ159" s="1404" t="b">
        <v>1</v>
      </c>
      <c r="CK159" s="1404" t="b">
        <v>0</v>
      </c>
      <c r="CL159" s="1404" t="b">
        <v>0</v>
      </c>
      <c r="CM159" s="1405" t="s">
        <v>698</v>
      </c>
      <c r="CN159" s="1408"/>
      <c r="CO159" s="1408"/>
      <c r="CP159" s="1408"/>
      <c r="CQ159" s="1404">
        <v>1</v>
      </c>
      <c r="CR159" s="1408"/>
      <c r="CS159" s="1404">
        <v>1</v>
      </c>
      <c r="CT159" s="1405" t="s">
        <v>407</v>
      </c>
      <c r="CU159" s="1408"/>
    </row>
    <row r="160" spans="1:99" hidden="1" x14ac:dyDescent="0.2">
      <c r="A160" s="1404">
        <v>2024</v>
      </c>
      <c r="B160" s="1405" t="s">
        <v>178</v>
      </c>
      <c r="C160" s="1405" t="s">
        <v>823</v>
      </c>
      <c r="D160" s="1406">
        <v>1</v>
      </c>
      <c r="E160" s="1406">
        <v>0</v>
      </c>
      <c r="F160" s="1405" t="s">
        <v>236</v>
      </c>
      <c r="G160" s="1407" t="s">
        <v>693</v>
      </c>
      <c r="H160" s="1405" t="s">
        <v>407</v>
      </c>
      <c r="I160" s="1405" t="s">
        <v>694</v>
      </c>
      <c r="J160" s="1405" t="s">
        <v>298</v>
      </c>
      <c r="K160" s="1405" t="s">
        <v>824</v>
      </c>
      <c r="L160" s="1405" t="s">
        <v>407</v>
      </c>
      <c r="M160" s="1405" t="s">
        <v>407</v>
      </c>
      <c r="N160" s="1408"/>
      <c r="O160" s="1407">
        <v>126</v>
      </c>
      <c r="P160" s="1405" t="s">
        <v>695</v>
      </c>
      <c r="Q160" s="1405" t="s">
        <v>473</v>
      </c>
      <c r="R160" s="1409">
        <v>17565</v>
      </c>
      <c r="S160" s="1409">
        <v>8583</v>
      </c>
      <c r="T160" s="1409">
        <v>944</v>
      </c>
      <c r="U160" s="1407">
        <v>13763</v>
      </c>
      <c r="V160" s="1405" t="s">
        <v>696</v>
      </c>
      <c r="W160" s="1405" t="s">
        <v>697</v>
      </c>
      <c r="X160" s="1405" t="s">
        <v>697</v>
      </c>
      <c r="Y160" s="1405" t="s">
        <v>407</v>
      </c>
      <c r="Z160" s="1404">
        <v>1</v>
      </c>
      <c r="AA160" s="1404">
        <v>0</v>
      </c>
      <c r="AB160" s="1408"/>
      <c r="AC160" s="1408"/>
      <c r="AD160" s="1408"/>
      <c r="AE160" s="1408"/>
      <c r="AF160" s="1408"/>
      <c r="AG160" s="1408"/>
      <c r="AH160" s="1408"/>
      <c r="AI160" s="1406">
        <v>0</v>
      </c>
      <c r="AJ160" s="1408"/>
      <c r="AK160" s="1408"/>
      <c r="AL160" s="1408"/>
      <c r="AM160" s="1408"/>
      <c r="AN160" s="1408"/>
      <c r="AO160" s="1408"/>
      <c r="AP160" s="1408"/>
      <c r="AQ160" s="1406">
        <v>250527</v>
      </c>
      <c r="AR160" s="1404" t="s">
        <v>407</v>
      </c>
      <c r="AS160" s="1406">
        <v>686.37534246575342</v>
      </c>
      <c r="AT160" s="1406">
        <v>14.262852263023058</v>
      </c>
      <c r="AU160" s="1406">
        <v>3.9076307569926187E-2</v>
      </c>
      <c r="AV160" s="1406">
        <v>14.732290497983476</v>
      </c>
      <c r="AW160" s="1406">
        <v>4.0362439720502671E-2</v>
      </c>
      <c r="AX160" s="1405" t="s">
        <v>407</v>
      </c>
      <c r="AY160" s="1404">
        <v>0</v>
      </c>
      <c r="AZ160" s="1405" t="s">
        <v>407</v>
      </c>
      <c r="BA160" s="1405" t="s">
        <v>407</v>
      </c>
      <c r="BB160" s="1408"/>
      <c r="BC160" s="1408"/>
      <c r="BD160" s="1404">
        <v>0</v>
      </c>
      <c r="BE160" s="1405" t="s">
        <v>407</v>
      </c>
      <c r="BF160" s="1405" t="s">
        <v>407</v>
      </c>
      <c r="BG160" s="1404">
        <v>0</v>
      </c>
      <c r="BH160" s="1405" t="s">
        <v>407</v>
      </c>
      <c r="BI160" s="1405" t="s">
        <v>407</v>
      </c>
      <c r="BJ160" s="1404">
        <v>0</v>
      </c>
      <c r="BK160" s="1404">
        <v>0</v>
      </c>
      <c r="BL160" s="1404">
        <v>0</v>
      </c>
      <c r="BM160" s="1404">
        <v>0</v>
      </c>
      <c r="BN160" s="1408"/>
      <c r="BO160" s="1404">
        <v>0</v>
      </c>
      <c r="BP160" s="1405" t="s">
        <v>407</v>
      </c>
      <c r="BQ160" s="1405" t="s">
        <v>407</v>
      </c>
      <c r="BR160" s="1404">
        <v>1</v>
      </c>
      <c r="BS160" s="1405" t="s">
        <v>751</v>
      </c>
      <c r="BT160" s="1405" t="s">
        <v>407</v>
      </c>
      <c r="BU160" s="1405" t="s">
        <v>407</v>
      </c>
      <c r="BV160" s="1405" t="s">
        <v>770</v>
      </c>
      <c r="BW160" s="1404">
        <v>0</v>
      </c>
      <c r="BX160" s="1405" t="s">
        <v>407</v>
      </c>
      <c r="BY160" s="1405" t="s">
        <v>407</v>
      </c>
      <c r="BZ160" s="1405" t="s">
        <v>407</v>
      </c>
      <c r="CA160" s="1404">
        <v>0</v>
      </c>
      <c r="CB160" s="1405" t="s">
        <v>407</v>
      </c>
      <c r="CC160" s="1405" t="s">
        <v>677</v>
      </c>
      <c r="CD160" s="1404" t="b">
        <v>0</v>
      </c>
      <c r="CE160" s="1404" t="b">
        <v>0</v>
      </c>
      <c r="CF160" s="1404" t="b">
        <v>0</v>
      </c>
      <c r="CG160" s="1404" t="b">
        <v>0</v>
      </c>
      <c r="CH160" s="1404" t="b">
        <v>0</v>
      </c>
      <c r="CI160" s="1404" t="b">
        <v>0</v>
      </c>
      <c r="CJ160" s="1404" t="b">
        <v>1</v>
      </c>
      <c r="CK160" s="1404" t="b">
        <v>0</v>
      </c>
      <c r="CL160" s="1404" t="b">
        <v>0</v>
      </c>
      <c r="CM160" s="1405" t="s">
        <v>698</v>
      </c>
      <c r="CN160" s="1408"/>
      <c r="CO160" s="1408"/>
      <c r="CP160" s="1408"/>
      <c r="CQ160" s="1404">
        <v>1</v>
      </c>
      <c r="CR160" s="1408"/>
      <c r="CS160" s="1404">
        <v>1</v>
      </c>
      <c r="CT160" s="1405" t="s">
        <v>407</v>
      </c>
      <c r="CU160" s="1408"/>
    </row>
    <row r="161" spans="1:99" hidden="1" x14ac:dyDescent="0.2">
      <c r="A161" s="1404">
        <v>2024</v>
      </c>
      <c r="B161" s="1405" t="s">
        <v>189</v>
      </c>
      <c r="C161" s="1405" t="s">
        <v>704</v>
      </c>
      <c r="D161" s="1406">
        <v>1</v>
      </c>
      <c r="E161" s="1406">
        <v>0</v>
      </c>
      <c r="F161" s="1405" t="s">
        <v>236</v>
      </c>
      <c r="G161" s="1407" t="s">
        <v>693</v>
      </c>
      <c r="H161" s="1405" t="s">
        <v>407</v>
      </c>
      <c r="I161" s="1405" t="s">
        <v>694</v>
      </c>
      <c r="J161" s="1405" t="s">
        <v>342</v>
      </c>
      <c r="K161" s="1405" t="s">
        <v>340</v>
      </c>
      <c r="L161" s="1405" t="s">
        <v>407</v>
      </c>
      <c r="M161" s="1405" t="s">
        <v>407</v>
      </c>
      <c r="N161" s="1408"/>
      <c r="O161" s="1407">
        <v>126</v>
      </c>
      <c r="P161" s="1405" t="s">
        <v>695</v>
      </c>
      <c r="Q161" s="1405" t="s">
        <v>483</v>
      </c>
      <c r="R161" s="1409">
        <v>3181</v>
      </c>
      <c r="S161" s="1409">
        <v>1511</v>
      </c>
      <c r="T161" s="1409">
        <v>82</v>
      </c>
      <c r="U161" s="1407">
        <v>13763</v>
      </c>
      <c r="V161" s="1405" t="s">
        <v>696</v>
      </c>
      <c r="W161" s="1405" t="s">
        <v>697</v>
      </c>
      <c r="X161" s="1405" t="s">
        <v>697</v>
      </c>
      <c r="Y161" s="1405" t="s">
        <v>407</v>
      </c>
      <c r="Z161" s="1404">
        <v>1</v>
      </c>
      <c r="AA161" s="1404">
        <v>0</v>
      </c>
      <c r="AB161" s="1408"/>
      <c r="AC161" s="1408"/>
      <c r="AD161" s="1408"/>
      <c r="AE161" s="1408"/>
      <c r="AF161" s="1408"/>
      <c r="AG161" s="1408"/>
      <c r="AH161" s="1408"/>
      <c r="AI161" s="1406">
        <v>0</v>
      </c>
      <c r="AJ161" s="1408"/>
      <c r="AK161" s="1408"/>
      <c r="AL161" s="1408"/>
      <c r="AM161" s="1408"/>
      <c r="AN161" s="1408"/>
      <c r="AO161" s="1408"/>
      <c r="AP161" s="1408"/>
      <c r="AQ161" s="1406">
        <v>13420</v>
      </c>
      <c r="AR161" s="1404" t="s">
        <v>407</v>
      </c>
      <c r="AS161" s="1406">
        <v>36.767123287671232</v>
      </c>
      <c r="AT161" s="1406">
        <v>4.2187991197736565</v>
      </c>
      <c r="AU161" s="1406">
        <v>1.1558353752804538E-2</v>
      </c>
      <c r="AV161" s="1406">
        <v>3.1785165556005337</v>
      </c>
      <c r="AW161" s="1406">
        <v>8.7082645358918728E-3</v>
      </c>
      <c r="AX161" s="1405" t="s">
        <v>407</v>
      </c>
      <c r="AY161" s="1404">
        <v>0</v>
      </c>
      <c r="AZ161" s="1405" t="s">
        <v>407</v>
      </c>
      <c r="BA161" s="1405" t="s">
        <v>407</v>
      </c>
      <c r="BB161" s="1408"/>
      <c r="BC161" s="1408"/>
      <c r="BD161" s="1404">
        <v>0</v>
      </c>
      <c r="BE161" s="1405" t="s">
        <v>407</v>
      </c>
      <c r="BF161" s="1405" t="s">
        <v>407</v>
      </c>
      <c r="BG161" s="1404">
        <v>0</v>
      </c>
      <c r="BH161" s="1405" t="s">
        <v>407</v>
      </c>
      <c r="BI161" s="1405" t="s">
        <v>407</v>
      </c>
      <c r="BJ161" s="1404">
        <v>0</v>
      </c>
      <c r="BK161" s="1404">
        <v>0</v>
      </c>
      <c r="BL161" s="1404">
        <v>0</v>
      </c>
      <c r="BM161" s="1404">
        <v>0</v>
      </c>
      <c r="BN161" s="1408"/>
      <c r="BO161" s="1404">
        <v>0</v>
      </c>
      <c r="BP161" s="1405" t="s">
        <v>407</v>
      </c>
      <c r="BQ161" s="1405" t="s">
        <v>407</v>
      </c>
      <c r="BR161" s="1404">
        <v>1</v>
      </c>
      <c r="BS161" s="1405" t="s">
        <v>808</v>
      </c>
      <c r="BT161" s="1405" t="s">
        <v>407</v>
      </c>
      <c r="BU161" s="1405" t="s">
        <v>407</v>
      </c>
      <c r="BV161" s="1405" t="s">
        <v>846</v>
      </c>
      <c r="BW161" s="1404">
        <v>0</v>
      </c>
      <c r="BX161" s="1405" t="s">
        <v>407</v>
      </c>
      <c r="BY161" s="1405" t="s">
        <v>407</v>
      </c>
      <c r="BZ161" s="1405" t="s">
        <v>407</v>
      </c>
      <c r="CA161" s="1404">
        <v>0</v>
      </c>
      <c r="CB161" s="1405" t="s">
        <v>407</v>
      </c>
      <c r="CC161" s="1405" t="s">
        <v>677</v>
      </c>
      <c r="CD161" s="1404" t="b">
        <v>0</v>
      </c>
      <c r="CE161" s="1404" t="b">
        <v>0</v>
      </c>
      <c r="CF161" s="1404" t="b">
        <v>0</v>
      </c>
      <c r="CG161" s="1404" t="b">
        <v>0</v>
      </c>
      <c r="CH161" s="1404" t="b">
        <v>0</v>
      </c>
      <c r="CI161" s="1404" t="b">
        <v>0</v>
      </c>
      <c r="CJ161" s="1404" t="b">
        <v>1</v>
      </c>
      <c r="CK161" s="1404" t="b">
        <v>0</v>
      </c>
      <c r="CL161" s="1404" t="b">
        <v>0</v>
      </c>
      <c r="CM161" s="1405" t="s">
        <v>698</v>
      </c>
      <c r="CN161" s="1408"/>
      <c r="CO161" s="1408"/>
      <c r="CP161" s="1408"/>
      <c r="CQ161" s="1404">
        <v>1</v>
      </c>
      <c r="CR161" s="1408"/>
      <c r="CS161" s="1404">
        <v>1</v>
      </c>
      <c r="CT161" s="1405" t="s">
        <v>407</v>
      </c>
      <c r="CU161" s="1408"/>
    </row>
    <row r="162" spans="1:99" hidden="1" x14ac:dyDescent="0.2">
      <c r="A162" s="1404">
        <v>2024</v>
      </c>
      <c r="B162" s="1405" t="s">
        <v>179</v>
      </c>
      <c r="C162" s="1405" t="s">
        <v>1038</v>
      </c>
      <c r="D162" s="1406">
        <v>1</v>
      </c>
      <c r="E162" s="1406">
        <v>0</v>
      </c>
      <c r="F162" s="1405" t="s">
        <v>236</v>
      </c>
      <c r="G162" s="1407" t="s">
        <v>693</v>
      </c>
      <c r="H162" s="1405" t="s">
        <v>407</v>
      </c>
      <c r="I162" s="1405" t="s">
        <v>694</v>
      </c>
      <c r="J162" s="1405" t="s">
        <v>303</v>
      </c>
      <c r="K162" s="1405" t="s">
        <v>1039</v>
      </c>
      <c r="L162" s="1405" t="s">
        <v>407</v>
      </c>
      <c r="M162" s="1405" t="s">
        <v>407</v>
      </c>
      <c r="N162" s="1408"/>
      <c r="O162" s="1407">
        <v>126</v>
      </c>
      <c r="P162" s="1405" t="s">
        <v>695</v>
      </c>
      <c r="Q162" s="1405" t="s">
        <v>474</v>
      </c>
      <c r="R162" s="1409">
        <v>8835</v>
      </c>
      <c r="S162" s="1409">
        <v>3689</v>
      </c>
      <c r="T162" s="1409">
        <v>608</v>
      </c>
      <c r="U162" s="1407">
        <v>13763</v>
      </c>
      <c r="V162" s="1405" t="s">
        <v>696</v>
      </c>
      <c r="W162" s="1405" t="s">
        <v>697</v>
      </c>
      <c r="X162" s="1405" t="s">
        <v>697</v>
      </c>
      <c r="Y162" s="1405" t="s">
        <v>407</v>
      </c>
      <c r="Z162" s="1404">
        <v>1</v>
      </c>
      <c r="AA162" s="1404">
        <v>0</v>
      </c>
      <c r="AB162" s="1408"/>
      <c r="AC162" s="1408"/>
      <c r="AD162" s="1408"/>
      <c r="AE162" s="1408"/>
      <c r="AF162" s="1408"/>
      <c r="AG162" s="1408"/>
      <c r="AH162" s="1408"/>
      <c r="AI162" s="1406">
        <v>0</v>
      </c>
      <c r="AJ162" s="1408"/>
      <c r="AK162" s="1408"/>
      <c r="AL162" s="1408"/>
      <c r="AM162" s="1408"/>
      <c r="AN162" s="1408"/>
      <c r="AO162" s="1408"/>
      <c r="AP162" s="1408"/>
      <c r="AQ162" s="1406">
        <v>575484</v>
      </c>
      <c r="AR162" s="1404" t="s">
        <v>407</v>
      </c>
      <c r="AS162" s="1406">
        <v>1576.668493150685</v>
      </c>
      <c r="AT162" s="1406">
        <v>65.136842105263156</v>
      </c>
      <c r="AU162" s="1406">
        <v>0.17845710165825523</v>
      </c>
      <c r="AV162" s="1406">
        <v>14.273249045522684</v>
      </c>
      <c r="AW162" s="1406">
        <v>3.91047919055416E-2</v>
      </c>
      <c r="AX162" s="1405" t="s">
        <v>407</v>
      </c>
      <c r="AY162" s="1404">
        <v>0</v>
      </c>
      <c r="AZ162" s="1405" t="s">
        <v>407</v>
      </c>
      <c r="BA162" s="1405" t="s">
        <v>407</v>
      </c>
      <c r="BB162" s="1408"/>
      <c r="BC162" s="1408"/>
      <c r="BD162" s="1404">
        <v>0</v>
      </c>
      <c r="BE162" s="1405" t="s">
        <v>407</v>
      </c>
      <c r="BF162" s="1405" t="s">
        <v>407</v>
      </c>
      <c r="BG162" s="1404">
        <v>0</v>
      </c>
      <c r="BH162" s="1405" t="s">
        <v>407</v>
      </c>
      <c r="BI162" s="1405" t="s">
        <v>407</v>
      </c>
      <c r="BJ162" s="1404">
        <v>0</v>
      </c>
      <c r="BK162" s="1404">
        <v>0</v>
      </c>
      <c r="BL162" s="1404">
        <v>0</v>
      </c>
      <c r="BM162" s="1404">
        <v>0</v>
      </c>
      <c r="BN162" s="1408"/>
      <c r="BO162" s="1404">
        <v>0</v>
      </c>
      <c r="BP162" s="1405" t="s">
        <v>407</v>
      </c>
      <c r="BQ162" s="1405" t="s">
        <v>407</v>
      </c>
      <c r="BR162" s="1404">
        <v>1</v>
      </c>
      <c r="BS162" s="1405" t="s">
        <v>898</v>
      </c>
      <c r="BT162" s="1405" t="s">
        <v>407</v>
      </c>
      <c r="BU162" s="1405" t="s">
        <v>407</v>
      </c>
      <c r="BV162" s="1405" t="s">
        <v>407</v>
      </c>
      <c r="BW162" s="1404">
        <v>0</v>
      </c>
      <c r="BX162" s="1405" t="s">
        <v>407</v>
      </c>
      <c r="BY162" s="1405" t="s">
        <v>407</v>
      </c>
      <c r="BZ162" s="1405" t="s">
        <v>407</v>
      </c>
      <c r="CA162" s="1404">
        <v>0</v>
      </c>
      <c r="CB162" s="1405" t="s">
        <v>407</v>
      </c>
      <c r="CC162" s="1405" t="s">
        <v>677</v>
      </c>
      <c r="CD162" s="1404" t="b">
        <v>0</v>
      </c>
      <c r="CE162" s="1404" t="b">
        <v>0</v>
      </c>
      <c r="CF162" s="1404" t="b">
        <v>0</v>
      </c>
      <c r="CG162" s="1404" t="b">
        <v>0</v>
      </c>
      <c r="CH162" s="1404" t="b">
        <v>0</v>
      </c>
      <c r="CI162" s="1404" t="b">
        <v>0</v>
      </c>
      <c r="CJ162" s="1404" t="b">
        <v>1</v>
      </c>
      <c r="CK162" s="1404" t="b">
        <v>0</v>
      </c>
      <c r="CL162" s="1404" t="b">
        <v>0</v>
      </c>
      <c r="CM162" s="1405" t="s">
        <v>698</v>
      </c>
      <c r="CN162" s="1408"/>
      <c r="CO162" s="1408"/>
      <c r="CP162" s="1408"/>
      <c r="CQ162" s="1404">
        <v>1</v>
      </c>
      <c r="CR162" s="1408"/>
      <c r="CS162" s="1404">
        <v>1</v>
      </c>
      <c r="CT162" s="1405" t="s">
        <v>407</v>
      </c>
      <c r="CU162" s="1408"/>
    </row>
    <row r="163" spans="1:99" hidden="1" x14ac:dyDescent="0.2">
      <c r="A163" s="1404">
        <v>2024</v>
      </c>
      <c r="B163" s="1405" t="s">
        <v>178</v>
      </c>
      <c r="C163" s="1405" t="s">
        <v>883</v>
      </c>
      <c r="D163" s="1406">
        <v>1</v>
      </c>
      <c r="E163" s="1406">
        <v>0</v>
      </c>
      <c r="F163" s="1405" t="s">
        <v>236</v>
      </c>
      <c r="G163" s="1407" t="s">
        <v>693</v>
      </c>
      <c r="H163" s="1405" t="s">
        <v>407</v>
      </c>
      <c r="I163" s="1405" t="s">
        <v>694</v>
      </c>
      <c r="J163" s="1405" t="s">
        <v>298</v>
      </c>
      <c r="K163" s="1405" t="s">
        <v>884</v>
      </c>
      <c r="L163" s="1405" t="s">
        <v>407</v>
      </c>
      <c r="M163" s="1405" t="s">
        <v>407</v>
      </c>
      <c r="N163" s="1408"/>
      <c r="O163" s="1407">
        <v>126</v>
      </c>
      <c r="P163" s="1405" t="s">
        <v>695</v>
      </c>
      <c r="Q163" s="1405" t="s">
        <v>473</v>
      </c>
      <c r="R163" s="1409">
        <v>4730</v>
      </c>
      <c r="S163" s="1409">
        <v>2026</v>
      </c>
      <c r="T163" s="1409">
        <v>223</v>
      </c>
      <c r="U163" s="1407">
        <v>13763</v>
      </c>
      <c r="V163" s="1405" t="s">
        <v>696</v>
      </c>
      <c r="W163" s="1405" t="s">
        <v>697</v>
      </c>
      <c r="X163" s="1405" t="s">
        <v>697</v>
      </c>
      <c r="Y163" s="1405" t="s">
        <v>407</v>
      </c>
      <c r="Z163" s="1404">
        <v>1</v>
      </c>
      <c r="AA163" s="1404">
        <v>0</v>
      </c>
      <c r="AB163" s="1408"/>
      <c r="AC163" s="1408"/>
      <c r="AD163" s="1408"/>
      <c r="AE163" s="1408"/>
      <c r="AF163" s="1408"/>
      <c r="AG163" s="1406">
        <v>0</v>
      </c>
      <c r="AH163" s="1408"/>
      <c r="AI163" s="1406">
        <v>0</v>
      </c>
      <c r="AJ163" s="1408"/>
      <c r="AK163" s="1408"/>
      <c r="AL163" s="1408"/>
      <c r="AM163" s="1408"/>
      <c r="AN163" s="1408"/>
      <c r="AO163" s="1406">
        <v>205940</v>
      </c>
      <c r="AP163" s="1408"/>
      <c r="AQ163" s="1406">
        <v>205940</v>
      </c>
      <c r="AR163" s="1404" t="s">
        <v>407</v>
      </c>
      <c r="AS163" s="1406">
        <v>564.21917808219177</v>
      </c>
      <c r="AT163" s="1406">
        <v>43.539112050739959</v>
      </c>
      <c r="AU163" s="1406">
        <v>0.11928523849517797</v>
      </c>
      <c r="AV163" s="1406">
        <v>14.732290497983476</v>
      </c>
      <c r="AW163" s="1406">
        <v>4.0362439720502671E-2</v>
      </c>
      <c r="AX163" s="1405" t="s">
        <v>1198</v>
      </c>
      <c r="AY163" s="1404">
        <v>1</v>
      </c>
      <c r="AZ163" s="1405" t="s">
        <v>808</v>
      </c>
      <c r="BA163" s="1405" t="s">
        <v>407</v>
      </c>
      <c r="BB163" s="1408"/>
      <c r="BC163" s="1408"/>
      <c r="BD163" s="1404">
        <v>0</v>
      </c>
      <c r="BE163" s="1405" t="s">
        <v>407</v>
      </c>
      <c r="BF163" s="1405" t="s">
        <v>407</v>
      </c>
      <c r="BG163" s="1404">
        <v>0</v>
      </c>
      <c r="BH163" s="1405" t="s">
        <v>407</v>
      </c>
      <c r="BI163" s="1405" t="s">
        <v>407</v>
      </c>
      <c r="BJ163" s="1404">
        <v>0</v>
      </c>
      <c r="BK163" s="1404">
        <v>0</v>
      </c>
      <c r="BL163" s="1404">
        <v>0</v>
      </c>
      <c r="BM163" s="1404">
        <v>0</v>
      </c>
      <c r="BN163" s="1408"/>
      <c r="BO163" s="1404">
        <v>0</v>
      </c>
      <c r="BP163" s="1405" t="s">
        <v>407</v>
      </c>
      <c r="BQ163" s="1405" t="s">
        <v>407</v>
      </c>
      <c r="BR163" s="1404">
        <v>0</v>
      </c>
      <c r="BS163" s="1405" t="s">
        <v>407</v>
      </c>
      <c r="BT163" s="1405" t="s">
        <v>407</v>
      </c>
      <c r="BU163" s="1405" t="s">
        <v>407</v>
      </c>
      <c r="BV163" s="1405" t="s">
        <v>867</v>
      </c>
      <c r="BW163" s="1404">
        <v>0</v>
      </c>
      <c r="BX163" s="1405" t="s">
        <v>407</v>
      </c>
      <c r="BY163" s="1405" t="s">
        <v>407</v>
      </c>
      <c r="BZ163" s="1405" t="s">
        <v>407</v>
      </c>
      <c r="CA163" s="1404">
        <v>0</v>
      </c>
      <c r="CB163" s="1405" t="s">
        <v>407</v>
      </c>
      <c r="CC163" s="1405" t="s">
        <v>677</v>
      </c>
      <c r="CD163" s="1404" t="b">
        <v>0</v>
      </c>
      <c r="CE163" s="1404" t="b">
        <v>0</v>
      </c>
      <c r="CF163" s="1404" t="b">
        <v>0</v>
      </c>
      <c r="CG163" s="1404" t="b">
        <v>0</v>
      </c>
      <c r="CH163" s="1404" t="b">
        <v>0</v>
      </c>
      <c r="CI163" s="1404" t="b">
        <v>0</v>
      </c>
      <c r="CJ163" s="1404" t="b">
        <v>1</v>
      </c>
      <c r="CK163" s="1404" t="b">
        <v>0</v>
      </c>
      <c r="CL163" s="1404" t="b">
        <v>0</v>
      </c>
      <c r="CM163" s="1405" t="s">
        <v>750</v>
      </c>
      <c r="CN163" s="1408"/>
      <c r="CO163" s="1408"/>
      <c r="CP163" s="1408"/>
      <c r="CQ163" s="1404">
        <v>1</v>
      </c>
      <c r="CR163" s="1408"/>
      <c r="CS163" s="1404">
        <v>1</v>
      </c>
      <c r="CT163" s="1405" t="s">
        <v>407</v>
      </c>
      <c r="CU163" s="1408"/>
    </row>
    <row r="164" spans="1:99" hidden="1" x14ac:dyDescent="0.2">
      <c r="A164" s="1404">
        <v>2024</v>
      </c>
      <c r="B164" s="1405" t="s">
        <v>179</v>
      </c>
      <c r="C164" s="1405" t="s">
        <v>1052</v>
      </c>
      <c r="D164" s="1406">
        <v>1</v>
      </c>
      <c r="E164" s="1406">
        <v>0</v>
      </c>
      <c r="F164" s="1405" t="s">
        <v>236</v>
      </c>
      <c r="G164" s="1407" t="s">
        <v>693</v>
      </c>
      <c r="H164" s="1405" t="s">
        <v>407</v>
      </c>
      <c r="I164" s="1405" t="s">
        <v>694</v>
      </c>
      <c r="J164" s="1405" t="s">
        <v>303</v>
      </c>
      <c r="K164" s="1405" t="s">
        <v>1053</v>
      </c>
      <c r="L164" s="1405" t="s">
        <v>407</v>
      </c>
      <c r="M164" s="1405" t="s">
        <v>407</v>
      </c>
      <c r="N164" s="1408"/>
      <c r="O164" s="1407">
        <v>126</v>
      </c>
      <c r="P164" s="1405" t="s">
        <v>695</v>
      </c>
      <c r="Q164" s="1405" t="s">
        <v>474</v>
      </c>
      <c r="R164" s="1409">
        <v>21609</v>
      </c>
      <c r="S164" s="1409">
        <v>14091</v>
      </c>
      <c r="T164" s="1409">
        <v>1877</v>
      </c>
      <c r="U164" s="1407">
        <v>13763</v>
      </c>
      <c r="V164" s="1405" t="s">
        <v>696</v>
      </c>
      <c r="W164" s="1405" t="s">
        <v>697</v>
      </c>
      <c r="X164" s="1405" t="s">
        <v>697</v>
      </c>
      <c r="Y164" s="1405" t="s">
        <v>407</v>
      </c>
      <c r="Z164" s="1404">
        <v>1</v>
      </c>
      <c r="AA164" s="1404">
        <v>0</v>
      </c>
      <c r="AB164" s="1408"/>
      <c r="AC164" s="1408"/>
      <c r="AD164" s="1408"/>
      <c r="AE164" s="1408"/>
      <c r="AF164" s="1408"/>
      <c r="AG164" s="1408"/>
      <c r="AH164" s="1408"/>
      <c r="AI164" s="1406">
        <v>0</v>
      </c>
      <c r="AJ164" s="1408"/>
      <c r="AK164" s="1408"/>
      <c r="AL164" s="1408"/>
      <c r="AM164" s="1408"/>
      <c r="AN164" s="1408"/>
      <c r="AO164" s="1408"/>
      <c r="AP164" s="1408"/>
      <c r="AQ164" s="1406">
        <v>203949</v>
      </c>
      <c r="AR164" s="1404" t="s">
        <v>407</v>
      </c>
      <c r="AS164" s="1406">
        <v>558.76438356164385</v>
      </c>
      <c r="AT164" s="1406">
        <v>9.4381507705122871</v>
      </c>
      <c r="AU164" s="1406">
        <v>2.5857947316472018E-2</v>
      </c>
      <c r="AV164" s="1406">
        <v>14.273249045522684</v>
      </c>
      <c r="AW164" s="1406">
        <v>3.91047919055416E-2</v>
      </c>
      <c r="AX164" s="1405" t="s">
        <v>407</v>
      </c>
      <c r="AY164" s="1404">
        <v>0</v>
      </c>
      <c r="AZ164" s="1405" t="s">
        <v>407</v>
      </c>
      <c r="BA164" s="1405" t="s">
        <v>407</v>
      </c>
      <c r="BB164" s="1408"/>
      <c r="BC164" s="1408"/>
      <c r="BD164" s="1404">
        <v>0</v>
      </c>
      <c r="BE164" s="1405" t="s">
        <v>407</v>
      </c>
      <c r="BF164" s="1405" t="s">
        <v>407</v>
      </c>
      <c r="BG164" s="1404">
        <v>0</v>
      </c>
      <c r="BH164" s="1405" t="s">
        <v>407</v>
      </c>
      <c r="BI164" s="1405" t="s">
        <v>407</v>
      </c>
      <c r="BJ164" s="1404">
        <v>0</v>
      </c>
      <c r="BK164" s="1404">
        <v>0</v>
      </c>
      <c r="BL164" s="1404">
        <v>0</v>
      </c>
      <c r="BM164" s="1404">
        <v>0</v>
      </c>
      <c r="BN164" s="1408"/>
      <c r="BO164" s="1404">
        <v>0</v>
      </c>
      <c r="BP164" s="1405" t="s">
        <v>407</v>
      </c>
      <c r="BQ164" s="1405" t="s">
        <v>407</v>
      </c>
      <c r="BR164" s="1404">
        <v>1</v>
      </c>
      <c r="BS164" s="1405" t="s">
        <v>713</v>
      </c>
      <c r="BT164" s="1405" t="s">
        <v>407</v>
      </c>
      <c r="BU164" s="1405" t="s">
        <v>407</v>
      </c>
      <c r="BV164" s="1405" t="s">
        <v>1006</v>
      </c>
      <c r="BW164" s="1404">
        <v>0</v>
      </c>
      <c r="BX164" s="1405" t="s">
        <v>407</v>
      </c>
      <c r="BY164" s="1405" t="s">
        <v>407</v>
      </c>
      <c r="BZ164" s="1405" t="s">
        <v>407</v>
      </c>
      <c r="CA164" s="1404">
        <v>0</v>
      </c>
      <c r="CB164" s="1405" t="s">
        <v>407</v>
      </c>
      <c r="CC164" s="1405" t="s">
        <v>677</v>
      </c>
      <c r="CD164" s="1404" t="b">
        <v>0</v>
      </c>
      <c r="CE164" s="1404" t="b">
        <v>0</v>
      </c>
      <c r="CF164" s="1404" t="b">
        <v>0</v>
      </c>
      <c r="CG164" s="1404" t="b">
        <v>0</v>
      </c>
      <c r="CH164" s="1404" t="b">
        <v>0</v>
      </c>
      <c r="CI164" s="1404" t="b">
        <v>0</v>
      </c>
      <c r="CJ164" s="1404" t="b">
        <v>1</v>
      </c>
      <c r="CK164" s="1404" t="b">
        <v>0</v>
      </c>
      <c r="CL164" s="1404" t="b">
        <v>0</v>
      </c>
      <c r="CM164" s="1405" t="s">
        <v>698</v>
      </c>
      <c r="CN164" s="1408"/>
      <c r="CO164" s="1408"/>
      <c r="CP164" s="1408"/>
      <c r="CQ164" s="1404">
        <v>1</v>
      </c>
      <c r="CR164" s="1408"/>
      <c r="CS164" s="1404">
        <v>1</v>
      </c>
      <c r="CT164" s="1405" t="s">
        <v>407</v>
      </c>
      <c r="CU164" s="1408"/>
    </row>
    <row r="165" spans="1:99" hidden="1" x14ac:dyDescent="0.2">
      <c r="A165" s="1404">
        <v>2024</v>
      </c>
      <c r="B165" s="1405" t="s">
        <v>178</v>
      </c>
      <c r="C165" s="1405" t="s">
        <v>857</v>
      </c>
      <c r="D165" s="1406">
        <v>1</v>
      </c>
      <c r="E165" s="1406">
        <v>0</v>
      </c>
      <c r="F165" s="1405" t="s">
        <v>236</v>
      </c>
      <c r="G165" s="1407" t="s">
        <v>693</v>
      </c>
      <c r="H165" s="1405" t="s">
        <v>407</v>
      </c>
      <c r="I165" s="1405" t="s">
        <v>694</v>
      </c>
      <c r="J165" s="1405" t="s">
        <v>298</v>
      </c>
      <c r="K165" s="1405" t="s">
        <v>858</v>
      </c>
      <c r="L165" s="1405" t="s">
        <v>407</v>
      </c>
      <c r="M165" s="1405" t="s">
        <v>407</v>
      </c>
      <c r="N165" s="1408"/>
      <c r="O165" s="1407">
        <v>126</v>
      </c>
      <c r="P165" s="1405" t="s">
        <v>695</v>
      </c>
      <c r="Q165" s="1405" t="s">
        <v>473</v>
      </c>
      <c r="R165" s="1409">
        <v>8651</v>
      </c>
      <c r="S165" s="1409">
        <v>3967</v>
      </c>
      <c r="T165" s="1409">
        <v>349</v>
      </c>
      <c r="U165" s="1407">
        <v>13763</v>
      </c>
      <c r="V165" s="1405" t="s">
        <v>696</v>
      </c>
      <c r="W165" s="1405" t="s">
        <v>697</v>
      </c>
      <c r="X165" s="1405" t="s">
        <v>697</v>
      </c>
      <c r="Y165" s="1405" t="s">
        <v>407</v>
      </c>
      <c r="Z165" s="1404">
        <v>1</v>
      </c>
      <c r="AA165" s="1404">
        <v>0</v>
      </c>
      <c r="AB165" s="1408"/>
      <c r="AC165" s="1408"/>
      <c r="AD165" s="1408"/>
      <c r="AE165" s="1408"/>
      <c r="AF165" s="1408"/>
      <c r="AG165" s="1406">
        <v>0</v>
      </c>
      <c r="AH165" s="1408"/>
      <c r="AI165" s="1406">
        <v>0</v>
      </c>
      <c r="AJ165" s="1408"/>
      <c r="AK165" s="1408"/>
      <c r="AL165" s="1408"/>
      <c r="AM165" s="1408"/>
      <c r="AN165" s="1408"/>
      <c r="AO165" s="1406">
        <v>406160</v>
      </c>
      <c r="AP165" s="1408"/>
      <c r="AQ165" s="1406">
        <v>406160</v>
      </c>
      <c r="AR165" s="1404" t="s">
        <v>407</v>
      </c>
      <c r="AS165" s="1406">
        <v>1112.7671232876712</v>
      </c>
      <c r="AT165" s="1406">
        <v>46.949485608600163</v>
      </c>
      <c r="AU165" s="1406">
        <v>0.12862872769479497</v>
      </c>
      <c r="AV165" s="1406">
        <v>14.732290497983476</v>
      </c>
      <c r="AW165" s="1406">
        <v>4.0362439720502671E-2</v>
      </c>
      <c r="AX165" s="1405" t="s">
        <v>407</v>
      </c>
      <c r="AY165" s="1404">
        <v>1</v>
      </c>
      <c r="AZ165" s="1405" t="s">
        <v>808</v>
      </c>
      <c r="BA165" s="1405" t="s">
        <v>407</v>
      </c>
      <c r="BB165" s="1408"/>
      <c r="BC165" s="1408"/>
      <c r="BD165" s="1404">
        <v>0</v>
      </c>
      <c r="BE165" s="1405" t="s">
        <v>407</v>
      </c>
      <c r="BF165" s="1405" t="s">
        <v>407</v>
      </c>
      <c r="BG165" s="1404">
        <v>0</v>
      </c>
      <c r="BH165" s="1405" t="s">
        <v>407</v>
      </c>
      <c r="BI165" s="1405" t="s">
        <v>407</v>
      </c>
      <c r="BJ165" s="1404">
        <v>0</v>
      </c>
      <c r="BK165" s="1404">
        <v>0</v>
      </c>
      <c r="BL165" s="1404">
        <v>0</v>
      </c>
      <c r="BM165" s="1404">
        <v>0</v>
      </c>
      <c r="BN165" s="1408"/>
      <c r="BO165" s="1404">
        <v>0</v>
      </c>
      <c r="BP165" s="1405" t="s">
        <v>407</v>
      </c>
      <c r="BQ165" s="1405" t="s">
        <v>407</v>
      </c>
      <c r="BR165" s="1404">
        <v>0</v>
      </c>
      <c r="BS165" s="1405" t="s">
        <v>407</v>
      </c>
      <c r="BT165" s="1405" t="s">
        <v>407</v>
      </c>
      <c r="BU165" s="1405" t="s">
        <v>407</v>
      </c>
      <c r="BV165" s="1405" t="s">
        <v>846</v>
      </c>
      <c r="BW165" s="1404">
        <v>0</v>
      </c>
      <c r="BX165" s="1405" t="s">
        <v>407</v>
      </c>
      <c r="BY165" s="1405" t="s">
        <v>407</v>
      </c>
      <c r="BZ165" s="1405" t="s">
        <v>407</v>
      </c>
      <c r="CA165" s="1404">
        <v>0</v>
      </c>
      <c r="CB165" s="1405" t="s">
        <v>407</v>
      </c>
      <c r="CC165" s="1405" t="s">
        <v>677</v>
      </c>
      <c r="CD165" s="1404" t="b">
        <v>0</v>
      </c>
      <c r="CE165" s="1404" t="b">
        <v>0</v>
      </c>
      <c r="CF165" s="1404" t="b">
        <v>0</v>
      </c>
      <c r="CG165" s="1404" t="b">
        <v>0</v>
      </c>
      <c r="CH165" s="1404" t="b">
        <v>0</v>
      </c>
      <c r="CI165" s="1404" t="b">
        <v>0</v>
      </c>
      <c r="CJ165" s="1404" t="b">
        <v>1</v>
      </c>
      <c r="CK165" s="1404" t="b">
        <v>0</v>
      </c>
      <c r="CL165" s="1404" t="b">
        <v>0</v>
      </c>
      <c r="CM165" s="1405" t="s">
        <v>750</v>
      </c>
      <c r="CN165" s="1408"/>
      <c r="CO165" s="1408"/>
      <c r="CP165" s="1408"/>
      <c r="CQ165" s="1404">
        <v>1</v>
      </c>
      <c r="CR165" s="1408"/>
      <c r="CS165" s="1404">
        <v>1</v>
      </c>
      <c r="CT165" s="1405" t="s">
        <v>407</v>
      </c>
      <c r="CU165" s="1408"/>
    </row>
    <row r="166" spans="1:99" hidden="1" x14ac:dyDescent="0.2">
      <c r="A166" s="1404">
        <v>2024</v>
      </c>
      <c r="B166" s="1405" t="s">
        <v>189</v>
      </c>
      <c r="C166" s="1405" t="s">
        <v>716</v>
      </c>
      <c r="D166" s="1406">
        <v>1</v>
      </c>
      <c r="E166" s="1406">
        <v>0</v>
      </c>
      <c r="F166" s="1405" t="s">
        <v>236</v>
      </c>
      <c r="G166" s="1407" t="s">
        <v>693</v>
      </c>
      <c r="H166" s="1405" t="s">
        <v>407</v>
      </c>
      <c r="I166" s="1405" t="s">
        <v>694</v>
      </c>
      <c r="J166" s="1405" t="s">
        <v>342</v>
      </c>
      <c r="K166" s="1405" t="s">
        <v>746</v>
      </c>
      <c r="L166" s="1405" t="s">
        <v>609</v>
      </c>
      <c r="M166" s="1405" t="s">
        <v>407</v>
      </c>
      <c r="N166" s="1408"/>
      <c r="O166" s="1407">
        <v>126</v>
      </c>
      <c r="P166" s="1405" t="s">
        <v>695</v>
      </c>
      <c r="Q166" s="1405" t="s">
        <v>483</v>
      </c>
      <c r="R166" s="1409">
        <v>61906</v>
      </c>
      <c r="S166" s="1409">
        <v>44265</v>
      </c>
      <c r="T166" s="1409">
        <v>2996</v>
      </c>
      <c r="U166" s="1407">
        <v>13763</v>
      </c>
      <c r="V166" s="1405" t="s">
        <v>696</v>
      </c>
      <c r="W166" s="1405" t="s">
        <v>697</v>
      </c>
      <c r="X166" s="1405" t="s">
        <v>697</v>
      </c>
      <c r="Y166" s="1405" t="s">
        <v>407</v>
      </c>
      <c r="Z166" s="1404">
        <v>1</v>
      </c>
      <c r="AA166" s="1404">
        <v>0</v>
      </c>
      <c r="AB166" s="1408"/>
      <c r="AC166" s="1408"/>
      <c r="AD166" s="1408"/>
      <c r="AE166" s="1408"/>
      <c r="AF166" s="1408"/>
      <c r="AG166" s="1408"/>
      <c r="AH166" s="1408"/>
      <c r="AI166" s="1406">
        <v>0</v>
      </c>
      <c r="AJ166" s="1408"/>
      <c r="AK166" s="1408"/>
      <c r="AL166" s="1408"/>
      <c r="AM166" s="1408"/>
      <c r="AN166" s="1408"/>
      <c r="AO166" s="1408"/>
      <c r="AP166" s="1408"/>
      <c r="AQ166" s="1406">
        <v>565120</v>
      </c>
      <c r="AR166" s="1404" t="s">
        <v>407</v>
      </c>
      <c r="AS166" s="1406">
        <v>1548.2739726027398</v>
      </c>
      <c r="AT166" s="1406">
        <v>9.1286789648822406</v>
      </c>
      <c r="AU166" s="1406">
        <v>2.5010079355841756E-2</v>
      </c>
      <c r="AV166" s="1406">
        <v>3.1785165556005337</v>
      </c>
      <c r="AW166" s="1406">
        <v>8.7082645358918728E-3</v>
      </c>
      <c r="AX166" s="1405" t="s">
        <v>407</v>
      </c>
      <c r="AY166" s="1404">
        <v>0</v>
      </c>
      <c r="AZ166" s="1405" t="s">
        <v>407</v>
      </c>
      <c r="BA166" s="1405" t="s">
        <v>407</v>
      </c>
      <c r="BB166" s="1408"/>
      <c r="BC166" s="1408"/>
      <c r="BD166" s="1404">
        <v>0</v>
      </c>
      <c r="BE166" s="1405" t="s">
        <v>407</v>
      </c>
      <c r="BF166" s="1405" t="s">
        <v>407</v>
      </c>
      <c r="BG166" s="1404">
        <v>0</v>
      </c>
      <c r="BH166" s="1405" t="s">
        <v>407</v>
      </c>
      <c r="BI166" s="1405" t="s">
        <v>407</v>
      </c>
      <c r="BJ166" s="1404">
        <v>0</v>
      </c>
      <c r="BK166" s="1404">
        <v>0</v>
      </c>
      <c r="BL166" s="1404">
        <v>0</v>
      </c>
      <c r="BM166" s="1404">
        <v>0</v>
      </c>
      <c r="BN166" s="1408"/>
      <c r="BO166" s="1404">
        <v>0</v>
      </c>
      <c r="BP166" s="1405" t="s">
        <v>407</v>
      </c>
      <c r="BQ166" s="1405" t="s">
        <v>407</v>
      </c>
      <c r="BR166" s="1404">
        <v>1</v>
      </c>
      <c r="BS166" s="1405" t="s">
        <v>808</v>
      </c>
      <c r="BT166" s="1405" t="s">
        <v>407</v>
      </c>
      <c r="BU166" s="1405" t="s">
        <v>407</v>
      </c>
      <c r="BV166" s="1405" t="s">
        <v>846</v>
      </c>
      <c r="BW166" s="1404">
        <v>0</v>
      </c>
      <c r="BX166" s="1405" t="s">
        <v>407</v>
      </c>
      <c r="BY166" s="1405" t="s">
        <v>407</v>
      </c>
      <c r="BZ166" s="1405" t="s">
        <v>407</v>
      </c>
      <c r="CA166" s="1404">
        <v>1</v>
      </c>
      <c r="CB166" s="1405" t="s">
        <v>407</v>
      </c>
      <c r="CC166" s="1405" t="s">
        <v>677</v>
      </c>
      <c r="CD166" s="1404" t="b">
        <v>0</v>
      </c>
      <c r="CE166" s="1404" t="b">
        <v>0</v>
      </c>
      <c r="CF166" s="1404" t="b">
        <v>0</v>
      </c>
      <c r="CG166" s="1404" t="b">
        <v>0</v>
      </c>
      <c r="CH166" s="1404" t="b">
        <v>0</v>
      </c>
      <c r="CI166" s="1404" t="b">
        <v>0</v>
      </c>
      <c r="CJ166" s="1404" t="b">
        <v>1</v>
      </c>
      <c r="CK166" s="1404" t="b">
        <v>0</v>
      </c>
      <c r="CL166" s="1404" t="b">
        <v>0</v>
      </c>
      <c r="CM166" s="1405" t="s">
        <v>698</v>
      </c>
      <c r="CN166" s="1408"/>
      <c r="CO166" s="1408"/>
      <c r="CP166" s="1408"/>
      <c r="CQ166" s="1404">
        <v>1</v>
      </c>
      <c r="CR166" s="1408"/>
      <c r="CS166" s="1404">
        <v>1</v>
      </c>
      <c r="CT166" s="1405" t="s">
        <v>407</v>
      </c>
      <c r="CU166" s="1408"/>
    </row>
    <row r="167" spans="1:99" hidden="1" x14ac:dyDescent="0.2">
      <c r="A167" s="1404">
        <v>2024</v>
      </c>
      <c r="B167" s="1405" t="s">
        <v>178</v>
      </c>
      <c r="C167" s="1405" t="s">
        <v>835</v>
      </c>
      <c r="D167" s="1406">
        <v>1</v>
      </c>
      <c r="E167" s="1406">
        <v>0</v>
      </c>
      <c r="F167" s="1405" t="s">
        <v>236</v>
      </c>
      <c r="G167" s="1407" t="s">
        <v>693</v>
      </c>
      <c r="H167" s="1405" t="s">
        <v>407</v>
      </c>
      <c r="I167" s="1405" t="s">
        <v>694</v>
      </c>
      <c r="J167" s="1405" t="s">
        <v>298</v>
      </c>
      <c r="K167" s="1405" t="s">
        <v>836</v>
      </c>
      <c r="L167" s="1405" t="s">
        <v>407</v>
      </c>
      <c r="M167" s="1405" t="s">
        <v>407</v>
      </c>
      <c r="N167" s="1408"/>
      <c r="O167" s="1407">
        <v>126</v>
      </c>
      <c r="P167" s="1405" t="s">
        <v>695</v>
      </c>
      <c r="Q167" s="1405" t="s">
        <v>473</v>
      </c>
      <c r="R167" s="1409">
        <v>2334</v>
      </c>
      <c r="S167" s="1409">
        <v>1044</v>
      </c>
      <c r="T167" s="1409">
        <v>123</v>
      </c>
      <c r="U167" s="1407">
        <v>13763</v>
      </c>
      <c r="V167" s="1405" t="s">
        <v>696</v>
      </c>
      <c r="W167" s="1405" t="s">
        <v>697</v>
      </c>
      <c r="X167" s="1405" t="s">
        <v>697</v>
      </c>
      <c r="Y167" s="1405" t="s">
        <v>407</v>
      </c>
      <c r="Z167" s="1404">
        <v>1</v>
      </c>
      <c r="AA167" s="1404">
        <v>0</v>
      </c>
      <c r="AB167" s="1408"/>
      <c r="AC167" s="1408"/>
      <c r="AD167" s="1408"/>
      <c r="AE167" s="1408"/>
      <c r="AF167" s="1408"/>
      <c r="AG167" s="1408"/>
      <c r="AH167" s="1408"/>
      <c r="AI167" s="1406">
        <v>0</v>
      </c>
      <c r="AJ167" s="1408"/>
      <c r="AK167" s="1408"/>
      <c r="AL167" s="1408"/>
      <c r="AM167" s="1408"/>
      <c r="AN167" s="1408"/>
      <c r="AO167" s="1408"/>
      <c r="AP167" s="1408"/>
      <c r="AQ167" s="1406">
        <v>363720</v>
      </c>
      <c r="AR167" s="1404" t="s">
        <v>407</v>
      </c>
      <c r="AS167" s="1406">
        <v>996.49315068493149</v>
      </c>
      <c r="AT167" s="1406">
        <v>155.83547557840618</v>
      </c>
      <c r="AU167" s="1406">
        <v>0.42694650843398951</v>
      </c>
      <c r="AV167" s="1406">
        <v>14.732290497983476</v>
      </c>
      <c r="AW167" s="1406">
        <v>4.0362439720502671E-2</v>
      </c>
      <c r="AX167" s="1405" t="s">
        <v>407</v>
      </c>
      <c r="AY167" s="1404">
        <v>0</v>
      </c>
      <c r="AZ167" s="1405" t="s">
        <v>407</v>
      </c>
      <c r="BA167" s="1405" t="s">
        <v>407</v>
      </c>
      <c r="BB167" s="1408"/>
      <c r="BC167" s="1408"/>
      <c r="BD167" s="1404">
        <v>0</v>
      </c>
      <c r="BE167" s="1405" t="s">
        <v>407</v>
      </c>
      <c r="BF167" s="1405" t="s">
        <v>407</v>
      </c>
      <c r="BG167" s="1404">
        <v>0</v>
      </c>
      <c r="BH167" s="1405" t="s">
        <v>407</v>
      </c>
      <c r="BI167" s="1405" t="s">
        <v>407</v>
      </c>
      <c r="BJ167" s="1404">
        <v>0</v>
      </c>
      <c r="BK167" s="1404">
        <v>0</v>
      </c>
      <c r="BL167" s="1404">
        <v>0</v>
      </c>
      <c r="BM167" s="1404">
        <v>0</v>
      </c>
      <c r="BN167" s="1408"/>
      <c r="BO167" s="1404">
        <v>0</v>
      </c>
      <c r="BP167" s="1405" t="s">
        <v>407</v>
      </c>
      <c r="BQ167" s="1405" t="s">
        <v>407</v>
      </c>
      <c r="BR167" s="1404">
        <v>1</v>
      </c>
      <c r="BS167" s="1405" t="s">
        <v>713</v>
      </c>
      <c r="BT167" s="1405" t="s">
        <v>407</v>
      </c>
      <c r="BU167" s="1405" t="s">
        <v>407</v>
      </c>
      <c r="BV167" s="1405" t="s">
        <v>407</v>
      </c>
      <c r="BW167" s="1404">
        <v>0</v>
      </c>
      <c r="BX167" s="1405" t="s">
        <v>407</v>
      </c>
      <c r="BY167" s="1405" t="s">
        <v>407</v>
      </c>
      <c r="BZ167" s="1405" t="s">
        <v>407</v>
      </c>
      <c r="CA167" s="1404">
        <v>0</v>
      </c>
      <c r="CB167" s="1405" t="s">
        <v>407</v>
      </c>
      <c r="CC167" s="1405" t="s">
        <v>677</v>
      </c>
      <c r="CD167" s="1404" t="b">
        <v>0</v>
      </c>
      <c r="CE167" s="1404" t="b">
        <v>0</v>
      </c>
      <c r="CF167" s="1404" t="b">
        <v>0</v>
      </c>
      <c r="CG167" s="1404" t="b">
        <v>0</v>
      </c>
      <c r="CH167" s="1404" t="b">
        <v>0</v>
      </c>
      <c r="CI167" s="1404" t="b">
        <v>0</v>
      </c>
      <c r="CJ167" s="1404" t="b">
        <v>1</v>
      </c>
      <c r="CK167" s="1404" t="b">
        <v>0</v>
      </c>
      <c r="CL167" s="1404" t="b">
        <v>0</v>
      </c>
      <c r="CM167" s="1405" t="s">
        <v>698</v>
      </c>
      <c r="CN167" s="1408"/>
      <c r="CO167" s="1408"/>
      <c r="CP167" s="1408"/>
      <c r="CQ167" s="1404">
        <v>1</v>
      </c>
      <c r="CR167" s="1408"/>
      <c r="CS167" s="1404">
        <v>1</v>
      </c>
      <c r="CT167" s="1405" t="s">
        <v>407</v>
      </c>
      <c r="CU167" s="1408"/>
    </row>
    <row r="168" spans="1:99" hidden="1" x14ac:dyDescent="0.2">
      <c r="A168" s="1404">
        <v>2024</v>
      </c>
      <c r="B168" s="1405" t="s">
        <v>178</v>
      </c>
      <c r="C168" s="1405" t="s">
        <v>879</v>
      </c>
      <c r="D168" s="1406">
        <v>1</v>
      </c>
      <c r="E168" s="1406">
        <v>0</v>
      </c>
      <c r="F168" s="1405" t="s">
        <v>236</v>
      </c>
      <c r="G168" s="1407" t="s">
        <v>693</v>
      </c>
      <c r="H168" s="1405" t="s">
        <v>407</v>
      </c>
      <c r="I168" s="1405" t="s">
        <v>694</v>
      </c>
      <c r="J168" s="1405" t="s">
        <v>298</v>
      </c>
      <c r="K168" s="1405" t="s">
        <v>880</v>
      </c>
      <c r="L168" s="1405" t="s">
        <v>407</v>
      </c>
      <c r="M168" s="1405" t="s">
        <v>407</v>
      </c>
      <c r="N168" s="1408"/>
      <c r="O168" s="1407">
        <v>126</v>
      </c>
      <c r="P168" s="1405" t="s">
        <v>695</v>
      </c>
      <c r="Q168" s="1405" t="s">
        <v>473</v>
      </c>
      <c r="R168" s="1409">
        <v>4887</v>
      </c>
      <c r="S168" s="1409">
        <v>1891</v>
      </c>
      <c r="T168" s="1409">
        <v>148</v>
      </c>
      <c r="U168" s="1407">
        <v>13763</v>
      </c>
      <c r="V168" s="1405" t="s">
        <v>696</v>
      </c>
      <c r="W168" s="1405" t="s">
        <v>697</v>
      </c>
      <c r="X168" s="1405" t="s">
        <v>697</v>
      </c>
      <c r="Y168" s="1405" t="s">
        <v>407</v>
      </c>
      <c r="Z168" s="1404">
        <v>1</v>
      </c>
      <c r="AA168" s="1404">
        <v>0</v>
      </c>
      <c r="AB168" s="1408"/>
      <c r="AC168" s="1408"/>
      <c r="AD168" s="1408"/>
      <c r="AE168" s="1408"/>
      <c r="AF168" s="1408"/>
      <c r="AG168" s="1408"/>
      <c r="AH168" s="1408"/>
      <c r="AI168" s="1406">
        <v>0</v>
      </c>
      <c r="AJ168" s="1408"/>
      <c r="AK168" s="1408"/>
      <c r="AL168" s="1408"/>
      <c r="AM168" s="1408"/>
      <c r="AN168" s="1408"/>
      <c r="AO168" s="1408"/>
      <c r="AP168" s="1408"/>
      <c r="AQ168" s="1406">
        <v>113000</v>
      </c>
      <c r="AR168" s="1404" t="s">
        <v>407</v>
      </c>
      <c r="AS168" s="1406">
        <v>309.58904109589042</v>
      </c>
      <c r="AT168" s="1406">
        <v>23.122570083896051</v>
      </c>
      <c r="AU168" s="1406">
        <v>6.3349507079167255E-2</v>
      </c>
      <c r="AV168" s="1406">
        <v>14.732290497983476</v>
      </c>
      <c r="AW168" s="1406">
        <v>4.0362439720502671E-2</v>
      </c>
      <c r="AX168" s="1405" t="s">
        <v>407</v>
      </c>
      <c r="AY168" s="1404">
        <v>0</v>
      </c>
      <c r="AZ168" s="1405" t="s">
        <v>407</v>
      </c>
      <c r="BA168" s="1405" t="s">
        <v>407</v>
      </c>
      <c r="BB168" s="1408"/>
      <c r="BC168" s="1408"/>
      <c r="BD168" s="1404">
        <v>0</v>
      </c>
      <c r="BE168" s="1405" t="s">
        <v>407</v>
      </c>
      <c r="BF168" s="1405" t="s">
        <v>407</v>
      </c>
      <c r="BG168" s="1404">
        <v>0</v>
      </c>
      <c r="BH168" s="1405" t="s">
        <v>407</v>
      </c>
      <c r="BI168" s="1405" t="s">
        <v>407</v>
      </c>
      <c r="BJ168" s="1404">
        <v>0</v>
      </c>
      <c r="BK168" s="1404">
        <v>0</v>
      </c>
      <c r="BL168" s="1404">
        <v>0</v>
      </c>
      <c r="BM168" s="1404">
        <v>0</v>
      </c>
      <c r="BN168" s="1408"/>
      <c r="BO168" s="1404">
        <v>0</v>
      </c>
      <c r="BP168" s="1405" t="s">
        <v>407</v>
      </c>
      <c r="BQ168" s="1405" t="s">
        <v>407</v>
      </c>
      <c r="BR168" s="1404">
        <v>1</v>
      </c>
      <c r="BS168" s="1405" t="s">
        <v>751</v>
      </c>
      <c r="BT168" s="1405" t="s">
        <v>407</v>
      </c>
      <c r="BU168" s="1405" t="s">
        <v>407</v>
      </c>
      <c r="BV168" s="1405" t="s">
        <v>881</v>
      </c>
      <c r="BW168" s="1404">
        <v>0</v>
      </c>
      <c r="BX168" s="1405" t="s">
        <v>407</v>
      </c>
      <c r="BY168" s="1405" t="s">
        <v>407</v>
      </c>
      <c r="BZ168" s="1405" t="s">
        <v>407</v>
      </c>
      <c r="CA168" s="1404">
        <v>0</v>
      </c>
      <c r="CB168" s="1405" t="s">
        <v>407</v>
      </c>
      <c r="CC168" s="1405" t="s">
        <v>677</v>
      </c>
      <c r="CD168" s="1404" t="b">
        <v>0</v>
      </c>
      <c r="CE168" s="1404" t="b">
        <v>0</v>
      </c>
      <c r="CF168" s="1404" t="b">
        <v>0</v>
      </c>
      <c r="CG168" s="1404" t="b">
        <v>0</v>
      </c>
      <c r="CH168" s="1404" t="b">
        <v>0</v>
      </c>
      <c r="CI168" s="1404" t="b">
        <v>0</v>
      </c>
      <c r="CJ168" s="1404" t="b">
        <v>1</v>
      </c>
      <c r="CK168" s="1404" t="b">
        <v>0</v>
      </c>
      <c r="CL168" s="1404" t="b">
        <v>0</v>
      </c>
      <c r="CM168" s="1405" t="s">
        <v>698</v>
      </c>
      <c r="CN168" s="1408"/>
      <c r="CO168" s="1408"/>
      <c r="CP168" s="1408"/>
      <c r="CQ168" s="1404">
        <v>1</v>
      </c>
      <c r="CR168" s="1408"/>
      <c r="CS168" s="1404">
        <v>1</v>
      </c>
      <c r="CT168" s="1405" t="s">
        <v>407</v>
      </c>
      <c r="CU168" s="1408"/>
    </row>
    <row r="169" spans="1:99" hidden="1" x14ac:dyDescent="0.2">
      <c r="A169" s="1404">
        <v>2024</v>
      </c>
      <c r="B169" s="1405" t="s">
        <v>179</v>
      </c>
      <c r="C169" s="1405" t="s">
        <v>1036</v>
      </c>
      <c r="D169" s="1406">
        <v>1</v>
      </c>
      <c r="E169" s="1406">
        <v>0</v>
      </c>
      <c r="F169" s="1405" t="s">
        <v>236</v>
      </c>
      <c r="G169" s="1407" t="s">
        <v>693</v>
      </c>
      <c r="H169" s="1405" t="s">
        <v>407</v>
      </c>
      <c r="I169" s="1405" t="s">
        <v>694</v>
      </c>
      <c r="J169" s="1405" t="s">
        <v>303</v>
      </c>
      <c r="K169" s="1405" t="s">
        <v>889</v>
      </c>
      <c r="L169" s="1405" t="s">
        <v>407</v>
      </c>
      <c r="M169" s="1405" t="s">
        <v>407</v>
      </c>
      <c r="N169" s="1408"/>
      <c r="O169" s="1407">
        <v>126</v>
      </c>
      <c r="P169" s="1405" t="s">
        <v>695</v>
      </c>
      <c r="Q169" s="1405" t="s">
        <v>474</v>
      </c>
      <c r="R169" s="1409">
        <v>29275</v>
      </c>
      <c r="S169" s="1409">
        <v>22241</v>
      </c>
      <c r="T169" s="1409">
        <v>2436</v>
      </c>
      <c r="U169" s="1407">
        <v>13763</v>
      </c>
      <c r="V169" s="1405" t="s">
        <v>696</v>
      </c>
      <c r="W169" s="1405" t="s">
        <v>697</v>
      </c>
      <c r="X169" s="1405" t="s">
        <v>697</v>
      </c>
      <c r="Y169" s="1405" t="s">
        <v>407</v>
      </c>
      <c r="Z169" s="1404">
        <v>1</v>
      </c>
      <c r="AA169" s="1404">
        <v>0</v>
      </c>
      <c r="AB169" s="1408"/>
      <c r="AC169" s="1408"/>
      <c r="AD169" s="1408"/>
      <c r="AE169" s="1408"/>
      <c r="AF169" s="1408"/>
      <c r="AG169" s="1408"/>
      <c r="AH169" s="1408"/>
      <c r="AI169" s="1406">
        <v>0</v>
      </c>
      <c r="AJ169" s="1408"/>
      <c r="AK169" s="1408"/>
      <c r="AL169" s="1408"/>
      <c r="AM169" s="1408"/>
      <c r="AN169" s="1408"/>
      <c r="AO169" s="1408"/>
      <c r="AP169" s="1408"/>
      <c r="AQ169" s="1406">
        <v>1070629</v>
      </c>
      <c r="AR169" s="1404" t="s">
        <v>407</v>
      </c>
      <c r="AS169" s="1406">
        <v>2933.2301369863012</v>
      </c>
      <c r="AT169" s="1406">
        <v>36.571443210930831</v>
      </c>
      <c r="AU169" s="1406">
        <v>0.10019573482446803</v>
      </c>
      <c r="AV169" s="1406">
        <v>14.273249045522684</v>
      </c>
      <c r="AW169" s="1406">
        <v>3.91047919055416E-2</v>
      </c>
      <c r="AX169" s="1405" t="s">
        <v>407</v>
      </c>
      <c r="AY169" s="1404">
        <v>0</v>
      </c>
      <c r="AZ169" s="1405" t="s">
        <v>407</v>
      </c>
      <c r="BA169" s="1405" t="s">
        <v>407</v>
      </c>
      <c r="BB169" s="1408"/>
      <c r="BC169" s="1408"/>
      <c r="BD169" s="1404">
        <v>0</v>
      </c>
      <c r="BE169" s="1405" t="s">
        <v>407</v>
      </c>
      <c r="BF169" s="1405" t="s">
        <v>407</v>
      </c>
      <c r="BG169" s="1404">
        <v>0</v>
      </c>
      <c r="BH169" s="1405" t="s">
        <v>407</v>
      </c>
      <c r="BI169" s="1405" t="s">
        <v>407</v>
      </c>
      <c r="BJ169" s="1404">
        <v>0</v>
      </c>
      <c r="BK169" s="1404">
        <v>0</v>
      </c>
      <c r="BL169" s="1404">
        <v>0</v>
      </c>
      <c r="BM169" s="1404">
        <v>0</v>
      </c>
      <c r="BN169" s="1408"/>
      <c r="BO169" s="1404">
        <v>0</v>
      </c>
      <c r="BP169" s="1405" t="s">
        <v>407</v>
      </c>
      <c r="BQ169" s="1405" t="s">
        <v>407</v>
      </c>
      <c r="BR169" s="1404">
        <v>1</v>
      </c>
      <c r="BS169" s="1405" t="s">
        <v>808</v>
      </c>
      <c r="BT169" s="1405" t="s">
        <v>407</v>
      </c>
      <c r="BU169" s="1405" t="s">
        <v>407</v>
      </c>
      <c r="BV169" s="1405" t="s">
        <v>407</v>
      </c>
      <c r="BW169" s="1404">
        <v>0</v>
      </c>
      <c r="BX169" s="1405" t="s">
        <v>407</v>
      </c>
      <c r="BY169" s="1405" t="s">
        <v>407</v>
      </c>
      <c r="BZ169" s="1405" t="s">
        <v>407</v>
      </c>
      <c r="CA169" s="1404">
        <v>0</v>
      </c>
      <c r="CB169" s="1405" t="s">
        <v>407</v>
      </c>
      <c r="CC169" s="1405" t="s">
        <v>677</v>
      </c>
      <c r="CD169" s="1404" t="b">
        <v>0</v>
      </c>
      <c r="CE169" s="1404" t="b">
        <v>0</v>
      </c>
      <c r="CF169" s="1404" t="b">
        <v>0</v>
      </c>
      <c r="CG169" s="1404" t="b">
        <v>0</v>
      </c>
      <c r="CH169" s="1404" t="b">
        <v>0</v>
      </c>
      <c r="CI169" s="1404" t="b">
        <v>0</v>
      </c>
      <c r="CJ169" s="1404" t="b">
        <v>1</v>
      </c>
      <c r="CK169" s="1404" t="b">
        <v>0</v>
      </c>
      <c r="CL169" s="1404" t="b">
        <v>0</v>
      </c>
      <c r="CM169" s="1405" t="s">
        <v>698</v>
      </c>
      <c r="CN169" s="1408"/>
      <c r="CO169" s="1408"/>
      <c r="CP169" s="1408"/>
      <c r="CQ169" s="1404">
        <v>1</v>
      </c>
      <c r="CR169" s="1408"/>
      <c r="CS169" s="1404">
        <v>1</v>
      </c>
      <c r="CT169" s="1405" t="s">
        <v>407</v>
      </c>
      <c r="CU169" s="1408"/>
    </row>
    <row r="170" spans="1:99" hidden="1" x14ac:dyDescent="0.2">
      <c r="A170" s="1404">
        <v>2024</v>
      </c>
      <c r="B170" s="1405" t="s">
        <v>180</v>
      </c>
      <c r="C170" s="1405" t="s">
        <v>1245</v>
      </c>
      <c r="D170" s="1406">
        <v>1</v>
      </c>
      <c r="E170" s="1406">
        <v>0</v>
      </c>
      <c r="F170" s="1405" t="s">
        <v>236</v>
      </c>
      <c r="G170" s="1407" t="s">
        <v>693</v>
      </c>
      <c r="H170" s="1405" t="s">
        <v>407</v>
      </c>
      <c r="I170" s="1405" t="s">
        <v>694</v>
      </c>
      <c r="J170" s="1405" t="s">
        <v>307</v>
      </c>
      <c r="K170" s="1405" t="s">
        <v>1246</v>
      </c>
      <c r="L170" s="1405" t="s">
        <v>407</v>
      </c>
      <c r="M170" s="1405" t="s">
        <v>407</v>
      </c>
      <c r="N170" s="1404">
        <v>2014</v>
      </c>
      <c r="O170" s="1407">
        <v>126</v>
      </c>
      <c r="P170" s="1405" t="s">
        <v>695</v>
      </c>
      <c r="Q170" s="1405" t="s">
        <v>475</v>
      </c>
      <c r="R170" s="1409">
        <v>4976</v>
      </c>
      <c r="S170" s="1409">
        <v>4148</v>
      </c>
      <c r="T170" s="1409">
        <v>248</v>
      </c>
      <c r="U170" s="1407">
        <v>13763</v>
      </c>
      <c r="V170" s="1405" t="s">
        <v>696</v>
      </c>
      <c r="W170" s="1405" t="s">
        <v>697</v>
      </c>
      <c r="X170" s="1405" t="s">
        <v>697</v>
      </c>
      <c r="Y170" s="1405" t="s">
        <v>407</v>
      </c>
      <c r="Z170" s="1404">
        <v>1</v>
      </c>
      <c r="AA170" s="1404">
        <v>0</v>
      </c>
      <c r="AB170" s="1408"/>
      <c r="AC170" s="1408"/>
      <c r="AD170" s="1408"/>
      <c r="AE170" s="1408"/>
      <c r="AF170" s="1408"/>
      <c r="AG170" s="1408"/>
      <c r="AH170" s="1408"/>
      <c r="AI170" s="1406">
        <v>4540</v>
      </c>
      <c r="AJ170" s="1408"/>
      <c r="AK170" s="1408"/>
      <c r="AL170" s="1408"/>
      <c r="AM170" s="1408"/>
      <c r="AN170" s="1408"/>
      <c r="AO170" s="1408"/>
      <c r="AP170" s="1408"/>
      <c r="AQ170" s="1406">
        <v>6080</v>
      </c>
      <c r="AR170" s="1404" t="s">
        <v>407</v>
      </c>
      <c r="AS170" s="1406">
        <v>16.657534246575342</v>
      </c>
      <c r="AT170" s="1406">
        <v>1.2218649517684887</v>
      </c>
      <c r="AU170" s="1406">
        <v>3.3475752103246268E-3</v>
      </c>
      <c r="AV170" s="1406">
        <v>3.5326331658123484</v>
      </c>
      <c r="AW170" s="1406">
        <v>9.6784470296228716E-3</v>
      </c>
      <c r="AX170" s="1405" t="s">
        <v>407</v>
      </c>
      <c r="AY170" s="1404">
        <v>0</v>
      </c>
      <c r="AZ170" s="1405" t="s">
        <v>407</v>
      </c>
      <c r="BA170" s="1405" t="s">
        <v>407</v>
      </c>
      <c r="BB170" s="1408"/>
      <c r="BC170" s="1408"/>
      <c r="BD170" s="1404">
        <v>0</v>
      </c>
      <c r="BE170" s="1405" t="s">
        <v>407</v>
      </c>
      <c r="BF170" s="1405" t="s">
        <v>407</v>
      </c>
      <c r="BG170" s="1404">
        <v>0</v>
      </c>
      <c r="BH170" s="1405" t="s">
        <v>407</v>
      </c>
      <c r="BI170" s="1405" t="s">
        <v>407</v>
      </c>
      <c r="BJ170" s="1404">
        <v>0</v>
      </c>
      <c r="BK170" s="1404">
        <v>0</v>
      </c>
      <c r="BL170" s="1404">
        <v>0</v>
      </c>
      <c r="BM170" s="1404">
        <v>0</v>
      </c>
      <c r="BN170" s="1408"/>
      <c r="BO170" s="1404">
        <v>0</v>
      </c>
      <c r="BP170" s="1405" t="s">
        <v>407</v>
      </c>
      <c r="BQ170" s="1405" t="s">
        <v>407</v>
      </c>
      <c r="BR170" s="1404">
        <v>1</v>
      </c>
      <c r="BS170" s="1405" t="s">
        <v>808</v>
      </c>
      <c r="BT170" s="1405" t="s">
        <v>407</v>
      </c>
      <c r="BU170" s="1405" t="s">
        <v>407</v>
      </c>
      <c r="BV170" s="1405" t="s">
        <v>846</v>
      </c>
      <c r="BW170" s="1404">
        <v>0</v>
      </c>
      <c r="BX170" s="1405" t="s">
        <v>407</v>
      </c>
      <c r="BY170" s="1405" t="s">
        <v>407</v>
      </c>
      <c r="BZ170" s="1405" t="s">
        <v>407</v>
      </c>
      <c r="CA170" s="1404">
        <v>0</v>
      </c>
      <c r="CB170" s="1405" t="s">
        <v>407</v>
      </c>
      <c r="CC170" s="1405" t="s">
        <v>677</v>
      </c>
      <c r="CD170" s="1404" t="b">
        <v>0</v>
      </c>
      <c r="CE170" s="1404" t="b">
        <v>0</v>
      </c>
      <c r="CF170" s="1404" t="b">
        <v>0</v>
      </c>
      <c r="CG170" s="1404" t="b">
        <v>0</v>
      </c>
      <c r="CH170" s="1404" t="b">
        <v>0</v>
      </c>
      <c r="CI170" s="1404" t="b">
        <v>0</v>
      </c>
      <c r="CJ170" s="1404" t="b">
        <v>1</v>
      </c>
      <c r="CK170" s="1404" t="b">
        <v>0</v>
      </c>
      <c r="CL170" s="1404" t="b">
        <v>0</v>
      </c>
      <c r="CM170" s="1405" t="s">
        <v>698</v>
      </c>
      <c r="CN170" s="1408"/>
      <c r="CO170" s="1408"/>
      <c r="CP170" s="1408"/>
      <c r="CQ170" s="1404">
        <v>1</v>
      </c>
      <c r="CR170" s="1408"/>
      <c r="CS170" s="1404">
        <v>1</v>
      </c>
      <c r="CT170" s="1405" t="s">
        <v>407</v>
      </c>
      <c r="CU170" s="1408"/>
    </row>
    <row r="171" spans="1:99" hidden="1" x14ac:dyDescent="0.2">
      <c r="A171" s="1404">
        <v>2024</v>
      </c>
      <c r="B171" s="1405" t="s">
        <v>188</v>
      </c>
      <c r="C171" s="1405" t="s">
        <v>1242</v>
      </c>
      <c r="D171" s="1406">
        <v>1</v>
      </c>
      <c r="E171" s="1406">
        <v>0</v>
      </c>
      <c r="F171" s="1405" t="s">
        <v>236</v>
      </c>
      <c r="G171" s="1407" t="s">
        <v>693</v>
      </c>
      <c r="H171" s="1405" t="s">
        <v>407</v>
      </c>
      <c r="I171" s="1405" t="s">
        <v>694</v>
      </c>
      <c r="J171" s="1405" t="s">
        <v>340</v>
      </c>
      <c r="K171" s="1405" t="s">
        <v>871</v>
      </c>
      <c r="L171" s="1405" t="s">
        <v>407</v>
      </c>
      <c r="M171" s="1405" t="s">
        <v>407</v>
      </c>
      <c r="N171" s="1408"/>
      <c r="O171" s="1407">
        <v>126</v>
      </c>
      <c r="P171" s="1405" t="s">
        <v>695</v>
      </c>
      <c r="Q171" s="1405" t="s">
        <v>482</v>
      </c>
      <c r="R171" s="1409">
        <v>2069</v>
      </c>
      <c r="S171" s="1409">
        <v>1684</v>
      </c>
      <c r="T171" s="1409">
        <v>157</v>
      </c>
      <c r="U171" s="1407">
        <v>13763</v>
      </c>
      <c r="V171" s="1405" t="s">
        <v>696</v>
      </c>
      <c r="W171" s="1405" t="s">
        <v>697</v>
      </c>
      <c r="X171" s="1405" t="s">
        <v>697</v>
      </c>
      <c r="Y171" s="1405" t="s">
        <v>407</v>
      </c>
      <c r="Z171" s="1404">
        <v>1</v>
      </c>
      <c r="AA171" s="1404">
        <v>0</v>
      </c>
      <c r="AB171" s="1408"/>
      <c r="AC171" s="1408"/>
      <c r="AD171" s="1408"/>
      <c r="AE171" s="1408"/>
      <c r="AF171" s="1408"/>
      <c r="AG171" s="1408"/>
      <c r="AH171" s="1408"/>
      <c r="AI171" s="1406">
        <v>0</v>
      </c>
      <c r="AJ171" s="1408"/>
      <c r="AK171" s="1408"/>
      <c r="AL171" s="1408"/>
      <c r="AM171" s="1408"/>
      <c r="AN171" s="1408"/>
      <c r="AO171" s="1408"/>
      <c r="AP171" s="1408"/>
      <c r="AQ171" s="1406">
        <v>26342</v>
      </c>
      <c r="AR171" s="1404" t="s">
        <v>407</v>
      </c>
      <c r="AS171" s="1406">
        <v>72.169863013698631</v>
      </c>
      <c r="AT171" s="1406">
        <v>12.731754470758821</v>
      </c>
      <c r="AU171" s="1406">
        <v>3.4881519097969375E-2</v>
      </c>
      <c r="AV171" s="1406">
        <v>2.1574691009824019</v>
      </c>
      <c r="AW171" s="1406">
        <v>5.9108742492668545E-3</v>
      </c>
      <c r="AX171" s="1405" t="s">
        <v>407</v>
      </c>
      <c r="AY171" s="1404">
        <v>0</v>
      </c>
      <c r="AZ171" s="1405" t="s">
        <v>407</v>
      </c>
      <c r="BA171" s="1405" t="s">
        <v>407</v>
      </c>
      <c r="BB171" s="1408"/>
      <c r="BC171" s="1408"/>
      <c r="BD171" s="1404">
        <v>0</v>
      </c>
      <c r="BE171" s="1405" t="s">
        <v>407</v>
      </c>
      <c r="BF171" s="1405" t="s">
        <v>407</v>
      </c>
      <c r="BG171" s="1404">
        <v>0</v>
      </c>
      <c r="BH171" s="1405" t="s">
        <v>407</v>
      </c>
      <c r="BI171" s="1405" t="s">
        <v>407</v>
      </c>
      <c r="BJ171" s="1404">
        <v>0</v>
      </c>
      <c r="BK171" s="1404">
        <v>0</v>
      </c>
      <c r="BL171" s="1404">
        <v>0</v>
      </c>
      <c r="BM171" s="1404">
        <v>0</v>
      </c>
      <c r="BN171" s="1408"/>
      <c r="BO171" s="1404">
        <v>0</v>
      </c>
      <c r="BP171" s="1405" t="s">
        <v>407</v>
      </c>
      <c r="BQ171" s="1405" t="s">
        <v>407</v>
      </c>
      <c r="BR171" s="1404">
        <v>1</v>
      </c>
      <c r="BS171" s="1405" t="s">
        <v>749</v>
      </c>
      <c r="BT171" s="1405" t="s">
        <v>407</v>
      </c>
      <c r="BU171" s="1405" t="s">
        <v>407</v>
      </c>
      <c r="BV171" s="1405" t="s">
        <v>407</v>
      </c>
      <c r="BW171" s="1404">
        <v>0</v>
      </c>
      <c r="BX171" s="1405" t="s">
        <v>407</v>
      </c>
      <c r="BY171" s="1405" t="s">
        <v>407</v>
      </c>
      <c r="BZ171" s="1405" t="s">
        <v>407</v>
      </c>
      <c r="CA171" s="1404">
        <v>0</v>
      </c>
      <c r="CB171" s="1405" t="s">
        <v>407</v>
      </c>
      <c r="CC171" s="1405" t="s">
        <v>677</v>
      </c>
      <c r="CD171" s="1404" t="b">
        <v>0</v>
      </c>
      <c r="CE171" s="1404" t="b">
        <v>0</v>
      </c>
      <c r="CF171" s="1404" t="b">
        <v>0</v>
      </c>
      <c r="CG171" s="1404" t="b">
        <v>0</v>
      </c>
      <c r="CH171" s="1404" t="b">
        <v>0</v>
      </c>
      <c r="CI171" s="1404" t="b">
        <v>0</v>
      </c>
      <c r="CJ171" s="1404" t="b">
        <v>1</v>
      </c>
      <c r="CK171" s="1404" t="b">
        <v>0</v>
      </c>
      <c r="CL171" s="1404" t="b">
        <v>0</v>
      </c>
      <c r="CM171" s="1405" t="s">
        <v>698</v>
      </c>
      <c r="CN171" s="1408"/>
      <c r="CO171" s="1408"/>
      <c r="CP171" s="1408"/>
      <c r="CQ171" s="1404">
        <v>1</v>
      </c>
      <c r="CR171" s="1408"/>
      <c r="CS171" s="1404">
        <v>1</v>
      </c>
      <c r="CT171" s="1405" t="s">
        <v>407</v>
      </c>
      <c r="CU171" s="1408"/>
    </row>
    <row r="172" spans="1:99" hidden="1" x14ac:dyDescent="0.2">
      <c r="A172" s="1404">
        <v>2024</v>
      </c>
      <c r="B172" s="1405" t="s">
        <v>188</v>
      </c>
      <c r="C172" s="1405" t="s">
        <v>1243</v>
      </c>
      <c r="D172" s="1406">
        <v>1</v>
      </c>
      <c r="E172" s="1406">
        <v>0</v>
      </c>
      <c r="F172" s="1405" t="s">
        <v>236</v>
      </c>
      <c r="G172" s="1407" t="s">
        <v>693</v>
      </c>
      <c r="H172" s="1405" t="s">
        <v>407</v>
      </c>
      <c r="I172" s="1405" t="s">
        <v>694</v>
      </c>
      <c r="J172" s="1405" t="s">
        <v>340</v>
      </c>
      <c r="K172" s="1405" t="s">
        <v>328</v>
      </c>
      <c r="L172" s="1405" t="s">
        <v>407</v>
      </c>
      <c r="M172" s="1405" t="s">
        <v>407</v>
      </c>
      <c r="N172" s="1408"/>
      <c r="O172" s="1407">
        <v>126</v>
      </c>
      <c r="P172" s="1405" t="s">
        <v>695</v>
      </c>
      <c r="Q172" s="1405" t="s">
        <v>482</v>
      </c>
      <c r="R172" s="1409">
        <v>1587</v>
      </c>
      <c r="S172" s="1409">
        <v>1334</v>
      </c>
      <c r="T172" s="1409">
        <v>249</v>
      </c>
      <c r="U172" s="1407">
        <v>13763</v>
      </c>
      <c r="V172" s="1405" t="s">
        <v>696</v>
      </c>
      <c r="W172" s="1405" t="s">
        <v>697</v>
      </c>
      <c r="X172" s="1405" t="s">
        <v>697</v>
      </c>
      <c r="Y172" s="1405" t="s">
        <v>407</v>
      </c>
      <c r="Z172" s="1404">
        <v>1</v>
      </c>
      <c r="AA172" s="1404">
        <v>0</v>
      </c>
      <c r="AB172" s="1408"/>
      <c r="AC172" s="1408"/>
      <c r="AD172" s="1408"/>
      <c r="AE172" s="1408"/>
      <c r="AF172" s="1408"/>
      <c r="AG172" s="1408"/>
      <c r="AH172" s="1408"/>
      <c r="AI172" s="1406">
        <v>12280</v>
      </c>
      <c r="AJ172" s="1408"/>
      <c r="AK172" s="1408"/>
      <c r="AL172" s="1408"/>
      <c r="AM172" s="1408"/>
      <c r="AN172" s="1408"/>
      <c r="AO172" s="1408"/>
      <c r="AP172" s="1408"/>
      <c r="AQ172" s="1406">
        <v>138945</v>
      </c>
      <c r="AR172" s="1404" t="s">
        <v>407</v>
      </c>
      <c r="AS172" s="1406">
        <v>380.67123287671234</v>
      </c>
      <c r="AT172" s="1406">
        <v>87.551984877126657</v>
      </c>
      <c r="AU172" s="1406">
        <v>0.23986845171815521</v>
      </c>
      <c r="AV172" s="1406">
        <v>2.1574691009824019</v>
      </c>
      <c r="AW172" s="1406">
        <v>5.9108742492668545E-3</v>
      </c>
      <c r="AX172" s="1405" t="s">
        <v>407</v>
      </c>
      <c r="AY172" s="1404">
        <v>0</v>
      </c>
      <c r="AZ172" s="1405" t="s">
        <v>407</v>
      </c>
      <c r="BA172" s="1405" t="s">
        <v>407</v>
      </c>
      <c r="BB172" s="1408"/>
      <c r="BC172" s="1408"/>
      <c r="BD172" s="1404">
        <v>0</v>
      </c>
      <c r="BE172" s="1405" t="s">
        <v>407</v>
      </c>
      <c r="BF172" s="1405" t="s">
        <v>407</v>
      </c>
      <c r="BG172" s="1404">
        <v>0</v>
      </c>
      <c r="BH172" s="1405" t="s">
        <v>407</v>
      </c>
      <c r="BI172" s="1405" t="s">
        <v>407</v>
      </c>
      <c r="BJ172" s="1404">
        <v>0</v>
      </c>
      <c r="BK172" s="1404">
        <v>0</v>
      </c>
      <c r="BL172" s="1404">
        <v>0</v>
      </c>
      <c r="BM172" s="1404">
        <v>0</v>
      </c>
      <c r="BN172" s="1408"/>
      <c r="BO172" s="1404">
        <v>0</v>
      </c>
      <c r="BP172" s="1405" t="s">
        <v>407</v>
      </c>
      <c r="BQ172" s="1405" t="s">
        <v>407</v>
      </c>
      <c r="BR172" s="1404">
        <v>1</v>
      </c>
      <c r="BS172" s="1405" t="s">
        <v>776</v>
      </c>
      <c r="BT172" s="1405" t="s">
        <v>407</v>
      </c>
      <c r="BU172" s="1405" t="s">
        <v>407</v>
      </c>
      <c r="BV172" s="1405" t="s">
        <v>407</v>
      </c>
      <c r="BW172" s="1404">
        <v>0</v>
      </c>
      <c r="BX172" s="1405" t="s">
        <v>407</v>
      </c>
      <c r="BY172" s="1405" t="s">
        <v>407</v>
      </c>
      <c r="BZ172" s="1405" t="s">
        <v>407</v>
      </c>
      <c r="CA172" s="1404">
        <v>0</v>
      </c>
      <c r="CB172" s="1405" t="s">
        <v>407</v>
      </c>
      <c r="CC172" s="1405" t="s">
        <v>677</v>
      </c>
      <c r="CD172" s="1404" t="b">
        <v>0</v>
      </c>
      <c r="CE172" s="1404" t="b">
        <v>0</v>
      </c>
      <c r="CF172" s="1404" t="b">
        <v>0</v>
      </c>
      <c r="CG172" s="1404" t="b">
        <v>0</v>
      </c>
      <c r="CH172" s="1404" t="b">
        <v>0</v>
      </c>
      <c r="CI172" s="1404" t="b">
        <v>0</v>
      </c>
      <c r="CJ172" s="1404" t="b">
        <v>1</v>
      </c>
      <c r="CK172" s="1404" t="b">
        <v>0</v>
      </c>
      <c r="CL172" s="1404" t="b">
        <v>0</v>
      </c>
      <c r="CM172" s="1405" t="s">
        <v>698</v>
      </c>
      <c r="CN172" s="1408"/>
      <c r="CO172" s="1408"/>
      <c r="CP172" s="1408"/>
      <c r="CQ172" s="1404">
        <v>1</v>
      </c>
      <c r="CR172" s="1408"/>
      <c r="CS172" s="1404">
        <v>1</v>
      </c>
      <c r="CT172" s="1405" t="s">
        <v>407</v>
      </c>
      <c r="CU172" s="1408"/>
    </row>
    <row r="173" spans="1:99" hidden="1" x14ac:dyDescent="0.2">
      <c r="A173" s="1404">
        <v>2024</v>
      </c>
      <c r="B173" s="1405" t="s">
        <v>178</v>
      </c>
      <c r="C173" s="1405" t="s">
        <v>876</v>
      </c>
      <c r="D173" s="1406">
        <v>1</v>
      </c>
      <c r="E173" s="1406">
        <v>0</v>
      </c>
      <c r="F173" s="1405" t="s">
        <v>236</v>
      </c>
      <c r="G173" s="1407" t="s">
        <v>693</v>
      </c>
      <c r="H173" s="1405" t="s">
        <v>407</v>
      </c>
      <c r="I173" s="1405" t="s">
        <v>694</v>
      </c>
      <c r="J173" s="1405" t="s">
        <v>298</v>
      </c>
      <c r="K173" s="1405" t="s">
        <v>877</v>
      </c>
      <c r="L173" s="1405" t="s">
        <v>407</v>
      </c>
      <c r="M173" s="1405" t="s">
        <v>407</v>
      </c>
      <c r="N173" s="1408"/>
      <c r="O173" s="1407">
        <v>126</v>
      </c>
      <c r="P173" s="1405" t="s">
        <v>695</v>
      </c>
      <c r="Q173" s="1405" t="s">
        <v>473</v>
      </c>
      <c r="R173" s="1409">
        <v>16438</v>
      </c>
      <c r="S173" s="1409">
        <v>7435</v>
      </c>
      <c r="T173" s="1409">
        <v>1131</v>
      </c>
      <c r="U173" s="1407">
        <v>13763</v>
      </c>
      <c r="V173" s="1405" t="s">
        <v>696</v>
      </c>
      <c r="W173" s="1405" t="s">
        <v>697</v>
      </c>
      <c r="X173" s="1405" t="s">
        <v>697</v>
      </c>
      <c r="Y173" s="1405" t="s">
        <v>407</v>
      </c>
      <c r="Z173" s="1404">
        <v>1</v>
      </c>
      <c r="AA173" s="1404">
        <v>0</v>
      </c>
      <c r="AB173" s="1408"/>
      <c r="AC173" s="1408"/>
      <c r="AD173" s="1408"/>
      <c r="AE173" s="1408"/>
      <c r="AF173" s="1408"/>
      <c r="AG173" s="1408"/>
      <c r="AH173" s="1408"/>
      <c r="AI173" s="1406">
        <v>4680</v>
      </c>
      <c r="AJ173" s="1408"/>
      <c r="AK173" s="1408"/>
      <c r="AL173" s="1408"/>
      <c r="AM173" s="1408"/>
      <c r="AN173" s="1408"/>
      <c r="AO173" s="1408"/>
      <c r="AP173" s="1408"/>
      <c r="AQ173" s="1406">
        <v>10930</v>
      </c>
      <c r="AR173" s="1404" t="s">
        <v>407</v>
      </c>
      <c r="AS173" s="1406">
        <v>29.945205479452056</v>
      </c>
      <c r="AT173" s="1406">
        <v>0.6649227399926998</v>
      </c>
      <c r="AU173" s="1406">
        <v>1.8217061369663009E-3</v>
      </c>
      <c r="AV173" s="1406">
        <v>14.732290497983476</v>
      </c>
      <c r="AW173" s="1406">
        <v>4.0362439720502671E-2</v>
      </c>
      <c r="AX173" s="1405" t="s">
        <v>407</v>
      </c>
      <c r="AY173" s="1404">
        <v>0</v>
      </c>
      <c r="AZ173" s="1405" t="s">
        <v>407</v>
      </c>
      <c r="BA173" s="1405" t="s">
        <v>407</v>
      </c>
      <c r="BB173" s="1408"/>
      <c r="BC173" s="1408"/>
      <c r="BD173" s="1404">
        <v>0</v>
      </c>
      <c r="BE173" s="1405" t="s">
        <v>407</v>
      </c>
      <c r="BF173" s="1405" t="s">
        <v>407</v>
      </c>
      <c r="BG173" s="1404">
        <v>0</v>
      </c>
      <c r="BH173" s="1405" t="s">
        <v>407</v>
      </c>
      <c r="BI173" s="1405" t="s">
        <v>407</v>
      </c>
      <c r="BJ173" s="1404">
        <v>0</v>
      </c>
      <c r="BK173" s="1404">
        <v>0</v>
      </c>
      <c r="BL173" s="1404">
        <v>0</v>
      </c>
      <c r="BM173" s="1404">
        <v>0</v>
      </c>
      <c r="BN173" s="1408"/>
      <c r="BO173" s="1404">
        <v>0</v>
      </c>
      <c r="BP173" s="1405" t="s">
        <v>407</v>
      </c>
      <c r="BQ173" s="1405" t="s">
        <v>407</v>
      </c>
      <c r="BR173" s="1404">
        <v>1</v>
      </c>
      <c r="BS173" s="1405" t="s">
        <v>1189</v>
      </c>
      <c r="BT173" s="1405" t="s">
        <v>407</v>
      </c>
      <c r="BU173" s="1405" t="s">
        <v>407</v>
      </c>
      <c r="BV173" s="1405" t="s">
        <v>1190</v>
      </c>
      <c r="BW173" s="1404">
        <v>0</v>
      </c>
      <c r="BX173" s="1405" t="s">
        <v>407</v>
      </c>
      <c r="BY173" s="1405" t="s">
        <v>407</v>
      </c>
      <c r="BZ173" s="1405" t="s">
        <v>407</v>
      </c>
      <c r="CA173" s="1404">
        <v>0</v>
      </c>
      <c r="CB173" s="1405" t="s">
        <v>407</v>
      </c>
      <c r="CC173" s="1405" t="s">
        <v>677</v>
      </c>
      <c r="CD173" s="1404" t="b">
        <v>0</v>
      </c>
      <c r="CE173" s="1404" t="b">
        <v>0</v>
      </c>
      <c r="CF173" s="1404" t="b">
        <v>0</v>
      </c>
      <c r="CG173" s="1404" t="b">
        <v>0</v>
      </c>
      <c r="CH173" s="1404" t="b">
        <v>0</v>
      </c>
      <c r="CI173" s="1404" t="b">
        <v>0</v>
      </c>
      <c r="CJ173" s="1404" t="b">
        <v>1</v>
      </c>
      <c r="CK173" s="1404" t="b">
        <v>0</v>
      </c>
      <c r="CL173" s="1404" t="b">
        <v>0</v>
      </c>
      <c r="CM173" s="1405" t="s">
        <v>698</v>
      </c>
      <c r="CN173" s="1408"/>
      <c r="CO173" s="1408"/>
      <c r="CP173" s="1408"/>
      <c r="CQ173" s="1404">
        <v>1</v>
      </c>
      <c r="CR173" s="1408"/>
      <c r="CS173" s="1404">
        <v>1</v>
      </c>
      <c r="CT173" s="1405" t="s">
        <v>407</v>
      </c>
      <c r="CU173" s="1408"/>
    </row>
    <row r="174" spans="1:99" hidden="1" x14ac:dyDescent="0.2">
      <c r="A174" s="1404">
        <v>2024</v>
      </c>
      <c r="B174" s="1405" t="s">
        <v>178</v>
      </c>
      <c r="C174" s="1405" t="s">
        <v>825</v>
      </c>
      <c r="D174" s="1406">
        <v>1</v>
      </c>
      <c r="E174" s="1406">
        <v>0</v>
      </c>
      <c r="F174" s="1405" t="s">
        <v>236</v>
      </c>
      <c r="G174" s="1407" t="s">
        <v>693</v>
      </c>
      <c r="H174" s="1405" t="s">
        <v>407</v>
      </c>
      <c r="I174" s="1405" t="s">
        <v>694</v>
      </c>
      <c r="J174" s="1405" t="s">
        <v>298</v>
      </c>
      <c r="K174" s="1405" t="s">
        <v>826</v>
      </c>
      <c r="L174" s="1405" t="s">
        <v>407</v>
      </c>
      <c r="M174" s="1405" t="s">
        <v>407</v>
      </c>
      <c r="N174" s="1408"/>
      <c r="O174" s="1407">
        <v>126</v>
      </c>
      <c r="P174" s="1405" t="s">
        <v>695</v>
      </c>
      <c r="Q174" s="1405" t="s">
        <v>473</v>
      </c>
      <c r="R174" s="1409">
        <v>6551</v>
      </c>
      <c r="S174" s="1409">
        <v>3079</v>
      </c>
      <c r="T174" s="1409">
        <v>282</v>
      </c>
      <c r="U174" s="1407">
        <v>13763</v>
      </c>
      <c r="V174" s="1405" t="s">
        <v>696</v>
      </c>
      <c r="W174" s="1405" t="s">
        <v>697</v>
      </c>
      <c r="X174" s="1405" t="s">
        <v>697</v>
      </c>
      <c r="Y174" s="1405" t="s">
        <v>407</v>
      </c>
      <c r="Z174" s="1404">
        <v>1</v>
      </c>
      <c r="AA174" s="1404">
        <v>0</v>
      </c>
      <c r="AB174" s="1408"/>
      <c r="AC174" s="1408"/>
      <c r="AD174" s="1408"/>
      <c r="AE174" s="1408"/>
      <c r="AF174" s="1408"/>
      <c r="AG174" s="1408"/>
      <c r="AH174" s="1408"/>
      <c r="AI174" s="1406">
        <v>0</v>
      </c>
      <c r="AJ174" s="1408"/>
      <c r="AK174" s="1408"/>
      <c r="AL174" s="1408"/>
      <c r="AM174" s="1408"/>
      <c r="AN174" s="1408"/>
      <c r="AO174" s="1408"/>
      <c r="AP174" s="1408"/>
      <c r="AQ174" s="1406">
        <v>98480</v>
      </c>
      <c r="AR174" s="1404" t="s">
        <v>407</v>
      </c>
      <c r="AS174" s="1406">
        <v>269.8082191780822</v>
      </c>
      <c r="AT174" s="1406">
        <v>15.032819416882919</v>
      </c>
      <c r="AU174" s="1406">
        <v>4.1185806621597036E-2</v>
      </c>
      <c r="AV174" s="1406">
        <v>14.732290497983476</v>
      </c>
      <c r="AW174" s="1406">
        <v>4.0362439720502671E-2</v>
      </c>
      <c r="AX174" s="1405" t="s">
        <v>827</v>
      </c>
      <c r="AY174" s="1404">
        <v>0</v>
      </c>
      <c r="AZ174" s="1405" t="s">
        <v>407</v>
      </c>
      <c r="BA174" s="1405" t="s">
        <v>407</v>
      </c>
      <c r="BB174" s="1408"/>
      <c r="BC174" s="1408"/>
      <c r="BD174" s="1404">
        <v>0</v>
      </c>
      <c r="BE174" s="1405" t="s">
        <v>407</v>
      </c>
      <c r="BF174" s="1405" t="s">
        <v>407</v>
      </c>
      <c r="BG174" s="1404">
        <v>0</v>
      </c>
      <c r="BH174" s="1405" t="s">
        <v>407</v>
      </c>
      <c r="BI174" s="1405" t="s">
        <v>407</v>
      </c>
      <c r="BJ174" s="1404">
        <v>0</v>
      </c>
      <c r="BK174" s="1404">
        <v>0</v>
      </c>
      <c r="BL174" s="1404">
        <v>0</v>
      </c>
      <c r="BM174" s="1404">
        <v>0</v>
      </c>
      <c r="BN174" s="1408"/>
      <c r="BO174" s="1404">
        <v>0</v>
      </c>
      <c r="BP174" s="1405" t="s">
        <v>407</v>
      </c>
      <c r="BQ174" s="1405" t="s">
        <v>407</v>
      </c>
      <c r="BR174" s="1404">
        <v>1</v>
      </c>
      <c r="BS174" s="1405" t="s">
        <v>808</v>
      </c>
      <c r="BT174" s="1405" t="s">
        <v>407</v>
      </c>
      <c r="BU174" s="1405" t="s">
        <v>407</v>
      </c>
      <c r="BV174" s="1405" t="s">
        <v>828</v>
      </c>
      <c r="BW174" s="1404">
        <v>0</v>
      </c>
      <c r="BX174" s="1405" t="s">
        <v>407</v>
      </c>
      <c r="BY174" s="1405" t="s">
        <v>407</v>
      </c>
      <c r="BZ174" s="1405" t="s">
        <v>407</v>
      </c>
      <c r="CA174" s="1404">
        <v>0</v>
      </c>
      <c r="CB174" s="1405" t="s">
        <v>407</v>
      </c>
      <c r="CC174" s="1405" t="s">
        <v>677</v>
      </c>
      <c r="CD174" s="1404" t="b">
        <v>0</v>
      </c>
      <c r="CE174" s="1404" t="b">
        <v>0</v>
      </c>
      <c r="CF174" s="1404" t="b">
        <v>0</v>
      </c>
      <c r="CG174" s="1404" t="b">
        <v>0</v>
      </c>
      <c r="CH174" s="1404" t="b">
        <v>0</v>
      </c>
      <c r="CI174" s="1404" t="b">
        <v>0</v>
      </c>
      <c r="CJ174" s="1404" t="b">
        <v>1</v>
      </c>
      <c r="CK174" s="1404" t="b">
        <v>0</v>
      </c>
      <c r="CL174" s="1404" t="b">
        <v>0</v>
      </c>
      <c r="CM174" s="1405" t="s">
        <v>698</v>
      </c>
      <c r="CN174" s="1408"/>
      <c r="CO174" s="1408"/>
      <c r="CP174" s="1408"/>
      <c r="CQ174" s="1404">
        <v>1</v>
      </c>
      <c r="CR174" s="1408"/>
      <c r="CS174" s="1404">
        <v>1</v>
      </c>
      <c r="CT174" s="1405" t="s">
        <v>407</v>
      </c>
      <c r="CU174" s="1408"/>
    </row>
    <row r="175" spans="1:99" hidden="1" x14ac:dyDescent="0.2">
      <c r="A175" s="1404">
        <v>2024</v>
      </c>
      <c r="B175" s="1405" t="s">
        <v>180</v>
      </c>
      <c r="C175" s="1405" t="s">
        <v>1232</v>
      </c>
      <c r="D175" s="1406">
        <v>1</v>
      </c>
      <c r="E175" s="1406">
        <v>0</v>
      </c>
      <c r="F175" s="1405" t="s">
        <v>236</v>
      </c>
      <c r="G175" s="1407" t="s">
        <v>693</v>
      </c>
      <c r="H175" s="1405" t="s">
        <v>407</v>
      </c>
      <c r="I175" s="1405" t="s">
        <v>694</v>
      </c>
      <c r="J175" s="1405" t="s">
        <v>307</v>
      </c>
      <c r="K175" s="1405" t="s">
        <v>1233</v>
      </c>
      <c r="L175" s="1405" t="s">
        <v>407</v>
      </c>
      <c r="M175" s="1405" t="s">
        <v>407</v>
      </c>
      <c r="N175" s="1404">
        <v>2011</v>
      </c>
      <c r="O175" s="1407">
        <v>126</v>
      </c>
      <c r="P175" s="1405" t="s">
        <v>695</v>
      </c>
      <c r="Q175" s="1405" t="s">
        <v>475</v>
      </c>
      <c r="R175" s="1409">
        <v>4041</v>
      </c>
      <c r="S175" s="1409">
        <v>3932</v>
      </c>
      <c r="T175" s="1409">
        <v>435</v>
      </c>
      <c r="U175" s="1407">
        <v>13763</v>
      </c>
      <c r="V175" s="1405" t="s">
        <v>696</v>
      </c>
      <c r="W175" s="1405" t="s">
        <v>697</v>
      </c>
      <c r="X175" s="1405" t="s">
        <v>697</v>
      </c>
      <c r="Y175" s="1405" t="s">
        <v>407</v>
      </c>
      <c r="Z175" s="1404">
        <v>1</v>
      </c>
      <c r="AA175" s="1404">
        <v>0</v>
      </c>
      <c r="AB175" s="1408"/>
      <c r="AC175" s="1408"/>
      <c r="AD175" s="1408"/>
      <c r="AE175" s="1408"/>
      <c r="AF175" s="1408"/>
      <c r="AG175" s="1408"/>
      <c r="AH175" s="1406">
        <v>0</v>
      </c>
      <c r="AI175" s="1406">
        <v>0</v>
      </c>
      <c r="AJ175" s="1408"/>
      <c r="AK175" s="1408"/>
      <c r="AL175" s="1408"/>
      <c r="AM175" s="1408"/>
      <c r="AN175" s="1408"/>
      <c r="AO175" s="1408"/>
      <c r="AP175" s="1406">
        <v>32270</v>
      </c>
      <c r="AQ175" s="1406">
        <v>32270</v>
      </c>
      <c r="AR175" s="1404" t="s">
        <v>407</v>
      </c>
      <c r="AS175" s="1406">
        <v>88.410958904109592</v>
      </c>
      <c r="AT175" s="1406">
        <v>7.9856471170502354</v>
      </c>
      <c r="AU175" s="1406">
        <v>2.1878485252192426E-2</v>
      </c>
      <c r="AV175" s="1406">
        <v>3.5326331658123484</v>
      </c>
      <c r="AW175" s="1406">
        <v>9.6784470296228716E-3</v>
      </c>
      <c r="AX175" s="1405" t="s">
        <v>1234</v>
      </c>
      <c r="AY175" s="1404">
        <v>0</v>
      </c>
      <c r="AZ175" s="1405" t="s">
        <v>407</v>
      </c>
      <c r="BA175" s="1405" t="s">
        <v>407</v>
      </c>
      <c r="BB175" s="1408"/>
      <c r="BC175" s="1408"/>
      <c r="BD175" s="1404">
        <v>0</v>
      </c>
      <c r="BE175" s="1405" t="s">
        <v>407</v>
      </c>
      <c r="BF175" s="1405" t="s">
        <v>407</v>
      </c>
      <c r="BG175" s="1404">
        <v>0</v>
      </c>
      <c r="BH175" s="1405" t="s">
        <v>407</v>
      </c>
      <c r="BI175" s="1405" t="s">
        <v>407</v>
      </c>
      <c r="BJ175" s="1404">
        <v>1</v>
      </c>
      <c r="BK175" s="1404">
        <v>0</v>
      </c>
      <c r="BL175" s="1404">
        <v>0</v>
      </c>
      <c r="BM175" s="1404">
        <v>0</v>
      </c>
      <c r="BN175" s="1408"/>
      <c r="BO175" s="1404">
        <v>0</v>
      </c>
      <c r="BP175" s="1405" t="s">
        <v>407</v>
      </c>
      <c r="BQ175" s="1405" t="s">
        <v>407</v>
      </c>
      <c r="BR175" s="1404">
        <v>0</v>
      </c>
      <c r="BS175" s="1405" t="s">
        <v>407</v>
      </c>
      <c r="BT175" s="1405" t="s">
        <v>407</v>
      </c>
      <c r="BU175" s="1405" t="s">
        <v>407</v>
      </c>
      <c r="BV175" s="1405" t="s">
        <v>407</v>
      </c>
      <c r="BW175" s="1404">
        <v>0</v>
      </c>
      <c r="BX175" s="1405" t="s">
        <v>407</v>
      </c>
      <c r="BY175" s="1405" t="s">
        <v>407</v>
      </c>
      <c r="BZ175" s="1405" t="s">
        <v>407</v>
      </c>
      <c r="CA175" s="1404">
        <v>0</v>
      </c>
      <c r="CB175" s="1405" t="s">
        <v>407</v>
      </c>
      <c r="CC175" s="1405" t="s">
        <v>677</v>
      </c>
      <c r="CD175" s="1404" t="b">
        <v>0</v>
      </c>
      <c r="CE175" s="1404" t="b">
        <v>0</v>
      </c>
      <c r="CF175" s="1404" t="b">
        <v>0</v>
      </c>
      <c r="CG175" s="1404" t="b">
        <v>0</v>
      </c>
      <c r="CH175" s="1404" t="b">
        <v>0</v>
      </c>
      <c r="CI175" s="1404" t="b">
        <v>0</v>
      </c>
      <c r="CJ175" s="1404" t="b">
        <v>1</v>
      </c>
      <c r="CK175" s="1404" t="b">
        <v>0</v>
      </c>
      <c r="CL175" s="1404" t="b">
        <v>0</v>
      </c>
      <c r="CM175" s="1405" t="s">
        <v>698</v>
      </c>
      <c r="CN175" s="1408"/>
      <c r="CO175" s="1408"/>
      <c r="CP175" s="1408"/>
      <c r="CQ175" s="1404">
        <v>1</v>
      </c>
      <c r="CR175" s="1408"/>
      <c r="CS175" s="1404">
        <v>1</v>
      </c>
      <c r="CT175" s="1405" t="s">
        <v>407</v>
      </c>
      <c r="CU175" s="1408"/>
    </row>
    <row r="176" spans="1:99" hidden="1" x14ac:dyDescent="0.2">
      <c r="A176" s="1404">
        <v>2024</v>
      </c>
      <c r="B176" s="1405" t="s">
        <v>178</v>
      </c>
      <c r="C176" s="1405" t="s">
        <v>1205</v>
      </c>
      <c r="D176" s="1406">
        <v>1</v>
      </c>
      <c r="E176" s="1406">
        <v>0</v>
      </c>
      <c r="F176" s="1405" t="s">
        <v>236</v>
      </c>
      <c r="G176" s="1407" t="s">
        <v>693</v>
      </c>
      <c r="H176" s="1405" t="s">
        <v>407</v>
      </c>
      <c r="I176" s="1405" t="s">
        <v>694</v>
      </c>
      <c r="J176" s="1405" t="s">
        <v>298</v>
      </c>
      <c r="K176" s="1405" t="s">
        <v>1026</v>
      </c>
      <c r="L176" s="1405" t="s">
        <v>407</v>
      </c>
      <c r="M176" s="1405" t="s">
        <v>407</v>
      </c>
      <c r="N176" s="1408"/>
      <c r="O176" s="1407">
        <v>126</v>
      </c>
      <c r="P176" s="1405" t="s">
        <v>695</v>
      </c>
      <c r="Q176" s="1405" t="s">
        <v>473</v>
      </c>
      <c r="R176" s="1409">
        <v>6206</v>
      </c>
      <c r="S176" s="1409">
        <v>2585</v>
      </c>
      <c r="T176" s="1409">
        <v>350</v>
      </c>
      <c r="U176" s="1407">
        <v>13763</v>
      </c>
      <c r="V176" s="1405" t="s">
        <v>696</v>
      </c>
      <c r="W176" s="1405" t="s">
        <v>697</v>
      </c>
      <c r="X176" s="1405" t="s">
        <v>697</v>
      </c>
      <c r="Y176" s="1405" t="s">
        <v>407</v>
      </c>
      <c r="Z176" s="1404">
        <v>1</v>
      </c>
      <c r="AA176" s="1404">
        <v>0</v>
      </c>
      <c r="AB176" s="1408"/>
      <c r="AC176" s="1408"/>
      <c r="AD176" s="1408"/>
      <c r="AE176" s="1408"/>
      <c r="AF176" s="1408"/>
      <c r="AG176" s="1408"/>
      <c r="AH176" s="1408"/>
      <c r="AI176" s="1406">
        <v>0</v>
      </c>
      <c r="AJ176" s="1408"/>
      <c r="AK176" s="1408"/>
      <c r="AL176" s="1408"/>
      <c r="AM176" s="1408"/>
      <c r="AN176" s="1408"/>
      <c r="AO176" s="1408"/>
      <c r="AP176" s="1408"/>
      <c r="AQ176" s="1406">
        <v>537892</v>
      </c>
      <c r="AR176" s="1404" t="s">
        <v>407</v>
      </c>
      <c r="AS176" s="1406">
        <v>1473.6767123287671</v>
      </c>
      <c r="AT176" s="1406">
        <v>86.672897196261687</v>
      </c>
      <c r="AU176" s="1406">
        <v>0.23745999231852516</v>
      </c>
      <c r="AV176" s="1406">
        <v>14.732290497983476</v>
      </c>
      <c r="AW176" s="1406">
        <v>4.0362439720502671E-2</v>
      </c>
      <c r="AX176" s="1405" t="s">
        <v>407</v>
      </c>
      <c r="AY176" s="1404">
        <v>0</v>
      </c>
      <c r="AZ176" s="1405" t="s">
        <v>407</v>
      </c>
      <c r="BA176" s="1405" t="s">
        <v>407</v>
      </c>
      <c r="BB176" s="1408"/>
      <c r="BC176" s="1408"/>
      <c r="BD176" s="1404">
        <v>0</v>
      </c>
      <c r="BE176" s="1405" t="s">
        <v>407</v>
      </c>
      <c r="BF176" s="1405" t="s">
        <v>407</v>
      </c>
      <c r="BG176" s="1404">
        <v>0</v>
      </c>
      <c r="BH176" s="1405" t="s">
        <v>407</v>
      </c>
      <c r="BI176" s="1405" t="s">
        <v>407</v>
      </c>
      <c r="BJ176" s="1404">
        <v>0</v>
      </c>
      <c r="BK176" s="1404">
        <v>0</v>
      </c>
      <c r="BL176" s="1404">
        <v>0</v>
      </c>
      <c r="BM176" s="1404">
        <v>0</v>
      </c>
      <c r="BN176" s="1408"/>
      <c r="BO176" s="1404">
        <v>0</v>
      </c>
      <c r="BP176" s="1405" t="s">
        <v>407</v>
      </c>
      <c r="BQ176" s="1405" t="s">
        <v>407</v>
      </c>
      <c r="BR176" s="1404">
        <v>1</v>
      </c>
      <c r="BS176" s="1405" t="s">
        <v>751</v>
      </c>
      <c r="BT176" s="1405" t="s">
        <v>407</v>
      </c>
      <c r="BU176" s="1405" t="s">
        <v>407</v>
      </c>
      <c r="BV176" s="1405" t="s">
        <v>770</v>
      </c>
      <c r="BW176" s="1404">
        <v>0</v>
      </c>
      <c r="BX176" s="1405" t="s">
        <v>407</v>
      </c>
      <c r="BY176" s="1405" t="s">
        <v>407</v>
      </c>
      <c r="BZ176" s="1405" t="s">
        <v>407</v>
      </c>
      <c r="CA176" s="1404">
        <v>0</v>
      </c>
      <c r="CB176" s="1405" t="s">
        <v>407</v>
      </c>
      <c r="CC176" s="1405" t="s">
        <v>677</v>
      </c>
      <c r="CD176" s="1404" t="b">
        <v>0</v>
      </c>
      <c r="CE176" s="1404" t="b">
        <v>0</v>
      </c>
      <c r="CF176" s="1404" t="b">
        <v>0</v>
      </c>
      <c r="CG176" s="1404" t="b">
        <v>0</v>
      </c>
      <c r="CH176" s="1404" t="b">
        <v>0</v>
      </c>
      <c r="CI176" s="1404" t="b">
        <v>0</v>
      </c>
      <c r="CJ176" s="1404" t="b">
        <v>1</v>
      </c>
      <c r="CK176" s="1404" t="b">
        <v>0</v>
      </c>
      <c r="CL176" s="1404" t="b">
        <v>0</v>
      </c>
      <c r="CM176" s="1405" t="s">
        <v>698</v>
      </c>
      <c r="CN176" s="1408"/>
      <c r="CO176" s="1408"/>
      <c r="CP176" s="1408"/>
      <c r="CQ176" s="1404">
        <v>1</v>
      </c>
      <c r="CR176" s="1408"/>
      <c r="CS176" s="1404">
        <v>1</v>
      </c>
      <c r="CT176" s="1405" t="s">
        <v>407</v>
      </c>
      <c r="CU176" s="1408"/>
    </row>
    <row r="177" spans="1:99" hidden="1" x14ac:dyDescent="0.2">
      <c r="A177" s="1404">
        <v>2024</v>
      </c>
      <c r="B177" s="1405" t="s">
        <v>179</v>
      </c>
      <c r="C177" s="1405" t="s">
        <v>1041</v>
      </c>
      <c r="D177" s="1406">
        <v>1</v>
      </c>
      <c r="E177" s="1406">
        <v>0</v>
      </c>
      <c r="F177" s="1405" t="s">
        <v>236</v>
      </c>
      <c r="G177" s="1407" t="s">
        <v>693</v>
      </c>
      <c r="H177" s="1405" t="s">
        <v>407</v>
      </c>
      <c r="I177" s="1405" t="s">
        <v>694</v>
      </c>
      <c r="J177" s="1405" t="s">
        <v>303</v>
      </c>
      <c r="K177" s="1405" t="s">
        <v>897</v>
      </c>
      <c r="L177" s="1405" t="s">
        <v>407</v>
      </c>
      <c r="M177" s="1405" t="s">
        <v>407</v>
      </c>
      <c r="N177" s="1408"/>
      <c r="O177" s="1407">
        <v>126</v>
      </c>
      <c r="P177" s="1405" t="s">
        <v>695</v>
      </c>
      <c r="Q177" s="1405" t="s">
        <v>474</v>
      </c>
      <c r="R177" s="1409">
        <v>16685</v>
      </c>
      <c r="S177" s="1409">
        <v>7980</v>
      </c>
      <c r="T177" s="1409">
        <v>948</v>
      </c>
      <c r="U177" s="1407">
        <v>13763</v>
      </c>
      <c r="V177" s="1405" t="s">
        <v>696</v>
      </c>
      <c r="W177" s="1405" t="s">
        <v>697</v>
      </c>
      <c r="X177" s="1405" t="s">
        <v>697</v>
      </c>
      <c r="Y177" s="1405" t="s">
        <v>407</v>
      </c>
      <c r="Z177" s="1404">
        <v>1</v>
      </c>
      <c r="AA177" s="1404">
        <v>0</v>
      </c>
      <c r="AB177" s="1408"/>
      <c r="AC177" s="1408"/>
      <c r="AD177" s="1408"/>
      <c r="AE177" s="1408"/>
      <c r="AF177" s="1408"/>
      <c r="AG177" s="1408"/>
      <c r="AH177" s="1408"/>
      <c r="AI177" s="1406">
        <v>0</v>
      </c>
      <c r="AJ177" s="1408"/>
      <c r="AK177" s="1408"/>
      <c r="AL177" s="1408"/>
      <c r="AM177" s="1408"/>
      <c r="AN177" s="1408"/>
      <c r="AO177" s="1408"/>
      <c r="AP177" s="1408"/>
      <c r="AQ177" s="1406">
        <v>614452</v>
      </c>
      <c r="AR177" s="1404" t="s">
        <v>407</v>
      </c>
      <c r="AS177" s="1406">
        <v>1683.4301369863015</v>
      </c>
      <c r="AT177" s="1406">
        <v>36.826610728198979</v>
      </c>
      <c r="AU177" s="1406">
        <v>0.10089482391287391</v>
      </c>
      <c r="AV177" s="1406">
        <v>14.273249045522684</v>
      </c>
      <c r="AW177" s="1406">
        <v>3.91047919055416E-2</v>
      </c>
      <c r="AX177" s="1405" t="s">
        <v>407</v>
      </c>
      <c r="AY177" s="1404">
        <v>0</v>
      </c>
      <c r="AZ177" s="1405" t="s">
        <v>407</v>
      </c>
      <c r="BA177" s="1405" t="s">
        <v>407</v>
      </c>
      <c r="BB177" s="1408"/>
      <c r="BC177" s="1408"/>
      <c r="BD177" s="1404">
        <v>0</v>
      </c>
      <c r="BE177" s="1405" t="s">
        <v>407</v>
      </c>
      <c r="BF177" s="1405" t="s">
        <v>407</v>
      </c>
      <c r="BG177" s="1404">
        <v>0</v>
      </c>
      <c r="BH177" s="1405" t="s">
        <v>407</v>
      </c>
      <c r="BI177" s="1405" t="s">
        <v>407</v>
      </c>
      <c r="BJ177" s="1404">
        <v>0</v>
      </c>
      <c r="BK177" s="1404">
        <v>0</v>
      </c>
      <c r="BL177" s="1404">
        <v>0</v>
      </c>
      <c r="BM177" s="1404">
        <v>0</v>
      </c>
      <c r="BN177" s="1408"/>
      <c r="BO177" s="1404">
        <v>0</v>
      </c>
      <c r="BP177" s="1405" t="s">
        <v>407</v>
      </c>
      <c r="BQ177" s="1405" t="s">
        <v>407</v>
      </c>
      <c r="BR177" s="1404">
        <v>1</v>
      </c>
      <c r="BS177" s="1405" t="s">
        <v>751</v>
      </c>
      <c r="BT177" s="1405" t="s">
        <v>407</v>
      </c>
      <c r="BU177" s="1405" t="s">
        <v>407</v>
      </c>
      <c r="BV177" s="1405" t="s">
        <v>1262</v>
      </c>
      <c r="BW177" s="1404">
        <v>0</v>
      </c>
      <c r="BX177" s="1405" t="s">
        <v>407</v>
      </c>
      <c r="BY177" s="1405" t="s">
        <v>407</v>
      </c>
      <c r="BZ177" s="1405" t="s">
        <v>407</v>
      </c>
      <c r="CA177" s="1404">
        <v>0</v>
      </c>
      <c r="CB177" s="1405" t="s">
        <v>407</v>
      </c>
      <c r="CC177" s="1405" t="s">
        <v>677</v>
      </c>
      <c r="CD177" s="1404" t="b">
        <v>0</v>
      </c>
      <c r="CE177" s="1404" t="b">
        <v>0</v>
      </c>
      <c r="CF177" s="1404" t="b">
        <v>0</v>
      </c>
      <c r="CG177" s="1404" t="b">
        <v>0</v>
      </c>
      <c r="CH177" s="1404" t="b">
        <v>0</v>
      </c>
      <c r="CI177" s="1404" t="b">
        <v>0</v>
      </c>
      <c r="CJ177" s="1404" t="b">
        <v>1</v>
      </c>
      <c r="CK177" s="1404" t="b">
        <v>0</v>
      </c>
      <c r="CL177" s="1404" t="b">
        <v>0</v>
      </c>
      <c r="CM177" s="1405" t="s">
        <v>698</v>
      </c>
      <c r="CN177" s="1408"/>
      <c r="CO177" s="1408"/>
      <c r="CP177" s="1408"/>
      <c r="CQ177" s="1404">
        <v>1</v>
      </c>
      <c r="CR177" s="1408"/>
      <c r="CS177" s="1404">
        <v>1</v>
      </c>
      <c r="CT177" s="1405" t="s">
        <v>407</v>
      </c>
      <c r="CU177" s="1408"/>
    </row>
    <row r="178" spans="1:99" hidden="1" x14ac:dyDescent="0.2">
      <c r="A178" s="1404">
        <v>2024</v>
      </c>
      <c r="B178" s="1405" t="s">
        <v>179</v>
      </c>
      <c r="C178" s="1405" t="s">
        <v>1049</v>
      </c>
      <c r="D178" s="1406">
        <v>1</v>
      </c>
      <c r="E178" s="1406">
        <v>0</v>
      </c>
      <c r="F178" s="1405" t="s">
        <v>236</v>
      </c>
      <c r="G178" s="1407" t="s">
        <v>693</v>
      </c>
      <c r="H178" s="1405" t="s">
        <v>407</v>
      </c>
      <c r="I178" s="1405" t="s">
        <v>694</v>
      </c>
      <c r="J178" s="1405" t="s">
        <v>303</v>
      </c>
      <c r="K178" s="1405" t="s">
        <v>718</v>
      </c>
      <c r="L178" s="1405" t="s">
        <v>407</v>
      </c>
      <c r="M178" s="1405" t="s">
        <v>407</v>
      </c>
      <c r="N178" s="1408"/>
      <c r="O178" s="1407">
        <v>126</v>
      </c>
      <c r="P178" s="1405" t="s">
        <v>695</v>
      </c>
      <c r="Q178" s="1405" t="s">
        <v>474</v>
      </c>
      <c r="R178" s="1409">
        <v>4100</v>
      </c>
      <c r="S178" s="1409">
        <v>1583</v>
      </c>
      <c r="T178" s="1409">
        <v>239</v>
      </c>
      <c r="U178" s="1407">
        <v>13763</v>
      </c>
      <c r="V178" s="1405" t="s">
        <v>696</v>
      </c>
      <c r="W178" s="1405" t="s">
        <v>697</v>
      </c>
      <c r="X178" s="1405" t="s">
        <v>697</v>
      </c>
      <c r="Y178" s="1405" t="s">
        <v>407</v>
      </c>
      <c r="Z178" s="1404">
        <v>1</v>
      </c>
      <c r="AA178" s="1404">
        <v>0</v>
      </c>
      <c r="AB178" s="1408"/>
      <c r="AC178" s="1408"/>
      <c r="AD178" s="1408"/>
      <c r="AE178" s="1408"/>
      <c r="AF178" s="1408"/>
      <c r="AG178" s="1406">
        <v>0</v>
      </c>
      <c r="AH178" s="1408"/>
      <c r="AI178" s="1406">
        <v>0</v>
      </c>
      <c r="AJ178" s="1408"/>
      <c r="AK178" s="1408"/>
      <c r="AL178" s="1408"/>
      <c r="AM178" s="1408"/>
      <c r="AN178" s="1408"/>
      <c r="AO178" s="1406">
        <v>48513</v>
      </c>
      <c r="AP178" s="1408"/>
      <c r="AQ178" s="1406">
        <v>48513</v>
      </c>
      <c r="AR178" s="1404" t="s">
        <v>407</v>
      </c>
      <c r="AS178" s="1406">
        <v>132.91232876712328</v>
      </c>
      <c r="AT178" s="1406">
        <v>11.832439024390244</v>
      </c>
      <c r="AU178" s="1406">
        <v>3.2417641162712993E-2</v>
      </c>
      <c r="AV178" s="1406">
        <v>14.273249045522684</v>
      </c>
      <c r="AW178" s="1406">
        <v>3.91047919055416E-2</v>
      </c>
      <c r="AX178" s="1405" t="s">
        <v>407</v>
      </c>
      <c r="AY178" s="1404">
        <v>1</v>
      </c>
      <c r="AZ178" s="1405" t="s">
        <v>751</v>
      </c>
      <c r="BA178" s="1405" t="s">
        <v>407</v>
      </c>
      <c r="BB178" s="1408"/>
      <c r="BC178" s="1408"/>
      <c r="BD178" s="1404">
        <v>0</v>
      </c>
      <c r="BE178" s="1405" t="s">
        <v>407</v>
      </c>
      <c r="BF178" s="1405" t="s">
        <v>407</v>
      </c>
      <c r="BG178" s="1404">
        <v>0</v>
      </c>
      <c r="BH178" s="1405" t="s">
        <v>407</v>
      </c>
      <c r="BI178" s="1405" t="s">
        <v>407</v>
      </c>
      <c r="BJ178" s="1404">
        <v>0</v>
      </c>
      <c r="BK178" s="1404">
        <v>0</v>
      </c>
      <c r="BL178" s="1404">
        <v>0</v>
      </c>
      <c r="BM178" s="1404">
        <v>0</v>
      </c>
      <c r="BN178" s="1408"/>
      <c r="BO178" s="1404">
        <v>0</v>
      </c>
      <c r="BP178" s="1405" t="s">
        <v>407</v>
      </c>
      <c r="BQ178" s="1405" t="s">
        <v>407</v>
      </c>
      <c r="BR178" s="1404">
        <v>0</v>
      </c>
      <c r="BS178" s="1405" t="s">
        <v>407</v>
      </c>
      <c r="BT178" s="1405" t="s">
        <v>407</v>
      </c>
      <c r="BU178" s="1405" t="s">
        <v>407</v>
      </c>
      <c r="BV178" s="1405" t="s">
        <v>1170</v>
      </c>
      <c r="BW178" s="1404">
        <v>0</v>
      </c>
      <c r="BX178" s="1405" t="s">
        <v>407</v>
      </c>
      <c r="BY178" s="1405" t="s">
        <v>407</v>
      </c>
      <c r="BZ178" s="1405" t="s">
        <v>407</v>
      </c>
      <c r="CA178" s="1404">
        <v>0</v>
      </c>
      <c r="CB178" s="1405" t="s">
        <v>407</v>
      </c>
      <c r="CC178" s="1405" t="s">
        <v>677</v>
      </c>
      <c r="CD178" s="1404" t="b">
        <v>0</v>
      </c>
      <c r="CE178" s="1404" t="b">
        <v>0</v>
      </c>
      <c r="CF178" s="1404" t="b">
        <v>0</v>
      </c>
      <c r="CG178" s="1404" t="b">
        <v>0</v>
      </c>
      <c r="CH178" s="1404" t="b">
        <v>0</v>
      </c>
      <c r="CI178" s="1404" t="b">
        <v>0</v>
      </c>
      <c r="CJ178" s="1404" t="b">
        <v>1</v>
      </c>
      <c r="CK178" s="1404" t="b">
        <v>0</v>
      </c>
      <c r="CL178" s="1404" t="b">
        <v>0</v>
      </c>
      <c r="CM178" s="1405" t="s">
        <v>750</v>
      </c>
      <c r="CN178" s="1408"/>
      <c r="CO178" s="1408"/>
      <c r="CP178" s="1408"/>
      <c r="CQ178" s="1404">
        <v>1</v>
      </c>
      <c r="CR178" s="1408"/>
      <c r="CS178" s="1404">
        <v>1</v>
      </c>
      <c r="CT178" s="1405" t="s">
        <v>407</v>
      </c>
      <c r="CU178" s="1408"/>
    </row>
    <row r="179" spans="1:99" hidden="1" x14ac:dyDescent="0.2">
      <c r="A179" s="1404">
        <v>2024</v>
      </c>
      <c r="B179" s="1405" t="s">
        <v>178</v>
      </c>
      <c r="C179" s="1405" t="s">
        <v>861</v>
      </c>
      <c r="D179" s="1406">
        <v>1</v>
      </c>
      <c r="E179" s="1406">
        <v>0</v>
      </c>
      <c r="F179" s="1405" t="s">
        <v>236</v>
      </c>
      <c r="G179" s="1407" t="s">
        <v>693</v>
      </c>
      <c r="H179" s="1405" t="s">
        <v>407</v>
      </c>
      <c r="I179" s="1405" t="s">
        <v>694</v>
      </c>
      <c r="J179" s="1405" t="s">
        <v>298</v>
      </c>
      <c r="K179" s="1405" t="s">
        <v>862</v>
      </c>
      <c r="L179" s="1405" t="s">
        <v>407</v>
      </c>
      <c r="M179" s="1405" t="s">
        <v>407</v>
      </c>
      <c r="N179" s="1408"/>
      <c r="O179" s="1407">
        <v>126</v>
      </c>
      <c r="P179" s="1405" t="s">
        <v>695</v>
      </c>
      <c r="Q179" s="1405" t="s">
        <v>473</v>
      </c>
      <c r="R179" s="1409">
        <v>7979</v>
      </c>
      <c r="S179" s="1409">
        <v>3361</v>
      </c>
      <c r="T179" s="1409">
        <v>361</v>
      </c>
      <c r="U179" s="1407">
        <v>13763</v>
      </c>
      <c r="V179" s="1405" t="s">
        <v>696</v>
      </c>
      <c r="W179" s="1405" t="s">
        <v>697</v>
      </c>
      <c r="X179" s="1405" t="s">
        <v>697</v>
      </c>
      <c r="Y179" s="1405" t="s">
        <v>407</v>
      </c>
      <c r="Z179" s="1404">
        <v>1</v>
      </c>
      <c r="AA179" s="1404">
        <v>0</v>
      </c>
      <c r="AB179" s="1408"/>
      <c r="AC179" s="1408"/>
      <c r="AD179" s="1408"/>
      <c r="AE179" s="1408"/>
      <c r="AF179" s="1408"/>
      <c r="AG179" s="1408"/>
      <c r="AH179" s="1408"/>
      <c r="AI179" s="1406">
        <v>0</v>
      </c>
      <c r="AJ179" s="1408"/>
      <c r="AK179" s="1408"/>
      <c r="AL179" s="1408"/>
      <c r="AM179" s="1408"/>
      <c r="AN179" s="1408"/>
      <c r="AO179" s="1408"/>
      <c r="AP179" s="1408"/>
      <c r="AQ179" s="1406">
        <v>62380</v>
      </c>
      <c r="AR179" s="1404" t="s">
        <v>407</v>
      </c>
      <c r="AS179" s="1406">
        <v>170.9041095890411</v>
      </c>
      <c r="AT179" s="1406">
        <v>7.8180223085599696</v>
      </c>
      <c r="AU179" s="1406">
        <v>2.1419239201534164E-2</v>
      </c>
      <c r="AV179" s="1406">
        <v>14.732290497983476</v>
      </c>
      <c r="AW179" s="1406">
        <v>4.0362439720502671E-2</v>
      </c>
      <c r="AX179" s="1405" t="s">
        <v>407</v>
      </c>
      <c r="AY179" s="1404">
        <v>0</v>
      </c>
      <c r="AZ179" s="1405" t="s">
        <v>407</v>
      </c>
      <c r="BA179" s="1405" t="s">
        <v>407</v>
      </c>
      <c r="BB179" s="1408"/>
      <c r="BC179" s="1408"/>
      <c r="BD179" s="1404">
        <v>0</v>
      </c>
      <c r="BE179" s="1405" t="s">
        <v>407</v>
      </c>
      <c r="BF179" s="1405" t="s">
        <v>407</v>
      </c>
      <c r="BG179" s="1404">
        <v>0</v>
      </c>
      <c r="BH179" s="1405" t="s">
        <v>407</v>
      </c>
      <c r="BI179" s="1405" t="s">
        <v>407</v>
      </c>
      <c r="BJ179" s="1404">
        <v>0</v>
      </c>
      <c r="BK179" s="1404">
        <v>0</v>
      </c>
      <c r="BL179" s="1404">
        <v>0</v>
      </c>
      <c r="BM179" s="1404">
        <v>0</v>
      </c>
      <c r="BN179" s="1408"/>
      <c r="BO179" s="1404">
        <v>0</v>
      </c>
      <c r="BP179" s="1405" t="s">
        <v>407</v>
      </c>
      <c r="BQ179" s="1405" t="s">
        <v>407</v>
      </c>
      <c r="BR179" s="1404">
        <v>1</v>
      </c>
      <c r="BS179" s="1405" t="s">
        <v>781</v>
      </c>
      <c r="BT179" s="1405" t="s">
        <v>407</v>
      </c>
      <c r="BU179" s="1405" t="s">
        <v>407</v>
      </c>
      <c r="BV179" s="1405" t="s">
        <v>407</v>
      </c>
      <c r="BW179" s="1404">
        <v>0</v>
      </c>
      <c r="BX179" s="1405" t="s">
        <v>407</v>
      </c>
      <c r="BY179" s="1405" t="s">
        <v>407</v>
      </c>
      <c r="BZ179" s="1405" t="s">
        <v>407</v>
      </c>
      <c r="CA179" s="1404">
        <v>0</v>
      </c>
      <c r="CB179" s="1405" t="s">
        <v>407</v>
      </c>
      <c r="CC179" s="1405" t="s">
        <v>677</v>
      </c>
      <c r="CD179" s="1404" t="b">
        <v>0</v>
      </c>
      <c r="CE179" s="1404" t="b">
        <v>0</v>
      </c>
      <c r="CF179" s="1404" t="b">
        <v>0</v>
      </c>
      <c r="CG179" s="1404" t="b">
        <v>0</v>
      </c>
      <c r="CH179" s="1404" t="b">
        <v>0</v>
      </c>
      <c r="CI179" s="1404" t="b">
        <v>0</v>
      </c>
      <c r="CJ179" s="1404" t="b">
        <v>1</v>
      </c>
      <c r="CK179" s="1404" t="b">
        <v>0</v>
      </c>
      <c r="CL179" s="1404" t="b">
        <v>0</v>
      </c>
      <c r="CM179" s="1405" t="s">
        <v>698</v>
      </c>
      <c r="CN179" s="1408"/>
      <c r="CO179" s="1408"/>
      <c r="CP179" s="1408"/>
      <c r="CQ179" s="1404">
        <v>1</v>
      </c>
      <c r="CR179" s="1408"/>
      <c r="CS179" s="1404">
        <v>1</v>
      </c>
      <c r="CT179" s="1405" t="s">
        <v>407</v>
      </c>
      <c r="CU179" s="1408"/>
    </row>
    <row r="180" spans="1:99" hidden="1" x14ac:dyDescent="0.2">
      <c r="A180" s="1404">
        <v>2024</v>
      </c>
      <c r="B180" s="1405" t="s">
        <v>189</v>
      </c>
      <c r="C180" s="1405" t="s">
        <v>1248</v>
      </c>
      <c r="D180" s="1406">
        <v>1</v>
      </c>
      <c r="E180" s="1406">
        <v>0</v>
      </c>
      <c r="F180" s="1405" t="s">
        <v>236</v>
      </c>
      <c r="G180" s="1407" t="s">
        <v>693</v>
      </c>
      <c r="H180" s="1405" t="s">
        <v>407</v>
      </c>
      <c r="I180" s="1405" t="s">
        <v>694</v>
      </c>
      <c r="J180" s="1405" t="s">
        <v>342</v>
      </c>
      <c r="K180" s="1405" t="s">
        <v>303</v>
      </c>
      <c r="L180" s="1405" t="s">
        <v>407</v>
      </c>
      <c r="M180" s="1405" t="s">
        <v>407</v>
      </c>
      <c r="N180" s="1408"/>
      <c r="O180" s="1407">
        <v>126</v>
      </c>
      <c r="P180" s="1405" t="s">
        <v>695</v>
      </c>
      <c r="Q180" s="1405" t="s">
        <v>483</v>
      </c>
      <c r="R180" s="1409">
        <v>3132</v>
      </c>
      <c r="S180" s="1409">
        <v>1600</v>
      </c>
      <c r="T180" s="1409">
        <v>140</v>
      </c>
      <c r="U180" s="1407">
        <v>13763</v>
      </c>
      <c r="V180" s="1405" t="s">
        <v>696</v>
      </c>
      <c r="W180" s="1405" t="s">
        <v>697</v>
      </c>
      <c r="X180" s="1405" t="s">
        <v>697</v>
      </c>
      <c r="Y180" s="1405" t="s">
        <v>407</v>
      </c>
      <c r="Z180" s="1404">
        <v>1</v>
      </c>
      <c r="AA180" s="1404">
        <v>0</v>
      </c>
      <c r="AB180" s="1408"/>
      <c r="AC180" s="1408"/>
      <c r="AD180" s="1408"/>
      <c r="AE180" s="1408"/>
      <c r="AF180" s="1408"/>
      <c r="AG180" s="1408"/>
      <c r="AH180" s="1408"/>
      <c r="AI180" s="1406">
        <v>0</v>
      </c>
      <c r="AJ180" s="1408"/>
      <c r="AK180" s="1408"/>
      <c r="AL180" s="1408"/>
      <c r="AM180" s="1408"/>
      <c r="AN180" s="1408"/>
      <c r="AO180" s="1408"/>
      <c r="AP180" s="1408"/>
      <c r="AQ180" s="1406">
        <v>28580</v>
      </c>
      <c r="AR180" s="1404" t="s">
        <v>407</v>
      </c>
      <c r="AS180" s="1406">
        <v>78.301369863013704</v>
      </c>
      <c r="AT180" s="1406">
        <v>9.1251596424010213</v>
      </c>
      <c r="AU180" s="1406">
        <v>2.5000437376441153E-2</v>
      </c>
      <c r="AV180" s="1406">
        <v>3.1785165556005337</v>
      </c>
      <c r="AW180" s="1406">
        <v>8.7082645358918728E-3</v>
      </c>
      <c r="AX180" s="1405" t="s">
        <v>407</v>
      </c>
      <c r="AY180" s="1404">
        <v>0</v>
      </c>
      <c r="AZ180" s="1405" t="s">
        <v>407</v>
      </c>
      <c r="BA180" s="1405" t="s">
        <v>407</v>
      </c>
      <c r="BB180" s="1408"/>
      <c r="BC180" s="1408"/>
      <c r="BD180" s="1404">
        <v>0</v>
      </c>
      <c r="BE180" s="1405" t="s">
        <v>407</v>
      </c>
      <c r="BF180" s="1405" t="s">
        <v>407</v>
      </c>
      <c r="BG180" s="1404">
        <v>0</v>
      </c>
      <c r="BH180" s="1405" t="s">
        <v>407</v>
      </c>
      <c r="BI180" s="1405" t="s">
        <v>407</v>
      </c>
      <c r="BJ180" s="1404">
        <v>0</v>
      </c>
      <c r="BK180" s="1404">
        <v>0</v>
      </c>
      <c r="BL180" s="1404">
        <v>0</v>
      </c>
      <c r="BM180" s="1404">
        <v>0</v>
      </c>
      <c r="BN180" s="1408"/>
      <c r="BO180" s="1404">
        <v>0</v>
      </c>
      <c r="BP180" s="1405" t="s">
        <v>407</v>
      </c>
      <c r="BQ180" s="1405" t="s">
        <v>407</v>
      </c>
      <c r="BR180" s="1404">
        <v>1</v>
      </c>
      <c r="BS180" s="1405" t="s">
        <v>751</v>
      </c>
      <c r="BT180" s="1405" t="s">
        <v>407</v>
      </c>
      <c r="BU180" s="1405" t="s">
        <v>407</v>
      </c>
      <c r="BV180" s="1405" t="s">
        <v>407</v>
      </c>
      <c r="BW180" s="1404">
        <v>0</v>
      </c>
      <c r="BX180" s="1405" t="s">
        <v>407</v>
      </c>
      <c r="BY180" s="1405" t="s">
        <v>407</v>
      </c>
      <c r="BZ180" s="1405" t="s">
        <v>407</v>
      </c>
      <c r="CA180" s="1404">
        <v>0</v>
      </c>
      <c r="CB180" s="1405" t="s">
        <v>407</v>
      </c>
      <c r="CC180" s="1405" t="s">
        <v>677</v>
      </c>
      <c r="CD180" s="1404" t="b">
        <v>0</v>
      </c>
      <c r="CE180" s="1404" t="b">
        <v>0</v>
      </c>
      <c r="CF180" s="1404" t="b">
        <v>0</v>
      </c>
      <c r="CG180" s="1404" t="b">
        <v>0</v>
      </c>
      <c r="CH180" s="1404" t="b">
        <v>0</v>
      </c>
      <c r="CI180" s="1404" t="b">
        <v>0</v>
      </c>
      <c r="CJ180" s="1404" t="b">
        <v>1</v>
      </c>
      <c r="CK180" s="1404" t="b">
        <v>0</v>
      </c>
      <c r="CL180" s="1404" t="b">
        <v>0</v>
      </c>
      <c r="CM180" s="1405" t="s">
        <v>698</v>
      </c>
      <c r="CN180" s="1408"/>
      <c r="CO180" s="1408"/>
      <c r="CP180" s="1408"/>
      <c r="CQ180" s="1404">
        <v>1</v>
      </c>
      <c r="CR180" s="1408"/>
      <c r="CS180" s="1404">
        <v>1</v>
      </c>
      <c r="CT180" s="1405" t="s">
        <v>407</v>
      </c>
      <c r="CU180" s="1408"/>
    </row>
    <row r="181" spans="1:99" hidden="1" x14ac:dyDescent="0.2">
      <c r="A181" s="1404">
        <v>2024</v>
      </c>
      <c r="B181" s="1405" t="s">
        <v>178</v>
      </c>
      <c r="C181" s="1405" t="s">
        <v>1204</v>
      </c>
      <c r="D181" s="1406">
        <v>1</v>
      </c>
      <c r="E181" s="1406">
        <v>0</v>
      </c>
      <c r="F181" s="1405" t="s">
        <v>236</v>
      </c>
      <c r="G181" s="1407" t="s">
        <v>693</v>
      </c>
      <c r="H181" s="1405" t="s">
        <v>407</v>
      </c>
      <c r="I181" s="1405" t="s">
        <v>694</v>
      </c>
      <c r="J181" s="1405" t="s">
        <v>298</v>
      </c>
      <c r="K181" s="1405" t="s">
        <v>711</v>
      </c>
      <c r="L181" s="1405" t="s">
        <v>407</v>
      </c>
      <c r="M181" s="1405" t="s">
        <v>407</v>
      </c>
      <c r="N181" s="1408"/>
      <c r="O181" s="1407">
        <v>126</v>
      </c>
      <c r="P181" s="1405" t="s">
        <v>695</v>
      </c>
      <c r="Q181" s="1405" t="s">
        <v>473</v>
      </c>
      <c r="R181" s="1409">
        <v>5552</v>
      </c>
      <c r="S181" s="1409">
        <v>2368</v>
      </c>
      <c r="T181" s="1409">
        <v>455</v>
      </c>
      <c r="U181" s="1407">
        <v>13763</v>
      </c>
      <c r="V181" s="1405" t="s">
        <v>696</v>
      </c>
      <c r="W181" s="1405" t="s">
        <v>697</v>
      </c>
      <c r="X181" s="1405" t="s">
        <v>697</v>
      </c>
      <c r="Y181" s="1405" t="s">
        <v>407</v>
      </c>
      <c r="Z181" s="1404">
        <v>1</v>
      </c>
      <c r="AA181" s="1404">
        <v>0</v>
      </c>
      <c r="AB181" s="1408"/>
      <c r="AC181" s="1408"/>
      <c r="AD181" s="1408"/>
      <c r="AE181" s="1408"/>
      <c r="AF181" s="1408"/>
      <c r="AG181" s="1408"/>
      <c r="AH181" s="1408"/>
      <c r="AI181" s="1406">
        <v>0</v>
      </c>
      <c r="AJ181" s="1408"/>
      <c r="AK181" s="1408"/>
      <c r="AL181" s="1408"/>
      <c r="AM181" s="1408"/>
      <c r="AN181" s="1408"/>
      <c r="AO181" s="1408"/>
      <c r="AP181" s="1408"/>
      <c r="AQ181" s="1406">
        <v>313560</v>
      </c>
      <c r="AR181" s="1404" t="s">
        <v>407</v>
      </c>
      <c r="AS181" s="1406">
        <v>859.06849315068496</v>
      </c>
      <c r="AT181" s="1406">
        <v>56.476945244956774</v>
      </c>
      <c r="AU181" s="1406">
        <v>0.15473135683549802</v>
      </c>
      <c r="AV181" s="1406">
        <v>14.732290497983476</v>
      </c>
      <c r="AW181" s="1406">
        <v>4.0362439720502671E-2</v>
      </c>
      <c r="AX181" s="1405" t="s">
        <v>407</v>
      </c>
      <c r="AY181" s="1404">
        <v>0</v>
      </c>
      <c r="AZ181" s="1405" t="s">
        <v>407</v>
      </c>
      <c r="BA181" s="1405" t="s">
        <v>407</v>
      </c>
      <c r="BB181" s="1408"/>
      <c r="BC181" s="1408"/>
      <c r="BD181" s="1404">
        <v>0</v>
      </c>
      <c r="BE181" s="1405" t="s">
        <v>407</v>
      </c>
      <c r="BF181" s="1405" t="s">
        <v>407</v>
      </c>
      <c r="BG181" s="1404">
        <v>0</v>
      </c>
      <c r="BH181" s="1405" t="s">
        <v>407</v>
      </c>
      <c r="BI181" s="1405" t="s">
        <v>407</v>
      </c>
      <c r="BJ181" s="1404">
        <v>0</v>
      </c>
      <c r="BK181" s="1404">
        <v>0</v>
      </c>
      <c r="BL181" s="1404">
        <v>0</v>
      </c>
      <c r="BM181" s="1404">
        <v>0</v>
      </c>
      <c r="BN181" s="1408"/>
      <c r="BO181" s="1404">
        <v>0</v>
      </c>
      <c r="BP181" s="1405" t="s">
        <v>407</v>
      </c>
      <c r="BQ181" s="1405" t="s">
        <v>407</v>
      </c>
      <c r="BR181" s="1404">
        <v>1</v>
      </c>
      <c r="BS181" s="1405" t="s">
        <v>751</v>
      </c>
      <c r="BT181" s="1405" t="s">
        <v>407</v>
      </c>
      <c r="BU181" s="1405" t="s">
        <v>407</v>
      </c>
      <c r="BV181" s="1405" t="s">
        <v>770</v>
      </c>
      <c r="BW181" s="1404">
        <v>0</v>
      </c>
      <c r="BX181" s="1405" t="s">
        <v>407</v>
      </c>
      <c r="BY181" s="1405" t="s">
        <v>407</v>
      </c>
      <c r="BZ181" s="1405" t="s">
        <v>407</v>
      </c>
      <c r="CA181" s="1404">
        <v>0</v>
      </c>
      <c r="CB181" s="1405" t="s">
        <v>407</v>
      </c>
      <c r="CC181" s="1405" t="s">
        <v>677</v>
      </c>
      <c r="CD181" s="1404" t="b">
        <v>0</v>
      </c>
      <c r="CE181" s="1404" t="b">
        <v>0</v>
      </c>
      <c r="CF181" s="1404" t="b">
        <v>0</v>
      </c>
      <c r="CG181" s="1404" t="b">
        <v>0</v>
      </c>
      <c r="CH181" s="1404" t="b">
        <v>0</v>
      </c>
      <c r="CI181" s="1404" t="b">
        <v>0</v>
      </c>
      <c r="CJ181" s="1404" t="b">
        <v>1</v>
      </c>
      <c r="CK181" s="1404" t="b">
        <v>0</v>
      </c>
      <c r="CL181" s="1404" t="b">
        <v>0</v>
      </c>
      <c r="CM181" s="1405" t="s">
        <v>698</v>
      </c>
      <c r="CN181" s="1408"/>
      <c r="CO181" s="1408"/>
      <c r="CP181" s="1408"/>
      <c r="CQ181" s="1404">
        <v>1</v>
      </c>
      <c r="CR181" s="1408"/>
      <c r="CS181" s="1404">
        <v>1</v>
      </c>
      <c r="CT181" s="1405" t="s">
        <v>407</v>
      </c>
      <c r="CU181" s="1408"/>
    </row>
    <row r="182" spans="1:99" hidden="1" x14ac:dyDescent="0.2">
      <c r="A182" s="1404">
        <v>2024</v>
      </c>
      <c r="B182" s="1405" t="s">
        <v>179</v>
      </c>
      <c r="C182" s="1405" t="s">
        <v>1050</v>
      </c>
      <c r="D182" s="1406">
        <v>1</v>
      </c>
      <c r="E182" s="1406">
        <v>0</v>
      </c>
      <c r="F182" s="1405" t="s">
        <v>236</v>
      </c>
      <c r="G182" s="1407" t="s">
        <v>693</v>
      </c>
      <c r="H182" s="1405" t="s">
        <v>407</v>
      </c>
      <c r="I182" s="1405" t="s">
        <v>694</v>
      </c>
      <c r="J182" s="1405" t="s">
        <v>303</v>
      </c>
      <c r="K182" s="1405" t="s">
        <v>732</v>
      </c>
      <c r="L182" s="1405" t="s">
        <v>407</v>
      </c>
      <c r="M182" s="1405" t="s">
        <v>407</v>
      </c>
      <c r="N182" s="1408"/>
      <c r="O182" s="1407">
        <v>126</v>
      </c>
      <c r="P182" s="1405" t="s">
        <v>695</v>
      </c>
      <c r="Q182" s="1405" t="s">
        <v>474</v>
      </c>
      <c r="R182" s="1409">
        <v>17089</v>
      </c>
      <c r="S182" s="1409">
        <v>7912</v>
      </c>
      <c r="T182" s="1409">
        <v>905</v>
      </c>
      <c r="U182" s="1407">
        <v>13763</v>
      </c>
      <c r="V182" s="1405" t="s">
        <v>696</v>
      </c>
      <c r="W182" s="1405" t="s">
        <v>697</v>
      </c>
      <c r="X182" s="1405" t="s">
        <v>697</v>
      </c>
      <c r="Y182" s="1405" t="s">
        <v>407</v>
      </c>
      <c r="Z182" s="1404">
        <v>1</v>
      </c>
      <c r="AA182" s="1404">
        <v>0</v>
      </c>
      <c r="AB182" s="1408"/>
      <c r="AC182" s="1408"/>
      <c r="AD182" s="1408"/>
      <c r="AE182" s="1408"/>
      <c r="AF182" s="1408"/>
      <c r="AG182" s="1408"/>
      <c r="AH182" s="1408"/>
      <c r="AI182" s="1406">
        <v>0</v>
      </c>
      <c r="AJ182" s="1408"/>
      <c r="AK182" s="1408"/>
      <c r="AL182" s="1408"/>
      <c r="AM182" s="1408"/>
      <c r="AN182" s="1408"/>
      <c r="AO182" s="1408"/>
      <c r="AP182" s="1408"/>
      <c r="AQ182" s="1406">
        <v>839620</v>
      </c>
      <c r="AR182" s="1404" t="s">
        <v>407</v>
      </c>
      <c r="AS182" s="1406">
        <v>2300.3287671232879</v>
      </c>
      <c r="AT182" s="1406">
        <v>49.132190297852418</v>
      </c>
      <c r="AU182" s="1406">
        <v>0.13460874054206143</v>
      </c>
      <c r="AV182" s="1406">
        <v>14.273249045522684</v>
      </c>
      <c r="AW182" s="1406">
        <v>3.91047919055416E-2</v>
      </c>
      <c r="AX182" s="1405" t="s">
        <v>407</v>
      </c>
      <c r="AY182" s="1404">
        <v>0</v>
      </c>
      <c r="AZ182" s="1405" t="s">
        <v>407</v>
      </c>
      <c r="BA182" s="1405" t="s">
        <v>407</v>
      </c>
      <c r="BB182" s="1408"/>
      <c r="BC182" s="1408"/>
      <c r="BD182" s="1404">
        <v>0</v>
      </c>
      <c r="BE182" s="1405" t="s">
        <v>407</v>
      </c>
      <c r="BF182" s="1405" t="s">
        <v>407</v>
      </c>
      <c r="BG182" s="1404">
        <v>0</v>
      </c>
      <c r="BH182" s="1405" t="s">
        <v>407</v>
      </c>
      <c r="BI182" s="1405" t="s">
        <v>407</v>
      </c>
      <c r="BJ182" s="1404">
        <v>0</v>
      </c>
      <c r="BK182" s="1404">
        <v>0</v>
      </c>
      <c r="BL182" s="1404">
        <v>0</v>
      </c>
      <c r="BM182" s="1404">
        <v>0</v>
      </c>
      <c r="BN182" s="1408"/>
      <c r="BO182" s="1404">
        <v>0</v>
      </c>
      <c r="BP182" s="1405" t="s">
        <v>407</v>
      </c>
      <c r="BQ182" s="1405" t="s">
        <v>407</v>
      </c>
      <c r="BR182" s="1404">
        <v>1</v>
      </c>
      <c r="BS182" s="1405" t="s">
        <v>838</v>
      </c>
      <c r="BT182" s="1405" t="s">
        <v>407</v>
      </c>
      <c r="BU182" s="1405" t="s">
        <v>407</v>
      </c>
      <c r="BV182" s="1405" t="s">
        <v>407</v>
      </c>
      <c r="BW182" s="1404">
        <v>0</v>
      </c>
      <c r="BX182" s="1405" t="s">
        <v>407</v>
      </c>
      <c r="BY182" s="1405" t="s">
        <v>407</v>
      </c>
      <c r="BZ182" s="1405" t="s">
        <v>407</v>
      </c>
      <c r="CA182" s="1404">
        <v>0</v>
      </c>
      <c r="CB182" s="1405" t="s">
        <v>407</v>
      </c>
      <c r="CC182" s="1405" t="s">
        <v>677</v>
      </c>
      <c r="CD182" s="1404" t="b">
        <v>0</v>
      </c>
      <c r="CE182" s="1404" t="b">
        <v>0</v>
      </c>
      <c r="CF182" s="1404" t="b">
        <v>0</v>
      </c>
      <c r="CG182" s="1404" t="b">
        <v>0</v>
      </c>
      <c r="CH182" s="1404" t="b">
        <v>0</v>
      </c>
      <c r="CI182" s="1404" t="b">
        <v>0</v>
      </c>
      <c r="CJ182" s="1404" t="b">
        <v>1</v>
      </c>
      <c r="CK182" s="1404" t="b">
        <v>0</v>
      </c>
      <c r="CL182" s="1404" t="b">
        <v>0</v>
      </c>
      <c r="CM182" s="1405" t="s">
        <v>698</v>
      </c>
      <c r="CN182" s="1408"/>
      <c r="CO182" s="1408"/>
      <c r="CP182" s="1408"/>
      <c r="CQ182" s="1404">
        <v>1</v>
      </c>
      <c r="CR182" s="1408"/>
      <c r="CS182" s="1404">
        <v>1</v>
      </c>
      <c r="CT182" s="1405" t="s">
        <v>407</v>
      </c>
      <c r="CU182" s="1408"/>
    </row>
    <row r="183" spans="1:99" hidden="1" x14ac:dyDescent="0.2">
      <c r="A183" s="1404">
        <v>2024</v>
      </c>
      <c r="B183" s="1405" t="s">
        <v>180</v>
      </c>
      <c r="C183" s="1405" t="s">
        <v>1249</v>
      </c>
      <c r="D183" s="1406">
        <v>1</v>
      </c>
      <c r="E183" s="1406">
        <v>0</v>
      </c>
      <c r="F183" s="1405" t="s">
        <v>236</v>
      </c>
      <c r="G183" s="1407" t="s">
        <v>693</v>
      </c>
      <c r="H183" s="1405" t="s">
        <v>407</v>
      </c>
      <c r="I183" s="1405" t="s">
        <v>694</v>
      </c>
      <c r="J183" s="1405" t="s">
        <v>307</v>
      </c>
      <c r="K183" s="1405" t="s">
        <v>1250</v>
      </c>
      <c r="L183" s="1405" t="s">
        <v>407</v>
      </c>
      <c r="M183" s="1405" t="s">
        <v>407</v>
      </c>
      <c r="N183" s="1404">
        <v>2019</v>
      </c>
      <c r="O183" s="1407">
        <v>126</v>
      </c>
      <c r="P183" s="1405" t="s">
        <v>695</v>
      </c>
      <c r="Q183" s="1405" t="s">
        <v>475</v>
      </c>
      <c r="R183" s="1409">
        <v>4660</v>
      </c>
      <c r="S183" s="1409">
        <v>2169</v>
      </c>
      <c r="T183" s="1409">
        <v>164</v>
      </c>
      <c r="U183" s="1407">
        <v>13763</v>
      </c>
      <c r="V183" s="1405" t="s">
        <v>696</v>
      </c>
      <c r="W183" s="1405" t="s">
        <v>697</v>
      </c>
      <c r="X183" s="1405" t="s">
        <v>697</v>
      </c>
      <c r="Y183" s="1405" t="s">
        <v>407</v>
      </c>
      <c r="Z183" s="1404">
        <v>1</v>
      </c>
      <c r="AA183" s="1404">
        <v>0</v>
      </c>
      <c r="AB183" s="1408"/>
      <c r="AC183" s="1408"/>
      <c r="AD183" s="1408"/>
      <c r="AE183" s="1408"/>
      <c r="AF183" s="1408"/>
      <c r="AG183" s="1408"/>
      <c r="AH183" s="1406">
        <v>0</v>
      </c>
      <c r="AI183" s="1406">
        <v>0</v>
      </c>
      <c r="AJ183" s="1408"/>
      <c r="AK183" s="1408"/>
      <c r="AL183" s="1408"/>
      <c r="AM183" s="1408"/>
      <c r="AN183" s="1408"/>
      <c r="AO183" s="1408"/>
      <c r="AP183" s="1406">
        <v>0</v>
      </c>
      <c r="AQ183" s="1406">
        <v>360860</v>
      </c>
      <c r="AR183" s="1404" t="s">
        <v>407</v>
      </c>
      <c r="AS183" s="1406">
        <v>988.65753424657532</v>
      </c>
      <c r="AT183" s="1406">
        <v>77.437768240343345</v>
      </c>
      <c r="AU183" s="1406">
        <v>0.21215826915162561</v>
      </c>
      <c r="AV183" s="1406">
        <v>3.5326331658123484</v>
      </c>
      <c r="AW183" s="1406">
        <v>9.6784470296228716E-3</v>
      </c>
      <c r="AX183" s="1405" t="s">
        <v>1251</v>
      </c>
      <c r="AY183" s="1404">
        <v>0</v>
      </c>
      <c r="AZ183" s="1405" t="s">
        <v>407</v>
      </c>
      <c r="BA183" s="1405" t="s">
        <v>407</v>
      </c>
      <c r="BB183" s="1408"/>
      <c r="BC183" s="1408"/>
      <c r="BD183" s="1404">
        <v>0</v>
      </c>
      <c r="BE183" s="1405" t="s">
        <v>407</v>
      </c>
      <c r="BF183" s="1405" t="s">
        <v>407</v>
      </c>
      <c r="BG183" s="1404">
        <v>0</v>
      </c>
      <c r="BH183" s="1405" t="s">
        <v>407</v>
      </c>
      <c r="BI183" s="1405" t="s">
        <v>407</v>
      </c>
      <c r="BJ183" s="1404">
        <v>1</v>
      </c>
      <c r="BK183" s="1404">
        <v>0</v>
      </c>
      <c r="BL183" s="1404">
        <v>0</v>
      </c>
      <c r="BM183" s="1404">
        <v>0</v>
      </c>
      <c r="BN183" s="1408"/>
      <c r="BO183" s="1404">
        <v>0</v>
      </c>
      <c r="BP183" s="1405" t="s">
        <v>407</v>
      </c>
      <c r="BQ183" s="1405" t="s">
        <v>407</v>
      </c>
      <c r="BR183" s="1404">
        <v>0</v>
      </c>
      <c r="BS183" s="1405" t="s">
        <v>407</v>
      </c>
      <c r="BT183" s="1405" t="s">
        <v>407</v>
      </c>
      <c r="BU183" s="1405" t="s">
        <v>407</v>
      </c>
      <c r="BV183" s="1405" t="s">
        <v>407</v>
      </c>
      <c r="BW183" s="1404">
        <v>0</v>
      </c>
      <c r="BX183" s="1405" t="s">
        <v>407</v>
      </c>
      <c r="BY183" s="1405" t="s">
        <v>407</v>
      </c>
      <c r="BZ183" s="1405" t="s">
        <v>407</v>
      </c>
      <c r="CA183" s="1404">
        <v>0</v>
      </c>
      <c r="CB183" s="1405" t="s">
        <v>407</v>
      </c>
      <c r="CC183" s="1405" t="s">
        <v>677</v>
      </c>
      <c r="CD183" s="1404" t="b">
        <v>0</v>
      </c>
      <c r="CE183" s="1404" t="b">
        <v>0</v>
      </c>
      <c r="CF183" s="1404" t="b">
        <v>0</v>
      </c>
      <c r="CG183" s="1404" t="b">
        <v>0</v>
      </c>
      <c r="CH183" s="1404" t="b">
        <v>0</v>
      </c>
      <c r="CI183" s="1404" t="b">
        <v>0</v>
      </c>
      <c r="CJ183" s="1404" t="b">
        <v>1</v>
      </c>
      <c r="CK183" s="1404" t="b">
        <v>0</v>
      </c>
      <c r="CL183" s="1404" t="b">
        <v>0</v>
      </c>
      <c r="CM183" s="1405" t="s">
        <v>698</v>
      </c>
      <c r="CN183" s="1408"/>
      <c r="CO183" s="1408"/>
      <c r="CP183" s="1408"/>
      <c r="CQ183" s="1404">
        <v>1</v>
      </c>
      <c r="CR183" s="1408"/>
      <c r="CS183" s="1404">
        <v>1</v>
      </c>
      <c r="CT183" s="1405" t="s">
        <v>407</v>
      </c>
      <c r="CU183" s="1408"/>
    </row>
    <row r="184" spans="1:99" hidden="1" x14ac:dyDescent="0.2">
      <c r="A184" s="1404">
        <v>2024</v>
      </c>
      <c r="B184" s="1405" t="s">
        <v>179</v>
      </c>
      <c r="C184" s="1405" t="s">
        <v>1043</v>
      </c>
      <c r="D184" s="1406">
        <v>1</v>
      </c>
      <c r="E184" s="1406">
        <v>0</v>
      </c>
      <c r="F184" s="1405" t="s">
        <v>236</v>
      </c>
      <c r="G184" s="1407" t="s">
        <v>693</v>
      </c>
      <c r="H184" s="1405" t="s">
        <v>407</v>
      </c>
      <c r="I184" s="1405" t="s">
        <v>694</v>
      </c>
      <c r="J184" s="1405" t="s">
        <v>303</v>
      </c>
      <c r="K184" s="1405" t="s">
        <v>766</v>
      </c>
      <c r="L184" s="1405" t="s">
        <v>407</v>
      </c>
      <c r="M184" s="1405" t="s">
        <v>407</v>
      </c>
      <c r="N184" s="1408"/>
      <c r="O184" s="1407">
        <v>126</v>
      </c>
      <c r="P184" s="1405" t="s">
        <v>695</v>
      </c>
      <c r="Q184" s="1405" t="s">
        <v>474</v>
      </c>
      <c r="R184" s="1409">
        <v>12336</v>
      </c>
      <c r="S184" s="1409">
        <v>5844</v>
      </c>
      <c r="T184" s="1409">
        <v>864</v>
      </c>
      <c r="U184" s="1407">
        <v>13763</v>
      </c>
      <c r="V184" s="1405" t="s">
        <v>696</v>
      </c>
      <c r="W184" s="1405" t="s">
        <v>697</v>
      </c>
      <c r="X184" s="1405" t="s">
        <v>697</v>
      </c>
      <c r="Y184" s="1405" t="s">
        <v>407</v>
      </c>
      <c r="Z184" s="1404">
        <v>1</v>
      </c>
      <c r="AA184" s="1404">
        <v>0</v>
      </c>
      <c r="AB184" s="1408"/>
      <c r="AC184" s="1408"/>
      <c r="AD184" s="1408"/>
      <c r="AE184" s="1408"/>
      <c r="AF184" s="1408"/>
      <c r="AG184" s="1408"/>
      <c r="AH184" s="1408"/>
      <c r="AI184" s="1406">
        <v>0</v>
      </c>
      <c r="AJ184" s="1408"/>
      <c r="AK184" s="1408"/>
      <c r="AL184" s="1408"/>
      <c r="AM184" s="1408"/>
      <c r="AN184" s="1408"/>
      <c r="AO184" s="1408"/>
      <c r="AP184" s="1408"/>
      <c r="AQ184" s="1406">
        <v>308722</v>
      </c>
      <c r="AR184" s="1404" t="s">
        <v>407</v>
      </c>
      <c r="AS184" s="1406">
        <v>845.81369863013697</v>
      </c>
      <c r="AT184" s="1406">
        <v>25.026102464332038</v>
      </c>
      <c r="AU184" s="1406">
        <v>6.8564664285841195E-2</v>
      </c>
      <c r="AV184" s="1406">
        <v>14.273249045522684</v>
      </c>
      <c r="AW184" s="1406">
        <v>3.91047919055416E-2</v>
      </c>
      <c r="AX184" s="1405" t="s">
        <v>407</v>
      </c>
      <c r="AY184" s="1404">
        <v>0</v>
      </c>
      <c r="AZ184" s="1405" t="s">
        <v>407</v>
      </c>
      <c r="BA184" s="1405" t="s">
        <v>407</v>
      </c>
      <c r="BB184" s="1408"/>
      <c r="BC184" s="1408"/>
      <c r="BD184" s="1404">
        <v>0</v>
      </c>
      <c r="BE184" s="1405" t="s">
        <v>407</v>
      </c>
      <c r="BF184" s="1405" t="s">
        <v>407</v>
      </c>
      <c r="BG184" s="1404">
        <v>0</v>
      </c>
      <c r="BH184" s="1405" t="s">
        <v>407</v>
      </c>
      <c r="BI184" s="1405" t="s">
        <v>407</v>
      </c>
      <c r="BJ184" s="1404">
        <v>0</v>
      </c>
      <c r="BK184" s="1404">
        <v>0</v>
      </c>
      <c r="BL184" s="1404">
        <v>0</v>
      </c>
      <c r="BM184" s="1404">
        <v>0</v>
      </c>
      <c r="BN184" s="1408"/>
      <c r="BO184" s="1404">
        <v>0</v>
      </c>
      <c r="BP184" s="1405" t="s">
        <v>407</v>
      </c>
      <c r="BQ184" s="1405" t="s">
        <v>407</v>
      </c>
      <c r="BR184" s="1404">
        <v>1</v>
      </c>
      <c r="BS184" s="1405" t="s">
        <v>751</v>
      </c>
      <c r="BT184" s="1405" t="s">
        <v>407</v>
      </c>
      <c r="BU184" s="1405" t="s">
        <v>407</v>
      </c>
      <c r="BV184" s="1405" t="s">
        <v>1044</v>
      </c>
      <c r="BW184" s="1404">
        <v>0</v>
      </c>
      <c r="BX184" s="1405" t="s">
        <v>407</v>
      </c>
      <c r="BY184" s="1405" t="s">
        <v>407</v>
      </c>
      <c r="BZ184" s="1405" t="s">
        <v>407</v>
      </c>
      <c r="CA184" s="1404">
        <v>0</v>
      </c>
      <c r="CB184" s="1405" t="s">
        <v>407</v>
      </c>
      <c r="CC184" s="1405" t="s">
        <v>677</v>
      </c>
      <c r="CD184" s="1404" t="b">
        <v>0</v>
      </c>
      <c r="CE184" s="1404" t="b">
        <v>0</v>
      </c>
      <c r="CF184" s="1404" t="b">
        <v>0</v>
      </c>
      <c r="CG184" s="1404" t="b">
        <v>0</v>
      </c>
      <c r="CH184" s="1404" t="b">
        <v>0</v>
      </c>
      <c r="CI184" s="1404" t="b">
        <v>0</v>
      </c>
      <c r="CJ184" s="1404" t="b">
        <v>1</v>
      </c>
      <c r="CK184" s="1404" t="b">
        <v>0</v>
      </c>
      <c r="CL184" s="1404" t="b">
        <v>0</v>
      </c>
      <c r="CM184" s="1405" t="s">
        <v>698</v>
      </c>
      <c r="CN184" s="1408"/>
      <c r="CO184" s="1408"/>
      <c r="CP184" s="1408"/>
      <c r="CQ184" s="1404">
        <v>1</v>
      </c>
      <c r="CR184" s="1404">
        <v>0</v>
      </c>
      <c r="CS184" s="1404">
        <v>1</v>
      </c>
      <c r="CT184" s="1405" t="s">
        <v>407</v>
      </c>
      <c r="CU184" s="1408"/>
    </row>
    <row r="185" spans="1:99" hidden="1" x14ac:dyDescent="0.2">
      <c r="A185" s="1404">
        <v>2024</v>
      </c>
      <c r="B185" s="1405" t="s">
        <v>179</v>
      </c>
      <c r="C185" s="1405" t="s">
        <v>1257</v>
      </c>
      <c r="D185" s="1406">
        <v>1</v>
      </c>
      <c r="E185" s="1406">
        <v>0</v>
      </c>
      <c r="F185" s="1405" t="s">
        <v>236</v>
      </c>
      <c r="G185" s="1407" t="s">
        <v>693</v>
      </c>
      <c r="H185" s="1405" t="s">
        <v>407</v>
      </c>
      <c r="I185" s="1405" t="s">
        <v>694</v>
      </c>
      <c r="J185" s="1405" t="s">
        <v>303</v>
      </c>
      <c r="K185" s="1405" t="s">
        <v>903</v>
      </c>
      <c r="L185" s="1405" t="s">
        <v>407</v>
      </c>
      <c r="M185" s="1405" t="s">
        <v>407</v>
      </c>
      <c r="N185" s="1408"/>
      <c r="O185" s="1407">
        <v>126</v>
      </c>
      <c r="P185" s="1405" t="s">
        <v>695</v>
      </c>
      <c r="Q185" s="1405" t="s">
        <v>474</v>
      </c>
      <c r="R185" s="1409">
        <v>504</v>
      </c>
      <c r="S185" s="1409">
        <v>514</v>
      </c>
      <c r="T185" s="1409">
        <v>35</v>
      </c>
      <c r="U185" s="1407">
        <v>13763</v>
      </c>
      <c r="V185" s="1405" t="s">
        <v>696</v>
      </c>
      <c r="W185" s="1405" t="s">
        <v>697</v>
      </c>
      <c r="X185" s="1405" t="s">
        <v>697</v>
      </c>
      <c r="Y185" s="1405" t="s">
        <v>407</v>
      </c>
      <c r="Z185" s="1404">
        <v>1</v>
      </c>
      <c r="AA185" s="1404">
        <v>0</v>
      </c>
      <c r="AB185" s="1408"/>
      <c r="AC185" s="1408"/>
      <c r="AD185" s="1408"/>
      <c r="AE185" s="1408"/>
      <c r="AF185" s="1408"/>
      <c r="AG185" s="1408"/>
      <c r="AH185" s="1408"/>
      <c r="AI185" s="1406">
        <v>0</v>
      </c>
      <c r="AJ185" s="1408"/>
      <c r="AK185" s="1408"/>
      <c r="AL185" s="1408"/>
      <c r="AM185" s="1408"/>
      <c r="AN185" s="1408"/>
      <c r="AO185" s="1408"/>
      <c r="AP185" s="1408"/>
      <c r="AQ185" s="1406">
        <v>5535</v>
      </c>
      <c r="AR185" s="1404" t="s">
        <v>407</v>
      </c>
      <c r="AS185" s="1406">
        <v>15.164383561643836</v>
      </c>
      <c r="AT185" s="1406">
        <v>10.982142857142858</v>
      </c>
      <c r="AU185" s="1406">
        <v>3.0088062622309199E-2</v>
      </c>
      <c r="AV185" s="1406">
        <v>14.273249045522684</v>
      </c>
      <c r="AW185" s="1406">
        <v>3.91047919055416E-2</v>
      </c>
      <c r="AX185" s="1405" t="s">
        <v>407</v>
      </c>
      <c r="AY185" s="1404">
        <v>0</v>
      </c>
      <c r="AZ185" s="1405" t="s">
        <v>407</v>
      </c>
      <c r="BA185" s="1405" t="s">
        <v>407</v>
      </c>
      <c r="BB185" s="1408"/>
      <c r="BC185" s="1408"/>
      <c r="BD185" s="1404">
        <v>0</v>
      </c>
      <c r="BE185" s="1405" t="s">
        <v>407</v>
      </c>
      <c r="BF185" s="1405" t="s">
        <v>407</v>
      </c>
      <c r="BG185" s="1404">
        <v>0</v>
      </c>
      <c r="BH185" s="1405" t="s">
        <v>407</v>
      </c>
      <c r="BI185" s="1405" t="s">
        <v>407</v>
      </c>
      <c r="BJ185" s="1404">
        <v>0</v>
      </c>
      <c r="BK185" s="1404">
        <v>0</v>
      </c>
      <c r="BL185" s="1404">
        <v>0</v>
      </c>
      <c r="BM185" s="1404">
        <v>0</v>
      </c>
      <c r="BN185" s="1408"/>
      <c r="BO185" s="1404">
        <v>0</v>
      </c>
      <c r="BP185" s="1405" t="s">
        <v>407</v>
      </c>
      <c r="BQ185" s="1405" t="s">
        <v>407</v>
      </c>
      <c r="BR185" s="1404">
        <v>1</v>
      </c>
      <c r="BS185" s="1405" t="s">
        <v>713</v>
      </c>
      <c r="BT185" s="1405" t="s">
        <v>407</v>
      </c>
      <c r="BU185" s="1405" t="s">
        <v>407</v>
      </c>
      <c r="BV185" s="1405" t="s">
        <v>1044</v>
      </c>
      <c r="BW185" s="1404">
        <v>0</v>
      </c>
      <c r="BX185" s="1405" t="s">
        <v>407</v>
      </c>
      <c r="BY185" s="1405" t="s">
        <v>407</v>
      </c>
      <c r="BZ185" s="1405" t="s">
        <v>407</v>
      </c>
      <c r="CA185" s="1404">
        <v>0</v>
      </c>
      <c r="CB185" s="1405" t="s">
        <v>407</v>
      </c>
      <c r="CC185" s="1405" t="s">
        <v>677</v>
      </c>
      <c r="CD185" s="1404" t="b">
        <v>0</v>
      </c>
      <c r="CE185" s="1404" t="b">
        <v>0</v>
      </c>
      <c r="CF185" s="1404" t="b">
        <v>0</v>
      </c>
      <c r="CG185" s="1404" t="b">
        <v>0</v>
      </c>
      <c r="CH185" s="1404" t="b">
        <v>0</v>
      </c>
      <c r="CI185" s="1404" t="b">
        <v>0</v>
      </c>
      <c r="CJ185" s="1404" t="b">
        <v>1</v>
      </c>
      <c r="CK185" s="1404" t="b">
        <v>0</v>
      </c>
      <c r="CL185" s="1404" t="b">
        <v>0</v>
      </c>
      <c r="CM185" s="1405" t="s">
        <v>698</v>
      </c>
      <c r="CN185" s="1408"/>
      <c r="CO185" s="1408"/>
      <c r="CP185" s="1408"/>
      <c r="CQ185" s="1404">
        <v>1</v>
      </c>
      <c r="CR185" s="1404">
        <v>0</v>
      </c>
      <c r="CS185" s="1404">
        <v>1</v>
      </c>
      <c r="CT185" s="1405" t="s">
        <v>407</v>
      </c>
      <c r="CU185" s="1408"/>
    </row>
    <row r="186" spans="1:99" hidden="1" x14ac:dyDescent="0.2">
      <c r="A186" s="1404">
        <v>2024</v>
      </c>
      <c r="B186" s="1405" t="s">
        <v>179</v>
      </c>
      <c r="C186" s="1405" t="s">
        <v>1046</v>
      </c>
      <c r="D186" s="1406">
        <v>1</v>
      </c>
      <c r="E186" s="1406">
        <v>0</v>
      </c>
      <c r="F186" s="1405" t="s">
        <v>236</v>
      </c>
      <c r="G186" s="1407" t="s">
        <v>693</v>
      </c>
      <c r="H186" s="1405" t="s">
        <v>407</v>
      </c>
      <c r="I186" s="1405" t="s">
        <v>694</v>
      </c>
      <c r="J186" s="1405" t="s">
        <v>303</v>
      </c>
      <c r="K186" s="1405" t="s">
        <v>778</v>
      </c>
      <c r="L186" s="1405" t="s">
        <v>407</v>
      </c>
      <c r="M186" s="1405" t="s">
        <v>407</v>
      </c>
      <c r="N186" s="1408"/>
      <c r="O186" s="1407">
        <v>126</v>
      </c>
      <c r="P186" s="1405" t="s">
        <v>695</v>
      </c>
      <c r="Q186" s="1405" t="s">
        <v>474</v>
      </c>
      <c r="R186" s="1409">
        <v>18525</v>
      </c>
      <c r="S186" s="1409">
        <v>7363</v>
      </c>
      <c r="T186" s="1409">
        <v>813</v>
      </c>
      <c r="U186" s="1407">
        <v>13763</v>
      </c>
      <c r="V186" s="1405" t="s">
        <v>696</v>
      </c>
      <c r="W186" s="1405" t="s">
        <v>697</v>
      </c>
      <c r="X186" s="1405" t="s">
        <v>697</v>
      </c>
      <c r="Y186" s="1405" t="s">
        <v>407</v>
      </c>
      <c r="Z186" s="1404">
        <v>1</v>
      </c>
      <c r="AA186" s="1404">
        <v>0</v>
      </c>
      <c r="AB186" s="1408"/>
      <c r="AC186" s="1408"/>
      <c r="AD186" s="1408"/>
      <c r="AE186" s="1408"/>
      <c r="AF186" s="1408"/>
      <c r="AG186" s="1406">
        <v>0</v>
      </c>
      <c r="AH186" s="1408"/>
      <c r="AI186" s="1406">
        <v>0</v>
      </c>
      <c r="AJ186" s="1408"/>
      <c r="AK186" s="1408"/>
      <c r="AL186" s="1408"/>
      <c r="AM186" s="1408"/>
      <c r="AN186" s="1408"/>
      <c r="AO186" s="1406">
        <v>50000</v>
      </c>
      <c r="AP186" s="1408"/>
      <c r="AQ186" s="1406">
        <v>50000</v>
      </c>
      <c r="AR186" s="1404" t="s">
        <v>407</v>
      </c>
      <c r="AS186" s="1406">
        <v>136.98630136986301</v>
      </c>
      <c r="AT186" s="1406">
        <v>2.6990553306342782</v>
      </c>
      <c r="AU186" s="1406">
        <v>7.3946721387240502E-3</v>
      </c>
      <c r="AV186" s="1406">
        <v>14.273249045522684</v>
      </c>
      <c r="AW186" s="1406">
        <v>3.91047919055416E-2</v>
      </c>
      <c r="AX186" s="1405" t="s">
        <v>407</v>
      </c>
      <c r="AY186" s="1404">
        <v>1</v>
      </c>
      <c r="AZ186" s="1405" t="s">
        <v>751</v>
      </c>
      <c r="BA186" s="1405" t="s">
        <v>407</v>
      </c>
      <c r="BB186" s="1408"/>
      <c r="BC186" s="1408"/>
      <c r="BD186" s="1404">
        <v>0</v>
      </c>
      <c r="BE186" s="1405" t="s">
        <v>407</v>
      </c>
      <c r="BF186" s="1405" t="s">
        <v>407</v>
      </c>
      <c r="BG186" s="1404">
        <v>0</v>
      </c>
      <c r="BH186" s="1405" t="s">
        <v>407</v>
      </c>
      <c r="BI186" s="1405" t="s">
        <v>407</v>
      </c>
      <c r="BJ186" s="1404">
        <v>0</v>
      </c>
      <c r="BK186" s="1404">
        <v>0</v>
      </c>
      <c r="BL186" s="1404">
        <v>0</v>
      </c>
      <c r="BM186" s="1404">
        <v>0</v>
      </c>
      <c r="BN186" s="1408"/>
      <c r="BO186" s="1404">
        <v>0</v>
      </c>
      <c r="BP186" s="1405" t="s">
        <v>407</v>
      </c>
      <c r="BQ186" s="1405" t="s">
        <v>407</v>
      </c>
      <c r="BR186" s="1404">
        <v>0</v>
      </c>
      <c r="BS186" s="1405" t="s">
        <v>407</v>
      </c>
      <c r="BT186" s="1405" t="s">
        <v>407</v>
      </c>
      <c r="BU186" s="1405" t="s">
        <v>407</v>
      </c>
      <c r="BV186" s="1405" t="s">
        <v>1170</v>
      </c>
      <c r="BW186" s="1404">
        <v>0</v>
      </c>
      <c r="BX186" s="1405" t="s">
        <v>407</v>
      </c>
      <c r="BY186" s="1405" t="s">
        <v>407</v>
      </c>
      <c r="BZ186" s="1405" t="s">
        <v>407</v>
      </c>
      <c r="CA186" s="1404">
        <v>0</v>
      </c>
      <c r="CB186" s="1405" t="s">
        <v>407</v>
      </c>
      <c r="CC186" s="1405" t="s">
        <v>677</v>
      </c>
      <c r="CD186" s="1404" t="b">
        <v>0</v>
      </c>
      <c r="CE186" s="1404" t="b">
        <v>0</v>
      </c>
      <c r="CF186" s="1404" t="b">
        <v>0</v>
      </c>
      <c r="CG186" s="1404" t="b">
        <v>0</v>
      </c>
      <c r="CH186" s="1404" t="b">
        <v>0</v>
      </c>
      <c r="CI186" s="1404" t="b">
        <v>0</v>
      </c>
      <c r="CJ186" s="1404" t="b">
        <v>1</v>
      </c>
      <c r="CK186" s="1404" t="b">
        <v>0</v>
      </c>
      <c r="CL186" s="1404" t="b">
        <v>0</v>
      </c>
      <c r="CM186" s="1405" t="s">
        <v>750</v>
      </c>
      <c r="CN186" s="1408"/>
      <c r="CO186" s="1408"/>
      <c r="CP186" s="1408"/>
      <c r="CQ186" s="1404">
        <v>1</v>
      </c>
      <c r="CR186" s="1408"/>
      <c r="CS186" s="1404">
        <v>1</v>
      </c>
      <c r="CT186" s="1405" t="s">
        <v>407</v>
      </c>
      <c r="CU186" s="1408"/>
    </row>
    <row r="187" spans="1:99" hidden="1" x14ac:dyDescent="0.2">
      <c r="A187" s="1404">
        <v>2024</v>
      </c>
      <c r="B187" s="1405" t="s">
        <v>179</v>
      </c>
      <c r="C187" s="1405" t="s">
        <v>1051</v>
      </c>
      <c r="D187" s="1406">
        <v>1</v>
      </c>
      <c r="E187" s="1406">
        <v>0</v>
      </c>
      <c r="F187" s="1405" t="s">
        <v>236</v>
      </c>
      <c r="G187" s="1407" t="s">
        <v>693</v>
      </c>
      <c r="H187" s="1405" t="s">
        <v>407</v>
      </c>
      <c r="I187" s="1405" t="s">
        <v>694</v>
      </c>
      <c r="J187" s="1405" t="s">
        <v>303</v>
      </c>
      <c r="K187" s="1405" t="s">
        <v>909</v>
      </c>
      <c r="L187" s="1405" t="s">
        <v>407</v>
      </c>
      <c r="M187" s="1405" t="s">
        <v>407</v>
      </c>
      <c r="N187" s="1408"/>
      <c r="O187" s="1407">
        <v>126</v>
      </c>
      <c r="P187" s="1405" t="s">
        <v>695</v>
      </c>
      <c r="Q187" s="1405" t="s">
        <v>474</v>
      </c>
      <c r="R187" s="1409">
        <v>3819</v>
      </c>
      <c r="S187" s="1409">
        <v>1833</v>
      </c>
      <c r="T187" s="1409">
        <v>203</v>
      </c>
      <c r="U187" s="1407">
        <v>13763</v>
      </c>
      <c r="V187" s="1405" t="s">
        <v>696</v>
      </c>
      <c r="W187" s="1405" t="s">
        <v>697</v>
      </c>
      <c r="X187" s="1405" t="s">
        <v>697</v>
      </c>
      <c r="Y187" s="1405" t="s">
        <v>407</v>
      </c>
      <c r="Z187" s="1404">
        <v>1</v>
      </c>
      <c r="AA187" s="1404">
        <v>0</v>
      </c>
      <c r="AB187" s="1408"/>
      <c r="AC187" s="1408"/>
      <c r="AD187" s="1408"/>
      <c r="AE187" s="1408"/>
      <c r="AF187" s="1408"/>
      <c r="AG187" s="1408"/>
      <c r="AH187" s="1408"/>
      <c r="AI187" s="1406">
        <v>0</v>
      </c>
      <c r="AJ187" s="1408"/>
      <c r="AK187" s="1408"/>
      <c r="AL187" s="1408"/>
      <c r="AM187" s="1408"/>
      <c r="AN187" s="1408"/>
      <c r="AO187" s="1408"/>
      <c r="AP187" s="1408"/>
      <c r="AQ187" s="1406">
        <v>1602430</v>
      </c>
      <c r="AR187" s="1404" t="s">
        <v>407</v>
      </c>
      <c r="AS187" s="1406">
        <v>4390.2191780821922</v>
      </c>
      <c r="AT187" s="1406">
        <v>419.59413459020686</v>
      </c>
      <c r="AU187" s="1406">
        <v>1.1495729714800189</v>
      </c>
      <c r="AV187" s="1406">
        <v>14.273249045522684</v>
      </c>
      <c r="AW187" s="1406">
        <v>3.91047919055416E-2</v>
      </c>
      <c r="AX187" s="1405" t="s">
        <v>407</v>
      </c>
      <c r="AY187" s="1404">
        <v>0</v>
      </c>
      <c r="AZ187" s="1405" t="s">
        <v>407</v>
      </c>
      <c r="BA187" s="1405" t="s">
        <v>407</v>
      </c>
      <c r="BB187" s="1408"/>
      <c r="BC187" s="1408"/>
      <c r="BD187" s="1404">
        <v>0</v>
      </c>
      <c r="BE187" s="1405" t="s">
        <v>407</v>
      </c>
      <c r="BF187" s="1405" t="s">
        <v>407</v>
      </c>
      <c r="BG187" s="1404">
        <v>0</v>
      </c>
      <c r="BH187" s="1405" t="s">
        <v>407</v>
      </c>
      <c r="BI187" s="1405" t="s">
        <v>407</v>
      </c>
      <c r="BJ187" s="1404">
        <v>0</v>
      </c>
      <c r="BK187" s="1404">
        <v>0</v>
      </c>
      <c r="BL187" s="1404">
        <v>0</v>
      </c>
      <c r="BM187" s="1404">
        <v>0</v>
      </c>
      <c r="BN187" s="1408"/>
      <c r="BO187" s="1404">
        <v>0</v>
      </c>
      <c r="BP187" s="1405" t="s">
        <v>407</v>
      </c>
      <c r="BQ187" s="1405" t="s">
        <v>407</v>
      </c>
      <c r="BR187" s="1404">
        <v>1</v>
      </c>
      <c r="BS187" s="1405" t="s">
        <v>808</v>
      </c>
      <c r="BT187" s="1405" t="s">
        <v>407</v>
      </c>
      <c r="BU187" s="1405" t="s">
        <v>407</v>
      </c>
      <c r="BV187" s="1405" t="s">
        <v>890</v>
      </c>
      <c r="BW187" s="1404">
        <v>0</v>
      </c>
      <c r="BX187" s="1405" t="s">
        <v>407</v>
      </c>
      <c r="BY187" s="1405" t="s">
        <v>407</v>
      </c>
      <c r="BZ187" s="1405" t="s">
        <v>407</v>
      </c>
      <c r="CA187" s="1404">
        <v>0</v>
      </c>
      <c r="CB187" s="1405" t="s">
        <v>407</v>
      </c>
      <c r="CC187" s="1405" t="s">
        <v>677</v>
      </c>
      <c r="CD187" s="1404" t="b">
        <v>0</v>
      </c>
      <c r="CE187" s="1404" t="b">
        <v>0</v>
      </c>
      <c r="CF187" s="1404" t="b">
        <v>0</v>
      </c>
      <c r="CG187" s="1404" t="b">
        <v>0</v>
      </c>
      <c r="CH187" s="1404" t="b">
        <v>0</v>
      </c>
      <c r="CI187" s="1404" t="b">
        <v>0</v>
      </c>
      <c r="CJ187" s="1404" t="b">
        <v>1</v>
      </c>
      <c r="CK187" s="1404" t="b">
        <v>0</v>
      </c>
      <c r="CL187" s="1404" t="b">
        <v>0</v>
      </c>
      <c r="CM187" s="1405" t="s">
        <v>698</v>
      </c>
      <c r="CN187" s="1408"/>
      <c r="CO187" s="1408"/>
      <c r="CP187" s="1408"/>
      <c r="CQ187" s="1404">
        <v>1</v>
      </c>
      <c r="CR187" s="1408"/>
      <c r="CS187" s="1404">
        <v>1</v>
      </c>
      <c r="CT187" s="1405" t="s">
        <v>407</v>
      </c>
      <c r="CU187" s="1408"/>
    </row>
    <row r="188" spans="1:99" hidden="1" x14ac:dyDescent="0.2">
      <c r="A188" s="1404">
        <v>2024</v>
      </c>
      <c r="B188" s="1405" t="s">
        <v>178</v>
      </c>
      <c r="C188" s="1405" t="s">
        <v>864</v>
      </c>
      <c r="D188" s="1406">
        <v>1</v>
      </c>
      <c r="E188" s="1406">
        <v>0</v>
      </c>
      <c r="F188" s="1405" t="s">
        <v>236</v>
      </c>
      <c r="G188" s="1407" t="s">
        <v>693</v>
      </c>
      <c r="H188" s="1405" t="s">
        <v>407</v>
      </c>
      <c r="I188" s="1405" t="s">
        <v>694</v>
      </c>
      <c r="J188" s="1405" t="s">
        <v>298</v>
      </c>
      <c r="K188" s="1405" t="s">
        <v>865</v>
      </c>
      <c r="L188" s="1405" t="s">
        <v>407</v>
      </c>
      <c r="M188" s="1405" t="s">
        <v>407</v>
      </c>
      <c r="N188" s="1408"/>
      <c r="O188" s="1407">
        <v>126</v>
      </c>
      <c r="P188" s="1405" t="s">
        <v>695</v>
      </c>
      <c r="Q188" s="1405" t="s">
        <v>473</v>
      </c>
      <c r="R188" s="1409">
        <v>8391</v>
      </c>
      <c r="S188" s="1409">
        <v>3657</v>
      </c>
      <c r="T188" s="1409">
        <v>477</v>
      </c>
      <c r="U188" s="1407">
        <v>13763</v>
      </c>
      <c r="V188" s="1405" t="s">
        <v>696</v>
      </c>
      <c r="W188" s="1405" t="s">
        <v>697</v>
      </c>
      <c r="X188" s="1405" t="s">
        <v>697</v>
      </c>
      <c r="Y188" s="1405" t="s">
        <v>407</v>
      </c>
      <c r="Z188" s="1404">
        <v>1</v>
      </c>
      <c r="AA188" s="1404">
        <v>0</v>
      </c>
      <c r="AB188" s="1408"/>
      <c r="AC188" s="1408"/>
      <c r="AD188" s="1408"/>
      <c r="AE188" s="1408"/>
      <c r="AF188" s="1408"/>
      <c r="AG188" s="1406">
        <v>0</v>
      </c>
      <c r="AH188" s="1408"/>
      <c r="AI188" s="1406">
        <v>0</v>
      </c>
      <c r="AJ188" s="1408"/>
      <c r="AK188" s="1408"/>
      <c r="AL188" s="1408"/>
      <c r="AM188" s="1408"/>
      <c r="AN188" s="1408"/>
      <c r="AO188" s="1406">
        <v>133186</v>
      </c>
      <c r="AP188" s="1408"/>
      <c r="AQ188" s="1406">
        <v>133186</v>
      </c>
      <c r="AR188" s="1404" t="s">
        <v>407</v>
      </c>
      <c r="AS188" s="1406">
        <v>364.89315068493153</v>
      </c>
      <c r="AT188" s="1406">
        <v>15.872482421642236</v>
      </c>
      <c r="AU188" s="1406">
        <v>4.3486253209978724E-2</v>
      </c>
      <c r="AV188" s="1406">
        <v>14.732290497983476</v>
      </c>
      <c r="AW188" s="1406">
        <v>4.0362439720502671E-2</v>
      </c>
      <c r="AX188" s="1405" t="s">
        <v>1213</v>
      </c>
      <c r="AY188" s="1404">
        <v>1</v>
      </c>
      <c r="AZ188" s="1405" t="s">
        <v>808</v>
      </c>
      <c r="BA188" s="1405" t="s">
        <v>407</v>
      </c>
      <c r="BB188" s="1408"/>
      <c r="BC188" s="1408"/>
      <c r="BD188" s="1404">
        <v>0</v>
      </c>
      <c r="BE188" s="1405" t="s">
        <v>407</v>
      </c>
      <c r="BF188" s="1405" t="s">
        <v>407</v>
      </c>
      <c r="BG188" s="1404">
        <v>0</v>
      </c>
      <c r="BH188" s="1405" t="s">
        <v>407</v>
      </c>
      <c r="BI188" s="1405" t="s">
        <v>407</v>
      </c>
      <c r="BJ188" s="1404">
        <v>0</v>
      </c>
      <c r="BK188" s="1404">
        <v>0</v>
      </c>
      <c r="BL188" s="1404">
        <v>0</v>
      </c>
      <c r="BM188" s="1404">
        <v>0</v>
      </c>
      <c r="BN188" s="1408"/>
      <c r="BO188" s="1404">
        <v>0</v>
      </c>
      <c r="BP188" s="1405" t="s">
        <v>407</v>
      </c>
      <c r="BQ188" s="1405" t="s">
        <v>407</v>
      </c>
      <c r="BR188" s="1404">
        <v>0</v>
      </c>
      <c r="BS188" s="1405" t="s">
        <v>407</v>
      </c>
      <c r="BT188" s="1405" t="s">
        <v>407</v>
      </c>
      <c r="BU188" s="1405" t="s">
        <v>407</v>
      </c>
      <c r="BV188" s="1405" t="s">
        <v>407</v>
      </c>
      <c r="BW188" s="1404">
        <v>0</v>
      </c>
      <c r="BX188" s="1405" t="s">
        <v>407</v>
      </c>
      <c r="BY188" s="1405" t="s">
        <v>407</v>
      </c>
      <c r="BZ188" s="1405" t="s">
        <v>407</v>
      </c>
      <c r="CA188" s="1404">
        <v>0</v>
      </c>
      <c r="CB188" s="1405" t="s">
        <v>407</v>
      </c>
      <c r="CC188" s="1405" t="s">
        <v>677</v>
      </c>
      <c r="CD188" s="1404" t="b">
        <v>0</v>
      </c>
      <c r="CE188" s="1404" t="b">
        <v>0</v>
      </c>
      <c r="CF188" s="1404" t="b">
        <v>0</v>
      </c>
      <c r="CG188" s="1404" t="b">
        <v>0</v>
      </c>
      <c r="CH188" s="1404" t="b">
        <v>0</v>
      </c>
      <c r="CI188" s="1404" t="b">
        <v>0</v>
      </c>
      <c r="CJ188" s="1404" t="b">
        <v>1</v>
      </c>
      <c r="CK188" s="1404" t="b">
        <v>0</v>
      </c>
      <c r="CL188" s="1404" t="b">
        <v>0</v>
      </c>
      <c r="CM188" s="1405" t="s">
        <v>750</v>
      </c>
      <c r="CN188" s="1408"/>
      <c r="CO188" s="1408"/>
      <c r="CP188" s="1408"/>
      <c r="CQ188" s="1404">
        <v>1</v>
      </c>
      <c r="CR188" s="1408"/>
      <c r="CS188" s="1404">
        <v>1</v>
      </c>
      <c r="CT188" s="1405" t="s">
        <v>407</v>
      </c>
      <c r="CU188" s="1408"/>
    </row>
    <row r="189" spans="1:99" hidden="1" x14ac:dyDescent="0.2">
      <c r="A189" s="1404">
        <v>2024</v>
      </c>
      <c r="B189" s="1405" t="s">
        <v>178</v>
      </c>
      <c r="C189" s="1405" t="s">
        <v>1195</v>
      </c>
      <c r="D189" s="1406">
        <v>1</v>
      </c>
      <c r="E189" s="1406">
        <v>0</v>
      </c>
      <c r="F189" s="1405" t="s">
        <v>236</v>
      </c>
      <c r="G189" s="1407" t="s">
        <v>693</v>
      </c>
      <c r="H189" s="1405" t="s">
        <v>407</v>
      </c>
      <c r="I189" s="1405" t="s">
        <v>694</v>
      </c>
      <c r="J189" s="1405" t="s">
        <v>298</v>
      </c>
      <c r="K189" s="1405" t="s">
        <v>1196</v>
      </c>
      <c r="L189" s="1405" t="s">
        <v>407</v>
      </c>
      <c r="M189" s="1405" t="s">
        <v>407</v>
      </c>
      <c r="N189" s="1408"/>
      <c r="O189" s="1407">
        <v>126</v>
      </c>
      <c r="P189" s="1405" t="s">
        <v>695</v>
      </c>
      <c r="Q189" s="1405" t="s">
        <v>473</v>
      </c>
      <c r="R189" s="1409">
        <v>5528</v>
      </c>
      <c r="S189" s="1409">
        <v>2589</v>
      </c>
      <c r="T189" s="1409">
        <v>363</v>
      </c>
      <c r="U189" s="1407">
        <v>13763</v>
      </c>
      <c r="V189" s="1405" t="s">
        <v>696</v>
      </c>
      <c r="W189" s="1405" t="s">
        <v>697</v>
      </c>
      <c r="X189" s="1405" t="s">
        <v>697</v>
      </c>
      <c r="Y189" s="1405" t="s">
        <v>407</v>
      </c>
      <c r="Z189" s="1404">
        <v>1</v>
      </c>
      <c r="AA189" s="1404">
        <v>0</v>
      </c>
      <c r="AB189" s="1408"/>
      <c r="AC189" s="1408"/>
      <c r="AD189" s="1408"/>
      <c r="AE189" s="1408"/>
      <c r="AF189" s="1408"/>
      <c r="AG189" s="1408"/>
      <c r="AH189" s="1408"/>
      <c r="AI189" s="1406">
        <v>0</v>
      </c>
      <c r="AJ189" s="1408"/>
      <c r="AK189" s="1408"/>
      <c r="AL189" s="1408"/>
      <c r="AM189" s="1408"/>
      <c r="AN189" s="1408"/>
      <c r="AO189" s="1408"/>
      <c r="AP189" s="1408"/>
      <c r="AQ189" s="1406">
        <v>60620</v>
      </c>
      <c r="AR189" s="1404" t="s">
        <v>407</v>
      </c>
      <c r="AS189" s="1406">
        <v>166.08219178082192</v>
      </c>
      <c r="AT189" s="1406">
        <v>10.965991316931982</v>
      </c>
      <c r="AU189" s="1406">
        <v>3.0043811827210908E-2</v>
      </c>
      <c r="AV189" s="1406">
        <v>14.732290497983476</v>
      </c>
      <c r="AW189" s="1406">
        <v>4.0362439720502671E-2</v>
      </c>
      <c r="AX189" s="1405" t="s">
        <v>407</v>
      </c>
      <c r="AY189" s="1404">
        <v>0</v>
      </c>
      <c r="AZ189" s="1405" t="s">
        <v>407</v>
      </c>
      <c r="BA189" s="1405" t="s">
        <v>407</v>
      </c>
      <c r="BB189" s="1408"/>
      <c r="BC189" s="1408"/>
      <c r="BD189" s="1404">
        <v>0</v>
      </c>
      <c r="BE189" s="1405" t="s">
        <v>407</v>
      </c>
      <c r="BF189" s="1405" t="s">
        <v>407</v>
      </c>
      <c r="BG189" s="1404">
        <v>0</v>
      </c>
      <c r="BH189" s="1405" t="s">
        <v>407</v>
      </c>
      <c r="BI189" s="1405" t="s">
        <v>407</v>
      </c>
      <c r="BJ189" s="1404">
        <v>0</v>
      </c>
      <c r="BK189" s="1404">
        <v>0</v>
      </c>
      <c r="BL189" s="1404">
        <v>0</v>
      </c>
      <c r="BM189" s="1404">
        <v>0</v>
      </c>
      <c r="BN189" s="1408"/>
      <c r="BO189" s="1404">
        <v>0</v>
      </c>
      <c r="BP189" s="1405" t="s">
        <v>407</v>
      </c>
      <c r="BQ189" s="1405" t="s">
        <v>407</v>
      </c>
      <c r="BR189" s="1404">
        <v>1</v>
      </c>
      <c r="BS189" s="1405" t="s">
        <v>808</v>
      </c>
      <c r="BT189" s="1405" t="s">
        <v>407</v>
      </c>
      <c r="BU189" s="1405" t="s">
        <v>407</v>
      </c>
      <c r="BV189" s="1405" t="s">
        <v>1006</v>
      </c>
      <c r="BW189" s="1404">
        <v>0</v>
      </c>
      <c r="BX189" s="1405" t="s">
        <v>407</v>
      </c>
      <c r="BY189" s="1405" t="s">
        <v>407</v>
      </c>
      <c r="BZ189" s="1405" t="s">
        <v>407</v>
      </c>
      <c r="CA189" s="1404">
        <v>0</v>
      </c>
      <c r="CB189" s="1405" t="s">
        <v>407</v>
      </c>
      <c r="CC189" s="1405" t="s">
        <v>677</v>
      </c>
      <c r="CD189" s="1404" t="b">
        <v>0</v>
      </c>
      <c r="CE189" s="1404" t="b">
        <v>0</v>
      </c>
      <c r="CF189" s="1404" t="b">
        <v>0</v>
      </c>
      <c r="CG189" s="1404" t="b">
        <v>0</v>
      </c>
      <c r="CH189" s="1404" t="b">
        <v>0</v>
      </c>
      <c r="CI189" s="1404" t="b">
        <v>0</v>
      </c>
      <c r="CJ189" s="1404" t="b">
        <v>1</v>
      </c>
      <c r="CK189" s="1404" t="b">
        <v>0</v>
      </c>
      <c r="CL189" s="1404" t="b">
        <v>0</v>
      </c>
      <c r="CM189" s="1405" t="s">
        <v>698</v>
      </c>
      <c r="CN189" s="1408"/>
      <c r="CO189" s="1408"/>
      <c r="CP189" s="1408"/>
      <c r="CQ189" s="1404">
        <v>1</v>
      </c>
      <c r="CR189" s="1408"/>
      <c r="CS189" s="1404">
        <v>1</v>
      </c>
      <c r="CT189" s="1405" t="s">
        <v>407</v>
      </c>
      <c r="CU189" s="1408"/>
    </row>
    <row r="190" spans="1:99" hidden="1" x14ac:dyDescent="0.2">
      <c r="A190" s="1404">
        <v>2024</v>
      </c>
      <c r="B190" s="1405" t="s">
        <v>178</v>
      </c>
      <c r="C190" s="1405" t="s">
        <v>869</v>
      </c>
      <c r="D190" s="1406">
        <v>1</v>
      </c>
      <c r="E190" s="1406">
        <v>0</v>
      </c>
      <c r="F190" s="1405" t="s">
        <v>236</v>
      </c>
      <c r="G190" s="1407" t="s">
        <v>693</v>
      </c>
      <c r="H190" s="1405" t="s">
        <v>407</v>
      </c>
      <c r="I190" s="1405" t="s">
        <v>694</v>
      </c>
      <c r="J190" s="1405" t="s">
        <v>298</v>
      </c>
      <c r="K190" s="1405" t="s">
        <v>870</v>
      </c>
      <c r="L190" s="1405" t="s">
        <v>407</v>
      </c>
      <c r="M190" s="1405" t="s">
        <v>407</v>
      </c>
      <c r="N190" s="1408"/>
      <c r="O190" s="1407">
        <v>126</v>
      </c>
      <c r="P190" s="1405" t="s">
        <v>695</v>
      </c>
      <c r="Q190" s="1405" t="s">
        <v>473</v>
      </c>
      <c r="R190" s="1409">
        <v>4480</v>
      </c>
      <c r="S190" s="1409">
        <v>1954</v>
      </c>
      <c r="T190" s="1409">
        <v>172</v>
      </c>
      <c r="U190" s="1407">
        <v>13763</v>
      </c>
      <c r="V190" s="1405" t="s">
        <v>696</v>
      </c>
      <c r="W190" s="1405" t="s">
        <v>697</v>
      </c>
      <c r="X190" s="1405" t="s">
        <v>697</v>
      </c>
      <c r="Y190" s="1405" t="s">
        <v>407</v>
      </c>
      <c r="Z190" s="1404">
        <v>1</v>
      </c>
      <c r="AA190" s="1404">
        <v>0</v>
      </c>
      <c r="AB190" s="1408"/>
      <c r="AC190" s="1408"/>
      <c r="AD190" s="1408"/>
      <c r="AE190" s="1408"/>
      <c r="AF190" s="1408"/>
      <c r="AG190" s="1408"/>
      <c r="AH190" s="1408"/>
      <c r="AI190" s="1406">
        <v>178910</v>
      </c>
      <c r="AJ190" s="1408"/>
      <c r="AK190" s="1408"/>
      <c r="AL190" s="1408"/>
      <c r="AM190" s="1408"/>
      <c r="AN190" s="1408"/>
      <c r="AO190" s="1408"/>
      <c r="AP190" s="1408"/>
      <c r="AQ190" s="1406">
        <v>348270</v>
      </c>
      <c r="AR190" s="1404" t="s">
        <v>407</v>
      </c>
      <c r="AS190" s="1406">
        <v>954.16438356164383</v>
      </c>
      <c r="AT190" s="1406">
        <v>77.738839285714292</v>
      </c>
      <c r="AU190" s="1406">
        <v>0.21298312133072408</v>
      </c>
      <c r="AV190" s="1406">
        <v>14.732290497983476</v>
      </c>
      <c r="AW190" s="1406">
        <v>4.0362439720502671E-2</v>
      </c>
      <c r="AX190" s="1405" t="s">
        <v>407</v>
      </c>
      <c r="AY190" s="1404">
        <v>0</v>
      </c>
      <c r="AZ190" s="1405" t="s">
        <v>407</v>
      </c>
      <c r="BA190" s="1405" t="s">
        <v>407</v>
      </c>
      <c r="BB190" s="1408"/>
      <c r="BC190" s="1408"/>
      <c r="BD190" s="1404">
        <v>0</v>
      </c>
      <c r="BE190" s="1405" t="s">
        <v>407</v>
      </c>
      <c r="BF190" s="1405" t="s">
        <v>407</v>
      </c>
      <c r="BG190" s="1404">
        <v>0</v>
      </c>
      <c r="BH190" s="1405" t="s">
        <v>407</v>
      </c>
      <c r="BI190" s="1405" t="s">
        <v>407</v>
      </c>
      <c r="BJ190" s="1404">
        <v>0</v>
      </c>
      <c r="BK190" s="1404">
        <v>0</v>
      </c>
      <c r="BL190" s="1404">
        <v>0</v>
      </c>
      <c r="BM190" s="1404">
        <v>0</v>
      </c>
      <c r="BN190" s="1408"/>
      <c r="BO190" s="1404">
        <v>0</v>
      </c>
      <c r="BP190" s="1405" t="s">
        <v>407</v>
      </c>
      <c r="BQ190" s="1405" t="s">
        <v>407</v>
      </c>
      <c r="BR190" s="1404">
        <v>1</v>
      </c>
      <c r="BS190" s="1405" t="s">
        <v>713</v>
      </c>
      <c r="BT190" s="1405" t="s">
        <v>407</v>
      </c>
      <c r="BU190" s="1405" t="s">
        <v>407</v>
      </c>
      <c r="BV190" s="1405" t="s">
        <v>1203</v>
      </c>
      <c r="BW190" s="1404">
        <v>0</v>
      </c>
      <c r="BX190" s="1405" t="s">
        <v>407</v>
      </c>
      <c r="BY190" s="1405" t="s">
        <v>407</v>
      </c>
      <c r="BZ190" s="1405" t="s">
        <v>407</v>
      </c>
      <c r="CA190" s="1404">
        <v>0</v>
      </c>
      <c r="CB190" s="1405" t="s">
        <v>407</v>
      </c>
      <c r="CC190" s="1405" t="s">
        <v>677</v>
      </c>
      <c r="CD190" s="1404" t="b">
        <v>0</v>
      </c>
      <c r="CE190" s="1404" t="b">
        <v>0</v>
      </c>
      <c r="CF190" s="1404" t="b">
        <v>0</v>
      </c>
      <c r="CG190" s="1404" t="b">
        <v>0</v>
      </c>
      <c r="CH190" s="1404" t="b">
        <v>0</v>
      </c>
      <c r="CI190" s="1404" t="b">
        <v>0</v>
      </c>
      <c r="CJ190" s="1404" t="b">
        <v>1</v>
      </c>
      <c r="CK190" s="1404" t="b">
        <v>0</v>
      </c>
      <c r="CL190" s="1404" t="b">
        <v>0</v>
      </c>
      <c r="CM190" s="1405" t="s">
        <v>698</v>
      </c>
      <c r="CN190" s="1408"/>
      <c r="CO190" s="1408"/>
      <c r="CP190" s="1408"/>
      <c r="CQ190" s="1404">
        <v>1</v>
      </c>
      <c r="CR190" s="1408"/>
      <c r="CS190" s="1404">
        <v>1</v>
      </c>
      <c r="CT190" s="1405" t="s">
        <v>407</v>
      </c>
      <c r="CU190" s="1408"/>
    </row>
    <row r="191" spans="1:99" hidden="1" x14ac:dyDescent="0.2">
      <c r="A191" s="1404">
        <v>2024</v>
      </c>
      <c r="B191" s="1405" t="s">
        <v>178</v>
      </c>
      <c r="C191" s="1405" t="s">
        <v>1218</v>
      </c>
      <c r="D191" s="1406">
        <v>1</v>
      </c>
      <c r="E191" s="1406">
        <v>0</v>
      </c>
      <c r="F191" s="1405" t="s">
        <v>236</v>
      </c>
      <c r="G191" s="1407" t="s">
        <v>693</v>
      </c>
      <c r="H191" s="1405" t="s">
        <v>407</v>
      </c>
      <c r="I191" s="1405" t="s">
        <v>694</v>
      </c>
      <c r="J191" s="1405" t="s">
        <v>298</v>
      </c>
      <c r="K191" s="1405" t="s">
        <v>774</v>
      </c>
      <c r="L191" s="1405" t="s">
        <v>407</v>
      </c>
      <c r="M191" s="1405" t="s">
        <v>407</v>
      </c>
      <c r="N191" s="1408"/>
      <c r="O191" s="1407">
        <v>126</v>
      </c>
      <c r="P191" s="1405" t="s">
        <v>695</v>
      </c>
      <c r="Q191" s="1405" t="s">
        <v>473</v>
      </c>
      <c r="R191" s="1409">
        <v>8279</v>
      </c>
      <c r="S191" s="1409">
        <v>3715</v>
      </c>
      <c r="T191" s="1409">
        <v>527</v>
      </c>
      <c r="U191" s="1407">
        <v>13763</v>
      </c>
      <c r="V191" s="1405" t="s">
        <v>696</v>
      </c>
      <c r="W191" s="1405" t="s">
        <v>697</v>
      </c>
      <c r="X191" s="1405" t="s">
        <v>697</v>
      </c>
      <c r="Y191" s="1405" t="s">
        <v>407</v>
      </c>
      <c r="Z191" s="1404">
        <v>1</v>
      </c>
      <c r="AA191" s="1404">
        <v>0</v>
      </c>
      <c r="AB191" s="1408"/>
      <c r="AC191" s="1408"/>
      <c r="AD191" s="1408"/>
      <c r="AE191" s="1408"/>
      <c r="AF191" s="1408"/>
      <c r="AG191" s="1408"/>
      <c r="AH191" s="1408"/>
      <c r="AI191" s="1406">
        <v>0</v>
      </c>
      <c r="AJ191" s="1408"/>
      <c r="AK191" s="1408"/>
      <c r="AL191" s="1408"/>
      <c r="AM191" s="1408"/>
      <c r="AN191" s="1408"/>
      <c r="AO191" s="1408"/>
      <c r="AP191" s="1408"/>
      <c r="AQ191" s="1406">
        <v>3120</v>
      </c>
      <c r="AR191" s="1404" t="s">
        <v>407</v>
      </c>
      <c r="AS191" s="1406">
        <v>8.5479452054794525</v>
      </c>
      <c r="AT191" s="1406">
        <v>0.37685710834641867</v>
      </c>
      <c r="AU191" s="1406">
        <v>1.0324852283463525E-3</v>
      </c>
      <c r="AV191" s="1406">
        <v>14.732290497983476</v>
      </c>
      <c r="AW191" s="1406">
        <v>4.0362439720502671E-2</v>
      </c>
      <c r="AX191" s="1405" t="s">
        <v>407</v>
      </c>
      <c r="AY191" s="1404">
        <v>0</v>
      </c>
      <c r="AZ191" s="1405" t="s">
        <v>407</v>
      </c>
      <c r="BA191" s="1405" t="s">
        <v>407</v>
      </c>
      <c r="BB191" s="1408"/>
      <c r="BC191" s="1408"/>
      <c r="BD191" s="1404">
        <v>0</v>
      </c>
      <c r="BE191" s="1405" t="s">
        <v>407</v>
      </c>
      <c r="BF191" s="1405" t="s">
        <v>407</v>
      </c>
      <c r="BG191" s="1404">
        <v>0</v>
      </c>
      <c r="BH191" s="1405" t="s">
        <v>407</v>
      </c>
      <c r="BI191" s="1405" t="s">
        <v>407</v>
      </c>
      <c r="BJ191" s="1404">
        <v>0</v>
      </c>
      <c r="BK191" s="1404">
        <v>0</v>
      </c>
      <c r="BL191" s="1404">
        <v>0</v>
      </c>
      <c r="BM191" s="1404">
        <v>0</v>
      </c>
      <c r="BN191" s="1408"/>
      <c r="BO191" s="1404">
        <v>0</v>
      </c>
      <c r="BP191" s="1405" t="s">
        <v>407</v>
      </c>
      <c r="BQ191" s="1405" t="s">
        <v>407</v>
      </c>
      <c r="BR191" s="1404">
        <v>1</v>
      </c>
      <c r="BS191" s="1405" t="s">
        <v>751</v>
      </c>
      <c r="BT191" s="1405" t="s">
        <v>407</v>
      </c>
      <c r="BU191" s="1405" t="s">
        <v>407</v>
      </c>
      <c r="BV191" s="1405" t="s">
        <v>770</v>
      </c>
      <c r="BW191" s="1404">
        <v>0</v>
      </c>
      <c r="BX191" s="1405" t="s">
        <v>407</v>
      </c>
      <c r="BY191" s="1405" t="s">
        <v>407</v>
      </c>
      <c r="BZ191" s="1405" t="s">
        <v>407</v>
      </c>
      <c r="CA191" s="1404">
        <v>0</v>
      </c>
      <c r="CB191" s="1405" t="s">
        <v>407</v>
      </c>
      <c r="CC191" s="1405" t="s">
        <v>677</v>
      </c>
      <c r="CD191" s="1404" t="b">
        <v>0</v>
      </c>
      <c r="CE191" s="1404" t="b">
        <v>0</v>
      </c>
      <c r="CF191" s="1404" t="b">
        <v>0</v>
      </c>
      <c r="CG191" s="1404" t="b">
        <v>0</v>
      </c>
      <c r="CH191" s="1404" t="b">
        <v>0</v>
      </c>
      <c r="CI191" s="1404" t="b">
        <v>0</v>
      </c>
      <c r="CJ191" s="1404" t="b">
        <v>1</v>
      </c>
      <c r="CK191" s="1404" t="b">
        <v>0</v>
      </c>
      <c r="CL191" s="1404" t="b">
        <v>0</v>
      </c>
      <c r="CM191" s="1405" t="s">
        <v>698</v>
      </c>
      <c r="CN191" s="1408"/>
      <c r="CO191" s="1408"/>
      <c r="CP191" s="1408"/>
      <c r="CQ191" s="1404">
        <v>1</v>
      </c>
      <c r="CR191" s="1408"/>
      <c r="CS191" s="1404">
        <v>1</v>
      </c>
      <c r="CT191" s="1405" t="s">
        <v>407</v>
      </c>
      <c r="CU191" s="1408"/>
    </row>
    <row r="192" spans="1:99" hidden="1" x14ac:dyDescent="0.2">
      <c r="A192" s="1404">
        <v>2024</v>
      </c>
      <c r="B192" s="1405" t="s">
        <v>179</v>
      </c>
      <c r="C192" s="1405" t="s">
        <v>1047</v>
      </c>
      <c r="D192" s="1406">
        <v>1</v>
      </c>
      <c r="E192" s="1406">
        <v>0</v>
      </c>
      <c r="F192" s="1405" t="s">
        <v>236</v>
      </c>
      <c r="G192" s="1407" t="s">
        <v>693</v>
      </c>
      <c r="H192" s="1405" t="s">
        <v>407</v>
      </c>
      <c r="I192" s="1405" t="s">
        <v>694</v>
      </c>
      <c r="J192" s="1405" t="s">
        <v>303</v>
      </c>
      <c r="K192" s="1405" t="s">
        <v>1048</v>
      </c>
      <c r="L192" s="1405" t="s">
        <v>407</v>
      </c>
      <c r="M192" s="1405" t="s">
        <v>407</v>
      </c>
      <c r="N192" s="1408"/>
      <c r="O192" s="1407">
        <v>126</v>
      </c>
      <c r="P192" s="1405" t="s">
        <v>695</v>
      </c>
      <c r="Q192" s="1405" t="s">
        <v>474</v>
      </c>
      <c r="R192" s="1409">
        <v>5029</v>
      </c>
      <c r="S192" s="1409">
        <v>2094</v>
      </c>
      <c r="T192" s="1409">
        <v>242</v>
      </c>
      <c r="U192" s="1407">
        <v>13763</v>
      </c>
      <c r="V192" s="1405" t="s">
        <v>696</v>
      </c>
      <c r="W192" s="1405" t="s">
        <v>697</v>
      </c>
      <c r="X192" s="1405" t="s">
        <v>697</v>
      </c>
      <c r="Y192" s="1405" t="s">
        <v>407</v>
      </c>
      <c r="Z192" s="1404">
        <v>1</v>
      </c>
      <c r="AA192" s="1404">
        <v>0</v>
      </c>
      <c r="AB192" s="1408"/>
      <c r="AC192" s="1408"/>
      <c r="AD192" s="1408"/>
      <c r="AE192" s="1408"/>
      <c r="AF192" s="1408"/>
      <c r="AG192" s="1408"/>
      <c r="AH192" s="1408"/>
      <c r="AI192" s="1406">
        <v>0</v>
      </c>
      <c r="AJ192" s="1408"/>
      <c r="AK192" s="1408"/>
      <c r="AL192" s="1408"/>
      <c r="AM192" s="1408"/>
      <c r="AN192" s="1408"/>
      <c r="AO192" s="1408"/>
      <c r="AP192" s="1408"/>
      <c r="AQ192" s="1406">
        <v>26800</v>
      </c>
      <c r="AR192" s="1404" t="s">
        <v>407</v>
      </c>
      <c r="AS192" s="1406">
        <v>73.424657534246577</v>
      </c>
      <c r="AT192" s="1406">
        <v>5.3290912706303439</v>
      </c>
      <c r="AU192" s="1406">
        <v>1.4600250056521491E-2</v>
      </c>
      <c r="AV192" s="1406">
        <v>14.273249045522684</v>
      </c>
      <c r="AW192" s="1406">
        <v>3.91047919055416E-2</v>
      </c>
      <c r="AX192" s="1405" t="s">
        <v>407</v>
      </c>
      <c r="AY192" s="1404">
        <v>0</v>
      </c>
      <c r="AZ192" s="1405" t="s">
        <v>407</v>
      </c>
      <c r="BA192" s="1405" t="s">
        <v>407</v>
      </c>
      <c r="BB192" s="1408"/>
      <c r="BC192" s="1408"/>
      <c r="BD192" s="1404">
        <v>0</v>
      </c>
      <c r="BE192" s="1405" t="s">
        <v>407</v>
      </c>
      <c r="BF192" s="1405" t="s">
        <v>407</v>
      </c>
      <c r="BG192" s="1404">
        <v>0</v>
      </c>
      <c r="BH192" s="1405" t="s">
        <v>407</v>
      </c>
      <c r="BI192" s="1405" t="s">
        <v>407</v>
      </c>
      <c r="BJ192" s="1404">
        <v>0</v>
      </c>
      <c r="BK192" s="1404">
        <v>0</v>
      </c>
      <c r="BL192" s="1404">
        <v>0</v>
      </c>
      <c r="BM192" s="1404">
        <v>0</v>
      </c>
      <c r="BN192" s="1408"/>
      <c r="BO192" s="1404">
        <v>0</v>
      </c>
      <c r="BP192" s="1405" t="s">
        <v>407</v>
      </c>
      <c r="BQ192" s="1405" t="s">
        <v>407</v>
      </c>
      <c r="BR192" s="1404">
        <v>1</v>
      </c>
      <c r="BS192" s="1405" t="s">
        <v>808</v>
      </c>
      <c r="BT192" s="1405" t="s">
        <v>407</v>
      </c>
      <c r="BU192" s="1405" t="s">
        <v>407</v>
      </c>
      <c r="BV192" s="1405" t="s">
        <v>1006</v>
      </c>
      <c r="BW192" s="1404">
        <v>0</v>
      </c>
      <c r="BX192" s="1405" t="s">
        <v>407</v>
      </c>
      <c r="BY192" s="1405" t="s">
        <v>407</v>
      </c>
      <c r="BZ192" s="1405" t="s">
        <v>407</v>
      </c>
      <c r="CA192" s="1404">
        <v>0</v>
      </c>
      <c r="CB192" s="1405" t="s">
        <v>407</v>
      </c>
      <c r="CC192" s="1405" t="s">
        <v>677</v>
      </c>
      <c r="CD192" s="1404" t="b">
        <v>0</v>
      </c>
      <c r="CE192" s="1404" t="b">
        <v>0</v>
      </c>
      <c r="CF192" s="1404" t="b">
        <v>0</v>
      </c>
      <c r="CG192" s="1404" t="b">
        <v>0</v>
      </c>
      <c r="CH192" s="1404" t="b">
        <v>0</v>
      </c>
      <c r="CI192" s="1404" t="b">
        <v>0</v>
      </c>
      <c r="CJ192" s="1404" t="b">
        <v>1</v>
      </c>
      <c r="CK192" s="1404" t="b">
        <v>0</v>
      </c>
      <c r="CL192" s="1404" t="b">
        <v>0</v>
      </c>
      <c r="CM192" s="1405" t="s">
        <v>698</v>
      </c>
      <c r="CN192" s="1408"/>
      <c r="CO192" s="1408"/>
      <c r="CP192" s="1408"/>
      <c r="CQ192" s="1404">
        <v>1</v>
      </c>
      <c r="CR192" s="1408"/>
      <c r="CS192" s="1404">
        <v>1</v>
      </c>
      <c r="CT192" s="1405" t="s">
        <v>407</v>
      </c>
      <c r="CU192" s="1408"/>
    </row>
    <row r="193" spans="1:99" hidden="1" x14ac:dyDescent="0.2">
      <c r="A193" s="1404">
        <v>2024</v>
      </c>
      <c r="B193" s="1405" t="s">
        <v>179</v>
      </c>
      <c r="C193" s="1405" t="s">
        <v>1028</v>
      </c>
      <c r="D193" s="1406">
        <v>1</v>
      </c>
      <c r="E193" s="1406">
        <v>0</v>
      </c>
      <c r="F193" s="1405" t="s">
        <v>236</v>
      </c>
      <c r="G193" s="1407" t="s">
        <v>693</v>
      </c>
      <c r="H193" s="1405" t="s">
        <v>407</v>
      </c>
      <c r="I193" s="1405" t="s">
        <v>694</v>
      </c>
      <c r="J193" s="1405" t="s">
        <v>303</v>
      </c>
      <c r="K193" s="1405" t="s">
        <v>865</v>
      </c>
      <c r="L193" s="1405" t="s">
        <v>407</v>
      </c>
      <c r="M193" s="1405" t="s">
        <v>407</v>
      </c>
      <c r="N193" s="1408"/>
      <c r="O193" s="1407">
        <v>126</v>
      </c>
      <c r="P193" s="1405" t="s">
        <v>695</v>
      </c>
      <c r="Q193" s="1405" t="s">
        <v>474</v>
      </c>
      <c r="R193" s="1409">
        <v>10776</v>
      </c>
      <c r="S193" s="1409">
        <v>4884</v>
      </c>
      <c r="T193" s="1409">
        <v>701</v>
      </c>
      <c r="U193" s="1407">
        <v>13763</v>
      </c>
      <c r="V193" s="1405" t="s">
        <v>696</v>
      </c>
      <c r="W193" s="1405" t="s">
        <v>697</v>
      </c>
      <c r="X193" s="1405" t="s">
        <v>697</v>
      </c>
      <c r="Y193" s="1405" t="s">
        <v>407</v>
      </c>
      <c r="Z193" s="1404">
        <v>1</v>
      </c>
      <c r="AA193" s="1404">
        <v>0</v>
      </c>
      <c r="AB193" s="1408"/>
      <c r="AC193" s="1408"/>
      <c r="AD193" s="1408"/>
      <c r="AE193" s="1408"/>
      <c r="AF193" s="1408"/>
      <c r="AG193" s="1408"/>
      <c r="AH193" s="1408"/>
      <c r="AI193" s="1406">
        <v>0</v>
      </c>
      <c r="AJ193" s="1408"/>
      <c r="AK193" s="1408"/>
      <c r="AL193" s="1408"/>
      <c r="AM193" s="1408"/>
      <c r="AN193" s="1408"/>
      <c r="AO193" s="1408"/>
      <c r="AP193" s="1408"/>
      <c r="AQ193" s="1406">
        <v>119050</v>
      </c>
      <c r="AR193" s="1404" t="s">
        <v>407</v>
      </c>
      <c r="AS193" s="1406">
        <v>326.16438356164383</v>
      </c>
      <c r="AT193" s="1406">
        <v>11.047698589458054</v>
      </c>
      <c r="AU193" s="1406">
        <v>3.0267667368378232E-2</v>
      </c>
      <c r="AV193" s="1406">
        <v>14.273249045522684</v>
      </c>
      <c r="AW193" s="1406">
        <v>3.91047919055416E-2</v>
      </c>
      <c r="AX193" s="1405" t="s">
        <v>407</v>
      </c>
      <c r="AY193" s="1404">
        <v>0</v>
      </c>
      <c r="AZ193" s="1405" t="s">
        <v>407</v>
      </c>
      <c r="BA193" s="1405" t="s">
        <v>407</v>
      </c>
      <c r="BB193" s="1408"/>
      <c r="BC193" s="1408"/>
      <c r="BD193" s="1404">
        <v>0</v>
      </c>
      <c r="BE193" s="1405" t="s">
        <v>407</v>
      </c>
      <c r="BF193" s="1405" t="s">
        <v>407</v>
      </c>
      <c r="BG193" s="1404">
        <v>0</v>
      </c>
      <c r="BH193" s="1405" t="s">
        <v>407</v>
      </c>
      <c r="BI193" s="1405" t="s">
        <v>407</v>
      </c>
      <c r="BJ193" s="1404">
        <v>0</v>
      </c>
      <c r="BK193" s="1404">
        <v>0</v>
      </c>
      <c r="BL193" s="1404">
        <v>0</v>
      </c>
      <c r="BM193" s="1404">
        <v>0</v>
      </c>
      <c r="BN193" s="1408"/>
      <c r="BO193" s="1404">
        <v>0</v>
      </c>
      <c r="BP193" s="1405" t="s">
        <v>407</v>
      </c>
      <c r="BQ193" s="1405" t="s">
        <v>407</v>
      </c>
      <c r="BR193" s="1404">
        <v>1</v>
      </c>
      <c r="BS193" s="1405" t="s">
        <v>898</v>
      </c>
      <c r="BT193" s="1405" t="s">
        <v>407</v>
      </c>
      <c r="BU193" s="1405" t="s">
        <v>407</v>
      </c>
      <c r="BV193" s="1405" t="s">
        <v>407</v>
      </c>
      <c r="BW193" s="1404">
        <v>0</v>
      </c>
      <c r="BX193" s="1405" t="s">
        <v>407</v>
      </c>
      <c r="BY193" s="1405" t="s">
        <v>407</v>
      </c>
      <c r="BZ193" s="1405" t="s">
        <v>407</v>
      </c>
      <c r="CA193" s="1404">
        <v>0</v>
      </c>
      <c r="CB193" s="1405" t="s">
        <v>407</v>
      </c>
      <c r="CC193" s="1405" t="s">
        <v>677</v>
      </c>
      <c r="CD193" s="1404" t="b">
        <v>0</v>
      </c>
      <c r="CE193" s="1404" t="b">
        <v>0</v>
      </c>
      <c r="CF193" s="1404" t="b">
        <v>0</v>
      </c>
      <c r="CG193" s="1404" t="b">
        <v>0</v>
      </c>
      <c r="CH193" s="1404" t="b">
        <v>0</v>
      </c>
      <c r="CI193" s="1404" t="b">
        <v>0</v>
      </c>
      <c r="CJ193" s="1404" t="b">
        <v>1</v>
      </c>
      <c r="CK193" s="1404" t="b">
        <v>0</v>
      </c>
      <c r="CL193" s="1404" t="b">
        <v>0</v>
      </c>
      <c r="CM193" s="1405" t="s">
        <v>698</v>
      </c>
      <c r="CN193" s="1408"/>
      <c r="CO193" s="1408"/>
      <c r="CP193" s="1408"/>
      <c r="CQ193" s="1404">
        <v>1</v>
      </c>
      <c r="CR193" s="1408"/>
      <c r="CS193" s="1404">
        <v>1</v>
      </c>
      <c r="CT193" s="1405" t="s">
        <v>407</v>
      </c>
      <c r="CU193" s="1408"/>
    </row>
    <row r="194" spans="1:99" hidden="1" x14ac:dyDescent="0.2">
      <c r="A194" s="1404">
        <v>2024</v>
      </c>
      <c r="B194" s="1405" t="s">
        <v>189</v>
      </c>
      <c r="C194" s="1405" t="s">
        <v>1161</v>
      </c>
      <c r="D194" s="1406">
        <v>1</v>
      </c>
      <c r="E194" s="1406">
        <v>0</v>
      </c>
      <c r="F194" s="1405" t="s">
        <v>236</v>
      </c>
      <c r="G194" s="1407" t="s">
        <v>693</v>
      </c>
      <c r="H194" s="1405" t="s">
        <v>407</v>
      </c>
      <c r="I194" s="1405" t="s">
        <v>694</v>
      </c>
      <c r="J194" s="1405" t="s">
        <v>342</v>
      </c>
      <c r="K194" s="1405" t="s">
        <v>1162</v>
      </c>
      <c r="L194" s="1405" t="s">
        <v>407</v>
      </c>
      <c r="M194" s="1405" t="s">
        <v>407</v>
      </c>
      <c r="N194" s="1408"/>
      <c r="O194" s="1407">
        <v>126</v>
      </c>
      <c r="P194" s="1405" t="s">
        <v>695</v>
      </c>
      <c r="Q194" s="1405" t="s">
        <v>483</v>
      </c>
      <c r="R194" s="1409">
        <v>10428</v>
      </c>
      <c r="S194" s="1409">
        <v>4889</v>
      </c>
      <c r="T194" s="1409">
        <v>325</v>
      </c>
      <c r="U194" s="1407">
        <v>13763</v>
      </c>
      <c r="V194" s="1405" t="s">
        <v>696</v>
      </c>
      <c r="W194" s="1405" t="s">
        <v>697</v>
      </c>
      <c r="X194" s="1405" t="s">
        <v>697</v>
      </c>
      <c r="Y194" s="1405" t="s">
        <v>407</v>
      </c>
      <c r="Z194" s="1404">
        <v>1</v>
      </c>
      <c r="AA194" s="1404">
        <v>0</v>
      </c>
      <c r="AB194" s="1408"/>
      <c r="AC194" s="1408"/>
      <c r="AD194" s="1408"/>
      <c r="AE194" s="1408"/>
      <c r="AF194" s="1408"/>
      <c r="AG194" s="1408"/>
      <c r="AH194" s="1408"/>
      <c r="AI194" s="1406">
        <v>0</v>
      </c>
      <c r="AJ194" s="1408"/>
      <c r="AK194" s="1408"/>
      <c r="AL194" s="1408"/>
      <c r="AM194" s="1408"/>
      <c r="AN194" s="1408"/>
      <c r="AO194" s="1408"/>
      <c r="AP194" s="1408"/>
      <c r="AQ194" s="1406">
        <v>272120</v>
      </c>
      <c r="AR194" s="1404" t="s">
        <v>407</v>
      </c>
      <c r="AS194" s="1406">
        <v>745.53424657534242</v>
      </c>
      <c r="AT194" s="1406">
        <v>26.095128500191791</v>
      </c>
      <c r="AU194" s="1406">
        <v>7.1493502740251486E-2</v>
      </c>
      <c r="AV194" s="1406">
        <v>3.1785165556005337</v>
      </c>
      <c r="AW194" s="1406">
        <v>8.7082645358918728E-3</v>
      </c>
      <c r="AX194" s="1405" t="s">
        <v>407</v>
      </c>
      <c r="AY194" s="1404">
        <v>0</v>
      </c>
      <c r="AZ194" s="1405" t="s">
        <v>407</v>
      </c>
      <c r="BA194" s="1405" t="s">
        <v>407</v>
      </c>
      <c r="BB194" s="1408"/>
      <c r="BC194" s="1408"/>
      <c r="BD194" s="1404">
        <v>0</v>
      </c>
      <c r="BE194" s="1405" t="s">
        <v>407</v>
      </c>
      <c r="BF194" s="1405" t="s">
        <v>407</v>
      </c>
      <c r="BG194" s="1404">
        <v>0</v>
      </c>
      <c r="BH194" s="1405" t="s">
        <v>407</v>
      </c>
      <c r="BI194" s="1405" t="s">
        <v>407</v>
      </c>
      <c r="BJ194" s="1404">
        <v>0</v>
      </c>
      <c r="BK194" s="1404">
        <v>0</v>
      </c>
      <c r="BL194" s="1404">
        <v>0</v>
      </c>
      <c r="BM194" s="1404">
        <v>0</v>
      </c>
      <c r="BN194" s="1408"/>
      <c r="BO194" s="1404">
        <v>0</v>
      </c>
      <c r="BP194" s="1405" t="s">
        <v>407</v>
      </c>
      <c r="BQ194" s="1405" t="s">
        <v>407</v>
      </c>
      <c r="BR194" s="1404">
        <v>1</v>
      </c>
      <c r="BS194" s="1405" t="s">
        <v>808</v>
      </c>
      <c r="BT194" s="1405" t="s">
        <v>407</v>
      </c>
      <c r="BU194" s="1405" t="s">
        <v>407</v>
      </c>
      <c r="BV194" s="1405" t="s">
        <v>846</v>
      </c>
      <c r="BW194" s="1404">
        <v>0</v>
      </c>
      <c r="BX194" s="1405" t="s">
        <v>407</v>
      </c>
      <c r="BY194" s="1405" t="s">
        <v>407</v>
      </c>
      <c r="BZ194" s="1405" t="s">
        <v>407</v>
      </c>
      <c r="CA194" s="1404">
        <v>0</v>
      </c>
      <c r="CB194" s="1405" t="s">
        <v>407</v>
      </c>
      <c r="CC194" s="1405" t="s">
        <v>677</v>
      </c>
      <c r="CD194" s="1404" t="b">
        <v>0</v>
      </c>
      <c r="CE194" s="1404" t="b">
        <v>0</v>
      </c>
      <c r="CF194" s="1404" t="b">
        <v>0</v>
      </c>
      <c r="CG194" s="1404" t="b">
        <v>0</v>
      </c>
      <c r="CH194" s="1404" t="b">
        <v>0</v>
      </c>
      <c r="CI194" s="1404" t="b">
        <v>0</v>
      </c>
      <c r="CJ194" s="1404" t="b">
        <v>1</v>
      </c>
      <c r="CK194" s="1404" t="b">
        <v>0</v>
      </c>
      <c r="CL194" s="1404" t="b">
        <v>0</v>
      </c>
      <c r="CM194" s="1405" t="s">
        <v>698</v>
      </c>
      <c r="CN194" s="1408"/>
      <c r="CO194" s="1408"/>
      <c r="CP194" s="1408"/>
      <c r="CQ194" s="1404">
        <v>1</v>
      </c>
      <c r="CR194" s="1408"/>
      <c r="CS194" s="1404">
        <v>1</v>
      </c>
      <c r="CT194" s="1405" t="s">
        <v>407</v>
      </c>
      <c r="CU194" s="1408"/>
    </row>
    <row r="195" spans="1:99" hidden="1" x14ac:dyDescent="0.2">
      <c r="A195" s="1404">
        <v>2024</v>
      </c>
      <c r="B195" s="1405" t="s">
        <v>188</v>
      </c>
      <c r="C195" s="1405" t="s">
        <v>777</v>
      </c>
      <c r="D195" s="1406">
        <v>1</v>
      </c>
      <c r="E195" s="1406">
        <v>0</v>
      </c>
      <c r="F195" s="1405" t="s">
        <v>236</v>
      </c>
      <c r="G195" s="1407" t="s">
        <v>693</v>
      </c>
      <c r="H195" s="1405" t="s">
        <v>407</v>
      </c>
      <c r="I195" s="1405" t="s">
        <v>694</v>
      </c>
      <c r="J195" s="1405" t="s">
        <v>340</v>
      </c>
      <c r="K195" s="1405" t="s">
        <v>778</v>
      </c>
      <c r="L195" s="1405" t="s">
        <v>407</v>
      </c>
      <c r="M195" s="1405" t="s">
        <v>407</v>
      </c>
      <c r="N195" s="1408"/>
      <c r="O195" s="1407">
        <v>126</v>
      </c>
      <c r="P195" s="1405" t="s">
        <v>695</v>
      </c>
      <c r="Q195" s="1405" t="s">
        <v>482</v>
      </c>
      <c r="R195" s="1409">
        <v>3005</v>
      </c>
      <c r="S195" s="1409">
        <v>1687</v>
      </c>
      <c r="T195" s="1409">
        <v>281</v>
      </c>
      <c r="U195" s="1407">
        <v>13763</v>
      </c>
      <c r="V195" s="1405" t="s">
        <v>696</v>
      </c>
      <c r="W195" s="1405" t="s">
        <v>697</v>
      </c>
      <c r="X195" s="1405" t="s">
        <v>697</v>
      </c>
      <c r="Y195" s="1405" t="s">
        <v>407</v>
      </c>
      <c r="Z195" s="1404">
        <v>1</v>
      </c>
      <c r="AA195" s="1404">
        <v>0</v>
      </c>
      <c r="AB195" s="1408"/>
      <c r="AC195" s="1408"/>
      <c r="AD195" s="1408"/>
      <c r="AE195" s="1408"/>
      <c r="AF195" s="1408"/>
      <c r="AG195" s="1406">
        <v>17360</v>
      </c>
      <c r="AH195" s="1408"/>
      <c r="AI195" s="1406">
        <v>17360</v>
      </c>
      <c r="AJ195" s="1408"/>
      <c r="AK195" s="1408"/>
      <c r="AL195" s="1408"/>
      <c r="AM195" s="1408"/>
      <c r="AN195" s="1408"/>
      <c r="AO195" s="1406">
        <v>181450</v>
      </c>
      <c r="AP195" s="1408"/>
      <c r="AQ195" s="1406">
        <v>181450</v>
      </c>
      <c r="AR195" s="1404" t="s">
        <v>407</v>
      </c>
      <c r="AS195" s="1406">
        <v>497.1232876712329</v>
      </c>
      <c r="AT195" s="1406">
        <v>60.382695507487519</v>
      </c>
      <c r="AU195" s="1406">
        <v>0.16543204248626717</v>
      </c>
      <c r="AV195" s="1406">
        <v>2.1574691009824019</v>
      </c>
      <c r="AW195" s="1406">
        <v>5.9108742492668545E-3</v>
      </c>
      <c r="AX195" s="1405" t="s">
        <v>407</v>
      </c>
      <c r="AY195" s="1404">
        <v>1</v>
      </c>
      <c r="AZ195" s="1405" t="s">
        <v>749</v>
      </c>
      <c r="BA195" s="1405" t="s">
        <v>407</v>
      </c>
      <c r="BB195" s="1408"/>
      <c r="BC195" s="1408"/>
      <c r="BD195" s="1404">
        <v>0</v>
      </c>
      <c r="BE195" s="1405" t="s">
        <v>407</v>
      </c>
      <c r="BF195" s="1405" t="s">
        <v>407</v>
      </c>
      <c r="BG195" s="1404">
        <v>0</v>
      </c>
      <c r="BH195" s="1405" t="s">
        <v>407</v>
      </c>
      <c r="BI195" s="1405" t="s">
        <v>407</v>
      </c>
      <c r="BJ195" s="1404">
        <v>0</v>
      </c>
      <c r="BK195" s="1404">
        <v>0</v>
      </c>
      <c r="BL195" s="1404">
        <v>0</v>
      </c>
      <c r="BM195" s="1404">
        <v>0</v>
      </c>
      <c r="BN195" s="1408"/>
      <c r="BO195" s="1404">
        <v>0</v>
      </c>
      <c r="BP195" s="1405" t="s">
        <v>407</v>
      </c>
      <c r="BQ195" s="1405" t="s">
        <v>407</v>
      </c>
      <c r="BR195" s="1404">
        <v>0</v>
      </c>
      <c r="BS195" s="1405" t="s">
        <v>407</v>
      </c>
      <c r="BT195" s="1405" t="s">
        <v>407</v>
      </c>
      <c r="BU195" s="1405" t="s">
        <v>407</v>
      </c>
      <c r="BV195" s="1405" t="s">
        <v>407</v>
      </c>
      <c r="BW195" s="1404">
        <v>0</v>
      </c>
      <c r="BX195" s="1405" t="s">
        <v>407</v>
      </c>
      <c r="BY195" s="1405" t="s">
        <v>407</v>
      </c>
      <c r="BZ195" s="1405" t="s">
        <v>407</v>
      </c>
      <c r="CA195" s="1404">
        <v>0</v>
      </c>
      <c r="CB195" s="1405" t="s">
        <v>407</v>
      </c>
      <c r="CC195" s="1405" t="s">
        <v>677</v>
      </c>
      <c r="CD195" s="1404" t="b">
        <v>0</v>
      </c>
      <c r="CE195" s="1404" t="b">
        <v>0</v>
      </c>
      <c r="CF195" s="1404" t="b">
        <v>0</v>
      </c>
      <c r="CG195" s="1404" t="b">
        <v>0</v>
      </c>
      <c r="CH195" s="1404" t="b">
        <v>0</v>
      </c>
      <c r="CI195" s="1404" t="b">
        <v>0</v>
      </c>
      <c r="CJ195" s="1404" t="b">
        <v>1</v>
      </c>
      <c r="CK195" s="1404" t="b">
        <v>0</v>
      </c>
      <c r="CL195" s="1404" t="b">
        <v>0</v>
      </c>
      <c r="CM195" s="1405" t="s">
        <v>750</v>
      </c>
      <c r="CN195" s="1408"/>
      <c r="CO195" s="1408"/>
      <c r="CP195" s="1408"/>
      <c r="CQ195" s="1404">
        <v>1</v>
      </c>
      <c r="CR195" s="1408"/>
      <c r="CS195" s="1404">
        <v>1</v>
      </c>
      <c r="CT195" s="1405" t="s">
        <v>407</v>
      </c>
      <c r="CU195" s="1408"/>
    </row>
    <row r="196" spans="1:99" hidden="1" x14ac:dyDescent="0.2">
      <c r="A196" s="1404">
        <v>2024</v>
      </c>
      <c r="B196" s="1405" t="s">
        <v>179</v>
      </c>
      <c r="C196" s="1405" t="s">
        <v>1176</v>
      </c>
      <c r="D196" s="1406">
        <v>1</v>
      </c>
      <c r="E196" s="1406">
        <v>0</v>
      </c>
      <c r="F196" s="1405" t="s">
        <v>236</v>
      </c>
      <c r="G196" s="1407" t="s">
        <v>693</v>
      </c>
      <c r="H196" s="1405" t="s">
        <v>407</v>
      </c>
      <c r="I196" s="1405" t="s">
        <v>694</v>
      </c>
      <c r="J196" s="1405" t="s">
        <v>303</v>
      </c>
      <c r="K196" s="1405" t="s">
        <v>1177</v>
      </c>
      <c r="L196" s="1405" t="s">
        <v>407</v>
      </c>
      <c r="M196" s="1405" t="s">
        <v>407</v>
      </c>
      <c r="N196" s="1408"/>
      <c r="O196" s="1407">
        <v>126</v>
      </c>
      <c r="P196" s="1405" t="s">
        <v>695</v>
      </c>
      <c r="Q196" s="1405" t="s">
        <v>474</v>
      </c>
      <c r="R196" s="1409">
        <v>13562</v>
      </c>
      <c r="S196" s="1409">
        <v>5580</v>
      </c>
      <c r="T196" s="1409">
        <v>971</v>
      </c>
      <c r="U196" s="1407">
        <v>13763</v>
      </c>
      <c r="V196" s="1405" t="s">
        <v>696</v>
      </c>
      <c r="W196" s="1405" t="s">
        <v>697</v>
      </c>
      <c r="X196" s="1405" t="s">
        <v>697</v>
      </c>
      <c r="Y196" s="1405" t="s">
        <v>407</v>
      </c>
      <c r="Z196" s="1404">
        <v>1</v>
      </c>
      <c r="AA196" s="1404">
        <v>0</v>
      </c>
      <c r="AB196" s="1408"/>
      <c r="AC196" s="1408"/>
      <c r="AD196" s="1408"/>
      <c r="AE196" s="1408"/>
      <c r="AF196" s="1408"/>
      <c r="AG196" s="1408"/>
      <c r="AH196" s="1408"/>
      <c r="AI196" s="1406">
        <v>0</v>
      </c>
      <c r="AJ196" s="1408"/>
      <c r="AK196" s="1408"/>
      <c r="AL196" s="1408"/>
      <c r="AM196" s="1408"/>
      <c r="AN196" s="1408"/>
      <c r="AO196" s="1408"/>
      <c r="AP196" s="1408"/>
      <c r="AQ196" s="1406">
        <v>157126</v>
      </c>
      <c r="AR196" s="1404" t="s">
        <v>407</v>
      </c>
      <c r="AS196" s="1406">
        <v>430.48219178082189</v>
      </c>
      <c r="AT196" s="1406">
        <v>11.585754313523079</v>
      </c>
      <c r="AU196" s="1406">
        <v>3.1741792639789261E-2</v>
      </c>
      <c r="AV196" s="1406">
        <v>14.273249045522684</v>
      </c>
      <c r="AW196" s="1406">
        <v>3.91047919055416E-2</v>
      </c>
      <c r="AX196" s="1405" t="s">
        <v>407</v>
      </c>
      <c r="AY196" s="1404">
        <v>0</v>
      </c>
      <c r="AZ196" s="1405" t="s">
        <v>407</v>
      </c>
      <c r="BA196" s="1405" t="s">
        <v>407</v>
      </c>
      <c r="BB196" s="1408"/>
      <c r="BC196" s="1408"/>
      <c r="BD196" s="1404">
        <v>0</v>
      </c>
      <c r="BE196" s="1405" t="s">
        <v>407</v>
      </c>
      <c r="BF196" s="1405" t="s">
        <v>407</v>
      </c>
      <c r="BG196" s="1404">
        <v>0</v>
      </c>
      <c r="BH196" s="1405" t="s">
        <v>407</v>
      </c>
      <c r="BI196" s="1405" t="s">
        <v>407</v>
      </c>
      <c r="BJ196" s="1404">
        <v>0</v>
      </c>
      <c r="BK196" s="1404">
        <v>0</v>
      </c>
      <c r="BL196" s="1404">
        <v>0</v>
      </c>
      <c r="BM196" s="1404">
        <v>0</v>
      </c>
      <c r="BN196" s="1408"/>
      <c r="BO196" s="1404">
        <v>0</v>
      </c>
      <c r="BP196" s="1405" t="s">
        <v>407</v>
      </c>
      <c r="BQ196" s="1405" t="s">
        <v>407</v>
      </c>
      <c r="BR196" s="1404">
        <v>1</v>
      </c>
      <c r="BS196" s="1405" t="s">
        <v>838</v>
      </c>
      <c r="BT196" s="1405" t="s">
        <v>407</v>
      </c>
      <c r="BU196" s="1405" t="s">
        <v>407</v>
      </c>
      <c r="BV196" s="1405" t="s">
        <v>407</v>
      </c>
      <c r="BW196" s="1404">
        <v>0</v>
      </c>
      <c r="BX196" s="1405" t="s">
        <v>407</v>
      </c>
      <c r="BY196" s="1405" t="s">
        <v>407</v>
      </c>
      <c r="BZ196" s="1405" t="s">
        <v>407</v>
      </c>
      <c r="CA196" s="1404">
        <v>0</v>
      </c>
      <c r="CB196" s="1405" t="s">
        <v>407</v>
      </c>
      <c r="CC196" s="1405" t="s">
        <v>677</v>
      </c>
      <c r="CD196" s="1404" t="b">
        <v>0</v>
      </c>
      <c r="CE196" s="1404" t="b">
        <v>0</v>
      </c>
      <c r="CF196" s="1404" t="b">
        <v>0</v>
      </c>
      <c r="CG196" s="1404" t="b">
        <v>0</v>
      </c>
      <c r="CH196" s="1404" t="b">
        <v>0</v>
      </c>
      <c r="CI196" s="1404" t="b">
        <v>0</v>
      </c>
      <c r="CJ196" s="1404" t="b">
        <v>1</v>
      </c>
      <c r="CK196" s="1404" t="b">
        <v>0</v>
      </c>
      <c r="CL196" s="1404" t="b">
        <v>0</v>
      </c>
      <c r="CM196" s="1405" t="s">
        <v>698</v>
      </c>
      <c r="CN196" s="1408"/>
      <c r="CO196" s="1408"/>
      <c r="CP196" s="1408"/>
      <c r="CQ196" s="1404">
        <v>1</v>
      </c>
      <c r="CR196" s="1408"/>
      <c r="CS196" s="1404">
        <v>1</v>
      </c>
      <c r="CT196" s="1405" t="s">
        <v>407</v>
      </c>
      <c r="CU196" s="1408"/>
    </row>
    <row r="197" spans="1:99" hidden="1" x14ac:dyDescent="0.2">
      <c r="A197" s="1404">
        <v>2024</v>
      </c>
      <c r="B197" s="1405" t="s">
        <v>178</v>
      </c>
      <c r="C197" s="1405" t="s">
        <v>885</v>
      </c>
      <c r="D197" s="1406">
        <v>1</v>
      </c>
      <c r="E197" s="1406">
        <v>0</v>
      </c>
      <c r="F197" s="1405" t="s">
        <v>236</v>
      </c>
      <c r="G197" s="1407" t="s">
        <v>693</v>
      </c>
      <c r="H197" s="1405" t="s">
        <v>407</v>
      </c>
      <c r="I197" s="1405" t="s">
        <v>694</v>
      </c>
      <c r="J197" s="1405" t="s">
        <v>298</v>
      </c>
      <c r="K197" s="1405" t="s">
        <v>886</v>
      </c>
      <c r="L197" s="1405" t="s">
        <v>407</v>
      </c>
      <c r="M197" s="1405" t="s">
        <v>407</v>
      </c>
      <c r="N197" s="1408"/>
      <c r="O197" s="1407">
        <v>126</v>
      </c>
      <c r="P197" s="1405" t="s">
        <v>695</v>
      </c>
      <c r="Q197" s="1405" t="s">
        <v>473</v>
      </c>
      <c r="R197" s="1409">
        <v>3012</v>
      </c>
      <c r="S197" s="1409">
        <v>1641</v>
      </c>
      <c r="T197" s="1409">
        <v>267</v>
      </c>
      <c r="U197" s="1407">
        <v>13763</v>
      </c>
      <c r="V197" s="1405" t="s">
        <v>696</v>
      </c>
      <c r="W197" s="1405" t="s">
        <v>697</v>
      </c>
      <c r="X197" s="1405" t="s">
        <v>697</v>
      </c>
      <c r="Y197" s="1405" t="s">
        <v>407</v>
      </c>
      <c r="Z197" s="1404">
        <v>1</v>
      </c>
      <c r="AA197" s="1404">
        <v>0</v>
      </c>
      <c r="AB197" s="1408"/>
      <c r="AC197" s="1408"/>
      <c r="AD197" s="1408"/>
      <c r="AE197" s="1408"/>
      <c r="AF197" s="1408"/>
      <c r="AG197" s="1406">
        <v>0</v>
      </c>
      <c r="AH197" s="1408"/>
      <c r="AI197" s="1406">
        <v>0</v>
      </c>
      <c r="AJ197" s="1408"/>
      <c r="AK197" s="1408"/>
      <c r="AL197" s="1408"/>
      <c r="AM197" s="1408"/>
      <c r="AN197" s="1408"/>
      <c r="AO197" s="1406">
        <v>174740</v>
      </c>
      <c r="AP197" s="1408"/>
      <c r="AQ197" s="1406">
        <v>174740</v>
      </c>
      <c r="AR197" s="1404" t="s">
        <v>407</v>
      </c>
      <c r="AS197" s="1406">
        <v>478.73972602739724</v>
      </c>
      <c r="AT197" s="1406">
        <v>58.014608233731742</v>
      </c>
      <c r="AU197" s="1406">
        <v>0.15894413214721026</v>
      </c>
      <c r="AV197" s="1406">
        <v>14.732290497983476</v>
      </c>
      <c r="AW197" s="1406">
        <v>4.0362439720502671E-2</v>
      </c>
      <c r="AX197" s="1405" t="s">
        <v>1199</v>
      </c>
      <c r="AY197" s="1404">
        <v>1</v>
      </c>
      <c r="AZ197" s="1405" t="s">
        <v>808</v>
      </c>
      <c r="BA197" s="1405" t="s">
        <v>407</v>
      </c>
      <c r="BB197" s="1408"/>
      <c r="BC197" s="1408"/>
      <c r="BD197" s="1404">
        <v>0</v>
      </c>
      <c r="BE197" s="1405" t="s">
        <v>407</v>
      </c>
      <c r="BF197" s="1405" t="s">
        <v>407</v>
      </c>
      <c r="BG197" s="1404">
        <v>0</v>
      </c>
      <c r="BH197" s="1405" t="s">
        <v>407</v>
      </c>
      <c r="BI197" s="1405" t="s">
        <v>407</v>
      </c>
      <c r="BJ197" s="1404">
        <v>0</v>
      </c>
      <c r="BK197" s="1404">
        <v>0</v>
      </c>
      <c r="BL197" s="1404">
        <v>0</v>
      </c>
      <c r="BM197" s="1404">
        <v>0</v>
      </c>
      <c r="BN197" s="1408"/>
      <c r="BO197" s="1404">
        <v>0</v>
      </c>
      <c r="BP197" s="1405" t="s">
        <v>407</v>
      </c>
      <c r="BQ197" s="1405" t="s">
        <v>407</v>
      </c>
      <c r="BR197" s="1404">
        <v>0</v>
      </c>
      <c r="BS197" s="1405" t="s">
        <v>407</v>
      </c>
      <c r="BT197" s="1405" t="s">
        <v>407</v>
      </c>
      <c r="BU197" s="1405" t="s">
        <v>407</v>
      </c>
      <c r="BV197" s="1405" t="s">
        <v>407</v>
      </c>
      <c r="BW197" s="1404">
        <v>0</v>
      </c>
      <c r="BX197" s="1405" t="s">
        <v>407</v>
      </c>
      <c r="BY197" s="1405" t="s">
        <v>407</v>
      </c>
      <c r="BZ197" s="1405" t="s">
        <v>407</v>
      </c>
      <c r="CA197" s="1404">
        <v>0</v>
      </c>
      <c r="CB197" s="1405" t="s">
        <v>407</v>
      </c>
      <c r="CC197" s="1405" t="s">
        <v>677</v>
      </c>
      <c r="CD197" s="1404" t="b">
        <v>0</v>
      </c>
      <c r="CE197" s="1404" t="b">
        <v>0</v>
      </c>
      <c r="CF197" s="1404" t="b">
        <v>0</v>
      </c>
      <c r="CG197" s="1404" t="b">
        <v>0</v>
      </c>
      <c r="CH197" s="1404" t="b">
        <v>0</v>
      </c>
      <c r="CI197" s="1404" t="b">
        <v>0</v>
      </c>
      <c r="CJ197" s="1404" t="b">
        <v>1</v>
      </c>
      <c r="CK197" s="1404" t="b">
        <v>0</v>
      </c>
      <c r="CL197" s="1404" t="b">
        <v>0</v>
      </c>
      <c r="CM197" s="1405" t="s">
        <v>750</v>
      </c>
      <c r="CN197" s="1408"/>
      <c r="CO197" s="1408"/>
      <c r="CP197" s="1408"/>
      <c r="CQ197" s="1404">
        <v>1</v>
      </c>
      <c r="CR197" s="1408"/>
      <c r="CS197" s="1404">
        <v>1</v>
      </c>
      <c r="CT197" s="1405" t="s">
        <v>407</v>
      </c>
      <c r="CU197" s="1408"/>
    </row>
    <row r="198" spans="1:99" hidden="1" x14ac:dyDescent="0.2">
      <c r="A198" s="1404">
        <v>2024</v>
      </c>
      <c r="B198" s="1405" t="s">
        <v>189</v>
      </c>
      <c r="C198" s="1405" t="s">
        <v>735</v>
      </c>
      <c r="D198" s="1406">
        <v>1</v>
      </c>
      <c r="E198" s="1406">
        <v>0</v>
      </c>
      <c r="F198" s="1405" t="s">
        <v>236</v>
      </c>
      <c r="G198" s="1407" t="s">
        <v>693</v>
      </c>
      <c r="H198" s="1405" t="s">
        <v>407</v>
      </c>
      <c r="I198" s="1405" t="s">
        <v>694</v>
      </c>
      <c r="J198" s="1405" t="s">
        <v>342</v>
      </c>
      <c r="K198" s="1405" t="s">
        <v>736</v>
      </c>
      <c r="L198" s="1405" t="s">
        <v>407</v>
      </c>
      <c r="M198" s="1405" t="s">
        <v>407</v>
      </c>
      <c r="N198" s="1408"/>
      <c r="O198" s="1407">
        <v>126</v>
      </c>
      <c r="P198" s="1405" t="s">
        <v>695</v>
      </c>
      <c r="Q198" s="1405" t="s">
        <v>483</v>
      </c>
      <c r="R198" s="1409">
        <v>12739</v>
      </c>
      <c r="S198" s="1409">
        <v>5656</v>
      </c>
      <c r="T198" s="1409">
        <v>559</v>
      </c>
      <c r="U198" s="1407">
        <v>13763</v>
      </c>
      <c r="V198" s="1405" t="s">
        <v>696</v>
      </c>
      <c r="W198" s="1405" t="s">
        <v>697</v>
      </c>
      <c r="X198" s="1405" t="s">
        <v>697</v>
      </c>
      <c r="Y198" s="1405" t="s">
        <v>407</v>
      </c>
      <c r="Z198" s="1404">
        <v>1</v>
      </c>
      <c r="AA198" s="1404">
        <v>0</v>
      </c>
      <c r="AB198" s="1408"/>
      <c r="AC198" s="1408"/>
      <c r="AD198" s="1408"/>
      <c r="AE198" s="1408"/>
      <c r="AF198" s="1408"/>
      <c r="AG198" s="1408"/>
      <c r="AH198" s="1406">
        <v>0</v>
      </c>
      <c r="AI198" s="1406">
        <v>0</v>
      </c>
      <c r="AJ198" s="1408"/>
      <c r="AK198" s="1408"/>
      <c r="AL198" s="1408"/>
      <c r="AM198" s="1408"/>
      <c r="AN198" s="1408"/>
      <c r="AO198" s="1408"/>
      <c r="AP198" s="1406">
        <v>677470</v>
      </c>
      <c r="AQ198" s="1406">
        <v>677470</v>
      </c>
      <c r="AR198" s="1404" t="s">
        <v>407</v>
      </c>
      <c r="AS198" s="1406">
        <v>1856.0821917808219</v>
      </c>
      <c r="AT198" s="1406">
        <v>53.180783420990657</v>
      </c>
      <c r="AU198" s="1406">
        <v>0.14570077649586483</v>
      </c>
      <c r="AV198" s="1406">
        <v>3.1785165556005337</v>
      </c>
      <c r="AW198" s="1406">
        <v>8.7082645358918728E-3</v>
      </c>
      <c r="AX198" s="1405" t="s">
        <v>407</v>
      </c>
      <c r="AY198" s="1404">
        <v>0</v>
      </c>
      <c r="AZ198" s="1405" t="s">
        <v>407</v>
      </c>
      <c r="BA198" s="1405" t="s">
        <v>407</v>
      </c>
      <c r="BB198" s="1408"/>
      <c r="BC198" s="1408"/>
      <c r="BD198" s="1404">
        <v>0</v>
      </c>
      <c r="BE198" s="1405" t="s">
        <v>407</v>
      </c>
      <c r="BF198" s="1405" t="s">
        <v>407</v>
      </c>
      <c r="BG198" s="1404">
        <v>0</v>
      </c>
      <c r="BH198" s="1405" t="s">
        <v>407</v>
      </c>
      <c r="BI198" s="1405" t="s">
        <v>407</v>
      </c>
      <c r="BJ198" s="1404">
        <v>1</v>
      </c>
      <c r="BK198" s="1404">
        <v>0</v>
      </c>
      <c r="BL198" s="1404">
        <v>0</v>
      </c>
      <c r="BM198" s="1404">
        <v>0</v>
      </c>
      <c r="BN198" s="1408"/>
      <c r="BO198" s="1404">
        <v>0</v>
      </c>
      <c r="BP198" s="1405" t="s">
        <v>407</v>
      </c>
      <c r="BQ198" s="1405" t="s">
        <v>407</v>
      </c>
      <c r="BR198" s="1404">
        <v>0</v>
      </c>
      <c r="BS198" s="1405" t="s">
        <v>407</v>
      </c>
      <c r="BT198" s="1405" t="s">
        <v>407</v>
      </c>
      <c r="BU198" s="1405" t="s">
        <v>407</v>
      </c>
      <c r="BV198" s="1405" t="s">
        <v>407</v>
      </c>
      <c r="BW198" s="1404">
        <v>0</v>
      </c>
      <c r="BX198" s="1405" t="s">
        <v>407</v>
      </c>
      <c r="BY198" s="1405" t="s">
        <v>407</v>
      </c>
      <c r="BZ198" s="1405" t="s">
        <v>407</v>
      </c>
      <c r="CA198" s="1404">
        <v>0</v>
      </c>
      <c r="CB198" s="1405" t="s">
        <v>407</v>
      </c>
      <c r="CC198" s="1405" t="s">
        <v>677</v>
      </c>
      <c r="CD198" s="1404" t="b">
        <v>0</v>
      </c>
      <c r="CE198" s="1404" t="b">
        <v>0</v>
      </c>
      <c r="CF198" s="1404" t="b">
        <v>0</v>
      </c>
      <c r="CG198" s="1404" t="b">
        <v>0</v>
      </c>
      <c r="CH198" s="1404" t="b">
        <v>0</v>
      </c>
      <c r="CI198" s="1404" t="b">
        <v>0</v>
      </c>
      <c r="CJ198" s="1404" t="b">
        <v>1</v>
      </c>
      <c r="CK198" s="1404" t="b">
        <v>0</v>
      </c>
      <c r="CL198" s="1404" t="b">
        <v>0</v>
      </c>
      <c r="CM198" s="1405" t="s">
        <v>698</v>
      </c>
      <c r="CN198" s="1408"/>
      <c r="CO198" s="1408"/>
      <c r="CP198" s="1408"/>
      <c r="CQ198" s="1404">
        <v>1</v>
      </c>
      <c r="CR198" s="1408"/>
      <c r="CS198" s="1404">
        <v>1</v>
      </c>
      <c r="CT198" s="1405" t="s">
        <v>407</v>
      </c>
      <c r="CU198" s="1408"/>
    </row>
    <row r="199" spans="1:99" hidden="1" x14ac:dyDescent="0.2">
      <c r="A199" s="1404">
        <v>2024</v>
      </c>
      <c r="B199" s="1405" t="s">
        <v>179</v>
      </c>
      <c r="C199" s="1405" t="s">
        <v>1029</v>
      </c>
      <c r="D199" s="1406">
        <v>1</v>
      </c>
      <c r="E199" s="1406">
        <v>0</v>
      </c>
      <c r="F199" s="1405" t="s">
        <v>236</v>
      </c>
      <c r="G199" s="1407" t="s">
        <v>693</v>
      </c>
      <c r="H199" s="1405" t="s">
        <v>407</v>
      </c>
      <c r="I199" s="1405" t="s">
        <v>694</v>
      </c>
      <c r="J199" s="1405" t="s">
        <v>303</v>
      </c>
      <c r="K199" s="1405" t="s">
        <v>1030</v>
      </c>
      <c r="L199" s="1405" t="s">
        <v>407</v>
      </c>
      <c r="M199" s="1405" t="s">
        <v>407</v>
      </c>
      <c r="N199" s="1408"/>
      <c r="O199" s="1407">
        <v>126</v>
      </c>
      <c r="P199" s="1405" t="s">
        <v>695</v>
      </c>
      <c r="Q199" s="1405" t="s">
        <v>474</v>
      </c>
      <c r="R199" s="1409">
        <v>19535</v>
      </c>
      <c r="S199" s="1409">
        <v>8238</v>
      </c>
      <c r="T199" s="1409">
        <v>987</v>
      </c>
      <c r="U199" s="1407">
        <v>13763</v>
      </c>
      <c r="V199" s="1405" t="s">
        <v>696</v>
      </c>
      <c r="W199" s="1405" t="s">
        <v>697</v>
      </c>
      <c r="X199" s="1405" t="s">
        <v>697</v>
      </c>
      <c r="Y199" s="1405" t="s">
        <v>407</v>
      </c>
      <c r="Z199" s="1404">
        <v>1</v>
      </c>
      <c r="AA199" s="1404">
        <v>0</v>
      </c>
      <c r="AB199" s="1408"/>
      <c r="AC199" s="1408"/>
      <c r="AD199" s="1408"/>
      <c r="AE199" s="1408"/>
      <c r="AF199" s="1408"/>
      <c r="AG199" s="1408"/>
      <c r="AH199" s="1406">
        <v>0</v>
      </c>
      <c r="AI199" s="1406">
        <v>0</v>
      </c>
      <c r="AJ199" s="1408"/>
      <c r="AK199" s="1408"/>
      <c r="AL199" s="1408"/>
      <c r="AM199" s="1408"/>
      <c r="AN199" s="1408"/>
      <c r="AO199" s="1408"/>
      <c r="AP199" s="1406">
        <v>0</v>
      </c>
      <c r="AQ199" s="1406">
        <v>611655</v>
      </c>
      <c r="AR199" s="1404" t="s">
        <v>407</v>
      </c>
      <c r="AS199" s="1406">
        <v>1675.7671232876712</v>
      </c>
      <c r="AT199" s="1406">
        <v>31.310724340926541</v>
      </c>
      <c r="AU199" s="1406">
        <v>8.5782806413497378E-2</v>
      </c>
      <c r="AV199" s="1406">
        <v>14.273249045522684</v>
      </c>
      <c r="AW199" s="1406">
        <v>3.91047919055416E-2</v>
      </c>
      <c r="AX199" s="1405" t="s">
        <v>407</v>
      </c>
      <c r="AY199" s="1404">
        <v>0</v>
      </c>
      <c r="AZ199" s="1405" t="s">
        <v>407</v>
      </c>
      <c r="BA199" s="1405" t="s">
        <v>407</v>
      </c>
      <c r="BB199" s="1408"/>
      <c r="BC199" s="1408"/>
      <c r="BD199" s="1404">
        <v>0</v>
      </c>
      <c r="BE199" s="1405" t="s">
        <v>407</v>
      </c>
      <c r="BF199" s="1405" t="s">
        <v>407</v>
      </c>
      <c r="BG199" s="1404">
        <v>0</v>
      </c>
      <c r="BH199" s="1405" t="s">
        <v>407</v>
      </c>
      <c r="BI199" s="1405" t="s">
        <v>407</v>
      </c>
      <c r="BJ199" s="1404">
        <v>1</v>
      </c>
      <c r="BK199" s="1404">
        <v>0</v>
      </c>
      <c r="BL199" s="1404">
        <v>0</v>
      </c>
      <c r="BM199" s="1404">
        <v>0</v>
      </c>
      <c r="BN199" s="1408"/>
      <c r="BO199" s="1404">
        <v>0</v>
      </c>
      <c r="BP199" s="1405" t="s">
        <v>407</v>
      </c>
      <c r="BQ199" s="1405" t="s">
        <v>407</v>
      </c>
      <c r="BR199" s="1404">
        <v>0</v>
      </c>
      <c r="BS199" s="1405" t="s">
        <v>407</v>
      </c>
      <c r="BT199" s="1405" t="s">
        <v>407</v>
      </c>
      <c r="BU199" s="1405" t="s">
        <v>407</v>
      </c>
      <c r="BV199" s="1405" t="s">
        <v>407</v>
      </c>
      <c r="BW199" s="1404">
        <v>0</v>
      </c>
      <c r="BX199" s="1405" t="s">
        <v>407</v>
      </c>
      <c r="BY199" s="1405" t="s">
        <v>407</v>
      </c>
      <c r="BZ199" s="1405" t="s">
        <v>407</v>
      </c>
      <c r="CA199" s="1404">
        <v>0</v>
      </c>
      <c r="CB199" s="1405" t="s">
        <v>407</v>
      </c>
      <c r="CC199" s="1405" t="s">
        <v>677</v>
      </c>
      <c r="CD199" s="1404" t="b">
        <v>0</v>
      </c>
      <c r="CE199" s="1404" t="b">
        <v>0</v>
      </c>
      <c r="CF199" s="1404" t="b">
        <v>0</v>
      </c>
      <c r="CG199" s="1404" t="b">
        <v>0</v>
      </c>
      <c r="CH199" s="1404" t="b">
        <v>0</v>
      </c>
      <c r="CI199" s="1404" t="b">
        <v>0</v>
      </c>
      <c r="CJ199" s="1404" t="b">
        <v>1</v>
      </c>
      <c r="CK199" s="1404" t="b">
        <v>0</v>
      </c>
      <c r="CL199" s="1404" t="b">
        <v>0</v>
      </c>
      <c r="CM199" s="1405" t="s">
        <v>698</v>
      </c>
      <c r="CN199" s="1408"/>
      <c r="CO199" s="1408"/>
      <c r="CP199" s="1408"/>
      <c r="CQ199" s="1404">
        <v>1</v>
      </c>
      <c r="CR199" s="1408"/>
      <c r="CS199" s="1404">
        <v>1</v>
      </c>
      <c r="CT199" s="1405" t="s">
        <v>407</v>
      </c>
      <c r="CU199" s="1408"/>
    </row>
    <row r="200" spans="1:99" hidden="1" x14ac:dyDescent="0.2">
      <c r="A200" s="1404">
        <v>2024</v>
      </c>
      <c r="B200" s="1405" t="s">
        <v>185</v>
      </c>
      <c r="C200" s="1405" t="s">
        <v>782</v>
      </c>
      <c r="D200" s="1406">
        <v>1</v>
      </c>
      <c r="E200" s="1406">
        <v>0</v>
      </c>
      <c r="F200" s="1405" t="s">
        <v>236</v>
      </c>
      <c r="G200" s="1407" t="s">
        <v>693</v>
      </c>
      <c r="H200" s="1405" t="s">
        <v>407</v>
      </c>
      <c r="I200" s="1405" t="s">
        <v>694</v>
      </c>
      <c r="J200" s="1405" t="s">
        <v>328</v>
      </c>
      <c r="K200" s="1405" t="s">
        <v>783</v>
      </c>
      <c r="L200" s="1405" t="s">
        <v>407</v>
      </c>
      <c r="M200" s="1405" t="s">
        <v>407</v>
      </c>
      <c r="N200" s="1408"/>
      <c r="O200" s="1407">
        <v>126</v>
      </c>
      <c r="P200" s="1405" t="s">
        <v>695</v>
      </c>
      <c r="Q200" s="1405" t="s">
        <v>480</v>
      </c>
      <c r="R200" s="1409">
        <v>23322</v>
      </c>
      <c r="S200" s="1409">
        <v>10767</v>
      </c>
      <c r="T200" s="1409">
        <v>1890</v>
      </c>
      <c r="U200" s="1407">
        <v>13763</v>
      </c>
      <c r="V200" s="1405" t="s">
        <v>696</v>
      </c>
      <c r="W200" s="1405" t="s">
        <v>697</v>
      </c>
      <c r="X200" s="1405" t="s">
        <v>697</v>
      </c>
      <c r="Y200" s="1405" t="s">
        <v>407</v>
      </c>
      <c r="Z200" s="1404">
        <v>1</v>
      </c>
      <c r="AA200" s="1404">
        <v>0</v>
      </c>
      <c r="AB200" s="1408"/>
      <c r="AC200" s="1408"/>
      <c r="AD200" s="1408"/>
      <c r="AE200" s="1408"/>
      <c r="AF200" s="1408"/>
      <c r="AG200" s="1406">
        <v>175645</v>
      </c>
      <c r="AH200" s="1408"/>
      <c r="AI200" s="1406">
        <v>175645</v>
      </c>
      <c r="AJ200" s="1408"/>
      <c r="AK200" s="1408"/>
      <c r="AL200" s="1408"/>
      <c r="AM200" s="1408"/>
      <c r="AN200" s="1408"/>
      <c r="AO200" s="1406">
        <v>535093</v>
      </c>
      <c r="AP200" s="1408"/>
      <c r="AQ200" s="1406">
        <v>535093</v>
      </c>
      <c r="AR200" s="1404" t="s">
        <v>407</v>
      </c>
      <c r="AS200" s="1406">
        <v>1466.0082191780823</v>
      </c>
      <c r="AT200" s="1406">
        <v>22.943701226309923</v>
      </c>
      <c r="AU200" s="1406">
        <v>6.2859455414547738E-2</v>
      </c>
      <c r="AV200" s="1406">
        <v>5.4096916421641303</v>
      </c>
      <c r="AW200" s="1406">
        <v>1.4821072992230493E-2</v>
      </c>
      <c r="AX200" s="1405" t="s">
        <v>407</v>
      </c>
      <c r="AY200" s="1404">
        <v>1</v>
      </c>
      <c r="AZ200" s="1405" t="s">
        <v>713</v>
      </c>
      <c r="BA200" s="1405" t="s">
        <v>407</v>
      </c>
      <c r="BB200" s="1408"/>
      <c r="BC200" s="1408"/>
      <c r="BD200" s="1404">
        <v>0</v>
      </c>
      <c r="BE200" s="1405" t="s">
        <v>407</v>
      </c>
      <c r="BF200" s="1405" t="s">
        <v>407</v>
      </c>
      <c r="BG200" s="1404">
        <v>0</v>
      </c>
      <c r="BH200" s="1405" t="s">
        <v>407</v>
      </c>
      <c r="BI200" s="1405" t="s">
        <v>407</v>
      </c>
      <c r="BJ200" s="1404">
        <v>0</v>
      </c>
      <c r="BK200" s="1404">
        <v>0</v>
      </c>
      <c r="BL200" s="1404">
        <v>0</v>
      </c>
      <c r="BM200" s="1404">
        <v>0</v>
      </c>
      <c r="BN200" s="1408"/>
      <c r="BO200" s="1404">
        <v>0</v>
      </c>
      <c r="BP200" s="1405" t="s">
        <v>407</v>
      </c>
      <c r="BQ200" s="1405" t="s">
        <v>407</v>
      </c>
      <c r="BR200" s="1404">
        <v>0</v>
      </c>
      <c r="BS200" s="1405" t="s">
        <v>407</v>
      </c>
      <c r="BT200" s="1405" t="s">
        <v>407</v>
      </c>
      <c r="BU200" s="1405" t="s">
        <v>407</v>
      </c>
      <c r="BV200" s="1405" t="s">
        <v>1214</v>
      </c>
      <c r="BW200" s="1404">
        <v>0</v>
      </c>
      <c r="BX200" s="1405" t="s">
        <v>407</v>
      </c>
      <c r="BY200" s="1405" t="s">
        <v>407</v>
      </c>
      <c r="BZ200" s="1405" t="s">
        <v>407</v>
      </c>
      <c r="CA200" s="1404">
        <v>0</v>
      </c>
      <c r="CB200" s="1405" t="s">
        <v>407</v>
      </c>
      <c r="CC200" s="1405" t="s">
        <v>677</v>
      </c>
      <c r="CD200" s="1404" t="b">
        <v>0</v>
      </c>
      <c r="CE200" s="1404" t="b">
        <v>0</v>
      </c>
      <c r="CF200" s="1404" t="b">
        <v>0</v>
      </c>
      <c r="CG200" s="1404" t="b">
        <v>0</v>
      </c>
      <c r="CH200" s="1404" t="b">
        <v>0</v>
      </c>
      <c r="CI200" s="1404" t="b">
        <v>0</v>
      </c>
      <c r="CJ200" s="1404" t="b">
        <v>1</v>
      </c>
      <c r="CK200" s="1404" t="b">
        <v>0</v>
      </c>
      <c r="CL200" s="1404" t="b">
        <v>0</v>
      </c>
      <c r="CM200" s="1405" t="s">
        <v>750</v>
      </c>
      <c r="CN200" s="1408"/>
      <c r="CO200" s="1408"/>
      <c r="CP200" s="1408"/>
      <c r="CQ200" s="1404">
        <v>1</v>
      </c>
      <c r="CR200" s="1408"/>
      <c r="CS200" s="1404">
        <v>1</v>
      </c>
      <c r="CT200" s="1405" t="s">
        <v>407</v>
      </c>
      <c r="CU200" s="1408"/>
    </row>
    <row r="201" spans="1:99" hidden="1" x14ac:dyDescent="0.2">
      <c r="A201" s="1404">
        <v>2024</v>
      </c>
      <c r="B201" s="1405" t="s">
        <v>178</v>
      </c>
      <c r="C201" s="1405" t="s">
        <v>896</v>
      </c>
      <c r="D201" s="1406">
        <v>1</v>
      </c>
      <c r="E201" s="1406">
        <v>0</v>
      </c>
      <c r="F201" s="1405" t="s">
        <v>236</v>
      </c>
      <c r="G201" s="1407" t="s">
        <v>693</v>
      </c>
      <c r="H201" s="1405" t="s">
        <v>407</v>
      </c>
      <c r="I201" s="1405" t="s">
        <v>694</v>
      </c>
      <c r="J201" s="1405" t="s">
        <v>298</v>
      </c>
      <c r="K201" s="1405" t="s">
        <v>897</v>
      </c>
      <c r="L201" s="1405" t="s">
        <v>407</v>
      </c>
      <c r="M201" s="1405" t="s">
        <v>407</v>
      </c>
      <c r="N201" s="1408"/>
      <c r="O201" s="1407">
        <v>126</v>
      </c>
      <c r="P201" s="1405" t="s">
        <v>695</v>
      </c>
      <c r="Q201" s="1405" t="s">
        <v>473</v>
      </c>
      <c r="R201" s="1409">
        <v>4508</v>
      </c>
      <c r="S201" s="1409">
        <v>1924</v>
      </c>
      <c r="T201" s="1409">
        <v>197</v>
      </c>
      <c r="U201" s="1407">
        <v>13763</v>
      </c>
      <c r="V201" s="1405" t="s">
        <v>696</v>
      </c>
      <c r="W201" s="1405" t="s">
        <v>697</v>
      </c>
      <c r="X201" s="1405" t="s">
        <v>697</v>
      </c>
      <c r="Y201" s="1405" t="s">
        <v>407</v>
      </c>
      <c r="Z201" s="1404">
        <v>1</v>
      </c>
      <c r="AA201" s="1404">
        <v>0</v>
      </c>
      <c r="AB201" s="1408"/>
      <c r="AC201" s="1408"/>
      <c r="AD201" s="1408"/>
      <c r="AE201" s="1408"/>
      <c r="AF201" s="1408"/>
      <c r="AG201" s="1408"/>
      <c r="AH201" s="1408"/>
      <c r="AI201" s="1406">
        <v>0</v>
      </c>
      <c r="AJ201" s="1408"/>
      <c r="AK201" s="1408"/>
      <c r="AL201" s="1408"/>
      <c r="AM201" s="1408"/>
      <c r="AN201" s="1408"/>
      <c r="AO201" s="1408"/>
      <c r="AP201" s="1408"/>
      <c r="AQ201" s="1406">
        <v>765730</v>
      </c>
      <c r="AR201" s="1404" t="s">
        <v>407</v>
      </c>
      <c r="AS201" s="1406">
        <v>2097.8904109589039</v>
      </c>
      <c r="AT201" s="1406">
        <v>169.86024844720498</v>
      </c>
      <c r="AU201" s="1406">
        <v>0.46537054369097253</v>
      </c>
      <c r="AV201" s="1406">
        <v>14.732290497983476</v>
      </c>
      <c r="AW201" s="1406">
        <v>4.0362439720502671E-2</v>
      </c>
      <c r="AX201" s="1405" t="s">
        <v>407</v>
      </c>
      <c r="AY201" s="1404">
        <v>0</v>
      </c>
      <c r="AZ201" s="1405" t="s">
        <v>407</v>
      </c>
      <c r="BA201" s="1405" t="s">
        <v>407</v>
      </c>
      <c r="BB201" s="1408"/>
      <c r="BC201" s="1408"/>
      <c r="BD201" s="1404">
        <v>0</v>
      </c>
      <c r="BE201" s="1405" t="s">
        <v>407</v>
      </c>
      <c r="BF201" s="1405" t="s">
        <v>407</v>
      </c>
      <c r="BG201" s="1404">
        <v>0</v>
      </c>
      <c r="BH201" s="1405" t="s">
        <v>407</v>
      </c>
      <c r="BI201" s="1405" t="s">
        <v>407</v>
      </c>
      <c r="BJ201" s="1404">
        <v>0</v>
      </c>
      <c r="BK201" s="1404">
        <v>0</v>
      </c>
      <c r="BL201" s="1404">
        <v>0</v>
      </c>
      <c r="BM201" s="1404">
        <v>0</v>
      </c>
      <c r="BN201" s="1408"/>
      <c r="BO201" s="1404">
        <v>0</v>
      </c>
      <c r="BP201" s="1405" t="s">
        <v>407</v>
      </c>
      <c r="BQ201" s="1405" t="s">
        <v>407</v>
      </c>
      <c r="BR201" s="1404">
        <v>1</v>
      </c>
      <c r="BS201" s="1405" t="s">
        <v>898</v>
      </c>
      <c r="BT201" s="1405" t="s">
        <v>407</v>
      </c>
      <c r="BU201" s="1405" t="s">
        <v>407</v>
      </c>
      <c r="BV201" s="1405" t="s">
        <v>881</v>
      </c>
      <c r="BW201" s="1404">
        <v>0</v>
      </c>
      <c r="BX201" s="1405" t="s">
        <v>407</v>
      </c>
      <c r="BY201" s="1405" t="s">
        <v>407</v>
      </c>
      <c r="BZ201" s="1405" t="s">
        <v>407</v>
      </c>
      <c r="CA201" s="1404">
        <v>0</v>
      </c>
      <c r="CB201" s="1405" t="s">
        <v>407</v>
      </c>
      <c r="CC201" s="1405" t="s">
        <v>677</v>
      </c>
      <c r="CD201" s="1404" t="b">
        <v>0</v>
      </c>
      <c r="CE201" s="1404" t="b">
        <v>0</v>
      </c>
      <c r="CF201" s="1404" t="b">
        <v>0</v>
      </c>
      <c r="CG201" s="1404" t="b">
        <v>0</v>
      </c>
      <c r="CH201" s="1404" t="b">
        <v>0</v>
      </c>
      <c r="CI201" s="1404" t="b">
        <v>0</v>
      </c>
      <c r="CJ201" s="1404" t="b">
        <v>1</v>
      </c>
      <c r="CK201" s="1404" t="b">
        <v>0</v>
      </c>
      <c r="CL201" s="1404" t="b">
        <v>0</v>
      </c>
      <c r="CM201" s="1405" t="s">
        <v>698</v>
      </c>
      <c r="CN201" s="1408"/>
      <c r="CO201" s="1408"/>
      <c r="CP201" s="1408"/>
      <c r="CQ201" s="1404">
        <v>1</v>
      </c>
      <c r="CR201" s="1408"/>
      <c r="CS201" s="1404">
        <v>1</v>
      </c>
      <c r="CT201" s="1405" t="s">
        <v>407</v>
      </c>
      <c r="CU201" s="1408"/>
    </row>
    <row r="202" spans="1:99" hidden="1" x14ac:dyDescent="0.2">
      <c r="A202" s="1404">
        <v>2024</v>
      </c>
      <c r="B202" s="1405" t="s">
        <v>179</v>
      </c>
      <c r="C202" s="1405" t="s">
        <v>1054</v>
      </c>
      <c r="D202" s="1406">
        <v>1</v>
      </c>
      <c r="E202" s="1406">
        <v>0</v>
      </c>
      <c r="F202" s="1405" t="s">
        <v>236</v>
      </c>
      <c r="G202" s="1407" t="s">
        <v>693</v>
      </c>
      <c r="H202" s="1405" t="s">
        <v>407</v>
      </c>
      <c r="I202" s="1405" t="s">
        <v>694</v>
      </c>
      <c r="J202" s="1405" t="s">
        <v>303</v>
      </c>
      <c r="K202" s="1405" t="s">
        <v>1055</v>
      </c>
      <c r="L202" s="1405" t="s">
        <v>407</v>
      </c>
      <c r="M202" s="1405" t="s">
        <v>407</v>
      </c>
      <c r="N202" s="1408"/>
      <c r="O202" s="1407">
        <v>126</v>
      </c>
      <c r="P202" s="1405" t="s">
        <v>695</v>
      </c>
      <c r="Q202" s="1405" t="s">
        <v>474</v>
      </c>
      <c r="R202" s="1409">
        <v>12720</v>
      </c>
      <c r="S202" s="1409">
        <v>5423</v>
      </c>
      <c r="T202" s="1409">
        <v>620</v>
      </c>
      <c r="U202" s="1407">
        <v>13763</v>
      </c>
      <c r="V202" s="1405" t="s">
        <v>696</v>
      </c>
      <c r="W202" s="1405" t="s">
        <v>697</v>
      </c>
      <c r="X202" s="1405" t="s">
        <v>697</v>
      </c>
      <c r="Y202" s="1405" t="s">
        <v>407</v>
      </c>
      <c r="Z202" s="1404">
        <v>1</v>
      </c>
      <c r="AA202" s="1404">
        <v>0</v>
      </c>
      <c r="AB202" s="1408"/>
      <c r="AC202" s="1408"/>
      <c r="AD202" s="1408"/>
      <c r="AE202" s="1408"/>
      <c r="AF202" s="1408"/>
      <c r="AG202" s="1406">
        <v>0</v>
      </c>
      <c r="AH202" s="1408"/>
      <c r="AI202" s="1406">
        <v>0</v>
      </c>
      <c r="AJ202" s="1408"/>
      <c r="AK202" s="1408"/>
      <c r="AL202" s="1408"/>
      <c r="AM202" s="1408"/>
      <c r="AN202" s="1408"/>
      <c r="AO202" s="1406">
        <v>722030</v>
      </c>
      <c r="AP202" s="1408"/>
      <c r="AQ202" s="1406">
        <v>722030</v>
      </c>
      <c r="AR202" s="1404" t="s">
        <v>407</v>
      </c>
      <c r="AS202" s="1406">
        <v>1978.1643835616439</v>
      </c>
      <c r="AT202" s="1406">
        <v>56.763364779874216</v>
      </c>
      <c r="AU202" s="1406">
        <v>0.15551606789006633</v>
      </c>
      <c r="AV202" s="1406">
        <v>14.273249045522684</v>
      </c>
      <c r="AW202" s="1406">
        <v>3.91047919055416E-2</v>
      </c>
      <c r="AX202" s="1405" t="s">
        <v>407</v>
      </c>
      <c r="AY202" s="1404">
        <v>1</v>
      </c>
      <c r="AZ202" s="1405" t="s">
        <v>751</v>
      </c>
      <c r="BA202" s="1405" t="s">
        <v>407</v>
      </c>
      <c r="BB202" s="1408"/>
      <c r="BC202" s="1408"/>
      <c r="BD202" s="1404">
        <v>0</v>
      </c>
      <c r="BE202" s="1405" t="s">
        <v>407</v>
      </c>
      <c r="BF202" s="1405" t="s">
        <v>407</v>
      </c>
      <c r="BG202" s="1404">
        <v>0</v>
      </c>
      <c r="BH202" s="1405" t="s">
        <v>407</v>
      </c>
      <c r="BI202" s="1405" t="s">
        <v>407</v>
      </c>
      <c r="BJ202" s="1404">
        <v>0</v>
      </c>
      <c r="BK202" s="1404">
        <v>0</v>
      </c>
      <c r="BL202" s="1404">
        <v>0</v>
      </c>
      <c r="BM202" s="1404">
        <v>0</v>
      </c>
      <c r="BN202" s="1408"/>
      <c r="BO202" s="1404">
        <v>0</v>
      </c>
      <c r="BP202" s="1405" t="s">
        <v>407</v>
      </c>
      <c r="BQ202" s="1405" t="s">
        <v>407</v>
      </c>
      <c r="BR202" s="1404">
        <v>0</v>
      </c>
      <c r="BS202" s="1405" t="s">
        <v>407</v>
      </c>
      <c r="BT202" s="1405" t="s">
        <v>407</v>
      </c>
      <c r="BU202" s="1405" t="s">
        <v>407</v>
      </c>
      <c r="BV202" s="1405" t="s">
        <v>1170</v>
      </c>
      <c r="BW202" s="1404">
        <v>0</v>
      </c>
      <c r="BX202" s="1405" t="s">
        <v>407</v>
      </c>
      <c r="BY202" s="1405" t="s">
        <v>407</v>
      </c>
      <c r="BZ202" s="1405" t="s">
        <v>407</v>
      </c>
      <c r="CA202" s="1404">
        <v>0</v>
      </c>
      <c r="CB202" s="1405" t="s">
        <v>407</v>
      </c>
      <c r="CC202" s="1405" t="s">
        <v>677</v>
      </c>
      <c r="CD202" s="1404" t="b">
        <v>0</v>
      </c>
      <c r="CE202" s="1404" t="b">
        <v>0</v>
      </c>
      <c r="CF202" s="1404" t="b">
        <v>0</v>
      </c>
      <c r="CG202" s="1404" t="b">
        <v>0</v>
      </c>
      <c r="CH202" s="1404" t="b">
        <v>0</v>
      </c>
      <c r="CI202" s="1404" t="b">
        <v>0</v>
      </c>
      <c r="CJ202" s="1404" t="b">
        <v>1</v>
      </c>
      <c r="CK202" s="1404" t="b">
        <v>0</v>
      </c>
      <c r="CL202" s="1404" t="b">
        <v>0</v>
      </c>
      <c r="CM202" s="1405" t="s">
        <v>750</v>
      </c>
      <c r="CN202" s="1408"/>
      <c r="CO202" s="1408"/>
      <c r="CP202" s="1408"/>
      <c r="CQ202" s="1404">
        <v>1</v>
      </c>
      <c r="CR202" s="1408"/>
      <c r="CS202" s="1404">
        <v>1</v>
      </c>
      <c r="CT202" s="1405" t="s">
        <v>407</v>
      </c>
      <c r="CU202" s="1408"/>
    </row>
    <row r="203" spans="1:99" hidden="1" x14ac:dyDescent="0.2">
      <c r="A203" s="1404">
        <v>2024</v>
      </c>
      <c r="B203" s="1405" t="s">
        <v>178</v>
      </c>
      <c r="C203" s="1405" t="s">
        <v>899</v>
      </c>
      <c r="D203" s="1406">
        <v>1</v>
      </c>
      <c r="E203" s="1406">
        <v>0</v>
      </c>
      <c r="F203" s="1405" t="s">
        <v>236</v>
      </c>
      <c r="G203" s="1407" t="s">
        <v>693</v>
      </c>
      <c r="H203" s="1405" t="s">
        <v>407</v>
      </c>
      <c r="I203" s="1405" t="s">
        <v>694</v>
      </c>
      <c r="J203" s="1405" t="s">
        <v>298</v>
      </c>
      <c r="K203" s="1405" t="s">
        <v>718</v>
      </c>
      <c r="L203" s="1405" t="s">
        <v>407</v>
      </c>
      <c r="M203" s="1405" t="s">
        <v>407</v>
      </c>
      <c r="N203" s="1408"/>
      <c r="O203" s="1407">
        <v>126</v>
      </c>
      <c r="P203" s="1405" t="s">
        <v>695</v>
      </c>
      <c r="Q203" s="1405" t="s">
        <v>473</v>
      </c>
      <c r="R203" s="1409">
        <v>8825</v>
      </c>
      <c r="S203" s="1409">
        <v>4586</v>
      </c>
      <c r="T203" s="1409">
        <v>609</v>
      </c>
      <c r="U203" s="1407">
        <v>13763</v>
      </c>
      <c r="V203" s="1405" t="s">
        <v>696</v>
      </c>
      <c r="W203" s="1405" t="s">
        <v>697</v>
      </c>
      <c r="X203" s="1405" t="s">
        <v>697</v>
      </c>
      <c r="Y203" s="1405" t="s">
        <v>407</v>
      </c>
      <c r="Z203" s="1404">
        <v>1</v>
      </c>
      <c r="AA203" s="1404">
        <v>0</v>
      </c>
      <c r="AB203" s="1408"/>
      <c r="AC203" s="1408"/>
      <c r="AD203" s="1408"/>
      <c r="AE203" s="1408"/>
      <c r="AF203" s="1408"/>
      <c r="AG203" s="1408"/>
      <c r="AH203" s="1408"/>
      <c r="AI203" s="1406">
        <v>0</v>
      </c>
      <c r="AJ203" s="1408"/>
      <c r="AK203" s="1408"/>
      <c r="AL203" s="1408"/>
      <c r="AM203" s="1408"/>
      <c r="AN203" s="1408"/>
      <c r="AO203" s="1408"/>
      <c r="AP203" s="1408"/>
      <c r="AQ203" s="1406">
        <v>269363</v>
      </c>
      <c r="AR203" s="1404" t="s">
        <v>407</v>
      </c>
      <c r="AS203" s="1406">
        <v>737.98082191780827</v>
      </c>
      <c r="AT203" s="1406">
        <v>30.522719546742209</v>
      </c>
      <c r="AU203" s="1406">
        <v>8.3623889169156737E-2</v>
      </c>
      <c r="AV203" s="1406">
        <v>14.732290497983476</v>
      </c>
      <c r="AW203" s="1406">
        <v>4.0362439720502671E-2</v>
      </c>
      <c r="AX203" s="1405" t="s">
        <v>407</v>
      </c>
      <c r="AY203" s="1404">
        <v>0</v>
      </c>
      <c r="AZ203" s="1405" t="s">
        <v>407</v>
      </c>
      <c r="BA203" s="1405" t="s">
        <v>407</v>
      </c>
      <c r="BB203" s="1408"/>
      <c r="BC203" s="1408"/>
      <c r="BD203" s="1404">
        <v>0</v>
      </c>
      <c r="BE203" s="1405" t="s">
        <v>407</v>
      </c>
      <c r="BF203" s="1405" t="s">
        <v>407</v>
      </c>
      <c r="BG203" s="1404">
        <v>0</v>
      </c>
      <c r="BH203" s="1405" t="s">
        <v>407</v>
      </c>
      <c r="BI203" s="1405" t="s">
        <v>407</v>
      </c>
      <c r="BJ203" s="1404">
        <v>0</v>
      </c>
      <c r="BK203" s="1404">
        <v>0</v>
      </c>
      <c r="BL203" s="1404">
        <v>0</v>
      </c>
      <c r="BM203" s="1404">
        <v>0</v>
      </c>
      <c r="BN203" s="1408"/>
      <c r="BO203" s="1404">
        <v>0</v>
      </c>
      <c r="BP203" s="1405" t="s">
        <v>407</v>
      </c>
      <c r="BQ203" s="1405" t="s">
        <v>407</v>
      </c>
      <c r="BR203" s="1404">
        <v>1</v>
      </c>
      <c r="BS203" s="1405" t="s">
        <v>751</v>
      </c>
      <c r="BT203" s="1405" t="s">
        <v>407</v>
      </c>
      <c r="BU203" s="1405" t="s">
        <v>407</v>
      </c>
      <c r="BV203" s="1405" t="s">
        <v>1216</v>
      </c>
      <c r="BW203" s="1404">
        <v>0</v>
      </c>
      <c r="BX203" s="1405" t="s">
        <v>407</v>
      </c>
      <c r="BY203" s="1405" t="s">
        <v>407</v>
      </c>
      <c r="BZ203" s="1405" t="s">
        <v>407</v>
      </c>
      <c r="CA203" s="1404">
        <v>0</v>
      </c>
      <c r="CB203" s="1405" t="s">
        <v>407</v>
      </c>
      <c r="CC203" s="1405" t="s">
        <v>677</v>
      </c>
      <c r="CD203" s="1404" t="b">
        <v>0</v>
      </c>
      <c r="CE203" s="1404" t="b">
        <v>0</v>
      </c>
      <c r="CF203" s="1404" t="b">
        <v>0</v>
      </c>
      <c r="CG203" s="1404" t="b">
        <v>0</v>
      </c>
      <c r="CH203" s="1404" t="b">
        <v>0</v>
      </c>
      <c r="CI203" s="1404" t="b">
        <v>0</v>
      </c>
      <c r="CJ203" s="1404" t="b">
        <v>1</v>
      </c>
      <c r="CK203" s="1404" t="b">
        <v>0</v>
      </c>
      <c r="CL203" s="1404" t="b">
        <v>0</v>
      </c>
      <c r="CM203" s="1405" t="s">
        <v>698</v>
      </c>
      <c r="CN203" s="1408"/>
      <c r="CO203" s="1408"/>
      <c r="CP203" s="1408"/>
      <c r="CQ203" s="1404">
        <v>1</v>
      </c>
      <c r="CR203" s="1408"/>
      <c r="CS203" s="1404">
        <v>1</v>
      </c>
      <c r="CT203" s="1405" t="s">
        <v>407</v>
      </c>
      <c r="CU203" s="1408"/>
    </row>
    <row r="204" spans="1:99" hidden="1" x14ac:dyDescent="0.2">
      <c r="A204" s="1404">
        <v>2024</v>
      </c>
      <c r="B204" s="1405" t="s">
        <v>178</v>
      </c>
      <c r="C204" s="1405" t="s">
        <v>902</v>
      </c>
      <c r="D204" s="1406">
        <v>1</v>
      </c>
      <c r="E204" s="1406">
        <v>0</v>
      </c>
      <c r="F204" s="1405" t="s">
        <v>236</v>
      </c>
      <c r="G204" s="1407" t="s">
        <v>693</v>
      </c>
      <c r="H204" s="1405" t="s">
        <v>407</v>
      </c>
      <c r="I204" s="1405" t="s">
        <v>694</v>
      </c>
      <c r="J204" s="1405" t="s">
        <v>298</v>
      </c>
      <c r="K204" s="1405" t="s">
        <v>903</v>
      </c>
      <c r="L204" s="1405" t="s">
        <v>407</v>
      </c>
      <c r="M204" s="1405" t="s">
        <v>407</v>
      </c>
      <c r="N204" s="1408"/>
      <c r="O204" s="1407">
        <v>126</v>
      </c>
      <c r="P204" s="1405" t="s">
        <v>695</v>
      </c>
      <c r="Q204" s="1405" t="s">
        <v>473</v>
      </c>
      <c r="R204" s="1409">
        <v>4344</v>
      </c>
      <c r="S204" s="1409">
        <v>1695</v>
      </c>
      <c r="T204" s="1409">
        <v>287</v>
      </c>
      <c r="U204" s="1407">
        <v>13763</v>
      </c>
      <c r="V204" s="1405" t="s">
        <v>696</v>
      </c>
      <c r="W204" s="1405" t="s">
        <v>697</v>
      </c>
      <c r="X204" s="1405" t="s">
        <v>697</v>
      </c>
      <c r="Y204" s="1405" t="s">
        <v>407</v>
      </c>
      <c r="Z204" s="1404">
        <v>1</v>
      </c>
      <c r="AA204" s="1404">
        <v>0</v>
      </c>
      <c r="AB204" s="1408"/>
      <c r="AC204" s="1408"/>
      <c r="AD204" s="1408"/>
      <c r="AE204" s="1408"/>
      <c r="AF204" s="1408"/>
      <c r="AG204" s="1408"/>
      <c r="AH204" s="1408"/>
      <c r="AI204" s="1406">
        <v>0</v>
      </c>
      <c r="AJ204" s="1408"/>
      <c r="AK204" s="1408"/>
      <c r="AL204" s="1408"/>
      <c r="AM204" s="1408"/>
      <c r="AN204" s="1408"/>
      <c r="AO204" s="1408"/>
      <c r="AP204" s="1408"/>
      <c r="AQ204" s="1406">
        <v>419480</v>
      </c>
      <c r="AR204" s="1404" t="s">
        <v>407</v>
      </c>
      <c r="AS204" s="1406">
        <v>1149.2602739726028</v>
      </c>
      <c r="AT204" s="1406">
        <v>96.565377532228368</v>
      </c>
      <c r="AU204" s="1406">
        <v>0.26456267817048867</v>
      </c>
      <c r="AV204" s="1406">
        <v>14.732290497983476</v>
      </c>
      <c r="AW204" s="1406">
        <v>4.0362439720502671E-2</v>
      </c>
      <c r="AX204" s="1405" t="s">
        <v>407</v>
      </c>
      <c r="AY204" s="1404">
        <v>0</v>
      </c>
      <c r="AZ204" s="1405" t="s">
        <v>407</v>
      </c>
      <c r="BA204" s="1405" t="s">
        <v>407</v>
      </c>
      <c r="BB204" s="1408"/>
      <c r="BC204" s="1408"/>
      <c r="BD204" s="1404">
        <v>0</v>
      </c>
      <c r="BE204" s="1405" t="s">
        <v>407</v>
      </c>
      <c r="BF204" s="1405" t="s">
        <v>407</v>
      </c>
      <c r="BG204" s="1404">
        <v>0</v>
      </c>
      <c r="BH204" s="1405" t="s">
        <v>407</v>
      </c>
      <c r="BI204" s="1405" t="s">
        <v>407</v>
      </c>
      <c r="BJ204" s="1404">
        <v>0</v>
      </c>
      <c r="BK204" s="1404">
        <v>0</v>
      </c>
      <c r="BL204" s="1404">
        <v>0</v>
      </c>
      <c r="BM204" s="1404">
        <v>0</v>
      </c>
      <c r="BN204" s="1408"/>
      <c r="BO204" s="1404">
        <v>0</v>
      </c>
      <c r="BP204" s="1405" t="s">
        <v>407</v>
      </c>
      <c r="BQ204" s="1405" t="s">
        <v>407</v>
      </c>
      <c r="BR204" s="1404">
        <v>1</v>
      </c>
      <c r="BS204" s="1405" t="s">
        <v>898</v>
      </c>
      <c r="BT204" s="1405" t="s">
        <v>407</v>
      </c>
      <c r="BU204" s="1405" t="s">
        <v>407</v>
      </c>
      <c r="BV204" s="1405" t="s">
        <v>407</v>
      </c>
      <c r="BW204" s="1404">
        <v>0</v>
      </c>
      <c r="BX204" s="1405" t="s">
        <v>407</v>
      </c>
      <c r="BY204" s="1405" t="s">
        <v>407</v>
      </c>
      <c r="BZ204" s="1405" t="s">
        <v>407</v>
      </c>
      <c r="CA204" s="1404">
        <v>0</v>
      </c>
      <c r="CB204" s="1405" t="s">
        <v>407</v>
      </c>
      <c r="CC204" s="1405" t="s">
        <v>677</v>
      </c>
      <c r="CD204" s="1404" t="b">
        <v>0</v>
      </c>
      <c r="CE204" s="1404" t="b">
        <v>0</v>
      </c>
      <c r="CF204" s="1404" t="b">
        <v>0</v>
      </c>
      <c r="CG204" s="1404" t="b">
        <v>0</v>
      </c>
      <c r="CH204" s="1404" t="b">
        <v>0</v>
      </c>
      <c r="CI204" s="1404" t="b">
        <v>0</v>
      </c>
      <c r="CJ204" s="1404" t="b">
        <v>1</v>
      </c>
      <c r="CK204" s="1404" t="b">
        <v>0</v>
      </c>
      <c r="CL204" s="1404" t="b">
        <v>0</v>
      </c>
      <c r="CM204" s="1405" t="s">
        <v>698</v>
      </c>
      <c r="CN204" s="1408"/>
      <c r="CO204" s="1408"/>
      <c r="CP204" s="1408"/>
      <c r="CQ204" s="1404">
        <v>1</v>
      </c>
      <c r="CR204" s="1408"/>
      <c r="CS204" s="1404">
        <v>1</v>
      </c>
      <c r="CT204" s="1405" t="s">
        <v>407</v>
      </c>
      <c r="CU204" s="1408"/>
    </row>
    <row r="205" spans="1:99" hidden="1" x14ac:dyDescent="0.2">
      <c r="A205" s="1404">
        <v>2024</v>
      </c>
      <c r="B205" s="1405" t="s">
        <v>178</v>
      </c>
      <c r="C205" s="1405" t="s">
        <v>1221</v>
      </c>
      <c r="D205" s="1406">
        <v>1</v>
      </c>
      <c r="E205" s="1406">
        <v>0</v>
      </c>
      <c r="F205" s="1405" t="s">
        <v>236</v>
      </c>
      <c r="G205" s="1407" t="s">
        <v>693</v>
      </c>
      <c r="H205" s="1405" t="s">
        <v>407</v>
      </c>
      <c r="I205" s="1405" t="s">
        <v>694</v>
      </c>
      <c r="J205" s="1405" t="s">
        <v>298</v>
      </c>
      <c r="K205" s="1405" t="s">
        <v>335</v>
      </c>
      <c r="L205" s="1405" t="s">
        <v>407</v>
      </c>
      <c r="M205" s="1405" t="s">
        <v>407</v>
      </c>
      <c r="N205" s="1408"/>
      <c r="O205" s="1407">
        <v>126</v>
      </c>
      <c r="P205" s="1405" t="s">
        <v>695</v>
      </c>
      <c r="Q205" s="1405" t="s">
        <v>473</v>
      </c>
      <c r="R205" s="1409">
        <v>4490</v>
      </c>
      <c r="S205" s="1409">
        <v>2300</v>
      </c>
      <c r="T205" s="1409">
        <v>277</v>
      </c>
      <c r="U205" s="1407">
        <v>13763</v>
      </c>
      <c r="V205" s="1405" t="s">
        <v>696</v>
      </c>
      <c r="W205" s="1405" t="s">
        <v>697</v>
      </c>
      <c r="X205" s="1405" t="s">
        <v>697</v>
      </c>
      <c r="Y205" s="1405" t="s">
        <v>407</v>
      </c>
      <c r="Z205" s="1404">
        <v>1</v>
      </c>
      <c r="AA205" s="1404">
        <v>0</v>
      </c>
      <c r="AB205" s="1408"/>
      <c r="AC205" s="1408"/>
      <c r="AD205" s="1408"/>
      <c r="AE205" s="1408"/>
      <c r="AF205" s="1408"/>
      <c r="AG205" s="1408"/>
      <c r="AH205" s="1408"/>
      <c r="AI205" s="1406">
        <v>0</v>
      </c>
      <c r="AJ205" s="1408"/>
      <c r="AK205" s="1408"/>
      <c r="AL205" s="1408"/>
      <c r="AM205" s="1408"/>
      <c r="AN205" s="1408"/>
      <c r="AO205" s="1408"/>
      <c r="AP205" s="1408"/>
      <c r="AQ205" s="1406">
        <v>173350</v>
      </c>
      <c r="AR205" s="1404" t="s">
        <v>407</v>
      </c>
      <c r="AS205" s="1406">
        <v>474.93150684931504</v>
      </c>
      <c r="AT205" s="1406">
        <v>38.608017817371937</v>
      </c>
      <c r="AU205" s="1406">
        <v>0.10577539128047106</v>
      </c>
      <c r="AV205" s="1406">
        <v>14.732290497983476</v>
      </c>
      <c r="AW205" s="1406">
        <v>4.0362439720502671E-2</v>
      </c>
      <c r="AX205" s="1405" t="s">
        <v>407</v>
      </c>
      <c r="AY205" s="1404">
        <v>0</v>
      </c>
      <c r="AZ205" s="1405" t="s">
        <v>407</v>
      </c>
      <c r="BA205" s="1405" t="s">
        <v>407</v>
      </c>
      <c r="BB205" s="1408"/>
      <c r="BC205" s="1408"/>
      <c r="BD205" s="1404">
        <v>0</v>
      </c>
      <c r="BE205" s="1405" t="s">
        <v>407</v>
      </c>
      <c r="BF205" s="1405" t="s">
        <v>407</v>
      </c>
      <c r="BG205" s="1404">
        <v>0</v>
      </c>
      <c r="BH205" s="1405" t="s">
        <v>407</v>
      </c>
      <c r="BI205" s="1405" t="s">
        <v>407</v>
      </c>
      <c r="BJ205" s="1404">
        <v>0</v>
      </c>
      <c r="BK205" s="1404">
        <v>0</v>
      </c>
      <c r="BL205" s="1404">
        <v>0</v>
      </c>
      <c r="BM205" s="1404">
        <v>0</v>
      </c>
      <c r="BN205" s="1408"/>
      <c r="BO205" s="1404">
        <v>0</v>
      </c>
      <c r="BP205" s="1405" t="s">
        <v>407</v>
      </c>
      <c r="BQ205" s="1405" t="s">
        <v>407</v>
      </c>
      <c r="BR205" s="1404">
        <v>1</v>
      </c>
      <c r="BS205" s="1405" t="s">
        <v>751</v>
      </c>
      <c r="BT205" s="1405" t="s">
        <v>407</v>
      </c>
      <c r="BU205" s="1405" t="s">
        <v>407</v>
      </c>
      <c r="BV205" s="1405" t="s">
        <v>770</v>
      </c>
      <c r="BW205" s="1404">
        <v>0</v>
      </c>
      <c r="BX205" s="1405" t="s">
        <v>407</v>
      </c>
      <c r="BY205" s="1405" t="s">
        <v>407</v>
      </c>
      <c r="BZ205" s="1405" t="s">
        <v>407</v>
      </c>
      <c r="CA205" s="1404">
        <v>0</v>
      </c>
      <c r="CB205" s="1405" t="s">
        <v>407</v>
      </c>
      <c r="CC205" s="1405" t="s">
        <v>677</v>
      </c>
      <c r="CD205" s="1404" t="b">
        <v>0</v>
      </c>
      <c r="CE205" s="1404" t="b">
        <v>0</v>
      </c>
      <c r="CF205" s="1404" t="b">
        <v>0</v>
      </c>
      <c r="CG205" s="1404" t="b">
        <v>0</v>
      </c>
      <c r="CH205" s="1404" t="b">
        <v>0</v>
      </c>
      <c r="CI205" s="1404" t="b">
        <v>0</v>
      </c>
      <c r="CJ205" s="1404" t="b">
        <v>1</v>
      </c>
      <c r="CK205" s="1404" t="b">
        <v>0</v>
      </c>
      <c r="CL205" s="1404" t="b">
        <v>0</v>
      </c>
      <c r="CM205" s="1405" t="s">
        <v>698</v>
      </c>
      <c r="CN205" s="1408"/>
      <c r="CO205" s="1408"/>
      <c r="CP205" s="1408"/>
      <c r="CQ205" s="1404">
        <v>1</v>
      </c>
      <c r="CR205" s="1408"/>
      <c r="CS205" s="1404">
        <v>1</v>
      </c>
      <c r="CT205" s="1405" t="s">
        <v>407</v>
      </c>
      <c r="CU205" s="1408"/>
    </row>
    <row r="206" spans="1:99" hidden="1" x14ac:dyDescent="0.2">
      <c r="A206" s="1404">
        <v>2024</v>
      </c>
      <c r="B206" s="1405" t="s">
        <v>180</v>
      </c>
      <c r="C206" s="1405" t="s">
        <v>768</v>
      </c>
      <c r="D206" s="1406">
        <v>1</v>
      </c>
      <c r="E206" s="1406">
        <v>0</v>
      </c>
      <c r="F206" s="1405" t="s">
        <v>236</v>
      </c>
      <c r="G206" s="1407" t="s">
        <v>693</v>
      </c>
      <c r="H206" s="1405" t="s">
        <v>407</v>
      </c>
      <c r="I206" s="1405" t="s">
        <v>694</v>
      </c>
      <c r="J206" s="1405" t="s">
        <v>307</v>
      </c>
      <c r="K206" s="1405" t="s">
        <v>769</v>
      </c>
      <c r="L206" s="1405" t="s">
        <v>407</v>
      </c>
      <c r="M206" s="1405" t="s">
        <v>407</v>
      </c>
      <c r="N206" s="1408"/>
      <c r="O206" s="1407">
        <v>126</v>
      </c>
      <c r="P206" s="1405" t="s">
        <v>695</v>
      </c>
      <c r="Q206" s="1405" t="s">
        <v>475</v>
      </c>
      <c r="R206" s="1409">
        <v>5480</v>
      </c>
      <c r="S206" s="1409">
        <v>2545</v>
      </c>
      <c r="T206" s="1409">
        <v>310</v>
      </c>
      <c r="U206" s="1407">
        <v>13763</v>
      </c>
      <c r="V206" s="1405" t="s">
        <v>696</v>
      </c>
      <c r="W206" s="1405" t="s">
        <v>697</v>
      </c>
      <c r="X206" s="1405" t="s">
        <v>697</v>
      </c>
      <c r="Y206" s="1405" t="s">
        <v>407</v>
      </c>
      <c r="Z206" s="1404">
        <v>1</v>
      </c>
      <c r="AA206" s="1404">
        <v>0</v>
      </c>
      <c r="AB206" s="1408"/>
      <c r="AC206" s="1408"/>
      <c r="AD206" s="1408"/>
      <c r="AE206" s="1408"/>
      <c r="AF206" s="1408"/>
      <c r="AG206" s="1408"/>
      <c r="AH206" s="1408"/>
      <c r="AI206" s="1406">
        <v>0</v>
      </c>
      <c r="AJ206" s="1408"/>
      <c r="AK206" s="1408"/>
      <c r="AL206" s="1408"/>
      <c r="AM206" s="1408"/>
      <c r="AN206" s="1408"/>
      <c r="AO206" s="1408"/>
      <c r="AP206" s="1408"/>
      <c r="AQ206" s="1406">
        <v>344717</v>
      </c>
      <c r="AR206" s="1404" t="s">
        <v>407</v>
      </c>
      <c r="AS206" s="1406">
        <v>944.43013698630136</v>
      </c>
      <c r="AT206" s="1406">
        <v>62.904562043795622</v>
      </c>
      <c r="AU206" s="1406">
        <v>0.17234126587341267</v>
      </c>
      <c r="AV206" s="1406">
        <v>3.5326331658123484</v>
      </c>
      <c r="AW206" s="1406">
        <v>9.6784470296228716E-3</v>
      </c>
      <c r="AX206" s="1405" t="s">
        <v>407</v>
      </c>
      <c r="AY206" s="1404">
        <v>0</v>
      </c>
      <c r="AZ206" s="1405" t="s">
        <v>407</v>
      </c>
      <c r="BA206" s="1405" t="s">
        <v>407</v>
      </c>
      <c r="BB206" s="1408"/>
      <c r="BC206" s="1408"/>
      <c r="BD206" s="1404">
        <v>0</v>
      </c>
      <c r="BE206" s="1405" t="s">
        <v>407</v>
      </c>
      <c r="BF206" s="1405" t="s">
        <v>407</v>
      </c>
      <c r="BG206" s="1404">
        <v>0</v>
      </c>
      <c r="BH206" s="1405" t="s">
        <v>407</v>
      </c>
      <c r="BI206" s="1405" t="s">
        <v>407</v>
      </c>
      <c r="BJ206" s="1404">
        <v>0</v>
      </c>
      <c r="BK206" s="1404">
        <v>0</v>
      </c>
      <c r="BL206" s="1404">
        <v>0</v>
      </c>
      <c r="BM206" s="1404">
        <v>0</v>
      </c>
      <c r="BN206" s="1408"/>
      <c r="BO206" s="1404">
        <v>0</v>
      </c>
      <c r="BP206" s="1405" t="s">
        <v>407</v>
      </c>
      <c r="BQ206" s="1405" t="s">
        <v>407</v>
      </c>
      <c r="BR206" s="1404">
        <v>1</v>
      </c>
      <c r="BS206" s="1405" t="s">
        <v>751</v>
      </c>
      <c r="BT206" s="1405" t="s">
        <v>407</v>
      </c>
      <c r="BU206" s="1405" t="s">
        <v>407</v>
      </c>
      <c r="BV206" s="1405" t="s">
        <v>770</v>
      </c>
      <c r="BW206" s="1404">
        <v>0</v>
      </c>
      <c r="BX206" s="1405" t="s">
        <v>407</v>
      </c>
      <c r="BY206" s="1405" t="s">
        <v>407</v>
      </c>
      <c r="BZ206" s="1405" t="s">
        <v>407</v>
      </c>
      <c r="CA206" s="1404">
        <v>0</v>
      </c>
      <c r="CB206" s="1405" t="s">
        <v>407</v>
      </c>
      <c r="CC206" s="1405" t="s">
        <v>677</v>
      </c>
      <c r="CD206" s="1404" t="b">
        <v>0</v>
      </c>
      <c r="CE206" s="1404" t="b">
        <v>0</v>
      </c>
      <c r="CF206" s="1404" t="b">
        <v>0</v>
      </c>
      <c r="CG206" s="1404" t="b">
        <v>0</v>
      </c>
      <c r="CH206" s="1404" t="b">
        <v>0</v>
      </c>
      <c r="CI206" s="1404" t="b">
        <v>0</v>
      </c>
      <c r="CJ206" s="1404" t="b">
        <v>1</v>
      </c>
      <c r="CK206" s="1404" t="b">
        <v>0</v>
      </c>
      <c r="CL206" s="1404" t="b">
        <v>0</v>
      </c>
      <c r="CM206" s="1405" t="s">
        <v>698</v>
      </c>
      <c r="CN206" s="1408"/>
      <c r="CO206" s="1408"/>
      <c r="CP206" s="1408"/>
      <c r="CQ206" s="1404">
        <v>1</v>
      </c>
      <c r="CR206" s="1408"/>
      <c r="CS206" s="1404">
        <v>1</v>
      </c>
      <c r="CT206" s="1405" t="s">
        <v>407</v>
      </c>
      <c r="CU206" s="1408"/>
    </row>
    <row r="207" spans="1:99" hidden="1" x14ac:dyDescent="0.2">
      <c r="A207" s="1404">
        <v>2024</v>
      </c>
      <c r="B207" s="1405" t="s">
        <v>179</v>
      </c>
      <c r="C207" s="1405" t="s">
        <v>1025</v>
      </c>
      <c r="D207" s="1406">
        <v>1</v>
      </c>
      <c r="E207" s="1406">
        <v>0</v>
      </c>
      <c r="F207" s="1405" t="s">
        <v>236</v>
      </c>
      <c r="G207" s="1407" t="s">
        <v>693</v>
      </c>
      <c r="H207" s="1405" t="s">
        <v>407</v>
      </c>
      <c r="I207" s="1405" t="s">
        <v>694</v>
      </c>
      <c r="J207" s="1405" t="s">
        <v>303</v>
      </c>
      <c r="K207" s="1405" t="s">
        <v>1026</v>
      </c>
      <c r="L207" s="1405" t="s">
        <v>407</v>
      </c>
      <c r="M207" s="1405" t="s">
        <v>407</v>
      </c>
      <c r="N207" s="1408"/>
      <c r="O207" s="1407">
        <v>126</v>
      </c>
      <c r="P207" s="1405" t="s">
        <v>695</v>
      </c>
      <c r="Q207" s="1405" t="s">
        <v>474</v>
      </c>
      <c r="R207" s="1409">
        <v>11688</v>
      </c>
      <c r="S207" s="1409">
        <v>5024</v>
      </c>
      <c r="T207" s="1409">
        <v>639</v>
      </c>
      <c r="U207" s="1407">
        <v>13763</v>
      </c>
      <c r="V207" s="1405" t="s">
        <v>696</v>
      </c>
      <c r="W207" s="1405" t="s">
        <v>697</v>
      </c>
      <c r="X207" s="1405" t="s">
        <v>697</v>
      </c>
      <c r="Y207" s="1405" t="s">
        <v>407</v>
      </c>
      <c r="Z207" s="1404">
        <v>1</v>
      </c>
      <c r="AA207" s="1404">
        <v>0</v>
      </c>
      <c r="AB207" s="1408"/>
      <c r="AC207" s="1408"/>
      <c r="AD207" s="1408"/>
      <c r="AE207" s="1408"/>
      <c r="AF207" s="1408"/>
      <c r="AG207" s="1406">
        <v>0</v>
      </c>
      <c r="AH207" s="1408"/>
      <c r="AI207" s="1406">
        <v>0</v>
      </c>
      <c r="AJ207" s="1408"/>
      <c r="AK207" s="1408"/>
      <c r="AL207" s="1408"/>
      <c r="AM207" s="1408"/>
      <c r="AN207" s="1408"/>
      <c r="AO207" s="1406">
        <v>411686</v>
      </c>
      <c r="AP207" s="1408"/>
      <c r="AQ207" s="1406">
        <v>411686</v>
      </c>
      <c r="AR207" s="1404" t="s">
        <v>407</v>
      </c>
      <c r="AS207" s="1406">
        <v>1127.9068493150685</v>
      </c>
      <c r="AT207" s="1406">
        <v>35.222963723477072</v>
      </c>
      <c r="AU207" s="1406">
        <v>9.6501270475279649E-2</v>
      </c>
      <c r="AV207" s="1406">
        <v>14.273249045522684</v>
      </c>
      <c r="AW207" s="1406">
        <v>3.91047919055416E-2</v>
      </c>
      <c r="AX207" s="1405" t="s">
        <v>407</v>
      </c>
      <c r="AY207" s="1404">
        <v>1</v>
      </c>
      <c r="AZ207" s="1405" t="s">
        <v>751</v>
      </c>
      <c r="BA207" s="1405" t="s">
        <v>407</v>
      </c>
      <c r="BB207" s="1408"/>
      <c r="BC207" s="1408"/>
      <c r="BD207" s="1404">
        <v>0</v>
      </c>
      <c r="BE207" s="1405" t="s">
        <v>407</v>
      </c>
      <c r="BF207" s="1405" t="s">
        <v>407</v>
      </c>
      <c r="BG207" s="1404">
        <v>0</v>
      </c>
      <c r="BH207" s="1405" t="s">
        <v>407</v>
      </c>
      <c r="BI207" s="1405" t="s">
        <v>407</v>
      </c>
      <c r="BJ207" s="1404">
        <v>0</v>
      </c>
      <c r="BK207" s="1404">
        <v>0</v>
      </c>
      <c r="BL207" s="1404">
        <v>0</v>
      </c>
      <c r="BM207" s="1404">
        <v>0</v>
      </c>
      <c r="BN207" s="1408"/>
      <c r="BO207" s="1404">
        <v>0</v>
      </c>
      <c r="BP207" s="1405" t="s">
        <v>407</v>
      </c>
      <c r="BQ207" s="1405" t="s">
        <v>407</v>
      </c>
      <c r="BR207" s="1404">
        <v>0</v>
      </c>
      <c r="BS207" s="1405" t="s">
        <v>407</v>
      </c>
      <c r="BT207" s="1405" t="s">
        <v>407</v>
      </c>
      <c r="BU207" s="1405" t="s">
        <v>407</v>
      </c>
      <c r="BV207" s="1405" t="s">
        <v>1170</v>
      </c>
      <c r="BW207" s="1404">
        <v>0</v>
      </c>
      <c r="BX207" s="1405" t="s">
        <v>407</v>
      </c>
      <c r="BY207" s="1405" t="s">
        <v>407</v>
      </c>
      <c r="BZ207" s="1405" t="s">
        <v>407</v>
      </c>
      <c r="CA207" s="1404">
        <v>0</v>
      </c>
      <c r="CB207" s="1405" t="s">
        <v>407</v>
      </c>
      <c r="CC207" s="1405" t="s">
        <v>677</v>
      </c>
      <c r="CD207" s="1404" t="b">
        <v>0</v>
      </c>
      <c r="CE207" s="1404" t="b">
        <v>0</v>
      </c>
      <c r="CF207" s="1404" t="b">
        <v>0</v>
      </c>
      <c r="CG207" s="1404" t="b">
        <v>0</v>
      </c>
      <c r="CH207" s="1404" t="b">
        <v>0</v>
      </c>
      <c r="CI207" s="1404" t="b">
        <v>0</v>
      </c>
      <c r="CJ207" s="1404" t="b">
        <v>1</v>
      </c>
      <c r="CK207" s="1404" t="b">
        <v>0</v>
      </c>
      <c r="CL207" s="1404" t="b">
        <v>0</v>
      </c>
      <c r="CM207" s="1405" t="s">
        <v>750</v>
      </c>
      <c r="CN207" s="1408"/>
      <c r="CO207" s="1408"/>
      <c r="CP207" s="1408"/>
      <c r="CQ207" s="1404">
        <v>1</v>
      </c>
      <c r="CR207" s="1408"/>
      <c r="CS207" s="1404">
        <v>1</v>
      </c>
      <c r="CT207" s="1405" t="s">
        <v>407</v>
      </c>
      <c r="CU207" s="1408"/>
    </row>
    <row r="208" spans="1:99" hidden="1" x14ac:dyDescent="0.2">
      <c r="A208" s="1404">
        <v>2024</v>
      </c>
      <c r="B208" s="1405" t="s">
        <v>178</v>
      </c>
      <c r="C208" s="1405" t="s">
        <v>850</v>
      </c>
      <c r="D208" s="1406">
        <v>1</v>
      </c>
      <c r="E208" s="1406">
        <v>0</v>
      </c>
      <c r="F208" s="1405" t="s">
        <v>236</v>
      </c>
      <c r="G208" s="1407" t="s">
        <v>693</v>
      </c>
      <c r="H208" s="1405" t="s">
        <v>407</v>
      </c>
      <c r="I208" s="1405" t="s">
        <v>694</v>
      </c>
      <c r="J208" s="1405" t="s">
        <v>298</v>
      </c>
      <c r="K208" s="1405" t="s">
        <v>851</v>
      </c>
      <c r="L208" s="1405" t="s">
        <v>407</v>
      </c>
      <c r="M208" s="1405" t="s">
        <v>407</v>
      </c>
      <c r="N208" s="1408"/>
      <c r="O208" s="1407">
        <v>126</v>
      </c>
      <c r="P208" s="1405" t="s">
        <v>695</v>
      </c>
      <c r="Q208" s="1405" t="s">
        <v>473</v>
      </c>
      <c r="R208" s="1409">
        <v>6676</v>
      </c>
      <c r="S208" s="1409">
        <v>2922</v>
      </c>
      <c r="T208" s="1409">
        <v>233</v>
      </c>
      <c r="U208" s="1407">
        <v>13763</v>
      </c>
      <c r="V208" s="1405" t="s">
        <v>696</v>
      </c>
      <c r="W208" s="1405" t="s">
        <v>697</v>
      </c>
      <c r="X208" s="1405" t="s">
        <v>697</v>
      </c>
      <c r="Y208" s="1405" t="s">
        <v>407</v>
      </c>
      <c r="Z208" s="1404">
        <v>1</v>
      </c>
      <c r="AA208" s="1404">
        <v>0</v>
      </c>
      <c r="AB208" s="1408"/>
      <c r="AC208" s="1408"/>
      <c r="AD208" s="1408"/>
      <c r="AE208" s="1408"/>
      <c r="AF208" s="1408"/>
      <c r="AG208" s="1408"/>
      <c r="AH208" s="1408"/>
      <c r="AI208" s="1406">
        <v>44400</v>
      </c>
      <c r="AJ208" s="1408"/>
      <c r="AK208" s="1408"/>
      <c r="AL208" s="1408"/>
      <c r="AM208" s="1408"/>
      <c r="AN208" s="1408"/>
      <c r="AO208" s="1408"/>
      <c r="AP208" s="1408"/>
      <c r="AQ208" s="1406">
        <v>85550</v>
      </c>
      <c r="AR208" s="1404" t="s">
        <v>407</v>
      </c>
      <c r="AS208" s="1406">
        <v>234.38356164383561</v>
      </c>
      <c r="AT208" s="1406">
        <v>12.814559616536849</v>
      </c>
      <c r="AU208" s="1406">
        <v>3.5108382511059862E-2</v>
      </c>
      <c r="AV208" s="1406">
        <v>14.732290497983476</v>
      </c>
      <c r="AW208" s="1406">
        <v>4.0362439720502671E-2</v>
      </c>
      <c r="AX208" s="1405" t="s">
        <v>1229</v>
      </c>
      <c r="AY208" s="1404">
        <v>0</v>
      </c>
      <c r="AZ208" s="1405" t="s">
        <v>407</v>
      </c>
      <c r="BA208" s="1405" t="s">
        <v>407</v>
      </c>
      <c r="BB208" s="1408"/>
      <c r="BC208" s="1408"/>
      <c r="BD208" s="1404">
        <v>0</v>
      </c>
      <c r="BE208" s="1405" t="s">
        <v>407</v>
      </c>
      <c r="BF208" s="1405" t="s">
        <v>407</v>
      </c>
      <c r="BG208" s="1404">
        <v>0</v>
      </c>
      <c r="BH208" s="1405" t="s">
        <v>407</v>
      </c>
      <c r="BI208" s="1405" t="s">
        <v>407</v>
      </c>
      <c r="BJ208" s="1404">
        <v>0</v>
      </c>
      <c r="BK208" s="1404">
        <v>0</v>
      </c>
      <c r="BL208" s="1404">
        <v>0</v>
      </c>
      <c r="BM208" s="1404">
        <v>0</v>
      </c>
      <c r="BN208" s="1408"/>
      <c r="BO208" s="1404">
        <v>0</v>
      </c>
      <c r="BP208" s="1405" t="s">
        <v>407</v>
      </c>
      <c r="BQ208" s="1405" t="s">
        <v>407</v>
      </c>
      <c r="BR208" s="1404">
        <v>1</v>
      </c>
      <c r="BS208" s="1405" t="s">
        <v>808</v>
      </c>
      <c r="BT208" s="1405" t="s">
        <v>407</v>
      </c>
      <c r="BU208" s="1405" t="s">
        <v>407</v>
      </c>
      <c r="BV208" s="1405" t="s">
        <v>407</v>
      </c>
      <c r="BW208" s="1404">
        <v>0</v>
      </c>
      <c r="BX208" s="1405" t="s">
        <v>407</v>
      </c>
      <c r="BY208" s="1405" t="s">
        <v>407</v>
      </c>
      <c r="BZ208" s="1405" t="s">
        <v>407</v>
      </c>
      <c r="CA208" s="1404">
        <v>0</v>
      </c>
      <c r="CB208" s="1405" t="s">
        <v>407</v>
      </c>
      <c r="CC208" s="1405" t="s">
        <v>677</v>
      </c>
      <c r="CD208" s="1404" t="b">
        <v>0</v>
      </c>
      <c r="CE208" s="1404" t="b">
        <v>0</v>
      </c>
      <c r="CF208" s="1404" t="b">
        <v>0</v>
      </c>
      <c r="CG208" s="1404" t="b">
        <v>0</v>
      </c>
      <c r="CH208" s="1404" t="b">
        <v>0</v>
      </c>
      <c r="CI208" s="1404" t="b">
        <v>0</v>
      </c>
      <c r="CJ208" s="1404" t="b">
        <v>1</v>
      </c>
      <c r="CK208" s="1404" t="b">
        <v>0</v>
      </c>
      <c r="CL208" s="1404" t="b">
        <v>0</v>
      </c>
      <c r="CM208" s="1405" t="s">
        <v>698</v>
      </c>
      <c r="CN208" s="1408"/>
      <c r="CO208" s="1408"/>
      <c r="CP208" s="1408"/>
      <c r="CQ208" s="1404">
        <v>1</v>
      </c>
      <c r="CR208" s="1408"/>
      <c r="CS208" s="1404">
        <v>1</v>
      </c>
      <c r="CT208" s="1405" t="s">
        <v>407</v>
      </c>
      <c r="CU208" s="1408"/>
    </row>
    <row r="209" spans="1:99" hidden="1" x14ac:dyDescent="0.2">
      <c r="A209" s="1404">
        <v>2024</v>
      </c>
      <c r="B209" s="1405" t="s">
        <v>178</v>
      </c>
      <c r="C209" s="1405" t="s">
        <v>887</v>
      </c>
      <c r="D209" s="1406">
        <v>1</v>
      </c>
      <c r="E209" s="1406">
        <v>0</v>
      </c>
      <c r="F209" s="1405" t="s">
        <v>236</v>
      </c>
      <c r="G209" s="1407" t="s">
        <v>693</v>
      </c>
      <c r="H209" s="1405" t="s">
        <v>407</v>
      </c>
      <c r="I209" s="1405" t="s">
        <v>694</v>
      </c>
      <c r="J209" s="1405" t="s">
        <v>298</v>
      </c>
      <c r="K209" s="1405" t="s">
        <v>888</v>
      </c>
      <c r="L209" s="1405" t="s">
        <v>407</v>
      </c>
      <c r="M209" s="1405" t="s">
        <v>407</v>
      </c>
      <c r="N209" s="1408"/>
      <c r="O209" s="1407">
        <v>126</v>
      </c>
      <c r="P209" s="1405" t="s">
        <v>695</v>
      </c>
      <c r="Q209" s="1405" t="s">
        <v>473</v>
      </c>
      <c r="R209" s="1409">
        <v>10448</v>
      </c>
      <c r="S209" s="1409">
        <v>4558</v>
      </c>
      <c r="T209" s="1409">
        <v>627</v>
      </c>
      <c r="U209" s="1407">
        <v>13763</v>
      </c>
      <c r="V209" s="1405" t="s">
        <v>696</v>
      </c>
      <c r="W209" s="1405" t="s">
        <v>697</v>
      </c>
      <c r="X209" s="1405" t="s">
        <v>697</v>
      </c>
      <c r="Y209" s="1405" t="s">
        <v>407</v>
      </c>
      <c r="Z209" s="1404">
        <v>1</v>
      </c>
      <c r="AA209" s="1404">
        <v>0</v>
      </c>
      <c r="AB209" s="1408"/>
      <c r="AC209" s="1408"/>
      <c r="AD209" s="1408"/>
      <c r="AE209" s="1408"/>
      <c r="AF209" s="1408"/>
      <c r="AG209" s="1408"/>
      <c r="AH209" s="1408"/>
      <c r="AI209" s="1406">
        <v>0</v>
      </c>
      <c r="AJ209" s="1408"/>
      <c r="AK209" s="1408"/>
      <c r="AL209" s="1408"/>
      <c r="AM209" s="1408"/>
      <c r="AN209" s="1408"/>
      <c r="AO209" s="1408"/>
      <c r="AP209" s="1408"/>
      <c r="AQ209" s="1406">
        <v>75640</v>
      </c>
      <c r="AR209" s="1404" t="s">
        <v>407</v>
      </c>
      <c r="AS209" s="1406">
        <v>207.23287671232876</v>
      </c>
      <c r="AT209" s="1406">
        <v>7.2396630934150075</v>
      </c>
      <c r="AU209" s="1406">
        <v>1.983469340661646E-2</v>
      </c>
      <c r="AV209" s="1406">
        <v>14.732290497983476</v>
      </c>
      <c r="AW209" s="1406">
        <v>4.0362439720502671E-2</v>
      </c>
      <c r="AX209" s="1405" t="s">
        <v>407</v>
      </c>
      <c r="AY209" s="1404">
        <v>0</v>
      </c>
      <c r="AZ209" s="1405" t="s">
        <v>407</v>
      </c>
      <c r="BA209" s="1405" t="s">
        <v>407</v>
      </c>
      <c r="BB209" s="1408"/>
      <c r="BC209" s="1408"/>
      <c r="BD209" s="1404">
        <v>0</v>
      </c>
      <c r="BE209" s="1405" t="s">
        <v>407</v>
      </c>
      <c r="BF209" s="1405" t="s">
        <v>407</v>
      </c>
      <c r="BG209" s="1404">
        <v>0</v>
      </c>
      <c r="BH209" s="1405" t="s">
        <v>407</v>
      </c>
      <c r="BI209" s="1405" t="s">
        <v>407</v>
      </c>
      <c r="BJ209" s="1404">
        <v>0</v>
      </c>
      <c r="BK209" s="1404">
        <v>0</v>
      </c>
      <c r="BL209" s="1404">
        <v>0</v>
      </c>
      <c r="BM209" s="1404">
        <v>0</v>
      </c>
      <c r="BN209" s="1408"/>
      <c r="BO209" s="1404">
        <v>0</v>
      </c>
      <c r="BP209" s="1405" t="s">
        <v>407</v>
      </c>
      <c r="BQ209" s="1405" t="s">
        <v>407</v>
      </c>
      <c r="BR209" s="1404">
        <v>1</v>
      </c>
      <c r="BS209" s="1405" t="s">
        <v>751</v>
      </c>
      <c r="BT209" s="1405" t="s">
        <v>407</v>
      </c>
      <c r="BU209" s="1405" t="s">
        <v>407</v>
      </c>
      <c r="BV209" s="1405" t="s">
        <v>407</v>
      </c>
      <c r="BW209" s="1404">
        <v>0</v>
      </c>
      <c r="BX209" s="1405" t="s">
        <v>407</v>
      </c>
      <c r="BY209" s="1405" t="s">
        <v>407</v>
      </c>
      <c r="BZ209" s="1405" t="s">
        <v>407</v>
      </c>
      <c r="CA209" s="1404">
        <v>0</v>
      </c>
      <c r="CB209" s="1405" t="s">
        <v>407</v>
      </c>
      <c r="CC209" s="1405" t="s">
        <v>677</v>
      </c>
      <c r="CD209" s="1404" t="b">
        <v>0</v>
      </c>
      <c r="CE209" s="1404" t="b">
        <v>0</v>
      </c>
      <c r="CF209" s="1404" t="b">
        <v>0</v>
      </c>
      <c r="CG209" s="1404" t="b">
        <v>0</v>
      </c>
      <c r="CH209" s="1404" t="b">
        <v>0</v>
      </c>
      <c r="CI209" s="1404" t="b">
        <v>0</v>
      </c>
      <c r="CJ209" s="1404" t="b">
        <v>1</v>
      </c>
      <c r="CK209" s="1404" t="b">
        <v>0</v>
      </c>
      <c r="CL209" s="1404" t="b">
        <v>0</v>
      </c>
      <c r="CM209" s="1405" t="s">
        <v>698</v>
      </c>
      <c r="CN209" s="1408"/>
      <c r="CO209" s="1408"/>
      <c r="CP209" s="1408"/>
      <c r="CQ209" s="1404">
        <v>1</v>
      </c>
      <c r="CR209" s="1408"/>
      <c r="CS209" s="1404">
        <v>1</v>
      </c>
      <c r="CT209" s="1405" t="s">
        <v>407</v>
      </c>
      <c r="CU209" s="1408"/>
    </row>
    <row r="210" spans="1:99" hidden="1" x14ac:dyDescent="0.2">
      <c r="A210" s="1404">
        <v>2024</v>
      </c>
      <c r="B210" s="1405" t="s">
        <v>189</v>
      </c>
      <c r="C210" s="1405" t="s">
        <v>1163</v>
      </c>
      <c r="D210" s="1406">
        <v>1</v>
      </c>
      <c r="E210" s="1406">
        <v>0</v>
      </c>
      <c r="F210" s="1405" t="s">
        <v>236</v>
      </c>
      <c r="G210" s="1407" t="s">
        <v>693</v>
      </c>
      <c r="H210" s="1405" t="s">
        <v>407</v>
      </c>
      <c r="I210" s="1405" t="s">
        <v>694</v>
      </c>
      <c r="J210" s="1405" t="s">
        <v>342</v>
      </c>
      <c r="K210" s="1405" t="s">
        <v>1164</v>
      </c>
      <c r="L210" s="1405" t="s">
        <v>407</v>
      </c>
      <c r="M210" s="1405" t="s">
        <v>407</v>
      </c>
      <c r="N210" s="1408"/>
      <c r="O210" s="1407">
        <v>126</v>
      </c>
      <c r="P210" s="1405" t="s">
        <v>695</v>
      </c>
      <c r="Q210" s="1405" t="s">
        <v>483</v>
      </c>
      <c r="R210" s="1409">
        <v>10468</v>
      </c>
      <c r="S210" s="1409">
        <v>4750</v>
      </c>
      <c r="T210" s="1409">
        <v>364</v>
      </c>
      <c r="U210" s="1407">
        <v>13763</v>
      </c>
      <c r="V210" s="1405" t="s">
        <v>696</v>
      </c>
      <c r="W210" s="1405" t="s">
        <v>697</v>
      </c>
      <c r="X210" s="1405" t="s">
        <v>697</v>
      </c>
      <c r="Y210" s="1405" t="s">
        <v>407</v>
      </c>
      <c r="Z210" s="1404">
        <v>1</v>
      </c>
      <c r="AA210" s="1404">
        <v>0</v>
      </c>
      <c r="AB210" s="1408"/>
      <c r="AC210" s="1408"/>
      <c r="AD210" s="1408"/>
      <c r="AE210" s="1408"/>
      <c r="AF210" s="1408"/>
      <c r="AG210" s="1408"/>
      <c r="AH210" s="1408"/>
      <c r="AI210" s="1406">
        <v>0</v>
      </c>
      <c r="AJ210" s="1408"/>
      <c r="AK210" s="1408"/>
      <c r="AL210" s="1408"/>
      <c r="AM210" s="1408"/>
      <c r="AN210" s="1408"/>
      <c r="AO210" s="1408"/>
      <c r="AP210" s="1408"/>
      <c r="AQ210" s="1406">
        <v>40230</v>
      </c>
      <c r="AR210" s="1404" t="s">
        <v>407</v>
      </c>
      <c r="AS210" s="1406">
        <v>110.21917808219177</v>
      </c>
      <c r="AT210" s="1406">
        <v>3.8431410011463507</v>
      </c>
      <c r="AU210" s="1406">
        <v>1.0529153427798222E-2</v>
      </c>
      <c r="AV210" s="1406">
        <v>3.1785165556005337</v>
      </c>
      <c r="AW210" s="1406">
        <v>8.7082645358918728E-3</v>
      </c>
      <c r="AX210" s="1405" t="s">
        <v>407</v>
      </c>
      <c r="AY210" s="1404">
        <v>0</v>
      </c>
      <c r="AZ210" s="1405" t="s">
        <v>407</v>
      </c>
      <c r="BA210" s="1405" t="s">
        <v>407</v>
      </c>
      <c r="BB210" s="1408"/>
      <c r="BC210" s="1408"/>
      <c r="BD210" s="1404">
        <v>0</v>
      </c>
      <c r="BE210" s="1405" t="s">
        <v>407</v>
      </c>
      <c r="BF210" s="1405" t="s">
        <v>407</v>
      </c>
      <c r="BG210" s="1404">
        <v>0</v>
      </c>
      <c r="BH210" s="1405" t="s">
        <v>407</v>
      </c>
      <c r="BI210" s="1405" t="s">
        <v>407</v>
      </c>
      <c r="BJ210" s="1404">
        <v>0</v>
      </c>
      <c r="BK210" s="1404">
        <v>0</v>
      </c>
      <c r="BL210" s="1404">
        <v>0</v>
      </c>
      <c r="BM210" s="1404">
        <v>0</v>
      </c>
      <c r="BN210" s="1408"/>
      <c r="BO210" s="1404">
        <v>0</v>
      </c>
      <c r="BP210" s="1405" t="s">
        <v>407</v>
      </c>
      <c r="BQ210" s="1405" t="s">
        <v>407</v>
      </c>
      <c r="BR210" s="1404">
        <v>1</v>
      </c>
      <c r="BS210" s="1405" t="s">
        <v>808</v>
      </c>
      <c r="BT210" s="1405" t="s">
        <v>407</v>
      </c>
      <c r="BU210" s="1405" t="s">
        <v>407</v>
      </c>
      <c r="BV210" s="1405" t="s">
        <v>846</v>
      </c>
      <c r="BW210" s="1404">
        <v>0</v>
      </c>
      <c r="BX210" s="1405" t="s">
        <v>407</v>
      </c>
      <c r="BY210" s="1405" t="s">
        <v>407</v>
      </c>
      <c r="BZ210" s="1405" t="s">
        <v>407</v>
      </c>
      <c r="CA210" s="1404">
        <v>0</v>
      </c>
      <c r="CB210" s="1405" t="s">
        <v>407</v>
      </c>
      <c r="CC210" s="1405" t="s">
        <v>677</v>
      </c>
      <c r="CD210" s="1404" t="b">
        <v>0</v>
      </c>
      <c r="CE210" s="1404" t="b">
        <v>0</v>
      </c>
      <c r="CF210" s="1404" t="b">
        <v>0</v>
      </c>
      <c r="CG210" s="1404" t="b">
        <v>0</v>
      </c>
      <c r="CH210" s="1404" t="b">
        <v>0</v>
      </c>
      <c r="CI210" s="1404" t="b">
        <v>0</v>
      </c>
      <c r="CJ210" s="1404" t="b">
        <v>1</v>
      </c>
      <c r="CK210" s="1404" t="b">
        <v>0</v>
      </c>
      <c r="CL210" s="1404" t="b">
        <v>0</v>
      </c>
      <c r="CM210" s="1405" t="s">
        <v>698</v>
      </c>
      <c r="CN210" s="1408"/>
      <c r="CO210" s="1408"/>
      <c r="CP210" s="1408"/>
      <c r="CQ210" s="1404">
        <v>1</v>
      </c>
      <c r="CR210" s="1408"/>
      <c r="CS210" s="1404">
        <v>1</v>
      </c>
      <c r="CT210" s="1405" t="s">
        <v>407</v>
      </c>
      <c r="CU210" s="1408"/>
    </row>
    <row r="211" spans="1:99" hidden="1" x14ac:dyDescent="0.2">
      <c r="A211" s="1404">
        <v>2024</v>
      </c>
      <c r="B211" s="1405" t="s">
        <v>185</v>
      </c>
      <c r="C211" s="1405" t="s">
        <v>1215</v>
      </c>
      <c r="D211" s="1406">
        <v>1</v>
      </c>
      <c r="E211" s="1406">
        <v>0</v>
      </c>
      <c r="F211" s="1405" t="s">
        <v>236</v>
      </c>
      <c r="G211" s="1407" t="s">
        <v>693</v>
      </c>
      <c r="H211" s="1405" t="s">
        <v>407</v>
      </c>
      <c r="I211" s="1405" t="s">
        <v>694</v>
      </c>
      <c r="J211" s="1405" t="s">
        <v>328</v>
      </c>
      <c r="K211" s="1405" t="s">
        <v>771</v>
      </c>
      <c r="L211" s="1405" t="s">
        <v>407</v>
      </c>
      <c r="M211" s="1405" t="s">
        <v>407</v>
      </c>
      <c r="N211" s="1408"/>
      <c r="O211" s="1407">
        <v>126</v>
      </c>
      <c r="P211" s="1405" t="s">
        <v>695</v>
      </c>
      <c r="Q211" s="1405" t="s">
        <v>480</v>
      </c>
      <c r="R211" s="1409">
        <v>8374</v>
      </c>
      <c r="S211" s="1409">
        <v>3761</v>
      </c>
      <c r="T211" s="1409">
        <v>361</v>
      </c>
      <c r="U211" s="1407">
        <v>13763</v>
      </c>
      <c r="V211" s="1405" t="s">
        <v>696</v>
      </c>
      <c r="W211" s="1405" t="s">
        <v>697</v>
      </c>
      <c r="X211" s="1405" t="s">
        <v>697</v>
      </c>
      <c r="Y211" s="1405" t="s">
        <v>407</v>
      </c>
      <c r="Z211" s="1404">
        <v>1</v>
      </c>
      <c r="AA211" s="1404">
        <v>0</v>
      </c>
      <c r="AB211" s="1408"/>
      <c r="AC211" s="1408"/>
      <c r="AD211" s="1408"/>
      <c r="AE211" s="1408"/>
      <c r="AF211" s="1408"/>
      <c r="AG211" s="1408"/>
      <c r="AH211" s="1408"/>
      <c r="AI211" s="1406">
        <v>0</v>
      </c>
      <c r="AJ211" s="1408"/>
      <c r="AK211" s="1408"/>
      <c r="AL211" s="1408"/>
      <c r="AM211" s="1408"/>
      <c r="AN211" s="1408"/>
      <c r="AO211" s="1408"/>
      <c r="AP211" s="1408"/>
      <c r="AQ211" s="1406">
        <v>2700</v>
      </c>
      <c r="AR211" s="1404" t="s">
        <v>407</v>
      </c>
      <c r="AS211" s="1406">
        <v>7.397260273972603</v>
      </c>
      <c r="AT211" s="1406">
        <v>0.32242655839503226</v>
      </c>
      <c r="AU211" s="1406">
        <v>8.8336043395899246E-4</v>
      </c>
      <c r="AV211" s="1406">
        <v>5.4096916421641303</v>
      </c>
      <c r="AW211" s="1406">
        <v>1.4821072992230493E-2</v>
      </c>
      <c r="AX211" s="1405" t="s">
        <v>407</v>
      </c>
      <c r="AY211" s="1404">
        <v>0</v>
      </c>
      <c r="AZ211" s="1405" t="s">
        <v>407</v>
      </c>
      <c r="BA211" s="1405" t="s">
        <v>407</v>
      </c>
      <c r="BB211" s="1408"/>
      <c r="BC211" s="1408"/>
      <c r="BD211" s="1404">
        <v>0</v>
      </c>
      <c r="BE211" s="1405" t="s">
        <v>407</v>
      </c>
      <c r="BF211" s="1405" t="s">
        <v>407</v>
      </c>
      <c r="BG211" s="1404">
        <v>0</v>
      </c>
      <c r="BH211" s="1405" t="s">
        <v>407</v>
      </c>
      <c r="BI211" s="1405" t="s">
        <v>407</v>
      </c>
      <c r="BJ211" s="1404">
        <v>0</v>
      </c>
      <c r="BK211" s="1404">
        <v>0</v>
      </c>
      <c r="BL211" s="1404">
        <v>0</v>
      </c>
      <c r="BM211" s="1404">
        <v>0</v>
      </c>
      <c r="BN211" s="1408"/>
      <c r="BO211" s="1404">
        <v>0</v>
      </c>
      <c r="BP211" s="1405" t="s">
        <v>407</v>
      </c>
      <c r="BQ211" s="1405" t="s">
        <v>407</v>
      </c>
      <c r="BR211" s="1404">
        <v>1</v>
      </c>
      <c r="BS211" s="1405" t="s">
        <v>808</v>
      </c>
      <c r="BT211" s="1405" t="s">
        <v>407</v>
      </c>
      <c r="BU211" s="1405" t="s">
        <v>407</v>
      </c>
      <c r="BV211" s="1405" t="s">
        <v>846</v>
      </c>
      <c r="BW211" s="1404">
        <v>0</v>
      </c>
      <c r="BX211" s="1405" t="s">
        <v>407</v>
      </c>
      <c r="BY211" s="1405" t="s">
        <v>407</v>
      </c>
      <c r="BZ211" s="1405" t="s">
        <v>407</v>
      </c>
      <c r="CA211" s="1404">
        <v>0</v>
      </c>
      <c r="CB211" s="1405" t="s">
        <v>407</v>
      </c>
      <c r="CC211" s="1405" t="s">
        <v>677</v>
      </c>
      <c r="CD211" s="1404" t="b">
        <v>0</v>
      </c>
      <c r="CE211" s="1404" t="b">
        <v>0</v>
      </c>
      <c r="CF211" s="1404" t="b">
        <v>0</v>
      </c>
      <c r="CG211" s="1404" t="b">
        <v>0</v>
      </c>
      <c r="CH211" s="1404" t="b">
        <v>0</v>
      </c>
      <c r="CI211" s="1404" t="b">
        <v>0</v>
      </c>
      <c r="CJ211" s="1404" t="b">
        <v>1</v>
      </c>
      <c r="CK211" s="1404" t="b">
        <v>0</v>
      </c>
      <c r="CL211" s="1404" t="b">
        <v>0</v>
      </c>
      <c r="CM211" s="1405" t="s">
        <v>698</v>
      </c>
      <c r="CN211" s="1408"/>
      <c r="CO211" s="1408"/>
      <c r="CP211" s="1408"/>
      <c r="CQ211" s="1404">
        <v>1</v>
      </c>
      <c r="CR211" s="1408"/>
      <c r="CS211" s="1404">
        <v>1</v>
      </c>
      <c r="CT211" s="1405" t="s">
        <v>407</v>
      </c>
      <c r="CU211" s="1408"/>
    </row>
    <row r="212" spans="1:99" hidden="1" x14ac:dyDescent="0.2">
      <c r="A212" s="1404">
        <v>2024</v>
      </c>
      <c r="B212" s="1405" t="s">
        <v>189</v>
      </c>
      <c r="C212" s="1405" t="s">
        <v>692</v>
      </c>
      <c r="D212" s="1406">
        <v>1</v>
      </c>
      <c r="E212" s="1406">
        <v>0</v>
      </c>
      <c r="F212" s="1405" t="s">
        <v>236</v>
      </c>
      <c r="G212" s="1407" t="s">
        <v>693</v>
      </c>
      <c r="H212" s="1405" t="s">
        <v>407</v>
      </c>
      <c r="I212" s="1405" t="s">
        <v>694</v>
      </c>
      <c r="J212" s="1405" t="s">
        <v>342</v>
      </c>
      <c r="K212" s="1405" t="s">
        <v>307</v>
      </c>
      <c r="L212" s="1405" t="s">
        <v>407</v>
      </c>
      <c r="M212" s="1405" t="s">
        <v>407</v>
      </c>
      <c r="N212" s="1408"/>
      <c r="O212" s="1407">
        <v>126</v>
      </c>
      <c r="P212" s="1405" t="s">
        <v>695</v>
      </c>
      <c r="Q212" s="1405" t="s">
        <v>483</v>
      </c>
      <c r="R212" s="1409">
        <v>8678</v>
      </c>
      <c r="S212" s="1409">
        <v>5682</v>
      </c>
      <c r="T212" s="1409">
        <v>897</v>
      </c>
      <c r="U212" s="1407">
        <v>13763</v>
      </c>
      <c r="V212" s="1405" t="s">
        <v>696</v>
      </c>
      <c r="W212" s="1405" t="s">
        <v>697</v>
      </c>
      <c r="X212" s="1405" t="s">
        <v>697</v>
      </c>
      <c r="Y212" s="1405" t="s">
        <v>407</v>
      </c>
      <c r="Z212" s="1404">
        <v>1</v>
      </c>
      <c r="AA212" s="1404">
        <v>0</v>
      </c>
      <c r="AB212" s="1408"/>
      <c r="AC212" s="1408"/>
      <c r="AD212" s="1408"/>
      <c r="AE212" s="1408"/>
      <c r="AF212" s="1408"/>
      <c r="AG212" s="1408"/>
      <c r="AH212" s="1408"/>
      <c r="AI212" s="1406">
        <v>64750</v>
      </c>
      <c r="AJ212" s="1408"/>
      <c r="AK212" s="1408"/>
      <c r="AL212" s="1408"/>
      <c r="AM212" s="1408"/>
      <c r="AN212" s="1408"/>
      <c r="AO212" s="1408"/>
      <c r="AP212" s="1408"/>
      <c r="AQ212" s="1406">
        <v>131500</v>
      </c>
      <c r="AR212" s="1404" t="s">
        <v>407</v>
      </c>
      <c r="AS212" s="1406">
        <v>360.27397260273972</v>
      </c>
      <c r="AT212" s="1406">
        <v>15.153261120073751</v>
      </c>
      <c r="AU212" s="1406">
        <v>4.1515783890613014E-2</v>
      </c>
      <c r="AV212" s="1406">
        <v>3.1785165556005337</v>
      </c>
      <c r="AW212" s="1406">
        <v>8.7082645358918728E-3</v>
      </c>
      <c r="AX212" s="1405" t="s">
        <v>407</v>
      </c>
      <c r="AY212" s="1404">
        <v>0</v>
      </c>
      <c r="AZ212" s="1405" t="s">
        <v>407</v>
      </c>
      <c r="BA212" s="1405" t="s">
        <v>407</v>
      </c>
      <c r="BB212" s="1408"/>
      <c r="BC212" s="1408"/>
      <c r="BD212" s="1404">
        <v>0</v>
      </c>
      <c r="BE212" s="1405" t="s">
        <v>407</v>
      </c>
      <c r="BF212" s="1405" t="s">
        <v>407</v>
      </c>
      <c r="BG212" s="1404">
        <v>0</v>
      </c>
      <c r="BH212" s="1405" t="s">
        <v>407</v>
      </c>
      <c r="BI212" s="1405" t="s">
        <v>407</v>
      </c>
      <c r="BJ212" s="1404">
        <v>0</v>
      </c>
      <c r="BK212" s="1404">
        <v>0</v>
      </c>
      <c r="BL212" s="1404">
        <v>0</v>
      </c>
      <c r="BM212" s="1404">
        <v>0</v>
      </c>
      <c r="BN212" s="1408"/>
      <c r="BO212" s="1404">
        <v>0</v>
      </c>
      <c r="BP212" s="1405" t="s">
        <v>407</v>
      </c>
      <c r="BQ212" s="1405" t="s">
        <v>407</v>
      </c>
      <c r="BR212" s="1404">
        <v>1</v>
      </c>
      <c r="BS212" s="1405" t="s">
        <v>808</v>
      </c>
      <c r="BT212" s="1405" t="s">
        <v>407</v>
      </c>
      <c r="BU212" s="1405" t="s">
        <v>407</v>
      </c>
      <c r="BV212" s="1405" t="s">
        <v>846</v>
      </c>
      <c r="BW212" s="1404">
        <v>0</v>
      </c>
      <c r="BX212" s="1405" t="s">
        <v>407</v>
      </c>
      <c r="BY212" s="1405" t="s">
        <v>407</v>
      </c>
      <c r="BZ212" s="1405" t="s">
        <v>407</v>
      </c>
      <c r="CA212" s="1404">
        <v>0</v>
      </c>
      <c r="CB212" s="1405" t="s">
        <v>407</v>
      </c>
      <c r="CC212" s="1405" t="s">
        <v>677</v>
      </c>
      <c r="CD212" s="1404" t="b">
        <v>0</v>
      </c>
      <c r="CE212" s="1404" t="b">
        <v>0</v>
      </c>
      <c r="CF212" s="1404" t="b">
        <v>0</v>
      </c>
      <c r="CG212" s="1404" t="b">
        <v>0</v>
      </c>
      <c r="CH212" s="1404" t="b">
        <v>0</v>
      </c>
      <c r="CI212" s="1404" t="b">
        <v>0</v>
      </c>
      <c r="CJ212" s="1404" t="b">
        <v>1</v>
      </c>
      <c r="CK212" s="1404" t="b">
        <v>0</v>
      </c>
      <c r="CL212" s="1404" t="b">
        <v>0</v>
      </c>
      <c r="CM212" s="1405" t="s">
        <v>698</v>
      </c>
      <c r="CN212" s="1408"/>
      <c r="CO212" s="1408"/>
      <c r="CP212" s="1408"/>
      <c r="CQ212" s="1404">
        <v>1</v>
      </c>
      <c r="CR212" s="1408"/>
      <c r="CS212" s="1404">
        <v>1</v>
      </c>
      <c r="CT212" s="1405" t="s">
        <v>407</v>
      </c>
      <c r="CU212" s="1408"/>
    </row>
    <row r="213" spans="1:99" hidden="1" x14ac:dyDescent="0.2">
      <c r="A213" s="1404">
        <v>2024</v>
      </c>
      <c r="B213" s="1405" t="s">
        <v>178</v>
      </c>
      <c r="C213" s="1405" t="s">
        <v>848</v>
      </c>
      <c r="D213" s="1406">
        <v>1</v>
      </c>
      <c r="E213" s="1406">
        <v>0</v>
      </c>
      <c r="F213" s="1405" t="s">
        <v>236</v>
      </c>
      <c r="G213" s="1407" t="s">
        <v>693</v>
      </c>
      <c r="H213" s="1405" t="s">
        <v>407</v>
      </c>
      <c r="I213" s="1405" t="s">
        <v>694</v>
      </c>
      <c r="J213" s="1405" t="s">
        <v>298</v>
      </c>
      <c r="K213" s="1405" t="s">
        <v>849</v>
      </c>
      <c r="L213" s="1405" t="s">
        <v>407</v>
      </c>
      <c r="M213" s="1405" t="s">
        <v>407</v>
      </c>
      <c r="N213" s="1408"/>
      <c r="O213" s="1407">
        <v>126</v>
      </c>
      <c r="P213" s="1405" t="s">
        <v>695</v>
      </c>
      <c r="Q213" s="1405" t="s">
        <v>473</v>
      </c>
      <c r="R213" s="1409">
        <v>6692</v>
      </c>
      <c r="S213" s="1409">
        <v>2553</v>
      </c>
      <c r="T213" s="1409">
        <v>308</v>
      </c>
      <c r="U213" s="1407">
        <v>13763</v>
      </c>
      <c r="V213" s="1405" t="s">
        <v>696</v>
      </c>
      <c r="W213" s="1405" t="s">
        <v>697</v>
      </c>
      <c r="X213" s="1405" t="s">
        <v>697</v>
      </c>
      <c r="Y213" s="1405" t="s">
        <v>407</v>
      </c>
      <c r="Z213" s="1404">
        <v>1</v>
      </c>
      <c r="AA213" s="1404">
        <v>0</v>
      </c>
      <c r="AB213" s="1408"/>
      <c r="AC213" s="1408"/>
      <c r="AD213" s="1408"/>
      <c r="AE213" s="1408"/>
      <c r="AF213" s="1408"/>
      <c r="AG213" s="1408"/>
      <c r="AH213" s="1408"/>
      <c r="AI213" s="1406">
        <v>0</v>
      </c>
      <c r="AJ213" s="1408"/>
      <c r="AK213" s="1408"/>
      <c r="AL213" s="1408"/>
      <c r="AM213" s="1408"/>
      <c r="AN213" s="1408"/>
      <c r="AO213" s="1408"/>
      <c r="AP213" s="1408"/>
      <c r="AQ213" s="1406">
        <v>132090</v>
      </c>
      <c r="AR213" s="1404" t="s">
        <v>407</v>
      </c>
      <c r="AS213" s="1406">
        <v>361.89041095890411</v>
      </c>
      <c r="AT213" s="1406">
        <v>19.738493723849373</v>
      </c>
      <c r="AU213" s="1406">
        <v>5.40780649968476E-2</v>
      </c>
      <c r="AV213" s="1406">
        <v>14.732290497983476</v>
      </c>
      <c r="AW213" s="1406">
        <v>4.0362439720502671E-2</v>
      </c>
      <c r="AX213" s="1405" t="s">
        <v>407</v>
      </c>
      <c r="AY213" s="1404">
        <v>0</v>
      </c>
      <c r="AZ213" s="1405" t="s">
        <v>407</v>
      </c>
      <c r="BA213" s="1405" t="s">
        <v>407</v>
      </c>
      <c r="BB213" s="1408"/>
      <c r="BC213" s="1408"/>
      <c r="BD213" s="1404">
        <v>0</v>
      </c>
      <c r="BE213" s="1405" t="s">
        <v>407</v>
      </c>
      <c r="BF213" s="1405" t="s">
        <v>407</v>
      </c>
      <c r="BG213" s="1404">
        <v>0</v>
      </c>
      <c r="BH213" s="1405" t="s">
        <v>407</v>
      </c>
      <c r="BI213" s="1405" t="s">
        <v>407</v>
      </c>
      <c r="BJ213" s="1404">
        <v>0</v>
      </c>
      <c r="BK213" s="1404">
        <v>0</v>
      </c>
      <c r="BL213" s="1404">
        <v>0</v>
      </c>
      <c r="BM213" s="1404">
        <v>0</v>
      </c>
      <c r="BN213" s="1408"/>
      <c r="BO213" s="1404">
        <v>0</v>
      </c>
      <c r="BP213" s="1405" t="s">
        <v>407</v>
      </c>
      <c r="BQ213" s="1405" t="s">
        <v>407</v>
      </c>
      <c r="BR213" s="1404">
        <v>1</v>
      </c>
      <c r="BS213" s="1405" t="s">
        <v>751</v>
      </c>
      <c r="BT213" s="1405" t="s">
        <v>407</v>
      </c>
      <c r="BU213" s="1405" t="s">
        <v>407</v>
      </c>
      <c r="BV213" s="1405" t="s">
        <v>770</v>
      </c>
      <c r="BW213" s="1404">
        <v>0</v>
      </c>
      <c r="BX213" s="1405" t="s">
        <v>407</v>
      </c>
      <c r="BY213" s="1405" t="s">
        <v>407</v>
      </c>
      <c r="BZ213" s="1405" t="s">
        <v>407</v>
      </c>
      <c r="CA213" s="1404">
        <v>0</v>
      </c>
      <c r="CB213" s="1405" t="s">
        <v>407</v>
      </c>
      <c r="CC213" s="1405" t="s">
        <v>677</v>
      </c>
      <c r="CD213" s="1404" t="b">
        <v>0</v>
      </c>
      <c r="CE213" s="1404" t="b">
        <v>0</v>
      </c>
      <c r="CF213" s="1404" t="b">
        <v>0</v>
      </c>
      <c r="CG213" s="1404" t="b">
        <v>0</v>
      </c>
      <c r="CH213" s="1404" t="b">
        <v>0</v>
      </c>
      <c r="CI213" s="1404" t="b">
        <v>0</v>
      </c>
      <c r="CJ213" s="1404" t="b">
        <v>1</v>
      </c>
      <c r="CK213" s="1404" t="b">
        <v>0</v>
      </c>
      <c r="CL213" s="1404" t="b">
        <v>0</v>
      </c>
      <c r="CM213" s="1405" t="s">
        <v>698</v>
      </c>
      <c r="CN213" s="1408"/>
      <c r="CO213" s="1408"/>
      <c r="CP213" s="1408"/>
      <c r="CQ213" s="1404">
        <v>1</v>
      </c>
      <c r="CR213" s="1408"/>
      <c r="CS213" s="1404">
        <v>1</v>
      </c>
      <c r="CT213" s="1405" t="s">
        <v>407</v>
      </c>
      <c r="CU213" s="1408"/>
    </row>
    <row r="214" spans="1:99" hidden="1" x14ac:dyDescent="0.2">
      <c r="A214" s="1404">
        <v>2024</v>
      </c>
      <c r="B214" s="1405" t="s">
        <v>179</v>
      </c>
      <c r="C214" s="1405" t="s">
        <v>1022</v>
      </c>
      <c r="D214" s="1406">
        <v>1</v>
      </c>
      <c r="E214" s="1406">
        <v>0</v>
      </c>
      <c r="F214" s="1405" t="s">
        <v>236</v>
      </c>
      <c r="G214" s="1407" t="s">
        <v>693</v>
      </c>
      <c r="H214" s="1405" t="s">
        <v>407</v>
      </c>
      <c r="I214" s="1405" t="s">
        <v>694</v>
      </c>
      <c r="J214" s="1405" t="s">
        <v>303</v>
      </c>
      <c r="K214" s="1405" t="s">
        <v>1023</v>
      </c>
      <c r="L214" s="1405" t="s">
        <v>407</v>
      </c>
      <c r="M214" s="1405" t="s">
        <v>407</v>
      </c>
      <c r="N214" s="1408"/>
      <c r="O214" s="1407">
        <v>126</v>
      </c>
      <c r="P214" s="1405" t="s">
        <v>695</v>
      </c>
      <c r="Q214" s="1405" t="s">
        <v>474</v>
      </c>
      <c r="R214" s="1409">
        <v>8375</v>
      </c>
      <c r="S214" s="1409">
        <v>3538</v>
      </c>
      <c r="T214" s="1409">
        <v>409</v>
      </c>
      <c r="U214" s="1407">
        <v>13763</v>
      </c>
      <c r="V214" s="1405" t="s">
        <v>696</v>
      </c>
      <c r="W214" s="1405" t="s">
        <v>697</v>
      </c>
      <c r="X214" s="1405" t="s">
        <v>697</v>
      </c>
      <c r="Y214" s="1405" t="s">
        <v>407</v>
      </c>
      <c r="Z214" s="1404">
        <v>1</v>
      </c>
      <c r="AA214" s="1404">
        <v>0</v>
      </c>
      <c r="AB214" s="1408"/>
      <c r="AC214" s="1408"/>
      <c r="AD214" s="1408"/>
      <c r="AE214" s="1408"/>
      <c r="AF214" s="1408"/>
      <c r="AG214" s="1408"/>
      <c r="AH214" s="1408"/>
      <c r="AI214" s="1406">
        <v>0</v>
      </c>
      <c r="AJ214" s="1408"/>
      <c r="AK214" s="1408"/>
      <c r="AL214" s="1408"/>
      <c r="AM214" s="1408"/>
      <c r="AN214" s="1408"/>
      <c r="AO214" s="1408"/>
      <c r="AP214" s="1408"/>
      <c r="AQ214" s="1406">
        <v>355255</v>
      </c>
      <c r="AR214" s="1404" t="s">
        <v>407</v>
      </c>
      <c r="AS214" s="1406">
        <v>973.30136986301375</v>
      </c>
      <c r="AT214" s="1406">
        <v>42.41850746268657</v>
      </c>
      <c r="AU214" s="1406">
        <v>0.11621508893886731</v>
      </c>
      <c r="AV214" s="1406">
        <v>14.273249045522684</v>
      </c>
      <c r="AW214" s="1406">
        <v>3.91047919055416E-2</v>
      </c>
      <c r="AX214" s="1405" t="s">
        <v>407</v>
      </c>
      <c r="AY214" s="1404">
        <v>0</v>
      </c>
      <c r="AZ214" s="1405" t="s">
        <v>407</v>
      </c>
      <c r="BA214" s="1405" t="s">
        <v>407</v>
      </c>
      <c r="BB214" s="1408"/>
      <c r="BC214" s="1408"/>
      <c r="BD214" s="1404">
        <v>0</v>
      </c>
      <c r="BE214" s="1405" t="s">
        <v>407</v>
      </c>
      <c r="BF214" s="1405" t="s">
        <v>407</v>
      </c>
      <c r="BG214" s="1404">
        <v>0</v>
      </c>
      <c r="BH214" s="1405" t="s">
        <v>407</v>
      </c>
      <c r="BI214" s="1405" t="s">
        <v>407</v>
      </c>
      <c r="BJ214" s="1404">
        <v>0</v>
      </c>
      <c r="BK214" s="1404">
        <v>0</v>
      </c>
      <c r="BL214" s="1404">
        <v>0</v>
      </c>
      <c r="BM214" s="1404">
        <v>0</v>
      </c>
      <c r="BN214" s="1408"/>
      <c r="BO214" s="1404">
        <v>0</v>
      </c>
      <c r="BP214" s="1405" t="s">
        <v>407</v>
      </c>
      <c r="BQ214" s="1405" t="s">
        <v>407</v>
      </c>
      <c r="BR214" s="1404">
        <v>1</v>
      </c>
      <c r="BS214" s="1405" t="s">
        <v>898</v>
      </c>
      <c r="BT214" s="1405" t="s">
        <v>407</v>
      </c>
      <c r="BU214" s="1405" t="s">
        <v>407</v>
      </c>
      <c r="BV214" s="1405" t="s">
        <v>407</v>
      </c>
      <c r="BW214" s="1404">
        <v>0</v>
      </c>
      <c r="BX214" s="1405" t="s">
        <v>407</v>
      </c>
      <c r="BY214" s="1405" t="s">
        <v>407</v>
      </c>
      <c r="BZ214" s="1405" t="s">
        <v>407</v>
      </c>
      <c r="CA214" s="1404">
        <v>0</v>
      </c>
      <c r="CB214" s="1405" t="s">
        <v>407</v>
      </c>
      <c r="CC214" s="1405" t="s">
        <v>677</v>
      </c>
      <c r="CD214" s="1404" t="b">
        <v>0</v>
      </c>
      <c r="CE214" s="1404" t="b">
        <v>0</v>
      </c>
      <c r="CF214" s="1404" t="b">
        <v>0</v>
      </c>
      <c r="CG214" s="1404" t="b">
        <v>0</v>
      </c>
      <c r="CH214" s="1404" t="b">
        <v>0</v>
      </c>
      <c r="CI214" s="1404" t="b">
        <v>0</v>
      </c>
      <c r="CJ214" s="1404" t="b">
        <v>1</v>
      </c>
      <c r="CK214" s="1404" t="b">
        <v>0</v>
      </c>
      <c r="CL214" s="1404" t="b">
        <v>0</v>
      </c>
      <c r="CM214" s="1405" t="s">
        <v>698</v>
      </c>
      <c r="CN214" s="1408"/>
      <c r="CO214" s="1408"/>
      <c r="CP214" s="1408"/>
      <c r="CQ214" s="1404">
        <v>1</v>
      </c>
      <c r="CR214" s="1408"/>
      <c r="CS214" s="1404">
        <v>1</v>
      </c>
      <c r="CT214" s="1405" t="s">
        <v>407</v>
      </c>
      <c r="CU214" s="1408"/>
    </row>
    <row r="215" spans="1:99" hidden="1" x14ac:dyDescent="0.2">
      <c r="A215" s="1404">
        <v>2024</v>
      </c>
      <c r="B215" s="1405" t="s">
        <v>178</v>
      </c>
      <c r="C215" s="1405" t="s">
        <v>841</v>
      </c>
      <c r="D215" s="1406">
        <v>1</v>
      </c>
      <c r="E215" s="1406">
        <v>0</v>
      </c>
      <c r="F215" s="1405" t="s">
        <v>236</v>
      </c>
      <c r="G215" s="1407" t="s">
        <v>693</v>
      </c>
      <c r="H215" s="1405" t="s">
        <v>407</v>
      </c>
      <c r="I215" s="1405" t="s">
        <v>694</v>
      </c>
      <c r="J215" s="1405" t="s">
        <v>298</v>
      </c>
      <c r="K215" s="1405" t="s">
        <v>298</v>
      </c>
      <c r="L215" s="1405" t="s">
        <v>407</v>
      </c>
      <c r="M215" s="1405" t="s">
        <v>407</v>
      </c>
      <c r="N215" s="1408"/>
      <c r="O215" s="1407">
        <v>126</v>
      </c>
      <c r="P215" s="1405" t="s">
        <v>695</v>
      </c>
      <c r="Q215" s="1405" t="s">
        <v>473</v>
      </c>
      <c r="R215" s="1409">
        <v>7596</v>
      </c>
      <c r="S215" s="1409">
        <v>3385</v>
      </c>
      <c r="T215" s="1409">
        <v>442</v>
      </c>
      <c r="U215" s="1407">
        <v>13763</v>
      </c>
      <c r="V215" s="1405" t="s">
        <v>696</v>
      </c>
      <c r="W215" s="1405" t="s">
        <v>697</v>
      </c>
      <c r="X215" s="1405" t="s">
        <v>697</v>
      </c>
      <c r="Y215" s="1405" t="s">
        <v>407</v>
      </c>
      <c r="Z215" s="1404">
        <v>1</v>
      </c>
      <c r="AA215" s="1404">
        <v>0</v>
      </c>
      <c r="AB215" s="1408"/>
      <c r="AC215" s="1408"/>
      <c r="AD215" s="1408"/>
      <c r="AE215" s="1408"/>
      <c r="AF215" s="1408"/>
      <c r="AG215" s="1408"/>
      <c r="AH215" s="1408"/>
      <c r="AI215" s="1406">
        <v>0</v>
      </c>
      <c r="AJ215" s="1408"/>
      <c r="AK215" s="1408"/>
      <c r="AL215" s="1408"/>
      <c r="AM215" s="1408"/>
      <c r="AN215" s="1408"/>
      <c r="AO215" s="1408"/>
      <c r="AP215" s="1408"/>
      <c r="AQ215" s="1406">
        <v>347000</v>
      </c>
      <c r="AR215" s="1404" t="s">
        <v>407</v>
      </c>
      <c r="AS215" s="1406">
        <v>950.68493150684935</v>
      </c>
      <c r="AT215" s="1406">
        <v>45.681937862032648</v>
      </c>
      <c r="AU215" s="1406">
        <v>0.12515599414255521</v>
      </c>
      <c r="AV215" s="1406">
        <v>14.732290497983476</v>
      </c>
      <c r="AW215" s="1406">
        <v>4.0362439720502671E-2</v>
      </c>
      <c r="AX215" s="1405" t="s">
        <v>407</v>
      </c>
      <c r="AY215" s="1404">
        <v>0</v>
      </c>
      <c r="AZ215" s="1405" t="s">
        <v>407</v>
      </c>
      <c r="BA215" s="1405" t="s">
        <v>407</v>
      </c>
      <c r="BB215" s="1408"/>
      <c r="BC215" s="1408"/>
      <c r="BD215" s="1404">
        <v>0</v>
      </c>
      <c r="BE215" s="1405" t="s">
        <v>407</v>
      </c>
      <c r="BF215" s="1405" t="s">
        <v>407</v>
      </c>
      <c r="BG215" s="1404">
        <v>0</v>
      </c>
      <c r="BH215" s="1405" t="s">
        <v>407</v>
      </c>
      <c r="BI215" s="1405" t="s">
        <v>407</v>
      </c>
      <c r="BJ215" s="1404">
        <v>0</v>
      </c>
      <c r="BK215" s="1404">
        <v>0</v>
      </c>
      <c r="BL215" s="1404">
        <v>0</v>
      </c>
      <c r="BM215" s="1404">
        <v>0</v>
      </c>
      <c r="BN215" s="1408"/>
      <c r="BO215" s="1404">
        <v>0</v>
      </c>
      <c r="BP215" s="1405" t="s">
        <v>407</v>
      </c>
      <c r="BQ215" s="1405" t="s">
        <v>407</v>
      </c>
      <c r="BR215" s="1404">
        <v>1</v>
      </c>
      <c r="BS215" s="1405" t="s">
        <v>751</v>
      </c>
      <c r="BT215" s="1405" t="s">
        <v>407</v>
      </c>
      <c r="BU215" s="1405" t="s">
        <v>407</v>
      </c>
      <c r="BV215" s="1405" t="s">
        <v>407</v>
      </c>
      <c r="BW215" s="1404">
        <v>0</v>
      </c>
      <c r="BX215" s="1405" t="s">
        <v>407</v>
      </c>
      <c r="BY215" s="1405" t="s">
        <v>407</v>
      </c>
      <c r="BZ215" s="1405" t="s">
        <v>407</v>
      </c>
      <c r="CA215" s="1404">
        <v>0</v>
      </c>
      <c r="CB215" s="1405" t="s">
        <v>407</v>
      </c>
      <c r="CC215" s="1405" t="s">
        <v>677</v>
      </c>
      <c r="CD215" s="1404" t="b">
        <v>0</v>
      </c>
      <c r="CE215" s="1404" t="b">
        <v>0</v>
      </c>
      <c r="CF215" s="1404" t="b">
        <v>0</v>
      </c>
      <c r="CG215" s="1404" t="b">
        <v>0</v>
      </c>
      <c r="CH215" s="1404" t="b">
        <v>0</v>
      </c>
      <c r="CI215" s="1404" t="b">
        <v>0</v>
      </c>
      <c r="CJ215" s="1404" t="b">
        <v>1</v>
      </c>
      <c r="CK215" s="1404" t="b">
        <v>0</v>
      </c>
      <c r="CL215" s="1404" t="b">
        <v>0</v>
      </c>
      <c r="CM215" s="1405" t="s">
        <v>698</v>
      </c>
      <c r="CN215" s="1408"/>
      <c r="CO215" s="1408"/>
      <c r="CP215" s="1408"/>
      <c r="CQ215" s="1404">
        <v>1</v>
      </c>
      <c r="CR215" s="1408"/>
      <c r="CS215" s="1404">
        <v>1</v>
      </c>
      <c r="CT215" s="1405" t="s">
        <v>407</v>
      </c>
      <c r="CU215" s="1408"/>
    </row>
    <row r="216" spans="1:99" hidden="1" x14ac:dyDescent="0.2">
      <c r="A216" s="1404">
        <v>2024</v>
      </c>
      <c r="B216" s="1405" t="s">
        <v>185</v>
      </c>
      <c r="C216" s="1405" t="s">
        <v>821</v>
      </c>
      <c r="D216" s="1406">
        <v>1</v>
      </c>
      <c r="E216" s="1406">
        <v>0</v>
      </c>
      <c r="F216" s="1405" t="s">
        <v>236</v>
      </c>
      <c r="G216" s="1407" t="s">
        <v>693</v>
      </c>
      <c r="H216" s="1405" t="s">
        <v>407</v>
      </c>
      <c r="I216" s="1405" t="s">
        <v>694</v>
      </c>
      <c r="J216" s="1405" t="s">
        <v>328</v>
      </c>
      <c r="K216" s="1405" t="s">
        <v>822</v>
      </c>
      <c r="L216" s="1405" t="s">
        <v>407</v>
      </c>
      <c r="M216" s="1405" t="s">
        <v>407</v>
      </c>
      <c r="N216" s="1404">
        <v>2005</v>
      </c>
      <c r="O216" s="1407">
        <v>126</v>
      </c>
      <c r="P216" s="1405" t="s">
        <v>695</v>
      </c>
      <c r="Q216" s="1405" t="s">
        <v>480</v>
      </c>
      <c r="R216" s="1409">
        <v>11985</v>
      </c>
      <c r="S216" s="1409">
        <v>5480</v>
      </c>
      <c r="T216" s="1409">
        <v>459</v>
      </c>
      <c r="U216" s="1407">
        <v>13763</v>
      </c>
      <c r="V216" s="1405" t="s">
        <v>696</v>
      </c>
      <c r="W216" s="1405" t="s">
        <v>697</v>
      </c>
      <c r="X216" s="1405" t="s">
        <v>697</v>
      </c>
      <c r="Y216" s="1405" t="s">
        <v>407</v>
      </c>
      <c r="Z216" s="1404">
        <v>1</v>
      </c>
      <c r="AA216" s="1404">
        <v>0</v>
      </c>
      <c r="AB216" s="1408"/>
      <c r="AC216" s="1408"/>
      <c r="AD216" s="1408"/>
      <c r="AE216" s="1408"/>
      <c r="AF216" s="1408"/>
      <c r="AG216" s="1408"/>
      <c r="AH216" s="1408"/>
      <c r="AI216" s="1406">
        <v>0</v>
      </c>
      <c r="AJ216" s="1408"/>
      <c r="AK216" s="1408"/>
      <c r="AL216" s="1408"/>
      <c r="AM216" s="1408"/>
      <c r="AN216" s="1408"/>
      <c r="AO216" s="1408"/>
      <c r="AP216" s="1408"/>
      <c r="AQ216" s="1406">
        <v>356334</v>
      </c>
      <c r="AR216" s="1404" t="s">
        <v>407</v>
      </c>
      <c r="AS216" s="1406">
        <v>976.25753424657535</v>
      </c>
      <c r="AT216" s="1406">
        <v>29.731664580725909</v>
      </c>
      <c r="AU216" s="1406">
        <v>8.1456615289660028E-2</v>
      </c>
      <c r="AV216" s="1406">
        <v>5.4096916421641303</v>
      </c>
      <c r="AW216" s="1406">
        <v>1.4821072992230493E-2</v>
      </c>
      <c r="AX216" s="1405" t="s">
        <v>407</v>
      </c>
      <c r="AY216" s="1404">
        <v>0</v>
      </c>
      <c r="AZ216" s="1405" t="s">
        <v>407</v>
      </c>
      <c r="BA216" s="1405" t="s">
        <v>407</v>
      </c>
      <c r="BB216" s="1408"/>
      <c r="BC216" s="1408"/>
      <c r="BD216" s="1404">
        <v>0</v>
      </c>
      <c r="BE216" s="1405" t="s">
        <v>407</v>
      </c>
      <c r="BF216" s="1405" t="s">
        <v>407</v>
      </c>
      <c r="BG216" s="1404">
        <v>0</v>
      </c>
      <c r="BH216" s="1405" t="s">
        <v>407</v>
      </c>
      <c r="BI216" s="1405" t="s">
        <v>407</v>
      </c>
      <c r="BJ216" s="1404">
        <v>0</v>
      </c>
      <c r="BK216" s="1404">
        <v>0</v>
      </c>
      <c r="BL216" s="1404">
        <v>0</v>
      </c>
      <c r="BM216" s="1404">
        <v>0</v>
      </c>
      <c r="BN216" s="1408"/>
      <c r="BO216" s="1404">
        <v>0</v>
      </c>
      <c r="BP216" s="1405" t="s">
        <v>407</v>
      </c>
      <c r="BQ216" s="1405" t="s">
        <v>407</v>
      </c>
      <c r="BR216" s="1404">
        <v>1</v>
      </c>
      <c r="BS216" s="1405" t="s">
        <v>751</v>
      </c>
      <c r="BT216" s="1405" t="s">
        <v>407</v>
      </c>
      <c r="BU216" s="1405" t="s">
        <v>407</v>
      </c>
      <c r="BV216" s="1405" t="s">
        <v>1210</v>
      </c>
      <c r="BW216" s="1404">
        <v>0</v>
      </c>
      <c r="BX216" s="1405" t="s">
        <v>407</v>
      </c>
      <c r="BY216" s="1405" t="s">
        <v>407</v>
      </c>
      <c r="BZ216" s="1405" t="s">
        <v>407</v>
      </c>
      <c r="CA216" s="1404">
        <v>0</v>
      </c>
      <c r="CB216" s="1405" t="s">
        <v>407</v>
      </c>
      <c r="CC216" s="1405" t="s">
        <v>677</v>
      </c>
      <c r="CD216" s="1404" t="b">
        <v>0</v>
      </c>
      <c r="CE216" s="1404" t="b">
        <v>0</v>
      </c>
      <c r="CF216" s="1404" t="b">
        <v>0</v>
      </c>
      <c r="CG216" s="1404" t="b">
        <v>0</v>
      </c>
      <c r="CH216" s="1404" t="b">
        <v>0</v>
      </c>
      <c r="CI216" s="1404" t="b">
        <v>0</v>
      </c>
      <c r="CJ216" s="1404" t="b">
        <v>1</v>
      </c>
      <c r="CK216" s="1404" t="b">
        <v>0</v>
      </c>
      <c r="CL216" s="1404" t="b">
        <v>0</v>
      </c>
      <c r="CM216" s="1405" t="s">
        <v>698</v>
      </c>
      <c r="CN216" s="1408"/>
      <c r="CO216" s="1408"/>
      <c r="CP216" s="1408"/>
      <c r="CQ216" s="1404">
        <v>1</v>
      </c>
      <c r="CR216" s="1408"/>
      <c r="CS216" s="1404">
        <v>1</v>
      </c>
      <c r="CT216" s="1405" t="s">
        <v>407</v>
      </c>
      <c r="CU216" s="1408"/>
    </row>
    <row r="217" spans="1:99" hidden="1" x14ac:dyDescent="0.2">
      <c r="A217" s="1404">
        <v>2024</v>
      </c>
      <c r="B217" s="1405" t="s">
        <v>178</v>
      </c>
      <c r="C217" s="1405" t="s">
        <v>891</v>
      </c>
      <c r="D217" s="1406">
        <v>1</v>
      </c>
      <c r="E217" s="1406">
        <v>0</v>
      </c>
      <c r="F217" s="1405" t="s">
        <v>236</v>
      </c>
      <c r="G217" s="1407" t="s">
        <v>693</v>
      </c>
      <c r="H217" s="1405" t="s">
        <v>407</v>
      </c>
      <c r="I217" s="1405" t="s">
        <v>694</v>
      </c>
      <c r="J217" s="1405" t="s">
        <v>298</v>
      </c>
      <c r="K217" s="1405" t="s">
        <v>892</v>
      </c>
      <c r="L217" s="1405" t="s">
        <v>407</v>
      </c>
      <c r="M217" s="1405" t="s">
        <v>407</v>
      </c>
      <c r="N217" s="1408"/>
      <c r="O217" s="1407">
        <v>126</v>
      </c>
      <c r="P217" s="1405" t="s">
        <v>695</v>
      </c>
      <c r="Q217" s="1405" t="s">
        <v>473</v>
      </c>
      <c r="R217" s="1409">
        <v>6189</v>
      </c>
      <c r="S217" s="1409">
        <v>2484</v>
      </c>
      <c r="T217" s="1409">
        <v>429</v>
      </c>
      <c r="U217" s="1407">
        <v>13763</v>
      </c>
      <c r="V217" s="1405" t="s">
        <v>696</v>
      </c>
      <c r="W217" s="1405" t="s">
        <v>697</v>
      </c>
      <c r="X217" s="1405" t="s">
        <v>697</v>
      </c>
      <c r="Y217" s="1405" t="s">
        <v>407</v>
      </c>
      <c r="Z217" s="1404">
        <v>1</v>
      </c>
      <c r="AA217" s="1404">
        <v>0</v>
      </c>
      <c r="AB217" s="1408"/>
      <c r="AC217" s="1408"/>
      <c r="AD217" s="1408"/>
      <c r="AE217" s="1408"/>
      <c r="AF217" s="1408"/>
      <c r="AG217" s="1408"/>
      <c r="AH217" s="1408"/>
      <c r="AI217" s="1406">
        <v>0</v>
      </c>
      <c r="AJ217" s="1408"/>
      <c r="AK217" s="1408"/>
      <c r="AL217" s="1408"/>
      <c r="AM217" s="1408"/>
      <c r="AN217" s="1408"/>
      <c r="AO217" s="1408"/>
      <c r="AP217" s="1408"/>
      <c r="AQ217" s="1406">
        <v>31220</v>
      </c>
      <c r="AR217" s="1404" t="s">
        <v>407</v>
      </c>
      <c r="AS217" s="1406">
        <v>85.534246575342465</v>
      </c>
      <c r="AT217" s="1406">
        <v>5.044433672645015</v>
      </c>
      <c r="AU217" s="1406">
        <v>1.3820366226424699E-2</v>
      </c>
      <c r="AV217" s="1406">
        <v>14.732290497983476</v>
      </c>
      <c r="AW217" s="1406">
        <v>4.0362439720502671E-2</v>
      </c>
      <c r="AX217" s="1405" t="s">
        <v>407</v>
      </c>
      <c r="AY217" s="1404">
        <v>0</v>
      </c>
      <c r="AZ217" s="1405" t="s">
        <v>407</v>
      </c>
      <c r="BA217" s="1405" t="s">
        <v>407</v>
      </c>
      <c r="BB217" s="1408"/>
      <c r="BC217" s="1408"/>
      <c r="BD217" s="1404">
        <v>0</v>
      </c>
      <c r="BE217" s="1405" t="s">
        <v>407</v>
      </c>
      <c r="BF217" s="1405" t="s">
        <v>407</v>
      </c>
      <c r="BG217" s="1404">
        <v>0</v>
      </c>
      <c r="BH217" s="1405" t="s">
        <v>407</v>
      </c>
      <c r="BI217" s="1405" t="s">
        <v>407</v>
      </c>
      <c r="BJ217" s="1404">
        <v>0</v>
      </c>
      <c r="BK217" s="1404">
        <v>0</v>
      </c>
      <c r="BL217" s="1404">
        <v>0</v>
      </c>
      <c r="BM217" s="1404">
        <v>0</v>
      </c>
      <c r="BN217" s="1408"/>
      <c r="BO217" s="1404">
        <v>0</v>
      </c>
      <c r="BP217" s="1405" t="s">
        <v>407</v>
      </c>
      <c r="BQ217" s="1405" t="s">
        <v>407</v>
      </c>
      <c r="BR217" s="1404">
        <v>1</v>
      </c>
      <c r="BS217" s="1405" t="s">
        <v>751</v>
      </c>
      <c r="BT217" s="1405" t="s">
        <v>407</v>
      </c>
      <c r="BU217" s="1405" t="s">
        <v>407</v>
      </c>
      <c r="BV217" s="1405" t="s">
        <v>882</v>
      </c>
      <c r="BW217" s="1404">
        <v>0</v>
      </c>
      <c r="BX217" s="1405" t="s">
        <v>407</v>
      </c>
      <c r="BY217" s="1405" t="s">
        <v>407</v>
      </c>
      <c r="BZ217" s="1405" t="s">
        <v>407</v>
      </c>
      <c r="CA217" s="1404">
        <v>0</v>
      </c>
      <c r="CB217" s="1405" t="s">
        <v>407</v>
      </c>
      <c r="CC217" s="1405" t="s">
        <v>677</v>
      </c>
      <c r="CD217" s="1404" t="b">
        <v>0</v>
      </c>
      <c r="CE217" s="1404" t="b">
        <v>0</v>
      </c>
      <c r="CF217" s="1404" t="b">
        <v>0</v>
      </c>
      <c r="CG217" s="1404" t="b">
        <v>0</v>
      </c>
      <c r="CH217" s="1404" t="b">
        <v>0</v>
      </c>
      <c r="CI217" s="1404" t="b">
        <v>0</v>
      </c>
      <c r="CJ217" s="1404" t="b">
        <v>1</v>
      </c>
      <c r="CK217" s="1404" t="b">
        <v>0</v>
      </c>
      <c r="CL217" s="1404" t="b">
        <v>0</v>
      </c>
      <c r="CM217" s="1405" t="s">
        <v>698</v>
      </c>
      <c r="CN217" s="1408"/>
      <c r="CO217" s="1408"/>
      <c r="CP217" s="1408"/>
      <c r="CQ217" s="1404">
        <v>1</v>
      </c>
      <c r="CR217" s="1408"/>
      <c r="CS217" s="1404">
        <v>1</v>
      </c>
      <c r="CT217" s="1405" t="s">
        <v>407</v>
      </c>
      <c r="CU217" s="1408"/>
    </row>
    <row r="218" spans="1:99" hidden="1" x14ac:dyDescent="0.2">
      <c r="A218" s="1404">
        <v>2024</v>
      </c>
      <c r="B218" s="1405" t="s">
        <v>178</v>
      </c>
      <c r="C218" s="1405" t="s">
        <v>837</v>
      </c>
      <c r="D218" s="1406">
        <v>1</v>
      </c>
      <c r="E218" s="1406">
        <v>0</v>
      </c>
      <c r="F218" s="1405" t="s">
        <v>236</v>
      </c>
      <c r="G218" s="1407" t="s">
        <v>693</v>
      </c>
      <c r="H218" s="1405" t="s">
        <v>407</v>
      </c>
      <c r="I218" s="1405" t="s">
        <v>694</v>
      </c>
      <c r="J218" s="1405" t="s">
        <v>298</v>
      </c>
      <c r="K218" s="1405" t="s">
        <v>748</v>
      </c>
      <c r="L218" s="1405" t="s">
        <v>407</v>
      </c>
      <c r="M218" s="1405" t="s">
        <v>407</v>
      </c>
      <c r="N218" s="1408"/>
      <c r="O218" s="1407">
        <v>126</v>
      </c>
      <c r="P218" s="1405" t="s">
        <v>695</v>
      </c>
      <c r="Q218" s="1405" t="s">
        <v>473</v>
      </c>
      <c r="R218" s="1409">
        <v>3306</v>
      </c>
      <c r="S218" s="1409">
        <v>1441</v>
      </c>
      <c r="T218" s="1409">
        <v>169</v>
      </c>
      <c r="U218" s="1407">
        <v>13763</v>
      </c>
      <c r="V218" s="1405" t="s">
        <v>696</v>
      </c>
      <c r="W218" s="1405" t="s">
        <v>697</v>
      </c>
      <c r="X218" s="1405" t="s">
        <v>697</v>
      </c>
      <c r="Y218" s="1405" t="s">
        <v>407</v>
      </c>
      <c r="Z218" s="1404">
        <v>1</v>
      </c>
      <c r="AA218" s="1404">
        <v>0</v>
      </c>
      <c r="AB218" s="1408"/>
      <c r="AC218" s="1408"/>
      <c r="AD218" s="1408"/>
      <c r="AE218" s="1408"/>
      <c r="AF218" s="1408"/>
      <c r="AG218" s="1408"/>
      <c r="AH218" s="1408"/>
      <c r="AI218" s="1406">
        <v>0</v>
      </c>
      <c r="AJ218" s="1408"/>
      <c r="AK218" s="1408"/>
      <c r="AL218" s="1408"/>
      <c r="AM218" s="1408"/>
      <c r="AN218" s="1408"/>
      <c r="AO218" s="1408"/>
      <c r="AP218" s="1408"/>
      <c r="AQ218" s="1406">
        <v>121950</v>
      </c>
      <c r="AR218" s="1404" t="s">
        <v>407</v>
      </c>
      <c r="AS218" s="1406">
        <v>334.10958904109589</v>
      </c>
      <c r="AT218" s="1406">
        <v>36.887477313974593</v>
      </c>
      <c r="AU218" s="1406">
        <v>0.10106158168212218</v>
      </c>
      <c r="AV218" s="1406">
        <v>14.732290497983476</v>
      </c>
      <c r="AW218" s="1406">
        <v>4.0362439720502671E-2</v>
      </c>
      <c r="AX218" s="1405" t="s">
        <v>1192</v>
      </c>
      <c r="AY218" s="1404">
        <v>0</v>
      </c>
      <c r="AZ218" s="1405" t="s">
        <v>407</v>
      </c>
      <c r="BA218" s="1405" t="s">
        <v>407</v>
      </c>
      <c r="BB218" s="1408"/>
      <c r="BC218" s="1408"/>
      <c r="BD218" s="1404">
        <v>0</v>
      </c>
      <c r="BE218" s="1405" t="s">
        <v>407</v>
      </c>
      <c r="BF218" s="1405" t="s">
        <v>407</v>
      </c>
      <c r="BG218" s="1404">
        <v>0</v>
      </c>
      <c r="BH218" s="1405" t="s">
        <v>407</v>
      </c>
      <c r="BI218" s="1405" t="s">
        <v>407</v>
      </c>
      <c r="BJ218" s="1404">
        <v>0</v>
      </c>
      <c r="BK218" s="1404">
        <v>0</v>
      </c>
      <c r="BL218" s="1404">
        <v>0</v>
      </c>
      <c r="BM218" s="1404">
        <v>0</v>
      </c>
      <c r="BN218" s="1408"/>
      <c r="BO218" s="1404">
        <v>0</v>
      </c>
      <c r="BP218" s="1405" t="s">
        <v>407</v>
      </c>
      <c r="BQ218" s="1405" t="s">
        <v>407</v>
      </c>
      <c r="BR218" s="1404">
        <v>1</v>
      </c>
      <c r="BS218" s="1405" t="s">
        <v>838</v>
      </c>
      <c r="BT218" s="1405" t="s">
        <v>407</v>
      </c>
      <c r="BU218" s="1405" t="s">
        <v>407</v>
      </c>
      <c r="BV218" s="1405" t="s">
        <v>839</v>
      </c>
      <c r="BW218" s="1404">
        <v>0</v>
      </c>
      <c r="BX218" s="1405" t="s">
        <v>407</v>
      </c>
      <c r="BY218" s="1405" t="s">
        <v>407</v>
      </c>
      <c r="BZ218" s="1405" t="s">
        <v>407</v>
      </c>
      <c r="CA218" s="1404">
        <v>0</v>
      </c>
      <c r="CB218" s="1405" t="s">
        <v>407</v>
      </c>
      <c r="CC218" s="1405" t="s">
        <v>677</v>
      </c>
      <c r="CD218" s="1404" t="b">
        <v>0</v>
      </c>
      <c r="CE218" s="1404" t="b">
        <v>0</v>
      </c>
      <c r="CF218" s="1404" t="b">
        <v>0</v>
      </c>
      <c r="CG218" s="1404" t="b">
        <v>0</v>
      </c>
      <c r="CH218" s="1404" t="b">
        <v>0</v>
      </c>
      <c r="CI218" s="1404" t="b">
        <v>0</v>
      </c>
      <c r="CJ218" s="1404" t="b">
        <v>1</v>
      </c>
      <c r="CK218" s="1404" t="b">
        <v>0</v>
      </c>
      <c r="CL218" s="1404" t="b">
        <v>0</v>
      </c>
      <c r="CM218" s="1405" t="s">
        <v>698</v>
      </c>
      <c r="CN218" s="1408"/>
      <c r="CO218" s="1408"/>
      <c r="CP218" s="1408"/>
      <c r="CQ218" s="1404">
        <v>1</v>
      </c>
      <c r="CR218" s="1408"/>
      <c r="CS218" s="1404">
        <v>1</v>
      </c>
      <c r="CT218" s="1405" t="s">
        <v>407</v>
      </c>
      <c r="CU218" s="1408"/>
    </row>
    <row r="219" spans="1:99" hidden="1" x14ac:dyDescent="0.2">
      <c r="A219" s="1404">
        <v>2024</v>
      </c>
      <c r="B219" s="1405" t="s">
        <v>188</v>
      </c>
      <c r="C219" s="1405" t="s">
        <v>1201</v>
      </c>
      <c r="D219" s="1406">
        <v>1</v>
      </c>
      <c r="E219" s="1406">
        <v>0</v>
      </c>
      <c r="F219" s="1405" t="s">
        <v>236</v>
      </c>
      <c r="G219" s="1407" t="s">
        <v>693</v>
      </c>
      <c r="H219" s="1405" t="s">
        <v>407</v>
      </c>
      <c r="I219" s="1405" t="s">
        <v>694</v>
      </c>
      <c r="J219" s="1405" t="s">
        <v>340</v>
      </c>
      <c r="K219" s="1405" t="s">
        <v>1039</v>
      </c>
      <c r="L219" s="1405" t="s">
        <v>407</v>
      </c>
      <c r="M219" s="1405" t="s">
        <v>407</v>
      </c>
      <c r="N219" s="1408"/>
      <c r="O219" s="1407">
        <v>126</v>
      </c>
      <c r="P219" s="1405" t="s">
        <v>695</v>
      </c>
      <c r="Q219" s="1405" t="s">
        <v>482</v>
      </c>
      <c r="R219" s="1409">
        <v>2888</v>
      </c>
      <c r="S219" s="1409">
        <v>1574</v>
      </c>
      <c r="T219" s="1409">
        <v>217</v>
      </c>
      <c r="U219" s="1407">
        <v>13763</v>
      </c>
      <c r="V219" s="1405" t="s">
        <v>696</v>
      </c>
      <c r="W219" s="1405" t="s">
        <v>697</v>
      </c>
      <c r="X219" s="1405" t="s">
        <v>697</v>
      </c>
      <c r="Y219" s="1405" t="s">
        <v>407</v>
      </c>
      <c r="Z219" s="1404">
        <v>1</v>
      </c>
      <c r="AA219" s="1404">
        <v>0</v>
      </c>
      <c r="AB219" s="1408"/>
      <c r="AC219" s="1408"/>
      <c r="AD219" s="1408"/>
      <c r="AE219" s="1408"/>
      <c r="AF219" s="1408"/>
      <c r="AG219" s="1408"/>
      <c r="AH219" s="1408"/>
      <c r="AI219" s="1406">
        <v>0</v>
      </c>
      <c r="AJ219" s="1408"/>
      <c r="AK219" s="1408"/>
      <c r="AL219" s="1408"/>
      <c r="AM219" s="1408"/>
      <c r="AN219" s="1408"/>
      <c r="AO219" s="1408"/>
      <c r="AP219" s="1408"/>
      <c r="AQ219" s="1406">
        <v>39560</v>
      </c>
      <c r="AR219" s="1404" t="s">
        <v>407</v>
      </c>
      <c r="AS219" s="1406">
        <v>108.38356164383562</v>
      </c>
      <c r="AT219" s="1406">
        <v>13.698060941828254</v>
      </c>
      <c r="AU219" s="1406">
        <v>3.7528934087200698E-2</v>
      </c>
      <c r="AV219" s="1406">
        <v>2.1574691009824019</v>
      </c>
      <c r="AW219" s="1406">
        <v>5.9108742492668545E-3</v>
      </c>
      <c r="AX219" s="1405" t="s">
        <v>407</v>
      </c>
      <c r="AY219" s="1404">
        <v>0</v>
      </c>
      <c r="AZ219" s="1405" t="s">
        <v>407</v>
      </c>
      <c r="BA219" s="1405" t="s">
        <v>407</v>
      </c>
      <c r="BB219" s="1408"/>
      <c r="BC219" s="1408"/>
      <c r="BD219" s="1404">
        <v>0</v>
      </c>
      <c r="BE219" s="1405" t="s">
        <v>407</v>
      </c>
      <c r="BF219" s="1405" t="s">
        <v>407</v>
      </c>
      <c r="BG219" s="1404">
        <v>0</v>
      </c>
      <c r="BH219" s="1405" t="s">
        <v>407</v>
      </c>
      <c r="BI219" s="1405" t="s">
        <v>407</v>
      </c>
      <c r="BJ219" s="1404">
        <v>0</v>
      </c>
      <c r="BK219" s="1404">
        <v>0</v>
      </c>
      <c r="BL219" s="1404">
        <v>0</v>
      </c>
      <c r="BM219" s="1404">
        <v>0</v>
      </c>
      <c r="BN219" s="1408"/>
      <c r="BO219" s="1404">
        <v>0</v>
      </c>
      <c r="BP219" s="1405" t="s">
        <v>407</v>
      </c>
      <c r="BQ219" s="1405" t="s">
        <v>407</v>
      </c>
      <c r="BR219" s="1404">
        <v>1</v>
      </c>
      <c r="BS219" s="1405" t="s">
        <v>808</v>
      </c>
      <c r="BT219" s="1405" t="s">
        <v>808</v>
      </c>
      <c r="BU219" s="1405" t="s">
        <v>407</v>
      </c>
      <c r="BV219" s="1405" t="s">
        <v>1202</v>
      </c>
      <c r="BW219" s="1404">
        <v>0</v>
      </c>
      <c r="BX219" s="1405" t="s">
        <v>407</v>
      </c>
      <c r="BY219" s="1405" t="s">
        <v>407</v>
      </c>
      <c r="BZ219" s="1405" t="s">
        <v>407</v>
      </c>
      <c r="CA219" s="1404">
        <v>0</v>
      </c>
      <c r="CB219" s="1405" t="s">
        <v>407</v>
      </c>
      <c r="CC219" s="1405" t="s">
        <v>677</v>
      </c>
      <c r="CD219" s="1404" t="b">
        <v>0</v>
      </c>
      <c r="CE219" s="1404" t="b">
        <v>0</v>
      </c>
      <c r="CF219" s="1404" t="b">
        <v>0</v>
      </c>
      <c r="CG219" s="1404" t="b">
        <v>0</v>
      </c>
      <c r="CH219" s="1404" t="b">
        <v>0</v>
      </c>
      <c r="CI219" s="1404" t="b">
        <v>0</v>
      </c>
      <c r="CJ219" s="1404" t="b">
        <v>1</v>
      </c>
      <c r="CK219" s="1404" t="b">
        <v>0</v>
      </c>
      <c r="CL219" s="1404" t="b">
        <v>0</v>
      </c>
      <c r="CM219" s="1405" t="s">
        <v>698</v>
      </c>
      <c r="CN219" s="1408"/>
      <c r="CO219" s="1408"/>
      <c r="CP219" s="1408"/>
      <c r="CQ219" s="1404">
        <v>1</v>
      </c>
      <c r="CR219" s="1408"/>
      <c r="CS219" s="1404">
        <v>1</v>
      </c>
      <c r="CT219" s="1405" t="s">
        <v>407</v>
      </c>
      <c r="CU219" s="1408"/>
    </row>
    <row r="220" spans="1:99" hidden="1" x14ac:dyDescent="0.2">
      <c r="A220" s="1404">
        <v>2024</v>
      </c>
      <c r="B220" s="1405" t="s">
        <v>178</v>
      </c>
      <c r="C220" s="1405" t="s">
        <v>893</v>
      </c>
      <c r="D220" s="1406">
        <v>1</v>
      </c>
      <c r="E220" s="1406">
        <v>0</v>
      </c>
      <c r="F220" s="1405" t="s">
        <v>236</v>
      </c>
      <c r="G220" s="1407" t="s">
        <v>693</v>
      </c>
      <c r="H220" s="1405" t="s">
        <v>407</v>
      </c>
      <c r="I220" s="1405" t="s">
        <v>694</v>
      </c>
      <c r="J220" s="1405" t="s">
        <v>298</v>
      </c>
      <c r="K220" s="1405" t="s">
        <v>894</v>
      </c>
      <c r="L220" s="1405" t="s">
        <v>407</v>
      </c>
      <c r="M220" s="1405" t="s">
        <v>407</v>
      </c>
      <c r="N220" s="1408"/>
      <c r="O220" s="1407">
        <v>126</v>
      </c>
      <c r="P220" s="1405" t="s">
        <v>695</v>
      </c>
      <c r="Q220" s="1405" t="s">
        <v>473</v>
      </c>
      <c r="R220" s="1409">
        <v>11167</v>
      </c>
      <c r="S220" s="1409">
        <v>4621</v>
      </c>
      <c r="T220" s="1409">
        <v>488</v>
      </c>
      <c r="U220" s="1407">
        <v>13763</v>
      </c>
      <c r="V220" s="1405" t="s">
        <v>696</v>
      </c>
      <c r="W220" s="1405" t="s">
        <v>697</v>
      </c>
      <c r="X220" s="1405" t="s">
        <v>697</v>
      </c>
      <c r="Y220" s="1405" t="s">
        <v>407</v>
      </c>
      <c r="Z220" s="1404">
        <v>1</v>
      </c>
      <c r="AA220" s="1404">
        <v>0</v>
      </c>
      <c r="AB220" s="1408"/>
      <c r="AC220" s="1408"/>
      <c r="AD220" s="1408"/>
      <c r="AE220" s="1408"/>
      <c r="AF220" s="1408"/>
      <c r="AG220" s="1408"/>
      <c r="AH220" s="1408"/>
      <c r="AI220" s="1406">
        <v>0</v>
      </c>
      <c r="AJ220" s="1408"/>
      <c r="AK220" s="1408"/>
      <c r="AL220" s="1408"/>
      <c r="AM220" s="1408"/>
      <c r="AN220" s="1408"/>
      <c r="AO220" s="1408"/>
      <c r="AP220" s="1408"/>
      <c r="AQ220" s="1406">
        <v>722270</v>
      </c>
      <c r="AR220" s="1404" t="s">
        <v>407</v>
      </c>
      <c r="AS220" s="1406">
        <v>1978.8219178082193</v>
      </c>
      <c r="AT220" s="1406">
        <v>64.678964807020691</v>
      </c>
      <c r="AU220" s="1406">
        <v>0.17720264330690599</v>
      </c>
      <c r="AV220" s="1406">
        <v>14.732290497983476</v>
      </c>
      <c r="AW220" s="1406">
        <v>4.0362439720502671E-2</v>
      </c>
      <c r="AX220" s="1405" t="s">
        <v>407</v>
      </c>
      <c r="AY220" s="1404">
        <v>0</v>
      </c>
      <c r="AZ220" s="1405" t="s">
        <v>407</v>
      </c>
      <c r="BA220" s="1405" t="s">
        <v>407</v>
      </c>
      <c r="BB220" s="1408"/>
      <c r="BC220" s="1408"/>
      <c r="BD220" s="1404">
        <v>0</v>
      </c>
      <c r="BE220" s="1405" t="s">
        <v>407</v>
      </c>
      <c r="BF220" s="1405" t="s">
        <v>407</v>
      </c>
      <c r="BG220" s="1404">
        <v>0</v>
      </c>
      <c r="BH220" s="1405" t="s">
        <v>407</v>
      </c>
      <c r="BI220" s="1405" t="s">
        <v>407</v>
      </c>
      <c r="BJ220" s="1404">
        <v>0</v>
      </c>
      <c r="BK220" s="1404">
        <v>0</v>
      </c>
      <c r="BL220" s="1404">
        <v>0</v>
      </c>
      <c r="BM220" s="1404">
        <v>0</v>
      </c>
      <c r="BN220" s="1408"/>
      <c r="BO220" s="1404">
        <v>0</v>
      </c>
      <c r="BP220" s="1405" t="s">
        <v>407</v>
      </c>
      <c r="BQ220" s="1405" t="s">
        <v>407</v>
      </c>
      <c r="BR220" s="1404">
        <v>1</v>
      </c>
      <c r="BS220" s="1405" t="s">
        <v>842</v>
      </c>
      <c r="BT220" s="1405" t="s">
        <v>407</v>
      </c>
      <c r="BU220" s="1405" t="s">
        <v>407</v>
      </c>
      <c r="BV220" s="1405" t="s">
        <v>882</v>
      </c>
      <c r="BW220" s="1404">
        <v>0</v>
      </c>
      <c r="BX220" s="1405" t="s">
        <v>407</v>
      </c>
      <c r="BY220" s="1405" t="s">
        <v>407</v>
      </c>
      <c r="BZ220" s="1405" t="s">
        <v>407</v>
      </c>
      <c r="CA220" s="1404">
        <v>0</v>
      </c>
      <c r="CB220" s="1405" t="s">
        <v>407</v>
      </c>
      <c r="CC220" s="1405" t="s">
        <v>677</v>
      </c>
      <c r="CD220" s="1404" t="b">
        <v>0</v>
      </c>
      <c r="CE220" s="1404" t="b">
        <v>0</v>
      </c>
      <c r="CF220" s="1404" t="b">
        <v>0</v>
      </c>
      <c r="CG220" s="1404" t="b">
        <v>0</v>
      </c>
      <c r="CH220" s="1404" t="b">
        <v>0</v>
      </c>
      <c r="CI220" s="1404" t="b">
        <v>0</v>
      </c>
      <c r="CJ220" s="1404" t="b">
        <v>1</v>
      </c>
      <c r="CK220" s="1404" t="b">
        <v>0</v>
      </c>
      <c r="CL220" s="1404" t="b">
        <v>0</v>
      </c>
      <c r="CM220" s="1405" t="s">
        <v>698</v>
      </c>
      <c r="CN220" s="1408"/>
      <c r="CO220" s="1408"/>
      <c r="CP220" s="1408"/>
      <c r="CQ220" s="1404">
        <v>1</v>
      </c>
      <c r="CR220" s="1408"/>
      <c r="CS220" s="1404">
        <v>1</v>
      </c>
      <c r="CT220" s="1405" t="s">
        <v>407</v>
      </c>
      <c r="CU220" s="1408"/>
    </row>
    <row r="221" spans="1:99" hidden="1" x14ac:dyDescent="0.2">
      <c r="A221" s="1404">
        <v>2024</v>
      </c>
      <c r="B221" s="1405" t="s">
        <v>178</v>
      </c>
      <c r="C221" s="1405" t="s">
        <v>843</v>
      </c>
      <c r="D221" s="1406">
        <v>1</v>
      </c>
      <c r="E221" s="1406">
        <v>0</v>
      </c>
      <c r="F221" s="1405" t="s">
        <v>236</v>
      </c>
      <c r="G221" s="1407" t="s">
        <v>693</v>
      </c>
      <c r="H221" s="1405" t="s">
        <v>407</v>
      </c>
      <c r="I221" s="1405" t="s">
        <v>694</v>
      </c>
      <c r="J221" s="1405" t="s">
        <v>298</v>
      </c>
      <c r="K221" s="1405" t="s">
        <v>844</v>
      </c>
      <c r="L221" s="1405" t="s">
        <v>407</v>
      </c>
      <c r="M221" s="1405" t="s">
        <v>407</v>
      </c>
      <c r="N221" s="1408"/>
      <c r="O221" s="1407">
        <v>126</v>
      </c>
      <c r="P221" s="1405" t="s">
        <v>695</v>
      </c>
      <c r="Q221" s="1405" t="s">
        <v>473</v>
      </c>
      <c r="R221" s="1409">
        <v>2033</v>
      </c>
      <c r="S221" s="1409">
        <v>859</v>
      </c>
      <c r="T221" s="1409">
        <v>97</v>
      </c>
      <c r="U221" s="1407">
        <v>13763</v>
      </c>
      <c r="V221" s="1405" t="s">
        <v>696</v>
      </c>
      <c r="W221" s="1405" t="s">
        <v>697</v>
      </c>
      <c r="X221" s="1405" t="s">
        <v>697</v>
      </c>
      <c r="Y221" s="1405" t="s">
        <v>407</v>
      </c>
      <c r="Z221" s="1404">
        <v>1</v>
      </c>
      <c r="AA221" s="1404">
        <v>0</v>
      </c>
      <c r="AB221" s="1408"/>
      <c r="AC221" s="1408"/>
      <c r="AD221" s="1408"/>
      <c r="AE221" s="1408"/>
      <c r="AF221" s="1408"/>
      <c r="AG221" s="1408"/>
      <c r="AH221" s="1408"/>
      <c r="AI221" s="1406">
        <v>0</v>
      </c>
      <c r="AJ221" s="1408"/>
      <c r="AK221" s="1408"/>
      <c r="AL221" s="1408"/>
      <c r="AM221" s="1408"/>
      <c r="AN221" s="1408"/>
      <c r="AO221" s="1408"/>
      <c r="AP221" s="1408"/>
      <c r="AQ221" s="1406">
        <v>10880</v>
      </c>
      <c r="AR221" s="1404" t="s">
        <v>407</v>
      </c>
      <c r="AS221" s="1406">
        <v>29.80821917808219</v>
      </c>
      <c r="AT221" s="1406">
        <v>5.3516969995081158</v>
      </c>
      <c r="AU221" s="1406">
        <v>1.4662183560296208E-2</v>
      </c>
      <c r="AV221" s="1406">
        <v>14.732290497983476</v>
      </c>
      <c r="AW221" s="1406">
        <v>4.0362439720502671E-2</v>
      </c>
      <c r="AX221" s="1405" t="s">
        <v>845</v>
      </c>
      <c r="AY221" s="1404">
        <v>0</v>
      </c>
      <c r="AZ221" s="1405" t="s">
        <v>407</v>
      </c>
      <c r="BA221" s="1405" t="s">
        <v>407</v>
      </c>
      <c r="BB221" s="1408"/>
      <c r="BC221" s="1408"/>
      <c r="BD221" s="1404">
        <v>0</v>
      </c>
      <c r="BE221" s="1405" t="s">
        <v>407</v>
      </c>
      <c r="BF221" s="1405" t="s">
        <v>407</v>
      </c>
      <c r="BG221" s="1404">
        <v>0</v>
      </c>
      <c r="BH221" s="1405" t="s">
        <v>407</v>
      </c>
      <c r="BI221" s="1405" t="s">
        <v>407</v>
      </c>
      <c r="BJ221" s="1404">
        <v>0</v>
      </c>
      <c r="BK221" s="1404">
        <v>0</v>
      </c>
      <c r="BL221" s="1404">
        <v>0</v>
      </c>
      <c r="BM221" s="1404">
        <v>0</v>
      </c>
      <c r="BN221" s="1408"/>
      <c r="BO221" s="1404">
        <v>0</v>
      </c>
      <c r="BP221" s="1405" t="s">
        <v>407</v>
      </c>
      <c r="BQ221" s="1405" t="s">
        <v>407</v>
      </c>
      <c r="BR221" s="1404">
        <v>1</v>
      </c>
      <c r="BS221" s="1405" t="s">
        <v>808</v>
      </c>
      <c r="BT221" s="1405" t="s">
        <v>407</v>
      </c>
      <c r="BU221" s="1405" t="s">
        <v>407</v>
      </c>
      <c r="BV221" s="1405" t="s">
        <v>846</v>
      </c>
      <c r="BW221" s="1404">
        <v>0</v>
      </c>
      <c r="BX221" s="1405" t="s">
        <v>407</v>
      </c>
      <c r="BY221" s="1405" t="s">
        <v>407</v>
      </c>
      <c r="BZ221" s="1405" t="s">
        <v>407</v>
      </c>
      <c r="CA221" s="1404">
        <v>0</v>
      </c>
      <c r="CB221" s="1405" t="s">
        <v>407</v>
      </c>
      <c r="CC221" s="1405" t="s">
        <v>677</v>
      </c>
      <c r="CD221" s="1404" t="b">
        <v>0</v>
      </c>
      <c r="CE221" s="1404" t="b">
        <v>0</v>
      </c>
      <c r="CF221" s="1404" t="b">
        <v>0</v>
      </c>
      <c r="CG221" s="1404" t="b">
        <v>0</v>
      </c>
      <c r="CH221" s="1404" t="b">
        <v>0</v>
      </c>
      <c r="CI221" s="1404" t="b">
        <v>0</v>
      </c>
      <c r="CJ221" s="1404" t="b">
        <v>1</v>
      </c>
      <c r="CK221" s="1404" t="b">
        <v>0</v>
      </c>
      <c r="CL221" s="1404" t="b">
        <v>0</v>
      </c>
      <c r="CM221" s="1405" t="s">
        <v>698</v>
      </c>
      <c r="CN221" s="1408"/>
      <c r="CO221" s="1408"/>
      <c r="CP221" s="1408"/>
      <c r="CQ221" s="1404">
        <v>1</v>
      </c>
      <c r="CR221" s="1408"/>
      <c r="CS221" s="1404">
        <v>1</v>
      </c>
      <c r="CT221" s="1405" t="s">
        <v>407</v>
      </c>
      <c r="CU221" s="1408"/>
    </row>
    <row r="222" spans="1:99" hidden="1" x14ac:dyDescent="0.2">
      <c r="A222" s="1404">
        <v>2024</v>
      </c>
      <c r="B222" s="1405" t="s">
        <v>178</v>
      </c>
      <c r="C222" s="1405" t="s">
        <v>974</v>
      </c>
      <c r="D222" s="1406">
        <v>1</v>
      </c>
      <c r="E222" s="1406">
        <v>0</v>
      </c>
      <c r="F222" s="1405" t="s">
        <v>236</v>
      </c>
      <c r="G222" s="1407" t="s">
        <v>693</v>
      </c>
      <c r="H222" s="1405" t="s">
        <v>407</v>
      </c>
      <c r="I222" s="1405" t="s">
        <v>694</v>
      </c>
      <c r="J222" s="1405" t="s">
        <v>298</v>
      </c>
      <c r="K222" s="1405" t="s">
        <v>975</v>
      </c>
      <c r="L222" s="1405" t="s">
        <v>407</v>
      </c>
      <c r="M222" s="1405" t="s">
        <v>407</v>
      </c>
      <c r="N222" s="1408"/>
      <c r="O222" s="1407">
        <v>126</v>
      </c>
      <c r="P222" s="1405" t="s">
        <v>695</v>
      </c>
      <c r="Q222" s="1405" t="s">
        <v>473</v>
      </c>
      <c r="R222" s="1409">
        <v>5048</v>
      </c>
      <c r="S222" s="1409">
        <v>1959</v>
      </c>
      <c r="T222" s="1409">
        <v>281</v>
      </c>
      <c r="U222" s="1407">
        <v>13763</v>
      </c>
      <c r="V222" s="1405" t="s">
        <v>696</v>
      </c>
      <c r="W222" s="1405" t="s">
        <v>697</v>
      </c>
      <c r="X222" s="1405" t="s">
        <v>697</v>
      </c>
      <c r="Y222" s="1405" t="s">
        <v>407</v>
      </c>
      <c r="Z222" s="1404">
        <v>1</v>
      </c>
      <c r="AA222" s="1404">
        <v>0</v>
      </c>
      <c r="AB222" s="1408"/>
      <c r="AC222" s="1408"/>
      <c r="AD222" s="1408"/>
      <c r="AE222" s="1408"/>
      <c r="AF222" s="1408"/>
      <c r="AG222" s="1408"/>
      <c r="AH222" s="1408"/>
      <c r="AI222" s="1406">
        <v>0</v>
      </c>
      <c r="AJ222" s="1408"/>
      <c r="AK222" s="1408"/>
      <c r="AL222" s="1408"/>
      <c r="AM222" s="1408"/>
      <c r="AN222" s="1408"/>
      <c r="AO222" s="1408"/>
      <c r="AP222" s="1408"/>
      <c r="AQ222" s="1406">
        <v>212480</v>
      </c>
      <c r="AR222" s="1404" t="s">
        <v>407</v>
      </c>
      <c r="AS222" s="1406">
        <v>582.13698630136992</v>
      </c>
      <c r="AT222" s="1406">
        <v>42.091917591125195</v>
      </c>
      <c r="AU222" s="1406">
        <v>0.11532032216746629</v>
      </c>
      <c r="AV222" s="1406">
        <v>14.732290497983476</v>
      </c>
      <c r="AW222" s="1406">
        <v>4.0362439720502671E-2</v>
      </c>
      <c r="AX222" s="1405" t="s">
        <v>407</v>
      </c>
      <c r="AY222" s="1404">
        <v>0</v>
      </c>
      <c r="AZ222" s="1405" t="s">
        <v>407</v>
      </c>
      <c r="BA222" s="1405" t="s">
        <v>407</v>
      </c>
      <c r="BB222" s="1408"/>
      <c r="BC222" s="1408"/>
      <c r="BD222" s="1404">
        <v>0</v>
      </c>
      <c r="BE222" s="1405" t="s">
        <v>407</v>
      </c>
      <c r="BF222" s="1405" t="s">
        <v>407</v>
      </c>
      <c r="BG222" s="1404">
        <v>0</v>
      </c>
      <c r="BH222" s="1405" t="s">
        <v>407</v>
      </c>
      <c r="BI222" s="1405" t="s">
        <v>407</v>
      </c>
      <c r="BJ222" s="1404">
        <v>0</v>
      </c>
      <c r="BK222" s="1404">
        <v>0</v>
      </c>
      <c r="BL222" s="1404">
        <v>0</v>
      </c>
      <c r="BM222" s="1404">
        <v>0</v>
      </c>
      <c r="BN222" s="1408"/>
      <c r="BO222" s="1404">
        <v>0</v>
      </c>
      <c r="BP222" s="1405" t="s">
        <v>407</v>
      </c>
      <c r="BQ222" s="1405" t="s">
        <v>407</v>
      </c>
      <c r="BR222" s="1404">
        <v>1</v>
      </c>
      <c r="BS222" s="1405" t="s">
        <v>751</v>
      </c>
      <c r="BT222" s="1405" t="s">
        <v>407</v>
      </c>
      <c r="BU222" s="1405" t="s">
        <v>407</v>
      </c>
      <c r="BV222" s="1405" t="s">
        <v>882</v>
      </c>
      <c r="BW222" s="1404">
        <v>0</v>
      </c>
      <c r="BX222" s="1405" t="s">
        <v>407</v>
      </c>
      <c r="BY222" s="1405" t="s">
        <v>407</v>
      </c>
      <c r="BZ222" s="1405" t="s">
        <v>407</v>
      </c>
      <c r="CA222" s="1404">
        <v>0</v>
      </c>
      <c r="CB222" s="1405" t="s">
        <v>407</v>
      </c>
      <c r="CC222" s="1405" t="s">
        <v>677</v>
      </c>
      <c r="CD222" s="1404" t="b">
        <v>0</v>
      </c>
      <c r="CE222" s="1404" t="b">
        <v>0</v>
      </c>
      <c r="CF222" s="1404" t="b">
        <v>0</v>
      </c>
      <c r="CG222" s="1404" t="b">
        <v>0</v>
      </c>
      <c r="CH222" s="1404" t="b">
        <v>0</v>
      </c>
      <c r="CI222" s="1404" t="b">
        <v>0</v>
      </c>
      <c r="CJ222" s="1404" t="b">
        <v>1</v>
      </c>
      <c r="CK222" s="1404" t="b">
        <v>0</v>
      </c>
      <c r="CL222" s="1404" t="b">
        <v>0</v>
      </c>
      <c r="CM222" s="1405" t="s">
        <v>698</v>
      </c>
      <c r="CN222" s="1408"/>
      <c r="CO222" s="1408"/>
      <c r="CP222" s="1408"/>
      <c r="CQ222" s="1404">
        <v>1</v>
      </c>
      <c r="CR222" s="1408"/>
      <c r="CS222" s="1404">
        <v>1</v>
      </c>
      <c r="CT222" s="1405" t="s">
        <v>407</v>
      </c>
      <c r="CU222" s="1408"/>
    </row>
    <row r="223" spans="1:99" hidden="1" x14ac:dyDescent="0.2">
      <c r="A223" s="1404">
        <v>2024</v>
      </c>
      <c r="B223" s="1405" t="s">
        <v>179</v>
      </c>
      <c r="C223" s="1405" t="s">
        <v>1032</v>
      </c>
      <c r="D223" s="1406">
        <v>1</v>
      </c>
      <c r="E223" s="1406">
        <v>0</v>
      </c>
      <c r="F223" s="1405" t="s">
        <v>236</v>
      </c>
      <c r="G223" s="1407" t="s">
        <v>693</v>
      </c>
      <c r="H223" s="1405" t="s">
        <v>407</v>
      </c>
      <c r="I223" s="1405" t="s">
        <v>694</v>
      </c>
      <c r="J223" s="1405" t="s">
        <v>303</v>
      </c>
      <c r="K223" s="1405" t="s">
        <v>1033</v>
      </c>
      <c r="L223" s="1405" t="s">
        <v>407</v>
      </c>
      <c r="M223" s="1405" t="s">
        <v>407</v>
      </c>
      <c r="N223" s="1408"/>
      <c r="O223" s="1407">
        <v>126</v>
      </c>
      <c r="P223" s="1405" t="s">
        <v>695</v>
      </c>
      <c r="Q223" s="1405" t="s">
        <v>474</v>
      </c>
      <c r="R223" s="1409">
        <v>15697</v>
      </c>
      <c r="S223" s="1409">
        <v>7080</v>
      </c>
      <c r="T223" s="1409">
        <v>691</v>
      </c>
      <c r="U223" s="1407">
        <v>13763</v>
      </c>
      <c r="V223" s="1405" t="s">
        <v>696</v>
      </c>
      <c r="W223" s="1405" t="s">
        <v>697</v>
      </c>
      <c r="X223" s="1405" t="s">
        <v>697</v>
      </c>
      <c r="Y223" s="1405" t="s">
        <v>407</v>
      </c>
      <c r="Z223" s="1404">
        <v>1</v>
      </c>
      <c r="AA223" s="1404">
        <v>0</v>
      </c>
      <c r="AB223" s="1408"/>
      <c r="AC223" s="1408"/>
      <c r="AD223" s="1408"/>
      <c r="AE223" s="1408"/>
      <c r="AF223" s="1408"/>
      <c r="AG223" s="1408"/>
      <c r="AH223" s="1408"/>
      <c r="AI223" s="1406">
        <v>0</v>
      </c>
      <c r="AJ223" s="1408"/>
      <c r="AK223" s="1408"/>
      <c r="AL223" s="1408"/>
      <c r="AM223" s="1408"/>
      <c r="AN223" s="1408"/>
      <c r="AO223" s="1408"/>
      <c r="AP223" s="1408"/>
      <c r="AQ223" s="1406">
        <v>551190</v>
      </c>
      <c r="AR223" s="1404" t="s">
        <v>407</v>
      </c>
      <c r="AS223" s="1406">
        <v>1510.1095890410959</v>
      </c>
      <c r="AT223" s="1406">
        <v>35.114353061094477</v>
      </c>
      <c r="AU223" s="1406">
        <v>9.6203707016697199E-2</v>
      </c>
      <c r="AV223" s="1406">
        <v>14.273249045522684</v>
      </c>
      <c r="AW223" s="1406">
        <v>3.91047919055416E-2</v>
      </c>
      <c r="AX223" s="1405" t="s">
        <v>407</v>
      </c>
      <c r="AY223" s="1404">
        <v>0</v>
      </c>
      <c r="AZ223" s="1405" t="s">
        <v>407</v>
      </c>
      <c r="BA223" s="1405" t="s">
        <v>407</v>
      </c>
      <c r="BB223" s="1408"/>
      <c r="BC223" s="1408"/>
      <c r="BD223" s="1404">
        <v>0</v>
      </c>
      <c r="BE223" s="1405" t="s">
        <v>407</v>
      </c>
      <c r="BF223" s="1405" t="s">
        <v>407</v>
      </c>
      <c r="BG223" s="1404">
        <v>0</v>
      </c>
      <c r="BH223" s="1405" t="s">
        <v>407</v>
      </c>
      <c r="BI223" s="1405" t="s">
        <v>407</v>
      </c>
      <c r="BJ223" s="1404">
        <v>0</v>
      </c>
      <c r="BK223" s="1404">
        <v>0</v>
      </c>
      <c r="BL223" s="1404">
        <v>0</v>
      </c>
      <c r="BM223" s="1404">
        <v>0</v>
      </c>
      <c r="BN223" s="1408"/>
      <c r="BO223" s="1404">
        <v>0</v>
      </c>
      <c r="BP223" s="1405" t="s">
        <v>407</v>
      </c>
      <c r="BQ223" s="1405" t="s">
        <v>407</v>
      </c>
      <c r="BR223" s="1404">
        <v>1</v>
      </c>
      <c r="BS223" s="1405" t="s">
        <v>713</v>
      </c>
      <c r="BT223" s="1405" t="s">
        <v>407</v>
      </c>
      <c r="BU223" s="1405" t="s">
        <v>407</v>
      </c>
      <c r="BV223" s="1405" t="s">
        <v>1006</v>
      </c>
      <c r="BW223" s="1404">
        <v>0</v>
      </c>
      <c r="BX223" s="1405" t="s">
        <v>407</v>
      </c>
      <c r="BY223" s="1405" t="s">
        <v>407</v>
      </c>
      <c r="BZ223" s="1405" t="s">
        <v>407</v>
      </c>
      <c r="CA223" s="1404">
        <v>0</v>
      </c>
      <c r="CB223" s="1405" t="s">
        <v>407</v>
      </c>
      <c r="CC223" s="1405" t="s">
        <v>677</v>
      </c>
      <c r="CD223" s="1404" t="b">
        <v>0</v>
      </c>
      <c r="CE223" s="1404" t="b">
        <v>0</v>
      </c>
      <c r="CF223" s="1404" t="b">
        <v>0</v>
      </c>
      <c r="CG223" s="1404" t="b">
        <v>0</v>
      </c>
      <c r="CH223" s="1404" t="b">
        <v>0</v>
      </c>
      <c r="CI223" s="1404" t="b">
        <v>0</v>
      </c>
      <c r="CJ223" s="1404" t="b">
        <v>1</v>
      </c>
      <c r="CK223" s="1404" t="b">
        <v>0</v>
      </c>
      <c r="CL223" s="1404" t="b">
        <v>0</v>
      </c>
      <c r="CM223" s="1405" t="s">
        <v>698</v>
      </c>
      <c r="CN223" s="1408"/>
      <c r="CO223" s="1408"/>
      <c r="CP223" s="1408"/>
      <c r="CQ223" s="1404">
        <v>1</v>
      </c>
      <c r="CR223" s="1408"/>
      <c r="CS223" s="1404">
        <v>1</v>
      </c>
      <c r="CT223" s="1405" t="s">
        <v>407</v>
      </c>
      <c r="CU223" s="1408"/>
    </row>
    <row r="224" spans="1:99" hidden="1" x14ac:dyDescent="0.2">
      <c r="A224" s="1404">
        <v>2024</v>
      </c>
      <c r="B224" s="1405" t="s">
        <v>184</v>
      </c>
      <c r="C224" s="1405" t="s">
        <v>1261</v>
      </c>
      <c r="D224" s="1406">
        <v>1</v>
      </c>
      <c r="E224" s="1406">
        <v>0</v>
      </c>
      <c r="F224" s="1405" t="s">
        <v>236</v>
      </c>
      <c r="G224" s="1407" t="s">
        <v>693</v>
      </c>
      <c r="H224" s="1405" t="s">
        <v>407</v>
      </c>
      <c r="I224" s="1405" t="s">
        <v>694</v>
      </c>
      <c r="J224" s="1405" t="s">
        <v>323</v>
      </c>
      <c r="K224" s="1405" t="s">
        <v>1109</v>
      </c>
      <c r="L224" s="1405" t="s">
        <v>407</v>
      </c>
      <c r="M224" s="1405" t="s">
        <v>407</v>
      </c>
      <c r="N224" s="1408"/>
      <c r="O224" s="1407">
        <v>126</v>
      </c>
      <c r="P224" s="1405" t="s">
        <v>695</v>
      </c>
      <c r="Q224" s="1405" t="s">
        <v>479</v>
      </c>
      <c r="R224" s="1409">
        <v>3183</v>
      </c>
      <c r="S224" s="1409">
        <v>1640</v>
      </c>
      <c r="T224" s="1409">
        <v>173</v>
      </c>
      <c r="U224" s="1407">
        <v>13763</v>
      </c>
      <c r="V224" s="1405" t="s">
        <v>696</v>
      </c>
      <c r="W224" s="1405" t="s">
        <v>697</v>
      </c>
      <c r="X224" s="1405" t="s">
        <v>697</v>
      </c>
      <c r="Y224" s="1405" t="s">
        <v>407</v>
      </c>
      <c r="Z224" s="1404">
        <v>1</v>
      </c>
      <c r="AA224" s="1404">
        <v>0</v>
      </c>
      <c r="AB224" s="1408"/>
      <c r="AC224" s="1408"/>
      <c r="AD224" s="1408"/>
      <c r="AE224" s="1408"/>
      <c r="AF224" s="1408"/>
      <c r="AG224" s="1408"/>
      <c r="AH224" s="1408"/>
      <c r="AI224" s="1406">
        <v>0</v>
      </c>
      <c r="AJ224" s="1408"/>
      <c r="AK224" s="1408"/>
      <c r="AL224" s="1408"/>
      <c r="AM224" s="1408"/>
      <c r="AN224" s="1408"/>
      <c r="AO224" s="1408"/>
      <c r="AP224" s="1408"/>
      <c r="AQ224" s="1406">
        <v>50300</v>
      </c>
      <c r="AR224" s="1404" t="s">
        <v>407</v>
      </c>
      <c r="AS224" s="1406">
        <v>137.8082191780822</v>
      </c>
      <c r="AT224" s="1406">
        <v>15.802701853597235</v>
      </c>
      <c r="AU224" s="1406">
        <v>4.3295073571499275E-2</v>
      </c>
      <c r="AV224" s="1406">
        <v>11.900984994304121</v>
      </c>
      <c r="AW224" s="1406">
        <v>3.2605438340559234E-2</v>
      </c>
      <c r="AX224" s="1405" t="s">
        <v>407</v>
      </c>
      <c r="AY224" s="1404">
        <v>0</v>
      </c>
      <c r="AZ224" s="1405" t="s">
        <v>407</v>
      </c>
      <c r="BA224" s="1405" t="s">
        <v>407</v>
      </c>
      <c r="BB224" s="1408"/>
      <c r="BC224" s="1408"/>
      <c r="BD224" s="1404">
        <v>0</v>
      </c>
      <c r="BE224" s="1405" t="s">
        <v>407</v>
      </c>
      <c r="BF224" s="1405" t="s">
        <v>407</v>
      </c>
      <c r="BG224" s="1404">
        <v>0</v>
      </c>
      <c r="BH224" s="1405" t="s">
        <v>407</v>
      </c>
      <c r="BI224" s="1405" t="s">
        <v>407</v>
      </c>
      <c r="BJ224" s="1404">
        <v>0</v>
      </c>
      <c r="BK224" s="1404">
        <v>0</v>
      </c>
      <c r="BL224" s="1404">
        <v>0</v>
      </c>
      <c r="BM224" s="1404">
        <v>0</v>
      </c>
      <c r="BN224" s="1408"/>
      <c r="BO224" s="1404">
        <v>0</v>
      </c>
      <c r="BP224" s="1405" t="s">
        <v>407</v>
      </c>
      <c r="BQ224" s="1405" t="s">
        <v>407</v>
      </c>
      <c r="BR224" s="1404">
        <v>1</v>
      </c>
      <c r="BS224" s="1405" t="s">
        <v>801</v>
      </c>
      <c r="BT224" s="1405" t="s">
        <v>407</v>
      </c>
      <c r="BU224" s="1405" t="s">
        <v>407</v>
      </c>
      <c r="BV224" s="1405" t="s">
        <v>407</v>
      </c>
      <c r="BW224" s="1404">
        <v>0</v>
      </c>
      <c r="BX224" s="1405" t="s">
        <v>407</v>
      </c>
      <c r="BY224" s="1405" t="s">
        <v>407</v>
      </c>
      <c r="BZ224" s="1405" t="s">
        <v>407</v>
      </c>
      <c r="CA224" s="1404">
        <v>0</v>
      </c>
      <c r="CB224" s="1405" t="s">
        <v>407</v>
      </c>
      <c r="CC224" s="1405" t="s">
        <v>677</v>
      </c>
      <c r="CD224" s="1404" t="b">
        <v>0</v>
      </c>
      <c r="CE224" s="1404" t="b">
        <v>0</v>
      </c>
      <c r="CF224" s="1404" t="b">
        <v>0</v>
      </c>
      <c r="CG224" s="1404" t="b">
        <v>0</v>
      </c>
      <c r="CH224" s="1404" t="b">
        <v>0</v>
      </c>
      <c r="CI224" s="1404" t="b">
        <v>0</v>
      </c>
      <c r="CJ224" s="1404" t="b">
        <v>1</v>
      </c>
      <c r="CK224" s="1404" t="b">
        <v>0</v>
      </c>
      <c r="CL224" s="1404" t="b">
        <v>0</v>
      </c>
      <c r="CM224" s="1405" t="s">
        <v>698</v>
      </c>
      <c r="CN224" s="1408"/>
      <c r="CO224" s="1408"/>
      <c r="CP224" s="1408"/>
      <c r="CQ224" s="1404">
        <v>1</v>
      </c>
      <c r="CR224" s="1408"/>
      <c r="CS224" s="1404">
        <v>1</v>
      </c>
      <c r="CT224" s="1405" t="s">
        <v>407</v>
      </c>
      <c r="CU224" s="1408"/>
    </row>
    <row r="225" spans="1:99" hidden="1" x14ac:dyDescent="0.2">
      <c r="A225" s="1404">
        <v>2024</v>
      </c>
      <c r="B225" s="1405" t="s">
        <v>184</v>
      </c>
      <c r="C225" s="1405" t="s">
        <v>1094</v>
      </c>
      <c r="D225" s="1406">
        <v>1</v>
      </c>
      <c r="E225" s="1406">
        <v>0</v>
      </c>
      <c r="F225" s="1405" t="s">
        <v>236</v>
      </c>
      <c r="G225" s="1407" t="s">
        <v>693</v>
      </c>
      <c r="H225" s="1405" t="s">
        <v>407</v>
      </c>
      <c r="I225" s="1405" t="s">
        <v>694</v>
      </c>
      <c r="J225" s="1405" t="s">
        <v>323</v>
      </c>
      <c r="K225" s="1405" t="s">
        <v>1005</v>
      </c>
      <c r="L225" s="1405" t="s">
        <v>407</v>
      </c>
      <c r="M225" s="1405" t="s">
        <v>407</v>
      </c>
      <c r="N225" s="1408"/>
      <c r="O225" s="1407">
        <v>126</v>
      </c>
      <c r="P225" s="1405" t="s">
        <v>695</v>
      </c>
      <c r="Q225" s="1405" t="s">
        <v>479</v>
      </c>
      <c r="R225" s="1409">
        <v>4378</v>
      </c>
      <c r="S225" s="1409">
        <v>2782</v>
      </c>
      <c r="T225" s="1409">
        <v>267</v>
      </c>
      <c r="U225" s="1407">
        <v>13763</v>
      </c>
      <c r="V225" s="1405" t="s">
        <v>696</v>
      </c>
      <c r="W225" s="1405" t="s">
        <v>697</v>
      </c>
      <c r="X225" s="1405" t="s">
        <v>697</v>
      </c>
      <c r="Y225" s="1405" t="s">
        <v>407</v>
      </c>
      <c r="Z225" s="1404">
        <v>1</v>
      </c>
      <c r="AA225" s="1404">
        <v>0</v>
      </c>
      <c r="AB225" s="1408"/>
      <c r="AC225" s="1408"/>
      <c r="AD225" s="1408"/>
      <c r="AE225" s="1408"/>
      <c r="AF225" s="1408"/>
      <c r="AG225" s="1408"/>
      <c r="AH225" s="1408"/>
      <c r="AI225" s="1406">
        <v>0</v>
      </c>
      <c r="AJ225" s="1408"/>
      <c r="AK225" s="1408"/>
      <c r="AL225" s="1408"/>
      <c r="AM225" s="1408"/>
      <c r="AN225" s="1408"/>
      <c r="AO225" s="1408"/>
      <c r="AP225" s="1408"/>
      <c r="AQ225" s="1406">
        <v>230767</v>
      </c>
      <c r="AR225" s="1404" t="s">
        <v>407</v>
      </c>
      <c r="AS225" s="1406">
        <v>632.23835616438362</v>
      </c>
      <c r="AT225" s="1406">
        <v>52.71059844677935</v>
      </c>
      <c r="AU225" s="1406">
        <v>0.144412598484327</v>
      </c>
      <c r="AV225" s="1406">
        <v>11.900984994304121</v>
      </c>
      <c r="AW225" s="1406">
        <v>3.2605438340559234E-2</v>
      </c>
      <c r="AX225" s="1405" t="s">
        <v>407</v>
      </c>
      <c r="AY225" s="1404">
        <v>0</v>
      </c>
      <c r="AZ225" s="1405" t="s">
        <v>407</v>
      </c>
      <c r="BA225" s="1405" t="s">
        <v>407</v>
      </c>
      <c r="BB225" s="1408"/>
      <c r="BC225" s="1408"/>
      <c r="BD225" s="1404">
        <v>0</v>
      </c>
      <c r="BE225" s="1405" t="s">
        <v>407</v>
      </c>
      <c r="BF225" s="1405" t="s">
        <v>407</v>
      </c>
      <c r="BG225" s="1404">
        <v>0</v>
      </c>
      <c r="BH225" s="1405" t="s">
        <v>407</v>
      </c>
      <c r="BI225" s="1405" t="s">
        <v>407</v>
      </c>
      <c r="BJ225" s="1404">
        <v>0</v>
      </c>
      <c r="BK225" s="1404">
        <v>0</v>
      </c>
      <c r="BL225" s="1404">
        <v>0</v>
      </c>
      <c r="BM225" s="1404">
        <v>0</v>
      </c>
      <c r="BN225" s="1408"/>
      <c r="BO225" s="1404">
        <v>0</v>
      </c>
      <c r="BP225" s="1405" t="s">
        <v>407</v>
      </c>
      <c r="BQ225" s="1405" t="s">
        <v>407</v>
      </c>
      <c r="BR225" s="1404">
        <v>1</v>
      </c>
      <c r="BS225" s="1405" t="s">
        <v>713</v>
      </c>
      <c r="BT225" s="1405" t="s">
        <v>407</v>
      </c>
      <c r="BU225" s="1405" t="s">
        <v>407</v>
      </c>
      <c r="BV225" s="1405" t="s">
        <v>407</v>
      </c>
      <c r="BW225" s="1404">
        <v>0</v>
      </c>
      <c r="BX225" s="1405" t="s">
        <v>407</v>
      </c>
      <c r="BY225" s="1405" t="s">
        <v>407</v>
      </c>
      <c r="BZ225" s="1405" t="s">
        <v>407</v>
      </c>
      <c r="CA225" s="1404">
        <v>0</v>
      </c>
      <c r="CB225" s="1405" t="s">
        <v>407</v>
      </c>
      <c r="CC225" s="1405" t="s">
        <v>677</v>
      </c>
      <c r="CD225" s="1404" t="b">
        <v>0</v>
      </c>
      <c r="CE225" s="1404" t="b">
        <v>0</v>
      </c>
      <c r="CF225" s="1404" t="b">
        <v>0</v>
      </c>
      <c r="CG225" s="1404" t="b">
        <v>0</v>
      </c>
      <c r="CH225" s="1404" t="b">
        <v>0</v>
      </c>
      <c r="CI225" s="1404" t="b">
        <v>0</v>
      </c>
      <c r="CJ225" s="1404" t="b">
        <v>1</v>
      </c>
      <c r="CK225" s="1404" t="b">
        <v>0</v>
      </c>
      <c r="CL225" s="1404" t="b">
        <v>0</v>
      </c>
      <c r="CM225" s="1405" t="s">
        <v>698</v>
      </c>
      <c r="CN225" s="1408"/>
      <c r="CO225" s="1408"/>
      <c r="CP225" s="1408"/>
      <c r="CQ225" s="1404">
        <v>1</v>
      </c>
      <c r="CR225" s="1408"/>
      <c r="CS225" s="1404">
        <v>1</v>
      </c>
      <c r="CT225" s="1405" t="s">
        <v>407</v>
      </c>
      <c r="CU225" s="1408"/>
    </row>
    <row r="226" spans="1:99" hidden="1" x14ac:dyDescent="0.2">
      <c r="A226" s="1404">
        <v>2024</v>
      </c>
      <c r="B226" s="1405" t="s">
        <v>179</v>
      </c>
      <c r="C226" s="1405" t="s">
        <v>1066</v>
      </c>
      <c r="D226" s="1406">
        <v>1</v>
      </c>
      <c r="E226" s="1406">
        <v>0</v>
      </c>
      <c r="F226" s="1405" t="s">
        <v>236</v>
      </c>
      <c r="G226" s="1407" t="s">
        <v>693</v>
      </c>
      <c r="H226" s="1405" t="s">
        <v>407</v>
      </c>
      <c r="I226" s="1405" t="s">
        <v>694</v>
      </c>
      <c r="J226" s="1405" t="s">
        <v>303</v>
      </c>
      <c r="K226" s="1405" t="s">
        <v>943</v>
      </c>
      <c r="L226" s="1405" t="s">
        <v>407</v>
      </c>
      <c r="M226" s="1405" t="s">
        <v>407</v>
      </c>
      <c r="N226" s="1408"/>
      <c r="O226" s="1407">
        <v>126</v>
      </c>
      <c r="P226" s="1405" t="s">
        <v>695</v>
      </c>
      <c r="Q226" s="1405" t="s">
        <v>474</v>
      </c>
      <c r="R226" s="1409">
        <v>6962</v>
      </c>
      <c r="S226" s="1409">
        <v>2781</v>
      </c>
      <c r="T226" s="1409">
        <v>275</v>
      </c>
      <c r="U226" s="1407">
        <v>13763</v>
      </c>
      <c r="V226" s="1405" t="s">
        <v>696</v>
      </c>
      <c r="W226" s="1405" t="s">
        <v>697</v>
      </c>
      <c r="X226" s="1405" t="s">
        <v>697</v>
      </c>
      <c r="Y226" s="1405" t="s">
        <v>407</v>
      </c>
      <c r="Z226" s="1404">
        <v>1</v>
      </c>
      <c r="AA226" s="1404">
        <v>0</v>
      </c>
      <c r="AB226" s="1408"/>
      <c r="AC226" s="1408"/>
      <c r="AD226" s="1408"/>
      <c r="AE226" s="1408"/>
      <c r="AF226" s="1408"/>
      <c r="AG226" s="1408"/>
      <c r="AH226" s="1408"/>
      <c r="AI226" s="1406">
        <v>0</v>
      </c>
      <c r="AJ226" s="1408"/>
      <c r="AK226" s="1408"/>
      <c r="AL226" s="1408"/>
      <c r="AM226" s="1408"/>
      <c r="AN226" s="1408"/>
      <c r="AO226" s="1408"/>
      <c r="AP226" s="1408"/>
      <c r="AQ226" s="1406">
        <v>1800</v>
      </c>
      <c r="AR226" s="1404" t="s">
        <v>407</v>
      </c>
      <c r="AS226" s="1406">
        <v>4.9315068493150687</v>
      </c>
      <c r="AT226" s="1406">
        <v>0.25854639471416258</v>
      </c>
      <c r="AU226" s="1406">
        <v>7.0834628688811667E-4</v>
      </c>
      <c r="AV226" s="1406">
        <v>14.273249045522684</v>
      </c>
      <c r="AW226" s="1406">
        <v>3.91047919055416E-2</v>
      </c>
      <c r="AX226" s="1405" t="s">
        <v>407</v>
      </c>
      <c r="AY226" s="1404">
        <v>0</v>
      </c>
      <c r="AZ226" s="1405" t="s">
        <v>407</v>
      </c>
      <c r="BA226" s="1405" t="s">
        <v>407</v>
      </c>
      <c r="BB226" s="1408"/>
      <c r="BC226" s="1408"/>
      <c r="BD226" s="1404">
        <v>0</v>
      </c>
      <c r="BE226" s="1405" t="s">
        <v>407</v>
      </c>
      <c r="BF226" s="1405" t="s">
        <v>407</v>
      </c>
      <c r="BG226" s="1404">
        <v>0</v>
      </c>
      <c r="BH226" s="1405" t="s">
        <v>407</v>
      </c>
      <c r="BI226" s="1405" t="s">
        <v>407</v>
      </c>
      <c r="BJ226" s="1404">
        <v>0</v>
      </c>
      <c r="BK226" s="1404">
        <v>0</v>
      </c>
      <c r="BL226" s="1404">
        <v>0</v>
      </c>
      <c r="BM226" s="1404">
        <v>0</v>
      </c>
      <c r="BN226" s="1408"/>
      <c r="BO226" s="1404">
        <v>0</v>
      </c>
      <c r="BP226" s="1405" t="s">
        <v>407</v>
      </c>
      <c r="BQ226" s="1405" t="s">
        <v>407</v>
      </c>
      <c r="BR226" s="1404">
        <v>1</v>
      </c>
      <c r="BS226" s="1405" t="s">
        <v>808</v>
      </c>
      <c r="BT226" s="1405" t="s">
        <v>407</v>
      </c>
      <c r="BU226" s="1405" t="s">
        <v>407</v>
      </c>
      <c r="BV226" s="1405" t="s">
        <v>1006</v>
      </c>
      <c r="BW226" s="1404">
        <v>0</v>
      </c>
      <c r="BX226" s="1405" t="s">
        <v>407</v>
      </c>
      <c r="BY226" s="1405" t="s">
        <v>407</v>
      </c>
      <c r="BZ226" s="1405" t="s">
        <v>407</v>
      </c>
      <c r="CA226" s="1404">
        <v>0</v>
      </c>
      <c r="CB226" s="1405" t="s">
        <v>407</v>
      </c>
      <c r="CC226" s="1405" t="s">
        <v>677</v>
      </c>
      <c r="CD226" s="1404" t="b">
        <v>0</v>
      </c>
      <c r="CE226" s="1404" t="b">
        <v>0</v>
      </c>
      <c r="CF226" s="1404" t="b">
        <v>0</v>
      </c>
      <c r="CG226" s="1404" t="b">
        <v>0</v>
      </c>
      <c r="CH226" s="1404" t="b">
        <v>0</v>
      </c>
      <c r="CI226" s="1404" t="b">
        <v>0</v>
      </c>
      <c r="CJ226" s="1404" t="b">
        <v>1</v>
      </c>
      <c r="CK226" s="1404" t="b">
        <v>0</v>
      </c>
      <c r="CL226" s="1404" t="b">
        <v>0</v>
      </c>
      <c r="CM226" s="1405" t="s">
        <v>698</v>
      </c>
      <c r="CN226" s="1408"/>
      <c r="CO226" s="1408"/>
      <c r="CP226" s="1408"/>
      <c r="CQ226" s="1404">
        <v>1</v>
      </c>
      <c r="CR226" s="1408"/>
      <c r="CS226" s="1404">
        <v>1</v>
      </c>
      <c r="CT226" s="1405" t="s">
        <v>407</v>
      </c>
      <c r="CU226" s="1408"/>
    </row>
    <row r="227" spans="1:99" hidden="1" x14ac:dyDescent="0.2">
      <c r="A227" s="1404">
        <v>2024</v>
      </c>
      <c r="B227" s="1405" t="s">
        <v>184</v>
      </c>
      <c r="C227" s="1405" t="s">
        <v>1179</v>
      </c>
      <c r="D227" s="1406">
        <v>1</v>
      </c>
      <c r="E227" s="1406">
        <v>0</v>
      </c>
      <c r="F227" s="1405" t="s">
        <v>236</v>
      </c>
      <c r="G227" s="1407" t="s">
        <v>693</v>
      </c>
      <c r="H227" s="1405" t="s">
        <v>407</v>
      </c>
      <c r="I227" s="1405" t="s">
        <v>694</v>
      </c>
      <c r="J227" s="1405" t="s">
        <v>323</v>
      </c>
      <c r="K227" s="1405" t="s">
        <v>862</v>
      </c>
      <c r="L227" s="1405" t="s">
        <v>407</v>
      </c>
      <c r="M227" s="1405" t="s">
        <v>407</v>
      </c>
      <c r="N227" s="1408"/>
      <c r="O227" s="1407">
        <v>126</v>
      </c>
      <c r="P227" s="1405" t="s">
        <v>695</v>
      </c>
      <c r="Q227" s="1405" t="s">
        <v>479</v>
      </c>
      <c r="R227" s="1409">
        <v>6742</v>
      </c>
      <c r="S227" s="1409">
        <v>3864</v>
      </c>
      <c r="T227" s="1409">
        <v>406</v>
      </c>
      <c r="U227" s="1407">
        <v>13763</v>
      </c>
      <c r="V227" s="1405" t="s">
        <v>696</v>
      </c>
      <c r="W227" s="1405" t="s">
        <v>697</v>
      </c>
      <c r="X227" s="1405" t="s">
        <v>697</v>
      </c>
      <c r="Y227" s="1405" t="s">
        <v>407</v>
      </c>
      <c r="Z227" s="1404">
        <v>1</v>
      </c>
      <c r="AA227" s="1404">
        <v>0</v>
      </c>
      <c r="AB227" s="1408"/>
      <c r="AC227" s="1408"/>
      <c r="AD227" s="1408"/>
      <c r="AE227" s="1408"/>
      <c r="AF227" s="1408"/>
      <c r="AG227" s="1408"/>
      <c r="AH227" s="1408"/>
      <c r="AI227" s="1406">
        <v>0</v>
      </c>
      <c r="AJ227" s="1408"/>
      <c r="AK227" s="1408"/>
      <c r="AL227" s="1408"/>
      <c r="AM227" s="1408"/>
      <c r="AN227" s="1408"/>
      <c r="AO227" s="1408"/>
      <c r="AP227" s="1408"/>
      <c r="AQ227" s="1406">
        <v>154780</v>
      </c>
      <c r="AR227" s="1404" t="s">
        <v>407</v>
      </c>
      <c r="AS227" s="1406">
        <v>424.05479452054794</v>
      </c>
      <c r="AT227" s="1406">
        <v>22.957579353307622</v>
      </c>
      <c r="AU227" s="1406">
        <v>6.2897477680294855E-2</v>
      </c>
      <c r="AV227" s="1406">
        <v>11.900984994304121</v>
      </c>
      <c r="AW227" s="1406">
        <v>3.2605438340559234E-2</v>
      </c>
      <c r="AX227" s="1405" t="s">
        <v>407</v>
      </c>
      <c r="AY227" s="1404">
        <v>0</v>
      </c>
      <c r="AZ227" s="1405" t="s">
        <v>407</v>
      </c>
      <c r="BA227" s="1405" t="s">
        <v>407</v>
      </c>
      <c r="BB227" s="1408"/>
      <c r="BC227" s="1408"/>
      <c r="BD227" s="1404">
        <v>0</v>
      </c>
      <c r="BE227" s="1405" t="s">
        <v>407</v>
      </c>
      <c r="BF227" s="1405" t="s">
        <v>407</v>
      </c>
      <c r="BG227" s="1404">
        <v>0</v>
      </c>
      <c r="BH227" s="1405" t="s">
        <v>407</v>
      </c>
      <c r="BI227" s="1405" t="s">
        <v>407</v>
      </c>
      <c r="BJ227" s="1404">
        <v>0</v>
      </c>
      <c r="BK227" s="1404">
        <v>0</v>
      </c>
      <c r="BL227" s="1404">
        <v>0</v>
      </c>
      <c r="BM227" s="1404">
        <v>0</v>
      </c>
      <c r="BN227" s="1408"/>
      <c r="BO227" s="1404">
        <v>0</v>
      </c>
      <c r="BP227" s="1405" t="s">
        <v>407</v>
      </c>
      <c r="BQ227" s="1405" t="s">
        <v>407</v>
      </c>
      <c r="BR227" s="1404">
        <v>1</v>
      </c>
      <c r="BS227" s="1405" t="s">
        <v>713</v>
      </c>
      <c r="BT227" s="1405" t="s">
        <v>407</v>
      </c>
      <c r="BU227" s="1405" t="s">
        <v>407</v>
      </c>
      <c r="BV227" s="1405" t="s">
        <v>407</v>
      </c>
      <c r="BW227" s="1404">
        <v>0</v>
      </c>
      <c r="BX227" s="1405" t="s">
        <v>407</v>
      </c>
      <c r="BY227" s="1405" t="s">
        <v>407</v>
      </c>
      <c r="BZ227" s="1405" t="s">
        <v>407</v>
      </c>
      <c r="CA227" s="1404">
        <v>0</v>
      </c>
      <c r="CB227" s="1405" t="s">
        <v>407</v>
      </c>
      <c r="CC227" s="1405" t="s">
        <v>677</v>
      </c>
      <c r="CD227" s="1404" t="b">
        <v>0</v>
      </c>
      <c r="CE227" s="1404" t="b">
        <v>0</v>
      </c>
      <c r="CF227" s="1404" t="b">
        <v>0</v>
      </c>
      <c r="CG227" s="1404" t="b">
        <v>0</v>
      </c>
      <c r="CH227" s="1404" t="b">
        <v>0</v>
      </c>
      <c r="CI227" s="1404" t="b">
        <v>0</v>
      </c>
      <c r="CJ227" s="1404" t="b">
        <v>1</v>
      </c>
      <c r="CK227" s="1404" t="b">
        <v>0</v>
      </c>
      <c r="CL227" s="1404" t="b">
        <v>0</v>
      </c>
      <c r="CM227" s="1405" t="s">
        <v>698</v>
      </c>
      <c r="CN227" s="1408"/>
      <c r="CO227" s="1408"/>
      <c r="CP227" s="1408"/>
      <c r="CQ227" s="1404">
        <v>1</v>
      </c>
      <c r="CR227" s="1408"/>
      <c r="CS227" s="1404">
        <v>1</v>
      </c>
      <c r="CT227" s="1405" t="s">
        <v>407</v>
      </c>
      <c r="CU227" s="1408"/>
    </row>
    <row r="228" spans="1:99" hidden="1" x14ac:dyDescent="0.2">
      <c r="A228" s="1404">
        <v>2024</v>
      </c>
      <c r="B228" s="1405" t="s">
        <v>182</v>
      </c>
      <c r="C228" s="1405" t="s">
        <v>1105</v>
      </c>
      <c r="D228" s="1406">
        <v>1</v>
      </c>
      <c r="E228" s="1406">
        <v>0</v>
      </c>
      <c r="F228" s="1405" t="s">
        <v>236</v>
      </c>
      <c r="G228" s="1407" t="s">
        <v>693</v>
      </c>
      <c r="H228" s="1405" t="s">
        <v>407</v>
      </c>
      <c r="I228" s="1405" t="s">
        <v>694</v>
      </c>
      <c r="J228" s="1405" t="s">
        <v>315</v>
      </c>
      <c r="K228" s="1405" t="s">
        <v>307</v>
      </c>
      <c r="L228" s="1405" t="s">
        <v>407</v>
      </c>
      <c r="M228" s="1405" t="s">
        <v>407</v>
      </c>
      <c r="N228" s="1408"/>
      <c r="O228" s="1407">
        <v>126</v>
      </c>
      <c r="P228" s="1405" t="s">
        <v>695</v>
      </c>
      <c r="Q228" s="1405" t="s">
        <v>477</v>
      </c>
      <c r="R228" s="1409">
        <v>13642</v>
      </c>
      <c r="S228" s="1409">
        <v>6396</v>
      </c>
      <c r="T228" s="1409">
        <v>774</v>
      </c>
      <c r="U228" s="1407">
        <v>13763</v>
      </c>
      <c r="V228" s="1405" t="s">
        <v>696</v>
      </c>
      <c r="W228" s="1405" t="s">
        <v>697</v>
      </c>
      <c r="X228" s="1405" t="s">
        <v>697</v>
      </c>
      <c r="Y228" s="1405" t="s">
        <v>407</v>
      </c>
      <c r="Z228" s="1404">
        <v>1</v>
      </c>
      <c r="AA228" s="1404">
        <v>0</v>
      </c>
      <c r="AB228" s="1408"/>
      <c r="AC228" s="1408"/>
      <c r="AD228" s="1408"/>
      <c r="AE228" s="1408"/>
      <c r="AF228" s="1408"/>
      <c r="AG228" s="1408"/>
      <c r="AH228" s="1408"/>
      <c r="AI228" s="1406">
        <v>0</v>
      </c>
      <c r="AJ228" s="1408"/>
      <c r="AK228" s="1408"/>
      <c r="AL228" s="1408"/>
      <c r="AM228" s="1408"/>
      <c r="AN228" s="1408"/>
      <c r="AO228" s="1408"/>
      <c r="AP228" s="1408"/>
      <c r="AQ228" s="1406">
        <v>365231</v>
      </c>
      <c r="AR228" s="1404" t="s">
        <v>407</v>
      </c>
      <c r="AS228" s="1406">
        <v>1000.6328767123288</v>
      </c>
      <c r="AT228" s="1406">
        <v>26.772540683184285</v>
      </c>
      <c r="AU228" s="1406">
        <v>7.334942652927201E-2</v>
      </c>
      <c r="AV228" s="1406">
        <v>9.2899815460569677</v>
      </c>
      <c r="AW228" s="1406">
        <v>2.5452004235772513E-2</v>
      </c>
      <c r="AX228" s="1405" t="s">
        <v>407</v>
      </c>
      <c r="AY228" s="1404">
        <v>0</v>
      </c>
      <c r="AZ228" s="1405" t="s">
        <v>407</v>
      </c>
      <c r="BA228" s="1405" t="s">
        <v>407</v>
      </c>
      <c r="BB228" s="1408"/>
      <c r="BC228" s="1408"/>
      <c r="BD228" s="1404">
        <v>0</v>
      </c>
      <c r="BE228" s="1405" t="s">
        <v>407</v>
      </c>
      <c r="BF228" s="1405" t="s">
        <v>407</v>
      </c>
      <c r="BG228" s="1404">
        <v>0</v>
      </c>
      <c r="BH228" s="1405" t="s">
        <v>407</v>
      </c>
      <c r="BI228" s="1405" t="s">
        <v>407</v>
      </c>
      <c r="BJ228" s="1404">
        <v>0</v>
      </c>
      <c r="BK228" s="1404">
        <v>0</v>
      </c>
      <c r="BL228" s="1404">
        <v>0</v>
      </c>
      <c r="BM228" s="1404">
        <v>0</v>
      </c>
      <c r="BN228" s="1408"/>
      <c r="BO228" s="1404">
        <v>0</v>
      </c>
      <c r="BP228" s="1405" t="s">
        <v>407</v>
      </c>
      <c r="BQ228" s="1405" t="s">
        <v>407</v>
      </c>
      <c r="BR228" s="1404">
        <v>1</v>
      </c>
      <c r="BS228" s="1405" t="s">
        <v>713</v>
      </c>
      <c r="BT228" s="1405" t="s">
        <v>407</v>
      </c>
      <c r="BU228" s="1405" t="s">
        <v>407</v>
      </c>
      <c r="BV228" s="1405" t="s">
        <v>1258</v>
      </c>
      <c r="BW228" s="1404">
        <v>0</v>
      </c>
      <c r="BX228" s="1405" t="s">
        <v>407</v>
      </c>
      <c r="BY228" s="1405" t="s">
        <v>407</v>
      </c>
      <c r="BZ228" s="1405" t="s">
        <v>407</v>
      </c>
      <c r="CA228" s="1404">
        <v>0</v>
      </c>
      <c r="CB228" s="1405" t="s">
        <v>407</v>
      </c>
      <c r="CC228" s="1405" t="s">
        <v>677</v>
      </c>
      <c r="CD228" s="1404" t="b">
        <v>0</v>
      </c>
      <c r="CE228" s="1404" t="b">
        <v>0</v>
      </c>
      <c r="CF228" s="1404" t="b">
        <v>0</v>
      </c>
      <c r="CG228" s="1404" t="b">
        <v>0</v>
      </c>
      <c r="CH228" s="1404" t="b">
        <v>0</v>
      </c>
      <c r="CI228" s="1404" t="b">
        <v>0</v>
      </c>
      <c r="CJ228" s="1404" t="b">
        <v>1</v>
      </c>
      <c r="CK228" s="1404" t="b">
        <v>0</v>
      </c>
      <c r="CL228" s="1404" t="b">
        <v>0</v>
      </c>
      <c r="CM228" s="1405" t="s">
        <v>698</v>
      </c>
      <c r="CN228" s="1408"/>
      <c r="CO228" s="1408"/>
      <c r="CP228" s="1408"/>
      <c r="CQ228" s="1404">
        <v>1</v>
      </c>
      <c r="CR228" s="1408"/>
      <c r="CS228" s="1404">
        <v>1</v>
      </c>
      <c r="CT228" s="1405" t="s">
        <v>407</v>
      </c>
      <c r="CU228" s="1408"/>
    </row>
    <row r="229" spans="1:99" hidden="1" x14ac:dyDescent="0.2">
      <c r="A229" s="1404">
        <v>2024</v>
      </c>
      <c r="B229" s="1405" t="s">
        <v>179</v>
      </c>
      <c r="C229" s="1405" t="s">
        <v>1268</v>
      </c>
      <c r="D229" s="1406">
        <v>1</v>
      </c>
      <c r="E229" s="1406">
        <v>0</v>
      </c>
      <c r="F229" s="1405" t="s">
        <v>236</v>
      </c>
      <c r="G229" s="1407" t="s">
        <v>693</v>
      </c>
      <c r="H229" s="1405" t="s">
        <v>407</v>
      </c>
      <c r="I229" s="1405" t="s">
        <v>694</v>
      </c>
      <c r="J229" s="1405" t="s">
        <v>303</v>
      </c>
      <c r="K229" s="1405" t="s">
        <v>1269</v>
      </c>
      <c r="L229" s="1405" t="s">
        <v>407</v>
      </c>
      <c r="M229" s="1405" t="s">
        <v>407</v>
      </c>
      <c r="N229" s="1408"/>
      <c r="O229" s="1407">
        <v>126</v>
      </c>
      <c r="P229" s="1405" t="s">
        <v>695</v>
      </c>
      <c r="Q229" s="1405" t="s">
        <v>474</v>
      </c>
      <c r="R229" s="1409">
        <v>4123</v>
      </c>
      <c r="S229" s="1409">
        <v>1638</v>
      </c>
      <c r="T229" s="1409">
        <v>134</v>
      </c>
      <c r="U229" s="1407">
        <v>13763</v>
      </c>
      <c r="V229" s="1405" t="s">
        <v>696</v>
      </c>
      <c r="W229" s="1405" t="s">
        <v>697</v>
      </c>
      <c r="X229" s="1405" t="s">
        <v>697</v>
      </c>
      <c r="Y229" s="1405" t="s">
        <v>407</v>
      </c>
      <c r="Z229" s="1404">
        <v>1</v>
      </c>
      <c r="AA229" s="1404">
        <v>0</v>
      </c>
      <c r="AB229" s="1408"/>
      <c r="AC229" s="1408"/>
      <c r="AD229" s="1408"/>
      <c r="AE229" s="1408"/>
      <c r="AF229" s="1408"/>
      <c r="AG229" s="1408"/>
      <c r="AH229" s="1408"/>
      <c r="AI229" s="1406">
        <v>0</v>
      </c>
      <c r="AJ229" s="1408"/>
      <c r="AK229" s="1408"/>
      <c r="AL229" s="1408"/>
      <c r="AM229" s="1408"/>
      <c r="AN229" s="1408"/>
      <c r="AO229" s="1408"/>
      <c r="AP229" s="1408"/>
      <c r="AQ229" s="1406">
        <v>103390</v>
      </c>
      <c r="AR229" s="1404" t="s">
        <v>407</v>
      </c>
      <c r="AS229" s="1406">
        <v>283.26027397260276</v>
      </c>
      <c r="AT229" s="1406">
        <v>25.076400679117146</v>
      </c>
      <c r="AU229" s="1406">
        <v>6.8702467614019574E-2</v>
      </c>
      <c r="AV229" s="1406">
        <v>14.273249045522684</v>
      </c>
      <c r="AW229" s="1406">
        <v>3.91047919055416E-2</v>
      </c>
      <c r="AX229" s="1405" t="s">
        <v>407</v>
      </c>
      <c r="AY229" s="1404">
        <v>0</v>
      </c>
      <c r="AZ229" s="1405" t="s">
        <v>407</v>
      </c>
      <c r="BA229" s="1405" t="s">
        <v>407</v>
      </c>
      <c r="BB229" s="1408"/>
      <c r="BC229" s="1408"/>
      <c r="BD229" s="1404">
        <v>0</v>
      </c>
      <c r="BE229" s="1405" t="s">
        <v>407</v>
      </c>
      <c r="BF229" s="1405" t="s">
        <v>407</v>
      </c>
      <c r="BG229" s="1404">
        <v>0</v>
      </c>
      <c r="BH229" s="1405" t="s">
        <v>407</v>
      </c>
      <c r="BI229" s="1405" t="s">
        <v>407</v>
      </c>
      <c r="BJ229" s="1404">
        <v>0</v>
      </c>
      <c r="BK229" s="1404">
        <v>0</v>
      </c>
      <c r="BL229" s="1404">
        <v>0</v>
      </c>
      <c r="BM229" s="1404">
        <v>0</v>
      </c>
      <c r="BN229" s="1408"/>
      <c r="BO229" s="1404">
        <v>0</v>
      </c>
      <c r="BP229" s="1405" t="s">
        <v>407</v>
      </c>
      <c r="BQ229" s="1405" t="s">
        <v>407</v>
      </c>
      <c r="BR229" s="1404">
        <v>1</v>
      </c>
      <c r="BS229" s="1405" t="s">
        <v>838</v>
      </c>
      <c r="BT229" s="1405" t="s">
        <v>407</v>
      </c>
      <c r="BU229" s="1405" t="s">
        <v>407</v>
      </c>
      <c r="BV229" s="1405" t="s">
        <v>407</v>
      </c>
      <c r="BW229" s="1404">
        <v>0</v>
      </c>
      <c r="BX229" s="1405" t="s">
        <v>407</v>
      </c>
      <c r="BY229" s="1405" t="s">
        <v>407</v>
      </c>
      <c r="BZ229" s="1405" t="s">
        <v>407</v>
      </c>
      <c r="CA229" s="1404">
        <v>0</v>
      </c>
      <c r="CB229" s="1405" t="s">
        <v>407</v>
      </c>
      <c r="CC229" s="1405" t="s">
        <v>677</v>
      </c>
      <c r="CD229" s="1404" t="b">
        <v>0</v>
      </c>
      <c r="CE229" s="1404" t="b">
        <v>0</v>
      </c>
      <c r="CF229" s="1404" t="b">
        <v>0</v>
      </c>
      <c r="CG229" s="1404" t="b">
        <v>0</v>
      </c>
      <c r="CH229" s="1404" t="b">
        <v>0</v>
      </c>
      <c r="CI229" s="1404" t="b">
        <v>0</v>
      </c>
      <c r="CJ229" s="1404" t="b">
        <v>1</v>
      </c>
      <c r="CK229" s="1404" t="b">
        <v>0</v>
      </c>
      <c r="CL229" s="1404" t="b">
        <v>0</v>
      </c>
      <c r="CM229" s="1405" t="s">
        <v>698</v>
      </c>
      <c r="CN229" s="1408"/>
      <c r="CO229" s="1408"/>
      <c r="CP229" s="1408"/>
      <c r="CQ229" s="1404">
        <v>1</v>
      </c>
      <c r="CR229" s="1408"/>
      <c r="CS229" s="1404">
        <v>1</v>
      </c>
      <c r="CT229" s="1405" t="s">
        <v>407</v>
      </c>
      <c r="CU229" s="1408"/>
    </row>
    <row r="230" spans="1:99" hidden="1" x14ac:dyDescent="0.2">
      <c r="A230" s="1404">
        <v>2024</v>
      </c>
      <c r="B230" s="1405" t="s">
        <v>184</v>
      </c>
      <c r="C230" s="1405" t="s">
        <v>1265</v>
      </c>
      <c r="D230" s="1406">
        <v>1</v>
      </c>
      <c r="E230" s="1406">
        <v>0</v>
      </c>
      <c r="F230" s="1405" t="s">
        <v>236</v>
      </c>
      <c r="G230" s="1407" t="s">
        <v>693</v>
      </c>
      <c r="H230" s="1405" t="s">
        <v>407</v>
      </c>
      <c r="I230" s="1405" t="s">
        <v>694</v>
      </c>
      <c r="J230" s="1405" t="s">
        <v>323</v>
      </c>
      <c r="K230" s="1405" t="s">
        <v>1017</v>
      </c>
      <c r="L230" s="1405" t="s">
        <v>407</v>
      </c>
      <c r="M230" s="1405" t="s">
        <v>407</v>
      </c>
      <c r="N230" s="1408"/>
      <c r="O230" s="1407">
        <v>126</v>
      </c>
      <c r="P230" s="1405" t="s">
        <v>695</v>
      </c>
      <c r="Q230" s="1405" t="s">
        <v>479</v>
      </c>
      <c r="R230" s="1409">
        <v>2043</v>
      </c>
      <c r="S230" s="1409">
        <v>889</v>
      </c>
      <c r="T230" s="1409">
        <v>106</v>
      </c>
      <c r="U230" s="1407">
        <v>13763</v>
      </c>
      <c r="V230" s="1405" t="s">
        <v>696</v>
      </c>
      <c r="W230" s="1405" t="s">
        <v>697</v>
      </c>
      <c r="X230" s="1405" t="s">
        <v>697</v>
      </c>
      <c r="Y230" s="1405" t="s">
        <v>407</v>
      </c>
      <c r="Z230" s="1404">
        <v>1</v>
      </c>
      <c r="AA230" s="1404">
        <v>0</v>
      </c>
      <c r="AB230" s="1408"/>
      <c r="AC230" s="1408"/>
      <c r="AD230" s="1408"/>
      <c r="AE230" s="1408"/>
      <c r="AF230" s="1408"/>
      <c r="AG230" s="1408"/>
      <c r="AH230" s="1406">
        <v>11110</v>
      </c>
      <c r="AI230" s="1406">
        <v>11110</v>
      </c>
      <c r="AJ230" s="1408"/>
      <c r="AK230" s="1408"/>
      <c r="AL230" s="1408"/>
      <c r="AM230" s="1408"/>
      <c r="AN230" s="1408"/>
      <c r="AO230" s="1408"/>
      <c r="AP230" s="1406">
        <v>23530</v>
      </c>
      <c r="AQ230" s="1406">
        <v>23530</v>
      </c>
      <c r="AR230" s="1404" t="s">
        <v>407</v>
      </c>
      <c r="AS230" s="1406">
        <v>64.465753424657535</v>
      </c>
      <c r="AT230" s="1406">
        <v>11.517376407244249</v>
      </c>
      <c r="AU230" s="1406">
        <v>3.1554455910258218E-2</v>
      </c>
      <c r="AV230" s="1406">
        <v>11.900984994304121</v>
      </c>
      <c r="AW230" s="1406">
        <v>3.2605438340559234E-2</v>
      </c>
      <c r="AX230" s="1405" t="s">
        <v>407</v>
      </c>
      <c r="AY230" s="1404">
        <v>0</v>
      </c>
      <c r="AZ230" s="1405" t="s">
        <v>407</v>
      </c>
      <c r="BA230" s="1405" t="s">
        <v>407</v>
      </c>
      <c r="BB230" s="1408"/>
      <c r="BC230" s="1408"/>
      <c r="BD230" s="1404">
        <v>0</v>
      </c>
      <c r="BE230" s="1405" t="s">
        <v>407</v>
      </c>
      <c r="BF230" s="1405" t="s">
        <v>407</v>
      </c>
      <c r="BG230" s="1404">
        <v>0</v>
      </c>
      <c r="BH230" s="1405" t="s">
        <v>407</v>
      </c>
      <c r="BI230" s="1405" t="s">
        <v>407</v>
      </c>
      <c r="BJ230" s="1404">
        <v>1</v>
      </c>
      <c r="BK230" s="1404">
        <v>0</v>
      </c>
      <c r="BL230" s="1404">
        <v>0</v>
      </c>
      <c r="BM230" s="1404">
        <v>0</v>
      </c>
      <c r="BN230" s="1408"/>
      <c r="BO230" s="1404">
        <v>0</v>
      </c>
      <c r="BP230" s="1405" t="s">
        <v>407</v>
      </c>
      <c r="BQ230" s="1405" t="s">
        <v>407</v>
      </c>
      <c r="BR230" s="1404">
        <v>0</v>
      </c>
      <c r="BS230" s="1405" t="s">
        <v>407</v>
      </c>
      <c r="BT230" s="1405" t="s">
        <v>407</v>
      </c>
      <c r="BU230" s="1405" t="s">
        <v>407</v>
      </c>
      <c r="BV230" s="1405" t="s">
        <v>407</v>
      </c>
      <c r="BW230" s="1404">
        <v>0</v>
      </c>
      <c r="BX230" s="1405" t="s">
        <v>407</v>
      </c>
      <c r="BY230" s="1405" t="s">
        <v>407</v>
      </c>
      <c r="BZ230" s="1405" t="s">
        <v>407</v>
      </c>
      <c r="CA230" s="1404">
        <v>0</v>
      </c>
      <c r="CB230" s="1405" t="s">
        <v>407</v>
      </c>
      <c r="CC230" s="1405" t="s">
        <v>677</v>
      </c>
      <c r="CD230" s="1404" t="b">
        <v>0</v>
      </c>
      <c r="CE230" s="1404" t="b">
        <v>0</v>
      </c>
      <c r="CF230" s="1404" t="b">
        <v>0</v>
      </c>
      <c r="CG230" s="1404" t="b">
        <v>0</v>
      </c>
      <c r="CH230" s="1404" t="b">
        <v>0</v>
      </c>
      <c r="CI230" s="1404" t="b">
        <v>0</v>
      </c>
      <c r="CJ230" s="1404" t="b">
        <v>1</v>
      </c>
      <c r="CK230" s="1404" t="b">
        <v>0</v>
      </c>
      <c r="CL230" s="1404" t="b">
        <v>0</v>
      </c>
      <c r="CM230" s="1405" t="s">
        <v>698</v>
      </c>
      <c r="CN230" s="1408"/>
      <c r="CO230" s="1408"/>
      <c r="CP230" s="1408"/>
      <c r="CQ230" s="1404">
        <v>1</v>
      </c>
      <c r="CR230" s="1404">
        <v>23530</v>
      </c>
      <c r="CS230" s="1404">
        <v>1</v>
      </c>
      <c r="CT230" s="1405" t="s">
        <v>407</v>
      </c>
      <c r="CU230" s="1408"/>
    </row>
    <row r="231" spans="1:99" hidden="1" x14ac:dyDescent="0.2">
      <c r="A231" s="1404">
        <v>2024</v>
      </c>
      <c r="B231" s="1405" t="s">
        <v>182</v>
      </c>
      <c r="C231" s="1405" t="s">
        <v>1102</v>
      </c>
      <c r="D231" s="1406">
        <v>1</v>
      </c>
      <c r="E231" s="1406">
        <v>0</v>
      </c>
      <c r="F231" s="1405" t="s">
        <v>236</v>
      </c>
      <c r="G231" s="1407" t="s">
        <v>693</v>
      </c>
      <c r="H231" s="1405" t="s">
        <v>407</v>
      </c>
      <c r="I231" s="1405" t="s">
        <v>694</v>
      </c>
      <c r="J231" s="1405" t="s">
        <v>315</v>
      </c>
      <c r="K231" s="1405" t="s">
        <v>1103</v>
      </c>
      <c r="L231" s="1405" t="s">
        <v>407</v>
      </c>
      <c r="M231" s="1405" t="s">
        <v>407</v>
      </c>
      <c r="N231" s="1408"/>
      <c r="O231" s="1407">
        <v>126</v>
      </c>
      <c r="P231" s="1405" t="s">
        <v>695</v>
      </c>
      <c r="Q231" s="1405" t="s">
        <v>477</v>
      </c>
      <c r="R231" s="1409">
        <v>2909</v>
      </c>
      <c r="S231" s="1409">
        <v>1190</v>
      </c>
      <c r="T231" s="1409">
        <v>139</v>
      </c>
      <c r="U231" s="1407">
        <v>13763</v>
      </c>
      <c r="V231" s="1405" t="s">
        <v>696</v>
      </c>
      <c r="W231" s="1405" t="s">
        <v>697</v>
      </c>
      <c r="X231" s="1405" t="s">
        <v>697</v>
      </c>
      <c r="Y231" s="1405" t="s">
        <v>407</v>
      </c>
      <c r="Z231" s="1404">
        <v>1</v>
      </c>
      <c r="AA231" s="1404">
        <v>0</v>
      </c>
      <c r="AB231" s="1408"/>
      <c r="AC231" s="1408"/>
      <c r="AD231" s="1408"/>
      <c r="AE231" s="1408"/>
      <c r="AF231" s="1408"/>
      <c r="AG231" s="1408"/>
      <c r="AH231" s="1408"/>
      <c r="AI231" s="1406">
        <v>0</v>
      </c>
      <c r="AJ231" s="1408"/>
      <c r="AK231" s="1408"/>
      <c r="AL231" s="1408"/>
      <c r="AM231" s="1408"/>
      <c r="AN231" s="1408"/>
      <c r="AO231" s="1408"/>
      <c r="AP231" s="1408"/>
      <c r="AQ231" s="1406">
        <v>1500</v>
      </c>
      <c r="AR231" s="1404" t="s">
        <v>407</v>
      </c>
      <c r="AS231" s="1406">
        <v>4.1095890410958908</v>
      </c>
      <c r="AT231" s="1406">
        <v>0.51564111378480582</v>
      </c>
      <c r="AU231" s="1406">
        <v>1.4127153802323447E-3</v>
      </c>
      <c r="AV231" s="1406">
        <v>9.2899815460569677</v>
      </c>
      <c r="AW231" s="1406">
        <v>2.5452004235772513E-2</v>
      </c>
      <c r="AX231" s="1405" t="s">
        <v>407</v>
      </c>
      <c r="AY231" s="1404">
        <v>0</v>
      </c>
      <c r="AZ231" s="1405" t="s">
        <v>407</v>
      </c>
      <c r="BA231" s="1405" t="s">
        <v>407</v>
      </c>
      <c r="BB231" s="1408"/>
      <c r="BC231" s="1408"/>
      <c r="BD231" s="1404">
        <v>0</v>
      </c>
      <c r="BE231" s="1405" t="s">
        <v>407</v>
      </c>
      <c r="BF231" s="1405" t="s">
        <v>407</v>
      </c>
      <c r="BG231" s="1404">
        <v>0</v>
      </c>
      <c r="BH231" s="1405" t="s">
        <v>407</v>
      </c>
      <c r="BI231" s="1405" t="s">
        <v>407</v>
      </c>
      <c r="BJ231" s="1404">
        <v>0</v>
      </c>
      <c r="BK231" s="1404">
        <v>0</v>
      </c>
      <c r="BL231" s="1404">
        <v>0</v>
      </c>
      <c r="BM231" s="1404">
        <v>0</v>
      </c>
      <c r="BN231" s="1408"/>
      <c r="BO231" s="1404">
        <v>0</v>
      </c>
      <c r="BP231" s="1405" t="s">
        <v>407</v>
      </c>
      <c r="BQ231" s="1405" t="s">
        <v>407</v>
      </c>
      <c r="BR231" s="1404">
        <v>1</v>
      </c>
      <c r="BS231" s="1405" t="s">
        <v>713</v>
      </c>
      <c r="BT231" s="1405" t="s">
        <v>407</v>
      </c>
      <c r="BU231" s="1405" t="s">
        <v>407</v>
      </c>
      <c r="BV231" s="1405" t="s">
        <v>1104</v>
      </c>
      <c r="BW231" s="1404">
        <v>0</v>
      </c>
      <c r="BX231" s="1405" t="s">
        <v>407</v>
      </c>
      <c r="BY231" s="1405" t="s">
        <v>407</v>
      </c>
      <c r="BZ231" s="1405" t="s">
        <v>407</v>
      </c>
      <c r="CA231" s="1404">
        <v>0</v>
      </c>
      <c r="CB231" s="1405" t="s">
        <v>407</v>
      </c>
      <c r="CC231" s="1405" t="s">
        <v>677</v>
      </c>
      <c r="CD231" s="1404" t="b">
        <v>0</v>
      </c>
      <c r="CE231" s="1404" t="b">
        <v>0</v>
      </c>
      <c r="CF231" s="1404" t="b">
        <v>0</v>
      </c>
      <c r="CG231" s="1404" t="b">
        <v>0</v>
      </c>
      <c r="CH231" s="1404" t="b">
        <v>0</v>
      </c>
      <c r="CI231" s="1404" t="b">
        <v>0</v>
      </c>
      <c r="CJ231" s="1404" t="b">
        <v>1</v>
      </c>
      <c r="CK231" s="1404" t="b">
        <v>0</v>
      </c>
      <c r="CL231" s="1404" t="b">
        <v>0</v>
      </c>
      <c r="CM231" s="1405" t="s">
        <v>698</v>
      </c>
      <c r="CN231" s="1408"/>
      <c r="CO231" s="1408"/>
      <c r="CP231" s="1408"/>
      <c r="CQ231" s="1404">
        <v>1</v>
      </c>
      <c r="CR231" s="1408"/>
      <c r="CS231" s="1404">
        <v>1</v>
      </c>
      <c r="CT231" s="1405" t="s">
        <v>407</v>
      </c>
      <c r="CU231" s="1408"/>
    </row>
    <row r="232" spans="1:99" hidden="1" x14ac:dyDescent="0.2">
      <c r="A232" s="1404">
        <v>2024</v>
      </c>
      <c r="B232" s="1405" t="s">
        <v>184</v>
      </c>
      <c r="C232" s="1405" t="s">
        <v>1096</v>
      </c>
      <c r="D232" s="1406">
        <v>1</v>
      </c>
      <c r="E232" s="1406">
        <v>0</v>
      </c>
      <c r="F232" s="1405" t="s">
        <v>236</v>
      </c>
      <c r="G232" s="1407" t="s">
        <v>693</v>
      </c>
      <c r="H232" s="1405" t="s">
        <v>407</v>
      </c>
      <c r="I232" s="1405" t="s">
        <v>694</v>
      </c>
      <c r="J232" s="1405" t="s">
        <v>323</v>
      </c>
      <c r="K232" s="1405" t="s">
        <v>752</v>
      </c>
      <c r="L232" s="1405" t="s">
        <v>407</v>
      </c>
      <c r="M232" s="1405" t="s">
        <v>407</v>
      </c>
      <c r="N232" s="1408"/>
      <c r="O232" s="1407">
        <v>126</v>
      </c>
      <c r="P232" s="1405" t="s">
        <v>695</v>
      </c>
      <c r="Q232" s="1405" t="s">
        <v>479</v>
      </c>
      <c r="R232" s="1409">
        <v>3033</v>
      </c>
      <c r="S232" s="1409">
        <v>2497</v>
      </c>
      <c r="T232" s="1409">
        <v>165</v>
      </c>
      <c r="U232" s="1407">
        <v>13763</v>
      </c>
      <c r="V232" s="1405" t="s">
        <v>696</v>
      </c>
      <c r="W232" s="1405" t="s">
        <v>697</v>
      </c>
      <c r="X232" s="1405" t="s">
        <v>697</v>
      </c>
      <c r="Y232" s="1405" t="s">
        <v>407</v>
      </c>
      <c r="Z232" s="1404">
        <v>1</v>
      </c>
      <c r="AA232" s="1404">
        <v>0</v>
      </c>
      <c r="AB232" s="1408"/>
      <c r="AC232" s="1408"/>
      <c r="AD232" s="1408"/>
      <c r="AE232" s="1408"/>
      <c r="AF232" s="1408"/>
      <c r="AG232" s="1408"/>
      <c r="AH232" s="1408"/>
      <c r="AI232" s="1406">
        <v>0</v>
      </c>
      <c r="AJ232" s="1408"/>
      <c r="AK232" s="1408"/>
      <c r="AL232" s="1408"/>
      <c r="AM232" s="1408"/>
      <c r="AN232" s="1408"/>
      <c r="AO232" s="1408"/>
      <c r="AP232" s="1408"/>
      <c r="AQ232" s="1406">
        <v>422600</v>
      </c>
      <c r="AR232" s="1404" t="s">
        <v>407</v>
      </c>
      <c r="AS232" s="1406">
        <v>1157.8082191780823</v>
      </c>
      <c r="AT232" s="1406">
        <v>139.33399274645566</v>
      </c>
      <c r="AU232" s="1406">
        <v>0.38173696642864563</v>
      </c>
      <c r="AV232" s="1406">
        <v>11.900984994304121</v>
      </c>
      <c r="AW232" s="1406">
        <v>3.2605438340559234E-2</v>
      </c>
      <c r="AX232" s="1405" t="s">
        <v>407</v>
      </c>
      <c r="AY232" s="1404">
        <v>0</v>
      </c>
      <c r="AZ232" s="1405" t="s">
        <v>407</v>
      </c>
      <c r="BA232" s="1405" t="s">
        <v>407</v>
      </c>
      <c r="BB232" s="1408"/>
      <c r="BC232" s="1408"/>
      <c r="BD232" s="1404">
        <v>0</v>
      </c>
      <c r="BE232" s="1405" t="s">
        <v>407</v>
      </c>
      <c r="BF232" s="1405" t="s">
        <v>407</v>
      </c>
      <c r="BG232" s="1404">
        <v>0</v>
      </c>
      <c r="BH232" s="1405" t="s">
        <v>407</v>
      </c>
      <c r="BI232" s="1405" t="s">
        <v>407</v>
      </c>
      <c r="BJ232" s="1404">
        <v>0</v>
      </c>
      <c r="BK232" s="1404">
        <v>0</v>
      </c>
      <c r="BL232" s="1404">
        <v>0</v>
      </c>
      <c r="BM232" s="1404">
        <v>0</v>
      </c>
      <c r="BN232" s="1408"/>
      <c r="BO232" s="1404">
        <v>0</v>
      </c>
      <c r="BP232" s="1405" t="s">
        <v>407</v>
      </c>
      <c r="BQ232" s="1405" t="s">
        <v>407</v>
      </c>
      <c r="BR232" s="1404">
        <v>1</v>
      </c>
      <c r="BS232" s="1405" t="s">
        <v>801</v>
      </c>
      <c r="BT232" s="1405" t="s">
        <v>407</v>
      </c>
      <c r="BU232" s="1405" t="s">
        <v>407</v>
      </c>
      <c r="BV232" s="1405" t="s">
        <v>407</v>
      </c>
      <c r="BW232" s="1404">
        <v>0</v>
      </c>
      <c r="BX232" s="1405" t="s">
        <v>407</v>
      </c>
      <c r="BY232" s="1405" t="s">
        <v>407</v>
      </c>
      <c r="BZ232" s="1405" t="s">
        <v>407</v>
      </c>
      <c r="CA232" s="1404">
        <v>0</v>
      </c>
      <c r="CB232" s="1405" t="s">
        <v>407</v>
      </c>
      <c r="CC232" s="1405" t="s">
        <v>677</v>
      </c>
      <c r="CD232" s="1404" t="b">
        <v>0</v>
      </c>
      <c r="CE232" s="1404" t="b">
        <v>0</v>
      </c>
      <c r="CF232" s="1404" t="b">
        <v>0</v>
      </c>
      <c r="CG232" s="1404" t="b">
        <v>0</v>
      </c>
      <c r="CH232" s="1404" t="b">
        <v>0</v>
      </c>
      <c r="CI232" s="1404" t="b">
        <v>0</v>
      </c>
      <c r="CJ232" s="1404" t="b">
        <v>1</v>
      </c>
      <c r="CK232" s="1404" t="b">
        <v>0</v>
      </c>
      <c r="CL232" s="1404" t="b">
        <v>0</v>
      </c>
      <c r="CM232" s="1405" t="s">
        <v>698</v>
      </c>
      <c r="CN232" s="1408"/>
      <c r="CO232" s="1408"/>
      <c r="CP232" s="1408"/>
      <c r="CQ232" s="1404">
        <v>1</v>
      </c>
      <c r="CR232" s="1408"/>
      <c r="CS232" s="1404">
        <v>1</v>
      </c>
      <c r="CT232" s="1405" t="s">
        <v>407</v>
      </c>
      <c r="CU232" s="1408"/>
    </row>
    <row r="233" spans="1:99" hidden="1" x14ac:dyDescent="0.2">
      <c r="A233" s="1404">
        <v>2024</v>
      </c>
      <c r="B233" s="1405" t="s">
        <v>184</v>
      </c>
      <c r="C233" s="1405" t="s">
        <v>1099</v>
      </c>
      <c r="D233" s="1406">
        <v>1</v>
      </c>
      <c r="E233" s="1406">
        <v>0</v>
      </c>
      <c r="F233" s="1405" t="s">
        <v>236</v>
      </c>
      <c r="G233" s="1407" t="s">
        <v>693</v>
      </c>
      <c r="H233" s="1405" t="s">
        <v>407</v>
      </c>
      <c r="I233" s="1405" t="s">
        <v>694</v>
      </c>
      <c r="J233" s="1405" t="s">
        <v>323</v>
      </c>
      <c r="K233" s="1405" t="s">
        <v>764</v>
      </c>
      <c r="L233" s="1405" t="s">
        <v>407</v>
      </c>
      <c r="M233" s="1405" t="s">
        <v>407</v>
      </c>
      <c r="N233" s="1404">
        <v>2014</v>
      </c>
      <c r="O233" s="1407">
        <v>126</v>
      </c>
      <c r="P233" s="1405" t="s">
        <v>695</v>
      </c>
      <c r="Q233" s="1405" t="s">
        <v>479</v>
      </c>
      <c r="R233" s="1409">
        <v>15052</v>
      </c>
      <c r="S233" s="1409">
        <v>7866</v>
      </c>
      <c r="T233" s="1409">
        <v>645</v>
      </c>
      <c r="U233" s="1407">
        <v>13763</v>
      </c>
      <c r="V233" s="1405" t="s">
        <v>696</v>
      </c>
      <c r="W233" s="1405" t="s">
        <v>697</v>
      </c>
      <c r="X233" s="1405" t="s">
        <v>697</v>
      </c>
      <c r="Y233" s="1405" t="s">
        <v>407</v>
      </c>
      <c r="Z233" s="1404">
        <v>1</v>
      </c>
      <c r="AA233" s="1404">
        <v>0</v>
      </c>
      <c r="AB233" s="1408"/>
      <c r="AC233" s="1408"/>
      <c r="AD233" s="1408"/>
      <c r="AE233" s="1408"/>
      <c r="AF233" s="1408"/>
      <c r="AG233" s="1408"/>
      <c r="AH233" s="1408"/>
      <c r="AI233" s="1406">
        <v>0</v>
      </c>
      <c r="AJ233" s="1408"/>
      <c r="AK233" s="1408"/>
      <c r="AL233" s="1408"/>
      <c r="AM233" s="1408"/>
      <c r="AN233" s="1408"/>
      <c r="AO233" s="1408"/>
      <c r="AP233" s="1408"/>
      <c r="AQ233" s="1406">
        <v>454450</v>
      </c>
      <c r="AR233" s="1404" t="s">
        <v>407</v>
      </c>
      <c r="AS233" s="1406">
        <v>1245.0684931506848</v>
      </c>
      <c r="AT233" s="1406">
        <v>30.192001062981664</v>
      </c>
      <c r="AU233" s="1406">
        <v>8.2717811131456612E-2</v>
      </c>
      <c r="AV233" s="1406">
        <v>11.900984994304121</v>
      </c>
      <c r="AW233" s="1406">
        <v>3.2605438340559234E-2</v>
      </c>
      <c r="AX233" s="1405" t="s">
        <v>407</v>
      </c>
      <c r="AY233" s="1404">
        <v>0</v>
      </c>
      <c r="AZ233" s="1405" t="s">
        <v>407</v>
      </c>
      <c r="BA233" s="1405" t="s">
        <v>407</v>
      </c>
      <c r="BB233" s="1408"/>
      <c r="BC233" s="1408"/>
      <c r="BD233" s="1404">
        <v>0</v>
      </c>
      <c r="BE233" s="1405" t="s">
        <v>407</v>
      </c>
      <c r="BF233" s="1405" t="s">
        <v>407</v>
      </c>
      <c r="BG233" s="1404">
        <v>0</v>
      </c>
      <c r="BH233" s="1405" t="s">
        <v>407</v>
      </c>
      <c r="BI233" s="1405" t="s">
        <v>407</v>
      </c>
      <c r="BJ233" s="1404">
        <v>0</v>
      </c>
      <c r="BK233" s="1404">
        <v>0</v>
      </c>
      <c r="BL233" s="1404">
        <v>0</v>
      </c>
      <c r="BM233" s="1404">
        <v>0</v>
      </c>
      <c r="BN233" s="1408"/>
      <c r="BO233" s="1404">
        <v>0</v>
      </c>
      <c r="BP233" s="1405" t="s">
        <v>407</v>
      </c>
      <c r="BQ233" s="1405" t="s">
        <v>407</v>
      </c>
      <c r="BR233" s="1404">
        <v>1</v>
      </c>
      <c r="BS233" s="1405" t="s">
        <v>808</v>
      </c>
      <c r="BT233" s="1405" t="s">
        <v>407</v>
      </c>
      <c r="BU233" s="1405" t="s">
        <v>407</v>
      </c>
      <c r="BV233" s="1405" t="s">
        <v>1072</v>
      </c>
      <c r="BW233" s="1404">
        <v>0</v>
      </c>
      <c r="BX233" s="1405" t="s">
        <v>407</v>
      </c>
      <c r="BY233" s="1405" t="s">
        <v>407</v>
      </c>
      <c r="BZ233" s="1405" t="s">
        <v>407</v>
      </c>
      <c r="CA233" s="1404">
        <v>0</v>
      </c>
      <c r="CB233" s="1405" t="s">
        <v>407</v>
      </c>
      <c r="CC233" s="1405" t="s">
        <v>677</v>
      </c>
      <c r="CD233" s="1404" t="b">
        <v>0</v>
      </c>
      <c r="CE233" s="1404" t="b">
        <v>0</v>
      </c>
      <c r="CF233" s="1404" t="b">
        <v>0</v>
      </c>
      <c r="CG233" s="1404" t="b">
        <v>0</v>
      </c>
      <c r="CH233" s="1404" t="b">
        <v>0</v>
      </c>
      <c r="CI233" s="1404" t="b">
        <v>0</v>
      </c>
      <c r="CJ233" s="1404" t="b">
        <v>1</v>
      </c>
      <c r="CK233" s="1404" t="b">
        <v>0</v>
      </c>
      <c r="CL233" s="1404" t="b">
        <v>0</v>
      </c>
      <c r="CM233" s="1405" t="s">
        <v>698</v>
      </c>
      <c r="CN233" s="1408"/>
      <c r="CO233" s="1408"/>
      <c r="CP233" s="1408"/>
      <c r="CQ233" s="1404">
        <v>1</v>
      </c>
      <c r="CR233" s="1408"/>
      <c r="CS233" s="1404">
        <v>1</v>
      </c>
      <c r="CT233" s="1405" t="s">
        <v>407</v>
      </c>
      <c r="CU233" s="1408"/>
    </row>
    <row r="234" spans="1:99" hidden="1" x14ac:dyDescent="0.2">
      <c r="A234" s="1404">
        <v>2024</v>
      </c>
      <c r="B234" s="1405" t="s">
        <v>184</v>
      </c>
      <c r="C234" s="1405" t="s">
        <v>1264</v>
      </c>
      <c r="D234" s="1406">
        <v>1</v>
      </c>
      <c r="E234" s="1406">
        <v>0</v>
      </c>
      <c r="F234" s="1405" t="s">
        <v>236</v>
      </c>
      <c r="G234" s="1407" t="s">
        <v>693</v>
      </c>
      <c r="H234" s="1405" t="s">
        <v>407</v>
      </c>
      <c r="I234" s="1405" t="s">
        <v>694</v>
      </c>
      <c r="J234" s="1405" t="s">
        <v>323</v>
      </c>
      <c r="K234" s="1405" t="s">
        <v>754</v>
      </c>
      <c r="L234" s="1405" t="s">
        <v>407</v>
      </c>
      <c r="M234" s="1405" t="s">
        <v>407</v>
      </c>
      <c r="N234" s="1408"/>
      <c r="O234" s="1407">
        <v>126</v>
      </c>
      <c r="P234" s="1405" t="s">
        <v>695</v>
      </c>
      <c r="Q234" s="1405" t="s">
        <v>479</v>
      </c>
      <c r="R234" s="1409">
        <v>1734</v>
      </c>
      <c r="S234" s="1409">
        <v>946</v>
      </c>
      <c r="T234" s="1409">
        <v>126</v>
      </c>
      <c r="U234" s="1407">
        <v>13763</v>
      </c>
      <c r="V234" s="1405" t="s">
        <v>696</v>
      </c>
      <c r="W234" s="1405" t="s">
        <v>697</v>
      </c>
      <c r="X234" s="1405" t="s">
        <v>697</v>
      </c>
      <c r="Y234" s="1405" t="s">
        <v>407</v>
      </c>
      <c r="Z234" s="1404">
        <v>1</v>
      </c>
      <c r="AA234" s="1404">
        <v>0</v>
      </c>
      <c r="AB234" s="1408"/>
      <c r="AC234" s="1408"/>
      <c r="AD234" s="1408"/>
      <c r="AE234" s="1408"/>
      <c r="AF234" s="1408"/>
      <c r="AG234" s="1408"/>
      <c r="AH234" s="1408"/>
      <c r="AI234" s="1406">
        <v>0</v>
      </c>
      <c r="AJ234" s="1408"/>
      <c r="AK234" s="1408"/>
      <c r="AL234" s="1408"/>
      <c r="AM234" s="1408"/>
      <c r="AN234" s="1408"/>
      <c r="AO234" s="1408"/>
      <c r="AP234" s="1408"/>
      <c r="AQ234" s="1406">
        <v>13277</v>
      </c>
      <c r="AR234" s="1404" t="s">
        <v>407</v>
      </c>
      <c r="AS234" s="1406">
        <v>36.375342465753427</v>
      </c>
      <c r="AT234" s="1406">
        <v>7.6568627450980395</v>
      </c>
      <c r="AU234" s="1406">
        <v>2.0977706150953533E-2</v>
      </c>
      <c r="AV234" s="1406">
        <v>11.900984994304121</v>
      </c>
      <c r="AW234" s="1406">
        <v>3.2605438340559234E-2</v>
      </c>
      <c r="AX234" s="1405" t="s">
        <v>407</v>
      </c>
      <c r="AY234" s="1404">
        <v>0</v>
      </c>
      <c r="AZ234" s="1405" t="s">
        <v>407</v>
      </c>
      <c r="BA234" s="1405" t="s">
        <v>407</v>
      </c>
      <c r="BB234" s="1408"/>
      <c r="BC234" s="1408"/>
      <c r="BD234" s="1404">
        <v>0</v>
      </c>
      <c r="BE234" s="1405" t="s">
        <v>407</v>
      </c>
      <c r="BF234" s="1405" t="s">
        <v>407</v>
      </c>
      <c r="BG234" s="1404">
        <v>0</v>
      </c>
      <c r="BH234" s="1405" t="s">
        <v>407</v>
      </c>
      <c r="BI234" s="1405" t="s">
        <v>407</v>
      </c>
      <c r="BJ234" s="1404">
        <v>0</v>
      </c>
      <c r="BK234" s="1404">
        <v>0</v>
      </c>
      <c r="BL234" s="1404">
        <v>0</v>
      </c>
      <c r="BM234" s="1404">
        <v>0</v>
      </c>
      <c r="BN234" s="1408"/>
      <c r="BO234" s="1404">
        <v>0</v>
      </c>
      <c r="BP234" s="1405" t="s">
        <v>407</v>
      </c>
      <c r="BQ234" s="1405" t="s">
        <v>407</v>
      </c>
      <c r="BR234" s="1404">
        <v>1</v>
      </c>
      <c r="BS234" s="1405" t="s">
        <v>713</v>
      </c>
      <c r="BT234" s="1405" t="s">
        <v>407</v>
      </c>
      <c r="BU234" s="1405" t="s">
        <v>407</v>
      </c>
      <c r="BV234" s="1405" t="s">
        <v>407</v>
      </c>
      <c r="BW234" s="1404">
        <v>0</v>
      </c>
      <c r="BX234" s="1405" t="s">
        <v>407</v>
      </c>
      <c r="BY234" s="1405" t="s">
        <v>407</v>
      </c>
      <c r="BZ234" s="1405" t="s">
        <v>407</v>
      </c>
      <c r="CA234" s="1404">
        <v>0</v>
      </c>
      <c r="CB234" s="1405" t="s">
        <v>407</v>
      </c>
      <c r="CC234" s="1405" t="s">
        <v>677</v>
      </c>
      <c r="CD234" s="1404" t="b">
        <v>0</v>
      </c>
      <c r="CE234" s="1404" t="b">
        <v>0</v>
      </c>
      <c r="CF234" s="1404" t="b">
        <v>0</v>
      </c>
      <c r="CG234" s="1404" t="b">
        <v>0</v>
      </c>
      <c r="CH234" s="1404" t="b">
        <v>0</v>
      </c>
      <c r="CI234" s="1404" t="b">
        <v>0</v>
      </c>
      <c r="CJ234" s="1404" t="b">
        <v>1</v>
      </c>
      <c r="CK234" s="1404" t="b">
        <v>0</v>
      </c>
      <c r="CL234" s="1404" t="b">
        <v>0</v>
      </c>
      <c r="CM234" s="1405" t="s">
        <v>698</v>
      </c>
      <c r="CN234" s="1408"/>
      <c r="CO234" s="1408"/>
      <c r="CP234" s="1408"/>
      <c r="CQ234" s="1404">
        <v>1</v>
      </c>
      <c r="CR234" s="1408"/>
      <c r="CS234" s="1404">
        <v>1</v>
      </c>
      <c r="CT234" s="1405" t="s">
        <v>407</v>
      </c>
      <c r="CU234" s="1408"/>
    </row>
    <row r="235" spans="1:99" hidden="1" x14ac:dyDescent="0.2">
      <c r="A235" s="1404">
        <v>2024</v>
      </c>
      <c r="B235" s="1405" t="s">
        <v>182</v>
      </c>
      <c r="C235" s="1405" t="s">
        <v>1101</v>
      </c>
      <c r="D235" s="1406">
        <v>1</v>
      </c>
      <c r="E235" s="1406">
        <v>0</v>
      </c>
      <c r="F235" s="1405" t="s">
        <v>236</v>
      </c>
      <c r="G235" s="1407" t="s">
        <v>693</v>
      </c>
      <c r="H235" s="1405" t="s">
        <v>407</v>
      </c>
      <c r="I235" s="1405" t="s">
        <v>694</v>
      </c>
      <c r="J235" s="1405" t="s">
        <v>315</v>
      </c>
      <c r="K235" s="1405" t="s">
        <v>826</v>
      </c>
      <c r="L235" s="1405" t="s">
        <v>407</v>
      </c>
      <c r="M235" s="1405" t="s">
        <v>407</v>
      </c>
      <c r="N235" s="1408"/>
      <c r="O235" s="1407">
        <v>126</v>
      </c>
      <c r="P235" s="1405" t="s">
        <v>695</v>
      </c>
      <c r="Q235" s="1405" t="s">
        <v>477</v>
      </c>
      <c r="R235" s="1409">
        <v>5006</v>
      </c>
      <c r="S235" s="1409">
        <v>2372</v>
      </c>
      <c r="T235" s="1409">
        <v>428</v>
      </c>
      <c r="U235" s="1407">
        <v>13763</v>
      </c>
      <c r="V235" s="1405" t="s">
        <v>696</v>
      </c>
      <c r="W235" s="1405" t="s">
        <v>697</v>
      </c>
      <c r="X235" s="1405" t="s">
        <v>697</v>
      </c>
      <c r="Y235" s="1405" t="s">
        <v>407</v>
      </c>
      <c r="Z235" s="1404">
        <v>1</v>
      </c>
      <c r="AA235" s="1404">
        <v>0</v>
      </c>
      <c r="AB235" s="1408"/>
      <c r="AC235" s="1408"/>
      <c r="AD235" s="1408"/>
      <c r="AE235" s="1408"/>
      <c r="AF235" s="1408"/>
      <c r="AG235" s="1408"/>
      <c r="AH235" s="1408"/>
      <c r="AI235" s="1406">
        <v>0</v>
      </c>
      <c r="AJ235" s="1408"/>
      <c r="AK235" s="1408"/>
      <c r="AL235" s="1408"/>
      <c r="AM235" s="1408"/>
      <c r="AN235" s="1408"/>
      <c r="AO235" s="1408"/>
      <c r="AP235" s="1408"/>
      <c r="AQ235" s="1406">
        <v>193409</v>
      </c>
      <c r="AR235" s="1404" t="s">
        <v>407</v>
      </c>
      <c r="AS235" s="1406">
        <v>529.88767123287676</v>
      </c>
      <c r="AT235" s="1406">
        <v>38.635437475029967</v>
      </c>
      <c r="AU235" s="1406">
        <v>0.10585051363021909</v>
      </c>
      <c r="AV235" s="1406">
        <v>9.2899815460569677</v>
      </c>
      <c r="AW235" s="1406">
        <v>2.5452004235772513E-2</v>
      </c>
      <c r="AX235" s="1405" t="s">
        <v>407</v>
      </c>
      <c r="AY235" s="1404">
        <v>0</v>
      </c>
      <c r="AZ235" s="1405" t="s">
        <v>407</v>
      </c>
      <c r="BA235" s="1405" t="s">
        <v>407</v>
      </c>
      <c r="BB235" s="1408"/>
      <c r="BC235" s="1408"/>
      <c r="BD235" s="1404">
        <v>0</v>
      </c>
      <c r="BE235" s="1405" t="s">
        <v>407</v>
      </c>
      <c r="BF235" s="1405" t="s">
        <v>407</v>
      </c>
      <c r="BG235" s="1404">
        <v>0</v>
      </c>
      <c r="BH235" s="1405" t="s">
        <v>407</v>
      </c>
      <c r="BI235" s="1405" t="s">
        <v>407</v>
      </c>
      <c r="BJ235" s="1404">
        <v>0</v>
      </c>
      <c r="BK235" s="1404">
        <v>0</v>
      </c>
      <c r="BL235" s="1404">
        <v>0</v>
      </c>
      <c r="BM235" s="1404">
        <v>0</v>
      </c>
      <c r="BN235" s="1408"/>
      <c r="BO235" s="1404">
        <v>0</v>
      </c>
      <c r="BP235" s="1405" t="s">
        <v>407</v>
      </c>
      <c r="BQ235" s="1405" t="s">
        <v>407</v>
      </c>
      <c r="BR235" s="1404">
        <v>1</v>
      </c>
      <c r="BS235" s="1405" t="s">
        <v>749</v>
      </c>
      <c r="BT235" s="1405" t="s">
        <v>407</v>
      </c>
      <c r="BU235" s="1405" t="s">
        <v>407</v>
      </c>
      <c r="BV235" s="1405" t="s">
        <v>1002</v>
      </c>
      <c r="BW235" s="1404">
        <v>0</v>
      </c>
      <c r="BX235" s="1405" t="s">
        <v>407</v>
      </c>
      <c r="BY235" s="1405" t="s">
        <v>407</v>
      </c>
      <c r="BZ235" s="1405" t="s">
        <v>407</v>
      </c>
      <c r="CA235" s="1404">
        <v>0</v>
      </c>
      <c r="CB235" s="1405" t="s">
        <v>407</v>
      </c>
      <c r="CC235" s="1405" t="s">
        <v>677</v>
      </c>
      <c r="CD235" s="1404" t="b">
        <v>0</v>
      </c>
      <c r="CE235" s="1404" t="b">
        <v>0</v>
      </c>
      <c r="CF235" s="1404" t="b">
        <v>0</v>
      </c>
      <c r="CG235" s="1404" t="b">
        <v>0</v>
      </c>
      <c r="CH235" s="1404" t="b">
        <v>0</v>
      </c>
      <c r="CI235" s="1404" t="b">
        <v>0</v>
      </c>
      <c r="CJ235" s="1404" t="b">
        <v>1</v>
      </c>
      <c r="CK235" s="1404" t="b">
        <v>0</v>
      </c>
      <c r="CL235" s="1404" t="b">
        <v>0</v>
      </c>
      <c r="CM235" s="1405" t="s">
        <v>698</v>
      </c>
      <c r="CN235" s="1408"/>
      <c r="CO235" s="1408"/>
      <c r="CP235" s="1408"/>
      <c r="CQ235" s="1404">
        <v>1</v>
      </c>
      <c r="CR235" s="1408"/>
      <c r="CS235" s="1404">
        <v>1</v>
      </c>
      <c r="CT235" s="1405" t="s">
        <v>407</v>
      </c>
      <c r="CU235" s="1408"/>
    </row>
    <row r="236" spans="1:99" hidden="1" x14ac:dyDescent="0.2">
      <c r="A236" s="1404">
        <v>2024</v>
      </c>
      <c r="B236" s="1405" t="s">
        <v>179</v>
      </c>
      <c r="C236" s="1405" t="s">
        <v>1059</v>
      </c>
      <c r="D236" s="1406">
        <v>1</v>
      </c>
      <c r="E236" s="1406">
        <v>0</v>
      </c>
      <c r="F236" s="1405" t="s">
        <v>236</v>
      </c>
      <c r="G236" s="1407" t="s">
        <v>693</v>
      </c>
      <c r="H236" s="1405" t="s">
        <v>407</v>
      </c>
      <c r="I236" s="1405" t="s">
        <v>694</v>
      </c>
      <c r="J236" s="1405" t="s">
        <v>303</v>
      </c>
      <c r="K236" s="1405" t="s">
        <v>1060</v>
      </c>
      <c r="L236" s="1405" t="s">
        <v>407</v>
      </c>
      <c r="M236" s="1405" t="s">
        <v>407</v>
      </c>
      <c r="N236" s="1408"/>
      <c r="O236" s="1407">
        <v>126</v>
      </c>
      <c r="P236" s="1405" t="s">
        <v>695</v>
      </c>
      <c r="Q236" s="1405" t="s">
        <v>474</v>
      </c>
      <c r="R236" s="1409">
        <v>5102</v>
      </c>
      <c r="S236" s="1409">
        <v>2110</v>
      </c>
      <c r="T236" s="1409">
        <v>325</v>
      </c>
      <c r="U236" s="1407">
        <v>13763</v>
      </c>
      <c r="V236" s="1405" t="s">
        <v>696</v>
      </c>
      <c r="W236" s="1405" t="s">
        <v>697</v>
      </c>
      <c r="X236" s="1405" t="s">
        <v>697</v>
      </c>
      <c r="Y236" s="1405" t="s">
        <v>407</v>
      </c>
      <c r="Z236" s="1404">
        <v>1</v>
      </c>
      <c r="AA236" s="1404">
        <v>0</v>
      </c>
      <c r="AB236" s="1408"/>
      <c r="AC236" s="1408"/>
      <c r="AD236" s="1408"/>
      <c r="AE236" s="1408"/>
      <c r="AF236" s="1408"/>
      <c r="AG236" s="1406">
        <v>0</v>
      </c>
      <c r="AH236" s="1408"/>
      <c r="AI236" s="1406">
        <v>0</v>
      </c>
      <c r="AJ236" s="1408"/>
      <c r="AK236" s="1408"/>
      <c r="AL236" s="1408"/>
      <c r="AM236" s="1408"/>
      <c r="AN236" s="1408"/>
      <c r="AO236" s="1406">
        <v>56906</v>
      </c>
      <c r="AP236" s="1408"/>
      <c r="AQ236" s="1406">
        <v>56906</v>
      </c>
      <c r="AR236" s="1404" t="s">
        <v>407</v>
      </c>
      <c r="AS236" s="1406">
        <v>155.90684931506848</v>
      </c>
      <c r="AT236" s="1406">
        <v>11.153665229321835</v>
      </c>
      <c r="AU236" s="1406">
        <v>3.055798692964886E-2</v>
      </c>
      <c r="AV236" s="1406">
        <v>14.273249045522684</v>
      </c>
      <c r="AW236" s="1406">
        <v>3.91047919055416E-2</v>
      </c>
      <c r="AX236" s="1405" t="s">
        <v>407</v>
      </c>
      <c r="AY236" s="1404">
        <v>1</v>
      </c>
      <c r="AZ236" s="1405" t="s">
        <v>751</v>
      </c>
      <c r="BA236" s="1405" t="s">
        <v>407</v>
      </c>
      <c r="BB236" s="1408"/>
      <c r="BC236" s="1408"/>
      <c r="BD236" s="1404">
        <v>0</v>
      </c>
      <c r="BE236" s="1405" t="s">
        <v>407</v>
      </c>
      <c r="BF236" s="1405" t="s">
        <v>407</v>
      </c>
      <c r="BG236" s="1404">
        <v>0</v>
      </c>
      <c r="BH236" s="1405" t="s">
        <v>407</v>
      </c>
      <c r="BI236" s="1405" t="s">
        <v>407</v>
      </c>
      <c r="BJ236" s="1404">
        <v>0</v>
      </c>
      <c r="BK236" s="1404">
        <v>0</v>
      </c>
      <c r="BL236" s="1404">
        <v>0</v>
      </c>
      <c r="BM236" s="1404">
        <v>0</v>
      </c>
      <c r="BN236" s="1408"/>
      <c r="BO236" s="1404">
        <v>0</v>
      </c>
      <c r="BP236" s="1405" t="s">
        <v>407</v>
      </c>
      <c r="BQ236" s="1405" t="s">
        <v>407</v>
      </c>
      <c r="BR236" s="1404">
        <v>0</v>
      </c>
      <c r="BS236" s="1405" t="s">
        <v>407</v>
      </c>
      <c r="BT236" s="1405" t="s">
        <v>407</v>
      </c>
      <c r="BU236" s="1405" t="s">
        <v>407</v>
      </c>
      <c r="BV236" s="1405" t="s">
        <v>1170</v>
      </c>
      <c r="BW236" s="1404">
        <v>0</v>
      </c>
      <c r="BX236" s="1405" t="s">
        <v>407</v>
      </c>
      <c r="BY236" s="1405" t="s">
        <v>407</v>
      </c>
      <c r="BZ236" s="1405" t="s">
        <v>407</v>
      </c>
      <c r="CA236" s="1404">
        <v>0</v>
      </c>
      <c r="CB236" s="1405" t="s">
        <v>407</v>
      </c>
      <c r="CC236" s="1405" t="s">
        <v>677</v>
      </c>
      <c r="CD236" s="1404" t="b">
        <v>0</v>
      </c>
      <c r="CE236" s="1404" t="b">
        <v>0</v>
      </c>
      <c r="CF236" s="1404" t="b">
        <v>0</v>
      </c>
      <c r="CG236" s="1404" t="b">
        <v>0</v>
      </c>
      <c r="CH236" s="1404" t="b">
        <v>0</v>
      </c>
      <c r="CI236" s="1404" t="b">
        <v>0</v>
      </c>
      <c r="CJ236" s="1404" t="b">
        <v>1</v>
      </c>
      <c r="CK236" s="1404" t="b">
        <v>0</v>
      </c>
      <c r="CL236" s="1404" t="b">
        <v>0</v>
      </c>
      <c r="CM236" s="1405" t="s">
        <v>750</v>
      </c>
      <c r="CN236" s="1408"/>
      <c r="CO236" s="1408"/>
      <c r="CP236" s="1408"/>
      <c r="CQ236" s="1404">
        <v>1</v>
      </c>
      <c r="CR236" s="1408"/>
      <c r="CS236" s="1404">
        <v>1</v>
      </c>
      <c r="CT236" s="1405" t="s">
        <v>407</v>
      </c>
      <c r="CU236" s="1408"/>
    </row>
    <row r="237" spans="1:99" hidden="1" x14ac:dyDescent="0.2">
      <c r="A237" s="1404">
        <v>2024</v>
      </c>
      <c r="B237" s="1405" t="s">
        <v>179</v>
      </c>
      <c r="C237" s="1405" t="s">
        <v>1084</v>
      </c>
      <c r="D237" s="1406">
        <v>1</v>
      </c>
      <c r="E237" s="1406">
        <v>0</v>
      </c>
      <c r="F237" s="1405" t="s">
        <v>236</v>
      </c>
      <c r="G237" s="1407" t="s">
        <v>693</v>
      </c>
      <c r="H237" s="1405" t="s">
        <v>407</v>
      </c>
      <c r="I237" s="1405" t="s">
        <v>694</v>
      </c>
      <c r="J237" s="1405" t="s">
        <v>303</v>
      </c>
      <c r="K237" s="1405" t="s">
        <v>771</v>
      </c>
      <c r="L237" s="1405" t="s">
        <v>407</v>
      </c>
      <c r="M237" s="1405" t="s">
        <v>407</v>
      </c>
      <c r="N237" s="1408"/>
      <c r="O237" s="1407">
        <v>126</v>
      </c>
      <c r="P237" s="1405" t="s">
        <v>695</v>
      </c>
      <c r="Q237" s="1405" t="s">
        <v>474</v>
      </c>
      <c r="R237" s="1409">
        <v>5901</v>
      </c>
      <c r="S237" s="1409">
        <v>2956</v>
      </c>
      <c r="T237" s="1409">
        <v>342</v>
      </c>
      <c r="U237" s="1407">
        <v>13763</v>
      </c>
      <c r="V237" s="1405" t="s">
        <v>696</v>
      </c>
      <c r="W237" s="1405" t="s">
        <v>697</v>
      </c>
      <c r="X237" s="1405" t="s">
        <v>697</v>
      </c>
      <c r="Y237" s="1405" t="s">
        <v>407</v>
      </c>
      <c r="Z237" s="1404">
        <v>1</v>
      </c>
      <c r="AA237" s="1404">
        <v>0</v>
      </c>
      <c r="AB237" s="1408"/>
      <c r="AC237" s="1408"/>
      <c r="AD237" s="1408"/>
      <c r="AE237" s="1408"/>
      <c r="AF237" s="1408"/>
      <c r="AG237" s="1408"/>
      <c r="AH237" s="1408"/>
      <c r="AI237" s="1406">
        <v>0</v>
      </c>
      <c r="AJ237" s="1408"/>
      <c r="AK237" s="1408"/>
      <c r="AL237" s="1408"/>
      <c r="AM237" s="1408"/>
      <c r="AN237" s="1408"/>
      <c r="AO237" s="1408"/>
      <c r="AP237" s="1408"/>
      <c r="AQ237" s="1406">
        <v>206526</v>
      </c>
      <c r="AR237" s="1404" t="s">
        <v>407</v>
      </c>
      <c r="AS237" s="1406">
        <v>565.82465753424663</v>
      </c>
      <c r="AT237" s="1406">
        <v>34.998474834773766</v>
      </c>
      <c r="AU237" s="1406">
        <v>9.588623242403771E-2</v>
      </c>
      <c r="AV237" s="1406">
        <v>14.273249045522684</v>
      </c>
      <c r="AW237" s="1406">
        <v>3.91047919055416E-2</v>
      </c>
      <c r="AX237" s="1405" t="s">
        <v>407</v>
      </c>
      <c r="AY237" s="1404">
        <v>0</v>
      </c>
      <c r="AZ237" s="1405" t="s">
        <v>407</v>
      </c>
      <c r="BA237" s="1405" t="s">
        <v>407</v>
      </c>
      <c r="BB237" s="1408"/>
      <c r="BC237" s="1408"/>
      <c r="BD237" s="1404">
        <v>0</v>
      </c>
      <c r="BE237" s="1405" t="s">
        <v>407</v>
      </c>
      <c r="BF237" s="1405" t="s">
        <v>407</v>
      </c>
      <c r="BG237" s="1404">
        <v>0</v>
      </c>
      <c r="BH237" s="1405" t="s">
        <v>407</v>
      </c>
      <c r="BI237" s="1405" t="s">
        <v>407</v>
      </c>
      <c r="BJ237" s="1404">
        <v>0</v>
      </c>
      <c r="BK237" s="1404">
        <v>0</v>
      </c>
      <c r="BL237" s="1404">
        <v>0</v>
      </c>
      <c r="BM237" s="1404">
        <v>0</v>
      </c>
      <c r="BN237" s="1408"/>
      <c r="BO237" s="1404">
        <v>0</v>
      </c>
      <c r="BP237" s="1405" t="s">
        <v>407</v>
      </c>
      <c r="BQ237" s="1405" t="s">
        <v>407</v>
      </c>
      <c r="BR237" s="1404">
        <v>1</v>
      </c>
      <c r="BS237" s="1405" t="s">
        <v>713</v>
      </c>
      <c r="BT237" s="1405" t="s">
        <v>407</v>
      </c>
      <c r="BU237" s="1405" t="s">
        <v>407</v>
      </c>
      <c r="BV237" s="1405" t="s">
        <v>1044</v>
      </c>
      <c r="BW237" s="1404">
        <v>0</v>
      </c>
      <c r="BX237" s="1405" t="s">
        <v>407</v>
      </c>
      <c r="BY237" s="1405" t="s">
        <v>407</v>
      </c>
      <c r="BZ237" s="1405" t="s">
        <v>407</v>
      </c>
      <c r="CA237" s="1404">
        <v>0</v>
      </c>
      <c r="CB237" s="1405" t="s">
        <v>407</v>
      </c>
      <c r="CC237" s="1405" t="s">
        <v>677</v>
      </c>
      <c r="CD237" s="1404" t="b">
        <v>0</v>
      </c>
      <c r="CE237" s="1404" t="b">
        <v>0</v>
      </c>
      <c r="CF237" s="1404" t="b">
        <v>0</v>
      </c>
      <c r="CG237" s="1404" t="b">
        <v>0</v>
      </c>
      <c r="CH237" s="1404" t="b">
        <v>0</v>
      </c>
      <c r="CI237" s="1404" t="b">
        <v>0</v>
      </c>
      <c r="CJ237" s="1404" t="b">
        <v>1</v>
      </c>
      <c r="CK237" s="1404" t="b">
        <v>0</v>
      </c>
      <c r="CL237" s="1404" t="b">
        <v>0</v>
      </c>
      <c r="CM237" s="1405" t="s">
        <v>698</v>
      </c>
      <c r="CN237" s="1408"/>
      <c r="CO237" s="1408"/>
      <c r="CP237" s="1408"/>
      <c r="CQ237" s="1404">
        <v>1</v>
      </c>
      <c r="CR237" s="1404">
        <v>0</v>
      </c>
      <c r="CS237" s="1404">
        <v>1</v>
      </c>
      <c r="CT237" s="1405" t="s">
        <v>407</v>
      </c>
      <c r="CU237" s="1408"/>
    </row>
    <row r="238" spans="1:99" hidden="1" x14ac:dyDescent="0.2">
      <c r="A238" s="1404">
        <v>2024</v>
      </c>
      <c r="B238" s="1405" t="s">
        <v>179</v>
      </c>
      <c r="C238" s="1405" t="s">
        <v>1276</v>
      </c>
      <c r="D238" s="1406">
        <v>1</v>
      </c>
      <c r="E238" s="1406">
        <v>0</v>
      </c>
      <c r="F238" s="1405" t="s">
        <v>236</v>
      </c>
      <c r="G238" s="1407" t="s">
        <v>693</v>
      </c>
      <c r="H238" s="1405" t="s">
        <v>407</v>
      </c>
      <c r="I238" s="1405" t="s">
        <v>694</v>
      </c>
      <c r="J238" s="1405" t="s">
        <v>303</v>
      </c>
      <c r="K238" s="1405" t="s">
        <v>947</v>
      </c>
      <c r="L238" s="1405" t="s">
        <v>407</v>
      </c>
      <c r="M238" s="1405" t="s">
        <v>407</v>
      </c>
      <c r="N238" s="1408"/>
      <c r="O238" s="1407">
        <v>126</v>
      </c>
      <c r="P238" s="1405" t="s">
        <v>695</v>
      </c>
      <c r="Q238" s="1405" t="s">
        <v>474</v>
      </c>
      <c r="R238" s="1409">
        <v>7100</v>
      </c>
      <c r="S238" s="1409">
        <v>3334</v>
      </c>
      <c r="T238" s="1409">
        <v>328</v>
      </c>
      <c r="U238" s="1407">
        <v>13763</v>
      </c>
      <c r="V238" s="1405" t="s">
        <v>696</v>
      </c>
      <c r="W238" s="1405" t="s">
        <v>697</v>
      </c>
      <c r="X238" s="1405" t="s">
        <v>697</v>
      </c>
      <c r="Y238" s="1405" t="s">
        <v>407</v>
      </c>
      <c r="Z238" s="1404">
        <v>1</v>
      </c>
      <c r="AA238" s="1404">
        <v>0</v>
      </c>
      <c r="AB238" s="1408"/>
      <c r="AC238" s="1408"/>
      <c r="AD238" s="1408"/>
      <c r="AE238" s="1408"/>
      <c r="AF238" s="1408"/>
      <c r="AG238" s="1408"/>
      <c r="AH238" s="1408"/>
      <c r="AI238" s="1406">
        <v>7840</v>
      </c>
      <c r="AJ238" s="1408"/>
      <c r="AK238" s="1408"/>
      <c r="AL238" s="1408"/>
      <c r="AM238" s="1408"/>
      <c r="AN238" s="1408"/>
      <c r="AO238" s="1408"/>
      <c r="AP238" s="1408"/>
      <c r="AQ238" s="1406">
        <v>9440</v>
      </c>
      <c r="AR238" s="1404" t="s">
        <v>407</v>
      </c>
      <c r="AS238" s="1406">
        <v>25.863013698630137</v>
      </c>
      <c r="AT238" s="1406">
        <v>1.3295774647887324</v>
      </c>
      <c r="AU238" s="1406">
        <v>3.6426779857225543E-3</v>
      </c>
      <c r="AV238" s="1406">
        <v>14.273249045522684</v>
      </c>
      <c r="AW238" s="1406">
        <v>3.91047919055416E-2</v>
      </c>
      <c r="AX238" s="1405" t="s">
        <v>407</v>
      </c>
      <c r="AY238" s="1404">
        <v>0</v>
      </c>
      <c r="AZ238" s="1405" t="s">
        <v>407</v>
      </c>
      <c r="BA238" s="1405" t="s">
        <v>407</v>
      </c>
      <c r="BB238" s="1408"/>
      <c r="BC238" s="1408"/>
      <c r="BD238" s="1404">
        <v>0</v>
      </c>
      <c r="BE238" s="1405" t="s">
        <v>407</v>
      </c>
      <c r="BF238" s="1405" t="s">
        <v>407</v>
      </c>
      <c r="BG238" s="1404">
        <v>0</v>
      </c>
      <c r="BH238" s="1405" t="s">
        <v>407</v>
      </c>
      <c r="BI238" s="1405" t="s">
        <v>407</v>
      </c>
      <c r="BJ238" s="1404">
        <v>0</v>
      </c>
      <c r="BK238" s="1404">
        <v>0</v>
      </c>
      <c r="BL238" s="1404">
        <v>0</v>
      </c>
      <c r="BM238" s="1404">
        <v>0</v>
      </c>
      <c r="BN238" s="1408"/>
      <c r="BO238" s="1404">
        <v>0</v>
      </c>
      <c r="BP238" s="1405" t="s">
        <v>407</v>
      </c>
      <c r="BQ238" s="1405" t="s">
        <v>407</v>
      </c>
      <c r="BR238" s="1404">
        <v>1</v>
      </c>
      <c r="BS238" s="1405" t="s">
        <v>751</v>
      </c>
      <c r="BT238" s="1405" t="s">
        <v>407</v>
      </c>
      <c r="BU238" s="1405" t="s">
        <v>407</v>
      </c>
      <c r="BV238" s="1405" t="s">
        <v>1277</v>
      </c>
      <c r="BW238" s="1404">
        <v>0</v>
      </c>
      <c r="BX238" s="1405" t="s">
        <v>407</v>
      </c>
      <c r="BY238" s="1405" t="s">
        <v>407</v>
      </c>
      <c r="BZ238" s="1405" t="s">
        <v>407</v>
      </c>
      <c r="CA238" s="1404">
        <v>0</v>
      </c>
      <c r="CB238" s="1405" t="s">
        <v>407</v>
      </c>
      <c r="CC238" s="1405" t="s">
        <v>677</v>
      </c>
      <c r="CD238" s="1404" t="b">
        <v>0</v>
      </c>
      <c r="CE238" s="1404" t="b">
        <v>0</v>
      </c>
      <c r="CF238" s="1404" t="b">
        <v>0</v>
      </c>
      <c r="CG238" s="1404" t="b">
        <v>0</v>
      </c>
      <c r="CH238" s="1404" t="b">
        <v>0</v>
      </c>
      <c r="CI238" s="1404" t="b">
        <v>0</v>
      </c>
      <c r="CJ238" s="1404" t="b">
        <v>1</v>
      </c>
      <c r="CK238" s="1404" t="b">
        <v>0</v>
      </c>
      <c r="CL238" s="1404" t="b">
        <v>0</v>
      </c>
      <c r="CM238" s="1405" t="s">
        <v>698</v>
      </c>
      <c r="CN238" s="1408"/>
      <c r="CO238" s="1408"/>
      <c r="CP238" s="1408"/>
      <c r="CQ238" s="1404">
        <v>1</v>
      </c>
      <c r="CR238" s="1408"/>
      <c r="CS238" s="1404">
        <v>1</v>
      </c>
      <c r="CT238" s="1405" t="s">
        <v>407</v>
      </c>
      <c r="CU238" s="1408"/>
    </row>
    <row r="239" spans="1:99" hidden="1" x14ac:dyDescent="0.2">
      <c r="A239" s="1404">
        <v>2024</v>
      </c>
      <c r="B239" s="1405" t="s">
        <v>179</v>
      </c>
      <c r="C239" s="1405" t="s">
        <v>1068</v>
      </c>
      <c r="D239" s="1406">
        <v>1</v>
      </c>
      <c r="E239" s="1406">
        <v>0</v>
      </c>
      <c r="F239" s="1405" t="s">
        <v>236</v>
      </c>
      <c r="G239" s="1407" t="s">
        <v>693</v>
      </c>
      <c r="H239" s="1405" t="s">
        <v>407</v>
      </c>
      <c r="I239" s="1405" t="s">
        <v>694</v>
      </c>
      <c r="J239" s="1405" t="s">
        <v>303</v>
      </c>
      <c r="K239" s="1405" t="s">
        <v>953</v>
      </c>
      <c r="L239" s="1405" t="s">
        <v>407</v>
      </c>
      <c r="M239" s="1405" t="s">
        <v>407</v>
      </c>
      <c r="N239" s="1408"/>
      <c r="O239" s="1407">
        <v>126</v>
      </c>
      <c r="P239" s="1405" t="s">
        <v>695</v>
      </c>
      <c r="Q239" s="1405" t="s">
        <v>474</v>
      </c>
      <c r="R239" s="1409">
        <v>3442</v>
      </c>
      <c r="S239" s="1409">
        <v>1370</v>
      </c>
      <c r="T239" s="1409">
        <v>85</v>
      </c>
      <c r="U239" s="1407">
        <v>13763</v>
      </c>
      <c r="V239" s="1405" t="s">
        <v>696</v>
      </c>
      <c r="W239" s="1405" t="s">
        <v>697</v>
      </c>
      <c r="X239" s="1405" t="s">
        <v>697</v>
      </c>
      <c r="Y239" s="1405" t="s">
        <v>407</v>
      </c>
      <c r="Z239" s="1404">
        <v>1</v>
      </c>
      <c r="AA239" s="1404">
        <v>0</v>
      </c>
      <c r="AB239" s="1408"/>
      <c r="AC239" s="1408"/>
      <c r="AD239" s="1408"/>
      <c r="AE239" s="1408"/>
      <c r="AF239" s="1408"/>
      <c r="AG239" s="1406">
        <v>0</v>
      </c>
      <c r="AH239" s="1408"/>
      <c r="AI239" s="1406">
        <v>0</v>
      </c>
      <c r="AJ239" s="1408"/>
      <c r="AK239" s="1408"/>
      <c r="AL239" s="1408"/>
      <c r="AM239" s="1408"/>
      <c r="AN239" s="1408"/>
      <c r="AO239" s="1406">
        <v>67410</v>
      </c>
      <c r="AP239" s="1408"/>
      <c r="AQ239" s="1406">
        <v>67410</v>
      </c>
      <c r="AR239" s="1404" t="s">
        <v>407</v>
      </c>
      <c r="AS239" s="1406">
        <v>184.68493150684932</v>
      </c>
      <c r="AT239" s="1406">
        <v>19.584543869843113</v>
      </c>
      <c r="AU239" s="1406">
        <v>5.3656284574912637E-2</v>
      </c>
      <c r="AV239" s="1406">
        <v>14.273249045522684</v>
      </c>
      <c r="AW239" s="1406">
        <v>3.91047919055416E-2</v>
      </c>
      <c r="AX239" s="1405" t="s">
        <v>407</v>
      </c>
      <c r="AY239" s="1404">
        <v>1</v>
      </c>
      <c r="AZ239" s="1405" t="s">
        <v>751</v>
      </c>
      <c r="BA239" s="1405" t="s">
        <v>407</v>
      </c>
      <c r="BB239" s="1408"/>
      <c r="BC239" s="1408"/>
      <c r="BD239" s="1404">
        <v>0</v>
      </c>
      <c r="BE239" s="1405" t="s">
        <v>407</v>
      </c>
      <c r="BF239" s="1405" t="s">
        <v>407</v>
      </c>
      <c r="BG239" s="1404">
        <v>0</v>
      </c>
      <c r="BH239" s="1405" t="s">
        <v>407</v>
      </c>
      <c r="BI239" s="1405" t="s">
        <v>407</v>
      </c>
      <c r="BJ239" s="1404">
        <v>0</v>
      </c>
      <c r="BK239" s="1404">
        <v>0</v>
      </c>
      <c r="BL239" s="1404">
        <v>0</v>
      </c>
      <c r="BM239" s="1404">
        <v>0</v>
      </c>
      <c r="BN239" s="1408"/>
      <c r="BO239" s="1404">
        <v>0</v>
      </c>
      <c r="BP239" s="1405" t="s">
        <v>407</v>
      </c>
      <c r="BQ239" s="1405" t="s">
        <v>407</v>
      </c>
      <c r="BR239" s="1404">
        <v>0</v>
      </c>
      <c r="BS239" s="1405" t="s">
        <v>407</v>
      </c>
      <c r="BT239" s="1405" t="s">
        <v>407</v>
      </c>
      <c r="BU239" s="1405" t="s">
        <v>407</v>
      </c>
      <c r="BV239" s="1405" t="s">
        <v>1170</v>
      </c>
      <c r="BW239" s="1404">
        <v>0</v>
      </c>
      <c r="BX239" s="1405" t="s">
        <v>407</v>
      </c>
      <c r="BY239" s="1405" t="s">
        <v>407</v>
      </c>
      <c r="BZ239" s="1405" t="s">
        <v>407</v>
      </c>
      <c r="CA239" s="1404">
        <v>0</v>
      </c>
      <c r="CB239" s="1405" t="s">
        <v>407</v>
      </c>
      <c r="CC239" s="1405" t="s">
        <v>677</v>
      </c>
      <c r="CD239" s="1404" t="b">
        <v>0</v>
      </c>
      <c r="CE239" s="1404" t="b">
        <v>0</v>
      </c>
      <c r="CF239" s="1404" t="b">
        <v>0</v>
      </c>
      <c r="CG239" s="1404" t="b">
        <v>0</v>
      </c>
      <c r="CH239" s="1404" t="b">
        <v>0</v>
      </c>
      <c r="CI239" s="1404" t="b">
        <v>0</v>
      </c>
      <c r="CJ239" s="1404" t="b">
        <v>1</v>
      </c>
      <c r="CK239" s="1404" t="b">
        <v>0</v>
      </c>
      <c r="CL239" s="1404" t="b">
        <v>0</v>
      </c>
      <c r="CM239" s="1405" t="s">
        <v>750</v>
      </c>
      <c r="CN239" s="1408"/>
      <c r="CO239" s="1408"/>
      <c r="CP239" s="1408"/>
      <c r="CQ239" s="1404">
        <v>1</v>
      </c>
      <c r="CR239" s="1408"/>
      <c r="CS239" s="1404">
        <v>1</v>
      </c>
      <c r="CT239" s="1405" t="s">
        <v>407</v>
      </c>
      <c r="CU239" s="1408"/>
    </row>
    <row r="240" spans="1:99" hidden="1" x14ac:dyDescent="0.2">
      <c r="A240" s="1404">
        <v>2024</v>
      </c>
      <c r="B240" s="1405" t="s">
        <v>179</v>
      </c>
      <c r="C240" s="1405" t="s">
        <v>1064</v>
      </c>
      <c r="D240" s="1406">
        <v>1</v>
      </c>
      <c r="E240" s="1406">
        <v>0</v>
      </c>
      <c r="F240" s="1405" t="s">
        <v>236</v>
      </c>
      <c r="G240" s="1407" t="s">
        <v>693</v>
      </c>
      <c r="H240" s="1405" t="s">
        <v>407</v>
      </c>
      <c r="I240" s="1405" t="s">
        <v>694</v>
      </c>
      <c r="J240" s="1405" t="s">
        <v>303</v>
      </c>
      <c r="K240" s="1405" t="s">
        <v>940</v>
      </c>
      <c r="L240" s="1405" t="s">
        <v>407</v>
      </c>
      <c r="M240" s="1405" t="s">
        <v>407</v>
      </c>
      <c r="N240" s="1408"/>
      <c r="O240" s="1407">
        <v>126</v>
      </c>
      <c r="P240" s="1405" t="s">
        <v>695</v>
      </c>
      <c r="Q240" s="1405" t="s">
        <v>474</v>
      </c>
      <c r="R240" s="1409">
        <v>7023</v>
      </c>
      <c r="S240" s="1409">
        <v>2998</v>
      </c>
      <c r="T240" s="1409">
        <v>339</v>
      </c>
      <c r="U240" s="1407">
        <v>13763</v>
      </c>
      <c r="V240" s="1405" t="s">
        <v>696</v>
      </c>
      <c r="W240" s="1405" t="s">
        <v>697</v>
      </c>
      <c r="X240" s="1405" t="s">
        <v>697</v>
      </c>
      <c r="Y240" s="1405" t="s">
        <v>407</v>
      </c>
      <c r="Z240" s="1404">
        <v>1</v>
      </c>
      <c r="AA240" s="1404">
        <v>0</v>
      </c>
      <c r="AB240" s="1408"/>
      <c r="AC240" s="1408"/>
      <c r="AD240" s="1408"/>
      <c r="AE240" s="1408"/>
      <c r="AF240" s="1408"/>
      <c r="AG240" s="1408"/>
      <c r="AH240" s="1408"/>
      <c r="AI240" s="1406">
        <v>0</v>
      </c>
      <c r="AJ240" s="1408"/>
      <c r="AK240" s="1408"/>
      <c r="AL240" s="1408"/>
      <c r="AM240" s="1408"/>
      <c r="AN240" s="1408"/>
      <c r="AO240" s="1408"/>
      <c r="AP240" s="1408"/>
      <c r="AQ240" s="1406">
        <v>149390</v>
      </c>
      <c r="AR240" s="1404" t="s">
        <v>407</v>
      </c>
      <c r="AS240" s="1406">
        <v>409.28767123287673</v>
      </c>
      <c r="AT240" s="1406">
        <v>21.271536380464187</v>
      </c>
      <c r="AU240" s="1406">
        <v>5.8278181864285447E-2</v>
      </c>
      <c r="AV240" s="1406">
        <v>14.273249045522684</v>
      </c>
      <c r="AW240" s="1406">
        <v>3.91047919055416E-2</v>
      </c>
      <c r="AX240" s="1405" t="s">
        <v>407</v>
      </c>
      <c r="AY240" s="1404">
        <v>0</v>
      </c>
      <c r="AZ240" s="1405" t="s">
        <v>407</v>
      </c>
      <c r="BA240" s="1405" t="s">
        <v>407</v>
      </c>
      <c r="BB240" s="1408"/>
      <c r="BC240" s="1408"/>
      <c r="BD240" s="1404">
        <v>0</v>
      </c>
      <c r="BE240" s="1405" t="s">
        <v>407</v>
      </c>
      <c r="BF240" s="1405" t="s">
        <v>407</v>
      </c>
      <c r="BG240" s="1404">
        <v>0</v>
      </c>
      <c r="BH240" s="1405" t="s">
        <v>407</v>
      </c>
      <c r="BI240" s="1405" t="s">
        <v>407</v>
      </c>
      <c r="BJ240" s="1404">
        <v>0</v>
      </c>
      <c r="BK240" s="1404">
        <v>0</v>
      </c>
      <c r="BL240" s="1404">
        <v>0</v>
      </c>
      <c r="BM240" s="1404">
        <v>0</v>
      </c>
      <c r="BN240" s="1408"/>
      <c r="BO240" s="1404">
        <v>0</v>
      </c>
      <c r="BP240" s="1405" t="s">
        <v>407</v>
      </c>
      <c r="BQ240" s="1405" t="s">
        <v>407</v>
      </c>
      <c r="BR240" s="1404">
        <v>1</v>
      </c>
      <c r="BS240" s="1405" t="s">
        <v>838</v>
      </c>
      <c r="BT240" s="1405" t="s">
        <v>407</v>
      </c>
      <c r="BU240" s="1405" t="s">
        <v>407</v>
      </c>
      <c r="BV240" s="1405" t="s">
        <v>1065</v>
      </c>
      <c r="BW240" s="1404">
        <v>0</v>
      </c>
      <c r="BX240" s="1405" t="s">
        <v>407</v>
      </c>
      <c r="BY240" s="1405" t="s">
        <v>407</v>
      </c>
      <c r="BZ240" s="1405" t="s">
        <v>407</v>
      </c>
      <c r="CA240" s="1404">
        <v>0</v>
      </c>
      <c r="CB240" s="1405" t="s">
        <v>407</v>
      </c>
      <c r="CC240" s="1405" t="s">
        <v>677</v>
      </c>
      <c r="CD240" s="1404" t="b">
        <v>0</v>
      </c>
      <c r="CE240" s="1404" t="b">
        <v>0</v>
      </c>
      <c r="CF240" s="1404" t="b">
        <v>0</v>
      </c>
      <c r="CG240" s="1404" t="b">
        <v>0</v>
      </c>
      <c r="CH240" s="1404" t="b">
        <v>0</v>
      </c>
      <c r="CI240" s="1404" t="b">
        <v>0</v>
      </c>
      <c r="CJ240" s="1404" t="b">
        <v>1</v>
      </c>
      <c r="CK240" s="1404" t="b">
        <v>0</v>
      </c>
      <c r="CL240" s="1404" t="b">
        <v>0</v>
      </c>
      <c r="CM240" s="1405" t="s">
        <v>698</v>
      </c>
      <c r="CN240" s="1408"/>
      <c r="CO240" s="1408"/>
      <c r="CP240" s="1408"/>
      <c r="CQ240" s="1404">
        <v>1</v>
      </c>
      <c r="CR240" s="1408"/>
      <c r="CS240" s="1404">
        <v>1</v>
      </c>
      <c r="CT240" s="1405" t="s">
        <v>407</v>
      </c>
      <c r="CU240" s="1408"/>
    </row>
    <row r="241" spans="1:99" hidden="1" x14ac:dyDescent="0.2">
      <c r="A241" s="1404">
        <v>2024</v>
      </c>
      <c r="B241" s="1405" t="s">
        <v>179</v>
      </c>
      <c r="C241" s="1405" t="s">
        <v>1070</v>
      </c>
      <c r="D241" s="1406">
        <v>1</v>
      </c>
      <c r="E241" s="1406">
        <v>0</v>
      </c>
      <c r="F241" s="1405" t="s">
        <v>236</v>
      </c>
      <c r="G241" s="1407" t="s">
        <v>693</v>
      </c>
      <c r="H241" s="1405" t="s">
        <v>407</v>
      </c>
      <c r="I241" s="1405" t="s">
        <v>694</v>
      </c>
      <c r="J241" s="1405" t="s">
        <v>303</v>
      </c>
      <c r="K241" s="1405" t="s">
        <v>1071</v>
      </c>
      <c r="L241" s="1405" t="s">
        <v>407</v>
      </c>
      <c r="M241" s="1405" t="s">
        <v>407</v>
      </c>
      <c r="N241" s="1408"/>
      <c r="O241" s="1407">
        <v>126</v>
      </c>
      <c r="P241" s="1405" t="s">
        <v>695</v>
      </c>
      <c r="Q241" s="1405" t="s">
        <v>474</v>
      </c>
      <c r="R241" s="1409">
        <v>19627</v>
      </c>
      <c r="S241" s="1409">
        <v>8319</v>
      </c>
      <c r="T241" s="1409">
        <v>1297</v>
      </c>
      <c r="U241" s="1407">
        <v>13763</v>
      </c>
      <c r="V241" s="1405" t="s">
        <v>696</v>
      </c>
      <c r="W241" s="1405" t="s">
        <v>697</v>
      </c>
      <c r="X241" s="1405" t="s">
        <v>697</v>
      </c>
      <c r="Y241" s="1405" t="s">
        <v>407</v>
      </c>
      <c r="Z241" s="1404">
        <v>1</v>
      </c>
      <c r="AA241" s="1404">
        <v>0</v>
      </c>
      <c r="AB241" s="1408"/>
      <c r="AC241" s="1408"/>
      <c r="AD241" s="1408"/>
      <c r="AE241" s="1408"/>
      <c r="AF241" s="1408"/>
      <c r="AG241" s="1408"/>
      <c r="AH241" s="1408"/>
      <c r="AI241" s="1406">
        <v>0</v>
      </c>
      <c r="AJ241" s="1408"/>
      <c r="AK241" s="1408"/>
      <c r="AL241" s="1408"/>
      <c r="AM241" s="1408"/>
      <c r="AN241" s="1408"/>
      <c r="AO241" s="1408"/>
      <c r="AP241" s="1408"/>
      <c r="AQ241" s="1406">
        <v>379263</v>
      </c>
      <c r="AR241" s="1404" t="s">
        <v>407</v>
      </c>
      <c r="AS241" s="1406">
        <v>1039.0767123287671</v>
      </c>
      <c r="AT241" s="1406">
        <v>19.323533907372497</v>
      </c>
      <c r="AU241" s="1406">
        <v>5.2941188787321909E-2</v>
      </c>
      <c r="AV241" s="1406">
        <v>14.273249045522684</v>
      </c>
      <c r="AW241" s="1406">
        <v>3.91047919055416E-2</v>
      </c>
      <c r="AX241" s="1405" t="s">
        <v>407</v>
      </c>
      <c r="AY241" s="1404">
        <v>0</v>
      </c>
      <c r="AZ241" s="1405" t="s">
        <v>407</v>
      </c>
      <c r="BA241" s="1405" t="s">
        <v>407</v>
      </c>
      <c r="BB241" s="1408"/>
      <c r="BC241" s="1408"/>
      <c r="BD241" s="1404">
        <v>0</v>
      </c>
      <c r="BE241" s="1405" t="s">
        <v>407</v>
      </c>
      <c r="BF241" s="1405" t="s">
        <v>407</v>
      </c>
      <c r="BG241" s="1404">
        <v>0</v>
      </c>
      <c r="BH241" s="1405" t="s">
        <v>407</v>
      </c>
      <c r="BI241" s="1405" t="s">
        <v>407</v>
      </c>
      <c r="BJ241" s="1404">
        <v>0</v>
      </c>
      <c r="BK241" s="1404">
        <v>0</v>
      </c>
      <c r="BL241" s="1404">
        <v>0</v>
      </c>
      <c r="BM241" s="1404">
        <v>0</v>
      </c>
      <c r="BN241" s="1408"/>
      <c r="BO241" s="1404">
        <v>0</v>
      </c>
      <c r="BP241" s="1405" t="s">
        <v>407</v>
      </c>
      <c r="BQ241" s="1405" t="s">
        <v>407</v>
      </c>
      <c r="BR241" s="1404">
        <v>1</v>
      </c>
      <c r="BS241" s="1405" t="s">
        <v>898</v>
      </c>
      <c r="BT241" s="1405" t="s">
        <v>407</v>
      </c>
      <c r="BU241" s="1405" t="s">
        <v>407</v>
      </c>
      <c r="BV241" s="1405" t="s">
        <v>407</v>
      </c>
      <c r="BW241" s="1404">
        <v>0</v>
      </c>
      <c r="BX241" s="1405" t="s">
        <v>407</v>
      </c>
      <c r="BY241" s="1405" t="s">
        <v>407</v>
      </c>
      <c r="BZ241" s="1405" t="s">
        <v>407</v>
      </c>
      <c r="CA241" s="1404">
        <v>0</v>
      </c>
      <c r="CB241" s="1405" t="s">
        <v>407</v>
      </c>
      <c r="CC241" s="1405" t="s">
        <v>677</v>
      </c>
      <c r="CD241" s="1404" t="b">
        <v>0</v>
      </c>
      <c r="CE241" s="1404" t="b">
        <v>0</v>
      </c>
      <c r="CF241" s="1404" t="b">
        <v>0</v>
      </c>
      <c r="CG241" s="1404" t="b">
        <v>0</v>
      </c>
      <c r="CH241" s="1404" t="b">
        <v>0</v>
      </c>
      <c r="CI241" s="1404" t="b">
        <v>0</v>
      </c>
      <c r="CJ241" s="1404" t="b">
        <v>1</v>
      </c>
      <c r="CK241" s="1404" t="b">
        <v>0</v>
      </c>
      <c r="CL241" s="1404" t="b">
        <v>0</v>
      </c>
      <c r="CM241" s="1405" t="s">
        <v>698</v>
      </c>
      <c r="CN241" s="1408"/>
      <c r="CO241" s="1408"/>
      <c r="CP241" s="1408"/>
      <c r="CQ241" s="1404">
        <v>1</v>
      </c>
      <c r="CR241" s="1408"/>
      <c r="CS241" s="1404">
        <v>1</v>
      </c>
      <c r="CT241" s="1405" t="s">
        <v>407</v>
      </c>
      <c r="CU241" s="1408"/>
    </row>
    <row r="242" spans="1:99" hidden="1" x14ac:dyDescent="0.2">
      <c r="A242" s="1404">
        <v>2024</v>
      </c>
      <c r="B242" s="1405" t="s">
        <v>179</v>
      </c>
      <c r="C242" s="1405" t="s">
        <v>1073</v>
      </c>
      <c r="D242" s="1406">
        <v>1</v>
      </c>
      <c r="E242" s="1406">
        <v>0</v>
      </c>
      <c r="F242" s="1405" t="s">
        <v>236</v>
      </c>
      <c r="G242" s="1407" t="s">
        <v>693</v>
      </c>
      <c r="H242" s="1405" t="s">
        <v>407</v>
      </c>
      <c r="I242" s="1405" t="s">
        <v>694</v>
      </c>
      <c r="J242" s="1405" t="s">
        <v>303</v>
      </c>
      <c r="K242" s="1405" t="s">
        <v>1074</v>
      </c>
      <c r="L242" s="1405" t="s">
        <v>407</v>
      </c>
      <c r="M242" s="1405" t="s">
        <v>407</v>
      </c>
      <c r="N242" s="1408"/>
      <c r="O242" s="1407">
        <v>126</v>
      </c>
      <c r="P242" s="1405" t="s">
        <v>695</v>
      </c>
      <c r="Q242" s="1405" t="s">
        <v>474</v>
      </c>
      <c r="R242" s="1409">
        <v>3234</v>
      </c>
      <c r="S242" s="1409">
        <v>2285</v>
      </c>
      <c r="T242" s="1409">
        <v>215</v>
      </c>
      <c r="U242" s="1407">
        <v>13763</v>
      </c>
      <c r="V242" s="1405" t="s">
        <v>696</v>
      </c>
      <c r="W242" s="1405" t="s">
        <v>697</v>
      </c>
      <c r="X242" s="1405" t="s">
        <v>697</v>
      </c>
      <c r="Y242" s="1405" t="s">
        <v>407</v>
      </c>
      <c r="Z242" s="1404">
        <v>1</v>
      </c>
      <c r="AA242" s="1404">
        <v>0</v>
      </c>
      <c r="AB242" s="1408"/>
      <c r="AC242" s="1408"/>
      <c r="AD242" s="1408"/>
      <c r="AE242" s="1408"/>
      <c r="AF242" s="1408"/>
      <c r="AG242" s="1408"/>
      <c r="AH242" s="1408"/>
      <c r="AI242" s="1406">
        <v>0</v>
      </c>
      <c r="AJ242" s="1408"/>
      <c r="AK242" s="1408"/>
      <c r="AL242" s="1408"/>
      <c r="AM242" s="1408"/>
      <c r="AN242" s="1408"/>
      <c r="AO242" s="1408"/>
      <c r="AP242" s="1408"/>
      <c r="AQ242" s="1406">
        <v>34970</v>
      </c>
      <c r="AR242" s="1404" t="s">
        <v>407</v>
      </c>
      <c r="AS242" s="1406">
        <v>95.808219178082197</v>
      </c>
      <c r="AT242" s="1406">
        <v>10.813234384662955</v>
      </c>
      <c r="AU242" s="1406">
        <v>2.9625299684008097E-2</v>
      </c>
      <c r="AV242" s="1406">
        <v>14.273249045522684</v>
      </c>
      <c r="AW242" s="1406">
        <v>3.91047919055416E-2</v>
      </c>
      <c r="AX242" s="1405" t="s">
        <v>407</v>
      </c>
      <c r="AY242" s="1404">
        <v>0</v>
      </c>
      <c r="AZ242" s="1405" t="s">
        <v>407</v>
      </c>
      <c r="BA242" s="1405" t="s">
        <v>407</v>
      </c>
      <c r="BB242" s="1408"/>
      <c r="BC242" s="1408"/>
      <c r="BD242" s="1404">
        <v>0</v>
      </c>
      <c r="BE242" s="1405" t="s">
        <v>407</v>
      </c>
      <c r="BF242" s="1405" t="s">
        <v>407</v>
      </c>
      <c r="BG242" s="1404">
        <v>0</v>
      </c>
      <c r="BH242" s="1405" t="s">
        <v>407</v>
      </c>
      <c r="BI242" s="1405" t="s">
        <v>407</v>
      </c>
      <c r="BJ242" s="1404">
        <v>0</v>
      </c>
      <c r="BK242" s="1404">
        <v>0</v>
      </c>
      <c r="BL242" s="1404">
        <v>0</v>
      </c>
      <c r="BM242" s="1404">
        <v>0</v>
      </c>
      <c r="BN242" s="1408"/>
      <c r="BO242" s="1404">
        <v>0</v>
      </c>
      <c r="BP242" s="1405" t="s">
        <v>407</v>
      </c>
      <c r="BQ242" s="1405" t="s">
        <v>407</v>
      </c>
      <c r="BR242" s="1404">
        <v>1</v>
      </c>
      <c r="BS242" s="1405" t="s">
        <v>808</v>
      </c>
      <c r="BT242" s="1405" t="s">
        <v>407</v>
      </c>
      <c r="BU242" s="1405" t="s">
        <v>407</v>
      </c>
      <c r="BV242" s="1405" t="s">
        <v>1006</v>
      </c>
      <c r="BW242" s="1404">
        <v>0</v>
      </c>
      <c r="BX242" s="1405" t="s">
        <v>407</v>
      </c>
      <c r="BY242" s="1405" t="s">
        <v>407</v>
      </c>
      <c r="BZ242" s="1405" t="s">
        <v>407</v>
      </c>
      <c r="CA242" s="1404">
        <v>0</v>
      </c>
      <c r="CB242" s="1405" t="s">
        <v>407</v>
      </c>
      <c r="CC242" s="1405" t="s">
        <v>677</v>
      </c>
      <c r="CD242" s="1404" t="b">
        <v>0</v>
      </c>
      <c r="CE242" s="1404" t="b">
        <v>0</v>
      </c>
      <c r="CF242" s="1404" t="b">
        <v>0</v>
      </c>
      <c r="CG242" s="1404" t="b">
        <v>0</v>
      </c>
      <c r="CH242" s="1404" t="b">
        <v>0</v>
      </c>
      <c r="CI242" s="1404" t="b">
        <v>0</v>
      </c>
      <c r="CJ242" s="1404" t="b">
        <v>1</v>
      </c>
      <c r="CK242" s="1404" t="b">
        <v>0</v>
      </c>
      <c r="CL242" s="1404" t="b">
        <v>0</v>
      </c>
      <c r="CM242" s="1405" t="s">
        <v>698</v>
      </c>
      <c r="CN242" s="1408"/>
      <c r="CO242" s="1408"/>
      <c r="CP242" s="1408"/>
      <c r="CQ242" s="1404">
        <v>1</v>
      </c>
      <c r="CR242" s="1408"/>
      <c r="CS242" s="1404">
        <v>1</v>
      </c>
      <c r="CT242" s="1405" t="s">
        <v>407</v>
      </c>
      <c r="CU242" s="1408"/>
    </row>
    <row r="243" spans="1:99" hidden="1" x14ac:dyDescent="0.2">
      <c r="A243" s="1404">
        <v>2024</v>
      </c>
      <c r="B243" s="1405" t="s">
        <v>179</v>
      </c>
      <c r="C243" s="1405" t="s">
        <v>1169</v>
      </c>
      <c r="D243" s="1406">
        <v>1</v>
      </c>
      <c r="E243" s="1406">
        <v>0</v>
      </c>
      <c r="F243" s="1405" t="s">
        <v>236</v>
      </c>
      <c r="G243" s="1407" t="s">
        <v>693</v>
      </c>
      <c r="H243" s="1405" t="s">
        <v>407</v>
      </c>
      <c r="I243" s="1405" t="s">
        <v>694</v>
      </c>
      <c r="J243" s="1405" t="s">
        <v>303</v>
      </c>
      <c r="K243" s="1405" t="s">
        <v>799</v>
      </c>
      <c r="L243" s="1405" t="s">
        <v>407</v>
      </c>
      <c r="M243" s="1405" t="s">
        <v>407</v>
      </c>
      <c r="N243" s="1408"/>
      <c r="O243" s="1407">
        <v>126</v>
      </c>
      <c r="P243" s="1405" t="s">
        <v>695</v>
      </c>
      <c r="Q243" s="1405" t="s">
        <v>474</v>
      </c>
      <c r="R243" s="1409">
        <v>10327</v>
      </c>
      <c r="S243" s="1409">
        <v>7576</v>
      </c>
      <c r="T243" s="1409">
        <v>1324</v>
      </c>
      <c r="U243" s="1407">
        <v>13763</v>
      </c>
      <c r="V243" s="1405" t="s">
        <v>696</v>
      </c>
      <c r="W243" s="1405" t="s">
        <v>697</v>
      </c>
      <c r="X243" s="1405" t="s">
        <v>697</v>
      </c>
      <c r="Y243" s="1405" t="s">
        <v>407</v>
      </c>
      <c r="Z243" s="1404">
        <v>1</v>
      </c>
      <c r="AA243" s="1404">
        <v>0</v>
      </c>
      <c r="AB243" s="1408"/>
      <c r="AC243" s="1408"/>
      <c r="AD243" s="1408"/>
      <c r="AE243" s="1408"/>
      <c r="AF243" s="1408"/>
      <c r="AG243" s="1408"/>
      <c r="AH243" s="1408"/>
      <c r="AI243" s="1406">
        <v>0</v>
      </c>
      <c r="AJ243" s="1408"/>
      <c r="AK243" s="1408"/>
      <c r="AL243" s="1408"/>
      <c r="AM243" s="1408"/>
      <c r="AN243" s="1408"/>
      <c r="AO243" s="1408"/>
      <c r="AP243" s="1408"/>
      <c r="AQ243" s="1406">
        <v>333713</v>
      </c>
      <c r="AR243" s="1404" t="s">
        <v>407</v>
      </c>
      <c r="AS243" s="1406">
        <v>914.2821917808219</v>
      </c>
      <c r="AT243" s="1406">
        <v>32.314612181659726</v>
      </c>
      <c r="AU243" s="1406">
        <v>8.8533184059341713E-2</v>
      </c>
      <c r="AV243" s="1406">
        <v>14.273249045522684</v>
      </c>
      <c r="AW243" s="1406">
        <v>3.91047919055416E-2</v>
      </c>
      <c r="AX243" s="1405" t="s">
        <v>407</v>
      </c>
      <c r="AY243" s="1404">
        <v>0</v>
      </c>
      <c r="AZ243" s="1405" t="s">
        <v>407</v>
      </c>
      <c r="BA243" s="1405" t="s">
        <v>407</v>
      </c>
      <c r="BB243" s="1408"/>
      <c r="BC243" s="1408"/>
      <c r="BD243" s="1404">
        <v>0</v>
      </c>
      <c r="BE243" s="1405" t="s">
        <v>407</v>
      </c>
      <c r="BF243" s="1405" t="s">
        <v>407</v>
      </c>
      <c r="BG243" s="1404">
        <v>0</v>
      </c>
      <c r="BH243" s="1405" t="s">
        <v>407</v>
      </c>
      <c r="BI243" s="1405" t="s">
        <v>407</v>
      </c>
      <c r="BJ243" s="1404">
        <v>0</v>
      </c>
      <c r="BK243" s="1404">
        <v>0</v>
      </c>
      <c r="BL243" s="1404">
        <v>0</v>
      </c>
      <c r="BM243" s="1404">
        <v>0</v>
      </c>
      <c r="BN243" s="1408"/>
      <c r="BO243" s="1404">
        <v>0</v>
      </c>
      <c r="BP243" s="1405" t="s">
        <v>407</v>
      </c>
      <c r="BQ243" s="1405" t="s">
        <v>407</v>
      </c>
      <c r="BR243" s="1404">
        <v>1</v>
      </c>
      <c r="BS243" s="1405" t="s">
        <v>838</v>
      </c>
      <c r="BT243" s="1405" t="s">
        <v>407</v>
      </c>
      <c r="BU243" s="1405" t="s">
        <v>407</v>
      </c>
      <c r="BV243" s="1405" t="s">
        <v>407</v>
      </c>
      <c r="BW243" s="1404">
        <v>0</v>
      </c>
      <c r="BX243" s="1405" t="s">
        <v>407</v>
      </c>
      <c r="BY243" s="1405" t="s">
        <v>407</v>
      </c>
      <c r="BZ243" s="1405" t="s">
        <v>407</v>
      </c>
      <c r="CA243" s="1404">
        <v>0</v>
      </c>
      <c r="CB243" s="1405" t="s">
        <v>407</v>
      </c>
      <c r="CC243" s="1405" t="s">
        <v>677</v>
      </c>
      <c r="CD243" s="1404" t="b">
        <v>0</v>
      </c>
      <c r="CE243" s="1404" t="b">
        <v>0</v>
      </c>
      <c r="CF243" s="1404" t="b">
        <v>0</v>
      </c>
      <c r="CG243" s="1404" t="b">
        <v>0</v>
      </c>
      <c r="CH243" s="1404" t="b">
        <v>0</v>
      </c>
      <c r="CI243" s="1404" t="b">
        <v>0</v>
      </c>
      <c r="CJ243" s="1404" t="b">
        <v>1</v>
      </c>
      <c r="CK243" s="1404" t="b">
        <v>0</v>
      </c>
      <c r="CL243" s="1404" t="b">
        <v>0</v>
      </c>
      <c r="CM243" s="1405" t="s">
        <v>698</v>
      </c>
      <c r="CN243" s="1408"/>
      <c r="CO243" s="1408"/>
      <c r="CP243" s="1408"/>
      <c r="CQ243" s="1404">
        <v>1</v>
      </c>
      <c r="CR243" s="1408"/>
      <c r="CS243" s="1404">
        <v>1</v>
      </c>
      <c r="CT243" s="1405" t="s">
        <v>407</v>
      </c>
      <c r="CU243" s="1408"/>
    </row>
    <row r="244" spans="1:99" hidden="1" x14ac:dyDescent="0.2">
      <c r="A244" s="1404">
        <v>2024</v>
      </c>
      <c r="B244" s="1405" t="s">
        <v>179</v>
      </c>
      <c r="C244" s="1405" t="s">
        <v>1075</v>
      </c>
      <c r="D244" s="1406">
        <v>1</v>
      </c>
      <c r="E244" s="1406">
        <v>0</v>
      </c>
      <c r="F244" s="1405" t="s">
        <v>236</v>
      </c>
      <c r="G244" s="1407" t="s">
        <v>693</v>
      </c>
      <c r="H244" s="1405" t="s">
        <v>407</v>
      </c>
      <c r="I244" s="1405" t="s">
        <v>694</v>
      </c>
      <c r="J244" s="1405" t="s">
        <v>303</v>
      </c>
      <c r="K244" s="1405" t="s">
        <v>1076</v>
      </c>
      <c r="L244" s="1405" t="s">
        <v>407</v>
      </c>
      <c r="M244" s="1405" t="s">
        <v>407</v>
      </c>
      <c r="N244" s="1408"/>
      <c r="O244" s="1407">
        <v>126</v>
      </c>
      <c r="P244" s="1405" t="s">
        <v>695</v>
      </c>
      <c r="Q244" s="1405" t="s">
        <v>474</v>
      </c>
      <c r="R244" s="1409">
        <v>4713</v>
      </c>
      <c r="S244" s="1409">
        <v>1913</v>
      </c>
      <c r="T244" s="1409">
        <v>525</v>
      </c>
      <c r="U244" s="1407">
        <v>13763</v>
      </c>
      <c r="V244" s="1405" t="s">
        <v>696</v>
      </c>
      <c r="W244" s="1405" t="s">
        <v>697</v>
      </c>
      <c r="X244" s="1405" t="s">
        <v>697</v>
      </c>
      <c r="Y244" s="1405" t="s">
        <v>407</v>
      </c>
      <c r="Z244" s="1404">
        <v>1</v>
      </c>
      <c r="AA244" s="1404">
        <v>0</v>
      </c>
      <c r="AB244" s="1408"/>
      <c r="AC244" s="1408"/>
      <c r="AD244" s="1408"/>
      <c r="AE244" s="1408"/>
      <c r="AF244" s="1408"/>
      <c r="AG244" s="1406">
        <v>0</v>
      </c>
      <c r="AH244" s="1408"/>
      <c r="AI244" s="1406">
        <v>0</v>
      </c>
      <c r="AJ244" s="1408"/>
      <c r="AK244" s="1408"/>
      <c r="AL244" s="1408"/>
      <c r="AM244" s="1408"/>
      <c r="AN244" s="1408"/>
      <c r="AO244" s="1406">
        <v>11980</v>
      </c>
      <c r="AP244" s="1408"/>
      <c r="AQ244" s="1406">
        <v>11980</v>
      </c>
      <c r="AR244" s="1404" t="s">
        <v>407</v>
      </c>
      <c r="AS244" s="1406">
        <v>32.821917808219176</v>
      </c>
      <c r="AT244" s="1406">
        <v>2.5419053681307022</v>
      </c>
      <c r="AU244" s="1406">
        <v>6.9641242962484992E-3</v>
      </c>
      <c r="AV244" s="1406">
        <v>14.273249045522684</v>
      </c>
      <c r="AW244" s="1406">
        <v>3.91047919055416E-2</v>
      </c>
      <c r="AX244" s="1405" t="s">
        <v>407</v>
      </c>
      <c r="AY244" s="1404">
        <v>1</v>
      </c>
      <c r="AZ244" s="1405" t="s">
        <v>751</v>
      </c>
      <c r="BA244" s="1405" t="s">
        <v>407</v>
      </c>
      <c r="BB244" s="1408"/>
      <c r="BC244" s="1408"/>
      <c r="BD244" s="1404">
        <v>0</v>
      </c>
      <c r="BE244" s="1405" t="s">
        <v>407</v>
      </c>
      <c r="BF244" s="1405" t="s">
        <v>407</v>
      </c>
      <c r="BG244" s="1404">
        <v>0</v>
      </c>
      <c r="BH244" s="1405" t="s">
        <v>407</v>
      </c>
      <c r="BI244" s="1405" t="s">
        <v>407</v>
      </c>
      <c r="BJ244" s="1404">
        <v>0</v>
      </c>
      <c r="BK244" s="1404">
        <v>0</v>
      </c>
      <c r="BL244" s="1404">
        <v>0</v>
      </c>
      <c r="BM244" s="1404">
        <v>0</v>
      </c>
      <c r="BN244" s="1408"/>
      <c r="BO244" s="1404">
        <v>0</v>
      </c>
      <c r="BP244" s="1405" t="s">
        <v>407</v>
      </c>
      <c r="BQ244" s="1405" t="s">
        <v>407</v>
      </c>
      <c r="BR244" s="1404">
        <v>0</v>
      </c>
      <c r="BS244" s="1405" t="s">
        <v>407</v>
      </c>
      <c r="BT244" s="1405" t="s">
        <v>407</v>
      </c>
      <c r="BU244" s="1405" t="s">
        <v>407</v>
      </c>
      <c r="BV244" s="1405" t="s">
        <v>1170</v>
      </c>
      <c r="BW244" s="1404">
        <v>0</v>
      </c>
      <c r="BX244" s="1405" t="s">
        <v>407</v>
      </c>
      <c r="BY244" s="1405" t="s">
        <v>407</v>
      </c>
      <c r="BZ244" s="1405" t="s">
        <v>407</v>
      </c>
      <c r="CA244" s="1404">
        <v>0</v>
      </c>
      <c r="CB244" s="1405" t="s">
        <v>407</v>
      </c>
      <c r="CC244" s="1405" t="s">
        <v>677</v>
      </c>
      <c r="CD244" s="1404" t="b">
        <v>0</v>
      </c>
      <c r="CE244" s="1404" t="b">
        <v>0</v>
      </c>
      <c r="CF244" s="1404" t="b">
        <v>0</v>
      </c>
      <c r="CG244" s="1404" t="b">
        <v>0</v>
      </c>
      <c r="CH244" s="1404" t="b">
        <v>0</v>
      </c>
      <c r="CI244" s="1404" t="b">
        <v>0</v>
      </c>
      <c r="CJ244" s="1404" t="b">
        <v>1</v>
      </c>
      <c r="CK244" s="1404" t="b">
        <v>0</v>
      </c>
      <c r="CL244" s="1404" t="b">
        <v>0</v>
      </c>
      <c r="CM244" s="1405" t="s">
        <v>750</v>
      </c>
      <c r="CN244" s="1408"/>
      <c r="CO244" s="1408"/>
      <c r="CP244" s="1408"/>
      <c r="CQ244" s="1404">
        <v>1</v>
      </c>
      <c r="CR244" s="1408"/>
      <c r="CS244" s="1404">
        <v>1</v>
      </c>
      <c r="CT244" s="1405" t="s">
        <v>407</v>
      </c>
      <c r="CU244" s="1408"/>
    </row>
    <row r="245" spans="1:99" hidden="1" x14ac:dyDescent="0.2">
      <c r="A245" s="1404">
        <v>2024</v>
      </c>
      <c r="B245" s="1405" t="s">
        <v>179</v>
      </c>
      <c r="C245" s="1405" t="s">
        <v>1266</v>
      </c>
      <c r="D245" s="1406">
        <v>1</v>
      </c>
      <c r="E245" s="1406">
        <v>0</v>
      </c>
      <c r="F245" s="1405" t="s">
        <v>236</v>
      </c>
      <c r="G245" s="1407" t="s">
        <v>693</v>
      </c>
      <c r="H245" s="1405" t="s">
        <v>407</v>
      </c>
      <c r="I245" s="1405" t="s">
        <v>694</v>
      </c>
      <c r="J245" s="1405" t="s">
        <v>303</v>
      </c>
      <c r="K245" s="1405" t="s">
        <v>1267</v>
      </c>
      <c r="L245" s="1405" t="s">
        <v>407</v>
      </c>
      <c r="M245" s="1405" t="s">
        <v>407</v>
      </c>
      <c r="N245" s="1408"/>
      <c r="O245" s="1407">
        <v>126</v>
      </c>
      <c r="P245" s="1405" t="s">
        <v>695</v>
      </c>
      <c r="Q245" s="1405" t="s">
        <v>474</v>
      </c>
      <c r="R245" s="1409">
        <v>13231</v>
      </c>
      <c r="S245" s="1409">
        <v>6171</v>
      </c>
      <c r="T245" s="1409">
        <v>1122</v>
      </c>
      <c r="U245" s="1407">
        <v>13763</v>
      </c>
      <c r="V245" s="1405" t="s">
        <v>696</v>
      </c>
      <c r="W245" s="1405" t="s">
        <v>697</v>
      </c>
      <c r="X245" s="1405" t="s">
        <v>697</v>
      </c>
      <c r="Y245" s="1405" t="s">
        <v>407</v>
      </c>
      <c r="Z245" s="1404">
        <v>1</v>
      </c>
      <c r="AA245" s="1404">
        <v>0</v>
      </c>
      <c r="AB245" s="1408"/>
      <c r="AC245" s="1408"/>
      <c r="AD245" s="1408"/>
      <c r="AE245" s="1408"/>
      <c r="AF245" s="1408"/>
      <c r="AG245" s="1408"/>
      <c r="AH245" s="1408"/>
      <c r="AI245" s="1406">
        <v>0</v>
      </c>
      <c r="AJ245" s="1408"/>
      <c r="AK245" s="1408"/>
      <c r="AL245" s="1408"/>
      <c r="AM245" s="1408"/>
      <c r="AN245" s="1408"/>
      <c r="AO245" s="1408"/>
      <c r="AP245" s="1408"/>
      <c r="AQ245" s="1406">
        <v>2750</v>
      </c>
      <c r="AR245" s="1404" t="s">
        <v>407</v>
      </c>
      <c r="AS245" s="1406">
        <v>7.5342465753424657</v>
      </c>
      <c r="AT245" s="1406">
        <v>0.20784521200211625</v>
      </c>
      <c r="AU245" s="1406">
        <v>5.6943893699209927E-4</v>
      </c>
      <c r="AV245" s="1406">
        <v>14.273249045522684</v>
      </c>
      <c r="AW245" s="1406">
        <v>3.91047919055416E-2</v>
      </c>
      <c r="AX245" s="1405" t="s">
        <v>407</v>
      </c>
      <c r="AY245" s="1404">
        <v>0</v>
      </c>
      <c r="AZ245" s="1405" t="s">
        <v>407</v>
      </c>
      <c r="BA245" s="1405" t="s">
        <v>407</v>
      </c>
      <c r="BB245" s="1408"/>
      <c r="BC245" s="1408"/>
      <c r="BD245" s="1404">
        <v>0</v>
      </c>
      <c r="BE245" s="1405" t="s">
        <v>407</v>
      </c>
      <c r="BF245" s="1405" t="s">
        <v>407</v>
      </c>
      <c r="BG245" s="1404">
        <v>0</v>
      </c>
      <c r="BH245" s="1405" t="s">
        <v>407</v>
      </c>
      <c r="BI245" s="1405" t="s">
        <v>407</v>
      </c>
      <c r="BJ245" s="1404">
        <v>0</v>
      </c>
      <c r="BK245" s="1404">
        <v>0</v>
      </c>
      <c r="BL245" s="1404">
        <v>0</v>
      </c>
      <c r="BM245" s="1404">
        <v>0</v>
      </c>
      <c r="BN245" s="1408"/>
      <c r="BO245" s="1404">
        <v>0</v>
      </c>
      <c r="BP245" s="1405" t="s">
        <v>407</v>
      </c>
      <c r="BQ245" s="1405" t="s">
        <v>407</v>
      </c>
      <c r="BR245" s="1404">
        <v>1</v>
      </c>
      <c r="BS245" s="1405" t="s">
        <v>808</v>
      </c>
      <c r="BT245" s="1405" t="s">
        <v>407</v>
      </c>
      <c r="BU245" s="1405" t="s">
        <v>407</v>
      </c>
      <c r="BV245" s="1405" t="s">
        <v>1006</v>
      </c>
      <c r="BW245" s="1404">
        <v>0</v>
      </c>
      <c r="BX245" s="1405" t="s">
        <v>407</v>
      </c>
      <c r="BY245" s="1405" t="s">
        <v>407</v>
      </c>
      <c r="BZ245" s="1405" t="s">
        <v>407</v>
      </c>
      <c r="CA245" s="1404">
        <v>0</v>
      </c>
      <c r="CB245" s="1405" t="s">
        <v>407</v>
      </c>
      <c r="CC245" s="1405" t="s">
        <v>677</v>
      </c>
      <c r="CD245" s="1404" t="b">
        <v>0</v>
      </c>
      <c r="CE245" s="1404" t="b">
        <v>0</v>
      </c>
      <c r="CF245" s="1404" t="b">
        <v>0</v>
      </c>
      <c r="CG245" s="1404" t="b">
        <v>0</v>
      </c>
      <c r="CH245" s="1404" t="b">
        <v>0</v>
      </c>
      <c r="CI245" s="1404" t="b">
        <v>0</v>
      </c>
      <c r="CJ245" s="1404" t="b">
        <v>1</v>
      </c>
      <c r="CK245" s="1404" t="b">
        <v>0</v>
      </c>
      <c r="CL245" s="1404" t="b">
        <v>0</v>
      </c>
      <c r="CM245" s="1405" t="s">
        <v>698</v>
      </c>
      <c r="CN245" s="1408"/>
      <c r="CO245" s="1408"/>
      <c r="CP245" s="1408"/>
      <c r="CQ245" s="1404">
        <v>1</v>
      </c>
      <c r="CR245" s="1408"/>
      <c r="CS245" s="1404">
        <v>1</v>
      </c>
      <c r="CT245" s="1405" t="s">
        <v>407</v>
      </c>
      <c r="CU245" s="1408"/>
    </row>
    <row r="246" spans="1:99" hidden="1" x14ac:dyDescent="0.2">
      <c r="A246" s="1404">
        <v>2024</v>
      </c>
      <c r="B246" s="1405" t="s">
        <v>179</v>
      </c>
      <c r="C246" s="1405" t="s">
        <v>1077</v>
      </c>
      <c r="D246" s="1406">
        <v>1</v>
      </c>
      <c r="E246" s="1406">
        <v>0</v>
      </c>
      <c r="F246" s="1405" t="s">
        <v>236</v>
      </c>
      <c r="G246" s="1407" t="s">
        <v>693</v>
      </c>
      <c r="H246" s="1405" t="s">
        <v>407</v>
      </c>
      <c r="I246" s="1405" t="s">
        <v>694</v>
      </c>
      <c r="J246" s="1405" t="s">
        <v>303</v>
      </c>
      <c r="K246" s="1405" t="s">
        <v>1078</v>
      </c>
      <c r="L246" s="1405" t="s">
        <v>407</v>
      </c>
      <c r="M246" s="1405" t="s">
        <v>407</v>
      </c>
      <c r="N246" s="1408"/>
      <c r="O246" s="1407">
        <v>126</v>
      </c>
      <c r="P246" s="1405" t="s">
        <v>695</v>
      </c>
      <c r="Q246" s="1405" t="s">
        <v>474</v>
      </c>
      <c r="R246" s="1409">
        <v>1943</v>
      </c>
      <c r="S246" s="1409">
        <v>2015</v>
      </c>
      <c r="T246" s="1409">
        <v>131</v>
      </c>
      <c r="U246" s="1407">
        <v>13763</v>
      </c>
      <c r="V246" s="1405" t="s">
        <v>696</v>
      </c>
      <c r="W246" s="1405" t="s">
        <v>697</v>
      </c>
      <c r="X246" s="1405" t="s">
        <v>697</v>
      </c>
      <c r="Y246" s="1405" t="s">
        <v>407</v>
      </c>
      <c r="Z246" s="1404">
        <v>1</v>
      </c>
      <c r="AA246" s="1404">
        <v>0</v>
      </c>
      <c r="AB246" s="1408"/>
      <c r="AC246" s="1408"/>
      <c r="AD246" s="1408"/>
      <c r="AE246" s="1408"/>
      <c r="AF246" s="1408"/>
      <c r="AG246" s="1408"/>
      <c r="AH246" s="1408"/>
      <c r="AI246" s="1406">
        <v>0</v>
      </c>
      <c r="AJ246" s="1408"/>
      <c r="AK246" s="1408"/>
      <c r="AL246" s="1408"/>
      <c r="AM246" s="1408"/>
      <c r="AN246" s="1408"/>
      <c r="AO246" s="1408"/>
      <c r="AP246" s="1408"/>
      <c r="AQ246" s="1406">
        <v>8620</v>
      </c>
      <c r="AR246" s="1404" t="s">
        <v>407</v>
      </c>
      <c r="AS246" s="1406">
        <v>23.616438356164384</v>
      </c>
      <c r="AT246" s="1406">
        <v>4.436438497169326</v>
      </c>
      <c r="AU246" s="1406">
        <v>1.2154626019641989E-2</v>
      </c>
      <c r="AV246" s="1406">
        <v>14.273249045522684</v>
      </c>
      <c r="AW246" s="1406">
        <v>3.91047919055416E-2</v>
      </c>
      <c r="AX246" s="1405" t="s">
        <v>407</v>
      </c>
      <c r="AY246" s="1404">
        <v>0</v>
      </c>
      <c r="AZ246" s="1405" t="s">
        <v>407</v>
      </c>
      <c r="BA246" s="1405" t="s">
        <v>407</v>
      </c>
      <c r="BB246" s="1408"/>
      <c r="BC246" s="1408"/>
      <c r="BD246" s="1404">
        <v>0</v>
      </c>
      <c r="BE246" s="1405" t="s">
        <v>407</v>
      </c>
      <c r="BF246" s="1405" t="s">
        <v>407</v>
      </c>
      <c r="BG246" s="1404">
        <v>0</v>
      </c>
      <c r="BH246" s="1405" t="s">
        <v>407</v>
      </c>
      <c r="BI246" s="1405" t="s">
        <v>407</v>
      </c>
      <c r="BJ246" s="1404">
        <v>0</v>
      </c>
      <c r="BK246" s="1404">
        <v>0</v>
      </c>
      <c r="BL246" s="1404">
        <v>0</v>
      </c>
      <c r="BM246" s="1404">
        <v>0</v>
      </c>
      <c r="BN246" s="1408"/>
      <c r="BO246" s="1404">
        <v>0</v>
      </c>
      <c r="BP246" s="1405" t="s">
        <v>407</v>
      </c>
      <c r="BQ246" s="1405" t="s">
        <v>407</v>
      </c>
      <c r="BR246" s="1404">
        <v>1</v>
      </c>
      <c r="BS246" s="1405" t="s">
        <v>838</v>
      </c>
      <c r="BT246" s="1405" t="s">
        <v>407</v>
      </c>
      <c r="BU246" s="1405" t="s">
        <v>407</v>
      </c>
      <c r="BV246" s="1405" t="s">
        <v>407</v>
      </c>
      <c r="BW246" s="1404">
        <v>0</v>
      </c>
      <c r="BX246" s="1405" t="s">
        <v>407</v>
      </c>
      <c r="BY246" s="1405" t="s">
        <v>407</v>
      </c>
      <c r="BZ246" s="1405" t="s">
        <v>407</v>
      </c>
      <c r="CA246" s="1404">
        <v>0</v>
      </c>
      <c r="CB246" s="1405" t="s">
        <v>407</v>
      </c>
      <c r="CC246" s="1405" t="s">
        <v>677</v>
      </c>
      <c r="CD246" s="1404" t="b">
        <v>0</v>
      </c>
      <c r="CE246" s="1404" t="b">
        <v>0</v>
      </c>
      <c r="CF246" s="1404" t="b">
        <v>0</v>
      </c>
      <c r="CG246" s="1404" t="b">
        <v>0</v>
      </c>
      <c r="CH246" s="1404" t="b">
        <v>0</v>
      </c>
      <c r="CI246" s="1404" t="b">
        <v>0</v>
      </c>
      <c r="CJ246" s="1404" t="b">
        <v>1</v>
      </c>
      <c r="CK246" s="1404" t="b">
        <v>0</v>
      </c>
      <c r="CL246" s="1404" t="b">
        <v>0</v>
      </c>
      <c r="CM246" s="1405" t="s">
        <v>698</v>
      </c>
      <c r="CN246" s="1408"/>
      <c r="CO246" s="1408"/>
      <c r="CP246" s="1408"/>
      <c r="CQ246" s="1404">
        <v>1</v>
      </c>
      <c r="CR246" s="1408"/>
      <c r="CS246" s="1404">
        <v>1</v>
      </c>
      <c r="CT246" s="1405" t="s">
        <v>407</v>
      </c>
      <c r="CU246" s="1408"/>
    </row>
    <row r="247" spans="1:99" hidden="1" x14ac:dyDescent="0.2">
      <c r="A247" s="1404">
        <v>2024</v>
      </c>
      <c r="B247" s="1405" t="s">
        <v>179</v>
      </c>
      <c r="C247" s="1405" t="s">
        <v>1079</v>
      </c>
      <c r="D247" s="1406">
        <v>1</v>
      </c>
      <c r="E247" s="1406">
        <v>0</v>
      </c>
      <c r="F247" s="1405" t="s">
        <v>236</v>
      </c>
      <c r="G247" s="1407" t="s">
        <v>693</v>
      </c>
      <c r="H247" s="1405" t="s">
        <v>407</v>
      </c>
      <c r="I247" s="1405" t="s">
        <v>694</v>
      </c>
      <c r="J247" s="1405" t="s">
        <v>303</v>
      </c>
      <c r="K247" s="1405" t="s">
        <v>1080</v>
      </c>
      <c r="L247" s="1405" t="s">
        <v>407</v>
      </c>
      <c r="M247" s="1405" t="s">
        <v>407</v>
      </c>
      <c r="N247" s="1408"/>
      <c r="O247" s="1407">
        <v>126</v>
      </c>
      <c r="P247" s="1405" t="s">
        <v>695</v>
      </c>
      <c r="Q247" s="1405" t="s">
        <v>474</v>
      </c>
      <c r="R247" s="1409">
        <v>7642</v>
      </c>
      <c r="S247" s="1409">
        <v>8960</v>
      </c>
      <c r="T247" s="1409">
        <v>1008</v>
      </c>
      <c r="U247" s="1407">
        <v>13763</v>
      </c>
      <c r="V247" s="1405" t="s">
        <v>696</v>
      </c>
      <c r="W247" s="1405" t="s">
        <v>697</v>
      </c>
      <c r="X247" s="1405" t="s">
        <v>697</v>
      </c>
      <c r="Y247" s="1405" t="s">
        <v>407</v>
      </c>
      <c r="Z247" s="1404">
        <v>1</v>
      </c>
      <c r="AA247" s="1404">
        <v>0</v>
      </c>
      <c r="AB247" s="1408"/>
      <c r="AC247" s="1408"/>
      <c r="AD247" s="1408"/>
      <c r="AE247" s="1408"/>
      <c r="AF247" s="1408"/>
      <c r="AG247" s="1408"/>
      <c r="AH247" s="1408"/>
      <c r="AI247" s="1406">
        <v>0</v>
      </c>
      <c r="AJ247" s="1408"/>
      <c r="AK247" s="1408"/>
      <c r="AL247" s="1408"/>
      <c r="AM247" s="1408"/>
      <c r="AN247" s="1408"/>
      <c r="AO247" s="1408"/>
      <c r="AP247" s="1408"/>
      <c r="AQ247" s="1406">
        <v>100590</v>
      </c>
      <c r="AR247" s="1404" t="s">
        <v>407</v>
      </c>
      <c r="AS247" s="1406">
        <v>275.58904109589042</v>
      </c>
      <c r="AT247" s="1406">
        <v>13.162784611358283</v>
      </c>
      <c r="AU247" s="1406">
        <v>3.6062423592762419E-2</v>
      </c>
      <c r="AV247" s="1406">
        <v>14.273249045522684</v>
      </c>
      <c r="AW247" s="1406">
        <v>3.91047919055416E-2</v>
      </c>
      <c r="AX247" s="1405" t="s">
        <v>407</v>
      </c>
      <c r="AY247" s="1404">
        <v>0</v>
      </c>
      <c r="AZ247" s="1405" t="s">
        <v>407</v>
      </c>
      <c r="BA247" s="1405" t="s">
        <v>407</v>
      </c>
      <c r="BB247" s="1408"/>
      <c r="BC247" s="1408"/>
      <c r="BD247" s="1404">
        <v>0</v>
      </c>
      <c r="BE247" s="1405" t="s">
        <v>407</v>
      </c>
      <c r="BF247" s="1405" t="s">
        <v>407</v>
      </c>
      <c r="BG247" s="1404">
        <v>0</v>
      </c>
      <c r="BH247" s="1405" t="s">
        <v>407</v>
      </c>
      <c r="BI247" s="1405" t="s">
        <v>407</v>
      </c>
      <c r="BJ247" s="1404">
        <v>0</v>
      </c>
      <c r="BK247" s="1404">
        <v>0</v>
      </c>
      <c r="BL247" s="1404">
        <v>0</v>
      </c>
      <c r="BM247" s="1404">
        <v>0</v>
      </c>
      <c r="BN247" s="1408"/>
      <c r="BO247" s="1404">
        <v>0</v>
      </c>
      <c r="BP247" s="1405" t="s">
        <v>407</v>
      </c>
      <c r="BQ247" s="1405" t="s">
        <v>407</v>
      </c>
      <c r="BR247" s="1404">
        <v>1</v>
      </c>
      <c r="BS247" s="1405" t="s">
        <v>808</v>
      </c>
      <c r="BT247" s="1405" t="s">
        <v>407</v>
      </c>
      <c r="BU247" s="1405" t="s">
        <v>407</v>
      </c>
      <c r="BV247" s="1405" t="s">
        <v>407</v>
      </c>
      <c r="BW247" s="1404">
        <v>0</v>
      </c>
      <c r="BX247" s="1405" t="s">
        <v>407</v>
      </c>
      <c r="BY247" s="1405" t="s">
        <v>407</v>
      </c>
      <c r="BZ247" s="1405" t="s">
        <v>407</v>
      </c>
      <c r="CA247" s="1404">
        <v>0</v>
      </c>
      <c r="CB247" s="1405" t="s">
        <v>407</v>
      </c>
      <c r="CC247" s="1405" t="s">
        <v>677</v>
      </c>
      <c r="CD247" s="1404" t="b">
        <v>0</v>
      </c>
      <c r="CE247" s="1404" t="b">
        <v>0</v>
      </c>
      <c r="CF247" s="1404" t="b">
        <v>0</v>
      </c>
      <c r="CG247" s="1404" t="b">
        <v>0</v>
      </c>
      <c r="CH247" s="1404" t="b">
        <v>0</v>
      </c>
      <c r="CI247" s="1404" t="b">
        <v>0</v>
      </c>
      <c r="CJ247" s="1404" t="b">
        <v>1</v>
      </c>
      <c r="CK247" s="1404" t="b">
        <v>0</v>
      </c>
      <c r="CL247" s="1404" t="b">
        <v>0</v>
      </c>
      <c r="CM247" s="1405" t="s">
        <v>698</v>
      </c>
      <c r="CN247" s="1408"/>
      <c r="CO247" s="1408"/>
      <c r="CP247" s="1408"/>
      <c r="CQ247" s="1404">
        <v>1</v>
      </c>
      <c r="CR247" s="1408"/>
      <c r="CS247" s="1404">
        <v>1</v>
      </c>
      <c r="CT247" s="1405" t="s">
        <v>407</v>
      </c>
      <c r="CU247" s="1408"/>
    </row>
    <row r="248" spans="1:99" hidden="1" x14ac:dyDescent="0.2">
      <c r="A248" s="1404">
        <v>2024</v>
      </c>
      <c r="B248" s="1405" t="s">
        <v>179</v>
      </c>
      <c r="C248" s="1405" t="s">
        <v>1081</v>
      </c>
      <c r="D248" s="1406">
        <v>1</v>
      </c>
      <c r="E248" s="1406">
        <v>0</v>
      </c>
      <c r="F248" s="1405" t="s">
        <v>236</v>
      </c>
      <c r="G248" s="1407" t="s">
        <v>693</v>
      </c>
      <c r="H248" s="1405" t="s">
        <v>407</v>
      </c>
      <c r="I248" s="1405" t="s">
        <v>694</v>
      </c>
      <c r="J248" s="1405" t="s">
        <v>303</v>
      </c>
      <c r="K248" s="1405" t="s">
        <v>964</v>
      </c>
      <c r="L248" s="1405" t="s">
        <v>407</v>
      </c>
      <c r="M248" s="1405" t="s">
        <v>407</v>
      </c>
      <c r="N248" s="1408"/>
      <c r="O248" s="1407">
        <v>126</v>
      </c>
      <c r="P248" s="1405" t="s">
        <v>695</v>
      </c>
      <c r="Q248" s="1405" t="s">
        <v>474</v>
      </c>
      <c r="R248" s="1409">
        <v>13931</v>
      </c>
      <c r="S248" s="1409">
        <v>5882</v>
      </c>
      <c r="T248" s="1409">
        <v>1051</v>
      </c>
      <c r="U248" s="1407">
        <v>13763</v>
      </c>
      <c r="V248" s="1405" t="s">
        <v>696</v>
      </c>
      <c r="W248" s="1405" t="s">
        <v>697</v>
      </c>
      <c r="X248" s="1405" t="s">
        <v>697</v>
      </c>
      <c r="Y248" s="1405" t="s">
        <v>407</v>
      </c>
      <c r="Z248" s="1404">
        <v>1</v>
      </c>
      <c r="AA248" s="1404">
        <v>0</v>
      </c>
      <c r="AB248" s="1408"/>
      <c r="AC248" s="1408"/>
      <c r="AD248" s="1408"/>
      <c r="AE248" s="1408"/>
      <c r="AF248" s="1408"/>
      <c r="AG248" s="1408"/>
      <c r="AH248" s="1408"/>
      <c r="AI248" s="1406">
        <v>0</v>
      </c>
      <c r="AJ248" s="1408"/>
      <c r="AK248" s="1408"/>
      <c r="AL248" s="1408"/>
      <c r="AM248" s="1408"/>
      <c r="AN248" s="1408"/>
      <c r="AO248" s="1408"/>
      <c r="AP248" s="1408"/>
      <c r="AQ248" s="1406">
        <v>160581</v>
      </c>
      <c r="AR248" s="1404" t="s">
        <v>407</v>
      </c>
      <c r="AS248" s="1406">
        <v>439.94794520547947</v>
      </c>
      <c r="AT248" s="1406">
        <v>11.526882492283397</v>
      </c>
      <c r="AU248" s="1406">
        <v>3.1580499978858624E-2</v>
      </c>
      <c r="AV248" s="1406">
        <v>14.273249045522684</v>
      </c>
      <c r="AW248" s="1406">
        <v>3.91047919055416E-2</v>
      </c>
      <c r="AX248" s="1405" t="s">
        <v>407</v>
      </c>
      <c r="AY248" s="1404">
        <v>0</v>
      </c>
      <c r="AZ248" s="1405" t="s">
        <v>407</v>
      </c>
      <c r="BA248" s="1405" t="s">
        <v>407</v>
      </c>
      <c r="BB248" s="1408"/>
      <c r="BC248" s="1408"/>
      <c r="BD248" s="1404">
        <v>0</v>
      </c>
      <c r="BE248" s="1405" t="s">
        <v>407</v>
      </c>
      <c r="BF248" s="1405" t="s">
        <v>407</v>
      </c>
      <c r="BG248" s="1404">
        <v>0</v>
      </c>
      <c r="BH248" s="1405" t="s">
        <v>407</v>
      </c>
      <c r="BI248" s="1405" t="s">
        <v>407</v>
      </c>
      <c r="BJ248" s="1404">
        <v>0</v>
      </c>
      <c r="BK248" s="1404">
        <v>0</v>
      </c>
      <c r="BL248" s="1404">
        <v>0</v>
      </c>
      <c r="BM248" s="1404">
        <v>0</v>
      </c>
      <c r="BN248" s="1408"/>
      <c r="BO248" s="1404">
        <v>0</v>
      </c>
      <c r="BP248" s="1405" t="s">
        <v>407</v>
      </c>
      <c r="BQ248" s="1405" t="s">
        <v>407</v>
      </c>
      <c r="BR248" s="1404">
        <v>1</v>
      </c>
      <c r="BS248" s="1405" t="s">
        <v>713</v>
      </c>
      <c r="BT248" s="1405" t="s">
        <v>407</v>
      </c>
      <c r="BU248" s="1405" t="s">
        <v>407</v>
      </c>
      <c r="BV248" s="1405" t="s">
        <v>1072</v>
      </c>
      <c r="BW248" s="1404">
        <v>0</v>
      </c>
      <c r="BX248" s="1405" t="s">
        <v>407</v>
      </c>
      <c r="BY248" s="1405" t="s">
        <v>407</v>
      </c>
      <c r="BZ248" s="1405" t="s">
        <v>407</v>
      </c>
      <c r="CA248" s="1404">
        <v>0</v>
      </c>
      <c r="CB248" s="1405" t="s">
        <v>407</v>
      </c>
      <c r="CC248" s="1405" t="s">
        <v>677</v>
      </c>
      <c r="CD248" s="1404" t="b">
        <v>0</v>
      </c>
      <c r="CE248" s="1404" t="b">
        <v>0</v>
      </c>
      <c r="CF248" s="1404" t="b">
        <v>0</v>
      </c>
      <c r="CG248" s="1404" t="b">
        <v>0</v>
      </c>
      <c r="CH248" s="1404" t="b">
        <v>0</v>
      </c>
      <c r="CI248" s="1404" t="b">
        <v>0</v>
      </c>
      <c r="CJ248" s="1404" t="b">
        <v>1</v>
      </c>
      <c r="CK248" s="1404" t="b">
        <v>0</v>
      </c>
      <c r="CL248" s="1404" t="b">
        <v>0</v>
      </c>
      <c r="CM248" s="1405" t="s">
        <v>698</v>
      </c>
      <c r="CN248" s="1408"/>
      <c r="CO248" s="1408"/>
      <c r="CP248" s="1408"/>
      <c r="CQ248" s="1404">
        <v>1</v>
      </c>
      <c r="CR248" s="1408"/>
      <c r="CS248" s="1404">
        <v>1</v>
      </c>
      <c r="CT248" s="1405" t="s">
        <v>407</v>
      </c>
      <c r="CU248" s="1408"/>
    </row>
    <row r="249" spans="1:99" hidden="1" x14ac:dyDescent="0.2">
      <c r="A249" s="1404">
        <v>2024</v>
      </c>
      <c r="B249" s="1405" t="s">
        <v>181</v>
      </c>
      <c r="C249" s="1405" t="s">
        <v>1274</v>
      </c>
      <c r="D249" s="1406">
        <v>1</v>
      </c>
      <c r="E249" s="1406">
        <v>0</v>
      </c>
      <c r="F249" s="1405" t="s">
        <v>236</v>
      </c>
      <c r="G249" s="1407" t="s">
        <v>693</v>
      </c>
      <c r="H249" s="1405" t="s">
        <v>407</v>
      </c>
      <c r="I249" s="1405" t="s">
        <v>694</v>
      </c>
      <c r="J249" s="1405" t="s">
        <v>312</v>
      </c>
      <c r="K249" s="1405" t="s">
        <v>889</v>
      </c>
      <c r="L249" s="1405" t="s">
        <v>407</v>
      </c>
      <c r="M249" s="1405" t="s">
        <v>407</v>
      </c>
      <c r="N249" s="1408"/>
      <c r="O249" s="1407">
        <v>126</v>
      </c>
      <c r="P249" s="1405" t="s">
        <v>695</v>
      </c>
      <c r="Q249" s="1405" t="s">
        <v>476</v>
      </c>
      <c r="R249" s="1409">
        <v>8899</v>
      </c>
      <c r="S249" s="1409">
        <v>7068</v>
      </c>
      <c r="T249" s="1409">
        <v>459</v>
      </c>
      <c r="U249" s="1407">
        <v>13763</v>
      </c>
      <c r="V249" s="1405" t="s">
        <v>696</v>
      </c>
      <c r="W249" s="1405" t="s">
        <v>697</v>
      </c>
      <c r="X249" s="1405" t="s">
        <v>697</v>
      </c>
      <c r="Y249" s="1405" t="s">
        <v>407</v>
      </c>
      <c r="Z249" s="1404">
        <v>1</v>
      </c>
      <c r="AA249" s="1404">
        <v>0</v>
      </c>
      <c r="AB249" s="1408"/>
      <c r="AC249" s="1408"/>
      <c r="AD249" s="1408"/>
      <c r="AE249" s="1408"/>
      <c r="AF249" s="1408"/>
      <c r="AG249" s="1408"/>
      <c r="AH249" s="1408"/>
      <c r="AI249" s="1406">
        <v>0</v>
      </c>
      <c r="AJ249" s="1408"/>
      <c r="AK249" s="1408"/>
      <c r="AL249" s="1408"/>
      <c r="AM249" s="1408"/>
      <c r="AN249" s="1408"/>
      <c r="AO249" s="1408"/>
      <c r="AP249" s="1408"/>
      <c r="AQ249" s="1406">
        <v>148555</v>
      </c>
      <c r="AR249" s="1404" t="s">
        <v>407</v>
      </c>
      <c r="AS249" s="1406">
        <v>407</v>
      </c>
      <c r="AT249" s="1406">
        <v>16.69344870210136</v>
      </c>
      <c r="AU249" s="1406">
        <v>4.573547589616811E-2</v>
      </c>
      <c r="AV249" s="1406">
        <v>7.5388155199932205</v>
      </c>
      <c r="AW249" s="1406">
        <v>2.0654289095871838E-2</v>
      </c>
      <c r="AX249" s="1405" t="s">
        <v>407</v>
      </c>
      <c r="AY249" s="1404">
        <v>0</v>
      </c>
      <c r="AZ249" s="1405" t="s">
        <v>407</v>
      </c>
      <c r="BA249" s="1405" t="s">
        <v>407</v>
      </c>
      <c r="BB249" s="1408"/>
      <c r="BC249" s="1408"/>
      <c r="BD249" s="1404">
        <v>0</v>
      </c>
      <c r="BE249" s="1405" t="s">
        <v>407</v>
      </c>
      <c r="BF249" s="1405" t="s">
        <v>407</v>
      </c>
      <c r="BG249" s="1404">
        <v>0</v>
      </c>
      <c r="BH249" s="1405" t="s">
        <v>407</v>
      </c>
      <c r="BI249" s="1405" t="s">
        <v>407</v>
      </c>
      <c r="BJ249" s="1404">
        <v>0</v>
      </c>
      <c r="BK249" s="1404">
        <v>0</v>
      </c>
      <c r="BL249" s="1404">
        <v>0</v>
      </c>
      <c r="BM249" s="1404">
        <v>0</v>
      </c>
      <c r="BN249" s="1408"/>
      <c r="BO249" s="1404">
        <v>0</v>
      </c>
      <c r="BP249" s="1405" t="s">
        <v>407</v>
      </c>
      <c r="BQ249" s="1405" t="s">
        <v>407</v>
      </c>
      <c r="BR249" s="1404">
        <v>1</v>
      </c>
      <c r="BS249" s="1405" t="s">
        <v>838</v>
      </c>
      <c r="BT249" s="1405" t="s">
        <v>407</v>
      </c>
      <c r="BU249" s="1405" t="s">
        <v>407</v>
      </c>
      <c r="BV249" s="1405" t="s">
        <v>407</v>
      </c>
      <c r="BW249" s="1404">
        <v>0</v>
      </c>
      <c r="BX249" s="1405" t="s">
        <v>407</v>
      </c>
      <c r="BY249" s="1405" t="s">
        <v>407</v>
      </c>
      <c r="BZ249" s="1405" t="s">
        <v>407</v>
      </c>
      <c r="CA249" s="1404">
        <v>0</v>
      </c>
      <c r="CB249" s="1405" t="s">
        <v>407</v>
      </c>
      <c r="CC249" s="1405" t="s">
        <v>677</v>
      </c>
      <c r="CD249" s="1404" t="b">
        <v>0</v>
      </c>
      <c r="CE249" s="1404" t="b">
        <v>0</v>
      </c>
      <c r="CF249" s="1404" t="b">
        <v>0</v>
      </c>
      <c r="CG249" s="1404" t="b">
        <v>0</v>
      </c>
      <c r="CH249" s="1404" t="b">
        <v>0</v>
      </c>
      <c r="CI249" s="1404" t="b">
        <v>0</v>
      </c>
      <c r="CJ249" s="1404" t="b">
        <v>1</v>
      </c>
      <c r="CK249" s="1404" t="b">
        <v>0</v>
      </c>
      <c r="CL249" s="1404" t="b">
        <v>0</v>
      </c>
      <c r="CM249" s="1405" t="s">
        <v>698</v>
      </c>
      <c r="CN249" s="1408"/>
      <c r="CO249" s="1408"/>
      <c r="CP249" s="1408"/>
      <c r="CQ249" s="1404">
        <v>1</v>
      </c>
      <c r="CR249" s="1408"/>
      <c r="CS249" s="1404">
        <v>1</v>
      </c>
      <c r="CT249" s="1405" t="s">
        <v>407</v>
      </c>
      <c r="CU249" s="1408"/>
    </row>
    <row r="250" spans="1:99" hidden="1" x14ac:dyDescent="0.2">
      <c r="A250" s="1404">
        <v>2024</v>
      </c>
      <c r="B250" s="1405" t="s">
        <v>179</v>
      </c>
      <c r="C250" s="1405" t="s">
        <v>1083</v>
      </c>
      <c r="D250" s="1406">
        <v>1</v>
      </c>
      <c r="E250" s="1406">
        <v>0</v>
      </c>
      <c r="F250" s="1405" t="s">
        <v>236</v>
      </c>
      <c r="G250" s="1407" t="s">
        <v>693</v>
      </c>
      <c r="H250" s="1405" t="s">
        <v>407</v>
      </c>
      <c r="I250" s="1405" t="s">
        <v>694</v>
      </c>
      <c r="J250" s="1405" t="s">
        <v>303</v>
      </c>
      <c r="K250" s="1405" t="s">
        <v>810</v>
      </c>
      <c r="L250" s="1405" t="s">
        <v>407</v>
      </c>
      <c r="M250" s="1405" t="s">
        <v>407</v>
      </c>
      <c r="N250" s="1408"/>
      <c r="O250" s="1407">
        <v>126</v>
      </c>
      <c r="P250" s="1405" t="s">
        <v>695</v>
      </c>
      <c r="Q250" s="1405" t="s">
        <v>474</v>
      </c>
      <c r="R250" s="1409">
        <v>8117</v>
      </c>
      <c r="S250" s="1409">
        <v>3411</v>
      </c>
      <c r="T250" s="1409">
        <v>355</v>
      </c>
      <c r="U250" s="1407">
        <v>13763</v>
      </c>
      <c r="V250" s="1405" t="s">
        <v>696</v>
      </c>
      <c r="W250" s="1405" t="s">
        <v>697</v>
      </c>
      <c r="X250" s="1405" t="s">
        <v>697</v>
      </c>
      <c r="Y250" s="1405" t="s">
        <v>407</v>
      </c>
      <c r="Z250" s="1404">
        <v>1</v>
      </c>
      <c r="AA250" s="1404">
        <v>0</v>
      </c>
      <c r="AB250" s="1408"/>
      <c r="AC250" s="1408"/>
      <c r="AD250" s="1408"/>
      <c r="AE250" s="1408"/>
      <c r="AF250" s="1408"/>
      <c r="AG250" s="1408"/>
      <c r="AH250" s="1408"/>
      <c r="AI250" s="1406">
        <v>0</v>
      </c>
      <c r="AJ250" s="1408"/>
      <c r="AK250" s="1408"/>
      <c r="AL250" s="1408"/>
      <c r="AM250" s="1408"/>
      <c r="AN250" s="1408"/>
      <c r="AO250" s="1408"/>
      <c r="AP250" s="1408"/>
      <c r="AQ250" s="1406">
        <v>267524</v>
      </c>
      <c r="AR250" s="1404" t="s">
        <v>407</v>
      </c>
      <c r="AS250" s="1406">
        <v>732.9424657534247</v>
      </c>
      <c r="AT250" s="1406">
        <v>32.958482197856348</v>
      </c>
      <c r="AU250" s="1406">
        <v>9.029721150097629E-2</v>
      </c>
      <c r="AV250" s="1406">
        <v>14.273249045522684</v>
      </c>
      <c r="AW250" s="1406">
        <v>3.91047919055416E-2</v>
      </c>
      <c r="AX250" s="1405" t="s">
        <v>407</v>
      </c>
      <c r="AY250" s="1404">
        <v>0</v>
      </c>
      <c r="AZ250" s="1405" t="s">
        <v>407</v>
      </c>
      <c r="BA250" s="1405" t="s">
        <v>407</v>
      </c>
      <c r="BB250" s="1408"/>
      <c r="BC250" s="1408"/>
      <c r="BD250" s="1404">
        <v>0</v>
      </c>
      <c r="BE250" s="1405" t="s">
        <v>407</v>
      </c>
      <c r="BF250" s="1405" t="s">
        <v>407</v>
      </c>
      <c r="BG250" s="1404">
        <v>0</v>
      </c>
      <c r="BH250" s="1405" t="s">
        <v>407</v>
      </c>
      <c r="BI250" s="1405" t="s">
        <v>407</v>
      </c>
      <c r="BJ250" s="1404">
        <v>0</v>
      </c>
      <c r="BK250" s="1404">
        <v>0</v>
      </c>
      <c r="BL250" s="1404">
        <v>0</v>
      </c>
      <c r="BM250" s="1404">
        <v>0</v>
      </c>
      <c r="BN250" s="1408"/>
      <c r="BO250" s="1404">
        <v>0</v>
      </c>
      <c r="BP250" s="1405" t="s">
        <v>407</v>
      </c>
      <c r="BQ250" s="1405" t="s">
        <v>407</v>
      </c>
      <c r="BR250" s="1404">
        <v>1</v>
      </c>
      <c r="BS250" s="1405" t="s">
        <v>808</v>
      </c>
      <c r="BT250" s="1405" t="s">
        <v>407</v>
      </c>
      <c r="BU250" s="1405" t="s">
        <v>407</v>
      </c>
      <c r="BV250" s="1405" t="s">
        <v>407</v>
      </c>
      <c r="BW250" s="1404">
        <v>0</v>
      </c>
      <c r="BX250" s="1405" t="s">
        <v>407</v>
      </c>
      <c r="BY250" s="1405" t="s">
        <v>407</v>
      </c>
      <c r="BZ250" s="1405" t="s">
        <v>407</v>
      </c>
      <c r="CA250" s="1404">
        <v>0</v>
      </c>
      <c r="CB250" s="1405" t="s">
        <v>407</v>
      </c>
      <c r="CC250" s="1405" t="s">
        <v>677</v>
      </c>
      <c r="CD250" s="1404" t="b">
        <v>0</v>
      </c>
      <c r="CE250" s="1404" t="b">
        <v>0</v>
      </c>
      <c r="CF250" s="1404" t="b">
        <v>0</v>
      </c>
      <c r="CG250" s="1404" t="b">
        <v>0</v>
      </c>
      <c r="CH250" s="1404" t="b">
        <v>0</v>
      </c>
      <c r="CI250" s="1404" t="b">
        <v>0</v>
      </c>
      <c r="CJ250" s="1404" t="b">
        <v>1</v>
      </c>
      <c r="CK250" s="1404" t="b">
        <v>0</v>
      </c>
      <c r="CL250" s="1404" t="b">
        <v>0</v>
      </c>
      <c r="CM250" s="1405" t="s">
        <v>698</v>
      </c>
      <c r="CN250" s="1408"/>
      <c r="CO250" s="1408"/>
      <c r="CP250" s="1408"/>
      <c r="CQ250" s="1404">
        <v>1</v>
      </c>
      <c r="CR250" s="1408"/>
      <c r="CS250" s="1404">
        <v>1</v>
      </c>
      <c r="CT250" s="1405" t="s">
        <v>407</v>
      </c>
      <c r="CU250" s="1408"/>
    </row>
    <row r="251" spans="1:99" hidden="1" x14ac:dyDescent="0.2">
      <c r="A251" s="1404">
        <v>2024</v>
      </c>
      <c r="B251" s="1405" t="s">
        <v>181</v>
      </c>
      <c r="C251" s="1405" t="s">
        <v>1178</v>
      </c>
      <c r="D251" s="1406">
        <v>1</v>
      </c>
      <c r="E251" s="1406">
        <v>0</v>
      </c>
      <c r="F251" s="1405" t="s">
        <v>236</v>
      </c>
      <c r="G251" s="1407" t="s">
        <v>693</v>
      </c>
      <c r="H251" s="1405" t="s">
        <v>407</v>
      </c>
      <c r="I251" s="1405" t="s">
        <v>694</v>
      </c>
      <c r="J251" s="1405" t="s">
        <v>312</v>
      </c>
      <c r="K251" s="1405" t="s">
        <v>319</v>
      </c>
      <c r="L251" s="1405" t="s">
        <v>407</v>
      </c>
      <c r="M251" s="1405" t="s">
        <v>407</v>
      </c>
      <c r="N251" s="1408"/>
      <c r="O251" s="1407">
        <v>126</v>
      </c>
      <c r="P251" s="1405" t="s">
        <v>695</v>
      </c>
      <c r="Q251" s="1405" t="s">
        <v>476</v>
      </c>
      <c r="R251" s="1409">
        <v>9194</v>
      </c>
      <c r="S251" s="1409">
        <v>4006</v>
      </c>
      <c r="T251" s="1409">
        <v>415</v>
      </c>
      <c r="U251" s="1407">
        <v>13763</v>
      </c>
      <c r="V251" s="1405" t="s">
        <v>696</v>
      </c>
      <c r="W251" s="1405" t="s">
        <v>697</v>
      </c>
      <c r="X251" s="1405" t="s">
        <v>697</v>
      </c>
      <c r="Y251" s="1405" t="s">
        <v>407</v>
      </c>
      <c r="Z251" s="1404">
        <v>1</v>
      </c>
      <c r="AA251" s="1404">
        <v>0</v>
      </c>
      <c r="AB251" s="1408"/>
      <c r="AC251" s="1408"/>
      <c r="AD251" s="1408"/>
      <c r="AE251" s="1408"/>
      <c r="AF251" s="1408"/>
      <c r="AG251" s="1408"/>
      <c r="AH251" s="1408"/>
      <c r="AI251" s="1406">
        <v>0</v>
      </c>
      <c r="AJ251" s="1408"/>
      <c r="AK251" s="1408"/>
      <c r="AL251" s="1408"/>
      <c r="AM251" s="1408"/>
      <c r="AN251" s="1408"/>
      <c r="AO251" s="1408"/>
      <c r="AP251" s="1408"/>
      <c r="AQ251" s="1406">
        <v>133743</v>
      </c>
      <c r="AR251" s="1404" t="s">
        <v>407</v>
      </c>
      <c r="AS251" s="1406">
        <v>366.41917808219176</v>
      </c>
      <c r="AT251" s="1406">
        <v>14.546769632368937</v>
      </c>
      <c r="AU251" s="1406">
        <v>3.9854163376353252E-2</v>
      </c>
      <c r="AV251" s="1406">
        <v>7.5388155199932205</v>
      </c>
      <c r="AW251" s="1406">
        <v>2.0654289095871838E-2</v>
      </c>
      <c r="AX251" s="1405" t="s">
        <v>407</v>
      </c>
      <c r="AY251" s="1404">
        <v>0</v>
      </c>
      <c r="AZ251" s="1405" t="s">
        <v>407</v>
      </c>
      <c r="BA251" s="1405" t="s">
        <v>407</v>
      </c>
      <c r="BB251" s="1408"/>
      <c r="BC251" s="1408"/>
      <c r="BD251" s="1404">
        <v>0</v>
      </c>
      <c r="BE251" s="1405" t="s">
        <v>407</v>
      </c>
      <c r="BF251" s="1405" t="s">
        <v>407</v>
      </c>
      <c r="BG251" s="1404">
        <v>0</v>
      </c>
      <c r="BH251" s="1405" t="s">
        <v>407</v>
      </c>
      <c r="BI251" s="1405" t="s">
        <v>407</v>
      </c>
      <c r="BJ251" s="1404">
        <v>0</v>
      </c>
      <c r="BK251" s="1404">
        <v>0</v>
      </c>
      <c r="BL251" s="1404">
        <v>0</v>
      </c>
      <c r="BM251" s="1404">
        <v>0</v>
      </c>
      <c r="BN251" s="1408"/>
      <c r="BO251" s="1404">
        <v>0</v>
      </c>
      <c r="BP251" s="1405" t="s">
        <v>407</v>
      </c>
      <c r="BQ251" s="1405" t="s">
        <v>407</v>
      </c>
      <c r="BR251" s="1404">
        <v>1</v>
      </c>
      <c r="BS251" s="1405" t="s">
        <v>756</v>
      </c>
      <c r="BT251" s="1405" t="s">
        <v>407</v>
      </c>
      <c r="BU251" s="1405" t="s">
        <v>407</v>
      </c>
      <c r="BV251" s="1405" t="s">
        <v>407</v>
      </c>
      <c r="BW251" s="1404">
        <v>0</v>
      </c>
      <c r="BX251" s="1405" t="s">
        <v>407</v>
      </c>
      <c r="BY251" s="1405" t="s">
        <v>407</v>
      </c>
      <c r="BZ251" s="1405" t="s">
        <v>407</v>
      </c>
      <c r="CA251" s="1404">
        <v>0</v>
      </c>
      <c r="CB251" s="1405" t="s">
        <v>407</v>
      </c>
      <c r="CC251" s="1405" t="s">
        <v>677</v>
      </c>
      <c r="CD251" s="1404" t="b">
        <v>0</v>
      </c>
      <c r="CE251" s="1404" t="b">
        <v>0</v>
      </c>
      <c r="CF251" s="1404" t="b">
        <v>0</v>
      </c>
      <c r="CG251" s="1404" t="b">
        <v>0</v>
      </c>
      <c r="CH251" s="1404" t="b">
        <v>0</v>
      </c>
      <c r="CI251" s="1404" t="b">
        <v>0</v>
      </c>
      <c r="CJ251" s="1404" t="b">
        <v>1</v>
      </c>
      <c r="CK251" s="1404" t="b">
        <v>0</v>
      </c>
      <c r="CL251" s="1404" t="b">
        <v>0</v>
      </c>
      <c r="CM251" s="1405" t="s">
        <v>698</v>
      </c>
      <c r="CN251" s="1408"/>
      <c r="CO251" s="1408"/>
      <c r="CP251" s="1408"/>
      <c r="CQ251" s="1404">
        <v>1</v>
      </c>
      <c r="CR251" s="1408"/>
      <c r="CS251" s="1404">
        <v>1</v>
      </c>
      <c r="CT251" s="1405" t="s">
        <v>407</v>
      </c>
      <c r="CU251" s="1408"/>
    </row>
    <row r="252" spans="1:99" hidden="1" x14ac:dyDescent="0.2">
      <c r="A252" s="1404">
        <v>2024</v>
      </c>
      <c r="B252" s="1405" t="s">
        <v>179</v>
      </c>
      <c r="C252" s="1405" t="s">
        <v>1085</v>
      </c>
      <c r="D252" s="1406">
        <v>1</v>
      </c>
      <c r="E252" s="1406">
        <v>0</v>
      </c>
      <c r="F252" s="1405" t="s">
        <v>236</v>
      </c>
      <c r="G252" s="1407" t="s">
        <v>693</v>
      </c>
      <c r="H252" s="1405" t="s">
        <v>407</v>
      </c>
      <c r="I252" s="1405" t="s">
        <v>694</v>
      </c>
      <c r="J252" s="1405" t="s">
        <v>303</v>
      </c>
      <c r="K252" s="1405" t="s">
        <v>1086</v>
      </c>
      <c r="L252" s="1405" t="s">
        <v>407</v>
      </c>
      <c r="M252" s="1405" t="s">
        <v>407</v>
      </c>
      <c r="N252" s="1408"/>
      <c r="O252" s="1407">
        <v>126</v>
      </c>
      <c r="P252" s="1405" t="s">
        <v>695</v>
      </c>
      <c r="Q252" s="1405" t="s">
        <v>474</v>
      </c>
      <c r="R252" s="1409">
        <v>8436</v>
      </c>
      <c r="S252" s="1409">
        <v>1001</v>
      </c>
      <c r="T252" s="1409">
        <v>356</v>
      </c>
      <c r="U252" s="1407">
        <v>13763</v>
      </c>
      <c r="V252" s="1405" t="s">
        <v>696</v>
      </c>
      <c r="W252" s="1405" t="s">
        <v>697</v>
      </c>
      <c r="X252" s="1405" t="s">
        <v>697</v>
      </c>
      <c r="Y252" s="1405" t="s">
        <v>407</v>
      </c>
      <c r="Z252" s="1404">
        <v>1</v>
      </c>
      <c r="AA252" s="1404">
        <v>0</v>
      </c>
      <c r="AB252" s="1408"/>
      <c r="AC252" s="1408"/>
      <c r="AD252" s="1408"/>
      <c r="AE252" s="1408"/>
      <c r="AF252" s="1408"/>
      <c r="AG252" s="1408"/>
      <c r="AH252" s="1408"/>
      <c r="AI252" s="1406">
        <v>0</v>
      </c>
      <c r="AJ252" s="1408"/>
      <c r="AK252" s="1408"/>
      <c r="AL252" s="1408"/>
      <c r="AM252" s="1408"/>
      <c r="AN252" s="1408"/>
      <c r="AO252" s="1408"/>
      <c r="AP252" s="1408"/>
      <c r="AQ252" s="1406">
        <v>164271</v>
      </c>
      <c r="AR252" s="1404" t="s">
        <v>407</v>
      </c>
      <c r="AS252" s="1406">
        <v>450.05753424657536</v>
      </c>
      <c r="AT252" s="1406">
        <v>19.472617354196302</v>
      </c>
      <c r="AU252" s="1406">
        <v>5.3349636586839187E-2</v>
      </c>
      <c r="AV252" s="1406">
        <v>14.273249045522684</v>
      </c>
      <c r="AW252" s="1406">
        <v>3.91047919055416E-2</v>
      </c>
      <c r="AX252" s="1405" t="s">
        <v>407</v>
      </c>
      <c r="AY252" s="1404">
        <v>0</v>
      </c>
      <c r="AZ252" s="1405" t="s">
        <v>407</v>
      </c>
      <c r="BA252" s="1405" t="s">
        <v>407</v>
      </c>
      <c r="BB252" s="1408"/>
      <c r="BC252" s="1408"/>
      <c r="BD252" s="1404">
        <v>0</v>
      </c>
      <c r="BE252" s="1405" t="s">
        <v>407</v>
      </c>
      <c r="BF252" s="1405" t="s">
        <v>407</v>
      </c>
      <c r="BG252" s="1404">
        <v>0</v>
      </c>
      <c r="BH252" s="1405" t="s">
        <v>407</v>
      </c>
      <c r="BI252" s="1405" t="s">
        <v>407</v>
      </c>
      <c r="BJ252" s="1404">
        <v>0</v>
      </c>
      <c r="BK252" s="1404">
        <v>0</v>
      </c>
      <c r="BL252" s="1404">
        <v>0</v>
      </c>
      <c r="BM252" s="1404">
        <v>0</v>
      </c>
      <c r="BN252" s="1408"/>
      <c r="BO252" s="1404">
        <v>0</v>
      </c>
      <c r="BP252" s="1405" t="s">
        <v>407</v>
      </c>
      <c r="BQ252" s="1405" t="s">
        <v>407</v>
      </c>
      <c r="BR252" s="1404">
        <v>1</v>
      </c>
      <c r="BS252" s="1405" t="s">
        <v>713</v>
      </c>
      <c r="BT252" s="1405" t="s">
        <v>407</v>
      </c>
      <c r="BU252" s="1405" t="s">
        <v>407</v>
      </c>
      <c r="BV252" s="1405" t="s">
        <v>1044</v>
      </c>
      <c r="BW252" s="1404">
        <v>0</v>
      </c>
      <c r="BX252" s="1405" t="s">
        <v>407</v>
      </c>
      <c r="BY252" s="1405" t="s">
        <v>407</v>
      </c>
      <c r="BZ252" s="1405" t="s">
        <v>407</v>
      </c>
      <c r="CA252" s="1404">
        <v>0</v>
      </c>
      <c r="CB252" s="1405" t="s">
        <v>407</v>
      </c>
      <c r="CC252" s="1405" t="s">
        <v>677</v>
      </c>
      <c r="CD252" s="1404" t="b">
        <v>0</v>
      </c>
      <c r="CE252" s="1404" t="b">
        <v>0</v>
      </c>
      <c r="CF252" s="1404" t="b">
        <v>0</v>
      </c>
      <c r="CG252" s="1404" t="b">
        <v>0</v>
      </c>
      <c r="CH252" s="1404" t="b">
        <v>0</v>
      </c>
      <c r="CI252" s="1404" t="b">
        <v>0</v>
      </c>
      <c r="CJ252" s="1404" t="b">
        <v>1</v>
      </c>
      <c r="CK252" s="1404" t="b">
        <v>0</v>
      </c>
      <c r="CL252" s="1404" t="b">
        <v>0</v>
      </c>
      <c r="CM252" s="1405" t="s">
        <v>698</v>
      </c>
      <c r="CN252" s="1408"/>
      <c r="CO252" s="1408"/>
      <c r="CP252" s="1408"/>
      <c r="CQ252" s="1404">
        <v>1</v>
      </c>
      <c r="CR252" s="1404">
        <v>0</v>
      </c>
      <c r="CS252" s="1404">
        <v>1</v>
      </c>
      <c r="CT252" s="1405" t="s">
        <v>407</v>
      </c>
      <c r="CU252" s="1408"/>
    </row>
    <row r="253" spans="1:99" hidden="1" x14ac:dyDescent="0.2">
      <c r="A253" s="1404">
        <v>2024</v>
      </c>
      <c r="B253" s="1405" t="s">
        <v>179</v>
      </c>
      <c r="C253" s="1405" t="s">
        <v>1186</v>
      </c>
      <c r="D253" s="1406">
        <v>1</v>
      </c>
      <c r="E253" s="1406">
        <v>0</v>
      </c>
      <c r="F253" s="1405" t="s">
        <v>236</v>
      </c>
      <c r="G253" s="1407" t="s">
        <v>693</v>
      </c>
      <c r="H253" s="1405" t="s">
        <v>407</v>
      </c>
      <c r="I253" s="1405" t="s">
        <v>694</v>
      </c>
      <c r="J253" s="1405" t="s">
        <v>303</v>
      </c>
      <c r="K253" s="1405" t="s">
        <v>1187</v>
      </c>
      <c r="L253" s="1405" t="s">
        <v>407</v>
      </c>
      <c r="M253" s="1405" t="s">
        <v>407</v>
      </c>
      <c r="N253" s="1408"/>
      <c r="O253" s="1407">
        <v>126</v>
      </c>
      <c r="P253" s="1405" t="s">
        <v>695</v>
      </c>
      <c r="Q253" s="1405" t="s">
        <v>474</v>
      </c>
      <c r="R253" s="1409">
        <v>14915</v>
      </c>
      <c r="S253" s="1409">
        <v>6017</v>
      </c>
      <c r="T253" s="1409">
        <v>539</v>
      </c>
      <c r="U253" s="1407">
        <v>13763</v>
      </c>
      <c r="V253" s="1405" t="s">
        <v>696</v>
      </c>
      <c r="W253" s="1405" t="s">
        <v>697</v>
      </c>
      <c r="X253" s="1405" t="s">
        <v>697</v>
      </c>
      <c r="Y253" s="1405" t="s">
        <v>407</v>
      </c>
      <c r="Z253" s="1404">
        <v>1</v>
      </c>
      <c r="AA253" s="1404">
        <v>0</v>
      </c>
      <c r="AB253" s="1408"/>
      <c r="AC253" s="1408"/>
      <c r="AD253" s="1408"/>
      <c r="AE253" s="1408"/>
      <c r="AF253" s="1408"/>
      <c r="AG253" s="1408"/>
      <c r="AH253" s="1408"/>
      <c r="AI253" s="1406">
        <v>0</v>
      </c>
      <c r="AJ253" s="1408"/>
      <c r="AK253" s="1408"/>
      <c r="AL253" s="1408"/>
      <c r="AM253" s="1408"/>
      <c r="AN253" s="1408"/>
      <c r="AO253" s="1408"/>
      <c r="AP253" s="1408"/>
      <c r="AQ253" s="1406">
        <v>239146</v>
      </c>
      <c r="AR253" s="1404" t="s">
        <v>407</v>
      </c>
      <c r="AS253" s="1406">
        <v>655.19452054794522</v>
      </c>
      <c r="AT253" s="1406">
        <v>16.033925578276904</v>
      </c>
      <c r="AU253" s="1406">
        <v>4.3928563228155901E-2</v>
      </c>
      <c r="AV253" s="1406">
        <v>14.273249045522684</v>
      </c>
      <c r="AW253" s="1406">
        <v>3.91047919055416E-2</v>
      </c>
      <c r="AX253" s="1405" t="s">
        <v>407</v>
      </c>
      <c r="AY253" s="1404">
        <v>0</v>
      </c>
      <c r="AZ253" s="1405" t="s">
        <v>407</v>
      </c>
      <c r="BA253" s="1405" t="s">
        <v>407</v>
      </c>
      <c r="BB253" s="1408"/>
      <c r="BC253" s="1408"/>
      <c r="BD253" s="1404">
        <v>0</v>
      </c>
      <c r="BE253" s="1405" t="s">
        <v>407</v>
      </c>
      <c r="BF253" s="1405" t="s">
        <v>407</v>
      </c>
      <c r="BG253" s="1404">
        <v>0</v>
      </c>
      <c r="BH253" s="1405" t="s">
        <v>407</v>
      </c>
      <c r="BI253" s="1405" t="s">
        <v>407</v>
      </c>
      <c r="BJ253" s="1404">
        <v>0</v>
      </c>
      <c r="BK253" s="1404">
        <v>0</v>
      </c>
      <c r="BL253" s="1404">
        <v>0</v>
      </c>
      <c r="BM253" s="1404">
        <v>0</v>
      </c>
      <c r="BN253" s="1408"/>
      <c r="BO253" s="1404">
        <v>0</v>
      </c>
      <c r="BP253" s="1405" t="s">
        <v>407</v>
      </c>
      <c r="BQ253" s="1405" t="s">
        <v>407</v>
      </c>
      <c r="BR253" s="1404">
        <v>1</v>
      </c>
      <c r="BS253" s="1405" t="s">
        <v>808</v>
      </c>
      <c r="BT253" s="1405" t="s">
        <v>407</v>
      </c>
      <c r="BU253" s="1405" t="s">
        <v>407</v>
      </c>
      <c r="BV253" s="1405" t="s">
        <v>407</v>
      </c>
      <c r="BW253" s="1404">
        <v>0</v>
      </c>
      <c r="BX253" s="1405" t="s">
        <v>407</v>
      </c>
      <c r="BY253" s="1405" t="s">
        <v>407</v>
      </c>
      <c r="BZ253" s="1405" t="s">
        <v>407</v>
      </c>
      <c r="CA253" s="1404">
        <v>0</v>
      </c>
      <c r="CB253" s="1405" t="s">
        <v>407</v>
      </c>
      <c r="CC253" s="1405" t="s">
        <v>677</v>
      </c>
      <c r="CD253" s="1404" t="b">
        <v>0</v>
      </c>
      <c r="CE253" s="1404" t="b">
        <v>0</v>
      </c>
      <c r="CF253" s="1404" t="b">
        <v>0</v>
      </c>
      <c r="CG253" s="1404" t="b">
        <v>0</v>
      </c>
      <c r="CH253" s="1404" t="b">
        <v>0</v>
      </c>
      <c r="CI253" s="1404" t="b">
        <v>0</v>
      </c>
      <c r="CJ253" s="1404" t="b">
        <v>1</v>
      </c>
      <c r="CK253" s="1404" t="b">
        <v>0</v>
      </c>
      <c r="CL253" s="1404" t="b">
        <v>0</v>
      </c>
      <c r="CM253" s="1405" t="s">
        <v>698</v>
      </c>
      <c r="CN253" s="1408"/>
      <c r="CO253" s="1408"/>
      <c r="CP253" s="1408"/>
      <c r="CQ253" s="1404">
        <v>1</v>
      </c>
      <c r="CR253" s="1408"/>
      <c r="CS253" s="1404">
        <v>1</v>
      </c>
      <c r="CT253" s="1405" t="s">
        <v>407</v>
      </c>
      <c r="CU253" s="1408"/>
    </row>
    <row r="254" spans="1:99" hidden="1" x14ac:dyDescent="0.2">
      <c r="A254" s="1404">
        <v>2024</v>
      </c>
      <c r="B254" s="1405" t="s">
        <v>179</v>
      </c>
      <c r="C254" s="1405" t="s">
        <v>1185</v>
      </c>
      <c r="D254" s="1406">
        <v>1</v>
      </c>
      <c r="E254" s="1406">
        <v>0</v>
      </c>
      <c r="F254" s="1405" t="s">
        <v>236</v>
      </c>
      <c r="G254" s="1407" t="s">
        <v>693</v>
      </c>
      <c r="H254" s="1405" t="s">
        <v>407</v>
      </c>
      <c r="I254" s="1405" t="s">
        <v>694</v>
      </c>
      <c r="J254" s="1405" t="s">
        <v>303</v>
      </c>
      <c r="K254" s="1405" t="s">
        <v>929</v>
      </c>
      <c r="L254" s="1405" t="s">
        <v>407</v>
      </c>
      <c r="M254" s="1405" t="s">
        <v>407</v>
      </c>
      <c r="N254" s="1408"/>
      <c r="O254" s="1407">
        <v>126</v>
      </c>
      <c r="P254" s="1405" t="s">
        <v>695</v>
      </c>
      <c r="Q254" s="1405" t="s">
        <v>474</v>
      </c>
      <c r="R254" s="1409">
        <v>2498</v>
      </c>
      <c r="S254" s="1409">
        <v>978</v>
      </c>
      <c r="T254" s="1409">
        <v>113</v>
      </c>
      <c r="U254" s="1407">
        <v>13763</v>
      </c>
      <c r="V254" s="1405" t="s">
        <v>696</v>
      </c>
      <c r="W254" s="1405" t="s">
        <v>697</v>
      </c>
      <c r="X254" s="1405" t="s">
        <v>697</v>
      </c>
      <c r="Y254" s="1405" t="s">
        <v>407</v>
      </c>
      <c r="Z254" s="1404">
        <v>1</v>
      </c>
      <c r="AA254" s="1404">
        <v>0</v>
      </c>
      <c r="AB254" s="1408"/>
      <c r="AC254" s="1408"/>
      <c r="AD254" s="1408"/>
      <c r="AE254" s="1408"/>
      <c r="AF254" s="1408"/>
      <c r="AG254" s="1408"/>
      <c r="AH254" s="1408"/>
      <c r="AI254" s="1406">
        <v>0</v>
      </c>
      <c r="AJ254" s="1408"/>
      <c r="AK254" s="1408"/>
      <c r="AL254" s="1408"/>
      <c r="AM254" s="1408"/>
      <c r="AN254" s="1408"/>
      <c r="AO254" s="1408"/>
      <c r="AP254" s="1408"/>
      <c r="AQ254" s="1406">
        <v>7520</v>
      </c>
      <c r="AR254" s="1404" t="s">
        <v>407</v>
      </c>
      <c r="AS254" s="1406">
        <v>20.602739726027398</v>
      </c>
      <c r="AT254" s="1406">
        <v>3.0104083266613291</v>
      </c>
      <c r="AU254" s="1406">
        <v>8.247694045647477E-3</v>
      </c>
      <c r="AV254" s="1406">
        <v>14.273249045522684</v>
      </c>
      <c r="AW254" s="1406">
        <v>3.91047919055416E-2</v>
      </c>
      <c r="AX254" s="1405" t="s">
        <v>407</v>
      </c>
      <c r="AY254" s="1404">
        <v>0</v>
      </c>
      <c r="AZ254" s="1405" t="s">
        <v>407</v>
      </c>
      <c r="BA254" s="1405" t="s">
        <v>407</v>
      </c>
      <c r="BB254" s="1408"/>
      <c r="BC254" s="1408"/>
      <c r="BD254" s="1404">
        <v>0</v>
      </c>
      <c r="BE254" s="1405" t="s">
        <v>407</v>
      </c>
      <c r="BF254" s="1405" t="s">
        <v>407</v>
      </c>
      <c r="BG254" s="1404">
        <v>0</v>
      </c>
      <c r="BH254" s="1405" t="s">
        <v>407</v>
      </c>
      <c r="BI254" s="1405" t="s">
        <v>407</v>
      </c>
      <c r="BJ254" s="1404">
        <v>0</v>
      </c>
      <c r="BK254" s="1404">
        <v>0</v>
      </c>
      <c r="BL254" s="1404">
        <v>0</v>
      </c>
      <c r="BM254" s="1404">
        <v>0</v>
      </c>
      <c r="BN254" s="1408"/>
      <c r="BO254" s="1404">
        <v>0</v>
      </c>
      <c r="BP254" s="1405" t="s">
        <v>407</v>
      </c>
      <c r="BQ254" s="1405" t="s">
        <v>407</v>
      </c>
      <c r="BR254" s="1404">
        <v>1</v>
      </c>
      <c r="BS254" s="1405" t="s">
        <v>713</v>
      </c>
      <c r="BT254" s="1405" t="s">
        <v>407</v>
      </c>
      <c r="BU254" s="1405" t="s">
        <v>407</v>
      </c>
      <c r="BV254" s="1405" t="s">
        <v>1006</v>
      </c>
      <c r="BW254" s="1404">
        <v>0</v>
      </c>
      <c r="BX254" s="1405" t="s">
        <v>407</v>
      </c>
      <c r="BY254" s="1405" t="s">
        <v>407</v>
      </c>
      <c r="BZ254" s="1405" t="s">
        <v>407</v>
      </c>
      <c r="CA254" s="1404">
        <v>0</v>
      </c>
      <c r="CB254" s="1405" t="s">
        <v>407</v>
      </c>
      <c r="CC254" s="1405" t="s">
        <v>677</v>
      </c>
      <c r="CD254" s="1404" t="b">
        <v>0</v>
      </c>
      <c r="CE254" s="1404" t="b">
        <v>0</v>
      </c>
      <c r="CF254" s="1404" t="b">
        <v>0</v>
      </c>
      <c r="CG254" s="1404" t="b">
        <v>0</v>
      </c>
      <c r="CH254" s="1404" t="b">
        <v>0</v>
      </c>
      <c r="CI254" s="1404" t="b">
        <v>0</v>
      </c>
      <c r="CJ254" s="1404" t="b">
        <v>1</v>
      </c>
      <c r="CK254" s="1404" t="b">
        <v>0</v>
      </c>
      <c r="CL254" s="1404" t="b">
        <v>0</v>
      </c>
      <c r="CM254" s="1405" t="s">
        <v>698</v>
      </c>
      <c r="CN254" s="1408"/>
      <c r="CO254" s="1408"/>
      <c r="CP254" s="1408"/>
      <c r="CQ254" s="1404">
        <v>1</v>
      </c>
      <c r="CR254" s="1408"/>
      <c r="CS254" s="1404">
        <v>1</v>
      </c>
      <c r="CT254" s="1405" t="s">
        <v>407</v>
      </c>
      <c r="CU254" s="1408"/>
    </row>
    <row r="255" spans="1:99" hidden="1" x14ac:dyDescent="0.2">
      <c r="A255" s="1404">
        <v>2024</v>
      </c>
      <c r="B255" s="1405" t="s">
        <v>187</v>
      </c>
      <c r="C255" s="1405" t="s">
        <v>1089</v>
      </c>
      <c r="D255" s="1406">
        <v>1</v>
      </c>
      <c r="E255" s="1406">
        <v>0</v>
      </c>
      <c r="F255" s="1405" t="s">
        <v>236</v>
      </c>
      <c r="G255" s="1407" t="s">
        <v>693</v>
      </c>
      <c r="H255" s="1405" t="s">
        <v>407</v>
      </c>
      <c r="I255" s="1405" t="s">
        <v>694</v>
      </c>
      <c r="J255" s="1405" t="s">
        <v>335</v>
      </c>
      <c r="K255" s="1405" t="s">
        <v>1090</v>
      </c>
      <c r="L255" s="1405" t="s">
        <v>407</v>
      </c>
      <c r="M255" s="1405" t="s">
        <v>407</v>
      </c>
      <c r="N255" s="1408"/>
      <c r="O255" s="1407">
        <v>126</v>
      </c>
      <c r="P255" s="1405" t="s">
        <v>695</v>
      </c>
      <c r="Q255" s="1405" t="s">
        <v>481</v>
      </c>
      <c r="R255" s="1409">
        <v>62845</v>
      </c>
      <c r="S255" s="1409">
        <v>28102</v>
      </c>
      <c r="T255" s="1409">
        <v>5118</v>
      </c>
      <c r="U255" s="1407">
        <v>13763</v>
      </c>
      <c r="V255" s="1405" t="s">
        <v>696</v>
      </c>
      <c r="W255" s="1405" t="s">
        <v>697</v>
      </c>
      <c r="X255" s="1405" t="s">
        <v>697</v>
      </c>
      <c r="Y255" s="1405" t="s">
        <v>407</v>
      </c>
      <c r="Z255" s="1404">
        <v>1</v>
      </c>
      <c r="AA255" s="1404">
        <v>0</v>
      </c>
      <c r="AB255" s="1408"/>
      <c r="AC255" s="1408"/>
      <c r="AD255" s="1408"/>
      <c r="AE255" s="1408"/>
      <c r="AF255" s="1408"/>
      <c r="AG255" s="1406">
        <v>13360</v>
      </c>
      <c r="AH255" s="1408"/>
      <c r="AI255" s="1406">
        <v>13360</v>
      </c>
      <c r="AJ255" s="1408"/>
      <c r="AK255" s="1408"/>
      <c r="AL255" s="1408"/>
      <c r="AM255" s="1408"/>
      <c r="AN255" s="1408"/>
      <c r="AO255" s="1406">
        <v>1418320</v>
      </c>
      <c r="AP255" s="1408"/>
      <c r="AQ255" s="1406">
        <v>1418320</v>
      </c>
      <c r="AR255" s="1404" t="s">
        <v>407</v>
      </c>
      <c r="AS255" s="1406">
        <v>3885.8082191780823</v>
      </c>
      <c r="AT255" s="1406">
        <v>22.568541650091493</v>
      </c>
      <c r="AU255" s="1406">
        <v>6.1831620959154773E-2</v>
      </c>
      <c r="AV255" s="1406">
        <v>2.6164307245029348</v>
      </c>
      <c r="AW255" s="1406">
        <v>7.1683033548025615E-3</v>
      </c>
      <c r="AX255" s="1405" t="s">
        <v>407</v>
      </c>
      <c r="AY255" s="1404">
        <v>1</v>
      </c>
      <c r="AZ255" s="1405" t="s">
        <v>784</v>
      </c>
      <c r="BA255" s="1405" t="s">
        <v>407</v>
      </c>
      <c r="BB255" s="1408"/>
      <c r="BC255" s="1408"/>
      <c r="BD255" s="1404">
        <v>0</v>
      </c>
      <c r="BE255" s="1405" t="s">
        <v>407</v>
      </c>
      <c r="BF255" s="1405" t="s">
        <v>407</v>
      </c>
      <c r="BG255" s="1404">
        <v>0</v>
      </c>
      <c r="BH255" s="1405" t="s">
        <v>407</v>
      </c>
      <c r="BI255" s="1405" t="s">
        <v>407</v>
      </c>
      <c r="BJ255" s="1404">
        <v>0</v>
      </c>
      <c r="BK255" s="1404">
        <v>0</v>
      </c>
      <c r="BL255" s="1404">
        <v>0</v>
      </c>
      <c r="BM255" s="1404">
        <v>0</v>
      </c>
      <c r="BN255" s="1408"/>
      <c r="BO255" s="1404">
        <v>0</v>
      </c>
      <c r="BP255" s="1405" t="s">
        <v>407</v>
      </c>
      <c r="BQ255" s="1405" t="s">
        <v>407</v>
      </c>
      <c r="BR255" s="1404">
        <v>0</v>
      </c>
      <c r="BS255" s="1405" t="s">
        <v>407</v>
      </c>
      <c r="BT255" s="1405" t="s">
        <v>407</v>
      </c>
      <c r="BU255" s="1405" t="s">
        <v>407</v>
      </c>
      <c r="BV255" s="1405" t="s">
        <v>407</v>
      </c>
      <c r="BW255" s="1404">
        <v>0</v>
      </c>
      <c r="BX255" s="1405" t="s">
        <v>407</v>
      </c>
      <c r="BY255" s="1405" t="s">
        <v>407</v>
      </c>
      <c r="BZ255" s="1405" t="s">
        <v>407</v>
      </c>
      <c r="CA255" s="1404">
        <v>0</v>
      </c>
      <c r="CB255" s="1405" t="s">
        <v>407</v>
      </c>
      <c r="CC255" s="1405" t="s">
        <v>726</v>
      </c>
      <c r="CD255" s="1404" t="b">
        <v>0</v>
      </c>
      <c r="CE255" s="1404" t="b">
        <v>0</v>
      </c>
      <c r="CF255" s="1404" t="b">
        <v>0</v>
      </c>
      <c r="CG255" s="1404" t="b">
        <v>0</v>
      </c>
      <c r="CH255" s="1404" t="b">
        <v>0</v>
      </c>
      <c r="CI255" s="1404" t="b">
        <v>0</v>
      </c>
      <c r="CJ255" s="1404" t="b">
        <v>1</v>
      </c>
      <c r="CK255" s="1404" t="b">
        <v>0</v>
      </c>
      <c r="CL255" s="1404" t="b">
        <v>0</v>
      </c>
      <c r="CM255" s="1405" t="s">
        <v>750</v>
      </c>
      <c r="CN255" s="1408"/>
      <c r="CO255" s="1408"/>
      <c r="CP255" s="1408"/>
      <c r="CQ255" s="1404">
        <v>1</v>
      </c>
      <c r="CR255" s="1408"/>
      <c r="CS255" s="1404">
        <v>1</v>
      </c>
      <c r="CT255" s="1405" t="s">
        <v>407</v>
      </c>
      <c r="CU255" s="1408"/>
    </row>
    <row r="256" spans="1:99" hidden="1" x14ac:dyDescent="0.2">
      <c r="A256" s="1404">
        <v>2024</v>
      </c>
      <c r="B256" s="1405" t="s">
        <v>181</v>
      </c>
      <c r="C256" s="1405" t="s">
        <v>1272</v>
      </c>
      <c r="D256" s="1406">
        <v>1</v>
      </c>
      <c r="E256" s="1406">
        <v>0</v>
      </c>
      <c r="F256" s="1405" t="s">
        <v>236</v>
      </c>
      <c r="G256" s="1407" t="s">
        <v>693</v>
      </c>
      <c r="H256" s="1405" t="s">
        <v>407</v>
      </c>
      <c r="I256" s="1405" t="s">
        <v>694</v>
      </c>
      <c r="J256" s="1405" t="s">
        <v>312</v>
      </c>
      <c r="K256" s="1405" t="s">
        <v>1273</v>
      </c>
      <c r="L256" s="1405" t="s">
        <v>407</v>
      </c>
      <c r="M256" s="1405" t="s">
        <v>407</v>
      </c>
      <c r="N256" s="1408"/>
      <c r="O256" s="1407">
        <v>126</v>
      </c>
      <c r="P256" s="1405" t="s">
        <v>695</v>
      </c>
      <c r="Q256" s="1405" t="s">
        <v>476</v>
      </c>
      <c r="R256" s="1409">
        <v>34029</v>
      </c>
      <c r="S256" s="1409">
        <v>17360</v>
      </c>
      <c r="T256" s="1409">
        <v>1957</v>
      </c>
      <c r="U256" s="1407">
        <v>13763</v>
      </c>
      <c r="V256" s="1405" t="s">
        <v>696</v>
      </c>
      <c r="W256" s="1405" t="s">
        <v>697</v>
      </c>
      <c r="X256" s="1405" t="s">
        <v>697</v>
      </c>
      <c r="Y256" s="1405" t="s">
        <v>407</v>
      </c>
      <c r="Z256" s="1404">
        <v>1</v>
      </c>
      <c r="AA256" s="1404">
        <v>0</v>
      </c>
      <c r="AB256" s="1408"/>
      <c r="AC256" s="1408"/>
      <c r="AD256" s="1408"/>
      <c r="AE256" s="1408"/>
      <c r="AF256" s="1408"/>
      <c r="AG256" s="1408"/>
      <c r="AH256" s="1408"/>
      <c r="AI256" s="1406">
        <v>0</v>
      </c>
      <c r="AJ256" s="1408"/>
      <c r="AK256" s="1408"/>
      <c r="AL256" s="1408"/>
      <c r="AM256" s="1408"/>
      <c r="AN256" s="1408"/>
      <c r="AO256" s="1408"/>
      <c r="AP256" s="1408"/>
      <c r="AQ256" s="1406">
        <v>788835</v>
      </c>
      <c r="AR256" s="1404" t="s">
        <v>407</v>
      </c>
      <c r="AS256" s="1406">
        <v>2161.1917808219177</v>
      </c>
      <c r="AT256" s="1406">
        <v>23.181257163008024</v>
      </c>
      <c r="AU256" s="1406">
        <v>6.3510293597282261E-2</v>
      </c>
      <c r="AV256" s="1406">
        <v>7.5388155199932205</v>
      </c>
      <c r="AW256" s="1406">
        <v>2.0654289095871838E-2</v>
      </c>
      <c r="AX256" s="1405" t="s">
        <v>407</v>
      </c>
      <c r="AY256" s="1404">
        <v>0</v>
      </c>
      <c r="AZ256" s="1405" t="s">
        <v>407</v>
      </c>
      <c r="BA256" s="1405" t="s">
        <v>407</v>
      </c>
      <c r="BB256" s="1408"/>
      <c r="BC256" s="1408"/>
      <c r="BD256" s="1404">
        <v>0</v>
      </c>
      <c r="BE256" s="1405" t="s">
        <v>407</v>
      </c>
      <c r="BF256" s="1405" t="s">
        <v>407</v>
      </c>
      <c r="BG256" s="1404">
        <v>0</v>
      </c>
      <c r="BH256" s="1405" t="s">
        <v>407</v>
      </c>
      <c r="BI256" s="1405" t="s">
        <v>407</v>
      </c>
      <c r="BJ256" s="1404">
        <v>0</v>
      </c>
      <c r="BK256" s="1404">
        <v>0</v>
      </c>
      <c r="BL256" s="1404">
        <v>0</v>
      </c>
      <c r="BM256" s="1404">
        <v>0</v>
      </c>
      <c r="BN256" s="1408"/>
      <c r="BO256" s="1404">
        <v>0</v>
      </c>
      <c r="BP256" s="1405" t="s">
        <v>407</v>
      </c>
      <c r="BQ256" s="1405" t="s">
        <v>407</v>
      </c>
      <c r="BR256" s="1404">
        <v>1</v>
      </c>
      <c r="BS256" s="1405" t="s">
        <v>751</v>
      </c>
      <c r="BT256" s="1405" t="s">
        <v>407</v>
      </c>
      <c r="BU256" s="1405" t="s">
        <v>407</v>
      </c>
      <c r="BV256" s="1405" t="s">
        <v>407</v>
      </c>
      <c r="BW256" s="1404">
        <v>0</v>
      </c>
      <c r="BX256" s="1405" t="s">
        <v>407</v>
      </c>
      <c r="BY256" s="1405" t="s">
        <v>407</v>
      </c>
      <c r="BZ256" s="1405" t="s">
        <v>407</v>
      </c>
      <c r="CA256" s="1404">
        <v>0</v>
      </c>
      <c r="CB256" s="1405" t="s">
        <v>407</v>
      </c>
      <c r="CC256" s="1405" t="s">
        <v>677</v>
      </c>
      <c r="CD256" s="1404" t="b">
        <v>0</v>
      </c>
      <c r="CE256" s="1404" t="b">
        <v>0</v>
      </c>
      <c r="CF256" s="1404" t="b">
        <v>0</v>
      </c>
      <c r="CG256" s="1404" t="b">
        <v>0</v>
      </c>
      <c r="CH256" s="1404" t="b">
        <v>0</v>
      </c>
      <c r="CI256" s="1404" t="b">
        <v>0</v>
      </c>
      <c r="CJ256" s="1404" t="b">
        <v>1</v>
      </c>
      <c r="CK256" s="1404" t="b">
        <v>0</v>
      </c>
      <c r="CL256" s="1404" t="b">
        <v>0</v>
      </c>
      <c r="CM256" s="1405" t="s">
        <v>698</v>
      </c>
      <c r="CN256" s="1408"/>
      <c r="CO256" s="1408"/>
      <c r="CP256" s="1408"/>
      <c r="CQ256" s="1404">
        <v>1</v>
      </c>
      <c r="CR256" s="1408"/>
      <c r="CS256" s="1404">
        <v>1</v>
      </c>
      <c r="CT256" s="1405" t="s">
        <v>407</v>
      </c>
      <c r="CU256" s="1408"/>
    </row>
    <row r="257" spans="1:99" hidden="1" x14ac:dyDescent="0.2">
      <c r="A257" s="1404">
        <v>2024</v>
      </c>
      <c r="B257" s="1405" t="s">
        <v>184</v>
      </c>
      <c r="C257" s="1405" t="s">
        <v>1095</v>
      </c>
      <c r="D257" s="1406">
        <v>1</v>
      </c>
      <c r="E257" s="1406">
        <v>0</v>
      </c>
      <c r="F257" s="1405" t="s">
        <v>236</v>
      </c>
      <c r="G257" s="1407" t="s">
        <v>693</v>
      </c>
      <c r="H257" s="1405" t="s">
        <v>407</v>
      </c>
      <c r="I257" s="1405" t="s">
        <v>694</v>
      </c>
      <c r="J257" s="1405" t="s">
        <v>323</v>
      </c>
      <c r="K257" s="1405" t="s">
        <v>844</v>
      </c>
      <c r="L257" s="1405" t="s">
        <v>407</v>
      </c>
      <c r="M257" s="1405" t="s">
        <v>407</v>
      </c>
      <c r="N257" s="1408"/>
      <c r="O257" s="1407">
        <v>126</v>
      </c>
      <c r="P257" s="1405" t="s">
        <v>695</v>
      </c>
      <c r="Q257" s="1405" t="s">
        <v>479</v>
      </c>
      <c r="R257" s="1409">
        <v>14752</v>
      </c>
      <c r="S257" s="1409">
        <v>7698</v>
      </c>
      <c r="T257" s="1409">
        <v>636</v>
      </c>
      <c r="U257" s="1407">
        <v>13763</v>
      </c>
      <c r="V257" s="1405" t="s">
        <v>696</v>
      </c>
      <c r="W257" s="1405" t="s">
        <v>697</v>
      </c>
      <c r="X257" s="1405" t="s">
        <v>697</v>
      </c>
      <c r="Y257" s="1405" t="s">
        <v>407</v>
      </c>
      <c r="Z257" s="1404">
        <v>1</v>
      </c>
      <c r="AA257" s="1404">
        <v>0</v>
      </c>
      <c r="AB257" s="1408"/>
      <c r="AC257" s="1408"/>
      <c r="AD257" s="1408"/>
      <c r="AE257" s="1408"/>
      <c r="AF257" s="1408"/>
      <c r="AG257" s="1408"/>
      <c r="AH257" s="1408"/>
      <c r="AI257" s="1406">
        <v>0</v>
      </c>
      <c r="AJ257" s="1408"/>
      <c r="AK257" s="1408"/>
      <c r="AL257" s="1408"/>
      <c r="AM257" s="1408"/>
      <c r="AN257" s="1408"/>
      <c r="AO257" s="1408"/>
      <c r="AP257" s="1408"/>
      <c r="AQ257" s="1406">
        <v>3497710</v>
      </c>
      <c r="AR257" s="1404" t="s">
        <v>407</v>
      </c>
      <c r="AS257" s="1406">
        <v>9582.767123287671</v>
      </c>
      <c r="AT257" s="1406">
        <v>237.10073210412148</v>
      </c>
      <c r="AU257" s="1406">
        <v>0.64959104686060676</v>
      </c>
      <c r="AV257" s="1406">
        <v>11.900984994304121</v>
      </c>
      <c r="AW257" s="1406">
        <v>3.2605438340559234E-2</v>
      </c>
      <c r="AX257" s="1405" t="s">
        <v>407</v>
      </c>
      <c r="AY257" s="1404">
        <v>0</v>
      </c>
      <c r="AZ257" s="1405" t="s">
        <v>407</v>
      </c>
      <c r="BA257" s="1405" t="s">
        <v>407</v>
      </c>
      <c r="BB257" s="1408"/>
      <c r="BC257" s="1408"/>
      <c r="BD257" s="1404">
        <v>0</v>
      </c>
      <c r="BE257" s="1405" t="s">
        <v>407</v>
      </c>
      <c r="BF257" s="1405" t="s">
        <v>407</v>
      </c>
      <c r="BG257" s="1404">
        <v>0</v>
      </c>
      <c r="BH257" s="1405" t="s">
        <v>407</v>
      </c>
      <c r="BI257" s="1405" t="s">
        <v>407</v>
      </c>
      <c r="BJ257" s="1404">
        <v>0</v>
      </c>
      <c r="BK257" s="1404">
        <v>0</v>
      </c>
      <c r="BL257" s="1404">
        <v>0</v>
      </c>
      <c r="BM257" s="1404">
        <v>0</v>
      </c>
      <c r="BN257" s="1408"/>
      <c r="BO257" s="1404">
        <v>0</v>
      </c>
      <c r="BP257" s="1405" t="s">
        <v>407</v>
      </c>
      <c r="BQ257" s="1405" t="s">
        <v>407</v>
      </c>
      <c r="BR257" s="1404">
        <v>1</v>
      </c>
      <c r="BS257" s="1405" t="s">
        <v>808</v>
      </c>
      <c r="BT257" s="1405" t="s">
        <v>407</v>
      </c>
      <c r="BU257" s="1405" t="s">
        <v>407</v>
      </c>
      <c r="BV257" s="1405" t="s">
        <v>1006</v>
      </c>
      <c r="BW257" s="1404">
        <v>0</v>
      </c>
      <c r="BX257" s="1405" t="s">
        <v>407</v>
      </c>
      <c r="BY257" s="1405" t="s">
        <v>407</v>
      </c>
      <c r="BZ257" s="1405" t="s">
        <v>407</v>
      </c>
      <c r="CA257" s="1404">
        <v>0</v>
      </c>
      <c r="CB257" s="1405" t="s">
        <v>407</v>
      </c>
      <c r="CC257" s="1405" t="s">
        <v>677</v>
      </c>
      <c r="CD257" s="1404" t="b">
        <v>0</v>
      </c>
      <c r="CE257" s="1404" t="b">
        <v>0</v>
      </c>
      <c r="CF257" s="1404" t="b">
        <v>0</v>
      </c>
      <c r="CG257" s="1404" t="b">
        <v>0</v>
      </c>
      <c r="CH257" s="1404" t="b">
        <v>0</v>
      </c>
      <c r="CI257" s="1404" t="b">
        <v>0</v>
      </c>
      <c r="CJ257" s="1404" t="b">
        <v>1</v>
      </c>
      <c r="CK257" s="1404" t="b">
        <v>0</v>
      </c>
      <c r="CL257" s="1404" t="b">
        <v>0</v>
      </c>
      <c r="CM257" s="1405" t="s">
        <v>698</v>
      </c>
      <c r="CN257" s="1408"/>
      <c r="CO257" s="1408"/>
      <c r="CP257" s="1408"/>
      <c r="CQ257" s="1404">
        <v>1</v>
      </c>
      <c r="CR257" s="1408"/>
      <c r="CS257" s="1404">
        <v>1</v>
      </c>
      <c r="CT257" s="1405" t="s">
        <v>407</v>
      </c>
      <c r="CU257" s="1408"/>
    </row>
    <row r="258" spans="1:99" hidden="1" x14ac:dyDescent="0.2">
      <c r="A258" s="1404">
        <v>2024</v>
      </c>
      <c r="B258" s="1405" t="s">
        <v>181</v>
      </c>
      <c r="C258" s="1405" t="s">
        <v>476</v>
      </c>
      <c r="D258" s="1406">
        <v>1</v>
      </c>
      <c r="E258" s="1406">
        <v>0</v>
      </c>
      <c r="F258" s="1405" t="s">
        <v>236</v>
      </c>
      <c r="G258" s="1407" t="s">
        <v>693</v>
      </c>
      <c r="H258" s="1405" t="s">
        <v>407</v>
      </c>
      <c r="I258" s="1405" t="s">
        <v>694</v>
      </c>
      <c r="J258" s="1405" t="s">
        <v>312</v>
      </c>
      <c r="K258" s="1405" t="s">
        <v>779</v>
      </c>
      <c r="L258" s="1405" t="s">
        <v>407</v>
      </c>
      <c r="M258" s="1405" t="s">
        <v>407</v>
      </c>
      <c r="N258" s="1408"/>
      <c r="O258" s="1407">
        <v>126</v>
      </c>
      <c r="P258" s="1405" t="s">
        <v>695</v>
      </c>
      <c r="Q258" s="1405" t="s">
        <v>476</v>
      </c>
      <c r="R258" s="1409">
        <v>71062</v>
      </c>
      <c r="S258" s="1409">
        <v>36428</v>
      </c>
      <c r="T258" s="1409">
        <v>4712</v>
      </c>
      <c r="U258" s="1407">
        <v>13763</v>
      </c>
      <c r="V258" s="1405" t="s">
        <v>696</v>
      </c>
      <c r="W258" s="1405" t="s">
        <v>697</v>
      </c>
      <c r="X258" s="1405" t="s">
        <v>697</v>
      </c>
      <c r="Y258" s="1405" t="s">
        <v>407</v>
      </c>
      <c r="Z258" s="1404">
        <v>1</v>
      </c>
      <c r="AA258" s="1404">
        <v>0</v>
      </c>
      <c r="AB258" s="1408"/>
      <c r="AC258" s="1408"/>
      <c r="AD258" s="1408"/>
      <c r="AE258" s="1408"/>
      <c r="AF258" s="1408"/>
      <c r="AG258" s="1406">
        <v>0</v>
      </c>
      <c r="AH258" s="1408"/>
      <c r="AI258" s="1406">
        <v>0</v>
      </c>
      <c r="AJ258" s="1408"/>
      <c r="AK258" s="1408"/>
      <c r="AL258" s="1408"/>
      <c r="AM258" s="1408"/>
      <c r="AN258" s="1408"/>
      <c r="AO258" s="1406">
        <v>0</v>
      </c>
      <c r="AP258" s="1408"/>
      <c r="AQ258" s="1406">
        <v>1362260</v>
      </c>
      <c r="AR258" s="1404" t="s">
        <v>407</v>
      </c>
      <c r="AS258" s="1406">
        <v>3732.2191780821918</v>
      </c>
      <c r="AT258" s="1406">
        <v>19.170020545439193</v>
      </c>
      <c r="AU258" s="1406">
        <v>5.2520604234079983E-2</v>
      </c>
      <c r="AV258" s="1406">
        <v>7.5388155199932205</v>
      </c>
      <c r="AW258" s="1406">
        <v>2.0654289095871838E-2</v>
      </c>
      <c r="AX258" s="1405" t="s">
        <v>407</v>
      </c>
      <c r="AY258" s="1404">
        <v>1</v>
      </c>
      <c r="AZ258" s="1405" t="s">
        <v>749</v>
      </c>
      <c r="BA258" s="1405" t="s">
        <v>407</v>
      </c>
      <c r="BB258" s="1408"/>
      <c r="BC258" s="1408"/>
      <c r="BD258" s="1404">
        <v>0</v>
      </c>
      <c r="BE258" s="1405" t="s">
        <v>407</v>
      </c>
      <c r="BF258" s="1405" t="s">
        <v>407</v>
      </c>
      <c r="BG258" s="1404">
        <v>0</v>
      </c>
      <c r="BH258" s="1405" t="s">
        <v>407</v>
      </c>
      <c r="BI258" s="1405" t="s">
        <v>407</v>
      </c>
      <c r="BJ258" s="1404">
        <v>0</v>
      </c>
      <c r="BK258" s="1404">
        <v>0</v>
      </c>
      <c r="BL258" s="1404">
        <v>0</v>
      </c>
      <c r="BM258" s="1404">
        <v>0</v>
      </c>
      <c r="BN258" s="1408"/>
      <c r="BO258" s="1404">
        <v>0</v>
      </c>
      <c r="BP258" s="1405" t="s">
        <v>407</v>
      </c>
      <c r="BQ258" s="1405" t="s">
        <v>407</v>
      </c>
      <c r="BR258" s="1404">
        <v>0</v>
      </c>
      <c r="BS258" s="1405" t="s">
        <v>407</v>
      </c>
      <c r="BT258" s="1405" t="s">
        <v>407</v>
      </c>
      <c r="BU258" s="1405" t="s">
        <v>407</v>
      </c>
      <c r="BV258" s="1405" t="s">
        <v>407</v>
      </c>
      <c r="BW258" s="1404">
        <v>0</v>
      </c>
      <c r="BX258" s="1405" t="s">
        <v>407</v>
      </c>
      <c r="BY258" s="1405" t="s">
        <v>407</v>
      </c>
      <c r="BZ258" s="1405" t="s">
        <v>407</v>
      </c>
      <c r="CA258" s="1404">
        <v>0</v>
      </c>
      <c r="CB258" s="1405" t="s">
        <v>407</v>
      </c>
      <c r="CC258" s="1405" t="s">
        <v>677</v>
      </c>
      <c r="CD258" s="1404" t="b">
        <v>0</v>
      </c>
      <c r="CE258" s="1404" t="b">
        <v>0</v>
      </c>
      <c r="CF258" s="1404" t="b">
        <v>0</v>
      </c>
      <c r="CG258" s="1404" t="b">
        <v>0</v>
      </c>
      <c r="CH258" s="1404" t="b">
        <v>0</v>
      </c>
      <c r="CI258" s="1404" t="b">
        <v>0</v>
      </c>
      <c r="CJ258" s="1404" t="b">
        <v>1</v>
      </c>
      <c r="CK258" s="1404" t="b">
        <v>0</v>
      </c>
      <c r="CL258" s="1404" t="b">
        <v>0</v>
      </c>
      <c r="CM258" s="1405" t="s">
        <v>750</v>
      </c>
      <c r="CN258" s="1408"/>
      <c r="CO258" s="1408"/>
      <c r="CP258" s="1408"/>
      <c r="CQ258" s="1404">
        <v>1</v>
      </c>
      <c r="CR258" s="1408"/>
      <c r="CS258" s="1404">
        <v>1</v>
      </c>
      <c r="CT258" s="1405" t="s">
        <v>407</v>
      </c>
      <c r="CU258" s="1408"/>
    </row>
    <row r="259" spans="1:99" hidden="1" x14ac:dyDescent="0.2">
      <c r="A259" s="1404">
        <v>2024</v>
      </c>
      <c r="B259" s="1405" t="s">
        <v>182</v>
      </c>
      <c r="C259" s="1405" t="s">
        <v>1106</v>
      </c>
      <c r="D259" s="1406">
        <v>1</v>
      </c>
      <c r="E259" s="1406">
        <v>0</v>
      </c>
      <c r="F259" s="1405" t="s">
        <v>236</v>
      </c>
      <c r="G259" s="1407" t="s">
        <v>693</v>
      </c>
      <c r="H259" s="1405" t="s">
        <v>407</v>
      </c>
      <c r="I259" s="1405" t="s">
        <v>694</v>
      </c>
      <c r="J259" s="1405" t="s">
        <v>315</v>
      </c>
      <c r="K259" s="1405" t="s">
        <v>298</v>
      </c>
      <c r="L259" s="1405" t="s">
        <v>407</v>
      </c>
      <c r="M259" s="1405" t="s">
        <v>407</v>
      </c>
      <c r="N259" s="1408"/>
      <c r="O259" s="1407">
        <v>126</v>
      </c>
      <c r="P259" s="1405" t="s">
        <v>695</v>
      </c>
      <c r="Q259" s="1405" t="s">
        <v>477</v>
      </c>
      <c r="R259" s="1409">
        <v>13216</v>
      </c>
      <c r="S259" s="1409">
        <v>5991</v>
      </c>
      <c r="T259" s="1409">
        <v>406</v>
      </c>
      <c r="U259" s="1407">
        <v>13763</v>
      </c>
      <c r="V259" s="1405" t="s">
        <v>696</v>
      </c>
      <c r="W259" s="1405" t="s">
        <v>697</v>
      </c>
      <c r="X259" s="1405" t="s">
        <v>697</v>
      </c>
      <c r="Y259" s="1405" t="s">
        <v>407</v>
      </c>
      <c r="Z259" s="1404">
        <v>1</v>
      </c>
      <c r="AA259" s="1404">
        <v>0</v>
      </c>
      <c r="AB259" s="1408"/>
      <c r="AC259" s="1408"/>
      <c r="AD259" s="1408"/>
      <c r="AE259" s="1408"/>
      <c r="AF259" s="1408"/>
      <c r="AG259" s="1406">
        <v>0</v>
      </c>
      <c r="AH259" s="1408"/>
      <c r="AI259" s="1406">
        <v>0</v>
      </c>
      <c r="AJ259" s="1408"/>
      <c r="AK259" s="1408"/>
      <c r="AL259" s="1408"/>
      <c r="AM259" s="1408"/>
      <c r="AN259" s="1408"/>
      <c r="AO259" s="1406">
        <v>0</v>
      </c>
      <c r="AP259" s="1408"/>
      <c r="AQ259" s="1406">
        <v>145666</v>
      </c>
      <c r="AR259" s="1404" t="s">
        <v>407</v>
      </c>
      <c r="AS259" s="1406">
        <v>399.08493150684933</v>
      </c>
      <c r="AT259" s="1406">
        <v>11.021943099273608</v>
      </c>
      <c r="AU259" s="1406">
        <v>3.019710438157153E-2</v>
      </c>
      <c r="AV259" s="1406">
        <v>9.2899815460569677</v>
      </c>
      <c r="AW259" s="1406">
        <v>2.5452004235772513E-2</v>
      </c>
      <c r="AX259" s="1405" t="s">
        <v>407</v>
      </c>
      <c r="AY259" s="1404">
        <v>1</v>
      </c>
      <c r="AZ259" s="1405" t="s">
        <v>749</v>
      </c>
      <c r="BA259" s="1405" t="s">
        <v>407</v>
      </c>
      <c r="BB259" s="1408"/>
      <c r="BC259" s="1408"/>
      <c r="BD259" s="1404">
        <v>0</v>
      </c>
      <c r="BE259" s="1405" t="s">
        <v>407</v>
      </c>
      <c r="BF259" s="1405" t="s">
        <v>407</v>
      </c>
      <c r="BG259" s="1404">
        <v>0</v>
      </c>
      <c r="BH259" s="1405" t="s">
        <v>407</v>
      </c>
      <c r="BI259" s="1405" t="s">
        <v>407</v>
      </c>
      <c r="BJ259" s="1404">
        <v>0</v>
      </c>
      <c r="BK259" s="1404">
        <v>0</v>
      </c>
      <c r="BL259" s="1404">
        <v>0</v>
      </c>
      <c r="BM259" s="1404">
        <v>0</v>
      </c>
      <c r="BN259" s="1408"/>
      <c r="BO259" s="1404">
        <v>0</v>
      </c>
      <c r="BP259" s="1405" t="s">
        <v>407</v>
      </c>
      <c r="BQ259" s="1405" t="s">
        <v>407</v>
      </c>
      <c r="BR259" s="1404">
        <v>0</v>
      </c>
      <c r="BS259" s="1405" t="s">
        <v>407</v>
      </c>
      <c r="BT259" s="1405" t="s">
        <v>407</v>
      </c>
      <c r="BU259" s="1405" t="s">
        <v>407</v>
      </c>
      <c r="BV259" s="1405" t="s">
        <v>407</v>
      </c>
      <c r="BW259" s="1404">
        <v>0</v>
      </c>
      <c r="BX259" s="1405" t="s">
        <v>407</v>
      </c>
      <c r="BY259" s="1405" t="s">
        <v>407</v>
      </c>
      <c r="BZ259" s="1405" t="s">
        <v>407</v>
      </c>
      <c r="CA259" s="1404">
        <v>0</v>
      </c>
      <c r="CB259" s="1405" t="s">
        <v>407</v>
      </c>
      <c r="CC259" s="1405" t="s">
        <v>677</v>
      </c>
      <c r="CD259" s="1404" t="b">
        <v>0</v>
      </c>
      <c r="CE259" s="1404" t="b">
        <v>0</v>
      </c>
      <c r="CF259" s="1404" t="b">
        <v>0</v>
      </c>
      <c r="CG259" s="1404" t="b">
        <v>0</v>
      </c>
      <c r="CH259" s="1404" t="b">
        <v>0</v>
      </c>
      <c r="CI259" s="1404" t="b">
        <v>0</v>
      </c>
      <c r="CJ259" s="1404" t="b">
        <v>1</v>
      </c>
      <c r="CK259" s="1404" t="b">
        <v>0</v>
      </c>
      <c r="CL259" s="1404" t="b">
        <v>0</v>
      </c>
      <c r="CM259" s="1405" t="s">
        <v>750</v>
      </c>
      <c r="CN259" s="1408"/>
      <c r="CO259" s="1408"/>
      <c r="CP259" s="1408"/>
      <c r="CQ259" s="1404">
        <v>1</v>
      </c>
      <c r="CR259" s="1408"/>
      <c r="CS259" s="1404">
        <v>1</v>
      </c>
      <c r="CT259" s="1405" t="s">
        <v>407</v>
      </c>
      <c r="CU259" s="1408"/>
    </row>
    <row r="260" spans="1:99" hidden="1" x14ac:dyDescent="0.2">
      <c r="A260" s="1404">
        <v>2024</v>
      </c>
      <c r="B260" s="1405" t="s">
        <v>181</v>
      </c>
      <c r="C260" s="1405" t="s">
        <v>1091</v>
      </c>
      <c r="D260" s="1406">
        <v>1</v>
      </c>
      <c r="E260" s="1406">
        <v>0</v>
      </c>
      <c r="F260" s="1405" t="s">
        <v>236</v>
      </c>
      <c r="G260" s="1407" t="s">
        <v>693</v>
      </c>
      <c r="H260" s="1405" t="s">
        <v>407</v>
      </c>
      <c r="I260" s="1405" t="s">
        <v>694</v>
      </c>
      <c r="J260" s="1405" t="s">
        <v>312</v>
      </c>
      <c r="K260" s="1405" t="s">
        <v>715</v>
      </c>
      <c r="L260" s="1405" t="s">
        <v>407</v>
      </c>
      <c r="M260" s="1405" t="s">
        <v>407</v>
      </c>
      <c r="N260" s="1408"/>
      <c r="O260" s="1407">
        <v>126</v>
      </c>
      <c r="P260" s="1405" t="s">
        <v>695</v>
      </c>
      <c r="Q260" s="1405" t="s">
        <v>476</v>
      </c>
      <c r="R260" s="1409">
        <v>6208</v>
      </c>
      <c r="S260" s="1409">
        <v>3326</v>
      </c>
      <c r="T260" s="1409">
        <v>248</v>
      </c>
      <c r="U260" s="1407">
        <v>13763</v>
      </c>
      <c r="V260" s="1405" t="s">
        <v>696</v>
      </c>
      <c r="W260" s="1405" t="s">
        <v>697</v>
      </c>
      <c r="X260" s="1405" t="s">
        <v>697</v>
      </c>
      <c r="Y260" s="1405" t="s">
        <v>407</v>
      </c>
      <c r="Z260" s="1404">
        <v>1</v>
      </c>
      <c r="AA260" s="1404">
        <v>0</v>
      </c>
      <c r="AB260" s="1408"/>
      <c r="AC260" s="1408"/>
      <c r="AD260" s="1408"/>
      <c r="AE260" s="1408"/>
      <c r="AF260" s="1408"/>
      <c r="AG260" s="1408"/>
      <c r="AH260" s="1408"/>
      <c r="AI260" s="1406">
        <v>0</v>
      </c>
      <c r="AJ260" s="1408"/>
      <c r="AK260" s="1408"/>
      <c r="AL260" s="1408"/>
      <c r="AM260" s="1408"/>
      <c r="AN260" s="1408"/>
      <c r="AO260" s="1408"/>
      <c r="AP260" s="1408"/>
      <c r="AQ260" s="1406">
        <v>179200</v>
      </c>
      <c r="AR260" s="1404" t="s">
        <v>407</v>
      </c>
      <c r="AS260" s="1406">
        <v>490.95890410958901</v>
      </c>
      <c r="AT260" s="1406">
        <v>28.865979381443299</v>
      </c>
      <c r="AU260" s="1406">
        <v>7.9084875017652878E-2</v>
      </c>
      <c r="AV260" s="1406">
        <v>7.5388155199932205</v>
      </c>
      <c r="AW260" s="1406">
        <v>2.0654289095871838E-2</v>
      </c>
      <c r="AX260" s="1405" t="s">
        <v>407</v>
      </c>
      <c r="AY260" s="1404">
        <v>0</v>
      </c>
      <c r="AZ260" s="1405" t="s">
        <v>407</v>
      </c>
      <c r="BA260" s="1405" t="s">
        <v>407</v>
      </c>
      <c r="BB260" s="1408"/>
      <c r="BC260" s="1408"/>
      <c r="BD260" s="1404">
        <v>0</v>
      </c>
      <c r="BE260" s="1405" t="s">
        <v>407</v>
      </c>
      <c r="BF260" s="1405" t="s">
        <v>407</v>
      </c>
      <c r="BG260" s="1404">
        <v>0</v>
      </c>
      <c r="BH260" s="1405" t="s">
        <v>407</v>
      </c>
      <c r="BI260" s="1405" t="s">
        <v>407</v>
      </c>
      <c r="BJ260" s="1404">
        <v>0</v>
      </c>
      <c r="BK260" s="1404">
        <v>0</v>
      </c>
      <c r="BL260" s="1404">
        <v>0</v>
      </c>
      <c r="BM260" s="1404">
        <v>0</v>
      </c>
      <c r="BN260" s="1408"/>
      <c r="BO260" s="1404">
        <v>0</v>
      </c>
      <c r="BP260" s="1405" t="s">
        <v>407</v>
      </c>
      <c r="BQ260" s="1405" t="s">
        <v>407</v>
      </c>
      <c r="BR260" s="1404">
        <v>1</v>
      </c>
      <c r="BS260" s="1405" t="s">
        <v>751</v>
      </c>
      <c r="BT260" s="1405" t="s">
        <v>407</v>
      </c>
      <c r="BU260" s="1405" t="s">
        <v>407</v>
      </c>
      <c r="BV260" s="1405" t="s">
        <v>407</v>
      </c>
      <c r="BW260" s="1404">
        <v>0</v>
      </c>
      <c r="BX260" s="1405" t="s">
        <v>407</v>
      </c>
      <c r="BY260" s="1405" t="s">
        <v>407</v>
      </c>
      <c r="BZ260" s="1405" t="s">
        <v>407</v>
      </c>
      <c r="CA260" s="1404">
        <v>0</v>
      </c>
      <c r="CB260" s="1405" t="s">
        <v>407</v>
      </c>
      <c r="CC260" s="1405" t="s">
        <v>677</v>
      </c>
      <c r="CD260" s="1404" t="b">
        <v>0</v>
      </c>
      <c r="CE260" s="1404" t="b">
        <v>0</v>
      </c>
      <c r="CF260" s="1404" t="b">
        <v>0</v>
      </c>
      <c r="CG260" s="1404" t="b">
        <v>0</v>
      </c>
      <c r="CH260" s="1404" t="b">
        <v>0</v>
      </c>
      <c r="CI260" s="1404" t="b">
        <v>0</v>
      </c>
      <c r="CJ260" s="1404" t="b">
        <v>1</v>
      </c>
      <c r="CK260" s="1404" t="b">
        <v>0</v>
      </c>
      <c r="CL260" s="1404" t="b">
        <v>0</v>
      </c>
      <c r="CM260" s="1405" t="s">
        <v>698</v>
      </c>
      <c r="CN260" s="1408"/>
      <c r="CO260" s="1408"/>
      <c r="CP260" s="1408"/>
      <c r="CQ260" s="1404">
        <v>1</v>
      </c>
      <c r="CR260" s="1408"/>
      <c r="CS260" s="1404">
        <v>1</v>
      </c>
      <c r="CT260" s="1405" t="s">
        <v>407</v>
      </c>
      <c r="CU260" s="1408"/>
    </row>
    <row r="261" spans="1:99" hidden="1" x14ac:dyDescent="0.2">
      <c r="A261" s="1404">
        <v>2024</v>
      </c>
      <c r="B261" s="1405" t="s">
        <v>181</v>
      </c>
      <c r="C261" s="1405" t="s">
        <v>1271</v>
      </c>
      <c r="D261" s="1406">
        <v>1</v>
      </c>
      <c r="E261" s="1406">
        <v>0</v>
      </c>
      <c r="F261" s="1405" t="s">
        <v>236</v>
      </c>
      <c r="G261" s="1407" t="s">
        <v>693</v>
      </c>
      <c r="H261" s="1405" t="s">
        <v>407</v>
      </c>
      <c r="I261" s="1405" t="s">
        <v>694</v>
      </c>
      <c r="J261" s="1405" t="s">
        <v>312</v>
      </c>
      <c r="K261" s="1405" t="s">
        <v>315</v>
      </c>
      <c r="L261" s="1405" t="s">
        <v>407</v>
      </c>
      <c r="M261" s="1405" t="s">
        <v>407</v>
      </c>
      <c r="N261" s="1408"/>
      <c r="O261" s="1407">
        <v>126</v>
      </c>
      <c r="P261" s="1405" t="s">
        <v>695</v>
      </c>
      <c r="Q261" s="1405" t="s">
        <v>476</v>
      </c>
      <c r="R261" s="1409">
        <v>7537</v>
      </c>
      <c r="S261" s="1409">
        <v>3454</v>
      </c>
      <c r="T261" s="1409">
        <v>415</v>
      </c>
      <c r="U261" s="1407">
        <v>13763</v>
      </c>
      <c r="V261" s="1405" t="s">
        <v>696</v>
      </c>
      <c r="W261" s="1405" t="s">
        <v>697</v>
      </c>
      <c r="X261" s="1405" t="s">
        <v>697</v>
      </c>
      <c r="Y261" s="1405" t="s">
        <v>407</v>
      </c>
      <c r="Z261" s="1404">
        <v>1</v>
      </c>
      <c r="AA261" s="1404">
        <v>0</v>
      </c>
      <c r="AB261" s="1408"/>
      <c r="AC261" s="1408"/>
      <c r="AD261" s="1408"/>
      <c r="AE261" s="1408"/>
      <c r="AF261" s="1408"/>
      <c r="AG261" s="1408"/>
      <c r="AH261" s="1408"/>
      <c r="AI261" s="1406">
        <v>0</v>
      </c>
      <c r="AJ261" s="1408"/>
      <c r="AK261" s="1408"/>
      <c r="AL261" s="1408"/>
      <c r="AM261" s="1408"/>
      <c r="AN261" s="1408"/>
      <c r="AO261" s="1408"/>
      <c r="AP261" s="1408"/>
      <c r="AQ261" s="1406">
        <v>56110</v>
      </c>
      <c r="AR261" s="1404" t="s">
        <v>407</v>
      </c>
      <c r="AS261" s="1406">
        <v>153.72602739726028</v>
      </c>
      <c r="AT261" s="1406">
        <v>7.4446066074034762</v>
      </c>
      <c r="AU261" s="1406">
        <v>2.0396182486036921E-2</v>
      </c>
      <c r="AV261" s="1406">
        <v>7.5388155199932205</v>
      </c>
      <c r="AW261" s="1406">
        <v>2.0654289095871838E-2</v>
      </c>
      <c r="AX261" s="1405" t="s">
        <v>407</v>
      </c>
      <c r="AY261" s="1404">
        <v>0</v>
      </c>
      <c r="AZ261" s="1405" t="s">
        <v>407</v>
      </c>
      <c r="BA261" s="1405" t="s">
        <v>407</v>
      </c>
      <c r="BB261" s="1408"/>
      <c r="BC261" s="1408"/>
      <c r="BD261" s="1404">
        <v>0</v>
      </c>
      <c r="BE261" s="1405" t="s">
        <v>407</v>
      </c>
      <c r="BF261" s="1405" t="s">
        <v>407</v>
      </c>
      <c r="BG261" s="1404">
        <v>0</v>
      </c>
      <c r="BH261" s="1405" t="s">
        <v>407</v>
      </c>
      <c r="BI261" s="1405" t="s">
        <v>407</v>
      </c>
      <c r="BJ261" s="1404">
        <v>0</v>
      </c>
      <c r="BK261" s="1404">
        <v>0</v>
      </c>
      <c r="BL261" s="1404">
        <v>0</v>
      </c>
      <c r="BM261" s="1404">
        <v>0</v>
      </c>
      <c r="BN261" s="1408"/>
      <c r="BO261" s="1404">
        <v>0</v>
      </c>
      <c r="BP261" s="1405" t="s">
        <v>407</v>
      </c>
      <c r="BQ261" s="1405" t="s">
        <v>407</v>
      </c>
      <c r="BR261" s="1404">
        <v>1</v>
      </c>
      <c r="BS261" s="1405" t="s">
        <v>751</v>
      </c>
      <c r="BT261" s="1405" t="s">
        <v>407</v>
      </c>
      <c r="BU261" s="1405" t="s">
        <v>407</v>
      </c>
      <c r="BV261" s="1405" t="s">
        <v>407</v>
      </c>
      <c r="BW261" s="1404">
        <v>0</v>
      </c>
      <c r="BX261" s="1405" t="s">
        <v>407</v>
      </c>
      <c r="BY261" s="1405" t="s">
        <v>407</v>
      </c>
      <c r="BZ261" s="1405" t="s">
        <v>407</v>
      </c>
      <c r="CA261" s="1404">
        <v>0</v>
      </c>
      <c r="CB261" s="1405" t="s">
        <v>407</v>
      </c>
      <c r="CC261" s="1405" t="s">
        <v>677</v>
      </c>
      <c r="CD261" s="1404" t="b">
        <v>0</v>
      </c>
      <c r="CE261" s="1404" t="b">
        <v>0</v>
      </c>
      <c r="CF261" s="1404" t="b">
        <v>0</v>
      </c>
      <c r="CG261" s="1404" t="b">
        <v>0</v>
      </c>
      <c r="CH261" s="1404" t="b">
        <v>0</v>
      </c>
      <c r="CI261" s="1404" t="b">
        <v>0</v>
      </c>
      <c r="CJ261" s="1404" t="b">
        <v>1</v>
      </c>
      <c r="CK261" s="1404" t="b">
        <v>0</v>
      </c>
      <c r="CL261" s="1404" t="b">
        <v>0</v>
      </c>
      <c r="CM261" s="1405" t="s">
        <v>698</v>
      </c>
      <c r="CN261" s="1408"/>
      <c r="CO261" s="1408"/>
      <c r="CP261" s="1408"/>
      <c r="CQ261" s="1404">
        <v>1</v>
      </c>
      <c r="CR261" s="1408"/>
      <c r="CS261" s="1404">
        <v>1</v>
      </c>
      <c r="CT261" s="1405" t="s">
        <v>407</v>
      </c>
      <c r="CU261" s="1408"/>
    </row>
    <row r="262" spans="1:99" hidden="1" x14ac:dyDescent="0.2">
      <c r="A262" s="1404">
        <v>2024</v>
      </c>
      <c r="B262" s="1405" t="s">
        <v>179</v>
      </c>
      <c r="C262" s="1405" t="s">
        <v>1061</v>
      </c>
      <c r="D262" s="1406">
        <v>1</v>
      </c>
      <c r="E262" s="1406">
        <v>0</v>
      </c>
      <c r="F262" s="1405" t="s">
        <v>236</v>
      </c>
      <c r="G262" s="1407" t="s">
        <v>693</v>
      </c>
      <c r="H262" s="1405" t="s">
        <v>407</v>
      </c>
      <c r="I262" s="1405" t="s">
        <v>694</v>
      </c>
      <c r="J262" s="1405" t="s">
        <v>303</v>
      </c>
      <c r="K262" s="1405" t="s">
        <v>1062</v>
      </c>
      <c r="L262" s="1405" t="s">
        <v>407</v>
      </c>
      <c r="M262" s="1405" t="s">
        <v>407</v>
      </c>
      <c r="N262" s="1408"/>
      <c r="O262" s="1407">
        <v>126</v>
      </c>
      <c r="P262" s="1405" t="s">
        <v>695</v>
      </c>
      <c r="Q262" s="1405" t="s">
        <v>474</v>
      </c>
      <c r="R262" s="1409">
        <v>12451</v>
      </c>
      <c r="S262" s="1409">
        <v>5130</v>
      </c>
      <c r="T262" s="1409">
        <v>691</v>
      </c>
      <c r="U262" s="1407">
        <v>13763</v>
      </c>
      <c r="V262" s="1405" t="s">
        <v>696</v>
      </c>
      <c r="W262" s="1405" t="s">
        <v>697</v>
      </c>
      <c r="X262" s="1405" t="s">
        <v>697</v>
      </c>
      <c r="Y262" s="1405" t="s">
        <v>407</v>
      </c>
      <c r="Z262" s="1404">
        <v>1</v>
      </c>
      <c r="AA262" s="1404">
        <v>0</v>
      </c>
      <c r="AB262" s="1408"/>
      <c r="AC262" s="1408"/>
      <c r="AD262" s="1408"/>
      <c r="AE262" s="1408"/>
      <c r="AF262" s="1408"/>
      <c r="AG262" s="1408"/>
      <c r="AH262" s="1408"/>
      <c r="AI262" s="1406">
        <v>0</v>
      </c>
      <c r="AJ262" s="1408"/>
      <c r="AK262" s="1408"/>
      <c r="AL262" s="1408"/>
      <c r="AM262" s="1408"/>
      <c r="AN262" s="1408"/>
      <c r="AO262" s="1408"/>
      <c r="AP262" s="1408"/>
      <c r="AQ262" s="1406">
        <v>1462440</v>
      </c>
      <c r="AR262" s="1404" t="s">
        <v>407</v>
      </c>
      <c r="AS262" s="1406">
        <v>4006.6849315068494</v>
      </c>
      <c r="AT262" s="1406">
        <v>117.4556260541322</v>
      </c>
      <c r="AU262" s="1406">
        <v>0.32179623576474575</v>
      </c>
      <c r="AV262" s="1406">
        <v>14.273249045522684</v>
      </c>
      <c r="AW262" s="1406">
        <v>3.91047919055416E-2</v>
      </c>
      <c r="AX262" s="1405" t="s">
        <v>407</v>
      </c>
      <c r="AY262" s="1404">
        <v>0</v>
      </c>
      <c r="AZ262" s="1405" t="s">
        <v>407</v>
      </c>
      <c r="BA262" s="1405" t="s">
        <v>407</v>
      </c>
      <c r="BB262" s="1408"/>
      <c r="BC262" s="1408"/>
      <c r="BD262" s="1404">
        <v>0</v>
      </c>
      <c r="BE262" s="1405" t="s">
        <v>407</v>
      </c>
      <c r="BF262" s="1405" t="s">
        <v>407</v>
      </c>
      <c r="BG262" s="1404">
        <v>0</v>
      </c>
      <c r="BH262" s="1405" t="s">
        <v>407</v>
      </c>
      <c r="BI262" s="1405" t="s">
        <v>407</v>
      </c>
      <c r="BJ262" s="1404">
        <v>0</v>
      </c>
      <c r="BK262" s="1404">
        <v>0</v>
      </c>
      <c r="BL262" s="1404">
        <v>0</v>
      </c>
      <c r="BM262" s="1404">
        <v>0</v>
      </c>
      <c r="BN262" s="1408"/>
      <c r="BO262" s="1404">
        <v>0</v>
      </c>
      <c r="BP262" s="1405" t="s">
        <v>407</v>
      </c>
      <c r="BQ262" s="1405" t="s">
        <v>407</v>
      </c>
      <c r="BR262" s="1404">
        <v>1</v>
      </c>
      <c r="BS262" s="1405" t="s">
        <v>898</v>
      </c>
      <c r="BT262" s="1405" t="s">
        <v>407</v>
      </c>
      <c r="BU262" s="1405" t="s">
        <v>407</v>
      </c>
      <c r="BV262" s="1405" t="s">
        <v>407</v>
      </c>
      <c r="BW262" s="1404">
        <v>0</v>
      </c>
      <c r="BX262" s="1405" t="s">
        <v>407</v>
      </c>
      <c r="BY262" s="1405" t="s">
        <v>407</v>
      </c>
      <c r="BZ262" s="1405" t="s">
        <v>407</v>
      </c>
      <c r="CA262" s="1404">
        <v>0</v>
      </c>
      <c r="CB262" s="1405" t="s">
        <v>407</v>
      </c>
      <c r="CC262" s="1405" t="s">
        <v>677</v>
      </c>
      <c r="CD262" s="1404" t="b">
        <v>0</v>
      </c>
      <c r="CE262" s="1404" t="b">
        <v>0</v>
      </c>
      <c r="CF262" s="1404" t="b">
        <v>0</v>
      </c>
      <c r="CG262" s="1404" t="b">
        <v>0</v>
      </c>
      <c r="CH262" s="1404" t="b">
        <v>0</v>
      </c>
      <c r="CI262" s="1404" t="b">
        <v>0</v>
      </c>
      <c r="CJ262" s="1404" t="b">
        <v>1</v>
      </c>
      <c r="CK262" s="1404" t="b">
        <v>0</v>
      </c>
      <c r="CL262" s="1404" t="b">
        <v>0</v>
      </c>
      <c r="CM262" s="1405" t="s">
        <v>698</v>
      </c>
      <c r="CN262" s="1408"/>
      <c r="CO262" s="1408"/>
      <c r="CP262" s="1408"/>
      <c r="CQ262" s="1404">
        <v>1</v>
      </c>
      <c r="CR262" s="1408"/>
      <c r="CS262" s="1404">
        <v>1</v>
      </c>
      <c r="CT262" s="1405" t="s">
        <v>407</v>
      </c>
      <c r="CU262" s="1408"/>
    </row>
    <row r="263" spans="1:99" hidden="1" x14ac:dyDescent="0.2">
      <c r="A263" s="1404">
        <v>2024</v>
      </c>
      <c r="B263" s="1405" t="s">
        <v>179</v>
      </c>
      <c r="C263" s="1405" t="s">
        <v>1063</v>
      </c>
      <c r="D263" s="1406">
        <v>1</v>
      </c>
      <c r="E263" s="1406">
        <v>0</v>
      </c>
      <c r="F263" s="1405" t="s">
        <v>236</v>
      </c>
      <c r="G263" s="1407" t="s">
        <v>693</v>
      </c>
      <c r="H263" s="1405" t="s">
        <v>407</v>
      </c>
      <c r="I263" s="1405" t="s">
        <v>694</v>
      </c>
      <c r="J263" s="1405" t="s">
        <v>303</v>
      </c>
      <c r="K263" s="1405" t="s">
        <v>745</v>
      </c>
      <c r="L263" s="1405" t="s">
        <v>407</v>
      </c>
      <c r="M263" s="1405" t="s">
        <v>407</v>
      </c>
      <c r="N263" s="1408"/>
      <c r="O263" s="1407">
        <v>126</v>
      </c>
      <c r="P263" s="1405" t="s">
        <v>695</v>
      </c>
      <c r="Q263" s="1405" t="s">
        <v>474</v>
      </c>
      <c r="R263" s="1409">
        <v>20390</v>
      </c>
      <c r="S263" s="1409">
        <v>8802</v>
      </c>
      <c r="T263" s="1409">
        <v>1032</v>
      </c>
      <c r="U263" s="1407">
        <v>13763</v>
      </c>
      <c r="V263" s="1405" t="s">
        <v>696</v>
      </c>
      <c r="W263" s="1405" t="s">
        <v>697</v>
      </c>
      <c r="X263" s="1405" t="s">
        <v>697</v>
      </c>
      <c r="Y263" s="1405" t="s">
        <v>407</v>
      </c>
      <c r="Z263" s="1404">
        <v>1</v>
      </c>
      <c r="AA263" s="1404">
        <v>0</v>
      </c>
      <c r="AB263" s="1408"/>
      <c r="AC263" s="1408"/>
      <c r="AD263" s="1408"/>
      <c r="AE263" s="1408"/>
      <c r="AF263" s="1408"/>
      <c r="AG263" s="1408"/>
      <c r="AH263" s="1408"/>
      <c r="AI263" s="1406">
        <v>0</v>
      </c>
      <c r="AJ263" s="1408"/>
      <c r="AK263" s="1408"/>
      <c r="AL263" s="1408"/>
      <c r="AM263" s="1408"/>
      <c r="AN263" s="1408"/>
      <c r="AO263" s="1408"/>
      <c r="AP263" s="1408"/>
      <c r="AQ263" s="1406">
        <v>508654</v>
      </c>
      <c r="AR263" s="1404" t="s">
        <v>407</v>
      </c>
      <c r="AS263" s="1406">
        <v>1393.5726027397261</v>
      </c>
      <c r="AT263" s="1406">
        <v>24.946248160863167</v>
      </c>
      <c r="AU263" s="1406">
        <v>6.8345885372227855E-2</v>
      </c>
      <c r="AV263" s="1406">
        <v>14.273249045522684</v>
      </c>
      <c r="AW263" s="1406">
        <v>3.91047919055416E-2</v>
      </c>
      <c r="AX263" s="1405" t="s">
        <v>407</v>
      </c>
      <c r="AY263" s="1404">
        <v>0</v>
      </c>
      <c r="AZ263" s="1405" t="s">
        <v>407</v>
      </c>
      <c r="BA263" s="1405" t="s">
        <v>407</v>
      </c>
      <c r="BB263" s="1408"/>
      <c r="BC263" s="1408"/>
      <c r="BD263" s="1404">
        <v>0</v>
      </c>
      <c r="BE263" s="1405" t="s">
        <v>407</v>
      </c>
      <c r="BF263" s="1405" t="s">
        <v>407</v>
      </c>
      <c r="BG263" s="1404">
        <v>0</v>
      </c>
      <c r="BH263" s="1405" t="s">
        <v>407</v>
      </c>
      <c r="BI263" s="1405" t="s">
        <v>407</v>
      </c>
      <c r="BJ263" s="1404">
        <v>0</v>
      </c>
      <c r="BK263" s="1404">
        <v>0</v>
      </c>
      <c r="BL263" s="1404">
        <v>0</v>
      </c>
      <c r="BM263" s="1404">
        <v>0</v>
      </c>
      <c r="BN263" s="1408"/>
      <c r="BO263" s="1404">
        <v>0</v>
      </c>
      <c r="BP263" s="1405" t="s">
        <v>407</v>
      </c>
      <c r="BQ263" s="1405" t="s">
        <v>407</v>
      </c>
      <c r="BR263" s="1404">
        <v>1</v>
      </c>
      <c r="BS263" s="1405" t="s">
        <v>898</v>
      </c>
      <c r="BT263" s="1405" t="s">
        <v>407</v>
      </c>
      <c r="BU263" s="1405" t="s">
        <v>407</v>
      </c>
      <c r="BV263" s="1405" t="s">
        <v>407</v>
      </c>
      <c r="BW263" s="1404">
        <v>0</v>
      </c>
      <c r="BX263" s="1405" t="s">
        <v>407</v>
      </c>
      <c r="BY263" s="1405" t="s">
        <v>407</v>
      </c>
      <c r="BZ263" s="1405" t="s">
        <v>407</v>
      </c>
      <c r="CA263" s="1404">
        <v>0</v>
      </c>
      <c r="CB263" s="1405" t="s">
        <v>407</v>
      </c>
      <c r="CC263" s="1405" t="s">
        <v>677</v>
      </c>
      <c r="CD263" s="1404" t="b">
        <v>0</v>
      </c>
      <c r="CE263" s="1404" t="b">
        <v>0</v>
      </c>
      <c r="CF263" s="1404" t="b">
        <v>0</v>
      </c>
      <c r="CG263" s="1404" t="b">
        <v>0</v>
      </c>
      <c r="CH263" s="1404" t="b">
        <v>0</v>
      </c>
      <c r="CI263" s="1404" t="b">
        <v>0</v>
      </c>
      <c r="CJ263" s="1404" t="b">
        <v>1</v>
      </c>
      <c r="CK263" s="1404" t="b">
        <v>0</v>
      </c>
      <c r="CL263" s="1404" t="b">
        <v>0</v>
      </c>
      <c r="CM263" s="1405" t="s">
        <v>698</v>
      </c>
      <c r="CN263" s="1408"/>
      <c r="CO263" s="1408"/>
      <c r="CP263" s="1408"/>
      <c r="CQ263" s="1404">
        <v>1</v>
      </c>
      <c r="CR263" s="1408"/>
      <c r="CS263" s="1404">
        <v>1</v>
      </c>
      <c r="CT263" s="1405" t="s">
        <v>407</v>
      </c>
      <c r="CU263" s="1408"/>
    </row>
    <row r="264" spans="1:99" hidden="1" x14ac:dyDescent="0.2">
      <c r="A264" s="1404">
        <v>2024</v>
      </c>
      <c r="B264" s="1405" t="s">
        <v>182</v>
      </c>
      <c r="C264" s="1405" t="s">
        <v>1122</v>
      </c>
      <c r="D264" s="1406">
        <v>1</v>
      </c>
      <c r="E264" s="1406">
        <v>0</v>
      </c>
      <c r="F264" s="1405" t="s">
        <v>236</v>
      </c>
      <c r="G264" s="1407" t="s">
        <v>693</v>
      </c>
      <c r="H264" s="1405" t="s">
        <v>407</v>
      </c>
      <c r="I264" s="1405" t="s">
        <v>694</v>
      </c>
      <c r="J264" s="1405" t="s">
        <v>315</v>
      </c>
      <c r="K264" s="1405" t="s">
        <v>1123</v>
      </c>
      <c r="L264" s="1405" t="s">
        <v>407</v>
      </c>
      <c r="M264" s="1405" t="s">
        <v>407</v>
      </c>
      <c r="N264" s="1408"/>
      <c r="O264" s="1407">
        <v>126</v>
      </c>
      <c r="P264" s="1405" t="s">
        <v>695</v>
      </c>
      <c r="Q264" s="1405" t="s">
        <v>477</v>
      </c>
      <c r="R264" s="1409">
        <v>6926</v>
      </c>
      <c r="S264" s="1409">
        <v>3266</v>
      </c>
      <c r="T264" s="1409">
        <v>232</v>
      </c>
      <c r="U264" s="1407">
        <v>13763</v>
      </c>
      <c r="V264" s="1405" t="s">
        <v>696</v>
      </c>
      <c r="W264" s="1405" t="s">
        <v>697</v>
      </c>
      <c r="X264" s="1405" t="s">
        <v>697</v>
      </c>
      <c r="Y264" s="1405" t="s">
        <v>407</v>
      </c>
      <c r="Z264" s="1404">
        <v>1</v>
      </c>
      <c r="AA264" s="1404">
        <v>0</v>
      </c>
      <c r="AB264" s="1408"/>
      <c r="AC264" s="1408"/>
      <c r="AD264" s="1408"/>
      <c r="AE264" s="1408"/>
      <c r="AF264" s="1408"/>
      <c r="AG264" s="1408"/>
      <c r="AH264" s="1408"/>
      <c r="AI264" s="1406">
        <v>0</v>
      </c>
      <c r="AJ264" s="1408"/>
      <c r="AK264" s="1408"/>
      <c r="AL264" s="1408"/>
      <c r="AM264" s="1408"/>
      <c r="AN264" s="1408"/>
      <c r="AO264" s="1408"/>
      <c r="AP264" s="1408"/>
      <c r="AQ264" s="1406">
        <v>74300</v>
      </c>
      <c r="AR264" s="1404" t="s">
        <v>407</v>
      </c>
      <c r="AS264" s="1406">
        <v>203.56164383561645</v>
      </c>
      <c r="AT264" s="1406">
        <v>10.727692751949178</v>
      </c>
      <c r="AU264" s="1406">
        <v>2.9390939046436103E-2</v>
      </c>
      <c r="AV264" s="1406">
        <v>9.2899815460569677</v>
      </c>
      <c r="AW264" s="1406">
        <v>2.5452004235772513E-2</v>
      </c>
      <c r="AX264" s="1405" t="s">
        <v>407</v>
      </c>
      <c r="AY264" s="1404">
        <v>0</v>
      </c>
      <c r="AZ264" s="1405" t="s">
        <v>407</v>
      </c>
      <c r="BA264" s="1405" t="s">
        <v>407</v>
      </c>
      <c r="BB264" s="1408"/>
      <c r="BC264" s="1408"/>
      <c r="BD264" s="1404">
        <v>0</v>
      </c>
      <c r="BE264" s="1405" t="s">
        <v>407</v>
      </c>
      <c r="BF264" s="1405" t="s">
        <v>407</v>
      </c>
      <c r="BG264" s="1404">
        <v>0</v>
      </c>
      <c r="BH264" s="1405" t="s">
        <v>407</v>
      </c>
      <c r="BI264" s="1405" t="s">
        <v>407</v>
      </c>
      <c r="BJ264" s="1404">
        <v>0</v>
      </c>
      <c r="BK264" s="1404">
        <v>0</v>
      </c>
      <c r="BL264" s="1404">
        <v>0</v>
      </c>
      <c r="BM264" s="1404">
        <v>0</v>
      </c>
      <c r="BN264" s="1408"/>
      <c r="BO264" s="1404">
        <v>0</v>
      </c>
      <c r="BP264" s="1405" t="s">
        <v>407</v>
      </c>
      <c r="BQ264" s="1405" t="s">
        <v>407</v>
      </c>
      <c r="BR264" s="1404">
        <v>1</v>
      </c>
      <c r="BS264" s="1405" t="s">
        <v>713</v>
      </c>
      <c r="BT264" s="1405" t="s">
        <v>407</v>
      </c>
      <c r="BU264" s="1405" t="s">
        <v>407</v>
      </c>
      <c r="BV264" s="1405" t="s">
        <v>1270</v>
      </c>
      <c r="BW264" s="1404">
        <v>0</v>
      </c>
      <c r="BX264" s="1405" t="s">
        <v>407</v>
      </c>
      <c r="BY264" s="1405" t="s">
        <v>407</v>
      </c>
      <c r="BZ264" s="1405" t="s">
        <v>407</v>
      </c>
      <c r="CA264" s="1404">
        <v>0</v>
      </c>
      <c r="CB264" s="1405" t="s">
        <v>407</v>
      </c>
      <c r="CC264" s="1405" t="s">
        <v>677</v>
      </c>
      <c r="CD264" s="1404" t="b">
        <v>0</v>
      </c>
      <c r="CE264" s="1404" t="b">
        <v>0</v>
      </c>
      <c r="CF264" s="1404" t="b">
        <v>0</v>
      </c>
      <c r="CG264" s="1404" t="b">
        <v>0</v>
      </c>
      <c r="CH264" s="1404" t="b">
        <v>0</v>
      </c>
      <c r="CI264" s="1404" t="b">
        <v>0</v>
      </c>
      <c r="CJ264" s="1404" t="b">
        <v>1</v>
      </c>
      <c r="CK264" s="1404" t="b">
        <v>0</v>
      </c>
      <c r="CL264" s="1404" t="b">
        <v>0</v>
      </c>
      <c r="CM264" s="1405" t="s">
        <v>698</v>
      </c>
      <c r="CN264" s="1408"/>
      <c r="CO264" s="1408"/>
      <c r="CP264" s="1408"/>
      <c r="CQ264" s="1404">
        <v>1</v>
      </c>
      <c r="CR264" s="1408"/>
      <c r="CS264" s="1404">
        <v>1</v>
      </c>
      <c r="CT264" s="1405" t="s">
        <v>407</v>
      </c>
      <c r="CU264" s="1408"/>
    </row>
    <row r="265" spans="1:99" hidden="1" x14ac:dyDescent="0.2">
      <c r="A265" s="1404">
        <v>2024</v>
      </c>
      <c r="B265" s="1405" t="s">
        <v>182</v>
      </c>
      <c r="C265" s="1405" t="s">
        <v>1125</v>
      </c>
      <c r="D265" s="1406">
        <v>1</v>
      </c>
      <c r="E265" s="1406">
        <v>0</v>
      </c>
      <c r="F265" s="1405" t="s">
        <v>236</v>
      </c>
      <c r="G265" s="1407" t="s">
        <v>693</v>
      </c>
      <c r="H265" s="1405" t="s">
        <v>407</v>
      </c>
      <c r="I265" s="1405" t="s">
        <v>694</v>
      </c>
      <c r="J265" s="1405" t="s">
        <v>315</v>
      </c>
      <c r="K265" s="1405" t="s">
        <v>1033</v>
      </c>
      <c r="L265" s="1405" t="s">
        <v>407</v>
      </c>
      <c r="M265" s="1405" t="s">
        <v>407</v>
      </c>
      <c r="N265" s="1408"/>
      <c r="O265" s="1407">
        <v>126</v>
      </c>
      <c r="P265" s="1405" t="s">
        <v>695</v>
      </c>
      <c r="Q265" s="1405" t="s">
        <v>477</v>
      </c>
      <c r="R265" s="1409">
        <v>4776</v>
      </c>
      <c r="S265" s="1409">
        <v>2351</v>
      </c>
      <c r="T265" s="1409">
        <v>274</v>
      </c>
      <c r="U265" s="1407">
        <v>13763</v>
      </c>
      <c r="V265" s="1405" t="s">
        <v>696</v>
      </c>
      <c r="W265" s="1405" t="s">
        <v>697</v>
      </c>
      <c r="X265" s="1405" t="s">
        <v>697</v>
      </c>
      <c r="Y265" s="1405" t="s">
        <v>407</v>
      </c>
      <c r="Z265" s="1404">
        <v>1</v>
      </c>
      <c r="AA265" s="1404">
        <v>0</v>
      </c>
      <c r="AB265" s="1408"/>
      <c r="AC265" s="1408"/>
      <c r="AD265" s="1408"/>
      <c r="AE265" s="1408"/>
      <c r="AF265" s="1408"/>
      <c r="AG265" s="1408"/>
      <c r="AH265" s="1408"/>
      <c r="AI265" s="1406">
        <v>0</v>
      </c>
      <c r="AJ265" s="1408"/>
      <c r="AK265" s="1408"/>
      <c r="AL265" s="1408"/>
      <c r="AM265" s="1408"/>
      <c r="AN265" s="1408"/>
      <c r="AO265" s="1408"/>
      <c r="AP265" s="1408"/>
      <c r="AQ265" s="1406">
        <v>94800</v>
      </c>
      <c r="AR265" s="1404" t="s">
        <v>407</v>
      </c>
      <c r="AS265" s="1406">
        <v>259.72602739726028</v>
      </c>
      <c r="AT265" s="1406">
        <v>19.849246231155778</v>
      </c>
      <c r="AU265" s="1406">
        <v>5.4381496523714462E-2</v>
      </c>
      <c r="AV265" s="1406">
        <v>9.2899815460569677</v>
      </c>
      <c r="AW265" s="1406">
        <v>2.5452004235772513E-2</v>
      </c>
      <c r="AX265" s="1405" t="s">
        <v>407</v>
      </c>
      <c r="AY265" s="1404">
        <v>0</v>
      </c>
      <c r="AZ265" s="1405" t="s">
        <v>407</v>
      </c>
      <c r="BA265" s="1405" t="s">
        <v>407</v>
      </c>
      <c r="BB265" s="1408"/>
      <c r="BC265" s="1408"/>
      <c r="BD265" s="1404">
        <v>0</v>
      </c>
      <c r="BE265" s="1405" t="s">
        <v>407</v>
      </c>
      <c r="BF265" s="1405" t="s">
        <v>407</v>
      </c>
      <c r="BG265" s="1404">
        <v>0</v>
      </c>
      <c r="BH265" s="1405" t="s">
        <v>407</v>
      </c>
      <c r="BI265" s="1405" t="s">
        <v>407</v>
      </c>
      <c r="BJ265" s="1404">
        <v>0</v>
      </c>
      <c r="BK265" s="1404">
        <v>0</v>
      </c>
      <c r="BL265" s="1404">
        <v>0</v>
      </c>
      <c r="BM265" s="1404">
        <v>0</v>
      </c>
      <c r="BN265" s="1408"/>
      <c r="BO265" s="1404">
        <v>0</v>
      </c>
      <c r="BP265" s="1405" t="s">
        <v>407</v>
      </c>
      <c r="BQ265" s="1405" t="s">
        <v>407</v>
      </c>
      <c r="BR265" s="1404">
        <v>1</v>
      </c>
      <c r="BS265" s="1405" t="s">
        <v>713</v>
      </c>
      <c r="BT265" s="1405" t="s">
        <v>407</v>
      </c>
      <c r="BU265" s="1405" t="s">
        <v>407</v>
      </c>
      <c r="BV265" s="1405" t="s">
        <v>1002</v>
      </c>
      <c r="BW265" s="1404">
        <v>0</v>
      </c>
      <c r="BX265" s="1405" t="s">
        <v>407</v>
      </c>
      <c r="BY265" s="1405" t="s">
        <v>407</v>
      </c>
      <c r="BZ265" s="1405" t="s">
        <v>407</v>
      </c>
      <c r="CA265" s="1404">
        <v>0</v>
      </c>
      <c r="CB265" s="1405" t="s">
        <v>407</v>
      </c>
      <c r="CC265" s="1405" t="s">
        <v>677</v>
      </c>
      <c r="CD265" s="1404" t="b">
        <v>0</v>
      </c>
      <c r="CE265" s="1404" t="b">
        <v>0</v>
      </c>
      <c r="CF265" s="1404" t="b">
        <v>0</v>
      </c>
      <c r="CG265" s="1404" t="b">
        <v>0</v>
      </c>
      <c r="CH265" s="1404" t="b">
        <v>0</v>
      </c>
      <c r="CI265" s="1404" t="b">
        <v>0</v>
      </c>
      <c r="CJ265" s="1404" t="b">
        <v>1</v>
      </c>
      <c r="CK265" s="1404" t="b">
        <v>0</v>
      </c>
      <c r="CL265" s="1404" t="b">
        <v>0</v>
      </c>
      <c r="CM265" s="1405" t="s">
        <v>698</v>
      </c>
      <c r="CN265" s="1408"/>
      <c r="CO265" s="1408"/>
      <c r="CP265" s="1408"/>
      <c r="CQ265" s="1404">
        <v>1</v>
      </c>
      <c r="CR265" s="1408"/>
      <c r="CS265" s="1404">
        <v>1</v>
      </c>
      <c r="CT265" s="1405" t="s">
        <v>407</v>
      </c>
      <c r="CU265" s="1408"/>
    </row>
    <row r="266" spans="1:99" hidden="1" x14ac:dyDescent="0.2">
      <c r="A266" s="1404">
        <v>2024</v>
      </c>
      <c r="B266" s="1405" t="s">
        <v>182</v>
      </c>
      <c r="C266" s="1405" t="s">
        <v>1113</v>
      </c>
      <c r="D266" s="1406">
        <v>1</v>
      </c>
      <c r="E266" s="1406">
        <v>0</v>
      </c>
      <c r="F266" s="1405" t="s">
        <v>236</v>
      </c>
      <c r="G266" s="1407" t="s">
        <v>693</v>
      </c>
      <c r="H266" s="1405" t="s">
        <v>407</v>
      </c>
      <c r="I266" s="1405" t="s">
        <v>694</v>
      </c>
      <c r="J266" s="1405" t="s">
        <v>315</v>
      </c>
      <c r="K266" s="1405" t="s">
        <v>1114</v>
      </c>
      <c r="L266" s="1405" t="s">
        <v>407</v>
      </c>
      <c r="M266" s="1405" t="s">
        <v>407</v>
      </c>
      <c r="N266" s="1408"/>
      <c r="O266" s="1407">
        <v>126</v>
      </c>
      <c r="P266" s="1405" t="s">
        <v>695</v>
      </c>
      <c r="Q266" s="1405" t="s">
        <v>477</v>
      </c>
      <c r="R266" s="1409">
        <v>2540</v>
      </c>
      <c r="S266" s="1409">
        <v>2350</v>
      </c>
      <c r="T266" s="1409">
        <v>282</v>
      </c>
      <c r="U266" s="1407">
        <v>13763</v>
      </c>
      <c r="V266" s="1405" t="s">
        <v>696</v>
      </c>
      <c r="W266" s="1405" t="s">
        <v>697</v>
      </c>
      <c r="X266" s="1405" t="s">
        <v>697</v>
      </c>
      <c r="Y266" s="1405" t="s">
        <v>407</v>
      </c>
      <c r="Z266" s="1404">
        <v>1</v>
      </c>
      <c r="AA266" s="1404">
        <v>0</v>
      </c>
      <c r="AB266" s="1408"/>
      <c r="AC266" s="1408"/>
      <c r="AD266" s="1408"/>
      <c r="AE266" s="1408"/>
      <c r="AF266" s="1408"/>
      <c r="AG266" s="1408"/>
      <c r="AH266" s="1408"/>
      <c r="AI266" s="1406">
        <v>0</v>
      </c>
      <c r="AJ266" s="1408"/>
      <c r="AK266" s="1408"/>
      <c r="AL266" s="1408"/>
      <c r="AM266" s="1408"/>
      <c r="AN266" s="1408"/>
      <c r="AO266" s="1408"/>
      <c r="AP266" s="1408"/>
      <c r="AQ266" s="1406">
        <v>27600</v>
      </c>
      <c r="AR266" s="1404" t="s">
        <v>407</v>
      </c>
      <c r="AS266" s="1406">
        <v>75.61643835616438</v>
      </c>
      <c r="AT266" s="1406">
        <v>10.866141732283465</v>
      </c>
      <c r="AU266" s="1406">
        <v>2.9770251321324562E-2</v>
      </c>
      <c r="AV266" s="1406">
        <v>9.2899815460569677</v>
      </c>
      <c r="AW266" s="1406">
        <v>2.5452004235772513E-2</v>
      </c>
      <c r="AX266" s="1405" t="s">
        <v>407</v>
      </c>
      <c r="AY266" s="1404">
        <v>0</v>
      </c>
      <c r="AZ266" s="1405" t="s">
        <v>407</v>
      </c>
      <c r="BA266" s="1405" t="s">
        <v>407</v>
      </c>
      <c r="BB266" s="1408"/>
      <c r="BC266" s="1408"/>
      <c r="BD266" s="1404">
        <v>0</v>
      </c>
      <c r="BE266" s="1405" t="s">
        <v>407</v>
      </c>
      <c r="BF266" s="1405" t="s">
        <v>407</v>
      </c>
      <c r="BG266" s="1404">
        <v>0</v>
      </c>
      <c r="BH266" s="1405" t="s">
        <v>407</v>
      </c>
      <c r="BI266" s="1405" t="s">
        <v>407</v>
      </c>
      <c r="BJ266" s="1404">
        <v>0</v>
      </c>
      <c r="BK266" s="1404">
        <v>0</v>
      </c>
      <c r="BL266" s="1404">
        <v>0</v>
      </c>
      <c r="BM266" s="1404">
        <v>0</v>
      </c>
      <c r="BN266" s="1408"/>
      <c r="BO266" s="1404">
        <v>0</v>
      </c>
      <c r="BP266" s="1405" t="s">
        <v>407</v>
      </c>
      <c r="BQ266" s="1405" t="s">
        <v>407</v>
      </c>
      <c r="BR266" s="1404">
        <v>1</v>
      </c>
      <c r="BS266" s="1405" t="s">
        <v>713</v>
      </c>
      <c r="BT266" s="1405" t="s">
        <v>407</v>
      </c>
      <c r="BU266" s="1405" t="s">
        <v>407</v>
      </c>
      <c r="BV266" s="1405" t="s">
        <v>1002</v>
      </c>
      <c r="BW266" s="1404">
        <v>0</v>
      </c>
      <c r="BX266" s="1405" t="s">
        <v>407</v>
      </c>
      <c r="BY266" s="1405" t="s">
        <v>407</v>
      </c>
      <c r="BZ266" s="1405" t="s">
        <v>407</v>
      </c>
      <c r="CA266" s="1404">
        <v>0</v>
      </c>
      <c r="CB266" s="1405" t="s">
        <v>407</v>
      </c>
      <c r="CC266" s="1405" t="s">
        <v>677</v>
      </c>
      <c r="CD266" s="1404" t="b">
        <v>0</v>
      </c>
      <c r="CE266" s="1404" t="b">
        <v>0</v>
      </c>
      <c r="CF266" s="1404" t="b">
        <v>0</v>
      </c>
      <c r="CG266" s="1404" t="b">
        <v>0</v>
      </c>
      <c r="CH266" s="1404" t="b">
        <v>0</v>
      </c>
      <c r="CI266" s="1404" t="b">
        <v>0</v>
      </c>
      <c r="CJ266" s="1404" t="b">
        <v>1</v>
      </c>
      <c r="CK266" s="1404" t="b">
        <v>0</v>
      </c>
      <c r="CL266" s="1404" t="b">
        <v>0</v>
      </c>
      <c r="CM266" s="1405" t="s">
        <v>698</v>
      </c>
      <c r="CN266" s="1408"/>
      <c r="CO266" s="1408"/>
      <c r="CP266" s="1408"/>
      <c r="CQ266" s="1404">
        <v>1</v>
      </c>
      <c r="CR266" s="1408"/>
      <c r="CS266" s="1404">
        <v>1</v>
      </c>
      <c r="CT266" s="1405" t="s">
        <v>407</v>
      </c>
      <c r="CU266" s="1408"/>
    </row>
    <row r="267" spans="1:99" hidden="1" x14ac:dyDescent="0.2">
      <c r="A267" s="1404">
        <v>2024</v>
      </c>
      <c r="B267" s="1405" t="s">
        <v>179</v>
      </c>
      <c r="C267" s="1405" t="s">
        <v>1056</v>
      </c>
      <c r="D267" s="1406">
        <v>1</v>
      </c>
      <c r="E267" s="1406">
        <v>0</v>
      </c>
      <c r="F267" s="1405" t="s">
        <v>236</v>
      </c>
      <c r="G267" s="1407" t="s">
        <v>693</v>
      </c>
      <c r="H267" s="1405" t="s">
        <v>407</v>
      </c>
      <c r="I267" s="1405" t="s">
        <v>694</v>
      </c>
      <c r="J267" s="1405" t="s">
        <v>303</v>
      </c>
      <c r="K267" s="1405" t="s">
        <v>1057</v>
      </c>
      <c r="L267" s="1405" t="s">
        <v>407</v>
      </c>
      <c r="M267" s="1405" t="s">
        <v>407</v>
      </c>
      <c r="N267" s="1408"/>
      <c r="O267" s="1407">
        <v>126</v>
      </c>
      <c r="P267" s="1405" t="s">
        <v>695</v>
      </c>
      <c r="Q267" s="1405" t="s">
        <v>474</v>
      </c>
      <c r="R267" s="1409">
        <v>1588</v>
      </c>
      <c r="S267" s="1409">
        <v>1870</v>
      </c>
      <c r="T267" s="1409">
        <v>218</v>
      </c>
      <c r="U267" s="1407">
        <v>13763</v>
      </c>
      <c r="V267" s="1405" t="s">
        <v>696</v>
      </c>
      <c r="W267" s="1405" t="s">
        <v>697</v>
      </c>
      <c r="X267" s="1405" t="s">
        <v>697</v>
      </c>
      <c r="Y267" s="1405" t="s">
        <v>407</v>
      </c>
      <c r="Z267" s="1404">
        <v>1</v>
      </c>
      <c r="AA267" s="1404">
        <v>0</v>
      </c>
      <c r="AB267" s="1408"/>
      <c r="AC267" s="1408"/>
      <c r="AD267" s="1408"/>
      <c r="AE267" s="1408"/>
      <c r="AF267" s="1408"/>
      <c r="AG267" s="1408"/>
      <c r="AH267" s="1406">
        <v>30620</v>
      </c>
      <c r="AI267" s="1406">
        <v>30620</v>
      </c>
      <c r="AJ267" s="1408"/>
      <c r="AK267" s="1408"/>
      <c r="AL267" s="1408"/>
      <c r="AM267" s="1408"/>
      <c r="AN267" s="1408"/>
      <c r="AO267" s="1408"/>
      <c r="AP267" s="1406">
        <v>74880</v>
      </c>
      <c r="AQ267" s="1406">
        <v>74880</v>
      </c>
      <c r="AR267" s="1404" t="s">
        <v>407</v>
      </c>
      <c r="AS267" s="1406">
        <v>205.15068493150685</v>
      </c>
      <c r="AT267" s="1406">
        <v>47.153652392947102</v>
      </c>
      <c r="AU267" s="1406">
        <v>0.12918808874780027</v>
      </c>
      <c r="AV267" s="1406">
        <v>14.273249045522684</v>
      </c>
      <c r="AW267" s="1406">
        <v>3.91047919055416E-2</v>
      </c>
      <c r="AX267" s="1405" t="s">
        <v>407</v>
      </c>
      <c r="AY267" s="1404">
        <v>0</v>
      </c>
      <c r="AZ267" s="1405" t="s">
        <v>407</v>
      </c>
      <c r="BA267" s="1405" t="s">
        <v>407</v>
      </c>
      <c r="BB267" s="1408"/>
      <c r="BC267" s="1408"/>
      <c r="BD267" s="1404">
        <v>0</v>
      </c>
      <c r="BE267" s="1405" t="s">
        <v>407</v>
      </c>
      <c r="BF267" s="1405" t="s">
        <v>407</v>
      </c>
      <c r="BG267" s="1404">
        <v>0</v>
      </c>
      <c r="BH267" s="1405" t="s">
        <v>407</v>
      </c>
      <c r="BI267" s="1405" t="s">
        <v>407</v>
      </c>
      <c r="BJ267" s="1404">
        <v>1</v>
      </c>
      <c r="BK267" s="1404">
        <v>0</v>
      </c>
      <c r="BL267" s="1404">
        <v>0</v>
      </c>
      <c r="BM267" s="1404">
        <v>0</v>
      </c>
      <c r="BN267" s="1408"/>
      <c r="BO267" s="1404">
        <v>0</v>
      </c>
      <c r="BP267" s="1405" t="s">
        <v>407</v>
      </c>
      <c r="BQ267" s="1405" t="s">
        <v>407</v>
      </c>
      <c r="BR267" s="1404">
        <v>0</v>
      </c>
      <c r="BS267" s="1405" t="s">
        <v>407</v>
      </c>
      <c r="BT267" s="1405" t="s">
        <v>407</v>
      </c>
      <c r="BU267" s="1405" t="s">
        <v>407</v>
      </c>
      <c r="BV267" s="1405" t="s">
        <v>407</v>
      </c>
      <c r="BW267" s="1404">
        <v>0</v>
      </c>
      <c r="BX267" s="1405" t="s">
        <v>407</v>
      </c>
      <c r="BY267" s="1405" t="s">
        <v>407</v>
      </c>
      <c r="BZ267" s="1405" t="s">
        <v>407</v>
      </c>
      <c r="CA267" s="1404">
        <v>0</v>
      </c>
      <c r="CB267" s="1405" t="s">
        <v>407</v>
      </c>
      <c r="CC267" s="1405" t="s">
        <v>677</v>
      </c>
      <c r="CD267" s="1404" t="b">
        <v>0</v>
      </c>
      <c r="CE267" s="1404" t="b">
        <v>0</v>
      </c>
      <c r="CF267" s="1404" t="b">
        <v>0</v>
      </c>
      <c r="CG267" s="1404" t="b">
        <v>0</v>
      </c>
      <c r="CH267" s="1404" t="b">
        <v>0</v>
      </c>
      <c r="CI267" s="1404" t="b">
        <v>0</v>
      </c>
      <c r="CJ267" s="1404" t="b">
        <v>1</v>
      </c>
      <c r="CK267" s="1404" t="b">
        <v>0</v>
      </c>
      <c r="CL267" s="1404" t="b">
        <v>0</v>
      </c>
      <c r="CM267" s="1405" t="s">
        <v>698</v>
      </c>
      <c r="CN267" s="1408"/>
      <c r="CO267" s="1408"/>
      <c r="CP267" s="1408"/>
      <c r="CQ267" s="1404">
        <v>1</v>
      </c>
      <c r="CR267" s="1408"/>
      <c r="CS267" s="1404">
        <v>1</v>
      </c>
      <c r="CT267" s="1405" t="s">
        <v>407</v>
      </c>
      <c r="CU267" s="1408"/>
    </row>
    <row r="268" spans="1:99" hidden="1" x14ac:dyDescent="0.2">
      <c r="A268" s="1404">
        <v>2024</v>
      </c>
      <c r="B268" s="1405" t="s">
        <v>182</v>
      </c>
      <c r="C268" s="1405" t="s">
        <v>477</v>
      </c>
      <c r="D268" s="1406">
        <v>1</v>
      </c>
      <c r="E268" s="1406">
        <v>0</v>
      </c>
      <c r="F268" s="1405" t="s">
        <v>236</v>
      </c>
      <c r="G268" s="1407" t="s">
        <v>693</v>
      </c>
      <c r="H268" s="1405" t="s">
        <v>407</v>
      </c>
      <c r="I268" s="1405" t="s">
        <v>694</v>
      </c>
      <c r="J268" s="1405" t="s">
        <v>315</v>
      </c>
      <c r="K268" s="1405" t="s">
        <v>1115</v>
      </c>
      <c r="L268" s="1405" t="s">
        <v>407</v>
      </c>
      <c r="M268" s="1405" t="s">
        <v>407</v>
      </c>
      <c r="N268" s="1408"/>
      <c r="O268" s="1407">
        <v>126</v>
      </c>
      <c r="P268" s="1405" t="s">
        <v>695</v>
      </c>
      <c r="Q268" s="1405" t="s">
        <v>477</v>
      </c>
      <c r="R268" s="1409">
        <v>47268</v>
      </c>
      <c r="S268" s="1409">
        <v>23917</v>
      </c>
      <c r="T268" s="1409">
        <v>5051</v>
      </c>
      <c r="U268" s="1407">
        <v>13763</v>
      </c>
      <c r="V268" s="1405" t="s">
        <v>696</v>
      </c>
      <c r="W268" s="1405" t="s">
        <v>697</v>
      </c>
      <c r="X268" s="1405" t="s">
        <v>697</v>
      </c>
      <c r="Y268" s="1405" t="s">
        <v>407</v>
      </c>
      <c r="Z268" s="1404">
        <v>1</v>
      </c>
      <c r="AA268" s="1404">
        <v>0</v>
      </c>
      <c r="AB268" s="1408"/>
      <c r="AC268" s="1408"/>
      <c r="AD268" s="1408"/>
      <c r="AE268" s="1408"/>
      <c r="AF268" s="1408"/>
      <c r="AG268" s="1408"/>
      <c r="AH268" s="1408"/>
      <c r="AI268" s="1406">
        <v>0</v>
      </c>
      <c r="AJ268" s="1408"/>
      <c r="AK268" s="1408"/>
      <c r="AL268" s="1408"/>
      <c r="AM268" s="1408"/>
      <c r="AN268" s="1408"/>
      <c r="AO268" s="1408"/>
      <c r="AP268" s="1408"/>
      <c r="AQ268" s="1406">
        <v>1153776</v>
      </c>
      <c r="AR268" s="1404" t="s">
        <v>407</v>
      </c>
      <c r="AS268" s="1406">
        <v>3161.0301369863014</v>
      </c>
      <c r="AT268" s="1406">
        <v>24.409240924092408</v>
      </c>
      <c r="AU268" s="1406">
        <v>6.6874632668746326E-2</v>
      </c>
      <c r="AV268" s="1406">
        <v>9.2899815460569677</v>
      </c>
      <c r="AW268" s="1406">
        <v>2.5452004235772513E-2</v>
      </c>
      <c r="AX268" s="1405" t="s">
        <v>407</v>
      </c>
      <c r="AY268" s="1404">
        <v>0</v>
      </c>
      <c r="AZ268" s="1405" t="s">
        <v>407</v>
      </c>
      <c r="BA268" s="1405" t="s">
        <v>407</v>
      </c>
      <c r="BB268" s="1408"/>
      <c r="BC268" s="1408"/>
      <c r="BD268" s="1404">
        <v>0</v>
      </c>
      <c r="BE268" s="1405" t="s">
        <v>407</v>
      </c>
      <c r="BF268" s="1405" t="s">
        <v>407</v>
      </c>
      <c r="BG268" s="1404">
        <v>0</v>
      </c>
      <c r="BH268" s="1405" t="s">
        <v>407</v>
      </c>
      <c r="BI268" s="1405" t="s">
        <v>407</v>
      </c>
      <c r="BJ268" s="1404">
        <v>0</v>
      </c>
      <c r="BK268" s="1404">
        <v>0</v>
      </c>
      <c r="BL268" s="1404">
        <v>0</v>
      </c>
      <c r="BM268" s="1404">
        <v>0</v>
      </c>
      <c r="BN268" s="1408"/>
      <c r="BO268" s="1404">
        <v>0</v>
      </c>
      <c r="BP268" s="1405" t="s">
        <v>407</v>
      </c>
      <c r="BQ268" s="1405" t="s">
        <v>407</v>
      </c>
      <c r="BR268" s="1404">
        <v>1</v>
      </c>
      <c r="BS268" s="1405" t="s">
        <v>713</v>
      </c>
      <c r="BT268" s="1405" t="s">
        <v>407</v>
      </c>
      <c r="BU268" s="1405" t="s">
        <v>407</v>
      </c>
      <c r="BV268" s="1405" t="s">
        <v>1002</v>
      </c>
      <c r="BW268" s="1404">
        <v>0</v>
      </c>
      <c r="BX268" s="1405" t="s">
        <v>407</v>
      </c>
      <c r="BY268" s="1405" t="s">
        <v>407</v>
      </c>
      <c r="BZ268" s="1405" t="s">
        <v>407</v>
      </c>
      <c r="CA268" s="1404">
        <v>0</v>
      </c>
      <c r="CB268" s="1405" t="s">
        <v>407</v>
      </c>
      <c r="CC268" s="1405" t="s">
        <v>677</v>
      </c>
      <c r="CD268" s="1404" t="b">
        <v>0</v>
      </c>
      <c r="CE268" s="1404" t="b">
        <v>0</v>
      </c>
      <c r="CF268" s="1404" t="b">
        <v>0</v>
      </c>
      <c r="CG268" s="1404" t="b">
        <v>0</v>
      </c>
      <c r="CH268" s="1404" t="b">
        <v>0</v>
      </c>
      <c r="CI268" s="1404" t="b">
        <v>0</v>
      </c>
      <c r="CJ268" s="1404" t="b">
        <v>1</v>
      </c>
      <c r="CK268" s="1404" t="b">
        <v>0</v>
      </c>
      <c r="CL268" s="1404" t="b">
        <v>0</v>
      </c>
      <c r="CM268" s="1405" t="s">
        <v>698</v>
      </c>
      <c r="CN268" s="1408"/>
      <c r="CO268" s="1408"/>
      <c r="CP268" s="1408"/>
      <c r="CQ268" s="1404">
        <v>1</v>
      </c>
      <c r="CR268" s="1408"/>
      <c r="CS268" s="1404">
        <v>1</v>
      </c>
      <c r="CT268" s="1405" t="s">
        <v>407</v>
      </c>
      <c r="CU268" s="1408"/>
    </row>
    <row r="269" spans="1:99" hidden="1" x14ac:dyDescent="0.2">
      <c r="A269" s="1404">
        <v>2024</v>
      </c>
      <c r="B269" s="1405" t="s">
        <v>183</v>
      </c>
      <c r="C269" s="1405" t="s">
        <v>478</v>
      </c>
      <c r="D269" s="1406">
        <v>1</v>
      </c>
      <c r="E269" s="1406">
        <v>0</v>
      </c>
      <c r="F269" s="1405" t="s">
        <v>236</v>
      </c>
      <c r="G269" s="1407" t="s">
        <v>693</v>
      </c>
      <c r="H269" s="1405" t="s">
        <v>407</v>
      </c>
      <c r="I269" s="1405" t="s">
        <v>694</v>
      </c>
      <c r="J269" s="1405" t="s">
        <v>319</v>
      </c>
      <c r="K269" s="1405" t="s">
        <v>851</v>
      </c>
      <c r="L269" s="1405" t="s">
        <v>407</v>
      </c>
      <c r="M269" s="1405" t="s">
        <v>407</v>
      </c>
      <c r="N269" s="1408"/>
      <c r="O269" s="1407">
        <v>126</v>
      </c>
      <c r="P269" s="1405" t="s">
        <v>695</v>
      </c>
      <c r="Q269" s="1405" t="s">
        <v>478</v>
      </c>
      <c r="R269" s="1409">
        <v>45349</v>
      </c>
      <c r="S269" s="1409">
        <v>22390</v>
      </c>
      <c r="T269" s="1409">
        <v>2701</v>
      </c>
      <c r="U269" s="1407">
        <v>13763</v>
      </c>
      <c r="V269" s="1405" t="s">
        <v>696</v>
      </c>
      <c r="W269" s="1405" t="s">
        <v>697</v>
      </c>
      <c r="X269" s="1405" t="s">
        <v>697</v>
      </c>
      <c r="Y269" s="1405" t="s">
        <v>407</v>
      </c>
      <c r="Z269" s="1404">
        <v>1</v>
      </c>
      <c r="AA269" s="1404">
        <v>0</v>
      </c>
      <c r="AB269" s="1408"/>
      <c r="AC269" s="1408"/>
      <c r="AD269" s="1408"/>
      <c r="AE269" s="1408"/>
      <c r="AF269" s="1408"/>
      <c r="AG269" s="1408"/>
      <c r="AH269" s="1406">
        <v>0</v>
      </c>
      <c r="AI269" s="1406">
        <v>0</v>
      </c>
      <c r="AJ269" s="1408"/>
      <c r="AK269" s="1408"/>
      <c r="AL269" s="1408"/>
      <c r="AM269" s="1408"/>
      <c r="AN269" s="1408"/>
      <c r="AO269" s="1408"/>
      <c r="AP269" s="1406">
        <v>0</v>
      </c>
      <c r="AQ269" s="1406">
        <v>128240</v>
      </c>
      <c r="AR269" s="1404" t="s">
        <v>407</v>
      </c>
      <c r="AS269" s="1406">
        <v>351.34246575342468</v>
      </c>
      <c r="AT269" s="1406">
        <v>2.827846259013429</v>
      </c>
      <c r="AU269" s="1406">
        <v>7.7475239972970662E-3</v>
      </c>
      <c r="AV269" s="1406">
        <v>5.4302117189635792</v>
      </c>
      <c r="AW269" s="1406">
        <v>1.4877292380722135E-2</v>
      </c>
      <c r="AX269" s="1405" t="s">
        <v>407</v>
      </c>
      <c r="AY269" s="1404">
        <v>0</v>
      </c>
      <c r="AZ269" s="1405" t="s">
        <v>407</v>
      </c>
      <c r="BA269" s="1405" t="s">
        <v>407</v>
      </c>
      <c r="BB269" s="1408"/>
      <c r="BC269" s="1408"/>
      <c r="BD269" s="1404">
        <v>0</v>
      </c>
      <c r="BE269" s="1405" t="s">
        <v>407</v>
      </c>
      <c r="BF269" s="1405" t="s">
        <v>407</v>
      </c>
      <c r="BG269" s="1404">
        <v>0</v>
      </c>
      <c r="BH269" s="1405" t="s">
        <v>407</v>
      </c>
      <c r="BI269" s="1405" t="s">
        <v>407</v>
      </c>
      <c r="BJ269" s="1404">
        <v>1</v>
      </c>
      <c r="BK269" s="1404">
        <v>0</v>
      </c>
      <c r="BL269" s="1404">
        <v>0</v>
      </c>
      <c r="BM269" s="1404">
        <v>0</v>
      </c>
      <c r="BN269" s="1408"/>
      <c r="BO269" s="1404">
        <v>0</v>
      </c>
      <c r="BP269" s="1405" t="s">
        <v>407</v>
      </c>
      <c r="BQ269" s="1405" t="s">
        <v>407</v>
      </c>
      <c r="BR269" s="1404">
        <v>0</v>
      </c>
      <c r="BS269" s="1405" t="s">
        <v>407</v>
      </c>
      <c r="BT269" s="1405" t="s">
        <v>407</v>
      </c>
      <c r="BU269" s="1405" t="s">
        <v>407</v>
      </c>
      <c r="BV269" s="1405" t="s">
        <v>407</v>
      </c>
      <c r="BW269" s="1404">
        <v>0</v>
      </c>
      <c r="BX269" s="1405" t="s">
        <v>407</v>
      </c>
      <c r="BY269" s="1405" t="s">
        <v>407</v>
      </c>
      <c r="BZ269" s="1405" t="s">
        <v>407</v>
      </c>
      <c r="CA269" s="1404">
        <v>0</v>
      </c>
      <c r="CB269" s="1405" t="s">
        <v>407</v>
      </c>
      <c r="CC269" s="1405" t="s">
        <v>677</v>
      </c>
      <c r="CD269" s="1404" t="b">
        <v>0</v>
      </c>
      <c r="CE269" s="1404" t="b">
        <v>0</v>
      </c>
      <c r="CF269" s="1404" t="b">
        <v>0</v>
      </c>
      <c r="CG269" s="1404" t="b">
        <v>0</v>
      </c>
      <c r="CH269" s="1404" t="b">
        <v>0</v>
      </c>
      <c r="CI269" s="1404" t="b">
        <v>0</v>
      </c>
      <c r="CJ269" s="1404" t="b">
        <v>1</v>
      </c>
      <c r="CK269" s="1404" t="b">
        <v>0</v>
      </c>
      <c r="CL269" s="1404" t="b">
        <v>0</v>
      </c>
      <c r="CM269" s="1405" t="s">
        <v>698</v>
      </c>
      <c r="CN269" s="1408"/>
      <c r="CO269" s="1408"/>
      <c r="CP269" s="1408"/>
      <c r="CQ269" s="1404">
        <v>1</v>
      </c>
      <c r="CR269" s="1408"/>
      <c r="CS269" s="1404">
        <v>1</v>
      </c>
      <c r="CT269" s="1405" t="s">
        <v>407</v>
      </c>
      <c r="CU269" s="1408"/>
    </row>
    <row r="270" spans="1:99" hidden="1" x14ac:dyDescent="0.2">
      <c r="A270" s="1404">
        <v>2024</v>
      </c>
      <c r="B270" s="1405" t="s">
        <v>182</v>
      </c>
      <c r="C270" s="1405" t="s">
        <v>1126</v>
      </c>
      <c r="D270" s="1406">
        <v>1</v>
      </c>
      <c r="E270" s="1406">
        <v>0</v>
      </c>
      <c r="F270" s="1405" t="s">
        <v>236</v>
      </c>
      <c r="G270" s="1407" t="s">
        <v>693</v>
      </c>
      <c r="H270" s="1405" t="s">
        <v>407</v>
      </c>
      <c r="I270" s="1405" t="s">
        <v>694</v>
      </c>
      <c r="J270" s="1405" t="s">
        <v>315</v>
      </c>
      <c r="K270" s="1405" t="s">
        <v>888</v>
      </c>
      <c r="L270" s="1405" t="s">
        <v>407</v>
      </c>
      <c r="M270" s="1405" t="s">
        <v>407</v>
      </c>
      <c r="N270" s="1408"/>
      <c r="O270" s="1407">
        <v>126</v>
      </c>
      <c r="P270" s="1405" t="s">
        <v>695</v>
      </c>
      <c r="Q270" s="1405" t="s">
        <v>477</v>
      </c>
      <c r="R270" s="1409">
        <v>3879</v>
      </c>
      <c r="S270" s="1409">
        <v>1735</v>
      </c>
      <c r="T270" s="1409">
        <v>183</v>
      </c>
      <c r="U270" s="1407">
        <v>13763</v>
      </c>
      <c r="V270" s="1405" t="s">
        <v>696</v>
      </c>
      <c r="W270" s="1405" t="s">
        <v>697</v>
      </c>
      <c r="X270" s="1405" t="s">
        <v>697</v>
      </c>
      <c r="Y270" s="1405" t="s">
        <v>407</v>
      </c>
      <c r="Z270" s="1404">
        <v>1</v>
      </c>
      <c r="AA270" s="1404">
        <v>0</v>
      </c>
      <c r="AB270" s="1408"/>
      <c r="AC270" s="1408"/>
      <c r="AD270" s="1408"/>
      <c r="AE270" s="1408"/>
      <c r="AF270" s="1408"/>
      <c r="AG270" s="1408"/>
      <c r="AH270" s="1408"/>
      <c r="AI270" s="1406">
        <v>0</v>
      </c>
      <c r="AJ270" s="1408"/>
      <c r="AK270" s="1408"/>
      <c r="AL270" s="1408"/>
      <c r="AM270" s="1408"/>
      <c r="AN270" s="1408"/>
      <c r="AO270" s="1408"/>
      <c r="AP270" s="1408"/>
      <c r="AQ270" s="1406">
        <v>332690</v>
      </c>
      <c r="AR270" s="1404" t="s">
        <v>407</v>
      </c>
      <c r="AS270" s="1406">
        <v>911.47945205479448</v>
      </c>
      <c r="AT270" s="1406">
        <v>85.766950244908486</v>
      </c>
      <c r="AU270" s="1406">
        <v>0.23497794587646162</v>
      </c>
      <c r="AV270" s="1406">
        <v>9.2899815460569677</v>
      </c>
      <c r="AW270" s="1406">
        <v>2.5452004235772513E-2</v>
      </c>
      <c r="AX270" s="1405" t="s">
        <v>407</v>
      </c>
      <c r="AY270" s="1404">
        <v>0</v>
      </c>
      <c r="AZ270" s="1405" t="s">
        <v>407</v>
      </c>
      <c r="BA270" s="1405" t="s">
        <v>407</v>
      </c>
      <c r="BB270" s="1408"/>
      <c r="BC270" s="1408"/>
      <c r="BD270" s="1404">
        <v>0</v>
      </c>
      <c r="BE270" s="1405" t="s">
        <v>407</v>
      </c>
      <c r="BF270" s="1405" t="s">
        <v>407</v>
      </c>
      <c r="BG270" s="1404">
        <v>0</v>
      </c>
      <c r="BH270" s="1405" t="s">
        <v>407</v>
      </c>
      <c r="BI270" s="1405" t="s">
        <v>407</v>
      </c>
      <c r="BJ270" s="1404">
        <v>0</v>
      </c>
      <c r="BK270" s="1404">
        <v>0</v>
      </c>
      <c r="BL270" s="1404">
        <v>0</v>
      </c>
      <c r="BM270" s="1404">
        <v>0</v>
      </c>
      <c r="BN270" s="1408"/>
      <c r="BO270" s="1404">
        <v>0</v>
      </c>
      <c r="BP270" s="1405" t="s">
        <v>407</v>
      </c>
      <c r="BQ270" s="1405" t="s">
        <v>407</v>
      </c>
      <c r="BR270" s="1404">
        <v>1</v>
      </c>
      <c r="BS270" s="1405" t="s">
        <v>785</v>
      </c>
      <c r="BT270" s="1405" t="s">
        <v>785</v>
      </c>
      <c r="BU270" s="1405" t="s">
        <v>407</v>
      </c>
      <c r="BV270" s="1405" t="s">
        <v>407</v>
      </c>
      <c r="BW270" s="1404">
        <v>0</v>
      </c>
      <c r="BX270" s="1405" t="s">
        <v>407</v>
      </c>
      <c r="BY270" s="1405" t="s">
        <v>407</v>
      </c>
      <c r="BZ270" s="1405" t="s">
        <v>407</v>
      </c>
      <c r="CA270" s="1404">
        <v>0</v>
      </c>
      <c r="CB270" s="1405" t="s">
        <v>407</v>
      </c>
      <c r="CC270" s="1405" t="s">
        <v>677</v>
      </c>
      <c r="CD270" s="1404" t="b">
        <v>0</v>
      </c>
      <c r="CE270" s="1404" t="b">
        <v>0</v>
      </c>
      <c r="CF270" s="1404" t="b">
        <v>0</v>
      </c>
      <c r="CG270" s="1404" t="b">
        <v>0</v>
      </c>
      <c r="CH270" s="1404" t="b">
        <v>0</v>
      </c>
      <c r="CI270" s="1404" t="b">
        <v>0</v>
      </c>
      <c r="CJ270" s="1404" t="b">
        <v>1</v>
      </c>
      <c r="CK270" s="1404" t="b">
        <v>0</v>
      </c>
      <c r="CL270" s="1404" t="b">
        <v>0</v>
      </c>
      <c r="CM270" s="1405" t="s">
        <v>698</v>
      </c>
      <c r="CN270" s="1408"/>
      <c r="CO270" s="1408"/>
      <c r="CP270" s="1408"/>
      <c r="CQ270" s="1404">
        <v>1</v>
      </c>
      <c r="CR270" s="1408"/>
      <c r="CS270" s="1404">
        <v>1</v>
      </c>
      <c r="CT270" s="1405" t="s">
        <v>407</v>
      </c>
      <c r="CU270" s="1408"/>
    </row>
    <row r="271" spans="1:99" hidden="1" x14ac:dyDescent="0.2">
      <c r="A271" s="1404">
        <v>2024</v>
      </c>
      <c r="B271" s="1405" t="s">
        <v>182</v>
      </c>
      <c r="C271" s="1405" t="s">
        <v>1108</v>
      </c>
      <c r="D271" s="1406">
        <v>1</v>
      </c>
      <c r="E271" s="1406">
        <v>0</v>
      </c>
      <c r="F271" s="1405" t="s">
        <v>236</v>
      </c>
      <c r="G271" s="1407" t="s">
        <v>693</v>
      </c>
      <c r="H271" s="1405" t="s">
        <v>407</v>
      </c>
      <c r="I271" s="1405" t="s">
        <v>694</v>
      </c>
      <c r="J271" s="1405" t="s">
        <v>315</v>
      </c>
      <c r="K271" s="1405" t="s">
        <v>1109</v>
      </c>
      <c r="L271" s="1405" t="s">
        <v>407</v>
      </c>
      <c r="M271" s="1405" t="s">
        <v>407</v>
      </c>
      <c r="N271" s="1408"/>
      <c r="O271" s="1407">
        <v>126</v>
      </c>
      <c r="P271" s="1405" t="s">
        <v>695</v>
      </c>
      <c r="Q271" s="1405" t="s">
        <v>477</v>
      </c>
      <c r="R271" s="1409">
        <v>3726</v>
      </c>
      <c r="S271" s="1409">
        <v>1732</v>
      </c>
      <c r="T271" s="1409">
        <v>235</v>
      </c>
      <c r="U271" s="1407">
        <v>13763</v>
      </c>
      <c r="V271" s="1405" t="s">
        <v>696</v>
      </c>
      <c r="W271" s="1405" t="s">
        <v>697</v>
      </c>
      <c r="X271" s="1405" t="s">
        <v>697</v>
      </c>
      <c r="Y271" s="1405" t="s">
        <v>407</v>
      </c>
      <c r="Z271" s="1404">
        <v>1</v>
      </c>
      <c r="AA271" s="1404">
        <v>0</v>
      </c>
      <c r="AB271" s="1408"/>
      <c r="AC271" s="1408"/>
      <c r="AD271" s="1408"/>
      <c r="AE271" s="1408"/>
      <c r="AF271" s="1408"/>
      <c r="AG271" s="1408"/>
      <c r="AH271" s="1408"/>
      <c r="AI271" s="1406">
        <v>0</v>
      </c>
      <c r="AJ271" s="1408"/>
      <c r="AK271" s="1408"/>
      <c r="AL271" s="1408"/>
      <c r="AM271" s="1408"/>
      <c r="AN271" s="1408"/>
      <c r="AO271" s="1408"/>
      <c r="AP271" s="1408"/>
      <c r="AQ271" s="1406">
        <v>437260</v>
      </c>
      <c r="AR271" s="1404" t="s">
        <v>407</v>
      </c>
      <c r="AS271" s="1406">
        <v>1197.972602739726</v>
      </c>
      <c r="AT271" s="1406">
        <v>117.35373054213633</v>
      </c>
      <c r="AU271" s="1406">
        <v>0.32151706997845569</v>
      </c>
      <c r="AV271" s="1406">
        <v>9.2899815460569677</v>
      </c>
      <c r="AW271" s="1406">
        <v>2.5452004235772513E-2</v>
      </c>
      <c r="AX271" s="1405" t="s">
        <v>407</v>
      </c>
      <c r="AY271" s="1404">
        <v>0</v>
      </c>
      <c r="AZ271" s="1405" t="s">
        <v>407</v>
      </c>
      <c r="BA271" s="1405" t="s">
        <v>407</v>
      </c>
      <c r="BB271" s="1408"/>
      <c r="BC271" s="1408"/>
      <c r="BD271" s="1404">
        <v>0</v>
      </c>
      <c r="BE271" s="1405" t="s">
        <v>407</v>
      </c>
      <c r="BF271" s="1405" t="s">
        <v>407</v>
      </c>
      <c r="BG271" s="1404">
        <v>0</v>
      </c>
      <c r="BH271" s="1405" t="s">
        <v>407</v>
      </c>
      <c r="BI271" s="1405" t="s">
        <v>407</v>
      </c>
      <c r="BJ271" s="1404">
        <v>0</v>
      </c>
      <c r="BK271" s="1404">
        <v>0</v>
      </c>
      <c r="BL271" s="1404">
        <v>0</v>
      </c>
      <c r="BM271" s="1404">
        <v>0</v>
      </c>
      <c r="BN271" s="1408"/>
      <c r="BO271" s="1404">
        <v>0</v>
      </c>
      <c r="BP271" s="1405" t="s">
        <v>407</v>
      </c>
      <c r="BQ271" s="1405" t="s">
        <v>407</v>
      </c>
      <c r="BR271" s="1404">
        <v>1</v>
      </c>
      <c r="BS271" s="1405" t="s">
        <v>780</v>
      </c>
      <c r="BT271" s="1405" t="s">
        <v>407</v>
      </c>
      <c r="BU271" s="1405" t="s">
        <v>407</v>
      </c>
      <c r="BV271" s="1405" t="s">
        <v>1110</v>
      </c>
      <c r="BW271" s="1404">
        <v>0</v>
      </c>
      <c r="BX271" s="1405" t="s">
        <v>407</v>
      </c>
      <c r="BY271" s="1405" t="s">
        <v>407</v>
      </c>
      <c r="BZ271" s="1405" t="s">
        <v>407</v>
      </c>
      <c r="CA271" s="1404">
        <v>0</v>
      </c>
      <c r="CB271" s="1405" t="s">
        <v>407</v>
      </c>
      <c r="CC271" s="1405" t="s">
        <v>677</v>
      </c>
      <c r="CD271" s="1404" t="b">
        <v>0</v>
      </c>
      <c r="CE271" s="1404" t="b">
        <v>0</v>
      </c>
      <c r="CF271" s="1404" t="b">
        <v>0</v>
      </c>
      <c r="CG271" s="1404" t="b">
        <v>0</v>
      </c>
      <c r="CH271" s="1404" t="b">
        <v>0</v>
      </c>
      <c r="CI271" s="1404" t="b">
        <v>0</v>
      </c>
      <c r="CJ271" s="1404" t="b">
        <v>1</v>
      </c>
      <c r="CK271" s="1404" t="b">
        <v>0</v>
      </c>
      <c r="CL271" s="1404" t="b">
        <v>0</v>
      </c>
      <c r="CM271" s="1405" t="s">
        <v>698</v>
      </c>
      <c r="CN271" s="1408"/>
      <c r="CO271" s="1408"/>
      <c r="CP271" s="1408"/>
      <c r="CQ271" s="1404">
        <v>1</v>
      </c>
      <c r="CR271" s="1408"/>
      <c r="CS271" s="1404">
        <v>1</v>
      </c>
      <c r="CT271" s="1405" t="s">
        <v>407</v>
      </c>
      <c r="CU271" s="1408"/>
    </row>
    <row r="272" spans="1:99" hidden="1" x14ac:dyDescent="0.2">
      <c r="A272" s="1404">
        <v>2024</v>
      </c>
      <c r="B272" s="1405" t="s">
        <v>182</v>
      </c>
      <c r="C272" s="1405" t="s">
        <v>1107</v>
      </c>
      <c r="D272" s="1406">
        <v>1</v>
      </c>
      <c r="E272" s="1406">
        <v>0</v>
      </c>
      <c r="F272" s="1405" t="s">
        <v>236</v>
      </c>
      <c r="G272" s="1407" t="s">
        <v>693</v>
      </c>
      <c r="H272" s="1405" t="s">
        <v>407</v>
      </c>
      <c r="I272" s="1405" t="s">
        <v>694</v>
      </c>
      <c r="J272" s="1405" t="s">
        <v>315</v>
      </c>
      <c r="K272" s="1405" t="s">
        <v>1015</v>
      </c>
      <c r="L272" s="1405" t="s">
        <v>407</v>
      </c>
      <c r="M272" s="1405" t="s">
        <v>407</v>
      </c>
      <c r="N272" s="1408"/>
      <c r="O272" s="1407">
        <v>126</v>
      </c>
      <c r="P272" s="1405" t="s">
        <v>695</v>
      </c>
      <c r="Q272" s="1405" t="s">
        <v>477</v>
      </c>
      <c r="R272" s="1409">
        <v>8217</v>
      </c>
      <c r="S272" s="1409">
        <v>7130</v>
      </c>
      <c r="T272" s="1409">
        <v>4761</v>
      </c>
      <c r="U272" s="1407">
        <v>13763</v>
      </c>
      <c r="V272" s="1405" t="s">
        <v>696</v>
      </c>
      <c r="W272" s="1405" t="s">
        <v>697</v>
      </c>
      <c r="X272" s="1405" t="s">
        <v>697</v>
      </c>
      <c r="Y272" s="1405" t="s">
        <v>407</v>
      </c>
      <c r="Z272" s="1404">
        <v>1</v>
      </c>
      <c r="AA272" s="1404">
        <v>0</v>
      </c>
      <c r="AB272" s="1408"/>
      <c r="AC272" s="1408"/>
      <c r="AD272" s="1408"/>
      <c r="AE272" s="1408"/>
      <c r="AF272" s="1408"/>
      <c r="AG272" s="1408"/>
      <c r="AH272" s="1408"/>
      <c r="AI272" s="1406">
        <v>0</v>
      </c>
      <c r="AJ272" s="1408"/>
      <c r="AK272" s="1408"/>
      <c r="AL272" s="1408"/>
      <c r="AM272" s="1408"/>
      <c r="AN272" s="1408"/>
      <c r="AO272" s="1408"/>
      <c r="AP272" s="1408"/>
      <c r="AQ272" s="1406">
        <v>26480</v>
      </c>
      <c r="AR272" s="1404" t="s">
        <v>407</v>
      </c>
      <c r="AS272" s="1406">
        <v>72.547945205479451</v>
      </c>
      <c r="AT272" s="1406">
        <v>3.2225873189728613</v>
      </c>
      <c r="AU272" s="1406">
        <v>8.8290063533503042E-3</v>
      </c>
      <c r="AV272" s="1406">
        <v>9.2899815460569677</v>
      </c>
      <c r="AW272" s="1406">
        <v>2.5452004235772513E-2</v>
      </c>
      <c r="AX272" s="1405" t="s">
        <v>407</v>
      </c>
      <c r="AY272" s="1404">
        <v>0</v>
      </c>
      <c r="AZ272" s="1405" t="s">
        <v>407</v>
      </c>
      <c r="BA272" s="1405" t="s">
        <v>407</v>
      </c>
      <c r="BB272" s="1408"/>
      <c r="BC272" s="1408"/>
      <c r="BD272" s="1404">
        <v>0</v>
      </c>
      <c r="BE272" s="1405" t="s">
        <v>407</v>
      </c>
      <c r="BF272" s="1405" t="s">
        <v>407</v>
      </c>
      <c r="BG272" s="1404">
        <v>0</v>
      </c>
      <c r="BH272" s="1405" t="s">
        <v>407</v>
      </c>
      <c r="BI272" s="1405" t="s">
        <v>407</v>
      </c>
      <c r="BJ272" s="1404">
        <v>0</v>
      </c>
      <c r="BK272" s="1404">
        <v>0</v>
      </c>
      <c r="BL272" s="1404">
        <v>0</v>
      </c>
      <c r="BM272" s="1404">
        <v>0</v>
      </c>
      <c r="BN272" s="1408"/>
      <c r="BO272" s="1404">
        <v>0</v>
      </c>
      <c r="BP272" s="1405" t="s">
        <v>407</v>
      </c>
      <c r="BQ272" s="1405" t="s">
        <v>407</v>
      </c>
      <c r="BR272" s="1404">
        <v>1</v>
      </c>
      <c r="BS272" s="1405" t="s">
        <v>713</v>
      </c>
      <c r="BT272" s="1405" t="s">
        <v>407</v>
      </c>
      <c r="BU272" s="1405" t="s">
        <v>407</v>
      </c>
      <c r="BV272" s="1405" t="s">
        <v>1002</v>
      </c>
      <c r="BW272" s="1404">
        <v>0</v>
      </c>
      <c r="BX272" s="1405" t="s">
        <v>407</v>
      </c>
      <c r="BY272" s="1405" t="s">
        <v>407</v>
      </c>
      <c r="BZ272" s="1405" t="s">
        <v>407</v>
      </c>
      <c r="CA272" s="1404">
        <v>0</v>
      </c>
      <c r="CB272" s="1405" t="s">
        <v>407</v>
      </c>
      <c r="CC272" s="1405" t="s">
        <v>677</v>
      </c>
      <c r="CD272" s="1404" t="b">
        <v>0</v>
      </c>
      <c r="CE272" s="1404" t="b">
        <v>0</v>
      </c>
      <c r="CF272" s="1404" t="b">
        <v>0</v>
      </c>
      <c r="CG272" s="1404" t="b">
        <v>0</v>
      </c>
      <c r="CH272" s="1404" t="b">
        <v>0</v>
      </c>
      <c r="CI272" s="1404" t="b">
        <v>0</v>
      </c>
      <c r="CJ272" s="1404" t="b">
        <v>1</v>
      </c>
      <c r="CK272" s="1404" t="b">
        <v>0</v>
      </c>
      <c r="CL272" s="1404" t="b">
        <v>0</v>
      </c>
      <c r="CM272" s="1405" t="s">
        <v>698</v>
      </c>
      <c r="CN272" s="1408"/>
      <c r="CO272" s="1408"/>
      <c r="CP272" s="1408"/>
      <c r="CQ272" s="1404">
        <v>1</v>
      </c>
      <c r="CR272" s="1408"/>
      <c r="CS272" s="1404">
        <v>1</v>
      </c>
      <c r="CT272" s="1405" t="s">
        <v>407</v>
      </c>
      <c r="CU272" s="1408"/>
    </row>
    <row r="273" spans="1:99" hidden="1" x14ac:dyDescent="0.2">
      <c r="A273" s="1404">
        <v>2024</v>
      </c>
      <c r="B273" s="1405" t="s">
        <v>183</v>
      </c>
      <c r="C273" s="1405" t="s">
        <v>1275</v>
      </c>
      <c r="D273" s="1406">
        <v>1</v>
      </c>
      <c r="E273" s="1406">
        <v>0</v>
      </c>
      <c r="F273" s="1405" t="s">
        <v>236</v>
      </c>
      <c r="G273" s="1407" t="s">
        <v>693</v>
      </c>
      <c r="H273" s="1405" t="s">
        <v>407</v>
      </c>
      <c r="I273" s="1405" t="s">
        <v>694</v>
      </c>
      <c r="J273" s="1405" t="s">
        <v>319</v>
      </c>
      <c r="K273" s="1405" t="s">
        <v>871</v>
      </c>
      <c r="L273" s="1405" t="s">
        <v>407</v>
      </c>
      <c r="M273" s="1405" t="s">
        <v>407</v>
      </c>
      <c r="N273" s="1408"/>
      <c r="O273" s="1407">
        <v>126</v>
      </c>
      <c r="P273" s="1405" t="s">
        <v>695</v>
      </c>
      <c r="Q273" s="1405" t="s">
        <v>478</v>
      </c>
      <c r="R273" s="1409">
        <v>3391</v>
      </c>
      <c r="S273" s="1409">
        <v>1626</v>
      </c>
      <c r="T273" s="1409">
        <v>170</v>
      </c>
      <c r="U273" s="1407">
        <v>13763</v>
      </c>
      <c r="V273" s="1405" t="s">
        <v>696</v>
      </c>
      <c r="W273" s="1405" t="s">
        <v>697</v>
      </c>
      <c r="X273" s="1405" t="s">
        <v>697</v>
      </c>
      <c r="Y273" s="1405" t="s">
        <v>407</v>
      </c>
      <c r="Z273" s="1404">
        <v>1</v>
      </c>
      <c r="AA273" s="1404">
        <v>0</v>
      </c>
      <c r="AB273" s="1408"/>
      <c r="AC273" s="1408"/>
      <c r="AD273" s="1408"/>
      <c r="AE273" s="1408"/>
      <c r="AF273" s="1408"/>
      <c r="AG273" s="1408"/>
      <c r="AH273" s="1406">
        <v>0</v>
      </c>
      <c r="AI273" s="1406">
        <v>0</v>
      </c>
      <c r="AJ273" s="1408"/>
      <c r="AK273" s="1408"/>
      <c r="AL273" s="1408"/>
      <c r="AM273" s="1408"/>
      <c r="AN273" s="1408"/>
      <c r="AO273" s="1408"/>
      <c r="AP273" s="1406">
        <v>0</v>
      </c>
      <c r="AQ273" s="1406">
        <v>650290</v>
      </c>
      <c r="AR273" s="1404" t="s">
        <v>407</v>
      </c>
      <c r="AS273" s="1406">
        <v>1781.6164383561643</v>
      </c>
      <c r="AT273" s="1406">
        <v>191.76938956060158</v>
      </c>
      <c r="AU273" s="1406">
        <v>0.52539558783726459</v>
      </c>
      <c r="AV273" s="1406">
        <v>5.4302117189635792</v>
      </c>
      <c r="AW273" s="1406">
        <v>1.4877292380722135E-2</v>
      </c>
      <c r="AX273" s="1405" t="s">
        <v>407</v>
      </c>
      <c r="AY273" s="1404">
        <v>0</v>
      </c>
      <c r="AZ273" s="1405" t="s">
        <v>407</v>
      </c>
      <c r="BA273" s="1405" t="s">
        <v>407</v>
      </c>
      <c r="BB273" s="1408"/>
      <c r="BC273" s="1408"/>
      <c r="BD273" s="1404">
        <v>0</v>
      </c>
      <c r="BE273" s="1405" t="s">
        <v>407</v>
      </c>
      <c r="BF273" s="1405" t="s">
        <v>407</v>
      </c>
      <c r="BG273" s="1404">
        <v>0</v>
      </c>
      <c r="BH273" s="1405" t="s">
        <v>407</v>
      </c>
      <c r="BI273" s="1405" t="s">
        <v>407</v>
      </c>
      <c r="BJ273" s="1404">
        <v>1</v>
      </c>
      <c r="BK273" s="1404">
        <v>0</v>
      </c>
      <c r="BL273" s="1404">
        <v>0</v>
      </c>
      <c r="BM273" s="1404">
        <v>0</v>
      </c>
      <c r="BN273" s="1408"/>
      <c r="BO273" s="1404">
        <v>0</v>
      </c>
      <c r="BP273" s="1405" t="s">
        <v>407</v>
      </c>
      <c r="BQ273" s="1405" t="s">
        <v>407</v>
      </c>
      <c r="BR273" s="1404">
        <v>0</v>
      </c>
      <c r="BS273" s="1405" t="s">
        <v>407</v>
      </c>
      <c r="BT273" s="1405" t="s">
        <v>407</v>
      </c>
      <c r="BU273" s="1405" t="s">
        <v>407</v>
      </c>
      <c r="BV273" s="1405" t="s">
        <v>407</v>
      </c>
      <c r="BW273" s="1404">
        <v>0</v>
      </c>
      <c r="BX273" s="1405" t="s">
        <v>407</v>
      </c>
      <c r="BY273" s="1405" t="s">
        <v>407</v>
      </c>
      <c r="BZ273" s="1405" t="s">
        <v>407</v>
      </c>
      <c r="CA273" s="1404">
        <v>0</v>
      </c>
      <c r="CB273" s="1405" t="s">
        <v>407</v>
      </c>
      <c r="CC273" s="1405" t="s">
        <v>677</v>
      </c>
      <c r="CD273" s="1404" t="b">
        <v>0</v>
      </c>
      <c r="CE273" s="1404" t="b">
        <v>0</v>
      </c>
      <c r="CF273" s="1404" t="b">
        <v>0</v>
      </c>
      <c r="CG273" s="1404" t="b">
        <v>0</v>
      </c>
      <c r="CH273" s="1404" t="b">
        <v>0</v>
      </c>
      <c r="CI273" s="1404" t="b">
        <v>0</v>
      </c>
      <c r="CJ273" s="1404" t="b">
        <v>1</v>
      </c>
      <c r="CK273" s="1404" t="b">
        <v>0</v>
      </c>
      <c r="CL273" s="1404" t="b">
        <v>0</v>
      </c>
      <c r="CM273" s="1405" t="s">
        <v>698</v>
      </c>
      <c r="CN273" s="1408"/>
      <c r="CO273" s="1408"/>
      <c r="CP273" s="1408"/>
      <c r="CQ273" s="1404">
        <v>1</v>
      </c>
      <c r="CR273" s="1408"/>
      <c r="CS273" s="1404">
        <v>1</v>
      </c>
      <c r="CT273" s="1405" t="s">
        <v>407</v>
      </c>
      <c r="CU273" s="1408"/>
    </row>
    <row r="274" spans="1:99" hidden="1" x14ac:dyDescent="0.2">
      <c r="A274" s="1404">
        <v>2024</v>
      </c>
      <c r="B274" s="1405" t="s">
        <v>182</v>
      </c>
      <c r="C274" s="1405" t="s">
        <v>1116</v>
      </c>
      <c r="D274" s="1406">
        <v>1</v>
      </c>
      <c r="E274" s="1406">
        <v>0</v>
      </c>
      <c r="F274" s="1405" t="s">
        <v>236</v>
      </c>
      <c r="G274" s="1407" t="s">
        <v>693</v>
      </c>
      <c r="H274" s="1405" t="s">
        <v>407</v>
      </c>
      <c r="I274" s="1405" t="s">
        <v>694</v>
      </c>
      <c r="J274" s="1405" t="s">
        <v>315</v>
      </c>
      <c r="K274" s="1405" t="s">
        <v>762</v>
      </c>
      <c r="L274" s="1405" t="s">
        <v>407</v>
      </c>
      <c r="M274" s="1405" t="s">
        <v>407</v>
      </c>
      <c r="N274" s="1408"/>
      <c r="O274" s="1407">
        <v>126</v>
      </c>
      <c r="P274" s="1405" t="s">
        <v>695</v>
      </c>
      <c r="Q274" s="1405" t="s">
        <v>477</v>
      </c>
      <c r="R274" s="1409">
        <v>4130</v>
      </c>
      <c r="S274" s="1409">
        <v>2013</v>
      </c>
      <c r="T274" s="1409">
        <v>188</v>
      </c>
      <c r="U274" s="1407">
        <v>13763</v>
      </c>
      <c r="V274" s="1405" t="s">
        <v>696</v>
      </c>
      <c r="W274" s="1405" t="s">
        <v>697</v>
      </c>
      <c r="X274" s="1405" t="s">
        <v>697</v>
      </c>
      <c r="Y274" s="1405" t="s">
        <v>407</v>
      </c>
      <c r="Z274" s="1404">
        <v>1</v>
      </c>
      <c r="AA274" s="1404">
        <v>0</v>
      </c>
      <c r="AB274" s="1408"/>
      <c r="AC274" s="1408"/>
      <c r="AD274" s="1408"/>
      <c r="AE274" s="1408"/>
      <c r="AF274" s="1408"/>
      <c r="AG274" s="1408"/>
      <c r="AH274" s="1408"/>
      <c r="AI274" s="1406">
        <v>92045</v>
      </c>
      <c r="AJ274" s="1408"/>
      <c r="AK274" s="1408"/>
      <c r="AL274" s="1408"/>
      <c r="AM274" s="1408"/>
      <c r="AN274" s="1408"/>
      <c r="AO274" s="1408"/>
      <c r="AP274" s="1408"/>
      <c r="AQ274" s="1406">
        <v>160045</v>
      </c>
      <c r="AR274" s="1404" t="s">
        <v>407</v>
      </c>
      <c r="AS274" s="1406">
        <v>438.47945205479454</v>
      </c>
      <c r="AT274" s="1406">
        <v>38.751815980629537</v>
      </c>
      <c r="AU274" s="1406">
        <v>0.10616935885103983</v>
      </c>
      <c r="AV274" s="1406">
        <v>9.2899815460569677</v>
      </c>
      <c r="AW274" s="1406">
        <v>2.5452004235772513E-2</v>
      </c>
      <c r="AX274" s="1405" t="s">
        <v>407</v>
      </c>
      <c r="AY274" s="1404">
        <v>0</v>
      </c>
      <c r="AZ274" s="1405" t="s">
        <v>407</v>
      </c>
      <c r="BA274" s="1405" t="s">
        <v>407</v>
      </c>
      <c r="BB274" s="1408"/>
      <c r="BC274" s="1408"/>
      <c r="BD274" s="1404">
        <v>0</v>
      </c>
      <c r="BE274" s="1405" t="s">
        <v>407</v>
      </c>
      <c r="BF274" s="1405" t="s">
        <v>407</v>
      </c>
      <c r="BG274" s="1404">
        <v>0</v>
      </c>
      <c r="BH274" s="1405" t="s">
        <v>407</v>
      </c>
      <c r="BI274" s="1405" t="s">
        <v>407</v>
      </c>
      <c r="BJ274" s="1404">
        <v>0</v>
      </c>
      <c r="BK274" s="1404">
        <v>0</v>
      </c>
      <c r="BL274" s="1404">
        <v>0</v>
      </c>
      <c r="BM274" s="1404">
        <v>0</v>
      </c>
      <c r="BN274" s="1408"/>
      <c r="BO274" s="1404">
        <v>0</v>
      </c>
      <c r="BP274" s="1405" t="s">
        <v>407</v>
      </c>
      <c r="BQ274" s="1405" t="s">
        <v>407</v>
      </c>
      <c r="BR274" s="1404">
        <v>1</v>
      </c>
      <c r="BS274" s="1405" t="s">
        <v>751</v>
      </c>
      <c r="BT274" s="1405" t="s">
        <v>407</v>
      </c>
      <c r="BU274" s="1405" t="s">
        <v>407</v>
      </c>
      <c r="BV274" s="1405" t="s">
        <v>407</v>
      </c>
      <c r="BW274" s="1404">
        <v>0</v>
      </c>
      <c r="BX274" s="1405" t="s">
        <v>407</v>
      </c>
      <c r="BY274" s="1405" t="s">
        <v>407</v>
      </c>
      <c r="BZ274" s="1405" t="s">
        <v>407</v>
      </c>
      <c r="CA274" s="1404">
        <v>0</v>
      </c>
      <c r="CB274" s="1405" t="s">
        <v>407</v>
      </c>
      <c r="CC274" s="1405" t="s">
        <v>677</v>
      </c>
      <c r="CD274" s="1404" t="b">
        <v>0</v>
      </c>
      <c r="CE274" s="1404" t="b">
        <v>0</v>
      </c>
      <c r="CF274" s="1404" t="b">
        <v>0</v>
      </c>
      <c r="CG274" s="1404" t="b">
        <v>0</v>
      </c>
      <c r="CH274" s="1404" t="b">
        <v>0</v>
      </c>
      <c r="CI274" s="1404" t="b">
        <v>0</v>
      </c>
      <c r="CJ274" s="1404" t="b">
        <v>1</v>
      </c>
      <c r="CK274" s="1404" t="b">
        <v>0</v>
      </c>
      <c r="CL274" s="1404" t="b">
        <v>0</v>
      </c>
      <c r="CM274" s="1405" t="s">
        <v>698</v>
      </c>
      <c r="CN274" s="1408"/>
      <c r="CO274" s="1408"/>
      <c r="CP274" s="1408"/>
      <c r="CQ274" s="1404">
        <v>1</v>
      </c>
      <c r="CR274" s="1408"/>
      <c r="CS274" s="1404">
        <v>1</v>
      </c>
      <c r="CT274" s="1405" t="s">
        <v>407</v>
      </c>
      <c r="CU274" s="1408"/>
    </row>
    <row r="275" spans="1:99" hidden="1" x14ac:dyDescent="0.2">
      <c r="A275" s="1404">
        <v>2024</v>
      </c>
      <c r="B275" s="1405" t="s">
        <v>186</v>
      </c>
      <c r="C275" s="1405" t="s">
        <v>1182</v>
      </c>
      <c r="D275" s="1406">
        <v>1</v>
      </c>
      <c r="E275" s="1406">
        <v>0</v>
      </c>
      <c r="F275" s="1405" t="s">
        <v>236</v>
      </c>
      <c r="G275" s="1407" t="s">
        <v>693</v>
      </c>
      <c r="H275" s="1405" t="s">
        <v>407</v>
      </c>
      <c r="I275" s="1405" t="s">
        <v>694</v>
      </c>
      <c r="J275" s="1405" t="s">
        <v>736</v>
      </c>
      <c r="K275" s="1405" t="s">
        <v>1017</v>
      </c>
      <c r="L275" s="1405" t="s">
        <v>407</v>
      </c>
      <c r="M275" s="1405" t="s">
        <v>407</v>
      </c>
      <c r="N275" s="1404">
        <v>2010</v>
      </c>
      <c r="O275" s="1407">
        <v>126</v>
      </c>
      <c r="P275" s="1405" t="s">
        <v>695</v>
      </c>
      <c r="Q275" s="1405" t="s">
        <v>1131</v>
      </c>
      <c r="R275" s="1409">
        <v>7689</v>
      </c>
      <c r="S275" s="1409">
        <v>3397</v>
      </c>
      <c r="T275" s="1409">
        <v>271</v>
      </c>
      <c r="U275" s="1407">
        <v>13763</v>
      </c>
      <c r="V275" s="1405" t="s">
        <v>696</v>
      </c>
      <c r="W275" s="1405" t="s">
        <v>697</v>
      </c>
      <c r="X275" s="1405" t="s">
        <v>697</v>
      </c>
      <c r="Y275" s="1405" t="s">
        <v>407</v>
      </c>
      <c r="Z275" s="1404">
        <v>1</v>
      </c>
      <c r="AA275" s="1404">
        <v>0</v>
      </c>
      <c r="AB275" s="1408"/>
      <c r="AC275" s="1408"/>
      <c r="AD275" s="1408"/>
      <c r="AE275" s="1408"/>
      <c r="AF275" s="1408"/>
      <c r="AG275" s="1408"/>
      <c r="AH275" s="1408"/>
      <c r="AI275" s="1406">
        <v>0</v>
      </c>
      <c r="AJ275" s="1408"/>
      <c r="AK275" s="1408"/>
      <c r="AL275" s="1408"/>
      <c r="AM275" s="1408"/>
      <c r="AN275" s="1408"/>
      <c r="AO275" s="1408"/>
      <c r="AP275" s="1408"/>
      <c r="AQ275" s="1406">
        <v>200950</v>
      </c>
      <c r="AR275" s="1404" t="s">
        <v>407</v>
      </c>
      <c r="AS275" s="1406">
        <v>550.54794520547944</v>
      </c>
      <c r="AT275" s="1406">
        <v>26.134737937313044</v>
      </c>
      <c r="AU275" s="1406">
        <v>7.160202174606313E-2</v>
      </c>
      <c r="AV275" s="1406">
        <v>0.48132882903363677</v>
      </c>
      <c r="AW275" s="1406">
        <v>1.3187091206401007E-3</v>
      </c>
      <c r="AX275" s="1405" t="s">
        <v>407</v>
      </c>
      <c r="AY275" s="1404">
        <v>0</v>
      </c>
      <c r="AZ275" s="1405" t="s">
        <v>407</v>
      </c>
      <c r="BA275" s="1405" t="s">
        <v>407</v>
      </c>
      <c r="BB275" s="1408"/>
      <c r="BC275" s="1408"/>
      <c r="BD275" s="1404">
        <v>0</v>
      </c>
      <c r="BE275" s="1405" t="s">
        <v>407</v>
      </c>
      <c r="BF275" s="1405" t="s">
        <v>407</v>
      </c>
      <c r="BG275" s="1404">
        <v>0</v>
      </c>
      <c r="BH275" s="1405" t="s">
        <v>407</v>
      </c>
      <c r="BI275" s="1405" t="s">
        <v>407</v>
      </c>
      <c r="BJ275" s="1404">
        <v>0</v>
      </c>
      <c r="BK275" s="1404">
        <v>0</v>
      </c>
      <c r="BL275" s="1404">
        <v>0</v>
      </c>
      <c r="BM275" s="1404">
        <v>0</v>
      </c>
      <c r="BN275" s="1408"/>
      <c r="BO275" s="1404">
        <v>0</v>
      </c>
      <c r="BP275" s="1405" t="s">
        <v>407</v>
      </c>
      <c r="BQ275" s="1405" t="s">
        <v>407</v>
      </c>
      <c r="BR275" s="1404">
        <v>1</v>
      </c>
      <c r="BS275" s="1405" t="s">
        <v>808</v>
      </c>
      <c r="BT275" s="1405" t="s">
        <v>407</v>
      </c>
      <c r="BU275" s="1405" t="s">
        <v>407</v>
      </c>
      <c r="BV275" s="1405" t="s">
        <v>1006</v>
      </c>
      <c r="BW275" s="1404">
        <v>0</v>
      </c>
      <c r="BX275" s="1405" t="s">
        <v>407</v>
      </c>
      <c r="BY275" s="1405" t="s">
        <v>407</v>
      </c>
      <c r="BZ275" s="1405" t="s">
        <v>407</v>
      </c>
      <c r="CA275" s="1404">
        <v>0</v>
      </c>
      <c r="CB275" s="1405" t="s">
        <v>407</v>
      </c>
      <c r="CC275" s="1405" t="s">
        <v>677</v>
      </c>
      <c r="CD275" s="1404" t="b">
        <v>0</v>
      </c>
      <c r="CE275" s="1404" t="b">
        <v>0</v>
      </c>
      <c r="CF275" s="1404" t="b">
        <v>0</v>
      </c>
      <c r="CG275" s="1404" t="b">
        <v>0</v>
      </c>
      <c r="CH275" s="1404" t="b">
        <v>0</v>
      </c>
      <c r="CI275" s="1404" t="b">
        <v>0</v>
      </c>
      <c r="CJ275" s="1404" t="b">
        <v>1</v>
      </c>
      <c r="CK275" s="1404" t="b">
        <v>0</v>
      </c>
      <c r="CL275" s="1404" t="b">
        <v>0</v>
      </c>
      <c r="CM275" s="1405" t="s">
        <v>698</v>
      </c>
      <c r="CN275" s="1408"/>
      <c r="CO275" s="1408"/>
      <c r="CP275" s="1408"/>
      <c r="CQ275" s="1404">
        <v>1</v>
      </c>
      <c r="CR275" s="1408"/>
      <c r="CS275" s="1404">
        <v>1</v>
      </c>
      <c r="CT275" s="1405" t="s">
        <v>407</v>
      </c>
      <c r="CU275" s="1408"/>
    </row>
    <row r="276" spans="1:99" hidden="1" x14ac:dyDescent="0.2">
      <c r="A276" s="1404">
        <v>2024</v>
      </c>
      <c r="B276" s="1405" t="s">
        <v>186</v>
      </c>
      <c r="C276" s="1405" t="s">
        <v>1263</v>
      </c>
      <c r="D276" s="1406">
        <v>1</v>
      </c>
      <c r="E276" s="1406">
        <v>0</v>
      </c>
      <c r="F276" s="1405" t="s">
        <v>236</v>
      </c>
      <c r="G276" s="1407" t="s">
        <v>693</v>
      </c>
      <c r="H276" s="1405" t="s">
        <v>407</v>
      </c>
      <c r="I276" s="1405" t="s">
        <v>694</v>
      </c>
      <c r="J276" s="1405" t="s">
        <v>736</v>
      </c>
      <c r="K276" s="1405" t="s">
        <v>847</v>
      </c>
      <c r="L276" s="1405" t="s">
        <v>407</v>
      </c>
      <c r="M276" s="1405" t="s">
        <v>407</v>
      </c>
      <c r="N276" s="1404">
        <v>2010</v>
      </c>
      <c r="O276" s="1407">
        <v>126</v>
      </c>
      <c r="P276" s="1405" t="s">
        <v>695</v>
      </c>
      <c r="Q276" s="1405" t="s">
        <v>1131</v>
      </c>
      <c r="R276" s="1409">
        <v>35503</v>
      </c>
      <c r="S276" s="1409">
        <v>15344</v>
      </c>
      <c r="T276" s="1409">
        <v>1056</v>
      </c>
      <c r="U276" s="1407">
        <v>13763</v>
      </c>
      <c r="V276" s="1405" t="s">
        <v>696</v>
      </c>
      <c r="W276" s="1405" t="s">
        <v>697</v>
      </c>
      <c r="X276" s="1405" t="s">
        <v>697</v>
      </c>
      <c r="Y276" s="1405" t="s">
        <v>407</v>
      </c>
      <c r="Z276" s="1404">
        <v>1</v>
      </c>
      <c r="AA276" s="1404">
        <v>0</v>
      </c>
      <c r="AB276" s="1408"/>
      <c r="AC276" s="1408"/>
      <c r="AD276" s="1408"/>
      <c r="AE276" s="1408"/>
      <c r="AF276" s="1408"/>
      <c r="AG276" s="1408"/>
      <c r="AH276" s="1406">
        <v>0</v>
      </c>
      <c r="AI276" s="1406">
        <v>0</v>
      </c>
      <c r="AJ276" s="1408"/>
      <c r="AK276" s="1408"/>
      <c r="AL276" s="1408"/>
      <c r="AM276" s="1408"/>
      <c r="AN276" s="1408"/>
      <c r="AO276" s="1408"/>
      <c r="AP276" s="1406">
        <v>0</v>
      </c>
      <c r="AQ276" s="1406">
        <v>3180</v>
      </c>
      <c r="AR276" s="1404" t="s">
        <v>407</v>
      </c>
      <c r="AS276" s="1406">
        <v>8.712328767123287</v>
      </c>
      <c r="AT276" s="1406">
        <v>8.956989550178858E-2</v>
      </c>
      <c r="AU276" s="1406">
        <v>2.4539697397750297E-4</v>
      </c>
      <c r="AV276" s="1406">
        <v>0.48132882903363677</v>
      </c>
      <c r="AW276" s="1406">
        <v>1.3187091206401007E-3</v>
      </c>
      <c r="AX276" s="1405" t="s">
        <v>407</v>
      </c>
      <c r="AY276" s="1404">
        <v>0</v>
      </c>
      <c r="AZ276" s="1405" t="s">
        <v>407</v>
      </c>
      <c r="BA276" s="1405" t="s">
        <v>407</v>
      </c>
      <c r="BB276" s="1408"/>
      <c r="BC276" s="1408"/>
      <c r="BD276" s="1404">
        <v>0</v>
      </c>
      <c r="BE276" s="1405" t="s">
        <v>407</v>
      </c>
      <c r="BF276" s="1405" t="s">
        <v>407</v>
      </c>
      <c r="BG276" s="1404">
        <v>0</v>
      </c>
      <c r="BH276" s="1405" t="s">
        <v>407</v>
      </c>
      <c r="BI276" s="1405" t="s">
        <v>407</v>
      </c>
      <c r="BJ276" s="1404">
        <v>1</v>
      </c>
      <c r="BK276" s="1404">
        <v>0</v>
      </c>
      <c r="BL276" s="1404">
        <v>0</v>
      </c>
      <c r="BM276" s="1404">
        <v>0</v>
      </c>
      <c r="BN276" s="1408"/>
      <c r="BO276" s="1404">
        <v>0</v>
      </c>
      <c r="BP276" s="1405" t="s">
        <v>407</v>
      </c>
      <c r="BQ276" s="1405" t="s">
        <v>407</v>
      </c>
      <c r="BR276" s="1404">
        <v>0</v>
      </c>
      <c r="BS276" s="1405" t="s">
        <v>407</v>
      </c>
      <c r="BT276" s="1405" t="s">
        <v>407</v>
      </c>
      <c r="BU276" s="1405" t="s">
        <v>407</v>
      </c>
      <c r="BV276" s="1405" t="s">
        <v>407</v>
      </c>
      <c r="BW276" s="1404">
        <v>0</v>
      </c>
      <c r="BX276" s="1405" t="s">
        <v>407</v>
      </c>
      <c r="BY276" s="1405" t="s">
        <v>407</v>
      </c>
      <c r="BZ276" s="1405" t="s">
        <v>407</v>
      </c>
      <c r="CA276" s="1404">
        <v>0</v>
      </c>
      <c r="CB276" s="1405" t="s">
        <v>407</v>
      </c>
      <c r="CC276" s="1405" t="s">
        <v>677</v>
      </c>
      <c r="CD276" s="1404" t="b">
        <v>0</v>
      </c>
      <c r="CE276" s="1404" t="b">
        <v>0</v>
      </c>
      <c r="CF276" s="1404" t="b">
        <v>0</v>
      </c>
      <c r="CG276" s="1404" t="b">
        <v>0</v>
      </c>
      <c r="CH276" s="1404" t="b">
        <v>0</v>
      </c>
      <c r="CI276" s="1404" t="b">
        <v>0</v>
      </c>
      <c r="CJ276" s="1404" t="b">
        <v>1</v>
      </c>
      <c r="CK276" s="1404" t="b">
        <v>0</v>
      </c>
      <c r="CL276" s="1404" t="b">
        <v>0</v>
      </c>
      <c r="CM276" s="1405" t="s">
        <v>698</v>
      </c>
      <c r="CN276" s="1408"/>
      <c r="CO276" s="1408"/>
      <c r="CP276" s="1408"/>
      <c r="CQ276" s="1404">
        <v>1</v>
      </c>
      <c r="CR276" s="1408"/>
      <c r="CS276" s="1404">
        <v>1</v>
      </c>
      <c r="CT276" s="1405" t="s">
        <v>407</v>
      </c>
      <c r="CU276" s="1408"/>
    </row>
    <row r="277" spans="1:99" hidden="1" x14ac:dyDescent="0.2">
      <c r="A277" s="1404">
        <v>2024</v>
      </c>
      <c r="B277" s="1405" t="s">
        <v>182</v>
      </c>
      <c r="C277" s="1405" t="s">
        <v>1120</v>
      </c>
      <c r="D277" s="1406">
        <v>1</v>
      </c>
      <c r="E277" s="1406">
        <v>0</v>
      </c>
      <c r="F277" s="1405" t="s">
        <v>236</v>
      </c>
      <c r="G277" s="1407" t="s">
        <v>693</v>
      </c>
      <c r="H277" s="1405" t="s">
        <v>407</v>
      </c>
      <c r="I277" s="1405" t="s">
        <v>694</v>
      </c>
      <c r="J277" s="1405" t="s">
        <v>315</v>
      </c>
      <c r="K277" s="1405" t="s">
        <v>1121</v>
      </c>
      <c r="L277" s="1405" t="s">
        <v>407</v>
      </c>
      <c r="M277" s="1405" t="s">
        <v>407</v>
      </c>
      <c r="N277" s="1408"/>
      <c r="O277" s="1407">
        <v>126</v>
      </c>
      <c r="P277" s="1405" t="s">
        <v>695</v>
      </c>
      <c r="Q277" s="1405" t="s">
        <v>477</v>
      </c>
      <c r="R277" s="1409">
        <v>4134</v>
      </c>
      <c r="S277" s="1409">
        <v>1957</v>
      </c>
      <c r="T277" s="1409">
        <v>168</v>
      </c>
      <c r="U277" s="1407">
        <v>13763</v>
      </c>
      <c r="V277" s="1405" t="s">
        <v>696</v>
      </c>
      <c r="W277" s="1405" t="s">
        <v>697</v>
      </c>
      <c r="X277" s="1405" t="s">
        <v>697</v>
      </c>
      <c r="Y277" s="1405" t="s">
        <v>407</v>
      </c>
      <c r="Z277" s="1404">
        <v>1</v>
      </c>
      <c r="AA277" s="1404">
        <v>0</v>
      </c>
      <c r="AB277" s="1408"/>
      <c r="AC277" s="1408"/>
      <c r="AD277" s="1408"/>
      <c r="AE277" s="1408"/>
      <c r="AF277" s="1408"/>
      <c r="AG277" s="1408"/>
      <c r="AH277" s="1408"/>
      <c r="AI277" s="1406">
        <v>0</v>
      </c>
      <c r="AJ277" s="1408"/>
      <c r="AK277" s="1408"/>
      <c r="AL277" s="1408"/>
      <c r="AM277" s="1408"/>
      <c r="AN277" s="1408"/>
      <c r="AO277" s="1408"/>
      <c r="AP277" s="1408"/>
      <c r="AQ277" s="1406">
        <v>39016</v>
      </c>
      <c r="AR277" s="1404" t="s">
        <v>407</v>
      </c>
      <c r="AS277" s="1406">
        <v>106.89315068493151</v>
      </c>
      <c r="AT277" s="1406">
        <v>9.4378326076439283</v>
      </c>
      <c r="AU277" s="1406">
        <v>2.5857075637380624E-2</v>
      </c>
      <c r="AV277" s="1406">
        <v>9.2899815460569677</v>
      </c>
      <c r="AW277" s="1406">
        <v>2.5452004235772513E-2</v>
      </c>
      <c r="AX277" s="1405" t="s">
        <v>407</v>
      </c>
      <c r="AY277" s="1404">
        <v>0</v>
      </c>
      <c r="AZ277" s="1405" t="s">
        <v>407</v>
      </c>
      <c r="BA277" s="1405" t="s">
        <v>407</v>
      </c>
      <c r="BB277" s="1408"/>
      <c r="BC277" s="1408"/>
      <c r="BD277" s="1404">
        <v>0</v>
      </c>
      <c r="BE277" s="1405" t="s">
        <v>407</v>
      </c>
      <c r="BF277" s="1405" t="s">
        <v>407</v>
      </c>
      <c r="BG277" s="1404">
        <v>0</v>
      </c>
      <c r="BH277" s="1405" t="s">
        <v>407</v>
      </c>
      <c r="BI277" s="1405" t="s">
        <v>407</v>
      </c>
      <c r="BJ277" s="1404">
        <v>0</v>
      </c>
      <c r="BK277" s="1404">
        <v>0</v>
      </c>
      <c r="BL277" s="1404">
        <v>0</v>
      </c>
      <c r="BM277" s="1404">
        <v>0</v>
      </c>
      <c r="BN277" s="1408"/>
      <c r="BO277" s="1404">
        <v>0</v>
      </c>
      <c r="BP277" s="1405" t="s">
        <v>407</v>
      </c>
      <c r="BQ277" s="1405" t="s">
        <v>407</v>
      </c>
      <c r="BR277" s="1404">
        <v>1</v>
      </c>
      <c r="BS277" s="1405" t="s">
        <v>713</v>
      </c>
      <c r="BT277" s="1405" t="s">
        <v>407</v>
      </c>
      <c r="BU277" s="1405" t="s">
        <v>407</v>
      </c>
      <c r="BV277" s="1405" t="s">
        <v>1002</v>
      </c>
      <c r="BW277" s="1404">
        <v>0</v>
      </c>
      <c r="BX277" s="1405" t="s">
        <v>407</v>
      </c>
      <c r="BY277" s="1405" t="s">
        <v>407</v>
      </c>
      <c r="BZ277" s="1405" t="s">
        <v>407</v>
      </c>
      <c r="CA277" s="1404">
        <v>0</v>
      </c>
      <c r="CB277" s="1405" t="s">
        <v>407</v>
      </c>
      <c r="CC277" s="1405" t="s">
        <v>677</v>
      </c>
      <c r="CD277" s="1404" t="b">
        <v>0</v>
      </c>
      <c r="CE277" s="1404" t="b">
        <v>0</v>
      </c>
      <c r="CF277" s="1404" t="b">
        <v>0</v>
      </c>
      <c r="CG277" s="1404" t="b">
        <v>0</v>
      </c>
      <c r="CH277" s="1404" t="b">
        <v>0</v>
      </c>
      <c r="CI277" s="1404" t="b">
        <v>0</v>
      </c>
      <c r="CJ277" s="1404" t="b">
        <v>1</v>
      </c>
      <c r="CK277" s="1404" t="b">
        <v>0</v>
      </c>
      <c r="CL277" s="1404" t="b">
        <v>0</v>
      </c>
      <c r="CM277" s="1405" t="s">
        <v>698</v>
      </c>
      <c r="CN277" s="1408"/>
      <c r="CO277" s="1408"/>
      <c r="CP277" s="1408"/>
      <c r="CQ277" s="1404">
        <v>1</v>
      </c>
      <c r="CR277" s="1408"/>
      <c r="CS277" s="1404">
        <v>1</v>
      </c>
      <c r="CT277" s="1405" t="s">
        <v>407</v>
      </c>
      <c r="CU277" s="1408"/>
    </row>
    <row r="278" spans="1:99" hidden="1" x14ac:dyDescent="0.2">
      <c r="A278" s="1404">
        <v>2024</v>
      </c>
      <c r="B278" s="1405" t="s">
        <v>183</v>
      </c>
      <c r="C278" s="1405" t="s">
        <v>1129</v>
      </c>
      <c r="D278" s="1406">
        <v>1</v>
      </c>
      <c r="E278" s="1406">
        <v>0</v>
      </c>
      <c r="F278" s="1405" t="s">
        <v>236</v>
      </c>
      <c r="G278" s="1407" t="s">
        <v>693</v>
      </c>
      <c r="H278" s="1405" t="s">
        <v>407</v>
      </c>
      <c r="I278" s="1405" t="s">
        <v>694</v>
      </c>
      <c r="J278" s="1405" t="s">
        <v>319</v>
      </c>
      <c r="K278" s="1405" t="s">
        <v>312</v>
      </c>
      <c r="L278" s="1405" t="s">
        <v>407</v>
      </c>
      <c r="M278" s="1405" t="s">
        <v>407</v>
      </c>
      <c r="N278" s="1408"/>
      <c r="O278" s="1407">
        <v>126</v>
      </c>
      <c r="P278" s="1405" t="s">
        <v>695</v>
      </c>
      <c r="Q278" s="1405" t="s">
        <v>478</v>
      </c>
      <c r="R278" s="1409">
        <v>15703</v>
      </c>
      <c r="S278" s="1409">
        <v>6905</v>
      </c>
      <c r="T278" s="1409">
        <v>1071</v>
      </c>
      <c r="U278" s="1407">
        <v>13763</v>
      </c>
      <c r="V278" s="1405" t="s">
        <v>696</v>
      </c>
      <c r="W278" s="1405" t="s">
        <v>697</v>
      </c>
      <c r="X278" s="1405" t="s">
        <v>697</v>
      </c>
      <c r="Y278" s="1405" t="s">
        <v>407</v>
      </c>
      <c r="Z278" s="1404">
        <v>1</v>
      </c>
      <c r="AA278" s="1404">
        <v>0</v>
      </c>
      <c r="AB278" s="1408"/>
      <c r="AC278" s="1408"/>
      <c r="AD278" s="1408"/>
      <c r="AE278" s="1408"/>
      <c r="AF278" s="1408"/>
      <c r="AG278" s="1408"/>
      <c r="AH278" s="1408"/>
      <c r="AI278" s="1406">
        <v>0</v>
      </c>
      <c r="AJ278" s="1408"/>
      <c r="AK278" s="1408"/>
      <c r="AL278" s="1408"/>
      <c r="AM278" s="1408"/>
      <c r="AN278" s="1408"/>
      <c r="AO278" s="1408"/>
      <c r="AP278" s="1408"/>
      <c r="AQ278" s="1406">
        <v>472846</v>
      </c>
      <c r="AR278" s="1404" t="s">
        <v>407</v>
      </c>
      <c r="AS278" s="1406">
        <v>1295.4684931506849</v>
      </c>
      <c r="AT278" s="1406">
        <v>30.11182576577724</v>
      </c>
      <c r="AU278" s="1406">
        <v>8.2498152782951348E-2</v>
      </c>
      <c r="AV278" s="1406">
        <v>5.4302117189635792</v>
      </c>
      <c r="AW278" s="1406">
        <v>1.4877292380722135E-2</v>
      </c>
      <c r="AX278" s="1405" t="s">
        <v>407</v>
      </c>
      <c r="AY278" s="1404">
        <v>0</v>
      </c>
      <c r="AZ278" s="1405" t="s">
        <v>407</v>
      </c>
      <c r="BA278" s="1405" t="s">
        <v>407</v>
      </c>
      <c r="BB278" s="1408"/>
      <c r="BC278" s="1408"/>
      <c r="BD278" s="1404">
        <v>0</v>
      </c>
      <c r="BE278" s="1405" t="s">
        <v>407</v>
      </c>
      <c r="BF278" s="1405" t="s">
        <v>407</v>
      </c>
      <c r="BG278" s="1404">
        <v>0</v>
      </c>
      <c r="BH278" s="1405" t="s">
        <v>407</v>
      </c>
      <c r="BI278" s="1405" t="s">
        <v>407</v>
      </c>
      <c r="BJ278" s="1404">
        <v>0</v>
      </c>
      <c r="BK278" s="1404">
        <v>0</v>
      </c>
      <c r="BL278" s="1404">
        <v>0</v>
      </c>
      <c r="BM278" s="1404">
        <v>0</v>
      </c>
      <c r="BN278" s="1408"/>
      <c r="BO278" s="1404">
        <v>0</v>
      </c>
      <c r="BP278" s="1405" t="s">
        <v>407</v>
      </c>
      <c r="BQ278" s="1405" t="s">
        <v>407</v>
      </c>
      <c r="BR278" s="1404">
        <v>1</v>
      </c>
      <c r="BS278" s="1405" t="s">
        <v>749</v>
      </c>
      <c r="BT278" s="1405" t="s">
        <v>407</v>
      </c>
      <c r="BU278" s="1405" t="s">
        <v>407</v>
      </c>
      <c r="BV278" s="1405" t="s">
        <v>407</v>
      </c>
      <c r="BW278" s="1404">
        <v>0</v>
      </c>
      <c r="BX278" s="1405" t="s">
        <v>407</v>
      </c>
      <c r="BY278" s="1405" t="s">
        <v>407</v>
      </c>
      <c r="BZ278" s="1405" t="s">
        <v>407</v>
      </c>
      <c r="CA278" s="1404">
        <v>0</v>
      </c>
      <c r="CB278" s="1405" t="s">
        <v>407</v>
      </c>
      <c r="CC278" s="1405" t="s">
        <v>677</v>
      </c>
      <c r="CD278" s="1404" t="b">
        <v>0</v>
      </c>
      <c r="CE278" s="1404" t="b">
        <v>0</v>
      </c>
      <c r="CF278" s="1404" t="b">
        <v>0</v>
      </c>
      <c r="CG278" s="1404" t="b">
        <v>0</v>
      </c>
      <c r="CH278" s="1404" t="b">
        <v>0</v>
      </c>
      <c r="CI278" s="1404" t="b">
        <v>0</v>
      </c>
      <c r="CJ278" s="1404" t="b">
        <v>1</v>
      </c>
      <c r="CK278" s="1404" t="b">
        <v>0</v>
      </c>
      <c r="CL278" s="1404" t="b">
        <v>0</v>
      </c>
      <c r="CM278" s="1405" t="s">
        <v>698</v>
      </c>
      <c r="CN278" s="1408"/>
      <c r="CO278" s="1408"/>
      <c r="CP278" s="1408"/>
      <c r="CQ278" s="1404">
        <v>1</v>
      </c>
      <c r="CR278" s="1404">
        <v>472846</v>
      </c>
      <c r="CS278" s="1404">
        <v>1</v>
      </c>
      <c r="CT278" s="1405" t="s">
        <v>407</v>
      </c>
      <c r="CU278" s="1408"/>
    </row>
    <row r="279" spans="1:99" hidden="1" x14ac:dyDescent="0.2">
      <c r="A279" s="1404">
        <v>2024</v>
      </c>
      <c r="B279" s="1405" t="s">
        <v>186</v>
      </c>
      <c r="C279" s="1405" t="s">
        <v>1259</v>
      </c>
      <c r="D279" s="1406">
        <v>1</v>
      </c>
      <c r="E279" s="1406">
        <v>0</v>
      </c>
      <c r="F279" s="1405" t="s">
        <v>236</v>
      </c>
      <c r="G279" s="1407" t="s">
        <v>693</v>
      </c>
      <c r="H279" s="1405" t="s">
        <v>407</v>
      </c>
      <c r="I279" s="1405" t="s">
        <v>694</v>
      </c>
      <c r="J279" s="1405" t="s">
        <v>736</v>
      </c>
      <c r="K279" s="1405" t="s">
        <v>1121</v>
      </c>
      <c r="L279" s="1405" t="s">
        <v>407</v>
      </c>
      <c r="M279" s="1405" t="s">
        <v>407</v>
      </c>
      <c r="N279" s="1404">
        <v>2010</v>
      </c>
      <c r="O279" s="1407">
        <v>126</v>
      </c>
      <c r="P279" s="1405" t="s">
        <v>695</v>
      </c>
      <c r="Q279" s="1405" t="s">
        <v>1131</v>
      </c>
      <c r="R279" s="1409">
        <v>15988</v>
      </c>
      <c r="S279" s="1409">
        <v>7566</v>
      </c>
      <c r="T279" s="1409">
        <v>547</v>
      </c>
      <c r="U279" s="1407">
        <v>13763</v>
      </c>
      <c r="V279" s="1405" t="s">
        <v>696</v>
      </c>
      <c r="W279" s="1405" t="s">
        <v>697</v>
      </c>
      <c r="X279" s="1405" t="s">
        <v>697</v>
      </c>
      <c r="Y279" s="1405" t="s">
        <v>407</v>
      </c>
      <c r="Z279" s="1404">
        <v>1</v>
      </c>
      <c r="AA279" s="1404">
        <v>0</v>
      </c>
      <c r="AB279" s="1408"/>
      <c r="AC279" s="1408"/>
      <c r="AD279" s="1408"/>
      <c r="AE279" s="1408"/>
      <c r="AF279" s="1408"/>
      <c r="AG279" s="1408"/>
      <c r="AH279" s="1408"/>
      <c r="AI279" s="1406">
        <v>0</v>
      </c>
      <c r="AJ279" s="1408"/>
      <c r="AK279" s="1408"/>
      <c r="AL279" s="1408"/>
      <c r="AM279" s="1408"/>
      <c r="AN279" s="1408"/>
      <c r="AO279" s="1408"/>
      <c r="AP279" s="1408"/>
      <c r="AQ279" s="1406">
        <v>219320</v>
      </c>
      <c r="AR279" s="1404" t="s">
        <v>407</v>
      </c>
      <c r="AS279" s="1406">
        <v>600.8767123287671</v>
      </c>
      <c r="AT279" s="1406">
        <v>13.717788341255941</v>
      </c>
      <c r="AU279" s="1406">
        <v>3.7582981756865592E-2</v>
      </c>
      <c r="AV279" s="1406">
        <v>0.48132882903363677</v>
      </c>
      <c r="AW279" s="1406">
        <v>1.3187091206401007E-3</v>
      </c>
      <c r="AX279" s="1405" t="s">
        <v>407</v>
      </c>
      <c r="AY279" s="1404">
        <v>0</v>
      </c>
      <c r="AZ279" s="1405" t="s">
        <v>407</v>
      </c>
      <c r="BA279" s="1405" t="s">
        <v>407</v>
      </c>
      <c r="BB279" s="1408"/>
      <c r="BC279" s="1408"/>
      <c r="BD279" s="1404">
        <v>0</v>
      </c>
      <c r="BE279" s="1405" t="s">
        <v>407</v>
      </c>
      <c r="BF279" s="1405" t="s">
        <v>407</v>
      </c>
      <c r="BG279" s="1404">
        <v>0</v>
      </c>
      <c r="BH279" s="1405" t="s">
        <v>407</v>
      </c>
      <c r="BI279" s="1405" t="s">
        <v>407</v>
      </c>
      <c r="BJ279" s="1404">
        <v>0</v>
      </c>
      <c r="BK279" s="1404">
        <v>0</v>
      </c>
      <c r="BL279" s="1404">
        <v>0</v>
      </c>
      <c r="BM279" s="1404">
        <v>0</v>
      </c>
      <c r="BN279" s="1408"/>
      <c r="BO279" s="1404">
        <v>0</v>
      </c>
      <c r="BP279" s="1405" t="s">
        <v>407</v>
      </c>
      <c r="BQ279" s="1405" t="s">
        <v>407</v>
      </c>
      <c r="BR279" s="1404">
        <v>1</v>
      </c>
      <c r="BS279" s="1405" t="s">
        <v>713</v>
      </c>
      <c r="BT279" s="1405" t="s">
        <v>407</v>
      </c>
      <c r="BU279" s="1405" t="s">
        <v>407</v>
      </c>
      <c r="BV279" s="1405" t="s">
        <v>1260</v>
      </c>
      <c r="BW279" s="1404">
        <v>0</v>
      </c>
      <c r="BX279" s="1405" t="s">
        <v>407</v>
      </c>
      <c r="BY279" s="1405" t="s">
        <v>407</v>
      </c>
      <c r="BZ279" s="1405" t="s">
        <v>407</v>
      </c>
      <c r="CA279" s="1404">
        <v>0</v>
      </c>
      <c r="CB279" s="1405" t="s">
        <v>407</v>
      </c>
      <c r="CC279" s="1405" t="s">
        <v>677</v>
      </c>
      <c r="CD279" s="1404" t="b">
        <v>0</v>
      </c>
      <c r="CE279" s="1404" t="b">
        <v>0</v>
      </c>
      <c r="CF279" s="1404" t="b">
        <v>0</v>
      </c>
      <c r="CG279" s="1404" t="b">
        <v>0</v>
      </c>
      <c r="CH279" s="1404" t="b">
        <v>0</v>
      </c>
      <c r="CI279" s="1404" t="b">
        <v>0</v>
      </c>
      <c r="CJ279" s="1404" t="b">
        <v>1</v>
      </c>
      <c r="CK279" s="1404" t="b">
        <v>0</v>
      </c>
      <c r="CL279" s="1404" t="b">
        <v>0</v>
      </c>
      <c r="CM279" s="1405" t="s">
        <v>698</v>
      </c>
      <c r="CN279" s="1408"/>
      <c r="CO279" s="1408"/>
      <c r="CP279" s="1408"/>
      <c r="CQ279" s="1404">
        <v>1</v>
      </c>
      <c r="CR279" s="1408"/>
      <c r="CS279" s="1404">
        <v>1</v>
      </c>
      <c r="CT279" s="1405" t="s">
        <v>407</v>
      </c>
      <c r="CU279" s="1408"/>
    </row>
    <row r="280" spans="1:99" hidden="1" x14ac:dyDescent="0.2">
      <c r="A280" s="1404">
        <v>2024</v>
      </c>
      <c r="B280" s="1405" t="s">
        <v>179</v>
      </c>
      <c r="C280" s="1405" t="s">
        <v>1058</v>
      </c>
      <c r="D280" s="1406">
        <v>1</v>
      </c>
      <c r="E280" s="1406">
        <v>0</v>
      </c>
      <c r="F280" s="1405" t="s">
        <v>236</v>
      </c>
      <c r="G280" s="1407" t="s">
        <v>693</v>
      </c>
      <c r="H280" s="1405" t="s">
        <v>407</v>
      </c>
      <c r="I280" s="1405" t="s">
        <v>694</v>
      </c>
      <c r="J280" s="1405" t="s">
        <v>303</v>
      </c>
      <c r="K280" s="1405" t="s">
        <v>921</v>
      </c>
      <c r="L280" s="1405" t="s">
        <v>407</v>
      </c>
      <c r="M280" s="1405" t="s">
        <v>407</v>
      </c>
      <c r="N280" s="1408"/>
      <c r="O280" s="1407">
        <v>126</v>
      </c>
      <c r="P280" s="1405" t="s">
        <v>695</v>
      </c>
      <c r="Q280" s="1405" t="s">
        <v>474</v>
      </c>
      <c r="R280" s="1409">
        <v>26372</v>
      </c>
      <c r="S280" s="1409">
        <v>10769</v>
      </c>
      <c r="T280" s="1409">
        <v>1526</v>
      </c>
      <c r="U280" s="1407">
        <v>13763</v>
      </c>
      <c r="V280" s="1405" t="s">
        <v>696</v>
      </c>
      <c r="W280" s="1405" t="s">
        <v>697</v>
      </c>
      <c r="X280" s="1405" t="s">
        <v>697</v>
      </c>
      <c r="Y280" s="1405" t="s">
        <v>407</v>
      </c>
      <c r="Z280" s="1404">
        <v>1</v>
      </c>
      <c r="AA280" s="1404">
        <v>0</v>
      </c>
      <c r="AB280" s="1408"/>
      <c r="AC280" s="1408"/>
      <c r="AD280" s="1408"/>
      <c r="AE280" s="1408"/>
      <c r="AF280" s="1408"/>
      <c r="AG280" s="1406">
        <v>0</v>
      </c>
      <c r="AH280" s="1408"/>
      <c r="AI280" s="1406">
        <v>0</v>
      </c>
      <c r="AJ280" s="1408"/>
      <c r="AK280" s="1408"/>
      <c r="AL280" s="1408"/>
      <c r="AM280" s="1408"/>
      <c r="AN280" s="1408"/>
      <c r="AO280" s="1406">
        <v>500028</v>
      </c>
      <c r="AP280" s="1408"/>
      <c r="AQ280" s="1406">
        <v>500028</v>
      </c>
      <c r="AR280" s="1404" t="s">
        <v>407</v>
      </c>
      <c r="AS280" s="1406">
        <v>1369.9397260273972</v>
      </c>
      <c r="AT280" s="1406">
        <v>18.960564234794479</v>
      </c>
      <c r="AU280" s="1406">
        <v>5.1946751328204054E-2</v>
      </c>
      <c r="AV280" s="1406">
        <v>14.273249045522684</v>
      </c>
      <c r="AW280" s="1406">
        <v>3.91047919055416E-2</v>
      </c>
      <c r="AX280" s="1405" t="s">
        <v>407</v>
      </c>
      <c r="AY280" s="1404">
        <v>1</v>
      </c>
      <c r="AZ280" s="1405" t="s">
        <v>751</v>
      </c>
      <c r="BA280" s="1405" t="s">
        <v>407</v>
      </c>
      <c r="BB280" s="1408"/>
      <c r="BC280" s="1408"/>
      <c r="BD280" s="1404">
        <v>0</v>
      </c>
      <c r="BE280" s="1405" t="s">
        <v>407</v>
      </c>
      <c r="BF280" s="1405" t="s">
        <v>407</v>
      </c>
      <c r="BG280" s="1404">
        <v>0</v>
      </c>
      <c r="BH280" s="1405" t="s">
        <v>407</v>
      </c>
      <c r="BI280" s="1405" t="s">
        <v>407</v>
      </c>
      <c r="BJ280" s="1404">
        <v>0</v>
      </c>
      <c r="BK280" s="1404">
        <v>0</v>
      </c>
      <c r="BL280" s="1404">
        <v>0</v>
      </c>
      <c r="BM280" s="1404">
        <v>0</v>
      </c>
      <c r="BN280" s="1408"/>
      <c r="BO280" s="1404">
        <v>0</v>
      </c>
      <c r="BP280" s="1405" t="s">
        <v>407</v>
      </c>
      <c r="BQ280" s="1405" t="s">
        <v>407</v>
      </c>
      <c r="BR280" s="1404">
        <v>0</v>
      </c>
      <c r="BS280" s="1405" t="s">
        <v>407</v>
      </c>
      <c r="BT280" s="1405" t="s">
        <v>407</v>
      </c>
      <c r="BU280" s="1405" t="s">
        <v>407</v>
      </c>
      <c r="BV280" s="1405" t="s">
        <v>1170</v>
      </c>
      <c r="BW280" s="1404">
        <v>0</v>
      </c>
      <c r="BX280" s="1405" t="s">
        <v>407</v>
      </c>
      <c r="BY280" s="1405" t="s">
        <v>407</v>
      </c>
      <c r="BZ280" s="1405" t="s">
        <v>407</v>
      </c>
      <c r="CA280" s="1404">
        <v>0</v>
      </c>
      <c r="CB280" s="1405" t="s">
        <v>407</v>
      </c>
      <c r="CC280" s="1405" t="s">
        <v>677</v>
      </c>
      <c r="CD280" s="1404" t="b">
        <v>0</v>
      </c>
      <c r="CE280" s="1404" t="b">
        <v>0</v>
      </c>
      <c r="CF280" s="1404" t="b">
        <v>0</v>
      </c>
      <c r="CG280" s="1404" t="b">
        <v>0</v>
      </c>
      <c r="CH280" s="1404" t="b">
        <v>0</v>
      </c>
      <c r="CI280" s="1404" t="b">
        <v>0</v>
      </c>
      <c r="CJ280" s="1404" t="b">
        <v>1</v>
      </c>
      <c r="CK280" s="1404" t="b">
        <v>0</v>
      </c>
      <c r="CL280" s="1404" t="b">
        <v>0</v>
      </c>
      <c r="CM280" s="1405" t="s">
        <v>750</v>
      </c>
      <c r="CN280" s="1408"/>
      <c r="CO280" s="1408"/>
      <c r="CP280" s="1408"/>
      <c r="CQ280" s="1404">
        <v>1</v>
      </c>
      <c r="CR280" s="1408"/>
      <c r="CS280" s="1404">
        <v>1</v>
      </c>
      <c r="CT280" s="1405" t="s">
        <v>407</v>
      </c>
      <c r="CU280" s="1408"/>
    </row>
    <row r="281" spans="1:99" hidden="1" x14ac:dyDescent="0.2">
      <c r="A281" s="1404">
        <v>2024</v>
      </c>
      <c r="B281" s="1405" t="s">
        <v>182</v>
      </c>
      <c r="C281" s="1405" t="s">
        <v>1127</v>
      </c>
      <c r="D281" s="1406">
        <v>1</v>
      </c>
      <c r="E281" s="1406">
        <v>0</v>
      </c>
      <c r="F281" s="1405" t="s">
        <v>236</v>
      </c>
      <c r="G281" s="1407" t="s">
        <v>693</v>
      </c>
      <c r="H281" s="1405" t="s">
        <v>407</v>
      </c>
      <c r="I281" s="1405" t="s">
        <v>694</v>
      </c>
      <c r="J281" s="1405" t="s">
        <v>315</v>
      </c>
      <c r="K281" s="1405" t="s">
        <v>1128</v>
      </c>
      <c r="L281" s="1405" t="s">
        <v>407</v>
      </c>
      <c r="M281" s="1405" t="s">
        <v>407</v>
      </c>
      <c r="N281" s="1408"/>
      <c r="O281" s="1407">
        <v>126</v>
      </c>
      <c r="P281" s="1405" t="s">
        <v>695</v>
      </c>
      <c r="Q281" s="1405" t="s">
        <v>477</v>
      </c>
      <c r="R281" s="1409">
        <v>2145</v>
      </c>
      <c r="S281" s="1409">
        <v>991</v>
      </c>
      <c r="T281" s="1409">
        <v>147</v>
      </c>
      <c r="U281" s="1407">
        <v>13763</v>
      </c>
      <c r="V281" s="1405" t="s">
        <v>696</v>
      </c>
      <c r="W281" s="1405" t="s">
        <v>697</v>
      </c>
      <c r="X281" s="1405" t="s">
        <v>697</v>
      </c>
      <c r="Y281" s="1405" t="s">
        <v>407</v>
      </c>
      <c r="Z281" s="1404">
        <v>1</v>
      </c>
      <c r="AA281" s="1404">
        <v>0</v>
      </c>
      <c r="AB281" s="1408"/>
      <c r="AC281" s="1408"/>
      <c r="AD281" s="1408"/>
      <c r="AE281" s="1408"/>
      <c r="AF281" s="1408"/>
      <c r="AG281" s="1408"/>
      <c r="AH281" s="1408"/>
      <c r="AI281" s="1406">
        <v>0</v>
      </c>
      <c r="AJ281" s="1408"/>
      <c r="AK281" s="1408"/>
      <c r="AL281" s="1408"/>
      <c r="AM281" s="1408"/>
      <c r="AN281" s="1408"/>
      <c r="AO281" s="1408"/>
      <c r="AP281" s="1408"/>
      <c r="AQ281" s="1406">
        <v>49260</v>
      </c>
      <c r="AR281" s="1404" t="s">
        <v>407</v>
      </c>
      <c r="AS281" s="1406">
        <v>134.95890410958904</v>
      </c>
      <c r="AT281" s="1406">
        <v>22.965034965034967</v>
      </c>
      <c r="AU281" s="1406">
        <v>6.2917904013794435E-2</v>
      </c>
      <c r="AV281" s="1406">
        <v>9.2899815460569677</v>
      </c>
      <c r="AW281" s="1406">
        <v>2.5452004235772513E-2</v>
      </c>
      <c r="AX281" s="1405" t="s">
        <v>407</v>
      </c>
      <c r="AY281" s="1404">
        <v>0</v>
      </c>
      <c r="AZ281" s="1405" t="s">
        <v>407</v>
      </c>
      <c r="BA281" s="1405" t="s">
        <v>407</v>
      </c>
      <c r="BB281" s="1408"/>
      <c r="BC281" s="1408"/>
      <c r="BD281" s="1404">
        <v>0</v>
      </c>
      <c r="BE281" s="1405" t="s">
        <v>407</v>
      </c>
      <c r="BF281" s="1405" t="s">
        <v>407</v>
      </c>
      <c r="BG281" s="1404">
        <v>0</v>
      </c>
      <c r="BH281" s="1405" t="s">
        <v>407</v>
      </c>
      <c r="BI281" s="1405" t="s">
        <v>407</v>
      </c>
      <c r="BJ281" s="1404">
        <v>0</v>
      </c>
      <c r="BK281" s="1404">
        <v>0</v>
      </c>
      <c r="BL281" s="1404">
        <v>0</v>
      </c>
      <c r="BM281" s="1404">
        <v>0</v>
      </c>
      <c r="BN281" s="1408"/>
      <c r="BO281" s="1404">
        <v>0</v>
      </c>
      <c r="BP281" s="1405" t="s">
        <v>407</v>
      </c>
      <c r="BQ281" s="1405" t="s">
        <v>407</v>
      </c>
      <c r="BR281" s="1404">
        <v>1</v>
      </c>
      <c r="BS281" s="1405" t="s">
        <v>713</v>
      </c>
      <c r="BT281" s="1405" t="s">
        <v>407</v>
      </c>
      <c r="BU281" s="1405" t="s">
        <v>407</v>
      </c>
      <c r="BV281" s="1405" t="s">
        <v>1002</v>
      </c>
      <c r="BW281" s="1404">
        <v>0</v>
      </c>
      <c r="BX281" s="1405" t="s">
        <v>407</v>
      </c>
      <c r="BY281" s="1405" t="s">
        <v>407</v>
      </c>
      <c r="BZ281" s="1405" t="s">
        <v>407</v>
      </c>
      <c r="CA281" s="1404">
        <v>0</v>
      </c>
      <c r="CB281" s="1405" t="s">
        <v>407</v>
      </c>
      <c r="CC281" s="1405" t="s">
        <v>677</v>
      </c>
      <c r="CD281" s="1404" t="b">
        <v>0</v>
      </c>
      <c r="CE281" s="1404" t="b">
        <v>0</v>
      </c>
      <c r="CF281" s="1404" t="b">
        <v>0</v>
      </c>
      <c r="CG281" s="1404" t="b">
        <v>0</v>
      </c>
      <c r="CH281" s="1404" t="b">
        <v>0</v>
      </c>
      <c r="CI281" s="1404" t="b">
        <v>0</v>
      </c>
      <c r="CJ281" s="1404" t="b">
        <v>1</v>
      </c>
      <c r="CK281" s="1404" t="b">
        <v>0</v>
      </c>
      <c r="CL281" s="1404" t="b">
        <v>0</v>
      </c>
      <c r="CM281" s="1405" t="s">
        <v>698</v>
      </c>
      <c r="CN281" s="1408"/>
      <c r="CO281" s="1408"/>
      <c r="CP281" s="1408"/>
      <c r="CQ281" s="1404">
        <v>1</v>
      </c>
      <c r="CR281" s="1408"/>
      <c r="CS281" s="1404">
        <v>1</v>
      </c>
      <c r="CT281" s="1405" t="s">
        <v>407</v>
      </c>
      <c r="CU281" s="1408"/>
    </row>
    <row r="282" spans="1:99" hidden="1" x14ac:dyDescent="0.2">
      <c r="A282" s="1404">
        <v>2024</v>
      </c>
      <c r="B282" s="1405" t="s">
        <v>178</v>
      </c>
      <c r="C282" s="1405" t="s">
        <v>971</v>
      </c>
      <c r="D282" s="1406">
        <v>1</v>
      </c>
      <c r="E282" s="1406">
        <v>0</v>
      </c>
      <c r="F282" s="1405" t="s">
        <v>243</v>
      </c>
      <c r="G282" s="1407" t="s">
        <v>699</v>
      </c>
      <c r="H282" s="1405" t="s">
        <v>407</v>
      </c>
      <c r="I282" s="1405" t="s">
        <v>694</v>
      </c>
      <c r="J282" s="1405" t="s">
        <v>298</v>
      </c>
      <c r="K282" s="1405" t="s">
        <v>972</v>
      </c>
      <c r="L282" s="1405" t="s">
        <v>407</v>
      </c>
      <c r="M282" s="1405" t="s">
        <v>407</v>
      </c>
      <c r="N282" s="1408"/>
      <c r="O282" s="1407">
        <v>126</v>
      </c>
      <c r="P282" s="1405" t="s">
        <v>695</v>
      </c>
      <c r="Q282" s="1405" t="s">
        <v>473</v>
      </c>
      <c r="R282" s="1409">
        <v>13760</v>
      </c>
      <c r="S282" s="1409">
        <v>5910</v>
      </c>
      <c r="T282" s="1409">
        <v>742</v>
      </c>
      <c r="U282" s="1407">
        <v>13765</v>
      </c>
      <c r="V282" s="1405" t="s">
        <v>696</v>
      </c>
      <c r="W282" s="1405" t="s">
        <v>700</v>
      </c>
      <c r="X282" s="1405" t="s">
        <v>701</v>
      </c>
      <c r="Y282" s="1405" t="s">
        <v>407</v>
      </c>
      <c r="Z282" s="1404">
        <v>1</v>
      </c>
      <c r="AA282" s="1404">
        <v>0</v>
      </c>
      <c r="AB282" s="1408"/>
      <c r="AC282" s="1408"/>
      <c r="AD282" s="1408"/>
      <c r="AE282" s="1408"/>
      <c r="AF282" s="1408"/>
      <c r="AG282" s="1408"/>
      <c r="AH282" s="1408"/>
      <c r="AI282" s="1406">
        <v>0</v>
      </c>
      <c r="AJ282" s="1408"/>
      <c r="AK282" s="1408"/>
      <c r="AL282" s="1408"/>
      <c r="AM282" s="1408"/>
      <c r="AN282" s="1408"/>
      <c r="AO282" s="1408"/>
      <c r="AP282" s="1408"/>
      <c r="AQ282" s="1406">
        <v>61390</v>
      </c>
      <c r="AR282" s="1404" t="s">
        <v>407</v>
      </c>
      <c r="AS282" s="1406">
        <v>168.1917808219178</v>
      </c>
      <c r="AT282" s="1406">
        <v>4.4614825581395348</v>
      </c>
      <c r="AU282" s="1406">
        <v>1.2223239885313793E-2</v>
      </c>
      <c r="AV282" s="1406">
        <v>1.2780248547806037</v>
      </c>
      <c r="AW282" s="1406">
        <v>3.5014379583030238E-3</v>
      </c>
      <c r="AX282" s="1405" t="s">
        <v>1293</v>
      </c>
      <c r="AY282" s="1404">
        <v>0</v>
      </c>
      <c r="AZ282" s="1405" t="s">
        <v>407</v>
      </c>
      <c r="BA282" s="1405" t="s">
        <v>407</v>
      </c>
      <c r="BB282" s="1408"/>
      <c r="BC282" s="1408"/>
      <c r="BD282" s="1404">
        <v>0</v>
      </c>
      <c r="BE282" s="1405" t="s">
        <v>407</v>
      </c>
      <c r="BF282" s="1405" t="s">
        <v>407</v>
      </c>
      <c r="BG282" s="1404">
        <v>0</v>
      </c>
      <c r="BH282" s="1405" t="s">
        <v>407</v>
      </c>
      <c r="BI282" s="1405" t="s">
        <v>407</v>
      </c>
      <c r="BJ282" s="1404">
        <v>0</v>
      </c>
      <c r="BK282" s="1404">
        <v>0</v>
      </c>
      <c r="BL282" s="1404">
        <v>0</v>
      </c>
      <c r="BM282" s="1404">
        <v>0</v>
      </c>
      <c r="BN282" s="1408"/>
      <c r="BO282" s="1404">
        <v>0</v>
      </c>
      <c r="BP282" s="1405" t="s">
        <v>407</v>
      </c>
      <c r="BQ282" s="1405" t="s">
        <v>407</v>
      </c>
      <c r="BR282" s="1404">
        <v>1</v>
      </c>
      <c r="BS282" s="1405" t="s">
        <v>808</v>
      </c>
      <c r="BT282" s="1405" t="s">
        <v>407</v>
      </c>
      <c r="BU282" s="1405" t="s">
        <v>407</v>
      </c>
      <c r="BV282" s="1405" t="s">
        <v>846</v>
      </c>
      <c r="BW282" s="1404">
        <v>0</v>
      </c>
      <c r="BX282" s="1405" t="s">
        <v>407</v>
      </c>
      <c r="BY282" s="1405" t="s">
        <v>407</v>
      </c>
      <c r="BZ282" s="1405" t="s">
        <v>407</v>
      </c>
      <c r="CA282" s="1404">
        <v>0</v>
      </c>
      <c r="CB282" s="1405" t="s">
        <v>407</v>
      </c>
      <c r="CC282" s="1405" t="s">
        <v>677</v>
      </c>
      <c r="CD282" s="1404" t="b">
        <v>0</v>
      </c>
      <c r="CE282" s="1404" t="b">
        <v>0</v>
      </c>
      <c r="CF282" s="1404" t="b">
        <v>0</v>
      </c>
      <c r="CG282" s="1404" t="b">
        <v>0</v>
      </c>
      <c r="CH282" s="1404" t="b">
        <v>0</v>
      </c>
      <c r="CI282" s="1404" t="b">
        <v>0</v>
      </c>
      <c r="CJ282" s="1404" t="b">
        <v>1</v>
      </c>
      <c r="CK282" s="1404" t="b">
        <v>0</v>
      </c>
      <c r="CL282" s="1404" t="b">
        <v>0</v>
      </c>
      <c r="CM282" s="1405" t="s">
        <v>698</v>
      </c>
      <c r="CN282" s="1408"/>
      <c r="CO282" s="1408"/>
      <c r="CP282" s="1408"/>
      <c r="CQ282" s="1404">
        <v>1</v>
      </c>
      <c r="CR282" s="1408"/>
      <c r="CS282" s="1404">
        <v>1</v>
      </c>
      <c r="CT282" s="1405" t="s">
        <v>407</v>
      </c>
      <c r="CU282" s="1408"/>
    </row>
    <row r="283" spans="1:99" hidden="1" x14ac:dyDescent="0.2">
      <c r="A283" s="1404">
        <v>2024</v>
      </c>
      <c r="B283" s="1405" t="s">
        <v>178</v>
      </c>
      <c r="C283" s="1405" t="s">
        <v>857</v>
      </c>
      <c r="D283" s="1406">
        <v>1</v>
      </c>
      <c r="E283" s="1406">
        <v>0</v>
      </c>
      <c r="F283" s="1405" t="s">
        <v>243</v>
      </c>
      <c r="G283" s="1407" t="s">
        <v>699</v>
      </c>
      <c r="H283" s="1405" t="s">
        <v>407</v>
      </c>
      <c r="I283" s="1405" t="s">
        <v>694</v>
      </c>
      <c r="J283" s="1405" t="s">
        <v>298</v>
      </c>
      <c r="K283" s="1405" t="s">
        <v>858</v>
      </c>
      <c r="L283" s="1405" t="s">
        <v>407</v>
      </c>
      <c r="M283" s="1405" t="s">
        <v>407</v>
      </c>
      <c r="N283" s="1408"/>
      <c r="O283" s="1407">
        <v>126</v>
      </c>
      <c r="P283" s="1405" t="s">
        <v>695</v>
      </c>
      <c r="Q283" s="1405" t="s">
        <v>473</v>
      </c>
      <c r="R283" s="1409">
        <v>8651</v>
      </c>
      <c r="S283" s="1409">
        <v>3967</v>
      </c>
      <c r="T283" s="1409">
        <v>349</v>
      </c>
      <c r="U283" s="1407">
        <v>13765</v>
      </c>
      <c r="V283" s="1405" t="s">
        <v>696</v>
      </c>
      <c r="W283" s="1405" t="s">
        <v>700</v>
      </c>
      <c r="X283" s="1405" t="s">
        <v>701</v>
      </c>
      <c r="Y283" s="1405" t="s">
        <v>407</v>
      </c>
      <c r="Z283" s="1404">
        <v>1</v>
      </c>
      <c r="AA283" s="1404">
        <v>0</v>
      </c>
      <c r="AB283" s="1408"/>
      <c r="AC283" s="1408"/>
      <c r="AD283" s="1408"/>
      <c r="AE283" s="1408"/>
      <c r="AF283" s="1408"/>
      <c r="AG283" s="1406">
        <v>0</v>
      </c>
      <c r="AH283" s="1408"/>
      <c r="AI283" s="1406">
        <v>0</v>
      </c>
      <c r="AJ283" s="1408"/>
      <c r="AK283" s="1408"/>
      <c r="AL283" s="1408"/>
      <c r="AM283" s="1408"/>
      <c r="AN283" s="1408"/>
      <c r="AO283" s="1406">
        <v>4320</v>
      </c>
      <c r="AP283" s="1408"/>
      <c r="AQ283" s="1406">
        <v>4320</v>
      </c>
      <c r="AR283" s="1404" t="s">
        <v>407</v>
      </c>
      <c r="AS283" s="1406">
        <v>11.835616438356164</v>
      </c>
      <c r="AT283" s="1406">
        <v>0.4993642353485146</v>
      </c>
      <c r="AU283" s="1406">
        <v>1.3681211927356563E-3</v>
      </c>
      <c r="AV283" s="1406">
        <v>1.2780248547806037</v>
      </c>
      <c r="AW283" s="1406">
        <v>3.5014379583030238E-3</v>
      </c>
      <c r="AX283" s="1405" t="s">
        <v>860</v>
      </c>
      <c r="AY283" s="1404">
        <v>1</v>
      </c>
      <c r="AZ283" s="1405" t="s">
        <v>808</v>
      </c>
      <c r="BA283" s="1405" t="s">
        <v>407</v>
      </c>
      <c r="BB283" s="1408"/>
      <c r="BC283" s="1408"/>
      <c r="BD283" s="1404">
        <v>0</v>
      </c>
      <c r="BE283" s="1405" t="s">
        <v>407</v>
      </c>
      <c r="BF283" s="1405" t="s">
        <v>407</v>
      </c>
      <c r="BG283" s="1404">
        <v>0</v>
      </c>
      <c r="BH283" s="1405" t="s">
        <v>407</v>
      </c>
      <c r="BI283" s="1405" t="s">
        <v>407</v>
      </c>
      <c r="BJ283" s="1404">
        <v>0</v>
      </c>
      <c r="BK283" s="1404">
        <v>0</v>
      </c>
      <c r="BL283" s="1404">
        <v>0</v>
      </c>
      <c r="BM283" s="1404">
        <v>0</v>
      </c>
      <c r="BN283" s="1408"/>
      <c r="BO283" s="1404">
        <v>0</v>
      </c>
      <c r="BP283" s="1405" t="s">
        <v>407</v>
      </c>
      <c r="BQ283" s="1405" t="s">
        <v>407</v>
      </c>
      <c r="BR283" s="1404">
        <v>0</v>
      </c>
      <c r="BS283" s="1405" t="s">
        <v>407</v>
      </c>
      <c r="BT283" s="1405" t="s">
        <v>407</v>
      </c>
      <c r="BU283" s="1405" t="s">
        <v>407</v>
      </c>
      <c r="BV283" s="1405" t="s">
        <v>407</v>
      </c>
      <c r="BW283" s="1404">
        <v>0</v>
      </c>
      <c r="BX283" s="1405" t="s">
        <v>407</v>
      </c>
      <c r="BY283" s="1405" t="s">
        <v>407</v>
      </c>
      <c r="BZ283" s="1405" t="s">
        <v>407</v>
      </c>
      <c r="CA283" s="1404">
        <v>0</v>
      </c>
      <c r="CB283" s="1405" t="s">
        <v>407</v>
      </c>
      <c r="CC283" s="1405" t="s">
        <v>677</v>
      </c>
      <c r="CD283" s="1404" t="b">
        <v>0</v>
      </c>
      <c r="CE283" s="1404" t="b">
        <v>0</v>
      </c>
      <c r="CF283" s="1404" t="b">
        <v>0</v>
      </c>
      <c r="CG283" s="1404" t="b">
        <v>0</v>
      </c>
      <c r="CH283" s="1404" t="b">
        <v>0</v>
      </c>
      <c r="CI283" s="1404" t="b">
        <v>0</v>
      </c>
      <c r="CJ283" s="1404" t="b">
        <v>1</v>
      </c>
      <c r="CK283" s="1404" t="b">
        <v>0</v>
      </c>
      <c r="CL283" s="1404" t="b">
        <v>0</v>
      </c>
      <c r="CM283" s="1405" t="s">
        <v>750</v>
      </c>
      <c r="CN283" s="1408"/>
      <c r="CO283" s="1408"/>
      <c r="CP283" s="1408"/>
      <c r="CQ283" s="1404">
        <v>1</v>
      </c>
      <c r="CR283" s="1408"/>
      <c r="CS283" s="1404">
        <v>1</v>
      </c>
      <c r="CT283" s="1405" t="s">
        <v>407</v>
      </c>
      <c r="CU283" s="1408"/>
    </row>
    <row r="284" spans="1:99" hidden="1" x14ac:dyDescent="0.2">
      <c r="A284" s="1404">
        <v>2024</v>
      </c>
      <c r="B284" s="1405" t="s">
        <v>178</v>
      </c>
      <c r="C284" s="1405" t="s">
        <v>1221</v>
      </c>
      <c r="D284" s="1406">
        <v>1</v>
      </c>
      <c r="E284" s="1406">
        <v>0</v>
      </c>
      <c r="F284" s="1405" t="s">
        <v>243</v>
      </c>
      <c r="G284" s="1407" t="s">
        <v>699</v>
      </c>
      <c r="H284" s="1405" t="s">
        <v>407</v>
      </c>
      <c r="I284" s="1405" t="s">
        <v>694</v>
      </c>
      <c r="J284" s="1405" t="s">
        <v>298</v>
      </c>
      <c r="K284" s="1405" t="s">
        <v>335</v>
      </c>
      <c r="L284" s="1405" t="s">
        <v>407</v>
      </c>
      <c r="M284" s="1405" t="s">
        <v>407</v>
      </c>
      <c r="N284" s="1408"/>
      <c r="O284" s="1407">
        <v>126</v>
      </c>
      <c r="P284" s="1405" t="s">
        <v>695</v>
      </c>
      <c r="Q284" s="1405" t="s">
        <v>473</v>
      </c>
      <c r="R284" s="1409">
        <v>4490</v>
      </c>
      <c r="S284" s="1409">
        <v>2300</v>
      </c>
      <c r="T284" s="1409">
        <v>277</v>
      </c>
      <c r="U284" s="1407">
        <v>13765</v>
      </c>
      <c r="V284" s="1405" t="s">
        <v>696</v>
      </c>
      <c r="W284" s="1405" t="s">
        <v>700</v>
      </c>
      <c r="X284" s="1405" t="s">
        <v>701</v>
      </c>
      <c r="Y284" s="1405" t="s">
        <v>407</v>
      </c>
      <c r="Z284" s="1404">
        <v>1</v>
      </c>
      <c r="AA284" s="1404">
        <v>0</v>
      </c>
      <c r="AB284" s="1408"/>
      <c r="AC284" s="1408"/>
      <c r="AD284" s="1408"/>
      <c r="AE284" s="1408"/>
      <c r="AF284" s="1408"/>
      <c r="AG284" s="1408"/>
      <c r="AH284" s="1408"/>
      <c r="AI284" s="1406">
        <v>0</v>
      </c>
      <c r="AJ284" s="1408"/>
      <c r="AK284" s="1408"/>
      <c r="AL284" s="1408"/>
      <c r="AM284" s="1408"/>
      <c r="AN284" s="1408"/>
      <c r="AO284" s="1408"/>
      <c r="AP284" s="1408"/>
      <c r="AQ284" s="1406">
        <v>6870</v>
      </c>
      <c r="AR284" s="1404" t="s">
        <v>407</v>
      </c>
      <c r="AS284" s="1406">
        <v>18.82191780821918</v>
      </c>
      <c r="AT284" s="1406">
        <v>1.5300668151447661</v>
      </c>
      <c r="AU284" s="1406">
        <v>4.1919638771089479E-3</v>
      </c>
      <c r="AV284" s="1406">
        <v>1.2780248547806037</v>
      </c>
      <c r="AW284" s="1406">
        <v>3.5014379583030238E-3</v>
      </c>
      <c r="AX284" s="1405" t="s">
        <v>407</v>
      </c>
      <c r="AY284" s="1404">
        <v>0</v>
      </c>
      <c r="AZ284" s="1405" t="s">
        <v>407</v>
      </c>
      <c r="BA284" s="1405" t="s">
        <v>407</v>
      </c>
      <c r="BB284" s="1408"/>
      <c r="BC284" s="1408"/>
      <c r="BD284" s="1404">
        <v>0</v>
      </c>
      <c r="BE284" s="1405" t="s">
        <v>407</v>
      </c>
      <c r="BF284" s="1405" t="s">
        <v>407</v>
      </c>
      <c r="BG284" s="1404">
        <v>0</v>
      </c>
      <c r="BH284" s="1405" t="s">
        <v>407</v>
      </c>
      <c r="BI284" s="1405" t="s">
        <v>407</v>
      </c>
      <c r="BJ284" s="1404">
        <v>0</v>
      </c>
      <c r="BK284" s="1404">
        <v>0</v>
      </c>
      <c r="BL284" s="1404">
        <v>0</v>
      </c>
      <c r="BM284" s="1404">
        <v>0</v>
      </c>
      <c r="BN284" s="1408"/>
      <c r="BO284" s="1404">
        <v>0</v>
      </c>
      <c r="BP284" s="1405" t="s">
        <v>407</v>
      </c>
      <c r="BQ284" s="1405" t="s">
        <v>407</v>
      </c>
      <c r="BR284" s="1404">
        <v>1</v>
      </c>
      <c r="BS284" s="1405" t="s">
        <v>751</v>
      </c>
      <c r="BT284" s="1405" t="s">
        <v>407</v>
      </c>
      <c r="BU284" s="1405" t="s">
        <v>407</v>
      </c>
      <c r="BV284" s="1405" t="s">
        <v>770</v>
      </c>
      <c r="BW284" s="1404">
        <v>0</v>
      </c>
      <c r="BX284" s="1405" t="s">
        <v>407</v>
      </c>
      <c r="BY284" s="1405" t="s">
        <v>407</v>
      </c>
      <c r="BZ284" s="1405" t="s">
        <v>407</v>
      </c>
      <c r="CA284" s="1404">
        <v>0</v>
      </c>
      <c r="CB284" s="1405" t="s">
        <v>407</v>
      </c>
      <c r="CC284" s="1405" t="s">
        <v>677</v>
      </c>
      <c r="CD284" s="1404" t="b">
        <v>0</v>
      </c>
      <c r="CE284" s="1404" t="b">
        <v>0</v>
      </c>
      <c r="CF284" s="1404" t="b">
        <v>0</v>
      </c>
      <c r="CG284" s="1404" t="b">
        <v>0</v>
      </c>
      <c r="CH284" s="1404" t="b">
        <v>0</v>
      </c>
      <c r="CI284" s="1404" t="b">
        <v>0</v>
      </c>
      <c r="CJ284" s="1404" t="b">
        <v>1</v>
      </c>
      <c r="CK284" s="1404" t="b">
        <v>0</v>
      </c>
      <c r="CL284" s="1404" t="b">
        <v>0</v>
      </c>
      <c r="CM284" s="1405" t="s">
        <v>698</v>
      </c>
      <c r="CN284" s="1408"/>
      <c r="CO284" s="1408"/>
      <c r="CP284" s="1408"/>
      <c r="CQ284" s="1404">
        <v>1</v>
      </c>
      <c r="CR284" s="1408"/>
      <c r="CS284" s="1404">
        <v>1</v>
      </c>
      <c r="CT284" s="1405" t="s">
        <v>407</v>
      </c>
      <c r="CU284" s="1408"/>
    </row>
    <row r="285" spans="1:99" hidden="1" x14ac:dyDescent="0.2">
      <c r="A285" s="1404">
        <v>2024</v>
      </c>
      <c r="B285" s="1405" t="s">
        <v>185</v>
      </c>
      <c r="C285" s="1405" t="s">
        <v>798</v>
      </c>
      <c r="D285" s="1406">
        <v>1</v>
      </c>
      <c r="E285" s="1406">
        <v>0</v>
      </c>
      <c r="F285" s="1405" t="s">
        <v>243</v>
      </c>
      <c r="G285" s="1407" t="s">
        <v>699</v>
      </c>
      <c r="H285" s="1405" t="s">
        <v>407</v>
      </c>
      <c r="I285" s="1405" t="s">
        <v>694</v>
      </c>
      <c r="J285" s="1405" t="s">
        <v>328</v>
      </c>
      <c r="K285" s="1405" t="s">
        <v>799</v>
      </c>
      <c r="L285" s="1405" t="s">
        <v>407</v>
      </c>
      <c r="M285" s="1405" t="s">
        <v>407</v>
      </c>
      <c r="N285" s="1408"/>
      <c r="O285" s="1407">
        <v>126</v>
      </c>
      <c r="P285" s="1405" t="s">
        <v>695</v>
      </c>
      <c r="Q285" s="1405" t="s">
        <v>480</v>
      </c>
      <c r="R285" s="1409">
        <v>11840</v>
      </c>
      <c r="S285" s="1409">
        <v>4799</v>
      </c>
      <c r="T285" s="1409">
        <v>617</v>
      </c>
      <c r="U285" s="1407">
        <v>13765</v>
      </c>
      <c r="V285" s="1405" t="s">
        <v>696</v>
      </c>
      <c r="W285" s="1405" t="s">
        <v>700</v>
      </c>
      <c r="X285" s="1405" t="s">
        <v>701</v>
      </c>
      <c r="Y285" s="1405" t="s">
        <v>407</v>
      </c>
      <c r="Z285" s="1404">
        <v>1</v>
      </c>
      <c r="AA285" s="1404">
        <v>0</v>
      </c>
      <c r="AB285" s="1408"/>
      <c r="AC285" s="1408"/>
      <c r="AD285" s="1408"/>
      <c r="AE285" s="1408"/>
      <c r="AF285" s="1408"/>
      <c r="AG285" s="1406">
        <v>0</v>
      </c>
      <c r="AH285" s="1408"/>
      <c r="AI285" s="1406">
        <v>0</v>
      </c>
      <c r="AJ285" s="1408"/>
      <c r="AK285" s="1408"/>
      <c r="AL285" s="1408"/>
      <c r="AM285" s="1408"/>
      <c r="AN285" s="1408"/>
      <c r="AO285" s="1406">
        <v>98090</v>
      </c>
      <c r="AP285" s="1408"/>
      <c r="AQ285" s="1406">
        <v>98090</v>
      </c>
      <c r="AR285" s="1404" t="s">
        <v>407</v>
      </c>
      <c r="AS285" s="1406">
        <v>268.73972602739724</v>
      </c>
      <c r="AT285" s="1406">
        <v>8.284628378378379</v>
      </c>
      <c r="AU285" s="1406">
        <v>2.2697611995557202E-2</v>
      </c>
      <c r="AV285" s="1406">
        <v>0.35568861287162951</v>
      </c>
      <c r="AW285" s="1406">
        <v>9.7448935033323154E-4</v>
      </c>
      <c r="AX285" s="1405" t="s">
        <v>1141</v>
      </c>
      <c r="AY285" s="1404">
        <v>1</v>
      </c>
      <c r="AZ285" s="1405" t="s">
        <v>751</v>
      </c>
      <c r="BA285" s="1405" t="s">
        <v>407</v>
      </c>
      <c r="BB285" s="1408"/>
      <c r="BC285" s="1408"/>
      <c r="BD285" s="1404">
        <v>0</v>
      </c>
      <c r="BE285" s="1405" t="s">
        <v>407</v>
      </c>
      <c r="BF285" s="1405" t="s">
        <v>407</v>
      </c>
      <c r="BG285" s="1404">
        <v>0</v>
      </c>
      <c r="BH285" s="1405" t="s">
        <v>407</v>
      </c>
      <c r="BI285" s="1405" t="s">
        <v>407</v>
      </c>
      <c r="BJ285" s="1404">
        <v>0</v>
      </c>
      <c r="BK285" s="1404">
        <v>0</v>
      </c>
      <c r="BL285" s="1404">
        <v>0</v>
      </c>
      <c r="BM285" s="1404">
        <v>0</v>
      </c>
      <c r="BN285" s="1408"/>
      <c r="BO285" s="1404">
        <v>0</v>
      </c>
      <c r="BP285" s="1405" t="s">
        <v>407</v>
      </c>
      <c r="BQ285" s="1405" t="s">
        <v>407</v>
      </c>
      <c r="BR285" s="1404">
        <v>0</v>
      </c>
      <c r="BS285" s="1405" t="s">
        <v>407</v>
      </c>
      <c r="BT285" s="1405" t="s">
        <v>407</v>
      </c>
      <c r="BU285" s="1405" t="s">
        <v>407</v>
      </c>
      <c r="BV285" s="1405" t="s">
        <v>1224</v>
      </c>
      <c r="BW285" s="1404">
        <v>0</v>
      </c>
      <c r="BX285" s="1405" t="s">
        <v>407</v>
      </c>
      <c r="BY285" s="1405" t="s">
        <v>407</v>
      </c>
      <c r="BZ285" s="1405" t="s">
        <v>407</v>
      </c>
      <c r="CA285" s="1404">
        <v>0</v>
      </c>
      <c r="CB285" s="1405" t="s">
        <v>407</v>
      </c>
      <c r="CC285" s="1405" t="s">
        <v>677</v>
      </c>
      <c r="CD285" s="1404" t="b">
        <v>0</v>
      </c>
      <c r="CE285" s="1404" t="b">
        <v>0</v>
      </c>
      <c r="CF285" s="1404" t="b">
        <v>0</v>
      </c>
      <c r="CG285" s="1404" t="b">
        <v>0</v>
      </c>
      <c r="CH285" s="1404" t="b">
        <v>0</v>
      </c>
      <c r="CI285" s="1404" t="b">
        <v>0</v>
      </c>
      <c r="CJ285" s="1404" t="b">
        <v>1</v>
      </c>
      <c r="CK285" s="1404" t="b">
        <v>0</v>
      </c>
      <c r="CL285" s="1404" t="b">
        <v>0</v>
      </c>
      <c r="CM285" s="1405" t="s">
        <v>750</v>
      </c>
      <c r="CN285" s="1408"/>
      <c r="CO285" s="1408"/>
      <c r="CP285" s="1408"/>
      <c r="CQ285" s="1404">
        <v>1</v>
      </c>
      <c r="CR285" s="1408"/>
      <c r="CS285" s="1404">
        <v>1</v>
      </c>
      <c r="CT285" s="1405" t="s">
        <v>407</v>
      </c>
      <c r="CU285" s="1408"/>
    </row>
    <row r="286" spans="1:99" hidden="1" x14ac:dyDescent="0.2">
      <c r="A286" s="1404">
        <v>2024</v>
      </c>
      <c r="B286" s="1405" t="s">
        <v>178</v>
      </c>
      <c r="C286" s="1405" t="s">
        <v>853</v>
      </c>
      <c r="D286" s="1406">
        <v>1</v>
      </c>
      <c r="E286" s="1406">
        <v>0</v>
      </c>
      <c r="F286" s="1405" t="s">
        <v>243</v>
      </c>
      <c r="G286" s="1407" t="s">
        <v>699</v>
      </c>
      <c r="H286" s="1405" t="s">
        <v>407</v>
      </c>
      <c r="I286" s="1405" t="s">
        <v>694</v>
      </c>
      <c r="J286" s="1405" t="s">
        <v>298</v>
      </c>
      <c r="K286" s="1405" t="s">
        <v>854</v>
      </c>
      <c r="L286" s="1405" t="s">
        <v>407</v>
      </c>
      <c r="M286" s="1405" t="s">
        <v>407</v>
      </c>
      <c r="N286" s="1408"/>
      <c r="O286" s="1407">
        <v>126</v>
      </c>
      <c r="P286" s="1405" t="s">
        <v>695</v>
      </c>
      <c r="Q286" s="1405" t="s">
        <v>473</v>
      </c>
      <c r="R286" s="1409">
        <v>5065</v>
      </c>
      <c r="S286" s="1409">
        <v>2143</v>
      </c>
      <c r="T286" s="1409">
        <v>143</v>
      </c>
      <c r="U286" s="1407">
        <v>13765</v>
      </c>
      <c r="V286" s="1405" t="s">
        <v>696</v>
      </c>
      <c r="W286" s="1405" t="s">
        <v>700</v>
      </c>
      <c r="X286" s="1405" t="s">
        <v>701</v>
      </c>
      <c r="Y286" s="1405" t="s">
        <v>407</v>
      </c>
      <c r="Z286" s="1404">
        <v>1</v>
      </c>
      <c r="AA286" s="1404">
        <v>0</v>
      </c>
      <c r="AB286" s="1408"/>
      <c r="AC286" s="1408"/>
      <c r="AD286" s="1408"/>
      <c r="AE286" s="1408"/>
      <c r="AF286" s="1408"/>
      <c r="AG286" s="1408"/>
      <c r="AH286" s="1408"/>
      <c r="AI286" s="1406">
        <v>0</v>
      </c>
      <c r="AJ286" s="1408"/>
      <c r="AK286" s="1408"/>
      <c r="AL286" s="1408"/>
      <c r="AM286" s="1408"/>
      <c r="AN286" s="1408"/>
      <c r="AO286" s="1408"/>
      <c r="AP286" s="1408"/>
      <c r="AQ286" s="1406">
        <v>31220</v>
      </c>
      <c r="AR286" s="1404" t="s">
        <v>407</v>
      </c>
      <c r="AS286" s="1406">
        <v>85.534246575342465</v>
      </c>
      <c r="AT286" s="1406">
        <v>6.163869693978282</v>
      </c>
      <c r="AU286" s="1406">
        <v>1.6887314230077485E-2</v>
      </c>
      <c r="AV286" s="1406">
        <v>1.2780248547806037</v>
      </c>
      <c r="AW286" s="1406">
        <v>3.5014379583030238E-3</v>
      </c>
      <c r="AX286" s="1405" t="s">
        <v>855</v>
      </c>
      <c r="AY286" s="1404">
        <v>0</v>
      </c>
      <c r="AZ286" s="1405" t="s">
        <v>407</v>
      </c>
      <c r="BA286" s="1405" t="s">
        <v>407</v>
      </c>
      <c r="BB286" s="1408"/>
      <c r="BC286" s="1408"/>
      <c r="BD286" s="1404">
        <v>0</v>
      </c>
      <c r="BE286" s="1405" t="s">
        <v>407</v>
      </c>
      <c r="BF286" s="1405" t="s">
        <v>407</v>
      </c>
      <c r="BG286" s="1404">
        <v>0</v>
      </c>
      <c r="BH286" s="1405" t="s">
        <v>407</v>
      </c>
      <c r="BI286" s="1405" t="s">
        <v>407</v>
      </c>
      <c r="BJ286" s="1404">
        <v>0</v>
      </c>
      <c r="BK286" s="1404">
        <v>0</v>
      </c>
      <c r="BL286" s="1404">
        <v>0</v>
      </c>
      <c r="BM286" s="1404">
        <v>0</v>
      </c>
      <c r="BN286" s="1408"/>
      <c r="BO286" s="1404">
        <v>0</v>
      </c>
      <c r="BP286" s="1405" t="s">
        <v>407</v>
      </c>
      <c r="BQ286" s="1405" t="s">
        <v>407</v>
      </c>
      <c r="BR286" s="1404">
        <v>1</v>
      </c>
      <c r="BS286" s="1405" t="s">
        <v>808</v>
      </c>
      <c r="BT286" s="1405" t="s">
        <v>407</v>
      </c>
      <c r="BU286" s="1405" t="s">
        <v>407</v>
      </c>
      <c r="BV286" s="1405" t="s">
        <v>846</v>
      </c>
      <c r="BW286" s="1404">
        <v>0</v>
      </c>
      <c r="BX286" s="1405" t="s">
        <v>407</v>
      </c>
      <c r="BY286" s="1405" t="s">
        <v>407</v>
      </c>
      <c r="BZ286" s="1405" t="s">
        <v>407</v>
      </c>
      <c r="CA286" s="1404">
        <v>0</v>
      </c>
      <c r="CB286" s="1405" t="s">
        <v>407</v>
      </c>
      <c r="CC286" s="1405" t="s">
        <v>677</v>
      </c>
      <c r="CD286" s="1404" t="b">
        <v>0</v>
      </c>
      <c r="CE286" s="1404" t="b">
        <v>0</v>
      </c>
      <c r="CF286" s="1404" t="b">
        <v>0</v>
      </c>
      <c r="CG286" s="1404" t="b">
        <v>0</v>
      </c>
      <c r="CH286" s="1404" t="b">
        <v>0</v>
      </c>
      <c r="CI286" s="1404" t="b">
        <v>0</v>
      </c>
      <c r="CJ286" s="1404" t="b">
        <v>1</v>
      </c>
      <c r="CK286" s="1404" t="b">
        <v>0</v>
      </c>
      <c r="CL286" s="1404" t="b">
        <v>0</v>
      </c>
      <c r="CM286" s="1405" t="s">
        <v>698</v>
      </c>
      <c r="CN286" s="1408"/>
      <c r="CO286" s="1408"/>
      <c r="CP286" s="1408"/>
      <c r="CQ286" s="1404">
        <v>1</v>
      </c>
      <c r="CR286" s="1408"/>
      <c r="CS286" s="1404">
        <v>1</v>
      </c>
      <c r="CT286" s="1405" t="s">
        <v>407</v>
      </c>
      <c r="CU286" s="1408"/>
    </row>
    <row r="287" spans="1:99" hidden="1" x14ac:dyDescent="0.2">
      <c r="A287" s="1404">
        <v>2024</v>
      </c>
      <c r="B287" s="1405" t="s">
        <v>185</v>
      </c>
      <c r="C287" s="1405" t="s">
        <v>802</v>
      </c>
      <c r="D287" s="1406">
        <v>1</v>
      </c>
      <c r="E287" s="1406">
        <v>0</v>
      </c>
      <c r="F287" s="1405" t="s">
        <v>243</v>
      </c>
      <c r="G287" s="1407" t="s">
        <v>699</v>
      </c>
      <c r="H287" s="1405" t="s">
        <v>407</v>
      </c>
      <c r="I287" s="1405" t="s">
        <v>694</v>
      </c>
      <c r="J287" s="1405" t="s">
        <v>328</v>
      </c>
      <c r="K287" s="1405" t="s">
        <v>803</v>
      </c>
      <c r="L287" s="1405" t="s">
        <v>407</v>
      </c>
      <c r="M287" s="1405" t="s">
        <v>407</v>
      </c>
      <c r="N287" s="1408"/>
      <c r="O287" s="1407">
        <v>126</v>
      </c>
      <c r="P287" s="1405" t="s">
        <v>695</v>
      </c>
      <c r="Q287" s="1405" t="s">
        <v>480</v>
      </c>
      <c r="R287" s="1409">
        <v>37270</v>
      </c>
      <c r="S287" s="1409">
        <v>16700</v>
      </c>
      <c r="T287" s="1409">
        <v>1208</v>
      </c>
      <c r="U287" s="1407">
        <v>13765</v>
      </c>
      <c r="V287" s="1405" t="s">
        <v>696</v>
      </c>
      <c r="W287" s="1405" t="s">
        <v>700</v>
      </c>
      <c r="X287" s="1405" t="s">
        <v>701</v>
      </c>
      <c r="Y287" s="1405" t="s">
        <v>407</v>
      </c>
      <c r="Z287" s="1404">
        <v>1</v>
      </c>
      <c r="AA287" s="1404">
        <v>0</v>
      </c>
      <c r="AB287" s="1408"/>
      <c r="AC287" s="1408"/>
      <c r="AD287" s="1408"/>
      <c r="AE287" s="1408"/>
      <c r="AF287" s="1408"/>
      <c r="AG287" s="1408"/>
      <c r="AH287" s="1408"/>
      <c r="AI287" s="1406">
        <v>0</v>
      </c>
      <c r="AJ287" s="1408"/>
      <c r="AK287" s="1408"/>
      <c r="AL287" s="1408"/>
      <c r="AM287" s="1408"/>
      <c r="AN287" s="1408"/>
      <c r="AO287" s="1408"/>
      <c r="AP287" s="1408"/>
      <c r="AQ287" s="1406">
        <v>108818</v>
      </c>
      <c r="AR287" s="1404" t="s">
        <v>407</v>
      </c>
      <c r="AS287" s="1406">
        <v>298.13150684931509</v>
      </c>
      <c r="AT287" s="1406">
        <v>2.9197209551918433</v>
      </c>
      <c r="AU287" s="1406">
        <v>7.9992354936762825E-3</v>
      </c>
      <c r="AV287" s="1406">
        <v>0.35568861287162951</v>
      </c>
      <c r="AW287" s="1406">
        <v>9.7448935033323154E-4</v>
      </c>
      <c r="AX287" s="1405" t="s">
        <v>407</v>
      </c>
      <c r="AY287" s="1404">
        <v>0</v>
      </c>
      <c r="AZ287" s="1405" t="s">
        <v>407</v>
      </c>
      <c r="BA287" s="1405" t="s">
        <v>407</v>
      </c>
      <c r="BB287" s="1408"/>
      <c r="BC287" s="1408"/>
      <c r="BD287" s="1404">
        <v>0</v>
      </c>
      <c r="BE287" s="1405" t="s">
        <v>407</v>
      </c>
      <c r="BF287" s="1405" t="s">
        <v>407</v>
      </c>
      <c r="BG287" s="1404">
        <v>0</v>
      </c>
      <c r="BH287" s="1405" t="s">
        <v>407</v>
      </c>
      <c r="BI287" s="1405" t="s">
        <v>407</v>
      </c>
      <c r="BJ287" s="1404">
        <v>0</v>
      </c>
      <c r="BK287" s="1404">
        <v>0</v>
      </c>
      <c r="BL287" s="1404">
        <v>0</v>
      </c>
      <c r="BM287" s="1404">
        <v>0</v>
      </c>
      <c r="BN287" s="1408"/>
      <c r="BO287" s="1404">
        <v>0</v>
      </c>
      <c r="BP287" s="1405" t="s">
        <v>407</v>
      </c>
      <c r="BQ287" s="1405" t="s">
        <v>407</v>
      </c>
      <c r="BR287" s="1404">
        <v>1</v>
      </c>
      <c r="BS287" s="1405" t="s">
        <v>751</v>
      </c>
      <c r="BT287" s="1405" t="s">
        <v>407</v>
      </c>
      <c r="BU287" s="1405" t="s">
        <v>407</v>
      </c>
      <c r="BV287" s="1405" t="s">
        <v>1144</v>
      </c>
      <c r="BW287" s="1404">
        <v>0</v>
      </c>
      <c r="BX287" s="1405" t="s">
        <v>407</v>
      </c>
      <c r="BY287" s="1405" t="s">
        <v>407</v>
      </c>
      <c r="BZ287" s="1405" t="s">
        <v>407</v>
      </c>
      <c r="CA287" s="1404">
        <v>0</v>
      </c>
      <c r="CB287" s="1405" t="s">
        <v>407</v>
      </c>
      <c r="CC287" s="1405" t="s">
        <v>677</v>
      </c>
      <c r="CD287" s="1404" t="b">
        <v>0</v>
      </c>
      <c r="CE287" s="1404" t="b">
        <v>0</v>
      </c>
      <c r="CF287" s="1404" t="b">
        <v>0</v>
      </c>
      <c r="CG287" s="1404" t="b">
        <v>0</v>
      </c>
      <c r="CH287" s="1404" t="b">
        <v>0</v>
      </c>
      <c r="CI287" s="1404" t="b">
        <v>0</v>
      </c>
      <c r="CJ287" s="1404" t="b">
        <v>1</v>
      </c>
      <c r="CK287" s="1404" t="b">
        <v>0</v>
      </c>
      <c r="CL287" s="1404" t="b">
        <v>0</v>
      </c>
      <c r="CM287" s="1405" t="s">
        <v>698</v>
      </c>
      <c r="CN287" s="1408"/>
      <c r="CO287" s="1408"/>
      <c r="CP287" s="1408"/>
      <c r="CQ287" s="1404">
        <v>1</v>
      </c>
      <c r="CR287" s="1408"/>
      <c r="CS287" s="1404">
        <v>1</v>
      </c>
      <c r="CT287" s="1405" t="s">
        <v>407</v>
      </c>
      <c r="CU287" s="1408"/>
    </row>
    <row r="288" spans="1:99" hidden="1" x14ac:dyDescent="0.2">
      <c r="A288" s="1404">
        <v>2024</v>
      </c>
      <c r="B288" s="1405" t="s">
        <v>178</v>
      </c>
      <c r="C288" s="1405" t="s">
        <v>969</v>
      </c>
      <c r="D288" s="1406">
        <v>1</v>
      </c>
      <c r="E288" s="1406">
        <v>0</v>
      </c>
      <c r="F288" s="1405" t="s">
        <v>243</v>
      </c>
      <c r="G288" s="1407" t="s">
        <v>699</v>
      </c>
      <c r="H288" s="1405" t="s">
        <v>407</v>
      </c>
      <c r="I288" s="1405" t="s">
        <v>694</v>
      </c>
      <c r="J288" s="1405" t="s">
        <v>298</v>
      </c>
      <c r="K288" s="1405" t="s">
        <v>970</v>
      </c>
      <c r="L288" s="1405" t="s">
        <v>407</v>
      </c>
      <c r="M288" s="1405" t="s">
        <v>407</v>
      </c>
      <c r="N288" s="1408"/>
      <c r="O288" s="1407">
        <v>126</v>
      </c>
      <c r="P288" s="1405" t="s">
        <v>695</v>
      </c>
      <c r="Q288" s="1405" t="s">
        <v>473</v>
      </c>
      <c r="R288" s="1409">
        <v>25586</v>
      </c>
      <c r="S288" s="1409">
        <v>11819</v>
      </c>
      <c r="T288" s="1409">
        <v>1268</v>
      </c>
      <c r="U288" s="1407">
        <v>13765</v>
      </c>
      <c r="V288" s="1405" t="s">
        <v>696</v>
      </c>
      <c r="W288" s="1405" t="s">
        <v>700</v>
      </c>
      <c r="X288" s="1405" t="s">
        <v>701</v>
      </c>
      <c r="Y288" s="1405" t="s">
        <v>407</v>
      </c>
      <c r="Z288" s="1404">
        <v>1</v>
      </c>
      <c r="AA288" s="1404">
        <v>0</v>
      </c>
      <c r="AB288" s="1408"/>
      <c r="AC288" s="1408"/>
      <c r="AD288" s="1408"/>
      <c r="AE288" s="1408"/>
      <c r="AF288" s="1408"/>
      <c r="AG288" s="1408"/>
      <c r="AH288" s="1408"/>
      <c r="AI288" s="1406">
        <v>0</v>
      </c>
      <c r="AJ288" s="1408"/>
      <c r="AK288" s="1408"/>
      <c r="AL288" s="1408"/>
      <c r="AM288" s="1408"/>
      <c r="AN288" s="1408"/>
      <c r="AO288" s="1408"/>
      <c r="AP288" s="1408"/>
      <c r="AQ288" s="1406">
        <v>57930</v>
      </c>
      <c r="AR288" s="1404" t="s">
        <v>407</v>
      </c>
      <c r="AS288" s="1406">
        <v>158.7123287671233</v>
      </c>
      <c r="AT288" s="1406">
        <v>2.2641288204486827</v>
      </c>
      <c r="AU288" s="1406">
        <v>6.2030926587635146E-3</v>
      </c>
      <c r="AV288" s="1406">
        <v>1.2780248547806037</v>
      </c>
      <c r="AW288" s="1406">
        <v>3.5014379583030238E-3</v>
      </c>
      <c r="AX288" s="1405" t="s">
        <v>407</v>
      </c>
      <c r="AY288" s="1404">
        <v>0</v>
      </c>
      <c r="AZ288" s="1405" t="s">
        <v>407</v>
      </c>
      <c r="BA288" s="1405" t="s">
        <v>407</v>
      </c>
      <c r="BB288" s="1408"/>
      <c r="BC288" s="1408"/>
      <c r="BD288" s="1404">
        <v>0</v>
      </c>
      <c r="BE288" s="1405" t="s">
        <v>407</v>
      </c>
      <c r="BF288" s="1405" t="s">
        <v>407</v>
      </c>
      <c r="BG288" s="1404">
        <v>0</v>
      </c>
      <c r="BH288" s="1405" t="s">
        <v>407</v>
      </c>
      <c r="BI288" s="1405" t="s">
        <v>407</v>
      </c>
      <c r="BJ288" s="1404">
        <v>0</v>
      </c>
      <c r="BK288" s="1404">
        <v>0</v>
      </c>
      <c r="BL288" s="1404">
        <v>0</v>
      </c>
      <c r="BM288" s="1404">
        <v>0</v>
      </c>
      <c r="BN288" s="1408"/>
      <c r="BO288" s="1404">
        <v>0</v>
      </c>
      <c r="BP288" s="1405" t="s">
        <v>407</v>
      </c>
      <c r="BQ288" s="1405" t="s">
        <v>407</v>
      </c>
      <c r="BR288" s="1404">
        <v>1</v>
      </c>
      <c r="BS288" s="1405" t="s">
        <v>713</v>
      </c>
      <c r="BT288" s="1405" t="s">
        <v>407</v>
      </c>
      <c r="BU288" s="1405" t="s">
        <v>407</v>
      </c>
      <c r="BV288" s="1405" t="s">
        <v>1286</v>
      </c>
      <c r="BW288" s="1404">
        <v>0</v>
      </c>
      <c r="BX288" s="1405" t="s">
        <v>407</v>
      </c>
      <c r="BY288" s="1405" t="s">
        <v>407</v>
      </c>
      <c r="BZ288" s="1405" t="s">
        <v>407</v>
      </c>
      <c r="CA288" s="1404">
        <v>0</v>
      </c>
      <c r="CB288" s="1405" t="s">
        <v>407</v>
      </c>
      <c r="CC288" s="1405" t="s">
        <v>677</v>
      </c>
      <c r="CD288" s="1404" t="b">
        <v>0</v>
      </c>
      <c r="CE288" s="1404" t="b">
        <v>0</v>
      </c>
      <c r="CF288" s="1404" t="b">
        <v>0</v>
      </c>
      <c r="CG288" s="1404" t="b">
        <v>0</v>
      </c>
      <c r="CH288" s="1404" t="b">
        <v>0</v>
      </c>
      <c r="CI288" s="1404" t="b">
        <v>0</v>
      </c>
      <c r="CJ288" s="1404" t="b">
        <v>1</v>
      </c>
      <c r="CK288" s="1404" t="b">
        <v>0</v>
      </c>
      <c r="CL288" s="1404" t="b">
        <v>0</v>
      </c>
      <c r="CM288" s="1405" t="s">
        <v>698</v>
      </c>
      <c r="CN288" s="1408"/>
      <c r="CO288" s="1408"/>
      <c r="CP288" s="1408"/>
      <c r="CQ288" s="1404">
        <v>1</v>
      </c>
      <c r="CR288" s="1408"/>
      <c r="CS288" s="1404">
        <v>1</v>
      </c>
      <c r="CT288" s="1405" t="s">
        <v>407</v>
      </c>
      <c r="CU288" s="1408"/>
    </row>
    <row r="289" spans="1:99" hidden="1" x14ac:dyDescent="0.2">
      <c r="A289" s="1404">
        <v>2024</v>
      </c>
      <c r="B289" s="1405" t="s">
        <v>178</v>
      </c>
      <c r="C289" s="1405" t="s">
        <v>850</v>
      </c>
      <c r="D289" s="1406">
        <v>1</v>
      </c>
      <c r="E289" s="1406">
        <v>0</v>
      </c>
      <c r="F289" s="1405" t="s">
        <v>243</v>
      </c>
      <c r="G289" s="1407" t="s">
        <v>699</v>
      </c>
      <c r="H289" s="1405" t="s">
        <v>407</v>
      </c>
      <c r="I289" s="1405" t="s">
        <v>694</v>
      </c>
      <c r="J289" s="1405" t="s">
        <v>298</v>
      </c>
      <c r="K289" s="1405" t="s">
        <v>851</v>
      </c>
      <c r="L289" s="1405" t="s">
        <v>407</v>
      </c>
      <c r="M289" s="1405" t="s">
        <v>407</v>
      </c>
      <c r="N289" s="1408"/>
      <c r="O289" s="1407">
        <v>126</v>
      </c>
      <c r="P289" s="1405" t="s">
        <v>695</v>
      </c>
      <c r="Q289" s="1405" t="s">
        <v>473</v>
      </c>
      <c r="R289" s="1409">
        <v>6676</v>
      </c>
      <c r="S289" s="1409">
        <v>2922</v>
      </c>
      <c r="T289" s="1409">
        <v>233</v>
      </c>
      <c r="U289" s="1407">
        <v>13765</v>
      </c>
      <c r="V289" s="1405" t="s">
        <v>696</v>
      </c>
      <c r="W289" s="1405" t="s">
        <v>700</v>
      </c>
      <c r="X289" s="1405" t="s">
        <v>701</v>
      </c>
      <c r="Y289" s="1405" t="s">
        <v>407</v>
      </c>
      <c r="Z289" s="1404">
        <v>1</v>
      </c>
      <c r="AA289" s="1404">
        <v>0</v>
      </c>
      <c r="AB289" s="1408"/>
      <c r="AC289" s="1408"/>
      <c r="AD289" s="1408"/>
      <c r="AE289" s="1408"/>
      <c r="AF289" s="1408"/>
      <c r="AG289" s="1408"/>
      <c r="AH289" s="1408"/>
      <c r="AI289" s="1406">
        <v>7586</v>
      </c>
      <c r="AJ289" s="1408"/>
      <c r="AK289" s="1408"/>
      <c r="AL289" s="1408"/>
      <c r="AM289" s="1408"/>
      <c r="AN289" s="1408"/>
      <c r="AO289" s="1408"/>
      <c r="AP289" s="1408"/>
      <c r="AQ289" s="1406">
        <v>21930</v>
      </c>
      <c r="AR289" s="1404" t="s">
        <v>407</v>
      </c>
      <c r="AS289" s="1406">
        <v>60.082191780821915</v>
      </c>
      <c r="AT289" s="1406">
        <v>3.2849011384062314</v>
      </c>
      <c r="AU289" s="1406">
        <v>8.9997291463184415E-3</v>
      </c>
      <c r="AV289" s="1406">
        <v>1.2780248547806037</v>
      </c>
      <c r="AW289" s="1406">
        <v>3.5014379583030238E-3</v>
      </c>
      <c r="AX289" s="1405" t="s">
        <v>1283</v>
      </c>
      <c r="AY289" s="1404">
        <v>0</v>
      </c>
      <c r="AZ289" s="1405" t="s">
        <v>407</v>
      </c>
      <c r="BA289" s="1405" t="s">
        <v>407</v>
      </c>
      <c r="BB289" s="1408"/>
      <c r="BC289" s="1408"/>
      <c r="BD289" s="1404">
        <v>0</v>
      </c>
      <c r="BE289" s="1405" t="s">
        <v>407</v>
      </c>
      <c r="BF289" s="1405" t="s">
        <v>407</v>
      </c>
      <c r="BG289" s="1404">
        <v>0</v>
      </c>
      <c r="BH289" s="1405" t="s">
        <v>407</v>
      </c>
      <c r="BI289" s="1405" t="s">
        <v>407</v>
      </c>
      <c r="BJ289" s="1404">
        <v>0</v>
      </c>
      <c r="BK289" s="1404">
        <v>0</v>
      </c>
      <c r="BL289" s="1404">
        <v>0</v>
      </c>
      <c r="BM289" s="1404">
        <v>0</v>
      </c>
      <c r="BN289" s="1408"/>
      <c r="BO289" s="1404">
        <v>0</v>
      </c>
      <c r="BP289" s="1405" t="s">
        <v>407</v>
      </c>
      <c r="BQ289" s="1405" t="s">
        <v>407</v>
      </c>
      <c r="BR289" s="1404">
        <v>1</v>
      </c>
      <c r="BS289" s="1405" t="s">
        <v>808</v>
      </c>
      <c r="BT289" s="1405" t="s">
        <v>407</v>
      </c>
      <c r="BU289" s="1405" t="s">
        <v>407</v>
      </c>
      <c r="BV289" s="1405" t="s">
        <v>407</v>
      </c>
      <c r="BW289" s="1404">
        <v>0</v>
      </c>
      <c r="BX289" s="1405" t="s">
        <v>407</v>
      </c>
      <c r="BY289" s="1405" t="s">
        <v>407</v>
      </c>
      <c r="BZ289" s="1405" t="s">
        <v>407</v>
      </c>
      <c r="CA289" s="1404">
        <v>0</v>
      </c>
      <c r="CB289" s="1405" t="s">
        <v>407</v>
      </c>
      <c r="CC289" s="1405" t="s">
        <v>677</v>
      </c>
      <c r="CD289" s="1404" t="b">
        <v>0</v>
      </c>
      <c r="CE289" s="1404" t="b">
        <v>0</v>
      </c>
      <c r="CF289" s="1404" t="b">
        <v>0</v>
      </c>
      <c r="CG289" s="1404" t="b">
        <v>0</v>
      </c>
      <c r="CH289" s="1404" t="b">
        <v>0</v>
      </c>
      <c r="CI289" s="1404" t="b">
        <v>0</v>
      </c>
      <c r="CJ289" s="1404" t="b">
        <v>1</v>
      </c>
      <c r="CK289" s="1404" t="b">
        <v>0</v>
      </c>
      <c r="CL289" s="1404" t="b">
        <v>0</v>
      </c>
      <c r="CM289" s="1405" t="s">
        <v>698</v>
      </c>
      <c r="CN289" s="1408"/>
      <c r="CO289" s="1408"/>
      <c r="CP289" s="1408"/>
      <c r="CQ289" s="1404">
        <v>1</v>
      </c>
      <c r="CR289" s="1408"/>
      <c r="CS289" s="1404">
        <v>1</v>
      </c>
      <c r="CT289" s="1405" t="s">
        <v>407</v>
      </c>
      <c r="CU289" s="1408"/>
    </row>
    <row r="290" spans="1:99" hidden="1" x14ac:dyDescent="0.2">
      <c r="A290" s="1404">
        <v>2024</v>
      </c>
      <c r="B290" s="1405" t="s">
        <v>180</v>
      </c>
      <c r="C290" s="1405" t="s">
        <v>753</v>
      </c>
      <c r="D290" s="1406">
        <v>1</v>
      </c>
      <c r="E290" s="1406">
        <v>0</v>
      </c>
      <c r="F290" s="1405" t="s">
        <v>243</v>
      </c>
      <c r="G290" s="1407" t="s">
        <v>699</v>
      </c>
      <c r="H290" s="1405" t="s">
        <v>407</v>
      </c>
      <c r="I290" s="1405" t="s">
        <v>694</v>
      </c>
      <c r="J290" s="1405" t="s">
        <v>307</v>
      </c>
      <c r="K290" s="1405" t="s">
        <v>754</v>
      </c>
      <c r="L290" s="1405" t="s">
        <v>407</v>
      </c>
      <c r="M290" s="1405" t="s">
        <v>407</v>
      </c>
      <c r="N290" s="1408"/>
      <c r="O290" s="1407">
        <v>126</v>
      </c>
      <c r="P290" s="1405" t="s">
        <v>695</v>
      </c>
      <c r="Q290" s="1405" t="s">
        <v>475</v>
      </c>
      <c r="R290" s="1409">
        <v>40276</v>
      </c>
      <c r="S290" s="1409">
        <v>18858</v>
      </c>
      <c r="T290" s="1409">
        <v>2677</v>
      </c>
      <c r="U290" s="1407">
        <v>13765</v>
      </c>
      <c r="V290" s="1405" t="s">
        <v>696</v>
      </c>
      <c r="W290" s="1405" t="s">
        <v>700</v>
      </c>
      <c r="X290" s="1405" t="s">
        <v>701</v>
      </c>
      <c r="Y290" s="1405" t="s">
        <v>407</v>
      </c>
      <c r="Z290" s="1404">
        <v>1</v>
      </c>
      <c r="AA290" s="1404">
        <v>0</v>
      </c>
      <c r="AB290" s="1408"/>
      <c r="AC290" s="1408"/>
      <c r="AD290" s="1408"/>
      <c r="AE290" s="1408"/>
      <c r="AF290" s="1408"/>
      <c r="AG290" s="1406">
        <v>6324</v>
      </c>
      <c r="AH290" s="1408"/>
      <c r="AI290" s="1406">
        <v>7724</v>
      </c>
      <c r="AJ290" s="1408"/>
      <c r="AK290" s="1408"/>
      <c r="AL290" s="1408"/>
      <c r="AM290" s="1408"/>
      <c r="AN290" s="1408"/>
      <c r="AO290" s="1406">
        <v>9558</v>
      </c>
      <c r="AP290" s="1408"/>
      <c r="AQ290" s="1406">
        <v>10958</v>
      </c>
      <c r="AR290" s="1404" t="s">
        <v>407</v>
      </c>
      <c r="AS290" s="1406">
        <v>30.021917808219179</v>
      </c>
      <c r="AT290" s="1406">
        <v>0.27207269838116993</v>
      </c>
      <c r="AU290" s="1406">
        <v>7.4540465309909571E-4</v>
      </c>
      <c r="AV290" s="1406">
        <v>0.11155159417916111</v>
      </c>
      <c r="AW290" s="1406">
        <v>3.0562080597030438E-4</v>
      </c>
      <c r="AX290" s="1405" t="s">
        <v>407</v>
      </c>
      <c r="AY290" s="1404">
        <v>1</v>
      </c>
      <c r="AZ290" s="1405" t="s">
        <v>751</v>
      </c>
      <c r="BA290" s="1405" t="s">
        <v>407</v>
      </c>
      <c r="BB290" s="1408"/>
      <c r="BC290" s="1408"/>
      <c r="BD290" s="1404">
        <v>0</v>
      </c>
      <c r="BE290" s="1405" t="s">
        <v>407</v>
      </c>
      <c r="BF290" s="1405" t="s">
        <v>407</v>
      </c>
      <c r="BG290" s="1404">
        <v>0</v>
      </c>
      <c r="BH290" s="1405" t="s">
        <v>407</v>
      </c>
      <c r="BI290" s="1405" t="s">
        <v>407</v>
      </c>
      <c r="BJ290" s="1404">
        <v>0</v>
      </c>
      <c r="BK290" s="1404">
        <v>0</v>
      </c>
      <c r="BL290" s="1404">
        <v>0</v>
      </c>
      <c r="BM290" s="1404">
        <v>0</v>
      </c>
      <c r="BN290" s="1408"/>
      <c r="BO290" s="1404">
        <v>0</v>
      </c>
      <c r="BP290" s="1405" t="s">
        <v>407</v>
      </c>
      <c r="BQ290" s="1405" t="s">
        <v>407</v>
      </c>
      <c r="BR290" s="1404">
        <v>0</v>
      </c>
      <c r="BS290" s="1405" t="s">
        <v>407</v>
      </c>
      <c r="BT290" s="1405" t="s">
        <v>407</v>
      </c>
      <c r="BU290" s="1405" t="s">
        <v>407</v>
      </c>
      <c r="BV290" s="1405" t="s">
        <v>755</v>
      </c>
      <c r="BW290" s="1404">
        <v>0</v>
      </c>
      <c r="BX290" s="1405" t="s">
        <v>407</v>
      </c>
      <c r="BY290" s="1405" t="s">
        <v>407</v>
      </c>
      <c r="BZ290" s="1405" t="s">
        <v>407</v>
      </c>
      <c r="CA290" s="1404">
        <v>0</v>
      </c>
      <c r="CB290" s="1405" t="s">
        <v>407</v>
      </c>
      <c r="CC290" s="1405" t="s">
        <v>677</v>
      </c>
      <c r="CD290" s="1404" t="b">
        <v>0</v>
      </c>
      <c r="CE290" s="1404" t="b">
        <v>0</v>
      </c>
      <c r="CF290" s="1404" t="b">
        <v>0</v>
      </c>
      <c r="CG290" s="1404" t="b">
        <v>0</v>
      </c>
      <c r="CH290" s="1404" t="b">
        <v>0</v>
      </c>
      <c r="CI290" s="1404" t="b">
        <v>0</v>
      </c>
      <c r="CJ290" s="1404" t="b">
        <v>1</v>
      </c>
      <c r="CK290" s="1404" t="b">
        <v>0</v>
      </c>
      <c r="CL290" s="1404" t="b">
        <v>0</v>
      </c>
      <c r="CM290" s="1405" t="s">
        <v>750</v>
      </c>
      <c r="CN290" s="1408"/>
      <c r="CO290" s="1408"/>
      <c r="CP290" s="1408"/>
      <c r="CQ290" s="1404">
        <v>1</v>
      </c>
      <c r="CR290" s="1408"/>
      <c r="CS290" s="1404">
        <v>1</v>
      </c>
      <c r="CT290" s="1405" t="s">
        <v>407</v>
      </c>
      <c r="CU290" s="1408"/>
    </row>
    <row r="291" spans="1:99" hidden="1" x14ac:dyDescent="0.2">
      <c r="A291" s="1404">
        <v>2024</v>
      </c>
      <c r="B291" s="1405" t="s">
        <v>178</v>
      </c>
      <c r="C291" s="1405" t="s">
        <v>848</v>
      </c>
      <c r="D291" s="1406">
        <v>1</v>
      </c>
      <c r="E291" s="1406">
        <v>0</v>
      </c>
      <c r="F291" s="1405" t="s">
        <v>243</v>
      </c>
      <c r="G291" s="1407" t="s">
        <v>699</v>
      </c>
      <c r="H291" s="1405" t="s">
        <v>407</v>
      </c>
      <c r="I291" s="1405" t="s">
        <v>694</v>
      </c>
      <c r="J291" s="1405" t="s">
        <v>298</v>
      </c>
      <c r="K291" s="1405" t="s">
        <v>849</v>
      </c>
      <c r="L291" s="1405" t="s">
        <v>407</v>
      </c>
      <c r="M291" s="1405" t="s">
        <v>407</v>
      </c>
      <c r="N291" s="1408"/>
      <c r="O291" s="1407">
        <v>126</v>
      </c>
      <c r="P291" s="1405" t="s">
        <v>695</v>
      </c>
      <c r="Q291" s="1405" t="s">
        <v>473</v>
      </c>
      <c r="R291" s="1409">
        <v>6692</v>
      </c>
      <c r="S291" s="1409">
        <v>2553</v>
      </c>
      <c r="T291" s="1409">
        <v>308</v>
      </c>
      <c r="U291" s="1407">
        <v>13765</v>
      </c>
      <c r="V291" s="1405" t="s">
        <v>696</v>
      </c>
      <c r="W291" s="1405" t="s">
        <v>700</v>
      </c>
      <c r="X291" s="1405" t="s">
        <v>701</v>
      </c>
      <c r="Y291" s="1405" t="s">
        <v>407</v>
      </c>
      <c r="Z291" s="1404">
        <v>1</v>
      </c>
      <c r="AA291" s="1404">
        <v>0</v>
      </c>
      <c r="AB291" s="1408"/>
      <c r="AC291" s="1408"/>
      <c r="AD291" s="1408"/>
      <c r="AE291" s="1408"/>
      <c r="AF291" s="1408"/>
      <c r="AG291" s="1408"/>
      <c r="AH291" s="1408"/>
      <c r="AI291" s="1406">
        <v>0</v>
      </c>
      <c r="AJ291" s="1408"/>
      <c r="AK291" s="1408"/>
      <c r="AL291" s="1408"/>
      <c r="AM291" s="1408"/>
      <c r="AN291" s="1408"/>
      <c r="AO291" s="1408"/>
      <c r="AP291" s="1408"/>
      <c r="AQ291" s="1406">
        <v>9510</v>
      </c>
      <c r="AR291" s="1404" t="s">
        <v>407</v>
      </c>
      <c r="AS291" s="1406">
        <v>26.054794520547944</v>
      </c>
      <c r="AT291" s="1406">
        <v>1.4210998206814107</v>
      </c>
      <c r="AU291" s="1406">
        <v>3.8934241662504404E-3</v>
      </c>
      <c r="AV291" s="1406">
        <v>1.2780248547806037</v>
      </c>
      <c r="AW291" s="1406">
        <v>3.5014379583030238E-3</v>
      </c>
      <c r="AX291" s="1405" t="s">
        <v>407</v>
      </c>
      <c r="AY291" s="1404">
        <v>0</v>
      </c>
      <c r="AZ291" s="1405" t="s">
        <v>407</v>
      </c>
      <c r="BA291" s="1405" t="s">
        <v>407</v>
      </c>
      <c r="BB291" s="1408"/>
      <c r="BC291" s="1408"/>
      <c r="BD291" s="1404">
        <v>0</v>
      </c>
      <c r="BE291" s="1405" t="s">
        <v>407</v>
      </c>
      <c r="BF291" s="1405" t="s">
        <v>407</v>
      </c>
      <c r="BG291" s="1404">
        <v>0</v>
      </c>
      <c r="BH291" s="1405" t="s">
        <v>407</v>
      </c>
      <c r="BI291" s="1405" t="s">
        <v>407</v>
      </c>
      <c r="BJ291" s="1404">
        <v>0</v>
      </c>
      <c r="BK291" s="1404">
        <v>0</v>
      </c>
      <c r="BL291" s="1404">
        <v>0</v>
      </c>
      <c r="BM291" s="1404">
        <v>0</v>
      </c>
      <c r="BN291" s="1408"/>
      <c r="BO291" s="1404">
        <v>0</v>
      </c>
      <c r="BP291" s="1405" t="s">
        <v>407</v>
      </c>
      <c r="BQ291" s="1405" t="s">
        <v>407</v>
      </c>
      <c r="BR291" s="1404">
        <v>1</v>
      </c>
      <c r="BS291" s="1405" t="s">
        <v>751</v>
      </c>
      <c r="BT291" s="1405" t="s">
        <v>407</v>
      </c>
      <c r="BU291" s="1405" t="s">
        <v>407</v>
      </c>
      <c r="BV291" s="1405" t="s">
        <v>770</v>
      </c>
      <c r="BW291" s="1404">
        <v>0</v>
      </c>
      <c r="BX291" s="1405" t="s">
        <v>407</v>
      </c>
      <c r="BY291" s="1405" t="s">
        <v>407</v>
      </c>
      <c r="BZ291" s="1405" t="s">
        <v>407</v>
      </c>
      <c r="CA291" s="1404">
        <v>0</v>
      </c>
      <c r="CB291" s="1405" t="s">
        <v>407</v>
      </c>
      <c r="CC291" s="1405" t="s">
        <v>677</v>
      </c>
      <c r="CD291" s="1404" t="b">
        <v>0</v>
      </c>
      <c r="CE291" s="1404" t="b">
        <v>0</v>
      </c>
      <c r="CF291" s="1404" t="b">
        <v>0</v>
      </c>
      <c r="CG291" s="1404" t="b">
        <v>0</v>
      </c>
      <c r="CH291" s="1404" t="b">
        <v>0</v>
      </c>
      <c r="CI291" s="1404" t="b">
        <v>0</v>
      </c>
      <c r="CJ291" s="1404" t="b">
        <v>1</v>
      </c>
      <c r="CK291" s="1404" t="b">
        <v>0</v>
      </c>
      <c r="CL291" s="1404" t="b">
        <v>0</v>
      </c>
      <c r="CM291" s="1405" t="s">
        <v>698</v>
      </c>
      <c r="CN291" s="1408"/>
      <c r="CO291" s="1408"/>
      <c r="CP291" s="1408"/>
      <c r="CQ291" s="1404">
        <v>1</v>
      </c>
      <c r="CR291" s="1408"/>
      <c r="CS291" s="1404">
        <v>1</v>
      </c>
      <c r="CT291" s="1405" t="s">
        <v>407</v>
      </c>
      <c r="CU291" s="1408"/>
    </row>
    <row r="292" spans="1:99" hidden="1" x14ac:dyDescent="0.2">
      <c r="A292" s="1404">
        <v>2024</v>
      </c>
      <c r="B292" s="1405" t="s">
        <v>178</v>
      </c>
      <c r="C292" s="1405" t="s">
        <v>966</v>
      </c>
      <c r="D292" s="1406">
        <v>1</v>
      </c>
      <c r="E292" s="1406">
        <v>0</v>
      </c>
      <c r="F292" s="1405" t="s">
        <v>243</v>
      </c>
      <c r="G292" s="1407" t="s">
        <v>699</v>
      </c>
      <c r="H292" s="1405" t="s">
        <v>407</v>
      </c>
      <c r="I292" s="1405" t="s">
        <v>694</v>
      </c>
      <c r="J292" s="1405" t="s">
        <v>298</v>
      </c>
      <c r="K292" s="1405" t="s">
        <v>967</v>
      </c>
      <c r="L292" s="1405" t="s">
        <v>407</v>
      </c>
      <c r="M292" s="1405" t="s">
        <v>407</v>
      </c>
      <c r="N292" s="1408"/>
      <c r="O292" s="1407">
        <v>126</v>
      </c>
      <c r="P292" s="1405" t="s">
        <v>695</v>
      </c>
      <c r="Q292" s="1405" t="s">
        <v>473</v>
      </c>
      <c r="R292" s="1409">
        <v>10045</v>
      </c>
      <c r="S292" s="1409">
        <v>4436</v>
      </c>
      <c r="T292" s="1409">
        <v>257</v>
      </c>
      <c r="U292" s="1407">
        <v>13765</v>
      </c>
      <c r="V292" s="1405" t="s">
        <v>696</v>
      </c>
      <c r="W292" s="1405" t="s">
        <v>700</v>
      </c>
      <c r="X292" s="1405" t="s">
        <v>701</v>
      </c>
      <c r="Y292" s="1405" t="s">
        <v>407</v>
      </c>
      <c r="Z292" s="1404">
        <v>1</v>
      </c>
      <c r="AA292" s="1404">
        <v>0</v>
      </c>
      <c r="AB292" s="1408"/>
      <c r="AC292" s="1408"/>
      <c r="AD292" s="1408"/>
      <c r="AE292" s="1408"/>
      <c r="AF292" s="1408"/>
      <c r="AG292" s="1408"/>
      <c r="AH292" s="1408"/>
      <c r="AI292" s="1406">
        <v>280</v>
      </c>
      <c r="AJ292" s="1408"/>
      <c r="AK292" s="1408"/>
      <c r="AL292" s="1408"/>
      <c r="AM292" s="1408"/>
      <c r="AN292" s="1408"/>
      <c r="AO292" s="1408"/>
      <c r="AP292" s="1408"/>
      <c r="AQ292" s="1406">
        <v>280</v>
      </c>
      <c r="AR292" s="1404" t="s">
        <v>407</v>
      </c>
      <c r="AS292" s="1406">
        <v>0.76712328767123283</v>
      </c>
      <c r="AT292" s="1406">
        <v>2.7874564459930314E-2</v>
      </c>
      <c r="AU292" s="1406">
        <v>7.6368669753233733E-5</v>
      </c>
      <c r="AV292" s="1406">
        <v>1.2780248547806037</v>
      </c>
      <c r="AW292" s="1406">
        <v>3.5014379583030238E-3</v>
      </c>
      <c r="AX292" s="1405" t="s">
        <v>407</v>
      </c>
      <c r="AY292" s="1404">
        <v>0</v>
      </c>
      <c r="AZ292" s="1405" t="s">
        <v>407</v>
      </c>
      <c r="BA292" s="1405" t="s">
        <v>407</v>
      </c>
      <c r="BB292" s="1408"/>
      <c r="BC292" s="1408"/>
      <c r="BD292" s="1404">
        <v>0</v>
      </c>
      <c r="BE292" s="1405" t="s">
        <v>407</v>
      </c>
      <c r="BF292" s="1405" t="s">
        <v>407</v>
      </c>
      <c r="BG292" s="1404">
        <v>0</v>
      </c>
      <c r="BH292" s="1405" t="s">
        <v>407</v>
      </c>
      <c r="BI292" s="1405" t="s">
        <v>407</v>
      </c>
      <c r="BJ292" s="1404">
        <v>0</v>
      </c>
      <c r="BK292" s="1404">
        <v>0</v>
      </c>
      <c r="BL292" s="1404">
        <v>0</v>
      </c>
      <c r="BM292" s="1404">
        <v>0</v>
      </c>
      <c r="BN292" s="1408"/>
      <c r="BO292" s="1404">
        <v>0</v>
      </c>
      <c r="BP292" s="1405" t="s">
        <v>407</v>
      </c>
      <c r="BQ292" s="1405" t="s">
        <v>407</v>
      </c>
      <c r="BR292" s="1404">
        <v>1</v>
      </c>
      <c r="BS292" s="1405" t="s">
        <v>713</v>
      </c>
      <c r="BT292" s="1405" t="s">
        <v>407</v>
      </c>
      <c r="BU292" s="1405" t="s">
        <v>407</v>
      </c>
      <c r="BV292" s="1405" t="s">
        <v>1285</v>
      </c>
      <c r="BW292" s="1404">
        <v>0</v>
      </c>
      <c r="BX292" s="1405" t="s">
        <v>407</v>
      </c>
      <c r="BY292" s="1405" t="s">
        <v>407</v>
      </c>
      <c r="BZ292" s="1405" t="s">
        <v>407</v>
      </c>
      <c r="CA292" s="1404">
        <v>0</v>
      </c>
      <c r="CB292" s="1405" t="s">
        <v>407</v>
      </c>
      <c r="CC292" s="1405" t="s">
        <v>677</v>
      </c>
      <c r="CD292" s="1404" t="b">
        <v>0</v>
      </c>
      <c r="CE292" s="1404" t="b">
        <v>0</v>
      </c>
      <c r="CF292" s="1404" t="b">
        <v>0</v>
      </c>
      <c r="CG292" s="1404" t="b">
        <v>0</v>
      </c>
      <c r="CH292" s="1404" t="b">
        <v>0</v>
      </c>
      <c r="CI292" s="1404" t="b">
        <v>0</v>
      </c>
      <c r="CJ292" s="1404" t="b">
        <v>1</v>
      </c>
      <c r="CK292" s="1404" t="b">
        <v>0</v>
      </c>
      <c r="CL292" s="1404" t="b">
        <v>0</v>
      </c>
      <c r="CM292" s="1405" t="s">
        <v>698</v>
      </c>
      <c r="CN292" s="1408"/>
      <c r="CO292" s="1408"/>
      <c r="CP292" s="1408"/>
      <c r="CQ292" s="1404">
        <v>1</v>
      </c>
      <c r="CR292" s="1408"/>
      <c r="CS292" s="1404">
        <v>1</v>
      </c>
      <c r="CT292" s="1405" t="s">
        <v>407</v>
      </c>
      <c r="CU292" s="1408"/>
    </row>
    <row r="293" spans="1:99" hidden="1" x14ac:dyDescent="0.2">
      <c r="A293" s="1404">
        <v>2024</v>
      </c>
      <c r="B293" s="1405" t="s">
        <v>178</v>
      </c>
      <c r="C293" s="1405" t="s">
        <v>825</v>
      </c>
      <c r="D293" s="1406">
        <v>1</v>
      </c>
      <c r="E293" s="1406">
        <v>0</v>
      </c>
      <c r="F293" s="1405" t="s">
        <v>243</v>
      </c>
      <c r="G293" s="1407" t="s">
        <v>699</v>
      </c>
      <c r="H293" s="1405" t="s">
        <v>407</v>
      </c>
      <c r="I293" s="1405" t="s">
        <v>694</v>
      </c>
      <c r="J293" s="1405" t="s">
        <v>298</v>
      </c>
      <c r="K293" s="1405" t="s">
        <v>826</v>
      </c>
      <c r="L293" s="1405" t="s">
        <v>407</v>
      </c>
      <c r="M293" s="1405" t="s">
        <v>407</v>
      </c>
      <c r="N293" s="1408"/>
      <c r="O293" s="1407">
        <v>126</v>
      </c>
      <c r="P293" s="1405" t="s">
        <v>695</v>
      </c>
      <c r="Q293" s="1405" t="s">
        <v>473</v>
      </c>
      <c r="R293" s="1409">
        <v>6551</v>
      </c>
      <c r="S293" s="1409">
        <v>3079</v>
      </c>
      <c r="T293" s="1409">
        <v>282</v>
      </c>
      <c r="U293" s="1407">
        <v>13765</v>
      </c>
      <c r="V293" s="1405" t="s">
        <v>696</v>
      </c>
      <c r="W293" s="1405" t="s">
        <v>700</v>
      </c>
      <c r="X293" s="1405" t="s">
        <v>701</v>
      </c>
      <c r="Y293" s="1405" t="s">
        <v>407</v>
      </c>
      <c r="Z293" s="1404">
        <v>1</v>
      </c>
      <c r="AA293" s="1404">
        <v>0</v>
      </c>
      <c r="AB293" s="1408"/>
      <c r="AC293" s="1408"/>
      <c r="AD293" s="1408"/>
      <c r="AE293" s="1408"/>
      <c r="AF293" s="1408"/>
      <c r="AG293" s="1408"/>
      <c r="AH293" s="1408"/>
      <c r="AI293" s="1406">
        <v>0</v>
      </c>
      <c r="AJ293" s="1408"/>
      <c r="AK293" s="1408"/>
      <c r="AL293" s="1408"/>
      <c r="AM293" s="1408"/>
      <c r="AN293" s="1408"/>
      <c r="AO293" s="1408"/>
      <c r="AP293" s="1408"/>
      <c r="AQ293" s="1406">
        <v>7760</v>
      </c>
      <c r="AR293" s="1404" t="s">
        <v>407</v>
      </c>
      <c r="AS293" s="1406">
        <v>21.260273972602739</v>
      </c>
      <c r="AT293" s="1406">
        <v>1.1845519767974355</v>
      </c>
      <c r="AU293" s="1406">
        <v>3.2453478816368096E-3</v>
      </c>
      <c r="AV293" s="1406">
        <v>1.2780248547806037</v>
      </c>
      <c r="AW293" s="1406">
        <v>3.5014379583030238E-3</v>
      </c>
      <c r="AX293" s="1405" t="s">
        <v>829</v>
      </c>
      <c r="AY293" s="1404">
        <v>0</v>
      </c>
      <c r="AZ293" s="1405" t="s">
        <v>407</v>
      </c>
      <c r="BA293" s="1405" t="s">
        <v>407</v>
      </c>
      <c r="BB293" s="1408"/>
      <c r="BC293" s="1408"/>
      <c r="BD293" s="1404">
        <v>0</v>
      </c>
      <c r="BE293" s="1405" t="s">
        <v>407</v>
      </c>
      <c r="BF293" s="1405" t="s">
        <v>407</v>
      </c>
      <c r="BG293" s="1404">
        <v>0</v>
      </c>
      <c r="BH293" s="1405" t="s">
        <v>407</v>
      </c>
      <c r="BI293" s="1405" t="s">
        <v>407</v>
      </c>
      <c r="BJ293" s="1404">
        <v>0</v>
      </c>
      <c r="BK293" s="1404">
        <v>0</v>
      </c>
      <c r="BL293" s="1404">
        <v>0</v>
      </c>
      <c r="BM293" s="1404">
        <v>0</v>
      </c>
      <c r="BN293" s="1408"/>
      <c r="BO293" s="1404">
        <v>0</v>
      </c>
      <c r="BP293" s="1405" t="s">
        <v>407</v>
      </c>
      <c r="BQ293" s="1405" t="s">
        <v>407</v>
      </c>
      <c r="BR293" s="1404">
        <v>1</v>
      </c>
      <c r="BS293" s="1405" t="s">
        <v>808</v>
      </c>
      <c r="BT293" s="1405" t="s">
        <v>407</v>
      </c>
      <c r="BU293" s="1405" t="s">
        <v>407</v>
      </c>
      <c r="BV293" s="1405" t="s">
        <v>828</v>
      </c>
      <c r="BW293" s="1404">
        <v>0</v>
      </c>
      <c r="BX293" s="1405" t="s">
        <v>407</v>
      </c>
      <c r="BY293" s="1405" t="s">
        <v>407</v>
      </c>
      <c r="BZ293" s="1405" t="s">
        <v>407</v>
      </c>
      <c r="CA293" s="1404">
        <v>0</v>
      </c>
      <c r="CB293" s="1405" t="s">
        <v>407</v>
      </c>
      <c r="CC293" s="1405" t="s">
        <v>677</v>
      </c>
      <c r="CD293" s="1404" t="b">
        <v>0</v>
      </c>
      <c r="CE293" s="1404" t="b">
        <v>0</v>
      </c>
      <c r="CF293" s="1404" t="b">
        <v>0</v>
      </c>
      <c r="CG293" s="1404" t="b">
        <v>0</v>
      </c>
      <c r="CH293" s="1404" t="b">
        <v>0</v>
      </c>
      <c r="CI293" s="1404" t="b">
        <v>0</v>
      </c>
      <c r="CJ293" s="1404" t="b">
        <v>1</v>
      </c>
      <c r="CK293" s="1404" t="b">
        <v>0</v>
      </c>
      <c r="CL293" s="1404" t="b">
        <v>0</v>
      </c>
      <c r="CM293" s="1405" t="s">
        <v>698</v>
      </c>
      <c r="CN293" s="1408"/>
      <c r="CO293" s="1408"/>
      <c r="CP293" s="1408"/>
      <c r="CQ293" s="1404">
        <v>1</v>
      </c>
      <c r="CR293" s="1408"/>
      <c r="CS293" s="1404">
        <v>1</v>
      </c>
      <c r="CT293" s="1405" t="s">
        <v>407</v>
      </c>
      <c r="CU293" s="1408"/>
    </row>
    <row r="294" spans="1:99" hidden="1" x14ac:dyDescent="0.2">
      <c r="A294" s="1404">
        <v>2024</v>
      </c>
      <c r="B294" s="1405" t="s">
        <v>178</v>
      </c>
      <c r="C294" s="1405" t="s">
        <v>919</v>
      </c>
      <c r="D294" s="1406">
        <v>1</v>
      </c>
      <c r="E294" s="1406">
        <v>0</v>
      </c>
      <c r="F294" s="1405" t="s">
        <v>243</v>
      </c>
      <c r="G294" s="1407" t="s">
        <v>699</v>
      </c>
      <c r="H294" s="1405" t="s">
        <v>407</v>
      </c>
      <c r="I294" s="1405" t="s">
        <v>694</v>
      </c>
      <c r="J294" s="1405" t="s">
        <v>298</v>
      </c>
      <c r="K294" s="1405" t="s">
        <v>736</v>
      </c>
      <c r="L294" s="1405" t="s">
        <v>407</v>
      </c>
      <c r="M294" s="1405" t="s">
        <v>407</v>
      </c>
      <c r="N294" s="1408"/>
      <c r="O294" s="1407">
        <v>126</v>
      </c>
      <c r="P294" s="1405" t="s">
        <v>695</v>
      </c>
      <c r="Q294" s="1405" t="s">
        <v>473</v>
      </c>
      <c r="R294" s="1409">
        <v>5167</v>
      </c>
      <c r="S294" s="1409">
        <v>2656</v>
      </c>
      <c r="T294" s="1409">
        <v>340</v>
      </c>
      <c r="U294" s="1407">
        <v>13765</v>
      </c>
      <c r="V294" s="1405" t="s">
        <v>696</v>
      </c>
      <c r="W294" s="1405" t="s">
        <v>700</v>
      </c>
      <c r="X294" s="1405" t="s">
        <v>701</v>
      </c>
      <c r="Y294" s="1405" t="s">
        <v>407</v>
      </c>
      <c r="Z294" s="1404">
        <v>1</v>
      </c>
      <c r="AA294" s="1404">
        <v>0</v>
      </c>
      <c r="AB294" s="1408"/>
      <c r="AC294" s="1408"/>
      <c r="AD294" s="1408"/>
      <c r="AE294" s="1408"/>
      <c r="AF294" s="1408"/>
      <c r="AG294" s="1408"/>
      <c r="AH294" s="1408"/>
      <c r="AI294" s="1406">
        <v>0</v>
      </c>
      <c r="AJ294" s="1408"/>
      <c r="AK294" s="1408"/>
      <c r="AL294" s="1408"/>
      <c r="AM294" s="1408"/>
      <c r="AN294" s="1408"/>
      <c r="AO294" s="1408"/>
      <c r="AP294" s="1408"/>
      <c r="AQ294" s="1406">
        <v>5204</v>
      </c>
      <c r="AR294" s="1404" t="s">
        <v>407</v>
      </c>
      <c r="AS294" s="1406">
        <v>14.257534246575343</v>
      </c>
      <c r="AT294" s="1406">
        <v>1.0071608283336559</v>
      </c>
      <c r="AU294" s="1406">
        <v>2.7593447351607014E-3</v>
      </c>
      <c r="AV294" s="1406">
        <v>1.2780248547806037</v>
      </c>
      <c r="AW294" s="1406">
        <v>3.5014379583030238E-3</v>
      </c>
      <c r="AX294" s="1405" t="s">
        <v>1278</v>
      </c>
      <c r="AY294" s="1404">
        <v>0</v>
      </c>
      <c r="AZ294" s="1405" t="s">
        <v>407</v>
      </c>
      <c r="BA294" s="1405" t="s">
        <v>407</v>
      </c>
      <c r="BB294" s="1408"/>
      <c r="BC294" s="1408"/>
      <c r="BD294" s="1404">
        <v>0</v>
      </c>
      <c r="BE294" s="1405" t="s">
        <v>407</v>
      </c>
      <c r="BF294" s="1405" t="s">
        <v>407</v>
      </c>
      <c r="BG294" s="1404">
        <v>0</v>
      </c>
      <c r="BH294" s="1405" t="s">
        <v>407</v>
      </c>
      <c r="BI294" s="1405" t="s">
        <v>407</v>
      </c>
      <c r="BJ294" s="1404">
        <v>0</v>
      </c>
      <c r="BK294" s="1404">
        <v>0</v>
      </c>
      <c r="BL294" s="1404">
        <v>0</v>
      </c>
      <c r="BM294" s="1404">
        <v>0</v>
      </c>
      <c r="BN294" s="1408"/>
      <c r="BO294" s="1404">
        <v>0</v>
      </c>
      <c r="BP294" s="1405" t="s">
        <v>407</v>
      </c>
      <c r="BQ294" s="1405" t="s">
        <v>407</v>
      </c>
      <c r="BR294" s="1404">
        <v>1</v>
      </c>
      <c r="BS294" s="1405" t="s">
        <v>751</v>
      </c>
      <c r="BT294" s="1405" t="s">
        <v>407</v>
      </c>
      <c r="BU294" s="1405" t="s">
        <v>407</v>
      </c>
      <c r="BV294" s="1405" t="s">
        <v>407</v>
      </c>
      <c r="BW294" s="1404">
        <v>0</v>
      </c>
      <c r="BX294" s="1405" t="s">
        <v>407</v>
      </c>
      <c r="BY294" s="1405" t="s">
        <v>407</v>
      </c>
      <c r="BZ294" s="1405" t="s">
        <v>407</v>
      </c>
      <c r="CA294" s="1404">
        <v>0</v>
      </c>
      <c r="CB294" s="1405" t="s">
        <v>407</v>
      </c>
      <c r="CC294" s="1405" t="s">
        <v>677</v>
      </c>
      <c r="CD294" s="1404" t="b">
        <v>0</v>
      </c>
      <c r="CE294" s="1404" t="b">
        <v>0</v>
      </c>
      <c r="CF294" s="1404" t="b">
        <v>0</v>
      </c>
      <c r="CG294" s="1404" t="b">
        <v>0</v>
      </c>
      <c r="CH294" s="1404" t="b">
        <v>0</v>
      </c>
      <c r="CI294" s="1404" t="b">
        <v>0</v>
      </c>
      <c r="CJ294" s="1404" t="b">
        <v>1</v>
      </c>
      <c r="CK294" s="1404" t="b">
        <v>0</v>
      </c>
      <c r="CL294" s="1404" t="b">
        <v>0</v>
      </c>
      <c r="CM294" s="1405" t="s">
        <v>698</v>
      </c>
      <c r="CN294" s="1408"/>
      <c r="CO294" s="1408"/>
      <c r="CP294" s="1408"/>
      <c r="CQ294" s="1404">
        <v>1</v>
      </c>
      <c r="CR294" s="1408"/>
      <c r="CS294" s="1404">
        <v>1</v>
      </c>
      <c r="CT294" s="1405" t="s">
        <v>407</v>
      </c>
      <c r="CU294" s="1408"/>
    </row>
    <row r="295" spans="1:99" hidden="1" x14ac:dyDescent="0.2">
      <c r="A295" s="1404">
        <v>2024</v>
      </c>
      <c r="B295" s="1405" t="s">
        <v>185</v>
      </c>
      <c r="C295" s="1405" t="s">
        <v>1225</v>
      </c>
      <c r="D295" s="1406">
        <v>1</v>
      </c>
      <c r="E295" s="1406">
        <v>0</v>
      </c>
      <c r="F295" s="1405" t="s">
        <v>243</v>
      </c>
      <c r="G295" s="1407" t="s">
        <v>699</v>
      </c>
      <c r="H295" s="1405" t="s">
        <v>407</v>
      </c>
      <c r="I295" s="1405" t="s">
        <v>694</v>
      </c>
      <c r="J295" s="1405" t="s">
        <v>328</v>
      </c>
      <c r="K295" s="1405" t="s">
        <v>1226</v>
      </c>
      <c r="L295" s="1405" t="s">
        <v>407</v>
      </c>
      <c r="M295" s="1405" t="s">
        <v>407</v>
      </c>
      <c r="N295" s="1408"/>
      <c r="O295" s="1407">
        <v>126</v>
      </c>
      <c r="P295" s="1405" t="s">
        <v>695</v>
      </c>
      <c r="Q295" s="1405" t="s">
        <v>480</v>
      </c>
      <c r="R295" s="1409">
        <v>50831</v>
      </c>
      <c r="S295" s="1409">
        <v>38906</v>
      </c>
      <c r="T295" s="1409">
        <v>3929</v>
      </c>
      <c r="U295" s="1407">
        <v>13765</v>
      </c>
      <c r="V295" s="1405" t="s">
        <v>696</v>
      </c>
      <c r="W295" s="1405" t="s">
        <v>700</v>
      </c>
      <c r="X295" s="1405" t="s">
        <v>701</v>
      </c>
      <c r="Y295" s="1405" t="s">
        <v>407</v>
      </c>
      <c r="Z295" s="1404">
        <v>1</v>
      </c>
      <c r="AA295" s="1404">
        <v>0</v>
      </c>
      <c r="AB295" s="1408"/>
      <c r="AC295" s="1408"/>
      <c r="AD295" s="1408"/>
      <c r="AE295" s="1408"/>
      <c r="AF295" s="1408"/>
      <c r="AG295" s="1408"/>
      <c r="AH295" s="1408"/>
      <c r="AI295" s="1406">
        <v>0</v>
      </c>
      <c r="AJ295" s="1408"/>
      <c r="AK295" s="1408"/>
      <c r="AL295" s="1408"/>
      <c r="AM295" s="1408"/>
      <c r="AN295" s="1408"/>
      <c r="AO295" s="1408"/>
      <c r="AP295" s="1408"/>
      <c r="AQ295" s="1406">
        <v>17820</v>
      </c>
      <c r="AR295" s="1404" t="s">
        <v>407</v>
      </c>
      <c r="AS295" s="1406">
        <v>48.821917808219176</v>
      </c>
      <c r="AT295" s="1406">
        <v>0.35057346894611557</v>
      </c>
      <c r="AU295" s="1406">
        <v>9.6047525738661801E-4</v>
      </c>
      <c r="AV295" s="1406">
        <v>0.35568861287162951</v>
      </c>
      <c r="AW295" s="1406">
        <v>9.7448935033323154E-4</v>
      </c>
      <c r="AX295" s="1405" t="s">
        <v>1227</v>
      </c>
      <c r="AY295" s="1404">
        <v>0</v>
      </c>
      <c r="AZ295" s="1405" t="s">
        <v>407</v>
      </c>
      <c r="BA295" s="1405" t="s">
        <v>407</v>
      </c>
      <c r="BB295" s="1408"/>
      <c r="BC295" s="1408"/>
      <c r="BD295" s="1404">
        <v>0</v>
      </c>
      <c r="BE295" s="1405" t="s">
        <v>407</v>
      </c>
      <c r="BF295" s="1405" t="s">
        <v>407</v>
      </c>
      <c r="BG295" s="1404">
        <v>0</v>
      </c>
      <c r="BH295" s="1405" t="s">
        <v>407</v>
      </c>
      <c r="BI295" s="1405" t="s">
        <v>407</v>
      </c>
      <c r="BJ295" s="1404">
        <v>0</v>
      </c>
      <c r="BK295" s="1404">
        <v>0</v>
      </c>
      <c r="BL295" s="1404">
        <v>0</v>
      </c>
      <c r="BM295" s="1404">
        <v>0</v>
      </c>
      <c r="BN295" s="1408"/>
      <c r="BO295" s="1404">
        <v>0</v>
      </c>
      <c r="BP295" s="1405" t="s">
        <v>407</v>
      </c>
      <c r="BQ295" s="1405" t="s">
        <v>407</v>
      </c>
      <c r="BR295" s="1404">
        <v>1</v>
      </c>
      <c r="BS295" s="1405" t="s">
        <v>713</v>
      </c>
      <c r="BT295" s="1405" t="s">
        <v>407</v>
      </c>
      <c r="BU295" s="1405" t="s">
        <v>407</v>
      </c>
      <c r="BV295" s="1405" t="s">
        <v>1228</v>
      </c>
      <c r="BW295" s="1404">
        <v>0</v>
      </c>
      <c r="BX295" s="1405" t="s">
        <v>407</v>
      </c>
      <c r="BY295" s="1405" t="s">
        <v>407</v>
      </c>
      <c r="BZ295" s="1405" t="s">
        <v>407</v>
      </c>
      <c r="CA295" s="1404">
        <v>0</v>
      </c>
      <c r="CB295" s="1405" t="s">
        <v>407</v>
      </c>
      <c r="CC295" s="1405" t="s">
        <v>677</v>
      </c>
      <c r="CD295" s="1404" t="b">
        <v>0</v>
      </c>
      <c r="CE295" s="1404" t="b">
        <v>0</v>
      </c>
      <c r="CF295" s="1404" t="b">
        <v>0</v>
      </c>
      <c r="CG295" s="1404" t="b">
        <v>0</v>
      </c>
      <c r="CH295" s="1404" t="b">
        <v>0</v>
      </c>
      <c r="CI295" s="1404" t="b">
        <v>0</v>
      </c>
      <c r="CJ295" s="1404" t="b">
        <v>1</v>
      </c>
      <c r="CK295" s="1404" t="b">
        <v>0</v>
      </c>
      <c r="CL295" s="1404" t="b">
        <v>0</v>
      </c>
      <c r="CM295" s="1405" t="s">
        <v>698</v>
      </c>
      <c r="CN295" s="1408"/>
      <c r="CO295" s="1408"/>
      <c r="CP295" s="1408"/>
      <c r="CQ295" s="1404">
        <v>1</v>
      </c>
      <c r="CR295" s="1408"/>
      <c r="CS295" s="1404">
        <v>1</v>
      </c>
      <c r="CT295" s="1405" t="s">
        <v>407</v>
      </c>
      <c r="CU295" s="1408"/>
    </row>
    <row r="296" spans="1:99" hidden="1" x14ac:dyDescent="0.2">
      <c r="A296" s="1404">
        <v>2024</v>
      </c>
      <c r="B296" s="1405" t="s">
        <v>178</v>
      </c>
      <c r="C296" s="1405" t="s">
        <v>885</v>
      </c>
      <c r="D296" s="1406">
        <v>1</v>
      </c>
      <c r="E296" s="1406">
        <v>0</v>
      </c>
      <c r="F296" s="1405" t="s">
        <v>243</v>
      </c>
      <c r="G296" s="1407" t="s">
        <v>699</v>
      </c>
      <c r="H296" s="1405" t="s">
        <v>407</v>
      </c>
      <c r="I296" s="1405" t="s">
        <v>694</v>
      </c>
      <c r="J296" s="1405" t="s">
        <v>298</v>
      </c>
      <c r="K296" s="1405" t="s">
        <v>886</v>
      </c>
      <c r="L296" s="1405" t="s">
        <v>407</v>
      </c>
      <c r="M296" s="1405" t="s">
        <v>407</v>
      </c>
      <c r="N296" s="1408"/>
      <c r="O296" s="1407">
        <v>126</v>
      </c>
      <c r="P296" s="1405" t="s">
        <v>695</v>
      </c>
      <c r="Q296" s="1405" t="s">
        <v>473</v>
      </c>
      <c r="R296" s="1409">
        <v>3012</v>
      </c>
      <c r="S296" s="1409">
        <v>1641</v>
      </c>
      <c r="T296" s="1409">
        <v>267</v>
      </c>
      <c r="U296" s="1407">
        <v>13765</v>
      </c>
      <c r="V296" s="1405" t="s">
        <v>696</v>
      </c>
      <c r="W296" s="1405" t="s">
        <v>700</v>
      </c>
      <c r="X296" s="1405" t="s">
        <v>701</v>
      </c>
      <c r="Y296" s="1405" t="s">
        <v>407</v>
      </c>
      <c r="Z296" s="1404">
        <v>1</v>
      </c>
      <c r="AA296" s="1404">
        <v>0</v>
      </c>
      <c r="AB296" s="1408"/>
      <c r="AC296" s="1408"/>
      <c r="AD296" s="1408"/>
      <c r="AE296" s="1408"/>
      <c r="AF296" s="1408"/>
      <c r="AG296" s="1406">
        <v>0</v>
      </c>
      <c r="AH296" s="1408"/>
      <c r="AI296" s="1406">
        <v>0</v>
      </c>
      <c r="AJ296" s="1408"/>
      <c r="AK296" s="1408"/>
      <c r="AL296" s="1408"/>
      <c r="AM296" s="1408"/>
      <c r="AN296" s="1408"/>
      <c r="AO296" s="1406">
        <v>7762</v>
      </c>
      <c r="AP296" s="1408"/>
      <c r="AQ296" s="1406">
        <v>7762</v>
      </c>
      <c r="AR296" s="1404" t="s">
        <v>407</v>
      </c>
      <c r="AS296" s="1406">
        <v>21.265753424657536</v>
      </c>
      <c r="AT296" s="1406">
        <v>2.5770252324037184</v>
      </c>
      <c r="AU296" s="1406">
        <v>7.0603431024759411E-3</v>
      </c>
      <c r="AV296" s="1406">
        <v>1.2780248547806037</v>
      </c>
      <c r="AW296" s="1406">
        <v>3.5014379583030238E-3</v>
      </c>
      <c r="AX296" s="1405" t="s">
        <v>1279</v>
      </c>
      <c r="AY296" s="1404">
        <v>1</v>
      </c>
      <c r="AZ296" s="1405" t="s">
        <v>808</v>
      </c>
      <c r="BA296" s="1405" t="s">
        <v>407</v>
      </c>
      <c r="BB296" s="1408"/>
      <c r="BC296" s="1408"/>
      <c r="BD296" s="1404">
        <v>0</v>
      </c>
      <c r="BE296" s="1405" t="s">
        <v>407</v>
      </c>
      <c r="BF296" s="1405" t="s">
        <v>407</v>
      </c>
      <c r="BG296" s="1404">
        <v>0</v>
      </c>
      <c r="BH296" s="1405" t="s">
        <v>407</v>
      </c>
      <c r="BI296" s="1405" t="s">
        <v>407</v>
      </c>
      <c r="BJ296" s="1404">
        <v>0</v>
      </c>
      <c r="BK296" s="1404">
        <v>0</v>
      </c>
      <c r="BL296" s="1404">
        <v>0</v>
      </c>
      <c r="BM296" s="1404">
        <v>0</v>
      </c>
      <c r="BN296" s="1408"/>
      <c r="BO296" s="1404">
        <v>0</v>
      </c>
      <c r="BP296" s="1405" t="s">
        <v>407</v>
      </c>
      <c r="BQ296" s="1405" t="s">
        <v>407</v>
      </c>
      <c r="BR296" s="1404">
        <v>0</v>
      </c>
      <c r="BS296" s="1405" t="s">
        <v>407</v>
      </c>
      <c r="BT296" s="1405" t="s">
        <v>407</v>
      </c>
      <c r="BU296" s="1405" t="s">
        <v>407</v>
      </c>
      <c r="BV296" s="1405" t="s">
        <v>407</v>
      </c>
      <c r="BW296" s="1404">
        <v>0</v>
      </c>
      <c r="BX296" s="1405" t="s">
        <v>407</v>
      </c>
      <c r="BY296" s="1405" t="s">
        <v>407</v>
      </c>
      <c r="BZ296" s="1405" t="s">
        <v>407</v>
      </c>
      <c r="CA296" s="1404">
        <v>0</v>
      </c>
      <c r="CB296" s="1405" t="s">
        <v>407</v>
      </c>
      <c r="CC296" s="1405" t="s">
        <v>677</v>
      </c>
      <c r="CD296" s="1404" t="b">
        <v>0</v>
      </c>
      <c r="CE296" s="1404" t="b">
        <v>0</v>
      </c>
      <c r="CF296" s="1404" t="b">
        <v>0</v>
      </c>
      <c r="CG296" s="1404" t="b">
        <v>0</v>
      </c>
      <c r="CH296" s="1404" t="b">
        <v>0</v>
      </c>
      <c r="CI296" s="1404" t="b">
        <v>0</v>
      </c>
      <c r="CJ296" s="1404" t="b">
        <v>1</v>
      </c>
      <c r="CK296" s="1404" t="b">
        <v>0</v>
      </c>
      <c r="CL296" s="1404" t="b">
        <v>0</v>
      </c>
      <c r="CM296" s="1405" t="s">
        <v>750</v>
      </c>
      <c r="CN296" s="1408"/>
      <c r="CO296" s="1408"/>
      <c r="CP296" s="1408"/>
      <c r="CQ296" s="1404">
        <v>1</v>
      </c>
      <c r="CR296" s="1408"/>
      <c r="CS296" s="1404">
        <v>1</v>
      </c>
      <c r="CT296" s="1405" t="s">
        <v>407</v>
      </c>
      <c r="CU296" s="1408"/>
    </row>
    <row r="297" spans="1:99" hidden="1" x14ac:dyDescent="0.2">
      <c r="A297" s="1404">
        <v>2024</v>
      </c>
      <c r="B297" s="1405" t="s">
        <v>178</v>
      </c>
      <c r="C297" s="1405" t="s">
        <v>924</v>
      </c>
      <c r="D297" s="1406">
        <v>1</v>
      </c>
      <c r="E297" s="1406">
        <v>0</v>
      </c>
      <c r="F297" s="1405" t="s">
        <v>243</v>
      </c>
      <c r="G297" s="1407" t="s">
        <v>699</v>
      </c>
      <c r="H297" s="1405" t="s">
        <v>407</v>
      </c>
      <c r="I297" s="1405" t="s">
        <v>694</v>
      </c>
      <c r="J297" s="1405" t="s">
        <v>298</v>
      </c>
      <c r="K297" s="1405" t="s">
        <v>925</v>
      </c>
      <c r="L297" s="1405" t="s">
        <v>407</v>
      </c>
      <c r="M297" s="1405" t="s">
        <v>407</v>
      </c>
      <c r="N297" s="1408"/>
      <c r="O297" s="1407">
        <v>126</v>
      </c>
      <c r="P297" s="1405" t="s">
        <v>695</v>
      </c>
      <c r="Q297" s="1405" t="s">
        <v>473</v>
      </c>
      <c r="R297" s="1409">
        <v>7649</v>
      </c>
      <c r="S297" s="1409">
        <v>2981</v>
      </c>
      <c r="T297" s="1409">
        <v>836</v>
      </c>
      <c r="U297" s="1407">
        <v>13765</v>
      </c>
      <c r="V297" s="1405" t="s">
        <v>696</v>
      </c>
      <c r="W297" s="1405" t="s">
        <v>700</v>
      </c>
      <c r="X297" s="1405" t="s">
        <v>701</v>
      </c>
      <c r="Y297" s="1405" t="s">
        <v>407</v>
      </c>
      <c r="Z297" s="1404">
        <v>1</v>
      </c>
      <c r="AA297" s="1404">
        <v>0</v>
      </c>
      <c r="AB297" s="1408"/>
      <c r="AC297" s="1408"/>
      <c r="AD297" s="1408"/>
      <c r="AE297" s="1408"/>
      <c r="AF297" s="1408"/>
      <c r="AG297" s="1408"/>
      <c r="AH297" s="1408"/>
      <c r="AI297" s="1406">
        <v>0</v>
      </c>
      <c r="AJ297" s="1408"/>
      <c r="AK297" s="1408"/>
      <c r="AL297" s="1408"/>
      <c r="AM297" s="1408"/>
      <c r="AN297" s="1408"/>
      <c r="AO297" s="1408"/>
      <c r="AP297" s="1408"/>
      <c r="AQ297" s="1406">
        <v>51000</v>
      </c>
      <c r="AR297" s="1404" t="s">
        <v>407</v>
      </c>
      <c r="AS297" s="1406">
        <v>139.72602739726028</v>
      </c>
      <c r="AT297" s="1406">
        <v>6.6675382402928491</v>
      </c>
      <c r="AU297" s="1406">
        <v>1.8267228055596847E-2</v>
      </c>
      <c r="AV297" s="1406">
        <v>1.2780248547806037</v>
      </c>
      <c r="AW297" s="1406">
        <v>3.5014379583030238E-3</v>
      </c>
      <c r="AX297" s="1405" t="s">
        <v>407</v>
      </c>
      <c r="AY297" s="1404">
        <v>0</v>
      </c>
      <c r="AZ297" s="1405" t="s">
        <v>407</v>
      </c>
      <c r="BA297" s="1405" t="s">
        <v>407</v>
      </c>
      <c r="BB297" s="1408"/>
      <c r="BC297" s="1408"/>
      <c r="BD297" s="1404">
        <v>0</v>
      </c>
      <c r="BE297" s="1405" t="s">
        <v>407</v>
      </c>
      <c r="BF297" s="1405" t="s">
        <v>407</v>
      </c>
      <c r="BG297" s="1404">
        <v>0</v>
      </c>
      <c r="BH297" s="1405" t="s">
        <v>407</v>
      </c>
      <c r="BI297" s="1405" t="s">
        <v>407</v>
      </c>
      <c r="BJ297" s="1404">
        <v>0</v>
      </c>
      <c r="BK297" s="1404">
        <v>0</v>
      </c>
      <c r="BL297" s="1404">
        <v>0</v>
      </c>
      <c r="BM297" s="1404">
        <v>0</v>
      </c>
      <c r="BN297" s="1408"/>
      <c r="BO297" s="1404">
        <v>0</v>
      </c>
      <c r="BP297" s="1405" t="s">
        <v>407</v>
      </c>
      <c r="BQ297" s="1405" t="s">
        <v>407</v>
      </c>
      <c r="BR297" s="1404">
        <v>1</v>
      </c>
      <c r="BS297" s="1405" t="s">
        <v>842</v>
      </c>
      <c r="BT297" s="1405" t="s">
        <v>407</v>
      </c>
      <c r="BU297" s="1405" t="s">
        <v>407</v>
      </c>
      <c r="BV297" s="1405" t="s">
        <v>407</v>
      </c>
      <c r="BW297" s="1404">
        <v>0</v>
      </c>
      <c r="BX297" s="1405" t="s">
        <v>407</v>
      </c>
      <c r="BY297" s="1405" t="s">
        <v>407</v>
      </c>
      <c r="BZ297" s="1405" t="s">
        <v>407</v>
      </c>
      <c r="CA297" s="1404">
        <v>0</v>
      </c>
      <c r="CB297" s="1405" t="s">
        <v>407</v>
      </c>
      <c r="CC297" s="1405" t="s">
        <v>677</v>
      </c>
      <c r="CD297" s="1404" t="b">
        <v>0</v>
      </c>
      <c r="CE297" s="1404" t="b">
        <v>0</v>
      </c>
      <c r="CF297" s="1404" t="b">
        <v>0</v>
      </c>
      <c r="CG297" s="1404" t="b">
        <v>0</v>
      </c>
      <c r="CH297" s="1404" t="b">
        <v>0</v>
      </c>
      <c r="CI297" s="1404" t="b">
        <v>0</v>
      </c>
      <c r="CJ297" s="1404" t="b">
        <v>1</v>
      </c>
      <c r="CK297" s="1404" t="b">
        <v>0</v>
      </c>
      <c r="CL297" s="1404" t="b">
        <v>0</v>
      </c>
      <c r="CM297" s="1405" t="s">
        <v>698</v>
      </c>
      <c r="CN297" s="1408"/>
      <c r="CO297" s="1408"/>
      <c r="CP297" s="1408"/>
      <c r="CQ297" s="1404">
        <v>1</v>
      </c>
      <c r="CR297" s="1408"/>
      <c r="CS297" s="1404">
        <v>1</v>
      </c>
      <c r="CT297" s="1405" t="s">
        <v>407</v>
      </c>
      <c r="CU297" s="1408"/>
    </row>
    <row r="298" spans="1:99" hidden="1" x14ac:dyDescent="0.2">
      <c r="A298" s="1404">
        <v>2024</v>
      </c>
      <c r="B298" s="1405" t="s">
        <v>185</v>
      </c>
      <c r="C298" s="1405" t="s">
        <v>821</v>
      </c>
      <c r="D298" s="1406">
        <v>1</v>
      </c>
      <c r="E298" s="1406">
        <v>0</v>
      </c>
      <c r="F298" s="1405" t="s">
        <v>243</v>
      </c>
      <c r="G298" s="1407" t="s">
        <v>699</v>
      </c>
      <c r="H298" s="1405" t="s">
        <v>407</v>
      </c>
      <c r="I298" s="1405" t="s">
        <v>694</v>
      </c>
      <c r="J298" s="1405" t="s">
        <v>328</v>
      </c>
      <c r="K298" s="1405" t="s">
        <v>822</v>
      </c>
      <c r="L298" s="1405" t="s">
        <v>407</v>
      </c>
      <c r="M298" s="1405" t="s">
        <v>407</v>
      </c>
      <c r="N298" s="1404">
        <v>2005</v>
      </c>
      <c r="O298" s="1407">
        <v>126</v>
      </c>
      <c r="P298" s="1405" t="s">
        <v>695</v>
      </c>
      <c r="Q298" s="1405" t="s">
        <v>480</v>
      </c>
      <c r="R298" s="1409">
        <v>11985</v>
      </c>
      <c r="S298" s="1409">
        <v>5480</v>
      </c>
      <c r="T298" s="1409">
        <v>459</v>
      </c>
      <c r="U298" s="1407">
        <v>13765</v>
      </c>
      <c r="V298" s="1405" t="s">
        <v>696</v>
      </c>
      <c r="W298" s="1405" t="s">
        <v>700</v>
      </c>
      <c r="X298" s="1405" t="s">
        <v>701</v>
      </c>
      <c r="Y298" s="1405" t="s">
        <v>407</v>
      </c>
      <c r="Z298" s="1404">
        <v>1</v>
      </c>
      <c r="AA298" s="1404">
        <v>0</v>
      </c>
      <c r="AB298" s="1408"/>
      <c r="AC298" s="1408"/>
      <c r="AD298" s="1408"/>
      <c r="AE298" s="1408"/>
      <c r="AF298" s="1408"/>
      <c r="AG298" s="1408"/>
      <c r="AH298" s="1408"/>
      <c r="AI298" s="1406">
        <v>0</v>
      </c>
      <c r="AJ298" s="1408"/>
      <c r="AK298" s="1408"/>
      <c r="AL298" s="1408"/>
      <c r="AM298" s="1408"/>
      <c r="AN298" s="1408"/>
      <c r="AO298" s="1408"/>
      <c r="AP298" s="1408"/>
      <c r="AQ298" s="1406">
        <v>19420</v>
      </c>
      <c r="AR298" s="1404" t="s">
        <v>407</v>
      </c>
      <c r="AS298" s="1406">
        <v>53.205479452054796</v>
      </c>
      <c r="AT298" s="1406">
        <v>1.6203587818105967</v>
      </c>
      <c r="AU298" s="1406">
        <v>4.4393391282482103E-3</v>
      </c>
      <c r="AV298" s="1406">
        <v>0.35568861287162951</v>
      </c>
      <c r="AW298" s="1406">
        <v>9.7448935033323154E-4</v>
      </c>
      <c r="AX298" s="1405" t="s">
        <v>407</v>
      </c>
      <c r="AY298" s="1404">
        <v>0</v>
      </c>
      <c r="AZ298" s="1405" t="s">
        <v>407</v>
      </c>
      <c r="BA298" s="1405" t="s">
        <v>407</v>
      </c>
      <c r="BB298" s="1408"/>
      <c r="BC298" s="1408"/>
      <c r="BD298" s="1404">
        <v>0</v>
      </c>
      <c r="BE298" s="1405" t="s">
        <v>407</v>
      </c>
      <c r="BF298" s="1405" t="s">
        <v>407</v>
      </c>
      <c r="BG298" s="1404">
        <v>0</v>
      </c>
      <c r="BH298" s="1405" t="s">
        <v>407</v>
      </c>
      <c r="BI298" s="1405" t="s">
        <v>407</v>
      </c>
      <c r="BJ298" s="1404">
        <v>0</v>
      </c>
      <c r="BK298" s="1404">
        <v>0</v>
      </c>
      <c r="BL298" s="1404">
        <v>0</v>
      </c>
      <c r="BM298" s="1404">
        <v>0</v>
      </c>
      <c r="BN298" s="1408"/>
      <c r="BO298" s="1404">
        <v>0</v>
      </c>
      <c r="BP298" s="1405" t="s">
        <v>407</v>
      </c>
      <c r="BQ298" s="1405" t="s">
        <v>407</v>
      </c>
      <c r="BR298" s="1404">
        <v>1</v>
      </c>
      <c r="BS298" s="1405" t="s">
        <v>751</v>
      </c>
      <c r="BT298" s="1405" t="s">
        <v>407</v>
      </c>
      <c r="BU298" s="1405" t="s">
        <v>407</v>
      </c>
      <c r="BV298" s="1405" t="s">
        <v>1210</v>
      </c>
      <c r="BW298" s="1404">
        <v>0</v>
      </c>
      <c r="BX298" s="1405" t="s">
        <v>407</v>
      </c>
      <c r="BY298" s="1405" t="s">
        <v>407</v>
      </c>
      <c r="BZ298" s="1405" t="s">
        <v>407</v>
      </c>
      <c r="CA298" s="1404">
        <v>0</v>
      </c>
      <c r="CB298" s="1405" t="s">
        <v>407</v>
      </c>
      <c r="CC298" s="1405" t="s">
        <v>677</v>
      </c>
      <c r="CD298" s="1404" t="b">
        <v>0</v>
      </c>
      <c r="CE298" s="1404" t="b">
        <v>0</v>
      </c>
      <c r="CF298" s="1404" t="b">
        <v>0</v>
      </c>
      <c r="CG298" s="1404" t="b">
        <v>0</v>
      </c>
      <c r="CH298" s="1404" t="b">
        <v>0</v>
      </c>
      <c r="CI298" s="1404" t="b">
        <v>0</v>
      </c>
      <c r="CJ298" s="1404" t="b">
        <v>1</v>
      </c>
      <c r="CK298" s="1404" t="b">
        <v>0</v>
      </c>
      <c r="CL298" s="1404" t="b">
        <v>0</v>
      </c>
      <c r="CM298" s="1405" t="s">
        <v>698</v>
      </c>
      <c r="CN298" s="1408"/>
      <c r="CO298" s="1408"/>
      <c r="CP298" s="1408"/>
      <c r="CQ298" s="1404">
        <v>1</v>
      </c>
      <c r="CR298" s="1408"/>
      <c r="CS298" s="1404">
        <v>1</v>
      </c>
      <c r="CT298" s="1405" t="s">
        <v>407</v>
      </c>
      <c r="CU298" s="1408"/>
    </row>
    <row r="299" spans="1:99" hidden="1" x14ac:dyDescent="0.2">
      <c r="A299" s="1404">
        <v>2024</v>
      </c>
      <c r="B299" s="1405" t="s">
        <v>178</v>
      </c>
      <c r="C299" s="1405" t="s">
        <v>922</v>
      </c>
      <c r="D299" s="1406">
        <v>1</v>
      </c>
      <c r="E299" s="1406">
        <v>0</v>
      </c>
      <c r="F299" s="1405" t="s">
        <v>243</v>
      </c>
      <c r="G299" s="1407" t="s">
        <v>699</v>
      </c>
      <c r="H299" s="1405" t="s">
        <v>407</v>
      </c>
      <c r="I299" s="1405" t="s">
        <v>694</v>
      </c>
      <c r="J299" s="1405" t="s">
        <v>298</v>
      </c>
      <c r="K299" s="1405" t="s">
        <v>923</v>
      </c>
      <c r="L299" s="1405" t="s">
        <v>407</v>
      </c>
      <c r="M299" s="1405" t="s">
        <v>407</v>
      </c>
      <c r="N299" s="1408"/>
      <c r="O299" s="1407">
        <v>126</v>
      </c>
      <c r="P299" s="1405" t="s">
        <v>695</v>
      </c>
      <c r="Q299" s="1405" t="s">
        <v>473</v>
      </c>
      <c r="R299" s="1409">
        <v>6547</v>
      </c>
      <c r="S299" s="1409">
        <v>2827</v>
      </c>
      <c r="T299" s="1409">
        <v>656</v>
      </c>
      <c r="U299" s="1407">
        <v>13765</v>
      </c>
      <c r="V299" s="1405" t="s">
        <v>696</v>
      </c>
      <c r="W299" s="1405" t="s">
        <v>700</v>
      </c>
      <c r="X299" s="1405" t="s">
        <v>701</v>
      </c>
      <c r="Y299" s="1405" t="s">
        <v>407</v>
      </c>
      <c r="Z299" s="1404">
        <v>1</v>
      </c>
      <c r="AA299" s="1404">
        <v>0</v>
      </c>
      <c r="AB299" s="1408"/>
      <c r="AC299" s="1408"/>
      <c r="AD299" s="1408"/>
      <c r="AE299" s="1408"/>
      <c r="AF299" s="1408"/>
      <c r="AG299" s="1408"/>
      <c r="AH299" s="1408"/>
      <c r="AI299" s="1406">
        <v>0</v>
      </c>
      <c r="AJ299" s="1408"/>
      <c r="AK299" s="1408"/>
      <c r="AL299" s="1408"/>
      <c r="AM299" s="1408"/>
      <c r="AN299" s="1408"/>
      <c r="AO299" s="1408"/>
      <c r="AP299" s="1408"/>
      <c r="AQ299" s="1406">
        <v>27100</v>
      </c>
      <c r="AR299" s="1404" t="s">
        <v>407</v>
      </c>
      <c r="AS299" s="1406">
        <v>74.246575342465746</v>
      </c>
      <c r="AT299" s="1406">
        <v>4.1393004429509697</v>
      </c>
      <c r="AU299" s="1406">
        <v>1.134054915876978E-2</v>
      </c>
      <c r="AV299" s="1406">
        <v>1.2780248547806037</v>
      </c>
      <c r="AW299" s="1406">
        <v>3.5014379583030238E-3</v>
      </c>
      <c r="AX299" s="1405" t="s">
        <v>407</v>
      </c>
      <c r="AY299" s="1404">
        <v>0</v>
      </c>
      <c r="AZ299" s="1405" t="s">
        <v>407</v>
      </c>
      <c r="BA299" s="1405" t="s">
        <v>407</v>
      </c>
      <c r="BB299" s="1408"/>
      <c r="BC299" s="1408"/>
      <c r="BD299" s="1404">
        <v>0</v>
      </c>
      <c r="BE299" s="1405" t="s">
        <v>407</v>
      </c>
      <c r="BF299" s="1405" t="s">
        <v>407</v>
      </c>
      <c r="BG299" s="1404">
        <v>0</v>
      </c>
      <c r="BH299" s="1405" t="s">
        <v>407</v>
      </c>
      <c r="BI299" s="1405" t="s">
        <v>407</v>
      </c>
      <c r="BJ299" s="1404">
        <v>0</v>
      </c>
      <c r="BK299" s="1404">
        <v>0</v>
      </c>
      <c r="BL299" s="1404">
        <v>0</v>
      </c>
      <c r="BM299" s="1404">
        <v>0</v>
      </c>
      <c r="BN299" s="1408"/>
      <c r="BO299" s="1404">
        <v>0</v>
      </c>
      <c r="BP299" s="1405" t="s">
        <v>407</v>
      </c>
      <c r="BQ299" s="1405" t="s">
        <v>407</v>
      </c>
      <c r="BR299" s="1404">
        <v>1</v>
      </c>
      <c r="BS299" s="1405" t="s">
        <v>898</v>
      </c>
      <c r="BT299" s="1405" t="s">
        <v>407</v>
      </c>
      <c r="BU299" s="1405" t="s">
        <v>407</v>
      </c>
      <c r="BV299" s="1405" t="s">
        <v>1210</v>
      </c>
      <c r="BW299" s="1404">
        <v>0</v>
      </c>
      <c r="BX299" s="1405" t="s">
        <v>407</v>
      </c>
      <c r="BY299" s="1405" t="s">
        <v>407</v>
      </c>
      <c r="BZ299" s="1405" t="s">
        <v>407</v>
      </c>
      <c r="CA299" s="1404">
        <v>0</v>
      </c>
      <c r="CB299" s="1405" t="s">
        <v>407</v>
      </c>
      <c r="CC299" s="1405" t="s">
        <v>677</v>
      </c>
      <c r="CD299" s="1404" t="b">
        <v>0</v>
      </c>
      <c r="CE299" s="1404" t="b">
        <v>0</v>
      </c>
      <c r="CF299" s="1404" t="b">
        <v>0</v>
      </c>
      <c r="CG299" s="1404" t="b">
        <v>0</v>
      </c>
      <c r="CH299" s="1404" t="b">
        <v>0</v>
      </c>
      <c r="CI299" s="1404" t="b">
        <v>0</v>
      </c>
      <c r="CJ299" s="1404" t="b">
        <v>1</v>
      </c>
      <c r="CK299" s="1404" t="b">
        <v>0</v>
      </c>
      <c r="CL299" s="1404" t="b">
        <v>0</v>
      </c>
      <c r="CM299" s="1405" t="s">
        <v>698</v>
      </c>
      <c r="CN299" s="1408"/>
      <c r="CO299" s="1408"/>
      <c r="CP299" s="1408"/>
      <c r="CQ299" s="1404">
        <v>1</v>
      </c>
      <c r="CR299" s="1408"/>
      <c r="CS299" s="1404">
        <v>1</v>
      </c>
      <c r="CT299" s="1405" t="s">
        <v>407</v>
      </c>
      <c r="CU299" s="1408"/>
    </row>
    <row r="300" spans="1:99" hidden="1" x14ac:dyDescent="0.2">
      <c r="A300" s="1404">
        <v>2024</v>
      </c>
      <c r="B300" s="1405" t="s">
        <v>178</v>
      </c>
      <c r="C300" s="1405" t="s">
        <v>893</v>
      </c>
      <c r="D300" s="1406">
        <v>1</v>
      </c>
      <c r="E300" s="1406">
        <v>0</v>
      </c>
      <c r="F300" s="1405" t="s">
        <v>243</v>
      </c>
      <c r="G300" s="1407" t="s">
        <v>699</v>
      </c>
      <c r="H300" s="1405" t="s">
        <v>407</v>
      </c>
      <c r="I300" s="1405" t="s">
        <v>694</v>
      </c>
      <c r="J300" s="1405" t="s">
        <v>298</v>
      </c>
      <c r="K300" s="1405" t="s">
        <v>894</v>
      </c>
      <c r="L300" s="1405" t="s">
        <v>407</v>
      </c>
      <c r="M300" s="1405" t="s">
        <v>407</v>
      </c>
      <c r="N300" s="1408"/>
      <c r="O300" s="1407">
        <v>126</v>
      </c>
      <c r="P300" s="1405" t="s">
        <v>695</v>
      </c>
      <c r="Q300" s="1405" t="s">
        <v>473</v>
      </c>
      <c r="R300" s="1409">
        <v>11167</v>
      </c>
      <c r="S300" s="1409">
        <v>4621</v>
      </c>
      <c r="T300" s="1409">
        <v>488</v>
      </c>
      <c r="U300" s="1407">
        <v>13765</v>
      </c>
      <c r="V300" s="1405" t="s">
        <v>696</v>
      </c>
      <c r="W300" s="1405" t="s">
        <v>700</v>
      </c>
      <c r="X300" s="1405" t="s">
        <v>701</v>
      </c>
      <c r="Y300" s="1405" t="s">
        <v>407</v>
      </c>
      <c r="Z300" s="1404">
        <v>1</v>
      </c>
      <c r="AA300" s="1404">
        <v>0</v>
      </c>
      <c r="AB300" s="1408"/>
      <c r="AC300" s="1408"/>
      <c r="AD300" s="1408"/>
      <c r="AE300" s="1408"/>
      <c r="AF300" s="1408"/>
      <c r="AG300" s="1408"/>
      <c r="AH300" s="1408"/>
      <c r="AI300" s="1406">
        <v>0</v>
      </c>
      <c r="AJ300" s="1408"/>
      <c r="AK300" s="1408"/>
      <c r="AL300" s="1408"/>
      <c r="AM300" s="1408"/>
      <c r="AN300" s="1408"/>
      <c r="AO300" s="1408"/>
      <c r="AP300" s="1408"/>
      <c r="AQ300" s="1406">
        <v>6660</v>
      </c>
      <c r="AR300" s="1404" t="s">
        <v>407</v>
      </c>
      <c r="AS300" s="1406">
        <v>18.246575342465754</v>
      </c>
      <c r="AT300" s="1406">
        <v>0.5964001074594788</v>
      </c>
      <c r="AU300" s="1406">
        <v>1.633972897149257E-3</v>
      </c>
      <c r="AV300" s="1406">
        <v>1.2780248547806037</v>
      </c>
      <c r="AW300" s="1406">
        <v>3.5014379583030238E-3</v>
      </c>
      <c r="AX300" s="1405" t="s">
        <v>407</v>
      </c>
      <c r="AY300" s="1404">
        <v>0</v>
      </c>
      <c r="AZ300" s="1405" t="s">
        <v>407</v>
      </c>
      <c r="BA300" s="1405" t="s">
        <v>407</v>
      </c>
      <c r="BB300" s="1408"/>
      <c r="BC300" s="1408"/>
      <c r="BD300" s="1404">
        <v>0</v>
      </c>
      <c r="BE300" s="1405" t="s">
        <v>407</v>
      </c>
      <c r="BF300" s="1405" t="s">
        <v>407</v>
      </c>
      <c r="BG300" s="1404">
        <v>0</v>
      </c>
      <c r="BH300" s="1405" t="s">
        <v>407</v>
      </c>
      <c r="BI300" s="1405" t="s">
        <v>407</v>
      </c>
      <c r="BJ300" s="1404">
        <v>0</v>
      </c>
      <c r="BK300" s="1404">
        <v>0</v>
      </c>
      <c r="BL300" s="1404">
        <v>0</v>
      </c>
      <c r="BM300" s="1404">
        <v>0</v>
      </c>
      <c r="BN300" s="1408"/>
      <c r="BO300" s="1404">
        <v>0</v>
      </c>
      <c r="BP300" s="1405" t="s">
        <v>407</v>
      </c>
      <c r="BQ300" s="1405" t="s">
        <v>407</v>
      </c>
      <c r="BR300" s="1404">
        <v>1</v>
      </c>
      <c r="BS300" s="1405" t="s">
        <v>895</v>
      </c>
      <c r="BT300" s="1405" t="s">
        <v>407</v>
      </c>
      <c r="BU300" s="1405" t="s">
        <v>407</v>
      </c>
      <c r="BV300" s="1405" t="s">
        <v>882</v>
      </c>
      <c r="BW300" s="1404">
        <v>0</v>
      </c>
      <c r="BX300" s="1405" t="s">
        <v>407</v>
      </c>
      <c r="BY300" s="1405" t="s">
        <v>407</v>
      </c>
      <c r="BZ300" s="1405" t="s">
        <v>407</v>
      </c>
      <c r="CA300" s="1404">
        <v>0</v>
      </c>
      <c r="CB300" s="1405" t="s">
        <v>407</v>
      </c>
      <c r="CC300" s="1405" t="s">
        <v>677</v>
      </c>
      <c r="CD300" s="1404" t="b">
        <v>0</v>
      </c>
      <c r="CE300" s="1404" t="b">
        <v>0</v>
      </c>
      <c r="CF300" s="1404" t="b">
        <v>0</v>
      </c>
      <c r="CG300" s="1404" t="b">
        <v>0</v>
      </c>
      <c r="CH300" s="1404" t="b">
        <v>0</v>
      </c>
      <c r="CI300" s="1404" t="b">
        <v>0</v>
      </c>
      <c r="CJ300" s="1404" t="b">
        <v>1</v>
      </c>
      <c r="CK300" s="1404" t="b">
        <v>0</v>
      </c>
      <c r="CL300" s="1404" t="b">
        <v>0</v>
      </c>
      <c r="CM300" s="1405" t="s">
        <v>698</v>
      </c>
      <c r="CN300" s="1408"/>
      <c r="CO300" s="1408"/>
      <c r="CP300" s="1408"/>
      <c r="CQ300" s="1404">
        <v>1</v>
      </c>
      <c r="CR300" s="1408"/>
      <c r="CS300" s="1404">
        <v>1</v>
      </c>
      <c r="CT300" s="1405" t="s">
        <v>407</v>
      </c>
      <c r="CU300" s="1408"/>
    </row>
    <row r="301" spans="1:99" hidden="1" x14ac:dyDescent="0.2">
      <c r="A301" s="1404">
        <v>2024</v>
      </c>
      <c r="B301" s="1405" t="s">
        <v>178</v>
      </c>
      <c r="C301" s="1405" t="s">
        <v>930</v>
      </c>
      <c r="D301" s="1406">
        <v>1</v>
      </c>
      <c r="E301" s="1406">
        <v>0</v>
      </c>
      <c r="F301" s="1405" t="s">
        <v>243</v>
      </c>
      <c r="G301" s="1407" t="s">
        <v>699</v>
      </c>
      <c r="H301" s="1405" t="s">
        <v>407</v>
      </c>
      <c r="I301" s="1405" t="s">
        <v>694</v>
      </c>
      <c r="J301" s="1405" t="s">
        <v>298</v>
      </c>
      <c r="K301" s="1405" t="s">
        <v>931</v>
      </c>
      <c r="L301" s="1405" t="s">
        <v>407</v>
      </c>
      <c r="M301" s="1405" t="s">
        <v>407</v>
      </c>
      <c r="N301" s="1408"/>
      <c r="O301" s="1407">
        <v>126</v>
      </c>
      <c r="P301" s="1405" t="s">
        <v>695</v>
      </c>
      <c r="Q301" s="1405" t="s">
        <v>473</v>
      </c>
      <c r="R301" s="1409">
        <v>4175</v>
      </c>
      <c r="S301" s="1409">
        <v>1731</v>
      </c>
      <c r="T301" s="1409">
        <v>139</v>
      </c>
      <c r="U301" s="1407">
        <v>13765</v>
      </c>
      <c r="V301" s="1405" t="s">
        <v>696</v>
      </c>
      <c r="W301" s="1405" t="s">
        <v>700</v>
      </c>
      <c r="X301" s="1405" t="s">
        <v>701</v>
      </c>
      <c r="Y301" s="1405" t="s">
        <v>407</v>
      </c>
      <c r="Z301" s="1404">
        <v>1</v>
      </c>
      <c r="AA301" s="1404">
        <v>0</v>
      </c>
      <c r="AB301" s="1408"/>
      <c r="AC301" s="1408"/>
      <c r="AD301" s="1408"/>
      <c r="AE301" s="1408"/>
      <c r="AF301" s="1408"/>
      <c r="AG301" s="1408"/>
      <c r="AH301" s="1408"/>
      <c r="AI301" s="1406">
        <v>0</v>
      </c>
      <c r="AJ301" s="1408"/>
      <c r="AK301" s="1408"/>
      <c r="AL301" s="1408"/>
      <c r="AM301" s="1408"/>
      <c r="AN301" s="1408"/>
      <c r="AO301" s="1408"/>
      <c r="AP301" s="1408"/>
      <c r="AQ301" s="1406">
        <v>9440</v>
      </c>
      <c r="AR301" s="1404" t="s">
        <v>407</v>
      </c>
      <c r="AS301" s="1406">
        <v>25.863013698630137</v>
      </c>
      <c r="AT301" s="1406">
        <v>2.261077844311377</v>
      </c>
      <c r="AU301" s="1406">
        <v>6.1947338200311697E-3</v>
      </c>
      <c r="AV301" s="1406">
        <v>1.2780248547806037</v>
      </c>
      <c r="AW301" s="1406">
        <v>3.5014379583030238E-3</v>
      </c>
      <c r="AX301" s="1405" t="s">
        <v>407</v>
      </c>
      <c r="AY301" s="1404">
        <v>0</v>
      </c>
      <c r="AZ301" s="1405" t="s">
        <v>407</v>
      </c>
      <c r="BA301" s="1405" t="s">
        <v>407</v>
      </c>
      <c r="BB301" s="1408"/>
      <c r="BC301" s="1408"/>
      <c r="BD301" s="1404">
        <v>0</v>
      </c>
      <c r="BE301" s="1405" t="s">
        <v>407</v>
      </c>
      <c r="BF301" s="1405" t="s">
        <v>407</v>
      </c>
      <c r="BG301" s="1404">
        <v>0</v>
      </c>
      <c r="BH301" s="1405" t="s">
        <v>407</v>
      </c>
      <c r="BI301" s="1405" t="s">
        <v>407</v>
      </c>
      <c r="BJ301" s="1404">
        <v>0</v>
      </c>
      <c r="BK301" s="1404">
        <v>0</v>
      </c>
      <c r="BL301" s="1404">
        <v>0</v>
      </c>
      <c r="BM301" s="1404">
        <v>0</v>
      </c>
      <c r="BN301" s="1408"/>
      <c r="BO301" s="1404">
        <v>0</v>
      </c>
      <c r="BP301" s="1405" t="s">
        <v>407</v>
      </c>
      <c r="BQ301" s="1405" t="s">
        <v>407</v>
      </c>
      <c r="BR301" s="1404">
        <v>1</v>
      </c>
      <c r="BS301" s="1405" t="s">
        <v>713</v>
      </c>
      <c r="BT301" s="1405" t="s">
        <v>407</v>
      </c>
      <c r="BU301" s="1405" t="s">
        <v>407</v>
      </c>
      <c r="BV301" s="1405" t="s">
        <v>407</v>
      </c>
      <c r="BW301" s="1404">
        <v>0</v>
      </c>
      <c r="BX301" s="1405" t="s">
        <v>407</v>
      </c>
      <c r="BY301" s="1405" t="s">
        <v>407</v>
      </c>
      <c r="BZ301" s="1405" t="s">
        <v>407</v>
      </c>
      <c r="CA301" s="1404">
        <v>0</v>
      </c>
      <c r="CB301" s="1405" t="s">
        <v>407</v>
      </c>
      <c r="CC301" s="1405" t="s">
        <v>677</v>
      </c>
      <c r="CD301" s="1404" t="b">
        <v>0</v>
      </c>
      <c r="CE301" s="1404" t="b">
        <v>0</v>
      </c>
      <c r="CF301" s="1404" t="b">
        <v>0</v>
      </c>
      <c r="CG301" s="1404" t="b">
        <v>0</v>
      </c>
      <c r="CH301" s="1404" t="b">
        <v>0</v>
      </c>
      <c r="CI301" s="1404" t="b">
        <v>0</v>
      </c>
      <c r="CJ301" s="1404" t="b">
        <v>1</v>
      </c>
      <c r="CK301" s="1404" t="b">
        <v>0</v>
      </c>
      <c r="CL301" s="1404" t="b">
        <v>0</v>
      </c>
      <c r="CM301" s="1405" t="s">
        <v>698</v>
      </c>
      <c r="CN301" s="1408"/>
      <c r="CO301" s="1408"/>
      <c r="CP301" s="1408"/>
      <c r="CQ301" s="1404">
        <v>1</v>
      </c>
      <c r="CR301" s="1408"/>
      <c r="CS301" s="1404">
        <v>1</v>
      </c>
      <c r="CT301" s="1405" t="s">
        <v>407</v>
      </c>
      <c r="CU301" s="1408"/>
    </row>
    <row r="302" spans="1:99" hidden="1" x14ac:dyDescent="0.2">
      <c r="A302" s="1404">
        <v>2024</v>
      </c>
      <c r="B302" s="1405" t="s">
        <v>178</v>
      </c>
      <c r="C302" s="1405" t="s">
        <v>896</v>
      </c>
      <c r="D302" s="1406">
        <v>1</v>
      </c>
      <c r="E302" s="1406">
        <v>0</v>
      </c>
      <c r="F302" s="1405" t="s">
        <v>243</v>
      </c>
      <c r="G302" s="1407" t="s">
        <v>699</v>
      </c>
      <c r="H302" s="1405" t="s">
        <v>407</v>
      </c>
      <c r="I302" s="1405" t="s">
        <v>694</v>
      </c>
      <c r="J302" s="1405" t="s">
        <v>298</v>
      </c>
      <c r="K302" s="1405" t="s">
        <v>897</v>
      </c>
      <c r="L302" s="1405" t="s">
        <v>407</v>
      </c>
      <c r="M302" s="1405" t="s">
        <v>407</v>
      </c>
      <c r="N302" s="1408"/>
      <c r="O302" s="1407">
        <v>126</v>
      </c>
      <c r="P302" s="1405" t="s">
        <v>695</v>
      </c>
      <c r="Q302" s="1405" t="s">
        <v>473</v>
      </c>
      <c r="R302" s="1409">
        <v>4508</v>
      </c>
      <c r="S302" s="1409">
        <v>1924</v>
      </c>
      <c r="T302" s="1409">
        <v>197</v>
      </c>
      <c r="U302" s="1407">
        <v>13765</v>
      </c>
      <c r="V302" s="1405" t="s">
        <v>696</v>
      </c>
      <c r="W302" s="1405" t="s">
        <v>700</v>
      </c>
      <c r="X302" s="1405" t="s">
        <v>701</v>
      </c>
      <c r="Y302" s="1405" t="s">
        <v>407</v>
      </c>
      <c r="Z302" s="1404">
        <v>1</v>
      </c>
      <c r="AA302" s="1404">
        <v>0</v>
      </c>
      <c r="AB302" s="1408"/>
      <c r="AC302" s="1408"/>
      <c r="AD302" s="1408"/>
      <c r="AE302" s="1408"/>
      <c r="AF302" s="1408"/>
      <c r="AG302" s="1408"/>
      <c r="AH302" s="1408"/>
      <c r="AI302" s="1406">
        <v>0</v>
      </c>
      <c r="AJ302" s="1408"/>
      <c r="AK302" s="1408"/>
      <c r="AL302" s="1408"/>
      <c r="AM302" s="1408"/>
      <c r="AN302" s="1408"/>
      <c r="AO302" s="1408"/>
      <c r="AP302" s="1408"/>
      <c r="AQ302" s="1406">
        <v>1520</v>
      </c>
      <c r="AR302" s="1404" t="s">
        <v>407</v>
      </c>
      <c r="AS302" s="1406">
        <v>4.1643835616438354</v>
      </c>
      <c r="AT302" s="1406">
        <v>0.33717834960070986</v>
      </c>
      <c r="AU302" s="1406">
        <v>9.2377630027591737E-4</v>
      </c>
      <c r="AV302" s="1406">
        <v>1.2780248547806037</v>
      </c>
      <c r="AW302" s="1406">
        <v>3.5014379583030238E-3</v>
      </c>
      <c r="AX302" s="1405" t="s">
        <v>407</v>
      </c>
      <c r="AY302" s="1404">
        <v>0</v>
      </c>
      <c r="AZ302" s="1405" t="s">
        <v>407</v>
      </c>
      <c r="BA302" s="1405" t="s">
        <v>407</v>
      </c>
      <c r="BB302" s="1408"/>
      <c r="BC302" s="1408"/>
      <c r="BD302" s="1404">
        <v>0</v>
      </c>
      <c r="BE302" s="1405" t="s">
        <v>407</v>
      </c>
      <c r="BF302" s="1405" t="s">
        <v>407</v>
      </c>
      <c r="BG302" s="1404">
        <v>0</v>
      </c>
      <c r="BH302" s="1405" t="s">
        <v>407</v>
      </c>
      <c r="BI302" s="1405" t="s">
        <v>407</v>
      </c>
      <c r="BJ302" s="1404">
        <v>0</v>
      </c>
      <c r="BK302" s="1404">
        <v>0</v>
      </c>
      <c r="BL302" s="1404">
        <v>0</v>
      </c>
      <c r="BM302" s="1404">
        <v>0</v>
      </c>
      <c r="BN302" s="1408"/>
      <c r="BO302" s="1404">
        <v>0</v>
      </c>
      <c r="BP302" s="1405" t="s">
        <v>407</v>
      </c>
      <c r="BQ302" s="1405" t="s">
        <v>407</v>
      </c>
      <c r="BR302" s="1404">
        <v>1</v>
      </c>
      <c r="BS302" s="1405" t="s">
        <v>751</v>
      </c>
      <c r="BT302" s="1405" t="s">
        <v>407</v>
      </c>
      <c r="BU302" s="1405" t="s">
        <v>407</v>
      </c>
      <c r="BV302" s="1405" t="s">
        <v>770</v>
      </c>
      <c r="BW302" s="1404">
        <v>0</v>
      </c>
      <c r="BX302" s="1405" t="s">
        <v>407</v>
      </c>
      <c r="BY302" s="1405" t="s">
        <v>407</v>
      </c>
      <c r="BZ302" s="1405" t="s">
        <v>407</v>
      </c>
      <c r="CA302" s="1404">
        <v>0</v>
      </c>
      <c r="CB302" s="1405" t="s">
        <v>407</v>
      </c>
      <c r="CC302" s="1405" t="s">
        <v>677</v>
      </c>
      <c r="CD302" s="1404" t="b">
        <v>0</v>
      </c>
      <c r="CE302" s="1404" t="b">
        <v>0</v>
      </c>
      <c r="CF302" s="1404" t="b">
        <v>0</v>
      </c>
      <c r="CG302" s="1404" t="b">
        <v>0</v>
      </c>
      <c r="CH302" s="1404" t="b">
        <v>0</v>
      </c>
      <c r="CI302" s="1404" t="b">
        <v>0</v>
      </c>
      <c r="CJ302" s="1404" t="b">
        <v>1</v>
      </c>
      <c r="CK302" s="1404" t="b">
        <v>0</v>
      </c>
      <c r="CL302" s="1404" t="b">
        <v>0</v>
      </c>
      <c r="CM302" s="1405" t="s">
        <v>698</v>
      </c>
      <c r="CN302" s="1408"/>
      <c r="CO302" s="1408"/>
      <c r="CP302" s="1408"/>
      <c r="CQ302" s="1404">
        <v>1</v>
      </c>
      <c r="CR302" s="1408"/>
      <c r="CS302" s="1404">
        <v>1</v>
      </c>
      <c r="CT302" s="1405" t="s">
        <v>407</v>
      </c>
      <c r="CU302" s="1408"/>
    </row>
    <row r="303" spans="1:99" hidden="1" x14ac:dyDescent="0.2">
      <c r="A303" s="1404">
        <v>2024</v>
      </c>
      <c r="B303" s="1405" t="s">
        <v>178</v>
      </c>
      <c r="C303" s="1405" t="s">
        <v>932</v>
      </c>
      <c r="D303" s="1406">
        <v>1</v>
      </c>
      <c r="E303" s="1406">
        <v>0</v>
      </c>
      <c r="F303" s="1405" t="s">
        <v>243</v>
      </c>
      <c r="G303" s="1407" t="s">
        <v>699</v>
      </c>
      <c r="H303" s="1405" t="s">
        <v>407</v>
      </c>
      <c r="I303" s="1405" t="s">
        <v>694</v>
      </c>
      <c r="J303" s="1405" t="s">
        <v>298</v>
      </c>
      <c r="K303" s="1405" t="s">
        <v>933</v>
      </c>
      <c r="L303" s="1405" t="s">
        <v>407</v>
      </c>
      <c r="M303" s="1405" t="s">
        <v>407</v>
      </c>
      <c r="N303" s="1408"/>
      <c r="O303" s="1407">
        <v>126</v>
      </c>
      <c r="P303" s="1405" t="s">
        <v>695</v>
      </c>
      <c r="Q303" s="1405" t="s">
        <v>473</v>
      </c>
      <c r="R303" s="1409">
        <v>4409</v>
      </c>
      <c r="S303" s="1409">
        <v>1849</v>
      </c>
      <c r="T303" s="1409">
        <v>210</v>
      </c>
      <c r="U303" s="1407">
        <v>13765</v>
      </c>
      <c r="V303" s="1405" t="s">
        <v>696</v>
      </c>
      <c r="W303" s="1405" t="s">
        <v>700</v>
      </c>
      <c r="X303" s="1405" t="s">
        <v>701</v>
      </c>
      <c r="Y303" s="1405" t="s">
        <v>407</v>
      </c>
      <c r="Z303" s="1404">
        <v>1</v>
      </c>
      <c r="AA303" s="1404">
        <v>0</v>
      </c>
      <c r="AB303" s="1408"/>
      <c r="AC303" s="1408"/>
      <c r="AD303" s="1408"/>
      <c r="AE303" s="1408"/>
      <c r="AF303" s="1408"/>
      <c r="AG303" s="1408"/>
      <c r="AH303" s="1408"/>
      <c r="AI303" s="1406">
        <v>0</v>
      </c>
      <c r="AJ303" s="1408"/>
      <c r="AK303" s="1408"/>
      <c r="AL303" s="1408"/>
      <c r="AM303" s="1408"/>
      <c r="AN303" s="1408"/>
      <c r="AO303" s="1408"/>
      <c r="AP303" s="1408"/>
      <c r="AQ303" s="1406">
        <v>1603</v>
      </c>
      <c r="AR303" s="1404" t="s">
        <v>407</v>
      </c>
      <c r="AS303" s="1406">
        <v>4.3917808219178083</v>
      </c>
      <c r="AT303" s="1406">
        <v>0.36357450669085961</v>
      </c>
      <c r="AU303" s="1406">
        <v>9.9609453887906734E-4</v>
      </c>
      <c r="AV303" s="1406">
        <v>1.2780248547806037</v>
      </c>
      <c r="AW303" s="1406">
        <v>3.5014379583030238E-3</v>
      </c>
      <c r="AX303" s="1405" t="s">
        <v>407</v>
      </c>
      <c r="AY303" s="1404">
        <v>0</v>
      </c>
      <c r="AZ303" s="1405" t="s">
        <v>407</v>
      </c>
      <c r="BA303" s="1405" t="s">
        <v>407</v>
      </c>
      <c r="BB303" s="1408"/>
      <c r="BC303" s="1408"/>
      <c r="BD303" s="1404">
        <v>0</v>
      </c>
      <c r="BE303" s="1405" t="s">
        <v>407</v>
      </c>
      <c r="BF303" s="1405" t="s">
        <v>407</v>
      </c>
      <c r="BG303" s="1404">
        <v>0</v>
      </c>
      <c r="BH303" s="1405" t="s">
        <v>407</v>
      </c>
      <c r="BI303" s="1405" t="s">
        <v>407</v>
      </c>
      <c r="BJ303" s="1404">
        <v>0</v>
      </c>
      <c r="BK303" s="1404">
        <v>0</v>
      </c>
      <c r="BL303" s="1404">
        <v>0</v>
      </c>
      <c r="BM303" s="1404">
        <v>0</v>
      </c>
      <c r="BN303" s="1408"/>
      <c r="BO303" s="1404">
        <v>0</v>
      </c>
      <c r="BP303" s="1405" t="s">
        <v>407</v>
      </c>
      <c r="BQ303" s="1405" t="s">
        <v>407</v>
      </c>
      <c r="BR303" s="1404">
        <v>1</v>
      </c>
      <c r="BS303" s="1405" t="s">
        <v>808</v>
      </c>
      <c r="BT303" s="1405" t="s">
        <v>407</v>
      </c>
      <c r="BU303" s="1405" t="s">
        <v>407</v>
      </c>
      <c r="BV303" s="1405" t="s">
        <v>846</v>
      </c>
      <c r="BW303" s="1404">
        <v>0</v>
      </c>
      <c r="BX303" s="1405" t="s">
        <v>407</v>
      </c>
      <c r="BY303" s="1405" t="s">
        <v>407</v>
      </c>
      <c r="BZ303" s="1405" t="s">
        <v>407</v>
      </c>
      <c r="CA303" s="1404">
        <v>0</v>
      </c>
      <c r="CB303" s="1405" t="s">
        <v>407</v>
      </c>
      <c r="CC303" s="1405" t="s">
        <v>677</v>
      </c>
      <c r="CD303" s="1404" t="b">
        <v>0</v>
      </c>
      <c r="CE303" s="1404" t="b">
        <v>0</v>
      </c>
      <c r="CF303" s="1404" t="b">
        <v>0</v>
      </c>
      <c r="CG303" s="1404" t="b">
        <v>0</v>
      </c>
      <c r="CH303" s="1404" t="b">
        <v>0</v>
      </c>
      <c r="CI303" s="1404" t="b">
        <v>0</v>
      </c>
      <c r="CJ303" s="1404" t="b">
        <v>1</v>
      </c>
      <c r="CK303" s="1404" t="b">
        <v>0</v>
      </c>
      <c r="CL303" s="1404" t="b">
        <v>0</v>
      </c>
      <c r="CM303" s="1405" t="s">
        <v>698</v>
      </c>
      <c r="CN303" s="1408"/>
      <c r="CO303" s="1408"/>
      <c r="CP303" s="1408"/>
      <c r="CQ303" s="1404">
        <v>1</v>
      </c>
      <c r="CR303" s="1408"/>
      <c r="CS303" s="1404">
        <v>1</v>
      </c>
      <c r="CT303" s="1405" t="s">
        <v>407</v>
      </c>
      <c r="CU303" s="1408"/>
    </row>
    <row r="304" spans="1:99" hidden="1" x14ac:dyDescent="0.2">
      <c r="A304" s="1404">
        <v>2024</v>
      </c>
      <c r="B304" s="1405" t="s">
        <v>185</v>
      </c>
      <c r="C304" s="1405" t="s">
        <v>1296</v>
      </c>
      <c r="D304" s="1406">
        <v>1</v>
      </c>
      <c r="E304" s="1406">
        <v>0</v>
      </c>
      <c r="F304" s="1405" t="s">
        <v>243</v>
      </c>
      <c r="G304" s="1407" t="s">
        <v>699</v>
      </c>
      <c r="H304" s="1405" t="s">
        <v>407</v>
      </c>
      <c r="I304" s="1405" t="s">
        <v>694</v>
      </c>
      <c r="J304" s="1405" t="s">
        <v>328</v>
      </c>
      <c r="K304" s="1405" t="s">
        <v>1086</v>
      </c>
      <c r="L304" s="1405" t="s">
        <v>407</v>
      </c>
      <c r="M304" s="1405" t="s">
        <v>407</v>
      </c>
      <c r="N304" s="1408"/>
      <c r="O304" s="1407">
        <v>126</v>
      </c>
      <c r="P304" s="1405" t="s">
        <v>695</v>
      </c>
      <c r="Q304" s="1405" t="s">
        <v>480</v>
      </c>
      <c r="R304" s="1409">
        <v>12999</v>
      </c>
      <c r="S304" s="1409">
        <v>5799</v>
      </c>
      <c r="T304" s="1409">
        <v>295</v>
      </c>
      <c r="U304" s="1407">
        <v>13765</v>
      </c>
      <c r="V304" s="1405" t="s">
        <v>696</v>
      </c>
      <c r="W304" s="1405" t="s">
        <v>700</v>
      </c>
      <c r="X304" s="1405" t="s">
        <v>701</v>
      </c>
      <c r="Y304" s="1405" t="s">
        <v>407</v>
      </c>
      <c r="Z304" s="1404">
        <v>1</v>
      </c>
      <c r="AA304" s="1404">
        <v>0</v>
      </c>
      <c r="AB304" s="1408"/>
      <c r="AC304" s="1408"/>
      <c r="AD304" s="1408"/>
      <c r="AE304" s="1408"/>
      <c r="AF304" s="1408"/>
      <c r="AG304" s="1406">
        <v>0</v>
      </c>
      <c r="AH304" s="1408"/>
      <c r="AI304" s="1406">
        <v>0</v>
      </c>
      <c r="AJ304" s="1408"/>
      <c r="AK304" s="1408"/>
      <c r="AL304" s="1408"/>
      <c r="AM304" s="1408"/>
      <c r="AN304" s="1408"/>
      <c r="AO304" s="1406">
        <v>1812</v>
      </c>
      <c r="AP304" s="1408"/>
      <c r="AQ304" s="1406">
        <v>1812</v>
      </c>
      <c r="AR304" s="1404" t="s">
        <v>407</v>
      </c>
      <c r="AS304" s="1406">
        <v>4.9643835616438352</v>
      </c>
      <c r="AT304" s="1406">
        <v>0.139395338102931</v>
      </c>
      <c r="AU304" s="1406">
        <v>3.819050358984411E-4</v>
      </c>
      <c r="AV304" s="1406">
        <v>0.35568861287162951</v>
      </c>
      <c r="AW304" s="1406">
        <v>9.7448935033323154E-4</v>
      </c>
      <c r="AX304" s="1405" t="s">
        <v>407</v>
      </c>
      <c r="AY304" s="1404">
        <v>0</v>
      </c>
      <c r="AZ304" s="1405" t="s">
        <v>407</v>
      </c>
      <c r="BA304" s="1405" t="s">
        <v>407</v>
      </c>
      <c r="BB304" s="1408"/>
      <c r="BC304" s="1408"/>
      <c r="BD304" s="1404">
        <v>1</v>
      </c>
      <c r="BE304" s="1405" t="s">
        <v>749</v>
      </c>
      <c r="BF304" s="1405" t="s">
        <v>407</v>
      </c>
      <c r="BG304" s="1404">
        <v>0</v>
      </c>
      <c r="BH304" s="1405" t="s">
        <v>407</v>
      </c>
      <c r="BI304" s="1405" t="s">
        <v>407</v>
      </c>
      <c r="BJ304" s="1404">
        <v>0</v>
      </c>
      <c r="BK304" s="1404">
        <v>0</v>
      </c>
      <c r="BL304" s="1404">
        <v>0</v>
      </c>
      <c r="BM304" s="1404">
        <v>0</v>
      </c>
      <c r="BN304" s="1408"/>
      <c r="BO304" s="1404">
        <v>0</v>
      </c>
      <c r="BP304" s="1405" t="s">
        <v>407</v>
      </c>
      <c r="BQ304" s="1405" t="s">
        <v>407</v>
      </c>
      <c r="BR304" s="1404">
        <v>0</v>
      </c>
      <c r="BS304" s="1405" t="s">
        <v>407</v>
      </c>
      <c r="BT304" s="1405" t="s">
        <v>407</v>
      </c>
      <c r="BU304" s="1405" t="s">
        <v>407</v>
      </c>
      <c r="BV304" s="1405" t="s">
        <v>1297</v>
      </c>
      <c r="BW304" s="1404">
        <v>0</v>
      </c>
      <c r="BX304" s="1405" t="s">
        <v>407</v>
      </c>
      <c r="BY304" s="1405" t="s">
        <v>407</v>
      </c>
      <c r="BZ304" s="1405" t="s">
        <v>407</v>
      </c>
      <c r="CA304" s="1404">
        <v>0</v>
      </c>
      <c r="CB304" s="1405" t="s">
        <v>407</v>
      </c>
      <c r="CC304" s="1405" t="s">
        <v>677</v>
      </c>
      <c r="CD304" s="1404" t="b">
        <v>0</v>
      </c>
      <c r="CE304" s="1404" t="b">
        <v>0</v>
      </c>
      <c r="CF304" s="1404" t="b">
        <v>0</v>
      </c>
      <c r="CG304" s="1404" t="b">
        <v>0</v>
      </c>
      <c r="CH304" s="1404" t="b">
        <v>0</v>
      </c>
      <c r="CI304" s="1404" t="b">
        <v>0</v>
      </c>
      <c r="CJ304" s="1404" t="b">
        <v>1</v>
      </c>
      <c r="CK304" s="1404" t="b">
        <v>0</v>
      </c>
      <c r="CL304" s="1404" t="b">
        <v>0</v>
      </c>
      <c r="CM304" s="1405" t="s">
        <v>750</v>
      </c>
      <c r="CN304" s="1408"/>
      <c r="CO304" s="1408"/>
      <c r="CP304" s="1408"/>
      <c r="CQ304" s="1404">
        <v>1</v>
      </c>
      <c r="CR304" s="1404">
        <v>1812</v>
      </c>
      <c r="CS304" s="1404">
        <v>1</v>
      </c>
      <c r="CT304" s="1405" t="s">
        <v>407</v>
      </c>
      <c r="CU304" s="1408"/>
    </row>
    <row r="305" spans="1:99" hidden="1" x14ac:dyDescent="0.2">
      <c r="A305" s="1404">
        <v>2024</v>
      </c>
      <c r="B305" s="1405" t="s">
        <v>178</v>
      </c>
      <c r="C305" s="1405" t="s">
        <v>899</v>
      </c>
      <c r="D305" s="1406">
        <v>1</v>
      </c>
      <c r="E305" s="1406">
        <v>0</v>
      </c>
      <c r="F305" s="1405" t="s">
        <v>243</v>
      </c>
      <c r="G305" s="1407" t="s">
        <v>699</v>
      </c>
      <c r="H305" s="1405" t="s">
        <v>407</v>
      </c>
      <c r="I305" s="1405" t="s">
        <v>694</v>
      </c>
      <c r="J305" s="1405" t="s">
        <v>298</v>
      </c>
      <c r="K305" s="1405" t="s">
        <v>718</v>
      </c>
      <c r="L305" s="1405" t="s">
        <v>407</v>
      </c>
      <c r="M305" s="1405" t="s">
        <v>407</v>
      </c>
      <c r="N305" s="1408"/>
      <c r="O305" s="1407">
        <v>126</v>
      </c>
      <c r="P305" s="1405" t="s">
        <v>695</v>
      </c>
      <c r="Q305" s="1405" t="s">
        <v>473</v>
      </c>
      <c r="R305" s="1409">
        <v>8825</v>
      </c>
      <c r="S305" s="1409">
        <v>4586</v>
      </c>
      <c r="T305" s="1409">
        <v>609</v>
      </c>
      <c r="U305" s="1407">
        <v>13765</v>
      </c>
      <c r="V305" s="1405" t="s">
        <v>696</v>
      </c>
      <c r="W305" s="1405" t="s">
        <v>700</v>
      </c>
      <c r="X305" s="1405" t="s">
        <v>701</v>
      </c>
      <c r="Y305" s="1405" t="s">
        <v>407</v>
      </c>
      <c r="Z305" s="1404">
        <v>1</v>
      </c>
      <c r="AA305" s="1404">
        <v>0</v>
      </c>
      <c r="AB305" s="1408"/>
      <c r="AC305" s="1408"/>
      <c r="AD305" s="1408"/>
      <c r="AE305" s="1408"/>
      <c r="AF305" s="1408"/>
      <c r="AG305" s="1408"/>
      <c r="AH305" s="1408"/>
      <c r="AI305" s="1406">
        <v>0</v>
      </c>
      <c r="AJ305" s="1408"/>
      <c r="AK305" s="1408"/>
      <c r="AL305" s="1408"/>
      <c r="AM305" s="1408"/>
      <c r="AN305" s="1408"/>
      <c r="AO305" s="1408"/>
      <c r="AP305" s="1408"/>
      <c r="AQ305" s="1406">
        <v>980</v>
      </c>
      <c r="AR305" s="1404" t="s">
        <v>407</v>
      </c>
      <c r="AS305" s="1406">
        <v>2.6849315068493151</v>
      </c>
      <c r="AT305" s="1406">
        <v>0.11104815864022663</v>
      </c>
      <c r="AU305" s="1406">
        <v>3.0424153052116884E-4</v>
      </c>
      <c r="AV305" s="1406">
        <v>1.2780248547806037</v>
      </c>
      <c r="AW305" s="1406">
        <v>3.5014379583030238E-3</v>
      </c>
      <c r="AX305" s="1405" t="s">
        <v>407</v>
      </c>
      <c r="AY305" s="1404">
        <v>0</v>
      </c>
      <c r="AZ305" s="1405" t="s">
        <v>407</v>
      </c>
      <c r="BA305" s="1405" t="s">
        <v>407</v>
      </c>
      <c r="BB305" s="1408"/>
      <c r="BC305" s="1408"/>
      <c r="BD305" s="1404">
        <v>0</v>
      </c>
      <c r="BE305" s="1405" t="s">
        <v>407</v>
      </c>
      <c r="BF305" s="1405" t="s">
        <v>407</v>
      </c>
      <c r="BG305" s="1404">
        <v>0</v>
      </c>
      <c r="BH305" s="1405" t="s">
        <v>407</v>
      </c>
      <c r="BI305" s="1405" t="s">
        <v>407</v>
      </c>
      <c r="BJ305" s="1404">
        <v>0</v>
      </c>
      <c r="BK305" s="1404">
        <v>0</v>
      </c>
      <c r="BL305" s="1404">
        <v>0</v>
      </c>
      <c r="BM305" s="1404">
        <v>0</v>
      </c>
      <c r="BN305" s="1408"/>
      <c r="BO305" s="1404">
        <v>0</v>
      </c>
      <c r="BP305" s="1405" t="s">
        <v>407</v>
      </c>
      <c r="BQ305" s="1405" t="s">
        <v>407</v>
      </c>
      <c r="BR305" s="1404">
        <v>1</v>
      </c>
      <c r="BS305" s="1405" t="s">
        <v>751</v>
      </c>
      <c r="BT305" s="1405" t="s">
        <v>407</v>
      </c>
      <c r="BU305" s="1405" t="s">
        <v>407</v>
      </c>
      <c r="BV305" s="1405" t="s">
        <v>1282</v>
      </c>
      <c r="BW305" s="1404">
        <v>0</v>
      </c>
      <c r="BX305" s="1405" t="s">
        <v>407</v>
      </c>
      <c r="BY305" s="1405" t="s">
        <v>407</v>
      </c>
      <c r="BZ305" s="1405" t="s">
        <v>407</v>
      </c>
      <c r="CA305" s="1404">
        <v>0</v>
      </c>
      <c r="CB305" s="1405" t="s">
        <v>407</v>
      </c>
      <c r="CC305" s="1405" t="s">
        <v>677</v>
      </c>
      <c r="CD305" s="1404" t="b">
        <v>0</v>
      </c>
      <c r="CE305" s="1404" t="b">
        <v>0</v>
      </c>
      <c r="CF305" s="1404" t="b">
        <v>0</v>
      </c>
      <c r="CG305" s="1404" t="b">
        <v>0</v>
      </c>
      <c r="CH305" s="1404" t="b">
        <v>0</v>
      </c>
      <c r="CI305" s="1404" t="b">
        <v>0</v>
      </c>
      <c r="CJ305" s="1404" t="b">
        <v>1</v>
      </c>
      <c r="CK305" s="1404" t="b">
        <v>0</v>
      </c>
      <c r="CL305" s="1404" t="b">
        <v>0</v>
      </c>
      <c r="CM305" s="1405" t="s">
        <v>698</v>
      </c>
      <c r="CN305" s="1408"/>
      <c r="CO305" s="1408"/>
      <c r="CP305" s="1408"/>
      <c r="CQ305" s="1404">
        <v>1</v>
      </c>
      <c r="CR305" s="1408"/>
      <c r="CS305" s="1404">
        <v>1</v>
      </c>
      <c r="CT305" s="1405" t="s">
        <v>407</v>
      </c>
      <c r="CU305" s="1408"/>
    </row>
    <row r="306" spans="1:99" hidden="1" x14ac:dyDescent="0.2">
      <c r="A306" s="1404">
        <v>2024</v>
      </c>
      <c r="B306" s="1405" t="s">
        <v>185</v>
      </c>
      <c r="C306" s="1405" t="s">
        <v>1215</v>
      </c>
      <c r="D306" s="1406">
        <v>1</v>
      </c>
      <c r="E306" s="1406">
        <v>0</v>
      </c>
      <c r="F306" s="1405" t="s">
        <v>243</v>
      </c>
      <c r="G306" s="1407" t="s">
        <v>699</v>
      </c>
      <c r="H306" s="1405" t="s">
        <v>407</v>
      </c>
      <c r="I306" s="1405" t="s">
        <v>694</v>
      </c>
      <c r="J306" s="1405" t="s">
        <v>328</v>
      </c>
      <c r="K306" s="1405" t="s">
        <v>771</v>
      </c>
      <c r="L306" s="1405" t="s">
        <v>407</v>
      </c>
      <c r="M306" s="1405" t="s">
        <v>407</v>
      </c>
      <c r="N306" s="1408"/>
      <c r="O306" s="1407">
        <v>126</v>
      </c>
      <c r="P306" s="1405" t="s">
        <v>695</v>
      </c>
      <c r="Q306" s="1405" t="s">
        <v>480</v>
      </c>
      <c r="R306" s="1409">
        <v>8374</v>
      </c>
      <c r="S306" s="1409">
        <v>3761</v>
      </c>
      <c r="T306" s="1409">
        <v>361</v>
      </c>
      <c r="U306" s="1407">
        <v>13765</v>
      </c>
      <c r="V306" s="1405" t="s">
        <v>696</v>
      </c>
      <c r="W306" s="1405" t="s">
        <v>700</v>
      </c>
      <c r="X306" s="1405" t="s">
        <v>701</v>
      </c>
      <c r="Y306" s="1405" t="s">
        <v>407</v>
      </c>
      <c r="Z306" s="1404">
        <v>1</v>
      </c>
      <c r="AA306" s="1404">
        <v>0</v>
      </c>
      <c r="AB306" s="1408"/>
      <c r="AC306" s="1408"/>
      <c r="AD306" s="1408"/>
      <c r="AE306" s="1408"/>
      <c r="AF306" s="1408"/>
      <c r="AG306" s="1408"/>
      <c r="AH306" s="1408"/>
      <c r="AI306" s="1406">
        <v>0</v>
      </c>
      <c r="AJ306" s="1408"/>
      <c r="AK306" s="1408"/>
      <c r="AL306" s="1408"/>
      <c r="AM306" s="1408"/>
      <c r="AN306" s="1408"/>
      <c r="AO306" s="1408"/>
      <c r="AP306" s="1408"/>
      <c r="AQ306" s="1406">
        <v>975</v>
      </c>
      <c r="AR306" s="1404" t="s">
        <v>407</v>
      </c>
      <c r="AS306" s="1406">
        <v>2.6712328767123288</v>
      </c>
      <c r="AT306" s="1406">
        <v>0.11643181275376165</v>
      </c>
      <c r="AU306" s="1406">
        <v>3.1899126781852508E-4</v>
      </c>
      <c r="AV306" s="1406">
        <v>0.35568861287162951</v>
      </c>
      <c r="AW306" s="1406">
        <v>9.7448935033323154E-4</v>
      </c>
      <c r="AX306" s="1405" t="s">
        <v>407</v>
      </c>
      <c r="AY306" s="1404">
        <v>0</v>
      </c>
      <c r="AZ306" s="1405" t="s">
        <v>407</v>
      </c>
      <c r="BA306" s="1405" t="s">
        <v>407</v>
      </c>
      <c r="BB306" s="1408"/>
      <c r="BC306" s="1408"/>
      <c r="BD306" s="1404">
        <v>0</v>
      </c>
      <c r="BE306" s="1405" t="s">
        <v>407</v>
      </c>
      <c r="BF306" s="1405" t="s">
        <v>407</v>
      </c>
      <c r="BG306" s="1404">
        <v>0</v>
      </c>
      <c r="BH306" s="1405" t="s">
        <v>407</v>
      </c>
      <c r="BI306" s="1405" t="s">
        <v>407</v>
      </c>
      <c r="BJ306" s="1404">
        <v>0</v>
      </c>
      <c r="BK306" s="1404">
        <v>0</v>
      </c>
      <c r="BL306" s="1404">
        <v>0</v>
      </c>
      <c r="BM306" s="1404">
        <v>0</v>
      </c>
      <c r="BN306" s="1408"/>
      <c r="BO306" s="1404">
        <v>0</v>
      </c>
      <c r="BP306" s="1405" t="s">
        <v>407</v>
      </c>
      <c r="BQ306" s="1405" t="s">
        <v>407</v>
      </c>
      <c r="BR306" s="1404">
        <v>1</v>
      </c>
      <c r="BS306" s="1405" t="s">
        <v>808</v>
      </c>
      <c r="BT306" s="1405" t="s">
        <v>407</v>
      </c>
      <c r="BU306" s="1405" t="s">
        <v>407</v>
      </c>
      <c r="BV306" s="1405" t="s">
        <v>846</v>
      </c>
      <c r="BW306" s="1404">
        <v>0</v>
      </c>
      <c r="BX306" s="1405" t="s">
        <v>407</v>
      </c>
      <c r="BY306" s="1405" t="s">
        <v>407</v>
      </c>
      <c r="BZ306" s="1405" t="s">
        <v>407</v>
      </c>
      <c r="CA306" s="1404">
        <v>0</v>
      </c>
      <c r="CB306" s="1405" t="s">
        <v>407</v>
      </c>
      <c r="CC306" s="1405" t="s">
        <v>677</v>
      </c>
      <c r="CD306" s="1404" t="b">
        <v>0</v>
      </c>
      <c r="CE306" s="1404" t="b">
        <v>0</v>
      </c>
      <c r="CF306" s="1404" t="b">
        <v>0</v>
      </c>
      <c r="CG306" s="1404" t="b">
        <v>0</v>
      </c>
      <c r="CH306" s="1404" t="b">
        <v>0</v>
      </c>
      <c r="CI306" s="1404" t="b">
        <v>0</v>
      </c>
      <c r="CJ306" s="1404" t="b">
        <v>1</v>
      </c>
      <c r="CK306" s="1404" t="b">
        <v>0</v>
      </c>
      <c r="CL306" s="1404" t="b">
        <v>0</v>
      </c>
      <c r="CM306" s="1405" t="s">
        <v>698</v>
      </c>
      <c r="CN306" s="1408"/>
      <c r="CO306" s="1408"/>
      <c r="CP306" s="1408"/>
      <c r="CQ306" s="1404">
        <v>1</v>
      </c>
      <c r="CR306" s="1408"/>
      <c r="CS306" s="1404">
        <v>1</v>
      </c>
      <c r="CT306" s="1405" t="s">
        <v>407</v>
      </c>
      <c r="CU306" s="1408"/>
    </row>
    <row r="307" spans="1:99" hidden="1" x14ac:dyDescent="0.2">
      <c r="A307" s="1404">
        <v>2024</v>
      </c>
      <c r="B307" s="1405" t="s">
        <v>178</v>
      </c>
      <c r="C307" s="1405" t="s">
        <v>902</v>
      </c>
      <c r="D307" s="1406">
        <v>1</v>
      </c>
      <c r="E307" s="1406">
        <v>0</v>
      </c>
      <c r="F307" s="1405" t="s">
        <v>243</v>
      </c>
      <c r="G307" s="1407" t="s">
        <v>699</v>
      </c>
      <c r="H307" s="1405" t="s">
        <v>407</v>
      </c>
      <c r="I307" s="1405" t="s">
        <v>694</v>
      </c>
      <c r="J307" s="1405" t="s">
        <v>298</v>
      </c>
      <c r="K307" s="1405" t="s">
        <v>903</v>
      </c>
      <c r="L307" s="1405" t="s">
        <v>407</v>
      </c>
      <c r="M307" s="1405" t="s">
        <v>407</v>
      </c>
      <c r="N307" s="1408"/>
      <c r="O307" s="1407">
        <v>126</v>
      </c>
      <c r="P307" s="1405" t="s">
        <v>695</v>
      </c>
      <c r="Q307" s="1405" t="s">
        <v>473</v>
      </c>
      <c r="R307" s="1409">
        <v>4344</v>
      </c>
      <c r="S307" s="1409">
        <v>1695</v>
      </c>
      <c r="T307" s="1409">
        <v>287</v>
      </c>
      <c r="U307" s="1407">
        <v>13765</v>
      </c>
      <c r="V307" s="1405" t="s">
        <v>696</v>
      </c>
      <c r="W307" s="1405" t="s">
        <v>700</v>
      </c>
      <c r="X307" s="1405" t="s">
        <v>701</v>
      </c>
      <c r="Y307" s="1405" t="s">
        <v>407</v>
      </c>
      <c r="Z307" s="1404">
        <v>1</v>
      </c>
      <c r="AA307" s="1404">
        <v>0</v>
      </c>
      <c r="AB307" s="1408"/>
      <c r="AC307" s="1408"/>
      <c r="AD307" s="1408"/>
      <c r="AE307" s="1408"/>
      <c r="AF307" s="1408"/>
      <c r="AG307" s="1408"/>
      <c r="AH307" s="1408"/>
      <c r="AI307" s="1406">
        <v>0</v>
      </c>
      <c r="AJ307" s="1408"/>
      <c r="AK307" s="1408"/>
      <c r="AL307" s="1408"/>
      <c r="AM307" s="1408"/>
      <c r="AN307" s="1408"/>
      <c r="AO307" s="1408"/>
      <c r="AP307" s="1408"/>
      <c r="AQ307" s="1406">
        <v>72100</v>
      </c>
      <c r="AR307" s="1404" t="s">
        <v>407</v>
      </c>
      <c r="AS307" s="1406">
        <v>197.53424657534248</v>
      </c>
      <c r="AT307" s="1406">
        <v>16.597605893186003</v>
      </c>
      <c r="AU307" s="1406">
        <v>4.5472892858043845E-2</v>
      </c>
      <c r="AV307" s="1406">
        <v>1.2780248547806037</v>
      </c>
      <c r="AW307" s="1406">
        <v>3.5014379583030238E-3</v>
      </c>
      <c r="AX307" s="1405" t="s">
        <v>407</v>
      </c>
      <c r="AY307" s="1404">
        <v>0</v>
      </c>
      <c r="AZ307" s="1405" t="s">
        <v>407</v>
      </c>
      <c r="BA307" s="1405" t="s">
        <v>407</v>
      </c>
      <c r="BB307" s="1408"/>
      <c r="BC307" s="1408"/>
      <c r="BD307" s="1404">
        <v>0</v>
      </c>
      <c r="BE307" s="1405" t="s">
        <v>407</v>
      </c>
      <c r="BF307" s="1405" t="s">
        <v>407</v>
      </c>
      <c r="BG307" s="1404">
        <v>0</v>
      </c>
      <c r="BH307" s="1405" t="s">
        <v>407</v>
      </c>
      <c r="BI307" s="1405" t="s">
        <v>407</v>
      </c>
      <c r="BJ307" s="1404">
        <v>0</v>
      </c>
      <c r="BK307" s="1404">
        <v>0</v>
      </c>
      <c r="BL307" s="1404">
        <v>0</v>
      </c>
      <c r="BM307" s="1404">
        <v>0</v>
      </c>
      <c r="BN307" s="1408"/>
      <c r="BO307" s="1404">
        <v>0</v>
      </c>
      <c r="BP307" s="1405" t="s">
        <v>407</v>
      </c>
      <c r="BQ307" s="1405" t="s">
        <v>407</v>
      </c>
      <c r="BR307" s="1404">
        <v>1</v>
      </c>
      <c r="BS307" s="1405" t="s">
        <v>751</v>
      </c>
      <c r="BT307" s="1405" t="s">
        <v>407</v>
      </c>
      <c r="BU307" s="1405" t="s">
        <v>407</v>
      </c>
      <c r="BV307" s="1405" t="s">
        <v>770</v>
      </c>
      <c r="BW307" s="1404">
        <v>0</v>
      </c>
      <c r="BX307" s="1405" t="s">
        <v>407</v>
      </c>
      <c r="BY307" s="1405" t="s">
        <v>407</v>
      </c>
      <c r="BZ307" s="1405" t="s">
        <v>407</v>
      </c>
      <c r="CA307" s="1404">
        <v>0</v>
      </c>
      <c r="CB307" s="1405" t="s">
        <v>407</v>
      </c>
      <c r="CC307" s="1405" t="s">
        <v>677</v>
      </c>
      <c r="CD307" s="1404" t="b">
        <v>0</v>
      </c>
      <c r="CE307" s="1404" t="b">
        <v>0</v>
      </c>
      <c r="CF307" s="1404" t="b">
        <v>0</v>
      </c>
      <c r="CG307" s="1404" t="b">
        <v>0</v>
      </c>
      <c r="CH307" s="1404" t="b">
        <v>0</v>
      </c>
      <c r="CI307" s="1404" t="b">
        <v>0</v>
      </c>
      <c r="CJ307" s="1404" t="b">
        <v>1</v>
      </c>
      <c r="CK307" s="1404" t="b">
        <v>0</v>
      </c>
      <c r="CL307" s="1404" t="b">
        <v>0</v>
      </c>
      <c r="CM307" s="1405" t="s">
        <v>698</v>
      </c>
      <c r="CN307" s="1408"/>
      <c r="CO307" s="1408"/>
      <c r="CP307" s="1408"/>
      <c r="CQ307" s="1404">
        <v>1</v>
      </c>
      <c r="CR307" s="1408"/>
      <c r="CS307" s="1404">
        <v>1</v>
      </c>
      <c r="CT307" s="1405" t="s">
        <v>407</v>
      </c>
      <c r="CU307" s="1408"/>
    </row>
    <row r="308" spans="1:99" hidden="1" x14ac:dyDescent="0.2">
      <c r="A308" s="1404">
        <v>2024</v>
      </c>
      <c r="B308" s="1405" t="s">
        <v>178</v>
      </c>
      <c r="C308" s="1405" t="s">
        <v>908</v>
      </c>
      <c r="D308" s="1406">
        <v>1</v>
      </c>
      <c r="E308" s="1406">
        <v>0</v>
      </c>
      <c r="F308" s="1405" t="s">
        <v>243</v>
      </c>
      <c r="G308" s="1407" t="s">
        <v>699</v>
      </c>
      <c r="H308" s="1405" t="s">
        <v>407</v>
      </c>
      <c r="I308" s="1405" t="s">
        <v>694</v>
      </c>
      <c r="J308" s="1405" t="s">
        <v>298</v>
      </c>
      <c r="K308" s="1405" t="s">
        <v>909</v>
      </c>
      <c r="L308" s="1405" t="s">
        <v>407</v>
      </c>
      <c r="M308" s="1405" t="s">
        <v>407</v>
      </c>
      <c r="N308" s="1408"/>
      <c r="O308" s="1407">
        <v>126</v>
      </c>
      <c r="P308" s="1405" t="s">
        <v>695</v>
      </c>
      <c r="Q308" s="1405" t="s">
        <v>473</v>
      </c>
      <c r="R308" s="1409">
        <v>23770</v>
      </c>
      <c r="S308" s="1409">
        <v>10492</v>
      </c>
      <c r="T308" s="1409">
        <v>853</v>
      </c>
      <c r="U308" s="1407">
        <v>13765</v>
      </c>
      <c r="V308" s="1405" t="s">
        <v>696</v>
      </c>
      <c r="W308" s="1405" t="s">
        <v>700</v>
      </c>
      <c r="X308" s="1405" t="s">
        <v>701</v>
      </c>
      <c r="Y308" s="1405" t="s">
        <v>407</v>
      </c>
      <c r="Z308" s="1404">
        <v>1</v>
      </c>
      <c r="AA308" s="1404">
        <v>0</v>
      </c>
      <c r="AB308" s="1408"/>
      <c r="AC308" s="1408"/>
      <c r="AD308" s="1408"/>
      <c r="AE308" s="1408"/>
      <c r="AF308" s="1408"/>
      <c r="AG308" s="1408"/>
      <c r="AH308" s="1408"/>
      <c r="AI308" s="1406">
        <v>740</v>
      </c>
      <c r="AJ308" s="1408"/>
      <c r="AK308" s="1408"/>
      <c r="AL308" s="1408"/>
      <c r="AM308" s="1408"/>
      <c r="AN308" s="1408"/>
      <c r="AO308" s="1408"/>
      <c r="AP308" s="1408"/>
      <c r="AQ308" s="1406">
        <v>34799</v>
      </c>
      <c r="AR308" s="1404" t="s">
        <v>407</v>
      </c>
      <c r="AS308" s="1406">
        <v>95.339726027397262</v>
      </c>
      <c r="AT308" s="1406">
        <v>1.4639882204459402</v>
      </c>
      <c r="AU308" s="1406">
        <v>4.0109266313587402E-3</v>
      </c>
      <c r="AV308" s="1406">
        <v>1.2780248547806037</v>
      </c>
      <c r="AW308" s="1406">
        <v>3.5014379583030238E-3</v>
      </c>
      <c r="AX308" s="1405" t="s">
        <v>407</v>
      </c>
      <c r="AY308" s="1404">
        <v>0</v>
      </c>
      <c r="AZ308" s="1405" t="s">
        <v>407</v>
      </c>
      <c r="BA308" s="1405" t="s">
        <v>407</v>
      </c>
      <c r="BB308" s="1408"/>
      <c r="BC308" s="1408"/>
      <c r="BD308" s="1404">
        <v>0</v>
      </c>
      <c r="BE308" s="1405" t="s">
        <v>407</v>
      </c>
      <c r="BF308" s="1405" t="s">
        <v>407</v>
      </c>
      <c r="BG308" s="1404">
        <v>0</v>
      </c>
      <c r="BH308" s="1405" t="s">
        <v>407</v>
      </c>
      <c r="BI308" s="1405" t="s">
        <v>407</v>
      </c>
      <c r="BJ308" s="1404">
        <v>0</v>
      </c>
      <c r="BK308" s="1404">
        <v>0</v>
      </c>
      <c r="BL308" s="1404">
        <v>0</v>
      </c>
      <c r="BM308" s="1404">
        <v>0</v>
      </c>
      <c r="BN308" s="1408"/>
      <c r="BO308" s="1404">
        <v>0</v>
      </c>
      <c r="BP308" s="1405" t="s">
        <v>407</v>
      </c>
      <c r="BQ308" s="1405" t="s">
        <v>407</v>
      </c>
      <c r="BR308" s="1404">
        <v>1</v>
      </c>
      <c r="BS308" s="1405" t="s">
        <v>1281</v>
      </c>
      <c r="BT308" s="1405" t="s">
        <v>407</v>
      </c>
      <c r="BU308" s="1405" t="s">
        <v>912</v>
      </c>
      <c r="BV308" s="1405" t="s">
        <v>913</v>
      </c>
      <c r="BW308" s="1404">
        <v>0</v>
      </c>
      <c r="BX308" s="1405" t="s">
        <v>407</v>
      </c>
      <c r="BY308" s="1405" t="s">
        <v>407</v>
      </c>
      <c r="BZ308" s="1405" t="s">
        <v>407</v>
      </c>
      <c r="CA308" s="1404">
        <v>0</v>
      </c>
      <c r="CB308" s="1405" t="s">
        <v>407</v>
      </c>
      <c r="CC308" s="1405" t="s">
        <v>677</v>
      </c>
      <c r="CD308" s="1404" t="b">
        <v>0</v>
      </c>
      <c r="CE308" s="1404" t="b">
        <v>0</v>
      </c>
      <c r="CF308" s="1404" t="b">
        <v>0</v>
      </c>
      <c r="CG308" s="1404" t="b">
        <v>0</v>
      </c>
      <c r="CH308" s="1404" t="b">
        <v>0</v>
      </c>
      <c r="CI308" s="1404" t="b">
        <v>0</v>
      </c>
      <c r="CJ308" s="1404" t="b">
        <v>1</v>
      </c>
      <c r="CK308" s="1404" t="b">
        <v>0</v>
      </c>
      <c r="CL308" s="1404" t="b">
        <v>0</v>
      </c>
      <c r="CM308" s="1405" t="s">
        <v>698</v>
      </c>
      <c r="CN308" s="1408"/>
      <c r="CO308" s="1408"/>
      <c r="CP308" s="1408"/>
      <c r="CQ308" s="1404">
        <v>1</v>
      </c>
      <c r="CR308" s="1408"/>
      <c r="CS308" s="1404">
        <v>1</v>
      </c>
      <c r="CT308" s="1405" t="s">
        <v>407</v>
      </c>
      <c r="CU308" s="1408"/>
    </row>
    <row r="309" spans="1:99" hidden="1" x14ac:dyDescent="0.2">
      <c r="A309" s="1404">
        <v>2024</v>
      </c>
      <c r="B309" s="1405" t="s">
        <v>180</v>
      </c>
      <c r="C309" s="1405" t="s">
        <v>747</v>
      </c>
      <c r="D309" s="1406">
        <v>1</v>
      </c>
      <c r="E309" s="1406">
        <v>0</v>
      </c>
      <c r="F309" s="1405" t="s">
        <v>243</v>
      </c>
      <c r="G309" s="1407" t="s">
        <v>699</v>
      </c>
      <c r="H309" s="1405" t="s">
        <v>407</v>
      </c>
      <c r="I309" s="1405" t="s">
        <v>694</v>
      </c>
      <c r="J309" s="1405" t="s">
        <v>307</v>
      </c>
      <c r="K309" s="1405" t="s">
        <v>748</v>
      </c>
      <c r="L309" s="1405" t="s">
        <v>407</v>
      </c>
      <c r="M309" s="1405" t="s">
        <v>407</v>
      </c>
      <c r="N309" s="1408"/>
      <c r="O309" s="1407">
        <v>126</v>
      </c>
      <c r="P309" s="1405" t="s">
        <v>695</v>
      </c>
      <c r="Q309" s="1405" t="s">
        <v>475</v>
      </c>
      <c r="R309" s="1409">
        <v>7696</v>
      </c>
      <c r="S309" s="1409">
        <v>5494</v>
      </c>
      <c r="T309" s="1409">
        <v>363</v>
      </c>
      <c r="U309" s="1407">
        <v>13765</v>
      </c>
      <c r="V309" s="1405" t="s">
        <v>696</v>
      </c>
      <c r="W309" s="1405" t="s">
        <v>700</v>
      </c>
      <c r="X309" s="1405" t="s">
        <v>701</v>
      </c>
      <c r="Y309" s="1405" t="s">
        <v>407</v>
      </c>
      <c r="Z309" s="1404">
        <v>1</v>
      </c>
      <c r="AA309" s="1404">
        <v>0</v>
      </c>
      <c r="AB309" s="1408"/>
      <c r="AC309" s="1408"/>
      <c r="AD309" s="1408"/>
      <c r="AE309" s="1408"/>
      <c r="AF309" s="1408"/>
      <c r="AG309" s="1408"/>
      <c r="AH309" s="1408"/>
      <c r="AI309" s="1406">
        <v>0</v>
      </c>
      <c r="AJ309" s="1408"/>
      <c r="AK309" s="1408"/>
      <c r="AL309" s="1408"/>
      <c r="AM309" s="1408"/>
      <c r="AN309" s="1408"/>
      <c r="AO309" s="1408"/>
      <c r="AP309" s="1408"/>
      <c r="AQ309" s="1406">
        <v>14018</v>
      </c>
      <c r="AR309" s="1404" t="s">
        <v>407</v>
      </c>
      <c r="AS309" s="1406">
        <v>38.405479452054792</v>
      </c>
      <c r="AT309" s="1406">
        <v>1.8214656964656966</v>
      </c>
      <c r="AU309" s="1406">
        <v>4.9903169766183468E-3</v>
      </c>
      <c r="AV309" s="1406">
        <v>0.11155159417916111</v>
      </c>
      <c r="AW309" s="1406">
        <v>3.0562080597030438E-4</v>
      </c>
      <c r="AX309" s="1405" t="s">
        <v>407</v>
      </c>
      <c r="AY309" s="1404">
        <v>0</v>
      </c>
      <c r="AZ309" s="1405" t="s">
        <v>407</v>
      </c>
      <c r="BA309" s="1405" t="s">
        <v>407</v>
      </c>
      <c r="BB309" s="1408"/>
      <c r="BC309" s="1408"/>
      <c r="BD309" s="1404">
        <v>0</v>
      </c>
      <c r="BE309" s="1405" t="s">
        <v>407</v>
      </c>
      <c r="BF309" s="1405" t="s">
        <v>407</v>
      </c>
      <c r="BG309" s="1404">
        <v>0</v>
      </c>
      <c r="BH309" s="1405" t="s">
        <v>407</v>
      </c>
      <c r="BI309" s="1405" t="s">
        <v>407</v>
      </c>
      <c r="BJ309" s="1404">
        <v>0</v>
      </c>
      <c r="BK309" s="1404">
        <v>0</v>
      </c>
      <c r="BL309" s="1404">
        <v>0</v>
      </c>
      <c r="BM309" s="1404">
        <v>0</v>
      </c>
      <c r="BN309" s="1408"/>
      <c r="BO309" s="1404">
        <v>0</v>
      </c>
      <c r="BP309" s="1405" t="s">
        <v>407</v>
      </c>
      <c r="BQ309" s="1405" t="s">
        <v>407</v>
      </c>
      <c r="BR309" s="1404">
        <v>1</v>
      </c>
      <c r="BS309" s="1405" t="s">
        <v>808</v>
      </c>
      <c r="BT309" s="1405" t="s">
        <v>407</v>
      </c>
      <c r="BU309" s="1405" t="s">
        <v>407</v>
      </c>
      <c r="BV309" s="1405" t="s">
        <v>846</v>
      </c>
      <c r="BW309" s="1404">
        <v>0</v>
      </c>
      <c r="BX309" s="1405" t="s">
        <v>407</v>
      </c>
      <c r="BY309" s="1405" t="s">
        <v>407</v>
      </c>
      <c r="BZ309" s="1405" t="s">
        <v>407</v>
      </c>
      <c r="CA309" s="1404">
        <v>0</v>
      </c>
      <c r="CB309" s="1405" t="s">
        <v>407</v>
      </c>
      <c r="CC309" s="1405" t="s">
        <v>677</v>
      </c>
      <c r="CD309" s="1404" t="b">
        <v>0</v>
      </c>
      <c r="CE309" s="1404" t="b">
        <v>0</v>
      </c>
      <c r="CF309" s="1404" t="b">
        <v>0</v>
      </c>
      <c r="CG309" s="1404" t="b">
        <v>0</v>
      </c>
      <c r="CH309" s="1404" t="b">
        <v>0</v>
      </c>
      <c r="CI309" s="1404" t="b">
        <v>0</v>
      </c>
      <c r="CJ309" s="1404" t="b">
        <v>1</v>
      </c>
      <c r="CK309" s="1404" t="b">
        <v>0</v>
      </c>
      <c r="CL309" s="1404" t="b">
        <v>0</v>
      </c>
      <c r="CM309" s="1405" t="s">
        <v>698</v>
      </c>
      <c r="CN309" s="1408"/>
      <c r="CO309" s="1408"/>
      <c r="CP309" s="1408"/>
      <c r="CQ309" s="1404">
        <v>1</v>
      </c>
      <c r="CR309" s="1408"/>
      <c r="CS309" s="1404">
        <v>1</v>
      </c>
      <c r="CT309" s="1405" t="s">
        <v>407</v>
      </c>
      <c r="CU309" s="1408"/>
    </row>
    <row r="310" spans="1:99" hidden="1" x14ac:dyDescent="0.2">
      <c r="A310" s="1404">
        <v>2024</v>
      </c>
      <c r="B310" s="1405" t="s">
        <v>178</v>
      </c>
      <c r="C310" s="1405" t="s">
        <v>1219</v>
      </c>
      <c r="D310" s="1406">
        <v>1</v>
      </c>
      <c r="E310" s="1406">
        <v>0</v>
      </c>
      <c r="F310" s="1405" t="s">
        <v>243</v>
      </c>
      <c r="G310" s="1407" t="s">
        <v>699</v>
      </c>
      <c r="H310" s="1405" t="s">
        <v>407</v>
      </c>
      <c r="I310" s="1405" t="s">
        <v>694</v>
      </c>
      <c r="J310" s="1405" t="s">
        <v>298</v>
      </c>
      <c r="K310" s="1405" t="s">
        <v>1060</v>
      </c>
      <c r="L310" s="1405" t="s">
        <v>407</v>
      </c>
      <c r="M310" s="1405" t="s">
        <v>407</v>
      </c>
      <c r="N310" s="1408"/>
      <c r="O310" s="1407">
        <v>126</v>
      </c>
      <c r="P310" s="1405" t="s">
        <v>695</v>
      </c>
      <c r="Q310" s="1405" t="s">
        <v>473</v>
      </c>
      <c r="R310" s="1409">
        <v>5162</v>
      </c>
      <c r="S310" s="1409">
        <v>2349</v>
      </c>
      <c r="T310" s="1409">
        <v>476</v>
      </c>
      <c r="U310" s="1407">
        <v>13765</v>
      </c>
      <c r="V310" s="1405" t="s">
        <v>696</v>
      </c>
      <c r="W310" s="1405" t="s">
        <v>700</v>
      </c>
      <c r="X310" s="1405" t="s">
        <v>701</v>
      </c>
      <c r="Y310" s="1405" t="s">
        <v>407</v>
      </c>
      <c r="Z310" s="1404">
        <v>1</v>
      </c>
      <c r="AA310" s="1404">
        <v>0</v>
      </c>
      <c r="AB310" s="1408"/>
      <c r="AC310" s="1408"/>
      <c r="AD310" s="1408"/>
      <c r="AE310" s="1408"/>
      <c r="AF310" s="1408"/>
      <c r="AG310" s="1408"/>
      <c r="AH310" s="1408"/>
      <c r="AI310" s="1406">
        <v>0</v>
      </c>
      <c r="AJ310" s="1408"/>
      <c r="AK310" s="1408"/>
      <c r="AL310" s="1408"/>
      <c r="AM310" s="1408"/>
      <c r="AN310" s="1408"/>
      <c r="AO310" s="1408"/>
      <c r="AP310" s="1408"/>
      <c r="AQ310" s="1406">
        <v>1568</v>
      </c>
      <c r="AR310" s="1404" t="s">
        <v>407</v>
      </c>
      <c r="AS310" s="1406">
        <v>4.2958904109589042</v>
      </c>
      <c r="AT310" s="1406">
        <v>0.30375823324292911</v>
      </c>
      <c r="AU310" s="1406">
        <v>8.3221433765186053E-4</v>
      </c>
      <c r="AV310" s="1406">
        <v>1.2780248547806037</v>
      </c>
      <c r="AW310" s="1406">
        <v>3.5014379583030238E-3</v>
      </c>
      <c r="AX310" s="1405" t="s">
        <v>407</v>
      </c>
      <c r="AY310" s="1404">
        <v>0</v>
      </c>
      <c r="AZ310" s="1405" t="s">
        <v>407</v>
      </c>
      <c r="BA310" s="1405" t="s">
        <v>407</v>
      </c>
      <c r="BB310" s="1408"/>
      <c r="BC310" s="1408"/>
      <c r="BD310" s="1404">
        <v>0</v>
      </c>
      <c r="BE310" s="1405" t="s">
        <v>407</v>
      </c>
      <c r="BF310" s="1405" t="s">
        <v>407</v>
      </c>
      <c r="BG310" s="1404">
        <v>0</v>
      </c>
      <c r="BH310" s="1405" t="s">
        <v>407</v>
      </c>
      <c r="BI310" s="1405" t="s">
        <v>407</v>
      </c>
      <c r="BJ310" s="1404">
        <v>0</v>
      </c>
      <c r="BK310" s="1404">
        <v>0</v>
      </c>
      <c r="BL310" s="1404">
        <v>0</v>
      </c>
      <c r="BM310" s="1404">
        <v>0</v>
      </c>
      <c r="BN310" s="1408"/>
      <c r="BO310" s="1404">
        <v>0</v>
      </c>
      <c r="BP310" s="1405" t="s">
        <v>407</v>
      </c>
      <c r="BQ310" s="1405" t="s">
        <v>407</v>
      </c>
      <c r="BR310" s="1404">
        <v>1</v>
      </c>
      <c r="BS310" s="1405" t="s">
        <v>751</v>
      </c>
      <c r="BT310" s="1405" t="s">
        <v>407</v>
      </c>
      <c r="BU310" s="1405" t="s">
        <v>407</v>
      </c>
      <c r="BV310" s="1405" t="s">
        <v>407</v>
      </c>
      <c r="BW310" s="1404">
        <v>0</v>
      </c>
      <c r="BX310" s="1405" t="s">
        <v>407</v>
      </c>
      <c r="BY310" s="1405" t="s">
        <v>407</v>
      </c>
      <c r="BZ310" s="1405" t="s">
        <v>407</v>
      </c>
      <c r="CA310" s="1404">
        <v>0</v>
      </c>
      <c r="CB310" s="1405" t="s">
        <v>407</v>
      </c>
      <c r="CC310" s="1405" t="s">
        <v>677</v>
      </c>
      <c r="CD310" s="1404" t="b">
        <v>0</v>
      </c>
      <c r="CE310" s="1404" t="b">
        <v>0</v>
      </c>
      <c r="CF310" s="1404" t="b">
        <v>0</v>
      </c>
      <c r="CG310" s="1404" t="b">
        <v>0</v>
      </c>
      <c r="CH310" s="1404" t="b">
        <v>0</v>
      </c>
      <c r="CI310" s="1404" t="b">
        <v>0</v>
      </c>
      <c r="CJ310" s="1404" t="b">
        <v>1</v>
      </c>
      <c r="CK310" s="1404" t="b">
        <v>0</v>
      </c>
      <c r="CL310" s="1404" t="b">
        <v>0</v>
      </c>
      <c r="CM310" s="1405" t="s">
        <v>698</v>
      </c>
      <c r="CN310" s="1408"/>
      <c r="CO310" s="1408"/>
      <c r="CP310" s="1408"/>
      <c r="CQ310" s="1404">
        <v>1</v>
      </c>
      <c r="CR310" s="1408"/>
      <c r="CS310" s="1404">
        <v>1</v>
      </c>
      <c r="CT310" s="1405" t="s">
        <v>407</v>
      </c>
      <c r="CU310" s="1408"/>
    </row>
    <row r="311" spans="1:99" hidden="1" x14ac:dyDescent="0.2">
      <c r="A311" s="1404">
        <v>2024</v>
      </c>
      <c r="B311" s="1405" t="s">
        <v>178</v>
      </c>
      <c r="C311" s="1405" t="s">
        <v>904</v>
      </c>
      <c r="D311" s="1406">
        <v>1</v>
      </c>
      <c r="E311" s="1406">
        <v>0</v>
      </c>
      <c r="F311" s="1405" t="s">
        <v>243</v>
      </c>
      <c r="G311" s="1407" t="s">
        <v>699</v>
      </c>
      <c r="H311" s="1405" t="s">
        <v>407</v>
      </c>
      <c r="I311" s="1405" t="s">
        <v>694</v>
      </c>
      <c r="J311" s="1405" t="s">
        <v>298</v>
      </c>
      <c r="K311" s="1405" t="s">
        <v>905</v>
      </c>
      <c r="L311" s="1405" t="s">
        <v>407</v>
      </c>
      <c r="M311" s="1405" t="s">
        <v>407</v>
      </c>
      <c r="N311" s="1408"/>
      <c r="O311" s="1407">
        <v>126</v>
      </c>
      <c r="P311" s="1405" t="s">
        <v>695</v>
      </c>
      <c r="Q311" s="1405" t="s">
        <v>473</v>
      </c>
      <c r="R311" s="1409">
        <v>7563</v>
      </c>
      <c r="S311" s="1409">
        <v>3543</v>
      </c>
      <c r="T311" s="1409">
        <v>703</v>
      </c>
      <c r="U311" s="1407">
        <v>13765</v>
      </c>
      <c r="V311" s="1405" t="s">
        <v>696</v>
      </c>
      <c r="W311" s="1405" t="s">
        <v>700</v>
      </c>
      <c r="X311" s="1405" t="s">
        <v>701</v>
      </c>
      <c r="Y311" s="1405" t="s">
        <v>407</v>
      </c>
      <c r="Z311" s="1404">
        <v>1</v>
      </c>
      <c r="AA311" s="1404">
        <v>0</v>
      </c>
      <c r="AB311" s="1408"/>
      <c r="AC311" s="1408"/>
      <c r="AD311" s="1408"/>
      <c r="AE311" s="1408"/>
      <c r="AF311" s="1408"/>
      <c r="AG311" s="1408"/>
      <c r="AH311" s="1408"/>
      <c r="AI311" s="1406">
        <v>0</v>
      </c>
      <c r="AJ311" s="1408"/>
      <c r="AK311" s="1408"/>
      <c r="AL311" s="1408"/>
      <c r="AM311" s="1408"/>
      <c r="AN311" s="1408"/>
      <c r="AO311" s="1408"/>
      <c r="AP311" s="1408"/>
      <c r="AQ311" s="1406">
        <v>51049</v>
      </c>
      <c r="AR311" s="1404" t="s">
        <v>407</v>
      </c>
      <c r="AS311" s="1406">
        <v>139.86027397260273</v>
      </c>
      <c r="AT311" s="1406">
        <v>6.7498347216712942</v>
      </c>
      <c r="AU311" s="1406">
        <v>1.8492697867592587E-2</v>
      </c>
      <c r="AV311" s="1406">
        <v>1.2780248547806037</v>
      </c>
      <c r="AW311" s="1406">
        <v>3.5014379583030238E-3</v>
      </c>
      <c r="AX311" s="1405" t="s">
        <v>407</v>
      </c>
      <c r="AY311" s="1404">
        <v>0</v>
      </c>
      <c r="AZ311" s="1405" t="s">
        <v>407</v>
      </c>
      <c r="BA311" s="1405" t="s">
        <v>407</v>
      </c>
      <c r="BB311" s="1408"/>
      <c r="BC311" s="1408"/>
      <c r="BD311" s="1404">
        <v>0</v>
      </c>
      <c r="BE311" s="1405" t="s">
        <v>407</v>
      </c>
      <c r="BF311" s="1405" t="s">
        <v>407</v>
      </c>
      <c r="BG311" s="1404">
        <v>0</v>
      </c>
      <c r="BH311" s="1405" t="s">
        <v>407</v>
      </c>
      <c r="BI311" s="1405" t="s">
        <v>407</v>
      </c>
      <c r="BJ311" s="1404">
        <v>0</v>
      </c>
      <c r="BK311" s="1404">
        <v>0</v>
      </c>
      <c r="BL311" s="1404">
        <v>0</v>
      </c>
      <c r="BM311" s="1404">
        <v>0</v>
      </c>
      <c r="BN311" s="1408"/>
      <c r="BO311" s="1404">
        <v>0</v>
      </c>
      <c r="BP311" s="1405" t="s">
        <v>407</v>
      </c>
      <c r="BQ311" s="1405" t="s">
        <v>407</v>
      </c>
      <c r="BR311" s="1404">
        <v>1</v>
      </c>
      <c r="BS311" s="1405" t="s">
        <v>751</v>
      </c>
      <c r="BT311" s="1405" t="s">
        <v>407</v>
      </c>
      <c r="BU311" s="1405" t="s">
        <v>407</v>
      </c>
      <c r="BV311" s="1405" t="s">
        <v>906</v>
      </c>
      <c r="BW311" s="1404">
        <v>0</v>
      </c>
      <c r="BX311" s="1405" t="s">
        <v>407</v>
      </c>
      <c r="BY311" s="1405" t="s">
        <v>407</v>
      </c>
      <c r="BZ311" s="1405" t="s">
        <v>407</v>
      </c>
      <c r="CA311" s="1404">
        <v>0</v>
      </c>
      <c r="CB311" s="1405" t="s">
        <v>407</v>
      </c>
      <c r="CC311" s="1405" t="s">
        <v>677</v>
      </c>
      <c r="CD311" s="1404" t="b">
        <v>0</v>
      </c>
      <c r="CE311" s="1404" t="b">
        <v>0</v>
      </c>
      <c r="CF311" s="1404" t="b">
        <v>0</v>
      </c>
      <c r="CG311" s="1404" t="b">
        <v>0</v>
      </c>
      <c r="CH311" s="1404" t="b">
        <v>0</v>
      </c>
      <c r="CI311" s="1404" t="b">
        <v>0</v>
      </c>
      <c r="CJ311" s="1404" t="b">
        <v>1</v>
      </c>
      <c r="CK311" s="1404" t="b">
        <v>0</v>
      </c>
      <c r="CL311" s="1404" t="b">
        <v>0</v>
      </c>
      <c r="CM311" s="1405" t="s">
        <v>698</v>
      </c>
      <c r="CN311" s="1408"/>
      <c r="CO311" s="1408"/>
      <c r="CP311" s="1408"/>
      <c r="CQ311" s="1404">
        <v>1</v>
      </c>
      <c r="CR311" s="1408"/>
      <c r="CS311" s="1404">
        <v>1</v>
      </c>
      <c r="CT311" s="1405" t="s">
        <v>407</v>
      </c>
      <c r="CU311" s="1408"/>
    </row>
    <row r="312" spans="1:99" hidden="1" x14ac:dyDescent="0.2">
      <c r="A312" s="1404">
        <v>2024</v>
      </c>
      <c r="B312" s="1405" t="s">
        <v>178</v>
      </c>
      <c r="C312" s="1405" t="s">
        <v>1205</v>
      </c>
      <c r="D312" s="1406">
        <v>1</v>
      </c>
      <c r="E312" s="1406">
        <v>0</v>
      </c>
      <c r="F312" s="1405" t="s">
        <v>243</v>
      </c>
      <c r="G312" s="1407" t="s">
        <v>699</v>
      </c>
      <c r="H312" s="1405" t="s">
        <v>407</v>
      </c>
      <c r="I312" s="1405" t="s">
        <v>694</v>
      </c>
      <c r="J312" s="1405" t="s">
        <v>298</v>
      </c>
      <c r="K312" s="1405" t="s">
        <v>1026</v>
      </c>
      <c r="L312" s="1405" t="s">
        <v>407</v>
      </c>
      <c r="M312" s="1405" t="s">
        <v>407</v>
      </c>
      <c r="N312" s="1408"/>
      <c r="O312" s="1407">
        <v>126</v>
      </c>
      <c r="P312" s="1405" t="s">
        <v>695</v>
      </c>
      <c r="Q312" s="1405" t="s">
        <v>473</v>
      </c>
      <c r="R312" s="1409">
        <v>6206</v>
      </c>
      <c r="S312" s="1409">
        <v>2585</v>
      </c>
      <c r="T312" s="1409">
        <v>350</v>
      </c>
      <c r="U312" s="1407">
        <v>13765</v>
      </c>
      <c r="V312" s="1405" t="s">
        <v>696</v>
      </c>
      <c r="W312" s="1405" t="s">
        <v>700</v>
      </c>
      <c r="X312" s="1405" t="s">
        <v>701</v>
      </c>
      <c r="Y312" s="1405" t="s">
        <v>407</v>
      </c>
      <c r="Z312" s="1404">
        <v>1</v>
      </c>
      <c r="AA312" s="1404">
        <v>0</v>
      </c>
      <c r="AB312" s="1408"/>
      <c r="AC312" s="1408"/>
      <c r="AD312" s="1408"/>
      <c r="AE312" s="1408"/>
      <c r="AF312" s="1408"/>
      <c r="AG312" s="1408"/>
      <c r="AH312" s="1408"/>
      <c r="AI312" s="1406">
        <v>0</v>
      </c>
      <c r="AJ312" s="1408"/>
      <c r="AK312" s="1408"/>
      <c r="AL312" s="1408"/>
      <c r="AM312" s="1408"/>
      <c r="AN312" s="1408"/>
      <c r="AO312" s="1408"/>
      <c r="AP312" s="1408"/>
      <c r="AQ312" s="1406">
        <v>247805</v>
      </c>
      <c r="AR312" s="1404" t="s">
        <v>407</v>
      </c>
      <c r="AS312" s="1406">
        <v>678.91780821917803</v>
      </c>
      <c r="AT312" s="1406">
        <v>39.929906542056074</v>
      </c>
      <c r="AU312" s="1406">
        <v>0.10939700422481116</v>
      </c>
      <c r="AV312" s="1406">
        <v>1.2780248547806037</v>
      </c>
      <c r="AW312" s="1406">
        <v>3.5014379583030238E-3</v>
      </c>
      <c r="AX312" s="1405" t="s">
        <v>407</v>
      </c>
      <c r="AY312" s="1404">
        <v>0</v>
      </c>
      <c r="AZ312" s="1405" t="s">
        <v>407</v>
      </c>
      <c r="BA312" s="1405" t="s">
        <v>407</v>
      </c>
      <c r="BB312" s="1408"/>
      <c r="BC312" s="1408"/>
      <c r="BD312" s="1404">
        <v>0</v>
      </c>
      <c r="BE312" s="1405" t="s">
        <v>407</v>
      </c>
      <c r="BF312" s="1405" t="s">
        <v>407</v>
      </c>
      <c r="BG312" s="1404">
        <v>0</v>
      </c>
      <c r="BH312" s="1405" t="s">
        <v>407</v>
      </c>
      <c r="BI312" s="1405" t="s">
        <v>407</v>
      </c>
      <c r="BJ312" s="1404">
        <v>0</v>
      </c>
      <c r="BK312" s="1404">
        <v>0</v>
      </c>
      <c r="BL312" s="1404">
        <v>0</v>
      </c>
      <c r="BM312" s="1404">
        <v>0</v>
      </c>
      <c r="BN312" s="1408"/>
      <c r="BO312" s="1404">
        <v>0</v>
      </c>
      <c r="BP312" s="1405" t="s">
        <v>407</v>
      </c>
      <c r="BQ312" s="1405" t="s">
        <v>407</v>
      </c>
      <c r="BR312" s="1404">
        <v>1</v>
      </c>
      <c r="BS312" s="1405" t="s">
        <v>751</v>
      </c>
      <c r="BT312" s="1405" t="s">
        <v>407</v>
      </c>
      <c r="BU312" s="1405" t="s">
        <v>407</v>
      </c>
      <c r="BV312" s="1405" t="s">
        <v>770</v>
      </c>
      <c r="BW312" s="1404">
        <v>0</v>
      </c>
      <c r="BX312" s="1405" t="s">
        <v>407</v>
      </c>
      <c r="BY312" s="1405" t="s">
        <v>407</v>
      </c>
      <c r="BZ312" s="1405" t="s">
        <v>407</v>
      </c>
      <c r="CA312" s="1404">
        <v>0</v>
      </c>
      <c r="CB312" s="1405" t="s">
        <v>407</v>
      </c>
      <c r="CC312" s="1405" t="s">
        <v>677</v>
      </c>
      <c r="CD312" s="1404" t="b">
        <v>0</v>
      </c>
      <c r="CE312" s="1404" t="b">
        <v>0</v>
      </c>
      <c r="CF312" s="1404" t="b">
        <v>0</v>
      </c>
      <c r="CG312" s="1404" t="b">
        <v>0</v>
      </c>
      <c r="CH312" s="1404" t="b">
        <v>0</v>
      </c>
      <c r="CI312" s="1404" t="b">
        <v>0</v>
      </c>
      <c r="CJ312" s="1404" t="b">
        <v>1</v>
      </c>
      <c r="CK312" s="1404" t="b">
        <v>0</v>
      </c>
      <c r="CL312" s="1404" t="b">
        <v>0</v>
      </c>
      <c r="CM312" s="1405" t="s">
        <v>698</v>
      </c>
      <c r="CN312" s="1408"/>
      <c r="CO312" s="1408"/>
      <c r="CP312" s="1408"/>
      <c r="CQ312" s="1404">
        <v>1</v>
      </c>
      <c r="CR312" s="1408"/>
      <c r="CS312" s="1404">
        <v>1</v>
      </c>
      <c r="CT312" s="1405" t="s">
        <v>407</v>
      </c>
      <c r="CU312" s="1408"/>
    </row>
    <row r="313" spans="1:99" hidden="1" x14ac:dyDescent="0.2">
      <c r="A313" s="1404">
        <v>2024</v>
      </c>
      <c r="B313" s="1405" t="s">
        <v>178</v>
      </c>
      <c r="C313" s="1405" t="s">
        <v>861</v>
      </c>
      <c r="D313" s="1406">
        <v>1</v>
      </c>
      <c r="E313" s="1406">
        <v>0</v>
      </c>
      <c r="F313" s="1405" t="s">
        <v>243</v>
      </c>
      <c r="G313" s="1407" t="s">
        <v>699</v>
      </c>
      <c r="H313" s="1405" t="s">
        <v>407</v>
      </c>
      <c r="I313" s="1405" t="s">
        <v>694</v>
      </c>
      <c r="J313" s="1405" t="s">
        <v>298</v>
      </c>
      <c r="K313" s="1405" t="s">
        <v>862</v>
      </c>
      <c r="L313" s="1405" t="s">
        <v>407</v>
      </c>
      <c r="M313" s="1405" t="s">
        <v>407</v>
      </c>
      <c r="N313" s="1408"/>
      <c r="O313" s="1407">
        <v>126</v>
      </c>
      <c r="P313" s="1405" t="s">
        <v>695</v>
      </c>
      <c r="Q313" s="1405" t="s">
        <v>473</v>
      </c>
      <c r="R313" s="1409">
        <v>7979</v>
      </c>
      <c r="S313" s="1409">
        <v>3361</v>
      </c>
      <c r="T313" s="1409">
        <v>361</v>
      </c>
      <c r="U313" s="1407">
        <v>13765</v>
      </c>
      <c r="V313" s="1405" t="s">
        <v>696</v>
      </c>
      <c r="W313" s="1405" t="s">
        <v>700</v>
      </c>
      <c r="X313" s="1405" t="s">
        <v>701</v>
      </c>
      <c r="Y313" s="1405" t="s">
        <v>407</v>
      </c>
      <c r="Z313" s="1404">
        <v>1</v>
      </c>
      <c r="AA313" s="1404">
        <v>0</v>
      </c>
      <c r="AB313" s="1408"/>
      <c r="AC313" s="1408"/>
      <c r="AD313" s="1408"/>
      <c r="AE313" s="1408"/>
      <c r="AF313" s="1408"/>
      <c r="AG313" s="1408"/>
      <c r="AH313" s="1408"/>
      <c r="AI313" s="1406">
        <v>0</v>
      </c>
      <c r="AJ313" s="1408"/>
      <c r="AK313" s="1408"/>
      <c r="AL313" s="1408"/>
      <c r="AM313" s="1408"/>
      <c r="AN313" s="1408"/>
      <c r="AO313" s="1408"/>
      <c r="AP313" s="1408"/>
      <c r="AQ313" s="1406">
        <v>48440</v>
      </c>
      <c r="AR313" s="1404" t="s">
        <v>407</v>
      </c>
      <c r="AS313" s="1406">
        <v>132.7123287671233</v>
      </c>
      <c r="AT313" s="1406">
        <v>6.070936207544805</v>
      </c>
      <c r="AU313" s="1406">
        <v>1.6632701938478919E-2</v>
      </c>
      <c r="AV313" s="1406">
        <v>1.2780248547806037</v>
      </c>
      <c r="AW313" s="1406">
        <v>3.5014379583030238E-3</v>
      </c>
      <c r="AX313" s="1405" t="s">
        <v>407</v>
      </c>
      <c r="AY313" s="1404">
        <v>0</v>
      </c>
      <c r="AZ313" s="1405" t="s">
        <v>407</v>
      </c>
      <c r="BA313" s="1405" t="s">
        <v>407</v>
      </c>
      <c r="BB313" s="1408"/>
      <c r="BC313" s="1408"/>
      <c r="BD313" s="1404">
        <v>0</v>
      </c>
      <c r="BE313" s="1405" t="s">
        <v>407</v>
      </c>
      <c r="BF313" s="1405" t="s">
        <v>407</v>
      </c>
      <c r="BG313" s="1404">
        <v>0</v>
      </c>
      <c r="BH313" s="1405" t="s">
        <v>407</v>
      </c>
      <c r="BI313" s="1405" t="s">
        <v>407</v>
      </c>
      <c r="BJ313" s="1404">
        <v>0</v>
      </c>
      <c r="BK313" s="1404">
        <v>0</v>
      </c>
      <c r="BL313" s="1404">
        <v>0</v>
      </c>
      <c r="BM313" s="1404">
        <v>0</v>
      </c>
      <c r="BN313" s="1408"/>
      <c r="BO313" s="1404">
        <v>0</v>
      </c>
      <c r="BP313" s="1405" t="s">
        <v>407</v>
      </c>
      <c r="BQ313" s="1405" t="s">
        <v>407</v>
      </c>
      <c r="BR313" s="1404">
        <v>1</v>
      </c>
      <c r="BS313" s="1405" t="s">
        <v>713</v>
      </c>
      <c r="BT313" s="1405" t="s">
        <v>407</v>
      </c>
      <c r="BU313" s="1405" t="s">
        <v>407</v>
      </c>
      <c r="BV313" s="1405" t="s">
        <v>407</v>
      </c>
      <c r="BW313" s="1404">
        <v>0</v>
      </c>
      <c r="BX313" s="1405" t="s">
        <v>407</v>
      </c>
      <c r="BY313" s="1405" t="s">
        <v>407</v>
      </c>
      <c r="BZ313" s="1405" t="s">
        <v>407</v>
      </c>
      <c r="CA313" s="1404">
        <v>0</v>
      </c>
      <c r="CB313" s="1405" t="s">
        <v>407</v>
      </c>
      <c r="CC313" s="1405" t="s">
        <v>677</v>
      </c>
      <c r="CD313" s="1404" t="b">
        <v>0</v>
      </c>
      <c r="CE313" s="1404" t="b">
        <v>0</v>
      </c>
      <c r="CF313" s="1404" t="b">
        <v>0</v>
      </c>
      <c r="CG313" s="1404" t="b">
        <v>0</v>
      </c>
      <c r="CH313" s="1404" t="b">
        <v>0</v>
      </c>
      <c r="CI313" s="1404" t="b">
        <v>0</v>
      </c>
      <c r="CJ313" s="1404" t="b">
        <v>1</v>
      </c>
      <c r="CK313" s="1404" t="b">
        <v>0</v>
      </c>
      <c r="CL313" s="1404" t="b">
        <v>0</v>
      </c>
      <c r="CM313" s="1405" t="s">
        <v>698</v>
      </c>
      <c r="CN313" s="1408"/>
      <c r="CO313" s="1408"/>
      <c r="CP313" s="1408"/>
      <c r="CQ313" s="1404">
        <v>1</v>
      </c>
      <c r="CR313" s="1408"/>
      <c r="CS313" s="1404">
        <v>1</v>
      </c>
      <c r="CT313" s="1405" t="s">
        <v>407</v>
      </c>
      <c r="CU313" s="1408"/>
    </row>
    <row r="314" spans="1:99" hidden="1" x14ac:dyDescent="0.2">
      <c r="A314" s="1404">
        <v>2024</v>
      </c>
      <c r="B314" s="1405" t="s">
        <v>178</v>
      </c>
      <c r="C314" s="1405" t="s">
        <v>949</v>
      </c>
      <c r="D314" s="1406">
        <v>1</v>
      </c>
      <c r="E314" s="1406">
        <v>0</v>
      </c>
      <c r="F314" s="1405" t="s">
        <v>243</v>
      </c>
      <c r="G314" s="1407" t="s">
        <v>699</v>
      </c>
      <c r="H314" s="1405" t="s">
        <v>407</v>
      </c>
      <c r="I314" s="1405" t="s">
        <v>694</v>
      </c>
      <c r="J314" s="1405" t="s">
        <v>298</v>
      </c>
      <c r="K314" s="1405" t="s">
        <v>950</v>
      </c>
      <c r="L314" s="1405" t="s">
        <v>407</v>
      </c>
      <c r="M314" s="1405" t="s">
        <v>407</v>
      </c>
      <c r="N314" s="1408"/>
      <c r="O314" s="1407">
        <v>126</v>
      </c>
      <c r="P314" s="1405" t="s">
        <v>695</v>
      </c>
      <c r="Q314" s="1405" t="s">
        <v>473</v>
      </c>
      <c r="R314" s="1409">
        <v>5701</v>
      </c>
      <c r="S314" s="1409">
        <v>2352</v>
      </c>
      <c r="T314" s="1409">
        <v>427</v>
      </c>
      <c r="U314" s="1407">
        <v>13765</v>
      </c>
      <c r="V314" s="1405" t="s">
        <v>696</v>
      </c>
      <c r="W314" s="1405" t="s">
        <v>700</v>
      </c>
      <c r="X314" s="1405" t="s">
        <v>701</v>
      </c>
      <c r="Y314" s="1405" t="s">
        <v>407</v>
      </c>
      <c r="Z314" s="1404">
        <v>1</v>
      </c>
      <c r="AA314" s="1404">
        <v>0</v>
      </c>
      <c r="AB314" s="1408"/>
      <c r="AC314" s="1408"/>
      <c r="AD314" s="1408"/>
      <c r="AE314" s="1408"/>
      <c r="AF314" s="1408"/>
      <c r="AG314" s="1408"/>
      <c r="AH314" s="1408"/>
      <c r="AI314" s="1406">
        <v>10960</v>
      </c>
      <c r="AJ314" s="1408"/>
      <c r="AK314" s="1408"/>
      <c r="AL314" s="1408"/>
      <c r="AM314" s="1408"/>
      <c r="AN314" s="1408"/>
      <c r="AO314" s="1408"/>
      <c r="AP314" s="1408"/>
      <c r="AQ314" s="1406">
        <v>17040</v>
      </c>
      <c r="AR314" s="1404" t="s">
        <v>407</v>
      </c>
      <c r="AS314" s="1406">
        <v>46.684931506849317</v>
      </c>
      <c r="AT314" s="1406">
        <v>2.9889493071390985</v>
      </c>
      <c r="AU314" s="1406">
        <v>8.1889022113399955E-3</v>
      </c>
      <c r="AV314" s="1406">
        <v>1.2780248547806037</v>
      </c>
      <c r="AW314" s="1406">
        <v>3.5014379583030238E-3</v>
      </c>
      <c r="AX314" s="1405" t="s">
        <v>407</v>
      </c>
      <c r="AY314" s="1404">
        <v>0</v>
      </c>
      <c r="AZ314" s="1405" t="s">
        <v>407</v>
      </c>
      <c r="BA314" s="1405" t="s">
        <v>407</v>
      </c>
      <c r="BB314" s="1408"/>
      <c r="BC314" s="1408"/>
      <c r="BD314" s="1404">
        <v>0</v>
      </c>
      <c r="BE314" s="1405" t="s">
        <v>407</v>
      </c>
      <c r="BF314" s="1405" t="s">
        <v>407</v>
      </c>
      <c r="BG314" s="1404">
        <v>0</v>
      </c>
      <c r="BH314" s="1405" t="s">
        <v>407</v>
      </c>
      <c r="BI314" s="1405" t="s">
        <v>407</v>
      </c>
      <c r="BJ314" s="1404">
        <v>0</v>
      </c>
      <c r="BK314" s="1404">
        <v>0</v>
      </c>
      <c r="BL314" s="1404">
        <v>0</v>
      </c>
      <c r="BM314" s="1404">
        <v>0</v>
      </c>
      <c r="BN314" s="1408"/>
      <c r="BO314" s="1404">
        <v>0</v>
      </c>
      <c r="BP314" s="1405" t="s">
        <v>407</v>
      </c>
      <c r="BQ314" s="1405" t="s">
        <v>407</v>
      </c>
      <c r="BR314" s="1404">
        <v>1</v>
      </c>
      <c r="BS314" s="1405" t="s">
        <v>801</v>
      </c>
      <c r="BT314" s="1405" t="s">
        <v>407</v>
      </c>
      <c r="BU314" s="1405" t="s">
        <v>407</v>
      </c>
      <c r="BV314" s="1405" t="s">
        <v>407</v>
      </c>
      <c r="BW314" s="1404">
        <v>0</v>
      </c>
      <c r="BX314" s="1405" t="s">
        <v>407</v>
      </c>
      <c r="BY314" s="1405" t="s">
        <v>407</v>
      </c>
      <c r="BZ314" s="1405" t="s">
        <v>407</v>
      </c>
      <c r="CA314" s="1404">
        <v>0</v>
      </c>
      <c r="CB314" s="1405" t="s">
        <v>407</v>
      </c>
      <c r="CC314" s="1405" t="s">
        <v>677</v>
      </c>
      <c r="CD314" s="1404" t="b">
        <v>0</v>
      </c>
      <c r="CE314" s="1404" t="b">
        <v>0</v>
      </c>
      <c r="CF314" s="1404" t="b">
        <v>0</v>
      </c>
      <c r="CG314" s="1404" t="b">
        <v>0</v>
      </c>
      <c r="CH314" s="1404" t="b">
        <v>0</v>
      </c>
      <c r="CI314" s="1404" t="b">
        <v>0</v>
      </c>
      <c r="CJ314" s="1404" t="b">
        <v>1</v>
      </c>
      <c r="CK314" s="1404" t="b">
        <v>0</v>
      </c>
      <c r="CL314" s="1404" t="b">
        <v>0</v>
      </c>
      <c r="CM314" s="1405" t="s">
        <v>698</v>
      </c>
      <c r="CN314" s="1408"/>
      <c r="CO314" s="1408"/>
      <c r="CP314" s="1408"/>
      <c r="CQ314" s="1404">
        <v>1</v>
      </c>
      <c r="CR314" s="1408"/>
      <c r="CS314" s="1404">
        <v>1</v>
      </c>
      <c r="CT314" s="1405" t="s">
        <v>407</v>
      </c>
      <c r="CU314" s="1408"/>
    </row>
    <row r="315" spans="1:99" hidden="1" x14ac:dyDescent="0.2">
      <c r="A315" s="1404">
        <v>2024</v>
      </c>
      <c r="B315" s="1405" t="s">
        <v>178</v>
      </c>
      <c r="C315" s="1405" t="s">
        <v>1204</v>
      </c>
      <c r="D315" s="1406">
        <v>1</v>
      </c>
      <c r="E315" s="1406">
        <v>0</v>
      </c>
      <c r="F315" s="1405" t="s">
        <v>243</v>
      </c>
      <c r="G315" s="1407" t="s">
        <v>699</v>
      </c>
      <c r="H315" s="1405" t="s">
        <v>407</v>
      </c>
      <c r="I315" s="1405" t="s">
        <v>694</v>
      </c>
      <c r="J315" s="1405" t="s">
        <v>298</v>
      </c>
      <c r="K315" s="1405" t="s">
        <v>711</v>
      </c>
      <c r="L315" s="1405" t="s">
        <v>407</v>
      </c>
      <c r="M315" s="1405" t="s">
        <v>407</v>
      </c>
      <c r="N315" s="1408"/>
      <c r="O315" s="1407">
        <v>126</v>
      </c>
      <c r="P315" s="1405" t="s">
        <v>695</v>
      </c>
      <c r="Q315" s="1405" t="s">
        <v>473</v>
      </c>
      <c r="R315" s="1409">
        <v>5552</v>
      </c>
      <c r="S315" s="1409">
        <v>2368</v>
      </c>
      <c r="T315" s="1409">
        <v>455</v>
      </c>
      <c r="U315" s="1407">
        <v>13765</v>
      </c>
      <c r="V315" s="1405" t="s">
        <v>696</v>
      </c>
      <c r="W315" s="1405" t="s">
        <v>700</v>
      </c>
      <c r="X315" s="1405" t="s">
        <v>701</v>
      </c>
      <c r="Y315" s="1405" t="s">
        <v>407</v>
      </c>
      <c r="Z315" s="1404">
        <v>1</v>
      </c>
      <c r="AA315" s="1404">
        <v>0</v>
      </c>
      <c r="AB315" s="1408"/>
      <c r="AC315" s="1408"/>
      <c r="AD315" s="1408"/>
      <c r="AE315" s="1408"/>
      <c r="AF315" s="1408"/>
      <c r="AG315" s="1408"/>
      <c r="AH315" s="1408"/>
      <c r="AI315" s="1406">
        <v>0</v>
      </c>
      <c r="AJ315" s="1408"/>
      <c r="AK315" s="1408"/>
      <c r="AL315" s="1408"/>
      <c r="AM315" s="1408"/>
      <c r="AN315" s="1408"/>
      <c r="AO315" s="1408"/>
      <c r="AP315" s="1408"/>
      <c r="AQ315" s="1406">
        <v>232500</v>
      </c>
      <c r="AR315" s="1404" t="s">
        <v>407</v>
      </c>
      <c r="AS315" s="1406">
        <v>636.98630136986299</v>
      </c>
      <c r="AT315" s="1406">
        <v>41.876801152737755</v>
      </c>
      <c r="AU315" s="1406">
        <v>0.11473096206229522</v>
      </c>
      <c r="AV315" s="1406">
        <v>1.2780248547806037</v>
      </c>
      <c r="AW315" s="1406">
        <v>3.5014379583030238E-3</v>
      </c>
      <c r="AX315" s="1405" t="s">
        <v>407</v>
      </c>
      <c r="AY315" s="1404">
        <v>0</v>
      </c>
      <c r="AZ315" s="1405" t="s">
        <v>407</v>
      </c>
      <c r="BA315" s="1405" t="s">
        <v>407</v>
      </c>
      <c r="BB315" s="1408"/>
      <c r="BC315" s="1408"/>
      <c r="BD315" s="1404">
        <v>0</v>
      </c>
      <c r="BE315" s="1405" t="s">
        <v>407</v>
      </c>
      <c r="BF315" s="1405" t="s">
        <v>407</v>
      </c>
      <c r="BG315" s="1404">
        <v>0</v>
      </c>
      <c r="BH315" s="1405" t="s">
        <v>407</v>
      </c>
      <c r="BI315" s="1405" t="s">
        <v>407</v>
      </c>
      <c r="BJ315" s="1404">
        <v>0</v>
      </c>
      <c r="BK315" s="1404">
        <v>0</v>
      </c>
      <c r="BL315" s="1404">
        <v>0</v>
      </c>
      <c r="BM315" s="1404">
        <v>0</v>
      </c>
      <c r="BN315" s="1408"/>
      <c r="BO315" s="1404">
        <v>0</v>
      </c>
      <c r="BP315" s="1405" t="s">
        <v>407</v>
      </c>
      <c r="BQ315" s="1405" t="s">
        <v>407</v>
      </c>
      <c r="BR315" s="1404">
        <v>1</v>
      </c>
      <c r="BS315" s="1405" t="s">
        <v>751</v>
      </c>
      <c r="BT315" s="1405" t="s">
        <v>407</v>
      </c>
      <c r="BU315" s="1405" t="s">
        <v>407</v>
      </c>
      <c r="BV315" s="1405" t="s">
        <v>770</v>
      </c>
      <c r="BW315" s="1404">
        <v>0</v>
      </c>
      <c r="BX315" s="1405" t="s">
        <v>407</v>
      </c>
      <c r="BY315" s="1405" t="s">
        <v>407</v>
      </c>
      <c r="BZ315" s="1405" t="s">
        <v>407</v>
      </c>
      <c r="CA315" s="1404">
        <v>0</v>
      </c>
      <c r="CB315" s="1405" t="s">
        <v>407</v>
      </c>
      <c r="CC315" s="1405" t="s">
        <v>677</v>
      </c>
      <c r="CD315" s="1404" t="b">
        <v>0</v>
      </c>
      <c r="CE315" s="1404" t="b">
        <v>0</v>
      </c>
      <c r="CF315" s="1404" t="b">
        <v>0</v>
      </c>
      <c r="CG315" s="1404" t="b">
        <v>0</v>
      </c>
      <c r="CH315" s="1404" t="b">
        <v>0</v>
      </c>
      <c r="CI315" s="1404" t="b">
        <v>0</v>
      </c>
      <c r="CJ315" s="1404" t="b">
        <v>1</v>
      </c>
      <c r="CK315" s="1404" t="b">
        <v>0</v>
      </c>
      <c r="CL315" s="1404" t="b">
        <v>0</v>
      </c>
      <c r="CM315" s="1405" t="s">
        <v>698</v>
      </c>
      <c r="CN315" s="1408"/>
      <c r="CO315" s="1408"/>
      <c r="CP315" s="1408"/>
      <c r="CQ315" s="1404">
        <v>1</v>
      </c>
      <c r="CR315" s="1408"/>
      <c r="CS315" s="1404">
        <v>1</v>
      </c>
      <c r="CT315" s="1405" t="s">
        <v>407</v>
      </c>
      <c r="CU315" s="1408"/>
    </row>
    <row r="316" spans="1:99" hidden="1" x14ac:dyDescent="0.2">
      <c r="A316" s="1404">
        <v>2024</v>
      </c>
      <c r="B316" s="1405" t="s">
        <v>178</v>
      </c>
      <c r="C316" s="1405" t="s">
        <v>1195</v>
      </c>
      <c r="D316" s="1406">
        <v>1</v>
      </c>
      <c r="E316" s="1406">
        <v>0</v>
      </c>
      <c r="F316" s="1405" t="s">
        <v>243</v>
      </c>
      <c r="G316" s="1407" t="s">
        <v>699</v>
      </c>
      <c r="H316" s="1405" t="s">
        <v>407</v>
      </c>
      <c r="I316" s="1405" t="s">
        <v>694</v>
      </c>
      <c r="J316" s="1405" t="s">
        <v>298</v>
      </c>
      <c r="K316" s="1405" t="s">
        <v>1196</v>
      </c>
      <c r="L316" s="1405" t="s">
        <v>407</v>
      </c>
      <c r="M316" s="1405" t="s">
        <v>407</v>
      </c>
      <c r="N316" s="1408"/>
      <c r="O316" s="1407">
        <v>126</v>
      </c>
      <c r="P316" s="1405" t="s">
        <v>695</v>
      </c>
      <c r="Q316" s="1405" t="s">
        <v>473</v>
      </c>
      <c r="R316" s="1409">
        <v>5528</v>
      </c>
      <c r="S316" s="1409">
        <v>2589</v>
      </c>
      <c r="T316" s="1409">
        <v>363</v>
      </c>
      <c r="U316" s="1407">
        <v>13765</v>
      </c>
      <c r="V316" s="1405" t="s">
        <v>696</v>
      </c>
      <c r="W316" s="1405" t="s">
        <v>700</v>
      </c>
      <c r="X316" s="1405" t="s">
        <v>701</v>
      </c>
      <c r="Y316" s="1405" t="s">
        <v>407</v>
      </c>
      <c r="Z316" s="1404">
        <v>1</v>
      </c>
      <c r="AA316" s="1404">
        <v>0</v>
      </c>
      <c r="AB316" s="1408"/>
      <c r="AC316" s="1408"/>
      <c r="AD316" s="1408"/>
      <c r="AE316" s="1408"/>
      <c r="AF316" s="1408"/>
      <c r="AG316" s="1408"/>
      <c r="AH316" s="1408"/>
      <c r="AI316" s="1406">
        <v>0</v>
      </c>
      <c r="AJ316" s="1408"/>
      <c r="AK316" s="1408"/>
      <c r="AL316" s="1408"/>
      <c r="AM316" s="1408"/>
      <c r="AN316" s="1408"/>
      <c r="AO316" s="1408"/>
      <c r="AP316" s="1408"/>
      <c r="AQ316" s="1406">
        <v>41813</v>
      </c>
      <c r="AR316" s="1404" t="s">
        <v>407</v>
      </c>
      <c r="AS316" s="1406">
        <v>114.55616438356165</v>
      </c>
      <c r="AT316" s="1406">
        <v>7.5638567293777133</v>
      </c>
      <c r="AU316" s="1406">
        <v>2.0722895148980035E-2</v>
      </c>
      <c r="AV316" s="1406">
        <v>1.2780248547806037</v>
      </c>
      <c r="AW316" s="1406">
        <v>3.5014379583030238E-3</v>
      </c>
      <c r="AX316" s="1405" t="s">
        <v>407</v>
      </c>
      <c r="AY316" s="1404">
        <v>0</v>
      </c>
      <c r="AZ316" s="1405" t="s">
        <v>407</v>
      </c>
      <c r="BA316" s="1405" t="s">
        <v>407</v>
      </c>
      <c r="BB316" s="1408"/>
      <c r="BC316" s="1408"/>
      <c r="BD316" s="1404">
        <v>0</v>
      </c>
      <c r="BE316" s="1405" t="s">
        <v>407</v>
      </c>
      <c r="BF316" s="1405" t="s">
        <v>407</v>
      </c>
      <c r="BG316" s="1404">
        <v>0</v>
      </c>
      <c r="BH316" s="1405" t="s">
        <v>407</v>
      </c>
      <c r="BI316" s="1405" t="s">
        <v>407</v>
      </c>
      <c r="BJ316" s="1404">
        <v>0</v>
      </c>
      <c r="BK316" s="1404">
        <v>0</v>
      </c>
      <c r="BL316" s="1404">
        <v>0</v>
      </c>
      <c r="BM316" s="1404">
        <v>0</v>
      </c>
      <c r="BN316" s="1408"/>
      <c r="BO316" s="1404">
        <v>0</v>
      </c>
      <c r="BP316" s="1405" t="s">
        <v>407</v>
      </c>
      <c r="BQ316" s="1405" t="s">
        <v>407</v>
      </c>
      <c r="BR316" s="1404">
        <v>1</v>
      </c>
      <c r="BS316" s="1405" t="s">
        <v>808</v>
      </c>
      <c r="BT316" s="1405" t="s">
        <v>407</v>
      </c>
      <c r="BU316" s="1405" t="s">
        <v>407</v>
      </c>
      <c r="BV316" s="1405" t="s">
        <v>1006</v>
      </c>
      <c r="BW316" s="1404">
        <v>0</v>
      </c>
      <c r="BX316" s="1405" t="s">
        <v>407</v>
      </c>
      <c r="BY316" s="1405" t="s">
        <v>407</v>
      </c>
      <c r="BZ316" s="1405" t="s">
        <v>407</v>
      </c>
      <c r="CA316" s="1404">
        <v>0</v>
      </c>
      <c r="CB316" s="1405" t="s">
        <v>407</v>
      </c>
      <c r="CC316" s="1405" t="s">
        <v>677</v>
      </c>
      <c r="CD316" s="1404" t="b">
        <v>0</v>
      </c>
      <c r="CE316" s="1404" t="b">
        <v>0</v>
      </c>
      <c r="CF316" s="1404" t="b">
        <v>0</v>
      </c>
      <c r="CG316" s="1404" t="b">
        <v>0</v>
      </c>
      <c r="CH316" s="1404" t="b">
        <v>0</v>
      </c>
      <c r="CI316" s="1404" t="b">
        <v>0</v>
      </c>
      <c r="CJ316" s="1404" t="b">
        <v>1</v>
      </c>
      <c r="CK316" s="1404" t="b">
        <v>0</v>
      </c>
      <c r="CL316" s="1404" t="b">
        <v>0</v>
      </c>
      <c r="CM316" s="1405" t="s">
        <v>698</v>
      </c>
      <c r="CN316" s="1408"/>
      <c r="CO316" s="1408"/>
      <c r="CP316" s="1408"/>
      <c r="CQ316" s="1404">
        <v>1</v>
      </c>
      <c r="CR316" s="1408"/>
      <c r="CS316" s="1404">
        <v>1</v>
      </c>
      <c r="CT316" s="1405" t="s">
        <v>407</v>
      </c>
      <c r="CU316" s="1408"/>
    </row>
    <row r="317" spans="1:99" hidden="1" x14ac:dyDescent="0.2">
      <c r="A317" s="1404">
        <v>2024</v>
      </c>
      <c r="B317" s="1405" t="s">
        <v>178</v>
      </c>
      <c r="C317" s="1405" t="s">
        <v>864</v>
      </c>
      <c r="D317" s="1406">
        <v>1</v>
      </c>
      <c r="E317" s="1406">
        <v>0</v>
      </c>
      <c r="F317" s="1405" t="s">
        <v>243</v>
      </c>
      <c r="G317" s="1407" t="s">
        <v>699</v>
      </c>
      <c r="H317" s="1405" t="s">
        <v>407</v>
      </c>
      <c r="I317" s="1405" t="s">
        <v>694</v>
      </c>
      <c r="J317" s="1405" t="s">
        <v>298</v>
      </c>
      <c r="K317" s="1405" t="s">
        <v>865</v>
      </c>
      <c r="L317" s="1405" t="s">
        <v>407</v>
      </c>
      <c r="M317" s="1405" t="s">
        <v>407</v>
      </c>
      <c r="N317" s="1408"/>
      <c r="O317" s="1407">
        <v>126</v>
      </c>
      <c r="P317" s="1405" t="s">
        <v>695</v>
      </c>
      <c r="Q317" s="1405" t="s">
        <v>473</v>
      </c>
      <c r="R317" s="1409">
        <v>8391</v>
      </c>
      <c r="S317" s="1409">
        <v>3657</v>
      </c>
      <c r="T317" s="1409">
        <v>477</v>
      </c>
      <c r="U317" s="1407">
        <v>13765</v>
      </c>
      <c r="V317" s="1405" t="s">
        <v>696</v>
      </c>
      <c r="W317" s="1405" t="s">
        <v>700</v>
      </c>
      <c r="X317" s="1405" t="s">
        <v>701</v>
      </c>
      <c r="Y317" s="1405" t="s">
        <v>407</v>
      </c>
      <c r="Z317" s="1404">
        <v>1</v>
      </c>
      <c r="AA317" s="1404">
        <v>0</v>
      </c>
      <c r="AB317" s="1408"/>
      <c r="AC317" s="1408"/>
      <c r="AD317" s="1408"/>
      <c r="AE317" s="1408"/>
      <c r="AF317" s="1408"/>
      <c r="AG317" s="1406">
        <v>0</v>
      </c>
      <c r="AH317" s="1408"/>
      <c r="AI317" s="1406">
        <v>0</v>
      </c>
      <c r="AJ317" s="1408"/>
      <c r="AK317" s="1408"/>
      <c r="AL317" s="1408"/>
      <c r="AM317" s="1408"/>
      <c r="AN317" s="1408"/>
      <c r="AO317" s="1406">
        <v>2030</v>
      </c>
      <c r="AP317" s="1408"/>
      <c r="AQ317" s="1406">
        <v>2030</v>
      </c>
      <c r="AR317" s="1404" t="s">
        <v>407</v>
      </c>
      <c r="AS317" s="1406">
        <v>5.5616438356164384</v>
      </c>
      <c r="AT317" s="1406">
        <v>0.24192587295912288</v>
      </c>
      <c r="AU317" s="1406">
        <v>6.6281061084691201E-4</v>
      </c>
      <c r="AV317" s="1406">
        <v>1.2780248547806037</v>
      </c>
      <c r="AW317" s="1406">
        <v>3.5014379583030238E-3</v>
      </c>
      <c r="AX317" s="1405" t="s">
        <v>868</v>
      </c>
      <c r="AY317" s="1404">
        <v>1</v>
      </c>
      <c r="AZ317" s="1405" t="s">
        <v>808</v>
      </c>
      <c r="BA317" s="1405" t="s">
        <v>407</v>
      </c>
      <c r="BB317" s="1408"/>
      <c r="BC317" s="1408"/>
      <c r="BD317" s="1404">
        <v>0</v>
      </c>
      <c r="BE317" s="1405" t="s">
        <v>407</v>
      </c>
      <c r="BF317" s="1405" t="s">
        <v>407</v>
      </c>
      <c r="BG317" s="1404">
        <v>0</v>
      </c>
      <c r="BH317" s="1405" t="s">
        <v>407</v>
      </c>
      <c r="BI317" s="1405" t="s">
        <v>407</v>
      </c>
      <c r="BJ317" s="1404">
        <v>0</v>
      </c>
      <c r="BK317" s="1404">
        <v>0</v>
      </c>
      <c r="BL317" s="1404">
        <v>0</v>
      </c>
      <c r="BM317" s="1404">
        <v>0</v>
      </c>
      <c r="BN317" s="1408"/>
      <c r="BO317" s="1404">
        <v>0</v>
      </c>
      <c r="BP317" s="1405" t="s">
        <v>407</v>
      </c>
      <c r="BQ317" s="1405" t="s">
        <v>407</v>
      </c>
      <c r="BR317" s="1404">
        <v>0</v>
      </c>
      <c r="BS317" s="1405" t="s">
        <v>407</v>
      </c>
      <c r="BT317" s="1405" t="s">
        <v>407</v>
      </c>
      <c r="BU317" s="1405" t="s">
        <v>407</v>
      </c>
      <c r="BV317" s="1405" t="s">
        <v>407</v>
      </c>
      <c r="BW317" s="1404">
        <v>0</v>
      </c>
      <c r="BX317" s="1405" t="s">
        <v>407</v>
      </c>
      <c r="BY317" s="1405" t="s">
        <v>407</v>
      </c>
      <c r="BZ317" s="1405" t="s">
        <v>407</v>
      </c>
      <c r="CA317" s="1404">
        <v>0</v>
      </c>
      <c r="CB317" s="1405" t="s">
        <v>407</v>
      </c>
      <c r="CC317" s="1405" t="s">
        <v>677</v>
      </c>
      <c r="CD317" s="1404" t="b">
        <v>0</v>
      </c>
      <c r="CE317" s="1404" t="b">
        <v>0</v>
      </c>
      <c r="CF317" s="1404" t="b">
        <v>0</v>
      </c>
      <c r="CG317" s="1404" t="b">
        <v>0</v>
      </c>
      <c r="CH317" s="1404" t="b">
        <v>0</v>
      </c>
      <c r="CI317" s="1404" t="b">
        <v>0</v>
      </c>
      <c r="CJ317" s="1404" t="b">
        <v>1</v>
      </c>
      <c r="CK317" s="1404" t="b">
        <v>0</v>
      </c>
      <c r="CL317" s="1404" t="b">
        <v>0</v>
      </c>
      <c r="CM317" s="1405" t="s">
        <v>750</v>
      </c>
      <c r="CN317" s="1408"/>
      <c r="CO317" s="1408"/>
      <c r="CP317" s="1408"/>
      <c r="CQ317" s="1404">
        <v>1</v>
      </c>
      <c r="CR317" s="1408"/>
      <c r="CS317" s="1404">
        <v>1</v>
      </c>
      <c r="CT317" s="1405" t="s">
        <v>407</v>
      </c>
      <c r="CU317" s="1408"/>
    </row>
    <row r="318" spans="1:99" hidden="1" x14ac:dyDescent="0.2">
      <c r="A318" s="1404">
        <v>2024</v>
      </c>
      <c r="B318" s="1405" t="s">
        <v>178</v>
      </c>
      <c r="C318" s="1405" t="s">
        <v>926</v>
      </c>
      <c r="D318" s="1406">
        <v>1</v>
      </c>
      <c r="E318" s="1406">
        <v>0</v>
      </c>
      <c r="F318" s="1405" t="s">
        <v>243</v>
      </c>
      <c r="G318" s="1407" t="s">
        <v>699</v>
      </c>
      <c r="H318" s="1405" t="s">
        <v>407</v>
      </c>
      <c r="I318" s="1405" t="s">
        <v>694</v>
      </c>
      <c r="J318" s="1405" t="s">
        <v>298</v>
      </c>
      <c r="K318" s="1405" t="s">
        <v>927</v>
      </c>
      <c r="L318" s="1405" t="s">
        <v>407</v>
      </c>
      <c r="M318" s="1405" t="s">
        <v>407</v>
      </c>
      <c r="N318" s="1408"/>
      <c r="O318" s="1407">
        <v>126</v>
      </c>
      <c r="P318" s="1405" t="s">
        <v>695</v>
      </c>
      <c r="Q318" s="1405" t="s">
        <v>473</v>
      </c>
      <c r="R318" s="1409">
        <v>4313</v>
      </c>
      <c r="S318" s="1409">
        <v>2253</v>
      </c>
      <c r="T318" s="1409">
        <v>239</v>
      </c>
      <c r="U318" s="1407">
        <v>13765</v>
      </c>
      <c r="V318" s="1405" t="s">
        <v>696</v>
      </c>
      <c r="W318" s="1405" t="s">
        <v>700</v>
      </c>
      <c r="X318" s="1405" t="s">
        <v>701</v>
      </c>
      <c r="Y318" s="1405" t="s">
        <v>407</v>
      </c>
      <c r="Z318" s="1404">
        <v>1</v>
      </c>
      <c r="AA318" s="1404">
        <v>0</v>
      </c>
      <c r="AB318" s="1408"/>
      <c r="AC318" s="1408"/>
      <c r="AD318" s="1408"/>
      <c r="AE318" s="1408"/>
      <c r="AF318" s="1408"/>
      <c r="AG318" s="1408"/>
      <c r="AH318" s="1408"/>
      <c r="AI318" s="1406">
        <v>0</v>
      </c>
      <c r="AJ318" s="1408"/>
      <c r="AK318" s="1408"/>
      <c r="AL318" s="1408"/>
      <c r="AM318" s="1408"/>
      <c r="AN318" s="1408"/>
      <c r="AO318" s="1408"/>
      <c r="AP318" s="1408"/>
      <c r="AQ318" s="1406">
        <v>14404</v>
      </c>
      <c r="AR318" s="1404" t="s">
        <v>407</v>
      </c>
      <c r="AS318" s="1406">
        <v>39.463013698630135</v>
      </c>
      <c r="AT318" s="1406">
        <v>3.3396707628101088</v>
      </c>
      <c r="AU318" s="1406">
        <v>9.149782911808518E-3</v>
      </c>
      <c r="AV318" s="1406">
        <v>1.2780248547806037</v>
      </c>
      <c r="AW318" s="1406">
        <v>3.5014379583030238E-3</v>
      </c>
      <c r="AX318" s="1405" t="s">
        <v>1295</v>
      </c>
      <c r="AY318" s="1404">
        <v>0</v>
      </c>
      <c r="AZ318" s="1405" t="s">
        <v>407</v>
      </c>
      <c r="BA318" s="1405" t="s">
        <v>407</v>
      </c>
      <c r="BB318" s="1408"/>
      <c r="BC318" s="1408"/>
      <c r="BD318" s="1404">
        <v>0</v>
      </c>
      <c r="BE318" s="1405" t="s">
        <v>407</v>
      </c>
      <c r="BF318" s="1405" t="s">
        <v>407</v>
      </c>
      <c r="BG318" s="1404">
        <v>0</v>
      </c>
      <c r="BH318" s="1405" t="s">
        <v>407</v>
      </c>
      <c r="BI318" s="1405" t="s">
        <v>407</v>
      </c>
      <c r="BJ318" s="1404">
        <v>0</v>
      </c>
      <c r="BK318" s="1404">
        <v>0</v>
      </c>
      <c r="BL318" s="1404">
        <v>0</v>
      </c>
      <c r="BM318" s="1404">
        <v>0</v>
      </c>
      <c r="BN318" s="1408"/>
      <c r="BO318" s="1404">
        <v>0</v>
      </c>
      <c r="BP318" s="1405" t="s">
        <v>407</v>
      </c>
      <c r="BQ318" s="1405" t="s">
        <v>407</v>
      </c>
      <c r="BR318" s="1404">
        <v>1</v>
      </c>
      <c r="BS318" s="1405" t="s">
        <v>751</v>
      </c>
      <c r="BT318" s="1405" t="s">
        <v>407</v>
      </c>
      <c r="BU318" s="1405" t="s">
        <v>407</v>
      </c>
      <c r="BV318" s="1405" t="s">
        <v>407</v>
      </c>
      <c r="BW318" s="1404">
        <v>0</v>
      </c>
      <c r="BX318" s="1405" t="s">
        <v>407</v>
      </c>
      <c r="BY318" s="1405" t="s">
        <v>407</v>
      </c>
      <c r="BZ318" s="1405" t="s">
        <v>407</v>
      </c>
      <c r="CA318" s="1404">
        <v>0</v>
      </c>
      <c r="CB318" s="1405" t="s">
        <v>407</v>
      </c>
      <c r="CC318" s="1405" t="s">
        <v>677</v>
      </c>
      <c r="CD318" s="1404" t="b">
        <v>0</v>
      </c>
      <c r="CE318" s="1404" t="b">
        <v>0</v>
      </c>
      <c r="CF318" s="1404" t="b">
        <v>0</v>
      </c>
      <c r="CG318" s="1404" t="b">
        <v>0</v>
      </c>
      <c r="CH318" s="1404" t="b">
        <v>0</v>
      </c>
      <c r="CI318" s="1404" t="b">
        <v>0</v>
      </c>
      <c r="CJ318" s="1404" t="b">
        <v>1</v>
      </c>
      <c r="CK318" s="1404" t="b">
        <v>0</v>
      </c>
      <c r="CL318" s="1404" t="b">
        <v>0</v>
      </c>
      <c r="CM318" s="1405" t="s">
        <v>698</v>
      </c>
      <c r="CN318" s="1408"/>
      <c r="CO318" s="1408"/>
      <c r="CP318" s="1408"/>
      <c r="CQ318" s="1404">
        <v>1</v>
      </c>
      <c r="CR318" s="1408"/>
      <c r="CS318" s="1404">
        <v>1</v>
      </c>
      <c r="CT318" s="1405" t="s">
        <v>407</v>
      </c>
      <c r="CU318" s="1408"/>
    </row>
    <row r="319" spans="1:99" hidden="1" x14ac:dyDescent="0.2">
      <c r="A319" s="1404">
        <v>2024</v>
      </c>
      <c r="B319" s="1405" t="s">
        <v>178</v>
      </c>
      <c r="C319" s="1405" t="s">
        <v>869</v>
      </c>
      <c r="D319" s="1406">
        <v>1</v>
      </c>
      <c r="E319" s="1406">
        <v>0</v>
      </c>
      <c r="F319" s="1405" t="s">
        <v>243</v>
      </c>
      <c r="G319" s="1407" t="s">
        <v>699</v>
      </c>
      <c r="H319" s="1405" t="s">
        <v>407</v>
      </c>
      <c r="I319" s="1405" t="s">
        <v>694</v>
      </c>
      <c r="J319" s="1405" t="s">
        <v>298</v>
      </c>
      <c r="K319" s="1405" t="s">
        <v>870</v>
      </c>
      <c r="L319" s="1405" t="s">
        <v>407</v>
      </c>
      <c r="M319" s="1405" t="s">
        <v>407</v>
      </c>
      <c r="N319" s="1408"/>
      <c r="O319" s="1407">
        <v>126</v>
      </c>
      <c r="P319" s="1405" t="s">
        <v>695</v>
      </c>
      <c r="Q319" s="1405" t="s">
        <v>473</v>
      </c>
      <c r="R319" s="1409">
        <v>4480</v>
      </c>
      <c r="S319" s="1409">
        <v>1954</v>
      </c>
      <c r="T319" s="1409">
        <v>172</v>
      </c>
      <c r="U319" s="1407">
        <v>13765</v>
      </c>
      <c r="V319" s="1405" t="s">
        <v>696</v>
      </c>
      <c r="W319" s="1405" t="s">
        <v>700</v>
      </c>
      <c r="X319" s="1405" t="s">
        <v>701</v>
      </c>
      <c r="Y319" s="1405" t="s">
        <v>407</v>
      </c>
      <c r="Z319" s="1404">
        <v>1</v>
      </c>
      <c r="AA319" s="1404">
        <v>0</v>
      </c>
      <c r="AB319" s="1408"/>
      <c r="AC319" s="1408"/>
      <c r="AD319" s="1408"/>
      <c r="AE319" s="1408"/>
      <c r="AF319" s="1408"/>
      <c r="AG319" s="1408"/>
      <c r="AH319" s="1408"/>
      <c r="AI319" s="1406">
        <v>16960</v>
      </c>
      <c r="AJ319" s="1408"/>
      <c r="AK319" s="1408"/>
      <c r="AL319" s="1408"/>
      <c r="AM319" s="1408"/>
      <c r="AN319" s="1408"/>
      <c r="AO319" s="1408"/>
      <c r="AP319" s="1408"/>
      <c r="AQ319" s="1406">
        <v>35520</v>
      </c>
      <c r="AR319" s="1404" t="s">
        <v>407</v>
      </c>
      <c r="AS319" s="1406">
        <v>97.31506849315069</v>
      </c>
      <c r="AT319" s="1406">
        <v>7.9285714285714288</v>
      </c>
      <c r="AU319" s="1406">
        <v>2.172211350293542E-2</v>
      </c>
      <c r="AV319" s="1406">
        <v>1.2780248547806037</v>
      </c>
      <c r="AW319" s="1406">
        <v>3.5014379583030238E-3</v>
      </c>
      <c r="AX319" s="1405" t="s">
        <v>407</v>
      </c>
      <c r="AY319" s="1404">
        <v>0</v>
      </c>
      <c r="AZ319" s="1405" t="s">
        <v>407</v>
      </c>
      <c r="BA319" s="1405" t="s">
        <v>407</v>
      </c>
      <c r="BB319" s="1408"/>
      <c r="BC319" s="1408"/>
      <c r="BD319" s="1404">
        <v>0</v>
      </c>
      <c r="BE319" s="1405" t="s">
        <v>407</v>
      </c>
      <c r="BF319" s="1405" t="s">
        <v>407</v>
      </c>
      <c r="BG319" s="1404">
        <v>0</v>
      </c>
      <c r="BH319" s="1405" t="s">
        <v>407</v>
      </c>
      <c r="BI319" s="1405" t="s">
        <v>407</v>
      </c>
      <c r="BJ319" s="1404">
        <v>0</v>
      </c>
      <c r="BK319" s="1404">
        <v>0</v>
      </c>
      <c r="BL319" s="1404">
        <v>0</v>
      </c>
      <c r="BM319" s="1404">
        <v>0</v>
      </c>
      <c r="BN319" s="1408"/>
      <c r="BO319" s="1404">
        <v>0</v>
      </c>
      <c r="BP319" s="1405" t="s">
        <v>407</v>
      </c>
      <c r="BQ319" s="1405" t="s">
        <v>407</v>
      </c>
      <c r="BR319" s="1404">
        <v>1</v>
      </c>
      <c r="BS319" s="1405" t="s">
        <v>749</v>
      </c>
      <c r="BT319" s="1405" t="s">
        <v>407</v>
      </c>
      <c r="BU319" s="1405" t="s">
        <v>407</v>
      </c>
      <c r="BV319" s="1405" t="s">
        <v>1280</v>
      </c>
      <c r="BW319" s="1404">
        <v>0</v>
      </c>
      <c r="BX319" s="1405" t="s">
        <v>407</v>
      </c>
      <c r="BY319" s="1405" t="s">
        <v>407</v>
      </c>
      <c r="BZ319" s="1405" t="s">
        <v>407</v>
      </c>
      <c r="CA319" s="1404">
        <v>0</v>
      </c>
      <c r="CB319" s="1405" t="s">
        <v>407</v>
      </c>
      <c r="CC319" s="1405" t="s">
        <v>677</v>
      </c>
      <c r="CD319" s="1404" t="b">
        <v>0</v>
      </c>
      <c r="CE319" s="1404" t="b">
        <v>0</v>
      </c>
      <c r="CF319" s="1404" t="b">
        <v>0</v>
      </c>
      <c r="CG319" s="1404" t="b">
        <v>0</v>
      </c>
      <c r="CH319" s="1404" t="b">
        <v>0</v>
      </c>
      <c r="CI319" s="1404" t="b">
        <v>0</v>
      </c>
      <c r="CJ319" s="1404" t="b">
        <v>1</v>
      </c>
      <c r="CK319" s="1404" t="b">
        <v>0</v>
      </c>
      <c r="CL319" s="1404" t="b">
        <v>0</v>
      </c>
      <c r="CM319" s="1405" t="s">
        <v>698</v>
      </c>
      <c r="CN319" s="1408"/>
      <c r="CO319" s="1408"/>
      <c r="CP319" s="1408"/>
      <c r="CQ319" s="1404">
        <v>1</v>
      </c>
      <c r="CR319" s="1408"/>
      <c r="CS319" s="1404">
        <v>1</v>
      </c>
      <c r="CT319" s="1405" t="s">
        <v>407</v>
      </c>
      <c r="CU319" s="1408"/>
    </row>
    <row r="320" spans="1:99" hidden="1" x14ac:dyDescent="0.2">
      <c r="A320" s="1404">
        <v>2024</v>
      </c>
      <c r="B320" s="1405" t="s">
        <v>178</v>
      </c>
      <c r="C320" s="1405" t="s">
        <v>954</v>
      </c>
      <c r="D320" s="1406">
        <v>1</v>
      </c>
      <c r="E320" s="1406">
        <v>0</v>
      </c>
      <c r="F320" s="1405" t="s">
        <v>243</v>
      </c>
      <c r="G320" s="1407" t="s">
        <v>699</v>
      </c>
      <c r="H320" s="1405" t="s">
        <v>407</v>
      </c>
      <c r="I320" s="1405" t="s">
        <v>694</v>
      </c>
      <c r="J320" s="1405" t="s">
        <v>298</v>
      </c>
      <c r="K320" s="1405" t="s">
        <v>799</v>
      </c>
      <c r="L320" s="1405" t="s">
        <v>407</v>
      </c>
      <c r="M320" s="1405" t="s">
        <v>407</v>
      </c>
      <c r="N320" s="1408"/>
      <c r="O320" s="1407">
        <v>126</v>
      </c>
      <c r="P320" s="1405" t="s">
        <v>695</v>
      </c>
      <c r="Q320" s="1405" t="s">
        <v>473</v>
      </c>
      <c r="R320" s="1409">
        <v>11914</v>
      </c>
      <c r="S320" s="1409">
        <v>5090</v>
      </c>
      <c r="T320" s="1409">
        <v>442</v>
      </c>
      <c r="U320" s="1407">
        <v>13765</v>
      </c>
      <c r="V320" s="1405" t="s">
        <v>696</v>
      </c>
      <c r="W320" s="1405" t="s">
        <v>700</v>
      </c>
      <c r="X320" s="1405" t="s">
        <v>701</v>
      </c>
      <c r="Y320" s="1405" t="s">
        <v>407</v>
      </c>
      <c r="Z320" s="1404">
        <v>1</v>
      </c>
      <c r="AA320" s="1404">
        <v>0</v>
      </c>
      <c r="AB320" s="1408"/>
      <c r="AC320" s="1408"/>
      <c r="AD320" s="1408"/>
      <c r="AE320" s="1408"/>
      <c r="AF320" s="1408"/>
      <c r="AG320" s="1406">
        <v>0</v>
      </c>
      <c r="AH320" s="1408"/>
      <c r="AI320" s="1406">
        <v>0</v>
      </c>
      <c r="AJ320" s="1408"/>
      <c r="AK320" s="1408"/>
      <c r="AL320" s="1408"/>
      <c r="AM320" s="1408"/>
      <c r="AN320" s="1408"/>
      <c r="AO320" s="1406">
        <v>5819</v>
      </c>
      <c r="AP320" s="1408"/>
      <c r="AQ320" s="1406">
        <v>5819</v>
      </c>
      <c r="AR320" s="1404" t="s">
        <v>407</v>
      </c>
      <c r="AS320" s="1406">
        <v>15.942465753424658</v>
      </c>
      <c r="AT320" s="1406">
        <v>0.48841698841698844</v>
      </c>
      <c r="AU320" s="1406">
        <v>1.3381287353890095E-3</v>
      </c>
      <c r="AV320" s="1406">
        <v>1.2780248547806037</v>
      </c>
      <c r="AW320" s="1406">
        <v>3.5014379583030238E-3</v>
      </c>
      <c r="AX320" s="1405" t="s">
        <v>957</v>
      </c>
      <c r="AY320" s="1404">
        <v>1</v>
      </c>
      <c r="AZ320" s="1405" t="s">
        <v>808</v>
      </c>
      <c r="BA320" s="1405" t="s">
        <v>407</v>
      </c>
      <c r="BB320" s="1408"/>
      <c r="BC320" s="1408"/>
      <c r="BD320" s="1404">
        <v>0</v>
      </c>
      <c r="BE320" s="1405" t="s">
        <v>407</v>
      </c>
      <c r="BF320" s="1405" t="s">
        <v>407</v>
      </c>
      <c r="BG320" s="1404">
        <v>0</v>
      </c>
      <c r="BH320" s="1405" t="s">
        <v>407</v>
      </c>
      <c r="BI320" s="1405" t="s">
        <v>407</v>
      </c>
      <c r="BJ320" s="1404">
        <v>0</v>
      </c>
      <c r="BK320" s="1404">
        <v>0</v>
      </c>
      <c r="BL320" s="1404">
        <v>0</v>
      </c>
      <c r="BM320" s="1404">
        <v>0</v>
      </c>
      <c r="BN320" s="1408"/>
      <c r="BO320" s="1404">
        <v>0</v>
      </c>
      <c r="BP320" s="1405" t="s">
        <v>407</v>
      </c>
      <c r="BQ320" s="1405" t="s">
        <v>407</v>
      </c>
      <c r="BR320" s="1404">
        <v>0</v>
      </c>
      <c r="BS320" s="1405" t="s">
        <v>407</v>
      </c>
      <c r="BT320" s="1405" t="s">
        <v>407</v>
      </c>
      <c r="BU320" s="1405" t="s">
        <v>407</v>
      </c>
      <c r="BV320" s="1405" t="s">
        <v>846</v>
      </c>
      <c r="BW320" s="1404">
        <v>0</v>
      </c>
      <c r="BX320" s="1405" t="s">
        <v>407</v>
      </c>
      <c r="BY320" s="1405" t="s">
        <v>407</v>
      </c>
      <c r="BZ320" s="1405" t="s">
        <v>407</v>
      </c>
      <c r="CA320" s="1404">
        <v>0</v>
      </c>
      <c r="CB320" s="1405" t="s">
        <v>407</v>
      </c>
      <c r="CC320" s="1405" t="s">
        <v>677</v>
      </c>
      <c r="CD320" s="1404" t="b">
        <v>0</v>
      </c>
      <c r="CE320" s="1404" t="b">
        <v>0</v>
      </c>
      <c r="CF320" s="1404" t="b">
        <v>0</v>
      </c>
      <c r="CG320" s="1404" t="b">
        <v>0</v>
      </c>
      <c r="CH320" s="1404" t="b">
        <v>0</v>
      </c>
      <c r="CI320" s="1404" t="b">
        <v>0</v>
      </c>
      <c r="CJ320" s="1404" t="b">
        <v>1</v>
      </c>
      <c r="CK320" s="1404" t="b">
        <v>0</v>
      </c>
      <c r="CL320" s="1404" t="b">
        <v>0</v>
      </c>
      <c r="CM320" s="1405" t="s">
        <v>750</v>
      </c>
      <c r="CN320" s="1408"/>
      <c r="CO320" s="1408"/>
      <c r="CP320" s="1408"/>
      <c r="CQ320" s="1404">
        <v>1</v>
      </c>
      <c r="CR320" s="1408"/>
      <c r="CS320" s="1404">
        <v>1</v>
      </c>
      <c r="CT320" s="1405" t="s">
        <v>407</v>
      </c>
      <c r="CU320" s="1408"/>
    </row>
    <row r="321" spans="1:99" hidden="1" x14ac:dyDescent="0.2">
      <c r="A321" s="1404">
        <v>2024</v>
      </c>
      <c r="B321" s="1405" t="s">
        <v>178</v>
      </c>
      <c r="C321" s="1405" t="s">
        <v>823</v>
      </c>
      <c r="D321" s="1406">
        <v>1</v>
      </c>
      <c r="E321" s="1406">
        <v>0</v>
      </c>
      <c r="F321" s="1405" t="s">
        <v>243</v>
      </c>
      <c r="G321" s="1407" t="s">
        <v>699</v>
      </c>
      <c r="H321" s="1405" t="s">
        <v>407</v>
      </c>
      <c r="I321" s="1405" t="s">
        <v>694</v>
      </c>
      <c r="J321" s="1405" t="s">
        <v>298</v>
      </c>
      <c r="K321" s="1405" t="s">
        <v>824</v>
      </c>
      <c r="L321" s="1405" t="s">
        <v>407</v>
      </c>
      <c r="M321" s="1405" t="s">
        <v>407</v>
      </c>
      <c r="N321" s="1408"/>
      <c r="O321" s="1407">
        <v>126</v>
      </c>
      <c r="P321" s="1405" t="s">
        <v>695</v>
      </c>
      <c r="Q321" s="1405" t="s">
        <v>473</v>
      </c>
      <c r="R321" s="1409">
        <v>17565</v>
      </c>
      <c r="S321" s="1409">
        <v>8583</v>
      </c>
      <c r="T321" s="1409">
        <v>944</v>
      </c>
      <c r="U321" s="1407">
        <v>13765</v>
      </c>
      <c r="V321" s="1405" t="s">
        <v>696</v>
      </c>
      <c r="W321" s="1405" t="s">
        <v>700</v>
      </c>
      <c r="X321" s="1405" t="s">
        <v>701</v>
      </c>
      <c r="Y321" s="1405" t="s">
        <v>407</v>
      </c>
      <c r="Z321" s="1404">
        <v>1</v>
      </c>
      <c r="AA321" s="1404">
        <v>0</v>
      </c>
      <c r="AB321" s="1408"/>
      <c r="AC321" s="1408"/>
      <c r="AD321" s="1408"/>
      <c r="AE321" s="1408"/>
      <c r="AF321" s="1408"/>
      <c r="AG321" s="1408"/>
      <c r="AH321" s="1408"/>
      <c r="AI321" s="1406">
        <v>0</v>
      </c>
      <c r="AJ321" s="1408"/>
      <c r="AK321" s="1408"/>
      <c r="AL321" s="1408"/>
      <c r="AM321" s="1408"/>
      <c r="AN321" s="1408"/>
      <c r="AO321" s="1408"/>
      <c r="AP321" s="1408"/>
      <c r="AQ321" s="1406">
        <v>24870</v>
      </c>
      <c r="AR321" s="1404" t="s">
        <v>407</v>
      </c>
      <c r="AS321" s="1406">
        <v>68.136986301369859</v>
      </c>
      <c r="AT321" s="1406">
        <v>1.4158838599487618</v>
      </c>
      <c r="AU321" s="1406">
        <v>3.87913386287332E-3</v>
      </c>
      <c r="AV321" s="1406">
        <v>1.2780248547806037</v>
      </c>
      <c r="AW321" s="1406">
        <v>3.5014379583030238E-3</v>
      </c>
      <c r="AX321" s="1405" t="s">
        <v>407</v>
      </c>
      <c r="AY321" s="1404">
        <v>0</v>
      </c>
      <c r="AZ321" s="1405" t="s">
        <v>407</v>
      </c>
      <c r="BA321" s="1405" t="s">
        <v>407</v>
      </c>
      <c r="BB321" s="1408"/>
      <c r="BC321" s="1408"/>
      <c r="BD321" s="1404">
        <v>0</v>
      </c>
      <c r="BE321" s="1405" t="s">
        <v>407</v>
      </c>
      <c r="BF321" s="1405" t="s">
        <v>407</v>
      </c>
      <c r="BG321" s="1404">
        <v>0</v>
      </c>
      <c r="BH321" s="1405" t="s">
        <v>407</v>
      </c>
      <c r="BI321" s="1405" t="s">
        <v>407</v>
      </c>
      <c r="BJ321" s="1404">
        <v>0</v>
      </c>
      <c r="BK321" s="1404">
        <v>0</v>
      </c>
      <c r="BL321" s="1404">
        <v>0</v>
      </c>
      <c r="BM321" s="1404">
        <v>0</v>
      </c>
      <c r="BN321" s="1408"/>
      <c r="BO321" s="1404">
        <v>0</v>
      </c>
      <c r="BP321" s="1405" t="s">
        <v>407</v>
      </c>
      <c r="BQ321" s="1405" t="s">
        <v>407</v>
      </c>
      <c r="BR321" s="1404">
        <v>1</v>
      </c>
      <c r="BS321" s="1405" t="s">
        <v>751</v>
      </c>
      <c r="BT321" s="1405" t="s">
        <v>407</v>
      </c>
      <c r="BU321" s="1405" t="s">
        <v>407</v>
      </c>
      <c r="BV321" s="1405" t="s">
        <v>770</v>
      </c>
      <c r="BW321" s="1404">
        <v>0</v>
      </c>
      <c r="BX321" s="1405" t="s">
        <v>407</v>
      </c>
      <c r="BY321" s="1405" t="s">
        <v>407</v>
      </c>
      <c r="BZ321" s="1405" t="s">
        <v>407</v>
      </c>
      <c r="CA321" s="1404">
        <v>0</v>
      </c>
      <c r="CB321" s="1405" t="s">
        <v>407</v>
      </c>
      <c r="CC321" s="1405" t="s">
        <v>677</v>
      </c>
      <c r="CD321" s="1404" t="b">
        <v>0</v>
      </c>
      <c r="CE321" s="1404" t="b">
        <v>0</v>
      </c>
      <c r="CF321" s="1404" t="b">
        <v>0</v>
      </c>
      <c r="CG321" s="1404" t="b">
        <v>0</v>
      </c>
      <c r="CH321" s="1404" t="b">
        <v>0</v>
      </c>
      <c r="CI321" s="1404" t="b">
        <v>0</v>
      </c>
      <c r="CJ321" s="1404" t="b">
        <v>1</v>
      </c>
      <c r="CK321" s="1404" t="b">
        <v>0</v>
      </c>
      <c r="CL321" s="1404" t="b">
        <v>0</v>
      </c>
      <c r="CM321" s="1405" t="s">
        <v>698</v>
      </c>
      <c r="CN321" s="1408"/>
      <c r="CO321" s="1408"/>
      <c r="CP321" s="1408"/>
      <c r="CQ321" s="1404">
        <v>1</v>
      </c>
      <c r="CR321" s="1408"/>
      <c r="CS321" s="1404">
        <v>1</v>
      </c>
      <c r="CT321" s="1405" t="s">
        <v>407</v>
      </c>
      <c r="CU321" s="1408"/>
    </row>
    <row r="322" spans="1:99" hidden="1" x14ac:dyDescent="0.2">
      <c r="A322" s="1404">
        <v>2024</v>
      </c>
      <c r="B322" s="1405" t="s">
        <v>189</v>
      </c>
      <c r="C322" s="1405" t="s">
        <v>740</v>
      </c>
      <c r="D322" s="1406">
        <v>1</v>
      </c>
      <c r="E322" s="1406">
        <v>0</v>
      </c>
      <c r="F322" s="1405" t="s">
        <v>243</v>
      </c>
      <c r="G322" s="1407" t="s">
        <v>699</v>
      </c>
      <c r="H322" s="1405" t="s">
        <v>407</v>
      </c>
      <c r="I322" s="1405" t="s">
        <v>694</v>
      </c>
      <c r="J322" s="1405" t="s">
        <v>342</v>
      </c>
      <c r="K322" s="1405" t="s">
        <v>741</v>
      </c>
      <c r="L322" s="1405" t="s">
        <v>407</v>
      </c>
      <c r="M322" s="1405" t="s">
        <v>407</v>
      </c>
      <c r="N322" s="1408"/>
      <c r="O322" s="1407">
        <v>126</v>
      </c>
      <c r="P322" s="1405" t="s">
        <v>695</v>
      </c>
      <c r="Q322" s="1405" t="s">
        <v>483</v>
      </c>
      <c r="R322" s="1409">
        <v>17876</v>
      </c>
      <c r="S322" s="1409">
        <v>8742</v>
      </c>
      <c r="T322" s="1409">
        <v>1096</v>
      </c>
      <c r="U322" s="1407">
        <v>13765</v>
      </c>
      <c r="V322" s="1405" t="s">
        <v>696</v>
      </c>
      <c r="W322" s="1405" t="s">
        <v>700</v>
      </c>
      <c r="X322" s="1405" t="s">
        <v>701</v>
      </c>
      <c r="Y322" s="1405" t="s">
        <v>407</v>
      </c>
      <c r="Z322" s="1404">
        <v>1</v>
      </c>
      <c r="AA322" s="1404">
        <v>0</v>
      </c>
      <c r="AB322" s="1408"/>
      <c r="AC322" s="1408"/>
      <c r="AD322" s="1408"/>
      <c r="AE322" s="1408"/>
      <c r="AF322" s="1408"/>
      <c r="AG322" s="1408"/>
      <c r="AH322" s="1408"/>
      <c r="AI322" s="1406">
        <v>0</v>
      </c>
      <c r="AJ322" s="1408"/>
      <c r="AK322" s="1408"/>
      <c r="AL322" s="1408"/>
      <c r="AM322" s="1408"/>
      <c r="AN322" s="1408"/>
      <c r="AO322" s="1408"/>
      <c r="AP322" s="1408"/>
      <c r="AQ322" s="1406">
        <v>1459</v>
      </c>
      <c r="AR322" s="1404" t="s">
        <v>407</v>
      </c>
      <c r="AS322" s="1406">
        <v>3.9972602739726026</v>
      </c>
      <c r="AT322" s="1406">
        <v>8.1617811590959946E-2</v>
      </c>
      <c r="AU322" s="1406">
        <v>2.2361044271495875E-4</v>
      </c>
      <c r="AV322" s="1406">
        <v>7.9474366344750635E-2</v>
      </c>
      <c r="AW322" s="1406">
        <v>2.1773798998561819E-4</v>
      </c>
      <c r="AX322" s="1405" t="s">
        <v>407</v>
      </c>
      <c r="AY322" s="1404">
        <v>0</v>
      </c>
      <c r="AZ322" s="1405" t="s">
        <v>407</v>
      </c>
      <c r="BA322" s="1405" t="s">
        <v>407</v>
      </c>
      <c r="BB322" s="1408"/>
      <c r="BC322" s="1408"/>
      <c r="BD322" s="1404">
        <v>0</v>
      </c>
      <c r="BE322" s="1405" t="s">
        <v>407</v>
      </c>
      <c r="BF322" s="1405" t="s">
        <v>407</v>
      </c>
      <c r="BG322" s="1404">
        <v>0</v>
      </c>
      <c r="BH322" s="1405" t="s">
        <v>407</v>
      </c>
      <c r="BI322" s="1405" t="s">
        <v>407</v>
      </c>
      <c r="BJ322" s="1404">
        <v>0</v>
      </c>
      <c r="BK322" s="1404">
        <v>0</v>
      </c>
      <c r="BL322" s="1404">
        <v>0</v>
      </c>
      <c r="BM322" s="1404">
        <v>0</v>
      </c>
      <c r="BN322" s="1408"/>
      <c r="BO322" s="1404">
        <v>0</v>
      </c>
      <c r="BP322" s="1405" t="s">
        <v>407</v>
      </c>
      <c r="BQ322" s="1405" t="s">
        <v>407</v>
      </c>
      <c r="BR322" s="1404">
        <v>1</v>
      </c>
      <c r="BS322" s="1405" t="s">
        <v>808</v>
      </c>
      <c r="BT322" s="1405" t="s">
        <v>407</v>
      </c>
      <c r="BU322" s="1405" t="s">
        <v>407</v>
      </c>
      <c r="BV322" s="1405" t="s">
        <v>846</v>
      </c>
      <c r="BW322" s="1404">
        <v>0</v>
      </c>
      <c r="BX322" s="1405" t="s">
        <v>407</v>
      </c>
      <c r="BY322" s="1405" t="s">
        <v>407</v>
      </c>
      <c r="BZ322" s="1405" t="s">
        <v>407</v>
      </c>
      <c r="CA322" s="1404">
        <v>0</v>
      </c>
      <c r="CB322" s="1405" t="s">
        <v>407</v>
      </c>
      <c r="CC322" s="1405" t="s">
        <v>677</v>
      </c>
      <c r="CD322" s="1404" t="b">
        <v>0</v>
      </c>
      <c r="CE322" s="1404" t="b">
        <v>0</v>
      </c>
      <c r="CF322" s="1404" t="b">
        <v>0</v>
      </c>
      <c r="CG322" s="1404" t="b">
        <v>0</v>
      </c>
      <c r="CH322" s="1404" t="b">
        <v>0</v>
      </c>
      <c r="CI322" s="1404" t="b">
        <v>0</v>
      </c>
      <c r="CJ322" s="1404" t="b">
        <v>1</v>
      </c>
      <c r="CK322" s="1404" t="b">
        <v>0</v>
      </c>
      <c r="CL322" s="1404" t="b">
        <v>0</v>
      </c>
      <c r="CM322" s="1405" t="s">
        <v>698</v>
      </c>
      <c r="CN322" s="1408"/>
      <c r="CO322" s="1408"/>
      <c r="CP322" s="1408"/>
      <c r="CQ322" s="1404">
        <v>1</v>
      </c>
      <c r="CR322" s="1408"/>
      <c r="CS322" s="1404">
        <v>1</v>
      </c>
      <c r="CT322" s="1405" t="s">
        <v>407</v>
      </c>
      <c r="CU322" s="1408"/>
    </row>
    <row r="323" spans="1:99" hidden="1" x14ac:dyDescent="0.2">
      <c r="A323" s="1404">
        <v>2024</v>
      </c>
      <c r="B323" s="1405" t="s">
        <v>178</v>
      </c>
      <c r="C323" s="1405" t="s">
        <v>872</v>
      </c>
      <c r="D323" s="1406">
        <v>1</v>
      </c>
      <c r="E323" s="1406">
        <v>0</v>
      </c>
      <c r="F323" s="1405" t="s">
        <v>243</v>
      </c>
      <c r="G323" s="1407" t="s">
        <v>699</v>
      </c>
      <c r="H323" s="1405" t="s">
        <v>407</v>
      </c>
      <c r="I323" s="1405" t="s">
        <v>694</v>
      </c>
      <c r="J323" s="1405" t="s">
        <v>298</v>
      </c>
      <c r="K323" s="1405" t="s">
        <v>873</v>
      </c>
      <c r="L323" s="1405" t="s">
        <v>407</v>
      </c>
      <c r="M323" s="1405" t="s">
        <v>407</v>
      </c>
      <c r="N323" s="1408"/>
      <c r="O323" s="1407">
        <v>126</v>
      </c>
      <c r="P323" s="1405" t="s">
        <v>695</v>
      </c>
      <c r="Q323" s="1405" t="s">
        <v>473</v>
      </c>
      <c r="R323" s="1409">
        <v>8287</v>
      </c>
      <c r="S323" s="1409">
        <v>3791</v>
      </c>
      <c r="T323" s="1409">
        <v>245</v>
      </c>
      <c r="U323" s="1407">
        <v>13765</v>
      </c>
      <c r="V323" s="1405" t="s">
        <v>696</v>
      </c>
      <c r="W323" s="1405" t="s">
        <v>700</v>
      </c>
      <c r="X323" s="1405" t="s">
        <v>701</v>
      </c>
      <c r="Y323" s="1405" t="s">
        <v>407</v>
      </c>
      <c r="Z323" s="1404">
        <v>1</v>
      </c>
      <c r="AA323" s="1404">
        <v>0</v>
      </c>
      <c r="AB323" s="1408"/>
      <c r="AC323" s="1408"/>
      <c r="AD323" s="1408"/>
      <c r="AE323" s="1408"/>
      <c r="AF323" s="1408"/>
      <c r="AG323" s="1408"/>
      <c r="AH323" s="1408"/>
      <c r="AI323" s="1406">
        <v>0</v>
      </c>
      <c r="AJ323" s="1408"/>
      <c r="AK323" s="1408"/>
      <c r="AL323" s="1408"/>
      <c r="AM323" s="1408"/>
      <c r="AN323" s="1408"/>
      <c r="AO323" s="1408"/>
      <c r="AP323" s="1408"/>
      <c r="AQ323" s="1406">
        <v>3561</v>
      </c>
      <c r="AR323" s="1404" t="s">
        <v>407</v>
      </c>
      <c r="AS323" s="1406">
        <v>9.7561643835616429</v>
      </c>
      <c r="AT323" s="1406">
        <v>0.42970918305780137</v>
      </c>
      <c r="AU323" s="1406">
        <v>1.1772854330350723E-3</v>
      </c>
      <c r="AV323" s="1406">
        <v>1.2780248547806037</v>
      </c>
      <c r="AW323" s="1406">
        <v>3.5014379583030238E-3</v>
      </c>
      <c r="AX323" s="1405" t="s">
        <v>407</v>
      </c>
      <c r="AY323" s="1404">
        <v>0</v>
      </c>
      <c r="AZ323" s="1405" t="s">
        <v>407</v>
      </c>
      <c r="BA323" s="1405" t="s">
        <v>407</v>
      </c>
      <c r="BB323" s="1408"/>
      <c r="BC323" s="1408"/>
      <c r="BD323" s="1404">
        <v>0</v>
      </c>
      <c r="BE323" s="1405" t="s">
        <v>407</v>
      </c>
      <c r="BF323" s="1405" t="s">
        <v>407</v>
      </c>
      <c r="BG323" s="1404">
        <v>0</v>
      </c>
      <c r="BH323" s="1405" t="s">
        <v>407</v>
      </c>
      <c r="BI323" s="1405" t="s">
        <v>407</v>
      </c>
      <c r="BJ323" s="1404">
        <v>0</v>
      </c>
      <c r="BK323" s="1404">
        <v>0</v>
      </c>
      <c r="BL323" s="1404">
        <v>0</v>
      </c>
      <c r="BM323" s="1404">
        <v>0</v>
      </c>
      <c r="BN323" s="1408"/>
      <c r="BO323" s="1404">
        <v>0</v>
      </c>
      <c r="BP323" s="1405" t="s">
        <v>407</v>
      </c>
      <c r="BQ323" s="1405" t="s">
        <v>407</v>
      </c>
      <c r="BR323" s="1404">
        <v>1</v>
      </c>
      <c r="BS323" s="1405" t="s">
        <v>713</v>
      </c>
      <c r="BT323" s="1405" t="s">
        <v>407</v>
      </c>
      <c r="BU323" s="1405" t="s">
        <v>407</v>
      </c>
      <c r="BV323" s="1405" t="s">
        <v>407</v>
      </c>
      <c r="BW323" s="1404">
        <v>0</v>
      </c>
      <c r="BX323" s="1405" t="s">
        <v>407</v>
      </c>
      <c r="BY323" s="1405" t="s">
        <v>407</v>
      </c>
      <c r="BZ323" s="1405" t="s">
        <v>407</v>
      </c>
      <c r="CA323" s="1404">
        <v>0</v>
      </c>
      <c r="CB323" s="1405" t="s">
        <v>407</v>
      </c>
      <c r="CC323" s="1405" t="s">
        <v>677</v>
      </c>
      <c r="CD323" s="1404" t="b">
        <v>0</v>
      </c>
      <c r="CE323" s="1404" t="b">
        <v>0</v>
      </c>
      <c r="CF323" s="1404" t="b">
        <v>0</v>
      </c>
      <c r="CG323" s="1404" t="b">
        <v>0</v>
      </c>
      <c r="CH323" s="1404" t="b">
        <v>0</v>
      </c>
      <c r="CI323" s="1404" t="b">
        <v>0</v>
      </c>
      <c r="CJ323" s="1404" t="b">
        <v>1</v>
      </c>
      <c r="CK323" s="1404" t="b">
        <v>0</v>
      </c>
      <c r="CL323" s="1404" t="b">
        <v>0</v>
      </c>
      <c r="CM323" s="1405" t="s">
        <v>698</v>
      </c>
      <c r="CN323" s="1408"/>
      <c r="CO323" s="1408"/>
      <c r="CP323" s="1408"/>
      <c r="CQ323" s="1404">
        <v>1</v>
      </c>
      <c r="CR323" s="1408"/>
      <c r="CS323" s="1404">
        <v>1</v>
      </c>
      <c r="CT323" s="1405" t="s">
        <v>407</v>
      </c>
      <c r="CU323" s="1408"/>
    </row>
    <row r="324" spans="1:99" hidden="1" x14ac:dyDescent="0.2">
      <c r="A324" s="1404">
        <v>2024</v>
      </c>
      <c r="B324" s="1405" t="s">
        <v>189</v>
      </c>
      <c r="C324" s="1405" t="s">
        <v>716</v>
      </c>
      <c r="D324" s="1406">
        <v>1</v>
      </c>
      <c r="E324" s="1406">
        <v>0</v>
      </c>
      <c r="F324" s="1405" t="s">
        <v>243</v>
      </c>
      <c r="G324" s="1407" t="s">
        <v>699</v>
      </c>
      <c r="H324" s="1405" t="s">
        <v>407</v>
      </c>
      <c r="I324" s="1405" t="s">
        <v>694</v>
      </c>
      <c r="J324" s="1405" t="s">
        <v>342</v>
      </c>
      <c r="K324" s="1405" t="s">
        <v>746</v>
      </c>
      <c r="L324" s="1405" t="s">
        <v>609</v>
      </c>
      <c r="M324" s="1405" t="s">
        <v>407</v>
      </c>
      <c r="N324" s="1408"/>
      <c r="O324" s="1407">
        <v>126</v>
      </c>
      <c r="P324" s="1405" t="s">
        <v>695</v>
      </c>
      <c r="Q324" s="1405" t="s">
        <v>483</v>
      </c>
      <c r="R324" s="1409">
        <v>61906</v>
      </c>
      <c r="S324" s="1409">
        <v>44265</v>
      </c>
      <c r="T324" s="1409">
        <v>2996</v>
      </c>
      <c r="U324" s="1407">
        <v>13765</v>
      </c>
      <c r="V324" s="1405" t="s">
        <v>696</v>
      </c>
      <c r="W324" s="1405" t="s">
        <v>700</v>
      </c>
      <c r="X324" s="1405" t="s">
        <v>701</v>
      </c>
      <c r="Y324" s="1405" t="s">
        <v>407</v>
      </c>
      <c r="Z324" s="1404">
        <v>1</v>
      </c>
      <c r="AA324" s="1404">
        <v>0</v>
      </c>
      <c r="AB324" s="1408"/>
      <c r="AC324" s="1408"/>
      <c r="AD324" s="1408"/>
      <c r="AE324" s="1408"/>
      <c r="AF324" s="1408"/>
      <c r="AG324" s="1408"/>
      <c r="AH324" s="1408"/>
      <c r="AI324" s="1406">
        <v>0</v>
      </c>
      <c r="AJ324" s="1408"/>
      <c r="AK324" s="1408"/>
      <c r="AL324" s="1408"/>
      <c r="AM324" s="1408"/>
      <c r="AN324" s="1408"/>
      <c r="AO324" s="1408"/>
      <c r="AP324" s="1408"/>
      <c r="AQ324" s="1406">
        <v>7880</v>
      </c>
      <c r="AR324" s="1404" t="s">
        <v>407</v>
      </c>
      <c r="AS324" s="1406">
        <v>21.589041095890412</v>
      </c>
      <c r="AT324" s="1406">
        <v>0.12728976189706975</v>
      </c>
      <c r="AU324" s="1406">
        <v>3.4873907369060205E-4</v>
      </c>
      <c r="AV324" s="1406">
        <v>7.9474366344750635E-2</v>
      </c>
      <c r="AW324" s="1406">
        <v>2.1773798998561819E-4</v>
      </c>
      <c r="AX324" s="1405" t="s">
        <v>407</v>
      </c>
      <c r="AY324" s="1404">
        <v>0</v>
      </c>
      <c r="AZ324" s="1405" t="s">
        <v>407</v>
      </c>
      <c r="BA324" s="1405" t="s">
        <v>407</v>
      </c>
      <c r="BB324" s="1408"/>
      <c r="BC324" s="1408"/>
      <c r="BD324" s="1404">
        <v>0</v>
      </c>
      <c r="BE324" s="1405" t="s">
        <v>407</v>
      </c>
      <c r="BF324" s="1405" t="s">
        <v>407</v>
      </c>
      <c r="BG324" s="1404">
        <v>0</v>
      </c>
      <c r="BH324" s="1405" t="s">
        <v>407</v>
      </c>
      <c r="BI324" s="1405" t="s">
        <v>407</v>
      </c>
      <c r="BJ324" s="1404">
        <v>0</v>
      </c>
      <c r="BK324" s="1404">
        <v>0</v>
      </c>
      <c r="BL324" s="1404">
        <v>0</v>
      </c>
      <c r="BM324" s="1404">
        <v>0</v>
      </c>
      <c r="BN324" s="1408"/>
      <c r="BO324" s="1404">
        <v>0</v>
      </c>
      <c r="BP324" s="1405" t="s">
        <v>407</v>
      </c>
      <c r="BQ324" s="1405" t="s">
        <v>407</v>
      </c>
      <c r="BR324" s="1404">
        <v>1</v>
      </c>
      <c r="BS324" s="1405" t="s">
        <v>808</v>
      </c>
      <c r="BT324" s="1405" t="s">
        <v>407</v>
      </c>
      <c r="BU324" s="1405" t="s">
        <v>407</v>
      </c>
      <c r="BV324" s="1405" t="s">
        <v>846</v>
      </c>
      <c r="BW324" s="1404">
        <v>0</v>
      </c>
      <c r="BX324" s="1405" t="s">
        <v>407</v>
      </c>
      <c r="BY324" s="1405" t="s">
        <v>407</v>
      </c>
      <c r="BZ324" s="1405" t="s">
        <v>407</v>
      </c>
      <c r="CA324" s="1404">
        <v>1</v>
      </c>
      <c r="CB324" s="1405" t="s">
        <v>407</v>
      </c>
      <c r="CC324" s="1405" t="s">
        <v>677</v>
      </c>
      <c r="CD324" s="1404" t="b">
        <v>0</v>
      </c>
      <c r="CE324" s="1404" t="b">
        <v>0</v>
      </c>
      <c r="CF324" s="1404" t="b">
        <v>0</v>
      </c>
      <c r="CG324" s="1404" t="b">
        <v>0</v>
      </c>
      <c r="CH324" s="1404" t="b">
        <v>0</v>
      </c>
      <c r="CI324" s="1404" t="b">
        <v>0</v>
      </c>
      <c r="CJ324" s="1404" t="b">
        <v>1</v>
      </c>
      <c r="CK324" s="1404" t="b">
        <v>0</v>
      </c>
      <c r="CL324" s="1404" t="b">
        <v>0</v>
      </c>
      <c r="CM324" s="1405" t="s">
        <v>698</v>
      </c>
      <c r="CN324" s="1408"/>
      <c r="CO324" s="1408"/>
      <c r="CP324" s="1408"/>
      <c r="CQ324" s="1404">
        <v>1</v>
      </c>
      <c r="CR324" s="1408"/>
      <c r="CS324" s="1404">
        <v>1</v>
      </c>
      <c r="CT324" s="1405" t="s">
        <v>407</v>
      </c>
      <c r="CU324" s="1408"/>
    </row>
    <row r="325" spans="1:99" hidden="1" x14ac:dyDescent="0.2">
      <c r="A325" s="1404">
        <v>2024</v>
      </c>
      <c r="B325" s="1405" t="s">
        <v>178</v>
      </c>
      <c r="C325" s="1405" t="s">
        <v>1218</v>
      </c>
      <c r="D325" s="1406">
        <v>1</v>
      </c>
      <c r="E325" s="1406">
        <v>0</v>
      </c>
      <c r="F325" s="1405" t="s">
        <v>243</v>
      </c>
      <c r="G325" s="1407" t="s">
        <v>699</v>
      </c>
      <c r="H325" s="1405" t="s">
        <v>407</v>
      </c>
      <c r="I325" s="1405" t="s">
        <v>694</v>
      </c>
      <c r="J325" s="1405" t="s">
        <v>298</v>
      </c>
      <c r="K325" s="1405" t="s">
        <v>774</v>
      </c>
      <c r="L325" s="1405" t="s">
        <v>407</v>
      </c>
      <c r="M325" s="1405" t="s">
        <v>407</v>
      </c>
      <c r="N325" s="1408"/>
      <c r="O325" s="1407">
        <v>126</v>
      </c>
      <c r="P325" s="1405" t="s">
        <v>695</v>
      </c>
      <c r="Q325" s="1405" t="s">
        <v>473</v>
      </c>
      <c r="R325" s="1409">
        <v>8279</v>
      </c>
      <c r="S325" s="1409">
        <v>3715</v>
      </c>
      <c r="T325" s="1409">
        <v>527</v>
      </c>
      <c r="U325" s="1407">
        <v>13765</v>
      </c>
      <c r="V325" s="1405" t="s">
        <v>696</v>
      </c>
      <c r="W325" s="1405" t="s">
        <v>700</v>
      </c>
      <c r="X325" s="1405" t="s">
        <v>701</v>
      </c>
      <c r="Y325" s="1405" t="s">
        <v>407</v>
      </c>
      <c r="Z325" s="1404">
        <v>1</v>
      </c>
      <c r="AA325" s="1404">
        <v>0</v>
      </c>
      <c r="AB325" s="1408"/>
      <c r="AC325" s="1408"/>
      <c r="AD325" s="1408"/>
      <c r="AE325" s="1408"/>
      <c r="AF325" s="1408"/>
      <c r="AG325" s="1408"/>
      <c r="AH325" s="1408"/>
      <c r="AI325" s="1406">
        <v>0</v>
      </c>
      <c r="AJ325" s="1408"/>
      <c r="AK325" s="1408"/>
      <c r="AL325" s="1408"/>
      <c r="AM325" s="1408"/>
      <c r="AN325" s="1408"/>
      <c r="AO325" s="1408"/>
      <c r="AP325" s="1408"/>
      <c r="AQ325" s="1406">
        <v>880</v>
      </c>
      <c r="AR325" s="1404" t="s">
        <v>407</v>
      </c>
      <c r="AS325" s="1406">
        <v>2.4109589041095889</v>
      </c>
      <c r="AT325" s="1406">
        <v>0.10629303055924628</v>
      </c>
      <c r="AU325" s="1406">
        <v>2.9121378235409938E-4</v>
      </c>
      <c r="AV325" s="1406">
        <v>1.2780248547806037</v>
      </c>
      <c r="AW325" s="1406">
        <v>3.5014379583030238E-3</v>
      </c>
      <c r="AX325" s="1405" t="s">
        <v>407</v>
      </c>
      <c r="AY325" s="1404">
        <v>0</v>
      </c>
      <c r="AZ325" s="1405" t="s">
        <v>407</v>
      </c>
      <c r="BA325" s="1405" t="s">
        <v>407</v>
      </c>
      <c r="BB325" s="1408"/>
      <c r="BC325" s="1408"/>
      <c r="BD325" s="1404">
        <v>0</v>
      </c>
      <c r="BE325" s="1405" t="s">
        <v>407</v>
      </c>
      <c r="BF325" s="1405" t="s">
        <v>407</v>
      </c>
      <c r="BG325" s="1404">
        <v>0</v>
      </c>
      <c r="BH325" s="1405" t="s">
        <v>407</v>
      </c>
      <c r="BI325" s="1405" t="s">
        <v>407</v>
      </c>
      <c r="BJ325" s="1404">
        <v>0</v>
      </c>
      <c r="BK325" s="1404">
        <v>0</v>
      </c>
      <c r="BL325" s="1404">
        <v>0</v>
      </c>
      <c r="BM325" s="1404">
        <v>0</v>
      </c>
      <c r="BN325" s="1408"/>
      <c r="BO325" s="1404">
        <v>0</v>
      </c>
      <c r="BP325" s="1405" t="s">
        <v>407</v>
      </c>
      <c r="BQ325" s="1405" t="s">
        <v>407</v>
      </c>
      <c r="BR325" s="1404">
        <v>1</v>
      </c>
      <c r="BS325" s="1405" t="s">
        <v>751</v>
      </c>
      <c r="BT325" s="1405" t="s">
        <v>407</v>
      </c>
      <c r="BU325" s="1405" t="s">
        <v>407</v>
      </c>
      <c r="BV325" s="1405" t="s">
        <v>407</v>
      </c>
      <c r="BW325" s="1404">
        <v>0</v>
      </c>
      <c r="BX325" s="1405" t="s">
        <v>407</v>
      </c>
      <c r="BY325" s="1405" t="s">
        <v>407</v>
      </c>
      <c r="BZ325" s="1405" t="s">
        <v>407</v>
      </c>
      <c r="CA325" s="1404">
        <v>0</v>
      </c>
      <c r="CB325" s="1405" t="s">
        <v>407</v>
      </c>
      <c r="CC325" s="1405" t="s">
        <v>677</v>
      </c>
      <c r="CD325" s="1404" t="b">
        <v>0</v>
      </c>
      <c r="CE325" s="1404" t="b">
        <v>0</v>
      </c>
      <c r="CF325" s="1404" t="b">
        <v>0</v>
      </c>
      <c r="CG325" s="1404" t="b">
        <v>0</v>
      </c>
      <c r="CH325" s="1404" t="b">
        <v>0</v>
      </c>
      <c r="CI325" s="1404" t="b">
        <v>0</v>
      </c>
      <c r="CJ325" s="1404" t="b">
        <v>1</v>
      </c>
      <c r="CK325" s="1404" t="b">
        <v>0</v>
      </c>
      <c r="CL325" s="1404" t="b">
        <v>0</v>
      </c>
      <c r="CM325" s="1405" t="s">
        <v>698</v>
      </c>
      <c r="CN325" s="1408"/>
      <c r="CO325" s="1408"/>
      <c r="CP325" s="1408"/>
      <c r="CQ325" s="1404">
        <v>1</v>
      </c>
      <c r="CR325" s="1408"/>
      <c r="CS325" s="1404">
        <v>1</v>
      </c>
      <c r="CT325" s="1405" t="s">
        <v>407</v>
      </c>
      <c r="CU325" s="1408"/>
    </row>
    <row r="326" spans="1:99" hidden="1" x14ac:dyDescent="0.2">
      <c r="A326" s="1404">
        <v>2024</v>
      </c>
      <c r="B326" s="1405" t="s">
        <v>185</v>
      </c>
      <c r="C326" s="1405" t="s">
        <v>809</v>
      </c>
      <c r="D326" s="1406">
        <v>1</v>
      </c>
      <c r="E326" s="1406">
        <v>0</v>
      </c>
      <c r="F326" s="1405" t="s">
        <v>243</v>
      </c>
      <c r="G326" s="1407" t="s">
        <v>699</v>
      </c>
      <c r="H326" s="1405" t="s">
        <v>407</v>
      </c>
      <c r="I326" s="1405" t="s">
        <v>694</v>
      </c>
      <c r="J326" s="1405" t="s">
        <v>328</v>
      </c>
      <c r="K326" s="1405" t="s">
        <v>810</v>
      </c>
      <c r="L326" s="1405" t="s">
        <v>407</v>
      </c>
      <c r="M326" s="1405" t="s">
        <v>407</v>
      </c>
      <c r="N326" s="1408"/>
      <c r="O326" s="1407">
        <v>126</v>
      </c>
      <c r="P326" s="1405" t="s">
        <v>695</v>
      </c>
      <c r="Q326" s="1405" t="s">
        <v>480</v>
      </c>
      <c r="R326" s="1409">
        <v>40028</v>
      </c>
      <c r="S326" s="1409">
        <v>17674</v>
      </c>
      <c r="T326" s="1409">
        <v>1310</v>
      </c>
      <c r="U326" s="1407">
        <v>13765</v>
      </c>
      <c r="V326" s="1405" t="s">
        <v>696</v>
      </c>
      <c r="W326" s="1405" t="s">
        <v>700</v>
      </c>
      <c r="X326" s="1405" t="s">
        <v>701</v>
      </c>
      <c r="Y326" s="1405" t="s">
        <v>407</v>
      </c>
      <c r="Z326" s="1404">
        <v>1</v>
      </c>
      <c r="AA326" s="1404">
        <v>0</v>
      </c>
      <c r="AB326" s="1408"/>
      <c r="AC326" s="1408"/>
      <c r="AD326" s="1408"/>
      <c r="AE326" s="1408"/>
      <c r="AF326" s="1408"/>
      <c r="AG326" s="1408"/>
      <c r="AH326" s="1408"/>
      <c r="AI326" s="1406">
        <v>0</v>
      </c>
      <c r="AJ326" s="1408"/>
      <c r="AK326" s="1408"/>
      <c r="AL326" s="1408"/>
      <c r="AM326" s="1408"/>
      <c r="AN326" s="1408"/>
      <c r="AO326" s="1408"/>
      <c r="AP326" s="1408"/>
      <c r="AQ326" s="1406">
        <v>97640</v>
      </c>
      <c r="AR326" s="1404" t="s">
        <v>407</v>
      </c>
      <c r="AS326" s="1406">
        <v>267.50684931506851</v>
      </c>
      <c r="AT326" s="1406">
        <v>2.4392924952533228</v>
      </c>
      <c r="AU326" s="1406">
        <v>6.6829931376803367E-3</v>
      </c>
      <c r="AV326" s="1406">
        <v>0.35568861287162951</v>
      </c>
      <c r="AW326" s="1406">
        <v>9.7448935033323154E-4</v>
      </c>
      <c r="AX326" s="1405" t="s">
        <v>407</v>
      </c>
      <c r="AY326" s="1404">
        <v>0</v>
      </c>
      <c r="AZ326" s="1405" t="s">
        <v>407</v>
      </c>
      <c r="BA326" s="1405" t="s">
        <v>407</v>
      </c>
      <c r="BB326" s="1408"/>
      <c r="BC326" s="1408"/>
      <c r="BD326" s="1404">
        <v>0</v>
      </c>
      <c r="BE326" s="1405" t="s">
        <v>407</v>
      </c>
      <c r="BF326" s="1405" t="s">
        <v>407</v>
      </c>
      <c r="BG326" s="1404">
        <v>0</v>
      </c>
      <c r="BH326" s="1405" t="s">
        <v>407</v>
      </c>
      <c r="BI326" s="1405" t="s">
        <v>407</v>
      </c>
      <c r="BJ326" s="1404">
        <v>0</v>
      </c>
      <c r="BK326" s="1404">
        <v>0</v>
      </c>
      <c r="BL326" s="1404">
        <v>0</v>
      </c>
      <c r="BM326" s="1404">
        <v>0</v>
      </c>
      <c r="BN326" s="1408"/>
      <c r="BO326" s="1404">
        <v>0</v>
      </c>
      <c r="BP326" s="1405" t="s">
        <v>407</v>
      </c>
      <c r="BQ326" s="1405" t="s">
        <v>407</v>
      </c>
      <c r="BR326" s="1404">
        <v>1</v>
      </c>
      <c r="BS326" s="1405" t="s">
        <v>751</v>
      </c>
      <c r="BT326" s="1405" t="s">
        <v>407</v>
      </c>
      <c r="BU326" s="1405" t="s">
        <v>407</v>
      </c>
      <c r="BV326" s="1405" t="s">
        <v>793</v>
      </c>
      <c r="BW326" s="1404">
        <v>0</v>
      </c>
      <c r="BX326" s="1405" t="s">
        <v>407</v>
      </c>
      <c r="BY326" s="1405" t="s">
        <v>407</v>
      </c>
      <c r="BZ326" s="1405" t="s">
        <v>407</v>
      </c>
      <c r="CA326" s="1404">
        <v>0</v>
      </c>
      <c r="CB326" s="1405" t="s">
        <v>407</v>
      </c>
      <c r="CC326" s="1405" t="s">
        <v>677</v>
      </c>
      <c r="CD326" s="1404" t="b">
        <v>0</v>
      </c>
      <c r="CE326" s="1404" t="b">
        <v>0</v>
      </c>
      <c r="CF326" s="1404" t="b">
        <v>0</v>
      </c>
      <c r="CG326" s="1404" t="b">
        <v>0</v>
      </c>
      <c r="CH326" s="1404" t="b">
        <v>0</v>
      </c>
      <c r="CI326" s="1404" t="b">
        <v>0</v>
      </c>
      <c r="CJ326" s="1404" t="b">
        <v>1</v>
      </c>
      <c r="CK326" s="1404" t="b">
        <v>0</v>
      </c>
      <c r="CL326" s="1404" t="b">
        <v>0</v>
      </c>
      <c r="CM326" s="1405" t="s">
        <v>698</v>
      </c>
      <c r="CN326" s="1408"/>
      <c r="CO326" s="1408"/>
      <c r="CP326" s="1408"/>
      <c r="CQ326" s="1404">
        <v>1</v>
      </c>
      <c r="CR326" s="1408"/>
      <c r="CS326" s="1404">
        <v>1</v>
      </c>
      <c r="CT326" s="1405" t="s">
        <v>407</v>
      </c>
      <c r="CU326" s="1408"/>
    </row>
    <row r="327" spans="1:99" hidden="1" x14ac:dyDescent="0.2">
      <c r="A327" s="1404">
        <v>2024</v>
      </c>
      <c r="B327" s="1405" t="s">
        <v>178</v>
      </c>
      <c r="C327" s="1405" t="s">
        <v>946</v>
      </c>
      <c r="D327" s="1406">
        <v>1</v>
      </c>
      <c r="E327" s="1406">
        <v>0</v>
      </c>
      <c r="F327" s="1405" t="s">
        <v>243</v>
      </c>
      <c r="G327" s="1407" t="s">
        <v>699</v>
      </c>
      <c r="H327" s="1405" t="s">
        <v>407</v>
      </c>
      <c r="I327" s="1405" t="s">
        <v>694</v>
      </c>
      <c r="J327" s="1405" t="s">
        <v>298</v>
      </c>
      <c r="K327" s="1405" t="s">
        <v>947</v>
      </c>
      <c r="L327" s="1405" t="s">
        <v>407</v>
      </c>
      <c r="M327" s="1405" t="s">
        <v>407</v>
      </c>
      <c r="N327" s="1408"/>
      <c r="O327" s="1407">
        <v>126</v>
      </c>
      <c r="P327" s="1405" t="s">
        <v>695</v>
      </c>
      <c r="Q327" s="1405" t="s">
        <v>473</v>
      </c>
      <c r="R327" s="1409">
        <v>4589</v>
      </c>
      <c r="S327" s="1409">
        <v>2164</v>
      </c>
      <c r="T327" s="1409">
        <v>120</v>
      </c>
      <c r="U327" s="1407">
        <v>13765</v>
      </c>
      <c r="V327" s="1405" t="s">
        <v>696</v>
      </c>
      <c r="W327" s="1405" t="s">
        <v>700</v>
      </c>
      <c r="X327" s="1405" t="s">
        <v>701</v>
      </c>
      <c r="Y327" s="1405" t="s">
        <v>407</v>
      </c>
      <c r="Z327" s="1404">
        <v>1</v>
      </c>
      <c r="AA327" s="1404">
        <v>0</v>
      </c>
      <c r="AB327" s="1408"/>
      <c r="AC327" s="1408"/>
      <c r="AD327" s="1408"/>
      <c r="AE327" s="1408"/>
      <c r="AF327" s="1408"/>
      <c r="AG327" s="1408"/>
      <c r="AH327" s="1408"/>
      <c r="AI327" s="1406">
        <v>0</v>
      </c>
      <c r="AJ327" s="1408"/>
      <c r="AK327" s="1408"/>
      <c r="AL327" s="1408"/>
      <c r="AM327" s="1408"/>
      <c r="AN327" s="1408"/>
      <c r="AO327" s="1408"/>
      <c r="AP327" s="1408"/>
      <c r="AQ327" s="1406">
        <v>2660</v>
      </c>
      <c r="AR327" s="1404" t="s">
        <v>407</v>
      </c>
      <c r="AS327" s="1406">
        <v>7.2876712328767121</v>
      </c>
      <c r="AT327" s="1406">
        <v>0.57964698191327091</v>
      </c>
      <c r="AU327" s="1406">
        <v>1.5880739230500574E-3</v>
      </c>
      <c r="AV327" s="1406">
        <v>1.2780248547806037</v>
      </c>
      <c r="AW327" s="1406">
        <v>3.5014379583030238E-3</v>
      </c>
      <c r="AX327" s="1405" t="s">
        <v>948</v>
      </c>
      <c r="AY327" s="1404">
        <v>0</v>
      </c>
      <c r="AZ327" s="1405" t="s">
        <v>407</v>
      </c>
      <c r="BA327" s="1405" t="s">
        <v>407</v>
      </c>
      <c r="BB327" s="1408"/>
      <c r="BC327" s="1408"/>
      <c r="BD327" s="1404">
        <v>0</v>
      </c>
      <c r="BE327" s="1405" t="s">
        <v>407</v>
      </c>
      <c r="BF327" s="1405" t="s">
        <v>407</v>
      </c>
      <c r="BG327" s="1404">
        <v>0</v>
      </c>
      <c r="BH327" s="1405" t="s">
        <v>407</v>
      </c>
      <c r="BI327" s="1405" t="s">
        <v>407</v>
      </c>
      <c r="BJ327" s="1404">
        <v>0</v>
      </c>
      <c r="BK327" s="1404">
        <v>0</v>
      </c>
      <c r="BL327" s="1404">
        <v>0</v>
      </c>
      <c r="BM327" s="1404">
        <v>0</v>
      </c>
      <c r="BN327" s="1408"/>
      <c r="BO327" s="1404">
        <v>0</v>
      </c>
      <c r="BP327" s="1405" t="s">
        <v>407</v>
      </c>
      <c r="BQ327" s="1405" t="s">
        <v>407</v>
      </c>
      <c r="BR327" s="1404">
        <v>1</v>
      </c>
      <c r="BS327" s="1405" t="s">
        <v>808</v>
      </c>
      <c r="BT327" s="1405" t="s">
        <v>407</v>
      </c>
      <c r="BU327" s="1405" t="s">
        <v>407</v>
      </c>
      <c r="BV327" s="1405" t="s">
        <v>890</v>
      </c>
      <c r="BW327" s="1404">
        <v>0</v>
      </c>
      <c r="BX327" s="1405" t="s">
        <v>407</v>
      </c>
      <c r="BY327" s="1405" t="s">
        <v>407</v>
      </c>
      <c r="BZ327" s="1405" t="s">
        <v>407</v>
      </c>
      <c r="CA327" s="1404">
        <v>0</v>
      </c>
      <c r="CB327" s="1405" t="s">
        <v>407</v>
      </c>
      <c r="CC327" s="1405" t="s">
        <v>677</v>
      </c>
      <c r="CD327" s="1404" t="b">
        <v>0</v>
      </c>
      <c r="CE327" s="1404" t="b">
        <v>0</v>
      </c>
      <c r="CF327" s="1404" t="b">
        <v>0</v>
      </c>
      <c r="CG327" s="1404" t="b">
        <v>0</v>
      </c>
      <c r="CH327" s="1404" t="b">
        <v>0</v>
      </c>
      <c r="CI327" s="1404" t="b">
        <v>0</v>
      </c>
      <c r="CJ327" s="1404" t="b">
        <v>1</v>
      </c>
      <c r="CK327" s="1404" t="b">
        <v>0</v>
      </c>
      <c r="CL327" s="1404" t="b">
        <v>0</v>
      </c>
      <c r="CM327" s="1405" t="s">
        <v>698</v>
      </c>
      <c r="CN327" s="1408"/>
      <c r="CO327" s="1408"/>
      <c r="CP327" s="1408"/>
      <c r="CQ327" s="1404">
        <v>1</v>
      </c>
      <c r="CR327" s="1408"/>
      <c r="CS327" s="1404">
        <v>1</v>
      </c>
      <c r="CT327" s="1405" t="s">
        <v>407</v>
      </c>
      <c r="CU327" s="1408"/>
    </row>
    <row r="328" spans="1:99" hidden="1" x14ac:dyDescent="0.2">
      <c r="A328" s="1404">
        <v>2024</v>
      </c>
      <c r="B328" s="1405" t="s">
        <v>185</v>
      </c>
      <c r="C328" s="1405" t="s">
        <v>782</v>
      </c>
      <c r="D328" s="1406">
        <v>1</v>
      </c>
      <c r="E328" s="1406">
        <v>0</v>
      </c>
      <c r="F328" s="1405" t="s">
        <v>243</v>
      </c>
      <c r="G328" s="1407" t="s">
        <v>699</v>
      </c>
      <c r="H328" s="1405" t="s">
        <v>407</v>
      </c>
      <c r="I328" s="1405" t="s">
        <v>694</v>
      </c>
      <c r="J328" s="1405" t="s">
        <v>328</v>
      </c>
      <c r="K328" s="1405" t="s">
        <v>783</v>
      </c>
      <c r="L328" s="1405" t="s">
        <v>407</v>
      </c>
      <c r="M328" s="1405" t="s">
        <v>407</v>
      </c>
      <c r="N328" s="1408"/>
      <c r="O328" s="1407">
        <v>126</v>
      </c>
      <c r="P328" s="1405" t="s">
        <v>695</v>
      </c>
      <c r="Q328" s="1405" t="s">
        <v>480</v>
      </c>
      <c r="R328" s="1409">
        <v>23322</v>
      </c>
      <c r="S328" s="1409">
        <v>10767</v>
      </c>
      <c r="T328" s="1409">
        <v>1890</v>
      </c>
      <c r="U328" s="1407">
        <v>13765</v>
      </c>
      <c r="V328" s="1405" t="s">
        <v>696</v>
      </c>
      <c r="W328" s="1405" t="s">
        <v>700</v>
      </c>
      <c r="X328" s="1405" t="s">
        <v>701</v>
      </c>
      <c r="Y328" s="1405" t="s">
        <v>407</v>
      </c>
      <c r="Z328" s="1404">
        <v>1</v>
      </c>
      <c r="AA328" s="1404">
        <v>0</v>
      </c>
      <c r="AB328" s="1408"/>
      <c r="AC328" s="1408"/>
      <c r="AD328" s="1408"/>
      <c r="AE328" s="1408"/>
      <c r="AF328" s="1408"/>
      <c r="AG328" s="1408"/>
      <c r="AH328" s="1408"/>
      <c r="AI328" s="1406">
        <v>1209</v>
      </c>
      <c r="AJ328" s="1408"/>
      <c r="AK328" s="1408"/>
      <c r="AL328" s="1408"/>
      <c r="AM328" s="1408"/>
      <c r="AN328" s="1408"/>
      <c r="AO328" s="1408"/>
      <c r="AP328" s="1408"/>
      <c r="AQ328" s="1406">
        <v>4195</v>
      </c>
      <c r="AR328" s="1404" t="s">
        <v>407</v>
      </c>
      <c r="AS328" s="1406">
        <v>11.493150684931507</v>
      </c>
      <c r="AT328" s="1406">
        <v>0.17987308121087386</v>
      </c>
      <c r="AU328" s="1406">
        <v>4.9280296222157225E-4</v>
      </c>
      <c r="AV328" s="1406">
        <v>0.35568861287162951</v>
      </c>
      <c r="AW328" s="1406">
        <v>9.7448935033323154E-4</v>
      </c>
      <c r="AX328" s="1405" t="s">
        <v>407</v>
      </c>
      <c r="AY328" s="1404">
        <v>0</v>
      </c>
      <c r="AZ328" s="1405" t="s">
        <v>407</v>
      </c>
      <c r="BA328" s="1405" t="s">
        <v>407</v>
      </c>
      <c r="BB328" s="1408"/>
      <c r="BC328" s="1408"/>
      <c r="BD328" s="1404">
        <v>0</v>
      </c>
      <c r="BE328" s="1405" t="s">
        <v>407</v>
      </c>
      <c r="BF328" s="1405" t="s">
        <v>407</v>
      </c>
      <c r="BG328" s="1404">
        <v>0</v>
      </c>
      <c r="BH328" s="1405" t="s">
        <v>407</v>
      </c>
      <c r="BI328" s="1405" t="s">
        <v>407</v>
      </c>
      <c r="BJ328" s="1404">
        <v>0</v>
      </c>
      <c r="BK328" s="1404">
        <v>0</v>
      </c>
      <c r="BL328" s="1404">
        <v>0</v>
      </c>
      <c r="BM328" s="1404">
        <v>0</v>
      </c>
      <c r="BN328" s="1408"/>
      <c r="BO328" s="1404">
        <v>0</v>
      </c>
      <c r="BP328" s="1405" t="s">
        <v>407</v>
      </c>
      <c r="BQ328" s="1405" t="s">
        <v>407</v>
      </c>
      <c r="BR328" s="1404">
        <v>1</v>
      </c>
      <c r="BS328" s="1405" t="s">
        <v>713</v>
      </c>
      <c r="BT328" s="1405" t="s">
        <v>407</v>
      </c>
      <c r="BU328" s="1405" t="s">
        <v>407</v>
      </c>
      <c r="BV328" s="1405" t="s">
        <v>1214</v>
      </c>
      <c r="BW328" s="1404">
        <v>0</v>
      </c>
      <c r="BX328" s="1405" t="s">
        <v>407</v>
      </c>
      <c r="BY328" s="1405" t="s">
        <v>407</v>
      </c>
      <c r="BZ328" s="1405" t="s">
        <v>407</v>
      </c>
      <c r="CA328" s="1404">
        <v>0</v>
      </c>
      <c r="CB328" s="1405" t="s">
        <v>407</v>
      </c>
      <c r="CC328" s="1405" t="s">
        <v>677</v>
      </c>
      <c r="CD328" s="1404" t="b">
        <v>0</v>
      </c>
      <c r="CE328" s="1404" t="b">
        <v>0</v>
      </c>
      <c r="CF328" s="1404" t="b">
        <v>0</v>
      </c>
      <c r="CG328" s="1404" t="b">
        <v>0</v>
      </c>
      <c r="CH328" s="1404" t="b">
        <v>0</v>
      </c>
      <c r="CI328" s="1404" t="b">
        <v>0</v>
      </c>
      <c r="CJ328" s="1404" t="b">
        <v>1</v>
      </c>
      <c r="CK328" s="1404" t="b">
        <v>0</v>
      </c>
      <c r="CL328" s="1404" t="b">
        <v>0</v>
      </c>
      <c r="CM328" s="1405" t="s">
        <v>698</v>
      </c>
      <c r="CN328" s="1408"/>
      <c r="CO328" s="1408"/>
      <c r="CP328" s="1408"/>
      <c r="CQ328" s="1404">
        <v>1</v>
      </c>
      <c r="CR328" s="1408"/>
      <c r="CS328" s="1404">
        <v>1</v>
      </c>
      <c r="CT328" s="1405" t="s">
        <v>407</v>
      </c>
      <c r="CU328" s="1408"/>
    </row>
    <row r="329" spans="1:99" hidden="1" x14ac:dyDescent="0.2">
      <c r="A329" s="1404">
        <v>2024</v>
      </c>
      <c r="B329" s="1405" t="s">
        <v>179</v>
      </c>
      <c r="C329" s="1405" t="s">
        <v>1043</v>
      </c>
      <c r="D329" s="1406">
        <v>1</v>
      </c>
      <c r="E329" s="1406">
        <v>0</v>
      </c>
      <c r="F329" s="1405" t="s">
        <v>243</v>
      </c>
      <c r="G329" s="1407" t="s">
        <v>699</v>
      </c>
      <c r="H329" s="1405" t="s">
        <v>407</v>
      </c>
      <c r="I329" s="1405" t="s">
        <v>694</v>
      </c>
      <c r="J329" s="1405" t="s">
        <v>303</v>
      </c>
      <c r="K329" s="1405" t="s">
        <v>766</v>
      </c>
      <c r="L329" s="1405" t="s">
        <v>407</v>
      </c>
      <c r="M329" s="1405" t="s">
        <v>407</v>
      </c>
      <c r="N329" s="1408"/>
      <c r="O329" s="1407">
        <v>126</v>
      </c>
      <c r="P329" s="1405" t="s">
        <v>695</v>
      </c>
      <c r="Q329" s="1405" t="s">
        <v>474</v>
      </c>
      <c r="R329" s="1409">
        <v>12336</v>
      </c>
      <c r="S329" s="1409">
        <v>5844</v>
      </c>
      <c r="T329" s="1409">
        <v>864</v>
      </c>
      <c r="U329" s="1407">
        <v>13765</v>
      </c>
      <c r="V329" s="1405" t="s">
        <v>696</v>
      </c>
      <c r="W329" s="1405" t="s">
        <v>700</v>
      </c>
      <c r="X329" s="1405" t="s">
        <v>701</v>
      </c>
      <c r="Y329" s="1405" t="s">
        <v>407</v>
      </c>
      <c r="Z329" s="1404">
        <v>1</v>
      </c>
      <c r="AA329" s="1404">
        <v>0</v>
      </c>
      <c r="AB329" s="1408"/>
      <c r="AC329" s="1408"/>
      <c r="AD329" s="1408"/>
      <c r="AE329" s="1408"/>
      <c r="AF329" s="1408"/>
      <c r="AG329" s="1408"/>
      <c r="AH329" s="1408"/>
      <c r="AI329" s="1406">
        <v>0</v>
      </c>
      <c r="AJ329" s="1408"/>
      <c r="AK329" s="1408"/>
      <c r="AL329" s="1408"/>
      <c r="AM329" s="1408"/>
      <c r="AN329" s="1408"/>
      <c r="AO329" s="1408"/>
      <c r="AP329" s="1408"/>
      <c r="AQ329" s="1406">
        <v>13386</v>
      </c>
      <c r="AR329" s="1404" t="s">
        <v>407</v>
      </c>
      <c r="AS329" s="1406">
        <v>36.673972602739724</v>
      </c>
      <c r="AT329" s="1406">
        <v>1.0851167315175096</v>
      </c>
      <c r="AU329" s="1406">
        <v>2.9729225521027661E-3</v>
      </c>
      <c r="AV329" s="1406">
        <v>1.6436439787764052</v>
      </c>
      <c r="AW329" s="1406">
        <v>4.5031341884285078E-3</v>
      </c>
      <c r="AX329" s="1405" t="s">
        <v>407</v>
      </c>
      <c r="AY329" s="1404">
        <v>0</v>
      </c>
      <c r="AZ329" s="1405" t="s">
        <v>407</v>
      </c>
      <c r="BA329" s="1405" t="s">
        <v>407</v>
      </c>
      <c r="BB329" s="1408"/>
      <c r="BC329" s="1408"/>
      <c r="BD329" s="1404">
        <v>0</v>
      </c>
      <c r="BE329" s="1405" t="s">
        <v>407</v>
      </c>
      <c r="BF329" s="1405" t="s">
        <v>407</v>
      </c>
      <c r="BG329" s="1404">
        <v>0</v>
      </c>
      <c r="BH329" s="1405" t="s">
        <v>407</v>
      </c>
      <c r="BI329" s="1405" t="s">
        <v>407</v>
      </c>
      <c r="BJ329" s="1404">
        <v>0</v>
      </c>
      <c r="BK329" s="1404">
        <v>0</v>
      </c>
      <c r="BL329" s="1404">
        <v>0</v>
      </c>
      <c r="BM329" s="1404">
        <v>0</v>
      </c>
      <c r="BN329" s="1408"/>
      <c r="BO329" s="1404">
        <v>0</v>
      </c>
      <c r="BP329" s="1405" t="s">
        <v>407</v>
      </c>
      <c r="BQ329" s="1405" t="s">
        <v>407</v>
      </c>
      <c r="BR329" s="1404">
        <v>1</v>
      </c>
      <c r="BS329" s="1405" t="s">
        <v>751</v>
      </c>
      <c r="BT329" s="1405" t="s">
        <v>407</v>
      </c>
      <c r="BU329" s="1405" t="s">
        <v>407</v>
      </c>
      <c r="BV329" s="1405" t="s">
        <v>1044</v>
      </c>
      <c r="BW329" s="1404">
        <v>0</v>
      </c>
      <c r="BX329" s="1405" t="s">
        <v>407</v>
      </c>
      <c r="BY329" s="1405" t="s">
        <v>407</v>
      </c>
      <c r="BZ329" s="1405" t="s">
        <v>407</v>
      </c>
      <c r="CA329" s="1404">
        <v>0</v>
      </c>
      <c r="CB329" s="1405" t="s">
        <v>407</v>
      </c>
      <c r="CC329" s="1405" t="s">
        <v>677</v>
      </c>
      <c r="CD329" s="1404" t="b">
        <v>0</v>
      </c>
      <c r="CE329" s="1404" t="b">
        <v>0</v>
      </c>
      <c r="CF329" s="1404" t="b">
        <v>0</v>
      </c>
      <c r="CG329" s="1404" t="b">
        <v>0</v>
      </c>
      <c r="CH329" s="1404" t="b">
        <v>0</v>
      </c>
      <c r="CI329" s="1404" t="b">
        <v>0</v>
      </c>
      <c r="CJ329" s="1404" t="b">
        <v>1</v>
      </c>
      <c r="CK329" s="1404" t="b">
        <v>0</v>
      </c>
      <c r="CL329" s="1404" t="b">
        <v>0</v>
      </c>
      <c r="CM329" s="1405" t="s">
        <v>698</v>
      </c>
      <c r="CN329" s="1408"/>
      <c r="CO329" s="1408"/>
      <c r="CP329" s="1408"/>
      <c r="CQ329" s="1404">
        <v>1</v>
      </c>
      <c r="CR329" s="1404">
        <v>0</v>
      </c>
      <c r="CS329" s="1404">
        <v>1</v>
      </c>
      <c r="CT329" s="1405" t="s">
        <v>407</v>
      </c>
      <c r="CU329" s="1408"/>
    </row>
    <row r="330" spans="1:99" hidden="1" x14ac:dyDescent="0.2">
      <c r="A330" s="1404">
        <v>2024</v>
      </c>
      <c r="B330" s="1405" t="s">
        <v>189</v>
      </c>
      <c r="C330" s="1405" t="s">
        <v>1163</v>
      </c>
      <c r="D330" s="1406">
        <v>1</v>
      </c>
      <c r="E330" s="1406">
        <v>0</v>
      </c>
      <c r="F330" s="1405" t="s">
        <v>243</v>
      </c>
      <c r="G330" s="1407" t="s">
        <v>699</v>
      </c>
      <c r="H330" s="1405" t="s">
        <v>407</v>
      </c>
      <c r="I330" s="1405" t="s">
        <v>694</v>
      </c>
      <c r="J330" s="1405" t="s">
        <v>342</v>
      </c>
      <c r="K330" s="1405" t="s">
        <v>1164</v>
      </c>
      <c r="L330" s="1405" t="s">
        <v>407</v>
      </c>
      <c r="M330" s="1405" t="s">
        <v>407</v>
      </c>
      <c r="N330" s="1408"/>
      <c r="O330" s="1407">
        <v>126</v>
      </c>
      <c r="P330" s="1405" t="s">
        <v>695</v>
      </c>
      <c r="Q330" s="1405" t="s">
        <v>483</v>
      </c>
      <c r="R330" s="1409">
        <v>10468</v>
      </c>
      <c r="S330" s="1409">
        <v>4750</v>
      </c>
      <c r="T330" s="1409">
        <v>364</v>
      </c>
      <c r="U330" s="1407">
        <v>13765</v>
      </c>
      <c r="V330" s="1405" t="s">
        <v>696</v>
      </c>
      <c r="W330" s="1405" t="s">
        <v>700</v>
      </c>
      <c r="X330" s="1405" t="s">
        <v>701</v>
      </c>
      <c r="Y330" s="1405" t="s">
        <v>407</v>
      </c>
      <c r="Z330" s="1404">
        <v>1</v>
      </c>
      <c r="AA330" s="1404">
        <v>0</v>
      </c>
      <c r="AB330" s="1408"/>
      <c r="AC330" s="1408"/>
      <c r="AD330" s="1408"/>
      <c r="AE330" s="1408"/>
      <c r="AF330" s="1408"/>
      <c r="AG330" s="1408"/>
      <c r="AH330" s="1408"/>
      <c r="AI330" s="1406">
        <v>0</v>
      </c>
      <c r="AJ330" s="1408"/>
      <c r="AK330" s="1408"/>
      <c r="AL330" s="1408"/>
      <c r="AM330" s="1408"/>
      <c r="AN330" s="1408"/>
      <c r="AO330" s="1408"/>
      <c r="AP330" s="1408"/>
      <c r="AQ330" s="1406">
        <v>935</v>
      </c>
      <c r="AR330" s="1404" t="s">
        <v>407</v>
      </c>
      <c r="AS330" s="1406">
        <v>2.5616438356164384</v>
      </c>
      <c r="AT330" s="1406">
        <v>8.9319831868551774E-2</v>
      </c>
      <c r="AU330" s="1406">
        <v>2.4471186813301854E-4</v>
      </c>
      <c r="AV330" s="1406">
        <v>7.9474366344750635E-2</v>
      </c>
      <c r="AW330" s="1406">
        <v>2.1773798998561819E-4</v>
      </c>
      <c r="AX330" s="1405" t="s">
        <v>407</v>
      </c>
      <c r="AY330" s="1404">
        <v>0</v>
      </c>
      <c r="AZ330" s="1405" t="s">
        <v>407</v>
      </c>
      <c r="BA330" s="1405" t="s">
        <v>407</v>
      </c>
      <c r="BB330" s="1408"/>
      <c r="BC330" s="1408"/>
      <c r="BD330" s="1404">
        <v>0</v>
      </c>
      <c r="BE330" s="1405" t="s">
        <v>407</v>
      </c>
      <c r="BF330" s="1405" t="s">
        <v>407</v>
      </c>
      <c r="BG330" s="1404">
        <v>0</v>
      </c>
      <c r="BH330" s="1405" t="s">
        <v>407</v>
      </c>
      <c r="BI330" s="1405" t="s">
        <v>407</v>
      </c>
      <c r="BJ330" s="1404">
        <v>0</v>
      </c>
      <c r="BK330" s="1404">
        <v>0</v>
      </c>
      <c r="BL330" s="1404">
        <v>0</v>
      </c>
      <c r="BM330" s="1404">
        <v>0</v>
      </c>
      <c r="BN330" s="1408"/>
      <c r="BO330" s="1404">
        <v>0</v>
      </c>
      <c r="BP330" s="1405" t="s">
        <v>407</v>
      </c>
      <c r="BQ330" s="1405" t="s">
        <v>407</v>
      </c>
      <c r="BR330" s="1404">
        <v>1</v>
      </c>
      <c r="BS330" s="1405" t="s">
        <v>808</v>
      </c>
      <c r="BT330" s="1405" t="s">
        <v>407</v>
      </c>
      <c r="BU330" s="1405" t="s">
        <v>407</v>
      </c>
      <c r="BV330" s="1405" t="s">
        <v>846</v>
      </c>
      <c r="BW330" s="1404">
        <v>0</v>
      </c>
      <c r="BX330" s="1405" t="s">
        <v>407</v>
      </c>
      <c r="BY330" s="1405" t="s">
        <v>407</v>
      </c>
      <c r="BZ330" s="1405" t="s">
        <v>407</v>
      </c>
      <c r="CA330" s="1404">
        <v>0</v>
      </c>
      <c r="CB330" s="1405" t="s">
        <v>407</v>
      </c>
      <c r="CC330" s="1405" t="s">
        <v>677</v>
      </c>
      <c r="CD330" s="1404" t="b">
        <v>0</v>
      </c>
      <c r="CE330" s="1404" t="b">
        <v>0</v>
      </c>
      <c r="CF330" s="1404" t="b">
        <v>0</v>
      </c>
      <c r="CG330" s="1404" t="b">
        <v>0</v>
      </c>
      <c r="CH330" s="1404" t="b">
        <v>0</v>
      </c>
      <c r="CI330" s="1404" t="b">
        <v>0</v>
      </c>
      <c r="CJ330" s="1404" t="b">
        <v>1</v>
      </c>
      <c r="CK330" s="1404" t="b">
        <v>0</v>
      </c>
      <c r="CL330" s="1404" t="b">
        <v>0</v>
      </c>
      <c r="CM330" s="1405" t="s">
        <v>698</v>
      </c>
      <c r="CN330" s="1408"/>
      <c r="CO330" s="1408"/>
      <c r="CP330" s="1408"/>
      <c r="CQ330" s="1404">
        <v>1</v>
      </c>
      <c r="CR330" s="1408"/>
      <c r="CS330" s="1404">
        <v>1</v>
      </c>
      <c r="CT330" s="1405" t="s">
        <v>407</v>
      </c>
      <c r="CU330" s="1408"/>
    </row>
    <row r="331" spans="1:99" hidden="1" x14ac:dyDescent="0.2">
      <c r="A331" s="1404">
        <v>2024</v>
      </c>
      <c r="B331" s="1405" t="s">
        <v>179</v>
      </c>
      <c r="C331" s="1405" t="s">
        <v>1036</v>
      </c>
      <c r="D331" s="1406">
        <v>1</v>
      </c>
      <c r="E331" s="1406">
        <v>0</v>
      </c>
      <c r="F331" s="1405" t="s">
        <v>243</v>
      </c>
      <c r="G331" s="1407" t="s">
        <v>699</v>
      </c>
      <c r="H331" s="1405" t="s">
        <v>407</v>
      </c>
      <c r="I331" s="1405" t="s">
        <v>694</v>
      </c>
      <c r="J331" s="1405" t="s">
        <v>303</v>
      </c>
      <c r="K331" s="1405" t="s">
        <v>889</v>
      </c>
      <c r="L331" s="1405" t="s">
        <v>407</v>
      </c>
      <c r="M331" s="1405" t="s">
        <v>407</v>
      </c>
      <c r="N331" s="1408"/>
      <c r="O331" s="1407">
        <v>126</v>
      </c>
      <c r="P331" s="1405" t="s">
        <v>695</v>
      </c>
      <c r="Q331" s="1405" t="s">
        <v>474</v>
      </c>
      <c r="R331" s="1409">
        <v>29275</v>
      </c>
      <c r="S331" s="1409">
        <v>22241</v>
      </c>
      <c r="T331" s="1409">
        <v>2436</v>
      </c>
      <c r="U331" s="1407">
        <v>13765</v>
      </c>
      <c r="V331" s="1405" t="s">
        <v>696</v>
      </c>
      <c r="W331" s="1405" t="s">
        <v>700</v>
      </c>
      <c r="X331" s="1405" t="s">
        <v>701</v>
      </c>
      <c r="Y331" s="1405" t="s">
        <v>407</v>
      </c>
      <c r="Z331" s="1404">
        <v>1</v>
      </c>
      <c r="AA331" s="1404">
        <v>0</v>
      </c>
      <c r="AB331" s="1408"/>
      <c r="AC331" s="1408"/>
      <c r="AD331" s="1408"/>
      <c r="AE331" s="1408"/>
      <c r="AF331" s="1408"/>
      <c r="AG331" s="1408"/>
      <c r="AH331" s="1408"/>
      <c r="AI331" s="1406">
        <v>0</v>
      </c>
      <c r="AJ331" s="1408"/>
      <c r="AK331" s="1408"/>
      <c r="AL331" s="1408"/>
      <c r="AM331" s="1408"/>
      <c r="AN331" s="1408"/>
      <c r="AO331" s="1408"/>
      <c r="AP331" s="1408"/>
      <c r="AQ331" s="1406">
        <v>123478</v>
      </c>
      <c r="AR331" s="1404" t="s">
        <v>407</v>
      </c>
      <c r="AS331" s="1406">
        <v>338.29589041095892</v>
      </c>
      <c r="AT331" s="1406">
        <v>4.2178650725875322</v>
      </c>
      <c r="AU331" s="1406">
        <v>1.1555794719417896E-2</v>
      </c>
      <c r="AV331" s="1406">
        <v>1.6436439787764052</v>
      </c>
      <c r="AW331" s="1406">
        <v>4.5031341884285078E-3</v>
      </c>
      <c r="AX331" s="1405" t="s">
        <v>407</v>
      </c>
      <c r="AY331" s="1404">
        <v>0</v>
      </c>
      <c r="AZ331" s="1405" t="s">
        <v>407</v>
      </c>
      <c r="BA331" s="1405" t="s">
        <v>407</v>
      </c>
      <c r="BB331" s="1408"/>
      <c r="BC331" s="1408"/>
      <c r="BD331" s="1404">
        <v>0</v>
      </c>
      <c r="BE331" s="1405" t="s">
        <v>407</v>
      </c>
      <c r="BF331" s="1405" t="s">
        <v>407</v>
      </c>
      <c r="BG331" s="1404">
        <v>0</v>
      </c>
      <c r="BH331" s="1405" t="s">
        <v>407</v>
      </c>
      <c r="BI331" s="1405" t="s">
        <v>407</v>
      </c>
      <c r="BJ331" s="1404">
        <v>0</v>
      </c>
      <c r="BK331" s="1404">
        <v>0</v>
      </c>
      <c r="BL331" s="1404">
        <v>0</v>
      </c>
      <c r="BM331" s="1404">
        <v>0</v>
      </c>
      <c r="BN331" s="1408"/>
      <c r="BO331" s="1404">
        <v>0</v>
      </c>
      <c r="BP331" s="1405" t="s">
        <v>407</v>
      </c>
      <c r="BQ331" s="1405" t="s">
        <v>407</v>
      </c>
      <c r="BR331" s="1404">
        <v>1</v>
      </c>
      <c r="BS331" s="1405" t="s">
        <v>808</v>
      </c>
      <c r="BT331" s="1405" t="s">
        <v>407</v>
      </c>
      <c r="BU331" s="1405" t="s">
        <v>407</v>
      </c>
      <c r="BV331" s="1405" t="s">
        <v>407</v>
      </c>
      <c r="BW331" s="1404">
        <v>0</v>
      </c>
      <c r="BX331" s="1405" t="s">
        <v>407</v>
      </c>
      <c r="BY331" s="1405" t="s">
        <v>407</v>
      </c>
      <c r="BZ331" s="1405" t="s">
        <v>407</v>
      </c>
      <c r="CA331" s="1404">
        <v>0</v>
      </c>
      <c r="CB331" s="1405" t="s">
        <v>407</v>
      </c>
      <c r="CC331" s="1405" t="s">
        <v>677</v>
      </c>
      <c r="CD331" s="1404" t="b">
        <v>0</v>
      </c>
      <c r="CE331" s="1404" t="b">
        <v>0</v>
      </c>
      <c r="CF331" s="1404" t="b">
        <v>0</v>
      </c>
      <c r="CG331" s="1404" t="b">
        <v>0</v>
      </c>
      <c r="CH331" s="1404" t="b">
        <v>0</v>
      </c>
      <c r="CI331" s="1404" t="b">
        <v>0</v>
      </c>
      <c r="CJ331" s="1404" t="b">
        <v>1</v>
      </c>
      <c r="CK331" s="1404" t="b">
        <v>0</v>
      </c>
      <c r="CL331" s="1404" t="b">
        <v>0</v>
      </c>
      <c r="CM331" s="1405" t="s">
        <v>698</v>
      </c>
      <c r="CN331" s="1408"/>
      <c r="CO331" s="1408"/>
      <c r="CP331" s="1408"/>
      <c r="CQ331" s="1404">
        <v>1</v>
      </c>
      <c r="CR331" s="1408"/>
      <c r="CS331" s="1404">
        <v>1</v>
      </c>
      <c r="CT331" s="1405" t="s">
        <v>407</v>
      </c>
      <c r="CU331" s="1408"/>
    </row>
    <row r="332" spans="1:99" hidden="1" x14ac:dyDescent="0.2">
      <c r="A332" s="1404">
        <v>2024</v>
      </c>
      <c r="B332" s="1405" t="s">
        <v>179</v>
      </c>
      <c r="C332" s="1405" t="s">
        <v>1047</v>
      </c>
      <c r="D332" s="1406">
        <v>1</v>
      </c>
      <c r="E332" s="1406">
        <v>0</v>
      </c>
      <c r="F332" s="1405" t="s">
        <v>243</v>
      </c>
      <c r="G332" s="1407" t="s">
        <v>699</v>
      </c>
      <c r="H332" s="1405" t="s">
        <v>407</v>
      </c>
      <c r="I332" s="1405" t="s">
        <v>694</v>
      </c>
      <c r="J332" s="1405" t="s">
        <v>303</v>
      </c>
      <c r="K332" s="1405" t="s">
        <v>1048</v>
      </c>
      <c r="L332" s="1405" t="s">
        <v>407</v>
      </c>
      <c r="M332" s="1405" t="s">
        <v>407</v>
      </c>
      <c r="N332" s="1408"/>
      <c r="O332" s="1407">
        <v>126</v>
      </c>
      <c r="P332" s="1405" t="s">
        <v>695</v>
      </c>
      <c r="Q332" s="1405" t="s">
        <v>474</v>
      </c>
      <c r="R332" s="1409">
        <v>5029</v>
      </c>
      <c r="S332" s="1409">
        <v>2094</v>
      </c>
      <c r="T332" s="1409">
        <v>242</v>
      </c>
      <c r="U332" s="1407">
        <v>13765</v>
      </c>
      <c r="V332" s="1405" t="s">
        <v>696</v>
      </c>
      <c r="W332" s="1405" t="s">
        <v>700</v>
      </c>
      <c r="X332" s="1405" t="s">
        <v>701</v>
      </c>
      <c r="Y332" s="1405" t="s">
        <v>407</v>
      </c>
      <c r="Z332" s="1404">
        <v>1</v>
      </c>
      <c r="AA332" s="1404">
        <v>0</v>
      </c>
      <c r="AB332" s="1408"/>
      <c r="AC332" s="1408"/>
      <c r="AD332" s="1408"/>
      <c r="AE332" s="1408"/>
      <c r="AF332" s="1408"/>
      <c r="AG332" s="1408"/>
      <c r="AH332" s="1408"/>
      <c r="AI332" s="1406">
        <v>0</v>
      </c>
      <c r="AJ332" s="1408"/>
      <c r="AK332" s="1408"/>
      <c r="AL332" s="1408"/>
      <c r="AM332" s="1408"/>
      <c r="AN332" s="1408"/>
      <c r="AO332" s="1408"/>
      <c r="AP332" s="1408"/>
      <c r="AQ332" s="1406">
        <v>2297</v>
      </c>
      <c r="AR332" s="1404" t="s">
        <v>407</v>
      </c>
      <c r="AS332" s="1406">
        <v>6.2931506849315069</v>
      </c>
      <c r="AT332" s="1406">
        <v>0.45675084509842911</v>
      </c>
      <c r="AU332" s="1406">
        <v>1.2513721783518606E-3</v>
      </c>
      <c r="AV332" s="1406">
        <v>1.6436439787764052</v>
      </c>
      <c r="AW332" s="1406">
        <v>4.5031341884285078E-3</v>
      </c>
      <c r="AX332" s="1405" t="s">
        <v>407</v>
      </c>
      <c r="AY332" s="1404">
        <v>0</v>
      </c>
      <c r="AZ332" s="1405" t="s">
        <v>407</v>
      </c>
      <c r="BA332" s="1405" t="s">
        <v>407</v>
      </c>
      <c r="BB332" s="1408"/>
      <c r="BC332" s="1408"/>
      <c r="BD332" s="1404">
        <v>0</v>
      </c>
      <c r="BE332" s="1405" t="s">
        <v>407</v>
      </c>
      <c r="BF332" s="1405" t="s">
        <v>407</v>
      </c>
      <c r="BG332" s="1404">
        <v>0</v>
      </c>
      <c r="BH332" s="1405" t="s">
        <v>407</v>
      </c>
      <c r="BI332" s="1405" t="s">
        <v>407</v>
      </c>
      <c r="BJ332" s="1404">
        <v>0</v>
      </c>
      <c r="BK332" s="1404">
        <v>0</v>
      </c>
      <c r="BL332" s="1404">
        <v>0</v>
      </c>
      <c r="BM332" s="1404">
        <v>0</v>
      </c>
      <c r="BN332" s="1408"/>
      <c r="BO332" s="1404">
        <v>0</v>
      </c>
      <c r="BP332" s="1405" t="s">
        <v>407</v>
      </c>
      <c r="BQ332" s="1405" t="s">
        <v>407</v>
      </c>
      <c r="BR332" s="1404">
        <v>1</v>
      </c>
      <c r="BS332" s="1405" t="s">
        <v>808</v>
      </c>
      <c r="BT332" s="1405" t="s">
        <v>407</v>
      </c>
      <c r="BU332" s="1405" t="s">
        <v>407</v>
      </c>
      <c r="BV332" s="1405" t="s">
        <v>1006</v>
      </c>
      <c r="BW332" s="1404">
        <v>0</v>
      </c>
      <c r="BX332" s="1405" t="s">
        <v>407</v>
      </c>
      <c r="BY332" s="1405" t="s">
        <v>407</v>
      </c>
      <c r="BZ332" s="1405" t="s">
        <v>407</v>
      </c>
      <c r="CA332" s="1404">
        <v>0</v>
      </c>
      <c r="CB332" s="1405" t="s">
        <v>407</v>
      </c>
      <c r="CC332" s="1405" t="s">
        <v>677</v>
      </c>
      <c r="CD332" s="1404" t="b">
        <v>0</v>
      </c>
      <c r="CE332" s="1404" t="b">
        <v>0</v>
      </c>
      <c r="CF332" s="1404" t="b">
        <v>0</v>
      </c>
      <c r="CG332" s="1404" t="b">
        <v>0</v>
      </c>
      <c r="CH332" s="1404" t="b">
        <v>0</v>
      </c>
      <c r="CI332" s="1404" t="b">
        <v>0</v>
      </c>
      <c r="CJ332" s="1404" t="b">
        <v>1</v>
      </c>
      <c r="CK332" s="1404" t="b">
        <v>0</v>
      </c>
      <c r="CL332" s="1404" t="b">
        <v>0</v>
      </c>
      <c r="CM332" s="1405" t="s">
        <v>698</v>
      </c>
      <c r="CN332" s="1408"/>
      <c r="CO332" s="1408"/>
      <c r="CP332" s="1408"/>
      <c r="CQ332" s="1404">
        <v>1</v>
      </c>
      <c r="CR332" s="1408"/>
      <c r="CS332" s="1404">
        <v>1</v>
      </c>
      <c r="CT332" s="1405" t="s">
        <v>407</v>
      </c>
      <c r="CU332" s="1408"/>
    </row>
    <row r="333" spans="1:99" hidden="1" x14ac:dyDescent="0.2">
      <c r="A333" s="1404">
        <v>2024</v>
      </c>
      <c r="B333" s="1405" t="s">
        <v>185</v>
      </c>
      <c r="C333" s="1405" t="s">
        <v>480</v>
      </c>
      <c r="D333" s="1406">
        <v>1</v>
      </c>
      <c r="E333" s="1406">
        <v>0</v>
      </c>
      <c r="F333" s="1405" t="s">
        <v>243</v>
      </c>
      <c r="G333" s="1407" t="s">
        <v>699</v>
      </c>
      <c r="H333" s="1405" t="s">
        <v>407</v>
      </c>
      <c r="I333" s="1405" t="s">
        <v>694</v>
      </c>
      <c r="J333" s="1405" t="s">
        <v>328</v>
      </c>
      <c r="K333" s="1405" t="s">
        <v>792</v>
      </c>
      <c r="L333" s="1405" t="s">
        <v>407</v>
      </c>
      <c r="M333" s="1405" t="s">
        <v>407</v>
      </c>
      <c r="N333" s="1408"/>
      <c r="O333" s="1407">
        <v>126</v>
      </c>
      <c r="P333" s="1405" t="s">
        <v>695</v>
      </c>
      <c r="Q333" s="1405" t="s">
        <v>480</v>
      </c>
      <c r="R333" s="1409">
        <v>1366155</v>
      </c>
      <c r="S333" s="1409">
        <v>777340</v>
      </c>
      <c r="T333" s="1409">
        <v>137375</v>
      </c>
      <c r="U333" s="1407">
        <v>13765</v>
      </c>
      <c r="V333" s="1405" t="s">
        <v>696</v>
      </c>
      <c r="W333" s="1405" t="s">
        <v>700</v>
      </c>
      <c r="X333" s="1405" t="s">
        <v>701</v>
      </c>
      <c r="Y333" s="1405" t="s">
        <v>407</v>
      </c>
      <c r="Z333" s="1404">
        <v>1</v>
      </c>
      <c r="AA333" s="1404">
        <v>0</v>
      </c>
      <c r="AB333" s="1408"/>
      <c r="AC333" s="1408"/>
      <c r="AD333" s="1408"/>
      <c r="AE333" s="1408"/>
      <c r="AF333" s="1408"/>
      <c r="AG333" s="1408"/>
      <c r="AH333" s="1408"/>
      <c r="AI333" s="1406">
        <v>0</v>
      </c>
      <c r="AJ333" s="1408"/>
      <c r="AK333" s="1408"/>
      <c r="AL333" s="1408"/>
      <c r="AM333" s="1408"/>
      <c r="AN333" s="1408"/>
      <c r="AO333" s="1408"/>
      <c r="AP333" s="1408"/>
      <c r="AQ333" s="1406">
        <v>724341</v>
      </c>
      <c r="AR333" s="1404" t="s">
        <v>407</v>
      </c>
      <c r="AS333" s="1406">
        <v>1984.495890410959</v>
      </c>
      <c r="AT333" s="1406">
        <v>0.53020411300328296</v>
      </c>
      <c r="AU333" s="1406">
        <v>1.4526140082281726E-3</v>
      </c>
      <c r="AV333" s="1406">
        <v>0.35568861287162951</v>
      </c>
      <c r="AW333" s="1406">
        <v>9.7448935033323154E-4</v>
      </c>
      <c r="AX333" s="1405" t="s">
        <v>407</v>
      </c>
      <c r="AY333" s="1404">
        <v>0</v>
      </c>
      <c r="AZ333" s="1405" t="s">
        <v>407</v>
      </c>
      <c r="BA333" s="1405" t="s">
        <v>407</v>
      </c>
      <c r="BB333" s="1408"/>
      <c r="BC333" s="1408"/>
      <c r="BD333" s="1404">
        <v>0</v>
      </c>
      <c r="BE333" s="1405" t="s">
        <v>407</v>
      </c>
      <c r="BF333" s="1405" t="s">
        <v>407</v>
      </c>
      <c r="BG333" s="1404">
        <v>0</v>
      </c>
      <c r="BH333" s="1405" t="s">
        <v>407</v>
      </c>
      <c r="BI333" s="1405" t="s">
        <v>407</v>
      </c>
      <c r="BJ333" s="1404">
        <v>0</v>
      </c>
      <c r="BK333" s="1404">
        <v>0</v>
      </c>
      <c r="BL333" s="1404">
        <v>0</v>
      </c>
      <c r="BM333" s="1404">
        <v>0</v>
      </c>
      <c r="BN333" s="1408"/>
      <c r="BO333" s="1404">
        <v>0</v>
      </c>
      <c r="BP333" s="1405" t="s">
        <v>407</v>
      </c>
      <c r="BQ333" s="1405" t="s">
        <v>407</v>
      </c>
      <c r="BR333" s="1404">
        <v>1</v>
      </c>
      <c r="BS333" s="1405" t="s">
        <v>751</v>
      </c>
      <c r="BT333" s="1405" t="s">
        <v>407</v>
      </c>
      <c r="BU333" s="1405" t="s">
        <v>407</v>
      </c>
      <c r="BV333" s="1405" t="s">
        <v>793</v>
      </c>
      <c r="BW333" s="1404">
        <v>0</v>
      </c>
      <c r="BX333" s="1405" t="s">
        <v>407</v>
      </c>
      <c r="BY333" s="1405" t="s">
        <v>407</v>
      </c>
      <c r="BZ333" s="1405" t="s">
        <v>407</v>
      </c>
      <c r="CA333" s="1404">
        <v>0</v>
      </c>
      <c r="CB333" s="1405" t="s">
        <v>407</v>
      </c>
      <c r="CC333" s="1405" t="s">
        <v>677</v>
      </c>
      <c r="CD333" s="1404" t="b">
        <v>0</v>
      </c>
      <c r="CE333" s="1404" t="b">
        <v>0</v>
      </c>
      <c r="CF333" s="1404" t="b">
        <v>0</v>
      </c>
      <c r="CG333" s="1404" t="b">
        <v>0</v>
      </c>
      <c r="CH333" s="1404" t="b">
        <v>0</v>
      </c>
      <c r="CI333" s="1404" t="b">
        <v>0</v>
      </c>
      <c r="CJ333" s="1404" t="b">
        <v>1</v>
      </c>
      <c r="CK333" s="1404" t="b">
        <v>0</v>
      </c>
      <c r="CL333" s="1404" t="b">
        <v>0</v>
      </c>
      <c r="CM333" s="1405" t="s">
        <v>698</v>
      </c>
      <c r="CN333" s="1408"/>
      <c r="CO333" s="1408"/>
      <c r="CP333" s="1408"/>
      <c r="CQ333" s="1404">
        <v>1</v>
      </c>
      <c r="CR333" s="1408"/>
      <c r="CS333" s="1404">
        <v>1</v>
      </c>
      <c r="CT333" s="1405" t="s">
        <v>407</v>
      </c>
      <c r="CU333" s="1408"/>
    </row>
    <row r="334" spans="1:99" hidden="1" x14ac:dyDescent="0.2">
      <c r="A334" s="1404">
        <v>2024</v>
      </c>
      <c r="B334" s="1405" t="s">
        <v>179</v>
      </c>
      <c r="C334" s="1405" t="s">
        <v>1046</v>
      </c>
      <c r="D334" s="1406">
        <v>1</v>
      </c>
      <c r="E334" s="1406">
        <v>0</v>
      </c>
      <c r="F334" s="1405" t="s">
        <v>243</v>
      </c>
      <c r="G334" s="1407" t="s">
        <v>699</v>
      </c>
      <c r="H334" s="1405" t="s">
        <v>407</v>
      </c>
      <c r="I334" s="1405" t="s">
        <v>694</v>
      </c>
      <c r="J334" s="1405" t="s">
        <v>303</v>
      </c>
      <c r="K334" s="1405" t="s">
        <v>778</v>
      </c>
      <c r="L334" s="1405" t="s">
        <v>407</v>
      </c>
      <c r="M334" s="1405" t="s">
        <v>407</v>
      </c>
      <c r="N334" s="1408"/>
      <c r="O334" s="1407">
        <v>126</v>
      </c>
      <c r="P334" s="1405" t="s">
        <v>695</v>
      </c>
      <c r="Q334" s="1405" t="s">
        <v>474</v>
      </c>
      <c r="R334" s="1409">
        <v>18525</v>
      </c>
      <c r="S334" s="1409">
        <v>7363</v>
      </c>
      <c r="T334" s="1409">
        <v>813</v>
      </c>
      <c r="U334" s="1407">
        <v>13765</v>
      </c>
      <c r="V334" s="1405" t="s">
        <v>696</v>
      </c>
      <c r="W334" s="1405" t="s">
        <v>700</v>
      </c>
      <c r="X334" s="1405" t="s">
        <v>701</v>
      </c>
      <c r="Y334" s="1405" t="s">
        <v>407</v>
      </c>
      <c r="Z334" s="1404">
        <v>1</v>
      </c>
      <c r="AA334" s="1404">
        <v>0</v>
      </c>
      <c r="AB334" s="1408"/>
      <c r="AC334" s="1408"/>
      <c r="AD334" s="1408"/>
      <c r="AE334" s="1408"/>
      <c r="AF334" s="1408"/>
      <c r="AG334" s="1406">
        <v>0</v>
      </c>
      <c r="AH334" s="1408"/>
      <c r="AI334" s="1406">
        <v>0</v>
      </c>
      <c r="AJ334" s="1408"/>
      <c r="AK334" s="1408"/>
      <c r="AL334" s="1408"/>
      <c r="AM334" s="1408"/>
      <c r="AN334" s="1408"/>
      <c r="AO334" s="1406">
        <v>78860</v>
      </c>
      <c r="AP334" s="1408"/>
      <c r="AQ334" s="1406">
        <v>78860</v>
      </c>
      <c r="AR334" s="1404" t="s">
        <v>407</v>
      </c>
      <c r="AS334" s="1406">
        <v>216.05479452054794</v>
      </c>
      <c r="AT334" s="1406">
        <v>4.2569500674763834</v>
      </c>
      <c r="AU334" s="1406">
        <v>1.166287689719557E-2</v>
      </c>
      <c r="AV334" s="1406">
        <v>1.6436439787764052</v>
      </c>
      <c r="AW334" s="1406">
        <v>4.5031341884285078E-3</v>
      </c>
      <c r="AX334" s="1405" t="s">
        <v>407</v>
      </c>
      <c r="AY334" s="1404">
        <v>1</v>
      </c>
      <c r="AZ334" s="1405" t="s">
        <v>751</v>
      </c>
      <c r="BA334" s="1405" t="s">
        <v>407</v>
      </c>
      <c r="BB334" s="1408"/>
      <c r="BC334" s="1408"/>
      <c r="BD334" s="1404">
        <v>0</v>
      </c>
      <c r="BE334" s="1405" t="s">
        <v>407</v>
      </c>
      <c r="BF334" s="1405" t="s">
        <v>407</v>
      </c>
      <c r="BG334" s="1404">
        <v>0</v>
      </c>
      <c r="BH334" s="1405" t="s">
        <v>407</v>
      </c>
      <c r="BI334" s="1405" t="s">
        <v>407</v>
      </c>
      <c r="BJ334" s="1404">
        <v>0</v>
      </c>
      <c r="BK334" s="1404">
        <v>0</v>
      </c>
      <c r="BL334" s="1404">
        <v>0</v>
      </c>
      <c r="BM334" s="1404">
        <v>0</v>
      </c>
      <c r="BN334" s="1408"/>
      <c r="BO334" s="1404">
        <v>0</v>
      </c>
      <c r="BP334" s="1405" t="s">
        <v>407</v>
      </c>
      <c r="BQ334" s="1405" t="s">
        <v>407</v>
      </c>
      <c r="BR334" s="1404">
        <v>0</v>
      </c>
      <c r="BS334" s="1405" t="s">
        <v>407</v>
      </c>
      <c r="BT334" s="1405" t="s">
        <v>407</v>
      </c>
      <c r="BU334" s="1405" t="s">
        <v>407</v>
      </c>
      <c r="BV334" s="1405" t="s">
        <v>1170</v>
      </c>
      <c r="BW334" s="1404">
        <v>0</v>
      </c>
      <c r="BX334" s="1405" t="s">
        <v>407</v>
      </c>
      <c r="BY334" s="1405" t="s">
        <v>407</v>
      </c>
      <c r="BZ334" s="1405" t="s">
        <v>407</v>
      </c>
      <c r="CA334" s="1404">
        <v>0</v>
      </c>
      <c r="CB334" s="1405" t="s">
        <v>407</v>
      </c>
      <c r="CC334" s="1405" t="s">
        <v>677</v>
      </c>
      <c r="CD334" s="1404" t="b">
        <v>0</v>
      </c>
      <c r="CE334" s="1404" t="b">
        <v>0</v>
      </c>
      <c r="CF334" s="1404" t="b">
        <v>0</v>
      </c>
      <c r="CG334" s="1404" t="b">
        <v>0</v>
      </c>
      <c r="CH334" s="1404" t="b">
        <v>0</v>
      </c>
      <c r="CI334" s="1404" t="b">
        <v>0</v>
      </c>
      <c r="CJ334" s="1404" t="b">
        <v>1</v>
      </c>
      <c r="CK334" s="1404" t="b">
        <v>0</v>
      </c>
      <c r="CL334" s="1404" t="b">
        <v>0</v>
      </c>
      <c r="CM334" s="1405" t="s">
        <v>750</v>
      </c>
      <c r="CN334" s="1408"/>
      <c r="CO334" s="1408"/>
      <c r="CP334" s="1408"/>
      <c r="CQ334" s="1404">
        <v>1</v>
      </c>
      <c r="CR334" s="1408"/>
      <c r="CS334" s="1404">
        <v>1</v>
      </c>
      <c r="CT334" s="1405" t="s">
        <v>407</v>
      </c>
      <c r="CU334" s="1408"/>
    </row>
    <row r="335" spans="1:99" hidden="1" x14ac:dyDescent="0.2">
      <c r="A335" s="1404">
        <v>2024</v>
      </c>
      <c r="B335" s="1405" t="s">
        <v>178</v>
      </c>
      <c r="C335" s="1405" t="s">
        <v>994</v>
      </c>
      <c r="D335" s="1406">
        <v>1</v>
      </c>
      <c r="E335" s="1406">
        <v>0</v>
      </c>
      <c r="F335" s="1405" t="s">
        <v>243</v>
      </c>
      <c r="G335" s="1407" t="s">
        <v>699</v>
      </c>
      <c r="H335" s="1405" t="s">
        <v>407</v>
      </c>
      <c r="I335" s="1405" t="s">
        <v>694</v>
      </c>
      <c r="J335" s="1405" t="s">
        <v>298</v>
      </c>
      <c r="K335" s="1405" t="s">
        <v>995</v>
      </c>
      <c r="L335" s="1405" t="s">
        <v>407</v>
      </c>
      <c r="M335" s="1405" t="s">
        <v>407</v>
      </c>
      <c r="N335" s="1408"/>
      <c r="O335" s="1407">
        <v>126</v>
      </c>
      <c r="P335" s="1405" t="s">
        <v>695</v>
      </c>
      <c r="Q335" s="1405" t="s">
        <v>473</v>
      </c>
      <c r="R335" s="1409">
        <v>4382</v>
      </c>
      <c r="S335" s="1409">
        <v>2324</v>
      </c>
      <c r="T335" s="1409">
        <v>431</v>
      </c>
      <c r="U335" s="1407">
        <v>13765</v>
      </c>
      <c r="V335" s="1405" t="s">
        <v>696</v>
      </c>
      <c r="W335" s="1405" t="s">
        <v>700</v>
      </c>
      <c r="X335" s="1405" t="s">
        <v>701</v>
      </c>
      <c r="Y335" s="1405" t="s">
        <v>407</v>
      </c>
      <c r="Z335" s="1404">
        <v>1</v>
      </c>
      <c r="AA335" s="1404">
        <v>0</v>
      </c>
      <c r="AB335" s="1408"/>
      <c r="AC335" s="1408"/>
      <c r="AD335" s="1408"/>
      <c r="AE335" s="1408"/>
      <c r="AF335" s="1408"/>
      <c r="AG335" s="1408"/>
      <c r="AH335" s="1408"/>
      <c r="AI335" s="1406">
        <v>0</v>
      </c>
      <c r="AJ335" s="1408"/>
      <c r="AK335" s="1408"/>
      <c r="AL335" s="1408"/>
      <c r="AM335" s="1408"/>
      <c r="AN335" s="1408"/>
      <c r="AO335" s="1408"/>
      <c r="AP335" s="1408"/>
      <c r="AQ335" s="1406">
        <v>310</v>
      </c>
      <c r="AR335" s="1404" t="s">
        <v>407</v>
      </c>
      <c r="AS335" s="1406">
        <v>0.84931506849315064</v>
      </c>
      <c r="AT335" s="1406">
        <v>7.0743952533089918E-2</v>
      </c>
      <c r="AU335" s="1406">
        <v>1.938190480358628E-4</v>
      </c>
      <c r="AV335" s="1406">
        <v>1.2780248547806037</v>
      </c>
      <c r="AW335" s="1406">
        <v>3.5014379583030238E-3</v>
      </c>
      <c r="AX335" s="1405" t="s">
        <v>1284</v>
      </c>
      <c r="AY335" s="1404">
        <v>0</v>
      </c>
      <c r="AZ335" s="1405" t="s">
        <v>407</v>
      </c>
      <c r="BA335" s="1405" t="s">
        <v>407</v>
      </c>
      <c r="BB335" s="1408"/>
      <c r="BC335" s="1408"/>
      <c r="BD335" s="1404">
        <v>0</v>
      </c>
      <c r="BE335" s="1405" t="s">
        <v>407</v>
      </c>
      <c r="BF335" s="1405" t="s">
        <v>407</v>
      </c>
      <c r="BG335" s="1404">
        <v>0</v>
      </c>
      <c r="BH335" s="1405" t="s">
        <v>407</v>
      </c>
      <c r="BI335" s="1405" t="s">
        <v>407</v>
      </c>
      <c r="BJ335" s="1404">
        <v>0</v>
      </c>
      <c r="BK335" s="1404">
        <v>0</v>
      </c>
      <c r="BL335" s="1404">
        <v>0</v>
      </c>
      <c r="BM335" s="1404">
        <v>0</v>
      </c>
      <c r="BN335" s="1408"/>
      <c r="BO335" s="1404">
        <v>0</v>
      </c>
      <c r="BP335" s="1405" t="s">
        <v>407</v>
      </c>
      <c r="BQ335" s="1405" t="s">
        <v>407</v>
      </c>
      <c r="BR335" s="1404">
        <v>1</v>
      </c>
      <c r="BS335" s="1405" t="s">
        <v>808</v>
      </c>
      <c r="BT335" s="1405" t="s">
        <v>407</v>
      </c>
      <c r="BU335" s="1405" t="s">
        <v>407</v>
      </c>
      <c r="BV335" s="1405" t="s">
        <v>890</v>
      </c>
      <c r="BW335" s="1404">
        <v>0</v>
      </c>
      <c r="BX335" s="1405" t="s">
        <v>407</v>
      </c>
      <c r="BY335" s="1405" t="s">
        <v>407</v>
      </c>
      <c r="BZ335" s="1405" t="s">
        <v>407</v>
      </c>
      <c r="CA335" s="1404">
        <v>0</v>
      </c>
      <c r="CB335" s="1405" t="s">
        <v>407</v>
      </c>
      <c r="CC335" s="1405" t="s">
        <v>677</v>
      </c>
      <c r="CD335" s="1404" t="b">
        <v>0</v>
      </c>
      <c r="CE335" s="1404" t="b">
        <v>0</v>
      </c>
      <c r="CF335" s="1404" t="b">
        <v>0</v>
      </c>
      <c r="CG335" s="1404" t="b">
        <v>0</v>
      </c>
      <c r="CH335" s="1404" t="b">
        <v>0</v>
      </c>
      <c r="CI335" s="1404" t="b">
        <v>0</v>
      </c>
      <c r="CJ335" s="1404" t="b">
        <v>1</v>
      </c>
      <c r="CK335" s="1404" t="b">
        <v>0</v>
      </c>
      <c r="CL335" s="1404" t="b">
        <v>0</v>
      </c>
      <c r="CM335" s="1405" t="s">
        <v>698</v>
      </c>
      <c r="CN335" s="1408"/>
      <c r="CO335" s="1408"/>
      <c r="CP335" s="1408"/>
      <c r="CQ335" s="1404">
        <v>1</v>
      </c>
      <c r="CR335" s="1408"/>
      <c r="CS335" s="1404">
        <v>1</v>
      </c>
      <c r="CT335" s="1405" t="s">
        <v>407</v>
      </c>
      <c r="CU335" s="1408"/>
    </row>
    <row r="336" spans="1:99" hidden="1" x14ac:dyDescent="0.2">
      <c r="A336" s="1404">
        <v>2024</v>
      </c>
      <c r="B336" s="1405" t="s">
        <v>185</v>
      </c>
      <c r="C336" s="1405" t="s">
        <v>789</v>
      </c>
      <c r="D336" s="1406">
        <v>1</v>
      </c>
      <c r="E336" s="1406">
        <v>0</v>
      </c>
      <c r="F336" s="1405" t="s">
        <v>243</v>
      </c>
      <c r="G336" s="1407" t="s">
        <v>699</v>
      </c>
      <c r="H336" s="1405" t="s">
        <v>407</v>
      </c>
      <c r="I336" s="1405" t="s">
        <v>694</v>
      </c>
      <c r="J336" s="1405" t="s">
        <v>328</v>
      </c>
      <c r="K336" s="1405" t="s">
        <v>790</v>
      </c>
      <c r="L336" s="1405" t="s">
        <v>407</v>
      </c>
      <c r="M336" s="1405" t="s">
        <v>407</v>
      </c>
      <c r="N336" s="1408"/>
      <c r="O336" s="1407">
        <v>126</v>
      </c>
      <c r="P336" s="1405" t="s">
        <v>695</v>
      </c>
      <c r="Q336" s="1405" t="s">
        <v>480</v>
      </c>
      <c r="R336" s="1409">
        <v>24735</v>
      </c>
      <c r="S336" s="1409">
        <v>17192</v>
      </c>
      <c r="T336" s="1409">
        <v>1513</v>
      </c>
      <c r="U336" s="1407">
        <v>13765</v>
      </c>
      <c r="V336" s="1405" t="s">
        <v>696</v>
      </c>
      <c r="W336" s="1405" t="s">
        <v>700</v>
      </c>
      <c r="X336" s="1405" t="s">
        <v>701</v>
      </c>
      <c r="Y336" s="1405" t="s">
        <v>407</v>
      </c>
      <c r="Z336" s="1404">
        <v>1</v>
      </c>
      <c r="AA336" s="1404">
        <v>0</v>
      </c>
      <c r="AB336" s="1408"/>
      <c r="AC336" s="1408"/>
      <c r="AD336" s="1408"/>
      <c r="AE336" s="1408"/>
      <c r="AF336" s="1408"/>
      <c r="AG336" s="1408"/>
      <c r="AH336" s="1408"/>
      <c r="AI336" s="1406">
        <v>63.87</v>
      </c>
      <c r="AJ336" s="1408"/>
      <c r="AK336" s="1408"/>
      <c r="AL336" s="1408"/>
      <c r="AM336" s="1408"/>
      <c r="AN336" s="1408"/>
      <c r="AO336" s="1408"/>
      <c r="AP336" s="1408"/>
      <c r="AQ336" s="1406">
        <v>74.52</v>
      </c>
      <c r="AR336" s="1404" t="s">
        <v>407</v>
      </c>
      <c r="AS336" s="1406">
        <v>0.20416438356164382</v>
      </c>
      <c r="AT336" s="1406">
        <v>3.0127349909035779E-3</v>
      </c>
      <c r="AU336" s="1406">
        <v>8.25406846822898E-6</v>
      </c>
      <c r="AV336" s="1406">
        <v>0.35568861287162951</v>
      </c>
      <c r="AW336" s="1406">
        <v>9.7448935033323154E-4</v>
      </c>
      <c r="AX336" s="1405" t="s">
        <v>407</v>
      </c>
      <c r="AY336" s="1404">
        <v>0</v>
      </c>
      <c r="AZ336" s="1405" t="s">
        <v>407</v>
      </c>
      <c r="BA336" s="1405" t="s">
        <v>407</v>
      </c>
      <c r="BB336" s="1408"/>
      <c r="BC336" s="1408"/>
      <c r="BD336" s="1404">
        <v>0</v>
      </c>
      <c r="BE336" s="1405" t="s">
        <v>407</v>
      </c>
      <c r="BF336" s="1405" t="s">
        <v>407</v>
      </c>
      <c r="BG336" s="1404">
        <v>0</v>
      </c>
      <c r="BH336" s="1405" t="s">
        <v>407</v>
      </c>
      <c r="BI336" s="1405" t="s">
        <v>407</v>
      </c>
      <c r="BJ336" s="1404">
        <v>0</v>
      </c>
      <c r="BK336" s="1404">
        <v>0</v>
      </c>
      <c r="BL336" s="1404">
        <v>0</v>
      </c>
      <c r="BM336" s="1404">
        <v>0</v>
      </c>
      <c r="BN336" s="1408"/>
      <c r="BO336" s="1404">
        <v>0</v>
      </c>
      <c r="BP336" s="1405" t="s">
        <v>407</v>
      </c>
      <c r="BQ336" s="1405" t="s">
        <v>407</v>
      </c>
      <c r="BR336" s="1404">
        <v>1</v>
      </c>
      <c r="BS336" s="1405" t="s">
        <v>751</v>
      </c>
      <c r="BT336" s="1405" t="s">
        <v>407</v>
      </c>
      <c r="BU336" s="1405" t="s">
        <v>407</v>
      </c>
      <c r="BV336" s="1405" t="s">
        <v>791</v>
      </c>
      <c r="BW336" s="1404">
        <v>0</v>
      </c>
      <c r="BX336" s="1405" t="s">
        <v>407</v>
      </c>
      <c r="BY336" s="1405" t="s">
        <v>407</v>
      </c>
      <c r="BZ336" s="1405" t="s">
        <v>407</v>
      </c>
      <c r="CA336" s="1404">
        <v>0</v>
      </c>
      <c r="CB336" s="1405" t="s">
        <v>407</v>
      </c>
      <c r="CC336" s="1405" t="s">
        <v>677</v>
      </c>
      <c r="CD336" s="1404" t="b">
        <v>0</v>
      </c>
      <c r="CE336" s="1404" t="b">
        <v>0</v>
      </c>
      <c r="CF336" s="1404" t="b">
        <v>0</v>
      </c>
      <c r="CG336" s="1404" t="b">
        <v>0</v>
      </c>
      <c r="CH336" s="1404" t="b">
        <v>0</v>
      </c>
      <c r="CI336" s="1404" t="b">
        <v>0</v>
      </c>
      <c r="CJ336" s="1404" t="b">
        <v>1</v>
      </c>
      <c r="CK336" s="1404" t="b">
        <v>0</v>
      </c>
      <c r="CL336" s="1404" t="b">
        <v>0</v>
      </c>
      <c r="CM336" s="1405" t="s">
        <v>698</v>
      </c>
      <c r="CN336" s="1408"/>
      <c r="CO336" s="1408"/>
      <c r="CP336" s="1408"/>
      <c r="CQ336" s="1404">
        <v>1</v>
      </c>
      <c r="CR336" s="1408"/>
      <c r="CS336" s="1404">
        <v>1</v>
      </c>
      <c r="CT336" s="1405" t="s">
        <v>407</v>
      </c>
      <c r="CU336" s="1408"/>
    </row>
    <row r="337" spans="1:99" hidden="1" x14ac:dyDescent="0.2">
      <c r="A337" s="1404">
        <v>2024</v>
      </c>
      <c r="B337" s="1405" t="s">
        <v>178</v>
      </c>
      <c r="C337" s="1405" t="s">
        <v>1000</v>
      </c>
      <c r="D337" s="1406">
        <v>1</v>
      </c>
      <c r="E337" s="1406">
        <v>0</v>
      </c>
      <c r="F337" s="1405" t="s">
        <v>243</v>
      </c>
      <c r="G337" s="1407" t="s">
        <v>699</v>
      </c>
      <c r="H337" s="1405" t="s">
        <v>407</v>
      </c>
      <c r="I337" s="1405" t="s">
        <v>694</v>
      </c>
      <c r="J337" s="1405" t="s">
        <v>298</v>
      </c>
      <c r="K337" s="1405" t="s">
        <v>1001</v>
      </c>
      <c r="L337" s="1405" t="s">
        <v>407</v>
      </c>
      <c r="M337" s="1405" t="s">
        <v>407</v>
      </c>
      <c r="N337" s="1408"/>
      <c r="O337" s="1407">
        <v>126</v>
      </c>
      <c r="P337" s="1405" t="s">
        <v>695</v>
      </c>
      <c r="Q337" s="1405" t="s">
        <v>473</v>
      </c>
      <c r="R337" s="1409">
        <v>8722</v>
      </c>
      <c r="S337" s="1409">
        <v>3746</v>
      </c>
      <c r="T337" s="1409">
        <v>341</v>
      </c>
      <c r="U337" s="1407">
        <v>13765</v>
      </c>
      <c r="V337" s="1405" t="s">
        <v>696</v>
      </c>
      <c r="W337" s="1405" t="s">
        <v>700</v>
      </c>
      <c r="X337" s="1405" t="s">
        <v>701</v>
      </c>
      <c r="Y337" s="1405" t="s">
        <v>407</v>
      </c>
      <c r="Z337" s="1404">
        <v>1</v>
      </c>
      <c r="AA337" s="1404">
        <v>0</v>
      </c>
      <c r="AB337" s="1408"/>
      <c r="AC337" s="1408"/>
      <c r="AD337" s="1408"/>
      <c r="AE337" s="1408"/>
      <c r="AF337" s="1408"/>
      <c r="AG337" s="1408"/>
      <c r="AH337" s="1408"/>
      <c r="AI337" s="1406">
        <v>0</v>
      </c>
      <c r="AJ337" s="1408"/>
      <c r="AK337" s="1408"/>
      <c r="AL337" s="1408"/>
      <c r="AM337" s="1408"/>
      <c r="AN337" s="1408"/>
      <c r="AO337" s="1408"/>
      <c r="AP337" s="1408"/>
      <c r="AQ337" s="1406">
        <v>31380</v>
      </c>
      <c r="AR337" s="1404" t="s">
        <v>407</v>
      </c>
      <c r="AS337" s="1406">
        <v>85.972602739726028</v>
      </c>
      <c r="AT337" s="1406">
        <v>3.5977986700298095</v>
      </c>
      <c r="AU337" s="1406">
        <v>9.8569826576159168E-3</v>
      </c>
      <c r="AV337" s="1406">
        <v>1.2780248547806037</v>
      </c>
      <c r="AW337" s="1406">
        <v>3.5014379583030238E-3</v>
      </c>
      <c r="AX337" s="1405" t="s">
        <v>407</v>
      </c>
      <c r="AY337" s="1404">
        <v>0</v>
      </c>
      <c r="AZ337" s="1405" t="s">
        <v>407</v>
      </c>
      <c r="BA337" s="1405" t="s">
        <v>407</v>
      </c>
      <c r="BB337" s="1408"/>
      <c r="BC337" s="1408"/>
      <c r="BD337" s="1404">
        <v>0</v>
      </c>
      <c r="BE337" s="1405" t="s">
        <v>407</v>
      </c>
      <c r="BF337" s="1405" t="s">
        <v>407</v>
      </c>
      <c r="BG337" s="1404">
        <v>0</v>
      </c>
      <c r="BH337" s="1405" t="s">
        <v>407</v>
      </c>
      <c r="BI337" s="1405" t="s">
        <v>407</v>
      </c>
      <c r="BJ337" s="1404">
        <v>0</v>
      </c>
      <c r="BK337" s="1404">
        <v>0</v>
      </c>
      <c r="BL337" s="1404">
        <v>0</v>
      </c>
      <c r="BM337" s="1404">
        <v>0</v>
      </c>
      <c r="BN337" s="1408"/>
      <c r="BO337" s="1404">
        <v>0</v>
      </c>
      <c r="BP337" s="1405" t="s">
        <v>407</v>
      </c>
      <c r="BQ337" s="1405" t="s">
        <v>407</v>
      </c>
      <c r="BR337" s="1404">
        <v>1</v>
      </c>
      <c r="BS337" s="1405" t="s">
        <v>842</v>
      </c>
      <c r="BT337" s="1405" t="s">
        <v>407</v>
      </c>
      <c r="BU337" s="1405" t="s">
        <v>407</v>
      </c>
      <c r="BV337" s="1405" t="s">
        <v>882</v>
      </c>
      <c r="BW337" s="1404">
        <v>0</v>
      </c>
      <c r="BX337" s="1405" t="s">
        <v>407</v>
      </c>
      <c r="BY337" s="1405" t="s">
        <v>407</v>
      </c>
      <c r="BZ337" s="1405" t="s">
        <v>407</v>
      </c>
      <c r="CA337" s="1404">
        <v>0</v>
      </c>
      <c r="CB337" s="1405" t="s">
        <v>407</v>
      </c>
      <c r="CC337" s="1405" t="s">
        <v>677</v>
      </c>
      <c r="CD337" s="1404" t="b">
        <v>0</v>
      </c>
      <c r="CE337" s="1404" t="b">
        <v>0</v>
      </c>
      <c r="CF337" s="1404" t="b">
        <v>0</v>
      </c>
      <c r="CG337" s="1404" t="b">
        <v>0</v>
      </c>
      <c r="CH337" s="1404" t="b">
        <v>0</v>
      </c>
      <c r="CI337" s="1404" t="b">
        <v>0</v>
      </c>
      <c r="CJ337" s="1404" t="b">
        <v>1</v>
      </c>
      <c r="CK337" s="1404" t="b">
        <v>0</v>
      </c>
      <c r="CL337" s="1404" t="b">
        <v>0</v>
      </c>
      <c r="CM337" s="1405" t="s">
        <v>698</v>
      </c>
      <c r="CN337" s="1408"/>
      <c r="CO337" s="1408"/>
      <c r="CP337" s="1408"/>
      <c r="CQ337" s="1404">
        <v>1</v>
      </c>
      <c r="CR337" s="1408"/>
      <c r="CS337" s="1404">
        <v>1</v>
      </c>
      <c r="CT337" s="1405" t="s">
        <v>407</v>
      </c>
      <c r="CU337" s="1408"/>
    </row>
    <row r="338" spans="1:99" hidden="1" x14ac:dyDescent="0.2">
      <c r="A338" s="1404">
        <v>2024</v>
      </c>
      <c r="B338" s="1405" t="s">
        <v>180</v>
      </c>
      <c r="C338" s="1405" t="s">
        <v>1249</v>
      </c>
      <c r="D338" s="1406">
        <v>1</v>
      </c>
      <c r="E338" s="1406">
        <v>0</v>
      </c>
      <c r="F338" s="1405" t="s">
        <v>243</v>
      </c>
      <c r="G338" s="1407" t="s">
        <v>699</v>
      </c>
      <c r="H338" s="1405" t="s">
        <v>407</v>
      </c>
      <c r="I338" s="1405" t="s">
        <v>694</v>
      </c>
      <c r="J338" s="1405" t="s">
        <v>307</v>
      </c>
      <c r="K338" s="1405" t="s">
        <v>1250</v>
      </c>
      <c r="L338" s="1405" t="s">
        <v>407</v>
      </c>
      <c r="M338" s="1405" t="s">
        <v>407</v>
      </c>
      <c r="N338" s="1404">
        <v>2019</v>
      </c>
      <c r="O338" s="1407">
        <v>126</v>
      </c>
      <c r="P338" s="1405" t="s">
        <v>695</v>
      </c>
      <c r="Q338" s="1405" t="s">
        <v>475</v>
      </c>
      <c r="R338" s="1409">
        <v>4660</v>
      </c>
      <c r="S338" s="1409">
        <v>2169</v>
      </c>
      <c r="T338" s="1409">
        <v>164</v>
      </c>
      <c r="U338" s="1407">
        <v>13765</v>
      </c>
      <c r="V338" s="1405" t="s">
        <v>696</v>
      </c>
      <c r="W338" s="1405" t="s">
        <v>700</v>
      </c>
      <c r="X338" s="1405" t="s">
        <v>701</v>
      </c>
      <c r="Y338" s="1405" t="s">
        <v>407</v>
      </c>
      <c r="Z338" s="1404">
        <v>1</v>
      </c>
      <c r="AA338" s="1404">
        <v>0</v>
      </c>
      <c r="AB338" s="1408"/>
      <c r="AC338" s="1408"/>
      <c r="AD338" s="1408"/>
      <c r="AE338" s="1408"/>
      <c r="AF338" s="1408"/>
      <c r="AG338" s="1408"/>
      <c r="AH338" s="1406">
        <v>0</v>
      </c>
      <c r="AI338" s="1406">
        <v>0</v>
      </c>
      <c r="AJ338" s="1408"/>
      <c r="AK338" s="1408"/>
      <c r="AL338" s="1408"/>
      <c r="AM338" s="1408"/>
      <c r="AN338" s="1408"/>
      <c r="AO338" s="1408"/>
      <c r="AP338" s="1406">
        <v>7760</v>
      </c>
      <c r="AQ338" s="1406">
        <v>7760</v>
      </c>
      <c r="AR338" s="1404" t="s">
        <v>407</v>
      </c>
      <c r="AS338" s="1406">
        <v>21.260273972602739</v>
      </c>
      <c r="AT338" s="1406">
        <v>1.6652360515021458</v>
      </c>
      <c r="AU338" s="1406">
        <v>4.5622905520606733E-3</v>
      </c>
      <c r="AV338" s="1406">
        <v>0.11155159417916111</v>
      </c>
      <c r="AW338" s="1406">
        <v>3.0562080597030438E-4</v>
      </c>
      <c r="AX338" s="1405" t="s">
        <v>1251</v>
      </c>
      <c r="AY338" s="1404">
        <v>0</v>
      </c>
      <c r="AZ338" s="1405" t="s">
        <v>407</v>
      </c>
      <c r="BA338" s="1405" t="s">
        <v>407</v>
      </c>
      <c r="BB338" s="1408"/>
      <c r="BC338" s="1408"/>
      <c r="BD338" s="1404">
        <v>0</v>
      </c>
      <c r="BE338" s="1405" t="s">
        <v>407</v>
      </c>
      <c r="BF338" s="1405" t="s">
        <v>407</v>
      </c>
      <c r="BG338" s="1404">
        <v>0</v>
      </c>
      <c r="BH338" s="1405" t="s">
        <v>407</v>
      </c>
      <c r="BI338" s="1405" t="s">
        <v>407</v>
      </c>
      <c r="BJ338" s="1404">
        <v>1</v>
      </c>
      <c r="BK338" s="1404">
        <v>0</v>
      </c>
      <c r="BL338" s="1404">
        <v>0</v>
      </c>
      <c r="BM338" s="1404">
        <v>0</v>
      </c>
      <c r="BN338" s="1408"/>
      <c r="BO338" s="1404">
        <v>0</v>
      </c>
      <c r="BP338" s="1405" t="s">
        <v>407</v>
      </c>
      <c r="BQ338" s="1405" t="s">
        <v>407</v>
      </c>
      <c r="BR338" s="1404">
        <v>0</v>
      </c>
      <c r="BS338" s="1405" t="s">
        <v>407</v>
      </c>
      <c r="BT338" s="1405" t="s">
        <v>407</v>
      </c>
      <c r="BU338" s="1405" t="s">
        <v>407</v>
      </c>
      <c r="BV338" s="1405" t="s">
        <v>407</v>
      </c>
      <c r="BW338" s="1404">
        <v>0</v>
      </c>
      <c r="BX338" s="1405" t="s">
        <v>407</v>
      </c>
      <c r="BY338" s="1405" t="s">
        <v>407</v>
      </c>
      <c r="BZ338" s="1405" t="s">
        <v>407</v>
      </c>
      <c r="CA338" s="1404">
        <v>0</v>
      </c>
      <c r="CB338" s="1405" t="s">
        <v>407</v>
      </c>
      <c r="CC338" s="1405" t="s">
        <v>677</v>
      </c>
      <c r="CD338" s="1404" t="b">
        <v>0</v>
      </c>
      <c r="CE338" s="1404" t="b">
        <v>0</v>
      </c>
      <c r="CF338" s="1404" t="b">
        <v>0</v>
      </c>
      <c r="CG338" s="1404" t="b">
        <v>0</v>
      </c>
      <c r="CH338" s="1404" t="b">
        <v>0</v>
      </c>
      <c r="CI338" s="1404" t="b">
        <v>0</v>
      </c>
      <c r="CJ338" s="1404" t="b">
        <v>1</v>
      </c>
      <c r="CK338" s="1404" t="b">
        <v>0</v>
      </c>
      <c r="CL338" s="1404" t="b">
        <v>0</v>
      </c>
      <c r="CM338" s="1405" t="s">
        <v>698</v>
      </c>
      <c r="CN338" s="1408"/>
      <c r="CO338" s="1408"/>
      <c r="CP338" s="1408"/>
      <c r="CQ338" s="1404">
        <v>1</v>
      </c>
      <c r="CR338" s="1408"/>
      <c r="CS338" s="1404">
        <v>1</v>
      </c>
      <c r="CT338" s="1405" t="s">
        <v>407</v>
      </c>
      <c r="CU338" s="1408"/>
    </row>
    <row r="339" spans="1:99" hidden="1" x14ac:dyDescent="0.2">
      <c r="A339" s="1404">
        <v>2024</v>
      </c>
      <c r="B339" s="1405" t="s">
        <v>178</v>
      </c>
      <c r="C339" s="1405" t="s">
        <v>1003</v>
      </c>
      <c r="D339" s="1406">
        <v>1</v>
      </c>
      <c r="E339" s="1406">
        <v>0</v>
      </c>
      <c r="F339" s="1405" t="s">
        <v>243</v>
      </c>
      <c r="G339" s="1407" t="s">
        <v>699</v>
      </c>
      <c r="H339" s="1405" t="s">
        <v>407</v>
      </c>
      <c r="I339" s="1405" t="s">
        <v>694</v>
      </c>
      <c r="J339" s="1405" t="s">
        <v>298</v>
      </c>
      <c r="K339" s="1405" t="s">
        <v>822</v>
      </c>
      <c r="L339" s="1405" t="s">
        <v>407</v>
      </c>
      <c r="M339" s="1405" t="s">
        <v>407</v>
      </c>
      <c r="N339" s="1408"/>
      <c r="O339" s="1407">
        <v>126</v>
      </c>
      <c r="P339" s="1405" t="s">
        <v>695</v>
      </c>
      <c r="Q339" s="1405" t="s">
        <v>473</v>
      </c>
      <c r="R339" s="1409">
        <v>2367</v>
      </c>
      <c r="S339" s="1409">
        <v>1032</v>
      </c>
      <c r="T339" s="1409">
        <v>224</v>
      </c>
      <c r="U339" s="1407">
        <v>13765</v>
      </c>
      <c r="V339" s="1405" t="s">
        <v>696</v>
      </c>
      <c r="W339" s="1405" t="s">
        <v>700</v>
      </c>
      <c r="X339" s="1405" t="s">
        <v>701</v>
      </c>
      <c r="Y339" s="1405" t="s">
        <v>407</v>
      </c>
      <c r="Z339" s="1404">
        <v>1</v>
      </c>
      <c r="AA339" s="1404">
        <v>0</v>
      </c>
      <c r="AB339" s="1408"/>
      <c r="AC339" s="1408"/>
      <c r="AD339" s="1408"/>
      <c r="AE339" s="1408"/>
      <c r="AF339" s="1408"/>
      <c r="AG339" s="1408"/>
      <c r="AH339" s="1408"/>
      <c r="AI339" s="1406">
        <v>0</v>
      </c>
      <c r="AJ339" s="1408"/>
      <c r="AK339" s="1408"/>
      <c r="AL339" s="1408"/>
      <c r="AM339" s="1408"/>
      <c r="AN339" s="1408"/>
      <c r="AO339" s="1408"/>
      <c r="AP339" s="1408"/>
      <c r="AQ339" s="1406">
        <v>9120</v>
      </c>
      <c r="AR339" s="1404" t="s">
        <v>407</v>
      </c>
      <c r="AS339" s="1406">
        <v>24.986301369863014</v>
      </c>
      <c r="AT339" s="1406">
        <v>3.8529784537389098</v>
      </c>
      <c r="AU339" s="1406">
        <v>1.0556105352709342E-2</v>
      </c>
      <c r="AV339" s="1406">
        <v>1.2780248547806037</v>
      </c>
      <c r="AW339" s="1406">
        <v>3.5014379583030238E-3</v>
      </c>
      <c r="AX339" s="1405" t="s">
        <v>407</v>
      </c>
      <c r="AY339" s="1404">
        <v>0</v>
      </c>
      <c r="AZ339" s="1405" t="s">
        <v>407</v>
      </c>
      <c r="BA339" s="1405" t="s">
        <v>407</v>
      </c>
      <c r="BB339" s="1408"/>
      <c r="BC339" s="1408"/>
      <c r="BD339" s="1404">
        <v>0</v>
      </c>
      <c r="BE339" s="1405" t="s">
        <v>407</v>
      </c>
      <c r="BF339" s="1405" t="s">
        <v>407</v>
      </c>
      <c r="BG339" s="1404">
        <v>0</v>
      </c>
      <c r="BH339" s="1405" t="s">
        <v>407</v>
      </c>
      <c r="BI339" s="1405" t="s">
        <v>407</v>
      </c>
      <c r="BJ339" s="1404">
        <v>0</v>
      </c>
      <c r="BK339" s="1404">
        <v>0</v>
      </c>
      <c r="BL339" s="1404">
        <v>0</v>
      </c>
      <c r="BM339" s="1404">
        <v>0</v>
      </c>
      <c r="BN339" s="1408"/>
      <c r="BO339" s="1404">
        <v>0</v>
      </c>
      <c r="BP339" s="1405" t="s">
        <v>407</v>
      </c>
      <c r="BQ339" s="1405" t="s">
        <v>407</v>
      </c>
      <c r="BR339" s="1404">
        <v>1</v>
      </c>
      <c r="BS339" s="1405" t="s">
        <v>776</v>
      </c>
      <c r="BT339" s="1405" t="s">
        <v>407</v>
      </c>
      <c r="BU339" s="1405" t="s">
        <v>407</v>
      </c>
      <c r="BV339" s="1405" t="s">
        <v>881</v>
      </c>
      <c r="BW339" s="1404">
        <v>0</v>
      </c>
      <c r="BX339" s="1405" t="s">
        <v>407</v>
      </c>
      <c r="BY339" s="1405" t="s">
        <v>407</v>
      </c>
      <c r="BZ339" s="1405" t="s">
        <v>407</v>
      </c>
      <c r="CA339" s="1404">
        <v>0</v>
      </c>
      <c r="CB339" s="1405" t="s">
        <v>407</v>
      </c>
      <c r="CC339" s="1405" t="s">
        <v>677</v>
      </c>
      <c r="CD339" s="1404" t="b">
        <v>0</v>
      </c>
      <c r="CE339" s="1404" t="b">
        <v>0</v>
      </c>
      <c r="CF339" s="1404" t="b">
        <v>0</v>
      </c>
      <c r="CG339" s="1404" t="b">
        <v>0</v>
      </c>
      <c r="CH339" s="1404" t="b">
        <v>0</v>
      </c>
      <c r="CI339" s="1404" t="b">
        <v>0</v>
      </c>
      <c r="CJ339" s="1404" t="b">
        <v>1</v>
      </c>
      <c r="CK339" s="1404" t="b">
        <v>0</v>
      </c>
      <c r="CL339" s="1404" t="b">
        <v>0</v>
      </c>
      <c r="CM339" s="1405" t="s">
        <v>698</v>
      </c>
      <c r="CN339" s="1408"/>
      <c r="CO339" s="1408"/>
      <c r="CP339" s="1408"/>
      <c r="CQ339" s="1404">
        <v>1</v>
      </c>
      <c r="CR339" s="1408"/>
      <c r="CS339" s="1404">
        <v>1</v>
      </c>
      <c r="CT339" s="1405" t="s">
        <v>407</v>
      </c>
      <c r="CU339" s="1408"/>
    </row>
    <row r="340" spans="1:99" hidden="1" x14ac:dyDescent="0.2">
      <c r="A340" s="1404">
        <v>2024</v>
      </c>
      <c r="B340" s="1405" t="s">
        <v>179</v>
      </c>
      <c r="C340" s="1405" t="s">
        <v>1004</v>
      </c>
      <c r="D340" s="1406">
        <v>1</v>
      </c>
      <c r="E340" s="1406">
        <v>0</v>
      </c>
      <c r="F340" s="1405" t="s">
        <v>243</v>
      </c>
      <c r="G340" s="1407" t="s">
        <v>699</v>
      </c>
      <c r="H340" s="1405" t="s">
        <v>407</v>
      </c>
      <c r="I340" s="1405" t="s">
        <v>694</v>
      </c>
      <c r="J340" s="1405" t="s">
        <v>303</v>
      </c>
      <c r="K340" s="1405" t="s">
        <v>1005</v>
      </c>
      <c r="L340" s="1405" t="s">
        <v>407</v>
      </c>
      <c r="M340" s="1405" t="s">
        <v>407</v>
      </c>
      <c r="N340" s="1408"/>
      <c r="O340" s="1407">
        <v>126</v>
      </c>
      <c r="P340" s="1405" t="s">
        <v>695</v>
      </c>
      <c r="Q340" s="1405" t="s">
        <v>474</v>
      </c>
      <c r="R340" s="1409">
        <v>3524</v>
      </c>
      <c r="S340" s="1409">
        <v>1494</v>
      </c>
      <c r="T340" s="1409">
        <v>127</v>
      </c>
      <c r="U340" s="1407">
        <v>13765</v>
      </c>
      <c r="V340" s="1405" t="s">
        <v>696</v>
      </c>
      <c r="W340" s="1405" t="s">
        <v>700</v>
      </c>
      <c r="X340" s="1405" t="s">
        <v>701</v>
      </c>
      <c r="Y340" s="1405" t="s">
        <v>407</v>
      </c>
      <c r="Z340" s="1404">
        <v>1</v>
      </c>
      <c r="AA340" s="1404">
        <v>0</v>
      </c>
      <c r="AB340" s="1408"/>
      <c r="AC340" s="1408"/>
      <c r="AD340" s="1408"/>
      <c r="AE340" s="1408"/>
      <c r="AF340" s="1408"/>
      <c r="AG340" s="1408"/>
      <c r="AH340" s="1408"/>
      <c r="AI340" s="1406">
        <v>0</v>
      </c>
      <c r="AJ340" s="1408"/>
      <c r="AK340" s="1408"/>
      <c r="AL340" s="1408"/>
      <c r="AM340" s="1408"/>
      <c r="AN340" s="1408"/>
      <c r="AO340" s="1408"/>
      <c r="AP340" s="1408"/>
      <c r="AQ340" s="1406">
        <v>914</v>
      </c>
      <c r="AR340" s="1404" t="s">
        <v>407</v>
      </c>
      <c r="AS340" s="1406">
        <v>2.504109589041096</v>
      </c>
      <c r="AT340" s="1406">
        <v>0.25936435868331442</v>
      </c>
      <c r="AU340" s="1406">
        <v>7.1058728406387512E-4</v>
      </c>
      <c r="AV340" s="1406">
        <v>1.6436439787764052</v>
      </c>
      <c r="AW340" s="1406">
        <v>4.5031341884285078E-3</v>
      </c>
      <c r="AX340" s="1405" t="s">
        <v>407</v>
      </c>
      <c r="AY340" s="1404">
        <v>0</v>
      </c>
      <c r="AZ340" s="1405" t="s">
        <v>407</v>
      </c>
      <c r="BA340" s="1405" t="s">
        <v>407</v>
      </c>
      <c r="BB340" s="1408"/>
      <c r="BC340" s="1408"/>
      <c r="BD340" s="1404">
        <v>0</v>
      </c>
      <c r="BE340" s="1405" t="s">
        <v>407</v>
      </c>
      <c r="BF340" s="1405" t="s">
        <v>407</v>
      </c>
      <c r="BG340" s="1404">
        <v>0</v>
      </c>
      <c r="BH340" s="1405" t="s">
        <v>407</v>
      </c>
      <c r="BI340" s="1405" t="s">
        <v>407</v>
      </c>
      <c r="BJ340" s="1404">
        <v>0</v>
      </c>
      <c r="BK340" s="1404">
        <v>0</v>
      </c>
      <c r="BL340" s="1404">
        <v>0</v>
      </c>
      <c r="BM340" s="1404">
        <v>0</v>
      </c>
      <c r="BN340" s="1408"/>
      <c r="BO340" s="1404">
        <v>0</v>
      </c>
      <c r="BP340" s="1405" t="s">
        <v>407</v>
      </c>
      <c r="BQ340" s="1405" t="s">
        <v>407</v>
      </c>
      <c r="BR340" s="1404">
        <v>1</v>
      </c>
      <c r="BS340" s="1405" t="s">
        <v>808</v>
      </c>
      <c r="BT340" s="1405" t="s">
        <v>407</v>
      </c>
      <c r="BU340" s="1405" t="s">
        <v>407</v>
      </c>
      <c r="BV340" s="1405" t="s">
        <v>1006</v>
      </c>
      <c r="BW340" s="1404">
        <v>0</v>
      </c>
      <c r="BX340" s="1405" t="s">
        <v>407</v>
      </c>
      <c r="BY340" s="1405" t="s">
        <v>407</v>
      </c>
      <c r="BZ340" s="1405" t="s">
        <v>407</v>
      </c>
      <c r="CA340" s="1404">
        <v>0</v>
      </c>
      <c r="CB340" s="1405" t="s">
        <v>407</v>
      </c>
      <c r="CC340" s="1405" t="s">
        <v>677</v>
      </c>
      <c r="CD340" s="1404" t="b">
        <v>0</v>
      </c>
      <c r="CE340" s="1404" t="b">
        <v>0</v>
      </c>
      <c r="CF340" s="1404" t="b">
        <v>0</v>
      </c>
      <c r="CG340" s="1404" t="b">
        <v>0</v>
      </c>
      <c r="CH340" s="1404" t="b">
        <v>0</v>
      </c>
      <c r="CI340" s="1404" t="b">
        <v>0</v>
      </c>
      <c r="CJ340" s="1404" t="b">
        <v>1</v>
      </c>
      <c r="CK340" s="1404" t="b">
        <v>0</v>
      </c>
      <c r="CL340" s="1404" t="b">
        <v>0</v>
      </c>
      <c r="CM340" s="1405" t="s">
        <v>698</v>
      </c>
      <c r="CN340" s="1408"/>
      <c r="CO340" s="1408"/>
      <c r="CP340" s="1408"/>
      <c r="CQ340" s="1404">
        <v>1</v>
      </c>
      <c r="CR340" s="1408"/>
      <c r="CS340" s="1404">
        <v>1</v>
      </c>
      <c r="CT340" s="1405" t="s">
        <v>407</v>
      </c>
      <c r="CU340" s="1408"/>
    </row>
    <row r="341" spans="1:99" hidden="1" x14ac:dyDescent="0.2">
      <c r="A341" s="1404">
        <v>2024</v>
      </c>
      <c r="B341" s="1405" t="s">
        <v>179</v>
      </c>
      <c r="C341" s="1405" t="s">
        <v>474</v>
      </c>
      <c r="D341" s="1406">
        <v>1</v>
      </c>
      <c r="E341" s="1406">
        <v>0</v>
      </c>
      <c r="F341" s="1405" t="s">
        <v>243</v>
      </c>
      <c r="G341" s="1407" t="s">
        <v>699</v>
      </c>
      <c r="H341" s="1405" t="s">
        <v>407</v>
      </c>
      <c r="I341" s="1405" t="s">
        <v>694</v>
      </c>
      <c r="J341" s="1405" t="s">
        <v>303</v>
      </c>
      <c r="K341" s="1405" t="s">
        <v>1018</v>
      </c>
      <c r="L341" s="1405" t="s">
        <v>407</v>
      </c>
      <c r="M341" s="1405" t="s">
        <v>407</v>
      </c>
      <c r="N341" s="1408"/>
      <c r="O341" s="1407">
        <v>126</v>
      </c>
      <c r="P341" s="1405" t="s">
        <v>695</v>
      </c>
      <c r="Q341" s="1405" t="s">
        <v>474</v>
      </c>
      <c r="R341" s="1409">
        <v>199949</v>
      </c>
      <c r="S341" s="1409">
        <v>96263</v>
      </c>
      <c r="T341" s="1409">
        <v>22757</v>
      </c>
      <c r="U341" s="1407">
        <v>13765</v>
      </c>
      <c r="V341" s="1405" t="s">
        <v>696</v>
      </c>
      <c r="W341" s="1405" t="s">
        <v>700</v>
      </c>
      <c r="X341" s="1405" t="s">
        <v>701</v>
      </c>
      <c r="Y341" s="1405" t="s">
        <v>407</v>
      </c>
      <c r="Z341" s="1404">
        <v>1</v>
      </c>
      <c r="AA341" s="1404">
        <v>0</v>
      </c>
      <c r="AB341" s="1408"/>
      <c r="AC341" s="1408"/>
      <c r="AD341" s="1408"/>
      <c r="AE341" s="1408"/>
      <c r="AF341" s="1408"/>
      <c r="AG341" s="1408"/>
      <c r="AH341" s="1408"/>
      <c r="AI341" s="1406">
        <v>0</v>
      </c>
      <c r="AJ341" s="1408"/>
      <c r="AK341" s="1408"/>
      <c r="AL341" s="1408"/>
      <c r="AM341" s="1408"/>
      <c r="AN341" s="1408"/>
      <c r="AO341" s="1408"/>
      <c r="AP341" s="1408"/>
      <c r="AQ341" s="1406">
        <v>131192</v>
      </c>
      <c r="AR341" s="1404" t="s">
        <v>407</v>
      </c>
      <c r="AS341" s="1406">
        <v>359.43013698630136</v>
      </c>
      <c r="AT341" s="1406">
        <v>0.65612731246467848</v>
      </c>
      <c r="AU341" s="1406">
        <v>1.7976090752456944E-3</v>
      </c>
      <c r="AV341" s="1406">
        <v>1.6436439787764052</v>
      </c>
      <c r="AW341" s="1406">
        <v>4.5031341884285078E-3</v>
      </c>
      <c r="AX341" s="1405" t="s">
        <v>407</v>
      </c>
      <c r="AY341" s="1404">
        <v>0</v>
      </c>
      <c r="AZ341" s="1405" t="s">
        <v>407</v>
      </c>
      <c r="BA341" s="1405" t="s">
        <v>407</v>
      </c>
      <c r="BB341" s="1408"/>
      <c r="BC341" s="1408"/>
      <c r="BD341" s="1404">
        <v>0</v>
      </c>
      <c r="BE341" s="1405" t="s">
        <v>407</v>
      </c>
      <c r="BF341" s="1405" t="s">
        <v>407</v>
      </c>
      <c r="BG341" s="1404">
        <v>0</v>
      </c>
      <c r="BH341" s="1405" t="s">
        <v>407</v>
      </c>
      <c r="BI341" s="1405" t="s">
        <v>407</v>
      </c>
      <c r="BJ341" s="1404">
        <v>0</v>
      </c>
      <c r="BK341" s="1404">
        <v>0</v>
      </c>
      <c r="BL341" s="1404">
        <v>0</v>
      </c>
      <c r="BM341" s="1404">
        <v>0</v>
      </c>
      <c r="BN341" s="1408"/>
      <c r="BO341" s="1404">
        <v>0</v>
      </c>
      <c r="BP341" s="1405" t="s">
        <v>407</v>
      </c>
      <c r="BQ341" s="1405" t="s">
        <v>407</v>
      </c>
      <c r="BR341" s="1404">
        <v>1</v>
      </c>
      <c r="BS341" s="1405" t="s">
        <v>808</v>
      </c>
      <c r="BT341" s="1405" t="s">
        <v>407</v>
      </c>
      <c r="BU341" s="1405" t="s">
        <v>407</v>
      </c>
      <c r="BV341" s="1405" t="s">
        <v>407</v>
      </c>
      <c r="BW341" s="1404">
        <v>0</v>
      </c>
      <c r="BX341" s="1405" t="s">
        <v>407</v>
      </c>
      <c r="BY341" s="1405" t="s">
        <v>407</v>
      </c>
      <c r="BZ341" s="1405" t="s">
        <v>407</v>
      </c>
      <c r="CA341" s="1404">
        <v>0</v>
      </c>
      <c r="CB341" s="1405" t="s">
        <v>407</v>
      </c>
      <c r="CC341" s="1405" t="s">
        <v>677</v>
      </c>
      <c r="CD341" s="1404" t="b">
        <v>0</v>
      </c>
      <c r="CE341" s="1404" t="b">
        <v>0</v>
      </c>
      <c r="CF341" s="1404" t="b">
        <v>0</v>
      </c>
      <c r="CG341" s="1404" t="b">
        <v>0</v>
      </c>
      <c r="CH341" s="1404" t="b">
        <v>0</v>
      </c>
      <c r="CI341" s="1404" t="b">
        <v>0</v>
      </c>
      <c r="CJ341" s="1404" t="b">
        <v>1</v>
      </c>
      <c r="CK341" s="1404" t="b">
        <v>0</v>
      </c>
      <c r="CL341" s="1404" t="b">
        <v>0</v>
      </c>
      <c r="CM341" s="1405" t="s">
        <v>698</v>
      </c>
      <c r="CN341" s="1408"/>
      <c r="CO341" s="1408"/>
      <c r="CP341" s="1408"/>
      <c r="CQ341" s="1404">
        <v>1</v>
      </c>
      <c r="CR341" s="1408"/>
      <c r="CS341" s="1404">
        <v>1</v>
      </c>
      <c r="CT341" s="1405" t="s">
        <v>407</v>
      </c>
      <c r="CU341" s="1408"/>
    </row>
    <row r="342" spans="1:99" hidden="1" x14ac:dyDescent="0.2">
      <c r="A342" s="1404">
        <v>2024</v>
      </c>
      <c r="B342" s="1405" t="s">
        <v>179</v>
      </c>
      <c r="C342" s="1405" t="s">
        <v>1041</v>
      </c>
      <c r="D342" s="1406">
        <v>1</v>
      </c>
      <c r="E342" s="1406">
        <v>0</v>
      </c>
      <c r="F342" s="1405" t="s">
        <v>243</v>
      </c>
      <c r="G342" s="1407" t="s">
        <v>699</v>
      </c>
      <c r="H342" s="1405" t="s">
        <v>407</v>
      </c>
      <c r="I342" s="1405" t="s">
        <v>694</v>
      </c>
      <c r="J342" s="1405" t="s">
        <v>303</v>
      </c>
      <c r="K342" s="1405" t="s">
        <v>897</v>
      </c>
      <c r="L342" s="1405" t="s">
        <v>407</v>
      </c>
      <c r="M342" s="1405" t="s">
        <v>407</v>
      </c>
      <c r="N342" s="1408"/>
      <c r="O342" s="1407">
        <v>126</v>
      </c>
      <c r="P342" s="1405" t="s">
        <v>695</v>
      </c>
      <c r="Q342" s="1405" t="s">
        <v>474</v>
      </c>
      <c r="R342" s="1409">
        <v>16685</v>
      </c>
      <c r="S342" s="1409">
        <v>7980</v>
      </c>
      <c r="T342" s="1409">
        <v>948</v>
      </c>
      <c r="U342" s="1407">
        <v>13765</v>
      </c>
      <c r="V342" s="1405" t="s">
        <v>696</v>
      </c>
      <c r="W342" s="1405" t="s">
        <v>700</v>
      </c>
      <c r="X342" s="1405" t="s">
        <v>701</v>
      </c>
      <c r="Y342" s="1405" t="s">
        <v>407</v>
      </c>
      <c r="Z342" s="1404">
        <v>1</v>
      </c>
      <c r="AA342" s="1404">
        <v>0</v>
      </c>
      <c r="AB342" s="1408"/>
      <c r="AC342" s="1408"/>
      <c r="AD342" s="1408"/>
      <c r="AE342" s="1408"/>
      <c r="AF342" s="1408"/>
      <c r="AG342" s="1408"/>
      <c r="AH342" s="1408"/>
      <c r="AI342" s="1406">
        <v>0</v>
      </c>
      <c r="AJ342" s="1408"/>
      <c r="AK342" s="1408"/>
      <c r="AL342" s="1408"/>
      <c r="AM342" s="1408"/>
      <c r="AN342" s="1408"/>
      <c r="AO342" s="1408"/>
      <c r="AP342" s="1408"/>
      <c r="AQ342" s="1406">
        <v>29191</v>
      </c>
      <c r="AR342" s="1404" t="s">
        <v>407</v>
      </c>
      <c r="AS342" s="1406">
        <v>79.975342465753428</v>
      </c>
      <c r="AT342" s="1406">
        <v>1.7495355109379682</v>
      </c>
      <c r="AU342" s="1406">
        <v>4.7932479751725153E-3</v>
      </c>
      <c r="AV342" s="1406">
        <v>1.6436439787764052</v>
      </c>
      <c r="AW342" s="1406">
        <v>4.5031341884285078E-3</v>
      </c>
      <c r="AX342" s="1405" t="s">
        <v>407</v>
      </c>
      <c r="AY342" s="1404">
        <v>0</v>
      </c>
      <c r="AZ342" s="1405" t="s">
        <v>407</v>
      </c>
      <c r="BA342" s="1405" t="s">
        <v>407</v>
      </c>
      <c r="BB342" s="1408"/>
      <c r="BC342" s="1408"/>
      <c r="BD342" s="1404">
        <v>0</v>
      </c>
      <c r="BE342" s="1405" t="s">
        <v>407</v>
      </c>
      <c r="BF342" s="1405" t="s">
        <v>407</v>
      </c>
      <c r="BG342" s="1404">
        <v>0</v>
      </c>
      <c r="BH342" s="1405" t="s">
        <v>407</v>
      </c>
      <c r="BI342" s="1405" t="s">
        <v>407</v>
      </c>
      <c r="BJ342" s="1404">
        <v>0</v>
      </c>
      <c r="BK342" s="1404">
        <v>0</v>
      </c>
      <c r="BL342" s="1404">
        <v>0</v>
      </c>
      <c r="BM342" s="1404">
        <v>0</v>
      </c>
      <c r="BN342" s="1408"/>
      <c r="BO342" s="1404">
        <v>0</v>
      </c>
      <c r="BP342" s="1405" t="s">
        <v>407</v>
      </c>
      <c r="BQ342" s="1405" t="s">
        <v>407</v>
      </c>
      <c r="BR342" s="1404">
        <v>1</v>
      </c>
      <c r="BS342" s="1405" t="s">
        <v>713</v>
      </c>
      <c r="BT342" s="1405" t="s">
        <v>407</v>
      </c>
      <c r="BU342" s="1405" t="s">
        <v>407</v>
      </c>
      <c r="BV342" s="1405" t="s">
        <v>1174</v>
      </c>
      <c r="BW342" s="1404">
        <v>0</v>
      </c>
      <c r="BX342" s="1405" t="s">
        <v>407</v>
      </c>
      <c r="BY342" s="1405" t="s">
        <v>407</v>
      </c>
      <c r="BZ342" s="1405" t="s">
        <v>407</v>
      </c>
      <c r="CA342" s="1404">
        <v>0</v>
      </c>
      <c r="CB342" s="1405" t="s">
        <v>407</v>
      </c>
      <c r="CC342" s="1405" t="s">
        <v>677</v>
      </c>
      <c r="CD342" s="1404" t="b">
        <v>0</v>
      </c>
      <c r="CE342" s="1404" t="b">
        <v>0</v>
      </c>
      <c r="CF342" s="1404" t="b">
        <v>0</v>
      </c>
      <c r="CG342" s="1404" t="b">
        <v>0</v>
      </c>
      <c r="CH342" s="1404" t="b">
        <v>0</v>
      </c>
      <c r="CI342" s="1404" t="b">
        <v>0</v>
      </c>
      <c r="CJ342" s="1404" t="b">
        <v>1</v>
      </c>
      <c r="CK342" s="1404" t="b">
        <v>0</v>
      </c>
      <c r="CL342" s="1404" t="b">
        <v>0</v>
      </c>
      <c r="CM342" s="1405" t="s">
        <v>698</v>
      </c>
      <c r="CN342" s="1408"/>
      <c r="CO342" s="1408"/>
      <c r="CP342" s="1408"/>
      <c r="CQ342" s="1404">
        <v>1</v>
      </c>
      <c r="CR342" s="1408"/>
      <c r="CS342" s="1404">
        <v>1</v>
      </c>
      <c r="CT342" s="1405" t="s">
        <v>407</v>
      </c>
      <c r="CU342" s="1408"/>
    </row>
    <row r="343" spans="1:99" hidden="1" x14ac:dyDescent="0.2">
      <c r="A343" s="1404">
        <v>2024</v>
      </c>
      <c r="B343" s="1405" t="s">
        <v>188</v>
      </c>
      <c r="C343" s="1405" t="s">
        <v>1243</v>
      </c>
      <c r="D343" s="1406">
        <v>1</v>
      </c>
      <c r="E343" s="1406">
        <v>0</v>
      </c>
      <c r="F343" s="1405" t="s">
        <v>243</v>
      </c>
      <c r="G343" s="1407" t="s">
        <v>699</v>
      </c>
      <c r="H343" s="1405" t="s">
        <v>407</v>
      </c>
      <c r="I343" s="1405" t="s">
        <v>694</v>
      </c>
      <c r="J343" s="1405" t="s">
        <v>340</v>
      </c>
      <c r="K343" s="1405" t="s">
        <v>328</v>
      </c>
      <c r="L343" s="1405" t="s">
        <v>407</v>
      </c>
      <c r="M343" s="1405" t="s">
        <v>407</v>
      </c>
      <c r="N343" s="1408"/>
      <c r="O343" s="1407">
        <v>126</v>
      </c>
      <c r="P343" s="1405" t="s">
        <v>695</v>
      </c>
      <c r="Q343" s="1405" t="s">
        <v>482</v>
      </c>
      <c r="R343" s="1409">
        <v>1587</v>
      </c>
      <c r="S343" s="1409">
        <v>1334</v>
      </c>
      <c r="T343" s="1409">
        <v>249</v>
      </c>
      <c r="U343" s="1407">
        <v>13765</v>
      </c>
      <c r="V343" s="1405" t="s">
        <v>696</v>
      </c>
      <c r="W343" s="1405" t="s">
        <v>700</v>
      </c>
      <c r="X343" s="1405" t="s">
        <v>701</v>
      </c>
      <c r="Y343" s="1405" t="s">
        <v>407</v>
      </c>
      <c r="Z343" s="1404">
        <v>1</v>
      </c>
      <c r="AA343" s="1404">
        <v>0</v>
      </c>
      <c r="AB343" s="1408"/>
      <c r="AC343" s="1408"/>
      <c r="AD343" s="1408"/>
      <c r="AE343" s="1408"/>
      <c r="AF343" s="1408"/>
      <c r="AG343" s="1408"/>
      <c r="AH343" s="1408"/>
      <c r="AI343" s="1406">
        <v>0</v>
      </c>
      <c r="AJ343" s="1408"/>
      <c r="AK343" s="1408"/>
      <c r="AL343" s="1408"/>
      <c r="AM343" s="1408"/>
      <c r="AN343" s="1408"/>
      <c r="AO343" s="1408"/>
      <c r="AP343" s="1408"/>
      <c r="AQ343" s="1406">
        <v>2882</v>
      </c>
      <c r="AR343" s="1404" t="s">
        <v>407</v>
      </c>
      <c r="AS343" s="1406">
        <v>7.8958904109589039</v>
      </c>
      <c r="AT343" s="1406">
        <v>1.8160050409577819</v>
      </c>
      <c r="AU343" s="1406">
        <v>4.9753562765966625E-3</v>
      </c>
      <c r="AV343" s="1406">
        <v>4.7690322868903276E-2</v>
      </c>
      <c r="AW343" s="1406">
        <v>1.3065841881891308E-4</v>
      </c>
      <c r="AX343" s="1405" t="s">
        <v>407</v>
      </c>
      <c r="AY343" s="1404">
        <v>0</v>
      </c>
      <c r="AZ343" s="1405" t="s">
        <v>407</v>
      </c>
      <c r="BA343" s="1405" t="s">
        <v>407</v>
      </c>
      <c r="BB343" s="1408"/>
      <c r="BC343" s="1408"/>
      <c r="BD343" s="1404">
        <v>0</v>
      </c>
      <c r="BE343" s="1405" t="s">
        <v>407</v>
      </c>
      <c r="BF343" s="1405" t="s">
        <v>407</v>
      </c>
      <c r="BG343" s="1404">
        <v>0</v>
      </c>
      <c r="BH343" s="1405" t="s">
        <v>407</v>
      </c>
      <c r="BI343" s="1405" t="s">
        <v>407</v>
      </c>
      <c r="BJ343" s="1404">
        <v>0</v>
      </c>
      <c r="BK343" s="1404">
        <v>0</v>
      </c>
      <c r="BL343" s="1404">
        <v>0</v>
      </c>
      <c r="BM343" s="1404">
        <v>0</v>
      </c>
      <c r="BN343" s="1408"/>
      <c r="BO343" s="1404">
        <v>0</v>
      </c>
      <c r="BP343" s="1405" t="s">
        <v>407</v>
      </c>
      <c r="BQ343" s="1405" t="s">
        <v>407</v>
      </c>
      <c r="BR343" s="1404">
        <v>1</v>
      </c>
      <c r="BS343" s="1405" t="s">
        <v>801</v>
      </c>
      <c r="BT343" s="1405" t="s">
        <v>407</v>
      </c>
      <c r="BU343" s="1405" t="s">
        <v>407</v>
      </c>
      <c r="BV343" s="1405" t="s">
        <v>407</v>
      </c>
      <c r="BW343" s="1404">
        <v>0</v>
      </c>
      <c r="BX343" s="1405" t="s">
        <v>407</v>
      </c>
      <c r="BY343" s="1405" t="s">
        <v>407</v>
      </c>
      <c r="BZ343" s="1405" t="s">
        <v>407</v>
      </c>
      <c r="CA343" s="1404">
        <v>0</v>
      </c>
      <c r="CB343" s="1405" t="s">
        <v>407</v>
      </c>
      <c r="CC343" s="1405" t="s">
        <v>677</v>
      </c>
      <c r="CD343" s="1404" t="b">
        <v>0</v>
      </c>
      <c r="CE343" s="1404" t="b">
        <v>0</v>
      </c>
      <c r="CF343" s="1404" t="b">
        <v>0</v>
      </c>
      <c r="CG343" s="1404" t="b">
        <v>0</v>
      </c>
      <c r="CH343" s="1404" t="b">
        <v>0</v>
      </c>
      <c r="CI343" s="1404" t="b">
        <v>0</v>
      </c>
      <c r="CJ343" s="1404" t="b">
        <v>1</v>
      </c>
      <c r="CK343" s="1404" t="b">
        <v>0</v>
      </c>
      <c r="CL343" s="1404" t="b">
        <v>0</v>
      </c>
      <c r="CM343" s="1405" t="s">
        <v>698</v>
      </c>
      <c r="CN343" s="1408"/>
      <c r="CO343" s="1408"/>
      <c r="CP343" s="1408"/>
      <c r="CQ343" s="1404">
        <v>1</v>
      </c>
      <c r="CR343" s="1408"/>
      <c r="CS343" s="1404">
        <v>1</v>
      </c>
      <c r="CT343" s="1405" t="s">
        <v>407</v>
      </c>
      <c r="CU343" s="1408"/>
    </row>
    <row r="344" spans="1:99" hidden="1" x14ac:dyDescent="0.2">
      <c r="A344" s="1404">
        <v>2024</v>
      </c>
      <c r="B344" s="1405" t="s">
        <v>185</v>
      </c>
      <c r="C344" s="1405" t="s">
        <v>1287</v>
      </c>
      <c r="D344" s="1406">
        <v>1</v>
      </c>
      <c r="E344" s="1406">
        <v>0</v>
      </c>
      <c r="F344" s="1405" t="s">
        <v>243</v>
      </c>
      <c r="G344" s="1407" t="s">
        <v>699</v>
      </c>
      <c r="H344" s="1405" t="s">
        <v>407</v>
      </c>
      <c r="I344" s="1405" t="s">
        <v>694</v>
      </c>
      <c r="J344" s="1405" t="s">
        <v>328</v>
      </c>
      <c r="K344" s="1405" t="s">
        <v>1172</v>
      </c>
      <c r="L344" s="1405" t="s">
        <v>407</v>
      </c>
      <c r="M344" s="1405" t="s">
        <v>407</v>
      </c>
      <c r="N344" s="1408"/>
      <c r="O344" s="1407">
        <v>126</v>
      </c>
      <c r="P344" s="1405" t="s">
        <v>695</v>
      </c>
      <c r="Q344" s="1405" t="s">
        <v>480</v>
      </c>
      <c r="R344" s="1409">
        <v>34679</v>
      </c>
      <c r="S344" s="1409">
        <v>22385</v>
      </c>
      <c r="T344" s="1409">
        <v>2325</v>
      </c>
      <c r="U344" s="1407">
        <v>13765</v>
      </c>
      <c r="V344" s="1405" t="s">
        <v>696</v>
      </c>
      <c r="W344" s="1405" t="s">
        <v>700</v>
      </c>
      <c r="X344" s="1405" t="s">
        <v>701</v>
      </c>
      <c r="Y344" s="1405" t="s">
        <v>407</v>
      </c>
      <c r="Z344" s="1404">
        <v>1</v>
      </c>
      <c r="AA344" s="1404">
        <v>0</v>
      </c>
      <c r="AB344" s="1408"/>
      <c r="AC344" s="1408"/>
      <c r="AD344" s="1408"/>
      <c r="AE344" s="1408"/>
      <c r="AF344" s="1408"/>
      <c r="AG344" s="1408"/>
      <c r="AH344" s="1406">
        <v>460</v>
      </c>
      <c r="AI344" s="1406">
        <v>460</v>
      </c>
      <c r="AJ344" s="1408"/>
      <c r="AK344" s="1408"/>
      <c r="AL344" s="1408"/>
      <c r="AM344" s="1408"/>
      <c r="AN344" s="1408"/>
      <c r="AO344" s="1408"/>
      <c r="AP344" s="1406">
        <v>676</v>
      </c>
      <c r="AQ344" s="1406">
        <v>676</v>
      </c>
      <c r="AR344" s="1404" t="s">
        <v>407</v>
      </c>
      <c r="AS344" s="1406">
        <v>1.8520547945205479</v>
      </c>
      <c r="AT344" s="1406">
        <v>1.9493064967271261E-2</v>
      </c>
      <c r="AU344" s="1406">
        <v>5.3405657444578793E-5</v>
      </c>
      <c r="AV344" s="1406">
        <v>0.35568861287162951</v>
      </c>
      <c r="AW344" s="1406">
        <v>9.7448935033323154E-4</v>
      </c>
      <c r="AX344" s="1405" t="s">
        <v>1288</v>
      </c>
      <c r="AY344" s="1404">
        <v>0</v>
      </c>
      <c r="AZ344" s="1405" t="s">
        <v>407</v>
      </c>
      <c r="BA344" s="1405" t="s">
        <v>407</v>
      </c>
      <c r="BB344" s="1408"/>
      <c r="BC344" s="1408"/>
      <c r="BD344" s="1404">
        <v>0</v>
      </c>
      <c r="BE344" s="1405" t="s">
        <v>407</v>
      </c>
      <c r="BF344" s="1405" t="s">
        <v>407</v>
      </c>
      <c r="BG344" s="1404">
        <v>0</v>
      </c>
      <c r="BH344" s="1405" t="s">
        <v>407</v>
      </c>
      <c r="BI344" s="1405" t="s">
        <v>407</v>
      </c>
      <c r="BJ344" s="1404">
        <v>1</v>
      </c>
      <c r="BK344" s="1404">
        <v>0</v>
      </c>
      <c r="BL344" s="1404">
        <v>0</v>
      </c>
      <c r="BM344" s="1404">
        <v>0</v>
      </c>
      <c r="BN344" s="1408"/>
      <c r="BO344" s="1404">
        <v>0</v>
      </c>
      <c r="BP344" s="1405" t="s">
        <v>407</v>
      </c>
      <c r="BQ344" s="1405" t="s">
        <v>407</v>
      </c>
      <c r="BR344" s="1404">
        <v>0</v>
      </c>
      <c r="BS344" s="1405" t="s">
        <v>407</v>
      </c>
      <c r="BT344" s="1405" t="s">
        <v>407</v>
      </c>
      <c r="BU344" s="1405" t="s">
        <v>407</v>
      </c>
      <c r="BV344" s="1405" t="s">
        <v>407</v>
      </c>
      <c r="BW344" s="1404">
        <v>0</v>
      </c>
      <c r="BX344" s="1405" t="s">
        <v>407</v>
      </c>
      <c r="BY344" s="1405" t="s">
        <v>407</v>
      </c>
      <c r="BZ344" s="1405" t="s">
        <v>407</v>
      </c>
      <c r="CA344" s="1404">
        <v>0</v>
      </c>
      <c r="CB344" s="1405" t="s">
        <v>407</v>
      </c>
      <c r="CC344" s="1405" t="s">
        <v>677</v>
      </c>
      <c r="CD344" s="1404" t="b">
        <v>0</v>
      </c>
      <c r="CE344" s="1404" t="b">
        <v>0</v>
      </c>
      <c r="CF344" s="1404" t="b">
        <v>0</v>
      </c>
      <c r="CG344" s="1404" t="b">
        <v>0</v>
      </c>
      <c r="CH344" s="1404" t="b">
        <v>0</v>
      </c>
      <c r="CI344" s="1404" t="b">
        <v>0</v>
      </c>
      <c r="CJ344" s="1404" t="b">
        <v>1</v>
      </c>
      <c r="CK344" s="1404" t="b">
        <v>0</v>
      </c>
      <c r="CL344" s="1404" t="b">
        <v>0</v>
      </c>
      <c r="CM344" s="1405" t="s">
        <v>698</v>
      </c>
      <c r="CN344" s="1408"/>
      <c r="CO344" s="1408"/>
      <c r="CP344" s="1408"/>
      <c r="CQ344" s="1404">
        <v>1</v>
      </c>
      <c r="CR344" s="1408"/>
      <c r="CS344" s="1404">
        <v>1</v>
      </c>
      <c r="CT344" s="1405" t="s">
        <v>407</v>
      </c>
      <c r="CU344" s="1408"/>
    </row>
    <row r="345" spans="1:99" hidden="1" x14ac:dyDescent="0.2">
      <c r="A345" s="1404">
        <v>2024</v>
      </c>
      <c r="B345" s="1405" t="s">
        <v>179</v>
      </c>
      <c r="C345" s="1405" t="s">
        <v>1013</v>
      </c>
      <c r="D345" s="1406">
        <v>1</v>
      </c>
      <c r="E345" s="1406">
        <v>0</v>
      </c>
      <c r="F345" s="1405" t="s">
        <v>243</v>
      </c>
      <c r="G345" s="1407" t="s">
        <v>699</v>
      </c>
      <c r="H345" s="1405" t="s">
        <v>407</v>
      </c>
      <c r="I345" s="1405" t="s">
        <v>694</v>
      </c>
      <c r="J345" s="1405" t="s">
        <v>303</v>
      </c>
      <c r="K345" s="1405" t="s">
        <v>844</v>
      </c>
      <c r="L345" s="1405" t="s">
        <v>407</v>
      </c>
      <c r="M345" s="1405" t="s">
        <v>407</v>
      </c>
      <c r="N345" s="1408"/>
      <c r="O345" s="1407">
        <v>126</v>
      </c>
      <c r="P345" s="1405" t="s">
        <v>695</v>
      </c>
      <c r="Q345" s="1405" t="s">
        <v>474</v>
      </c>
      <c r="R345" s="1409">
        <v>9092</v>
      </c>
      <c r="S345" s="1409">
        <v>4005</v>
      </c>
      <c r="T345" s="1409">
        <v>442</v>
      </c>
      <c r="U345" s="1407">
        <v>13765</v>
      </c>
      <c r="V345" s="1405" t="s">
        <v>696</v>
      </c>
      <c r="W345" s="1405" t="s">
        <v>700</v>
      </c>
      <c r="X345" s="1405" t="s">
        <v>701</v>
      </c>
      <c r="Y345" s="1405" t="s">
        <v>407</v>
      </c>
      <c r="Z345" s="1404">
        <v>1</v>
      </c>
      <c r="AA345" s="1404">
        <v>0</v>
      </c>
      <c r="AB345" s="1408"/>
      <c r="AC345" s="1408"/>
      <c r="AD345" s="1408"/>
      <c r="AE345" s="1408"/>
      <c r="AF345" s="1408"/>
      <c r="AG345" s="1408"/>
      <c r="AH345" s="1408"/>
      <c r="AI345" s="1406">
        <v>0</v>
      </c>
      <c r="AJ345" s="1408"/>
      <c r="AK345" s="1408"/>
      <c r="AL345" s="1408"/>
      <c r="AM345" s="1408"/>
      <c r="AN345" s="1408"/>
      <c r="AO345" s="1408"/>
      <c r="AP345" s="1408"/>
      <c r="AQ345" s="1406">
        <v>2087</v>
      </c>
      <c r="AR345" s="1404" t="s">
        <v>407</v>
      </c>
      <c r="AS345" s="1406">
        <v>5.7178082191780826</v>
      </c>
      <c r="AT345" s="1406">
        <v>0.22954245490541136</v>
      </c>
      <c r="AU345" s="1406">
        <v>6.2888343809701743E-4</v>
      </c>
      <c r="AV345" s="1406">
        <v>1.6436439787764052</v>
      </c>
      <c r="AW345" s="1406">
        <v>4.5031341884285078E-3</v>
      </c>
      <c r="AX345" s="1405" t="s">
        <v>407</v>
      </c>
      <c r="AY345" s="1404">
        <v>0</v>
      </c>
      <c r="AZ345" s="1405" t="s">
        <v>407</v>
      </c>
      <c r="BA345" s="1405" t="s">
        <v>407</v>
      </c>
      <c r="BB345" s="1408"/>
      <c r="BC345" s="1408"/>
      <c r="BD345" s="1404">
        <v>0</v>
      </c>
      <c r="BE345" s="1405" t="s">
        <v>407</v>
      </c>
      <c r="BF345" s="1405" t="s">
        <v>407</v>
      </c>
      <c r="BG345" s="1404">
        <v>0</v>
      </c>
      <c r="BH345" s="1405" t="s">
        <v>407</v>
      </c>
      <c r="BI345" s="1405" t="s">
        <v>407</v>
      </c>
      <c r="BJ345" s="1404">
        <v>0</v>
      </c>
      <c r="BK345" s="1404">
        <v>0</v>
      </c>
      <c r="BL345" s="1404">
        <v>0</v>
      </c>
      <c r="BM345" s="1404">
        <v>0</v>
      </c>
      <c r="BN345" s="1408"/>
      <c r="BO345" s="1404">
        <v>0</v>
      </c>
      <c r="BP345" s="1405" t="s">
        <v>407</v>
      </c>
      <c r="BQ345" s="1405" t="s">
        <v>407</v>
      </c>
      <c r="BR345" s="1404">
        <v>1</v>
      </c>
      <c r="BS345" s="1405" t="s">
        <v>808</v>
      </c>
      <c r="BT345" s="1405" t="s">
        <v>407</v>
      </c>
      <c r="BU345" s="1405" t="s">
        <v>407</v>
      </c>
      <c r="BV345" s="1405" t="s">
        <v>1006</v>
      </c>
      <c r="BW345" s="1404">
        <v>0</v>
      </c>
      <c r="BX345" s="1405" t="s">
        <v>407</v>
      </c>
      <c r="BY345" s="1405" t="s">
        <v>407</v>
      </c>
      <c r="BZ345" s="1405" t="s">
        <v>407</v>
      </c>
      <c r="CA345" s="1404">
        <v>0</v>
      </c>
      <c r="CB345" s="1405" t="s">
        <v>407</v>
      </c>
      <c r="CC345" s="1405" t="s">
        <v>677</v>
      </c>
      <c r="CD345" s="1404" t="b">
        <v>0</v>
      </c>
      <c r="CE345" s="1404" t="b">
        <v>0</v>
      </c>
      <c r="CF345" s="1404" t="b">
        <v>0</v>
      </c>
      <c r="CG345" s="1404" t="b">
        <v>0</v>
      </c>
      <c r="CH345" s="1404" t="b">
        <v>0</v>
      </c>
      <c r="CI345" s="1404" t="b">
        <v>0</v>
      </c>
      <c r="CJ345" s="1404" t="b">
        <v>1</v>
      </c>
      <c r="CK345" s="1404" t="b">
        <v>0</v>
      </c>
      <c r="CL345" s="1404" t="b">
        <v>0</v>
      </c>
      <c r="CM345" s="1405" t="s">
        <v>698</v>
      </c>
      <c r="CN345" s="1408"/>
      <c r="CO345" s="1408"/>
      <c r="CP345" s="1408"/>
      <c r="CQ345" s="1404">
        <v>1</v>
      </c>
      <c r="CR345" s="1408"/>
      <c r="CS345" s="1404">
        <v>1</v>
      </c>
      <c r="CT345" s="1405" t="s">
        <v>407</v>
      </c>
      <c r="CU345" s="1408"/>
    </row>
    <row r="346" spans="1:99" hidden="1" x14ac:dyDescent="0.2">
      <c r="A346" s="1404">
        <v>2024</v>
      </c>
      <c r="B346" s="1405" t="s">
        <v>179</v>
      </c>
      <c r="C346" s="1405" t="s">
        <v>1038</v>
      </c>
      <c r="D346" s="1406">
        <v>1</v>
      </c>
      <c r="E346" s="1406">
        <v>0</v>
      </c>
      <c r="F346" s="1405" t="s">
        <v>243</v>
      </c>
      <c r="G346" s="1407" t="s">
        <v>699</v>
      </c>
      <c r="H346" s="1405" t="s">
        <v>407</v>
      </c>
      <c r="I346" s="1405" t="s">
        <v>694</v>
      </c>
      <c r="J346" s="1405" t="s">
        <v>303</v>
      </c>
      <c r="K346" s="1405" t="s">
        <v>1039</v>
      </c>
      <c r="L346" s="1405" t="s">
        <v>407</v>
      </c>
      <c r="M346" s="1405" t="s">
        <v>407</v>
      </c>
      <c r="N346" s="1408"/>
      <c r="O346" s="1407">
        <v>126</v>
      </c>
      <c r="P346" s="1405" t="s">
        <v>695</v>
      </c>
      <c r="Q346" s="1405" t="s">
        <v>474</v>
      </c>
      <c r="R346" s="1409">
        <v>8835</v>
      </c>
      <c r="S346" s="1409">
        <v>3689</v>
      </c>
      <c r="T346" s="1409">
        <v>608</v>
      </c>
      <c r="U346" s="1407">
        <v>13765</v>
      </c>
      <c r="V346" s="1405" t="s">
        <v>696</v>
      </c>
      <c r="W346" s="1405" t="s">
        <v>700</v>
      </c>
      <c r="X346" s="1405" t="s">
        <v>701</v>
      </c>
      <c r="Y346" s="1405" t="s">
        <v>407</v>
      </c>
      <c r="Z346" s="1404">
        <v>1</v>
      </c>
      <c r="AA346" s="1404">
        <v>0</v>
      </c>
      <c r="AB346" s="1408"/>
      <c r="AC346" s="1408"/>
      <c r="AD346" s="1408"/>
      <c r="AE346" s="1408"/>
      <c r="AF346" s="1408"/>
      <c r="AG346" s="1408"/>
      <c r="AH346" s="1408"/>
      <c r="AI346" s="1406">
        <v>0</v>
      </c>
      <c r="AJ346" s="1408"/>
      <c r="AK346" s="1408"/>
      <c r="AL346" s="1408"/>
      <c r="AM346" s="1408"/>
      <c r="AN346" s="1408"/>
      <c r="AO346" s="1408"/>
      <c r="AP346" s="1408"/>
      <c r="AQ346" s="1406">
        <v>2134</v>
      </c>
      <c r="AR346" s="1404" t="s">
        <v>407</v>
      </c>
      <c r="AS346" s="1406">
        <v>5.8465753424657532</v>
      </c>
      <c r="AT346" s="1406">
        <v>0.24153933220147142</v>
      </c>
      <c r="AU346" s="1406">
        <v>6.6175159507252449E-4</v>
      </c>
      <c r="AV346" s="1406">
        <v>1.6436439787764052</v>
      </c>
      <c r="AW346" s="1406">
        <v>4.5031341884285078E-3</v>
      </c>
      <c r="AX346" s="1405" t="s">
        <v>407</v>
      </c>
      <c r="AY346" s="1404">
        <v>0</v>
      </c>
      <c r="AZ346" s="1405" t="s">
        <v>407</v>
      </c>
      <c r="BA346" s="1405" t="s">
        <v>407</v>
      </c>
      <c r="BB346" s="1408"/>
      <c r="BC346" s="1408"/>
      <c r="BD346" s="1404">
        <v>0</v>
      </c>
      <c r="BE346" s="1405" t="s">
        <v>407</v>
      </c>
      <c r="BF346" s="1405" t="s">
        <v>407</v>
      </c>
      <c r="BG346" s="1404">
        <v>0</v>
      </c>
      <c r="BH346" s="1405" t="s">
        <v>407</v>
      </c>
      <c r="BI346" s="1405" t="s">
        <v>407</v>
      </c>
      <c r="BJ346" s="1404">
        <v>0</v>
      </c>
      <c r="BK346" s="1404">
        <v>0</v>
      </c>
      <c r="BL346" s="1404">
        <v>0</v>
      </c>
      <c r="BM346" s="1404">
        <v>0</v>
      </c>
      <c r="BN346" s="1408"/>
      <c r="BO346" s="1404">
        <v>0</v>
      </c>
      <c r="BP346" s="1405" t="s">
        <v>407</v>
      </c>
      <c r="BQ346" s="1405" t="s">
        <v>407</v>
      </c>
      <c r="BR346" s="1404">
        <v>1</v>
      </c>
      <c r="BS346" s="1405" t="s">
        <v>898</v>
      </c>
      <c r="BT346" s="1405" t="s">
        <v>407</v>
      </c>
      <c r="BU346" s="1405" t="s">
        <v>407</v>
      </c>
      <c r="BV346" s="1405" t="s">
        <v>407</v>
      </c>
      <c r="BW346" s="1404">
        <v>0</v>
      </c>
      <c r="BX346" s="1405" t="s">
        <v>407</v>
      </c>
      <c r="BY346" s="1405" t="s">
        <v>407</v>
      </c>
      <c r="BZ346" s="1405" t="s">
        <v>407</v>
      </c>
      <c r="CA346" s="1404">
        <v>0</v>
      </c>
      <c r="CB346" s="1405" t="s">
        <v>407</v>
      </c>
      <c r="CC346" s="1405" t="s">
        <v>677</v>
      </c>
      <c r="CD346" s="1404" t="b">
        <v>0</v>
      </c>
      <c r="CE346" s="1404" t="b">
        <v>0</v>
      </c>
      <c r="CF346" s="1404" t="b">
        <v>0</v>
      </c>
      <c r="CG346" s="1404" t="b">
        <v>0</v>
      </c>
      <c r="CH346" s="1404" t="b">
        <v>0</v>
      </c>
      <c r="CI346" s="1404" t="b">
        <v>0</v>
      </c>
      <c r="CJ346" s="1404" t="b">
        <v>1</v>
      </c>
      <c r="CK346" s="1404" t="b">
        <v>0</v>
      </c>
      <c r="CL346" s="1404" t="b">
        <v>0</v>
      </c>
      <c r="CM346" s="1405" t="s">
        <v>698</v>
      </c>
      <c r="CN346" s="1408"/>
      <c r="CO346" s="1408"/>
      <c r="CP346" s="1408"/>
      <c r="CQ346" s="1404">
        <v>1</v>
      </c>
      <c r="CR346" s="1408"/>
      <c r="CS346" s="1404">
        <v>1</v>
      </c>
      <c r="CT346" s="1405" t="s">
        <v>407</v>
      </c>
      <c r="CU346" s="1408"/>
    </row>
    <row r="347" spans="1:99" hidden="1" x14ac:dyDescent="0.2">
      <c r="A347" s="1404">
        <v>2024</v>
      </c>
      <c r="B347" s="1405" t="s">
        <v>185</v>
      </c>
      <c r="C347" s="1405" t="s">
        <v>787</v>
      </c>
      <c r="D347" s="1406">
        <v>1</v>
      </c>
      <c r="E347" s="1406">
        <v>0</v>
      </c>
      <c r="F347" s="1405" t="s">
        <v>243</v>
      </c>
      <c r="G347" s="1407" t="s">
        <v>699</v>
      </c>
      <c r="H347" s="1405" t="s">
        <v>407</v>
      </c>
      <c r="I347" s="1405" t="s">
        <v>694</v>
      </c>
      <c r="J347" s="1405" t="s">
        <v>328</v>
      </c>
      <c r="K347" s="1405" t="s">
        <v>788</v>
      </c>
      <c r="L347" s="1405" t="s">
        <v>407</v>
      </c>
      <c r="M347" s="1405" t="s">
        <v>407</v>
      </c>
      <c r="N347" s="1408"/>
      <c r="O347" s="1407">
        <v>126</v>
      </c>
      <c r="P347" s="1405" t="s">
        <v>695</v>
      </c>
      <c r="Q347" s="1405" t="s">
        <v>480</v>
      </c>
      <c r="R347" s="1409">
        <v>26899</v>
      </c>
      <c r="S347" s="1409">
        <v>12188</v>
      </c>
      <c r="T347" s="1409">
        <v>992</v>
      </c>
      <c r="U347" s="1407">
        <v>13765</v>
      </c>
      <c r="V347" s="1405" t="s">
        <v>696</v>
      </c>
      <c r="W347" s="1405" t="s">
        <v>700</v>
      </c>
      <c r="X347" s="1405" t="s">
        <v>701</v>
      </c>
      <c r="Y347" s="1405" t="s">
        <v>407</v>
      </c>
      <c r="Z347" s="1404">
        <v>1</v>
      </c>
      <c r="AA347" s="1404">
        <v>0</v>
      </c>
      <c r="AB347" s="1408"/>
      <c r="AC347" s="1408"/>
      <c r="AD347" s="1408"/>
      <c r="AE347" s="1408"/>
      <c r="AF347" s="1408"/>
      <c r="AG347" s="1408"/>
      <c r="AH347" s="1408"/>
      <c r="AI347" s="1406">
        <v>0</v>
      </c>
      <c r="AJ347" s="1408"/>
      <c r="AK347" s="1408"/>
      <c r="AL347" s="1408"/>
      <c r="AM347" s="1408"/>
      <c r="AN347" s="1408"/>
      <c r="AO347" s="1408"/>
      <c r="AP347" s="1408"/>
      <c r="AQ347" s="1406">
        <v>76821</v>
      </c>
      <c r="AR347" s="1404" t="s">
        <v>407</v>
      </c>
      <c r="AS347" s="1406">
        <v>210.46849315068494</v>
      </c>
      <c r="AT347" s="1406">
        <v>2.8559054239934571</v>
      </c>
      <c r="AU347" s="1406">
        <v>7.8243984218998829E-3</v>
      </c>
      <c r="AV347" s="1406">
        <v>0.35568861287162951</v>
      </c>
      <c r="AW347" s="1406">
        <v>9.7448935033323154E-4</v>
      </c>
      <c r="AX347" s="1405" t="s">
        <v>407</v>
      </c>
      <c r="AY347" s="1404">
        <v>0</v>
      </c>
      <c r="AZ347" s="1405" t="s">
        <v>407</v>
      </c>
      <c r="BA347" s="1405" t="s">
        <v>407</v>
      </c>
      <c r="BB347" s="1408"/>
      <c r="BC347" s="1408"/>
      <c r="BD347" s="1404">
        <v>0</v>
      </c>
      <c r="BE347" s="1405" t="s">
        <v>407</v>
      </c>
      <c r="BF347" s="1405" t="s">
        <v>407</v>
      </c>
      <c r="BG347" s="1404">
        <v>0</v>
      </c>
      <c r="BH347" s="1405" t="s">
        <v>407</v>
      </c>
      <c r="BI347" s="1405" t="s">
        <v>407</v>
      </c>
      <c r="BJ347" s="1404">
        <v>0</v>
      </c>
      <c r="BK347" s="1404">
        <v>0</v>
      </c>
      <c r="BL347" s="1404">
        <v>0</v>
      </c>
      <c r="BM347" s="1404">
        <v>0</v>
      </c>
      <c r="BN347" s="1408"/>
      <c r="BO347" s="1404">
        <v>0</v>
      </c>
      <c r="BP347" s="1405" t="s">
        <v>407</v>
      </c>
      <c r="BQ347" s="1405" t="s">
        <v>407</v>
      </c>
      <c r="BR347" s="1404">
        <v>1</v>
      </c>
      <c r="BS347" s="1405" t="s">
        <v>808</v>
      </c>
      <c r="BT347" s="1405" t="s">
        <v>407</v>
      </c>
      <c r="BU347" s="1405" t="s">
        <v>407</v>
      </c>
      <c r="BV347" s="1405" t="s">
        <v>846</v>
      </c>
      <c r="BW347" s="1404">
        <v>0</v>
      </c>
      <c r="BX347" s="1405" t="s">
        <v>407</v>
      </c>
      <c r="BY347" s="1405" t="s">
        <v>407</v>
      </c>
      <c r="BZ347" s="1405" t="s">
        <v>407</v>
      </c>
      <c r="CA347" s="1404">
        <v>0</v>
      </c>
      <c r="CB347" s="1405" t="s">
        <v>407</v>
      </c>
      <c r="CC347" s="1405" t="s">
        <v>677</v>
      </c>
      <c r="CD347" s="1404" t="b">
        <v>0</v>
      </c>
      <c r="CE347" s="1404" t="b">
        <v>0</v>
      </c>
      <c r="CF347" s="1404" t="b">
        <v>0</v>
      </c>
      <c r="CG347" s="1404" t="b">
        <v>0</v>
      </c>
      <c r="CH347" s="1404" t="b">
        <v>0</v>
      </c>
      <c r="CI347" s="1404" t="b">
        <v>0</v>
      </c>
      <c r="CJ347" s="1404" t="b">
        <v>1</v>
      </c>
      <c r="CK347" s="1404" t="b">
        <v>0</v>
      </c>
      <c r="CL347" s="1404" t="b">
        <v>0</v>
      </c>
      <c r="CM347" s="1405" t="s">
        <v>698</v>
      </c>
      <c r="CN347" s="1408"/>
      <c r="CO347" s="1408"/>
      <c r="CP347" s="1408"/>
      <c r="CQ347" s="1404">
        <v>1</v>
      </c>
      <c r="CR347" s="1408"/>
      <c r="CS347" s="1404">
        <v>1</v>
      </c>
      <c r="CT347" s="1405" t="s">
        <v>407</v>
      </c>
      <c r="CU347" s="1408"/>
    </row>
    <row r="348" spans="1:99" hidden="1" x14ac:dyDescent="0.2">
      <c r="A348" s="1404">
        <v>2024</v>
      </c>
      <c r="B348" s="1405" t="s">
        <v>179</v>
      </c>
      <c r="C348" s="1405" t="s">
        <v>1014</v>
      </c>
      <c r="D348" s="1406">
        <v>1</v>
      </c>
      <c r="E348" s="1406">
        <v>0</v>
      </c>
      <c r="F348" s="1405" t="s">
        <v>243</v>
      </c>
      <c r="G348" s="1407" t="s">
        <v>699</v>
      </c>
      <c r="H348" s="1405" t="s">
        <v>407</v>
      </c>
      <c r="I348" s="1405" t="s">
        <v>694</v>
      </c>
      <c r="J348" s="1405" t="s">
        <v>303</v>
      </c>
      <c r="K348" s="1405" t="s">
        <v>1015</v>
      </c>
      <c r="L348" s="1405" t="s">
        <v>407</v>
      </c>
      <c r="M348" s="1405" t="s">
        <v>407</v>
      </c>
      <c r="N348" s="1408"/>
      <c r="O348" s="1407">
        <v>126</v>
      </c>
      <c r="P348" s="1405" t="s">
        <v>695</v>
      </c>
      <c r="Q348" s="1405" t="s">
        <v>474</v>
      </c>
      <c r="R348" s="1409">
        <v>10767</v>
      </c>
      <c r="S348" s="1409">
        <v>4946</v>
      </c>
      <c r="T348" s="1409">
        <v>447</v>
      </c>
      <c r="U348" s="1407">
        <v>13765</v>
      </c>
      <c r="V348" s="1405" t="s">
        <v>696</v>
      </c>
      <c r="W348" s="1405" t="s">
        <v>700</v>
      </c>
      <c r="X348" s="1405" t="s">
        <v>701</v>
      </c>
      <c r="Y348" s="1405" t="s">
        <v>407</v>
      </c>
      <c r="Z348" s="1404">
        <v>1</v>
      </c>
      <c r="AA348" s="1404">
        <v>0</v>
      </c>
      <c r="AB348" s="1408"/>
      <c r="AC348" s="1408"/>
      <c r="AD348" s="1408"/>
      <c r="AE348" s="1408"/>
      <c r="AF348" s="1408"/>
      <c r="AG348" s="1408"/>
      <c r="AH348" s="1408"/>
      <c r="AI348" s="1406">
        <v>0</v>
      </c>
      <c r="AJ348" s="1408"/>
      <c r="AK348" s="1408"/>
      <c r="AL348" s="1408"/>
      <c r="AM348" s="1408"/>
      <c r="AN348" s="1408"/>
      <c r="AO348" s="1408"/>
      <c r="AP348" s="1408"/>
      <c r="AQ348" s="1406">
        <v>2218</v>
      </c>
      <c r="AR348" s="1404" t="s">
        <v>407</v>
      </c>
      <c r="AS348" s="1406">
        <v>6.0767123287671234</v>
      </c>
      <c r="AT348" s="1406">
        <v>0.20599981424723693</v>
      </c>
      <c r="AU348" s="1406">
        <v>5.64383052732156E-4</v>
      </c>
      <c r="AV348" s="1406">
        <v>1.6436439787764052</v>
      </c>
      <c r="AW348" s="1406">
        <v>4.5031341884285078E-3</v>
      </c>
      <c r="AX348" s="1405" t="s">
        <v>407</v>
      </c>
      <c r="AY348" s="1404">
        <v>0</v>
      </c>
      <c r="AZ348" s="1405" t="s">
        <v>407</v>
      </c>
      <c r="BA348" s="1405" t="s">
        <v>407</v>
      </c>
      <c r="BB348" s="1408"/>
      <c r="BC348" s="1408"/>
      <c r="BD348" s="1404">
        <v>0</v>
      </c>
      <c r="BE348" s="1405" t="s">
        <v>407</v>
      </c>
      <c r="BF348" s="1405" t="s">
        <v>407</v>
      </c>
      <c r="BG348" s="1404">
        <v>0</v>
      </c>
      <c r="BH348" s="1405" t="s">
        <v>407</v>
      </c>
      <c r="BI348" s="1405" t="s">
        <v>407</v>
      </c>
      <c r="BJ348" s="1404">
        <v>0</v>
      </c>
      <c r="BK348" s="1404">
        <v>0</v>
      </c>
      <c r="BL348" s="1404">
        <v>0</v>
      </c>
      <c r="BM348" s="1404">
        <v>0</v>
      </c>
      <c r="BN348" s="1408"/>
      <c r="BO348" s="1404">
        <v>0</v>
      </c>
      <c r="BP348" s="1405" t="s">
        <v>407</v>
      </c>
      <c r="BQ348" s="1405" t="s">
        <v>407</v>
      </c>
      <c r="BR348" s="1404">
        <v>1</v>
      </c>
      <c r="BS348" s="1405" t="s">
        <v>713</v>
      </c>
      <c r="BT348" s="1405" t="s">
        <v>407</v>
      </c>
      <c r="BU348" s="1405" t="s">
        <v>407</v>
      </c>
      <c r="BV348" s="1405" t="s">
        <v>1044</v>
      </c>
      <c r="BW348" s="1404">
        <v>0</v>
      </c>
      <c r="BX348" s="1405" t="s">
        <v>407</v>
      </c>
      <c r="BY348" s="1405" t="s">
        <v>407</v>
      </c>
      <c r="BZ348" s="1405" t="s">
        <v>407</v>
      </c>
      <c r="CA348" s="1404">
        <v>0</v>
      </c>
      <c r="CB348" s="1405" t="s">
        <v>407</v>
      </c>
      <c r="CC348" s="1405" t="s">
        <v>677</v>
      </c>
      <c r="CD348" s="1404" t="b">
        <v>0</v>
      </c>
      <c r="CE348" s="1404" t="b">
        <v>0</v>
      </c>
      <c r="CF348" s="1404" t="b">
        <v>0</v>
      </c>
      <c r="CG348" s="1404" t="b">
        <v>0</v>
      </c>
      <c r="CH348" s="1404" t="b">
        <v>0</v>
      </c>
      <c r="CI348" s="1404" t="b">
        <v>0</v>
      </c>
      <c r="CJ348" s="1404" t="b">
        <v>1</v>
      </c>
      <c r="CK348" s="1404" t="b">
        <v>0</v>
      </c>
      <c r="CL348" s="1404" t="b">
        <v>0</v>
      </c>
      <c r="CM348" s="1405" t="s">
        <v>698</v>
      </c>
      <c r="CN348" s="1408"/>
      <c r="CO348" s="1408"/>
      <c r="CP348" s="1408"/>
      <c r="CQ348" s="1404">
        <v>1</v>
      </c>
      <c r="CR348" s="1404">
        <v>0</v>
      </c>
      <c r="CS348" s="1404">
        <v>1</v>
      </c>
      <c r="CT348" s="1405" t="s">
        <v>407</v>
      </c>
      <c r="CU348" s="1408"/>
    </row>
    <row r="349" spans="1:99" hidden="1" x14ac:dyDescent="0.2">
      <c r="A349" s="1404">
        <v>2024</v>
      </c>
      <c r="B349" s="1405" t="s">
        <v>179</v>
      </c>
      <c r="C349" s="1405" t="s">
        <v>1007</v>
      </c>
      <c r="D349" s="1406">
        <v>1</v>
      </c>
      <c r="E349" s="1406">
        <v>0</v>
      </c>
      <c r="F349" s="1405" t="s">
        <v>243</v>
      </c>
      <c r="G349" s="1407" t="s">
        <v>699</v>
      </c>
      <c r="H349" s="1405" t="s">
        <v>407</v>
      </c>
      <c r="I349" s="1405" t="s">
        <v>694</v>
      </c>
      <c r="J349" s="1405" t="s">
        <v>303</v>
      </c>
      <c r="K349" s="1405" t="s">
        <v>836</v>
      </c>
      <c r="L349" s="1405" t="s">
        <v>407</v>
      </c>
      <c r="M349" s="1405" t="s">
        <v>407</v>
      </c>
      <c r="N349" s="1408"/>
      <c r="O349" s="1407">
        <v>126</v>
      </c>
      <c r="P349" s="1405" t="s">
        <v>695</v>
      </c>
      <c r="Q349" s="1405" t="s">
        <v>474</v>
      </c>
      <c r="R349" s="1409">
        <v>12475</v>
      </c>
      <c r="S349" s="1409">
        <v>5220</v>
      </c>
      <c r="T349" s="1409">
        <v>780</v>
      </c>
      <c r="U349" s="1407">
        <v>13765</v>
      </c>
      <c r="V349" s="1405" t="s">
        <v>696</v>
      </c>
      <c r="W349" s="1405" t="s">
        <v>700</v>
      </c>
      <c r="X349" s="1405" t="s">
        <v>701</v>
      </c>
      <c r="Y349" s="1405" t="s">
        <v>407</v>
      </c>
      <c r="Z349" s="1404">
        <v>1</v>
      </c>
      <c r="AA349" s="1404">
        <v>0</v>
      </c>
      <c r="AB349" s="1408"/>
      <c r="AC349" s="1408"/>
      <c r="AD349" s="1408"/>
      <c r="AE349" s="1408"/>
      <c r="AF349" s="1408"/>
      <c r="AG349" s="1408"/>
      <c r="AH349" s="1408"/>
      <c r="AI349" s="1406">
        <v>0</v>
      </c>
      <c r="AJ349" s="1408"/>
      <c r="AK349" s="1408"/>
      <c r="AL349" s="1408"/>
      <c r="AM349" s="1408"/>
      <c r="AN349" s="1408"/>
      <c r="AO349" s="1408"/>
      <c r="AP349" s="1408"/>
      <c r="AQ349" s="1406">
        <v>26962.1</v>
      </c>
      <c r="AR349" s="1404" t="s">
        <v>407</v>
      </c>
      <c r="AS349" s="1406">
        <v>73.868767123287668</v>
      </c>
      <c r="AT349" s="1406">
        <v>2.1612905811623246</v>
      </c>
      <c r="AU349" s="1406">
        <v>5.9213440579789717E-3</v>
      </c>
      <c r="AV349" s="1406">
        <v>1.6436439787764052</v>
      </c>
      <c r="AW349" s="1406">
        <v>4.5031341884285078E-3</v>
      </c>
      <c r="AX349" s="1405" t="s">
        <v>407</v>
      </c>
      <c r="AY349" s="1404">
        <v>0</v>
      </c>
      <c r="AZ349" s="1405" t="s">
        <v>407</v>
      </c>
      <c r="BA349" s="1405" t="s">
        <v>407</v>
      </c>
      <c r="BB349" s="1408"/>
      <c r="BC349" s="1408"/>
      <c r="BD349" s="1404">
        <v>0</v>
      </c>
      <c r="BE349" s="1405" t="s">
        <v>407</v>
      </c>
      <c r="BF349" s="1405" t="s">
        <v>407</v>
      </c>
      <c r="BG349" s="1404">
        <v>0</v>
      </c>
      <c r="BH349" s="1405" t="s">
        <v>407</v>
      </c>
      <c r="BI349" s="1405" t="s">
        <v>407</v>
      </c>
      <c r="BJ349" s="1404">
        <v>0</v>
      </c>
      <c r="BK349" s="1404">
        <v>0</v>
      </c>
      <c r="BL349" s="1404">
        <v>0</v>
      </c>
      <c r="BM349" s="1404">
        <v>0</v>
      </c>
      <c r="BN349" s="1408"/>
      <c r="BO349" s="1404">
        <v>0</v>
      </c>
      <c r="BP349" s="1405" t="s">
        <v>407</v>
      </c>
      <c r="BQ349" s="1405" t="s">
        <v>407</v>
      </c>
      <c r="BR349" s="1404">
        <v>1</v>
      </c>
      <c r="BS349" s="1405" t="s">
        <v>751</v>
      </c>
      <c r="BT349" s="1405" t="s">
        <v>407</v>
      </c>
      <c r="BU349" s="1405" t="s">
        <v>407</v>
      </c>
      <c r="BV349" s="1405" t="s">
        <v>407</v>
      </c>
      <c r="BW349" s="1404">
        <v>0</v>
      </c>
      <c r="BX349" s="1405" t="s">
        <v>407</v>
      </c>
      <c r="BY349" s="1405" t="s">
        <v>407</v>
      </c>
      <c r="BZ349" s="1405" t="s">
        <v>407</v>
      </c>
      <c r="CA349" s="1404">
        <v>0</v>
      </c>
      <c r="CB349" s="1405" t="s">
        <v>407</v>
      </c>
      <c r="CC349" s="1405" t="s">
        <v>677</v>
      </c>
      <c r="CD349" s="1404" t="b">
        <v>0</v>
      </c>
      <c r="CE349" s="1404" t="b">
        <v>0</v>
      </c>
      <c r="CF349" s="1404" t="b">
        <v>0</v>
      </c>
      <c r="CG349" s="1404" t="b">
        <v>0</v>
      </c>
      <c r="CH349" s="1404" t="b">
        <v>0</v>
      </c>
      <c r="CI349" s="1404" t="b">
        <v>0</v>
      </c>
      <c r="CJ349" s="1404" t="b">
        <v>1</v>
      </c>
      <c r="CK349" s="1404" t="b">
        <v>0</v>
      </c>
      <c r="CL349" s="1404" t="b">
        <v>0</v>
      </c>
      <c r="CM349" s="1405" t="s">
        <v>698</v>
      </c>
      <c r="CN349" s="1408"/>
      <c r="CO349" s="1408"/>
      <c r="CP349" s="1408"/>
      <c r="CQ349" s="1404">
        <v>1</v>
      </c>
      <c r="CR349" s="1408"/>
      <c r="CS349" s="1404">
        <v>1</v>
      </c>
      <c r="CT349" s="1405" t="s">
        <v>407</v>
      </c>
      <c r="CU349" s="1408"/>
    </row>
    <row r="350" spans="1:99" hidden="1" x14ac:dyDescent="0.2">
      <c r="A350" s="1404">
        <v>2024</v>
      </c>
      <c r="B350" s="1405" t="s">
        <v>179</v>
      </c>
      <c r="C350" s="1405" t="s">
        <v>1237</v>
      </c>
      <c r="D350" s="1406">
        <v>1</v>
      </c>
      <c r="E350" s="1406">
        <v>0</v>
      </c>
      <c r="F350" s="1405" t="s">
        <v>243</v>
      </c>
      <c r="G350" s="1407" t="s">
        <v>699</v>
      </c>
      <c r="H350" s="1405" t="s">
        <v>407</v>
      </c>
      <c r="I350" s="1405" t="s">
        <v>694</v>
      </c>
      <c r="J350" s="1405" t="s">
        <v>303</v>
      </c>
      <c r="K350" s="1405" t="s">
        <v>328</v>
      </c>
      <c r="L350" s="1405" t="s">
        <v>407</v>
      </c>
      <c r="M350" s="1405" t="s">
        <v>407</v>
      </c>
      <c r="N350" s="1408"/>
      <c r="O350" s="1407">
        <v>126</v>
      </c>
      <c r="P350" s="1405" t="s">
        <v>695</v>
      </c>
      <c r="Q350" s="1405" t="s">
        <v>474</v>
      </c>
      <c r="R350" s="1409">
        <v>2733</v>
      </c>
      <c r="S350" s="1409">
        <v>1240</v>
      </c>
      <c r="T350" s="1409">
        <v>160</v>
      </c>
      <c r="U350" s="1407">
        <v>13765</v>
      </c>
      <c r="V350" s="1405" t="s">
        <v>696</v>
      </c>
      <c r="W350" s="1405" t="s">
        <v>700</v>
      </c>
      <c r="X350" s="1405" t="s">
        <v>701</v>
      </c>
      <c r="Y350" s="1405" t="s">
        <v>407</v>
      </c>
      <c r="Z350" s="1404">
        <v>1</v>
      </c>
      <c r="AA350" s="1404">
        <v>0</v>
      </c>
      <c r="AB350" s="1408"/>
      <c r="AC350" s="1408"/>
      <c r="AD350" s="1408"/>
      <c r="AE350" s="1408"/>
      <c r="AF350" s="1408"/>
      <c r="AG350" s="1408"/>
      <c r="AH350" s="1408"/>
      <c r="AI350" s="1406">
        <v>0</v>
      </c>
      <c r="AJ350" s="1408"/>
      <c r="AK350" s="1408"/>
      <c r="AL350" s="1408"/>
      <c r="AM350" s="1408"/>
      <c r="AN350" s="1408"/>
      <c r="AO350" s="1408"/>
      <c r="AP350" s="1408"/>
      <c r="AQ350" s="1406">
        <v>1440</v>
      </c>
      <c r="AR350" s="1404" t="s">
        <v>407</v>
      </c>
      <c r="AS350" s="1406">
        <v>3.9452054794520546</v>
      </c>
      <c r="AT350" s="1406">
        <v>0.52689352360043906</v>
      </c>
      <c r="AU350" s="1406">
        <v>1.4435439002751754E-3</v>
      </c>
      <c r="AV350" s="1406">
        <v>1.6436439787764052</v>
      </c>
      <c r="AW350" s="1406">
        <v>4.5031341884285078E-3</v>
      </c>
      <c r="AX350" s="1405" t="s">
        <v>407</v>
      </c>
      <c r="AY350" s="1404">
        <v>0</v>
      </c>
      <c r="AZ350" s="1405" t="s">
        <v>407</v>
      </c>
      <c r="BA350" s="1405" t="s">
        <v>407</v>
      </c>
      <c r="BB350" s="1408"/>
      <c r="BC350" s="1408"/>
      <c r="BD350" s="1404">
        <v>0</v>
      </c>
      <c r="BE350" s="1405" t="s">
        <v>407</v>
      </c>
      <c r="BF350" s="1405" t="s">
        <v>407</v>
      </c>
      <c r="BG350" s="1404">
        <v>0</v>
      </c>
      <c r="BH350" s="1405" t="s">
        <v>407</v>
      </c>
      <c r="BI350" s="1405" t="s">
        <v>407</v>
      </c>
      <c r="BJ350" s="1404">
        <v>0</v>
      </c>
      <c r="BK350" s="1404">
        <v>0</v>
      </c>
      <c r="BL350" s="1404">
        <v>0</v>
      </c>
      <c r="BM350" s="1404">
        <v>0</v>
      </c>
      <c r="BN350" s="1408"/>
      <c r="BO350" s="1404">
        <v>0</v>
      </c>
      <c r="BP350" s="1405" t="s">
        <v>407</v>
      </c>
      <c r="BQ350" s="1405" t="s">
        <v>407</v>
      </c>
      <c r="BR350" s="1404">
        <v>1</v>
      </c>
      <c r="BS350" s="1405" t="s">
        <v>713</v>
      </c>
      <c r="BT350" s="1405" t="s">
        <v>407</v>
      </c>
      <c r="BU350" s="1405" t="s">
        <v>407</v>
      </c>
      <c r="BV350" s="1405" t="s">
        <v>407</v>
      </c>
      <c r="BW350" s="1404">
        <v>0</v>
      </c>
      <c r="BX350" s="1405" t="s">
        <v>407</v>
      </c>
      <c r="BY350" s="1405" t="s">
        <v>407</v>
      </c>
      <c r="BZ350" s="1405" t="s">
        <v>407</v>
      </c>
      <c r="CA350" s="1404">
        <v>0</v>
      </c>
      <c r="CB350" s="1405" t="s">
        <v>407</v>
      </c>
      <c r="CC350" s="1405" t="s">
        <v>677</v>
      </c>
      <c r="CD350" s="1404" t="b">
        <v>0</v>
      </c>
      <c r="CE350" s="1404" t="b">
        <v>0</v>
      </c>
      <c r="CF350" s="1404" t="b">
        <v>0</v>
      </c>
      <c r="CG350" s="1404" t="b">
        <v>0</v>
      </c>
      <c r="CH350" s="1404" t="b">
        <v>0</v>
      </c>
      <c r="CI350" s="1404" t="b">
        <v>0</v>
      </c>
      <c r="CJ350" s="1404" t="b">
        <v>1</v>
      </c>
      <c r="CK350" s="1404" t="b">
        <v>0</v>
      </c>
      <c r="CL350" s="1404" t="b">
        <v>0</v>
      </c>
      <c r="CM350" s="1405" t="s">
        <v>698</v>
      </c>
      <c r="CN350" s="1408"/>
      <c r="CO350" s="1408"/>
      <c r="CP350" s="1408"/>
      <c r="CQ350" s="1404">
        <v>1</v>
      </c>
      <c r="CR350" s="1408"/>
      <c r="CS350" s="1404">
        <v>1</v>
      </c>
      <c r="CT350" s="1405" t="s">
        <v>407</v>
      </c>
      <c r="CU350" s="1408"/>
    </row>
    <row r="351" spans="1:99" hidden="1" x14ac:dyDescent="0.2">
      <c r="A351" s="1404">
        <v>2024</v>
      </c>
      <c r="B351" s="1405" t="s">
        <v>179</v>
      </c>
      <c r="C351" s="1405" t="s">
        <v>1303</v>
      </c>
      <c r="D351" s="1406">
        <v>1</v>
      </c>
      <c r="E351" s="1406">
        <v>0</v>
      </c>
      <c r="F351" s="1405" t="s">
        <v>243</v>
      </c>
      <c r="G351" s="1407" t="s">
        <v>699</v>
      </c>
      <c r="H351" s="1405" t="s">
        <v>407</v>
      </c>
      <c r="I351" s="1405" t="s">
        <v>694</v>
      </c>
      <c r="J351" s="1405" t="s">
        <v>303</v>
      </c>
      <c r="K351" s="1405" t="s">
        <v>888</v>
      </c>
      <c r="L351" s="1405" t="s">
        <v>407</v>
      </c>
      <c r="M351" s="1405" t="s">
        <v>407</v>
      </c>
      <c r="N351" s="1408"/>
      <c r="O351" s="1407">
        <v>126</v>
      </c>
      <c r="P351" s="1405" t="s">
        <v>695</v>
      </c>
      <c r="Q351" s="1405" t="s">
        <v>474</v>
      </c>
      <c r="R351" s="1409">
        <v>7181</v>
      </c>
      <c r="S351" s="1409">
        <v>3120</v>
      </c>
      <c r="T351" s="1409">
        <v>409</v>
      </c>
      <c r="U351" s="1407">
        <v>13765</v>
      </c>
      <c r="V351" s="1405" t="s">
        <v>696</v>
      </c>
      <c r="W351" s="1405" t="s">
        <v>700</v>
      </c>
      <c r="X351" s="1405" t="s">
        <v>701</v>
      </c>
      <c r="Y351" s="1405" t="s">
        <v>407</v>
      </c>
      <c r="Z351" s="1404">
        <v>1</v>
      </c>
      <c r="AA351" s="1404">
        <v>0</v>
      </c>
      <c r="AB351" s="1408"/>
      <c r="AC351" s="1408"/>
      <c r="AD351" s="1408"/>
      <c r="AE351" s="1408"/>
      <c r="AF351" s="1408"/>
      <c r="AG351" s="1408"/>
      <c r="AH351" s="1408"/>
      <c r="AI351" s="1406">
        <v>0</v>
      </c>
      <c r="AJ351" s="1408"/>
      <c r="AK351" s="1408"/>
      <c r="AL351" s="1408"/>
      <c r="AM351" s="1408"/>
      <c r="AN351" s="1408"/>
      <c r="AO351" s="1408"/>
      <c r="AP351" s="1408"/>
      <c r="AQ351" s="1406">
        <v>895</v>
      </c>
      <c r="AR351" s="1404" t="s">
        <v>407</v>
      </c>
      <c r="AS351" s="1406">
        <v>2.452054794520548</v>
      </c>
      <c r="AT351" s="1406">
        <v>0.1246344520261802</v>
      </c>
      <c r="AU351" s="1406">
        <v>3.4146425212652109E-4</v>
      </c>
      <c r="AV351" s="1406">
        <v>1.6436439787764052</v>
      </c>
      <c r="AW351" s="1406">
        <v>4.5031341884285078E-3</v>
      </c>
      <c r="AX351" s="1405" t="s">
        <v>407</v>
      </c>
      <c r="AY351" s="1404">
        <v>0</v>
      </c>
      <c r="AZ351" s="1405" t="s">
        <v>407</v>
      </c>
      <c r="BA351" s="1405" t="s">
        <v>407</v>
      </c>
      <c r="BB351" s="1408"/>
      <c r="BC351" s="1408"/>
      <c r="BD351" s="1404">
        <v>0</v>
      </c>
      <c r="BE351" s="1405" t="s">
        <v>407</v>
      </c>
      <c r="BF351" s="1405" t="s">
        <v>407</v>
      </c>
      <c r="BG351" s="1404">
        <v>0</v>
      </c>
      <c r="BH351" s="1405" t="s">
        <v>407</v>
      </c>
      <c r="BI351" s="1405" t="s">
        <v>407</v>
      </c>
      <c r="BJ351" s="1404">
        <v>0</v>
      </c>
      <c r="BK351" s="1404">
        <v>0</v>
      </c>
      <c r="BL351" s="1404">
        <v>0</v>
      </c>
      <c r="BM351" s="1404">
        <v>0</v>
      </c>
      <c r="BN351" s="1408"/>
      <c r="BO351" s="1404">
        <v>0</v>
      </c>
      <c r="BP351" s="1405" t="s">
        <v>407</v>
      </c>
      <c r="BQ351" s="1405" t="s">
        <v>407</v>
      </c>
      <c r="BR351" s="1404">
        <v>1</v>
      </c>
      <c r="BS351" s="1405" t="s">
        <v>751</v>
      </c>
      <c r="BT351" s="1405" t="s">
        <v>407</v>
      </c>
      <c r="BU351" s="1405" t="s">
        <v>407</v>
      </c>
      <c r="BV351" s="1405" t="s">
        <v>770</v>
      </c>
      <c r="BW351" s="1404">
        <v>0</v>
      </c>
      <c r="BX351" s="1405" t="s">
        <v>407</v>
      </c>
      <c r="BY351" s="1405" t="s">
        <v>407</v>
      </c>
      <c r="BZ351" s="1405" t="s">
        <v>407</v>
      </c>
      <c r="CA351" s="1404">
        <v>0</v>
      </c>
      <c r="CB351" s="1405" t="s">
        <v>407</v>
      </c>
      <c r="CC351" s="1405" t="s">
        <v>677</v>
      </c>
      <c r="CD351" s="1404" t="b">
        <v>0</v>
      </c>
      <c r="CE351" s="1404" t="b">
        <v>0</v>
      </c>
      <c r="CF351" s="1404" t="b">
        <v>0</v>
      </c>
      <c r="CG351" s="1404" t="b">
        <v>0</v>
      </c>
      <c r="CH351" s="1404" t="b">
        <v>0</v>
      </c>
      <c r="CI351" s="1404" t="b">
        <v>0</v>
      </c>
      <c r="CJ351" s="1404" t="b">
        <v>1</v>
      </c>
      <c r="CK351" s="1404" t="b">
        <v>0</v>
      </c>
      <c r="CL351" s="1404" t="b">
        <v>0</v>
      </c>
      <c r="CM351" s="1405" t="s">
        <v>698</v>
      </c>
      <c r="CN351" s="1408"/>
      <c r="CO351" s="1408"/>
      <c r="CP351" s="1408"/>
      <c r="CQ351" s="1404">
        <v>1</v>
      </c>
      <c r="CR351" s="1408"/>
      <c r="CS351" s="1404">
        <v>1</v>
      </c>
      <c r="CT351" s="1405" t="s">
        <v>407</v>
      </c>
      <c r="CU351" s="1408"/>
    </row>
    <row r="352" spans="1:99" hidden="1" x14ac:dyDescent="0.2">
      <c r="A352" s="1404">
        <v>2024</v>
      </c>
      <c r="B352" s="1405" t="s">
        <v>188</v>
      </c>
      <c r="C352" s="1405" t="s">
        <v>1242</v>
      </c>
      <c r="D352" s="1406">
        <v>1</v>
      </c>
      <c r="E352" s="1406">
        <v>0</v>
      </c>
      <c r="F352" s="1405" t="s">
        <v>243</v>
      </c>
      <c r="G352" s="1407" t="s">
        <v>699</v>
      </c>
      <c r="H352" s="1405" t="s">
        <v>407</v>
      </c>
      <c r="I352" s="1405" t="s">
        <v>694</v>
      </c>
      <c r="J352" s="1405" t="s">
        <v>340</v>
      </c>
      <c r="K352" s="1405" t="s">
        <v>871</v>
      </c>
      <c r="L352" s="1405" t="s">
        <v>407</v>
      </c>
      <c r="M352" s="1405" t="s">
        <v>407</v>
      </c>
      <c r="N352" s="1408"/>
      <c r="O352" s="1407">
        <v>126</v>
      </c>
      <c r="P352" s="1405" t="s">
        <v>695</v>
      </c>
      <c r="Q352" s="1405" t="s">
        <v>482</v>
      </c>
      <c r="R352" s="1409">
        <v>2069</v>
      </c>
      <c r="S352" s="1409">
        <v>1684</v>
      </c>
      <c r="T352" s="1409">
        <v>157</v>
      </c>
      <c r="U352" s="1407">
        <v>13765</v>
      </c>
      <c r="V352" s="1405" t="s">
        <v>696</v>
      </c>
      <c r="W352" s="1405" t="s">
        <v>700</v>
      </c>
      <c r="X352" s="1405" t="s">
        <v>701</v>
      </c>
      <c r="Y352" s="1405" t="s">
        <v>407</v>
      </c>
      <c r="Z352" s="1404">
        <v>1</v>
      </c>
      <c r="AA352" s="1404">
        <v>0</v>
      </c>
      <c r="AB352" s="1408"/>
      <c r="AC352" s="1408"/>
      <c r="AD352" s="1408"/>
      <c r="AE352" s="1408"/>
      <c r="AF352" s="1408"/>
      <c r="AG352" s="1408"/>
      <c r="AH352" s="1408"/>
      <c r="AI352" s="1406">
        <v>0</v>
      </c>
      <c r="AJ352" s="1408"/>
      <c r="AK352" s="1408"/>
      <c r="AL352" s="1408"/>
      <c r="AM352" s="1408"/>
      <c r="AN352" s="1408"/>
      <c r="AO352" s="1408"/>
      <c r="AP352" s="1408"/>
      <c r="AQ352" s="1406">
        <v>265</v>
      </c>
      <c r="AR352" s="1404" t="s">
        <v>407</v>
      </c>
      <c r="AS352" s="1406">
        <v>0.72602739726027399</v>
      </c>
      <c r="AT352" s="1406">
        <v>0.12808119864668921</v>
      </c>
      <c r="AU352" s="1406">
        <v>3.509073935525732E-4</v>
      </c>
      <c r="AV352" s="1406">
        <v>4.7690322868903276E-2</v>
      </c>
      <c r="AW352" s="1406">
        <v>1.3065841881891308E-4</v>
      </c>
      <c r="AX352" s="1405" t="s">
        <v>407</v>
      </c>
      <c r="AY352" s="1404">
        <v>0</v>
      </c>
      <c r="AZ352" s="1405" t="s">
        <v>407</v>
      </c>
      <c r="BA352" s="1405" t="s">
        <v>407</v>
      </c>
      <c r="BB352" s="1408"/>
      <c r="BC352" s="1408"/>
      <c r="BD352" s="1404">
        <v>0</v>
      </c>
      <c r="BE352" s="1405" t="s">
        <v>407</v>
      </c>
      <c r="BF352" s="1405" t="s">
        <v>407</v>
      </c>
      <c r="BG352" s="1404">
        <v>0</v>
      </c>
      <c r="BH352" s="1405" t="s">
        <v>407</v>
      </c>
      <c r="BI352" s="1405" t="s">
        <v>407</v>
      </c>
      <c r="BJ352" s="1404">
        <v>0</v>
      </c>
      <c r="BK352" s="1404">
        <v>0</v>
      </c>
      <c r="BL352" s="1404">
        <v>0</v>
      </c>
      <c r="BM352" s="1404">
        <v>0</v>
      </c>
      <c r="BN352" s="1408"/>
      <c r="BO352" s="1404">
        <v>0</v>
      </c>
      <c r="BP352" s="1405" t="s">
        <v>407</v>
      </c>
      <c r="BQ352" s="1405" t="s">
        <v>407</v>
      </c>
      <c r="BR352" s="1404">
        <v>1</v>
      </c>
      <c r="BS352" s="1405" t="s">
        <v>756</v>
      </c>
      <c r="BT352" s="1405" t="s">
        <v>407</v>
      </c>
      <c r="BU352" s="1405" t="s">
        <v>407</v>
      </c>
      <c r="BV352" s="1405" t="s">
        <v>407</v>
      </c>
      <c r="BW352" s="1404">
        <v>0</v>
      </c>
      <c r="BX352" s="1405" t="s">
        <v>407</v>
      </c>
      <c r="BY352" s="1405" t="s">
        <v>407</v>
      </c>
      <c r="BZ352" s="1405" t="s">
        <v>407</v>
      </c>
      <c r="CA352" s="1404">
        <v>0</v>
      </c>
      <c r="CB352" s="1405" t="s">
        <v>407</v>
      </c>
      <c r="CC352" s="1405" t="s">
        <v>677</v>
      </c>
      <c r="CD352" s="1404" t="b">
        <v>0</v>
      </c>
      <c r="CE352" s="1404" t="b">
        <v>0</v>
      </c>
      <c r="CF352" s="1404" t="b">
        <v>0</v>
      </c>
      <c r="CG352" s="1404" t="b">
        <v>0</v>
      </c>
      <c r="CH352" s="1404" t="b">
        <v>0</v>
      </c>
      <c r="CI352" s="1404" t="b">
        <v>0</v>
      </c>
      <c r="CJ352" s="1404" t="b">
        <v>1</v>
      </c>
      <c r="CK352" s="1404" t="b">
        <v>0</v>
      </c>
      <c r="CL352" s="1404" t="b">
        <v>0</v>
      </c>
      <c r="CM352" s="1405" t="s">
        <v>698</v>
      </c>
      <c r="CN352" s="1408"/>
      <c r="CO352" s="1408"/>
      <c r="CP352" s="1408"/>
      <c r="CQ352" s="1404">
        <v>1</v>
      </c>
      <c r="CR352" s="1408"/>
      <c r="CS352" s="1404">
        <v>1</v>
      </c>
      <c r="CT352" s="1405" t="s">
        <v>407</v>
      </c>
      <c r="CU352" s="1408"/>
    </row>
    <row r="353" spans="1:99" hidden="1" x14ac:dyDescent="0.2">
      <c r="A353" s="1404">
        <v>2024</v>
      </c>
      <c r="B353" s="1405" t="s">
        <v>179</v>
      </c>
      <c r="C353" s="1405" t="s">
        <v>1143</v>
      </c>
      <c r="D353" s="1406">
        <v>1</v>
      </c>
      <c r="E353" s="1406">
        <v>0</v>
      </c>
      <c r="F353" s="1405" t="s">
        <v>243</v>
      </c>
      <c r="G353" s="1407" t="s">
        <v>699</v>
      </c>
      <c r="H353" s="1405" t="s">
        <v>407</v>
      </c>
      <c r="I353" s="1405" t="s">
        <v>694</v>
      </c>
      <c r="J353" s="1405" t="s">
        <v>303</v>
      </c>
      <c r="K353" s="1405" t="s">
        <v>340</v>
      </c>
      <c r="L353" s="1405" t="s">
        <v>407</v>
      </c>
      <c r="M353" s="1405" t="s">
        <v>407</v>
      </c>
      <c r="N353" s="1408"/>
      <c r="O353" s="1407">
        <v>126</v>
      </c>
      <c r="P353" s="1405" t="s">
        <v>695</v>
      </c>
      <c r="Q353" s="1405" t="s">
        <v>474</v>
      </c>
      <c r="R353" s="1409">
        <v>12158</v>
      </c>
      <c r="S353" s="1409">
        <v>5142</v>
      </c>
      <c r="T353" s="1409">
        <v>843</v>
      </c>
      <c r="U353" s="1407">
        <v>13765</v>
      </c>
      <c r="V353" s="1405" t="s">
        <v>696</v>
      </c>
      <c r="W353" s="1405" t="s">
        <v>700</v>
      </c>
      <c r="X353" s="1405" t="s">
        <v>701</v>
      </c>
      <c r="Y353" s="1405" t="s">
        <v>407</v>
      </c>
      <c r="Z353" s="1404">
        <v>1</v>
      </c>
      <c r="AA353" s="1404">
        <v>0</v>
      </c>
      <c r="AB353" s="1408"/>
      <c r="AC353" s="1408"/>
      <c r="AD353" s="1408"/>
      <c r="AE353" s="1408"/>
      <c r="AF353" s="1408"/>
      <c r="AG353" s="1408"/>
      <c r="AH353" s="1408"/>
      <c r="AI353" s="1406">
        <v>0</v>
      </c>
      <c r="AJ353" s="1408"/>
      <c r="AK353" s="1408"/>
      <c r="AL353" s="1408"/>
      <c r="AM353" s="1408"/>
      <c r="AN353" s="1408"/>
      <c r="AO353" s="1408"/>
      <c r="AP353" s="1408"/>
      <c r="AQ353" s="1406">
        <v>74480</v>
      </c>
      <c r="AR353" s="1404" t="s">
        <v>407</v>
      </c>
      <c r="AS353" s="1406">
        <v>204.05479452054794</v>
      </c>
      <c r="AT353" s="1406">
        <v>6.1260075670340512</v>
      </c>
      <c r="AU353" s="1406">
        <v>1.6783582375435757E-2</v>
      </c>
      <c r="AV353" s="1406">
        <v>1.6436439787764052</v>
      </c>
      <c r="AW353" s="1406">
        <v>4.5031341884285078E-3</v>
      </c>
      <c r="AX353" s="1405" t="s">
        <v>407</v>
      </c>
      <c r="AY353" s="1404">
        <v>0</v>
      </c>
      <c r="AZ353" s="1405" t="s">
        <v>407</v>
      </c>
      <c r="BA353" s="1405" t="s">
        <v>407</v>
      </c>
      <c r="BB353" s="1408"/>
      <c r="BC353" s="1408"/>
      <c r="BD353" s="1404">
        <v>0</v>
      </c>
      <c r="BE353" s="1405" t="s">
        <v>407</v>
      </c>
      <c r="BF353" s="1405" t="s">
        <v>407</v>
      </c>
      <c r="BG353" s="1404">
        <v>0</v>
      </c>
      <c r="BH353" s="1405" t="s">
        <v>407</v>
      </c>
      <c r="BI353" s="1405" t="s">
        <v>407</v>
      </c>
      <c r="BJ353" s="1404">
        <v>0</v>
      </c>
      <c r="BK353" s="1404">
        <v>0</v>
      </c>
      <c r="BL353" s="1404">
        <v>0</v>
      </c>
      <c r="BM353" s="1404">
        <v>0</v>
      </c>
      <c r="BN353" s="1408"/>
      <c r="BO353" s="1404">
        <v>0</v>
      </c>
      <c r="BP353" s="1405" t="s">
        <v>407</v>
      </c>
      <c r="BQ353" s="1405" t="s">
        <v>407</v>
      </c>
      <c r="BR353" s="1404">
        <v>1</v>
      </c>
      <c r="BS353" s="1405" t="s">
        <v>808</v>
      </c>
      <c r="BT353" s="1405" t="s">
        <v>407</v>
      </c>
      <c r="BU353" s="1405" t="s">
        <v>407</v>
      </c>
      <c r="BV353" s="1405" t="s">
        <v>1006</v>
      </c>
      <c r="BW353" s="1404">
        <v>0</v>
      </c>
      <c r="BX353" s="1405" t="s">
        <v>407</v>
      </c>
      <c r="BY353" s="1405" t="s">
        <v>407</v>
      </c>
      <c r="BZ353" s="1405" t="s">
        <v>407</v>
      </c>
      <c r="CA353" s="1404">
        <v>0</v>
      </c>
      <c r="CB353" s="1405" t="s">
        <v>407</v>
      </c>
      <c r="CC353" s="1405" t="s">
        <v>677</v>
      </c>
      <c r="CD353" s="1404" t="b">
        <v>0</v>
      </c>
      <c r="CE353" s="1404" t="b">
        <v>0</v>
      </c>
      <c r="CF353" s="1404" t="b">
        <v>0</v>
      </c>
      <c r="CG353" s="1404" t="b">
        <v>0</v>
      </c>
      <c r="CH353" s="1404" t="b">
        <v>0</v>
      </c>
      <c r="CI353" s="1404" t="b">
        <v>0</v>
      </c>
      <c r="CJ353" s="1404" t="b">
        <v>1</v>
      </c>
      <c r="CK353" s="1404" t="b">
        <v>0</v>
      </c>
      <c r="CL353" s="1404" t="b">
        <v>0</v>
      </c>
      <c r="CM353" s="1405" t="s">
        <v>698</v>
      </c>
      <c r="CN353" s="1408"/>
      <c r="CO353" s="1408"/>
      <c r="CP353" s="1408"/>
      <c r="CQ353" s="1404">
        <v>1</v>
      </c>
      <c r="CR353" s="1408"/>
      <c r="CS353" s="1404">
        <v>1</v>
      </c>
      <c r="CT353" s="1405" t="s">
        <v>407</v>
      </c>
      <c r="CU353" s="1408"/>
    </row>
    <row r="354" spans="1:99" hidden="1" x14ac:dyDescent="0.2">
      <c r="A354" s="1404">
        <v>2024</v>
      </c>
      <c r="B354" s="1405" t="s">
        <v>189</v>
      </c>
      <c r="C354" s="1405" t="s">
        <v>730</v>
      </c>
      <c r="D354" s="1406">
        <v>1</v>
      </c>
      <c r="E354" s="1406">
        <v>0</v>
      </c>
      <c r="F354" s="1405" t="s">
        <v>243</v>
      </c>
      <c r="G354" s="1407" t="s">
        <v>699</v>
      </c>
      <c r="H354" s="1405" t="s">
        <v>407</v>
      </c>
      <c r="I354" s="1405" t="s">
        <v>694</v>
      </c>
      <c r="J354" s="1405" t="s">
        <v>342</v>
      </c>
      <c r="K354" s="1405" t="s">
        <v>732</v>
      </c>
      <c r="L354" s="1405" t="s">
        <v>407</v>
      </c>
      <c r="M354" s="1405" t="s">
        <v>716</v>
      </c>
      <c r="N354" s="1408"/>
      <c r="O354" s="1407">
        <v>126</v>
      </c>
      <c r="P354" s="1405" t="s">
        <v>695</v>
      </c>
      <c r="Q354" s="1405" t="s">
        <v>483</v>
      </c>
      <c r="R354" s="1409">
        <v>14037</v>
      </c>
      <c r="S354" s="1409">
        <v>9181</v>
      </c>
      <c r="T354" s="1409">
        <v>784</v>
      </c>
      <c r="U354" s="1407">
        <v>13765</v>
      </c>
      <c r="V354" s="1405" t="s">
        <v>696</v>
      </c>
      <c r="W354" s="1405" t="s">
        <v>700</v>
      </c>
      <c r="X354" s="1405" t="s">
        <v>701</v>
      </c>
      <c r="Y354" s="1405" t="s">
        <v>407</v>
      </c>
      <c r="Z354" s="1404">
        <v>1</v>
      </c>
      <c r="AA354" s="1404">
        <v>0</v>
      </c>
      <c r="AB354" s="1408"/>
      <c r="AC354" s="1408"/>
      <c r="AD354" s="1408"/>
      <c r="AE354" s="1408"/>
      <c r="AF354" s="1408"/>
      <c r="AG354" s="1408"/>
      <c r="AH354" s="1408"/>
      <c r="AI354" s="1406">
        <v>0</v>
      </c>
      <c r="AJ354" s="1408"/>
      <c r="AK354" s="1408"/>
      <c r="AL354" s="1408"/>
      <c r="AM354" s="1408"/>
      <c r="AN354" s="1408"/>
      <c r="AO354" s="1408"/>
      <c r="AP354" s="1408"/>
      <c r="AQ354" s="1406">
        <v>7880</v>
      </c>
      <c r="AR354" s="1404" t="s">
        <v>407</v>
      </c>
      <c r="AS354" s="1406">
        <v>21.589041095890412</v>
      </c>
      <c r="AT354" s="1406">
        <v>0.56137351285887294</v>
      </c>
      <c r="AU354" s="1406">
        <v>1.5380096242708847E-3</v>
      </c>
      <c r="AV354" s="1406">
        <v>7.9474366344750635E-2</v>
      </c>
      <c r="AW354" s="1406">
        <v>2.1773798998561819E-4</v>
      </c>
      <c r="AX354" s="1405" t="s">
        <v>407</v>
      </c>
      <c r="AY354" s="1404">
        <v>0</v>
      </c>
      <c r="AZ354" s="1405" t="s">
        <v>407</v>
      </c>
      <c r="BA354" s="1405" t="s">
        <v>407</v>
      </c>
      <c r="BB354" s="1408"/>
      <c r="BC354" s="1408"/>
      <c r="BD354" s="1404">
        <v>0</v>
      </c>
      <c r="BE354" s="1405" t="s">
        <v>407</v>
      </c>
      <c r="BF354" s="1405" t="s">
        <v>407</v>
      </c>
      <c r="BG354" s="1404">
        <v>0</v>
      </c>
      <c r="BH354" s="1405" t="s">
        <v>407</v>
      </c>
      <c r="BI354" s="1405" t="s">
        <v>407</v>
      </c>
      <c r="BJ354" s="1404">
        <v>0</v>
      </c>
      <c r="BK354" s="1404">
        <v>0</v>
      </c>
      <c r="BL354" s="1404">
        <v>0</v>
      </c>
      <c r="BM354" s="1404">
        <v>0</v>
      </c>
      <c r="BN354" s="1408"/>
      <c r="BO354" s="1404">
        <v>0</v>
      </c>
      <c r="BP354" s="1405" t="s">
        <v>407</v>
      </c>
      <c r="BQ354" s="1405" t="s">
        <v>407</v>
      </c>
      <c r="BR354" s="1404">
        <v>1</v>
      </c>
      <c r="BS354" s="1405" t="s">
        <v>808</v>
      </c>
      <c r="BT354" s="1405" t="s">
        <v>407</v>
      </c>
      <c r="BU354" s="1405" t="s">
        <v>407</v>
      </c>
      <c r="BV354" s="1405" t="s">
        <v>407</v>
      </c>
      <c r="BW354" s="1404">
        <v>0</v>
      </c>
      <c r="BX354" s="1405" t="s">
        <v>407</v>
      </c>
      <c r="BY354" s="1405" t="s">
        <v>407</v>
      </c>
      <c r="BZ354" s="1405" t="s">
        <v>407</v>
      </c>
      <c r="CA354" s="1404">
        <v>0</v>
      </c>
      <c r="CB354" s="1405" t="s">
        <v>407</v>
      </c>
      <c r="CC354" s="1405" t="s">
        <v>677</v>
      </c>
      <c r="CD354" s="1404" t="b">
        <v>0</v>
      </c>
      <c r="CE354" s="1404" t="b">
        <v>0</v>
      </c>
      <c r="CF354" s="1404" t="b">
        <v>0</v>
      </c>
      <c r="CG354" s="1404" t="b">
        <v>0</v>
      </c>
      <c r="CH354" s="1404" t="b">
        <v>0</v>
      </c>
      <c r="CI354" s="1404" t="b">
        <v>0</v>
      </c>
      <c r="CJ354" s="1404" t="b">
        <v>1</v>
      </c>
      <c r="CK354" s="1404" t="b">
        <v>0</v>
      </c>
      <c r="CL354" s="1404" t="b">
        <v>0</v>
      </c>
      <c r="CM354" s="1405" t="s">
        <v>698</v>
      </c>
      <c r="CN354" s="1408"/>
      <c r="CO354" s="1408"/>
      <c r="CP354" s="1408"/>
      <c r="CQ354" s="1404">
        <v>1</v>
      </c>
      <c r="CR354" s="1408"/>
      <c r="CS354" s="1404">
        <v>1</v>
      </c>
      <c r="CT354" s="1405" t="s">
        <v>407</v>
      </c>
      <c r="CU354" s="1408"/>
    </row>
    <row r="355" spans="1:99" hidden="1" x14ac:dyDescent="0.2">
      <c r="A355" s="1404">
        <v>2024</v>
      </c>
      <c r="B355" s="1405" t="s">
        <v>179</v>
      </c>
      <c r="C355" s="1405" t="s">
        <v>1034</v>
      </c>
      <c r="D355" s="1406">
        <v>1</v>
      </c>
      <c r="E355" s="1406">
        <v>0</v>
      </c>
      <c r="F355" s="1405" t="s">
        <v>243</v>
      </c>
      <c r="G355" s="1407" t="s">
        <v>699</v>
      </c>
      <c r="H355" s="1405" t="s">
        <v>407</v>
      </c>
      <c r="I355" s="1405" t="s">
        <v>694</v>
      </c>
      <c r="J355" s="1405" t="s">
        <v>303</v>
      </c>
      <c r="K355" s="1405" t="s">
        <v>1035</v>
      </c>
      <c r="L355" s="1405" t="s">
        <v>407</v>
      </c>
      <c r="M355" s="1405" t="s">
        <v>407</v>
      </c>
      <c r="N355" s="1408"/>
      <c r="O355" s="1407">
        <v>126</v>
      </c>
      <c r="P355" s="1405" t="s">
        <v>695</v>
      </c>
      <c r="Q355" s="1405" t="s">
        <v>474</v>
      </c>
      <c r="R355" s="1409">
        <v>5664</v>
      </c>
      <c r="S355" s="1409">
        <v>2404</v>
      </c>
      <c r="T355" s="1409">
        <v>237</v>
      </c>
      <c r="U355" s="1407">
        <v>13765</v>
      </c>
      <c r="V355" s="1405" t="s">
        <v>696</v>
      </c>
      <c r="W355" s="1405" t="s">
        <v>700</v>
      </c>
      <c r="X355" s="1405" t="s">
        <v>701</v>
      </c>
      <c r="Y355" s="1405" t="s">
        <v>407</v>
      </c>
      <c r="Z355" s="1404">
        <v>1</v>
      </c>
      <c r="AA355" s="1404">
        <v>0</v>
      </c>
      <c r="AB355" s="1408"/>
      <c r="AC355" s="1408"/>
      <c r="AD355" s="1408"/>
      <c r="AE355" s="1408"/>
      <c r="AF355" s="1408"/>
      <c r="AG355" s="1408"/>
      <c r="AH355" s="1408"/>
      <c r="AI355" s="1406">
        <v>0</v>
      </c>
      <c r="AJ355" s="1408"/>
      <c r="AK355" s="1408"/>
      <c r="AL355" s="1408"/>
      <c r="AM355" s="1408"/>
      <c r="AN355" s="1408"/>
      <c r="AO355" s="1408"/>
      <c r="AP355" s="1408"/>
      <c r="AQ355" s="1406">
        <v>3640</v>
      </c>
      <c r="AR355" s="1404" t="s">
        <v>407</v>
      </c>
      <c r="AS355" s="1406">
        <v>9.9726027397260282</v>
      </c>
      <c r="AT355" s="1406">
        <v>0.64265536723163841</v>
      </c>
      <c r="AU355" s="1406">
        <v>1.7606996362510641E-3</v>
      </c>
      <c r="AV355" s="1406">
        <v>1.6436439787764052</v>
      </c>
      <c r="AW355" s="1406">
        <v>4.5031341884285078E-3</v>
      </c>
      <c r="AX355" s="1405" t="s">
        <v>407</v>
      </c>
      <c r="AY355" s="1404">
        <v>0</v>
      </c>
      <c r="AZ355" s="1405" t="s">
        <v>407</v>
      </c>
      <c r="BA355" s="1405" t="s">
        <v>407</v>
      </c>
      <c r="BB355" s="1408"/>
      <c r="BC355" s="1408"/>
      <c r="BD355" s="1404">
        <v>0</v>
      </c>
      <c r="BE355" s="1405" t="s">
        <v>407</v>
      </c>
      <c r="BF355" s="1405" t="s">
        <v>407</v>
      </c>
      <c r="BG355" s="1404">
        <v>0</v>
      </c>
      <c r="BH355" s="1405" t="s">
        <v>407</v>
      </c>
      <c r="BI355" s="1405" t="s">
        <v>407</v>
      </c>
      <c r="BJ355" s="1404">
        <v>0</v>
      </c>
      <c r="BK355" s="1404">
        <v>0</v>
      </c>
      <c r="BL355" s="1404">
        <v>0</v>
      </c>
      <c r="BM355" s="1404">
        <v>0</v>
      </c>
      <c r="BN355" s="1408"/>
      <c r="BO355" s="1404">
        <v>0</v>
      </c>
      <c r="BP355" s="1405" t="s">
        <v>407</v>
      </c>
      <c r="BQ355" s="1405" t="s">
        <v>407</v>
      </c>
      <c r="BR355" s="1404">
        <v>1</v>
      </c>
      <c r="BS355" s="1405" t="s">
        <v>838</v>
      </c>
      <c r="BT355" s="1405" t="s">
        <v>407</v>
      </c>
      <c r="BU355" s="1405" t="s">
        <v>407</v>
      </c>
      <c r="BV355" s="1405" t="s">
        <v>407</v>
      </c>
      <c r="BW355" s="1404">
        <v>0</v>
      </c>
      <c r="BX355" s="1405" t="s">
        <v>407</v>
      </c>
      <c r="BY355" s="1405" t="s">
        <v>407</v>
      </c>
      <c r="BZ355" s="1405" t="s">
        <v>407</v>
      </c>
      <c r="CA355" s="1404">
        <v>0</v>
      </c>
      <c r="CB355" s="1405" t="s">
        <v>407</v>
      </c>
      <c r="CC355" s="1405" t="s">
        <v>677</v>
      </c>
      <c r="CD355" s="1404" t="b">
        <v>0</v>
      </c>
      <c r="CE355" s="1404" t="b">
        <v>0</v>
      </c>
      <c r="CF355" s="1404" t="b">
        <v>0</v>
      </c>
      <c r="CG355" s="1404" t="b">
        <v>0</v>
      </c>
      <c r="CH355" s="1404" t="b">
        <v>0</v>
      </c>
      <c r="CI355" s="1404" t="b">
        <v>0</v>
      </c>
      <c r="CJ355" s="1404" t="b">
        <v>1</v>
      </c>
      <c r="CK355" s="1404" t="b">
        <v>0</v>
      </c>
      <c r="CL355" s="1404" t="b">
        <v>0</v>
      </c>
      <c r="CM355" s="1405" t="s">
        <v>698</v>
      </c>
      <c r="CN355" s="1408"/>
      <c r="CO355" s="1408"/>
      <c r="CP355" s="1408"/>
      <c r="CQ355" s="1404">
        <v>1</v>
      </c>
      <c r="CR355" s="1408"/>
      <c r="CS355" s="1404">
        <v>1</v>
      </c>
      <c r="CT355" s="1405" t="s">
        <v>407</v>
      </c>
      <c r="CU355" s="1408"/>
    </row>
    <row r="356" spans="1:99" hidden="1" x14ac:dyDescent="0.2">
      <c r="A356" s="1404">
        <v>2024</v>
      </c>
      <c r="B356" s="1405" t="s">
        <v>180</v>
      </c>
      <c r="C356" s="1405" t="s">
        <v>761</v>
      </c>
      <c r="D356" s="1406">
        <v>1</v>
      </c>
      <c r="E356" s="1406">
        <v>0</v>
      </c>
      <c r="F356" s="1405" t="s">
        <v>243</v>
      </c>
      <c r="G356" s="1407" t="s">
        <v>699</v>
      </c>
      <c r="H356" s="1405" t="s">
        <v>407</v>
      </c>
      <c r="I356" s="1405" t="s">
        <v>694</v>
      </c>
      <c r="J356" s="1405" t="s">
        <v>307</v>
      </c>
      <c r="K356" s="1405" t="s">
        <v>762</v>
      </c>
      <c r="L356" s="1405" t="s">
        <v>407</v>
      </c>
      <c r="M356" s="1405" t="s">
        <v>407</v>
      </c>
      <c r="N356" s="1408"/>
      <c r="O356" s="1407">
        <v>126</v>
      </c>
      <c r="P356" s="1405" t="s">
        <v>695</v>
      </c>
      <c r="Q356" s="1405" t="s">
        <v>475</v>
      </c>
      <c r="R356" s="1409">
        <v>2932</v>
      </c>
      <c r="S356" s="1409">
        <v>2159</v>
      </c>
      <c r="T356" s="1409">
        <v>191</v>
      </c>
      <c r="U356" s="1407">
        <v>13765</v>
      </c>
      <c r="V356" s="1405" t="s">
        <v>696</v>
      </c>
      <c r="W356" s="1405" t="s">
        <v>700</v>
      </c>
      <c r="X356" s="1405" t="s">
        <v>701</v>
      </c>
      <c r="Y356" s="1405" t="s">
        <v>407</v>
      </c>
      <c r="Z356" s="1404">
        <v>1</v>
      </c>
      <c r="AA356" s="1404">
        <v>0</v>
      </c>
      <c r="AB356" s="1408"/>
      <c r="AC356" s="1408"/>
      <c r="AD356" s="1408"/>
      <c r="AE356" s="1408"/>
      <c r="AF356" s="1408"/>
      <c r="AG356" s="1408"/>
      <c r="AH356" s="1408"/>
      <c r="AI356" s="1406">
        <v>3200</v>
      </c>
      <c r="AJ356" s="1408"/>
      <c r="AK356" s="1408"/>
      <c r="AL356" s="1408"/>
      <c r="AM356" s="1408"/>
      <c r="AN356" s="1408"/>
      <c r="AO356" s="1408"/>
      <c r="AP356" s="1408"/>
      <c r="AQ356" s="1406">
        <v>4350</v>
      </c>
      <c r="AR356" s="1404" t="s">
        <v>407</v>
      </c>
      <c r="AS356" s="1406">
        <v>11.917808219178083</v>
      </c>
      <c r="AT356" s="1406">
        <v>1.4836289222373806</v>
      </c>
      <c r="AU356" s="1406">
        <v>4.0647367732530981E-3</v>
      </c>
      <c r="AV356" s="1406">
        <v>0.11155159417916111</v>
      </c>
      <c r="AW356" s="1406">
        <v>3.0562080597030438E-4</v>
      </c>
      <c r="AX356" s="1405" t="s">
        <v>407</v>
      </c>
      <c r="AY356" s="1404">
        <v>0</v>
      </c>
      <c r="AZ356" s="1405" t="s">
        <v>407</v>
      </c>
      <c r="BA356" s="1405" t="s">
        <v>407</v>
      </c>
      <c r="BB356" s="1408"/>
      <c r="BC356" s="1408"/>
      <c r="BD356" s="1404">
        <v>0</v>
      </c>
      <c r="BE356" s="1405" t="s">
        <v>407</v>
      </c>
      <c r="BF356" s="1405" t="s">
        <v>407</v>
      </c>
      <c r="BG356" s="1404">
        <v>0</v>
      </c>
      <c r="BH356" s="1405" t="s">
        <v>407</v>
      </c>
      <c r="BI356" s="1405" t="s">
        <v>407</v>
      </c>
      <c r="BJ356" s="1404">
        <v>0</v>
      </c>
      <c r="BK356" s="1404">
        <v>0</v>
      </c>
      <c r="BL356" s="1404">
        <v>0</v>
      </c>
      <c r="BM356" s="1404">
        <v>0</v>
      </c>
      <c r="BN356" s="1408"/>
      <c r="BO356" s="1404">
        <v>0</v>
      </c>
      <c r="BP356" s="1405" t="s">
        <v>407</v>
      </c>
      <c r="BQ356" s="1405" t="s">
        <v>407</v>
      </c>
      <c r="BR356" s="1404">
        <v>1</v>
      </c>
      <c r="BS356" s="1405" t="s">
        <v>808</v>
      </c>
      <c r="BT356" s="1405" t="s">
        <v>407</v>
      </c>
      <c r="BU356" s="1405" t="s">
        <v>407</v>
      </c>
      <c r="BV356" s="1405" t="s">
        <v>1298</v>
      </c>
      <c r="BW356" s="1404">
        <v>0</v>
      </c>
      <c r="BX356" s="1405" t="s">
        <v>407</v>
      </c>
      <c r="BY356" s="1405" t="s">
        <v>407</v>
      </c>
      <c r="BZ356" s="1405" t="s">
        <v>407</v>
      </c>
      <c r="CA356" s="1404">
        <v>0</v>
      </c>
      <c r="CB356" s="1405" t="s">
        <v>407</v>
      </c>
      <c r="CC356" s="1405" t="s">
        <v>677</v>
      </c>
      <c r="CD356" s="1404" t="b">
        <v>0</v>
      </c>
      <c r="CE356" s="1404" t="b">
        <v>0</v>
      </c>
      <c r="CF356" s="1404" t="b">
        <v>0</v>
      </c>
      <c r="CG356" s="1404" t="b">
        <v>0</v>
      </c>
      <c r="CH356" s="1404" t="b">
        <v>0</v>
      </c>
      <c r="CI356" s="1404" t="b">
        <v>0</v>
      </c>
      <c r="CJ356" s="1404" t="b">
        <v>1</v>
      </c>
      <c r="CK356" s="1404" t="b">
        <v>0</v>
      </c>
      <c r="CL356" s="1404" t="b">
        <v>0</v>
      </c>
      <c r="CM356" s="1405" t="s">
        <v>698</v>
      </c>
      <c r="CN356" s="1408"/>
      <c r="CO356" s="1408"/>
      <c r="CP356" s="1408"/>
      <c r="CQ356" s="1404">
        <v>1</v>
      </c>
      <c r="CR356" s="1408"/>
      <c r="CS356" s="1404">
        <v>1</v>
      </c>
      <c r="CT356" s="1405" t="s">
        <v>407</v>
      </c>
      <c r="CU356" s="1408"/>
    </row>
    <row r="357" spans="1:99" hidden="1" x14ac:dyDescent="0.2">
      <c r="A357" s="1404">
        <v>2024</v>
      </c>
      <c r="B357" s="1405" t="s">
        <v>185</v>
      </c>
      <c r="C357" s="1405" t="s">
        <v>786</v>
      </c>
      <c r="D357" s="1406">
        <v>1</v>
      </c>
      <c r="E357" s="1406">
        <v>0</v>
      </c>
      <c r="F357" s="1405" t="s">
        <v>243</v>
      </c>
      <c r="G357" s="1407" t="s">
        <v>699</v>
      </c>
      <c r="H357" s="1405" t="s">
        <v>407</v>
      </c>
      <c r="I357" s="1405" t="s">
        <v>694</v>
      </c>
      <c r="J357" s="1405" t="s">
        <v>328</v>
      </c>
      <c r="K357" s="1405" t="s">
        <v>715</v>
      </c>
      <c r="L357" s="1405" t="s">
        <v>407</v>
      </c>
      <c r="M357" s="1405" t="s">
        <v>407</v>
      </c>
      <c r="N357" s="1408"/>
      <c r="O357" s="1407">
        <v>126</v>
      </c>
      <c r="P357" s="1405" t="s">
        <v>695</v>
      </c>
      <c r="Q357" s="1405" t="s">
        <v>480</v>
      </c>
      <c r="R357" s="1409">
        <v>14320</v>
      </c>
      <c r="S357" s="1409">
        <v>6367</v>
      </c>
      <c r="T357" s="1409">
        <v>300</v>
      </c>
      <c r="U357" s="1407">
        <v>13765</v>
      </c>
      <c r="V357" s="1405" t="s">
        <v>696</v>
      </c>
      <c r="W357" s="1405" t="s">
        <v>700</v>
      </c>
      <c r="X357" s="1405" t="s">
        <v>701</v>
      </c>
      <c r="Y357" s="1405" t="s">
        <v>407</v>
      </c>
      <c r="Z357" s="1404">
        <v>1</v>
      </c>
      <c r="AA357" s="1404">
        <v>0</v>
      </c>
      <c r="AB357" s="1408"/>
      <c r="AC357" s="1408"/>
      <c r="AD357" s="1408"/>
      <c r="AE357" s="1408"/>
      <c r="AF357" s="1408"/>
      <c r="AG357" s="1408"/>
      <c r="AH357" s="1408"/>
      <c r="AI357" s="1406">
        <v>1620</v>
      </c>
      <c r="AJ357" s="1408"/>
      <c r="AK357" s="1408"/>
      <c r="AL357" s="1408"/>
      <c r="AM357" s="1408"/>
      <c r="AN357" s="1408"/>
      <c r="AO357" s="1408"/>
      <c r="AP357" s="1408"/>
      <c r="AQ357" s="1406">
        <v>3800</v>
      </c>
      <c r="AR357" s="1404" t="s">
        <v>407</v>
      </c>
      <c r="AS357" s="1406">
        <v>10.41095890410959</v>
      </c>
      <c r="AT357" s="1406">
        <v>0.26536312849162014</v>
      </c>
      <c r="AU357" s="1406">
        <v>7.2702226984005516E-4</v>
      </c>
      <c r="AV357" s="1406">
        <v>0.35568861287162951</v>
      </c>
      <c r="AW357" s="1406">
        <v>9.7448935033323154E-4</v>
      </c>
      <c r="AX357" s="1405" t="s">
        <v>1289</v>
      </c>
      <c r="AY357" s="1404">
        <v>0</v>
      </c>
      <c r="AZ357" s="1405" t="s">
        <v>407</v>
      </c>
      <c r="BA357" s="1405" t="s">
        <v>407</v>
      </c>
      <c r="BB357" s="1408"/>
      <c r="BC357" s="1408"/>
      <c r="BD357" s="1404">
        <v>0</v>
      </c>
      <c r="BE357" s="1405" t="s">
        <v>407</v>
      </c>
      <c r="BF357" s="1405" t="s">
        <v>407</v>
      </c>
      <c r="BG357" s="1404">
        <v>0</v>
      </c>
      <c r="BH357" s="1405" t="s">
        <v>407</v>
      </c>
      <c r="BI357" s="1405" t="s">
        <v>407</v>
      </c>
      <c r="BJ357" s="1404">
        <v>0</v>
      </c>
      <c r="BK357" s="1404">
        <v>0</v>
      </c>
      <c r="BL357" s="1404">
        <v>0</v>
      </c>
      <c r="BM357" s="1404">
        <v>0</v>
      </c>
      <c r="BN357" s="1408"/>
      <c r="BO357" s="1404">
        <v>0</v>
      </c>
      <c r="BP357" s="1405" t="s">
        <v>407</v>
      </c>
      <c r="BQ357" s="1405" t="s">
        <v>407</v>
      </c>
      <c r="BR357" s="1404">
        <v>1</v>
      </c>
      <c r="BS357" s="1405" t="s">
        <v>808</v>
      </c>
      <c r="BT357" s="1405" t="s">
        <v>407</v>
      </c>
      <c r="BU357" s="1405" t="s">
        <v>1152</v>
      </c>
      <c r="BV357" s="1405" t="s">
        <v>1290</v>
      </c>
      <c r="BW357" s="1404">
        <v>0</v>
      </c>
      <c r="BX357" s="1405" t="s">
        <v>407</v>
      </c>
      <c r="BY357" s="1405" t="s">
        <v>407</v>
      </c>
      <c r="BZ357" s="1405" t="s">
        <v>407</v>
      </c>
      <c r="CA357" s="1404">
        <v>0</v>
      </c>
      <c r="CB357" s="1405" t="s">
        <v>407</v>
      </c>
      <c r="CC357" s="1405" t="s">
        <v>677</v>
      </c>
      <c r="CD357" s="1404" t="b">
        <v>0</v>
      </c>
      <c r="CE357" s="1404" t="b">
        <v>0</v>
      </c>
      <c r="CF357" s="1404" t="b">
        <v>0</v>
      </c>
      <c r="CG357" s="1404" t="b">
        <v>0</v>
      </c>
      <c r="CH357" s="1404" t="b">
        <v>0</v>
      </c>
      <c r="CI357" s="1404" t="b">
        <v>0</v>
      </c>
      <c r="CJ357" s="1404" t="b">
        <v>1</v>
      </c>
      <c r="CK357" s="1404" t="b">
        <v>0</v>
      </c>
      <c r="CL357" s="1404" t="b">
        <v>0</v>
      </c>
      <c r="CM357" s="1405" t="s">
        <v>698</v>
      </c>
      <c r="CN357" s="1408"/>
      <c r="CO357" s="1408"/>
      <c r="CP357" s="1408"/>
      <c r="CQ357" s="1404">
        <v>1</v>
      </c>
      <c r="CR357" s="1404">
        <v>3800</v>
      </c>
      <c r="CS357" s="1404">
        <v>1</v>
      </c>
      <c r="CT357" s="1405" t="s">
        <v>407</v>
      </c>
      <c r="CU357" s="1408"/>
    </row>
    <row r="358" spans="1:99" hidden="1" x14ac:dyDescent="0.2">
      <c r="A358" s="1404">
        <v>2024</v>
      </c>
      <c r="B358" s="1405" t="s">
        <v>179</v>
      </c>
      <c r="C358" s="1405" t="s">
        <v>1016</v>
      </c>
      <c r="D358" s="1406">
        <v>1</v>
      </c>
      <c r="E358" s="1406">
        <v>0</v>
      </c>
      <c r="F358" s="1405" t="s">
        <v>243</v>
      </c>
      <c r="G358" s="1407" t="s">
        <v>699</v>
      </c>
      <c r="H358" s="1405" t="s">
        <v>407</v>
      </c>
      <c r="I358" s="1405" t="s">
        <v>694</v>
      </c>
      <c r="J358" s="1405" t="s">
        <v>303</v>
      </c>
      <c r="K358" s="1405" t="s">
        <v>1017</v>
      </c>
      <c r="L358" s="1405" t="s">
        <v>407</v>
      </c>
      <c r="M358" s="1405" t="s">
        <v>407</v>
      </c>
      <c r="N358" s="1408"/>
      <c r="O358" s="1407">
        <v>126</v>
      </c>
      <c r="P358" s="1405" t="s">
        <v>695</v>
      </c>
      <c r="Q358" s="1405" t="s">
        <v>474</v>
      </c>
      <c r="R358" s="1409">
        <v>7306</v>
      </c>
      <c r="S358" s="1409">
        <v>3390</v>
      </c>
      <c r="T358" s="1409">
        <v>225</v>
      </c>
      <c r="U358" s="1407">
        <v>13765</v>
      </c>
      <c r="V358" s="1405" t="s">
        <v>696</v>
      </c>
      <c r="W358" s="1405" t="s">
        <v>700</v>
      </c>
      <c r="X358" s="1405" t="s">
        <v>701</v>
      </c>
      <c r="Y358" s="1405" t="s">
        <v>407</v>
      </c>
      <c r="Z358" s="1404">
        <v>1</v>
      </c>
      <c r="AA358" s="1404">
        <v>0</v>
      </c>
      <c r="AB358" s="1408"/>
      <c r="AC358" s="1408"/>
      <c r="AD358" s="1408"/>
      <c r="AE358" s="1408"/>
      <c r="AF358" s="1408"/>
      <c r="AG358" s="1408"/>
      <c r="AH358" s="1408"/>
      <c r="AI358" s="1406">
        <v>0</v>
      </c>
      <c r="AJ358" s="1408"/>
      <c r="AK358" s="1408"/>
      <c r="AL358" s="1408"/>
      <c r="AM358" s="1408"/>
      <c r="AN358" s="1408"/>
      <c r="AO358" s="1408"/>
      <c r="AP358" s="1408"/>
      <c r="AQ358" s="1406">
        <v>17387</v>
      </c>
      <c r="AR358" s="1404" t="s">
        <v>407</v>
      </c>
      <c r="AS358" s="1406">
        <v>47.635616438356166</v>
      </c>
      <c r="AT358" s="1406">
        <v>2.3798248015329864</v>
      </c>
      <c r="AU358" s="1406">
        <v>6.5200679494054423E-3</v>
      </c>
      <c r="AV358" s="1406">
        <v>1.6436439787764052</v>
      </c>
      <c r="AW358" s="1406">
        <v>4.5031341884285078E-3</v>
      </c>
      <c r="AX358" s="1405" t="s">
        <v>407</v>
      </c>
      <c r="AY358" s="1404">
        <v>0</v>
      </c>
      <c r="AZ358" s="1405" t="s">
        <v>407</v>
      </c>
      <c r="BA358" s="1405" t="s">
        <v>407</v>
      </c>
      <c r="BB358" s="1408"/>
      <c r="BC358" s="1408"/>
      <c r="BD358" s="1404">
        <v>0</v>
      </c>
      <c r="BE358" s="1405" t="s">
        <v>407</v>
      </c>
      <c r="BF358" s="1405" t="s">
        <v>407</v>
      </c>
      <c r="BG358" s="1404">
        <v>0</v>
      </c>
      <c r="BH358" s="1405" t="s">
        <v>407</v>
      </c>
      <c r="BI358" s="1405" t="s">
        <v>407</v>
      </c>
      <c r="BJ358" s="1404">
        <v>0</v>
      </c>
      <c r="BK358" s="1404">
        <v>0</v>
      </c>
      <c r="BL358" s="1404">
        <v>0</v>
      </c>
      <c r="BM358" s="1404">
        <v>0</v>
      </c>
      <c r="BN358" s="1408"/>
      <c r="BO358" s="1404">
        <v>0</v>
      </c>
      <c r="BP358" s="1405" t="s">
        <v>407</v>
      </c>
      <c r="BQ358" s="1405" t="s">
        <v>407</v>
      </c>
      <c r="BR358" s="1404">
        <v>1</v>
      </c>
      <c r="BS358" s="1405" t="s">
        <v>808</v>
      </c>
      <c r="BT358" s="1405" t="s">
        <v>407</v>
      </c>
      <c r="BU358" s="1405" t="s">
        <v>407</v>
      </c>
      <c r="BV358" s="1405" t="s">
        <v>1006</v>
      </c>
      <c r="BW358" s="1404">
        <v>0</v>
      </c>
      <c r="BX358" s="1405" t="s">
        <v>407</v>
      </c>
      <c r="BY358" s="1405" t="s">
        <v>407</v>
      </c>
      <c r="BZ358" s="1405" t="s">
        <v>407</v>
      </c>
      <c r="CA358" s="1404">
        <v>0</v>
      </c>
      <c r="CB358" s="1405" t="s">
        <v>407</v>
      </c>
      <c r="CC358" s="1405" t="s">
        <v>677</v>
      </c>
      <c r="CD358" s="1404" t="b">
        <v>0</v>
      </c>
      <c r="CE358" s="1404" t="b">
        <v>0</v>
      </c>
      <c r="CF358" s="1404" t="b">
        <v>0</v>
      </c>
      <c r="CG358" s="1404" t="b">
        <v>0</v>
      </c>
      <c r="CH358" s="1404" t="b">
        <v>0</v>
      </c>
      <c r="CI358" s="1404" t="b">
        <v>0</v>
      </c>
      <c r="CJ358" s="1404" t="b">
        <v>1</v>
      </c>
      <c r="CK358" s="1404" t="b">
        <v>0</v>
      </c>
      <c r="CL358" s="1404" t="b">
        <v>0</v>
      </c>
      <c r="CM358" s="1405" t="s">
        <v>698</v>
      </c>
      <c r="CN358" s="1408"/>
      <c r="CO358" s="1408"/>
      <c r="CP358" s="1408"/>
      <c r="CQ358" s="1404">
        <v>1</v>
      </c>
      <c r="CR358" s="1408"/>
      <c r="CS358" s="1404">
        <v>1</v>
      </c>
      <c r="CT358" s="1405" t="s">
        <v>407</v>
      </c>
      <c r="CU358" s="1408"/>
    </row>
    <row r="359" spans="1:99" hidden="1" x14ac:dyDescent="0.2">
      <c r="A359" s="1404">
        <v>2024</v>
      </c>
      <c r="B359" s="1405" t="s">
        <v>185</v>
      </c>
      <c r="C359" s="1405" t="s">
        <v>1145</v>
      </c>
      <c r="D359" s="1406">
        <v>1</v>
      </c>
      <c r="E359" s="1406">
        <v>0</v>
      </c>
      <c r="F359" s="1405" t="s">
        <v>243</v>
      </c>
      <c r="G359" s="1407" t="s">
        <v>699</v>
      </c>
      <c r="H359" s="1405" t="s">
        <v>407</v>
      </c>
      <c r="I359" s="1405" t="s">
        <v>694</v>
      </c>
      <c r="J359" s="1405" t="s">
        <v>328</v>
      </c>
      <c r="K359" s="1405" t="s">
        <v>950</v>
      </c>
      <c r="L359" s="1405" t="s">
        <v>407</v>
      </c>
      <c r="M359" s="1405" t="s">
        <v>407</v>
      </c>
      <c r="N359" s="1408"/>
      <c r="O359" s="1407">
        <v>126</v>
      </c>
      <c r="P359" s="1405" t="s">
        <v>695</v>
      </c>
      <c r="Q359" s="1405" t="s">
        <v>480</v>
      </c>
      <c r="R359" s="1409">
        <v>20301</v>
      </c>
      <c r="S359" s="1409">
        <v>10009</v>
      </c>
      <c r="T359" s="1409">
        <v>1518</v>
      </c>
      <c r="U359" s="1407">
        <v>13765</v>
      </c>
      <c r="V359" s="1405" t="s">
        <v>696</v>
      </c>
      <c r="W359" s="1405" t="s">
        <v>700</v>
      </c>
      <c r="X359" s="1405" t="s">
        <v>701</v>
      </c>
      <c r="Y359" s="1405" t="s">
        <v>407</v>
      </c>
      <c r="Z359" s="1404">
        <v>1</v>
      </c>
      <c r="AA359" s="1404">
        <v>0</v>
      </c>
      <c r="AB359" s="1408"/>
      <c r="AC359" s="1408"/>
      <c r="AD359" s="1408"/>
      <c r="AE359" s="1408"/>
      <c r="AF359" s="1408"/>
      <c r="AG359" s="1408"/>
      <c r="AH359" s="1408"/>
      <c r="AI359" s="1406">
        <v>0</v>
      </c>
      <c r="AJ359" s="1408"/>
      <c r="AK359" s="1408"/>
      <c r="AL359" s="1408"/>
      <c r="AM359" s="1408"/>
      <c r="AN359" s="1408"/>
      <c r="AO359" s="1408"/>
      <c r="AP359" s="1408"/>
      <c r="AQ359" s="1406">
        <v>660</v>
      </c>
      <c r="AR359" s="1404" t="s">
        <v>407</v>
      </c>
      <c r="AS359" s="1406">
        <v>1.8082191780821917</v>
      </c>
      <c r="AT359" s="1406">
        <v>3.2510713757942955E-2</v>
      </c>
      <c r="AU359" s="1406">
        <v>8.9070448651898509E-5</v>
      </c>
      <c r="AV359" s="1406">
        <v>0.35568861287162951</v>
      </c>
      <c r="AW359" s="1406">
        <v>9.7448935033323154E-4</v>
      </c>
      <c r="AX359" s="1405" t="s">
        <v>407</v>
      </c>
      <c r="AY359" s="1404">
        <v>0</v>
      </c>
      <c r="AZ359" s="1405" t="s">
        <v>407</v>
      </c>
      <c r="BA359" s="1405" t="s">
        <v>407</v>
      </c>
      <c r="BB359" s="1408"/>
      <c r="BC359" s="1408"/>
      <c r="BD359" s="1404">
        <v>0</v>
      </c>
      <c r="BE359" s="1405" t="s">
        <v>407</v>
      </c>
      <c r="BF359" s="1405" t="s">
        <v>407</v>
      </c>
      <c r="BG359" s="1404">
        <v>0</v>
      </c>
      <c r="BH359" s="1405" t="s">
        <v>407</v>
      </c>
      <c r="BI359" s="1405" t="s">
        <v>407</v>
      </c>
      <c r="BJ359" s="1404">
        <v>0</v>
      </c>
      <c r="BK359" s="1404">
        <v>0</v>
      </c>
      <c r="BL359" s="1404">
        <v>0</v>
      </c>
      <c r="BM359" s="1404">
        <v>0</v>
      </c>
      <c r="BN359" s="1408"/>
      <c r="BO359" s="1404">
        <v>0</v>
      </c>
      <c r="BP359" s="1405" t="s">
        <v>407</v>
      </c>
      <c r="BQ359" s="1405" t="s">
        <v>407</v>
      </c>
      <c r="BR359" s="1404">
        <v>1</v>
      </c>
      <c r="BS359" s="1405" t="s">
        <v>751</v>
      </c>
      <c r="BT359" s="1405" t="s">
        <v>407</v>
      </c>
      <c r="BU359" s="1405" t="s">
        <v>407</v>
      </c>
      <c r="BV359" s="1405" t="s">
        <v>1146</v>
      </c>
      <c r="BW359" s="1404">
        <v>0</v>
      </c>
      <c r="BX359" s="1405" t="s">
        <v>407</v>
      </c>
      <c r="BY359" s="1405" t="s">
        <v>407</v>
      </c>
      <c r="BZ359" s="1405" t="s">
        <v>407</v>
      </c>
      <c r="CA359" s="1404">
        <v>0</v>
      </c>
      <c r="CB359" s="1405" t="s">
        <v>407</v>
      </c>
      <c r="CC359" s="1405" t="s">
        <v>677</v>
      </c>
      <c r="CD359" s="1404" t="b">
        <v>0</v>
      </c>
      <c r="CE359" s="1404" t="b">
        <v>0</v>
      </c>
      <c r="CF359" s="1404" t="b">
        <v>0</v>
      </c>
      <c r="CG359" s="1404" t="b">
        <v>0</v>
      </c>
      <c r="CH359" s="1404" t="b">
        <v>0</v>
      </c>
      <c r="CI359" s="1404" t="b">
        <v>0</v>
      </c>
      <c r="CJ359" s="1404" t="b">
        <v>1</v>
      </c>
      <c r="CK359" s="1404" t="b">
        <v>0</v>
      </c>
      <c r="CL359" s="1404" t="b">
        <v>0</v>
      </c>
      <c r="CM359" s="1405" t="s">
        <v>698</v>
      </c>
      <c r="CN359" s="1408"/>
      <c r="CO359" s="1408"/>
      <c r="CP359" s="1408"/>
      <c r="CQ359" s="1404">
        <v>1</v>
      </c>
      <c r="CR359" s="1408"/>
      <c r="CS359" s="1404">
        <v>1</v>
      </c>
      <c r="CT359" s="1405" t="s">
        <v>407</v>
      </c>
      <c r="CU359" s="1408"/>
    </row>
    <row r="360" spans="1:99" hidden="1" x14ac:dyDescent="0.2">
      <c r="A360" s="1404">
        <v>2024</v>
      </c>
      <c r="B360" s="1405" t="s">
        <v>189</v>
      </c>
      <c r="C360" s="1405" t="s">
        <v>692</v>
      </c>
      <c r="D360" s="1406">
        <v>1</v>
      </c>
      <c r="E360" s="1406">
        <v>0</v>
      </c>
      <c r="F360" s="1405" t="s">
        <v>243</v>
      </c>
      <c r="G360" s="1407" t="s">
        <v>699</v>
      </c>
      <c r="H360" s="1405" t="s">
        <v>407</v>
      </c>
      <c r="I360" s="1405" t="s">
        <v>694</v>
      </c>
      <c r="J360" s="1405" t="s">
        <v>342</v>
      </c>
      <c r="K360" s="1405" t="s">
        <v>307</v>
      </c>
      <c r="L360" s="1405" t="s">
        <v>407</v>
      </c>
      <c r="M360" s="1405" t="s">
        <v>407</v>
      </c>
      <c r="N360" s="1408"/>
      <c r="O360" s="1407">
        <v>126</v>
      </c>
      <c r="P360" s="1405" t="s">
        <v>695</v>
      </c>
      <c r="Q360" s="1405" t="s">
        <v>483</v>
      </c>
      <c r="R360" s="1409">
        <v>8678</v>
      </c>
      <c r="S360" s="1409">
        <v>5682</v>
      </c>
      <c r="T360" s="1409">
        <v>897</v>
      </c>
      <c r="U360" s="1407">
        <v>13765</v>
      </c>
      <c r="V360" s="1405" t="s">
        <v>696</v>
      </c>
      <c r="W360" s="1405" t="s">
        <v>700</v>
      </c>
      <c r="X360" s="1405" t="s">
        <v>701</v>
      </c>
      <c r="Y360" s="1405" t="s">
        <v>407</v>
      </c>
      <c r="Z360" s="1404">
        <v>1</v>
      </c>
      <c r="AA360" s="1404">
        <v>0</v>
      </c>
      <c r="AB360" s="1408"/>
      <c r="AC360" s="1408"/>
      <c r="AD360" s="1408"/>
      <c r="AE360" s="1408"/>
      <c r="AF360" s="1408"/>
      <c r="AG360" s="1408"/>
      <c r="AH360" s="1408"/>
      <c r="AI360" s="1406">
        <v>8990</v>
      </c>
      <c r="AJ360" s="1408"/>
      <c r="AK360" s="1408"/>
      <c r="AL360" s="1408"/>
      <c r="AM360" s="1408"/>
      <c r="AN360" s="1408"/>
      <c r="AO360" s="1408"/>
      <c r="AP360" s="1408"/>
      <c r="AQ360" s="1406">
        <v>12850</v>
      </c>
      <c r="AR360" s="1404" t="s">
        <v>407</v>
      </c>
      <c r="AS360" s="1406">
        <v>35.205479452054796</v>
      </c>
      <c r="AT360" s="1406">
        <v>1.4807559345471306</v>
      </c>
      <c r="AU360" s="1406">
        <v>4.0568655741017277E-3</v>
      </c>
      <c r="AV360" s="1406">
        <v>7.9474366344750635E-2</v>
      </c>
      <c r="AW360" s="1406">
        <v>2.1773798998561819E-4</v>
      </c>
      <c r="AX360" s="1405" t="s">
        <v>407</v>
      </c>
      <c r="AY360" s="1404">
        <v>0</v>
      </c>
      <c r="AZ360" s="1405" t="s">
        <v>407</v>
      </c>
      <c r="BA360" s="1405" t="s">
        <v>407</v>
      </c>
      <c r="BB360" s="1408"/>
      <c r="BC360" s="1408"/>
      <c r="BD360" s="1404">
        <v>0</v>
      </c>
      <c r="BE360" s="1405" t="s">
        <v>407</v>
      </c>
      <c r="BF360" s="1405" t="s">
        <v>407</v>
      </c>
      <c r="BG360" s="1404">
        <v>0</v>
      </c>
      <c r="BH360" s="1405" t="s">
        <v>407</v>
      </c>
      <c r="BI360" s="1405" t="s">
        <v>407</v>
      </c>
      <c r="BJ360" s="1404">
        <v>0</v>
      </c>
      <c r="BK360" s="1404">
        <v>0</v>
      </c>
      <c r="BL360" s="1404">
        <v>0</v>
      </c>
      <c r="BM360" s="1404">
        <v>0</v>
      </c>
      <c r="BN360" s="1408"/>
      <c r="BO360" s="1404">
        <v>0</v>
      </c>
      <c r="BP360" s="1405" t="s">
        <v>407</v>
      </c>
      <c r="BQ360" s="1405" t="s">
        <v>407</v>
      </c>
      <c r="BR360" s="1404">
        <v>1</v>
      </c>
      <c r="BS360" s="1405" t="s">
        <v>808</v>
      </c>
      <c r="BT360" s="1405" t="s">
        <v>407</v>
      </c>
      <c r="BU360" s="1405" t="s">
        <v>407</v>
      </c>
      <c r="BV360" s="1405" t="s">
        <v>846</v>
      </c>
      <c r="BW360" s="1404">
        <v>0</v>
      </c>
      <c r="BX360" s="1405" t="s">
        <v>407</v>
      </c>
      <c r="BY360" s="1405" t="s">
        <v>407</v>
      </c>
      <c r="BZ360" s="1405" t="s">
        <v>407</v>
      </c>
      <c r="CA360" s="1404">
        <v>0</v>
      </c>
      <c r="CB360" s="1405" t="s">
        <v>407</v>
      </c>
      <c r="CC360" s="1405" t="s">
        <v>677</v>
      </c>
      <c r="CD360" s="1404" t="b">
        <v>0</v>
      </c>
      <c r="CE360" s="1404" t="b">
        <v>0</v>
      </c>
      <c r="CF360" s="1404" t="b">
        <v>0</v>
      </c>
      <c r="CG360" s="1404" t="b">
        <v>0</v>
      </c>
      <c r="CH360" s="1404" t="b">
        <v>0</v>
      </c>
      <c r="CI360" s="1404" t="b">
        <v>0</v>
      </c>
      <c r="CJ360" s="1404" t="b">
        <v>1</v>
      </c>
      <c r="CK360" s="1404" t="b">
        <v>0</v>
      </c>
      <c r="CL360" s="1404" t="b">
        <v>0</v>
      </c>
      <c r="CM360" s="1405" t="s">
        <v>698</v>
      </c>
      <c r="CN360" s="1408"/>
      <c r="CO360" s="1408"/>
      <c r="CP360" s="1408"/>
      <c r="CQ360" s="1404">
        <v>1</v>
      </c>
      <c r="CR360" s="1408"/>
      <c r="CS360" s="1404">
        <v>1</v>
      </c>
      <c r="CT360" s="1405" t="s">
        <v>407</v>
      </c>
      <c r="CU360" s="1408"/>
    </row>
    <row r="361" spans="1:99" hidden="1" x14ac:dyDescent="0.2">
      <c r="A361" s="1404">
        <v>2024</v>
      </c>
      <c r="B361" s="1405" t="s">
        <v>180</v>
      </c>
      <c r="C361" s="1405" t="s">
        <v>768</v>
      </c>
      <c r="D361" s="1406">
        <v>1</v>
      </c>
      <c r="E361" s="1406">
        <v>0</v>
      </c>
      <c r="F361" s="1405" t="s">
        <v>243</v>
      </c>
      <c r="G361" s="1407" t="s">
        <v>699</v>
      </c>
      <c r="H361" s="1405" t="s">
        <v>407</v>
      </c>
      <c r="I361" s="1405" t="s">
        <v>694</v>
      </c>
      <c r="J361" s="1405" t="s">
        <v>307</v>
      </c>
      <c r="K361" s="1405" t="s">
        <v>769</v>
      </c>
      <c r="L361" s="1405" t="s">
        <v>407</v>
      </c>
      <c r="M361" s="1405" t="s">
        <v>407</v>
      </c>
      <c r="N361" s="1408"/>
      <c r="O361" s="1407">
        <v>126</v>
      </c>
      <c r="P361" s="1405" t="s">
        <v>695</v>
      </c>
      <c r="Q361" s="1405" t="s">
        <v>475</v>
      </c>
      <c r="R361" s="1409">
        <v>5480</v>
      </c>
      <c r="S361" s="1409">
        <v>2545</v>
      </c>
      <c r="T361" s="1409">
        <v>310</v>
      </c>
      <c r="U361" s="1407">
        <v>13765</v>
      </c>
      <c r="V361" s="1405" t="s">
        <v>696</v>
      </c>
      <c r="W361" s="1405" t="s">
        <v>700</v>
      </c>
      <c r="X361" s="1405" t="s">
        <v>701</v>
      </c>
      <c r="Y361" s="1405" t="s">
        <v>407</v>
      </c>
      <c r="Z361" s="1404">
        <v>1</v>
      </c>
      <c r="AA361" s="1404">
        <v>0</v>
      </c>
      <c r="AB361" s="1408"/>
      <c r="AC361" s="1408"/>
      <c r="AD361" s="1408"/>
      <c r="AE361" s="1408"/>
      <c r="AF361" s="1408"/>
      <c r="AG361" s="1408"/>
      <c r="AH361" s="1408"/>
      <c r="AI361" s="1406">
        <v>0</v>
      </c>
      <c r="AJ361" s="1408"/>
      <c r="AK361" s="1408"/>
      <c r="AL361" s="1408"/>
      <c r="AM361" s="1408"/>
      <c r="AN361" s="1408"/>
      <c r="AO361" s="1408"/>
      <c r="AP361" s="1408"/>
      <c r="AQ361" s="1406">
        <v>29659</v>
      </c>
      <c r="AR361" s="1404" t="s">
        <v>407</v>
      </c>
      <c r="AS361" s="1406">
        <v>81.257534246575347</v>
      </c>
      <c r="AT361" s="1406">
        <v>5.4122262773722625</v>
      </c>
      <c r="AU361" s="1406">
        <v>1.4828017198280171E-2</v>
      </c>
      <c r="AV361" s="1406">
        <v>0.11155159417916111</v>
      </c>
      <c r="AW361" s="1406">
        <v>3.0562080597030438E-4</v>
      </c>
      <c r="AX361" s="1405" t="s">
        <v>407</v>
      </c>
      <c r="AY361" s="1404">
        <v>0</v>
      </c>
      <c r="AZ361" s="1405" t="s">
        <v>407</v>
      </c>
      <c r="BA361" s="1405" t="s">
        <v>407</v>
      </c>
      <c r="BB361" s="1408"/>
      <c r="BC361" s="1408"/>
      <c r="BD361" s="1404">
        <v>0</v>
      </c>
      <c r="BE361" s="1405" t="s">
        <v>407</v>
      </c>
      <c r="BF361" s="1405" t="s">
        <v>407</v>
      </c>
      <c r="BG361" s="1404">
        <v>0</v>
      </c>
      <c r="BH361" s="1405" t="s">
        <v>407</v>
      </c>
      <c r="BI361" s="1405" t="s">
        <v>407</v>
      </c>
      <c r="BJ361" s="1404">
        <v>0</v>
      </c>
      <c r="BK361" s="1404">
        <v>0</v>
      </c>
      <c r="BL361" s="1404">
        <v>0</v>
      </c>
      <c r="BM361" s="1404">
        <v>0</v>
      </c>
      <c r="BN361" s="1408"/>
      <c r="BO361" s="1404">
        <v>0</v>
      </c>
      <c r="BP361" s="1405" t="s">
        <v>407</v>
      </c>
      <c r="BQ361" s="1405" t="s">
        <v>407</v>
      </c>
      <c r="BR361" s="1404">
        <v>1</v>
      </c>
      <c r="BS361" s="1405" t="s">
        <v>751</v>
      </c>
      <c r="BT361" s="1405" t="s">
        <v>407</v>
      </c>
      <c r="BU361" s="1405" t="s">
        <v>407</v>
      </c>
      <c r="BV361" s="1405" t="s">
        <v>770</v>
      </c>
      <c r="BW361" s="1404">
        <v>0</v>
      </c>
      <c r="BX361" s="1405" t="s">
        <v>407</v>
      </c>
      <c r="BY361" s="1405" t="s">
        <v>407</v>
      </c>
      <c r="BZ361" s="1405" t="s">
        <v>407</v>
      </c>
      <c r="CA361" s="1404">
        <v>0</v>
      </c>
      <c r="CB361" s="1405" t="s">
        <v>407</v>
      </c>
      <c r="CC361" s="1405" t="s">
        <v>677</v>
      </c>
      <c r="CD361" s="1404" t="b">
        <v>0</v>
      </c>
      <c r="CE361" s="1404" t="b">
        <v>0</v>
      </c>
      <c r="CF361" s="1404" t="b">
        <v>0</v>
      </c>
      <c r="CG361" s="1404" t="b">
        <v>0</v>
      </c>
      <c r="CH361" s="1404" t="b">
        <v>0</v>
      </c>
      <c r="CI361" s="1404" t="b">
        <v>0</v>
      </c>
      <c r="CJ361" s="1404" t="b">
        <v>1</v>
      </c>
      <c r="CK361" s="1404" t="b">
        <v>0</v>
      </c>
      <c r="CL361" s="1404" t="b">
        <v>0</v>
      </c>
      <c r="CM361" s="1405" t="s">
        <v>698</v>
      </c>
      <c r="CN361" s="1408"/>
      <c r="CO361" s="1408"/>
      <c r="CP361" s="1408"/>
      <c r="CQ361" s="1404">
        <v>1</v>
      </c>
      <c r="CR361" s="1408"/>
      <c r="CS361" s="1404">
        <v>1</v>
      </c>
      <c r="CT361" s="1405" t="s">
        <v>407</v>
      </c>
      <c r="CU361" s="1408"/>
    </row>
    <row r="362" spans="1:99" hidden="1" x14ac:dyDescent="0.2">
      <c r="A362" s="1404">
        <v>2024</v>
      </c>
      <c r="B362" s="1405" t="s">
        <v>179</v>
      </c>
      <c r="C362" s="1405" t="s">
        <v>1024</v>
      </c>
      <c r="D362" s="1406">
        <v>1</v>
      </c>
      <c r="E362" s="1406">
        <v>0</v>
      </c>
      <c r="F362" s="1405" t="s">
        <v>243</v>
      </c>
      <c r="G362" s="1407" t="s">
        <v>699</v>
      </c>
      <c r="H362" s="1405" t="s">
        <v>407</v>
      </c>
      <c r="I362" s="1405" t="s">
        <v>694</v>
      </c>
      <c r="J362" s="1405" t="s">
        <v>303</v>
      </c>
      <c r="K362" s="1405" t="s">
        <v>862</v>
      </c>
      <c r="L362" s="1405" t="s">
        <v>407</v>
      </c>
      <c r="M362" s="1405" t="s">
        <v>407</v>
      </c>
      <c r="N362" s="1408"/>
      <c r="O362" s="1407">
        <v>126</v>
      </c>
      <c r="P362" s="1405" t="s">
        <v>695</v>
      </c>
      <c r="Q362" s="1405" t="s">
        <v>474</v>
      </c>
      <c r="R362" s="1409">
        <v>9387</v>
      </c>
      <c r="S362" s="1409">
        <v>3816</v>
      </c>
      <c r="T362" s="1409">
        <v>503</v>
      </c>
      <c r="U362" s="1407">
        <v>13765</v>
      </c>
      <c r="V362" s="1405" t="s">
        <v>696</v>
      </c>
      <c r="W362" s="1405" t="s">
        <v>700</v>
      </c>
      <c r="X362" s="1405" t="s">
        <v>701</v>
      </c>
      <c r="Y362" s="1405" t="s">
        <v>407</v>
      </c>
      <c r="Z362" s="1404">
        <v>1</v>
      </c>
      <c r="AA362" s="1404">
        <v>0</v>
      </c>
      <c r="AB362" s="1408"/>
      <c r="AC362" s="1408"/>
      <c r="AD362" s="1408"/>
      <c r="AE362" s="1408"/>
      <c r="AF362" s="1408"/>
      <c r="AG362" s="1408"/>
      <c r="AH362" s="1408"/>
      <c r="AI362" s="1406">
        <v>0</v>
      </c>
      <c r="AJ362" s="1408"/>
      <c r="AK362" s="1408"/>
      <c r="AL362" s="1408"/>
      <c r="AM362" s="1408"/>
      <c r="AN362" s="1408"/>
      <c r="AO362" s="1408"/>
      <c r="AP362" s="1408"/>
      <c r="AQ362" s="1406">
        <v>1370</v>
      </c>
      <c r="AR362" s="1404" t="s">
        <v>407</v>
      </c>
      <c r="AS362" s="1406">
        <v>3.7534246575342465</v>
      </c>
      <c r="AT362" s="1406">
        <v>0.14594652178544795</v>
      </c>
      <c r="AU362" s="1406">
        <v>3.9985348434369301E-4</v>
      </c>
      <c r="AV362" s="1406">
        <v>1.6436439787764052</v>
      </c>
      <c r="AW362" s="1406">
        <v>4.5031341884285078E-3</v>
      </c>
      <c r="AX362" s="1405" t="s">
        <v>407</v>
      </c>
      <c r="AY362" s="1404">
        <v>0</v>
      </c>
      <c r="AZ362" s="1405" t="s">
        <v>407</v>
      </c>
      <c r="BA362" s="1405" t="s">
        <v>407</v>
      </c>
      <c r="BB362" s="1408"/>
      <c r="BC362" s="1408"/>
      <c r="BD362" s="1404">
        <v>0</v>
      </c>
      <c r="BE362" s="1405" t="s">
        <v>407</v>
      </c>
      <c r="BF362" s="1405" t="s">
        <v>407</v>
      </c>
      <c r="BG362" s="1404">
        <v>0</v>
      </c>
      <c r="BH362" s="1405" t="s">
        <v>407</v>
      </c>
      <c r="BI362" s="1405" t="s">
        <v>407</v>
      </c>
      <c r="BJ362" s="1404">
        <v>0</v>
      </c>
      <c r="BK362" s="1404">
        <v>0</v>
      </c>
      <c r="BL362" s="1404">
        <v>0</v>
      </c>
      <c r="BM362" s="1404">
        <v>0</v>
      </c>
      <c r="BN362" s="1408"/>
      <c r="BO362" s="1404">
        <v>0</v>
      </c>
      <c r="BP362" s="1405" t="s">
        <v>407</v>
      </c>
      <c r="BQ362" s="1405" t="s">
        <v>407</v>
      </c>
      <c r="BR362" s="1404">
        <v>1</v>
      </c>
      <c r="BS362" s="1405" t="s">
        <v>751</v>
      </c>
      <c r="BT362" s="1405" t="s">
        <v>407</v>
      </c>
      <c r="BU362" s="1405" t="s">
        <v>407</v>
      </c>
      <c r="BV362" s="1405" t="s">
        <v>770</v>
      </c>
      <c r="BW362" s="1404">
        <v>0</v>
      </c>
      <c r="BX362" s="1405" t="s">
        <v>407</v>
      </c>
      <c r="BY362" s="1405" t="s">
        <v>407</v>
      </c>
      <c r="BZ362" s="1405" t="s">
        <v>407</v>
      </c>
      <c r="CA362" s="1404">
        <v>0</v>
      </c>
      <c r="CB362" s="1405" t="s">
        <v>407</v>
      </c>
      <c r="CC362" s="1405" t="s">
        <v>677</v>
      </c>
      <c r="CD362" s="1404" t="b">
        <v>0</v>
      </c>
      <c r="CE362" s="1404" t="b">
        <v>0</v>
      </c>
      <c r="CF362" s="1404" t="b">
        <v>0</v>
      </c>
      <c r="CG362" s="1404" t="b">
        <v>0</v>
      </c>
      <c r="CH362" s="1404" t="b">
        <v>0</v>
      </c>
      <c r="CI362" s="1404" t="b">
        <v>0</v>
      </c>
      <c r="CJ362" s="1404" t="b">
        <v>1</v>
      </c>
      <c r="CK362" s="1404" t="b">
        <v>0</v>
      </c>
      <c r="CL362" s="1404" t="b">
        <v>0</v>
      </c>
      <c r="CM362" s="1405" t="s">
        <v>698</v>
      </c>
      <c r="CN362" s="1408"/>
      <c r="CO362" s="1408"/>
      <c r="CP362" s="1408"/>
      <c r="CQ362" s="1404">
        <v>1</v>
      </c>
      <c r="CR362" s="1408"/>
      <c r="CS362" s="1404">
        <v>1</v>
      </c>
      <c r="CT362" s="1405" t="s">
        <v>407</v>
      </c>
      <c r="CU362" s="1408"/>
    </row>
    <row r="363" spans="1:99" hidden="1" x14ac:dyDescent="0.2">
      <c r="A363" s="1404">
        <v>2024</v>
      </c>
      <c r="B363" s="1405" t="s">
        <v>178</v>
      </c>
      <c r="C363" s="1405" t="s">
        <v>973</v>
      </c>
      <c r="D363" s="1406">
        <v>1</v>
      </c>
      <c r="E363" s="1406">
        <v>0</v>
      </c>
      <c r="F363" s="1405" t="s">
        <v>243</v>
      </c>
      <c r="G363" s="1407" t="s">
        <v>699</v>
      </c>
      <c r="H363" s="1405" t="s">
        <v>407</v>
      </c>
      <c r="I363" s="1405" t="s">
        <v>694</v>
      </c>
      <c r="J363" s="1405" t="s">
        <v>298</v>
      </c>
      <c r="K363" s="1405" t="s">
        <v>819</v>
      </c>
      <c r="L363" s="1405" t="s">
        <v>407</v>
      </c>
      <c r="M363" s="1405" t="s">
        <v>407</v>
      </c>
      <c r="N363" s="1408"/>
      <c r="O363" s="1407">
        <v>126</v>
      </c>
      <c r="P363" s="1405" t="s">
        <v>695</v>
      </c>
      <c r="Q363" s="1405" t="s">
        <v>473</v>
      </c>
      <c r="R363" s="1409">
        <v>3793</v>
      </c>
      <c r="S363" s="1409">
        <v>1569</v>
      </c>
      <c r="T363" s="1409">
        <v>157</v>
      </c>
      <c r="U363" s="1407">
        <v>13765</v>
      </c>
      <c r="V363" s="1405" t="s">
        <v>696</v>
      </c>
      <c r="W363" s="1405" t="s">
        <v>700</v>
      </c>
      <c r="X363" s="1405" t="s">
        <v>701</v>
      </c>
      <c r="Y363" s="1405" t="s">
        <v>407</v>
      </c>
      <c r="Z363" s="1404">
        <v>1</v>
      </c>
      <c r="AA363" s="1404">
        <v>0</v>
      </c>
      <c r="AB363" s="1408"/>
      <c r="AC363" s="1408"/>
      <c r="AD363" s="1408"/>
      <c r="AE363" s="1408"/>
      <c r="AF363" s="1408"/>
      <c r="AG363" s="1406">
        <v>0</v>
      </c>
      <c r="AH363" s="1408"/>
      <c r="AI363" s="1406">
        <v>0</v>
      </c>
      <c r="AJ363" s="1408"/>
      <c r="AK363" s="1408"/>
      <c r="AL363" s="1408"/>
      <c r="AM363" s="1408"/>
      <c r="AN363" s="1408"/>
      <c r="AO363" s="1406">
        <v>51760</v>
      </c>
      <c r="AP363" s="1408"/>
      <c r="AQ363" s="1406">
        <v>51760</v>
      </c>
      <c r="AR363" s="1404" t="s">
        <v>407</v>
      </c>
      <c r="AS363" s="1406">
        <v>141.8082191780822</v>
      </c>
      <c r="AT363" s="1406">
        <v>13.646190350645927</v>
      </c>
      <c r="AU363" s="1406">
        <v>3.7386822878481996E-2</v>
      </c>
      <c r="AV363" s="1406">
        <v>1.2780248547806037</v>
      </c>
      <c r="AW363" s="1406">
        <v>3.5014379583030238E-3</v>
      </c>
      <c r="AX363" s="1405" t="s">
        <v>1292</v>
      </c>
      <c r="AY363" s="1404">
        <v>1</v>
      </c>
      <c r="AZ363" s="1405" t="s">
        <v>808</v>
      </c>
      <c r="BA363" s="1405" t="s">
        <v>407</v>
      </c>
      <c r="BB363" s="1408"/>
      <c r="BC363" s="1408"/>
      <c r="BD363" s="1404">
        <v>0</v>
      </c>
      <c r="BE363" s="1405" t="s">
        <v>407</v>
      </c>
      <c r="BF363" s="1405" t="s">
        <v>407</v>
      </c>
      <c r="BG363" s="1404">
        <v>0</v>
      </c>
      <c r="BH363" s="1405" t="s">
        <v>407</v>
      </c>
      <c r="BI363" s="1405" t="s">
        <v>407</v>
      </c>
      <c r="BJ363" s="1404">
        <v>0</v>
      </c>
      <c r="BK363" s="1404">
        <v>0</v>
      </c>
      <c r="BL363" s="1404">
        <v>0</v>
      </c>
      <c r="BM363" s="1404">
        <v>0</v>
      </c>
      <c r="BN363" s="1408"/>
      <c r="BO363" s="1404">
        <v>0</v>
      </c>
      <c r="BP363" s="1405" t="s">
        <v>407</v>
      </c>
      <c r="BQ363" s="1405" t="s">
        <v>407</v>
      </c>
      <c r="BR363" s="1404">
        <v>0</v>
      </c>
      <c r="BS363" s="1405" t="s">
        <v>407</v>
      </c>
      <c r="BT363" s="1405" t="s">
        <v>407</v>
      </c>
      <c r="BU363" s="1405" t="s">
        <v>407</v>
      </c>
      <c r="BV363" s="1405" t="s">
        <v>407</v>
      </c>
      <c r="BW363" s="1404">
        <v>0</v>
      </c>
      <c r="BX363" s="1405" t="s">
        <v>407</v>
      </c>
      <c r="BY363" s="1405" t="s">
        <v>407</v>
      </c>
      <c r="BZ363" s="1405" t="s">
        <v>407</v>
      </c>
      <c r="CA363" s="1404">
        <v>0</v>
      </c>
      <c r="CB363" s="1405" t="s">
        <v>407</v>
      </c>
      <c r="CC363" s="1405" t="s">
        <v>677</v>
      </c>
      <c r="CD363" s="1404" t="b">
        <v>0</v>
      </c>
      <c r="CE363" s="1404" t="b">
        <v>0</v>
      </c>
      <c r="CF363" s="1404" t="b">
        <v>0</v>
      </c>
      <c r="CG363" s="1404" t="b">
        <v>0</v>
      </c>
      <c r="CH363" s="1404" t="b">
        <v>0</v>
      </c>
      <c r="CI363" s="1404" t="b">
        <v>0</v>
      </c>
      <c r="CJ363" s="1404" t="b">
        <v>1</v>
      </c>
      <c r="CK363" s="1404" t="b">
        <v>0</v>
      </c>
      <c r="CL363" s="1404" t="b">
        <v>0</v>
      </c>
      <c r="CM363" s="1405" t="s">
        <v>750</v>
      </c>
      <c r="CN363" s="1408"/>
      <c r="CO363" s="1408"/>
      <c r="CP363" s="1408"/>
      <c r="CQ363" s="1404">
        <v>1</v>
      </c>
      <c r="CR363" s="1408"/>
      <c r="CS363" s="1404">
        <v>1</v>
      </c>
      <c r="CT363" s="1405" t="s">
        <v>407</v>
      </c>
      <c r="CU363" s="1408"/>
    </row>
    <row r="364" spans="1:99" hidden="1" x14ac:dyDescent="0.2">
      <c r="A364" s="1404">
        <v>2024</v>
      </c>
      <c r="B364" s="1405" t="s">
        <v>179</v>
      </c>
      <c r="C364" s="1405" t="s">
        <v>1025</v>
      </c>
      <c r="D364" s="1406">
        <v>1</v>
      </c>
      <c r="E364" s="1406">
        <v>0</v>
      </c>
      <c r="F364" s="1405" t="s">
        <v>243</v>
      </c>
      <c r="G364" s="1407" t="s">
        <v>699</v>
      </c>
      <c r="H364" s="1405" t="s">
        <v>407</v>
      </c>
      <c r="I364" s="1405" t="s">
        <v>694</v>
      </c>
      <c r="J364" s="1405" t="s">
        <v>303</v>
      </c>
      <c r="K364" s="1405" t="s">
        <v>1026</v>
      </c>
      <c r="L364" s="1405" t="s">
        <v>407</v>
      </c>
      <c r="M364" s="1405" t="s">
        <v>407</v>
      </c>
      <c r="N364" s="1408"/>
      <c r="O364" s="1407">
        <v>126</v>
      </c>
      <c r="P364" s="1405" t="s">
        <v>695</v>
      </c>
      <c r="Q364" s="1405" t="s">
        <v>474</v>
      </c>
      <c r="R364" s="1409">
        <v>11688</v>
      </c>
      <c r="S364" s="1409">
        <v>5024</v>
      </c>
      <c r="T364" s="1409">
        <v>639</v>
      </c>
      <c r="U364" s="1407">
        <v>13765</v>
      </c>
      <c r="V364" s="1405" t="s">
        <v>696</v>
      </c>
      <c r="W364" s="1405" t="s">
        <v>700</v>
      </c>
      <c r="X364" s="1405" t="s">
        <v>701</v>
      </c>
      <c r="Y364" s="1405" t="s">
        <v>407</v>
      </c>
      <c r="Z364" s="1404">
        <v>1</v>
      </c>
      <c r="AA364" s="1404">
        <v>0</v>
      </c>
      <c r="AB364" s="1408"/>
      <c r="AC364" s="1408"/>
      <c r="AD364" s="1408"/>
      <c r="AE364" s="1408"/>
      <c r="AF364" s="1408"/>
      <c r="AG364" s="1406">
        <v>0</v>
      </c>
      <c r="AH364" s="1408"/>
      <c r="AI364" s="1406">
        <v>0</v>
      </c>
      <c r="AJ364" s="1408"/>
      <c r="AK364" s="1408"/>
      <c r="AL364" s="1408"/>
      <c r="AM364" s="1408"/>
      <c r="AN364" s="1408"/>
      <c r="AO364" s="1406">
        <v>292110</v>
      </c>
      <c r="AP364" s="1408"/>
      <c r="AQ364" s="1406">
        <v>292110</v>
      </c>
      <c r="AR364" s="1404" t="s">
        <v>407</v>
      </c>
      <c r="AS364" s="1406">
        <v>800.30136986301375</v>
      </c>
      <c r="AT364" s="1406">
        <v>24.992299794661189</v>
      </c>
      <c r="AU364" s="1406">
        <v>6.8472054231948465E-2</v>
      </c>
      <c r="AV364" s="1406">
        <v>1.6436439787764052</v>
      </c>
      <c r="AW364" s="1406">
        <v>4.5031341884285078E-3</v>
      </c>
      <c r="AX364" s="1405" t="s">
        <v>407</v>
      </c>
      <c r="AY364" s="1404">
        <v>0</v>
      </c>
      <c r="AZ364" s="1405" t="s">
        <v>407</v>
      </c>
      <c r="BA364" s="1405" t="s">
        <v>407</v>
      </c>
      <c r="BB364" s="1408"/>
      <c r="BC364" s="1408"/>
      <c r="BD364" s="1404">
        <v>1</v>
      </c>
      <c r="BE364" s="1405" t="s">
        <v>751</v>
      </c>
      <c r="BF364" s="1405" t="s">
        <v>407</v>
      </c>
      <c r="BG364" s="1404">
        <v>0</v>
      </c>
      <c r="BH364" s="1405" t="s">
        <v>407</v>
      </c>
      <c r="BI364" s="1405" t="s">
        <v>407</v>
      </c>
      <c r="BJ364" s="1404">
        <v>0</v>
      </c>
      <c r="BK364" s="1404">
        <v>0</v>
      </c>
      <c r="BL364" s="1404">
        <v>0</v>
      </c>
      <c r="BM364" s="1404">
        <v>0</v>
      </c>
      <c r="BN364" s="1408"/>
      <c r="BO364" s="1404">
        <v>0</v>
      </c>
      <c r="BP364" s="1405" t="s">
        <v>407</v>
      </c>
      <c r="BQ364" s="1405" t="s">
        <v>407</v>
      </c>
      <c r="BR364" s="1404">
        <v>0</v>
      </c>
      <c r="BS364" s="1405" t="s">
        <v>407</v>
      </c>
      <c r="BT364" s="1405" t="s">
        <v>407</v>
      </c>
      <c r="BU364" s="1405" t="s">
        <v>407</v>
      </c>
      <c r="BV364" s="1405" t="s">
        <v>1170</v>
      </c>
      <c r="BW364" s="1404">
        <v>0</v>
      </c>
      <c r="BX364" s="1405" t="s">
        <v>407</v>
      </c>
      <c r="BY364" s="1405" t="s">
        <v>407</v>
      </c>
      <c r="BZ364" s="1405" t="s">
        <v>407</v>
      </c>
      <c r="CA364" s="1404">
        <v>0</v>
      </c>
      <c r="CB364" s="1405" t="s">
        <v>407</v>
      </c>
      <c r="CC364" s="1405" t="s">
        <v>677</v>
      </c>
      <c r="CD364" s="1404" t="b">
        <v>0</v>
      </c>
      <c r="CE364" s="1404" t="b">
        <v>0</v>
      </c>
      <c r="CF364" s="1404" t="b">
        <v>0</v>
      </c>
      <c r="CG364" s="1404" t="b">
        <v>0</v>
      </c>
      <c r="CH364" s="1404" t="b">
        <v>0</v>
      </c>
      <c r="CI364" s="1404" t="b">
        <v>0</v>
      </c>
      <c r="CJ364" s="1404" t="b">
        <v>1</v>
      </c>
      <c r="CK364" s="1404" t="b">
        <v>0</v>
      </c>
      <c r="CL364" s="1404" t="b">
        <v>0</v>
      </c>
      <c r="CM364" s="1405" t="s">
        <v>750</v>
      </c>
      <c r="CN364" s="1408"/>
      <c r="CO364" s="1408"/>
      <c r="CP364" s="1408"/>
      <c r="CQ364" s="1404">
        <v>1</v>
      </c>
      <c r="CR364" s="1408"/>
      <c r="CS364" s="1404">
        <v>1</v>
      </c>
      <c r="CT364" s="1405" t="s">
        <v>407</v>
      </c>
      <c r="CU364" s="1408"/>
    </row>
    <row r="365" spans="1:99" hidden="1" x14ac:dyDescent="0.2">
      <c r="A365" s="1404">
        <v>2024</v>
      </c>
      <c r="B365" s="1405" t="s">
        <v>179</v>
      </c>
      <c r="C365" s="1405" t="s">
        <v>1032</v>
      </c>
      <c r="D365" s="1406">
        <v>1</v>
      </c>
      <c r="E365" s="1406">
        <v>0</v>
      </c>
      <c r="F365" s="1405" t="s">
        <v>243</v>
      </c>
      <c r="G365" s="1407" t="s">
        <v>699</v>
      </c>
      <c r="H365" s="1405" t="s">
        <v>407</v>
      </c>
      <c r="I365" s="1405" t="s">
        <v>694</v>
      </c>
      <c r="J365" s="1405" t="s">
        <v>303</v>
      </c>
      <c r="K365" s="1405" t="s">
        <v>1033</v>
      </c>
      <c r="L365" s="1405" t="s">
        <v>407</v>
      </c>
      <c r="M365" s="1405" t="s">
        <v>407</v>
      </c>
      <c r="N365" s="1408"/>
      <c r="O365" s="1407">
        <v>126</v>
      </c>
      <c r="P365" s="1405" t="s">
        <v>695</v>
      </c>
      <c r="Q365" s="1405" t="s">
        <v>474</v>
      </c>
      <c r="R365" s="1409">
        <v>15697</v>
      </c>
      <c r="S365" s="1409">
        <v>7080</v>
      </c>
      <c r="T365" s="1409">
        <v>691</v>
      </c>
      <c r="U365" s="1407">
        <v>13765</v>
      </c>
      <c r="V365" s="1405" t="s">
        <v>696</v>
      </c>
      <c r="W365" s="1405" t="s">
        <v>700</v>
      </c>
      <c r="X365" s="1405" t="s">
        <v>701</v>
      </c>
      <c r="Y365" s="1405" t="s">
        <v>407</v>
      </c>
      <c r="Z365" s="1404">
        <v>1</v>
      </c>
      <c r="AA365" s="1404">
        <v>0</v>
      </c>
      <c r="AB365" s="1408"/>
      <c r="AC365" s="1408"/>
      <c r="AD365" s="1408"/>
      <c r="AE365" s="1408"/>
      <c r="AF365" s="1408"/>
      <c r="AG365" s="1408"/>
      <c r="AH365" s="1408"/>
      <c r="AI365" s="1406">
        <v>0</v>
      </c>
      <c r="AJ365" s="1408"/>
      <c r="AK365" s="1408"/>
      <c r="AL365" s="1408"/>
      <c r="AM365" s="1408"/>
      <c r="AN365" s="1408"/>
      <c r="AO365" s="1408"/>
      <c r="AP365" s="1408"/>
      <c r="AQ365" s="1406">
        <v>9430</v>
      </c>
      <c r="AR365" s="1404" t="s">
        <v>407</v>
      </c>
      <c r="AS365" s="1406">
        <v>25.835616438356166</v>
      </c>
      <c r="AT365" s="1406">
        <v>0.60075173600050968</v>
      </c>
      <c r="AU365" s="1406">
        <v>1.645895167124684E-3</v>
      </c>
      <c r="AV365" s="1406">
        <v>1.6436439787764052</v>
      </c>
      <c r="AW365" s="1406">
        <v>4.5031341884285078E-3</v>
      </c>
      <c r="AX365" s="1405" t="s">
        <v>407</v>
      </c>
      <c r="AY365" s="1404">
        <v>0</v>
      </c>
      <c r="AZ365" s="1405" t="s">
        <v>407</v>
      </c>
      <c r="BA365" s="1405" t="s">
        <v>407</v>
      </c>
      <c r="BB365" s="1408"/>
      <c r="BC365" s="1408"/>
      <c r="BD365" s="1404">
        <v>0</v>
      </c>
      <c r="BE365" s="1405" t="s">
        <v>407</v>
      </c>
      <c r="BF365" s="1405" t="s">
        <v>407</v>
      </c>
      <c r="BG365" s="1404">
        <v>0</v>
      </c>
      <c r="BH365" s="1405" t="s">
        <v>407</v>
      </c>
      <c r="BI365" s="1405" t="s">
        <v>407</v>
      </c>
      <c r="BJ365" s="1404">
        <v>0</v>
      </c>
      <c r="BK365" s="1404">
        <v>0</v>
      </c>
      <c r="BL365" s="1404">
        <v>0</v>
      </c>
      <c r="BM365" s="1404">
        <v>0</v>
      </c>
      <c r="BN365" s="1408"/>
      <c r="BO365" s="1404">
        <v>0</v>
      </c>
      <c r="BP365" s="1405" t="s">
        <v>407</v>
      </c>
      <c r="BQ365" s="1405" t="s">
        <v>407</v>
      </c>
      <c r="BR365" s="1404">
        <v>1</v>
      </c>
      <c r="BS365" s="1405" t="s">
        <v>713</v>
      </c>
      <c r="BT365" s="1405" t="s">
        <v>407</v>
      </c>
      <c r="BU365" s="1405" t="s">
        <v>407</v>
      </c>
      <c r="BV365" s="1405" t="s">
        <v>1006</v>
      </c>
      <c r="BW365" s="1404">
        <v>0</v>
      </c>
      <c r="BX365" s="1405" t="s">
        <v>407</v>
      </c>
      <c r="BY365" s="1405" t="s">
        <v>407</v>
      </c>
      <c r="BZ365" s="1405" t="s">
        <v>407</v>
      </c>
      <c r="CA365" s="1404">
        <v>0</v>
      </c>
      <c r="CB365" s="1405" t="s">
        <v>407</v>
      </c>
      <c r="CC365" s="1405" t="s">
        <v>677</v>
      </c>
      <c r="CD365" s="1404" t="b">
        <v>0</v>
      </c>
      <c r="CE365" s="1404" t="b">
        <v>0</v>
      </c>
      <c r="CF365" s="1404" t="b">
        <v>0</v>
      </c>
      <c r="CG365" s="1404" t="b">
        <v>0</v>
      </c>
      <c r="CH365" s="1404" t="b">
        <v>0</v>
      </c>
      <c r="CI365" s="1404" t="b">
        <v>0</v>
      </c>
      <c r="CJ365" s="1404" t="b">
        <v>1</v>
      </c>
      <c r="CK365" s="1404" t="b">
        <v>0</v>
      </c>
      <c r="CL365" s="1404" t="b">
        <v>0</v>
      </c>
      <c r="CM365" s="1405" t="s">
        <v>698</v>
      </c>
      <c r="CN365" s="1408"/>
      <c r="CO365" s="1408"/>
      <c r="CP365" s="1408"/>
      <c r="CQ365" s="1404">
        <v>1</v>
      </c>
      <c r="CR365" s="1408"/>
      <c r="CS365" s="1404">
        <v>1</v>
      </c>
      <c r="CT365" s="1405" t="s">
        <v>407</v>
      </c>
      <c r="CU365" s="1408"/>
    </row>
    <row r="366" spans="1:99" hidden="1" x14ac:dyDescent="0.2">
      <c r="A366" s="1404">
        <v>2024</v>
      </c>
      <c r="B366" s="1405" t="s">
        <v>179</v>
      </c>
      <c r="C366" s="1405" t="s">
        <v>1176</v>
      </c>
      <c r="D366" s="1406">
        <v>1</v>
      </c>
      <c r="E366" s="1406">
        <v>0</v>
      </c>
      <c r="F366" s="1405" t="s">
        <v>243</v>
      </c>
      <c r="G366" s="1407" t="s">
        <v>699</v>
      </c>
      <c r="H366" s="1405" t="s">
        <v>407</v>
      </c>
      <c r="I366" s="1405" t="s">
        <v>694</v>
      </c>
      <c r="J366" s="1405" t="s">
        <v>303</v>
      </c>
      <c r="K366" s="1405" t="s">
        <v>1177</v>
      </c>
      <c r="L366" s="1405" t="s">
        <v>407</v>
      </c>
      <c r="M366" s="1405" t="s">
        <v>407</v>
      </c>
      <c r="N366" s="1408"/>
      <c r="O366" s="1407">
        <v>126</v>
      </c>
      <c r="P366" s="1405" t="s">
        <v>695</v>
      </c>
      <c r="Q366" s="1405" t="s">
        <v>474</v>
      </c>
      <c r="R366" s="1409">
        <v>13562</v>
      </c>
      <c r="S366" s="1409">
        <v>5580</v>
      </c>
      <c r="T366" s="1409">
        <v>971</v>
      </c>
      <c r="U366" s="1407">
        <v>13765</v>
      </c>
      <c r="V366" s="1405" t="s">
        <v>696</v>
      </c>
      <c r="W366" s="1405" t="s">
        <v>700</v>
      </c>
      <c r="X366" s="1405" t="s">
        <v>701</v>
      </c>
      <c r="Y366" s="1405" t="s">
        <v>407</v>
      </c>
      <c r="Z366" s="1404">
        <v>1</v>
      </c>
      <c r="AA366" s="1404">
        <v>0</v>
      </c>
      <c r="AB366" s="1408"/>
      <c r="AC366" s="1408"/>
      <c r="AD366" s="1408"/>
      <c r="AE366" s="1408"/>
      <c r="AF366" s="1408"/>
      <c r="AG366" s="1408"/>
      <c r="AH366" s="1408"/>
      <c r="AI366" s="1406">
        <v>0</v>
      </c>
      <c r="AJ366" s="1408"/>
      <c r="AK366" s="1408"/>
      <c r="AL366" s="1408"/>
      <c r="AM366" s="1408"/>
      <c r="AN366" s="1408"/>
      <c r="AO366" s="1408"/>
      <c r="AP366" s="1408"/>
      <c r="AQ366" s="1406">
        <v>1495</v>
      </c>
      <c r="AR366" s="1404" t="s">
        <v>407</v>
      </c>
      <c r="AS366" s="1406">
        <v>4.095890410958904</v>
      </c>
      <c r="AT366" s="1406">
        <v>0.11023447869045863</v>
      </c>
      <c r="AU366" s="1406">
        <v>3.0201227038481815E-4</v>
      </c>
      <c r="AV366" s="1406">
        <v>1.6436439787764052</v>
      </c>
      <c r="AW366" s="1406">
        <v>4.5031341884285078E-3</v>
      </c>
      <c r="AX366" s="1405" t="s">
        <v>407</v>
      </c>
      <c r="AY366" s="1404">
        <v>0</v>
      </c>
      <c r="AZ366" s="1405" t="s">
        <v>407</v>
      </c>
      <c r="BA366" s="1405" t="s">
        <v>407</v>
      </c>
      <c r="BB366" s="1408"/>
      <c r="BC366" s="1408"/>
      <c r="BD366" s="1404">
        <v>0</v>
      </c>
      <c r="BE366" s="1405" t="s">
        <v>407</v>
      </c>
      <c r="BF366" s="1405" t="s">
        <v>407</v>
      </c>
      <c r="BG366" s="1404">
        <v>0</v>
      </c>
      <c r="BH366" s="1405" t="s">
        <v>407</v>
      </c>
      <c r="BI366" s="1405" t="s">
        <v>407</v>
      </c>
      <c r="BJ366" s="1404">
        <v>0</v>
      </c>
      <c r="BK366" s="1404">
        <v>0</v>
      </c>
      <c r="BL366" s="1404">
        <v>0</v>
      </c>
      <c r="BM366" s="1404">
        <v>0</v>
      </c>
      <c r="BN366" s="1408"/>
      <c r="BO366" s="1404">
        <v>0</v>
      </c>
      <c r="BP366" s="1405" t="s">
        <v>407</v>
      </c>
      <c r="BQ366" s="1405" t="s">
        <v>407</v>
      </c>
      <c r="BR366" s="1404">
        <v>1</v>
      </c>
      <c r="BS366" s="1405" t="s">
        <v>838</v>
      </c>
      <c r="BT366" s="1405" t="s">
        <v>407</v>
      </c>
      <c r="BU366" s="1405" t="s">
        <v>407</v>
      </c>
      <c r="BV366" s="1405" t="s">
        <v>407</v>
      </c>
      <c r="BW366" s="1404">
        <v>0</v>
      </c>
      <c r="BX366" s="1405" t="s">
        <v>407</v>
      </c>
      <c r="BY366" s="1405" t="s">
        <v>407</v>
      </c>
      <c r="BZ366" s="1405" t="s">
        <v>407</v>
      </c>
      <c r="CA366" s="1404">
        <v>0</v>
      </c>
      <c r="CB366" s="1405" t="s">
        <v>407</v>
      </c>
      <c r="CC366" s="1405" t="s">
        <v>677</v>
      </c>
      <c r="CD366" s="1404" t="b">
        <v>0</v>
      </c>
      <c r="CE366" s="1404" t="b">
        <v>0</v>
      </c>
      <c r="CF366" s="1404" t="b">
        <v>0</v>
      </c>
      <c r="CG366" s="1404" t="b">
        <v>0</v>
      </c>
      <c r="CH366" s="1404" t="b">
        <v>0</v>
      </c>
      <c r="CI366" s="1404" t="b">
        <v>0</v>
      </c>
      <c r="CJ366" s="1404" t="b">
        <v>1</v>
      </c>
      <c r="CK366" s="1404" t="b">
        <v>0</v>
      </c>
      <c r="CL366" s="1404" t="b">
        <v>0</v>
      </c>
      <c r="CM366" s="1405" t="s">
        <v>698</v>
      </c>
      <c r="CN366" s="1408"/>
      <c r="CO366" s="1408"/>
      <c r="CP366" s="1408"/>
      <c r="CQ366" s="1404">
        <v>1</v>
      </c>
      <c r="CR366" s="1408"/>
      <c r="CS366" s="1404">
        <v>1</v>
      </c>
      <c r="CT366" s="1405" t="s">
        <v>407</v>
      </c>
      <c r="CU366" s="1408"/>
    </row>
    <row r="367" spans="1:99" hidden="1" x14ac:dyDescent="0.2">
      <c r="A367" s="1404">
        <v>2024</v>
      </c>
      <c r="B367" s="1405" t="s">
        <v>178</v>
      </c>
      <c r="C367" s="1405" t="s">
        <v>984</v>
      </c>
      <c r="D367" s="1406">
        <v>1</v>
      </c>
      <c r="E367" s="1406">
        <v>0</v>
      </c>
      <c r="F367" s="1405" t="s">
        <v>243</v>
      </c>
      <c r="G367" s="1407" t="s">
        <v>699</v>
      </c>
      <c r="H367" s="1405" t="s">
        <v>407</v>
      </c>
      <c r="I367" s="1405" t="s">
        <v>694</v>
      </c>
      <c r="J367" s="1405" t="s">
        <v>298</v>
      </c>
      <c r="K367" s="1405" t="s">
        <v>985</v>
      </c>
      <c r="L367" s="1405" t="s">
        <v>407</v>
      </c>
      <c r="M367" s="1405" t="s">
        <v>407</v>
      </c>
      <c r="N367" s="1408"/>
      <c r="O367" s="1407">
        <v>126</v>
      </c>
      <c r="P367" s="1405" t="s">
        <v>695</v>
      </c>
      <c r="Q367" s="1405" t="s">
        <v>473</v>
      </c>
      <c r="R367" s="1409">
        <v>10134</v>
      </c>
      <c r="S367" s="1409">
        <v>4113</v>
      </c>
      <c r="T367" s="1409">
        <v>537</v>
      </c>
      <c r="U367" s="1407">
        <v>13765</v>
      </c>
      <c r="V367" s="1405" t="s">
        <v>696</v>
      </c>
      <c r="W367" s="1405" t="s">
        <v>700</v>
      </c>
      <c r="X367" s="1405" t="s">
        <v>701</v>
      </c>
      <c r="Y367" s="1405" t="s">
        <v>407</v>
      </c>
      <c r="Z367" s="1404">
        <v>1</v>
      </c>
      <c r="AA367" s="1404">
        <v>0</v>
      </c>
      <c r="AB367" s="1408"/>
      <c r="AC367" s="1408"/>
      <c r="AD367" s="1408"/>
      <c r="AE367" s="1408"/>
      <c r="AF367" s="1408"/>
      <c r="AG367" s="1406">
        <v>0</v>
      </c>
      <c r="AH367" s="1408"/>
      <c r="AI367" s="1406">
        <v>0</v>
      </c>
      <c r="AJ367" s="1408"/>
      <c r="AK367" s="1408"/>
      <c r="AL367" s="1408"/>
      <c r="AM367" s="1408"/>
      <c r="AN367" s="1408"/>
      <c r="AO367" s="1406">
        <v>0</v>
      </c>
      <c r="AP367" s="1408"/>
      <c r="AQ367" s="1406">
        <v>83139</v>
      </c>
      <c r="AR367" s="1404" t="s">
        <v>407</v>
      </c>
      <c r="AS367" s="1406">
        <v>227.77808219178081</v>
      </c>
      <c r="AT367" s="1406">
        <v>8.2039668442865601</v>
      </c>
      <c r="AU367" s="1406">
        <v>2.2476621491196055E-2</v>
      </c>
      <c r="AV367" s="1406">
        <v>1.2780248547806037</v>
      </c>
      <c r="AW367" s="1406">
        <v>3.5014379583030238E-3</v>
      </c>
      <c r="AX367" s="1405" t="s">
        <v>988</v>
      </c>
      <c r="AY367" s="1404">
        <v>1</v>
      </c>
      <c r="AZ367" s="1405" t="s">
        <v>808</v>
      </c>
      <c r="BA367" s="1405" t="s">
        <v>407</v>
      </c>
      <c r="BB367" s="1408"/>
      <c r="BC367" s="1408"/>
      <c r="BD367" s="1404">
        <v>0</v>
      </c>
      <c r="BE367" s="1405" t="s">
        <v>407</v>
      </c>
      <c r="BF367" s="1405" t="s">
        <v>407</v>
      </c>
      <c r="BG367" s="1404">
        <v>0</v>
      </c>
      <c r="BH367" s="1405" t="s">
        <v>407</v>
      </c>
      <c r="BI367" s="1405" t="s">
        <v>407</v>
      </c>
      <c r="BJ367" s="1404">
        <v>0</v>
      </c>
      <c r="BK367" s="1404">
        <v>0</v>
      </c>
      <c r="BL367" s="1404">
        <v>0</v>
      </c>
      <c r="BM367" s="1404">
        <v>0</v>
      </c>
      <c r="BN367" s="1408"/>
      <c r="BO367" s="1404">
        <v>0</v>
      </c>
      <c r="BP367" s="1405" t="s">
        <v>407</v>
      </c>
      <c r="BQ367" s="1405" t="s">
        <v>407</v>
      </c>
      <c r="BR367" s="1404">
        <v>0</v>
      </c>
      <c r="BS367" s="1405" t="s">
        <v>407</v>
      </c>
      <c r="BT367" s="1405" t="s">
        <v>407</v>
      </c>
      <c r="BU367" s="1405" t="s">
        <v>407</v>
      </c>
      <c r="BV367" s="1405" t="s">
        <v>846</v>
      </c>
      <c r="BW367" s="1404">
        <v>0</v>
      </c>
      <c r="BX367" s="1405" t="s">
        <v>407</v>
      </c>
      <c r="BY367" s="1405" t="s">
        <v>407</v>
      </c>
      <c r="BZ367" s="1405" t="s">
        <v>407</v>
      </c>
      <c r="CA367" s="1404">
        <v>0</v>
      </c>
      <c r="CB367" s="1405" t="s">
        <v>407</v>
      </c>
      <c r="CC367" s="1405" t="s">
        <v>677</v>
      </c>
      <c r="CD367" s="1404" t="b">
        <v>0</v>
      </c>
      <c r="CE367" s="1404" t="b">
        <v>0</v>
      </c>
      <c r="CF367" s="1404" t="b">
        <v>0</v>
      </c>
      <c r="CG367" s="1404" t="b">
        <v>0</v>
      </c>
      <c r="CH367" s="1404" t="b">
        <v>0</v>
      </c>
      <c r="CI367" s="1404" t="b">
        <v>0</v>
      </c>
      <c r="CJ367" s="1404" t="b">
        <v>1</v>
      </c>
      <c r="CK367" s="1404" t="b">
        <v>0</v>
      </c>
      <c r="CL367" s="1404" t="b">
        <v>0</v>
      </c>
      <c r="CM367" s="1405" t="s">
        <v>750</v>
      </c>
      <c r="CN367" s="1408"/>
      <c r="CO367" s="1408"/>
      <c r="CP367" s="1408"/>
      <c r="CQ367" s="1404">
        <v>1</v>
      </c>
      <c r="CR367" s="1408"/>
      <c r="CS367" s="1404">
        <v>1</v>
      </c>
      <c r="CT367" s="1405" t="s">
        <v>407</v>
      </c>
      <c r="CU367" s="1408"/>
    </row>
    <row r="368" spans="1:99" hidden="1" x14ac:dyDescent="0.2">
      <c r="A368" s="1404">
        <v>2024</v>
      </c>
      <c r="B368" s="1405" t="s">
        <v>178</v>
      </c>
      <c r="C368" s="1405" t="s">
        <v>981</v>
      </c>
      <c r="D368" s="1406">
        <v>1</v>
      </c>
      <c r="E368" s="1406">
        <v>0</v>
      </c>
      <c r="F368" s="1405" t="s">
        <v>243</v>
      </c>
      <c r="G368" s="1407" t="s">
        <v>699</v>
      </c>
      <c r="H368" s="1405" t="s">
        <v>407</v>
      </c>
      <c r="I368" s="1405" t="s">
        <v>694</v>
      </c>
      <c r="J368" s="1405" t="s">
        <v>298</v>
      </c>
      <c r="K368" s="1405" t="s">
        <v>982</v>
      </c>
      <c r="L368" s="1405" t="s">
        <v>407</v>
      </c>
      <c r="M368" s="1405" t="s">
        <v>407</v>
      </c>
      <c r="N368" s="1408"/>
      <c r="O368" s="1407">
        <v>126</v>
      </c>
      <c r="P368" s="1405" t="s">
        <v>695</v>
      </c>
      <c r="Q368" s="1405" t="s">
        <v>473</v>
      </c>
      <c r="R368" s="1409">
        <v>31378</v>
      </c>
      <c r="S368" s="1409">
        <v>15132</v>
      </c>
      <c r="T368" s="1409">
        <v>2440</v>
      </c>
      <c r="U368" s="1407">
        <v>13765</v>
      </c>
      <c r="V368" s="1405" t="s">
        <v>696</v>
      </c>
      <c r="W368" s="1405" t="s">
        <v>700</v>
      </c>
      <c r="X368" s="1405" t="s">
        <v>701</v>
      </c>
      <c r="Y368" s="1405" t="s">
        <v>407</v>
      </c>
      <c r="Z368" s="1404">
        <v>1</v>
      </c>
      <c r="AA368" s="1404">
        <v>0</v>
      </c>
      <c r="AB368" s="1408"/>
      <c r="AC368" s="1408"/>
      <c r="AD368" s="1408"/>
      <c r="AE368" s="1408"/>
      <c r="AF368" s="1408"/>
      <c r="AG368" s="1408"/>
      <c r="AH368" s="1408"/>
      <c r="AI368" s="1406">
        <v>0</v>
      </c>
      <c r="AJ368" s="1408"/>
      <c r="AK368" s="1408"/>
      <c r="AL368" s="1408"/>
      <c r="AM368" s="1408"/>
      <c r="AN368" s="1408"/>
      <c r="AO368" s="1408"/>
      <c r="AP368" s="1408"/>
      <c r="AQ368" s="1406">
        <v>22307</v>
      </c>
      <c r="AR368" s="1404" t="s">
        <v>407</v>
      </c>
      <c r="AS368" s="1406">
        <v>61.115068493150687</v>
      </c>
      <c r="AT368" s="1406">
        <v>0.71091210402192617</v>
      </c>
      <c r="AU368" s="1406">
        <v>1.9477043945806197E-3</v>
      </c>
      <c r="AV368" s="1406">
        <v>1.2780248547806037</v>
      </c>
      <c r="AW368" s="1406">
        <v>3.5014379583030238E-3</v>
      </c>
      <c r="AX368" s="1405" t="s">
        <v>407</v>
      </c>
      <c r="AY368" s="1404">
        <v>0</v>
      </c>
      <c r="AZ368" s="1405" t="s">
        <v>407</v>
      </c>
      <c r="BA368" s="1405" t="s">
        <v>407</v>
      </c>
      <c r="BB368" s="1408"/>
      <c r="BC368" s="1408"/>
      <c r="BD368" s="1404">
        <v>0</v>
      </c>
      <c r="BE368" s="1405" t="s">
        <v>407</v>
      </c>
      <c r="BF368" s="1405" t="s">
        <v>407</v>
      </c>
      <c r="BG368" s="1404">
        <v>0</v>
      </c>
      <c r="BH368" s="1405" t="s">
        <v>407</v>
      </c>
      <c r="BI368" s="1405" t="s">
        <v>407</v>
      </c>
      <c r="BJ368" s="1404">
        <v>0</v>
      </c>
      <c r="BK368" s="1404">
        <v>0</v>
      </c>
      <c r="BL368" s="1404">
        <v>0</v>
      </c>
      <c r="BM368" s="1404">
        <v>0</v>
      </c>
      <c r="BN368" s="1408"/>
      <c r="BO368" s="1404">
        <v>0</v>
      </c>
      <c r="BP368" s="1405" t="s">
        <v>407</v>
      </c>
      <c r="BQ368" s="1405" t="s">
        <v>407</v>
      </c>
      <c r="BR368" s="1404">
        <v>1</v>
      </c>
      <c r="BS368" s="1405" t="s">
        <v>808</v>
      </c>
      <c r="BT368" s="1405" t="s">
        <v>407</v>
      </c>
      <c r="BU368" s="1405" t="s">
        <v>407</v>
      </c>
      <c r="BV368" s="1405" t="s">
        <v>890</v>
      </c>
      <c r="BW368" s="1404">
        <v>0</v>
      </c>
      <c r="BX368" s="1405" t="s">
        <v>407</v>
      </c>
      <c r="BY368" s="1405" t="s">
        <v>407</v>
      </c>
      <c r="BZ368" s="1405" t="s">
        <v>407</v>
      </c>
      <c r="CA368" s="1404">
        <v>0</v>
      </c>
      <c r="CB368" s="1405" t="s">
        <v>407</v>
      </c>
      <c r="CC368" s="1405" t="s">
        <v>677</v>
      </c>
      <c r="CD368" s="1404" t="b">
        <v>0</v>
      </c>
      <c r="CE368" s="1404" t="b">
        <v>0</v>
      </c>
      <c r="CF368" s="1404" t="b">
        <v>0</v>
      </c>
      <c r="CG368" s="1404" t="b">
        <v>0</v>
      </c>
      <c r="CH368" s="1404" t="b">
        <v>0</v>
      </c>
      <c r="CI368" s="1404" t="b">
        <v>0</v>
      </c>
      <c r="CJ368" s="1404" t="b">
        <v>1</v>
      </c>
      <c r="CK368" s="1404" t="b">
        <v>0</v>
      </c>
      <c r="CL368" s="1404" t="b">
        <v>0</v>
      </c>
      <c r="CM368" s="1405" t="s">
        <v>698</v>
      </c>
      <c r="CN368" s="1408"/>
      <c r="CO368" s="1408"/>
      <c r="CP368" s="1408"/>
      <c r="CQ368" s="1404">
        <v>1</v>
      </c>
      <c r="CR368" s="1408"/>
      <c r="CS368" s="1404">
        <v>1</v>
      </c>
      <c r="CT368" s="1405" t="s">
        <v>407</v>
      </c>
      <c r="CU368" s="1408"/>
    </row>
    <row r="369" spans="1:99" hidden="1" x14ac:dyDescent="0.2">
      <c r="A369" s="1404">
        <v>2024</v>
      </c>
      <c r="B369" s="1405" t="s">
        <v>179</v>
      </c>
      <c r="C369" s="1405" t="s">
        <v>1050</v>
      </c>
      <c r="D369" s="1406">
        <v>1</v>
      </c>
      <c r="E369" s="1406">
        <v>0</v>
      </c>
      <c r="F369" s="1405" t="s">
        <v>243</v>
      </c>
      <c r="G369" s="1407" t="s">
        <v>699</v>
      </c>
      <c r="H369" s="1405" t="s">
        <v>407</v>
      </c>
      <c r="I369" s="1405" t="s">
        <v>694</v>
      </c>
      <c r="J369" s="1405" t="s">
        <v>303</v>
      </c>
      <c r="K369" s="1405" t="s">
        <v>732</v>
      </c>
      <c r="L369" s="1405" t="s">
        <v>407</v>
      </c>
      <c r="M369" s="1405" t="s">
        <v>407</v>
      </c>
      <c r="N369" s="1408"/>
      <c r="O369" s="1407">
        <v>126</v>
      </c>
      <c r="P369" s="1405" t="s">
        <v>695</v>
      </c>
      <c r="Q369" s="1405" t="s">
        <v>474</v>
      </c>
      <c r="R369" s="1409">
        <v>17089</v>
      </c>
      <c r="S369" s="1409">
        <v>7912</v>
      </c>
      <c r="T369" s="1409">
        <v>905</v>
      </c>
      <c r="U369" s="1407">
        <v>13765</v>
      </c>
      <c r="V369" s="1405" t="s">
        <v>696</v>
      </c>
      <c r="W369" s="1405" t="s">
        <v>700</v>
      </c>
      <c r="X369" s="1405" t="s">
        <v>701</v>
      </c>
      <c r="Y369" s="1405" t="s">
        <v>407</v>
      </c>
      <c r="Z369" s="1404">
        <v>1</v>
      </c>
      <c r="AA369" s="1404">
        <v>0</v>
      </c>
      <c r="AB369" s="1408"/>
      <c r="AC369" s="1408"/>
      <c r="AD369" s="1408"/>
      <c r="AE369" s="1408"/>
      <c r="AF369" s="1408"/>
      <c r="AG369" s="1408"/>
      <c r="AH369" s="1408"/>
      <c r="AI369" s="1406">
        <v>0</v>
      </c>
      <c r="AJ369" s="1408"/>
      <c r="AK369" s="1408"/>
      <c r="AL369" s="1408"/>
      <c r="AM369" s="1408"/>
      <c r="AN369" s="1408"/>
      <c r="AO369" s="1408"/>
      <c r="AP369" s="1408"/>
      <c r="AQ369" s="1406">
        <v>30695</v>
      </c>
      <c r="AR369" s="1404" t="s">
        <v>407</v>
      </c>
      <c r="AS369" s="1406">
        <v>84.095890410958901</v>
      </c>
      <c r="AT369" s="1406">
        <v>1.7961846802036399</v>
      </c>
      <c r="AU369" s="1406">
        <v>4.9210539183661365E-3</v>
      </c>
      <c r="AV369" s="1406">
        <v>1.6436439787764052</v>
      </c>
      <c r="AW369" s="1406">
        <v>4.5031341884285078E-3</v>
      </c>
      <c r="AX369" s="1405" t="s">
        <v>407</v>
      </c>
      <c r="AY369" s="1404">
        <v>0</v>
      </c>
      <c r="AZ369" s="1405" t="s">
        <v>407</v>
      </c>
      <c r="BA369" s="1405" t="s">
        <v>407</v>
      </c>
      <c r="BB369" s="1408"/>
      <c r="BC369" s="1408"/>
      <c r="BD369" s="1404">
        <v>0</v>
      </c>
      <c r="BE369" s="1405" t="s">
        <v>407</v>
      </c>
      <c r="BF369" s="1405" t="s">
        <v>407</v>
      </c>
      <c r="BG369" s="1404">
        <v>0</v>
      </c>
      <c r="BH369" s="1405" t="s">
        <v>407</v>
      </c>
      <c r="BI369" s="1405" t="s">
        <v>407</v>
      </c>
      <c r="BJ369" s="1404">
        <v>0</v>
      </c>
      <c r="BK369" s="1404">
        <v>0</v>
      </c>
      <c r="BL369" s="1404">
        <v>0</v>
      </c>
      <c r="BM369" s="1404">
        <v>0</v>
      </c>
      <c r="BN369" s="1408"/>
      <c r="BO369" s="1404">
        <v>0</v>
      </c>
      <c r="BP369" s="1405" t="s">
        <v>407</v>
      </c>
      <c r="BQ369" s="1405" t="s">
        <v>407</v>
      </c>
      <c r="BR369" s="1404">
        <v>1</v>
      </c>
      <c r="BS369" s="1405" t="s">
        <v>751</v>
      </c>
      <c r="BT369" s="1405" t="s">
        <v>407</v>
      </c>
      <c r="BU369" s="1405" t="s">
        <v>407</v>
      </c>
      <c r="BV369" s="1405" t="s">
        <v>407</v>
      </c>
      <c r="BW369" s="1404">
        <v>0</v>
      </c>
      <c r="BX369" s="1405" t="s">
        <v>407</v>
      </c>
      <c r="BY369" s="1405" t="s">
        <v>407</v>
      </c>
      <c r="BZ369" s="1405" t="s">
        <v>407</v>
      </c>
      <c r="CA369" s="1404">
        <v>0</v>
      </c>
      <c r="CB369" s="1405" t="s">
        <v>407</v>
      </c>
      <c r="CC369" s="1405" t="s">
        <v>677</v>
      </c>
      <c r="CD369" s="1404" t="b">
        <v>0</v>
      </c>
      <c r="CE369" s="1404" t="b">
        <v>0</v>
      </c>
      <c r="CF369" s="1404" t="b">
        <v>0</v>
      </c>
      <c r="CG369" s="1404" t="b">
        <v>0</v>
      </c>
      <c r="CH369" s="1404" t="b">
        <v>0</v>
      </c>
      <c r="CI369" s="1404" t="b">
        <v>0</v>
      </c>
      <c r="CJ369" s="1404" t="b">
        <v>1</v>
      </c>
      <c r="CK369" s="1404" t="b">
        <v>0</v>
      </c>
      <c r="CL369" s="1404" t="b">
        <v>0</v>
      </c>
      <c r="CM369" s="1405" t="s">
        <v>698</v>
      </c>
      <c r="CN369" s="1408"/>
      <c r="CO369" s="1408"/>
      <c r="CP369" s="1408"/>
      <c r="CQ369" s="1404">
        <v>1</v>
      </c>
      <c r="CR369" s="1408"/>
      <c r="CS369" s="1404">
        <v>1</v>
      </c>
      <c r="CT369" s="1405" t="s">
        <v>407</v>
      </c>
      <c r="CU369" s="1408"/>
    </row>
    <row r="370" spans="1:99" hidden="1" x14ac:dyDescent="0.2">
      <c r="A370" s="1404">
        <v>2024</v>
      </c>
      <c r="B370" s="1405" t="s">
        <v>178</v>
      </c>
      <c r="C370" s="1405" t="s">
        <v>974</v>
      </c>
      <c r="D370" s="1406">
        <v>1</v>
      </c>
      <c r="E370" s="1406">
        <v>0</v>
      </c>
      <c r="F370" s="1405" t="s">
        <v>243</v>
      </c>
      <c r="G370" s="1407" t="s">
        <v>699</v>
      </c>
      <c r="H370" s="1405" t="s">
        <v>407</v>
      </c>
      <c r="I370" s="1405" t="s">
        <v>694</v>
      </c>
      <c r="J370" s="1405" t="s">
        <v>298</v>
      </c>
      <c r="K370" s="1405" t="s">
        <v>975</v>
      </c>
      <c r="L370" s="1405" t="s">
        <v>407</v>
      </c>
      <c r="M370" s="1405" t="s">
        <v>407</v>
      </c>
      <c r="N370" s="1408"/>
      <c r="O370" s="1407">
        <v>126</v>
      </c>
      <c r="P370" s="1405" t="s">
        <v>695</v>
      </c>
      <c r="Q370" s="1405" t="s">
        <v>473</v>
      </c>
      <c r="R370" s="1409">
        <v>5048</v>
      </c>
      <c r="S370" s="1409">
        <v>1959</v>
      </c>
      <c r="T370" s="1409">
        <v>281</v>
      </c>
      <c r="U370" s="1407">
        <v>13765</v>
      </c>
      <c r="V370" s="1405" t="s">
        <v>696</v>
      </c>
      <c r="W370" s="1405" t="s">
        <v>700</v>
      </c>
      <c r="X370" s="1405" t="s">
        <v>701</v>
      </c>
      <c r="Y370" s="1405" t="s">
        <v>407</v>
      </c>
      <c r="Z370" s="1404">
        <v>1</v>
      </c>
      <c r="AA370" s="1404">
        <v>0</v>
      </c>
      <c r="AB370" s="1408"/>
      <c r="AC370" s="1408"/>
      <c r="AD370" s="1408"/>
      <c r="AE370" s="1408"/>
      <c r="AF370" s="1408"/>
      <c r="AG370" s="1408"/>
      <c r="AH370" s="1408"/>
      <c r="AI370" s="1406">
        <v>0</v>
      </c>
      <c r="AJ370" s="1408"/>
      <c r="AK370" s="1408"/>
      <c r="AL370" s="1408"/>
      <c r="AM370" s="1408"/>
      <c r="AN370" s="1408"/>
      <c r="AO370" s="1408"/>
      <c r="AP370" s="1408"/>
      <c r="AQ370" s="1406">
        <v>8520</v>
      </c>
      <c r="AR370" s="1404" t="s">
        <v>407</v>
      </c>
      <c r="AS370" s="1406">
        <v>23.342465753424658</v>
      </c>
      <c r="AT370" s="1406">
        <v>1.687797147385103</v>
      </c>
      <c r="AU370" s="1406">
        <v>4.624101773657816E-3</v>
      </c>
      <c r="AV370" s="1406">
        <v>1.2780248547806037</v>
      </c>
      <c r="AW370" s="1406">
        <v>3.5014379583030238E-3</v>
      </c>
      <c r="AX370" s="1405" t="s">
        <v>407</v>
      </c>
      <c r="AY370" s="1404">
        <v>0</v>
      </c>
      <c r="AZ370" s="1405" t="s">
        <v>407</v>
      </c>
      <c r="BA370" s="1405" t="s">
        <v>407</v>
      </c>
      <c r="BB370" s="1408"/>
      <c r="BC370" s="1408"/>
      <c r="BD370" s="1404">
        <v>0</v>
      </c>
      <c r="BE370" s="1405" t="s">
        <v>407</v>
      </c>
      <c r="BF370" s="1405" t="s">
        <v>407</v>
      </c>
      <c r="BG370" s="1404">
        <v>0</v>
      </c>
      <c r="BH370" s="1405" t="s">
        <v>407</v>
      </c>
      <c r="BI370" s="1405" t="s">
        <v>407</v>
      </c>
      <c r="BJ370" s="1404">
        <v>0</v>
      </c>
      <c r="BK370" s="1404">
        <v>0</v>
      </c>
      <c r="BL370" s="1404">
        <v>0</v>
      </c>
      <c r="BM370" s="1404">
        <v>0</v>
      </c>
      <c r="BN370" s="1408"/>
      <c r="BO370" s="1404">
        <v>0</v>
      </c>
      <c r="BP370" s="1405" t="s">
        <v>407</v>
      </c>
      <c r="BQ370" s="1405" t="s">
        <v>407</v>
      </c>
      <c r="BR370" s="1404">
        <v>1</v>
      </c>
      <c r="BS370" s="1405" t="s">
        <v>751</v>
      </c>
      <c r="BT370" s="1405" t="s">
        <v>407</v>
      </c>
      <c r="BU370" s="1405" t="s">
        <v>407</v>
      </c>
      <c r="BV370" s="1405" t="s">
        <v>1210</v>
      </c>
      <c r="BW370" s="1404">
        <v>0</v>
      </c>
      <c r="BX370" s="1405" t="s">
        <v>407</v>
      </c>
      <c r="BY370" s="1405" t="s">
        <v>407</v>
      </c>
      <c r="BZ370" s="1405" t="s">
        <v>407</v>
      </c>
      <c r="CA370" s="1404">
        <v>0</v>
      </c>
      <c r="CB370" s="1405" t="s">
        <v>407</v>
      </c>
      <c r="CC370" s="1405" t="s">
        <v>677</v>
      </c>
      <c r="CD370" s="1404" t="b">
        <v>0</v>
      </c>
      <c r="CE370" s="1404" t="b">
        <v>0</v>
      </c>
      <c r="CF370" s="1404" t="b">
        <v>0</v>
      </c>
      <c r="CG370" s="1404" t="b">
        <v>0</v>
      </c>
      <c r="CH370" s="1404" t="b">
        <v>0</v>
      </c>
      <c r="CI370" s="1404" t="b">
        <v>0</v>
      </c>
      <c r="CJ370" s="1404" t="b">
        <v>1</v>
      </c>
      <c r="CK370" s="1404" t="b">
        <v>0</v>
      </c>
      <c r="CL370" s="1404" t="b">
        <v>0</v>
      </c>
      <c r="CM370" s="1405" t="s">
        <v>698</v>
      </c>
      <c r="CN370" s="1408"/>
      <c r="CO370" s="1408"/>
      <c r="CP370" s="1408"/>
      <c r="CQ370" s="1404">
        <v>1</v>
      </c>
      <c r="CR370" s="1408"/>
      <c r="CS370" s="1404">
        <v>1</v>
      </c>
      <c r="CT370" s="1405" t="s">
        <v>407</v>
      </c>
      <c r="CU370" s="1408"/>
    </row>
    <row r="371" spans="1:99" hidden="1" x14ac:dyDescent="0.2">
      <c r="A371" s="1404">
        <v>2024</v>
      </c>
      <c r="B371" s="1405" t="s">
        <v>189</v>
      </c>
      <c r="C371" s="1405" t="s">
        <v>1161</v>
      </c>
      <c r="D371" s="1406">
        <v>1</v>
      </c>
      <c r="E371" s="1406">
        <v>0</v>
      </c>
      <c r="F371" s="1405" t="s">
        <v>243</v>
      </c>
      <c r="G371" s="1407" t="s">
        <v>699</v>
      </c>
      <c r="H371" s="1405" t="s">
        <v>407</v>
      </c>
      <c r="I371" s="1405" t="s">
        <v>694</v>
      </c>
      <c r="J371" s="1405" t="s">
        <v>342</v>
      </c>
      <c r="K371" s="1405" t="s">
        <v>1162</v>
      </c>
      <c r="L371" s="1405" t="s">
        <v>407</v>
      </c>
      <c r="M371" s="1405" t="s">
        <v>407</v>
      </c>
      <c r="N371" s="1408"/>
      <c r="O371" s="1407">
        <v>126</v>
      </c>
      <c r="P371" s="1405" t="s">
        <v>695</v>
      </c>
      <c r="Q371" s="1405" t="s">
        <v>483</v>
      </c>
      <c r="R371" s="1409">
        <v>10428</v>
      </c>
      <c r="S371" s="1409">
        <v>4889</v>
      </c>
      <c r="T371" s="1409">
        <v>325</v>
      </c>
      <c r="U371" s="1407">
        <v>13765</v>
      </c>
      <c r="V371" s="1405" t="s">
        <v>696</v>
      </c>
      <c r="W371" s="1405" t="s">
        <v>700</v>
      </c>
      <c r="X371" s="1405" t="s">
        <v>701</v>
      </c>
      <c r="Y371" s="1405" t="s">
        <v>407</v>
      </c>
      <c r="Z371" s="1404">
        <v>1</v>
      </c>
      <c r="AA371" s="1404">
        <v>0</v>
      </c>
      <c r="AB371" s="1408"/>
      <c r="AC371" s="1408"/>
      <c r="AD371" s="1408"/>
      <c r="AE371" s="1408"/>
      <c r="AF371" s="1408"/>
      <c r="AG371" s="1408"/>
      <c r="AH371" s="1408"/>
      <c r="AI371" s="1406">
        <v>0</v>
      </c>
      <c r="AJ371" s="1408"/>
      <c r="AK371" s="1408"/>
      <c r="AL371" s="1408"/>
      <c r="AM371" s="1408"/>
      <c r="AN371" s="1408"/>
      <c r="AO371" s="1408"/>
      <c r="AP371" s="1408"/>
      <c r="AQ371" s="1406">
        <v>4050</v>
      </c>
      <c r="AR371" s="1404" t="s">
        <v>407</v>
      </c>
      <c r="AS371" s="1406">
        <v>11.095890410958905</v>
      </c>
      <c r="AT371" s="1406">
        <v>0.38837744533947066</v>
      </c>
      <c r="AU371" s="1406">
        <v>1.0640477954506045E-3</v>
      </c>
      <c r="AV371" s="1406">
        <v>7.9474366344750635E-2</v>
      </c>
      <c r="AW371" s="1406">
        <v>2.1773798998561819E-4</v>
      </c>
      <c r="AX371" s="1405" t="s">
        <v>407</v>
      </c>
      <c r="AY371" s="1404">
        <v>0</v>
      </c>
      <c r="AZ371" s="1405" t="s">
        <v>407</v>
      </c>
      <c r="BA371" s="1405" t="s">
        <v>407</v>
      </c>
      <c r="BB371" s="1408"/>
      <c r="BC371" s="1408"/>
      <c r="BD371" s="1404">
        <v>0</v>
      </c>
      <c r="BE371" s="1405" t="s">
        <v>407</v>
      </c>
      <c r="BF371" s="1405" t="s">
        <v>407</v>
      </c>
      <c r="BG371" s="1404">
        <v>0</v>
      </c>
      <c r="BH371" s="1405" t="s">
        <v>407</v>
      </c>
      <c r="BI371" s="1405" t="s">
        <v>407</v>
      </c>
      <c r="BJ371" s="1404">
        <v>0</v>
      </c>
      <c r="BK371" s="1404">
        <v>0</v>
      </c>
      <c r="BL371" s="1404">
        <v>0</v>
      </c>
      <c r="BM371" s="1404">
        <v>0</v>
      </c>
      <c r="BN371" s="1408"/>
      <c r="BO371" s="1404">
        <v>0</v>
      </c>
      <c r="BP371" s="1405" t="s">
        <v>407</v>
      </c>
      <c r="BQ371" s="1405" t="s">
        <v>407</v>
      </c>
      <c r="BR371" s="1404">
        <v>1</v>
      </c>
      <c r="BS371" s="1405" t="s">
        <v>808</v>
      </c>
      <c r="BT371" s="1405" t="s">
        <v>407</v>
      </c>
      <c r="BU371" s="1405" t="s">
        <v>407</v>
      </c>
      <c r="BV371" s="1405" t="s">
        <v>407</v>
      </c>
      <c r="BW371" s="1404">
        <v>0</v>
      </c>
      <c r="BX371" s="1405" t="s">
        <v>407</v>
      </c>
      <c r="BY371" s="1405" t="s">
        <v>407</v>
      </c>
      <c r="BZ371" s="1405" t="s">
        <v>407</v>
      </c>
      <c r="CA371" s="1404">
        <v>0</v>
      </c>
      <c r="CB371" s="1405" t="s">
        <v>407</v>
      </c>
      <c r="CC371" s="1405" t="s">
        <v>677</v>
      </c>
      <c r="CD371" s="1404" t="b">
        <v>0</v>
      </c>
      <c r="CE371" s="1404" t="b">
        <v>0</v>
      </c>
      <c r="CF371" s="1404" t="b">
        <v>0</v>
      </c>
      <c r="CG371" s="1404" t="b">
        <v>0</v>
      </c>
      <c r="CH371" s="1404" t="b">
        <v>0</v>
      </c>
      <c r="CI371" s="1404" t="b">
        <v>0</v>
      </c>
      <c r="CJ371" s="1404" t="b">
        <v>1</v>
      </c>
      <c r="CK371" s="1404" t="b">
        <v>0</v>
      </c>
      <c r="CL371" s="1404" t="b">
        <v>0</v>
      </c>
      <c r="CM371" s="1405" t="s">
        <v>698</v>
      </c>
      <c r="CN371" s="1408"/>
      <c r="CO371" s="1408"/>
      <c r="CP371" s="1408"/>
      <c r="CQ371" s="1404">
        <v>1</v>
      </c>
      <c r="CR371" s="1408"/>
      <c r="CS371" s="1404">
        <v>1</v>
      </c>
      <c r="CT371" s="1405" t="s">
        <v>407</v>
      </c>
      <c r="CU371" s="1408"/>
    </row>
    <row r="372" spans="1:99" hidden="1" x14ac:dyDescent="0.2">
      <c r="A372" s="1404">
        <v>2024</v>
      </c>
      <c r="B372" s="1405" t="s">
        <v>179</v>
      </c>
      <c r="C372" s="1405" t="s">
        <v>1052</v>
      </c>
      <c r="D372" s="1406">
        <v>1</v>
      </c>
      <c r="E372" s="1406">
        <v>0</v>
      </c>
      <c r="F372" s="1405" t="s">
        <v>243</v>
      </c>
      <c r="G372" s="1407" t="s">
        <v>699</v>
      </c>
      <c r="H372" s="1405" t="s">
        <v>407</v>
      </c>
      <c r="I372" s="1405" t="s">
        <v>694</v>
      </c>
      <c r="J372" s="1405" t="s">
        <v>303</v>
      </c>
      <c r="K372" s="1405" t="s">
        <v>1053</v>
      </c>
      <c r="L372" s="1405" t="s">
        <v>407</v>
      </c>
      <c r="M372" s="1405" t="s">
        <v>407</v>
      </c>
      <c r="N372" s="1408"/>
      <c r="O372" s="1407">
        <v>126</v>
      </c>
      <c r="P372" s="1405" t="s">
        <v>695</v>
      </c>
      <c r="Q372" s="1405" t="s">
        <v>474</v>
      </c>
      <c r="R372" s="1409">
        <v>21609</v>
      </c>
      <c r="S372" s="1409">
        <v>14091</v>
      </c>
      <c r="T372" s="1409">
        <v>1877</v>
      </c>
      <c r="U372" s="1407">
        <v>13765</v>
      </c>
      <c r="V372" s="1405" t="s">
        <v>696</v>
      </c>
      <c r="W372" s="1405" t="s">
        <v>700</v>
      </c>
      <c r="X372" s="1405" t="s">
        <v>701</v>
      </c>
      <c r="Y372" s="1405" t="s">
        <v>407</v>
      </c>
      <c r="Z372" s="1404">
        <v>1</v>
      </c>
      <c r="AA372" s="1404">
        <v>0</v>
      </c>
      <c r="AB372" s="1408"/>
      <c r="AC372" s="1408"/>
      <c r="AD372" s="1408"/>
      <c r="AE372" s="1408"/>
      <c r="AF372" s="1408"/>
      <c r="AG372" s="1408"/>
      <c r="AH372" s="1408"/>
      <c r="AI372" s="1406">
        <v>0</v>
      </c>
      <c r="AJ372" s="1408"/>
      <c r="AK372" s="1408"/>
      <c r="AL372" s="1408"/>
      <c r="AM372" s="1408"/>
      <c r="AN372" s="1408"/>
      <c r="AO372" s="1408"/>
      <c r="AP372" s="1408"/>
      <c r="AQ372" s="1406">
        <v>4072</v>
      </c>
      <c r="AR372" s="1404" t="s">
        <v>407</v>
      </c>
      <c r="AS372" s="1406">
        <v>11.156164383561643</v>
      </c>
      <c r="AT372" s="1406">
        <v>0.18844000185108056</v>
      </c>
      <c r="AU372" s="1406">
        <v>5.1627397767419337E-4</v>
      </c>
      <c r="AV372" s="1406">
        <v>1.6436439787764052</v>
      </c>
      <c r="AW372" s="1406">
        <v>4.5031341884285078E-3</v>
      </c>
      <c r="AX372" s="1405" t="s">
        <v>407</v>
      </c>
      <c r="AY372" s="1404">
        <v>0</v>
      </c>
      <c r="AZ372" s="1405" t="s">
        <v>407</v>
      </c>
      <c r="BA372" s="1405" t="s">
        <v>407</v>
      </c>
      <c r="BB372" s="1408"/>
      <c r="BC372" s="1408"/>
      <c r="BD372" s="1404">
        <v>0</v>
      </c>
      <c r="BE372" s="1405" t="s">
        <v>407</v>
      </c>
      <c r="BF372" s="1405" t="s">
        <v>407</v>
      </c>
      <c r="BG372" s="1404">
        <v>0</v>
      </c>
      <c r="BH372" s="1405" t="s">
        <v>407</v>
      </c>
      <c r="BI372" s="1405" t="s">
        <v>407</v>
      </c>
      <c r="BJ372" s="1404">
        <v>0</v>
      </c>
      <c r="BK372" s="1404">
        <v>0</v>
      </c>
      <c r="BL372" s="1404">
        <v>0</v>
      </c>
      <c r="BM372" s="1404">
        <v>0</v>
      </c>
      <c r="BN372" s="1408"/>
      <c r="BO372" s="1404">
        <v>0</v>
      </c>
      <c r="BP372" s="1405" t="s">
        <v>407</v>
      </c>
      <c r="BQ372" s="1405" t="s">
        <v>407</v>
      </c>
      <c r="BR372" s="1404">
        <v>1</v>
      </c>
      <c r="BS372" s="1405" t="s">
        <v>713</v>
      </c>
      <c r="BT372" s="1405" t="s">
        <v>407</v>
      </c>
      <c r="BU372" s="1405" t="s">
        <v>407</v>
      </c>
      <c r="BV372" s="1405" t="s">
        <v>1299</v>
      </c>
      <c r="BW372" s="1404">
        <v>0</v>
      </c>
      <c r="BX372" s="1405" t="s">
        <v>407</v>
      </c>
      <c r="BY372" s="1405" t="s">
        <v>407</v>
      </c>
      <c r="BZ372" s="1405" t="s">
        <v>407</v>
      </c>
      <c r="CA372" s="1404">
        <v>0</v>
      </c>
      <c r="CB372" s="1405" t="s">
        <v>407</v>
      </c>
      <c r="CC372" s="1405" t="s">
        <v>677</v>
      </c>
      <c r="CD372" s="1404" t="b">
        <v>0</v>
      </c>
      <c r="CE372" s="1404" t="b">
        <v>0</v>
      </c>
      <c r="CF372" s="1404" t="b">
        <v>0</v>
      </c>
      <c r="CG372" s="1404" t="b">
        <v>0</v>
      </c>
      <c r="CH372" s="1404" t="b">
        <v>0</v>
      </c>
      <c r="CI372" s="1404" t="b">
        <v>0</v>
      </c>
      <c r="CJ372" s="1404" t="b">
        <v>1</v>
      </c>
      <c r="CK372" s="1404" t="b">
        <v>0</v>
      </c>
      <c r="CL372" s="1404" t="b">
        <v>0</v>
      </c>
      <c r="CM372" s="1405" t="s">
        <v>698</v>
      </c>
      <c r="CN372" s="1408"/>
      <c r="CO372" s="1408"/>
      <c r="CP372" s="1408"/>
      <c r="CQ372" s="1404">
        <v>1</v>
      </c>
      <c r="CR372" s="1408"/>
      <c r="CS372" s="1404">
        <v>1</v>
      </c>
      <c r="CT372" s="1405" t="s">
        <v>407</v>
      </c>
      <c r="CU372" s="1408"/>
    </row>
    <row r="373" spans="1:99" hidden="1" x14ac:dyDescent="0.2">
      <c r="A373" s="1404">
        <v>2024</v>
      </c>
      <c r="B373" s="1405" t="s">
        <v>179</v>
      </c>
      <c r="C373" s="1405" t="s">
        <v>1252</v>
      </c>
      <c r="D373" s="1406">
        <v>1</v>
      </c>
      <c r="E373" s="1406">
        <v>0</v>
      </c>
      <c r="F373" s="1405" t="s">
        <v>243</v>
      </c>
      <c r="G373" s="1407" t="s">
        <v>699</v>
      </c>
      <c r="H373" s="1405" t="s">
        <v>407</v>
      </c>
      <c r="I373" s="1405" t="s">
        <v>694</v>
      </c>
      <c r="J373" s="1405" t="s">
        <v>303</v>
      </c>
      <c r="K373" s="1405" t="s">
        <v>858</v>
      </c>
      <c r="L373" s="1405" t="s">
        <v>407</v>
      </c>
      <c r="M373" s="1405" t="s">
        <v>407</v>
      </c>
      <c r="N373" s="1408"/>
      <c r="O373" s="1407">
        <v>126</v>
      </c>
      <c r="P373" s="1405" t="s">
        <v>695</v>
      </c>
      <c r="Q373" s="1405" t="s">
        <v>474</v>
      </c>
      <c r="R373" s="1409">
        <v>4838</v>
      </c>
      <c r="S373" s="1409">
        <v>1996</v>
      </c>
      <c r="T373" s="1409">
        <v>309</v>
      </c>
      <c r="U373" s="1407">
        <v>13765</v>
      </c>
      <c r="V373" s="1405" t="s">
        <v>696</v>
      </c>
      <c r="W373" s="1405" t="s">
        <v>700</v>
      </c>
      <c r="X373" s="1405" t="s">
        <v>701</v>
      </c>
      <c r="Y373" s="1405" t="s">
        <v>407</v>
      </c>
      <c r="Z373" s="1404">
        <v>1</v>
      </c>
      <c r="AA373" s="1404">
        <v>0</v>
      </c>
      <c r="AB373" s="1408"/>
      <c r="AC373" s="1408"/>
      <c r="AD373" s="1408"/>
      <c r="AE373" s="1408"/>
      <c r="AF373" s="1408"/>
      <c r="AG373" s="1406">
        <v>0</v>
      </c>
      <c r="AH373" s="1408"/>
      <c r="AI373" s="1406">
        <v>0</v>
      </c>
      <c r="AJ373" s="1408"/>
      <c r="AK373" s="1408"/>
      <c r="AL373" s="1408"/>
      <c r="AM373" s="1408"/>
      <c r="AN373" s="1408"/>
      <c r="AO373" s="1406">
        <v>2450</v>
      </c>
      <c r="AP373" s="1408"/>
      <c r="AQ373" s="1406">
        <v>2450</v>
      </c>
      <c r="AR373" s="1404" t="s">
        <v>407</v>
      </c>
      <c r="AS373" s="1406">
        <v>6.7123287671232879</v>
      </c>
      <c r="AT373" s="1406">
        <v>0.50640760644894589</v>
      </c>
      <c r="AU373" s="1406">
        <v>1.3874180998601257E-3</v>
      </c>
      <c r="AV373" s="1406">
        <v>1.6436439787764052</v>
      </c>
      <c r="AW373" s="1406">
        <v>4.5031341884285078E-3</v>
      </c>
      <c r="AX373" s="1405" t="s">
        <v>407</v>
      </c>
      <c r="AY373" s="1404">
        <v>1</v>
      </c>
      <c r="AZ373" s="1405" t="s">
        <v>751</v>
      </c>
      <c r="BA373" s="1405" t="s">
        <v>407</v>
      </c>
      <c r="BB373" s="1408"/>
      <c r="BC373" s="1408"/>
      <c r="BD373" s="1404">
        <v>0</v>
      </c>
      <c r="BE373" s="1405" t="s">
        <v>407</v>
      </c>
      <c r="BF373" s="1405" t="s">
        <v>407</v>
      </c>
      <c r="BG373" s="1404">
        <v>0</v>
      </c>
      <c r="BH373" s="1405" t="s">
        <v>407</v>
      </c>
      <c r="BI373" s="1405" t="s">
        <v>407</v>
      </c>
      <c r="BJ373" s="1404">
        <v>0</v>
      </c>
      <c r="BK373" s="1404">
        <v>0</v>
      </c>
      <c r="BL373" s="1404">
        <v>0</v>
      </c>
      <c r="BM373" s="1404">
        <v>0</v>
      </c>
      <c r="BN373" s="1408"/>
      <c r="BO373" s="1404">
        <v>0</v>
      </c>
      <c r="BP373" s="1405" t="s">
        <v>407</v>
      </c>
      <c r="BQ373" s="1405" t="s">
        <v>407</v>
      </c>
      <c r="BR373" s="1404">
        <v>0</v>
      </c>
      <c r="BS373" s="1405" t="s">
        <v>407</v>
      </c>
      <c r="BT373" s="1405" t="s">
        <v>407</v>
      </c>
      <c r="BU373" s="1405" t="s">
        <v>407</v>
      </c>
      <c r="BV373" s="1405" t="s">
        <v>1170</v>
      </c>
      <c r="BW373" s="1404">
        <v>0</v>
      </c>
      <c r="BX373" s="1405" t="s">
        <v>407</v>
      </c>
      <c r="BY373" s="1405" t="s">
        <v>407</v>
      </c>
      <c r="BZ373" s="1405" t="s">
        <v>407</v>
      </c>
      <c r="CA373" s="1404">
        <v>0</v>
      </c>
      <c r="CB373" s="1405" t="s">
        <v>407</v>
      </c>
      <c r="CC373" s="1405" t="s">
        <v>677</v>
      </c>
      <c r="CD373" s="1404" t="b">
        <v>0</v>
      </c>
      <c r="CE373" s="1404" t="b">
        <v>0</v>
      </c>
      <c r="CF373" s="1404" t="b">
        <v>0</v>
      </c>
      <c r="CG373" s="1404" t="b">
        <v>0</v>
      </c>
      <c r="CH373" s="1404" t="b">
        <v>0</v>
      </c>
      <c r="CI373" s="1404" t="b">
        <v>0</v>
      </c>
      <c r="CJ373" s="1404" t="b">
        <v>1</v>
      </c>
      <c r="CK373" s="1404" t="b">
        <v>0</v>
      </c>
      <c r="CL373" s="1404" t="b">
        <v>0</v>
      </c>
      <c r="CM373" s="1405" t="s">
        <v>750</v>
      </c>
      <c r="CN373" s="1408"/>
      <c r="CO373" s="1408"/>
      <c r="CP373" s="1408"/>
      <c r="CQ373" s="1404">
        <v>1</v>
      </c>
      <c r="CR373" s="1408"/>
      <c r="CS373" s="1404">
        <v>1</v>
      </c>
      <c r="CT373" s="1405" t="s">
        <v>407</v>
      </c>
      <c r="CU373" s="1408"/>
    </row>
    <row r="374" spans="1:99" hidden="1" x14ac:dyDescent="0.2">
      <c r="A374" s="1404">
        <v>2024</v>
      </c>
      <c r="B374" s="1405" t="s">
        <v>178</v>
      </c>
      <c r="C374" s="1405" t="s">
        <v>837</v>
      </c>
      <c r="D374" s="1406">
        <v>1</v>
      </c>
      <c r="E374" s="1406">
        <v>0</v>
      </c>
      <c r="F374" s="1405" t="s">
        <v>243</v>
      </c>
      <c r="G374" s="1407" t="s">
        <v>699</v>
      </c>
      <c r="H374" s="1405" t="s">
        <v>407</v>
      </c>
      <c r="I374" s="1405" t="s">
        <v>694</v>
      </c>
      <c r="J374" s="1405" t="s">
        <v>298</v>
      </c>
      <c r="K374" s="1405" t="s">
        <v>748</v>
      </c>
      <c r="L374" s="1405" t="s">
        <v>407</v>
      </c>
      <c r="M374" s="1405" t="s">
        <v>407</v>
      </c>
      <c r="N374" s="1408"/>
      <c r="O374" s="1407">
        <v>126</v>
      </c>
      <c r="P374" s="1405" t="s">
        <v>695</v>
      </c>
      <c r="Q374" s="1405" t="s">
        <v>473</v>
      </c>
      <c r="R374" s="1409">
        <v>3306</v>
      </c>
      <c r="S374" s="1409">
        <v>1441</v>
      </c>
      <c r="T374" s="1409">
        <v>169</v>
      </c>
      <c r="U374" s="1407">
        <v>13765</v>
      </c>
      <c r="V374" s="1405" t="s">
        <v>696</v>
      </c>
      <c r="W374" s="1405" t="s">
        <v>700</v>
      </c>
      <c r="X374" s="1405" t="s">
        <v>701</v>
      </c>
      <c r="Y374" s="1405" t="s">
        <v>407</v>
      </c>
      <c r="Z374" s="1404">
        <v>1</v>
      </c>
      <c r="AA374" s="1404">
        <v>0</v>
      </c>
      <c r="AB374" s="1408"/>
      <c r="AC374" s="1408"/>
      <c r="AD374" s="1408"/>
      <c r="AE374" s="1408"/>
      <c r="AF374" s="1408"/>
      <c r="AG374" s="1408"/>
      <c r="AH374" s="1408"/>
      <c r="AI374" s="1406">
        <v>0</v>
      </c>
      <c r="AJ374" s="1408"/>
      <c r="AK374" s="1408"/>
      <c r="AL374" s="1408"/>
      <c r="AM374" s="1408"/>
      <c r="AN374" s="1408"/>
      <c r="AO374" s="1408"/>
      <c r="AP374" s="1408"/>
      <c r="AQ374" s="1406">
        <v>815</v>
      </c>
      <c r="AR374" s="1404" t="s">
        <v>407</v>
      </c>
      <c r="AS374" s="1406">
        <v>2.2328767123287672</v>
      </c>
      <c r="AT374" s="1406">
        <v>0.24652147610405323</v>
      </c>
      <c r="AU374" s="1406">
        <v>6.7540130439466633E-4</v>
      </c>
      <c r="AV374" s="1406">
        <v>1.2780248547806037</v>
      </c>
      <c r="AW374" s="1406">
        <v>3.5014379583030238E-3</v>
      </c>
      <c r="AX374" s="1405" t="s">
        <v>840</v>
      </c>
      <c r="AY374" s="1404">
        <v>0</v>
      </c>
      <c r="AZ374" s="1405" t="s">
        <v>407</v>
      </c>
      <c r="BA374" s="1405" t="s">
        <v>407</v>
      </c>
      <c r="BB374" s="1408"/>
      <c r="BC374" s="1408"/>
      <c r="BD374" s="1404">
        <v>0</v>
      </c>
      <c r="BE374" s="1405" t="s">
        <v>407</v>
      </c>
      <c r="BF374" s="1405" t="s">
        <v>407</v>
      </c>
      <c r="BG374" s="1404">
        <v>0</v>
      </c>
      <c r="BH374" s="1405" t="s">
        <v>407</v>
      </c>
      <c r="BI374" s="1405" t="s">
        <v>407</v>
      </c>
      <c r="BJ374" s="1404">
        <v>0</v>
      </c>
      <c r="BK374" s="1404">
        <v>0</v>
      </c>
      <c r="BL374" s="1404">
        <v>0</v>
      </c>
      <c r="BM374" s="1404">
        <v>0</v>
      </c>
      <c r="BN374" s="1408"/>
      <c r="BO374" s="1404">
        <v>0</v>
      </c>
      <c r="BP374" s="1405" t="s">
        <v>407</v>
      </c>
      <c r="BQ374" s="1405" t="s">
        <v>407</v>
      </c>
      <c r="BR374" s="1404">
        <v>1</v>
      </c>
      <c r="BS374" s="1405" t="s">
        <v>808</v>
      </c>
      <c r="BT374" s="1405" t="s">
        <v>407</v>
      </c>
      <c r="BU374" s="1405" t="s">
        <v>407</v>
      </c>
      <c r="BV374" s="1405" t="s">
        <v>407</v>
      </c>
      <c r="BW374" s="1404">
        <v>0</v>
      </c>
      <c r="BX374" s="1405" t="s">
        <v>407</v>
      </c>
      <c r="BY374" s="1405" t="s">
        <v>407</v>
      </c>
      <c r="BZ374" s="1405" t="s">
        <v>407</v>
      </c>
      <c r="CA374" s="1404">
        <v>0</v>
      </c>
      <c r="CB374" s="1405" t="s">
        <v>407</v>
      </c>
      <c r="CC374" s="1405" t="s">
        <v>677</v>
      </c>
      <c r="CD374" s="1404" t="b">
        <v>0</v>
      </c>
      <c r="CE374" s="1404" t="b">
        <v>0</v>
      </c>
      <c r="CF374" s="1404" t="b">
        <v>0</v>
      </c>
      <c r="CG374" s="1404" t="b">
        <v>0</v>
      </c>
      <c r="CH374" s="1404" t="b">
        <v>0</v>
      </c>
      <c r="CI374" s="1404" t="b">
        <v>0</v>
      </c>
      <c r="CJ374" s="1404" t="b">
        <v>1</v>
      </c>
      <c r="CK374" s="1404" t="b">
        <v>0</v>
      </c>
      <c r="CL374" s="1404" t="b">
        <v>0</v>
      </c>
      <c r="CM374" s="1405" t="s">
        <v>698</v>
      </c>
      <c r="CN374" s="1408"/>
      <c r="CO374" s="1408"/>
      <c r="CP374" s="1408"/>
      <c r="CQ374" s="1404">
        <v>1</v>
      </c>
      <c r="CR374" s="1408"/>
      <c r="CS374" s="1404">
        <v>1</v>
      </c>
      <c r="CT374" s="1405" t="s">
        <v>407</v>
      </c>
      <c r="CU374" s="1408"/>
    </row>
    <row r="375" spans="1:99" hidden="1" x14ac:dyDescent="0.2">
      <c r="A375" s="1404">
        <v>2024</v>
      </c>
      <c r="B375" s="1405" t="s">
        <v>189</v>
      </c>
      <c r="C375" s="1405" t="s">
        <v>735</v>
      </c>
      <c r="D375" s="1406">
        <v>1</v>
      </c>
      <c r="E375" s="1406">
        <v>0</v>
      </c>
      <c r="F375" s="1405" t="s">
        <v>243</v>
      </c>
      <c r="G375" s="1407" t="s">
        <v>699</v>
      </c>
      <c r="H375" s="1405" t="s">
        <v>407</v>
      </c>
      <c r="I375" s="1405" t="s">
        <v>694</v>
      </c>
      <c r="J375" s="1405" t="s">
        <v>342</v>
      </c>
      <c r="K375" s="1405" t="s">
        <v>736</v>
      </c>
      <c r="L375" s="1405" t="s">
        <v>407</v>
      </c>
      <c r="M375" s="1405" t="s">
        <v>407</v>
      </c>
      <c r="N375" s="1408"/>
      <c r="O375" s="1407">
        <v>126</v>
      </c>
      <c r="P375" s="1405" t="s">
        <v>695</v>
      </c>
      <c r="Q375" s="1405" t="s">
        <v>483</v>
      </c>
      <c r="R375" s="1409">
        <v>12739</v>
      </c>
      <c r="S375" s="1409">
        <v>5656</v>
      </c>
      <c r="T375" s="1409">
        <v>559</v>
      </c>
      <c r="U375" s="1407">
        <v>13765</v>
      </c>
      <c r="V375" s="1405" t="s">
        <v>696</v>
      </c>
      <c r="W375" s="1405" t="s">
        <v>700</v>
      </c>
      <c r="X375" s="1405" t="s">
        <v>701</v>
      </c>
      <c r="Y375" s="1405" t="s">
        <v>407</v>
      </c>
      <c r="Z375" s="1404">
        <v>1</v>
      </c>
      <c r="AA375" s="1404">
        <v>0</v>
      </c>
      <c r="AB375" s="1408"/>
      <c r="AC375" s="1408"/>
      <c r="AD375" s="1408"/>
      <c r="AE375" s="1408"/>
      <c r="AF375" s="1408"/>
      <c r="AG375" s="1408"/>
      <c r="AH375" s="1406">
        <v>0</v>
      </c>
      <c r="AI375" s="1406">
        <v>0</v>
      </c>
      <c r="AJ375" s="1408"/>
      <c r="AK375" s="1408"/>
      <c r="AL375" s="1408"/>
      <c r="AM375" s="1408"/>
      <c r="AN375" s="1408"/>
      <c r="AO375" s="1408"/>
      <c r="AP375" s="1406">
        <v>34651</v>
      </c>
      <c r="AQ375" s="1406">
        <v>34651</v>
      </c>
      <c r="AR375" s="1404" t="s">
        <v>407</v>
      </c>
      <c r="AS375" s="1406">
        <v>94.93424657534247</v>
      </c>
      <c r="AT375" s="1406">
        <v>2.7200722191694795</v>
      </c>
      <c r="AU375" s="1406">
        <v>7.4522526552588475E-3</v>
      </c>
      <c r="AV375" s="1406">
        <v>7.9474366344750635E-2</v>
      </c>
      <c r="AW375" s="1406">
        <v>2.1773798998561819E-4</v>
      </c>
      <c r="AX375" s="1405" t="s">
        <v>407</v>
      </c>
      <c r="AY375" s="1404">
        <v>0</v>
      </c>
      <c r="AZ375" s="1405" t="s">
        <v>407</v>
      </c>
      <c r="BA375" s="1405" t="s">
        <v>407</v>
      </c>
      <c r="BB375" s="1408"/>
      <c r="BC375" s="1408"/>
      <c r="BD375" s="1404">
        <v>0</v>
      </c>
      <c r="BE375" s="1405" t="s">
        <v>407</v>
      </c>
      <c r="BF375" s="1405" t="s">
        <v>407</v>
      </c>
      <c r="BG375" s="1404">
        <v>0</v>
      </c>
      <c r="BH375" s="1405" t="s">
        <v>407</v>
      </c>
      <c r="BI375" s="1405" t="s">
        <v>407</v>
      </c>
      <c r="BJ375" s="1404">
        <v>1</v>
      </c>
      <c r="BK375" s="1404">
        <v>0</v>
      </c>
      <c r="BL375" s="1404">
        <v>0</v>
      </c>
      <c r="BM375" s="1404">
        <v>0</v>
      </c>
      <c r="BN375" s="1408"/>
      <c r="BO375" s="1404">
        <v>0</v>
      </c>
      <c r="BP375" s="1405" t="s">
        <v>407</v>
      </c>
      <c r="BQ375" s="1405" t="s">
        <v>407</v>
      </c>
      <c r="BR375" s="1404">
        <v>0</v>
      </c>
      <c r="BS375" s="1405" t="s">
        <v>407</v>
      </c>
      <c r="BT375" s="1405" t="s">
        <v>407</v>
      </c>
      <c r="BU375" s="1405" t="s">
        <v>407</v>
      </c>
      <c r="BV375" s="1405" t="s">
        <v>407</v>
      </c>
      <c r="BW375" s="1404">
        <v>0</v>
      </c>
      <c r="BX375" s="1405" t="s">
        <v>407</v>
      </c>
      <c r="BY375" s="1405" t="s">
        <v>407</v>
      </c>
      <c r="BZ375" s="1405" t="s">
        <v>407</v>
      </c>
      <c r="CA375" s="1404">
        <v>0</v>
      </c>
      <c r="CB375" s="1405" t="s">
        <v>407</v>
      </c>
      <c r="CC375" s="1405" t="s">
        <v>677</v>
      </c>
      <c r="CD375" s="1404" t="b">
        <v>0</v>
      </c>
      <c r="CE375" s="1404" t="b">
        <v>0</v>
      </c>
      <c r="CF375" s="1404" t="b">
        <v>0</v>
      </c>
      <c r="CG375" s="1404" t="b">
        <v>0</v>
      </c>
      <c r="CH375" s="1404" t="b">
        <v>0</v>
      </c>
      <c r="CI375" s="1404" t="b">
        <v>0</v>
      </c>
      <c r="CJ375" s="1404" t="b">
        <v>1</v>
      </c>
      <c r="CK375" s="1404" t="b">
        <v>0</v>
      </c>
      <c r="CL375" s="1404" t="b">
        <v>0</v>
      </c>
      <c r="CM375" s="1405" t="s">
        <v>698</v>
      </c>
      <c r="CN375" s="1408"/>
      <c r="CO375" s="1408"/>
      <c r="CP375" s="1408"/>
      <c r="CQ375" s="1404">
        <v>1</v>
      </c>
      <c r="CR375" s="1408"/>
      <c r="CS375" s="1404">
        <v>1</v>
      </c>
      <c r="CT375" s="1405" t="s">
        <v>407</v>
      </c>
      <c r="CU375" s="1408"/>
    </row>
    <row r="376" spans="1:99" hidden="1" x14ac:dyDescent="0.2">
      <c r="A376" s="1404">
        <v>2024</v>
      </c>
      <c r="B376" s="1405" t="s">
        <v>178</v>
      </c>
      <c r="C376" s="1405" t="s">
        <v>936</v>
      </c>
      <c r="D376" s="1406">
        <v>1</v>
      </c>
      <c r="E376" s="1406">
        <v>0</v>
      </c>
      <c r="F376" s="1405" t="s">
        <v>243</v>
      </c>
      <c r="G376" s="1407" t="s">
        <v>699</v>
      </c>
      <c r="H376" s="1405" t="s">
        <v>407</v>
      </c>
      <c r="I376" s="1405" t="s">
        <v>694</v>
      </c>
      <c r="J376" s="1405" t="s">
        <v>298</v>
      </c>
      <c r="K376" s="1405" t="s">
        <v>937</v>
      </c>
      <c r="L376" s="1405" t="s">
        <v>407</v>
      </c>
      <c r="M376" s="1405" t="s">
        <v>407</v>
      </c>
      <c r="N376" s="1408"/>
      <c r="O376" s="1407">
        <v>126</v>
      </c>
      <c r="P376" s="1405" t="s">
        <v>695</v>
      </c>
      <c r="Q376" s="1405" t="s">
        <v>473</v>
      </c>
      <c r="R376" s="1409">
        <v>11305</v>
      </c>
      <c r="S376" s="1409">
        <v>5142</v>
      </c>
      <c r="T376" s="1409">
        <v>510</v>
      </c>
      <c r="U376" s="1407">
        <v>13765</v>
      </c>
      <c r="V376" s="1405" t="s">
        <v>696</v>
      </c>
      <c r="W376" s="1405" t="s">
        <v>700</v>
      </c>
      <c r="X376" s="1405" t="s">
        <v>701</v>
      </c>
      <c r="Y376" s="1405" t="s">
        <v>407</v>
      </c>
      <c r="Z376" s="1404">
        <v>1</v>
      </c>
      <c r="AA376" s="1404">
        <v>0</v>
      </c>
      <c r="AB376" s="1408"/>
      <c r="AC376" s="1408"/>
      <c r="AD376" s="1408"/>
      <c r="AE376" s="1408"/>
      <c r="AF376" s="1408"/>
      <c r="AG376" s="1408"/>
      <c r="AH376" s="1406">
        <v>0</v>
      </c>
      <c r="AI376" s="1406">
        <v>4060</v>
      </c>
      <c r="AJ376" s="1408"/>
      <c r="AK376" s="1408"/>
      <c r="AL376" s="1408"/>
      <c r="AM376" s="1408"/>
      <c r="AN376" s="1408"/>
      <c r="AO376" s="1408"/>
      <c r="AP376" s="1406">
        <v>0</v>
      </c>
      <c r="AQ376" s="1406">
        <v>45482</v>
      </c>
      <c r="AR376" s="1404" t="s">
        <v>407</v>
      </c>
      <c r="AS376" s="1406">
        <v>124.60821917808219</v>
      </c>
      <c r="AT376" s="1406">
        <v>4.0231755860238829</v>
      </c>
      <c r="AU376" s="1406">
        <v>1.1022398865818857E-2</v>
      </c>
      <c r="AV376" s="1406">
        <v>1.2780248547806037</v>
      </c>
      <c r="AW376" s="1406">
        <v>3.5014379583030238E-3</v>
      </c>
      <c r="AX376" s="1405" t="s">
        <v>407</v>
      </c>
      <c r="AY376" s="1404">
        <v>0</v>
      </c>
      <c r="AZ376" s="1405" t="s">
        <v>407</v>
      </c>
      <c r="BA376" s="1405" t="s">
        <v>407</v>
      </c>
      <c r="BB376" s="1408"/>
      <c r="BC376" s="1408"/>
      <c r="BD376" s="1404">
        <v>0</v>
      </c>
      <c r="BE376" s="1405" t="s">
        <v>407</v>
      </c>
      <c r="BF376" s="1405" t="s">
        <v>407</v>
      </c>
      <c r="BG376" s="1404">
        <v>0</v>
      </c>
      <c r="BH376" s="1405" t="s">
        <v>407</v>
      </c>
      <c r="BI376" s="1405" t="s">
        <v>407</v>
      </c>
      <c r="BJ376" s="1404">
        <v>1</v>
      </c>
      <c r="BK376" s="1404">
        <v>0</v>
      </c>
      <c r="BL376" s="1404">
        <v>0</v>
      </c>
      <c r="BM376" s="1404">
        <v>0</v>
      </c>
      <c r="BN376" s="1408"/>
      <c r="BO376" s="1404">
        <v>0</v>
      </c>
      <c r="BP376" s="1405" t="s">
        <v>407</v>
      </c>
      <c r="BQ376" s="1405" t="s">
        <v>407</v>
      </c>
      <c r="BR376" s="1404">
        <v>0</v>
      </c>
      <c r="BS376" s="1405" t="s">
        <v>407</v>
      </c>
      <c r="BT376" s="1405" t="s">
        <v>407</v>
      </c>
      <c r="BU376" s="1405" t="s">
        <v>407</v>
      </c>
      <c r="BV376" s="1405" t="s">
        <v>938</v>
      </c>
      <c r="BW376" s="1404">
        <v>0</v>
      </c>
      <c r="BX376" s="1405" t="s">
        <v>407</v>
      </c>
      <c r="BY376" s="1405" t="s">
        <v>407</v>
      </c>
      <c r="BZ376" s="1405" t="s">
        <v>407</v>
      </c>
      <c r="CA376" s="1404">
        <v>0</v>
      </c>
      <c r="CB376" s="1405" t="s">
        <v>407</v>
      </c>
      <c r="CC376" s="1405" t="s">
        <v>677</v>
      </c>
      <c r="CD376" s="1404" t="b">
        <v>0</v>
      </c>
      <c r="CE376" s="1404" t="b">
        <v>0</v>
      </c>
      <c r="CF376" s="1404" t="b">
        <v>0</v>
      </c>
      <c r="CG376" s="1404" t="b">
        <v>0</v>
      </c>
      <c r="CH376" s="1404" t="b">
        <v>0</v>
      </c>
      <c r="CI376" s="1404" t="b">
        <v>0</v>
      </c>
      <c r="CJ376" s="1404" t="b">
        <v>1</v>
      </c>
      <c r="CK376" s="1404" t="b">
        <v>0</v>
      </c>
      <c r="CL376" s="1404" t="b">
        <v>0</v>
      </c>
      <c r="CM376" s="1405" t="s">
        <v>698</v>
      </c>
      <c r="CN376" s="1408"/>
      <c r="CO376" s="1408"/>
      <c r="CP376" s="1408"/>
      <c r="CQ376" s="1404">
        <v>1</v>
      </c>
      <c r="CR376" s="1408"/>
      <c r="CS376" s="1404">
        <v>1</v>
      </c>
      <c r="CT376" s="1405" t="s">
        <v>407</v>
      </c>
      <c r="CU376" s="1408"/>
    </row>
    <row r="377" spans="1:99" hidden="1" x14ac:dyDescent="0.2">
      <c r="A377" s="1404">
        <v>2024</v>
      </c>
      <c r="B377" s="1405" t="s">
        <v>179</v>
      </c>
      <c r="C377" s="1405" t="s">
        <v>1022</v>
      </c>
      <c r="D377" s="1406">
        <v>1</v>
      </c>
      <c r="E377" s="1406">
        <v>0</v>
      </c>
      <c r="F377" s="1405" t="s">
        <v>243</v>
      </c>
      <c r="G377" s="1407" t="s">
        <v>699</v>
      </c>
      <c r="H377" s="1405" t="s">
        <v>407</v>
      </c>
      <c r="I377" s="1405" t="s">
        <v>694</v>
      </c>
      <c r="J377" s="1405" t="s">
        <v>303</v>
      </c>
      <c r="K377" s="1405" t="s">
        <v>1023</v>
      </c>
      <c r="L377" s="1405" t="s">
        <v>407</v>
      </c>
      <c r="M377" s="1405" t="s">
        <v>407</v>
      </c>
      <c r="N377" s="1408"/>
      <c r="O377" s="1407">
        <v>126</v>
      </c>
      <c r="P377" s="1405" t="s">
        <v>695</v>
      </c>
      <c r="Q377" s="1405" t="s">
        <v>474</v>
      </c>
      <c r="R377" s="1409">
        <v>8375</v>
      </c>
      <c r="S377" s="1409">
        <v>3538</v>
      </c>
      <c r="T377" s="1409">
        <v>409</v>
      </c>
      <c r="U377" s="1407">
        <v>13765</v>
      </c>
      <c r="V377" s="1405" t="s">
        <v>696</v>
      </c>
      <c r="W377" s="1405" t="s">
        <v>700</v>
      </c>
      <c r="X377" s="1405" t="s">
        <v>701</v>
      </c>
      <c r="Y377" s="1405" t="s">
        <v>407</v>
      </c>
      <c r="Z377" s="1404">
        <v>1</v>
      </c>
      <c r="AA377" s="1404">
        <v>0</v>
      </c>
      <c r="AB377" s="1408"/>
      <c r="AC377" s="1408"/>
      <c r="AD377" s="1408"/>
      <c r="AE377" s="1408"/>
      <c r="AF377" s="1408"/>
      <c r="AG377" s="1408"/>
      <c r="AH377" s="1408"/>
      <c r="AI377" s="1406">
        <v>0</v>
      </c>
      <c r="AJ377" s="1408"/>
      <c r="AK377" s="1408"/>
      <c r="AL377" s="1408"/>
      <c r="AM377" s="1408"/>
      <c r="AN377" s="1408"/>
      <c r="AO377" s="1408"/>
      <c r="AP377" s="1408"/>
      <c r="AQ377" s="1406">
        <v>371682</v>
      </c>
      <c r="AR377" s="1404" t="s">
        <v>407</v>
      </c>
      <c r="AS377" s="1406">
        <v>1018.3068493150685</v>
      </c>
      <c r="AT377" s="1406">
        <v>44.379940298507464</v>
      </c>
      <c r="AU377" s="1406">
        <v>0.12158887753015743</v>
      </c>
      <c r="AV377" s="1406">
        <v>1.6436439787764052</v>
      </c>
      <c r="AW377" s="1406">
        <v>4.5031341884285078E-3</v>
      </c>
      <c r="AX377" s="1405" t="s">
        <v>407</v>
      </c>
      <c r="AY377" s="1404">
        <v>0</v>
      </c>
      <c r="AZ377" s="1405" t="s">
        <v>407</v>
      </c>
      <c r="BA377" s="1405" t="s">
        <v>407</v>
      </c>
      <c r="BB377" s="1408"/>
      <c r="BC377" s="1408"/>
      <c r="BD377" s="1404">
        <v>0</v>
      </c>
      <c r="BE377" s="1405" t="s">
        <v>407</v>
      </c>
      <c r="BF377" s="1405" t="s">
        <v>407</v>
      </c>
      <c r="BG377" s="1404">
        <v>0</v>
      </c>
      <c r="BH377" s="1405" t="s">
        <v>407</v>
      </c>
      <c r="BI377" s="1405" t="s">
        <v>407</v>
      </c>
      <c r="BJ377" s="1404">
        <v>0</v>
      </c>
      <c r="BK377" s="1404">
        <v>0</v>
      </c>
      <c r="BL377" s="1404">
        <v>0</v>
      </c>
      <c r="BM377" s="1404">
        <v>0</v>
      </c>
      <c r="BN377" s="1408"/>
      <c r="BO377" s="1404">
        <v>0</v>
      </c>
      <c r="BP377" s="1405" t="s">
        <v>407</v>
      </c>
      <c r="BQ377" s="1405" t="s">
        <v>407</v>
      </c>
      <c r="BR377" s="1404">
        <v>1</v>
      </c>
      <c r="BS377" s="1405" t="s">
        <v>898</v>
      </c>
      <c r="BT377" s="1405" t="s">
        <v>407</v>
      </c>
      <c r="BU377" s="1405" t="s">
        <v>407</v>
      </c>
      <c r="BV377" s="1405" t="s">
        <v>407</v>
      </c>
      <c r="BW377" s="1404">
        <v>0</v>
      </c>
      <c r="BX377" s="1405" t="s">
        <v>407</v>
      </c>
      <c r="BY377" s="1405" t="s">
        <v>407</v>
      </c>
      <c r="BZ377" s="1405" t="s">
        <v>407</v>
      </c>
      <c r="CA377" s="1404">
        <v>0</v>
      </c>
      <c r="CB377" s="1405" t="s">
        <v>407</v>
      </c>
      <c r="CC377" s="1405" t="s">
        <v>677</v>
      </c>
      <c r="CD377" s="1404" t="b">
        <v>0</v>
      </c>
      <c r="CE377" s="1404" t="b">
        <v>0</v>
      </c>
      <c r="CF377" s="1404" t="b">
        <v>0</v>
      </c>
      <c r="CG377" s="1404" t="b">
        <v>0</v>
      </c>
      <c r="CH377" s="1404" t="b">
        <v>0</v>
      </c>
      <c r="CI377" s="1404" t="b">
        <v>0</v>
      </c>
      <c r="CJ377" s="1404" t="b">
        <v>1</v>
      </c>
      <c r="CK377" s="1404" t="b">
        <v>0</v>
      </c>
      <c r="CL377" s="1404" t="b">
        <v>0</v>
      </c>
      <c r="CM377" s="1405" t="s">
        <v>698</v>
      </c>
      <c r="CN377" s="1408"/>
      <c r="CO377" s="1408"/>
      <c r="CP377" s="1408"/>
      <c r="CQ377" s="1404">
        <v>1</v>
      </c>
      <c r="CR377" s="1408"/>
      <c r="CS377" s="1404">
        <v>1</v>
      </c>
      <c r="CT377" s="1405" t="s">
        <v>407</v>
      </c>
      <c r="CU377" s="1408"/>
    </row>
    <row r="378" spans="1:99" hidden="1" x14ac:dyDescent="0.2">
      <c r="A378" s="1404">
        <v>2024</v>
      </c>
      <c r="B378" s="1405" t="s">
        <v>178</v>
      </c>
      <c r="C378" s="1405" t="s">
        <v>983</v>
      </c>
      <c r="D378" s="1406">
        <v>1</v>
      </c>
      <c r="E378" s="1406">
        <v>0</v>
      </c>
      <c r="F378" s="1405" t="s">
        <v>243</v>
      </c>
      <c r="G378" s="1407" t="s">
        <v>699</v>
      </c>
      <c r="H378" s="1405" t="s">
        <v>407</v>
      </c>
      <c r="I378" s="1405" t="s">
        <v>694</v>
      </c>
      <c r="J378" s="1405" t="s">
        <v>298</v>
      </c>
      <c r="K378" s="1405" t="s">
        <v>820</v>
      </c>
      <c r="L378" s="1405" t="s">
        <v>407</v>
      </c>
      <c r="M378" s="1405" t="s">
        <v>407</v>
      </c>
      <c r="N378" s="1408"/>
      <c r="O378" s="1407">
        <v>126</v>
      </c>
      <c r="P378" s="1405" t="s">
        <v>695</v>
      </c>
      <c r="Q378" s="1405" t="s">
        <v>473</v>
      </c>
      <c r="R378" s="1409">
        <v>10882</v>
      </c>
      <c r="S378" s="1409">
        <v>4993</v>
      </c>
      <c r="T378" s="1409">
        <v>1079</v>
      </c>
      <c r="U378" s="1407">
        <v>13765</v>
      </c>
      <c r="V378" s="1405" t="s">
        <v>696</v>
      </c>
      <c r="W378" s="1405" t="s">
        <v>700</v>
      </c>
      <c r="X378" s="1405" t="s">
        <v>701</v>
      </c>
      <c r="Y378" s="1405" t="s">
        <v>407</v>
      </c>
      <c r="Z378" s="1404">
        <v>1</v>
      </c>
      <c r="AA378" s="1404">
        <v>0</v>
      </c>
      <c r="AB378" s="1408"/>
      <c r="AC378" s="1408"/>
      <c r="AD378" s="1408"/>
      <c r="AE378" s="1408"/>
      <c r="AF378" s="1408"/>
      <c r="AG378" s="1408"/>
      <c r="AH378" s="1408"/>
      <c r="AI378" s="1406">
        <v>10700</v>
      </c>
      <c r="AJ378" s="1408"/>
      <c r="AK378" s="1408"/>
      <c r="AL378" s="1408"/>
      <c r="AM378" s="1408"/>
      <c r="AN378" s="1408"/>
      <c r="AO378" s="1408"/>
      <c r="AP378" s="1408"/>
      <c r="AQ378" s="1406">
        <v>22875</v>
      </c>
      <c r="AR378" s="1404" t="s">
        <v>407</v>
      </c>
      <c r="AS378" s="1406">
        <v>62.671232876712331</v>
      </c>
      <c r="AT378" s="1406">
        <v>2.1020952030876678</v>
      </c>
      <c r="AU378" s="1406">
        <v>5.7591649399662131E-3</v>
      </c>
      <c r="AV378" s="1406">
        <v>1.2780248547806037</v>
      </c>
      <c r="AW378" s="1406">
        <v>3.5014379583030238E-3</v>
      </c>
      <c r="AX378" s="1405" t="s">
        <v>407</v>
      </c>
      <c r="AY378" s="1404">
        <v>0</v>
      </c>
      <c r="AZ378" s="1405" t="s">
        <v>407</v>
      </c>
      <c r="BA378" s="1405" t="s">
        <v>407</v>
      </c>
      <c r="BB378" s="1408"/>
      <c r="BC378" s="1408"/>
      <c r="BD378" s="1404">
        <v>0</v>
      </c>
      <c r="BE378" s="1405" t="s">
        <v>407</v>
      </c>
      <c r="BF378" s="1405" t="s">
        <v>407</v>
      </c>
      <c r="BG378" s="1404">
        <v>0</v>
      </c>
      <c r="BH378" s="1405" t="s">
        <v>407</v>
      </c>
      <c r="BI378" s="1405" t="s">
        <v>407</v>
      </c>
      <c r="BJ378" s="1404">
        <v>0</v>
      </c>
      <c r="BK378" s="1404">
        <v>0</v>
      </c>
      <c r="BL378" s="1404">
        <v>0</v>
      </c>
      <c r="BM378" s="1404">
        <v>0</v>
      </c>
      <c r="BN378" s="1408"/>
      <c r="BO378" s="1404">
        <v>0</v>
      </c>
      <c r="BP378" s="1405" t="s">
        <v>407</v>
      </c>
      <c r="BQ378" s="1405" t="s">
        <v>407</v>
      </c>
      <c r="BR378" s="1404">
        <v>1</v>
      </c>
      <c r="BS378" s="1405" t="s">
        <v>713</v>
      </c>
      <c r="BT378" s="1405" t="s">
        <v>407</v>
      </c>
      <c r="BU378" s="1405" t="s">
        <v>407</v>
      </c>
      <c r="BV378" s="1405" t="s">
        <v>1294</v>
      </c>
      <c r="BW378" s="1404">
        <v>0</v>
      </c>
      <c r="BX378" s="1405" t="s">
        <v>407</v>
      </c>
      <c r="BY378" s="1405" t="s">
        <v>407</v>
      </c>
      <c r="BZ378" s="1405" t="s">
        <v>407</v>
      </c>
      <c r="CA378" s="1404">
        <v>0</v>
      </c>
      <c r="CB378" s="1405" t="s">
        <v>407</v>
      </c>
      <c r="CC378" s="1405" t="s">
        <v>677</v>
      </c>
      <c r="CD378" s="1404" t="b">
        <v>0</v>
      </c>
      <c r="CE378" s="1404" t="b">
        <v>0</v>
      </c>
      <c r="CF378" s="1404" t="b">
        <v>0</v>
      </c>
      <c r="CG378" s="1404" t="b">
        <v>0</v>
      </c>
      <c r="CH378" s="1404" t="b">
        <v>0</v>
      </c>
      <c r="CI378" s="1404" t="b">
        <v>0</v>
      </c>
      <c r="CJ378" s="1404" t="b">
        <v>1</v>
      </c>
      <c r="CK378" s="1404" t="b">
        <v>0</v>
      </c>
      <c r="CL378" s="1404" t="b">
        <v>0</v>
      </c>
      <c r="CM378" s="1405" t="s">
        <v>698</v>
      </c>
      <c r="CN378" s="1408"/>
      <c r="CO378" s="1408"/>
      <c r="CP378" s="1408"/>
      <c r="CQ378" s="1404">
        <v>1</v>
      </c>
      <c r="CR378" s="1408"/>
      <c r="CS378" s="1404">
        <v>1</v>
      </c>
      <c r="CT378" s="1405" t="s">
        <v>407</v>
      </c>
      <c r="CU378" s="1408"/>
    </row>
    <row r="379" spans="1:99" hidden="1" x14ac:dyDescent="0.2">
      <c r="A379" s="1404">
        <v>2024</v>
      </c>
      <c r="B379" s="1405" t="s">
        <v>188</v>
      </c>
      <c r="C379" s="1405" t="s">
        <v>777</v>
      </c>
      <c r="D379" s="1406">
        <v>1</v>
      </c>
      <c r="E379" s="1406">
        <v>0</v>
      </c>
      <c r="F379" s="1405" t="s">
        <v>243</v>
      </c>
      <c r="G379" s="1407" t="s">
        <v>699</v>
      </c>
      <c r="H379" s="1405" t="s">
        <v>407</v>
      </c>
      <c r="I379" s="1405" t="s">
        <v>694</v>
      </c>
      <c r="J379" s="1405" t="s">
        <v>340</v>
      </c>
      <c r="K379" s="1405" t="s">
        <v>778</v>
      </c>
      <c r="L379" s="1405" t="s">
        <v>407</v>
      </c>
      <c r="M379" s="1405" t="s">
        <v>407</v>
      </c>
      <c r="N379" s="1408"/>
      <c r="O379" s="1407">
        <v>126</v>
      </c>
      <c r="P379" s="1405" t="s">
        <v>695</v>
      </c>
      <c r="Q379" s="1405" t="s">
        <v>482</v>
      </c>
      <c r="R379" s="1409">
        <v>3005</v>
      </c>
      <c r="S379" s="1409">
        <v>1687</v>
      </c>
      <c r="T379" s="1409">
        <v>281</v>
      </c>
      <c r="U379" s="1407">
        <v>13765</v>
      </c>
      <c r="V379" s="1405" t="s">
        <v>696</v>
      </c>
      <c r="W379" s="1405" t="s">
        <v>700</v>
      </c>
      <c r="X379" s="1405" t="s">
        <v>701</v>
      </c>
      <c r="Y379" s="1405" t="s">
        <v>407</v>
      </c>
      <c r="Z379" s="1404">
        <v>1</v>
      </c>
      <c r="AA379" s="1404">
        <v>0</v>
      </c>
      <c r="AB379" s="1408"/>
      <c r="AC379" s="1408"/>
      <c r="AD379" s="1408"/>
      <c r="AE379" s="1408"/>
      <c r="AF379" s="1408"/>
      <c r="AG379" s="1406">
        <v>2187</v>
      </c>
      <c r="AH379" s="1408"/>
      <c r="AI379" s="1406">
        <v>2187</v>
      </c>
      <c r="AJ379" s="1408"/>
      <c r="AK379" s="1408"/>
      <c r="AL379" s="1408"/>
      <c r="AM379" s="1408"/>
      <c r="AN379" s="1408"/>
      <c r="AO379" s="1406">
        <v>5392</v>
      </c>
      <c r="AP379" s="1408"/>
      <c r="AQ379" s="1406">
        <v>5392</v>
      </c>
      <c r="AR379" s="1404" t="s">
        <v>407</v>
      </c>
      <c r="AS379" s="1406">
        <v>14.772602739726027</v>
      </c>
      <c r="AT379" s="1406">
        <v>1.794342762063228</v>
      </c>
      <c r="AU379" s="1406">
        <v>4.9160075672965153E-3</v>
      </c>
      <c r="AV379" s="1406">
        <v>4.7690322868903276E-2</v>
      </c>
      <c r="AW379" s="1406">
        <v>1.3065841881891308E-4</v>
      </c>
      <c r="AX379" s="1405" t="s">
        <v>407</v>
      </c>
      <c r="AY379" s="1404">
        <v>1</v>
      </c>
      <c r="AZ379" s="1405" t="s">
        <v>767</v>
      </c>
      <c r="BA379" s="1405" t="s">
        <v>407</v>
      </c>
      <c r="BB379" s="1408"/>
      <c r="BC379" s="1408"/>
      <c r="BD379" s="1404">
        <v>0</v>
      </c>
      <c r="BE379" s="1405" t="s">
        <v>407</v>
      </c>
      <c r="BF379" s="1405" t="s">
        <v>407</v>
      </c>
      <c r="BG379" s="1404">
        <v>0</v>
      </c>
      <c r="BH379" s="1405" t="s">
        <v>407</v>
      </c>
      <c r="BI379" s="1405" t="s">
        <v>407</v>
      </c>
      <c r="BJ379" s="1404">
        <v>0</v>
      </c>
      <c r="BK379" s="1404">
        <v>0</v>
      </c>
      <c r="BL379" s="1404">
        <v>0</v>
      </c>
      <c r="BM379" s="1404">
        <v>0</v>
      </c>
      <c r="BN379" s="1408"/>
      <c r="BO379" s="1404">
        <v>0</v>
      </c>
      <c r="BP379" s="1405" t="s">
        <v>407</v>
      </c>
      <c r="BQ379" s="1405" t="s">
        <v>407</v>
      </c>
      <c r="BR379" s="1404">
        <v>1</v>
      </c>
      <c r="BS379" s="1405" t="s">
        <v>767</v>
      </c>
      <c r="BT379" s="1405" t="s">
        <v>407</v>
      </c>
      <c r="BU379" s="1405" t="s">
        <v>407</v>
      </c>
      <c r="BV379" s="1405" t="s">
        <v>1291</v>
      </c>
      <c r="BW379" s="1404">
        <v>0</v>
      </c>
      <c r="BX379" s="1405" t="s">
        <v>407</v>
      </c>
      <c r="BY379" s="1405" t="s">
        <v>407</v>
      </c>
      <c r="BZ379" s="1405" t="s">
        <v>407</v>
      </c>
      <c r="CA379" s="1404">
        <v>0</v>
      </c>
      <c r="CB379" s="1405" t="s">
        <v>407</v>
      </c>
      <c r="CC379" s="1405" t="s">
        <v>677</v>
      </c>
      <c r="CD379" s="1404" t="b">
        <v>0</v>
      </c>
      <c r="CE379" s="1404" t="b">
        <v>0</v>
      </c>
      <c r="CF379" s="1404" t="b">
        <v>0</v>
      </c>
      <c r="CG379" s="1404" t="b">
        <v>0</v>
      </c>
      <c r="CH379" s="1404" t="b">
        <v>0</v>
      </c>
      <c r="CI379" s="1404" t="b">
        <v>0</v>
      </c>
      <c r="CJ379" s="1404" t="b">
        <v>1</v>
      </c>
      <c r="CK379" s="1404" t="b">
        <v>0</v>
      </c>
      <c r="CL379" s="1404" t="b">
        <v>0</v>
      </c>
      <c r="CM379" s="1405" t="s">
        <v>750</v>
      </c>
      <c r="CN379" s="1408"/>
      <c r="CO379" s="1408"/>
      <c r="CP379" s="1408"/>
      <c r="CQ379" s="1404">
        <v>1</v>
      </c>
      <c r="CR379" s="1408"/>
      <c r="CS379" s="1404">
        <v>1</v>
      </c>
      <c r="CT379" s="1405" t="s">
        <v>407</v>
      </c>
      <c r="CU379" s="1408"/>
    </row>
    <row r="380" spans="1:99" hidden="1" x14ac:dyDescent="0.2">
      <c r="A380" s="1404">
        <v>2024</v>
      </c>
      <c r="B380" s="1405" t="s">
        <v>179</v>
      </c>
      <c r="C380" s="1405" t="s">
        <v>1051</v>
      </c>
      <c r="D380" s="1406">
        <v>1</v>
      </c>
      <c r="E380" s="1406">
        <v>0</v>
      </c>
      <c r="F380" s="1405" t="s">
        <v>243</v>
      </c>
      <c r="G380" s="1407" t="s">
        <v>699</v>
      </c>
      <c r="H380" s="1405" t="s">
        <v>407</v>
      </c>
      <c r="I380" s="1405" t="s">
        <v>694</v>
      </c>
      <c r="J380" s="1405" t="s">
        <v>303</v>
      </c>
      <c r="K380" s="1405" t="s">
        <v>909</v>
      </c>
      <c r="L380" s="1405" t="s">
        <v>407</v>
      </c>
      <c r="M380" s="1405" t="s">
        <v>407</v>
      </c>
      <c r="N380" s="1408"/>
      <c r="O380" s="1407">
        <v>126</v>
      </c>
      <c r="P380" s="1405" t="s">
        <v>695</v>
      </c>
      <c r="Q380" s="1405" t="s">
        <v>474</v>
      </c>
      <c r="R380" s="1409">
        <v>3819</v>
      </c>
      <c r="S380" s="1409">
        <v>1833</v>
      </c>
      <c r="T380" s="1409">
        <v>203</v>
      </c>
      <c r="U380" s="1407">
        <v>13765</v>
      </c>
      <c r="V380" s="1405" t="s">
        <v>696</v>
      </c>
      <c r="W380" s="1405" t="s">
        <v>700</v>
      </c>
      <c r="X380" s="1405" t="s">
        <v>701</v>
      </c>
      <c r="Y380" s="1405" t="s">
        <v>407</v>
      </c>
      <c r="Z380" s="1404">
        <v>1</v>
      </c>
      <c r="AA380" s="1404">
        <v>0</v>
      </c>
      <c r="AB380" s="1408"/>
      <c r="AC380" s="1408"/>
      <c r="AD380" s="1408"/>
      <c r="AE380" s="1408"/>
      <c r="AF380" s="1408"/>
      <c r="AG380" s="1408"/>
      <c r="AH380" s="1408"/>
      <c r="AI380" s="1406">
        <v>0</v>
      </c>
      <c r="AJ380" s="1408"/>
      <c r="AK380" s="1408"/>
      <c r="AL380" s="1408"/>
      <c r="AM380" s="1408"/>
      <c r="AN380" s="1408"/>
      <c r="AO380" s="1408"/>
      <c r="AP380" s="1408"/>
      <c r="AQ380" s="1406">
        <v>15050</v>
      </c>
      <c r="AR380" s="1404" t="s">
        <v>407</v>
      </c>
      <c r="AS380" s="1406">
        <v>41.232876712328768</v>
      </c>
      <c r="AT380" s="1406">
        <v>3.9408222047656456</v>
      </c>
      <c r="AU380" s="1406">
        <v>1.0796773163741495E-2</v>
      </c>
      <c r="AV380" s="1406">
        <v>1.6436439787764052</v>
      </c>
      <c r="AW380" s="1406">
        <v>4.5031341884285078E-3</v>
      </c>
      <c r="AX380" s="1405" t="s">
        <v>407</v>
      </c>
      <c r="AY380" s="1404">
        <v>0</v>
      </c>
      <c r="AZ380" s="1405" t="s">
        <v>407</v>
      </c>
      <c r="BA380" s="1405" t="s">
        <v>407</v>
      </c>
      <c r="BB380" s="1408"/>
      <c r="BC380" s="1408"/>
      <c r="BD380" s="1404">
        <v>0</v>
      </c>
      <c r="BE380" s="1405" t="s">
        <v>407</v>
      </c>
      <c r="BF380" s="1405" t="s">
        <v>407</v>
      </c>
      <c r="BG380" s="1404">
        <v>0</v>
      </c>
      <c r="BH380" s="1405" t="s">
        <v>407</v>
      </c>
      <c r="BI380" s="1405" t="s">
        <v>407</v>
      </c>
      <c r="BJ380" s="1404">
        <v>0</v>
      </c>
      <c r="BK380" s="1404">
        <v>0</v>
      </c>
      <c r="BL380" s="1404">
        <v>0</v>
      </c>
      <c r="BM380" s="1404">
        <v>0</v>
      </c>
      <c r="BN380" s="1408"/>
      <c r="BO380" s="1404">
        <v>0</v>
      </c>
      <c r="BP380" s="1405" t="s">
        <v>407</v>
      </c>
      <c r="BQ380" s="1405" t="s">
        <v>407</v>
      </c>
      <c r="BR380" s="1404">
        <v>1</v>
      </c>
      <c r="BS380" s="1405" t="s">
        <v>808</v>
      </c>
      <c r="BT380" s="1405" t="s">
        <v>407</v>
      </c>
      <c r="BU380" s="1405" t="s">
        <v>407</v>
      </c>
      <c r="BV380" s="1405" t="s">
        <v>1006</v>
      </c>
      <c r="BW380" s="1404">
        <v>0</v>
      </c>
      <c r="BX380" s="1405" t="s">
        <v>407</v>
      </c>
      <c r="BY380" s="1405" t="s">
        <v>407</v>
      </c>
      <c r="BZ380" s="1405" t="s">
        <v>407</v>
      </c>
      <c r="CA380" s="1404">
        <v>0</v>
      </c>
      <c r="CB380" s="1405" t="s">
        <v>407</v>
      </c>
      <c r="CC380" s="1405" t="s">
        <v>677</v>
      </c>
      <c r="CD380" s="1404" t="b">
        <v>0</v>
      </c>
      <c r="CE380" s="1404" t="b">
        <v>0</v>
      </c>
      <c r="CF380" s="1404" t="b">
        <v>0</v>
      </c>
      <c r="CG380" s="1404" t="b">
        <v>0</v>
      </c>
      <c r="CH380" s="1404" t="b">
        <v>0</v>
      </c>
      <c r="CI380" s="1404" t="b">
        <v>0</v>
      </c>
      <c r="CJ380" s="1404" t="b">
        <v>1</v>
      </c>
      <c r="CK380" s="1404" t="b">
        <v>0</v>
      </c>
      <c r="CL380" s="1404" t="b">
        <v>0</v>
      </c>
      <c r="CM380" s="1405" t="s">
        <v>698</v>
      </c>
      <c r="CN380" s="1408"/>
      <c r="CO380" s="1408"/>
      <c r="CP380" s="1408"/>
      <c r="CQ380" s="1404">
        <v>1</v>
      </c>
      <c r="CR380" s="1408"/>
      <c r="CS380" s="1404">
        <v>1</v>
      </c>
      <c r="CT380" s="1405" t="s">
        <v>407</v>
      </c>
      <c r="CU380" s="1408"/>
    </row>
    <row r="381" spans="1:99" hidden="1" x14ac:dyDescent="0.2">
      <c r="A381" s="1404">
        <v>2024</v>
      </c>
      <c r="B381" s="1405" t="s">
        <v>179</v>
      </c>
      <c r="C381" s="1405" t="s">
        <v>1029</v>
      </c>
      <c r="D381" s="1406">
        <v>1</v>
      </c>
      <c r="E381" s="1406">
        <v>0</v>
      </c>
      <c r="F381" s="1405" t="s">
        <v>243</v>
      </c>
      <c r="G381" s="1407" t="s">
        <v>699</v>
      </c>
      <c r="H381" s="1405" t="s">
        <v>407</v>
      </c>
      <c r="I381" s="1405" t="s">
        <v>694</v>
      </c>
      <c r="J381" s="1405" t="s">
        <v>303</v>
      </c>
      <c r="K381" s="1405" t="s">
        <v>1030</v>
      </c>
      <c r="L381" s="1405" t="s">
        <v>407</v>
      </c>
      <c r="M381" s="1405" t="s">
        <v>407</v>
      </c>
      <c r="N381" s="1408"/>
      <c r="O381" s="1407">
        <v>126</v>
      </c>
      <c r="P381" s="1405" t="s">
        <v>695</v>
      </c>
      <c r="Q381" s="1405" t="s">
        <v>474</v>
      </c>
      <c r="R381" s="1409">
        <v>19535</v>
      </c>
      <c r="S381" s="1409">
        <v>8238</v>
      </c>
      <c r="T381" s="1409">
        <v>987</v>
      </c>
      <c r="U381" s="1407">
        <v>13765</v>
      </c>
      <c r="V381" s="1405" t="s">
        <v>696</v>
      </c>
      <c r="W381" s="1405" t="s">
        <v>700</v>
      </c>
      <c r="X381" s="1405" t="s">
        <v>701</v>
      </c>
      <c r="Y381" s="1405" t="s">
        <v>407</v>
      </c>
      <c r="Z381" s="1404">
        <v>1</v>
      </c>
      <c r="AA381" s="1404">
        <v>0</v>
      </c>
      <c r="AB381" s="1408"/>
      <c r="AC381" s="1408"/>
      <c r="AD381" s="1408"/>
      <c r="AE381" s="1408"/>
      <c r="AF381" s="1408"/>
      <c r="AG381" s="1408"/>
      <c r="AH381" s="1406">
        <v>0</v>
      </c>
      <c r="AI381" s="1406">
        <v>0</v>
      </c>
      <c r="AJ381" s="1408"/>
      <c r="AK381" s="1408"/>
      <c r="AL381" s="1408"/>
      <c r="AM381" s="1408"/>
      <c r="AN381" s="1408"/>
      <c r="AO381" s="1408"/>
      <c r="AP381" s="1406">
        <v>0</v>
      </c>
      <c r="AQ381" s="1406">
        <v>232844</v>
      </c>
      <c r="AR381" s="1404" t="s">
        <v>407</v>
      </c>
      <c r="AS381" s="1406">
        <v>637.92876712328768</v>
      </c>
      <c r="AT381" s="1406">
        <v>11.919324289736371</v>
      </c>
      <c r="AU381" s="1406">
        <v>3.2655682985579103E-2</v>
      </c>
      <c r="AV381" s="1406">
        <v>1.6436439787764052</v>
      </c>
      <c r="AW381" s="1406">
        <v>4.5031341884285078E-3</v>
      </c>
      <c r="AX381" s="1405" t="s">
        <v>407</v>
      </c>
      <c r="AY381" s="1404">
        <v>0</v>
      </c>
      <c r="AZ381" s="1405" t="s">
        <v>407</v>
      </c>
      <c r="BA381" s="1405" t="s">
        <v>407</v>
      </c>
      <c r="BB381" s="1408"/>
      <c r="BC381" s="1408"/>
      <c r="BD381" s="1404">
        <v>0</v>
      </c>
      <c r="BE381" s="1405" t="s">
        <v>407</v>
      </c>
      <c r="BF381" s="1405" t="s">
        <v>407</v>
      </c>
      <c r="BG381" s="1404">
        <v>0</v>
      </c>
      <c r="BH381" s="1405" t="s">
        <v>407</v>
      </c>
      <c r="BI381" s="1405" t="s">
        <v>407</v>
      </c>
      <c r="BJ381" s="1404">
        <v>1</v>
      </c>
      <c r="BK381" s="1404">
        <v>0</v>
      </c>
      <c r="BL381" s="1404">
        <v>0</v>
      </c>
      <c r="BM381" s="1404">
        <v>0</v>
      </c>
      <c r="BN381" s="1408"/>
      <c r="BO381" s="1404">
        <v>0</v>
      </c>
      <c r="BP381" s="1405" t="s">
        <v>407</v>
      </c>
      <c r="BQ381" s="1405" t="s">
        <v>407</v>
      </c>
      <c r="BR381" s="1404">
        <v>0</v>
      </c>
      <c r="BS381" s="1405" t="s">
        <v>407</v>
      </c>
      <c r="BT381" s="1405" t="s">
        <v>407</v>
      </c>
      <c r="BU381" s="1405" t="s">
        <v>407</v>
      </c>
      <c r="BV381" s="1405" t="s">
        <v>407</v>
      </c>
      <c r="BW381" s="1404">
        <v>0</v>
      </c>
      <c r="BX381" s="1405" t="s">
        <v>407</v>
      </c>
      <c r="BY381" s="1405" t="s">
        <v>407</v>
      </c>
      <c r="BZ381" s="1405" t="s">
        <v>407</v>
      </c>
      <c r="CA381" s="1404">
        <v>0</v>
      </c>
      <c r="CB381" s="1405" t="s">
        <v>407</v>
      </c>
      <c r="CC381" s="1405" t="s">
        <v>677</v>
      </c>
      <c r="CD381" s="1404" t="b">
        <v>0</v>
      </c>
      <c r="CE381" s="1404" t="b">
        <v>0</v>
      </c>
      <c r="CF381" s="1404" t="b">
        <v>0</v>
      </c>
      <c r="CG381" s="1404" t="b">
        <v>0</v>
      </c>
      <c r="CH381" s="1404" t="b">
        <v>0</v>
      </c>
      <c r="CI381" s="1404" t="b">
        <v>0</v>
      </c>
      <c r="CJ381" s="1404" t="b">
        <v>1</v>
      </c>
      <c r="CK381" s="1404" t="b">
        <v>0</v>
      </c>
      <c r="CL381" s="1404" t="b">
        <v>0</v>
      </c>
      <c r="CM381" s="1405" t="s">
        <v>698</v>
      </c>
      <c r="CN381" s="1408"/>
      <c r="CO381" s="1408"/>
      <c r="CP381" s="1408"/>
      <c r="CQ381" s="1404">
        <v>1</v>
      </c>
      <c r="CR381" s="1408"/>
      <c r="CS381" s="1404">
        <v>1</v>
      </c>
      <c r="CT381" s="1405" t="s">
        <v>407</v>
      </c>
      <c r="CU381" s="1408"/>
    </row>
    <row r="382" spans="1:99" hidden="1" x14ac:dyDescent="0.2">
      <c r="A382" s="1404">
        <v>2024</v>
      </c>
      <c r="B382" s="1405" t="s">
        <v>189</v>
      </c>
      <c r="C382" s="1405" t="s">
        <v>717</v>
      </c>
      <c r="D382" s="1406">
        <v>1</v>
      </c>
      <c r="E382" s="1406">
        <v>0</v>
      </c>
      <c r="F382" s="1405" t="s">
        <v>243</v>
      </c>
      <c r="G382" s="1407" t="s">
        <v>699</v>
      </c>
      <c r="H382" s="1405" t="s">
        <v>407</v>
      </c>
      <c r="I382" s="1405" t="s">
        <v>694</v>
      </c>
      <c r="J382" s="1405" t="s">
        <v>342</v>
      </c>
      <c r="K382" s="1405" t="s">
        <v>718</v>
      </c>
      <c r="L382" s="1405" t="s">
        <v>407</v>
      </c>
      <c r="M382" s="1405" t="s">
        <v>407</v>
      </c>
      <c r="N382" s="1408"/>
      <c r="O382" s="1407">
        <v>126</v>
      </c>
      <c r="P382" s="1405" t="s">
        <v>695</v>
      </c>
      <c r="Q382" s="1405" t="s">
        <v>483</v>
      </c>
      <c r="R382" s="1409">
        <v>5633</v>
      </c>
      <c r="S382" s="1409">
        <v>3036</v>
      </c>
      <c r="T382" s="1409">
        <v>385</v>
      </c>
      <c r="U382" s="1407">
        <v>13765</v>
      </c>
      <c r="V382" s="1405" t="s">
        <v>696</v>
      </c>
      <c r="W382" s="1405" t="s">
        <v>700</v>
      </c>
      <c r="X382" s="1405" t="s">
        <v>701</v>
      </c>
      <c r="Y382" s="1405" t="s">
        <v>407</v>
      </c>
      <c r="Z382" s="1404">
        <v>1</v>
      </c>
      <c r="AA382" s="1404">
        <v>0</v>
      </c>
      <c r="AB382" s="1408"/>
      <c r="AC382" s="1408"/>
      <c r="AD382" s="1408"/>
      <c r="AE382" s="1408"/>
      <c r="AF382" s="1408"/>
      <c r="AG382" s="1408"/>
      <c r="AH382" s="1408"/>
      <c r="AI382" s="1406">
        <v>198</v>
      </c>
      <c r="AJ382" s="1408"/>
      <c r="AK382" s="1408"/>
      <c r="AL382" s="1408"/>
      <c r="AM382" s="1408"/>
      <c r="AN382" s="1408"/>
      <c r="AO382" s="1408"/>
      <c r="AP382" s="1408"/>
      <c r="AQ382" s="1406">
        <v>384</v>
      </c>
      <c r="AR382" s="1404" t="s">
        <v>407</v>
      </c>
      <c r="AS382" s="1406">
        <v>1.0520547945205478</v>
      </c>
      <c r="AT382" s="1406">
        <v>6.8169714184271257E-2</v>
      </c>
      <c r="AU382" s="1406">
        <v>1.8676634023088017E-4</v>
      </c>
      <c r="AV382" s="1406">
        <v>7.9474366344750635E-2</v>
      </c>
      <c r="AW382" s="1406">
        <v>2.1773798998561819E-4</v>
      </c>
      <c r="AX382" s="1405" t="s">
        <v>407</v>
      </c>
      <c r="AY382" s="1404">
        <v>0</v>
      </c>
      <c r="AZ382" s="1405" t="s">
        <v>407</v>
      </c>
      <c r="BA382" s="1405" t="s">
        <v>407</v>
      </c>
      <c r="BB382" s="1408"/>
      <c r="BC382" s="1408"/>
      <c r="BD382" s="1404">
        <v>0</v>
      </c>
      <c r="BE382" s="1405" t="s">
        <v>407</v>
      </c>
      <c r="BF382" s="1405" t="s">
        <v>407</v>
      </c>
      <c r="BG382" s="1404">
        <v>0</v>
      </c>
      <c r="BH382" s="1405" t="s">
        <v>407</v>
      </c>
      <c r="BI382" s="1405" t="s">
        <v>407</v>
      </c>
      <c r="BJ382" s="1404">
        <v>0</v>
      </c>
      <c r="BK382" s="1404">
        <v>0</v>
      </c>
      <c r="BL382" s="1404">
        <v>0</v>
      </c>
      <c r="BM382" s="1404">
        <v>0</v>
      </c>
      <c r="BN382" s="1408"/>
      <c r="BO382" s="1404">
        <v>0</v>
      </c>
      <c r="BP382" s="1405" t="s">
        <v>407</v>
      </c>
      <c r="BQ382" s="1405" t="s">
        <v>407</v>
      </c>
      <c r="BR382" s="1404">
        <v>1</v>
      </c>
      <c r="BS382" s="1405" t="s">
        <v>808</v>
      </c>
      <c r="BT382" s="1405" t="s">
        <v>407</v>
      </c>
      <c r="BU382" s="1405" t="s">
        <v>407</v>
      </c>
      <c r="BV382" s="1405" t="s">
        <v>846</v>
      </c>
      <c r="BW382" s="1404">
        <v>0</v>
      </c>
      <c r="BX382" s="1405" t="s">
        <v>407</v>
      </c>
      <c r="BY382" s="1405" t="s">
        <v>407</v>
      </c>
      <c r="BZ382" s="1405" t="s">
        <v>407</v>
      </c>
      <c r="CA382" s="1404">
        <v>0</v>
      </c>
      <c r="CB382" s="1405" t="s">
        <v>407</v>
      </c>
      <c r="CC382" s="1405" t="s">
        <v>677</v>
      </c>
      <c r="CD382" s="1404" t="b">
        <v>0</v>
      </c>
      <c r="CE382" s="1404" t="b">
        <v>0</v>
      </c>
      <c r="CF382" s="1404" t="b">
        <v>0</v>
      </c>
      <c r="CG382" s="1404" t="b">
        <v>0</v>
      </c>
      <c r="CH382" s="1404" t="b">
        <v>0</v>
      </c>
      <c r="CI382" s="1404" t="b">
        <v>0</v>
      </c>
      <c r="CJ382" s="1404" t="b">
        <v>1</v>
      </c>
      <c r="CK382" s="1404" t="b">
        <v>0</v>
      </c>
      <c r="CL382" s="1404" t="b">
        <v>0</v>
      </c>
      <c r="CM382" s="1405" t="s">
        <v>698</v>
      </c>
      <c r="CN382" s="1408"/>
      <c r="CO382" s="1408"/>
      <c r="CP382" s="1408"/>
      <c r="CQ382" s="1404">
        <v>1</v>
      </c>
      <c r="CR382" s="1408"/>
      <c r="CS382" s="1404">
        <v>1</v>
      </c>
      <c r="CT382" s="1405" t="s">
        <v>407</v>
      </c>
      <c r="CU382" s="1408"/>
    </row>
    <row r="383" spans="1:99" hidden="1" x14ac:dyDescent="0.2">
      <c r="A383" s="1404">
        <v>2024</v>
      </c>
      <c r="B383" s="1405" t="s">
        <v>179</v>
      </c>
      <c r="C383" s="1405" t="s">
        <v>1054</v>
      </c>
      <c r="D383" s="1406">
        <v>1</v>
      </c>
      <c r="E383" s="1406">
        <v>0</v>
      </c>
      <c r="F383" s="1405" t="s">
        <v>243</v>
      </c>
      <c r="G383" s="1407" t="s">
        <v>699</v>
      </c>
      <c r="H383" s="1405" t="s">
        <v>407</v>
      </c>
      <c r="I383" s="1405" t="s">
        <v>694</v>
      </c>
      <c r="J383" s="1405" t="s">
        <v>303</v>
      </c>
      <c r="K383" s="1405" t="s">
        <v>1055</v>
      </c>
      <c r="L383" s="1405" t="s">
        <v>407</v>
      </c>
      <c r="M383" s="1405" t="s">
        <v>407</v>
      </c>
      <c r="N383" s="1408"/>
      <c r="O383" s="1407">
        <v>126</v>
      </c>
      <c r="P383" s="1405" t="s">
        <v>695</v>
      </c>
      <c r="Q383" s="1405" t="s">
        <v>474</v>
      </c>
      <c r="R383" s="1409">
        <v>12720</v>
      </c>
      <c r="S383" s="1409">
        <v>5423</v>
      </c>
      <c r="T383" s="1409">
        <v>620</v>
      </c>
      <c r="U383" s="1407">
        <v>13765</v>
      </c>
      <c r="V383" s="1405" t="s">
        <v>696</v>
      </c>
      <c r="W383" s="1405" t="s">
        <v>700</v>
      </c>
      <c r="X383" s="1405" t="s">
        <v>701</v>
      </c>
      <c r="Y383" s="1405" t="s">
        <v>407</v>
      </c>
      <c r="Z383" s="1404">
        <v>1</v>
      </c>
      <c r="AA383" s="1404">
        <v>0</v>
      </c>
      <c r="AB383" s="1408"/>
      <c r="AC383" s="1408"/>
      <c r="AD383" s="1408"/>
      <c r="AE383" s="1408"/>
      <c r="AF383" s="1408"/>
      <c r="AG383" s="1406">
        <v>0</v>
      </c>
      <c r="AH383" s="1408"/>
      <c r="AI383" s="1406">
        <v>0</v>
      </c>
      <c r="AJ383" s="1408"/>
      <c r="AK383" s="1408"/>
      <c r="AL383" s="1408"/>
      <c r="AM383" s="1408"/>
      <c r="AN383" s="1408"/>
      <c r="AO383" s="1406">
        <v>12680</v>
      </c>
      <c r="AP383" s="1408"/>
      <c r="AQ383" s="1406">
        <v>12680</v>
      </c>
      <c r="AR383" s="1404" t="s">
        <v>407</v>
      </c>
      <c r="AS383" s="1406">
        <v>34.739726027397261</v>
      </c>
      <c r="AT383" s="1406">
        <v>0.99685534591194969</v>
      </c>
      <c r="AU383" s="1406">
        <v>2.7311105367450678E-3</v>
      </c>
      <c r="AV383" s="1406">
        <v>1.6436439787764052</v>
      </c>
      <c r="AW383" s="1406">
        <v>4.5031341884285078E-3</v>
      </c>
      <c r="AX383" s="1405" t="s">
        <v>407</v>
      </c>
      <c r="AY383" s="1404">
        <v>1</v>
      </c>
      <c r="AZ383" s="1405" t="s">
        <v>751</v>
      </c>
      <c r="BA383" s="1405" t="s">
        <v>407</v>
      </c>
      <c r="BB383" s="1408"/>
      <c r="BC383" s="1408"/>
      <c r="BD383" s="1404">
        <v>0</v>
      </c>
      <c r="BE383" s="1405" t="s">
        <v>407</v>
      </c>
      <c r="BF383" s="1405" t="s">
        <v>407</v>
      </c>
      <c r="BG383" s="1404">
        <v>0</v>
      </c>
      <c r="BH383" s="1405" t="s">
        <v>407</v>
      </c>
      <c r="BI383" s="1405" t="s">
        <v>407</v>
      </c>
      <c r="BJ383" s="1404">
        <v>0</v>
      </c>
      <c r="BK383" s="1404">
        <v>0</v>
      </c>
      <c r="BL383" s="1404">
        <v>0</v>
      </c>
      <c r="BM383" s="1404">
        <v>0</v>
      </c>
      <c r="BN383" s="1408"/>
      <c r="BO383" s="1404">
        <v>0</v>
      </c>
      <c r="BP383" s="1405" t="s">
        <v>407</v>
      </c>
      <c r="BQ383" s="1405" t="s">
        <v>407</v>
      </c>
      <c r="BR383" s="1404">
        <v>0</v>
      </c>
      <c r="BS383" s="1405" t="s">
        <v>407</v>
      </c>
      <c r="BT383" s="1405" t="s">
        <v>407</v>
      </c>
      <c r="BU383" s="1405" t="s">
        <v>407</v>
      </c>
      <c r="BV383" s="1405" t="s">
        <v>1170</v>
      </c>
      <c r="BW383" s="1404">
        <v>0</v>
      </c>
      <c r="BX383" s="1405" t="s">
        <v>407</v>
      </c>
      <c r="BY383" s="1405" t="s">
        <v>407</v>
      </c>
      <c r="BZ383" s="1405" t="s">
        <v>407</v>
      </c>
      <c r="CA383" s="1404">
        <v>0</v>
      </c>
      <c r="CB383" s="1405" t="s">
        <v>407</v>
      </c>
      <c r="CC383" s="1405" t="s">
        <v>677</v>
      </c>
      <c r="CD383" s="1404" t="b">
        <v>0</v>
      </c>
      <c r="CE383" s="1404" t="b">
        <v>0</v>
      </c>
      <c r="CF383" s="1404" t="b">
        <v>0</v>
      </c>
      <c r="CG383" s="1404" t="b">
        <v>0</v>
      </c>
      <c r="CH383" s="1404" t="b">
        <v>0</v>
      </c>
      <c r="CI383" s="1404" t="b">
        <v>0</v>
      </c>
      <c r="CJ383" s="1404" t="b">
        <v>1</v>
      </c>
      <c r="CK383" s="1404" t="b">
        <v>0</v>
      </c>
      <c r="CL383" s="1404" t="b">
        <v>0</v>
      </c>
      <c r="CM383" s="1405" t="s">
        <v>750</v>
      </c>
      <c r="CN383" s="1408"/>
      <c r="CO383" s="1408"/>
      <c r="CP383" s="1408"/>
      <c r="CQ383" s="1404">
        <v>1</v>
      </c>
      <c r="CR383" s="1408"/>
      <c r="CS383" s="1404">
        <v>1</v>
      </c>
      <c r="CT383" s="1405" t="s">
        <v>407</v>
      </c>
      <c r="CU383" s="1408"/>
    </row>
    <row r="384" spans="1:99" hidden="1" x14ac:dyDescent="0.2">
      <c r="A384" s="1404">
        <v>2024</v>
      </c>
      <c r="B384" s="1405" t="s">
        <v>187</v>
      </c>
      <c r="C384" s="1405" t="s">
        <v>1089</v>
      </c>
      <c r="D384" s="1406">
        <v>1</v>
      </c>
      <c r="E384" s="1406">
        <v>0</v>
      </c>
      <c r="F384" s="1405" t="s">
        <v>243</v>
      </c>
      <c r="G384" s="1407" t="s">
        <v>699</v>
      </c>
      <c r="H384" s="1405" t="s">
        <v>407</v>
      </c>
      <c r="I384" s="1405" t="s">
        <v>694</v>
      </c>
      <c r="J384" s="1405" t="s">
        <v>335</v>
      </c>
      <c r="K384" s="1405" t="s">
        <v>1090</v>
      </c>
      <c r="L384" s="1405" t="s">
        <v>407</v>
      </c>
      <c r="M384" s="1405" t="s">
        <v>407</v>
      </c>
      <c r="N384" s="1408"/>
      <c r="O384" s="1407">
        <v>126</v>
      </c>
      <c r="P384" s="1405" t="s">
        <v>695</v>
      </c>
      <c r="Q384" s="1405" t="s">
        <v>481</v>
      </c>
      <c r="R384" s="1409">
        <v>62845</v>
      </c>
      <c r="S384" s="1409">
        <v>28102</v>
      </c>
      <c r="T384" s="1409">
        <v>5118</v>
      </c>
      <c r="U384" s="1407">
        <v>13765</v>
      </c>
      <c r="V384" s="1405" t="s">
        <v>696</v>
      </c>
      <c r="W384" s="1405" t="s">
        <v>700</v>
      </c>
      <c r="X384" s="1405" t="s">
        <v>701</v>
      </c>
      <c r="Y384" s="1405" t="s">
        <v>407</v>
      </c>
      <c r="Z384" s="1404">
        <v>1</v>
      </c>
      <c r="AA384" s="1404">
        <v>0</v>
      </c>
      <c r="AB384" s="1408"/>
      <c r="AC384" s="1408"/>
      <c r="AD384" s="1408"/>
      <c r="AE384" s="1408"/>
      <c r="AF384" s="1408"/>
      <c r="AG384" s="1406">
        <v>7290</v>
      </c>
      <c r="AH384" s="1408"/>
      <c r="AI384" s="1406">
        <v>7290</v>
      </c>
      <c r="AJ384" s="1408"/>
      <c r="AK384" s="1408"/>
      <c r="AL384" s="1408"/>
      <c r="AM384" s="1408"/>
      <c r="AN384" s="1408"/>
      <c r="AO384" s="1406">
        <v>40660</v>
      </c>
      <c r="AP384" s="1408"/>
      <c r="AQ384" s="1406">
        <v>40660</v>
      </c>
      <c r="AR384" s="1404" t="s">
        <v>407</v>
      </c>
      <c r="AS384" s="1406">
        <v>111.39726027397261</v>
      </c>
      <c r="AT384" s="1406">
        <v>0.64698862280213221</v>
      </c>
      <c r="AU384" s="1406">
        <v>1.7725715693209102E-3</v>
      </c>
      <c r="AV384" s="1406">
        <v>7.5007102246523585E-2</v>
      </c>
      <c r="AW384" s="1406">
        <v>2.0549891026444818E-4</v>
      </c>
      <c r="AX384" s="1405" t="s">
        <v>407</v>
      </c>
      <c r="AY384" s="1404">
        <v>1</v>
      </c>
      <c r="AZ384" s="1405" t="s">
        <v>1300</v>
      </c>
      <c r="BA384" s="1405" t="s">
        <v>407</v>
      </c>
      <c r="BB384" s="1408"/>
      <c r="BC384" s="1408"/>
      <c r="BD384" s="1404">
        <v>0</v>
      </c>
      <c r="BE384" s="1405" t="s">
        <v>407</v>
      </c>
      <c r="BF384" s="1405" t="s">
        <v>407</v>
      </c>
      <c r="BG384" s="1404">
        <v>0</v>
      </c>
      <c r="BH384" s="1405" t="s">
        <v>407</v>
      </c>
      <c r="BI384" s="1405" t="s">
        <v>407</v>
      </c>
      <c r="BJ384" s="1404">
        <v>0</v>
      </c>
      <c r="BK384" s="1404">
        <v>0</v>
      </c>
      <c r="BL384" s="1404">
        <v>0</v>
      </c>
      <c r="BM384" s="1404">
        <v>0</v>
      </c>
      <c r="BN384" s="1408"/>
      <c r="BO384" s="1404">
        <v>0</v>
      </c>
      <c r="BP384" s="1405" t="s">
        <v>407</v>
      </c>
      <c r="BQ384" s="1405" t="s">
        <v>407</v>
      </c>
      <c r="BR384" s="1404">
        <v>0</v>
      </c>
      <c r="BS384" s="1405" t="s">
        <v>407</v>
      </c>
      <c r="BT384" s="1405" t="s">
        <v>407</v>
      </c>
      <c r="BU384" s="1405" t="s">
        <v>407</v>
      </c>
      <c r="BV384" s="1405" t="s">
        <v>1301</v>
      </c>
      <c r="BW384" s="1404">
        <v>0</v>
      </c>
      <c r="BX384" s="1405" t="s">
        <v>407</v>
      </c>
      <c r="BY384" s="1405" t="s">
        <v>407</v>
      </c>
      <c r="BZ384" s="1405" t="s">
        <v>407</v>
      </c>
      <c r="CA384" s="1404">
        <v>0</v>
      </c>
      <c r="CB384" s="1405" t="s">
        <v>407</v>
      </c>
      <c r="CC384" s="1405" t="s">
        <v>677</v>
      </c>
      <c r="CD384" s="1404" t="b">
        <v>0</v>
      </c>
      <c r="CE384" s="1404" t="b">
        <v>0</v>
      </c>
      <c r="CF384" s="1404" t="b">
        <v>0</v>
      </c>
      <c r="CG384" s="1404" t="b">
        <v>0</v>
      </c>
      <c r="CH384" s="1404" t="b">
        <v>0</v>
      </c>
      <c r="CI384" s="1404" t="b">
        <v>0</v>
      </c>
      <c r="CJ384" s="1404" t="b">
        <v>1</v>
      </c>
      <c r="CK384" s="1404" t="b">
        <v>0</v>
      </c>
      <c r="CL384" s="1404" t="b">
        <v>0</v>
      </c>
      <c r="CM384" s="1405" t="s">
        <v>750</v>
      </c>
      <c r="CN384" s="1408"/>
      <c r="CO384" s="1408"/>
      <c r="CP384" s="1408"/>
      <c r="CQ384" s="1404">
        <v>1</v>
      </c>
      <c r="CR384" s="1408"/>
      <c r="CS384" s="1404">
        <v>1</v>
      </c>
      <c r="CT384" s="1405" t="s">
        <v>407</v>
      </c>
      <c r="CU384" s="1408"/>
    </row>
    <row r="385" spans="1:99" hidden="1" x14ac:dyDescent="0.2">
      <c r="A385" s="1404">
        <v>2024</v>
      </c>
      <c r="B385" s="1405" t="s">
        <v>182</v>
      </c>
      <c r="C385" s="1405" t="s">
        <v>1181</v>
      </c>
      <c r="D385" s="1406">
        <v>1</v>
      </c>
      <c r="E385" s="1406">
        <v>0</v>
      </c>
      <c r="F385" s="1405" t="s">
        <v>243</v>
      </c>
      <c r="G385" s="1407" t="s">
        <v>699</v>
      </c>
      <c r="H385" s="1405" t="s">
        <v>407</v>
      </c>
      <c r="I385" s="1405" t="s">
        <v>694</v>
      </c>
      <c r="J385" s="1405" t="s">
        <v>315</v>
      </c>
      <c r="K385" s="1405" t="s">
        <v>783</v>
      </c>
      <c r="L385" s="1405" t="s">
        <v>407</v>
      </c>
      <c r="M385" s="1405" t="s">
        <v>407</v>
      </c>
      <c r="N385" s="1408"/>
      <c r="O385" s="1407">
        <v>126</v>
      </c>
      <c r="P385" s="1405" t="s">
        <v>695</v>
      </c>
      <c r="Q385" s="1405" t="s">
        <v>477</v>
      </c>
      <c r="R385" s="1409">
        <v>2113</v>
      </c>
      <c r="S385" s="1409">
        <v>945</v>
      </c>
      <c r="T385" s="1409">
        <v>84</v>
      </c>
      <c r="U385" s="1407">
        <v>13765</v>
      </c>
      <c r="V385" s="1405" t="s">
        <v>696</v>
      </c>
      <c r="W385" s="1405" t="s">
        <v>700</v>
      </c>
      <c r="X385" s="1405" t="s">
        <v>701</v>
      </c>
      <c r="Y385" s="1405" t="s">
        <v>407</v>
      </c>
      <c r="Z385" s="1404">
        <v>1</v>
      </c>
      <c r="AA385" s="1404">
        <v>0</v>
      </c>
      <c r="AB385" s="1408"/>
      <c r="AC385" s="1408"/>
      <c r="AD385" s="1408"/>
      <c r="AE385" s="1408"/>
      <c r="AF385" s="1408"/>
      <c r="AG385" s="1408"/>
      <c r="AH385" s="1408"/>
      <c r="AI385" s="1406">
        <v>0</v>
      </c>
      <c r="AJ385" s="1408"/>
      <c r="AK385" s="1408"/>
      <c r="AL385" s="1408"/>
      <c r="AM385" s="1408"/>
      <c r="AN385" s="1408"/>
      <c r="AO385" s="1408"/>
      <c r="AP385" s="1408"/>
      <c r="AQ385" s="1406">
        <v>100</v>
      </c>
      <c r="AR385" s="1404" t="s">
        <v>407</v>
      </c>
      <c r="AS385" s="1406">
        <v>0.27397260273972601</v>
      </c>
      <c r="AT385" s="1406">
        <v>4.7326076668244205E-2</v>
      </c>
      <c r="AU385" s="1406">
        <v>1.2966048402258685E-4</v>
      </c>
      <c r="AV385" s="1406">
        <v>0.47790619645061172</v>
      </c>
      <c r="AW385" s="1406">
        <v>1.309332045070169E-3</v>
      </c>
      <c r="AX385" s="1405" t="s">
        <v>407</v>
      </c>
      <c r="AY385" s="1404">
        <v>0</v>
      </c>
      <c r="AZ385" s="1405" t="s">
        <v>407</v>
      </c>
      <c r="BA385" s="1405" t="s">
        <v>407</v>
      </c>
      <c r="BB385" s="1408"/>
      <c r="BC385" s="1408"/>
      <c r="BD385" s="1404">
        <v>0</v>
      </c>
      <c r="BE385" s="1405" t="s">
        <v>407</v>
      </c>
      <c r="BF385" s="1405" t="s">
        <v>407</v>
      </c>
      <c r="BG385" s="1404">
        <v>0</v>
      </c>
      <c r="BH385" s="1405" t="s">
        <v>407</v>
      </c>
      <c r="BI385" s="1405" t="s">
        <v>407</v>
      </c>
      <c r="BJ385" s="1404">
        <v>0</v>
      </c>
      <c r="BK385" s="1404">
        <v>0</v>
      </c>
      <c r="BL385" s="1404">
        <v>0</v>
      </c>
      <c r="BM385" s="1404">
        <v>0</v>
      </c>
      <c r="BN385" s="1408"/>
      <c r="BO385" s="1404">
        <v>0</v>
      </c>
      <c r="BP385" s="1405" t="s">
        <v>407</v>
      </c>
      <c r="BQ385" s="1405" t="s">
        <v>407</v>
      </c>
      <c r="BR385" s="1404">
        <v>1</v>
      </c>
      <c r="BS385" s="1405" t="s">
        <v>713</v>
      </c>
      <c r="BT385" s="1405" t="s">
        <v>407</v>
      </c>
      <c r="BU385" s="1405" t="s">
        <v>407</v>
      </c>
      <c r="BV385" s="1405" t="s">
        <v>1002</v>
      </c>
      <c r="BW385" s="1404">
        <v>0</v>
      </c>
      <c r="BX385" s="1405" t="s">
        <v>407</v>
      </c>
      <c r="BY385" s="1405" t="s">
        <v>407</v>
      </c>
      <c r="BZ385" s="1405" t="s">
        <v>407</v>
      </c>
      <c r="CA385" s="1404">
        <v>0</v>
      </c>
      <c r="CB385" s="1405" t="s">
        <v>407</v>
      </c>
      <c r="CC385" s="1405" t="s">
        <v>677</v>
      </c>
      <c r="CD385" s="1404" t="b">
        <v>0</v>
      </c>
      <c r="CE385" s="1404" t="b">
        <v>0</v>
      </c>
      <c r="CF385" s="1404" t="b">
        <v>0</v>
      </c>
      <c r="CG385" s="1404" t="b">
        <v>0</v>
      </c>
      <c r="CH385" s="1404" t="b">
        <v>0</v>
      </c>
      <c r="CI385" s="1404" t="b">
        <v>0</v>
      </c>
      <c r="CJ385" s="1404" t="b">
        <v>1</v>
      </c>
      <c r="CK385" s="1404" t="b">
        <v>0</v>
      </c>
      <c r="CL385" s="1404" t="b">
        <v>0</v>
      </c>
      <c r="CM385" s="1405" t="s">
        <v>698</v>
      </c>
      <c r="CN385" s="1408"/>
      <c r="CO385" s="1408"/>
      <c r="CP385" s="1408"/>
      <c r="CQ385" s="1404">
        <v>1</v>
      </c>
      <c r="CR385" s="1408"/>
      <c r="CS385" s="1404">
        <v>1</v>
      </c>
      <c r="CT385" s="1405" t="s">
        <v>407</v>
      </c>
      <c r="CU385" s="1408"/>
    </row>
    <row r="386" spans="1:99" hidden="1" x14ac:dyDescent="0.2">
      <c r="A386" s="1404">
        <v>2024</v>
      </c>
      <c r="B386" s="1405" t="s">
        <v>179</v>
      </c>
      <c r="C386" s="1405" t="s">
        <v>1268</v>
      </c>
      <c r="D386" s="1406">
        <v>1</v>
      </c>
      <c r="E386" s="1406">
        <v>0</v>
      </c>
      <c r="F386" s="1405" t="s">
        <v>243</v>
      </c>
      <c r="G386" s="1407" t="s">
        <v>699</v>
      </c>
      <c r="H386" s="1405" t="s">
        <v>407</v>
      </c>
      <c r="I386" s="1405" t="s">
        <v>694</v>
      </c>
      <c r="J386" s="1405" t="s">
        <v>303</v>
      </c>
      <c r="K386" s="1405" t="s">
        <v>1269</v>
      </c>
      <c r="L386" s="1405" t="s">
        <v>407</v>
      </c>
      <c r="M386" s="1405" t="s">
        <v>407</v>
      </c>
      <c r="N386" s="1408"/>
      <c r="O386" s="1407">
        <v>126</v>
      </c>
      <c r="P386" s="1405" t="s">
        <v>695</v>
      </c>
      <c r="Q386" s="1405" t="s">
        <v>474</v>
      </c>
      <c r="R386" s="1409">
        <v>4123</v>
      </c>
      <c r="S386" s="1409">
        <v>1638</v>
      </c>
      <c r="T386" s="1409">
        <v>134</v>
      </c>
      <c r="U386" s="1407">
        <v>13765</v>
      </c>
      <c r="V386" s="1405" t="s">
        <v>696</v>
      </c>
      <c r="W386" s="1405" t="s">
        <v>700</v>
      </c>
      <c r="X386" s="1405" t="s">
        <v>701</v>
      </c>
      <c r="Y386" s="1405" t="s">
        <v>407</v>
      </c>
      <c r="Z386" s="1404">
        <v>1</v>
      </c>
      <c r="AA386" s="1404">
        <v>0</v>
      </c>
      <c r="AB386" s="1408"/>
      <c r="AC386" s="1408"/>
      <c r="AD386" s="1408"/>
      <c r="AE386" s="1408"/>
      <c r="AF386" s="1408"/>
      <c r="AG386" s="1408"/>
      <c r="AH386" s="1408"/>
      <c r="AI386" s="1406">
        <v>0</v>
      </c>
      <c r="AJ386" s="1408"/>
      <c r="AK386" s="1408"/>
      <c r="AL386" s="1408"/>
      <c r="AM386" s="1408"/>
      <c r="AN386" s="1408"/>
      <c r="AO386" s="1408"/>
      <c r="AP386" s="1408"/>
      <c r="AQ386" s="1406">
        <v>75620</v>
      </c>
      <c r="AR386" s="1404" t="s">
        <v>407</v>
      </c>
      <c r="AS386" s="1406">
        <v>207.17808219178082</v>
      </c>
      <c r="AT386" s="1406">
        <v>18.341013824884794</v>
      </c>
      <c r="AU386" s="1406">
        <v>5.0249352944889844E-2</v>
      </c>
      <c r="AV386" s="1406">
        <v>1.6436439787764052</v>
      </c>
      <c r="AW386" s="1406">
        <v>4.5031341884285078E-3</v>
      </c>
      <c r="AX386" s="1405" t="s">
        <v>407</v>
      </c>
      <c r="AY386" s="1404">
        <v>0</v>
      </c>
      <c r="AZ386" s="1405" t="s">
        <v>407</v>
      </c>
      <c r="BA386" s="1405" t="s">
        <v>407</v>
      </c>
      <c r="BB386" s="1408"/>
      <c r="BC386" s="1408"/>
      <c r="BD386" s="1404">
        <v>0</v>
      </c>
      <c r="BE386" s="1405" t="s">
        <v>407</v>
      </c>
      <c r="BF386" s="1405" t="s">
        <v>407</v>
      </c>
      <c r="BG386" s="1404">
        <v>0</v>
      </c>
      <c r="BH386" s="1405" t="s">
        <v>407</v>
      </c>
      <c r="BI386" s="1405" t="s">
        <v>407</v>
      </c>
      <c r="BJ386" s="1404">
        <v>0</v>
      </c>
      <c r="BK386" s="1404">
        <v>0</v>
      </c>
      <c r="BL386" s="1404">
        <v>0</v>
      </c>
      <c r="BM386" s="1404">
        <v>0</v>
      </c>
      <c r="BN386" s="1408"/>
      <c r="BO386" s="1404">
        <v>0</v>
      </c>
      <c r="BP386" s="1405" t="s">
        <v>407</v>
      </c>
      <c r="BQ386" s="1405" t="s">
        <v>407</v>
      </c>
      <c r="BR386" s="1404">
        <v>1</v>
      </c>
      <c r="BS386" s="1405" t="s">
        <v>838</v>
      </c>
      <c r="BT386" s="1405" t="s">
        <v>407</v>
      </c>
      <c r="BU386" s="1405" t="s">
        <v>407</v>
      </c>
      <c r="BV386" s="1405" t="s">
        <v>407</v>
      </c>
      <c r="BW386" s="1404">
        <v>0</v>
      </c>
      <c r="BX386" s="1405" t="s">
        <v>407</v>
      </c>
      <c r="BY386" s="1405" t="s">
        <v>407</v>
      </c>
      <c r="BZ386" s="1405" t="s">
        <v>407</v>
      </c>
      <c r="CA386" s="1404">
        <v>0</v>
      </c>
      <c r="CB386" s="1405" t="s">
        <v>407</v>
      </c>
      <c r="CC386" s="1405" t="s">
        <v>677</v>
      </c>
      <c r="CD386" s="1404" t="b">
        <v>0</v>
      </c>
      <c r="CE386" s="1404" t="b">
        <v>0</v>
      </c>
      <c r="CF386" s="1404" t="b">
        <v>0</v>
      </c>
      <c r="CG386" s="1404" t="b">
        <v>0</v>
      </c>
      <c r="CH386" s="1404" t="b">
        <v>0</v>
      </c>
      <c r="CI386" s="1404" t="b">
        <v>0</v>
      </c>
      <c r="CJ386" s="1404" t="b">
        <v>1</v>
      </c>
      <c r="CK386" s="1404" t="b">
        <v>0</v>
      </c>
      <c r="CL386" s="1404" t="b">
        <v>0</v>
      </c>
      <c r="CM386" s="1405" t="s">
        <v>698</v>
      </c>
      <c r="CN386" s="1408"/>
      <c r="CO386" s="1408"/>
      <c r="CP386" s="1408"/>
      <c r="CQ386" s="1404">
        <v>1</v>
      </c>
      <c r="CR386" s="1408"/>
      <c r="CS386" s="1404">
        <v>1</v>
      </c>
      <c r="CT386" s="1405" t="s">
        <v>407</v>
      </c>
      <c r="CU386" s="1408"/>
    </row>
    <row r="387" spans="1:99" hidden="1" x14ac:dyDescent="0.2">
      <c r="A387" s="1404">
        <v>2024</v>
      </c>
      <c r="B387" s="1405" t="s">
        <v>181</v>
      </c>
      <c r="C387" s="1405" t="s">
        <v>476</v>
      </c>
      <c r="D387" s="1406">
        <v>1</v>
      </c>
      <c r="E387" s="1406">
        <v>0</v>
      </c>
      <c r="F387" s="1405" t="s">
        <v>243</v>
      </c>
      <c r="G387" s="1407" t="s">
        <v>699</v>
      </c>
      <c r="H387" s="1405" t="s">
        <v>407</v>
      </c>
      <c r="I387" s="1405" t="s">
        <v>694</v>
      </c>
      <c r="J387" s="1405" t="s">
        <v>312</v>
      </c>
      <c r="K387" s="1405" t="s">
        <v>779</v>
      </c>
      <c r="L387" s="1405" t="s">
        <v>407</v>
      </c>
      <c r="M387" s="1405" t="s">
        <v>407</v>
      </c>
      <c r="N387" s="1408"/>
      <c r="O387" s="1407">
        <v>126</v>
      </c>
      <c r="P387" s="1405" t="s">
        <v>695</v>
      </c>
      <c r="Q387" s="1405" t="s">
        <v>476</v>
      </c>
      <c r="R387" s="1409">
        <v>71062</v>
      </c>
      <c r="S387" s="1409">
        <v>36428</v>
      </c>
      <c r="T387" s="1409">
        <v>4712</v>
      </c>
      <c r="U387" s="1407">
        <v>13765</v>
      </c>
      <c r="V387" s="1405" t="s">
        <v>696</v>
      </c>
      <c r="W387" s="1405" t="s">
        <v>700</v>
      </c>
      <c r="X387" s="1405" t="s">
        <v>701</v>
      </c>
      <c r="Y387" s="1405" t="s">
        <v>407</v>
      </c>
      <c r="Z387" s="1404">
        <v>1</v>
      </c>
      <c r="AA387" s="1404">
        <v>0</v>
      </c>
      <c r="AB387" s="1408"/>
      <c r="AC387" s="1408"/>
      <c r="AD387" s="1408"/>
      <c r="AE387" s="1408"/>
      <c r="AF387" s="1408"/>
      <c r="AG387" s="1406">
        <v>0</v>
      </c>
      <c r="AH387" s="1408"/>
      <c r="AI387" s="1406">
        <v>0</v>
      </c>
      <c r="AJ387" s="1408"/>
      <c r="AK387" s="1408"/>
      <c r="AL387" s="1408"/>
      <c r="AM387" s="1408"/>
      <c r="AN387" s="1408"/>
      <c r="AO387" s="1406">
        <v>0</v>
      </c>
      <c r="AP387" s="1408"/>
      <c r="AQ387" s="1406">
        <v>332675</v>
      </c>
      <c r="AR387" s="1404" t="s">
        <v>407</v>
      </c>
      <c r="AS387" s="1406">
        <v>911.43835616438355</v>
      </c>
      <c r="AT387" s="1406">
        <v>4.6814753314007485</v>
      </c>
      <c r="AU387" s="1406">
        <v>1.2825959812056845E-2</v>
      </c>
      <c r="AV387" s="1406">
        <v>0.9818585008262829</v>
      </c>
      <c r="AW387" s="1406">
        <v>2.6900232899350215E-3</v>
      </c>
      <c r="AX387" s="1405" t="s">
        <v>407</v>
      </c>
      <c r="AY387" s="1404">
        <v>1</v>
      </c>
      <c r="AZ387" s="1405" t="s">
        <v>751</v>
      </c>
      <c r="BA387" s="1405" t="s">
        <v>407</v>
      </c>
      <c r="BB387" s="1408"/>
      <c r="BC387" s="1408"/>
      <c r="BD387" s="1404">
        <v>0</v>
      </c>
      <c r="BE387" s="1405" t="s">
        <v>407</v>
      </c>
      <c r="BF387" s="1405" t="s">
        <v>407</v>
      </c>
      <c r="BG387" s="1404">
        <v>0</v>
      </c>
      <c r="BH387" s="1405" t="s">
        <v>407</v>
      </c>
      <c r="BI387" s="1405" t="s">
        <v>407</v>
      </c>
      <c r="BJ387" s="1404">
        <v>0</v>
      </c>
      <c r="BK387" s="1404">
        <v>0</v>
      </c>
      <c r="BL387" s="1404">
        <v>0</v>
      </c>
      <c r="BM387" s="1404">
        <v>0</v>
      </c>
      <c r="BN387" s="1408"/>
      <c r="BO387" s="1404">
        <v>0</v>
      </c>
      <c r="BP387" s="1405" t="s">
        <v>407</v>
      </c>
      <c r="BQ387" s="1405" t="s">
        <v>407</v>
      </c>
      <c r="BR387" s="1404">
        <v>0</v>
      </c>
      <c r="BS387" s="1405" t="s">
        <v>407</v>
      </c>
      <c r="BT387" s="1405" t="s">
        <v>407</v>
      </c>
      <c r="BU387" s="1405" t="s">
        <v>407</v>
      </c>
      <c r="BV387" s="1405" t="s">
        <v>407</v>
      </c>
      <c r="BW387" s="1404">
        <v>0</v>
      </c>
      <c r="BX387" s="1405" t="s">
        <v>407</v>
      </c>
      <c r="BY387" s="1405" t="s">
        <v>407</v>
      </c>
      <c r="BZ387" s="1405" t="s">
        <v>407</v>
      </c>
      <c r="CA387" s="1404">
        <v>0</v>
      </c>
      <c r="CB387" s="1405" t="s">
        <v>407</v>
      </c>
      <c r="CC387" s="1405" t="s">
        <v>677</v>
      </c>
      <c r="CD387" s="1404" t="b">
        <v>0</v>
      </c>
      <c r="CE387" s="1404" t="b">
        <v>0</v>
      </c>
      <c r="CF387" s="1404" t="b">
        <v>0</v>
      </c>
      <c r="CG387" s="1404" t="b">
        <v>0</v>
      </c>
      <c r="CH387" s="1404" t="b">
        <v>0</v>
      </c>
      <c r="CI387" s="1404" t="b">
        <v>0</v>
      </c>
      <c r="CJ387" s="1404" t="b">
        <v>1</v>
      </c>
      <c r="CK387" s="1404" t="b">
        <v>0</v>
      </c>
      <c r="CL387" s="1404" t="b">
        <v>0</v>
      </c>
      <c r="CM387" s="1405" t="s">
        <v>750</v>
      </c>
      <c r="CN387" s="1408"/>
      <c r="CO387" s="1408"/>
      <c r="CP387" s="1408"/>
      <c r="CQ387" s="1404">
        <v>1</v>
      </c>
      <c r="CR387" s="1408"/>
      <c r="CS387" s="1404">
        <v>1</v>
      </c>
      <c r="CT387" s="1405" t="s">
        <v>407</v>
      </c>
      <c r="CU387" s="1408"/>
    </row>
    <row r="388" spans="1:99" hidden="1" x14ac:dyDescent="0.2">
      <c r="A388" s="1404">
        <v>2024</v>
      </c>
      <c r="B388" s="1405" t="s">
        <v>181</v>
      </c>
      <c r="C388" s="1405" t="s">
        <v>1274</v>
      </c>
      <c r="D388" s="1406">
        <v>1</v>
      </c>
      <c r="E388" s="1406">
        <v>0</v>
      </c>
      <c r="F388" s="1405" t="s">
        <v>243</v>
      </c>
      <c r="G388" s="1407" t="s">
        <v>699</v>
      </c>
      <c r="H388" s="1405" t="s">
        <v>407</v>
      </c>
      <c r="I388" s="1405" t="s">
        <v>694</v>
      </c>
      <c r="J388" s="1405" t="s">
        <v>312</v>
      </c>
      <c r="K388" s="1405" t="s">
        <v>889</v>
      </c>
      <c r="L388" s="1405" t="s">
        <v>407</v>
      </c>
      <c r="M388" s="1405" t="s">
        <v>407</v>
      </c>
      <c r="N388" s="1408"/>
      <c r="O388" s="1407">
        <v>126</v>
      </c>
      <c r="P388" s="1405" t="s">
        <v>695</v>
      </c>
      <c r="Q388" s="1405" t="s">
        <v>476</v>
      </c>
      <c r="R388" s="1409">
        <v>8899</v>
      </c>
      <c r="S388" s="1409">
        <v>7068</v>
      </c>
      <c r="T388" s="1409">
        <v>459</v>
      </c>
      <c r="U388" s="1407">
        <v>13765</v>
      </c>
      <c r="V388" s="1405" t="s">
        <v>696</v>
      </c>
      <c r="W388" s="1405" t="s">
        <v>700</v>
      </c>
      <c r="X388" s="1405" t="s">
        <v>701</v>
      </c>
      <c r="Y388" s="1405" t="s">
        <v>407</v>
      </c>
      <c r="Z388" s="1404">
        <v>1</v>
      </c>
      <c r="AA388" s="1404">
        <v>0</v>
      </c>
      <c r="AB388" s="1408"/>
      <c r="AC388" s="1408"/>
      <c r="AD388" s="1408"/>
      <c r="AE388" s="1408"/>
      <c r="AF388" s="1408"/>
      <c r="AG388" s="1408"/>
      <c r="AH388" s="1408"/>
      <c r="AI388" s="1406">
        <v>0</v>
      </c>
      <c r="AJ388" s="1408"/>
      <c r="AK388" s="1408"/>
      <c r="AL388" s="1408"/>
      <c r="AM388" s="1408"/>
      <c r="AN388" s="1408"/>
      <c r="AO388" s="1408"/>
      <c r="AP388" s="1408"/>
      <c r="AQ388" s="1406">
        <v>7927</v>
      </c>
      <c r="AR388" s="1404" t="s">
        <v>407</v>
      </c>
      <c r="AS388" s="1406">
        <v>21.717808219178082</v>
      </c>
      <c r="AT388" s="1406">
        <v>0.89077424429711205</v>
      </c>
      <c r="AU388" s="1406">
        <v>2.4404773816359233E-3</v>
      </c>
      <c r="AV388" s="1406">
        <v>0.9818585008262829</v>
      </c>
      <c r="AW388" s="1406">
        <v>2.6900232899350215E-3</v>
      </c>
      <c r="AX388" s="1405" t="s">
        <v>407</v>
      </c>
      <c r="AY388" s="1404">
        <v>0</v>
      </c>
      <c r="AZ388" s="1405" t="s">
        <v>407</v>
      </c>
      <c r="BA388" s="1405" t="s">
        <v>407</v>
      </c>
      <c r="BB388" s="1408"/>
      <c r="BC388" s="1408"/>
      <c r="BD388" s="1404">
        <v>0</v>
      </c>
      <c r="BE388" s="1405" t="s">
        <v>407</v>
      </c>
      <c r="BF388" s="1405" t="s">
        <v>407</v>
      </c>
      <c r="BG388" s="1404">
        <v>0</v>
      </c>
      <c r="BH388" s="1405" t="s">
        <v>407</v>
      </c>
      <c r="BI388" s="1405" t="s">
        <v>407</v>
      </c>
      <c r="BJ388" s="1404">
        <v>0</v>
      </c>
      <c r="BK388" s="1404">
        <v>0</v>
      </c>
      <c r="BL388" s="1404">
        <v>0</v>
      </c>
      <c r="BM388" s="1404">
        <v>0</v>
      </c>
      <c r="BN388" s="1408"/>
      <c r="BO388" s="1404">
        <v>0</v>
      </c>
      <c r="BP388" s="1405" t="s">
        <v>407</v>
      </c>
      <c r="BQ388" s="1405" t="s">
        <v>407</v>
      </c>
      <c r="BR388" s="1404">
        <v>1</v>
      </c>
      <c r="BS388" s="1405" t="s">
        <v>838</v>
      </c>
      <c r="BT388" s="1405" t="s">
        <v>407</v>
      </c>
      <c r="BU388" s="1405" t="s">
        <v>407</v>
      </c>
      <c r="BV388" s="1405" t="s">
        <v>407</v>
      </c>
      <c r="BW388" s="1404">
        <v>0</v>
      </c>
      <c r="BX388" s="1405" t="s">
        <v>407</v>
      </c>
      <c r="BY388" s="1405" t="s">
        <v>407</v>
      </c>
      <c r="BZ388" s="1405" t="s">
        <v>407</v>
      </c>
      <c r="CA388" s="1404">
        <v>0</v>
      </c>
      <c r="CB388" s="1405" t="s">
        <v>407</v>
      </c>
      <c r="CC388" s="1405" t="s">
        <v>677</v>
      </c>
      <c r="CD388" s="1404" t="b">
        <v>0</v>
      </c>
      <c r="CE388" s="1404" t="b">
        <v>0</v>
      </c>
      <c r="CF388" s="1404" t="b">
        <v>0</v>
      </c>
      <c r="CG388" s="1404" t="b">
        <v>0</v>
      </c>
      <c r="CH388" s="1404" t="b">
        <v>0</v>
      </c>
      <c r="CI388" s="1404" t="b">
        <v>0</v>
      </c>
      <c r="CJ388" s="1404" t="b">
        <v>1</v>
      </c>
      <c r="CK388" s="1404" t="b">
        <v>0</v>
      </c>
      <c r="CL388" s="1404" t="b">
        <v>0</v>
      </c>
      <c r="CM388" s="1405" t="s">
        <v>698</v>
      </c>
      <c r="CN388" s="1408"/>
      <c r="CO388" s="1408"/>
      <c r="CP388" s="1408"/>
      <c r="CQ388" s="1404">
        <v>1</v>
      </c>
      <c r="CR388" s="1408"/>
      <c r="CS388" s="1404">
        <v>1</v>
      </c>
      <c r="CT388" s="1405" t="s">
        <v>407</v>
      </c>
      <c r="CU388" s="1408"/>
    </row>
    <row r="389" spans="1:99" hidden="1" x14ac:dyDescent="0.2">
      <c r="A389" s="1404">
        <v>2024</v>
      </c>
      <c r="B389" s="1405" t="s">
        <v>179</v>
      </c>
      <c r="C389" s="1405" t="s">
        <v>1056</v>
      </c>
      <c r="D389" s="1406">
        <v>1</v>
      </c>
      <c r="E389" s="1406">
        <v>0</v>
      </c>
      <c r="F389" s="1405" t="s">
        <v>243</v>
      </c>
      <c r="G389" s="1407" t="s">
        <v>699</v>
      </c>
      <c r="H389" s="1405" t="s">
        <v>407</v>
      </c>
      <c r="I389" s="1405" t="s">
        <v>694</v>
      </c>
      <c r="J389" s="1405" t="s">
        <v>303</v>
      </c>
      <c r="K389" s="1405" t="s">
        <v>1057</v>
      </c>
      <c r="L389" s="1405" t="s">
        <v>407</v>
      </c>
      <c r="M389" s="1405" t="s">
        <v>407</v>
      </c>
      <c r="N389" s="1408"/>
      <c r="O389" s="1407">
        <v>126</v>
      </c>
      <c r="P389" s="1405" t="s">
        <v>695</v>
      </c>
      <c r="Q389" s="1405" t="s">
        <v>474</v>
      </c>
      <c r="R389" s="1409">
        <v>1588</v>
      </c>
      <c r="S389" s="1409">
        <v>1870</v>
      </c>
      <c r="T389" s="1409">
        <v>218</v>
      </c>
      <c r="U389" s="1407">
        <v>13765</v>
      </c>
      <c r="V389" s="1405" t="s">
        <v>696</v>
      </c>
      <c r="W389" s="1405" t="s">
        <v>700</v>
      </c>
      <c r="X389" s="1405" t="s">
        <v>701</v>
      </c>
      <c r="Y389" s="1405" t="s">
        <v>407</v>
      </c>
      <c r="Z389" s="1404">
        <v>1</v>
      </c>
      <c r="AA389" s="1404">
        <v>0</v>
      </c>
      <c r="AB389" s="1408"/>
      <c r="AC389" s="1408"/>
      <c r="AD389" s="1408"/>
      <c r="AE389" s="1408"/>
      <c r="AF389" s="1408"/>
      <c r="AG389" s="1408"/>
      <c r="AH389" s="1406">
        <v>26830</v>
      </c>
      <c r="AI389" s="1406">
        <v>26830</v>
      </c>
      <c r="AJ389" s="1408"/>
      <c r="AK389" s="1408"/>
      <c r="AL389" s="1408"/>
      <c r="AM389" s="1408"/>
      <c r="AN389" s="1408"/>
      <c r="AO389" s="1408"/>
      <c r="AP389" s="1406">
        <v>60780</v>
      </c>
      <c r="AQ389" s="1406">
        <v>60780</v>
      </c>
      <c r="AR389" s="1404" t="s">
        <v>407</v>
      </c>
      <c r="AS389" s="1406">
        <v>166.52054794520549</v>
      </c>
      <c r="AT389" s="1406">
        <v>38.274559193954659</v>
      </c>
      <c r="AU389" s="1406">
        <v>0.10486180601083468</v>
      </c>
      <c r="AV389" s="1406">
        <v>1.6436439787764052</v>
      </c>
      <c r="AW389" s="1406">
        <v>4.5031341884285078E-3</v>
      </c>
      <c r="AX389" s="1405" t="s">
        <v>407</v>
      </c>
      <c r="AY389" s="1404">
        <v>0</v>
      </c>
      <c r="AZ389" s="1405" t="s">
        <v>407</v>
      </c>
      <c r="BA389" s="1405" t="s">
        <v>407</v>
      </c>
      <c r="BB389" s="1408"/>
      <c r="BC389" s="1408"/>
      <c r="BD389" s="1404">
        <v>0</v>
      </c>
      <c r="BE389" s="1405" t="s">
        <v>407</v>
      </c>
      <c r="BF389" s="1405" t="s">
        <v>407</v>
      </c>
      <c r="BG389" s="1404">
        <v>0</v>
      </c>
      <c r="BH389" s="1405" t="s">
        <v>407</v>
      </c>
      <c r="BI389" s="1405" t="s">
        <v>407</v>
      </c>
      <c r="BJ389" s="1404">
        <v>1</v>
      </c>
      <c r="BK389" s="1404">
        <v>0</v>
      </c>
      <c r="BL389" s="1404">
        <v>0</v>
      </c>
      <c r="BM389" s="1404">
        <v>0</v>
      </c>
      <c r="BN389" s="1408"/>
      <c r="BO389" s="1404">
        <v>0</v>
      </c>
      <c r="BP389" s="1405" t="s">
        <v>407</v>
      </c>
      <c r="BQ389" s="1405" t="s">
        <v>407</v>
      </c>
      <c r="BR389" s="1404">
        <v>0</v>
      </c>
      <c r="BS389" s="1405" t="s">
        <v>407</v>
      </c>
      <c r="BT389" s="1405" t="s">
        <v>407</v>
      </c>
      <c r="BU389" s="1405" t="s">
        <v>407</v>
      </c>
      <c r="BV389" s="1405" t="s">
        <v>407</v>
      </c>
      <c r="BW389" s="1404">
        <v>0</v>
      </c>
      <c r="BX389" s="1405" t="s">
        <v>407</v>
      </c>
      <c r="BY389" s="1405" t="s">
        <v>407</v>
      </c>
      <c r="BZ389" s="1405" t="s">
        <v>407</v>
      </c>
      <c r="CA389" s="1404">
        <v>0</v>
      </c>
      <c r="CB389" s="1405" t="s">
        <v>407</v>
      </c>
      <c r="CC389" s="1405" t="s">
        <v>677</v>
      </c>
      <c r="CD389" s="1404" t="b">
        <v>0</v>
      </c>
      <c r="CE389" s="1404" t="b">
        <v>0</v>
      </c>
      <c r="CF389" s="1404" t="b">
        <v>0</v>
      </c>
      <c r="CG389" s="1404" t="b">
        <v>0</v>
      </c>
      <c r="CH389" s="1404" t="b">
        <v>0</v>
      </c>
      <c r="CI389" s="1404" t="b">
        <v>0</v>
      </c>
      <c r="CJ389" s="1404" t="b">
        <v>1</v>
      </c>
      <c r="CK389" s="1404" t="b">
        <v>0</v>
      </c>
      <c r="CL389" s="1404" t="b">
        <v>0</v>
      </c>
      <c r="CM389" s="1405" t="s">
        <v>698</v>
      </c>
      <c r="CN389" s="1408"/>
      <c r="CO389" s="1408"/>
      <c r="CP389" s="1408"/>
      <c r="CQ389" s="1404">
        <v>1</v>
      </c>
      <c r="CR389" s="1408"/>
      <c r="CS389" s="1404">
        <v>1</v>
      </c>
      <c r="CT389" s="1405" t="s">
        <v>407</v>
      </c>
      <c r="CU389" s="1408"/>
    </row>
    <row r="390" spans="1:99" hidden="1" x14ac:dyDescent="0.2">
      <c r="A390" s="1404">
        <v>2024</v>
      </c>
      <c r="B390" s="1405" t="s">
        <v>181</v>
      </c>
      <c r="C390" s="1405" t="s">
        <v>1091</v>
      </c>
      <c r="D390" s="1406">
        <v>1</v>
      </c>
      <c r="E390" s="1406">
        <v>0</v>
      </c>
      <c r="F390" s="1405" t="s">
        <v>243</v>
      </c>
      <c r="G390" s="1407" t="s">
        <v>699</v>
      </c>
      <c r="H390" s="1405" t="s">
        <v>407</v>
      </c>
      <c r="I390" s="1405" t="s">
        <v>694</v>
      </c>
      <c r="J390" s="1405" t="s">
        <v>312</v>
      </c>
      <c r="K390" s="1405" t="s">
        <v>715</v>
      </c>
      <c r="L390" s="1405" t="s">
        <v>407</v>
      </c>
      <c r="M390" s="1405" t="s">
        <v>407</v>
      </c>
      <c r="N390" s="1408"/>
      <c r="O390" s="1407">
        <v>126</v>
      </c>
      <c r="P390" s="1405" t="s">
        <v>695</v>
      </c>
      <c r="Q390" s="1405" t="s">
        <v>476</v>
      </c>
      <c r="R390" s="1409">
        <v>6208</v>
      </c>
      <c r="S390" s="1409">
        <v>3326</v>
      </c>
      <c r="T390" s="1409">
        <v>248</v>
      </c>
      <c r="U390" s="1407">
        <v>13765</v>
      </c>
      <c r="V390" s="1405" t="s">
        <v>696</v>
      </c>
      <c r="W390" s="1405" t="s">
        <v>700</v>
      </c>
      <c r="X390" s="1405" t="s">
        <v>701</v>
      </c>
      <c r="Y390" s="1405" t="s">
        <v>407</v>
      </c>
      <c r="Z390" s="1404">
        <v>1</v>
      </c>
      <c r="AA390" s="1404">
        <v>0</v>
      </c>
      <c r="AB390" s="1408"/>
      <c r="AC390" s="1408"/>
      <c r="AD390" s="1408"/>
      <c r="AE390" s="1408"/>
      <c r="AF390" s="1408"/>
      <c r="AG390" s="1408"/>
      <c r="AH390" s="1408"/>
      <c r="AI390" s="1406">
        <v>0</v>
      </c>
      <c r="AJ390" s="1408"/>
      <c r="AK390" s="1408"/>
      <c r="AL390" s="1408"/>
      <c r="AM390" s="1408"/>
      <c r="AN390" s="1408"/>
      <c r="AO390" s="1408"/>
      <c r="AP390" s="1408"/>
      <c r="AQ390" s="1406">
        <v>5090</v>
      </c>
      <c r="AR390" s="1404" t="s">
        <v>407</v>
      </c>
      <c r="AS390" s="1406">
        <v>13.945205479452055</v>
      </c>
      <c r="AT390" s="1406">
        <v>0.81990979381443296</v>
      </c>
      <c r="AU390" s="1406">
        <v>2.2463282022313234E-3</v>
      </c>
      <c r="AV390" s="1406">
        <v>0.9818585008262829</v>
      </c>
      <c r="AW390" s="1406">
        <v>2.6900232899350215E-3</v>
      </c>
      <c r="AX390" s="1405" t="s">
        <v>407</v>
      </c>
      <c r="AY390" s="1404">
        <v>0</v>
      </c>
      <c r="AZ390" s="1405" t="s">
        <v>407</v>
      </c>
      <c r="BA390" s="1405" t="s">
        <v>407</v>
      </c>
      <c r="BB390" s="1408"/>
      <c r="BC390" s="1408"/>
      <c r="BD390" s="1404">
        <v>0</v>
      </c>
      <c r="BE390" s="1405" t="s">
        <v>407</v>
      </c>
      <c r="BF390" s="1405" t="s">
        <v>407</v>
      </c>
      <c r="BG390" s="1404">
        <v>0</v>
      </c>
      <c r="BH390" s="1405" t="s">
        <v>407</v>
      </c>
      <c r="BI390" s="1405" t="s">
        <v>407</v>
      </c>
      <c r="BJ390" s="1404">
        <v>0</v>
      </c>
      <c r="BK390" s="1404">
        <v>0</v>
      </c>
      <c r="BL390" s="1404">
        <v>0</v>
      </c>
      <c r="BM390" s="1404">
        <v>0</v>
      </c>
      <c r="BN390" s="1408"/>
      <c r="BO390" s="1404">
        <v>0</v>
      </c>
      <c r="BP390" s="1405" t="s">
        <v>407</v>
      </c>
      <c r="BQ390" s="1405" t="s">
        <v>407</v>
      </c>
      <c r="BR390" s="1404">
        <v>1</v>
      </c>
      <c r="BS390" s="1405" t="s">
        <v>751</v>
      </c>
      <c r="BT390" s="1405" t="s">
        <v>407</v>
      </c>
      <c r="BU390" s="1405" t="s">
        <v>407</v>
      </c>
      <c r="BV390" s="1405" t="s">
        <v>407</v>
      </c>
      <c r="BW390" s="1404">
        <v>0</v>
      </c>
      <c r="BX390" s="1405" t="s">
        <v>407</v>
      </c>
      <c r="BY390" s="1405" t="s">
        <v>407</v>
      </c>
      <c r="BZ390" s="1405" t="s">
        <v>407</v>
      </c>
      <c r="CA390" s="1404">
        <v>0</v>
      </c>
      <c r="CB390" s="1405" t="s">
        <v>407</v>
      </c>
      <c r="CC390" s="1405" t="s">
        <v>677</v>
      </c>
      <c r="CD390" s="1404" t="b">
        <v>0</v>
      </c>
      <c r="CE390" s="1404" t="b">
        <v>0</v>
      </c>
      <c r="CF390" s="1404" t="b">
        <v>0</v>
      </c>
      <c r="CG390" s="1404" t="b">
        <v>0</v>
      </c>
      <c r="CH390" s="1404" t="b">
        <v>0</v>
      </c>
      <c r="CI390" s="1404" t="b">
        <v>0</v>
      </c>
      <c r="CJ390" s="1404" t="b">
        <v>1</v>
      </c>
      <c r="CK390" s="1404" t="b">
        <v>0</v>
      </c>
      <c r="CL390" s="1404" t="b">
        <v>0</v>
      </c>
      <c r="CM390" s="1405" t="s">
        <v>698</v>
      </c>
      <c r="CN390" s="1408"/>
      <c r="CO390" s="1408"/>
      <c r="CP390" s="1408"/>
      <c r="CQ390" s="1404">
        <v>1</v>
      </c>
      <c r="CR390" s="1408"/>
      <c r="CS390" s="1404">
        <v>1</v>
      </c>
      <c r="CT390" s="1405" t="s">
        <v>407</v>
      </c>
      <c r="CU390" s="1408"/>
    </row>
    <row r="391" spans="1:99" hidden="1" x14ac:dyDescent="0.2">
      <c r="A391" s="1404">
        <v>2024</v>
      </c>
      <c r="B391" s="1405" t="s">
        <v>181</v>
      </c>
      <c r="C391" s="1405" t="s">
        <v>1271</v>
      </c>
      <c r="D391" s="1406">
        <v>1</v>
      </c>
      <c r="E391" s="1406">
        <v>0</v>
      </c>
      <c r="F391" s="1405" t="s">
        <v>243</v>
      </c>
      <c r="G391" s="1407" t="s">
        <v>699</v>
      </c>
      <c r="H391" s="1405" t="s">
        <v>407</v>
      </c>
      <c r="I391" s="1405" t="s">
        <v>694</v>
      </c>
      <c r="J391" s="1405" t="s">
        <v>312</v>
      </c>
      <c r="K391" s="1405" t="s">
        <v>315</v>
      </c>
      <c r="L391" s="1405" t="s">
        <v>407</v>
      </c>
      <c r="M391" s="1405" t="s">
        <v>407</v>
      </c>
      <c r="N391" s="1408"/>
      <c r="O391" s="1407">
        <v>126</v>
      </c>
      <c r="P391" s="1405" t="s">
        <v>695</v>
      </c>
      <c r="Q391" s="1405" t="s">
        <v>476</v>
      </c>
      <c r="R391" s="1409">
        <v>7537</v>
      </c>
      <c r="S391" s="1409">
        <v>3454</v>
      </c>
      <c r="T391" s="1409">
        <v>415</v>
      </c>
      <c r="U391" s="1407">
        <v>13765</v>
      </c>
      <c r="V391" s="1405" t="s">
        <v>696</v>
      </c>
      <c r="W391" s="1405" t="s">
        <v>700</v>
      </c>
      <c r="X391" s="1405" t="s">
        <v>701</v>
      </c>
      <c r="Y391" s="1405" t="s">
        <v>407</v>
      </c>
      <c r="Z391" s="1404">
        <v>1</v>
      </c>
      <c r="AA391" s="1404">
        <v>0</v>
      </c>
      <c r="AB391" s="1408"/>
      <c r="AC391" s="1408"/>
      <c r="AD391" s="1408"/>
      <c r="AE391" s="1408"/>
      <c r="AF391" s="1408"/>
      <c r="AG391" s="1408"/>
      <c r="AH391" s="1408"/>
      <c r="AI391" s="1406">
        <v>0</v>
      </c>
      <c r="AJ391" s="1408"/>
      <c r="AK391" s="1408"/>
      <c r="AL391" s="1408"/>
      <c r="AM391" s="1408"/>
      <c r="AN391" s="1408"/>
      <c r="AO391" s="1408"/>
      <c r="AP391" s="1408"/>
      <c r="AQ391" s="1406">
        <v>1777</v>
      </c>
      <c r="AR391" s="1404" t="s">
        <v>407</v>
      </c>
      <c r="AS391" s="1406">
        <v>4.8684931506849312</v>
      </c>
      <c r="AT391" s="1406">
        <v>0.23577020034496485</v>
      </c>
      <c r="AU391" s="1406">
        <v>6.4594575436976672E-4</v>
      </c>
      <c r="AV391" s="1406">
        <v>0.9818585008262829</v>
      </c>
      <c r="AW391" s="1406">
        <v>2.6900232899350215E-3</v>
      </c>
      <c r="AX391" s="1405" t="s">
        <v>407</v>
      </c>
      <c r="AY391" s="1404">
        <v>0</v>
      </c>
      <c r="AZ391" s="1405" t="s">
        <v>407</v>
      </c>
      <c r="BA391" s="1405" t="s">
        <v>407</v>
      </c>
      <c r="BB391" s="1408"/>
      <c r="BC391" s="1408"/>
      <c r="BD391" s="1404">
        <v>0</v>
      </c>
      <c r="BE391" s="1405" t="s">
        <v>407</v>
      </c>
      <c r="BF391" s="1405" t="s">
        <v>407</v>
      </c>
      <c r="BG391" s="1404">
        <v>0</v>
      </c>
      <c r="BH391" s="1405" t="s">
        <v>407</v>
      </c>
      <c r="BI391" s="1405" t="s">
        <v>407</v>
      </c>
      <c r="BJ391" s="1404">
        <v>0</v>
      </c>
      <c r="BK391" s="1404">
        <v>0</v>
      </c>
      <c r="BL391" s="1404">
        <v>0</v>
      </c>
      <c r="BM391" s="1404">
        <v>0</v>
      </c>
      <c r="BN391" s="1408"/>
      <c r="BO391" s="1404">
        <v>0</v>
      </c>
      <c r="BP391" s="1405" t="s">
        <v>407</v>
      </c>
      <c r="BQ391" s="1405" t="s">
        <v>407</v>
      </c>
      <c r="BR391" s="1404">
        <v>1</v>
      </c>
      <c r="BS391" s="1405" t="s">
        <v>713</v>
      </c>
      <c r="BT391" s="1405" t="s">
        <v>407</v>
      </c>
      <c r="BU391" s="1405" t="s">
        <v>407</v>
      </c>
      <c r="BV391" s="1405" t="s">
        <v>407</v>
      </c>
      <c r="BW391" s="1404">
        <v>0</v>
      </c>
      <c r="BX391" s="1405" t="s">
        <v>407</v>
      </c>
      <c r="BY391" s="1405" t="s">
        <v>407</v>
      </c>
      <c r="BZ391" s="1405" t="s">
        <v>407</v>
      </c>
      <c r="CA391" s="1404">
        <v>0</v>
      </c>
      <c r="CB391" s="1405" t="s">
        <v>407</v>
      </c>
      <c r="CC391" s="1405" t="s">
        <v>677</v>
      </c>
      <c r="CD391" s="1404" t="b">
        <v>0</v>
      </c>
      <c r="CE391" s="1404" t="b">
        <v>0</v>
      </c>
      <c r="CF391" s="1404" t="b">
        <v>0</v>
      </c>
      <c r="CG391" s="1404" t="b">
        <v>0</v>
      </c>
      <c r="CH391" s="1404" t="b">
        <v>0</v>
      </c>
      <c r="CI391" s="1404" t="b">
        <v>0</v>
      </c>
      <c r="CJ391" s="1404" t="b">
        <v>1</v>
      </c>
      <c r="CK391" s="1404" t="b">
        <v>0</v>
      </c>
      <c r="CL391" s="1404" t="b">
        <v>0</v>
      </c>
      <c r="CM391" s="1405" t="s">
        <v>698</v>
      </c>
      <c r="CN391" s="1408"/>
      <c r="CO391" s="1408"/>
      <c r="CP391" s="1408"/>
      <c r="CQ391" s="1404">
        <v>1</v>
      </c>
      <c r="CR391" s="1408"/>
      <c r="CS391" s="1404">
        <v>1</v>
      </c>
      <c r="CT391" s="1405" t="s">
        <v>407</v>
      </c>
      <c r="CU391" s="1408"/>
    </row>
    <row r="392" spans="1:99" hidden="1" x14ac:dyDescent="0.2">
      <c r="A392" s="1404">
        <v>2024</v>
      </c>
      <c r="B392" s="1405" t="s">
        <v>181</v>
      </c>
      <c r="C392" s="1405" t="s">
        <v>1178</v>
      </c>
      <c r="D392" s="1406">
        <v>1</v>
      </c>
      <c r="E392" s="1406">
        <v>0</v>
      </c>
      <c r="F392" s="1405" t="s">
        <v>243</v>
      </c>
      <c r="G392" s="1407" t="s">
        <v>699</v>
      </c>
      <c r="H392" s="1405" t="s">
        <v>407</v>
      </c>
      <c r="I392" s="1405" t="s">
        <v>694</v>
      </c>
      <c r="J392" s="1405" t="s">
        <v>312</v>
      </c>
      <c r="K392" s="1405" t="s">
        <v>319</v>
      </c>
      <c r="L392" s="1405" t="s">
        <v>407</v>
      </c>
      <c r="M392" s="1405" t="s">
        <v>407</v>
      </c>
      <c r="N392" s="1408"/>
      <c r="O392" s="1407">
        <v>126</v>
      </c>
      <c r="P392" s="1405" t="s">
        <v>695</v>
      </c>
      <c r="Q392" s="1405" t="s">
        <v>476</v>
      </c>
      <c r="R392" s="1409">
        <v>9194</v>
      </c>
      <c r="S392" s="1409">
        <v>4006</v>
      </c>
      <c r="T392" s="1409">
        <v>415</v>
      </c>
      <c r="U392" s="1407">
        <v>13765</v>
      </c>
      <c r="V392" s="1405" t="s">
        <v>696</v>
      </c>
      <c r="W392" s="1405" t="s">
        <v>700</v>
      </c>
      <c r="X392" s="1405" t="s">
        <v>701</v>
      </c>
      <c r="Y392" s="1405" t="s">
        <v>407</v>
      </c>
      <c r="Z392" s="1404">
        <v>1</v>
      </c>
      <c r="AA392" s="1404">
        <v>0</v>
      </c>
      <c r="AB392" s="1408"/>
      <c r="AC392" s="1408"/>
      <c r="AD392" s="1408"/>
      <c r="AE392" s="1408"/>
      <c r="AF392" s="1408"/>
      <c r="AG392" s="1408"/>
      <c r="AH392" s="1408"/>
      <c r="AI392" s="1406">
        <v>0</v>
      </c>
      <c r="AJ392" s="1408"/>
      <c r="AK392" s="1408"/>
      <c r="AL392" s="1408"/>
      <c r="AM392" s="1408"/>
      <c r="AN392" s="1408"/>
      <c r="AO392" s="1408"/>
      <c r="AP392" s="1408"/>
      <c r="AQ392" s="1406">
        <v>104</v>
      </c>
      <c r="AR392" s="1404" t="s">
        <v>407</v>
      </c>
      <c r="AS392" s="1406">
        <v>0.28493150684931506</v>
      </c>
      <c r="AT392" s="1406">
        <v>1.1311725038068305E-2</v>
      </c>
      <c r="AU392" s="1406">
        <v>3.0991027501557003E-5</v>
      </c>
      <c r="AV392" s="1406">
        <v>0.9818585008262829</v>
      </c>
      <c r="AW392" s="1406">
        <v>2.6900232899350215E-3</v>
      </c>
      <c r="AX392" s="1405" t="s">
        <v>407</v>
      </c>
      <c r="AY392" s="1404">
        <v>0</v>
      </c>
      <c r="AZ392" s="1405" t="s">
        <v>407</v>
      </c>
      <c r="BA392" s="1405" t="s">
        <v>407</v>
      </c>
      <c r="BB392" s="1408"/>
      <c r="BC392" s="1408"/>
      <c r="BD392" s="1404">
        <v>0</v>
      </c>
      <c r="BE392" s="1405" t="s">
        <v>407</v>
      </c>
      <c r="BF392" s="1405" t="s">
        <v>407</v>
      </c>
      <c r="BG392" s="1404">
        <v>0</v>
      </c>
      <c r="BH392" s="1405" t="s">
        <v>407</v>
      </c>
      <c r="BI392" s="1405" t="s">
        <v>407</v>
      </c>
      <c r="BJ392" s="1404">
        <v>0</v>
      </c>
      <c r="BK392" s="1404">
        <v>0</v>
      </c>
      <c r="BL392" s="1404">
        <v>0</v>
      </c>
      <c r="BM392" s="1404">
        <v>0</v>
      </c>
      <c r="BN392" s="1408"/>
      <c r="BO392" s="1404">
        <v>0</v>
      </c>
      <c r="BP392" s="1405" t="s">
        <v>407</v>
      </c>
      <c r="BQ392" s="1405" t="s">
        <v>407</v>
      </c>
      <c r="BR392" s="1404">
        <v>1</v>
      </c>
      <c r="BS392" s="1405" t="s">
        <v>713</v>
      </c>
      <c r="BT392" s="1405" t="s">
        <v>407</v>
      </c>
      <c r="BU392" s="1405" t="s">
        <v>407</v>
      </c>
      <c r="BV392" s="1405" t="s">
        <v>407</v>
      </c>
      <c r="BW392" s="1404">
        <v>0</v>
      </c>
      <c r="BX392" s="1405" t="s">
        <v>407</v>
      </c>
      <c r="BY392" s="1405" t="s">
        <v>407</v>
      </c>
      <c r="BZ392" s="1405" t="s">
        <v>407</v>
      </c>
      <c r="CA392" s="1404">
        <v>0</v>
      </c>
      <c r="CB392" s="1405" t="s">
        <v>407</v>
      </c>
      <c r="CC392" s="1405" t="s">
        <v>677</v>
      </c>
      <c r="CD392" s="1404" t="b">
        <v>0</v>
      </c>
      <c r="CE392" s="1404" t="b">
        <v>0</v>
      </c>
      <c r="CF392" s="1404" t="b">
        <v>0</v>
      </c>
      <c r="CG392" s="1404" t="b">
        <v>0</v>
      </c>
      <c r="CH392" s="1404" t="b">
        <v>0</v>
      </c>
      <c r="CI392" s="1404" t="b">
        <v>0</v>
      </c>
      <c r="CJ392" s="1404" t="b">
        <v>1</v>
      </c>
      <c r="CK392" s="1404" t="b">
        <v>0</v>
      </c>
      <c r="CL392" s="1404" t="b">
        <v>0</v>
      </c>
      <c r="CM392" s="1405" t="s">
        <v>698</v>
      </c>
      <c r="CN392" s="1408"/>
      <c r="CO392" s="1408"/>
      <c r="CP392" s="1408"/>
      <c r="CQ392" s="1404">
        <v>1</v>
      </c>
      <c r="CR392" s="1408"/>
      <c r="CS392" s="1404">
        <v>1</v>
      </c>
      <c r="CT392" s="1405" t="s">
        <v>407</v>
      </c>
      <c r="CU392" s="1408"/>
    </row>
    <row r="393" spans="1:99" hidden="1" x14ac:dyDescent="0.2">
      <c r="A393" s="1404">
        <v>2024</v>
      </c>
      <c r="B393" s="1405" t="s">
        <v>182</v>
      </c>
      <c r="C393" s="1405" t="s">
        <v>1120</v>
      </c>
      <c r="D393" s="1406">
        <v>1</v>
      </c>
      <c r="E393" s="1406">
        <v>0</v>
      </c>
      <c r="F393" s="1405" t="s">
        <v>243</v>
      </c>
      <c r="G393" s="1407" t="s">
        <v>699</v>
      </c>
      <c r="H393" s="1405" t="s">
        <v>407</v>
      </c>
      <c r="I393" s="1405" t="s">
        <v>694</v>
      </c>
      <c r="J393" s="1405" t="s">
        <v>315</v>
      </c>
      <c r="K393" s="1405" t="s">
        <v>1121</v>
      </c>
      <c r="L393" s="1405" t="s">
        <v>407</v>
      </c>
      <c r="M393" s="1405" t="s">
        <v>407</v>
      </c>
      <c r="N393" s="1408"/>
      <c r="O393" s="1407">
        <v>126</v>
      </c>
      <c r="P393" s="1405" t="s">
        <v>695</v>
      </c>
      <c r="Q393" s="1405" t="s">
        <v>477</v>
      </c>
      <c r="R393" s="1409">
        <v>4134</v>
      </c>
      <c r="S393" s="1409">
        <v>1957</v>
      </c>
      <c r="T393" s="1409">
        <v>168</v>
      </c>
      <c r="U393" s="1407">
        <v>13765</v>
      </c>
      <c r="V393" s="1405" t="s">
        <v>696</v>
      </c>
      <c r="W393" s="1405" t="s">
        <v>700</v>
      </c>
      <c r="X393" s="1405" t="s">
        <v>701</v>
      </c>
      <c r="Y393" s="1405" t="s">
        <v>407</v>
      </c>
      <c r="Z393" s="1404">
        <v>1</v>
      </c>
      <c r="AA393" s="1404">
        <v>0</v>
      </c>
      <c r="AB393" s="1408"/>
      <c r="AC393" s="1408"/>
      <c r="AD393" s="1408"/>
      <c r="AE393" s="1408"/>
      <c r="AF393" s="1408"/>
      <c r="AG393" s="1408"/>
      <c r="AH393" s="1408"/>
      <c r="AI393" s="1406">
        <v>0</v>
      </c>
      <c r="AJ393" s="1408"/>
      <c r="AK393" s="1408"/>
      <c r="AL393" s="1408"/>
      <c r="AM393" s="1408"/>
      <c r="AN393" s="1408"/>
      <c r="AO393" s="1408"/>
      <c r="AP393" s="1408"/>
      <c r="AQ393" s="1406">
        <v>529</v>
      </c>
      <c r="AR393" s="1404" t="s">
        <v>407</v>
      </c>
      <c r="AS393" s="1406">
        <v>1.4493150684931506</v>
      </c>
      <c r="AT393" s="1406">
        <v>0.12796323173681665</v>
      </c>
      <c r="AU393" s="1406">
        <v>3.5058419653922367E-4</v>
      </c>
      <c r="AV393" s="1406">
        <v>0.47790619645061172</v>
      </c>
      <c r="AW393" s="1406">
        <v>1.309332045070169E-3</v>
      </c>
      <c r="AX393" s="1405" t="s">
        <v>407</v>
      </c>
      <c r="AY393" s="1404">
        <v>0</v>
      </c>
      <c r="AZ393" s="1405" t="s">
        <v>407</v>
      </c>
      <c r="BA393" s="1405" t="s">
        <v>407</v>
      </c>
      <c r="BB393" s="1408"/>
      <c r="BC393" s="1408"/>
      <c r="BD393" s="1404">
        <v>0</v>
      </c>
      <c r="BE393" s="1405" t="s">
        <v>407</v>
      </c>
      <c r="BF393" s="1405" t="s">
        <v>407</v>
      </c>
      <c r="BG393" s="1404">
        <v>0</v>
      </c>
      <c r="BH393" s="1405" t="s">
        <v>407</v>
      </c>
      <c r="BI393" s="1405" t="s">
        <v>407</v>
      </c>
      <c r="BJ393" s="1404">
        <v>0</v>
      </c>
      <c r="BK393" s="1404">
        <v>0</v>
      </c>
      <c r="BL393" s="1404">
        <v>0</v>
      </c>
      <c r="BM393" s="1404">
        <v>0</v>
      </c>
      <c r="BN393" s="1408"/>
      <c r="BO393" s="1404">
        <v>0</v>
      </c>
      <c r="BP393" s="1405" t="s">
        <v>407</v>
      </c>
      <c r="BQ393" s="1405" t="s">
        <v>407</v>
      </c>
      <c r="BR393" s="1404">
        <v>1</v>
      </c>
      <c r="BS393" s="1405" t="s">
        <v>713</v>
      </c>
      <c r="BT393" s="1405" t="s">
        <v>407</v>
      </c>
      <c r="BU393" s="1405" t="s">
        <v>407</v>
      </c>
      <c r="BV393" s="1405" t="s">
        <v>1002</v>
      </c>
      <c r="BW393" s="1404">
        <v>0</v>
      </c>
      <c r="BX393" s="1405" t="s">
        <v>407</v>
      </c>
      <c r="BY393" s="1405" t="s">
        <v>407</v>
      </c>
      <c r="BZ393" s="1405" t="s">
        <v>407</v>
      </c>
      <c r="CA393" s="1404">
        <v>0</v>
      </c>
      <c r="CB393" s="1405" t="s">
        <v>407</v>
      </c>
      <c r="CC393" s="1405" t="s">
        <v>677</v>
      </c>
      <c r="CD393" s="1404" t="b">
        <v>0</v>
      </c>
      <c r="CE393" s="1404" t="b">
        <v>0</v>
      </c>
      <c r="CF393" s="1404" t="b">
        <v>0</v>
      </c>
      <c r="CG393" s="1404" t="b">
        <v>0</v>
      </c>
      <c r="CH393" s="1404" t="b">
        <v>0</v>
      </c>
      <c r="CI393" s="1404" t="b">
        <v>0</v>
      </c>
      <c r="CJ393" s="1404" t="b">
        <v>1</v>
      </c>
      <c r="CK393" s="1404" t="b">
        <v>0</v>
      </c>
      <c r="CL393" s="1404" t="b">
        <v>0</v>
      </c>
      <c r="CM393" s="1405" t="s">
        <v>698</v>
      </c>
      <c r="CN393" s="1408"/>
      <c r="CO393" s="1408"/>
      <c r="CP393" s="1408"/>
      <c r="CQ393" s="1404">
        <v>1</v>
      </c>
      <c r="CR393" s="1408"/>
      <c r="CS393" s="1404">
        <v>1</v>
      </c>
      <c r="CT393" s="1405" t="s">
        <v>407</v>
      </c>
      <c r="CU393" s="1408"/>
    </row>
    <row r="394" spans="1:99" hidden="1" x14ac:dyDescent="0.2">
      <c r="A394" s="1404">
        <v>2024</v>
      </c>
      <c r="B394" s="1405" t="s">
        <v>184</v>
      </c>
      <c r="C394" s="1405" t="s">
        <v>1094</v>
      </c>
      <c r="D394" s="1406">
        <v>1</v>
      </c>
      <c r="E394" s="1406">
        <v>0</v>
      </c>
      <c r="F394" s="1405" t="s">
        <v>243</v>
      </c>
      <c r="G394" s="1407" t="s">
        <v>699</v>
      </c>
      <c r="H394" s="1405" t="s">
        <v>407</v>
      </c>
      <c r="I394" s="1405" t="s">
        <v>694</v>
      </c>
      <c r="J394" s="1405" t="s">
        <v>323</v>
      </c>
      <c r="K394" s="1405" t="s">
        <v>1005</v>
      </c>
      <c r="L394" s="1405" t="s">
        <v>407</v>
      </c>
      <c r="M394" s="1405" t="s">
        <v>407</v>
      </c>
      <c r="N394" s="1408"/>
      <c r="O394" s="1407">
        <v>126</v>
      </c>
      <c r="P394" s="1405" t="s">
        <v>695</v>
      </c>
      <c r="Q394" s="1405" t="s">
        <v>479</v>
      </c>
      <c r="R394" s="1409">
        <v>4378</v>
      </c>
      <c r="S394" s="1409">
        <v>2782</v>
      </c>
      <c r="T394" s="1409">
        <v>267</v>
      </c>
      <c r="U394" s="1407">
        <v>13765</v>
      </c>
      <c r="V394" s="1405" t="s">
        <v>696</v>
      </c>
      <c r="W394" s="1405" t="s">
        <v>700</v>
      </c>
      <c r="X394" s="1405" t="s">
        <v>701</v>
      </c>
      <c r="Y394" s="1405" t="s">
        <v>407</v>
      </c>
      <c r="Z394" s="1404">
        <v>1</v>
      </c>
      <c r="AA394" s="1404">
        <v>0</v>
      </c>
      <c r="AB394" s="1408"/>
      <c r="AC394" s="1408"/>
      <c r="AD394" s="1408"/>
      <c r="AE394" s="1408"/>
      <c r="AF394" s="1408"/>
      <c r="AG394" s="1408"/>
      <c r="AH394" s="1408"/>
      <c r="AI394" s="1406">
        <v>0</v>
      </c>
      <c r="AJ394" s="1408"/>
      <c r="AK394" s="1408"/>
      <c r="AL394" s="1408"/>
      <c r="AM394" s="1408"/>
      <c r="AN394" s="1408"/>
      <c r="AO394" s="1408"/>
      <c r="AP394" s="1408"/>
      <c r="AQ394" s="1406">
        <v>140</v>
      </c>
      <c r="AR394" s="1404" t="s">
        <v>407</v>
      </c>
      <c r="AS394" s="1406">
        <v>0.38356164383561642</v>
      </c>
      <c r="AT394" s="1406">
        <v>3.1978072179077208E-2</v>
      </c>
      <c r="AU394" s="1406">
        <v>8.761115665500605E-5</v>
      </c>
      <c r="AV394" s="1406">
        <v>0.13816190045959853</v>
      </c>
      <c r="AW394" s="1406">
        <v>3.7852575468383159E-4</v>
      </c>
      <c r="AX394" s="1405" t="s">
        <v>407</v>
      </c>
      <c r="AY394" s="1404">
        <v>0</v>
      </c>
      <c r="AZ394" s="1405" t="s">
        <v>407</v>
      </c>
      <c r="BA394" s="1405" t="s">
        <v>407</v>
      </c>
      <c r="BB394" s="1408"/>
      <c r="BC394" s="1408"/>
      <c r="BD394" s="1404">
        <v>0</v>
      </c>
      <c r="BE394" s="1405" t="s">
        <v>407</v>
      </c>
      <c r="BF394" s="1405" t="s">
        <v>407</v>
      </c>
      <c r="BG394" s="1404">
        <v>0</v>
      </c>
      <c r="BH394" s="1405" t="s">
        <v>407</v>
      </c>
      <c r="BI394" s="1405" t="s">
        <v>407</v>
      </c>
      <c r="BJ394" s="1404">
        <v>0</v>
      </c>
      <c r="BK394" s="1404">
        <v>0</v>
      </c>
      <c r="BL394" s="1404">
        <v>0</v>
      </c>
      <c r="BM394" s="1404">
        <v>0</v>
      </c>
      <c r="BN394" s="1408"/>
      <c r="BO394" s="1404">
        <v>0</v>
      </c>
      <c r="BP394" s="1405" t="s">
        <v>407</v>
      </c>
      <c r="BQ394" s="1405" t="s">
        <v>407</v>
      </c>
      <c r="BR394" s="1404">
        <v>1</v>
      </c>
      <c r="BS394" s="1405" t="s">
        <v>713</v>
      </c>
      <c r="BT394" s="1405" t="s">
        <v>407</v>
      </c>
      <c r="BU394" s="1405" t="s">
        <v>407</v>
      </c>
      <c r="BV394" s="1405" t="s">
        <v>407</v>
      </c>
      <c r="BW394" s="1404">
        <v>0</v>
      </c>
      <c r="BX394" s="1405" t="s">
        <v>407</v>
      </c>
      <c r="BY394" s="1405" t="s">
        <v>407</v>
      </c>
      <c r="BZ394" s="1405" t="s">
        <v>407</v>
      </c>
      <c r="CA394" s="1404">
        <v>0</v>
      </c>
      <c r="CB394" s="1405" t="s">
        <v>407</v>
      </c>
      <c r="CC394" s="1405" t="s">
        <v>677</v>
      </c>
      <c r="CD394" s="1404" t="b">
        <v>0</v>
      </c>
      <c r="CE394" s="1404" t="b">
        <v>0</v>
      </c>
      <c r="CF394" s="1404" t="b">
        <v>0</v>
      </c>
      <c r="CG394" s="1404" t="b">
        <v>0</v>
      </c>
      <c r="CH394" s="1404" t="b">
        <v>0</v>
      </c>
      <c r="CI394" s="1404" t="b">
        <v>0</v>
      </c>
      <c r="CJ394" s="1404" t="b">
        <v>1</v>
      </c>
      <c r="CK394" s="1404" t="b">
        <v>0</v>
      </c>
      <c r="CL394" s="1404" t="b">
        <v>0</v>
      </c>
      <c r="CM394" s="1405" t="s">
        <v>698</v>
      </c>
      <c r="CN394" s="1408"/>
      <c r="CO394" s="1408"/>
      <c r="CP394" s="1408"/>
      <c r="CQ394" s="1404">
        <v>1</v>
      </c>
      <c r="CR394" s="1408"/>
      <c r="CS394" s="1404">
        <v>1</v>
      </c>
      <c r="CT394" s="1405" t="s">
        <v>407</v>
      </c>
      <c r="CU394" s="1408"/>
    </row>
    <row r="395" spans="1:99" hidden="1" x14ac:dyDescent="0.2">
      <c r="A395" s="1404">
        <v>2024</v>
      </c>
      <c r="B395" s="1405" t="s">
        <v>179</v>
      </c>
      <c r="C395" s="1405" t="s">
        <v>1061</v>
      </c>
      <c r="D395" s="1406">
        <v>1</v>
      </c>
      <c r="E395" s="1406">
        <v>0</v>
      </c>
      <c r="F395" s="1405" t="s">
        <v>243</v>
      </c>
      <c r="G395" s="1407" t="s">
        <v>699</v>
      </c>
      <c r="H395" s="1405" t="s">
        <v>407</v>
      </c>
      <c r="I395" s="1405" t="s">
        <v>694</v>
      </c>
      <c r="J395" s="1405" t="s">
        <v>303</v>
      </c>
      <c r="K395" s="1405" t="s">
        <v>1062</v>
      </c>
      <c r="L395" s="1405" t="s">
        <v>407</v>
      </c>
      <c r="M395" s="1405" t="s">
        <v>407</v>
      </c>
      <c r="N395" s="1408"/>
      <c r="O395" s="1407">
        <v>126</v>
      </c>
      <c r="P395" s="1405" t="s">
        <v>695</v>
      </c>
      <c r="Q395" s="1405" t="s">
        <v>474</v>
      </c>
      <c r="R395" s="1409">
        <v>12451</v>
      </c>
      <c r="S395" s="1409">
        <v>5130</v>
      </c>
      <c r="T395" s="1409">
        <v>691</v>
      </c>
      <c r="U395" s="1407">
        <v>13765</v>
      </c>
      <c r="V395" s="1405" t="s">
        <v>696</v>
      </c>
      <c r="W395" s="1405" t="s">
        <v>700</v>
      </c>
      <c r="X395" s="1405" t="s">
        <v>701</v>
      </c>
      <c r="Y395" s="1405" t="s">
        <v>407</v>
      </c>
      <c r="Z395" s="1404">
        <v>1</v>
      </c>
      <c r="AA395" s="1404">
        <v>0</v>
      </c>
      <c r="AB395" s="1408"/>
      <c r="AC395" s="1408"/>
      <c r="AD395" s="1408"/>
      <c r="AE395" s="1408"/>
      <c r="AF395" s="1408"/>
      <c r="AG395" s="1408"/>
      <c r="AH395" s="1408"/>
      <c r="AI395" s="1406">
        <v>0</v>
      </c>
      <c r="AJ395" s="1408"/>
      <c r="AK395" s="1408"/>
      <c r="AL395" s="1408"/>
      <c r="AM395" s="1408"/>
      <c r="AN395" s="1408"/>
      <c r="AO395" s="1408"/>
      <c r="AP395" s="1408"/>
      <c r="AQ395" s="1406">
        <v>87395</v>
      </c>
      <c r="AR395" s="1404" t="s">
        <v>407</v>
      </c>
      <c r="AS395" s="1406">
        <v>239.43835616438355</v>
      </c>
      <c r="AT395" s="1406">
        <v>7.0191149305276683</v>
      </c>
      <c r="AU395" s="1406">
        <v>1.9230451864459364E-2</v>
      </c>
      <c r="AV395" s="1406">
        <v>1.6436439787764052</v>
      </c>
      <c r="AW395" s="1406">
        <v>4.5031341884285078E-3</v>
      </c>
      <c r="AX395" s="1405" t="s">
        <v>407</v>
      </c>
      <c r="AY395" s="1404">
        <v>0</v>
      </c>
      <c r="AZ395" s="1405" t="s">
        <v>407</v>
      </c>
      <c r="BA395" s="1405" t="s">
        <v>407</v>
      </c>
      <c r="BB395" s="1408"/>
      <c r="BC395" s="1408"/>
      <c r="BD395" s="1404">
        <v>0</v>
      </c>
      <c r="BE395" s="1405" t="s">
        <v>407</v>
      </c>
      <c r="BF395" s="1405" t="s">
        <v>407</v>
      </c>
      <c r="BG395" s="1404">
        <v>0</v>
      </c>
      <c r="BH395" s="1405" t="s">
        <v>407</v>
      </c>
      <c r="BI395" s="1405" t="s">
        <v>407</v>
      </c>
      <c r="BJ395" s="1404">
        <v>0</v>
      </c>
      <c r="BK395" s="1404">
        <v>0</v>
      </c>
      <c r="BL395" s="1404">
        <v>0</v>
      </c>
      <c r="BM395" s="1404">
        <v>0</v>
      </c>
      <c r="BN395" s="1408"/>
      <c r="BO395" s="1404">
        <v>0</v>
      </c>
      <c r="BP395" s="1405" t="s">
        <v>407</v>
      </c>
      <c r="BQ395" s="1405" t="s">
        <v>407</v>
      </c>
      <c r="BR395" s="1404">
        <v>1</v>
      </c>
      <c r="BS395" s="1405" t="s">
        <v>898</v>
      </c>
      <c r="BT395" s="1405" t="s">
        <v>407</v>
      </c>
      <c r="BU395" s="1405" t="s">
        <v>407</v>
      </c>
      <c r="BV395" s="1405" t="s">
        <v>407</v>
      </c>
      <c r="BW395" s="1404">
        <v>0</v>
      </c>
      <c r="BX395" s="1405" t="s">
        <v>407</v>
      </c>
      <c r="BY395" s="1405" t="s">
        <v>407</v>
      </c>
      <c r="BZ395" s="1405" t="s">
        <v>407</v>
      </c>
      <c r="CA395" s="1404">
        <v>0</v>
      </c>
      <c r="CB395" s="1405" t="s">
        <v>407</v>
      </c>
      <c r="CC395" s="1405" t="s">
        <v>677</v>
      </c>
      <c r="CD395" s="1404" t="b">
        <v>0</v>
      </c>
      <c r="CE395" s="1404" t="b">
        <v>0</v>
      </c>
      <c r="CF395" s="1404" t="b">
        <v>0</v>
      </c>
      <c r="CG395" s="1404" t="b">
        <v>0</v>
      </c>
      <c r="CH395" s="1404" t="b">
        <v>0</v>
      </c>
      <c r="CI395" s="1404" t="b">
        <v>0</v>
      </c>
      <c r="CJ395" s="1404" t="b">
        <v>1</v>
      </c>
      <c r="CK395" s="1404" t="b">
        <v>0</v>
      </c>
      <c r="CL395" s="1404" t="b">
        <v>0</v>
      </c>
      <c r="CM395" s="1405" t="s">
        <v>698</v>
      </c>
      <c r="CN395" s="1408"/>
      <c r="CO395" s="1408"/>
      <c r="CP395" s="1408"/>
      <c r="CQ395" s="1404">
        <v>1</v>
      </c>
      <c r="CR395" s="1408"/>
      <c r="CS395" s="1404">
        <v>1</v>
      </c>
      <c r="CT395" s="1405" t="s">
        <v>407</v>
      </c>
      <c r="CU395" s="1408"/>
    </row>
    <row r="396" spans="1:99" hidden="1" x14ac:dyDescent="0.2">
      <c r="A396" s="1404">
        <v>2024</v>
      </c>
      <c r="B396" s="1405" t="s">
        <v>179</v>
      </c>
      <c r="C396" s="1405" t="s">
        <v>1077</v>
      </c>
      <c r="D396" s="1406">
        <v>1</v>
      </c>
      <c r="E396" s="1406">
        <v>0</v>
      </c>
      <c r="F396" s="1405" t="s">
        <v>243</v>
      </c>
      <c r="G396" s="1407" t="s">
        <v>699</v>
      </c>
      <c r="H396" s="1405" t="s">
        <v>407</v>
      </c>
      <c r="I396" s="1405" t="s">
        <v>694</v>
      </c>
      <c r="J396" s="1405" t="s">
        <v>303</v>
      </c>
      <c r="K396" s="1405" t="s">
        <v>1078</v>
      </c>
      <c r="L396" s="1405" t="s">
        <v>407</v>
      </c>
      <c r="M396" s="1405" t="s">
        <v>407</v>
      </c>
      <c r="N396" s="1408"/>
      <c r="O396" s="1407">
        <v>126</v>
      </c>
      <c r="P396" s="1405" t="s">
        <v>695</v>
      </c>
      <c r="Q396" s="1405" t="s">
        <v>474</v>
      </c>
      <c r="R396" s="1409">
        <v>1943</v>
      </c>
      <c r="S396" s="1409">
        <v>2015</v>
      </c>
      <c r="T396" s="1409">
        <v>131</v>
      </c>
      <c r="U396" s="1407">
        <v>13765</v>
      </c>
      <c r="V396" s="1405" t="s">
        <v>696</v>
      </c>
      <c r="W396" s="1405" t="s">
        <v>700</v>
      </c>
      <c r="X396" s="1405" t="s">
        <v>701</v>
      </c>
      <c r="Y396" s="1405" t="s">
        <v>407</v>
      </c>
      <c r="Z396" s="1404">
        <v>1</v>
      </c>
      <c r="AA396" s="1404">
        <v>0</v>
      </c>
      <c r="AB396" s="1408"/>
      <c r="AC396" s="1408"/>
      <c r="AD396" s="1408"/>
      <c r="AE396" s="1408"/>
      <c r="AF396" s="1408"/>
      <c r="AG396" s="1408"/>
      <c r="AH396" s="1408"/>
      <c r="AI396" s="1406">
        <v>0</v>
      </c>
      <c r="AJ396" s="1408"/>
      <c r="AK396" s="1408"/>
      <c r="AL396" s="1408"/>
      <c r="AM396" s="1408"/>
      <c r="AN396" s="1408"/>
      <c r="AO396" s="1408"/>
      <c r="AP396" s="1408"/>
      <c r="AQ396" s="1406">
        <v>5100</v>
      </c>
      <c r="AR396" s="1404" t="s">
        <v>407</v>
      </c>
      <c r="AS396" s="1406">
        <v>13.972602739726028</v>
      </c>
      <c r="AT396" s="1406">
        <v>2.6248069994853318</v>
      </c>
      <c r="AU396" s="1406">
        <v>7.1912520533844709E-3</v>
      </c>
      <c r="AV396" s="1406">
        <v>1.6436439787764052</v>
      </c>
      <c r="AW396" s="1406">
        <v>4.5031341884285078E-3</v>
      </c>
      <c r="AX396" s="1405" t="s">
        <v>407</v>
      </c>
      <c r="AY396" s="1404">
        <v>0</v>
      </c>
      <c r="AZ396" s="1405" t="s">
        <v>407</v>
      </c>
      <c r="BA396" s="1405" t="s">
        <v>407</v>
      </c>
      <c r="BB396" s="1408"/>
      <c r="BC396" s="1408"/>
      <c r="BD396" s="1404">
        <v>0</v>
      </c>
      <c r="BE396" s="1405" t="s">
        <v>407</v>
      </c>
      <c r="BF396" s="1405" t="s">
        <v>407</v>
      </c>
      <c r="BG396" s="1404">
        <v>0</v>
      </c>
      <c r="BH396" s="1405" t="s">
        <v>407</v>
      </c>
      <c r="BI396" s="1405" t="s">
        <v>407</v>
      </c>
      <c r="BJ396" s="1404">
        <v>0</v>
      </c>
      <c r="BK396" s="1404">
        <v>0</v>
      </c>
      <c r="BL396" s="1404">
        <v>0</v>
      </c>
      <c r="BM396" s="1404">
        <v>0</v>
      </c>
      <c r="BN396" s="1408"/>
      <c r="BO396" s="1404">
        <v>0</v>
      </c>
      <c r="BP396" s="1405" t="s">
        <v>407</v>
      </c>
      <c r="BQ396" s="1405" t="s">
        <v>407</v>
      </c>
      <c r="BR396" s="1404">
        <v>1</v>
      </c>
      <c r="BS396" s="1405" t="s">
        <v>838</v>
      </c>
      <c r="BT396" s="1405" t="s">
        <v>407</v>
      </c>
      <c r="BU396" s="1405" t="s">
        <v>407</v>
      </c>
      <c r="BV396" s="1405" t="s">
        <v>407</v>
      </c>
      <c r="BW396" s="1404">
        <v>0</v>
      </c>
      <c r="BX396" s="1405" t="s">
        <v>407</v>
      </c>
      <c r="BY396" s="1405" t="s">
        <v>407</v>
      </c>
      <c r="BZ396" s="1405" t="s">
        <v>407</v>
      </c>
      <c r="CA396" s="1404">
        <v>0</v>
      </c>
      <c r="CB396" s="1405" t="s">
        <v>407</v>
      </c>
      <c r="CC396" s="1405" t="s">
        <v>677</v>
      </c>
      <c r="CD396" s="1404" t="b">
        <v>0</v>
      </c>
      <c r="CE396" s="1404" t="b">
        <v>0</v>
      </c>
      <c r="CF396" s="1404" t="b">
        <v>0</v>
      </c>
      <c r="CG396" s="1404" t="b">
        <v>0</v>
      </c>
      <c r="CH396" s="1404" t="b">
        <v>0</v>
      </c>
      <c r="CI396" s="1404" t="b">
        <v>0</v>
      </c>
      <c r="CJ396" s="1404" t="b">
        <v>1</v>
      </c>
      <c r="CK396" s="1404" t="b">
        <v>0</v>
      </c>
      <c r="CL396" s="1404" t="b">
        <v>0</v>
      </c>
      <c r="CM396" s="1405" t="s">
        <v>698</v>
      </c>
      <c r="CN396" s="1408"/>
      <c r="CO396" s="1408"/>
      <c r="CP396" s="1408"/>
      <c r="CQ396" s="1404">
        <v>1</v>
      </c>
      <c r="CR396" s="1408"/>
      <c r="CS396" s="1404">
        <v>1</v>
      </c>
      <c r="CT396" s="1405" t="s">
        <v>407</v>
      </c>
      <c r="CU396" s="1408"/>
    </row>
    <row r="397" spans="1:99" hidden="1" x14ac:dyDescent="0.2">
      <c r="A397" s="1404">
        <v>2024</v>
      </c>
      <c r="B397" s="1405" t="s">
        <v>186</v>
      </c>
      <c r="C397" s="1405" t="s">
        <v>1259</v>
      </c>
      <c r="D397" s="1406">
        <v>1</v>
      </c>
      <c r="E397" s="1406">
        <v>0</v>
      </c>
      <c r="F397" s="1405" t="s">
        <v>243</v>
      </c>
      <c r="G397" s="1407" t="s">
        <v>699</v>
      </c>
      <c r="H397" s="1405" t="s">
        <v>407</v>
      </c>
      <c r="I397" s="1405" t="s">
        <v>694</v>
      </c>
      <c r="J397" s="1405" t="s">
        <v>736</v>
      </c>
      <c r="K397" s="1405" t="s">
        <v>1121</v>
      </c>
      <c r="L397" s="1405" t="s">
        <v>407</v>
      </c>
      <c r="M397" s="1405" t="s">
        <v>407</v>
      </c>
      <c r="N397" s="1404">
        <v>2010</v>
      </c>
      <c r="O397" s="1407">
        <v>126</v>
      </c>
      <c r="P397" s="1405" t="s">
        <v>695</v>
      </c>
      <c r="Q397" s="1405" t="s">
        <v>1131</v>
      </c>
      <c r="R397" s="1409">
        <v>15988</v>
      </c>
      <c r="S397" s="1409">
        <v>7566</v>
      </c>
      <c r="T397" s="1409">
        <v>547</v>
      </c>
      <c r="U397" s="1407">
        <v>13765</v>
      </c>
      <c r="V397" s="1405" t="s">
        <v>696</v>
      </c>
      <c r="W397" s="1405" t="s">
        <v>700</v>
      </c>
      <c r="X397" s="1405" t="s">
        <v>701</v>
      </c>
      <c r="Y397" s="1405" t="s">
        <v>407</v>
      </c>
      <c r="Z397" s="1404">
        <v>1</v>
      </c>
      <c r="AA397" s="1404">
        <v>0</v>
      </c>
      <c r="AB397" s="1408"/>
      <c r="AC397" s="1408"/>
      <c r="AD397" s="1408"/>
      <c r="AE397" s="1408"/>
      <c r="AF397" s="1408"/>
      <c r="AG397" s="1408"/>
      <c r="AH397" s="1408"/>
      <c r="AI397" s="1406">
        <v>0</v>
      </c>
      <c r="AJ397" s="1408"/>
      <c r="AK397" s="1408"/>
      <c r="AL397" s="1408"/>
      <c r="AM397" s="1408"/>
      <c r="AN397" s="1408"/>
      <c r="AO397" s="1408"/>
      <c r="AP397" s="1408"/>
      <c r="AQ397" s="1406">
        <v>6044</v>
      </c>
      <c r="AR397" s="1404" t="s">
        <v>407</v>
      </c>
      <c r="AS397" s="1406">
        <v>16.55890410958904</v>
      </c>
      <c r="AT397" s="1406">
        <v>0.37803352514385791</v>
      </c>
      <c r="AU397" s="1406">
        <v>1.0357082880653641E-3</v>
      </c>
      <c r="AV397" s="1406">
        <v>2.2119620074748336E-2</v>
      </c>
      <c r="AW397" s="1406">
        <v>6.060169883492695E-5</v>
      </c>
      <c r="AX397" s="1405" t="s">
        <v>407</v>
      </c>
      <c r="AY397" s="1404">
        <v>0</v>
      </c>
      <c r="AZ397" s="1405" t="s">
        <v>407</v>
      </c>
      <c r="BA397" s="1405" t="s">
        <v>407</v>
      </c>
      <c r="BB397" s="1408"/>
      <c r="BC397" s="1408"/>
      <c r="BD397" s="1404">
        <v>0</v>
      </c>
      <c r="BE397" s="1405" t="s">
        <v>407</v>
      </c>
      <c r="BF397" s="1405" t="s">
        <v>407</v>
      </c>
      <c r="BG397" s="1404">
        <v>0</v>
      </c>
      <c r="BH397" s="1405" t="s">
        <v>407</v>
      </c>
      <c r="BI397" s="1405" t="s">
        <v>407</v>
      </c>
      <c r="BJ397" s="1404">
        <v>0</v>
      </c>
      <c r="BK397" s="1404">
        <v>0</v>
      </c>
      <c r="BL397" s="1404">
        <v>0</v>
      </c>
      <c r="BM397" s="1404">
        <v>0</v>
      </c>
      <c r="BN397" s="1408"/>
      <c r="BO397" s="1404">
        <v>0</v>
      </c>
      <c r="BP397" s="1405" t="s">
        <v>407</v>
      </c>
      <c r="BQ397" s="1405" t="s">
        <v>407</v>
      </c>
      <c r="BR397" s="1404">
        <v>1</v>
      </c>
      <c r="BS397" s="1405" t="s">
        <v>713</v>
      </c>
      <c r="BT397" s="1405" t="s">
        <v>407</v>
      </c>
      <c r="BU397" s="1405" t="s">
        <v>407</v>
      </c>
      <c r="BV397" s="1405" t="s">
        <v>1306</v>
      </c>
      <c r="BW397" s="1404">
        <v>0</v>
      </c>
      <c r="BX397" s="1405" t="s">
        <v>407</v>
      </c>
      <c r="BY397" s="1405" t="s">
        <v>407</v>
      </c>
      <c r="BZ397" s="1405" t="s">
        <v>407</v>
      </c>
      <c r="CA397" s="1404">
        <v>0</v>
      </c>
      <c r="CB397" s="1405" t="s">
        <v>407</v>
      </c>
      <c r="CC397" s="1405" t="s">
        <v>677</v>
      </c>
      <c r="CD397" s="1404" t="b">
        <v>0</v>
      </c>
      <c r="CE397" s="1404" t="b">
        <v>0</v>
      </c>
      <c r="CF397" s="1404" t="b">
        <v>0</v>
      </c>
      <c r="CG397" s="1404" t="b">
        <v>0</v>
      </c>
      <c r="CH397" s="1404" t="b">
        <v>0</v>
      </c>
      <c r="CI397" s="1404" t="b">
        <v>0</v>
      </c>
      <c r="CJ397" s="1404" t="b">
        <v>1</v>
      </c>
      <c r="CK397" s="1404" t="b">
        <v>0</v>
      </c>
      <c r="CL397" s="1404" t="b">
        <v>0</v>
      </c>
      <c r="CM397" s="1405" t="s">
        <v>698</v>
      </c>
      <c r="CN397" s="1408"/>
      <c r="CO397" s="1408"/>
      <c r="CP397" s="1408"/>
      <c r="CQ397" s="1404">
        <v>1</v>
      </c>
      <c r="CR397" s="1408"/>
      <c r="CS397" s="1404">
        <v>1</v>
      </c>
      <c r="CT397" s="1405" t="s">
        <v>407</v>
      </c>
      <c r="CU397" s="1408"/>
    </row>
    <row r="398" spans="1:99" hidden="1" x14ac:dyDescent="0.2">
      <c r="A398" s="1404">
        <v>2024</v>
      </c>
      <c r="B398" s="1405" t="s">
        <v>179</v>
      </c>
      <c r="C398" s="1405" t="s">
        <v>1068</v>
      </c>
      <c r="D398" s="1406">
        <v>1</v>
      </c>
      <c r="E398" s="1406">
        <v>0</v>
      </c>
      <c r="F398" s="1405" t="s">
        <v>243</v>
      </c>
      <c r="G398" s="1407" t="s">
        <v>699</v>
      </c>
      <c r="H398" s="1405" t="s">
        <v>407</v>
      </c>
      <c r="I398" s="1405" t="s">
        <v>694</v>
      </c>
      <c r="J398" s="1405" t="s">
        <v>303</v>
      </c>
      <c r="K398" s="1405" t="s">
        <v>953</v>
      </c>
      <c r="L398" s="1405" t="s">
        <v>407</v>
      </c>
      <c r="M398" s="1405" t="s">
        <v>407</v>
      </c>
      <c r="N398" s="1408"/>
      <c r="O398" s="1407">
        <v>126</v>
      </c>
      <c r="P398" s="1405" t="s">
        <v>695</v>
      </c>
      <c r="Q398" s="1405" t="s">
        <v>474</v>
      </c>
      <c r="R398" s="1409">
        <v>3442</v>
      </c>
      <c r="S398" s="1409">
        <v>1370</v>
      </c>
      <c r="T398" s="1409">
        <v>85</v>
      </c>
      <c r="U398" s="1407">
        <v>13765</v>
      </c>
      <c r="V398" s="1405" t="s">
        <v>696</v>
      </c>
      <c r="W398" s="1405" t="s">
        <v>700</v>
      </c>
      <c r="X398" s="1405" t="s">
        <v>701</v>
      </c>
      <c r="Y398" s="1405" t="s">
        <v>407</v>
      </c>
      <c r="Z398" s="1404">
        <v>1</v>
      </c>
      <c r="AA398" s="1404">
        <v>0</v>
      </c>
      <c r="AB398" s="1408"/>
      <c r="AC398" s="1408"/>
      <c r="AD398" s="1408"/>
      <c r="AE398" s="1408"/>
      <c r="AF398" s="1408"/>
      <c r="AG398" s="1406">
        <v>0</v>
      </c>
      <c r="AH398" s="1408"/>
      <c r="AI398" s="1406">
        <v>0</v>
      </c>
      <c r="AJ398" s="1408"/>
      <c r="AK398" s="1408"/>
      <c r="AL398" s="1408"/>
      <c r="AM398" s="1408"/>
      <c r="AN398" s="1408"/>
      <c r="AO398" s="1406">
        <v>24530</v>
      </c>
      <c r="AP398" s="1408"/>
      <c r="AQ398" s="1406">
        <v>24530</v>
      </c>
      <c r="AR398" s="1404" t="s">
        <v>407</v>
      </c>
      <c r="AS398" s="1406">
        <v>67.205479452054789</v>
      </c>
      <c r="AT398" s="1406">
        <v>7.1266705403834978</v>
      </c>
      <c r="AU398" s="1406">
        <v>1.9525124768173967E-2</v>
      </c>
      <c r="AV398" s="1406">
        <v>1.6436439787764052</v>
      </c>
      <c r="AW398" s="1406">
        <v>4.5031341884285078E-3</v>
      </c>
      <c r="AX398" s="1405" t="s">
        <v>407</v>
      </c>
      <c r="AY398" s="1404">
        <v>1</v>
      </c>
      <c r="AZ398" s="1405" t="s">
        <v>751</v>
      </c>
      <c r="BA398" s="1405" t="s">
        <v>407</v>
      </c>
      <c r="BB398" s="1408"/>
      <c r="BC398" s="1408"/>
      <c r="BD398" s="1404">
        <v>0</v>
      </c>
      <c r="BE398" s="1405" t="s">
        <v>407</v>
      </c>
      <c r="BF398" s="1405" t="s">
        <v>407</v>
      </c>
      <c r="BG398" s="1404">
        <v>0</v>
      </c>
      <c r="BH398" s="1405" t="s">
        <v>407</v>
      </c>
      <c r="BI398" s="1405" t="s">
        <v>407</v>
      </c>
      <c r="BJ398" s="1404">
        <v>0</v>
      </c>
      <c r="BK398" s="1404">
        <v>0</v>
      </c>
      <c r="BL398" s="1404">
        <v>0</v>
      </c>
      <c r="BM398" s="1404">
        <v>0</v>
      </c>
      <c r="BN398" s="1408"/>
      <c r="BO398" s="1404">
        <v>0</v>
      </c>
      <c r="BP398" s="1405" t="s">
        <v>407</v>
      </c>
      <c r="BQ398" s="1405" t="s">
        <v>407</v>
      </c>
      <c r="BR398" s="1404">
        <v>0</v>
      </c>
      <c r="BS398" s="1405" t="s">
        <v>407</v>
      </c>
      <c r="BT398" s="1405" t="s">
        <v>407</v>
      </c>
      <c r="BU398" s="1405" t="s">
        <v>407</v>
      </c>
      <c r="BV398" s="1405" t="s">
        <v>1170</v>
      </c>
      <c r="BW398" s="1404">
        <v>0</v>
      </c>
      <c r="BX398" s="1405" t="s">
        <v>407</v>
      </c>
      <c r="BY398" s="1405" t="s">
        <v>407</v>
      </c>
      <c r="BZ398" s="1405" t="s">
        <v>407</v>
      </c>
      <c r="CA398" s="1404">
        <v>0</v>
      </c>
      <c r="CB398" s="1405" t="s">
        <v>407</v>
      </c>
      <c r="CC398" s="1405" t="s">
        <v>677</v>
      </c>
      <c r="CD398" s="1404" t="b">
        <v>0</v>
      </c>
      <c r="CE398" s="1404" t="b">
        <v>0</v>
      </c>
      <c r="CF398" s="1404" t="b">
        <v>0</v>
      </c>
      <c r="CG398" s="1404" t="b">
        <v>0</v>
      </c>
      <c r="CH398" s="1404" t="b">
        <v>0</v>
      </c>
      <c r="CI398" s="1404" t="b">
        <v>0</v>
      </c>
      <c r="CJ398" s="1404" t="b">
        <v>1</v>
      </c>
      <c r="CK398" s="1404" t="b">
        <v>0</v>
      </c>
      <c r="CL398" s="1404" t="b">
        <v>0</v>
      </c>
      <c r="CM398" s="1405" t="s">
        <v>750</v>
      </c>
      <c r="CN398" s="1408"/>
      <c r="CO398" s="1408"/>
      <c r="CP398" s="1408"/>
      <c r="CQ398" s="1404">
        <v>1</v>
      </c>
      <c r="CR398" s="1408"/>
      <c r="CS398" s="1404">
        <v>1</v>
      </c>
      <c r="CT398" s="1405" t="s">
        <v>407</v>
      </c>
      <c r="CU398" s="1408"/>
    </row>
    <row r="399" spans="1:99" hidden="1" x14ac:dyDescent="0.2">
      <c r="A399" s="1404">
        <v>2024</v>
      </c>
      <c r="B399" s="1405" t="s">
        <v>179</v>
      </c>
      <c r="C399" s="1405" t="s">
        <v>1064</v>
      </c>
      <c r="D399" s="1406">
        <v>1</v>
      </c>
      <c r="E399" s="1406">
        <v>0</v>
      </c>
      <c r="F399" s="1405" t="s">
        <v>243</v>
      </c>
      <c r="G399" s="1407" t="s">
        <v>699</v>
      </c>
      <c r="H399" s="1405" t="s">
        <v>407</v>
      </c>
      <c r="I399" s="1405" t="s">
        <v>694</v>
      </c>
      <c r="J399" s="1405" t="s">
        <v>303</v>
      </c>
      <c r="K399" s="1405" t="s">
        <v>940</v>
      </c>
      <c r="L399" s="1405" t="s">
        <v>407</v>
      </c>
      <c r="M399" s="1405" t="s">
        <v>407</v>
      </c>
      <c r="N399" s="1408"/>
      <c r="O399" s="1407">
        <v>126</v>
      </c>
      <c r="P399" s="1405" t="s">
        <v>695</v>
      </c>
      <c r="Q399" s="1405" t="s">
        <v>474</v>
      </c>
      <c r="R399" s="1409">
        <v>7023</v>
      </c>
      <c r="S399" s="1409">
        <v>2998</v>
      </c>
      <c r="T399" s="1409">
        <v>339</v>
      </c>
      <c r="U399" s="1407">
        <v>13765</v>
      </c>
      <c r="V399" s="1405" t="s">
        <v>696</v>
      </c>
      <c r="W399" s="1405" t="s">
        <v>700</v>
      </c>
      <c r="X399" s="1405" t="s">
        <v>701</v>
      </c>
      <c r="Y399" s="1405" t="s">
        <v>407</v>
      </c>
      <c r="Z399" s="1404">
        <v>1</v>
      </c>
      <c r="AA399" s="1404">
        <v>0</v>
      </c>
      <c r="AB399" s="1408"/>
      <c r="AC399" s="1408"/>
      <c r="AD399" s="1408"/>
      <c r="AE399" s="1408"/>
      <c r="AF399" s="1408"/>
      <c r="AG399" s="1408"/>
      <c r="AH399" s="1408"/>
      <c r="AI399" s="1406">
        <v>0</v>
      </c>
      <c r="AJ399" s="1408"/>
      <c r="AK399" s="1408"/>
      <c r="AL399" s="1408"/>
      <c r="AM399" s="1408"/>
      <c r="AN399" s="1408"/>
      <c r="AO399" s="1408"/>
      <c r="AP399" s="1408"/>
      <c r="AQ399" s="1406">
        <v>5880</v>
      </c>
      <c r="AR399" s="1404" t="s">
        <v>407</v>
      </c>
      <c r="AS399" s="1406">
        <v>16.109589041095891</v>
      </c>
      <c r="AT399" s="1406">
        <v>0.83724903887227675</v>
      </c>
      <c r="AU399" s="1406">
        <v>2.2938329832117173E-3</v>
      </c>
      <c r="AV399" s="1406">
        <v>1.6436439787764052</v>
      </c>
      <c r="AW399" s="1406">
        <v>4.5031341884285078E-3</v>
      </c>
      <c r="AX399" s="1405" t="s">
        <v>407</v>
      </c>
      <c r="AY399" s="1404">
        <v>0</v>
      </c>
      <c r="AZ399" s="1405" t="s">
        <v>407</v>
      </c>
      <c r="BA399" s="1405" t="s">
        <v>407</v>
      </c>
      <c r="BB399" s="1408"/>
      <c r="BC399" s="1408"/>
      <c r="BD399" s="1404">
        <v>0</v>
      </c>
      <c r="BE399" s="1405" t="s">
        <v>407</v>
      </c>
      <c r="BF399" s="1405" t="s">
        <v>407</v>
      </c>
      <c r="BG399" s="1404">
        <v>0</v>
      </c>
      <c r="BH399" s="1405" t="s">
        <v>407</v>
      </c>
      <c r="BI399" s="1405" t="s">
        <v>407</v>
      </c>
      <c r="BJ399" s="1404">
        <v>0</v>
      </c>
      <c r="BK399" s="1404">
        <v>0</v>
      </c>
      <c r="BL399" s="1404">
        <v>0</v>
      </c>
      <c r="BM399" s="1404">
        <v>0</v>
      </c>
      <c r="BN399" s="1408"/>
      <c r="BO399" s="1404">
        <v>0</v>
      </c>
      <c r="BP399" s="1405" t="s">
        <v>407</v>
      </c>
      <c r="BQ399" s="1405" t="s">
        <v>407</v>
      </c>
      <c r="BR399" s="1404">
        <v>1</v>
      </c>
      <c r="BS399" s="1405" t="s">
        <v>838</v>
      </c>
      <c r="BT399" s="1405" t="s">
        <v>407</v>
      </c>
      <c r="BU399" s="1405" t="s">
        <v>407</v>
      </c>
      <c r="BV399" s="1405" t="s">
        <v>1065</v>
      </c>
      <c r="BW399" s="1404">
        <v>0</v>
      </c>
      <c r="BX399" s="1405" t="s">
        <v>407</v>
      </c>
      <c r="BY399" s="1405" t="s">
        <v>407</v>
      </c>
      <c r="BZ399" s="1405" t="s">
        <v>407</v>
      </c>
      <c r="CA399" s="1404">
        <v>0</v>
      </c>
      <c r="CB399" s="1405" t="s">
        <v>407</v>
      </c>
      <c r="CC399" s="1405" t="s">
        <v>677</v>
      </c>
      <c r="CD399" s="1404" t="b">
        <v>0</v>
      </c>
      <c r="CE399" s="1404" t="b">
        <v>0</v>
      </c>
      <c r="CF399" s="1404" t="b">
        <v>0</v>
      </c>
      <c r="CG399" s="1404" t="b">
        <v>0</v>
      </c>
      <c r="CH399" s="1404" t="b">
        <v>0</v>
      </c>
      <c r="CI399" s="1404" t="b">
        <v>0</v>
      </c>
      <c r="CJ399" s="1404" t="b">
        <v>1</v>
      </c>
      <c r="CK399" s="1404" t="b">
        <v>0</v>
      </c>
      <c r="CL399" s="1404" t="b">
        <v>0</v>
      </c>
      <c r="CM399" s="1405" t="s">
        <v>698</v>
      </c>
      <c r="CN399" s="1408"/>
      <c r="CO399" s="1408"/>
      <c r="CP399" s="1408"/>
      <c r="CQ399" s="1404">
        <v>1</v>
      </c>
      <c r="CR399" s="1408"/>
      <c r="CS399" s="1404">
        <v>1</v>
      </c>
      <c r="CT399" s="1405" t="s">
        <v>407</v>
      </c>
      <c r="CU399" s="1408"/>
    </row>
    <row r="400" spans="1:99" hidden="1" x14ac:dyDescent="0.2">
      <c r="A400" s="1404">
        <v>2024</v>
      </c>
      <c r="B400" s="1405" t="s">
        <v>186</v>
      </c>
      <c r="C400" s="1405" t="s">
        <v>1132</v>
      </c>
      <c r="D400" s="1406">
        <v>1</v>
      </c>
      <c r="E400" s="1406">
        <v>0</v>
      </c>
      <c r="F400" s="1405" t="s">
        <v>243</v>
      </c>
      <c r="G400" s="1407" t="s">
        <v>699</v>
      </c>
      <c r="H400" s="1405" t="s">
        <v>407</v>
      </c>
      <c r="I400" s="1405" t="s">
        <v>694</v>
      </c>
      <c r="J400" s="1405" t="s">
        <v>736</v>
      </c>
      <c r="K400" s="1405" t="s">
        <v>1133</v>
      </c>
      <c r="L400" s="1405" t="s">
        <v>407</v>
      </c>
      <c r="M400" s="1405" t="s">
        <v>407</v>
      </c>
      <c r="N400" s="1404">
        <v>2010</v>
      </c>
      <c r="O400" s="1407">
        <v>126</v>
      </c>
      <c r="P400" s="1405" t="s">
        <v>695</v>
      </c>
      <c r="Q400" s="1405" t="s">
        <v>1131</v>
      </c>
      <c r="R400" s="1409">
        <v>123131</v>
      </c>
      <c r="S400" s="1409">
        <v>54557</v>
      </c>
      <c r="T400" s="1409">
        <v>4825</v>
      </c>
      <c r="U400" s="1407">
        <v>13765</v>
      </c>
      <c r="V400" s="1405" t="s">
        <v>696</v>
      </c>
      <c r="W400" s="1405" t="s">
        <v>700</v>
      </c>
      <c r="X400" s="1405" t="s">
        <v>701</v>
      </c>
      <c r="Y400" s="1405" t="s">
        <v>407</v>
      </c>
      <c r="Z400" s="1404">
        <v>1</v>
      </c>
      <c r="AA400" s="1404">
        <v>0</v>
      </c>
      <c r="AB400" s="1408"/>
      <c r="AC400" s="1408"/>
      <c r="AD400" s="1408"/>
      <c r="AE400" s="1408"/>
      <c r="AF400" s="1408"/>
      <c r="AG400" s="1408"/>
      <c r="AH400" s="1408"/>
      <c r="AI400" s="1406">
        <v>7892.61</v>
      </c>
      <c r="AJ400" s="1408"/>
      <c r="AK400" s="1408"/>
      <c r="AL400" s="1408"/>
      <c r="AM400" s="1408"/>
      <c r="AN400" s="1408"/>
      <c r="AO400" s="1408"/>
      <c r="AP400" s="1408"/>
      <c r="AQ400" s="1406">
        <v>13415.78</v>
      </c>
      <c r="AR400" s="1404" t="s">
        <v>407</v>
      </c>
      <c r="AS400" s="1406">
        <v>36.75556164383562</v>
      </c>
      <c r="AT400" s="1406">
        <v>0.10895534024737881</v>
      </c>
      <c r="AU400" s="1406">
        <v>2.9850778149966798E-4</v>
      </c>
      <c r="AV400" s="1406">
        <v>2.2119620074748336E-2</v>
      </c>
      <c r="AW400" s="1406">
        <v>6.060169883492695E-5</v>
      </c>
      <c r="AX400" s="1405" t="s">
        <v>407</v>
      </c>
      <c r="AY400" s="1404">
        <v>0</v>
      </c>
      <c r="AZ400" s="1405" t="s">
        <v>407</v>
      </c>
      <c r="BA400" s="1405" t="s">
        <v>407</v>
      </c>
      <c r="BB400" s="1408"/>
      <c r="BC400" s="1408"/>
      <c r="BD400" s="1404">
        <v>0</v>
      </c>
      <c r="BE400" s="1405" t="s">
        <v>407</v>
      </c>
      <c r="BF400" s="1405" t="s">
        <v>407</v>
      </c>
      <c r="BG400" s="1404">
        <v>0</v>
      </c>
      <c r="BH400" s="1405" t="s">
        <v>407</v>
      </c>
      <c r="BI400" s="1405" t="s">
        <v>407</v>
      </c>
      <c r="BJ400" s="1404">
        <v>0</v>
      </c>
      <c r="BK400" s="1404">
        <v>0</v>
      </c>
      <c r="BL400" s="1404">
        <v>0</v>
      </c>
      <c r="BM400" s="1404">
        <v>0</v>
      </c>
      <c r="BN400" s="1408"/>
      <c r="BO400" s="1404">
        <v>0</v>
      </c>
      <c r="BP400" s="1405" t="s">
        <v>407</v>
      </c>
      <c r="BQ400" s="1405" t="s">
        <v>407</v>
      </c>
      <c r="BR400" s="1404">
        <v>1</v>
      </c>
      <c r="BS400" s="1405" t="s">
        <v>751</v>
      </c>
      <c r="BT400" s="1405" t="s">
        <v>407</v>
      </c>
      <c r="BU400" s="1405" t="s">
        <v>407</v>
      </c>
      <c r="BV400" s="1405" t="s">
        <v>1134</v>
      </c>
      <c r="BW400" s="1404">
        <v>0</v>
      </c>
      <c r="BX400" s="1405" t="s">
        <v>407</v>
      </c>
      <c r="BY400" s="1405" t="s">
        <v>407</v>
      </c>
      <c r="BZ400" s="1405" t="s">
        <v>407</v>
      </c>
      <c r="CA400" s="1404">
        <v>0</v>
      </c>
      <c r="CB400" s="1405" t="s">
        <v>407</v>
      </c>
      <c r="CC400" s="1405" t="s">
        <v>677</v>
      </c>
      <c r="CD400" s="1404" t="b">
        <v>0</v>
      </c>
      <c r="CE400" s="1404" t="b">
        <v>0</v>
      </c>
      <c r="CF400" s="1404" t="b">
        <v>0</v>
      </c>
      <c r="CG400" s="1404" t="b">
        <v>0</v>
      </c>
      <c r="CH400" s="1404" t="b">
        <v>0</v>
      </c>
      <c r="CI400" s="1404" t="b">
        <v>0</v>
      </c>
      <c r="CJ400" s="1404" t="b">
        <v>1</v>
      </c>
      <c r="CK400" s="1404" t="b">
        <v>0</v>
      </c>
      <c r="CL400" s="1404" t="b">
        <v>0</v>
      </c>
      <c r="CM400" s="1405" t="s">
        <v>698</v>
      </c>
      <c r="CN400" s="1408"/>
      <c r="CO400" s="1408"/>
      <c r="CP400" s="1408"/>
      <c r="CQ400" s="1404">
        <v>1</v>
      </c>
      <c r="CR400" s="1404">
        <v>13415.78</v>
      </c>
      <c r="CS400" s="1404">
        <v>1</v>
      </c>
      <c r="CT400" s="1405" t="s">
        <v>407</v>
      </c>
      <c r="CU400" s="1408"/>
    </row>
    <row r="401" spans="1:99" hidden="1" x14ac:dyDescent="0.2">
      <c r="A401" s="1404">
        <v>2024</v>
      </c>
      <c r="B401" s="1405" t="s">
        <v>179</v>
      </c>
      <c r="C401" s="1405" t="s">
        <v>1070</v>
      </c>
      <c r="D401" s="1406">
        <v>1</v>
      </c>
      <c r="E401" s="1406">
        <v>0</v>
      </c>
      <c r="F401" s="1405" t="s">
        <v>243</v>
      </c>
      <c r="G401" s="1407" t="s">
        <v>699</v>
      </c>
      <c r="H401" s="1405" t="s">
        <v>407</v>
      </c>
      <c r="I401" s="1405" t="s">
        <v>694</v>
      </c>
      <c r="J401" s="1405" t="s">
        <v>303</v>
      </c>
      <c r="K401" s="1405" t="s">
        <v>1071</v>
      </c>
      <c r="L401" s="1405" t="s">
        <v>407</v>
      </c>
      <c r="M401" s="1405" t="s">
        <v>407</v>
      </c>
      <c r="N401" s="1408"/>
      <c r="O401" s="1407">
        <v>126</v>
      </c>
      <c r="P401" s="1405" t="s">
        <v>695</v>
      </c>
      <c r="Q401" s="1405" t="s">
        <v>474</v>
      </c>
      <c r="R401" s="1409">
        <v>19627</v>
      </c>
      <c r="S401" s="1409">
        <v>8319</v>
      </c>
      <c r="T401" s="1409">
        <v>1297</v>
      </c>
      <c r="U401" s="1407">
        <v>13765</v>
      </c>
      <c r="V401" s="1405" t="s">
        <v>696</v>
      </c>
      <c r="W401" s="1405" t="s">
        <v>700</v>
      </c>
      <c r="X401" s="1405" t="s">
        <v>701</v>
      </c>
      <c r="Y401" s="1405" t="s">
        <v>407</v>
      </c>
      <c r="Z401" s="1404">
        <v>1</v>
      </c>
      <c r="AA401" s="1404">
        <v>0</v>
      </c>
      <c r="AB401" s="1408"/>
      <c r="AC401" s="1408"/>
      <c r="AD401" s="1408"/>
      <c r="AE401" s="1408"/>
      <c r="AF401" s="1408"/>
      <c r="AG401" s="1408"/>
      <c r="AH401" s="1408"/>
      <c r="AI401" s="1406">
        <v>0</v>
      </c>
      <c r="AJ401" s="1408"/>
      <c r="AK401" s="1408"/>
      <c r="AL401" s="1408"/>
      <c r="AM401" s="1408"/>
      <c r="AN401" s="1408"/>
      <c r="AO401" s="1408"/>
      <c r="AP401" s="1408"/>
      <c r="AQ401" s="1406">
        <v>55693</v>
      </c>
      <c r="AR401" s="1404" t="s">
        <v>407</v>
      </c>
      <c r="AS401" s="1406">
        <v>152.58356164383562</v>
      </c>
      <c r="AT401" s="1406">
        <v>2.8375706934325162</v>
      </c>
      <c r="AU401" s="1406">
        <v>7.7741662833767568E-3</v>
      </c>
      <c r="AV401" s="1406">
        <v>1.6436439787764052</v>
      </c>
      <c r="AW401" s="1406">
        <v>4.5031341884285078E-3</v>
      </c>
      <c r="AX401" s="1405" t="s">
        <v>407</v>
      </c>
      <c r="AY401" s="1404">
        <v>0</v>
      </c>
      <c r="AZ401" s="1405" t="s">
        <v>407</v>
      </c>
      <c r="BA401" s="1405" t="s">
        <v>407</v>
      </c>
      <c r="BB401" s="1408"/>
      <c r="BC401" s="1408"/>
      <c r="BD401" s="1404">
        <v>0</v>
      </c>
      <c r="BE401" s="1405" t="s">
        <v>407</v>
      </c>
      <c r="BF401" s="1405" t="s">
        <v>407</v>
      </c>
      <c r="BG401" s="1404">
        <v>0</v>
      </c>
      <c r="BH401" s="1405" t="s">
        <v>407</v>
      </c>
      <c r="BI401" s="1405" t="s">
        <v>407</v>
      </c>
      <c r="BJ401" s="1404">
        <v>0</v>
      </c>
      <c r="BK401" s="1404">
        <v>0</v>
      </c>
      <c r="BL401" s="1404">
        <v>0</v>
      </c>
      <c r="BM401" s="1404">
        <v>0</v>
      </c>
      <c r="BN401" s="1408"/>
      <c r="BO401" s="1404">
        <v>0</v>
      </c>
      <c r="BP401" s="1405" t="s">
        <v>407</v>
      </c>
      <c r="BQ401" s="1405" t="s">
        <v>407</v>
      </c>
      <c r="BR401" s="1404">
        <v>1</v>
      </c>
      <c r="BS401" s="1405" t="s">
        <v>898</v>
      </c>
      <c r="BT401" s="1405" t="s">
        <v>407</v>
      </c>
      <c r="BU401" s="1405" t="s">
        <v>407</v>
      </c>
      <c r="BV401" s="1405" t="s">
        <v>407</v>
      </c>
      <c r="BW401" s="1404">
        <v>0</v>
      </c>
      <c r="BX401" s="1405" t="s">
        <v>407</v>
      </c>
      <c r="BY401" s="1405" t="s">
        <v>407</v>
      </c>
      <c r="BZ401" s="1405" t="s">
        <v>407</v>
      </c>
      <c r="CA401" s="1404">
        <v>0</v>
      </c>
      <c r="CB401" s="1405" t="s">
        <v>407</v>
      </c>
      <c r="CC401" s="1405" t="s">
        <v>677</v>
      </c>
      <c r="CD401" s="1404" t="b">
        <v>0</v>
      </c>
      <c r="CE401" s="1404" t="b">
        <v>0</v>
      </c>
      <c r="CF401" s="1404" t="b">
        <v>0</v>
      </c>
      <c r="CG401" s="1404" t="b">
        <v>0</v>
      </c>
      <c r="CH401" s="1404" t="b">
        <v>0</v>
      </c>
      <c r="CI401" s="1404" t="b">
        <v>0</v>
      </c>
      <c r="CJ401" s="1404" t="b">
        <v>1</v>
      </c>
      <c r="CK401" s="1404" t="b">
        <v>0</v>
      </c>
      <c r="CL401" s="1404" t="b">
        <v>0</v>
      </c>
      <c r="CM401" s="1405" t="s">
        <v>698</v>
      </c>
      <c r="CN401" s="1408"/>
      <c r="CO401" s="1408"/>
      <c r="CP401" s="1408"/>
      <c r="CQ401" s="1404">
        <v>1</v>
      </c>
      <c r="CR401" s="1408"/>
      <c r="CS401" s="1404">
        <v>1</v>
      </c>
      <c r="CT401" s="1405" t="s">
        <v>407</v>
      </c>
      <c r="CU401" s="1408"/>
    </row>
    <row r="402" spans="1:99" hidden="1" x14ac:dyDescent="0.2">
      <c r="A402" s="1404">
        <v>2024</v>
      </c>
      <c r="B402" s="1405" t="s">
        <v>179</v>
      </c>
      <c r="C402" s="1405" t="s">
        <v>1073</v>
      </c>
      <c r="D402" s="1406">
        <v>1</v>
      </c>
      <c r="E402" s="1406">
        <v>0</v>
      </c>
      <c r="F402" s="1405" t="s">
        <v>243</v>
      </c>
      <c r="G402" s="1407" t="s">
        <v>699</v>
      </c>
      <c r="H402" s="1405" t="s">
        <v>407</v>
      </c>
      <c r="I402" s="1405" t="s">
        <v>694</v>
      </c>
      <c r="J402" s="1405" t="s">
        <v>303</v>
      </c>
      <c r="K402" s="1405" t="s">
        <v>1074</v>
      </c>
      <c r="L402" s="1405" t="s">
        <v>407</v>
      </c>
      <c r="M402" s="1405" t="s">
        <v>407</v>
      </c>
      <c r="N402" s="1408"/>
      <c r="O402" s="1407">
        <v>126</v>
      </c>
      <c r="P402" s="1405" t="s">
        <v>695</v>
      </c>
      <c r="Q402" s="1405" t="s">
        <v>474</v>
      </c>
      <c r="R402" s="1409">
        <v>3234</v>
      </c>
      <c r="S402" s="1409">
        <v>2285</v>
      </c>
      <c r="T402" s="1409">
        <v>215</v>
      </c>
      <c r="U402" s="1407">
        <v>13765</v>
      </c>
      <c r="V402" s="1405" t="s">
        <v>696</v>
      </c>
      <c r="W402" s="1405" t="s">
        <v>700</v>
      </c>
      <c r="X402" s="1405" t="s">
        <v>701</v>
      </c>
      <c r="Y402" s="1405" t="s">
        <v>407</v>
      </c>
      <c r="Z402" s="1404">
        <v>1</v>
      </c>
      <c r="AA402" s="1404">
        <v>0</v>
      </c>
      <c r="AB402" s="1408"/>
      <c r="AC402" s="1408"/>
      <c r="AD402" s="1408"/>
      <c r="AE402" s="1408"/>
      <c r="AF402" s="1408"/>
      <c r="AG402" s="1408"/>
      <c r="AH402" s="1408"/>
      <c r="AI402" s="1406">
        <v>0</v>
      </c>
      <c r="AJ402" s="1408"/>
      <c r="AK402" s="1408"/>
      <c r="AL402" s="1408"/>
      <c r="AM402" s="1408"/>
      <c r="AN402" s="1408"/>
      <c r="AO402" s="1408"/>
      <c r="AP402" s="1408"/>
      <c r="AQ402" s="1406">
        <v>25050</v>
      </c>
      <c r="AR402" s="1404" t="s">
        <v>407</v>
      </c>
      <c r="AS402" s="1406">
        <v>68.630136986301366</v>
      </c>
      <c r="AT402" s="1406">
        <v>7.74582560296846</v>
      </c>
      <c r="AU402" s="1406">
        <v>2.1221440008132766E-2</v>
      </c>
      <c r="AV402" s="1406">
        <v>1.6436439787764052</v>
      </c>
      <c r="AW402" s="1406">
        <v>4.5031341884285078E-3</v>
      </c>
      <c r="AX402" s="1405" t="s">
        <v>407</v>
      </c>
      <c r="AY402" s="1404">
        <v>0</v>
      </c>
      <c r="AZ402" s="1405" t="s">
        <v>407</v>
      </c>
      <c r="BA402" s="1405" t="s">
        <v>407</v>
      </c>
      <c r="BB402" s="1408"/>
      <c r="BC402" s="1408"/>
      <c r="BD402" s="1404">
        <v>0</v>
      </c>
      <c r="BE402" s="1405" t="s">
        <v>407</v>
      </c>
      <c r="BF402" s="1405" t="s">
        <v>407</v>
      </c>
      <c r="BG402" s="1404">
        <v>0</v>
      </c>
      <c r="BH402" s="1405" t="s">
        <v>407</v>
      </c>
      <c r="BI402" s="1405" t="s">
        <v>407</v>
      </c>
      <c r="BJ402" s="1404">
        <v>0</v>
      </c>
      <c r="BK402" s="1404">
        <v>0</v>
      </c>
      <c r="BL402" s="1404">
        <v>0</v>
      </c>
      <c r="BM402" s="1404">
        <v>0</v>
      </c>
      <c r="BN402" s="1408"/>
      <c r="BO402" s="1404">
        <v>0</v>
      </c>
      <c r="BP402" s="1405" t="s">
        <v>407</v>
      </c>
      <c r="BQ402" s="1405" t="s">
        <v>407</v>
      </c>
      <c r="BR402" s="1404">
        <v>1</v>
      </c>
      <c r="BS402" s="1405" t="s">
        <v>808</v>
      </c>
      <c r="BT402" s="1405" t="s">
        <v>407</v>
      </c>
      <c r="BU402" s="1405" t="s">
        <v>407</v>
      </c>
      <c r="BV402" s="1405" t="s">
        <v>1006</v>
      </c>
      <c r="BW402" s="1404">
        <v>0</v>
      </c>
      <c r="BX402" s="1405" t="s">
        <v>407</v>
      </c>
      <c r="BY402" s="1405" t="s">
        <v>407</v>
      </c>
      <c r="BZ402" s="1405" t="s">
        <v>407</v>
      </c>
      <c r="CA402" s="1404">
        <v>0</v>
      </c>
      <c r="CB402" s="1405" t="s">
        <v>407</v>
      </c>
      <c r="CC402" s="1405" t="s">
        <v>677</v>
      </c>
      <c r="CD402" s="1404" t="b">
        <v>0</v>
      </c>
      <c r="CE402" s="1404" t="b">
        <v>0</v>
      </c>
      <c r="CF402" s="1404" t="b">
        <v>0</v>
      </c>
      <c r="CG402" s="1404" t="b">
        <v>0</v>
      </c>
      <c r="CH402" s="1404" t="b">
        <v>0</v>
      </c>
      <c r="CI402" s="1404" t="b">
        <v>0</v>
      </c>
      <c r="CJ402" s="1404" t="b">
        <v>1</v>
      </c>
      <c r="CK402" s="1404" t="b">
        <v>0</v>
      </c>
      <c r="CL402" s="1404" t="b">
        <v>0</v>
      </c>
      <c r="CM402" s="1405" t="s">
        <v>698</v>
      </c>
      <c r="CN402" s="1408"/>
      <c r="CO402" s="1408"/>
      <c r="CP402" s="1408"/>
      <c r="CQ402" s="1404">
        <v>1</v>
      </c>
      <c r="CR402" s="1408"/>
      <c r="CS402" s="1404">
        <v>1</v>
      </c>
      <c r="CT402" s="1405" t="s">
        <v>407</v>
      </c>
      <c r="CU402" s="1408"/>
    </row>
    <row r="403" spans="1:99" hidden="1" x14ac:dyDescent="0.2">
      <c r="A403" s="1404">
        <v>2024</v>
      </c>
      <c r="B403" s="1405" t="s">
        <v>179</v>
      </c>
      <c r="C403" s="1405" t="s">
        <v>1169</v>
      </c>
      <c r="D403" s="1406">
        <v>1</v>
      </c>
      <c r="E403" s="1406">
        <v>0</v>
      </c>
      <c r="F403" s="1405" t="s">
        <v>243</v>
      </c>
      <c r="G403" s="1407" t="s">
        <v>699</v>
      </c>
      <c r="H403" s="1405" t="s">
        <v>407</v>
      </c>
      <c r="I403" s="1405" t="s">
        <v>694</v>
      </c>
      <c r="J403" s="1405" t="s">
        <v>303</v>
      </c>
      <c r="K403" s="1405" t="s">
        <v>799</v>
      </c>
      <c r="L403" s="1405" t="s">
        <v>407</v>
      </c>
      <c r="M403" s="1405" t="s">
        <v>407</v>
      </c>
      <c r="N403" s="1408"/>
      <c r="O403" s="1407">
        <v>126</v>
      </c>
      <c r="P403" s="1405" t="s">
        <v>695</v>
      </c>
      <c r="Q403" s="1405" t="s">
        <v>474</v>
      </c>
      <c r="R403" s="1409">
        <v>10327</v>
      </c>
      <c r="S403" s="1409">
        <v>7576</v>
      </c>
      <c r="T403" s="1409">
        <v>1324</v>
      </c>
      <c r="U403" s="1407">
        <v>13765</v>
      </c>
      <c r="V403" s="1405" t="s">
        <v>696</v>
      </c>
      <c r="W403" s="1405" t="s">
        <v>700</v>
      </c>
      <c r="X403" s="1405" t="s">
        <v>701</v>
      </c>
      <c r="Y403" s="1405" t="s">
        <v>407</v>
      </c>
      <c r="Z403" s="1404">
        <v>1</v>
      </c>
      <c r="AA403" s="1404">
        <v>0</v>
      </c>
      <c r="AB403" s="1408"/>
      <c r="AC403" s="1408"/>
      <c r="AD403" s="1408"/>
      <c r="AE403" s="1408"/>
      <c r="AF403" s="1408"/>
      <c r="AG403" s="1408"/>
      <c r="AH403" s="1408"/>
      <c r="AI403" s="1406">
        <v>0</v>
      </c>
      <c r="AJ403" s="1408"/>
      <c r="AK403" s="1408"/>
      <c r="AL403" s="1408"/>
      <c r="AM403" s="1408"/>
      <c r="AN403" s="1408"/>
      <c r="AO403" s="1408"/>
      <c r="AP403" s="1408"/>
      <c r="AQ403" s="1406">
        <v>3190</v>
      </c>
      <c r="AR403" s="1404" t="s">
        <v>407</v>
      </c>
      <c r="AS403" s="1406">
        <v>8.7397260273972606</v>
      </c>
      <c r="AT403" s="1406">
        <v>0.30889900261450565</v>
      </c>
      <c r="AU403" s="1406">
        <v>8.4629863730001549E-4</v>
      </c>
      <c r="AV403" s="1406">
        <v>1.6436439787764052</v>
      </c>
      <c r="AW403" s="1406">
        <v>4.5031341884285078E-3</v>
      </c>
      <c r="AX403" s="1405" t="s">
        <v>407</v>
      </c>
      <c r="AY403" s="1404">
        <v>0</v>
      </c>
      <c r="AZ403" s="1405" t="s">
        <v>407</v>
      </c>
      <c r="BA403" s="1405" t="s">
        <v>407</v>
      </c>
      <c r="BB403" s="1408"/>
      <c r="BC403" s="1408"/>
      <c r="BD403" s="1404">
        <v>0</v>
      </c>
      <c r="BE403" s="1405" t="s">
        <v>407</v>
      </c>
      <c r="BF403" s="1405" t="s">
        <v>407</v>
      </c>
      <c r="BG403" s="1404">
        <v>0</v>
      </c>
      <c r="BH403" s="1405" t="s">
        <v>407</v>
      </c>
      <c r="BI403" s="1405" t="s">
        <v>407</v>
      </c>
      <c r="BJ403" s="1404">
        <v>0</v>
      </c>
      <c r="BK403" s="1404">
        <v>0</v>
      </c>
      <c r="BL403" s="1404">
        <v>0</v>
      </c>
      <c r="BM403" s="1404">
        <v>0</v>
      </c>
      <c r="BN403" s="1408"/>
      <c r="BO403" s="1404">
        <v>0</v>
      </c>
      <c r="BP403" s="1405" t="s">
        <v>407</v>
      </c>
      <c r="BQ403" s="1405" t="s">
        <v>407</v>
      </c>
      <c r="BR403" s="1404">
        <v>1</v>
      </c>
      <c r="BS403" s="1405" t="s">
        <v>838</v>
      </c>
      <c r="BT403" s="1405" t="s">
        <v>407</v>
      </c>
      <c r="BU403" s="1405" t="s">
        <v>407</v>
      </c>
      <c r="BV403" s="1405" t="s">
        <v>407</v>
      </c>
      <c r="BW403" s="1404">
        <v>0</v>
      </c>
      <c r="BX403" s="1405" t="s">
        <v>407</v>
      </c>
      <c r="BY403" s="1405" t="s">
        <v>407</v>
      </c>
      <c r="BZ403" s="1405" t="s">
        <v>407</v>
      </c>
      <c r="CA403" s="1404">
        <v>0</v>
      </c>
      <c r="CB403" s="1405" t="s">
        <v>407</v>
      </c>
      <c r="CC403" s="1405" t="s">
        <v>677</v>
      </c>
      <c r="CD403" s="1404" t="b">
        <v>0</v>
      </c>
      <c r="CE403" s="1404" t="b">
        <v>0</v>
      </c>
      <c r="CF403" s="1404" t="b">
        <v>0</v>
      </c>
      <c r="CG403" s="1404" t="b">
        <v>0</v>
      </c>
      <c r="CH403" s="1404" t="b">
        <v>0</v>
      </c>
      <c r="CI403" s="1404" t="b">
        <v>0</v>
      </c>
      <c r="CJ403" s="1404" t="b">
        <v>1</v>
      </c>
      <c r="CK403" s="1404" t="b">
        <v>0</v>
      </c>
      <c r="CL403" s="1404" t="b">
        <v>0</v>
      </c>
      <c r="CM403" s="1405" t="s">
        <v>698</v>
      </c>
      <c r="CN403" s="1408"/>
      <c r="CO403" s="1408"/>
      <c r="CP403" s="1408"/>
      <c r="CQ403" s="1404">
        <v>1</v>
      </c>
      <c r="CR403" s="1408"/>
      <c r="CS403" s="1404">
        <v>1</v>
      </c>
      <c r="CT403" s="1405" t="s">
        <v>407</v>
      </c>
      <c r="CU403" s="1408"/>
    </row>
    <row r="404" spans="1:99" hidden="1" x14ac:dyDescent="0.2">
      <c r="A404" s="1404">
        <v>2024</v>
      </c>
      <c r="B404" s="1405" t="s">
        <v>179</v>
      </c>
      <c r="C404" s="1405" t="s">
        <v>1075</v>
      </c>
      <c r="D404" s="1406">
        <v>1</v>
      </c>
      <c r="E404" s="1406">
        <v>0</v>
      </c>
      <c r="F404" s="1405" t="s">
        <v>243</v>
      </c>
      <c r="G404" s="1407" t="s">
        <v>699</v>
      </c>
      <c r="H404" s="1405" t="s">
        <v>407</v>
      </c>
      <c r="I404" s="1405" t="s">
        <v>694</v>
      </c>
      <c r="J404" s="1405" t="s">
        <v>303</v>
      </c>
      <c r="K404" s="1405" t="s">
        <v>1076</v>
      </c>
      <c r="L404" s="1405" t="s">
        <v>407</v>
      </c>
      <c r="M404" s="1405" t="s">
        <v>407</v>
      </c>
      <c r="N404" s="1408"/>
      <c r="O404" s="1407">
        <v>126</v>
      </c>
      <c r="P404" s="1405" t="s">
        <v>695</v>
      </c>
      <c r="Q404" s="1405" t="s">
        <v>474</v>
      </c>
      <c r="R404" s="1409">
        <v>4713</v>
      </c>
      <c r="S404" s="1409">
        <v>1913</v>
      </c>
      <c r="T404" s="1409">
        <v>525</v>
      </c>
      <c r="U404" s="1407">
        <v>13765</v>
      </c>
      <c r="V404" s="1405" t="s">
        <v>696</v>
      </c>
      <c r="W404" s="1405" t="s">
        <v>700</v>
      </c>
      <c r="X404" s="1405" t="s">
        <v>701</v>
      </c>
      <c r="Y404" s="1405" t="s">
        <v>407</v>
      </c>
      <c r="Z404" s="1404">
        <v>1</v>
      </c>
      <c r="AA404" s="1404">
        <v>0</v>
      </c>
      <c r="AB404" s="1408"/>
      <c r="AC404" s="1408"/>
      <c r="AD404" s="1408"/>
      <c r="AE404" s="1408"/>
      <c r="AF404" s="1408"/>
      <c r="AG404" s="1406">
        <v>0</v>
      </c>
      <c r="AH404" s="1408"/>
      <c r="AI404" s="1406">
        <v>0</v>
      </c>
      <c r="AJ404" s="1408"/>
      <c r="AK404" s="1408"/>
      <c r="AL404" s="1408"/>
      <c r="AM404" s="1408"/>
      <c r="AN404" s="1408"/>
      <c r="AO404" s="1406">
        <v>1200</v>
      </c>
      <c r="AP404" s="1408"/>
      <c r="AQ404" s="1406">
        <v>1200</v>
      </c>
      <c r="AR404" s="1404" t="s">
        <v>407</v>
      </c>
      <c r="AS404" s="1406">
        <v>3.2876712328767121</v>
      </c>
      <c r="AT404" s="1406">
        <v>0.25461489497135581</v>
      </c>
      <c r="AU404" s="1406">
        <v>6.975750547160433E-4</v>
      </c>
      <c r="AV404" s="1406">
        <v>1.6436439787764052</v>
      </c>
      <c r="AW404" s="1406">
        <v>4.5031341884285078E-3</v>
      </c>
      <c r="AX404" s="1405" t="s">
        <v>407</v>
      </c>
      <c r="AY404" s="1404">
        <v>1</v>
      </c>
      <c r="AZ404" s="1405" t="s">
        <v>751</v>
      </c>
      <c r="BA404" s="1405" t="s">
        <v>407</v>
      </c>
      <c r="BB404" s="1408"/>
      <c r="BC404" s="1408"/>
      <c r="BD404" s="1404">
        <v>0</v>
      </c>
      <c r="BE404" s="1405" t="s">
        <v>407</v>
      </c>
      <c r="BF404" s="1405" t="s">
        <v>407</v>
      </c>
      <c r="BG404" s="1404">
        <v>0</v>
      </c>
      <c r="BH404" s="1405" t="s">
        <v>407</v>
      </c>
      <c r="BI404" s="1405" t="s">
        <v>407</v>
      </c>
      <c r="BJ404" s="1404">
        <v>0</v>
      </c>
      <c r="BK404" s="1404">
        <v>0</v>
      </c>
      <c r="BL404" s="1404">
        <v>0</v>
      </c>
      <c r="BM404" s="1404">
        <v>0</v>
      </c>
      <c r="BN404" s="1408"/>
      <c r="BO404" s="1404">
        <v>0</v>
      </c>
      <c r="BP404" s="1405" t="s">
        <v>407</v>
      </c>
      <c r="BQ404" s="1405" t="s">
        <v>407</v>
      </c>
      <c r="BR404" s="1404">
        <v>0</v>
      </c>
      <c r="BS404" s="1405" t="s">
        <v>407</v>
      </c>
      <c r="BT404" s="1405" t="s">
        <v>407</v>
      </c>
      <c r="BU404" s="1405" t="s">
        <v>407</v>
      </c>
      <c r="BV404" s="1405" t="s">
        <v>1170</v>
      </c>
      <c r="BW404" s="1404">
        <v>0</v>
      </c>
      <c r="BX404" s="1405" t="s">
        <v>407</v>
      </c>
      <c r="BY404" s="1405" t="s">
        <v>407</v>
      </c>
      <c r="BZ404" s="1405" t="s">
        <v>407</v>
      </c>
      <c r="CA404" s="1404">
        <v>0</v>
      </c>
      <c r="CB404" s="1405" t="s">
        <v>407</v>
      </c>
      <c r="CC404" s="1405" t="s">
        <v>677</v>
      </c>
      <c r="CD404" s="1404" t="b">
        <v>0</v>
      </c>
      <c r="CE404" s="1404" t="b">
        <v>0</v>
      </c>
      <c r="CF404" s="1404" t="b">
        <v>0</v>
      </c>
      <c r="CG404" s="1404" t="b">
        <v>0</v>
      </c>
      <c r="CH404" s="1404" t="b">
        <v>0</v>
      </c>
      <c r="CI404" s="1404" t="b">
        <v>0</v>
      </c>
      <c r="CJ404" s="1404" t="b">
        <v>1</v>
      </c>
      <c r="CK404" s="1404" t="b">
        <v>0</v>
      </c>
      <c r="CL404" s="1404" t="b">
        <v>0</v>
      </c>
      <c r="CM404" s="1405" t="s">
        <v>750</v>
      </c>
      <c r="CN404" s="1408"/>
      <c r="CO404" s="1408"/>
      <c r="CP404" s="1408"/>
      <c r="CQ404" s="1404">
        <v>1</v>
      </c>
      <c r="CR404" s="1408"/>
      <c r="CS404" s="1404">
        <v>1</v>
      </c>
      <c r="CT404" s="1405" t="s">
        <v>407</v>
      </c>
      <c r="CU404" s="1408"/>
    </row>
    <row r="405" spans="1:99" hidden="1" x14ac:dyDescent="0.2">
      <c r="A405" s="1404">
        <v>2024</v>
      </c>
      <c r="B405" s="1405" t="s">
        <v>179</v>
      </c>
      <c r="C405" s="1405" t="s">
        <v>1085</v>
      </c>
      <c r="D405" s="1406">
        <v>1</v>
      </c>
      <c r="E405" s="1406">
        <v>0</v>
      </c>
      <c r="F405" s="1405" t="s">
        <v>243</v>
      </c>
      <c r="G405" s="1407" t="s">
        <v>699</v>
      </c>
      <c r="H405" s="1405" t="s">
        <v>407</v>
      </c>
      <c r="I405" s="1405" t="s">
        <v>694</v>
      </c>
      <c r="J405" s="1405" t="s">
        <v>303</v>
      </c>
      <c r="K405" s="1405" t="s">
        <v>1086</v>
      </c>
      <c r="L405" s="1405" t="s">
        <v>407</v>
      </c>
      <c r="M405" s="1405" t="s">
        <v>407</v>
      </c>
      <c r="N405" s="1408"/>
      <c r="O405" s="1407">
        <v>126</v>
      </c>
      <c r="P405" s="1405" t="s">
        <v>695</v>
      </c>
      <c r="Q405" s="1405" t="s">
        <v>474</v>
      </c>
      <c r="R405" s="1409">
        <v>8436</v>
      </c>
      <c r="S405" s="1409">
        <v>1001</v>
      </c>
      <c r="T405" s="1409">
        <v>356</v>
      </c>
      <c r="U405" s="1407">
        <v>13765</v>
      </c>
      <c r="V405" s="1405" t="s">
        <v>696</v>
      </c>
      <c r="W405" s="1405" t="s">
        <v>700</v>
      </c>
      <c r="X405" s="1405" t="s">
        <v>701</v>
      </c>
      <c r="Y405" s="1405" t="s">
        <v>407</v>
      </c>
      <c r="Z405" s="1404">
        <v>1</v>
      </c>
      <c r="AA405" s="1404">
        <v>0</v>
      </c>
      <c r="AB405" s="1408"/>
      <c r="AC405" s="1408"/>
      <c r="AD405" s="1408"/>
      <c r="AE405" s="1408"/>
      <c r="AF405" s="1408"/>
      <c r="AG405" s="1408"/>
      <c r="AH405" s="1408"/>
      <c r="AI405" s="1406">
        <v>0</v>
      </c>
      <c r="AJ405" s="1408"/>
      <c r="AK405" s="1408"/>
      <c r="AL405" s="1408"/>
      <c r="AM405" s="1408"/>
      <c r="AN405" s="1408"/>
      <c r="AO405" s="1408"/>
      <c r="AP405" s="1408"/>
      <c r="AQ405" s="1406">
        <v>56998</v>
      </c>
      <c r="AR405" s="1404" t="s">
        <v>407</v>
      </c>
      <c r="AS405" s="1406">
        <v>156.15890410958903</v>
      </c>
      <c r="AT405" s="1406">
        <v>6.7565196775723093</v>
      </c>
      <c r="AU405" s="1406">
        <v>1.8511012815266601E-2</v>
      </c>
      <c r="AV405" s="1406">
        <v>1.6436439787764052</v>
      </c>
      <c r="AW405" s="1406">
        <v>4.5031341884285078E-3</v>
      </c>
      <c r="AX405" s="1405" t="s">
        <v>407</v>
      </c>
      <c r="AY405" s="1404">
        <v>0</v>
      </c>
      <c r="AZ405" s="1405" t="s">
        <v>407</v>
      </c>
      <c r="BA405" s="1405" t="s">
        <v>407</v>
      </c>
      <c r="BB405" s="1408"/>
      <c r="BC405" s="1408"/>
      <c r="BD405" s="1404">
        <v>0</v>
      </c>
      <c r="BE405" s="1405" t="s">
        <v>407</v>
      </c>
      <c r="BF405" s="1405" t="s">
        <v>407</v>
      </c>
      <c r="BG405" s="1404">
        <v>0</v>
      </c>
      <c r="BH405" s="1405" t="s">
        <v>407</v>
      </c>
      <c r="BI405" s="1405" t="s">
        <v>407</v>
      </c>
      <c r="BJ405" s="1404">
        <v>0</v>
      </c>
      <c r="BK405" s="1404">
        <v>0</v>
      </c>
      <c r="BL405" s="1404">
        <v>0</v>
      </c>
      <c r="BM405" s="1404">
        <v>0</v>
      </c>
      <c r="BN405" s="1408"/>
      <c r="BO405" s="1404">
        <v>0</v>
      </c>
      <c r="BP405" s="1405" t="s">
        <v>407</v>
      </c>
      <c r="BQ405" s="1405" t="s">
        <v>407</v>
      </c>
      <c r="BR405" s="1404">
        <v>1</v>
      </c>
      <c r="BS405" s="1405" t="s">
        <v>713</v>
      </c>
      <c r="BT405" s="1405" t="s">
        <v>407</v>
      </c>
      <c r="BU405" s="1405" t="s">
        <v>407</v>
      </c>
      <c r="BV405" s="1405" t="s">
        <v>1044</v>
      </c>
      <c r="BW405" s="1404">
        <v>0</v>
      </c>
      <c r="BX405" s="1405" t="s">
        <v>407</v>
      </c>
      <c r="BY405" s="1405" t="s">
        <v>407</v>
      </c>
      <c r="BZ405" s="1405" t="s">
        <v>407</v>
      </c>
      <c r="CA405" s="1404">
        <v>0</v>
      </c>
      <c r="CB405" s="1405" t="s">
        <v>407</v>
      </c>
      <c r="CC405" s="1405" t="s">
        <v>677</v>
      </c>
      <c r="CD405" s="1404" t="b">
        <v>0</v>
      </c>
      <c r="CE405" s="1404" t="b">
        <v>0</v>
      </c>
      <c r="CF405" s="1404" t="b">
        <v>0</v>
      </c>
      <c r="CG405" s="1404" t="b">
        <v>0</v>
      </c>
      <c r="CH405" s="1404" t="b">
        <v>0</v>
      </c>
      <c r="CI405" s="1404" t="b">
        <v>0</v>
      </c>
      <c r="CJ405" s="1404" t="b">
        <v>1</v>
      </c>
      <c r="CK405" s="1404" t="b">
        <v>0</v>
      </c>
      <c r="CL405" s="1404" t="b">
        <v>0</v>
      </c>
      <c r="CM405" s="1405" t="s">
        <v>698</v>
      </c>
      <c r="CN405" s="1408"/>
      <c r="CO405" s="1408"/>
      <c r="CP405" s="1408"/>
      <c r="CQ405" s="1404">
        <v>1</v>
      </c>
      <c r="CR405" s="1404">
        <v>0</v>
      </c>
      <c r="CS405" s="1404">
        <v>1</v>
      </c>
      <c r="CT405" s="1405" t="s">
        <v>407</v>
      </c>
      <c r="CU405" s="1408"/>
    </row>
    <row r="406" spans="1:99" hidden="1" x14ac:dyDescent="0.2">
      <c r="A406" s="1404">
        <v>2024</v>
      </c>
      <c r="B406" s="1405" t="s">
        <v>179</v>
      </c>
      <c r="C406" s="1405" t="s">
        <v>1266</v>
      </c>
      <c r="D406" s="1406">
        <v>1</v>
      </c>
      <c r="E406" s="1406">
        <v>0</v>
      </c>
      <c r="F406" s="1405" t="s">
        <v>243</v>
      </c>
      <c r="G406" s="1407" t="s">
        <v>699</v>
      </c>
      <c r="H406" s="1405" t="s">
        <v>407</v>
      </c>
      <c r="I406" s="1405" t="s">
        <v>694</v>
      </c>
      <c r="J406" s="1405" t="s">
        <v>303</v>
      </c>
      <c r="K406" s="1405" t="s">
        <v>1267</v>
      </c>
      <c r="L406" s="1405" t="s">
        <v>407</v>
      </c>
      <c r="M406" s="1405" t="s">
        <v>407</v>
      </c>
      <c r="N406" s="1408"/>
      <c r="O406" s="1407">
        <v>126</v>
      </c>
      <c r="P406" s="1405" t="s">
        <v>695</v>
      </c>
      <c r="Q406" s="1405" t="s">
        <v>474</v>
      </c>
      <c r="R406" s="1409">
        <v>13231</v>
      </c>
      <c r="S406" s="1409">
        <v>6171</v>
      </c>
      <c r="T406" s="1409">
        <v>1122</v>
      </c>
      <c r="U406" s="1407">
        <v>13765</v>
      </c>
      <c r="V406" s="1405" t="s">
        <v>696</v>
      </c>
      <c r="W406" s="1405" t="s">
        <v>700</v>
      </c>
      <c r="X406" s="1405" t="s">
        <v>701</v>
      </c>
      <c r="Y406" s="1405" t="s">
        <v>407</v>
      </c>
      <c r="Z406" s="1404">
        <v>1</v>
      </c>
      <c r="AA406" s="1404">
        <v>0</v>
      </c>
      <c r="AB406" s="1408"/>
      <c r="AC406" s="1408"/>
      <c r="AD406" s="1408"/>
      <c r="AE406" s="1408"/>
      <c r="AF406" s="1408"/>
      <c r="AG406" s="1408"/>
      <c r="AH406" s="1408"/>
      <c r="AI406" s="1406">
        <v>0</v>
      </c>
      <c r="AJ406" s="1408"/>
      <c r="AK406" s="1408"/>
      <c r="AL406" s="1408"/>
      <c r="AM406" s="1408"/>
      <c r="AN406" s="1408"/>
      <c r="AO406" s="1408"/>
      <c r="AP406" s="1408"/>
      <c r="AQ406" s="1406">
        <v>170</v>
      </c>
      <c r="AR406" s="1404" t="s">
        <v>407</v>
      </c>
      <c r="AS406" s="1406">
        <v>0.46575342465753422</v>
      </c>
      <c r="AT406" s="1406">
        <v>1.2848613105585367E-2</v>
      </c>
      <c r="AU406" s="1406">
        <v>3.5201679741329769E-5</v>
      </c>
      <c r="AV406" s="1406">
        <v>1.6436439787764052</v>
      </c>
      <c r="AW406" s="1406">
        <v>4.5031341884285078E-3</v>
      </c>
      <c r="AX406" s="1405" t="s">
        <v>407</v>
      </c>
      <c r="AY406" s="1404">
        <v>0</v>
      </c>
      <c r="AZ406" s="1405" t="s">
        <v>407</v>
      </c>
      <c r="BA406" s="1405" t="s">
        <v>407</v>
      </c>
      <c r="BB406" s="1408"/>
      <c r="BC406" s="1408"/>
      <c r="BD406" s="1404">
        <v>0</v>
      </c>
      <c r="BE406" s="1405" t="s">
        <v>407</v>
      </c>
      <c r="BF406" s="1405" t="s">
        <v>407</v>
      </c>
      <c r="BG406" s="1404">
        <v>0</v>
      </c>
      <c r="BH406" s="1405" t="s">
        <v>407</v>
      </c>
      <c r="BI406" s="1405" t="s">
        <v>407</v>
      </c>
      <c r="BJ406" s="1404">
        <v>0</v>
      </c>
      <c r="BK406" s="1404">
        <v>0</v>
      </c>
      <c r="BL406" s="1404">
        <v>0</v>
      </c>
      <c r="BM406" s="1404">
        <v>0</v>
      </c>
      <c r="BN406" s="1408"/>
      <c r="BO406" s="1404">
        <v>0</v>
      </c>
      <c r="BP406" s="1405" t="s">
        <v>407</v>
      </c>
      <c r="BQ406" s="1405" t="s">
        <v>407</v>
      </c>
      <c r="BR406" s="1404">
        <v>1</v>
      </c>
      <c r="BS406" s="1405" t="s">
        <v>808</v>
      </c>
      <c r="BT406" s="1405" t="s">
        <v>407</v>
      </c>
      <c r="BU406" s="1405" t="s">
        <v>407</v>
      </c>
      <c r="BV406" s="1405" t="s">
        <v>1302</v>
      </c>
      <c r="BW406" s="1404">
        <v>0</v>
      </c>
      <c r="BX406" s="1405" t="s">
        <v>407</v>
      </c>
      <c r="BY406" s="1405" t="s">
        <v>407</v>
      </c>
      <c r="BZ406" s="1405" t="s">
        <v>407</v>
      </c>
      <c r="CA406" s="1404">
        <v>0</v>
      </c>
      <c r="CB406" s="1405" t="s">
        <v>407</v>
      </c>
      <c r="CC406" s="1405" t="s">
        <v>677</v>
      </c>
      <c r="CD406" s="1404" t="b">
        <v>0</v>
      </c>
      <c r="CE406" s="1404" t="b">
        <v>0</v>
      </c>
      <c r="CF406" s="1404" t="b">
        <v>0</v>
      </c>
      <c r="CG406" s="1404" t="b">
        <v>0</v>
      </c>
      <c r="CH406" s="1404" t="b">
        <v>0</v>
      </c>
      <c r="CI406" s="1404" t="b">
        <v>0</v>
      </c>
      <c r="CJ406" s="1404" t="b">
        <v>1</v>
      </c>
      <c r="CK406" s="1404" t="b">
        <v>0</v>
      </c>
      <c r="CL406" s="1404" t="b">
        <v>0</v>
      </c>
      <c r="CM406" s="1405" t="s">
        <v>698</v>
      </c>
      <c r="CN406" s="1408"/>
      <c r="CO406" s="1408"/>
      <c r="CP406" s="1408"/>
      <c r="CQ406" s="1404">
        <v>1</v>
      </c>
      <c r="CR406" s="1408"/>
      <c r="CS406" s="1404">
        <v>1</v>
      </c>
      <c r="CT406" s="1405" t="s">
        <v>407</v>
      </c>
      <c r="CU406" s="1408"/>
    </row>
    <row r="407" spans="1:99" hidden="1" x14ac:dyDescent="0.2">
      <c r="A407" s="1404">
        <v>2024</v>
      </c>
      <c r="B407" s="1405" t="s">
        <v>179</v>
      </c>
      <c r="C407" s="1405" t="s">
        <v>1186</v>
      </c>
      <c r="D407" s="1406">
        <v>1</v>
      </c>
      <c r="E407" s="1406">
        <v>0</v>
      </c>
      <c r="F407" s="1405" t="s">
        <v>243</v>
      </c>
      <c r="G407" s="1407" t="s">
        <v>699</v>
      </c>
      <c r="H407" s="1405" t="s">
        <v>407</v>
      </c>
      <c r="I407" s="1405" t="s">
        <v>694</v>
      </c>
      <c r="J407" s="1405" t="s">
        <v>303</v>
      </c>
      <c r="K407" s="1405" t="s">
        <v>1187</v>
      </c>
      <c r="L407" s="1405" t="s">
        <v>407</v>
      </c>
      <c r="M407" s="1405" t="s">
        <v>407</v>
      </c>
      <c r="N407" s="1408"/>
      <c r="O407" s="1407">
        <v>126</v>
      </c>
      <c r="P407" s="1405" t="s">
        <v>695</v>
      </c>
      <c r="Q407" s="1405" t="s">
        <v>474</v>
      </c>
      <c r="R407" s="1409">
        <v>14915</v>
      </c>
      <c r="S407" s="1409">
        <v>6017</v>
      </c>
      <c r="T407" s="1409">
        <v>539</v>
      </c>
      <c r="U407" s="1407">
        <v>13765</v>
      </c>
      <c r="V407" s="1405" t="s">
        <v>696</v>
      </c>
      <c r="W407" s="1405" t="s">
        <v>700</v>
      </c>
      <c r="X407" s="1405" t="s">
        <v>701</v>
      </c>
      <c r="Y407" s="1405" t="s">
        <v>407</v>
      </c>
      <c r="Z407" s="1404">
        <v>1</v>
      </c>
      <c r="AA407" s="1404">
        <v>0</v>
      </c>
      <c r="AB407" s="1408"/>
      <c r="AC407" s="1408"/>
      <c r="AD407" s="1408"/>
      <c r="AE407" s="1408"/>
      <c r="AF407" s="1408"/>
      <c r="AG407" s="1408"/>
      <c r="AH407" s="1408"/>
      <c r="AI407" s="1406">
        <v>0</v>
      </c>
      <c r="AJ407" s="1408"/>
      <c r="AK407" s="1408"/>
      <c r="AL407" s="1408"/>
      <c r="AM407" s="1408"/>
      <c r="AN407" s="1408"/>
      <c r="AO407" s="1408"/>
      <c r="AP407" s="1408"/>
      <c r="AQ407" s="1406">
        <v>78160</v>
      </c>
      <c r="AR407" s="1404" t="s">
        <v>407</v>
      </c>
      <c r="AS407" s="1406">
        <v>214.13698630136986</v>
      </c>
      <c r="AT407" s="1406">
        <v>5.2403620516258798</v>
      </c>
      <c r="AU407" s="1406">
        <v>1.4357156305824329E-2</v>
      </c>
      <c r="AV407" s="1406">
        <v>1.6436439787764052</v>
      </c>
      <c r="AW407" s="1406">
        <v>4.5031341884285078E-3</v>
      </c>
      <c r="AX407" s="1405" t="s">
        <v>407</v>
      </c>
      <c r="AY407" s="1404">
        <v>0</v>
      </c>
      <c r="AZ407" s="1405" t="s">
        <v>407</v>
      </c>
      <c r="BA407" s="1405" t="s">
        <v>407</v>
      </c>
      <c r="BB407" s="1408"/>
      <c r="BC407" s="1408"/>
      <c r="BD407" s="1404">
        <v>0</v>
      </c>
      <c r="BE407" s="1405" t="s">
        <v>407</v>
      </c>
      <c r="BF407" s="1405" t="s">
        <v>407</v>
      </c>
      <c r="BG407" s="1404">
        <v>0</v>
      </c>
      <c r="BH407" s="1405" t="s">
        <v>407</v>
      </c>
      <c r="BI407" s="1405" t="s">
        <v>407</v>
      </c>
      <c r="BJ407" s="1404">
        <v>0</v>
      </c>
      <c r="BK407" s="1404">
        <v>0</v>
      </c>
      <c r="BL407" s="1404">
        <v>0</v>
      </c>
      <c r="BM407" s="1404">
        <v>0</v>
      </c>
      <c r="BN407" s="1408"/>
      <c r="BO407" s="1404">
        <v>0</v>
      </c>
      <c r="BP407" s="1405" t="s">
        <v>407</v>
      </c>
      <c r="BQ407" s="1405" t="s">
        <v>407</v>
      </c>
      <c r="BR407" s="1404">
        <v>1</v>
      </c>
      <c r="BS407" s="1405" t="s">
        <v>808</v>
      </c>
      <c r="BT407" s="1405" t="s">
        <v>407</v>
      </c>
      <c r="BU407" s="1405" t="s">
        <v>407</v>
      </c>
      <c r="BV407" s="1405" t="s">
        <v>407</v>
      </c>
      <c r="BW407" s="1404">
        <v>0</v>
      </c>
      <c r="BX407" s="1405" t="s">
        <v>407</v>
      </c>
      <c r="BY407" s="1405" t="s">
        <v>407</v>
      </c>
      <c r="BZ407" s="1405" t="s">
        <v>407</v>
      </c>
      <c r="CA407" s="1404">
        <v>0</v>
      </c>
      <c r="CB407" s="1405" t="s">
        <v>407</v>
      </c>
      <c r="CC407" s="1405" t="s">
        <v>677</v>
      </c>
      <c r="CD407" s="1404" t="b">
        <v>0</v>
      </c>
      <c r="CE407" s="1404" t="b">
        <v>0</v>
      </c>
      <c r="CF407" s="1404" t="b">
        <v>0</v>
      </c>
      <c r="CG407" s="1404" t="b">
        <v>0</v>
      </c>
      <c r="CH407" s="1404" t="b">
        <v>0</v>
      </c>
      <c r="CI407" s="1404" t="b">
        <v>0</v>
      </c>
      <c r="CJ407" s="1404" t="b">
        <v>1</v>
      </c>
      <c r="CK407" s="1404" t="b">
        <v>0</v>
      </c>
      <c r="CL407" s="1404" t="b">
        <v>0</v>
      </c>
      <c r="CM407" s="1405" t="s">
        <v>698</v>
      </c>
      <c r="CN407" s="1408"/>
      <c r="CO407" s="1408"/>
      <c r="CP407" s="1408"/>
      <c r="CQ407" s="1404">
        <v>1</v>
      </c>
      <c r="CR407" s="1408"/>
      <c r="CS407" s="1404">
        <v>1</v>
      </c>
      <c r="CT407" s="1405" t="s">
        <v>407</v>
      </c>
      <c r="CU407" s="1408"/>
    </row>
    <row r="408" spans="1:99" hidden="1" x14ac:dyDescent="0.2">
      <c r="A408" s="1404">
        <v>2024</v>
      </c>
      <c r="B408" s="1405" t="s">
        <v>179</v>
      </c>
      <c r="C408" s="1405" t="s">
        <v>1079</v>
      </c>
      <c r="D408" s="1406">
        <v>1</v>
      </c>
      <c r="E408" s="1406">
        <v>0</v>
      </c>
      <c r="F408" s="1405" t="s">
        <v>243</v>
      </c>
      <c r="G408" s="1407" t="s">
        <v>699</v>
      </c>
      <c r="H408" s="1405" t="s">
        <v>407</v>
      </c>
      <c r="I408" s="1405" t="s">
        <v>694</v>
      </c>
      <c r="J408" s="1405" t="s">
        <v>303</v>
      </c>
      <c r="K408" s="1405" t="s">
        <v>1080</v>
      </c>
      <c r="L408" s="1405" t="s">
        <v>407</v>
      </c>
      <c r="M408" s="1405" t="s">
        <v>407</v>
      </c>
      <c r="N408" s="1408"/>
      <c r="O408" s="1407">
        <v>126</v>
      </c>
      <c r="P408" s="1405" t="s">
        <v>695</v>
      </c>
      <c r="Q408" s="1405" t="s">
        <v>474</v>
      </c>
      <c r="R408" s="1409">
        <v>7642</v>
      </c>
      <c r="S408" s="1409">
        <v>8960</v>
      </c>
      <c r="T408" s="1409">
        <v>1008</v>
      </c>
      <c r="U408" s="1407">
        <v>13765</v>
      </c>
      <c r="V408" s="1405" t="s">
        <v>696</v>
      </c>
      <c r="W408" s="1405" t="s">
        <v>700</v>
      </c>
      <c r="X408" s="1405" t="s">
        <v>701</v>
      </c>
      <c r="Y408" s="1405" t="s">
        <v>407</v>
      </c>
      <c r="Z408" s="1404">
        <v>1</v>
      </c>
      <c r="AA408" s="1404">
        <v>0</v>
      </c>
      <c r="AB408" s="1408"/>
      <c r="AC408" s="1408"/>
      <c r="AD408" s="1408"/>
      <c r="AE408" s="1408"/>
      <c r="AF408" s="1408"/>
      <c r="AG408" s="1408"/>
      <c r="AH408" s="1408"/>
      <c r="AI408" s="1406">
        <v>0</v>
      </c>
      <c r="AJ408" s="1408"/>
      <c r="AK408" s="1408"/>
      <c r="AL408" s="1408"/>
      <c r="AM408" s="1408"/>
      <c r="AN408" s="1408"/>
      <c r="AO408" s="1408"/>
      <c r="AP408" s="1408"/>
      <c r="AQ408" s="1406">
        <v>4185</v>
      </c>
      <c r="AR408" s="1404" t="s">
        <v>407</v>
      </c>
      <c r="AS408" s="1406">
        <v>11.465753424657533</v>
      </c>
      <c r="AT408" s="1406">
        <v>0.54763151007589639</v>
      </c>
      <c r="AU408" s="1406">
        <v>1.5003603015777984E-3</v>
      </c>
      <c r="AV408" s="1406">
        <v>1.6436439787764052</v>
      </c>
      <c r="AW408" s="1406">
        <v>4.5031341884285078E-3</v>
      </c>
      <c r="AX408" s="1405" t="s">
        <v>407</v>
      </c>
      <c r="AY408" s="1404">
        <v>0</v>
      </c>
      <c r="AZ408" s="1405" t="s">
        <v>407</v>
      </c>
      <c r="BA408" s="1405" t="s">
        <v>407</v>
      </c>
      <c r="BB408" s="1408"/>
      <c r="BC408" s="1408"/>
      <c r="BD408" s="1404">
        <v>0</v>
      </c>
      <c r="BE408" s="1405" t="s">
        <v>407</v>
      </c>
      <c r="BF408" s="1405" t="s">
        <v>407</v>
      </c>
      <c r="BG408" s="1404">
        <v>0</v>
      </c>
      <c r="BH408" s="1405" t="s">
        <v>407</v>
      </c>
      <c r="BI408" s="1405" t="s">
        <v>407</v>
      </c>
      <c r="BJ408" s="1404">
        <v>0</v>
      </c>
      <c r="BK408" s="1404">
        <v>0</v>
      </c>
      <c r="BL408" s="1404">
        <v>0</v>
      </c>
      <c r="BM408" s="1404">
        <v>0</v>
      </c>
      <c r="BN408" s="1408"/>
      <c r="BO408" s="1404">
        <v>0</v>
      </c>
      <c r="BP408" s="1405" t="s">
        <v>407</v>
      </c>
      <c r="BQ408" s="1405" t="s">
        <v>407</v>
      </c>
      <c r="BR408" s="1404">
        <v>1</v>
      </c>
      <c r="BS408" s="1405" t="s">
        <v>808</v>
      </c>
      <c r="BT408" s="1405" t="s">
        <v>407</v>
      </c>
      <c r="BU408" s="1405" t="s">
        <v>407</v>
      </c>
      <c r="BV408" s="1405" t="s">
        <v>407</v>
      </c>
      <c r="BW408" s="1404">
        <v>0</v>
      </c>
      <c r="BX408" s="1405" t="s">
        <v>407</v>
      </c>
      <c r="BY408" s="1405" t="s">
        <v>407</v>
      </c>
      <c r="BZ408" s="1405" t="s">
        <v>407</v>
      </c>
      <c r="CA408" s="1404">
        <v>0</v>
      </c>
      <c r="CB408" s="1405" t="s">
        <v>407</v>
      </c>
      <c r="CC408" s="1405" t="s">
        <v>677</v>
      </c>
      <c r="CD408" s="1404" t="b">
        <v>0</v>
      </c>
      <c r="CE408" s="1404" t="b">
        <v>0</v>
      </c>
      <c r="CF408" s="1404" t="b">
        <v>0</v>
      </c>
      <c r="CG408" s="1404" t="b">
        <v>0</v>
      </c>
      <c r="CH408" s="1404" t="b">
        <v>0</v>
      </c>
      <c r="CI408" s="1404" t="b">
        <v>0</v>
      </c>
      <c r="CJ408" s="1404" t="b">
        <v>1</v>
      </c>
      <c r="CK408" s="1404" t="b">
        <v>0</v>
      </c>
      <c r="CL408" s="1404" t="b">
        <v>0</v>
      </c>
      <c r="CM408" s="1405" t="s">
        <v>698</v>
      </c>
      <c r="CN408" s="1408"/>
      <c r="CO408" s="1408"/>
      <c r="CP408" s="1408"/>
      <c r="CQ408" s="1404">
        <v>1</v>
      </c>
      <c r="CR408" s="1408"/>
      <c r="CS408" s="1404">
        <v>1</v>
      </c>
      <c r="CT408" s="1405" t="s">
        <v>407</v>
      </c>
      <c r="CU408" s="1408"/>
    </row>
    <row r="409" spans="1:99" hidden="1" x14ac:dyDescent="0.2">
      <c r="A409" s="1404">
        <v>2024</v>
      </c>
      <c r="B409" s="1405" t="s">
        <v>179</v>
      </c>
      <c r="C409" s="1405" t="s">
        <v>1081</v>
      </c>
      <c r="D409" s="1406">
        <v>1</v>
      </c>
      <c r="E409" s="1406">
        <v>0</v>
      </c>
      <c r="F409" s="1405" t="s">
        <v>243</v>
      </c>
      <c r="G409" s="1407" t="s">
        <v>699</v>
      </c>
      <c r="H409" s="1405" t="s">
        <v>407</v>
      </c>
      <c r="I409" s="1405" t="s">
        <v>694</v>
      </c>
      <c r="J409" s="1405" t="s">
        <v>303</v>
      </c>
      <c r="K409" s="1405" t="s">
        <v>964</v>
      </c>
      <c r="L409" s="1405" t="s">
        <v>407</v>
      </c>
      <c r="M409" s="1405" t="s">
        <v>407</v>
      </c>
      <c r="N409" s="1408"/>
      <c r="O409" s="1407">
        <v>126</v>
      </c>
      <c r="P409" s="1405" t="s">
        <v>695</v>
      </c>
      <c r="Q409" s="1405" t="s">
        <v>474</v>
      </c>
      <c r="R409" s="1409">
        <v>13931</v>
      </c>
      <c r="S409" s="1409">
        <v>5882</v>
      </c>
      <c r="T409" s="1409">
        <v>1051</v>
      </c>
      <c r="U409" s="1407">
        <v>13765</v>
      </c>
      <c r="V409" s="1405" t="s">
        <v>696</v>
      </c>
      <c r="W409" s="1405" t="s">
        <v>700</v>
      </c>
      <c r="X409" s="1405" t="s">
        <v>701</v>
      </c>
      <c r="Y409" s="1405" t="s">
        <v>407</v>
      </c>
      <c r="Z409" s="1404">
        <v>1</v>
      </c>
      <c r="AA409" s="1404">
        <v>0</v>
      </c>
      <c r="AB409" s="1408"/>
      <c r="AC409" s="1408"/>
      <c r="AD409" s="1408"/>
      <c r="AE409" s="1408"/>
      <c r="AF409" s="1408"/>
      <c r="AG409" s="1408"/>
      <c r="AH409" s="1408"/>
      <c r="AI409" s="1406">
        <v>0</v>
      </c>
      <c r="AJ409" s="1408"/>
      <c r="AK409" s="1408"/>
      <c r="AL409" s="1408"/>
      <c r="AM409" s="1408"/>
      <c r="AN409" s="1408"/>
      <c r="AO409" s="1408"/>
      <c r="AP409" s="1408"/>
      <c r="AQ409" s="1406">
        <v>7614</v>
      </c>
      <c r="AR409" s="1404" t="s">
        <v>407</v>
      </c>
      <c r="AS409" s="1406">
        <v>20.860273972602741</v>
      </c>
      <c r="AT409" s="1406">
        <v>0.54655085779915302</v>
      </c>
      <c r="AU409" s="1406">
        <v>1.4973996104086385E-3</v>
      </c>
      <c r="AV409" s="1406">
        <v>1.6436439787764052</v>
      </c>
      <c r="AW409" s="1406">
        <v>4.5031341884285078E-3</v>
      </c>
      <c r="AX409" s="1405" t="s">
        <v>407</v>
      </c>
      <c r="AY409" s="1404">
        <v>0</v>
      </c>
      <c r="AZ409" s="1405" t="s">
        <v>407</v>
      </c>
      <c r="BA409" s="1405" t="s">
        <v>407</v>
      </c>
      <c r="BB409" s="1408"/>
      <c r="BC409" s="1408"/>
      <c r="BD409" s="1404">
        <v>0</v>
      </c>
      <c r="BE409" s="1405" t="s">
        <v>407</v>
      </c>
      <c r="BF409" s="1405" t="s">
        <v>407</v>
      </c>
      <c r="BG409" s="1404">
        <v>0</v>
      </c>
      <c r="BH409" s="1405" t="s">
        <v>407</v>
      </c>
      <c r="BI409" s="1405" t="s">
        <v>407</v>
      </c>
      <c r="BJ409" s="1404">
        <v>0</v>
      </c>
      <c r="BK409" s="1404">
        <v>0</v>
      </c>
      <c r="BL409" s="1404">
        <v>0</v>
      </c>
      <c r="BM409" s="1404">
        <v>0</v>
      </c>
      <c r="BN409" s="1408"/>
      <c r="BO409" s="1404">
        <v>0</v>
      </c>
      <c r="BP409" s="1405" t="s">
        <v>407</v>
      </c>
      <c r="BQ409" s="1405" t="s">
        <v>407</v>
      </c>
      <c r="BR409" s="1404">
        <v>1</v>
      </c>
      <c r="BS409" s="1405" t="s">
        <v>713</v>
      </c>
      <c r="BT409" s="1405" t="s">
        <v>407</v>
      </c>
      <c r="BU409" s="1405" t="s">
        <v>407</v>
      </c>
      <c r="BV409" s="1405" t="s">
        <v>1072</v>
      </c>
      <c r="BW409" s="1404">
        <v>0</v>
      </c>
      <c r="BX409" s="1405" t="s">
        <v>407</v>
      </c>
      <c r="BY409" s="1405" t="s">
        <v>407</v>
      </c>
      <c r="BZ409" s="1405" t="s">
        <v>407</v>
      </c>
      <c r="CA409" s="1404">
        <v>0</v>
      </c>
      <c r="CB409" s="1405" t="s">
        <v>407</v>
      </c>
      <c r="CC409" s="1405" t="s">
        <v>677</v>
      </c>
      <c r="CD409" s="1404" t="b">
        <v>0</v>
      </c>
      <c r="CE409" s="1404" t="b">
        <v>0</v>
      </c>
      <c r="CF409" s="1404" t="b">
        <v>0</v>
      </c>
      <c r="CG409" s="1404" t="b">
        <v>0</v>
      </c>
      <c r="CH409" s="1404" t="b">
        <v>0</v>
      </c>
      <c r="CI409" s="1404" t="b">
        <v>0</v>
      </c>
      <c r="CJ409" s="1404" t="b">
        <v>1</v>
      </c>
      <c r="CK409" s="1404" t="b">
        <v>0</v>
      </c>
      <c r="CL409" s="1404" t="b">
        <v>0</v>
      </c>
      <c r="CM409" s="1405" t="s">
        <v>698</v>
      </c>
      <c r="CN409" s="1408"/>
      <c r="CO409" s="1408"/>
      <c r="CP409" s="1408"/>
      <c r="CQ409" s="1404">
        <v>1</v>
      </c>
      <c r="CR409" s="1408"/>
      <c r="CS409" s="1404">
        <v>1</v>
      </c>
      <c r="CT409" s="1405" t="s">
        <v>407</v>
      </c>
      <c r="CU409" s="1408"/>
    </row>
    <row r="410" spans="1:99" hidden="1" x14ac:dyDescent="0.2">
      <c r="A410" s="1404">
        <v>2024</v>
      </c>
      <c r="B410" s="1405" t="s">
        <v>179</v>
      </c>
      <c r="C410" s="1405" t="s">
        <v>1063</v>
      </c>
      <c r="D410" s="1406">
        <v>1</v>
      </c>
      <c r="E410" s="1406">
        <v>0</v>
      </c>
      <c r="F410" s="1405" t="s">
        <v>243</v>
      </c>
      <c r="G410" s="1407" t="s">
        <v>699</v>
      </c>
      <c r="H410" s="1405" t="s">
        <v>407</v>
      </c>
      <c r="I410" s="1405" t="s">
        <v>694</v>
      </c>
      <c r="J410" s="1405" t="s">
        <v>303</v>
      </c>
      <c r="K410" s="1405" t="s">
        <v>745</v>
      </c>
      <c r="L410" s="1405" t="s">
        <v>407</v>
      </c>
      <c r="M410" s="1405" t="s">
        <v>407</v>
      </c>
      <c r="N410" s="1408"/>
      <c r="O410" s="1407">
        <v>126</v>
      </c>
      <c r="P410" s="1405" t="s">
        <v>695</v>
      </c>
      <c r="Q410" s="1405" t="s">
        <v>474</v>
      </c>
      <c r="R410" s="1409">
        <v>20390</v>
      </c>
      <c r="S410" s="1409">
        <v>8802</v>
      </c>
      <c r="T410" s="1409">
        <v>1032</v>
      </c>
      <c r="U410" s="1407">
        <v>13765</v>
      </c>
      <c r="V410" s="1405" t="s">
        <v>696</v>
      </c>
      <c r="W410" s="1405" t="s">
        <v>700</v>
      </c>
      <c r="X410" s="1405" t="s">
        <v>701</v>
      </c>
      <c r="Y410" s="1405" t="s">
        <v>407</v>
      </c>
      <c r="Z410" s="1404">
        <v>1</v>
      </c>
      <c r="AA410" s="1404">
        <v>0</v>
      </c>
      <c r="AB410" s="1408"/>
      <c r="AC410" s="1408"/>
      <c r="AD410" s="1408"/>
      <c r="AE410" s="1408"/>
      <c r="AF410" s="1408"/>
      <c r="AG410" s="1408"/>
      <c r="AH410" s="1408"/>
      <c r="AI410" s="1406">
        <v>0</v>
      </c>
      <c r="AJ410" s="1408"/>
      <c r="AK410" s="1408"/>
      <c r="AL410" s="1408"/>
      <c r="AM410" s="1408"/>
      <c r="AN410" s="1408"/>
      <c r="AO410" s="1408"/>
      <c r="AP410" s="1408"/>
      <c r="AQ410" s="1406">
        <v>17996</v>
      </c>
      <c r="AR410" s="1404" t="s">
        <v>407</v>
      </c>
      <c r="AS410" s="1406">
        <v>49.304109589041097</v>
      </c>
      <c r="AT410" s="1406">
        <v>0.88258950465914665</v>
      </c>
      <c r="AU410" s="1406">
        <v>2.4180534374223196E-3</v>
      </c>
      <c r="AV410" s="1406">
        <v>1.6436439787764052</v>
      </c>
      <c r="AW410" s="1406">
        <v>4.5031341884285078E-3</v>
      </c>
      <c r="AX410" s="1405" t="s">
        <v>407</v>
      </c>
      <c r="AY410" s="1404">
        <v>0</v>
      </c>
      <c r="AZ410" s="1405" t="s">
        <v>407</v>
      </c>
      <c r="BA410" s="1405" t="s">
        <v>407</v>
      </c>
      <c r="BB410" s="1408"/>
      <c r="BC410" s="1408"/>
      <c r="BD410" s="1404">
        <v>0</v>
      </c>
      <c r="BE410" s="1405" t="s">
        <v>407</v>
      </c>
      <c r="BF410" s="1405" t="s">
        <v>407</v>
      </c>
      <c r="BG410" s="1404">
        <v>0</v>
      </c>
      <c r="BH410" s="1405" t="s">
        <v>407</v>
      </c>
      <c r="BI410" s="1405" t="s">
        <v>407</v>
      </c>
      <c r="BJ410" s="1404">
        <v>0</v>
      </c>
      <c r="BK410" s="1404">
        <v>0</v>
      </c>
      <c r="BL410" s="1404">
        <v>0</v>
      </c>
      <c r="BM410" s="1404">
        <v>0</v>
      </c>
      <c r="BN410" s="1408"/>
      <c r="BO410" s="1404">
        <v>0</v>
      </c>
      <c r="BP410" s="1405" t="s">
        <v>407</v>
      </c>
      <c r="BQ410" s="1405" t="s">
        <v>407</v>
      </c>
      <c r="BR410" s="1404">
        <v>1</v>
      </c>
      <c r="BS410" s="1405" t="s">
        <v>713</v>
      </c>
      <c r="BT410" s="1405" t="s">
        <v>407</v>
      </c>
      <c r="BU410" s="1405" t="s">
        <v>407</v>
      </c>
      <c r="BV410" s="1405" t="s">
        <v>407</v>
      </c>
      <c r="BW410" s="1404">
        <v>0</v>
      </c>
      <c r="BX410" s="1405" t="s">
        <v>407</v>
      </c>
      <c r="BY410" s="1405" t="s">
        <v>407</v>
      </c>
      <c r="BZ410" s="1405" t="s">
        <v>407</v>
      </c>
      <c r="CA410" s="1404">
        <v>0</v>
      </c>
      <c r="CB410" s="1405" t="s">
        <v>407</v>
      </c>
      <c r="CC410" s="1405" t="s">
        <v>677</v>
      </c>
      <c r="CD410" s="1404" t="b">
        <v>0</v>
      </c>
      <c r="CE410" s="1404" t="b">
        <v>0</v>
      </c>
      <c r="CF410" s="1404" t="b">
        <v>0</v>
      </c>
      <c r="CG410" s="1404" t="b">
        <v>0</v>
      </c>
      <c r="CH410" s="1404" t="b">
        <v>0</v>
      </c>
      <c r="CI410" s="1404" t="b">
        <v>0</v>
      </c>
      <c r="CJ410" s="1404" t="b">
        <v>1</v>
      </c>
      <c r="CK410" s="1404" t="b">
        <v>0</v>
      </c>
      <c r="CL410" s="1404" t="b">
        <v>0</v>
      </c>
      <c r="CM410" s="1405" t="s">
        <v>698</v>
      </c>
      <c r="CN410" s="1408"/>
      <c r="CO410" s="1408"/>
      <c r="CP410" s="1408"/>
      <c r="CQ410" s="1404">
        <v>1</v>
      </c>
      <c r="CR410" s="1408"/>
      <c r="CS410" s="1404">
        <v>1</v>
      </c>
      <c r="CT410" s="1405" t="s">
        <v>407</v>
      </c>
      <c r="CU410" s="1408"/>
    </row>
    <row r="411" spans="1:99" hidden="1" x14ac:dyDescent="0.2">
      <c r="A411" s="1404">
        <v>2024</v>
      </c>
      <c r="B411" s="1405" t="s">
        <v>183</v>
      </c>
      <c r="C411" s="1405" t="s">
        <v>478</v>
      </c>
      <c r="D411" s="1406">
        <v>1</v>
      </c>
      <c r="E411" s="1406">
        <v>0</v>
      </c>
      <c r="F411" s="1405" t="s">
        <v>243</v>
      </c>
      <c r="G411" s="1407" t="s">
        <v>699</v>
      </c>
      <c r="H411" s="1405" t="s">
        <v>407</v>
      </c>
      <c r="I411" s="1405" t="s">
        <v>694</v>
      </c>
      <c r="J411" s="1405" t="s">
        <v>319</v>
      </c>
      <c r="K411" s="1405" t="s">
        <v>851</v>
      </c>
      <c r="L411" s="1405" t="s">
        <v>407</v>
      </c>
      <c r="M411" s="1405" t="s">
        <v>407</v>
      </c>
      <c r="N411" s="1408"/>
      <c r="O411" s="1407">
        <v>126</v>
      </c>
      <c r="P411" s="1405" t="s">
        <v>695</v>
      </c>
      <c r="Q411" s="1405" t="s">
        <v>478</v>
      </c>
      <c r="R411" s="1409">
        <v>45349</v>
      </c>
      <c r="S411" s="1409">
        <v>22390</v>
      </c>
      <c r="T411" s="1409">
        <v>2701</v>
      </c>
      <c r="U411" s="1407">
        <v>13765</v>
      </c>
      <c r="V411" s="1405" t="s">
        <v>696</v>
      </c>
      <c r="W411" s="1405" t="s">
        <v>700</v>
      </c>
      <c r="X411" s="1405" t="s">
        <v>701</v>
      </c>
      <c r="Y411" s="1405" t="s">
        <v>407</v>
      </c>
      <c r="Z411" s="1404">
        <v>1</v>
      </c>
      <c r="AA411" s="1404">
        <v>0</v>
      </c>
      <c r="AB411" s="1408"/>
      <c r="AC411" s="1408"/>
      <c r="AD411" s="1408"/>
      <c r="AE411" s="1408"/>
      <c r="AF411" s="1408"/>
      <c r="AG411" s="1408"/>
      <c r="AH411" s="1406">
        <v>0</v>
      </c>
      <c r="AI411" s="1406">
        <v>0</v>
      </c>
      <c r="AJ411" s="1408"/>
      <c r="AK411" s="1408"/>
      <c r="AL411" s="1408"/>
      <c r="AM411" s="1408"/>
      <c r="AN411" s="1408"/>
      <c r="AO411" s="1408"/>
      <c r="AP411" s="1406">
        <v>0</v>
      </c>
      <c r="AQ411" s="1406">
        <v>33490</v>
      </c>
      <c r="AR411" s="1404" t="s">
        <v>407</v>
      </c>
      <c r="AS411" s="1406">
        <v>91.753424657534254</v>
      </c>
      <c r="AT411" s="1406">
        <v>0.73849478489051579</v>
      </c>
      <c r="AU411" s="1406">
        <v>2.0232733832616871E-3</v>
      </c>
      <c r="AV411" s="1406">
        <v>0.2489769882011916</v>
      </c>
      <c r="AW411" s="1406">
        <v>6.8212873479778517E-4</v>
      </c>
      <c r="AX411" s="1405" t="s">
        <v>407</v>
      </c>
      <c r="AY411" s="1404">
        <v>0</v>
      </c>
      <c r="AZ411" s="1405" t="s">
        <v>407</v>
      </c>
      <c r="BA411" s="1405" t="s">
        <v>407</v>
      </c>
      <c r="BB411" s="1408"/>
      <c r="BC411" s="1408"/>
      <c r="BD411" s="1404">
        <v>0</v>
      </c>
      <c r="BE411" s="1405" t="s">
        <v>407</v>
      </c>
      <c r="BF411" s="1405" t="s">
        <v>407</v>
      </c>
      <c r="BG411" s="1404">
        <v>0</v>
      </c>
      <c r="BH411" s="1405" t="s">
        <v>407</v>
      </c>
      <c r="BI411" s="1405" t="s">
        <v>407</v>
      </c>
      <c r="BJ411" s="1404">
        <v>1</v>
      </c>
      <c r="BK411" s="1404">
        <v>0</v>
      </c>
      <c r="BL411" s="1404">
        <v>0</v>
      </c>
      <c r="BM411" s="1404">
        <v>0</v>
      </c>
      <c r="BN411" s="1408"/>
      <c r="BO411" s="1404">
        <v>0</v>
      </c>
      <c r="BP411" s="1405" t="s">
        <v>407</v>
      </c>
      <c r="BQ411" s="1405" t="s">
        <v>407</v>
      </c>
      <c r="BR411" s="1404">
        <v>0</v>
      </c>
      <c r="BS411" s="1405" t="s">
        <v>407</v>
      </c>
      <c r="BT411" s="1405" t="s">
        <v>407</v>
      </c>
      <c r="BU411" s="1405" t="s">
        <v>407</v>
      </c>
      <c r="BV411" s="1405" t="s">
        <v>407</v>
      </c>
      <c r="BW411" s="1404">
        <v>0</v>
      </c>
      <c r="BX411" s="1405" t="s">
        <v>407</v>
      </c>
      <c r="BY411" s="1405" t="s">
        <v>407</v>
      </c>
      <c r="BZ411" s="1405" t="s">
        <v>407</v>
      </c>
      <c r="CA411" s="1404">
        <v>0</v>
      </c>
      <c r="CB411" s="1405" t="s">
        <v>407</v>
      </c>
      <c r="CC411" s="1405" t="s">
        <v>677</v>
      </c>
      <c r="CD411" s="1404" t="b">
        <v>0</v>
      </c>
      <c r="CE411" s="1404" t="b">
        <v>0</v>
      </c>
      <c r="CF411" s="1404" t="b">
        <v>0</v>
      </c>
      <c r="CG411" s="1404" t="b">
        <v>0</v>
      </c>
      <c r="CH411" s="1404" t="b">
        <v>0</v>
      </c>
      <c r="CI411" s="1404" t="b">
        <v>0</v>
      </c>
      <c r="CJ411" s="1404" t="b">
        <v>1</v>
      </c>
      <c r="CK411" s="1404" t="b">
        <v>0</v>
      </c>
      <c r="CL411" s="1404" t="b">
        <v>0</v>
      </c>
      <c r="CM411" s="1405" t="s">
        <v>698</v>
      </c>
      <c r="CN411" s="1408"/>
      <c r="CO411" s="1408"/>
      <c r="CP411" s="1408"/>
      <c r="CQ411" s="1404">
        <v>1</v>
      </c>
      <c r="CR411" s="1408"/>
      <c r="CS411" s="1404">
        <v>1</v>
      </c>
      <c r="CT411" s="1405" t="s">
        <v>407</v>
      </c>
      <c r="CU411" s="1408"/>
    </row>
    <row r="412" spans="1:99" hidden="1" x14ac:dyDescent="0.2">
      <c r="A412" s="1404">
        <v>2024</v>
      </c>
      <c r="B412" s="1405" t="s">
        <v>179</v>
      </c>
      <c r="C412" s="1405" t="s">
        <v>1083</v>
      </c>
      <c r="D412" s="1406">
        <v>1</v>
      </c>
      <c r="E412" s="1406">
        <v>0</v>
      </c>
      <c r="F412" s="1405" t="s">
        <v>243</v>
      </c>
      <c r="G412" s="1407" t="s">
        <v>699</v>
      </c>
      <c r="H412" s="1405" t="s">
        <v>407</v>
      </c>
      <c r="I412" s="1405" t="s">
        <v>694</v>
      </c>
      <c r="J412" s="1405" t="s">
        <v>303</v>
      </c>
      <c r="K412" s="1405" t="s">
        <v>810</v>
      </c>
      <c r="L412" s="1405" t="s">
        <v>407</v>
      </c>
      <c r="M412" s="1405" t="s">
        <v>407</v>
      </c>
      <c r="N412" s="1408"/>
      <c r="O412" s="1407">
        <v>126</v>
      </c>
      <c r="P412" s="1405" t="s">
        <v>695</v>
      </c>
      <c r="Q412" s="1405" t="s">
        <v>474</v>
      </c>
      <c r="R412" s="1409">
        <v>8117</v>
      </c>
      <c r="S412" s="1409">
        <v>3411</v>
      </c>
      <c r="T412" s="1409">
        <v>355</v>
      </c>
      <c r="U412" s="1407">
        <v>13765</v>
      </c>
      <c r="V412" s="1405" t="s">
        <v>696</v>
      </c>
      <c r="W412" s="1405" t="s">
        <v>700</v>
      </c>
      <c r="X412" s="1405" t="s">
        <v>701</v>
      </c>
      <c r="Y412" s="1405" t="s">
        <v>407</v>
      </c>
      <c r="Z412" s="1404">
        <v>1</v>
      </c>
      <c r="AA412" s="1404">
        <v>0</v>
      </c>
      <c r="AB412" s="1408"/>
      <c r="AC412" s="1408"/>
      <c r="AD412" s="1408"/>
      <c r="AE412" s="1408"/>
      <c r="AF412" s="1408"/>
      <c r="AG412" s="1408"/>
      <c r="AH412" s="1408"/>
      <c r="AI412" s="1406">
        <v>0</v>
      </c>
      <c r="AJ412" s="1408"/>
      <c r="AK412" s="1408"/>
      <c r="AL412" s="1408"/>
      <c r="AM412" s="1408"/>
      <c r="AN412" s="1408"/>
      <c r="AO412" s="1408"/>
      <c r="AP412" s="1408"/>
      <c r="AQ412" s="1406">
        <v>2030</v>
      </c>
      <c r="AR412" s="1404" t="s">
        <v>407</v>
      </c>
      <c r="AS412" s="1406">
        <v>5.5616438356164384</v>
      </c>
      <c r="AT412" s="1406">
        <v>0.25009239866945915</v>
      </c>
      <c r="AU412" s="1406">
        <v>6.8518465388892915E-4</v>
      </c>
      <c r="AV412" s="1406">
        <v>1.6436439787764052</v>
      </c>
      <c r="AW412" s="1406">
        <v>4.5031341884285078E-3</v>
      </c>
      <c r="AX412" s="1405" t="s">
        <v>407</v>
      </c>
      <c r="AY412" s="1404">
        <v>0</v>
      </c>
      <c r="AZ412" s="1405" t="s">
        <v>407</v>
      </c>
      <c r="BA412" s="1405" t="s">
        <v>407</v>
      </c>
      <c r="BB412" s="1408"/>
      <c r="BC412" s="1408"/>
      <c r="BD412" s="1404">
        <v>0</v>
      </c>
      <c r="BE412" s="1405" t="s">
        <v>407</v>
      </c>
      <c r="BF412" s="1405" t="s">
        <v>407</v>
      </c>
      <c r="BG412" s="1404">
        <v>0</v>
      </c>
      <c r="BH412" s="1405" t="s">
        <v>407</v>
      </c>
      <c r="BI412" s="1405" t="s">
        <v>407</v>
      </c>
      <c r="BJ412" s="1404">
        <v>0</v>
      </c>
      <c r="BK412" s="1404">
        <v>0</v>
      </c>
      <c r="BL412" s="1404">
        <v>0</v>
      </c>
      <c r="BM412" s="1404">
        <v>0</v>
      </c>
      <c r="BN412" s="1408"/>
      <c r="BO412" s="1404">
        <v>0</v>
      </c>
      <c r="BP412" s="1405" t="s">
        <v>407</v>
      </c>
      <c r="BQ412" s="1405" t="s">
        <v>407</v>
      </c>
      <c r="BR412" s="1404">
        <v>1</v>
      </c>
      <c r="BS412" s="1405" t="s">
        <v>808</v>
      </c>
      <c r="BT412" s="1405" t="s">
        <v>407</v>
      </c>
      <c r="BU412" s="1405" t="s">
        <v>407</v>
      </c>
      <c r="BV412" s="1405" t="s">
        <v>407</v>
      </c>
      <c r="BW412" s="1404">
        <v>0</v>
      </c>
      <c r="BX412" s="1405" t="s">
        <v>407</v>
      </c>
      <c r="BY412" s="1405" t="s">
        <v>407</v>
      </c>
      <c r="BZ412" s="1405" t="s">
        <v>407</v>
      </c>
      <c r="CA412" s="1404">
        <v>0</v>
      </c>
      <c r="CB412" s="1405" t="s">
        <v>407</v>
      </c>
      <c r="CC412" s="1405" t="s">
        <v>677</v>
      </c>
      <c r="CD412" s="1404" t="b">
        <v>0</v>
      </c>
      <c r="CE412" s="1404" t="b">
        <v>0</v>
      </c>
      <c r="CF412" s="1404" t="b">
        <v>0</v>
      </c>
      <c r="CG412" s="1404" t="b">
        <v>0</v>
      </c>
      <c r="CH412" s="1404" t="b">
        <v>0</v>
      </c>
      <c r="CI412" s="1404" t="b">
        <v>0</v>
      </c>
      <c r="CJ412" s="1404" t="b">
        <v>1</v>
      </c>
      <c r="CK412" s="1404" t="b">
        <v>0</v>
      </c>
      <c r="CL412" s="1404" t="b">
        <v>0</v>
      </c>
      <c r="CM412" s="1405" t="s">
        <v>698</v>
      </c>
      <c r="CN412" s="1408"/>
      <c r="CO412" s="1408"/>
      <c r="CP412" s="1408"/>
      <c r="CQ412" s="1404">
        <v>1</v>
      </c>
      <c r="CR412" s="1408"/>
      <c r="CS412" s="1404">
        <v>1</v>
      </c>
      <c r="CT412" s="1405" t="s">
        <v>407</v>
      </c>
      <c r="CU412" s="1408"/>
    </row>
    <row r="413" spans="1:99" hidden="1" x14ac:dyDescent="0.2">
      <c r="A413" s="1404">
        <v>2024</v>
      </c>
      <c r="B413" s="1405" t="s">
        <v>179</v>
      </c>
      <c r="C413" s="1405" t="s">
        <v>1084</v>
      </c>
      <c r="D413" s="1406">
        <v>1</v>
      </c>
      <c r="E413" s="1406">
        <v>0</v>
      </c>
      <c r="F413" s="1405" t="s">
        <v>243</v>
      </c>
      <c r="G413" s="1407" t="s">
        <v>699</v>
      </c>
      <c r="H413" s="1405" t="s">
        <v>407</v>
      </c>
      <c r="I413" s="1405" t="s">
        <v>694</v>
      </c>
      <c r="J413" s="1405" t="s">
        <v>303</v>
      </c>
      <c r="K413" s="1405" t="s">
        <v>771</v>
      </c>
      <c r="L413" s="1405" t="s">
        <v>407</v>
      </c>
      <c r="M413" s="1405" t="s">
        <v>407</v>
      </c>
      <c r="N413" s="1408"/>
      <c r="O413" s="1407">
        <v>126</v>
      </c>
      <c r="P413" s="1405" t="s">
        <v>695</v>
      </c>
      <c r="Q413" s="1405" t="s">
        <v>474</v>
      </c>
      <c r="R413" s="1409">
        <v>5901</v>
      </c>
      <c r="S413" s="1409">
        <v>2956</v>
      </c>
      <c r="T413" s="1409">
        <v>342</v>
      </c>
      <c r="U413" s="1407">
        <v>13765</v>
      </c>
      <c r="V413" s="1405" t="s">
        <v>696</v>
      </c>
      <c r="W413" s="1405" t="s">
        <v>700</v>
      </c>
      <c r="X413" s="1405" t="s">
        <v>701</v>
      </c>
      <c r="Y413" s="1405" t="s">
        <v>407</v>
      </c>
      <c r="Z413" s="1404">
        <v>1</v>
      </c>
      <c r="AA413" s="1404">
        <v>0</v>
      </c>
      <c r="AB413" s="1408"/>
      <c r="AC413" s="1408"/>
      <c r="AD413" s="1408"/>
      <c r="AE413" s="1408"/>
      <c r="AF413" s="1408"/>
      <c r="AG413" s="1408"/>
      <c r="AH413" s="1408"/>
      <c r="AI413" s="1406">
        <v>0</v>
      </c>
      <c r="AJ413" s="1408"/>
      <c r="AK413" s="1408"/>
      <c r="AL413" s="1408"/>
      <c r="AM413" s="1408"/>
      <c r="AN413" s="1408"/>
      <c r="AO413" s="1408"/>
      <c r="AP413" s="1408"/>
      <c r="AQ413" s="1406">
        <v>4980</v>
      </c>
      <c r="AR413" s="1404" t="s">
        <v>407</v>
      </c>
      <c r="AS413" s="1406">
        <v>13.643835616438356</v>
      </c>
      <c r="AT413" s="1406">
        <v>0.84392475851550586</v>
      </c>
      <c r="AU413" s="1406">
        <v>2.3121226260698789E-3</v>
      </c>
      <c r="AV413" s="1406">
        <v>1.6436439787764052</v>
      </c>
      <c r="AW413" s="1406">
        <v>4.5031341884285078E-3</v>
      </c>
      <c r="AX413" s="1405" t="s">
        <v>407</v>
      </c>
      <c r="AY413" s="1404">
        <v>0</v>
      </c>
      <c r="AZ413" s="1405" t="s">
        <v>407</v>
      </c>
      <c r="BA413" s="1405" t="s">
        <v>407</v>
      </c>
      <c r="BB413" s="1408"/>
      <c r="BC413" s="1408"/>
      <c r="BD413" s="1404">
        <v>0</v>
      </c>
      <c r="BE413" s="1405" t="s">
        <v>407</v>
      </c>
      <c r="BF413" s="1405" t="s">
        <v>407</v>
      </c>
      <c r="BG413" s="1404">
        <v>0</v>
      </c>
      <c r="BH413" s="1405" t="s">
        <v>407</v>
      </c>
      <c r="BI413" s="1405" t="s">
        <v>407</v>
      </c>
      <c r="BJ413" s="1404">
        <v>0</v>
      </c>
      <c r="BK413" s="1404">
        <v>0</v>
      </c>
      <c r="BL413" s="1404">
        <v>0</v>
      </c>
      <c r="BM413" s="1404">
        <v>0</v>
      </c>
      <c r="BN413" s="1408"/>
      <c r="BO413" s="1404">
        <v>0</v>
      </c>
      <c r="BP413" s="1405" t="s">
        <v>407</v>
      </c>
      <c r="BQ413" s="1405" t="s">
        <v>407</v>
      </c>
      <c r="BR413" s="1404">
        <v>1</v>
      </c>
      <c r="BS413" s="1405" t="s">
        <v>713</v>
      </c>
      <c r="BT413" s="1405" t="s">
        <v>407</v>
      </c>
      <c r="BU413" s="1405" t="s">
        <v>407</v>
      </c>
      <c r="BV413" s="1405" t="s">
        <v>1044</v>
      </c>
      <c r="BW413" s="1404">
        <v>0</v>
      </c>
      <c r="BX413" s="1405" t="s">
        <v>407</v>
      </c>
      <c r="BY413" s="1405" t="s">
        <v>407</v>
      </c>
      <c r="BZ413" s="1405" t="s">
        <v>407</v>
      </c>
      <c r="CA413" s="1404">
        <v>0</v>
      </c>
      <c r="CB413" s="1405" t="s">
        <v>407</v>
      </c>
      <c r="CC413" s="1405" t="s">
        <v>677</v>
      </c>
      <c r="CD413" s="1404" t="b">
        <v>0</v>
      </c>
      <c r="CE413" s="1404" t="b">
        <v>0</v>
      </c>
      <c r="CF413" s="1404" t="b">
        <v>0</v>
      </c>
      <c r="CG413" s="1404" t="b">
        <v>0</v>
      </c>
      <c r="CH413" s="1404" t="b">
        <v>0</v>
      </c>
      <c r="CI413" s="1404" t="b">
        <v>0</v>
      </c>
      <c r="CJ413" s="1404" t="b">
        <v>1</v>
      </c>
      <c r="CK413" s="1404" t="b">
        <v>0</v>
      </c>
      <c r="CL413" s="1404" t="b">
        <v>0</v>
      </c>
      <c r="CM413" s="1405" t="s">
        <v>698</v>
      </c>
      <c r="CN413" s="1408"/>
      <c r="CO413" s="1408"/>
      <c r="CP413" s="1408"/>
      <c r="CQ413" s="1404">
        <v>1</v>
      </c>
      <c r="CR413" s="1404">
        <v>0</v>
      </c>
      <c r="CS413" s="1404">
        <v>1</v>
      </c>
      <c r="CT413" s="1405" t="s">
        <v>407</v>
      </c>
      <c r="CU413" s="1408"/>
    </row>
    <row r="414" spans="1:99" hidden="1" x14ac:dyDescent="0.2">
      <c r="A414" s="1404">
        <v>2024</v>
      </c>
      <c r="B414" s="1405" t="s">
        <v>179</v>
      </c>
      <c r="C414" s="1405" t="s">
        <v>1058</v>
      </c>
      <c r="D414" s="1406">
        <v>1</v>
      </c>
      <c r="E414" s="1406">
        <v>0</v>
      </c>
      <c r="F414" s="1405" t="s">
        <v>243</v>
      </c>
      <c r="G414" s="1407" t="s">
        <v>699</v>
      </c>
      <c r="H414" s="1405" t="s">
        <v>407</v>
      </c>
      <c r="I414" s="1405" t="s">
        <v>694</v>
      </c>
      <c r="J414" s="1405" t="s">
        <v>303</v>
      </c>
      <c r="K414" s="1405" t="s">
        <v>921</v>
      </c>
      <c r="L414" s="1405" t="s">
        <v>407</v>
      </c>
      <c r="M414" s="1405" t="s">
        <v>407</v>
      </c>
      <c r="N414" s="1408"/>
      <c r="O414" s="1407">
        <v>126</v>
      </c>
      <c r="P414" s="1405" t="s">
        <v>695</v>
      </c>
      <c r="Q414" s="1405" t="s">
        <v>474</v>
      </c>
      <c r="R414" s="1409">
        <v>26372</v>
      </c>
      <c r="S414" s="1409">
        <v>10769</v>
      </c>
      <c r="T414" s="1409">
        <v>1526</v>
      </c>
      <c r="U414" s="1407">
        <v>13765</v>
      </c>
      <c r="V414" s="1405" t="s">
        <v>696</v>
      </c>
      <c r="W414" s="1405" t="s">
        <v>700</v>
      </c>
      <c r="X414" s="1405" t="s">
        <v>701</v>
      </c>
      <c r="Y414" s="1405" t="s">
        <v>407</v>
      </c>
      <c r="Z414" s="1404">
        <v>1</v>
      </c>
      <c r="AA414" s="1404">
        <v>0</v>
      </c>
      <c r="AB414" s="1408"/>
      <c r="AC414" s="1408"/>
      <c r="AD414" s="1408"/>
      <c r="AE414" s="1408"/>
      <c r="AF414" s="1408"/>
      <c r="AG414" s="1406">
        <v>0</v>
      </c>
      <c r="AH414" s="1408"/>
      <c r="AI414" s="1406">
        <v>0</v>
      </c>
      <c r="AJ414" s="1408"/>
      <c r="AK414" s="1408"/>
      <c r="AL414" s="1408"/>
      <c r="AM414" s="1408"/>
      <c r="AN414" s="1408"/>
      <c r="AO414" s="1406">
        <v>80070</v>
      </c>
      <c r="AP414" s="1408"/>
      <c r="AQ414" s="1406">
        <v>80070</v>
      </c>
      <c r="AR414" s="1404" t="s">
        <v>407</v>
      </c>
      <c r="AS414" s="1406">
        <v>219.36986301369862</v>
      </c>
      <c r="AT414" s="1406">
        <v>3.0361747307750644</v>
      </c>
      <c r="AU414" s="1406">
        <v>8.3182869336303131E-3</v>
      </c>
      <c r="AV414" s="1406">
        <v>1.6436439787764052</v>
      </c>
      <c r="AW414" s="1406">
        <v>4.5031341884285078E-3</v>
      </c>
      <c r="AX414" s="1405" t="s">
        <v>407</v>
      </c>
      <c r="AY414" s="1404">
        <v>1</v>
      </c>
      <c r="AZ414" s="1405" t="s">
        <v>751</v>
      </c>
      <c r="BA414" s="1405" t="s">
        <v>407</v>
      </c>
      <c r="BB414" s="1408"/>
      <c r="BC414" s="1408"/>
      <c r="BD414" s="1404">
        <v>0</v>
      </c>
      <c r="BE414" s="1405" t="s">
        <v>407</v>
      </c>
      <c r="BF414" s="1405" t="s">
        <v>407</v>
      </c>
      <c r="BG414" s="1404">
        <v>0</v>
      </c>
      <c r="BH414" s="1405" t="s">
        <v>407</v>
      </c>
      <c r="BI414" s="1405" t="s">
        <v>407</v>
      </c>
      <c r="BJ414" s="1404">
        <v>0</v>
      </c>
      <c r="BK414" s="1404">
        <v>0</v>
      </c>
      <c r="BL414" s="1404">
        <v>0</v>
      </c>
      <c r="BM414" s="1404">
        <v>0</v>
      </c>
      <c r="BN414" s="1408"/>
      <c r="BO414" s="1404">
        <v>0</v>
      </c>
      <c r="BP414" s="1405" t="s">
        <v>407</v>
      </c>
      <c r="BQ414" s="1405" t="s">
        <v>407</v>
      </c>
      <c r="BR414" s="1404">
        <v>0</v>
      </c>
      <c r="BS414" s="1405" t="s">
        <v>407</v>
      </c>
      <c r="BT414" s="1405" t="s">
        <v>407</v>
      </c>
      <c r="BU414" s="1405" t="s">
        <v>407</v>
      </c>
      <c r="BV414" s="1405" t="s">
        <v>1170</v>
      </c>
      <c r="BW414" s="1404">
        <v>0</v>
      </c>
      <c r="BX414" s="1405" t="s">
        <v>407</v>
      </c>
      <c r="BY414" s="1405" t="s">
        <v>407</v>
      </c>
      <c r="BZ414" s="1405" t="s">
        <v>407</v>
      </c>
      <c r="CA414" s="1404">
        <v>0</v>
      </c>
      <c r="CB414" s="1405" t="s">
        <v>407</v>
      </c>
      <c r="CC414" s="1405" t="s">
        <v>677</v>
      </c>
      <c r="CD414" s="1404" t="b">
        <v>0</v>
      </c>
      <c r="CE414" s="1404" t="b">
        <v>0</v>
      </c>
      <c r="CF414" s="1404" t="b">
        <v>0</v>
      </c>
      <c r="CG414" s="1404" t="b">
        <v>0</v>
      </c>
      <c r="CH414" s="1404" t="b">
        <v>0</v>
      </c>
      <c r="CI414" s="1404" t="b">
        <v>0</v>
      </c>
      <c r="CJ414" s="1404" t="b">
        <v>1</v>
      </c>
      <c r="CK414" s="1404" t="b">
        <v>0</v>
      </c>
      <c r="CL414" s="1404" t="b">
        <v>0</v>
      </c>
      <c r="CM414" s="1405" t="s">
        <v>750</v>
      </c>
      <c r="CN414" s="1408"/>
      <c r="CO414" s="1408"/>
      <c r="CP414" s="1408"/>
      <c r="CQ414" s="1404">
        <v>1</v>
      </c>
      <c r="CR414" s="1408"/>
      <c r="CS414" s="1404">
        <v>1</v>
      </c>
      <c r="CT414" s="1405" t="s">
        <v>407</v>
      </c>
      <c r="CU414" s="1408"/>
    </row>
    <row r="415" spans="1:99" hidden="1" x14ac:dyDescent="0.2">
      <c r="A415" s="1404">
        <v>2024</v>
      </c>
      <c r="B415" s="1405" t="s">
        <v>183</v>
      </c>
      <c r="C415" s="1405" t="s">
        <v>1129</v>
      </c>
      <c r="D415" s="1406">
        <v>1</v>
      </c>
      <c r="E415" s="1406">
        <v>0</v>
      </c>
      <c r="F415" s="1405" t="s">
        <v>243</v>
      </c>
      <c r="G415" s="1407" t="s">
        <v>699</v>
      </c>
      <c r="H415" s="1405" t="s">
        <v>407</v>
      </c>
      <c r="I415" s="1405" t="s">
        <v>694</v>
      </c>
      <c r="J415" s="1405" t="s">
        <v>319</v>
      </c>
      <c r="K415" s="1405" t="s">
        <v>312</v>
      </c>
      <c r="L415" s="1405" t="s">
        <v>407</v>
      </c>
      <c r="M415" s="1405" t="s">
        <v>407</v>
      </c>
      <c r="N415" s="1408"/>
      <c r="O415" s="1407">
        <v>126</v>
      </c>
      <c r="P415" s="1405" t="s">
        <v>695</v>
      </c>
      <c r="Q415" s="1405" t="s">
        <v>478</v>
      </c>
      <c r="R415" s="1409">
        <v>15703</v>
      </c>
      <c r="S415" s="1409">
        <v>6905</v>
      </c>
      <c r="T415" s="1409">
        <v>1071</v>
      </c>
      <c r="U415" s="1407">
        <v>13765</v>
      </c>
      <c r="V415" s="1405" t="s">
        <v>696</v>
      </c>
      <c r="W415" s="1405" t="s">
        <v>700</v>
      </c>
      <c r="X415" s="1405" t="s">
        <v>701</v>
      </c>
      <c r="Y415" s="1405" t="s">
        <v>407</v>
      </c>
      <c r="Z415" s="1404">
        <v>1</v>
      </c>
      <c r="AA415" s="1404">
        <v>0</v>
      </c>
      <c r="AB415" s="1408"/>
      <c r="AC415" s="1408"/>
      <c r="AD415" s="1408"/>
      <c r="AE415" s="1408"/>
      <c r="AF415" s="1408"/>
      <c r="AG415" s="1408"/>
      <c r="AH415" s="1408"/>
      <c r="AI415" s="1406">
        <v>0</v>
      </c>
      <c r="AJ415" s="1408"/>
      <c r="AK415" s="1408"/>
      <c r="AL415" s="1408"/>
      <c r="AM415" s="1408"/>
      <c r="AN415" s="1408"/>
      <c r="AO415" s="1408"/>
      <c r="AP415" s="1408"/>
      <c r="AQ415" s="1406">
        <v>16626</v>
      </c>
      <c r="AR415" s="1404" t="s">
        <v>407</v>
      </c>
      <c r="AS415" s="1406">
        <v>45.550684931506851</v>
      </c>
      <c r="AT415" s="1406">
        <v>1.0587785773419092</v>
      </c>
      <c r="AU415" s="1406">
        <v>2.9007632255942718E-3</v>
      </c>
      <c r="AV415" s="1406">
        <v>0.2489769882011916</v>
      </c>
      <c r="AW415" s="1406">
        <v>6.8212873479778517E-4</v>
      </c>
      <c r="AX415" s="1405" t="s">
        <v>407</v>
      </c>
      <c r="AY415" s="1404">
        <v>0</v>
      </c>
      <c r="AZ415" s="1405" t="s">
        <v>407</v>
      </c>
      <c r="BA415" s="1405" t="s">
        <v>407</v>
      </c>
      <c r="BB415" s="1408"/>
      <c r="BC415" s="1408"/>
      <c r="BD415" s="1404">
        <v>0</v>
      </c>
      <c r="BE415" s="1405" t="s">
        <v>407</v>
      </c>
      <c r="BF415" s="1405" t="s">
        <v>407</v>
      </c>
      <c r="BG415" s="1404">
        <v>0</v>
      </c>
      <c r="BH415" s="1405" t="s">
        <v>407</v>
      </c>
      <c r="BI415" s="1405" t="s">
        <v>407</v>
      </c>
      <c r="BJ415" s="1404">
        <v>0</v>
      </c>
      <c r="BK415" s="1404">
        <v>0</v>
      </c>
      <c r="BL415" s="1404">
        <v>0</v>
      </c>
      <c r="BM415" s="1404">
        <v>0</v>
      </c>
      <c r="BN415" s="1408"/>
      <c r="BO415" s="1404">
        <v>0</v>
      </c>
      <c r="BP415" s="1405" t="s">
        <v>407</v>
      </c>
      <c r="BQ415" s="1405" t="s">
        <v>407</v>
      </c>
      <c r="BR415" s="1404">
        <v>1</v>
      </c>
      <c r="BS415" s="1405" t="s">
        <v>749</v>
      </c>
      <c r="BT415" s="1405" t="s">
        <v>407</v>
      </c>
      <c r="BU415" s="1405" t="s">
        <v>1304</v>
      </c>
      <c r="BV415" s="1405" t="s">
        <v>407</v>
      </c>
      <c r="BW415" s="1404">
        <v>0</v>
      </c>
      <c r="BX415" s="1405" t="s">
        <v>407</v>
      </c>
      <c r="BY415" s="1405" t="s">
        <v>407</v>
      </c>
      <c r="BZ415" s="1405" t="s">
        <v>407</v>
      </c>
      <c r="CA415" s="1404">
        <v>0</v>
      </c>
      <c r="CB415" s="1405" t="s">
        <v>407</v>
      </c>
      <c r="CC415" s="1405" t="s">
        <v>677</v>
      </c>
      <c r="CD415" s="1404" t="b">
        <v>0</v>
      </c>
      <c r="CE415" s="1404" t="b">
        <v>0</v>
      </c>
      <c r="CF415" s="1404" t="b">
        <v>0</v>
      </c>
      <c r="CG415" s="1404" t="b">
        <v>0</v>
      </c>
      <c r="CH415" s="1404" t="b">
        <v>0</v>
      </c>
      <c r="CI415" s="1404" t="b">
        <v>0</v>
      </c>
      <c r="CJ415" s="1404" t="b">
        <v>1</v>
      </c>
      <c r="CK415" s="1404" t="b">
        <v>0</v>
      </c>
      <c r="CL415" s="1404" t="b">
        <v>0</v>
      </c>
      <c r="CM415" s="1405" t="s">
        <v>698</v>
      </c>
      <c r="CN415" s="1408"/>
      <c r="CO415" s="1408"/>
      <c r="CP415" s="1408"/>
      <c r="CQ415" s="1404">
        <v>1</v>
      </c>
      <c r="CR415" s="1404">
        <v>16626</v>
      </c>
      <c r="CS415" s="1404">
        <v>1</v>
      </c>
      <c r="CT415" s="1405" t="s">
        <v>407</v>
      </c>
      <c r="CU415" s="1408"/>
    </row>
    <row r="416" spans="1:99" hidden="1" x14ac:dyDescent="0.2">
      <c r="A416" s="1404">
        <v>2024</v>
      </c>
      <c r="B416" s="1405" t="s">
        <v>183</v>
      </c>
      <c r="C416" s="1405" t="s">
        <v>1275</v>
      </c>
      <c r="D416" s="1406">
        <v>1</v>
      </c>
      <c r="E416" s="1406">
        <v>0</v>
      </c>
      <c r="F416" s="1405" t="s">
        <v>243</v>
      </c>
      <c r="G416" s="1407" t="s">
        <v>699</v>
      </c>
      <c r="H416" s="1405" t="s">
        <v>407</v>
      </c>
      <c r="I416" s="1405" t="s">
        <v>694</v>
      </c>
      <c r="J416" s="1405" t="s">
        <v>319</v>
      </c>
      <c r="K416" s="1405" t="s">
        <v>871</v>
      </c>
      <c r="L416" s="1405" t="s">
        <v>407</v>
      </c>
      <c r="M416" s="1405" t="s">
        <v>407</v>
      </c>
      <c r="N416" s="1408"/>
      <c r="O416" s="1407">
        <v>126</v>
      </c>
      <c r="P416" s="1405" t="s">
        <v>695</v>
      </c>
      <c r="Q416" s="1405" t="s">
        <v>478</v>
      </c>
      <c r="R416" s="1409">
        <v>3391</v>
      </c>
      <c r="S416" s="1409">
        <v>1626</v>
      </c>
      <c r="T416" s="1409">
        <v>170</v>
      </c>
      <c r="U416" s="1407">
        <v>13765</v>
      </c>
      <c r="V416" s="1405" t="s">
        <v>696</v>
      </c>
      <c r="W416" s="1405" t="s">
        <v>700</v>
      </c>
      <c r="X416" s="1405" t="s">
        <v>701</v>
      </c>
      <c r="Y416" s="1405" t="s">
        <v>407</v>
      </c>
      <c r="Z416" s="1404">
        <v>1</v>
      </c>
      <c r="AA416" s="1404">
        <v>0</v>
      </c>
      <c r="AB416" s="1408"/>
      <c r="AC416" s="1408"/>
      <c r="AD416" s="1408"/>
      <c r="AE416" s="1408"/>
      <c r="AF416" s="1408"/>
      <c r="AG416" s="1408"/>
      <c r="AH416" s="1406">
        <v>0</v>
      </c>
      <c r="AI416" s="1406">
        <v>0</v>
      </c>
      <c r="AJ416" s="1408"/>
      <c r="AK416" s="1408"/>
      <c r="AL416" s="1408"/>
      <c r="AM416" s="1408"/>
      <c r="AN416" s="1408"/>
      <c r="AO416" s="1408"/>
      <c r="AP416" s="1406">
        <v>0</v>
      </c>
      <c r="AQ416" s="1406">
        <v>7260</v>
      </c>
      <c r="AR416" s="1404" t="s">
        <v>407</v>
      </c>
      <c r="AS416" s="1406">
        <v>19.890410958904109</v>
      </c>
      <c r="AT416" s="1406">
        <v>2.1409613683279267</v>
      </c>
      <c r="AU416" s="1406">
        <v>5.8656475844600731E-3</v>
      </c>
      <c r="AV416" s="1406">
        <v>0.2489769882011916</v>
      </c>
      <c r="AW416" s="1406">
        <v>6.8212873479778517E-4</v>
      </c>
      <c r="AX416" s="1405" t="s">
        <v>407</v>
      </c>
      <c r="AY416" s="1404">
        <v>0</v>
      </c>
      <c r="AZ416" s="1405" t="s">
        <v>407</v>
      </c>
      <c r="BA416" s="1405" t="s">
        <v>407</v>
      </c>
      <c r="BB416" s="1408"/>
      <c r="BC416" s="1408"/>
      <c r="BD416" s="1404">
        <v>0</v>
      </c>
      <c r="BE416" s="1405" t="s">
        <v>407</v>
      </c>
      <c r="BF416" s="1405" t="s">
        <v>407</v>
      </c>
      <c r="BG416" s="1404">
        <v>0</v>
      </c>
      <c r="BH416" s="1405" t="s">
        <v>407</v>
      </c>
      <c r="BI416" s="1405" t="s">
        <v>407</v>
      </c>
      <c r="BJ416" s="1404">
        <v>1</v>
      </c>
      <c r="BK416" s="1404">
        <v>0</v>
      </c>
      <c r="BL416" s="1404">
        <v>0</v>
      </c>
      <c r="BM416" s="1404">
        <v>0</v>
      </c>
      <c r="BN416" s="1408"/>
      <c r="BO416" s="1404">
        <v>0</v>
      </c>
      <c r="BP416" s="1405" t="s">
        <v>407</v>
      </c>
      <c r="BQ416" s="1405" t="s">
        <v>407</v>
      </c>
      <c r="BR416" s="1404">
        <v>0</v>
      </c>
      <c r="BS416" s="1405" t="s">
        <v>407</v>
      </c>
      <c r="BT416" s="1405" t="s">
        <v>407</v>
      </c>
      <c r="BU416" s="1405" t="s">
        <v>407</v>
      </c>
      <c r="BV416" s="1405" t="s">
        <v>407</v>
      </c>
      <c r="BW416" s="1404">
        <v>0</v>
      </c>
      <c r="BX416" s="1405" t="s">
        <v>407</v>
      </c>
      <c r="BY416" s="1405" t="s">
        <v>407</v>
      </c>
      <c r="BZ416" s="1405" t="s">
        <v>407</v>
      </c>
      <c r="CA416" s="1404">
        <v>0</v>
      </c>
      <c r="CB416" s="1405" t="s">
        <v>407</v>
      </c>
      <c r="CC416" s="1405" t="s">
        <v>677</v>
      </c>
      <c r="CD416" s="1404" t="b">
        <v>0</v>
      </c>
      <c r="CE416" s="1404" t="b">
        <v>0</v>
      </c>
      <c r="CF416" s="1404" t="b">
        <v>0</v>
      </c>
      <c r="CG416" s="1404" t="b">
        <v>0</v>
      </c>
      <c r="CH416" s="1404" t="b">
        <v>0</v>
      </c>
      <c r="CI416" s="1404" t="b">
        <v>0</v>
      </c>
      <c r="CJ416" s="1404" t="b">
        <v>1</v>
      </c>
      <c r="CK416" s="1404" t="b">
        <v>0</v>
      </c>
      <c r="CL416" s="1404" t="b">
        <v>0</v>
      </c>
      <c r="CM416" s="1405" t="s">
        <v>698</v>
      </c>
      <c r="CN416" s="1408"/>
      <c r="CO416" s="1408"/>
      <c r="CP416" s="1408"/>
      <c r="CQ416" s="1404">
        <v>1</v>
      </c>
      <c r="CR416" s="1408"/>
      <c r="CS416" s="1404">
        <v>1</v>
      </c>
      <c r="CT416" s="1405" t="s">
        <v>407</v>
      </c>
      <c r="CU416" s="1408"/>
    </row>
    <row r="417" spans="1:99" hidden="1" x14ac:dyDescent="0.2">
      <c r="A417" s="1404">
        <v>2024</v>
      </c>
      <c r="B417" s="1405" t="s">
        <v>182</v>
      </c>
      <c r="C417" s="1405" t="s">
        <v>477</v>
      </c>
      <c r="D417" s="1406">
        <v>1</v>
      </c>
      <c r="E417" s="1406">
        <v>0</v>
      </c>
      <c r="F417" s="1405" t="s">
        <v>243</v>
      </c>
      <c r="G417" s="1407" t="s">
        <v>699</v>
      </c>
      <c r="H417" s="1405" t="s">
        <v>407</v>
      </c>
      <c r="I417" s="1405" t="s">
        <v>694</v>
      </c>
      <c r="J417" s="1405" t="s">
        <v>315</v>
      </c>
      <c r="K417" s="1405" t="s">
        <v>1115</v>
      </c>
      <c r="L417" s="1405" t="s">
        <v>407</v>
      </c>
      <c r="M417" s="1405" t="s">
        <v>407</v>
      </c>
      <c r="N417" s="1408"/>
      <c r="O417" s="1407">
        <v>126</v>
      </c>
      <c r="P417" s="1405" t="s">
        <v>695</v>
      </c>
      <c r="Q417" s="1405" t="s">
        <v>477</v>
      </c>
      <c r="R417" s="1409">
        <v>47268</v>
      </c>
      <c r="S417" s="1409">
        <v>23917</v>
      </c>
      <c r="T417" s="1409">
        <v>5051</v>
      </c>
      <c r="U417" s="1407">
        <v>13765</v>
      </c>
      <c r="V417" s="1405" t="s">
        <v>696</v>
      </c>
      <c r="W417" s="1405" t="s">
        <v>700</v>
      </c>
      <c r="X417" s="1405" t="s">
        <v>701</v>
      </c>
      <c r="Y417" s="1405" t="s">
        <v>407</v>
      </c>
      <c r="Z417" s="1404">
        <v>1</v>
      </c>
      <c r="AA417" s="1404">
        <v>0</v>
      </c>
      <c r="AB417" s="1408"/>
      <c r="AC417" s="1408"/>
      <c r="AD417" s="1408"/>
      <c r="AE417" s="1408"/>
      <c r="AF417" s="1408"/>
      <c r="AG417" s="1408"/>
      <c r="AH417" s="1408"/>
      <c r="AI417" s="1406">
        <v>0</v>
      </c>
      <c r="AJ417" s="1408"/>
      <c r="AK417" s="1408"/>
      <c r="AL417" s="1408"/>
      <c r="AM417" s="1408"/>
      <c r="AN417" s="1408"/>
      <c r="AO417" s="1408"/>
      <c r="AP417" s="1408"/>
      <c r="AQ417" s="1406">
        <v>96289</v>
      </c>
      <c r="AR417" s="1404" t="s">
        <v>407</v>
      </c>
      <c r="AS417" s="1406">
        <v>263.80547945205478</v>
      </c>
      <c r="AT417" s="1406">
        <v>2.0370864009477869</v>
      </c>
      <c r="AU417" s="1406">
        <v>5.5810586327336631E-3</v>
      </c>
      <c r="AV417" s="1406">
        <v>0.47790619645061172</v>
      </c>
      <c r="AW417" s="1406">
        <v>1.309332045070169E-3</v>
      </c>
      <c r="AX417" s="1405" t="s">
        <v>407</v>
      </c>
      <c r="AY417" s="1404">
        <v>0</v>
      </c>
      <c r="AZ417" s="1405" t="s">
        <v>407</v>
      </c>
      <c r="BA417" s="1405" t="s">
        <v>407</v>
      </c>
      <c r="BB417" s="1408"/>
      <c r="BC417" s="1408"/>
      <c r="BD417" s="1404">
        <v>0</v>
      </c>
      <c r="BE417" s="1405" t="s">
        <v>407</v>
      </c>
      <c r="BF417" s="1405" t="s">
        <v>407</v>
      </c>
      <c r="BG417" s="1404">
        <v>0</v>
      </c>
      <c r="BH417" s="1405" t="s">
        <v>407</v>
      </c>
      <c r="BI417" s="1405" t="s">
        <v>407</v>
      </c>
      <c r="BJ417" s="1404">
        <v>0</v>
      </c>
      <c r="BK417" s="1404">
        <v>0</v>
      </c>
      <c r="BL417" s="1404">
        <v>0</v>
      </c>
      <c r="BM417" s="1404">
        <v>0</v>
      </c>
      <c r="BN417" s="1408"/>
      <c r="BO417" s="1404">
        <v>0</v>
      </c>
      <c r="BP417" s="1405" t="s">
        <v>407</v>
      </c>
      <c r="BQ417" s="1405" t="s">
        <v>407</v>
      </c>
      <c r="BR417" s="1404">
        <v>1</v>
      </c>
      <c r="BS417" s="1405" t="s">
        <v>713</v>
      </c>
      <c r="BT417" s="1405" t="s">
        <v>407</v>
      </c>
      <c r="BU417" s="1405" t="s">
        <v>407</v>
      </c>
      <c r="BV417" s="1405" t="s">
        <v>1002</v>
      </c>
      <c r="BW417" s="1404">
        <v>0</v>
      </c>
      <c r="BX417" s="1405" t="s">
        <v>407</v>
      </c>
      <c r="BY417" s="1405" t="s">
        <v>407</v>
      </c>
      <c r="BZ417" s="1405" t="s">
        <v>407</v>
      </c>
      <c r="CA417" s="1404">
        <v>0</v>
      </c>
      <c r="CB417" s="1405" t="s">
        <v>407</v>
      </c>
      <c r="CC417" s="1405" t="s">
        <v>677</v>
      </c>
      <c r="CD417" s="1404" t="b">
        <v>0</v>
      </c>
      <c r="CE417" s="1404" t="b">
        <v>0</v>
      </c>
      <c r="CF417" s="1404" t="b">
        <v>0</v>
      </c>
      <c r="CG417" s="1404" t="b">
        <v>0</v>
      </c>
      <c r="CH417" s="1404" t="b">
        <v>0</v>
      </c>
      <c r="CI417" s="1404" t="b">
        <v>0</v>
      </c>
      <c r="CJ417" s="1404" t="b">
        <v>1</v>
      </c>
      <c r="CK417" s="1404" t="b">
        <v>0</v>
      </c>
      <c r="CL417" s="1404" t="b">
        <v>0</v>
      </c>
      <c r="CM417" s="1405" t="s">
        <v>698</v>
      </c>
      <c r="CN417" s="1408"/>
      <c r="CO417" s="1408"/>
      <c r="CP417" s="1408"/>
      <c r="CQ417" s="1404">
        <v>1</v>
      </c>
      <c r="CR417" s="1408"/>
      <c r="CS417" s="1404">
        <v>1</v>
      </c>
      <c r="CT417" s="1405" t="s">
        <v>407</v>
      </c>
      <c r="CU417" s="1408"/>
    </row>
    <row r="418" spans="1:99" hidden="1" x14ac:dyDescent="0.2">
      <c r="A418" s="1404">
        <v>2024</v>
      </c>
      <c r="B418" s="1405" t="s">
        <v>184</v>
      </c>
      <c r="C418" s="1405" t="s">
        <v>1179</v>
      </c>
      <c r="D418" s="1406">
        <v>1</v>
      </c>
      <c r="E418" s="1406">
        <v>0</v>
      </c>
      <c r="F418" s="1405" t="s">
        <v>243</v>
      </c>
      <c r="G418" s="1407" t="s">
        <v>699</v>
      </c>
      <c r="H418" s="1405" t="s">
        <v>407</v>
      </c>
      <c r="I418" s="1405" t="s">
        <v>694</v>
      </c>
      <c r="J418" s="1405" t="s">
        <v>323</v>
      </c>
      <c r="K418" s="1405" t="s">
        <v>862</v>
      </c>
      <c r="L418" s="1405" t="s">
        <v>407</v>
      </c>
      <c r="M418" s="1405" t="s">
        <v>407</v>
      </c>
      <c r="N418" s="1408"/>
      <c r="O418" s="1407">
        <v>126</v>
      </c>
      <c r="P418" s="1405" t="s">
        <v>695</v>
      </c>
      <c r="Q418" s="1405" t="s">
        <v>479</v>
      </c>
      <c r="R418" s="1409">
        <v>6742</v>
      </c>
      <c r="S418" s="1409">
        <v>3864</v>
      </c>
      <c r="T418" s="1409">
        <v>406</v>
      </c>
      <c r="U418" s="1407">
        <v>13765</v>
      </c>
      <c r="V418" s="1405" t="s">
        <v>696</v>
      </c>
      <c r="W418" s="1405" t="s">
        <v>700</v>
      </c>
      <c r="X418" s="1405" t="s">
        <v>701</v>
      </c>
      <c r="Y418" s="1405" t="s">
        <v>407</v>
      </c>
      <c r="Z418" s="1404">
        <v>1</v>
      </c>
      <c r="AA418" s="1404">
        <v>0</v>
      </c>
      <c r="AB418" s="1408"/>
      <c r="AC418" s="1408"/>
      <c r="AD418" s="1408"/>
      <c r="AE418" s="1408"/>
      <c r="AF418" s="1408"/>
      <c r="AG418" s="1408"/>
      <c r="AH418" s="1408"/>
      <c r="AI418" s="1406">
        <v>0</v>
      </c>
      <c r="AJ418" s="1408"/>
      <c r="AK418" s="1408"/>
      <c r="AL418" s="1408"/>
      <c r="AM418" s="1408"/>
      <c r="AN418" s="1408"/>
      <c r="AO418" s="1408"/>
      <c r="AP418" s="1408"/>
      <c r="AQ418" s="1406">
        <v>1245</v>
      </c>
      <c r="AR418" s="1404" t="s">
        <v>407</v>
      </c>
      <c r="AS418" s="1406">
        <v>3.4109589041095889</v>
      </c>
      <c r="AT418" s="1406">
        <v>0.18466330465737171</v>
      </c>
      <c r="AU418" s="1406">
        <v>5.05926862074991E-4</v>
      </c>
      <c r="AV418" s="1406">
        <v>0.13816190045959853</v>
      </c>
      <c r="AW418" s="1406">
        <v>3.7852575468383159E-4</v>
      </c>
      <c r="AX418" s="1405" t="s">
        <v>407</v>
      </c>
      <c r="AY418" s="1404">
        <v>0</v>
      </c>
      <c r="AZ418" s="1405" t="s">
        <v>407</v>
      </c>
      <c r="BA418" s="1405" t="s">
        <v>407</v>
      </c>
      <c r="BB418" s="1408"/>
      <c r="BC418" s="1408"/>
      <c r="BD418" s="1404">
        <v>0</v>
      </c>
      <c r="BE418" s="1405" t="s">
        <v>407</v>
      </c>
      <c r="BF418" s="1405" t="s">
        <v>407</v>
      </c>
      <c r="BG418" s="1404">
        <v>0</v>
      </c>
      <c r="BH418" s="1405" t="s">
        <v>407</v>
      </c>
      <c r="BI418" s="1405" t="s">
        <v>407</v>
      </c>
      <c r="BJ418" s="1404">
        <v>0</v>
      </c>
      <c r="BK418" s="1404">
        <v>0</v>
      </c>
      <c r="BL418" s="1404">
        <v>0</v>
      </c>
      <c r="BM418" s="1404">
        <v>0</v>
      </c>
      <c r="BN418" s="1408"/>
      <c r="BO418" s="1404">
        <v>0</v>
      </c>
      <c r="BP418" s="1405" t="s">
        <v>407</v>
      </c>
      <c r="BQ418" s="1405" t="s">
        <v>407</v>
      </c>
      <c r="BR418" s="1404">
        <v>1</v>
      </c>
      <c r="BS418" s="1405" t="s">
        <v>713</v>
      </c>
      <c r="BT418" s="1405" t="s">
        <v>407</v>
      </c>
      <c r="BU418" s="1405" t="s">
        <v>407</v>
      </c>
      <c r="BV418" s="1405" t="s">
        <v>407</v>
      </c>
      <c r="BW418" s="1404">
        <v>0</v>
      </c>
      <c r="BX418" s="1405" t="s">
        <v>407</v>
      </c>
      <c r="BY418" s="1405" t="s">
        <v>407</v>
      </c>
      <c r="BZ418" s="1405" t="s">
        <v>407</v>
      </c>
      <c r="CA418" s="1404">
        <v>0</v>
      </c>
      <c r="CB418" s="1405" t="s">
        <v>407</v>
      </c>
      <c r="CC418" s="1405" t="s">
        <v>677</v>
      </c>
      <c r="CD418" s="1404" t="b">
        <v>0</v>
      </c>
      <c r="CE418" s="1404" t="b">
        <v>0</v>
      </c>
      <c r="CF418" s="1404" t="b">
        <v>0</v>
      </c>
      <c r="CG418" s="1404" t="b">
        <v>0</v>
      </c>
      <c r="CH418" s="1404" t="b">
        <v>0</v>
      </c>
      <c r="CI418" s="1404" t="b">
        <v>0</v>
      </c>
      <c r="CJ418" s="1404" t="b">
        <v>1</v>
      </c>
      <c r="CK418" s="1404" t="b">
        <v>0</v>
      </c>
      <c r="CL418" s="1404" t="b">
        <v>0</v>
      </c>
      <c r="CM418" s="1405" t="s">
        <v>698</v>
      </c>
      <c r="CN418" s="1408"/>
      <c r="CO418" s="1408"/>
      <c r="CP418" s="1408"/>
      <c r="CQ418" s="1404">
        <v>1</v>
      </c>
      <c r="CR418" s="1408"/>
      <c r="CS418" s="1404">
        <v>1</v>
      </c>
      <c r="CT418" s="1405" t="s">
        <v>407</v>
      </c>
      <c r="CU418" s="1408"/>
    </row>
    <row r="419" spans="1:99" hidden="1" x14ac:dyDescent="0.2">
      <c r="A419" s="1404">
        <v>2024</v>
      </c>
      <c r="B419" s="1405" t="s">
        <v>182</v>
      </c>
      <c r="C419" s="1405" t="s">
        <v>1106</v>
      </c>
      <c r="D419" s="1406">
        <v>1</v>
      </c>
      <c r="E419" s="1406">
        <v>0</v>
      </c>
      <c r="F419" s="1405" t="s">
        <v>243</v>
      </c>
      <c r="G419" s="1407" t="s">
        <v>699</v>
      </c>
      <c r="H419" s="1405" t="s">
        <v>407</v>
      </c>
      <c r="I419" s="1405" t="s">
        <v>694</v>
      </c>
      <c r="J419" s="1405" t="s">
        <v>315</v>
      </c>
      <c r="K419" s="1405" t="s">
        <v>298</v>
      </c>
      <c r="L419" s="1405" t="s">
        <v>407</v>
      </c>
      <c r="M419" s="1405" t="s">
        <v>407</v>
      </c>
      <c r="N419" s="1408"/>
      <c r="O419" s="1407">
        <v>126</v>
      </c>
      <c r="P419" s="1405" t="s">
        <v>695</v>
      </c>
      <c r="Q419" s="1405" t="s">
        <v>477</v>
      </c>
      <c r="R419" s="1409">
        <v>13216</v>
      </c>
      <c r="S419" s="1409">
        <v>5991</v>
      </c>
      <c r="T419" s="1409">
        <v>406</v>
      </c>
      <c r="U419" s="1407">
        <v>13765</v>
      </c>
      <c r="V419" s="1405" t="s">
        <v>696</v>
      </c>
      <c r="W419" s="1405" t="s">
        <v>700</v>
      </c>
      <c r="X419" s="1405" t="s">
        <v>701</v>
      </c>
      <c r="Y419" s="1405" t="s">
        <v>407</v>
      </c>
      <c r="Z419" s="1404">
        <v>1</v>
      </c>
      <c r="AA419" s="1404">
        <v>0</v>
      </c>
      <c r="AB419" s="1408"/>
      <c r="AC419" s="1408"/>
      <c r="AD419" s="1408"/>
      <c r="AE419" s="1408"/>
      <c r="AF419" s="1408"/>
      <c r="AG419" s="1406">
        <v>0</v>
      </c>
      <c r="AH419" s="1408"/>
      <c r="AI419" s="1406">
        <v>4000</v>
      </c>
      <c r="AJ419" s="1408"/>
      <c r="AK419" s="1408"/>
      <c r="AL419" s="1408"/>
      <c r="AM419" s="1408"/>
      <c r="AN419" s="1408"/>
      <c r="AO419" s="1406">
        <v>0</v>
      </c>
      <c r="AP419" s="1408"/>
      <c r="AQ419" s="1406">
        <v>10978</v>
      </c>
      <c r="AR419" s="1404" t="s">
        <v>407</v>
      </c>
      <c r="AS419" s="1406">
        <v>30.076712328767123</v>
      </c>
      <c r="AT419" s="1406">
        <v>0.83065980629539948</v>
      </c>
      <c r="AU419" s="1406">
        <v>2.2757802912202725E-3</v>
      </c>
      <c r="AV419" s="1406">
        <v>0.47790619645061172</v>
      </c>
      <c r="AW419" s="1406">
        <v>1.309332045070169E-3</v>
      </c>
      <c r="AX419" s="1405" t="s">
        <v>407</v>
      </c>
      <c r="AY419" s="1404">
        <v>1</v>
      </c>
      <c r="AZ419" s="1405" t="s">
        <v>751</v>
      </c>
      <c r="BA419" s="1405" t="s">
        <v>407</v>
      </c>
      <c r="BB419" s="1408"/>
      <c r="BC419" s="1408"/>
      <c r="BD419" s="1404">
        <v>0</v>
      </c>
      <c r="BE419" s="1405" t="s">
        <v>407</v>
      </c>
      <c r="BF419" s="1405" t="s">
        <v>407</v>
      </c>
      <c r="BG419" s="1404">
        <v>0</v>
      </c>
      <c r="BH419" s="1405" t="s">
        <v>407</v>
      </c>
      <c r="BI419" s="1405" t="s">
        <v>407</v>
      </c>
      <c r="BJ419" s="1404">
        <v>0</v>
      </c>
      <c r="BK419" s="1404">
        <v>0</v>
      </c>
      <c r="BL419" s="1404">
        <v>0</v>
      </c>
      <c r="BM419" s="1404">
        <v>0</v>
      </c>
      <c r="BN419" s="1408"/>
      <c r="BO419" s="1404">
        <v>0</v>
      </c>
      <c r="BP419" s="1405" t="s">
        <v>407</v>
      </c>
      <c r="BQ419" s="1405" t="s">
        <v>407</v>
      </c>
      <c r="BR419" s="1404">
        <v>0</v>
      </c>
      <c r="BS419" s="1405" t="s">
        <v>407</v>
      </c>
      <c r="BT419" s="1405" t="s">
        <v>407</v>
      </c>
      <c r="BU419" s="1405" t="s">
        <v>407</v>
      </c>
      <c r="BV419" s="1405" t="s">
        <v>407</v>
      </c>
      <c r="BW419" s="1404">
        <v>0</v>
      </c>
      <c r="BX419" s="1405" t="s">
        <v>407</v>
      </c>
      <c r="BY419" s="1405" t="s">
        <v>407</v>
      </c>
      <c r="BZ419" s="1405" t="s">
        <v>407</v>
      </c>
      <c r="CA419" s="1404">
        <v>0</v>
      </c>
      <c r="CB419" s="1405" t="s">
        <v>407</v>
      </c>
      <c r="CC419" s="1405" t="s">
        <v>677</v>
      </c>
      <c r="CD419" s="1404" t="b">
        <v>0</v>
      </c>
      <c r="CE419" s="1404" t="b">
        <v>0</v>
      </c>
      <c r="CF419" s="1404" t="b">
        <v>0</v>
      </c>
      <c r="CG419" s="1404" t="b">
        <v>0</v>
      </c>
      <c r="CH419" s="1404" t="b">
        <v>0</v>
      </c>
      <c r="CI419" s="1404" t="b">
        <v>0</v>
      </c>
      <c r="CJ419" s="1404" t="b">
        <v>1</v>
      </c>
      <c r="CK419" s="1404" t="b">
        <v>0</v>
      </c>
      <c r="CL419" s="1404" t="b">
        <v>0</v>
      </c>
      <c r="CM419" s="1405" t="s">
        <v>750</v>
      </c>
      <c r="CN419" s="1408"/>
      <c r="CO419" s="1408"/>
      <c r="CP419" s="1408"/>
      <c r="CQ419" s="1404">
        <v>1</v>
      </c>
      <c r="CR419" s="1408"/>
      <c r="CS419" s="1404">
        <v>1</v>
      </c>
      <c r="CT419" s="1405" t="s">
        <v>407</v>
      </c>
      <c r="CU419" s="1408"/>
    </row>
    <row r="420" spans="1:99" hidden="1" x14ac:dyDescent="0.2">
      <c r="A420" s="1404">
        <v>2024</v>
      </c>
      <c r="B420" s="1405" t="s">
        <v>184</v>
      </c>
      <c r="C420" s="1405" t="s">
        <v>1096</v>
      </c>
      <c r="D420" s="1406">
        <v>1</v>
      </c>
      <c r="E420" s="1406">
        <v>0</v>
      </c>
      <c r="F420" s="1405" t="s">
        <v>243</v>
      </c>
      <c r="G420" s="1407" t="s">
        <v>699</v>
      </c>
      <c r="H420" s="1405" t="s">
        <v>407</v>
      </c>
      <c r="I420" s="1405" t="s">
        <v>694</v>
      </c>
      <c r="J420" s="1405" t="s">
        <v>323</v>
      </c>
      <c r="K420" s="1405" t="s">
        <v>752</v>
      </c>
      <c r="L420" s="1405" t="s">
        <v>407</v>
      </c>
      <c r="M420" s="1405" t="s">
        <v>407</v>
      </c>
      <c r="N420" s="1408"/>
      <c r="O420" s="1407">
        <v>126</v>
      </c>
      <c r="P420" s="1405" t="s">
        <v>695</v>
      </c>
      <c r="Q420" s="1405" t="s">
        <v>479</v>
      </c>
      <c r="R420" s="1409">
        <v>3033</v>
      </c>
      <c r="S420" s="1409">
        <v>2497</v>
      </c>
      <c r="T420" s="1409">
        <v>165</v>
      </c>
      <c r="U420" s="1407">
        <v>13765</v>
      </c>
      <c r="V420" s="1405" t="s">
        <v>696</v>
      </c>
      <c r="W420" s="1405" t="s">
        <v>700</v>
      </c>
      <c r="X420" s="1405" t="s">
        <v>701</v>
      </c>
      <c r="Y420" s="1405" t="s">
        <v>407</v>
      </c>
      <c r="Z420" s="1404">
        <v>1</v>
      </c>
      <c r="AA420" s="1404">
        <v>0</v>
      </c>
      <c r="AB420" s="1408"/>
      <c r="AC420" s="1408"/>
      <c r="AD420" s="1408"/>
      <c r="AE420" s="1408"/>
      <c r="AF420" s="1408"/>
      <c r="AG420" s="1408"/>
      <c r="AH420" s="1408"/>
      <c r="AI420" s="1406">
        <v>0</v>
      </c>
      <c r="AJ420" s="1408"/>
      <c r="AK420" s="1408"/>
      <c r="AL420" s="1408"/>
      <c r="AM420" s="1408"/>
      <c r="AN420" s="1408"/>
      <c r="AO420" s="1408"/>
      <c r="AP420" s="1408"/>
      <c r="AQ420" s="1406">
        <v>2800</v>
      </c>
      <c r="AR420" s="1404" t="s">
        <v>407</v>
      </c>
      <c r="AS420" s="1406">
        <v>7.6712328767123283</v>
      </c>
      <c r="AT420" s="1406">
        <v>0.9231783712495879</v>
      </c>
      <c r="AU420" s="1406">
        <v>2.5292558116427064E-3</v>
      </c>
      <c r="AV420" s="1406">
        <v>0.13816190045959853</v>
      </c>
      <c r="AW420" s="1406">
        <v>3.7852575468383159E-4</v>
      </c>
      <c r="AX420" s="1405" t="s">
        <v>407</v>
      </c>
      <c r="AY420" s="1404">
        <v>0</v>
      </c>
      <c r="AZ420" s="1405" t="s">
        <v>407</v>
      </c>
      <c r="BA420" s="1405" t="s">
        <v>407</v>
      </c>
      <c r="BB420" s="1408"/>
      <c r="BC420" s="1408"/>
      <c r="BD420" s="1404">
        <v>0</v>
      </c>
      <c r="BE420" s="1405" t="s">
        <v>407</v>
      </c>
      <c r="BF420" s="1405" t="s">
        <v>407</v>
      </c>
      <c r="BG420" s="1404">
        <v>0</v>
      </c>
      <c r="BH420" s="1405" t="s">
        <v>407</v>
      </c>
      <c r="BI420" s="1405" t="s">
        <v>407</v>
      </c>
      <c r="BJ420" s="1404">
        <v>0</v>
      </c>
      <c r="BK420" s="1404">
        <v>0</v>
      </c>
      <c r="BL420" s="1404">
        <v>0</v>
      </c>
      <c r="BM420" s="1404">
        <v>0</v>
      </c>
      <c r="BN420" s="1408"/>
      <c r="BO420" s="1404">
        <v>0</v>
      </c>
      <c r="BP420" s="1405" t="s">
        <v>407</v>
      </c>
      <c r="BQ420" s="1405" t="s">
        <v>407</v>
      </c>
      <c r="BR420" s="1404">
        <v>1</v>
      </c>
      <c r="BS420" s="1405" t="s">
        <v>713</v>
      </c>
      <c r="BT420" s="1405" t="s">
        <v>407</v>
      </c>
      <c r="BU420" s="1405" t="s">
        <v>407</v>
      </c>
      <c r="BV420" s="1405" t="s">
        <v>407</v>
      </c>
      <c r="BW420" s="1404">
        <v>0</v>
      </c>
      <c r="BX420" s="1405" t="s">
        <v>407</v>
      </c>
      <c r="BY420" s="1405" t="s">
        <v>407</v>
      </c>
      <c r="BZ420" s="1405" t="s">
        <v>407</v>
      </c>
      <c r="CA420" s="1404">
        <v>0</v>
      </c>
      <c r="CB420" s="1405" t="s">
        <v>407</v>
      </c>
      <c r="CC420" s="1405" t="s">
        <v>677</v>
      </c>
      <c r="CD420" s="1404" t="b">
        <v>0</v>
      </c>
      <c r="CE420" s="1404" t="b">
        <v>0</v>
      </c>
      <c r="CF420" s="1404" t="b">
        <v>0</v>
      </c>
      <c r="CG420" s="1404" t="b">
        <v>0</v>
      </c>
      <c r="CH420" s="1404" t="b">
        <v>0</v>
      </c>
      <c r="CI420" s="1404" t="b">
        <v>0</v>
      </c>
      <c r="CJ420" s="1404" t="b">
        <v>1</v>
      </c>
      <c r="CK420" s="1404" t="b">
        <v>0</v>
      </c>
      <c r="CL420" s="1404" t="b">
        <v>0</v>
      </c>
      <c r="CM420" s="1405" t="s">
        <v>698</v>
      </c>
      <c r="CN420" s="1408"/>
      <c r="CO420" s="1408"/>
      <c r="CP420" s="1408"/>
      <c r="CQ420" s="1404">
        <v>1</v>
      </c>
      <c r="CR420" s="1408"/>
      <c r="CS420" s="1404">
        <v>1</v>
      </c>
      <c r="CT420" s="1405" t="s">
        <v>407</v>
      </c>
      <c r="CU420" s="1408"/>
    </row>
    <row r="421" spans="1:99" hidden="1" x14ac:dyDescent="0.2">
      <c r="A421" s="1404">
        <v>2024</v>
      </c>
      <c r="B421" s="1405" t="s">
        <v>184</v>
      </c>
      <c r="C421" s="1405" t="s">
        <v>1095</v>
      </c>
      <c r="D421" s="1406">
        <v>1</v>
      </c>
      <c r="E421" s="1406">
        <v>0</v>
      </c>
      <c r="F421" s="1405" t="s">
        <v>243</v>
      </c>
      <c r="G421" s="1407" t="s">
        <v>699</v>
      </c>
      <c r="H421" s="1405" t="s">
        <v>407</v>
      </c>
      <c r="I421" s="1405" t="s">
        <v>694</v>
      </c>
      <c r="J421" s="1405" t="s">
        <v>323</v>
      </c>
      <c r="K421" s="1405" t="s">
        <v>844</v>
      </c>
      <c r="L421" s="1405" t="s">
        <v>407</v>
      </c>
      <c r="M421" s="1405" t="s">
        <v>407</v>
      </c>
      <c r="N421" s="1408"/>
      <c r="O421" s="1407">
        <v>126</v>
      </c>
      <c r="P421" s="1405" t="s">
        <v>695</v>
      </c>
      <c r="Q421" s="1405" t="s">
        <v>479</v>
      </c>
      <c r="R421" s="1409">
        <v>14752</v>
      </c>
      <c r="S421" s="1409">
        <v>7698</v>
      </c>
      <c r="T421" s="1409">
        <v>636</v>
      </c>
      <c r="U421" s="1407">
        <v>13765</v>
      </c>
      <c r="V421" s="1405" t="s">
        <v>696</v>
      </c>
      <c r="W421" s="1405" t="s">
        <v>700</v>
      </c>
      <c r="X421" s="1405" t="s">
        <v>701</v>
      </c>
      <c r="Y421" s="1405" t="s">
        <v>407</v>
      </c>
      <c r="Z421" s="1404">
        <v>1</v>
      </c>
      <c r="AA421" s="1404">
        <v>0</v>
      </c>
      <c r="AB421" s="1408"/>
      <c r="AC421" s="1408"/>
      <c r="AD421" s="1408"/>
      <c r="AE421" s="1408"/>
      <c r="AF421" s="1408"/>
      <c r="AG421" s="1408"/>
      <c r="AH421" s="1408"/>
      <c r="AI421" s="1406">
        <v>0</v>
      </c>
      <c r="AJ421" s="1408"/>
      <c r="AK421" s="1408"/>
      <c r="AL421" s="1408"/>
      <c r="AM421" s="1408"/>
      <c r="AN421" s="1408"/>
      <c r="AO421" s="1408"/>
      <c r="AP421" s="1408"/>
      <c r="AQ421" s="1406">
        <v>47020</v>
      </c>
      <c r="AR421" s="1404" t="s">
        <v>407</v>
      </c>
      <c r="AS421" s="1406">
        <v>128.82191780821918</v>
      </c>
      <c r="AT421" s="1406">
        <v>3.1873644251626896</v>
      </c>
      <c r="AU421" s="1406">
        <v>8.7325052744183281E-3</v>
      </c>
      <c r="AV421" s="1406">
        <v>0.13816190045959853</v>
      </c>
      <c r="AW421" s="1406">
        <v>3.7852575468383159E-4</v>
      </c>
      <c r="AX421" s="1405" t="s">
        <v>407</v>
      </c>
      <c r="AY421" s="1404">
        <v>0</v>
      </c>
      <c r="AZ421" s="1405" t="s">
        <v>407</v>
      </c>
      <c r="BA421" s="1405" t="s">
        <v>407</v>
      </c>
      <c r="BB421" s="1408"/>
      <c r="BC421" s="1408"/>
      <c r="BD421" s="1404">
        <v>0</v>
      </c>
      <c r="BE421" s="1405" t="s">
        <v>407</v>
      </c>
      <c r="BF421" s="1405" t="s">
        <v>407</v>
      </c>
      <c r="BG421" s="1404">
        <v>0</v>
      </c>
      <c r="BH421" s="1405" t="s">
        <v>407</v>
      </c>
      <c r="BI421" s="1405" t="s">
        <v>407</v>
      </c>
      <c r="BJ421" s="1404">
        <v>0</v>
      </c>
      <c r="BK421" s="1404">
        <v>0</v>
      </c>
      <c r="BL421" s="1404">
        <v>0</v>
      </c>
      <c r="BM421" s="1404">
        <v>0</v>
      </c>
      <c r="BN421" s="1408"/>
      <c r="BO421" s="1404">
        <v>0</v>
      </c>
      <c r="BP421" s="1405" t="s">
        <v>407</v>
      </c>
      <c r="BQ421" s="1405" t="s">
        <v>407</v>
      </c>
      <c r="BR421" s="1404">
        <v>1</v>
      </c>
      <c r="BS421" s="1405" t="s">
        <v>808</v>
      </c>
      <c r="BT421" s="1405" t="s">
        <v>407</v>
      </c>
      <c r="BU421" s="1405" t="s">
        <v>407</v>
      </c>
      <c r="BV421" s="1405" t="s">
        <v>407</v>
      </c>
      <c r="BW421" s="1404">
        <v>0</v>
      </c>
      <c r="BX421" s="1405" t="s">
        <v>407</v>
      </c>
      <c r="BY421" s="1405" t="s">
        <v>407</v>
      </c>
      <c r="BZ421" s="1405" t="s">
        <v>407</v>
      </c>
      <c r="CA421" s="1404">
        <v>0</v>
      </c>
      <c r="CB421" s="1405" t="s">
        <v>407</v>
      </c>
      <c r="CC421" s="1405" t="s">
        <v>677</v>
      </c>
      <c r="CD421" s="1404" t="b">
        <v>0</v>
      </c>
      <c r="CE421" s="1404" t="b">
        <v>0</v>
      </c>
      <c r="CF421" s="1404" t="b">
        <v>0</v>
      </c>
      <c r="CG421" s="1404" t="b">
        <v>0</v>
      </c>
      <c r="CH421" s="1404" t="b">
        <v>0</v>
      </c>
      <c r="CI421" s="1404" t="b">
        <v>0</v>
      </c>
      <c r="CJ421" s="1404" t="b">
        <v>1</v>
      </c>
      <c r="CK421" s="1404" t="b">
        <v>0</v>
      </c>
      <c r="CL421" s="1404" t="b">
        <v>0</v>
      </c>
      <c r="CM421" s="1405" t="s">
        <v>698</v>
      </c>
      <c r="CN421" s="1408"/>
      <c r="CO421" s="1408"/>
      <c r="CP421" s="1408"/>
      <c r="CQ421" s="1404">
        <v>1</v>
      </c>
      <c r="CR421" s="1408"/>
      <c r="CS421" s="1404">
        <v>1</v>
      </c>
      <c r="CT421" s="1405" t="s">
        <v>407</v>
      </c>
      <c r="CU421" s="1408"/>
    </row>
    <row r="422" spans="1:99" hidden="1" x14ac:dyDescent="0.2">
      <c r="A422" s="1404">
        <v>2024</v>
      </c>
      <c r="B422" s="1405" t="s">
        <v>184</v>
      </c>
      <c r="C422" s="1405" t="s">
        <v>1099</v>
      </c>
      <c r="D422" s="1406">
        <v>1</v>
      </c>
      <c r="E422" s="1406">
        <v>0</v>
      </c>
      <c r="F422" s="1405" t="s">
        <v>243</v>
      </c>
      <c r="G422" s="1407" t="s">
        <v>699</v>
      </c>
      <c r="H422" s="1405" t="s">
        <v>407</v>
      </c>
      <c r="I422" s="1405" t="s">
        <v>694</v>
      </c>
      <c r="J422" s="1405" t="s">
        <v>323</v>
      </c>
      <c r="K422" s="1405" t="s">
        <v>764</v>
      </c>
      <c r="L422" s="1405" t="s">
        <v>407</v>
      </c>
      <c r="M422" s="1405" t="s">
        <v>407</v>
      </c>
      <c r="N422" s="1404">
        <v>2014</v>
      </c>
      <c r="O422" s="1407">
        <v>126</v>
      </c>
      <c r="P422" s="1405" t="s">
        <v>695</v>
      </c>
      <c r="Q422" s="1405" t="s">
        <v>479</v>
      </c>
      <c r="R422" s="1409">
        <v>15052</v>
      </c>
      <c r="S422" s="1409">
        <v>7866</v>
      </c>
      <c r="T422" s="1409">
        <v>645</v>
      </c>
      <c r="U422" s="1407">
        <v>13765</v>
      </c>
      <c r="V422" s="1405" t="s">
        <v>696</v>
      </c>
      <c r="W422" s="1405" t="s">
        <v>700</v>
      </c>
      <c r="X422" s="1405" t="s">
        <v>701</v>
      </c>
      <c r="Y422" s="1405" t="s">
        <v>407</v>
      </c>
      <c r="Z422" s="1404">
        <v>1</v>
      </c>
      <c r="AA422" s="1404">
        <v>0</v>
      </c>
      <c r="AB422" s="1408"/>
      <c r="AC422" s="1408"/>
      <c r="AD422" s="1408"/>
      <c r="AE422" s="1408"/>
      <c r="AF422" s="1408"/>
      <c r="AG422" s="1408"/>
      <c r="AH422" s="1408"/>
      <c r="AI422" s="1406">
        <v>0</v>
      </c>
      <c r="AJ422" s="1408"/>
      <c r="AK422" s="1408"/>
      <c r="AL422" s="1408"/>
      <c r="AM422" s="1408"/>
      <c r="AN422" s="1408"/>
      <c r="AO422" s="1408"/>
      <c r="AP422" s="1408"/>
      <c r="AQ422" s="1406">
        <v>4570</v>
      </c>
      <c r="AR422" s="1404" t="s">
        <v>407</v>
      </c>
      <c r="AS422" s="1406">
        <v>12.520547945205479</v>
      </c>
      <c r="AT422" s="1406">
        <v>0.30361413765612544</v>
      </c>
      <c r="AU422" s="1406">
        <v>8.3181955522226142E-4</v>
      </c>
      <c r="AV422" s="1406">
        <v>0.13816190045959853</v>
      </c>
      <c r="AW422" s="1406">
        <v>3.7852575468383159E-4</v>
      </c>
      <c r="AX422" s="1405" t="s">
        <v>407</v>
      </c>
      <c r="AY422" s="1404">
        <v>0</v>
      </c>
      <c r="AZ422" s="1405" t="s">
        <v>407</v>
      </c>
      <c r="BA422" s="1405" t="s">
        <v>407</v>
      </c>
      <c r="BB422" s="1408"/>
      <c r="BC422" s="1408"/>
      <c r="BD422" s="1404">
        <v>0</v>
      </c>
      <c r="BE422" s="1405" t="s">
        <v>407</v>
      </c>
      <c r="BF422" s="1405" t="s">
        <v>407</v>
      </c>
      <c r="BG422" s="1404">
        <v>0</v>
      </c>
      <c r="BH422" s="1405" t="s">
        <v>407</v>
      </c>
      <c r="BI422" s="1405" t="s">
        <v>407</v>
      </c>
      <c r="BJ422" s="1404">
        <v>0</v>
      </c>
      <c r="BK422" s="1404">
        <v>0</v>
      </c>
      <c r="BL422" s="1404">
        <v>0</v>
      </c>
      <c r="BM422" s="1404">
        <v>0</v>
      </c>
      <c r="BN422" s="1408"/>
      <c r="BO422" s="1404">
        <v>0</v>
      </c>
      <c r="BP422" s="1405" t="s">
        <v>407</v>
      </c>
      <c r="BQ422" s="1405" t="s">
        <v>407</v>
      </c>
      <c r="BR422" s="1404">
        <v>1</v>
      </c>
      <c r="BS422" s="1405" t="s">
        <v>808</v>
      </c>
      <c r="BT422" s="1405" t="s">
        <v>407</v>
      </c>
      <c r="BU422" s="1405" t="s">
        <v>407</v>
      </c>
      <c r="BV422" s="1405" t="s">
        <v>1006</v>
      </c>
      <c r="BW422" s="1404">
        <v>0</v>
      </c>
      <c r="BX422" s="1405" t="s">
        <v>407</v>
      </c>
      <c r="BY422" s="1405" t="s">
        <v>407</v>
      </c>
      <c r="BZ422" s="1405" t="s">
        <v>407</v>
      </c>
      <c r="CA422" s="1404">
        <v>0</v>
      </c>
      <c r="CB422" s="1405" t="s">
        <v>407</v>
      </c>
      <c r="CC422" s="1405" t="s">
        <v>677</v>
      </c>
      <c r="CD422" s="1404" t="b">
        <v>0</v>
      </c>
      <c r="CE422" s="1404" t="b">
        <v>0</v>
      </c>
      <c r="CF422" s="1404" t="b">
        <v>0</v>
      </c>
      <c r="CG422" s="1404" t="b">
        <v>0</v>
      </c>
      <c r="CH422" s="1404" t="b">
        <v>0</v>
      </c>
      <c r="CI422" s="1404" t="b">
        <v>0</v>
      </c>
      <c r="CJ422" s="1404" t="b">
        <v>1</v>
      </c>
      <c r="CK422" s="1404" t="b">
        <v>0</v>
      </c>
      <c r="CL422" s="1404" t="b">
        <v>0</v>
      </c>
      <c r="CM422" s="1405" t="s">
        <v>698</v>
      </c>
      <c r="CN422" s="1408"/>
      <c r="CO422" s="1408"/>
      <c r="CP422" s="1408"/>
      <c r="CQ422" s="1404">
        <v>1</v>
      </c>
      <c r="CR422" s="1408"/>
      <c r="CS422" s="1404">
        <v>1</v>
      </c>
      <c r="CT422" s="1405" t="s">
        <v>407</v>
      </c>
      <c r="CU422" s="1408"/>
    </row>
    <row r="423" spans="1:99" hidden="1" x14ac:dyDescent="0.2">
      <c r="A423" s="1404">
        <v>2024</v>
      </c>
      <c r="B423" s="1405" t="s">
        <v>182</v>
      </c>
      <c r="C423" s="1405" t="s">
        <v>1113</v>
      </c>
      <c r="D423" s="1406">
        <v>1</v>
      </c>
      <c r="E423" s="1406">
        <v>0</v>
      </c>
      <c r="F423" s="1405" t="s">
        <v>243</v>
      </c>
      <c r="G423" s="1407" t="s">
        <v>699</v>
      </c>
      <c r="H423" s="1405" t="s">
        <v>407</v>
      </c>
      <c r="I423" s="1405" t="s">
        <v>694</v>
      </c>
      <c r="J423" s="1405" t="s">
        <v>315</v>
      </c>
      <c r="K423" s="1405" t="s">
        <v>1114</v>
      </c>
      <c r="L423" s="1405" t="s">
        <v>407</v>
      </c>
      <c r="M423" s="1405" t="s">
        <v>407</v>
      </c>
      <c r="N423" s="1408"/>
      <c r="O423" s="1407">
        <v>126</v>
      </c>
      <c r="P423" s="1405" t="s">
        <v>695</v>
      </c>
      <c r="Q423" s="1405" t="s">
        <v>477</v>
      </c>
      <c r="R423" s="1409">
        <v>2540</v>
      </c>
      <c r="S423" s="1409">
        <v>2350</v>
      </c>
      <c r="T423" s="1409">
        <v>282</v>
      </c>
      <c r="U423" s="1407">
        <v>13765</v>
      </c>
      <c r="V423" s="1405" t="s">
        <v>696</v>
      </c>
      <c r="W423" s="1405" t="s">
        <v>700</v>
      </c>
      <c r="X423" s="1405" t="s">
        <v>701</v>
      </c>
      <c r="Y423" s="1405" t="s">
        <v>407</v>
      </c>
      <c r="Z423" s="1404">
        <v>1</v>
      </c>
      <c r="AA423" s="1404">
        <v>0</v>
      </c>
      <c r="AB423" s="1408"/>
      <c r="AC423" s="1408"/>
      <c r="AD423" s="1408"/>
      <c r="AE423" s="1408"/>
      <c r="AF423" s="1408"/>
      <c r="AG423" s="1408"/>
      <c r="AH423" s="1408"/>
      <c r="AI423" s="1406">
        <v>0</v>
      </c>
      <c r="AJ423" s="1408"/>
      <c r="AK423" s="1408"/>
      <c r="AL423" s="1408"/>
      <c r="AM423" s="1408"/>
      <c r="AN423" s="1408"/>
      <c r="AO423" s="1408"/>
      <c r="AP423" s="1408"/>
      <c r="AQ423" s="1406">
        <v>6580</v>
      </c>
      <c r="AR423" s="1404" t="s">
        <v>407</v>
      </c>
      <c r="AS423" s="1406">
        <v>18.027397260273972</v>
      </c>
      <c r="AT423" s="1406">
        <v>2.590551181102362</v>
      </c>
      <c r="AU423" s="1406">
        <v>7.0974004961708546E-3</v>
      </c>
      <c r="AV423" s="1406">
        <v>0.47790619645061172</v>
      </c>
      <c r="AW423" s="1406">
        <v>1.309332045070169E-3</v>
      </c>
      <c r="AX423" s="1405" t="s">
        <v>407</v>
      </c>
      <c r="AY423" s="1404">
        <v>0</v>
      </c>
      <c r="AZ423" s="1405" t="s">
        <v>407</v>
      </c>
      <c r="BA423" s="1405" t="s">
        <v>407</v>
      </c>
      <c r="BB423" s="1408"/>
      <c r="BC423" s="1408"/>
      <c r="BD423" s="1404">
        <v>0</v>
      </c>
      <c r="BE423" s="1405" t="s">
        <v>407</v>
      </c>
      <c r="BF423" s="1405" t="s">
        <v>407</v>
      </c>
      <c r="BG423" s="1404">
        <v>0</v>
      </c>
      <c r="BH423" s="1405" t="s">
        <v>407</v>
      </c>
      <c r="BI423" s="1405" t="s">
        <v>407</v>
      </c>
      <c r="BJ423" s="1404">
        <v>0</v>
      </c>
      <c r="BK423" s="1404">
        <v>0</v>
      </c>
      <c r="BL423" s="1404">
        <v>0</v>
      </c>
      <c r="BM423" s="1404">
        <v>0</v>
      </c>
      <c r="BN423" s="1408"/>
      <c r="BO423" s="1404">
        <v>0</v>
      </c>
      <c r="BP423" s="1405" t="s">
        <v>407</v>
      </c>
      <c r="BQ423" s="1405" t="s">
        <v>407</v>
      </c>
      <c r="BR423" s="1404">
        <v>1</v>
      </c>
      <c r="BS423" s="1405" t="s">
        <v>713</v>
      </c>
      <c r="BT423" s="1405" t="s">
        <v>407</v>
      </c>
      <c r="BU423" s="1405" t="s">
        <v>407</v>
      </c>
      <c r="BV423" s="1405" t="s">
        <v>1002</v>
      </c>
      <c r="BW423" s="1404">
        <v>0</v>
      </c>
      <c r="BX423" s="1405" t="s">
        <v>407</v>
      </c>
      <c r="BY423" s="1405" t="s">
        <v>407</v>
      </c>
      <c r="BZ423" s="1405" t="s">
        <v>407</v>
      </c>
      <c r="CA423" s="1404">
        <v>0</v>
      </c>
      <c r="CB423" s="1405" t="s">
        <v>407</v>
      </c>
      <c r="CC423" s="1405" t="s">
        <v>677</v>
      </c>
      <c r="CD423" s="1404" t="b">
        <v>0</v>
      </c>
      <c r="CE423" s="1404" t="b">
        <v>0</v>
      </c>
      <c r="CF423" s="1404" t="b">
        <v>0</v>
      </c>
      <c r="CG423" s="1404" t="b">
        <v>0</v>
      </c>
      <c r="CH423" s="1404" t="b">
        <v>0</v>
      </c>
      <c r="CI423" s="1404" t="b">
        <v>0</v>
      </c>
      <c r="CJ423" s="1404" t="b">
        <v>1</v>
      </c>
      <c r="CK423" s="1404" t="b">
        <v>0</v>
      </c>
      <c r="CL423" s="1404" t="b">
        <v>0</v>
      </c>
      <c r="CM423" s="1405" t="s">
        <v>698</v>
      </c>
      <c r="CN423" s="1408"/>
      <c r="CO423" s="1408"/>
      <c r="CP423" s="1408"/>
      <c r="CQ423" s="1404">
        <v>1</v>
      </c>
      <c r="CR423" s="1408"/>
      <c r="CS423" s="1404">
        <v>1</v>
      </c>
      <c r="CT423" s="1405" t="s">
        <v>407</v>
      </c>
      <c r="CU423" s="1408"/>
    </row>
    <row r="424" spans="1:99" hidden="1" x14ac:dyDescent="0.2">
      <c r="A424" s="1404">
        <v>2024</v>
      </c>
      <c r="B424" s="1405" t="s">
        <v>182</v>
      </c>
      <c r="C424" s="1405" t="s">
        <v>1105</v>
      </c>
      <c r="D424" s="1406">
        <v>1</v>
      </c>
      <c r="E424" s="1406">
        <v>0</v>
      </c>
      <c r="F424" s="1405" t="s">
        <v>243</v>
      </c>
      <c r="G424" s="1407" t="s">
        <v>699</v>
      </c>
      <c r="H424" s="1405" t="s">
        <v>407</v>
      </c>
      <c r="I424" s="1405" t="s">
        <v>694</v>
      </c>
      <c r="J424" s="1405" t="s">
        <v>315</v>
      </c>
      <c r="K424" s="1405" t="s">
        <v>307</v>
      </c>
      <c r="L424" s="1405" t="s">
        <v>407</v>
      </c>
      <c r="M424" s="1405" t="s">
        <v>407</v>
      </c>
      <c r="N424" s="1408"/>
      <c r="O424" s="1407">
        <v>126</v>
      </c>
      <c r="P424" s="1405" t="s">
        <v>695</v>
      </c>
      <c r="Q424" s="1405" t="s">
        <v>477</v>
      </c>
      <c r="R424" s="1409">
        <v>13642</v>
      </c>
      <c r="S424" s="1409">
        <v>6396</v>
      </c>
      <c r="T424" s="1409">
        <v>774</v>
      </c>
      <c r="U424" s="1407">
        <v>13765</v>
      </c>
      <c r="V424" s="1405" t="s">
        <v>696</v>
      </c>
      <c r="W424" s="1405" t="s">
        <v>700</v>
      </c>
      <c r="X424" s="1405" t="s">
        <v>701</v>
      </c>
      <c r="Y424" s="1405" t="s">
        <v>407</v>
      </c>
      <c r="Z424" s="1404">
        <v>1</v>
      </c>
      <c r="AA424" s="1404">
        <v>0</v>
      </c>
      <c r="AB424" s="1408"/>
      <c r="AC424" s="1408"/>
      <c r="AD424" s="1408"/>
      <c r="AE424" s="1408"/>
      <c r="AF424" s="1408"/>
      <c r="AG424" s="1408"/>
      <c r="AH424" s="1408"/>
      <c r="AI424" s="1406">
        <v>0</v>
      </c>
      <c r="AJ424" s="1408"/>
      <c r="AK424" s="1408"/>
      <c r="AL424" s="1408"/>
      <c r="AM424" s="1408"/>
      <c r="AN424" s="1408"/>
      <c r="AO424" s="1408"/>
      <c r="AP424" s="1408"/>
      <c r="AQ424" s="1406">
        <v>15320</v>
      </c>
      <c r="AR424" s="1404" t="s">
        <v>407</v>
      </c>
      <c r="AS424" s="1406">
        <v>41.972602739726028</v>
      </c>
      <c r="AT424" s="1406">
        <v>1.1230024923031814</v>
      </c>
      <c r="AU424" s="1406">
        <v>3.0767191569950176E-3</v>
      </c>
      <c r="AV424" s="1406">
        <v>0.47790619645061172</v>
      </c>
      <c r="AW424" s="1406">
        <v>1.309332045070169E-3</v>
      </c>
      <c r="AX424" s="1405" t="s">
        <v>407</v>
      </c>
      <c r="AY424" s="1404">
        <v>0</v>
      </c>
      <c r="AZ424" s="1405" t="s">
        <v>407</v>
      </c>
      <c r="BA424" s="1405" t="s">
        <v>407</v>
      </c>
      <c r="BB424" s="1408"/>
      <c r="BC424" s="1408"/>
      <c r="BD424" s="1404">
        <v>0</v>
      </c>
      <c r="BE424" s="1405" t="s">
        <v>407</v>
      </c>
      <c r="BF424" s="1405" t="s">
        <v>407</v>
      </c>
      <c r="BG424" s="1404">
        <v>0</v>
      </c>
      <c r="BH424" s="1405" t="s">
        <v>407</v>
      </c>
      <c r="BI424" s="1405" t="s">
        <v>407</v>
      </c>
      <c r="BJ424" s="1404">
        <v>0</v>
      </c>
      <c r="BK424" s="1404">
        <v>0</v>
      </c>
      <c r="BL424" s="1404">
        <v>0</v>
      </c>
      <c r="BM424" s="1404">
        <v>0</v>
      </c>
      <c r="BN424" s="1408"/>
      <c r="BO424" s="1404">
        <v>0</v>
      </c>
      <c r="BP424" s="1405" t="s">
        <v>407</v>
      </c>
      <c r="BQ424" s="1405" t="s">
        <v>407</v>
      </c>
      <c r="BR424" s="1404">
        <v>1</v>
      </c>
      <c r="BS424" s="1405" t="s">
        <v>713</v>
      </c>
      <c r="BT424" s="1405" t="s">
        <v>407</v>
      </c>
      <c r="BU424" s="1405" t="s">
        <v>407</v>
      </c>
      <c r="BV424" s="1405" t="s">
        <v>1305</v>
      </c>
      <c r="BW424" s="1404">
        <v>0</v>
      </c>
      <c r="BX424" s="1405" t="s">
        <v>407</v>
      </c>
      <c r="BY424" s="1405" t="s">
        <v>407</v>
      </c>
      <c r="BZ424" s="1405" t="s">
        <v>407</v>
      </c>
      <c r="CA424" s="1404">
        <v>0</v>
      </c>
      <c r="CB424" s="1405" t="s">
        <v>407</v>
      </c>
      <c r="CC424" s="1405" t="s">
        <v>677</v>
      </c>
      <c r="CD424" s="1404" t="b">
        <v>0</v>
      </c>
      <c r="CE424" s="1404" t="b">
        <v>0</v>
      </c>
      <c r="CF424" s="1404" t="b">
        <v>0</v>
      </c>
      <c r="CG424" s="1404" t="b">
        <v>0</v>
      </c>
      <c r="CH424" s="1404" t="b">
        <v>0</v>
      </c>
      <c r="CI424" s="1404" t="b">
        <v>0</v>
      </c>
      <c r="CJ424" s="1404" t="b">
        <v>1</v>
      </c>
      <c r="CK424" s="1404" t="b">
        <v>0</v>
      </c>
      <c r="CL424" s="1404" t="b">
        <v>0</v>
      </c>
      <c r="CM424" s="1405" t="s">
        <v>698</v>
      </c>
      <c r="CN424" s="1408"/>
      <c r="CO424" s="1408"/>
      <c r="CP424" s="1408"/>
      <c r="CQ424" s="1404">
        <v>1</v>
      </c>
      <c r="CR424" s="1408"/>
      <c r="CS424" s="1404">
        <v>1</v>
      </c>
      <c r="CT424" s="1405" t="s">
        <v>407</v>
      </c>
      <c r="CU424" s="1408"/>
    </row>
    <row r="425" spans="1:99" hidden="1" x14ac:dyDescent="0.2">
      <c r="A425" s="1404">
        <v>2024</v>
      </c>
      <c r="B425" s="1405" t="s">
        <v>182</v>
      </c>
      <c r="C425" s="1405" t="s">
        <v>1101</v>
      </c>
      <c r="D425" s="1406">
        <v>1</v>
      </c>
      <c r="E425" s="1406">
        <v>0</v>
      </c>
      <c r="F425" s="1405" t="s">
        <v>243</v>
      </c>
      <c r="G425" s="1407" t="s">
        <v>699</v>
      </c>
      <c r="H425" s="1405" t="s">
        <v>407</v>
      </c>
      <c r="I425" s="1405" t="s">
        <v>694</v>
      </c>
      <c r="J425" s="1405" t="s">
        <v>315</v>
      </c>
      <c r="K425" s="1405" t="s">
        <v>826</v>
      </c>
      <c r="L425" s="1405" t="s">
        <v>407</v>
      </c>
      <c r="M425" s="1405" t="s">
        <v>407</v>
      </c>
      <c r="N425" s="1408"/>
      <c r="O425" s="1407">
        <v>126</v>
      </c>
      <c r="P425" s="1405" t="s">
        <v>695</v>
      </c>
      <c r="Q425" s="1405" t="s">
        <v>477</v>
      </c>
      <c r="R425" s="1409">
        <v>5006</v>
      </c>
      <c r="S425" s="1409">
        <v>2372</v>
      </c>
      <c r="T425" s="1409">
        <v>428</v>
      </c>
      <c r="U425" s="1407">
        <v>13765</v>
      </c>
      <c r="V425" s="1405" t="s">
        <v>696</v>
      </c>
      <c r="W425" s="1405" t="s">
        <v>700</v>
      </c>
      <c r="X425" s="1405" t="s">
        <v>701</v>
      </c>
      <c r="Y425" s="1405" t="s">
        <v>407</v>
      </c>
      <c r="Z425" s="1404">
        <v>1</v>
      </c>
      <c r="AA425" s="1404">
        <v>0</v>
      </c>
      <c r="AB425" s="1408"/>
      <c r="AC425" s="1408"/>
      <c r="AD425" s="1408"/>
      <c r="AE425" s="1408"/>
      <c r="AF425" s="1408"/>
      <c r="AG425" s="1408"/>
      <c r="AH425" s="1408"/>
      <c r="AI425" s="1406">
        <v>0</v>
      </c>
      <c r="AJ425" s="1408"/>
      <c r="AK425" s="1408"/>
      <c r="AL425" s="1408"/>
      <c r="AM425" s="1408"/>
      <c r="AN425" s="1408"/>
      <c r="AO425" s="1408"/>
      <c r="AP425" s="1408"/>
      <c r="AQ425" s="1406">
        <v>11566</v>
      </c>
      <c r="AR425" s="1404" t="s">
        <v>407</v>
      </c>
      <c r="AS425" s="1406">
        <v>31.687671232876713</v>
      </c>
      <c r="AT425" s="1406">
        <v>2.3104274870155814</v>
      </c>
      <c r="AU425" s="1406">
        <v>6.3299383205906341E-3</v>
      </c>
      <c r="AV425" s="1406">
        <v>0.47790619645061172</v>
      </c>
      <c r="AW425" s="1406">
        <v>1.309332045070169E-3</v>
      </c>
      <c r="AX425" s="1405" t="s">
        <v>407</v>
      </c>
      <c r="AY425" s="1404">
        <v>0</v>
      </c>
      <c r="AZ425" s="1405" t="s">
        <v>407</v>
      </c>
      <c r="BA425" s="1405" t="s">
        <v>407</v>
      </c>
      <c r="BB425" s="1408"/>
      <c r="BC425" s="1408"/>
      <c r="BD425" s="1404">
        <v>0</v>
      </c>
      <c r="BE425" s="1405" t="s">
        <v>407</v>
      </c>
      <c r="BF425" s="1405" t="s">
        <v>407</v>
      </c>
      <c r="BG425" s="1404">
        <v>0</v>
      </c>
      <c r="BH425" s="1405" t="s">
        <v>407</v>
      </c>
      <c r="BI425" s="1405" t="s">
        <v>407</v>
      </c>
      <c r="BJ425" s="1404">
        <v>0</v>
      </c>
      <c r="BK425" s="1404">
        <v>0</v>
      </c>
      <c r="BL425" s="1404">
        <v>0</v>
      </c>
      <c r="BM425" s="1404">
        <v>0</v>
      </c>
      <c r="BN425" s="1408"/>
      <c r="BO425" s="1404">
        <v>0</v>
      </c>
      <c r="BP425" s="1405" t="s">
        <v>407</v>
      </c>
      <c r="BQ425" s="1405" t="s">
        <v>407</v>
      </c>
      <c r="BR425" s="1404">
        <v>1</v>
      </c>
      <c r="BS425" s="1405" t="s">
        <v>749</v>
      </c>
      <c r="BT425" s="1405" t="s">
        <v>407</v>
      </c>
      <c r="BU425" s="1405" t="s">
        <v>407</v>
      </c>
      <c r="BV425" s="1405" t="s">
        <v>1002</v>
      </c>
      <c r="BW425" s="1404">
        <v>0</v>
      </c>
      <c r="BX425" s="1405" t="s">
        <v>407</v>
      </c>
      <c r="BY425" s="1405" t="s">
        <v>407</v>
      </c>
      <c r="BZ425" s="1405" t="s">
        <v>407</v>
      </c>
      <c r="CA425" s="1404">
        <v>0</v>
      </c>
      <c r="CB425" s="1405" t="s">
        <v>407</v>
      </c>
      <c r="CC425" s="1405" t="s">
        <v>677</v>
      </c>
      <c r="CD425" s="1404" t="b">
        <v>0</v>
      </c>
      <c r="CE425" s="1404" t="b">
        <v>0</v>
      </c>
      <c r="CF425" s="1404" t="b">
        <v>0</v>
      </c>
      <c r="CG425" s="1404" t="b">
        <v>0</v>
      </c>
      <c r="CH425" s="1404" t="b">
        <v>0</v>
      </c>
      <c r="CI425" s="1404" t="b">
        <v>0</v>
      </c>
      <c r="CJ425" s="1404" t="b">
        <v>1</v>
      </c>
      <c r="CK425" s="1404" t="b">
        <v>0</v>
      </c>
      <c r="CL425" s="1404" t="b">
        <v>0</v>
      </c>
      <c r="CM425" s="1405" t="s">
        <v>698</v>
      </c>
      <c r="CN425" s="1408"/>
      <c r="CO425" s="1408"/>
      <c r="CP425" s="1408"/>
      <c r="CQ425" s="1404">
        <v>1</v>
      </c>
      <c r="CR425" s="1408"/>
      <c r="CS425" s="1404">
        <v>1</v>
      </c>
      <c r="CT425" s="1405" t="s">
        <v>407</v>
      </c>
      <c r="CU425" s="1408"/>
    </row>
    <row r="426" spans="1:99" hidden="1" x14ac:dyDescent="0.2">
      <c r="A426" s="1404">
        <v>2024</v>
      </c>
      <c r="B426" s="1405" t="s">
        <v>184</v>
      </c>
      <c r="C426" s="1405" t="s">
        <v>1261</v>
      </c>
      <c r="D426" s="1406">
        <v>1</v>
      </c>
      <c r="E426" s="1406">
        <v>0</v>
      </c>
      <c r="F426" s="1405" t="s">
        <v>243</v>
      </c>
      <c r="G426" s="1407" t="s">
        <v>699</v>
      </c>
      <c r="H426" s="1405" t="s">
        <v>407</v>
      </c>
      <c r="I426" s="1405" t="s">
        <v>694</v>
      </c>
      <c r="J426" s="1405" t="s">
        <v>323</v>
      </c>
      <c r="K426" s="1405" t="s">
        <v>1109</v>
      </c>
      <c r="L426" s="1405" t="s">
        <v>407</v>
      </c>
      <c r="M426" s="1405" t="s">
        <v>407</v>
      </c>
      <c r="N426" s="1408"/>
      <c r="O426" s="1407">
        <v>126</v>
      </c>
      <c r="P426" s="1405" t="s">
        <v>695</v>
      </c>
      <c r="Q426" s="1405" t="s">
        <v>479</v>
      </c>
      <c r="R426" s="1409">
        <v>3183</v>
      </c>
      <c r="S426" s="1409">
        <v>1640</v>
      </c>
      <c r="T426" s="1409">
        <v>173</v>
      </c>
      <c r="U426" s="1407">
        <v>13765</v>
      </c>
      <c r="V426" s="1405" t="s">
        <v>696</v>
      </c>
      <c r="W426" s="1405" t="s">
        <v>700</v>
      </c>
      <c r="X426" s="1405" t="s">
        <v>701</v>
      </c>
      <c r="Y426" s="1405" t="s">
        <v>407</v>
      </c>
      <c r="Z426" s="1404">
        <v>1</v>
      </c>
      <c r="AA426" s="1404">
        <v>0</v>
      </c>
      <c r="AB426" s="1408"/>
      <c r="AC426" s="1408"/>
      <c r="AD426" s="1408"/>
      <c r="AE426" s="1408"/>
      <c r="AF426" s="1408"/>
      <c r="AG426" s="1408"/>
      <c r="AH426" s="1408"/>
      <c r="AI426" s="1406">
        <v>0</v>
      </c>
      <c r="AJ426" s="1408"/>
      <c r="AK426" s="1408"/>
      <c r="AL426" s="1408"/>
      <c r="AM426" s="1408"/>
      <c r="AN426" s="1408"/>
      <c r="AO426" s="1408"/>
      <c r="AP426" s="1408"/>
      <c r="AQ426" s="1406">
        <v>500</v>
      </c>
      <c r="AR426" s="1404" t="s">
        <v>407</v>
      </c>
      <c r="AS426" s="1406">
        <v>1.3698630136986301</v>
      </c>
      <c r="AT426" s="1406">
        <v>0.15708451146716934</v>
      </c>
      <c r="AU426" s="1406">
        <v>4.3036852456758721E-4</v>
      </c>
      <c r="AV426" s="1406">
        <v>0.13816190045959853</v>
      </c>
      <c r="AW426" s="1406">
        <v>3.7852575468383159E-4</v>
      </c>
      <c r="AX426" s="1405" t="s">
        <v>407</v>
      </c>
      <c r="AY426" s="1404">
        <v>0</v>
      </c>
      <c r="AZ426" s="1405" t="s">
        <v>407</v>
      </c>
      <c r="BA426" s="1405" t="s">
        <v>407</v>
      </c>
      <c r="BB426" s="1408"/>
      <c r="BC426" s="1408"/>
      <c r="BD426" s="1404">
        <v>0</v>
      </c>
      <c r="BE426" s="1405" t="s">
        <v>407</v>
      </c>
      <c r="BF426" s="1405" t="s">
        <v>407</v>
      </c>
      <c r="BG426" s="1404">
        <v>0</v>
      </c>
      <c r="BH426" s="1405" t="s">
        <v>407</v>
      </c>
      <c r="BI426" s="1405" t="s">
        <v>407</v>
      </c>
      <c r="BJ426" s="1404">
        <v>0</v>
      </c>
      <c r="BK426" s="1404">
        <v>0</v>
      </c>
      <c r="BL426" s="1404">
        <v>0</v>
      </c>
      <c r="BM426" s="1404">
        <v>0</v>
      </c>
      <c r="BN426" s="1408"/>
      <c r="BO426" s="1404">
        <v>0</v>
      </c>
      <c r="BP426" s="1405" t="s">
        <v>407</v>
      </c>
      <c r="BQ426" s="1405" t="s">
        <v>407</v>
      </c>
      <c r="BR426" s="1404">
        <v>1</v>
      </c>
      <c r="BS426" s="1405" t="s">
        <v>713</v>
      </c>
      <c r="BT426" s="1405" t="s">
        <v>407</v>
      </c>
      <c r="BU426" s="1405" t="s">
        <v>407</v>
      </c>
      <c r="BV426" s="1405" t="s">
        <v>407</v>
      </c>
      <c r="BW426" s="1404">
        <v>0</v>
      </c>
      <c r="BX426" s="1405" t="s">
        <v>407</v>
      </c>
      <c r="BY426" s="1405" t="s">
        <v>407</v>
      </c>
      <c r="BZ426" s="1405" t="s">
        <v>407</v>
      </c>
      <c r="CA426" s="1404">
        <v>0</v>
      </c>
      <c r="CB426" s="1405" t="s">
        <v>407</v>
      </c>
      <c r="CC426" s="1405" t="s">
        <v>677</v>
      </c>
      <c r="CD426" s="1404" t="b">
        <v>0</v>
      </c>
      <c r="CE426" s="1404" t="b">
        <v>0</v>
      </c>
      <c r="CF426" s="1404" t="b">
        <v>0</v>
      </c>
      <c r="CG426" s="1404" t="b">
        <v>0</v>
      </c>
      <c r="CH426" s="1404" t="b">
        <v>0</v>
      </c>
      <c r="CI426" s="1404" t="b">
        <v>0</v>
      </c>
      <c r="CJ426" s="1404" t="b">
        <v>1</v>
      </c>
      <c r="CK426" s="1404" t="b">
        <v>0</v>
      </c>
      <c r="CL426" s="1404" t="b">
        <v>0</v>
      </c>
      <c r="CM426" s="1405" t="s">
        <v>698</v>
      </c>
      <c r="CN426" s="1408"/>
      <c r="CO426" s="1408"/>
      <c r="CP426" s="1408"/>
      <c r="CQ426" s="1404">
        <v>1</v>
      </c>
      <c r="CR426" s="1408"/>
      <c r="CS426" s="1404">
        <v>1</v>
      </c>
      <c r="CT426" s="1405" t="s">
        <v>407</v>
      </c>
      <c r="CU426" s="1408"/>
    </row>
    <row r="427" spans="1:99" hidden="1" x14ac:dyDescent="0.2">
      <c r="A427" s="1404">
        <v>2024</v>
      </c>
      <c r="B427" s="1405" t="s">
        <v>182</v>
      </c>
      <c r="C427" s="1405" t="s">
        <v>1107</v>
      </c>
      <c r="D427" s="1406">
        <v>1</v>
      </c>
      <c r="E427" s="1406">
        <v>0</v>
      </c>
      <c r="F427" s="1405" t="s">
        <v>243</v>
      </c>
      <c r="G427" s="1407" t="s">
        <v>699</v>
      </c>
      <c r="H427" s="1405" t="s">
        <v>407</v>
      </c>
      <c r="I427" s="1405" t="s">
        <v>694</v>
      </c>
      <c r="J427" s="1405" t="s">
        <v>315</v>
      </c>
      <c r="K427" s="1405" t="s">
        <v>1015</v>
      </c>
      <c r="L427" s="1405" t="s">
        <v>407</v>
      </c>
      <c r="M427" s="1405" t="s">
        <v>407</v>
      </c>
      <c r="N427" s="1408"/>
      <c r="O427" s="1407">
        <v>126</v>
      </c>
      <c r="P427" s="1405" t="s">
        <v>695</v>
      </c>
      <c r="Q427" s="1405" t="s">
        <v>477</v>
      </c>
      <c r="R427" s="1409">
        <v>8217</v>
      </c>
      <c r="S427" s="1409">
        <v>7130</v>
      </c>
      <c r="T427" s="1409">
        <v>4761</v>
      </c>
      <c r="U427" s="1407">
        <v>13765</v>
      </c>
      <c r="V427" s="1405" t="s">
        <v>696</v>
      </c>
      <c r="W427" s="1405" t="s">
        <v>700</v>
      </c>
      <c r="X427" s="1405" t="s">
        <v>701</v>
      </c>
      <c r="Y427" s="1405" t="s">
        <v>407</v>
      </c>
      <c r="Z427" s="1404">
        <v>1</v>
      </c>
      <c r="AA427" s="1404">
        <v>0</v>
      </c>
      <c r="AB427" s="1408"/>
      <c r="AC427" s="1408"/>
      <c r="AD427" s="1408"/>
      <c r="AE427" s="1408"/>
      <c r="AF427" s="1408"/>
      <c r="AG427" s="1408"/>
      <c r="AH427" s="1408"/>
      <c r="AI427" s="1406">
        <v>0</v>
      </c>
      <c r="AJ427" s="1408"/>
      <c r="AK427" s="1408"/>
      <c r="AL427" s="1408"/>
      <c r="AM427" s="1408"/>
      <c r="AN427" s="1408"/>
      <c r="AO427" s="1408"/>
      <c r="AP427" s="1408"/>
      <c r="AQ427" s="1406">
        <v>16900</v>
      </c>
      <c r="AR427" s="1404" t="s">
        <v>407</v>
      </c>
      <c r="AS427" s="1406">
        <v>46.301369863013697</v>
      </c>
      <c r="AT427" s="1406">
        <v>2.0567116952659124</v>
      </c>
      <c r="AU427" s="1406">
        <v>5.634826562372363E-3</v>
      </c>
      <c r="AV427" s="1406">
        <v>0.47790619645061172</v>
      </c>
      <c r="AW427" s="1406">
        <v>1.309332045070169E-3</v>
      </c>
      <c r="AX427" s="1405" t="s">
        <v>407</v>
      </c>
      <c r="AY427" s="1404">
        <v>0</v>
      </c>
      <c r="AZ427" s="1405" t="s">
        <v>407</v>
      </c>
      <c r="BA427" s="1405" t="s">
        <v>407</v>
      </c>
      <c r="BB427" s="1408"/>
      <c r="BC427" s="1408"/>
      <c r="BD427" s="1404">
        <v>0</v>
      </c>
      <c r="BE427" s="1405" t="s">
        <v>407</v>
      </c>
      <c r="BF427" s="1405" t="s">
        <v>407</v>
      </c>
      <c r="BG427" s="1404">
        <v>0</v>
      </c>
      <c r="BH427" s="1405" t="s">
        <v>407</v>
      </c>
      <c r="BI427" s="1405" t="s">
        <v>407</v>
      </c>
      <c r="BJ427" s="1404">
        <v>0</v>
      </c>
      <c r="BK427" s="1404">
        <v>0</v>
      </c>
      <c r="BL427" s="1404">
        <v>0</v>
      </c>
      <c r="BM427" s="1404">
        <v>0</v>
      </c>
      <c r="BN427" s="1408"/>
      <c r="BO427" s="1404">
        <v>0</v>
      </c>
      <c r="BP427" s="1405" t="s">
        <v>407</v>
      </c>
      <c r="BQ427" s="1405" t="s">
        <v>407</v>
      </c>
      <c r="BR427" s="1404">
        <v>1</v>
      </c>
      <c r="BS427" s="1405" t="s">
        <v>713</v>
      </c>
      <c r="BT427" s="1405" t="s">
        <v>407</v>
      </c>
      <c r="BU427" s="1405" t="s">
        <v>407</v>
      </c>
      <c r="BV427" s="1405" t="s">
        <v>1002</v>
      </c>
      <c r="BW427" s="1404">
        <v>0</v>
      </c>
      <c r="BX427" s="1405" t="s">
        <v>407</v>
      </c>
      <c r="BY427" s="1405" t="s">
        <v>407</v>
      </c>
      <c r="BZ427" s="1405" t="s">
        <v>407</v>
      </c>
      <c r="CA427" s="1404">
        <v>0</v>
      </c>
      <c r="CB427" s="1405" t="s">
        <v>407</v>
      </c>
      <c r="CC427" s="1405" t="s">
        <v>677</v>
      </c>
      <c r="CD427" s="1404" t="b">
        <v>0</v>
      </c>
      <c r="CE427" s="1404" t="b">
        <v>0</v>
      </c>
      <c r="CF427" s="1404" t="b">
        <v>0</v>
      </c>
      <c r="CG427" s="1404" t="b">
        <v>0</v>
      </c>
      <c r="CH427" s="1404" t="b">
        <v>0</v>
      </c>
      <c r="CI427" s="1404" t="b">
        <v>0</v>
      </c>
      <c r="CJ427" s="1404" t="b">
        <v>1</v>
      </c>
      <c r="CK427" s="1404" t="b">
        <v>0</v>
      </c>
      <c r="CL427" s="1404" t="b">
        <v>0</v>
      </c>
      <c r="CM427" s="1405" t="s">
        <v>698</v>
      </c>
      <c r="CN427" s="1408"/>
      <c r="CO427" s="1408"/>
      <c r="CP427" s="1408"/>
      <c r="CQ427" s="1404">
        <v>1</v>
      </c>
      <c r="CR427" s="1408"/>
      <c r="CS427" s="1404">
        <v>1</v>
      </c>
      <c r="CT427" s="1405" t="s">
        <v>407</v>
      </c>
      <c r="CU427" s="1408"/>
    </row>
    <row r="428" spans="1:99" hidden="1" x14ac:dyDescent="0.2">
      <c r="A428" s="1404">
        <v>2024</v>
      </c>
      <c r="B428" s="1405" t="s">
        <v>182</v>
      </c>
      <c r="C428" s="1405" t="s">
        <v>1102</v>
      </c>
      <c r="D428" s="1406">
        <v>1</v>
      </c>
      <c r="E428" s="1406">
        <v>0</v>
      </c>
      <c r="F428" s="1405" t="s">
        <v>243</v>
      </c>
      <c r="G428" s="1407" t="s">
        <v>699</v>
      </c>
      <c r="H428" s="1405" t="s">
        <v>407</v>
      </c>
      <c r="I428" s="1405" t="s">
        <v>694</v>
      </c>
      <c r="J428" s="1405" t="s">
        <v>315</v>
      </c>
      <c r="K428" s="1405" t="s">
        <v>1103</v>
      </c>
      <c r="L428" s="1405" t="s">
        <v>407</v>
      </c>
      <c r="M428" s="1405" t="s">
        <v>407</v>
      </c>
      <c r="N428" s="1408"/>
      <c r="O428" s="1407">
        <v>126</v>
      </c>
      <c r="P428" s="1405" t="s">
        <v>695</v>
      </c>
      <c r="Q428" s="1405" t="s">
        <v>477</v>
      </c>
      <c r="R428" s="1409">
        <v>2909</v>
      </c>
      <c r="S428" s="1409">
        <v>1190</v>
      </c>
      <c r="T428" s="1409">
        <v>139</v>
      </c>
      <c r="U428" s="1407">
        <v>13765</v>
      </c>
      <c r="V428" s="1405" t="s">
        <v>696</v>
      </c>
      <c r="W428" s="1405" t="s">
        <v>700</v>
      </c>
      <c r="X428" s="1405" t="s">
        <v>701</v>
      </c>
      <c r="Y428" s="1405" t="s">
        <v>407</v>
      </c>
      <c r="Z428" s="1404">
        <v>1</v>
      </c>
      <c r="AA428" s="1404">
        <v>0</v>
      </c>
      <c r="AB428" s="1408"/>
      <c r="AC428" s="1408"/>
      <c r="AD428" s="1408"/>
      <c r="AE428" s="1408"/>
      <c r="AF428" s="1408"/>
      <c r="AG428" s="1408"/>
      <c r="AH428" s="1408"/>
      <c r="AI428" s="1406">
        <v>0</v>
      </c>
      <c r="AJ428" s="1408"/>
      <c r="AK428" s="1408"/>
      <c r="AL428" s="1408"/>
      <c r="AM428" s="1408"/>
      <c r="AN428" s="1408"/>
      <c r="AO428" s="1408"/>
      <c r="AP428" s="1408"/>
      <c r="AQ428" s="1406">
        <v>1265</v>
      </c>
      <c r="AR428" s="1404" t="s">
        <v>407</v>
      </c>
      <c r="AS428" s="1406">
        <v>3.4657534246575343</v>
      </c>
      <c r="AT428" s="1406">
        <v>0.43485733929185288</v>
      </c>
      <c r="AU428" s="1406">
        <v>1.1913899706626106E-3</v>
      </c>
      <c r="AV428" s="1406">
        <v>0.47790619645061172</v>
      </c>
      <c r="AW428" s="1406">
        <v>1.309332045070169E-3</v>
      </c>
      <c r="AX428" s="1405" t="s">
        <v>407</v>
      </c>
      <c r="AY428" s="1404">
        <v>0</v>
      </c>
      <c r="AZ428" s="1405" t="s">
        <v>407</v>
      </c>
      <c r="BA428" s="1405" t="s">
        <v>407</v>
      </c>
      <c r="BB428" s="1408"/>
      <c r="BC428" s="1408"/>
      <c r="BD428" s="1404">
        <v>0</v>
      </c>
      <c r="BE428" s="1405" t="s">
        <v>407</v>
      </c>
      <c r="BF428" s="1405" t="s">
        <v>407</v>
      </c>
      <c r="BG428" s="1404">
        <v>0</v>
      </c>
      <c r="BH428" s="1405" t="s">
        <v>407</v>
      </c>
      <c r="BI428" s="1405" t="s">
        <v>407</v>
      </c>
      <c r="BJ428" s="1404">
        <v>0</v>
      </c>
      <c r="BK428" s="1404">
        <v>0</v>
      </c>
      <c r="BL428" s="1404">
        <v>0</v>
      </c>
      <c r="BM428" s="1404">
        <v>0</v>
      </c>
      <c r="BN428" s="1408"/>
      <c r="BO428" s="1404">
        <v>0</v>
      </c>
      <c r="BP428" s="1405" t="s">
        <v>407</v>
      </c>
      <c r="BQ428" s="1405" t="s">
        <v>407</v>
      </c>
      <c r="BR428" s="1404">
        <v>1</v>
      </c>
      <c r="BS428" s="1405" t="s">
        <v>713</v>
      </c>
      <c r="BT428" s="1405" t="s">
        <v>407</v>
      </c>
      <c r="BU428" s="1405" t="s">
        <v>407</v>
      </c>
      <c r="BV428" s="1405" t="s">
        <v>1104</v>
      </c>
      <c r="BW428" s="1404">
        <v>0</v>
      </c>
      <c r="BX428" s="1405" t="s">
        <v>407</v>
      </c>
      <c r="BY428" s="1405" t="s">
        <v>407</v>
      </c>
      <c r="BZ428" s="1405" t="s">
        <v>407</v>
      </c>
      <c r="CA428" s="1404">
        <v>0</v>
      </c>
      <c r="CB428" s="1405" t="s">
        <v>407</v>
      </c>
      <c r="CC428" s="1405" t="s">
        <v>677</v>
      </c>
      <c r="CD428" s="1404" t="b">
        <v>0</v>
      </c>
      <c r="CE428" s="1404" t="b">
        <v>0</v>
      </c>
      <c r="CF428" s="1404" t="b">
        <v>0</v>
      </c>
      <c r="CG428" s="1404" t="b">
        <v>0</v>
      </c>
      <c r="CH428" s="1404" t="b">
        <v>0</v>
      </c>
      <c r="CI428" s="1404" t="b">
        <v>0</v>
      </c>
      <c r="CJ428" s="1404" t="b">
        <v>1</v>
      </c>
      <c r="CK428" s="1404" t="b">
        <v>0</v>
      </c>
      <c r="CL428" s="1404" t="b">
        <v>0</v>
      </c>
      <c r="CM428" s="1405" t="s">
        <v>698</v>
      </c>
      <c r="CN428" s="1408"/>
      <c r="CO428" s="1408"/>
      <c r="CP428" s="1408"/>
      <c r="CQ428" s="1404">
        <v>1</v>
      </c>
      <c r="CR428" s="1408"/>
      <c r="CS428" s="1404">
        <v>1</v>
      </c>
      <c r="CT428" s="1405" t="s">
        <v>407</v>
      </c>
      <c r="CU428" s="1408"/>
    </row>
    <row r="429" spans="1:99" hidden="1" x14ac:dyDescent="0.2">
      <c r="A429" s="1404">
        <v>2024</v>
      </c>
      <c r="B429" s="1405" t="s">
        <v>179</v>
      </c>
      <c r="C429" s="1405" t="s">
        <v>1034</v>
      </c>
      <c r="D429" s="1406">
        <v>1</v>
      </c>
      <c r="E429" s="1406">
        <v>0</v>
      </c>
      <c r="F429" s="1405" t="s">
        <v>1027</v>
      </c>
      <c r="G429" s="1407" t="s">
        <v>705</v>
      </c>
      <c r="H429" s="1405" t="s">
        <v>407</v>
      </c>
      <c r="I429" s="1405" t="s">
        <v>694</v>
      </c>
      <c r="J429" s="1405" t="s">
        <v>303</v>
      </c>
      <c r="K429" s="1405" t="s">
        <v>1035</v>
      </c>
      <c r="L429" s="1405" t="s">
        <v>407</v>
      </c>
      <c r="M429" s="1405" t="s">
        <v>407</v>
      </c>
      <c r="N429" s="1408"/>
      <c r="O429" s="1407">
        <v>126</v>
      </c>
      <c r="P429" s="1405" t="s">
        <v>695</v>
      </c>
      <c r="Q429" s="1405" t="s">
        <v>474</v>
      </c>
      <c r="R429" s="1409">
        <v>5664</v>
      </c>
      <c r="S429" s="1409">
        <v>2404</v>
      </c>
      <c r="T429" s="1409">
        <v>237</v>
      </c>
      <c r="U429" s="1407">
        <v>23362</v>
      </c>
      <c r="V429" s="1405" t="s">
        <v>696</v>
      </c>
      <c r="W429" s="1405" t="s">
        <v>706</v>
      </c>
      <c r="X429" s="1405" t="s">
        <v>407</v>
      </c>
      <c r="Y429" s="1405" t="s">
        <v>407</v>
      </c>
      <c r="Z429" s="1404">
        <v>1</v>
      </c>
      <c r="AA429" s="1404">
        <v>0</v>
      </c>
      <c r="AB429" s="1408"/>
      <c r="AC429" s="1408"/>
      <c r="AD429" s="1408"/>
      <c r="AE429" s="1408"/>
      <c r="AF429" s="1408"/>
      <c r="AG429" s="1408"/>
      <c r="AH429" s="1408"/>
      <c r="AI429" s="1406">
        <v>0</v>
      </c>
      <c r="AJ429" s="1408"/>
      <c r="AK429" s="1408"/>
      <c r="AL429" s="1408"/>
      <c r="AM429" s="1408"/>
      <c r="AN429" s="1408"/>
      <c r="AO429" s="1408"/>
      <c r="AP429" s="1408"/>
      <c r="AQ429" s="1406">
        <v>27270</v>
      </c>
      <c r="AR429" s="1404" t="s">
        <v>407</v>
      </c>
      <c r="AS429" s="1406">
        <v>74.712328767123282</v>
      </c>
      <c r="AT429" s="1406">
        <v>4.8146186440677967</v>
      </c>
      <c r="AU429" s="1406">
        <v>1.3190736011144649E-2</v>
      </c>
      <c r="AV429" s="1406">
        <v>0.60669926974784738</v>
      </c>
      <c r="AW429" s="1406">
        <v>1.6621897801310887E-3</v>
      </c>
      <c r="AX429" s="1405" t="s">
        <v>407</v>
      </c>
      <c r="AY429" s="1404">
        <v>0</v>
      </c>
      <c r="AZ429" s="1405" t="s">
        <v>407</v>
      </c>
      <c r="BA429" s="1405" t="s">
        <v>407</v>
      </c>
      <c r="BB429" s="1408"/>
      <c r="BC429" s="1408"/>
      <c r="BD429" s="1404">
        <v>0</v>
      </c>
      <c r="BE429" s="1405" t="s">
        <v>407</v>
      </c>
      <c r="BF429" s="1405" t="s">
        <v>407</v>
      </c>
      <c r="BG429" s="1404">
        <v>0</v>
      </c>
      <c r="BH429" s="1405" t="s">
        <v>407</v>
      </c>
      <c r="BI429" s="1405" t="s">
        <v>407</v>
      </c>
      <c r="BJ429" s="1404">
        <v>0</v>
      </c>
      <c r="BK429" s="1404">
        <v>0</v>
      </c>
      <c r="BL429" s="1404">
        <v>0</v>
      </c>
      <c r="BM429" s="1404">
        <v>0</v>
      </c>
      <c r="BN429" s="1408"/>
      <c r="BO429" s="1404">
        <v>0</v>
      </c>
      <c r="BP429" s="1405" t="s">
        <v>407</v>
      </c>
      <c r="BQ429" s="1405" t="s">
        <v>407</v>
      </c>
      <c r="BR429" s="1404">
        <v>1</v>
      </c>
      <c r="BS429" s="1405" t="s">
        <v>838</v>
      </c>
      <c r="BT429" s="1405" t="s">
        <v>407</v>
      </c>
      <c r="BU429" s="1405" t="s">
        <v>407</v>
      </c>
      <c r="BV429" s="1405" t="s">
        <v>407</v>
      </c>
      <c r="BW429" s="1404">
        <v>0</v>
      </c>
      <c r="BX429" s="1405" t="s">
        <v>407</v>
      </c>
      <c r="BY429" s="1405" t="s">
        <v>407</v>
      </c>
      <c r="BZ429" s="1405" t="s">
        <v>407</v>
      </c>
      <c r="CA429" s="1404">
        <v>0</v>
      </c>
      <c r="CB429" s="1405" t="s">
        <v>677</v>
      </c>
      <c r="CC429" s="1405" t="s">
        <v>677</v>
      </c>
      <c r="CD429" s="1404" t="b">
        <v>0</v>
      </c>
      <c r="CE429" s="1404" t="b">
        <v>0</v>
      </c>
      <c r="CF429" s="1404" t="b">
        <v>0</v>
      </c>
      <c r="CG429" s="1404" t="b">
        <v>0</v>
      </c>
      <c r="CH429" s="1404" t="b">
        <v>0</v>
      </c>
      <c r="CI429" s="1404" t="b">
        <v>0</v>
      </c>
      <c r="CJ429" s="1404" t="b">
        <v>1</v>
      </c>
      <c r="CK429" s="1404" t="b">
        <v>0</v>
      </c>
      <c r="CL429" s="1404" t="b">
        <v>0</v>
      </c>
      <c r="CM429" s="1405" t="s">
        <v>698</v>
      </c>
      <c r="CN429" s="1408"/>
      <c r="CO429" s="1408"/>
      <c r="CP429" s="1408"/>
      <c r="CQ429" s="1404">
        <v>1</v>
      </c>
      <c r="CR429" s="1408"/>
      <c r="CS429" s="1404">
        <v>1</v>
      </c>
      <c r="CT429" s="1405" t="s">
        <v>407</v>
      </c>
      <c r="CU429" s="1408"/>
    </row>
    <row r="430" spans="1:99" hidden="1" x14ac:dyDescent="0.2">
      <c r="A430" s="1404">
        <v>2024</v>
      </c>
      <c r="B430" s="1405" t="s">
        <v>178</v>
      </c>
      <c r="C430" s="1405" t="s">
        <v>879</v>
      </c>
      <c r="D430" s="1406">
        <v>1</v>
      </c>
      <c r="E430" s="1406">
        <v>0</v>
      </c>
      <c r="F430" s="1405" t="s">
        <v>238</v>
      </c>
      <c r="G430" s="1407" t="s">
        <v>705</v>
      </c>
      <c r="H430" s="1405" t="s">
        <v>407</v>
      </c>
      <c r="I430" s="1405" t="s">
        <v>694</v>
      </c>
      <c r="J430" s="1405" t="s">
        <v>298</v>
      </c>
      <c r="K430" s="1405" t="s">
        <v>880</v>
      </c>
      <c r="L430" s="1405" t="s">
        <v>407</v>
      </c>
      <c r="M430" s="1405" t="s">
        <v>407</v>
      </c>
      <c r="N430" s="1408"/>
      <c r="O430" s="1407">
        <v>126</v>
      </c>
      <c r="P430" s="1405" t="s">
        <v>695</v>
      </c>
      <c r="Q430" s="1405" t="s">
        <v>473</v>
      </c>
      <c r="R430" s="1409">
        <v>4887</v>
      </c>
      <c r="S430" s="1409">
        <v>1891</v>
      </c>
      <c r="T430" s="1409">
        <v>148</v>
      </c>
      <c r="U430" s="1407">
        <v>13767</v>
      </c>
      <c r="V430" s="1405" t="s">
        <v>696</v>
      </c>
      <c r="W430" s="1405" t="s">
        <v>706</v>
      </c>
      <c r="X430" s="1405" t="s">
        <v>707</v>
      </c>
      <c r="Y430" s="1405" t="s">
        <v>407</v>
      </c>
      <c r="Z430" s="1404">
        <v>1</v>
      </c>
      <c r="AA430" s="1404">
        <v>0</v>
      </c>
      <c r="AB430" s="1408"/>
      <c r="AC430" s="1408"/>
      <c r="AD430" s="1408"/>
      <c r="AE430" s="1408"/>
      <c r="AF430" s="1408"/>
      <c r="AG430" s="1408"/>
      <c r="AH430" s="1408"/>
      <c r="AI430" s="1406">
        <v>0</v>
      </c>
      <c r="AJ430" s="1408"/>
      <c r="AK430" s="1408"/>
      <c r="AL430" s="1408"/>
      <c r="AM430" s="1408"/>
      <c r="AN430" s="1408"/>
      <c r="AO430" s="1408"/>
      <c r="AP430" s="1408"/>
      <c r="AQ430" s="1406">
        <v>25420</v>
      </c>
      <c r="AR430" s="1404" t="s">
        <v>407</v>
      </c>
      <c r="AS430" s="1406">
        <v>69.643835616438352</v>
      </c>
      <c r="AT430" s="1406">
        <v>5.2015551463065277</v>
      </c>
      <c r="AU430" s="1406">
        <v>1.4250836017278157E-2</v>
      </c>
      <c r="AV430" s="1406">
        <v>5.1281141343291745</v>
      </c>
      <c r="AW430" s="1406">
        <v>1.404962776528541E-2</v>
      </c>
      <c r="AX430" s="1405" t="s">
        <v>407</v>
      </c>
      <c r="AY430" s="1404">
        <v>0</v>
      </c>
      <c r="AZ430" s="1405" t="s">
        <v>407</v>
      </c>
      <c r="BA430" s="1405" t="s">
        <v>407</v>
      </c>
      <c r="BB430" s="1408"/>
      <c r="BC430" s="1408"/>
      <c r="BD430" s="1404">
        <v>0</v>
      </c>
      <c r="BE430" s="1405" t="s">
        <v>407</v>
      </c>
      <c r="BF430" s="1405" t="s">
        <v>407</v>
      </c>
      <c r="BG430" s="1404">
        <v>0</v>
      </c>
      <c r="BH430" s="1405" t="s">
        <v>407</v>
      </c>
      <c r="BI430" s="1405" t="s">
        <v>407</v>
      </c>
      <c r="BJ430" s="1404">
        <v>0</v>
      </c>
      <c r="BK430" s="1404">
        <v>0</v>
      </c>
      <c r="BL430" s="1404">
        <v>0</v>
      </c>
      <c r="BM430" s="1404">
        <v>0</v>
      </c>
      <c r="BN430" s="1408"/>
      <c r="BO430" s="1404">
        <v>0</v>
      </c>
      <c r="BP430" s="1405" t="s">
        <v>407</v>
      </c>
      <c r="BQ430" s="1405" t="s">
        <v>407</v>
      </c>
      <c r="BR430" s="1404">
        <v>1</v>
      </c>
      <c r="BS430" s="1405" t="s">
        <v>751</v>
      </c>
      <c r="BT430" s="1405" t="s">
        <v>407</v>
      </c>
      <c r="BU430" s="1405" t="s">
        <v>407</v>
      </c>
      <c r="BV430" s="1405" t="s">
        <v>882</v>
      </c>
      <c r="BW430" s="1404">
        <v>0</v>
      </c>
      <c r="BX430" s="1405" t="s">
        <v>407</v>
      </c>
      <c r="BY430" s="1405" t="s">
        <v>407</v>
      </c>
      <c r="BZ430" s="1405" t="s">
        <v>407</v>
      </c>
      <c r="CA430" s="1404">
        <v>0</v>
      </c>
      <c r="CB430" s="1405" t="s">
        <v>407</v>
      </c>
      <c r="CC430" s="1405" t="s">
        <v>677</v>
      </c>
      <c r="CD430" s="1404" t="b">
        <v>0</v>
      </c>
      <c r="CE430" s="1404" t="b">
        <v>0</v>
      </c>
      <c r="CF430" s="1404" t="b">
        <v>0</v>
      </c>
      <c r="CG430" s="1404" t="b">
        <v>0</v>
      </c>
      <c r="CH430" s="1404" t="b">
        <v>0</v>
      </c>
      <c r="CI430" s="1404" t="b">
        <v>0</v>
      </c>
      <c r="CJ430" s="1404" t="b">
        <v>1</v>
      </c>
      <c r="CK430" s="1404" t="b">
        <v>0</v>
      </c>
      <c r="CL430" s="1404" t="b">
        <v>0</v>
      </c>
      <c r="CM430" s="1405" t="s">
        <v>698</v>
      </c>
      <c r="CN430" s="1408"/>
      <c r="CO430" s="1408"/>
      <c r="CP430" s="1408"/>
      <c r="CQ430" s="1404">
        <v>1</v>
      </c>
      <c r="CR430" s="1408"/>
      <c r="CS430" s="1404">
        <v>1</v>
      </c>
      <c r="CT430" s="1405" t="s">
        <v>407</v>
      </c>
      <c r="CU430" s="1408"/>
    </row>
    <row r="431" spans="1:99" hidden="1" x14ac:dyDescent="0.2">
      <c r="A431" s="1404">
        <v>2024</v>
      </c>
      <c r="B431" s="1405" t="s">
        <v>178</v>
      </c>
      <c r="C431" s="1405" t="s">
        <v>899</v>
      </c>
      <c r="D431" s="1406">
        <v>1</v>
      </c>
      <c r="E431" s="1406">
        <v>0</v>
      </c>
      <c r="F431" s="1405" t="s">
        <v>238</v>
      </c>
      <c r="G431" s="1407" t="s">
        <v>705</v>
      </c>
      <c r="H431" s="1405" t="s">
        <v>407</v>
      </c>
      <c r="I431" s="1405" t="s">
        <v>694</v>
      </c>
      <c r="J431" s="1405" t="s">
        <v>298</v>
      </c>
      <c r="K431" s="1405" t="s">
        <v>718</v>
      </c>
      <c r="L431" s="1405" t="s">
        <v>407</v>
      </c>
      <c r="M431" s="1405" t="s">
        <v>407</v>
      </c>
      <c r="N431" s="1408"/>
      <c r="O431" s="1407">
        <v>126</v>
      </c>
      <c r="P431" s="1405" t="s">
        <v>695</v>
      </c>
      <c r="Q431" s="1405" t="s">
        <v>473</v>
      </c>
      <c r="R431" s="1409">
        <v>8825</v>
      </c>
      <c r="S431" s="1409">
        <v>4586</v>
      </c>
      <c r="T431" s="1409">
        <v>609</v>
      </c>
      <c r="U431" s="1407">
        <v>13767</v>
      </c>
      <c r="V431" s="1405" t="s">
        <v>696</v>
      </c>
      <c r="W431" s="1405" t="s">
        <v>706</v>
      </c>
      <c r="X431" s="1405" t="s">
        <v>707</v>
      </c>
      <c r="Y431" s="1405" t="s">
        <v>407</v>
      </c>
      <c r="Z431" s="1404">
        <v>1</v>
      </c>
      <c r="AA431" s="1404">
        <v>0</v>
      </c>
      <c r="AB431" s="1408"/>
      <c r="AC431" s="1408"/>
      <c r="AD431" s="1408"/>
      <c r="AE431" s="1408"/>
      <c r="AF431" s="1408"/>
      <c r="AG431" s="1408"/>
      <c r="AH431" s="1408"/>
      <c r="AI431" s="1406">
        <v>0</v>
      </c>
      <c r="AJ431" s="1408"/>
      <c r="AK431" s="1408"/>
      <c r="AL431" s="1408"/>
      <c r="AM431" s="1408"/>
      <c r="AN431" s="1408"/>
      <c r="AO431" s="1408"/>
      <c r="AP431" s="1408"/>
      <c r="AQ431" s="1406">
        <v>1260</v>
      </c>
      <c r="AR431" s="1404" t="s">
        <v>407</v>
      </c>
      <c r="AS431" s="1406">
        <v>3.452054794520548</v>
      </c>
      <c r="AT431" s="1406">
        <v>0.14277620396600565</v>
      </c>
      <c r="AU431" s="1406">
        <v>3.9116768209864562E-4</v>
      </c>
      <c r="AV431" s="1406">
        <v>5.1281141343291745</v>
      </c>
      <c r="AW431" s="1406">
        <v>1.404962776528541E-2</v>
      </c>
      <c r="AX431" s="1405" t="s">
        <v>407</v>
      </c>
      <c r="AY431" s="1404">
        <v>0</v>
      </c>
      <c r="AZ431" s="1405" t="s">
        <v>407</v>
      </c>
      <c r="BA431" s="1405" t="s">
        <v>407</v>
      </c>
      <c r="BB431" s="1408"/>
      <c r="BC431" s="1408"/>
      <c r="BD431" s="1404">
        <v>0</v>
      </c>
      <c r="BE431" s="1405" t="s">
        <v>407</v>
      </c>
      <c r="BF431" s="1405" t="s">
        <v>407</v>
      </c>
      <c r="BG431" s="1404">
        <v>0</v>
      </c>
      <c r="BH431" s="1405" t="s">
        <v>407</v>
      </c>
      <c r="BI431" s="1405" t="s">
        <v>407</v>
      </c>
      <c r="BJ431" s="1404">
        <v>0</v>
      </c>
      <c r="BK431" s="1404">
        <v>0</v>
      </c>
      <c r="BL431" s="1404">
        <v>0</v>
      </c>
      <c r="BM431" s="1404">
        <v>0</v>
      </c>
      <c r="BN431" s="1408"/>
      <c r="BO431" s="1404">
        <v>0</v>
      </c>
      <c r="BP431" s="1405" t="s">
        <v>407</v>
      </c>
      <c r="BQ431" s="1405" t="s">
        <v>407</v>
      </c>
      <c r="BR431" s="1404">
        <v>1</v>
      </c>
      <c r="BS431" s="1405" t="s">
        <v>751</v>
      </c>
      <c r="BT431" s="1405" t="s">
        <v>407</v>
      </c>
      <c r="BU431" s="1405" t="s">
        <v>407</v>
      </c>
      <c r="BV431" s="1405" t="s">
        <v>1327</v>
      </c>
      <c r="BW431" s="1404">
        <v>0</v>
      </c>
      <c r="BX431" s="1405" t="s">
        <v>407</v>
      </c>
      <c r="BY431" s="1405" t="s">
        <v>407</v>
      </c>
      <c r="BZ431" s="1405" t="s">
        <v>407</v>
      </c>
      <c r="CA431" s="1404">
        <v>0</v>
      </c>
      <c r="CB431" s="1405" t="s">
        <v>407</v>
      </c>
      <c r="CC431" s="1405" t="s">
        <v>677</v>
      </c>
      <c r="CD431" s="1404" t="b">
        <v>0</v>
      </c>
      <c r="CE431" s="1404" t="b">
        <v>0</v>
      </c>
      <c r="CF431" s="1404" t="b">
        <v>0</v>
      </c>
      <c r="CG431" s="1404" t="b">
        <v>0</v>
      </c>
      <c r="CH431" s="1404" t="b">
        <v>0</v>
      </c>
      <c r="CI431" s="1404" t="b">
        <v>0</v>
      </c>
      <c r="CJ431" s="1404" t="b">
        <v>1</v>
      </c>
      <c r="CK431" s="1404" t="b">
        <v>0</v>
      </c>
      <c r="CL431" s="1404" t="b">
        <v>0</v>
      </c>
      <c r="CM431" s="1405" t="s">
        <v>698</v>
      </c>
      <c r="CN431" s="1408"/>
      <c r="CO431" s="1408"/>
      <c r="CP431" s="1408"/>
      <c r="CQ431" s="1404">
        <v>1</v>
      </c>
      <c r="CR431" s="1408"/>
      <c r="CS431" s="1404">
        <v>1</v>
      </c>
      <c r="CT431" s="1405" t="s">
        <v>407</v>
      </c>
      <c r="CU431" s="1408"/>
    </row>
    <row r="432" spans="1:99" hidden="1" x14ac:dyDescent="0.2">
      <c r="A432" s="1404">
        <v>2024</v>
      </c>
      <c r="B432" s="1405" t="s">
        <v>189</v>
      </c>
      <c r="C432" s="1405" t="s">
        <v>1163</v>
      </c>
      <c r="D432" s="1406">
        <v>1</v>
      </c>
      <c r="E432" s="1406">
        <v>0</v>
      </c>
      <c r="F432" s="1405" t="s">
        <v>238</v>
      </c>
      <c r="G432" s="1407" t="s">
        <v>705</v>
      </c>
      <c r="H432" s="1405" t="s">
        <v>407</v>
      </c>
      <c r="I432" s="1405" t="s">
        <v>694</v>
      </c>
      <c r="J432" s="1405" t="s">
        <v>342</v>
      </c>
      <c r="K432" s="1405" t="s">
        <v>1164</v>
      </c>
      <c r="L432" s="1405" t="s">
        <v>407</v>
      </c>
      <c r="M432" s="1405" t="s">
        <v>407</v>
      </c>
      <c r="N432" s="1408"/>
      <c r="O432" s="1407">
        <v>126</v>
      </c>
      <c r="P432" s="1405" t="s">
        <v>695</v>
      </c>
      <c r="Q432" s="1405" t="s">
        <v>483</v>
      </c>
      <c r="R432" s="1409">
        <v>10468</v>
      </c>
      <c r="S432" s="1409">
        <v>4750</v>
      </c>
      <c r="T432" s="1409">
        <v>364</v>
      </c>
      <c r="U432" s="1407">
        <v>13767</v>
      </c>
      <c r="V432" s="1405" t="s">
        <v>696</v>
      </c>
      <c r="W432" s="1405" t="s">
        <v>706</v>
      </c>
      <c r="X432" s="1405" t="s">
        <v>707</v>
      </c>
      <c r="Y432" s="1405" t="s">
        <v>407</v>
      </c>
      <c r="Z432" s="1404">
        <v>1</v>
      </c>
      <c r="AA432" s="1404">
        <v>0</v>
      </c>
      <c r="AB432" s="1408"/>
      <c r="AC432" s="1408"/>
      <c r="AD432" s="1408"/>
      <c r="AE432" s="1408"/>
      <c r="AF432" s="1408"/>
      <c r="AG432" s="1408"/>
      <c r="AH432" s="1408"/>
      <c r="AI432" s="1406">
        <v>0</v>
      </c>
      <c r="AJ432" s="1408"/>
      <c r="AK432" s="1408"/>
      <c r="AL432" s="1408"/>
      <c r="AM432" s="1408"/>
      <c r="AN432" s="1408"/>
      <c r="AO432" s="1408"/>
      <c r="AP432" s="1408"/>
      <c r="AQ432" s="1406">
        <v>920</v>
      </c>
      <c r="AR432" s="1404" t="s">
        <v>407</v>
      </c>
      <c r="AS432" s="1406">
        <v>2.5205479452054793</v>
      </c>
      <c r="AT432" s="1406">
        <v>8.7886893389377149E-2</v>
      </c>
      <c r="AU432" s="1406">
        <v>2.4078600928596479E-4</v>
      </c>
      <c r="AV432" s="1406">
        <v>8.5020302594264477E-2</v>
      </c>
      <c r="AW432" s="1406">
        <v>2.3293233587469721E-4</v>
      </c>
      <c r="AX432" s="1405" t="s">
        <v>407</v>
      </c>
      <c r="AY432" s="1404">
        <v>0</v>
      </c>
      <c r="AZ432" s="1405" t="s">
        <v>407</v>
      </c>
      <c r="BA432" s="1405" t="s">
        <v>407</v>
      </c>
      <c r="BB432" s="1408"/>
      <c r="BC432" s="1408"/>
      <c r="BD432" s="1404">
        <v>0</v>
      </c>
      <c r="BE432" s="1405" t="s">
        <v>407</v>
      </c>
      <c r="BF432" s="1405" t="s">
        <v>407</v>
      </c>
      <c r="BG432" s="1404">
        <v>0</v>
      </c>
      <c r="BH432" s="1405" t="s">
        <v>407</v>
      </c>
      <c r="BI432" s="1405" t="s">
        <v>407</v>
      </c>
      <c r="BJ432" s="1404">
        <v>0</v>
      </c>
      <c r="BK432" s="1404">
        <v>0</v>
      </c>
      <c r="BL432" s="1404">
        <v>0</v>
      </c>
      <c r="BM432" s="1404">
        <v>0</v>
      </c>
      <c r="BN432" s="1408"/>
      <c r="BO432" s="1404">
        <v>0</v>
      </c>
      <c r="BP432" s="1405" t="s">
        <v>407</v>
      </c>
      <c r="BQ432" s="1405" t="s">
        <v>407</v>
      </c>
      <c r="BR432" s="1404">
        <v>1</v>
      </c>
      <c r="BS432" s="1405" t="s">
        <v>808</v>
      </c>
      <c r="BT432" s="1405" t="s">
        <v>407</v>
      </c>
      <c r="BU432" s="1405" t="s">
        <v>407</v>
      </c>
      <c r="BV432" s="1405" t="s">
        <v>846</v>
      </c>
      <c r="BW432" s="1404">
        <v>0</v>
      </c>
      <c r="BX432" s="1405" t="s">
        <v>407</v>
      </c>
      <c r="BY432" s="1405" t="s">
        <v>407</v>
      </c>
      <c r="BZ432" s="1405" t="s">
        <v>407</v>
      </c>
      <c r="CA432" s="1404">
        <v>0</v>
      </c>
      <c r="CB432" s="1405" t="s">
        <v>407</v>
      </c>
      <c r="CC432" s="1405" t="s">
        <v>677</v>
      </c>
      <c r="CD432" s="1404" t="b">
        <v>0</v>
      </c>
      <c r="CE432" s="1404" t="b">
        <v>0</v>
      </c>
      <c r="CF432" s="1404" t="b">
        <v>0</v>
      </c>
      <c r="CG432" s="1404" t="b">
        <v>0</v>
      </c>
      <c r="CH432" s="1404" t="b">
        <v>0</v>
      </c>
      <c r="CI432" s="1404" t="b">
        <v>0</v>
      </c>
      <c r="CJ432" s="1404" t="b">
        <v>1</v>
      </c>
      <c r="CK432" s="1404" t="b">
        <v>0</v>
      </c>
      <c r="CL432" s="1404" t="b">
        <v>0</v>
      </c>
      <c r="CM432" s="1405" t="s">
        <v>698</v>
      </c>
      <c r="CN432" s="1408"/>
      <c r="CO432" s="1408"/>
      <c r="CP432" s="1408"/>
      <c r="CQ432" s="1404">
        <v>1</v>
      </c>
      <c r="CR432" s="1408"/>
      <c r="CS432" s="1404">
        <v>1</v>
      </c>
      <c r="CT432" s="1405" t="s">
        <v>407</v>
      </c>
      <c r="CU432" s="1408"/>
    </row>
    <row r="433" spans="1:99" hidden="1" x14ac:dyDescent="0.2">
      <c r="A433" s="1404">
        <v>2024</v>
      </c>
      <c r="B433" s="1405" t="s">
        <v>179</v>
      </c>
      <c r="C433" s="1405" t="s">
        <v>1025</v>
      </c>
      <c r="D433" s="1406">
        <v>1</v>
      </c>
      <c r="E433" s="1406">
        <v>0</v>
      </c>
      <c r="F433" s="1405" t="s">
        <v>1027</v>
      </c>
      <c r="G433" s="1407" t="s">
        <v>705</v>
      </c>
      <c r="H433" s="1405" t="s">
        <v>407</v>
      </c>
      <c r="I433" s="1405" t="s">
        <v>694</v>
      </c>
      <c r="J433" s="1405" t="s">
        <v>303</v>
      </c>
      <c r="K433" s="1405" t="s">
        <v>1026</v>
      </c>
      <c r="L433" s="1405" t="s">
        <v>407</v>
      </c>
      <c r="M433" s="1405" t="s">
        <v>407</v>
      </c>
      <c r="N433" s="1408"/>
      <c r="O433" s="1407">
        <v>126</v>
      </c>
      <c r="P433" s="1405" t="s">
        <v>695</v>
      </c>
      <c r="Q433" s="1405" t="s">
        <v>474</v>
      </c>
      <c r="R433" s="1409">
        <v>11688</v>
      </c>
      <c r="S433" s="1409">
        <v>5024</v>
      </c>
      <c r="T433" s="1409">
        <v>639</v>
      </c>
      <c r="U433" s="1407">
        <v>23362</v>
      </c>
      <c r="V433" s="1405" t="s">
        <v>696</v>
      </c>
      <c r="W433" s="1405" t="s">
        <v>706</v>
      </c>
      <c r="X433" s="1405" t="s">
        <v>407</v>
      </c>
      <c r="Y433" s="1405" t="s">
        <v>407</v>
      </c>
      <c r="Z433" s="1404">
        <v>1</v>
      </c>
      <c r="AA433" s="1404">
        <v>0</v>
      </c>
      <c r="AB433" s="1408"/>
      <c r="AC433" s="1408"/>
      <c r="AD433" s="1408"/>
      <c r="AE433" s="1408"/>
      <c r="AF433" s="1408"/>
      <c r="AG433" s="1406">
        <v>0</v>
      </c>
      <c r="AH433" s="1408"/>
      <c r="AI433" s="1406">
        <v>0</v>
      </c>
      <c r="AJ433" s="1408"/>
      <c r="AK433" s="1408"/>
      <c r="AL433" s="1408"/>
      <c r="AM433" s="1408"/>
      <c r="AN433" s="1408"/>
      <c r="AO433" s="1406">
        <v>184690</v>
      </c>
      <c r="AP433" s="1408"/>
      <c r="AQ433" s="1406">
        <v>184690</v>
      </c>
      <c r="AR433" s="1404" t="s">
        <v>407</v>
      </c>
      <c r="AS433" s="1406">
        <v>506</v>
      </c>
      <c r="AT433" s="1406">
        <v>15.801676933607119</v>
      </c>
      <c r="AU433" s="1406">
        <v>4.3292265571526357E-2</v>
      </c>
      <c r="AV433" s="1406">
        <v>0.60669926974784738</v>
      </c>
      <c r="AW433" s="1406">
        <v>1.6621897801310887E-3</v>
      </c>
      <c r="AX433" s="1405" t="s">
        <v>407</v>
      </c>
      <c r="AY433" s="1404">
        <v>1</v>
      </c>
      <c r="AZ433" s="1405" t="s">
        <v>751</v>
      </c>
      <c r="BA433" s="1405" t="s">
        <v>407</v>
      </c>
      <c r="BB433" s="1408"/>
      <c r="BC433" s="1408"/>
      <c r="BD433" s="1404">
        <v>0</v>
      </c>
      <c r="BE433" s="1405" t="s">
        <v>407</v>
      </c>
      <c r="BF433" s="1405" t="s">
        <v>407</v>
      </c>
      <c r="BG433" s="1404">
        <v>0</v>
      </c>
      <c r="BH433" s="1405" t="s">
        <v>407</v>
      </c>
      <c r="BI433" s="1405" t="s">
        <v>407</v>
      </c>
      <c r="BJ433" s="1404">
        <v>0</v>
      </c>
      <c r="BK433" s="1404">
        <v>0</v>
      </c>
      <c r="BL433" s="1404">
        <v>0</v>
      </c>
      <c r="BM433" s="1404">
        <v>0</v>
      </c>
      <c r="BN433" s="1408"/>
      <c r="BO433" s="1404">
        <v>0</v>
      </c>
      <c r="BP433" s="1405" t="s">
        <v>407</v>
      </c>
      <c r="BQ433" s="1405" t="s">
        <v>407</v>
      </c>
      <c r="BR433" s="1404">
        <v>0</v>
      </c>
      <c r="BS433" s="1405" t="s">
        <v>407</v>
      </c>
      <c r="BT433" s="1405" t="s">
        <v>407</v>
      </c>
      <c r="BU433" s="1405" t="s">
        <v>407</v>
      </c>
      <c r="BV433" s="1405" t="s">
        <v>1170</v>
      </c>
      <c r="BW433" s="1404">
        <v>0</v>
      </c>
      <c r="BX433" s="1405" t="s">
        <v>407</v>
      </c>
      <c r="BY433" s="1405" t="s">
        <v>407</v>
      </c>
      <c r="BZ433" s="1405" t="s">
        <v>407</v>
      </c>
      <c r="CA433" s="1404">
        <v>0</v>
      </c>
      <c r="CB433" s="1405" t="s">
        <v>677</v>
      </c>
      <c r="CC433" s="1405" t="s">
        <v>677</v>
      </c>
      <c r="CD433" s="1404" t="b">
        <v>0</v>
      </c>
      <c r="CE433" s="1404" t="b">
        <v>0</v>
      </c>
      <c r="CF433" s="1404" t="b">
        <v>0</v>
      </c>
      <c r="CG433" s="1404" t="b">
        <v>0</v>
      </c>
      <c r="CH433" s="1404" t="b">
        <v>0</v>
      </c>
      <c r="CI433" s="1404" t="b">
        <v>0</v>
      </c>
      <c r="CJ433" s="1404" t="b">
        <v>1</v>
      </c>
      <c r="CK433" s="1404" t="b">
        <v>0</v>
      </c>
      <c r="CL433" s="1404" t="b">
        <v>0</v>
      </c>
      <c r="CM433" s="1405" t="s">
        <v>750</v>
      </c>
      <c r="CN433" s="1408"/>
      <c r="CO433" s="1408"/>
      <c r="CP433" s="1408"/>
      <c r="CQ433" s="1404">
        <v>1</v>
      </c>
      <c r="CR433" s="1408"/>
      <c r="CS433" s="1404">
        <v>1</v>
      </c>
      <c r="CT433" s="1405" t="s">
        <v>407</v>
      </c>
      <c r="CU433" s="1408"/>
    </row>
    <row r="434" spans="1:99" hidden="1" x14ac:dyDescent="0.2">
      <c r="A434" s="1404">
        <v>2024</v>
      </c>
      <c r="B434" s="1405" t="s">
        <v>178</v>
      </c>
      <c r="C434" s="1405" t="s">
        <v>883</v>
      </c>
      <c r="D434" s="1406">
        <v>1</v>
      </c>
      <c r="E434" s="1406">
        <v>0</v>
      </c>
      <c r="F434" s="1405" t="s">
        <v>238</v>
      </c>
      <c r="G434" s="1407" t="s">
        <v>705</v>
      </c>
      <c r="H434" s="1405" t="s">
        <v>407</v>
      </c>
      <c r="I434" s="1405" t="s">
        <v>694</v>
      </c>
      <c r="J434" s="1405" t="s">
        <v>298</v>
      </c>
      <c r="K434" s="1405" t="s">
        <v>884</v>
      </c>
      <c r="L434" s="1405" t="s">
        <v>407</v>
      </c>
      <c r="M434" s="1405" t="s">
        <v>407</v>
      </c>
      <c r="N434" s="1408"/>
      <c r="O434" s="1407">
        <v>126</v>
      </c>
      <c r="P434" s="1405" t="s">
        <v>695</v>
      </c>
      <c r="Q434" s="1405" t="s">
        <v>473</v>
      </c>
      <c r="R434" s="1409">
        <v>4730</v>
      </c>
      <c r="S434" s="1409">
        <v>2026</v>
      </c>
      <c r="T434" s="1409">
        <v>223</v>
      </c>
      <c r="U434" s="1407">
        <v>13767</v>
      </c>
      <c r="V434" s="1405" t="s">
        <v>696</v>
      </c>
      <c r="W434" s="1405" t="s">
        <v>706</v>
      </c>
      <c r="X434" s="1405" t="s">
        <v>707</v>
      </c>
      <c r="Y434" s="1405" t="s">
        <v>407</v>
      </c>
      <c r="Z434" s="1404">
        <v>1</v>
      </c>
      <c r="AA434" s="1404">
        <v>0</v>
      </c>
      <c r="AB434" s="1408"/>
      <c r="AC434" s="1408"/>
      <c r="AD434" s="1408"/>
      <c r="AE434" s="1408"/>
      <c r="AF434" s="1408"/>
      <c r="AG434" s="1406">
        <v>0</v>
      </c>
      <c r="AH434" s="1408"/>
      <c r="AI434" s="1406">
        <v>0</v>
      </c>
      <c r="AJ434" s="1408"/>
      <c r="AK434" s="1408"/>
      <c r="AL434" s="1408"/>
      <c r="AM434" s="1408"/>
      <c r="AN434" s="1408"/>
      <c r="AO434" s="1406">
        <v>2040</v>
      </c>
      <c r="AP434" s="1408"/>
      <c r="AQ434" s="1406">
        <v>2040</v>
      </c>
      <c r="AR434" s="1404" t="s">
        <v>407</v>
      </c>
      <c r="AS434" s="1406">
        <v>5.5890410958904111</v>
      </c>
      <c r="AT434" s="1406">
        <v>0.43128964059196617</v>
      </c>
      <c r="AU434" s="1406">
        <v>1.1816154536766197E-3</v>
      </c>
      <c r="AV434" s="1406">
        <v>5.1281141343291745</v>
      </c>
      <c r="AW434" s="1406">
        <v>1.404962776528541E-2</v>
      </c>
      <c r="AX434" s="1405" t="s">
        <v>1326</v>
      </c>
      <c r="AY434" s="1404">
        <v>1</v>
      </c>
      <c r="AZ434" s="1405" t="s">
        <v>808</v>
      </c>
      <c r="BA434" s="1405" t="s">
        <v>407</v>
      </c>
      <c r="BB434" s="1408"/>
      <c r="BC434" s="1408"/>
      <c r="BD434" s="1404">
        <v>0</v>
      </c>
      <c r="BE434" s="1405" t="s">
        <v>407</v>
      </c>
      <c r="BF434" s="1405" t="s">
        <v>407</v>
      </c>
      <c r="BG434" s="1404">
        <v>0</v>
      </c>
      <c r="BH434" s="1405" t="s">
        <v>407</v>
      </c>
      <c r="BI434" s="1405" t="s">
        <v>407</v>
      </c>
      <c r="BJ434" s="1404">
        <v>0</v>
      </c>
      <c r="BK434" s="1404">
        <v>0</v>
      </c>
      <c r="BL434" s="1404">
        <v>0</v>
      </c>
      <c r="BM434" s="1404">
        <v>0</v>
      </c>
      <c r="BN434" s="1408"/>
      <c r="BO434" s="1404">
        <v>0</v>
      </c>
      <c r="BP434" s="1405" t="s">
        <v>407</v>
      </c>
      <c r="BQ434" s="1405" t="s">
        <v>407</v>
      </c>
      <c r="BR434" s="1404">
        <v>0</v>
      </c>
      <c r="BS434" s="1405" t="s">
        <v>407</v>
      </c>
      <c r="BT434" s="1405" t="s">
        <v>407</v>
      </c>
      <c r="BU434" s="1405" t="s">
        <v>407</v>
      </c>
      <c r="BV434" s="1405" t="s">
        <v>407</v>
      </c>
      <c r="BW434" s="1404">
        <v>0</v>
      </c>
      <c r="BX434" s="1405" t="s">
        <v>407</v>
      </c>
      <c r="BY434" s="1405" t="s">
        <v>407</v>
      </c>
      <c r="BZ434" s="1405" t="s">
        <v>407</v>
      </c>
      <c r="CA434" s="1404">
        <v>0</v>
      </c>
      <c r="CB434" s="1405" t="s">
        <v>407</v>
      </c>
      <c r="CC434" s="1405" t="s">
        <v>677</v>
      </c>
      <c r="CD434" s="1404" t="b">
        <v>0</v>
      </c>
      <c r="CE434" s="1404" t="b">
        <v>0</v>
      </c>
      <c r="CF434" s="1404" t="b">
        <v>0</v>
      </c>
      <c r="CG434" s="1404" t="b">
        <v>0</v>
      </c>
      <c r="CH434" s="1404" t="b">
        <v>0</v>
      </c>
      <c r="CI434" s="1404" t="b">
        <v>0</v>
      </c>
      <c r="CJ434" s="1404" t="b">
        <v>1</v>
      </c>
      <c r="CK434" s="1404" t="b">
        <v>0</v>
      </c>
      <c r="CL434" s="1404" t="b">
        <v>0</v>
      </c>
      <c r="CM434" s="1405" t="s">
        <v>750</v>
      </c>
      <c r="CN434" s="1408"/>
      <c r="CO434" s="1408"/>
      <c r="CP434" s="1408"/>
      <c r="CQ434" s="1404">
        <v>1</v>
      </c>
      <c r="CR434" s="1408"/>
      <c r="CS434" s="1404">
        <v>1</v>
      </c>
      <c r="CT434" s="1405" t="s">
        <v>407</v>
      </c>
      <c r="CU434" s="1408"/>
    </row>
    <row r="435" spans="1:99" hidden="1" x14ac:dyDescent="0.2">
      <c r="A435" s="1404">
        <v>2024</v>
      </c>
      <c r="B435" s="1405" t="s">
        <v>188</v>
      </c>
      <c r="C435" s="1405" t="s">
        <v>777</v>
      </c>
      <c r="D435" s="1406">
        <v>1</v>
      </c>
      <c r="E435" s="1406">
        <v>0</v>
      </c>
      <c r="F435" s="1405" t="s">
        <v>238</v>
      </c>
      <c r="G435" s="1407" t="s">
        <v>705</v>
      </c>
      <c r="H435" s="1405" t="s">
        <v>407</v>
      </c>
      <c r="I435" s="1405" t="s">
        <v>694</v>
      </c>
      <c r="J435" s="1405" t="s">
        <v>340</v>
      </c>
      <c r="K435" s="1405" t="s">
        <v>778</v>
      </c>
      <c r="L435" s="1405" t="s">
        <v>407</v>
      </c>
      <c r="M435" s="1405" t="s">
        <v>407</v>
      </c>
      <c r="N435" s="1408"/>
      <c r="O435" s="1407">
        <v>126</v>
      </c>
      <c r="P435" s="1405" t="s">
        <v>695</v>
      </c>
      <c r="Q435" s="1405" t="s">
        <v>482</v>
      </c>
      <c r="R435" s="1409">
        <v>3005</v>
      </c>
      <c r="S435" s="1409">
        <v>1687</v>
      </c>
      <c r="T435" s="1409">
        <v>281</v>
      </c>
      <c r="U435" s="1407">
        <v>13767</v>
      </c>
      <c r="V435" s="1405" t="s">
        <v>696</v>
      </c>
      <c r="W435" s="1405" t="s">
        <v>706</v>
      </c>
      <c r="X435" s="1405" t="s">
        <v>707</v>
      </c>
      <c r="Y435" s="1405" t="s">
        <v>407</v>
      </c>
      <c r="Z435" s="1404">
        <v>1</v>
      </c>
      <c r="AA435" s="1404">
        <v>0</v>
      </c>
      <c r="AB435" s="1408"/>
      <c r="AC435" s="1408"/>
      <c r="AD435" s="1408"/>
      <c r="AE435" s="1408"/>
      <c r="AF435" s="1408"/>
      <c r="AG435" s="1406">
        <v>3826</v>
      </c>
      <c r="AH435" s="1408"/>
      <c r="AI435" s="1406">
        <v>3826</v>
      </c>
      <c r="AJ435" s="1408"/>
      <c r="AK435" s="1408"/>
      <c r="AL435" s="1408"/>
      <c r="AM435" s="1408"/>
      <c r="AN435" s="1408"/>
      <c r="AO435" s="1406">
        <v>5425</v>
      </c>
      <c r="AP435" s="1408"/>
      <c r="AQ435" s="1406">
        <v>5425</v>
      </c>
      <c r="AR435" s="1404" t="s">
        <v>407</v>
      </c>
      <c r="AS435" s="1406">
        <v>14.863013698630137</v>
      </c>
      <c r="AT435" s="1406">
        <v>1.8053244592346089</v>
      </c>
      <c r="AU435" s="1406">
        <v>4.9460944088619424E-3</v>
      </c>
      <c r="AV435" s="1406">
        <v>4.7857872896549025E-2</v>
      </c>
      <c r="AW435" s="1406">
        <v>1.3111745999054529E-4</v>
      </c>
      <c r="AX435" s="1405" t="s">
        <v>407</v>
      </c>
      <c r="AY435" s="1404">
        <v>1</v>
      </c>
      <c r="AZ435" s="1405" t="s">
        <v>767</v>
      </c>
      <c r="BA435" s="1405" t="s">
        <v>407</v>
      </c>
      <c r="BB435" s="1408"/>
      <c r="BC435" s="1408"/>
      <c r="BD435" s="1404">
        <v>0</v>
      </c>
      <c r="BE435" s="1405" t="s">
        <v>407</v>
      </c>
      <c r="BF435" s="1405" t="s">
        <v>407</v>
      </c>
      <c r="BG435" s="1404">
        <v>0</v>
      </c>
      <c r="BH435" s="1405" t="s">
        <v>407</v>
      </c>
      <c r="BI435" s="1405" t="s">
        <v>407</v>
      </c>
      <c r="BJ435" s="1404">
        <v>0</v>
      </c>
      <c r="BK435" s="1404">
        <v>0</v>
      </c>
      <c r="BL435" s="1404">
        <v>0</v>
      </c>
      <c r="BM435" s="1404">
        <v>0</v>
      </c>
      <c r="BN435" s="1408"/>
      <c r="BO435" s="1404">
        <v>0</v>
      </c>
      <c r="BP435" s="1405" t="s">
        <v>407</v>
      </c>
      <c r="BQ435" s="1405" t="s">
        <v>407</v>
      </c>
      <c r="BR435" s="1404">
        <v>1</v>
      </c>
      <c r="BS435" s="1405" t="s">
        <v>767</v>
      </c>
      <c r="BT435" s="1405" t="s">
        <v>407</v>
      </c>
      <c r="BU435" s="1405" t="s">
        <v>407</v>
      </c>
      <c r="BV435" s="1405" t="s">
        <v>1291</v>
      </c>
      <c r="BW435" s="1404">
        <v>0</v>
      </c>
      <c r="BX435" s="1405" t="s">
        <v>407</v>
      </c>
      <c r="BY435" s="1405" t="s">
        <v>407</v>
      </c>
      <c r="BZ435" s="1405" t="s">
        <v>407</v>
      </c>
      <c r="CA435" s="1404">
        <v>0</v>
      </c>
      <c r="CB435" s="1405" t="s">
        <v>407</v>
      </c>
      <c r="CC435" s="1405" t="s">
        <v>677</v>
      </c>
      <c r="CD435" s="1404" t="b">
        <v>0</v>
      </c>
      <c r="CE435" s="1404" t="b">
        <v>0</v>
      </c>
      <c r="CF435" s="1404" t="b">
        <v>0</v>
      </c>
      <c r="CG435" s="1404" t="b">
        <v>0</v>
      </c>
      <c r="CH435" s="1404" t="b">
        <v>0</v>
      </c>
      <c r="CI435" s="1404" t="b">
        <v>0</v>
      </c>
      <c r="CJ435" s="1404" t="b">
        <v>1</v>
      </c>
      <c r="CK435" s="1404" t="b">
        <v>0</v>
      </c>
      <c r="CL435" s="1404" t="b">
        <v>0</v>
      </c>
      <c r="CM435" s="1405" t="s">
        <v>750</v>
      </c>
      <c r="CN435" s="1408"/>
      <c r="CO435" s="1408"/>
      <c r="CP435" s="1408"/>
      <c r="CQ435" s="1404">
        <v>1</v>
      </c>
      <c r="CR435" s="1408"/>
      <c r="CS435" s="1404">
        <v>1</v>
      </c>
      <c r="CT435" s="1405" t="s">
        <v>407</v>
      </c>
      <c r="CU435" s="1408"/>
    </row>
    <row r="436" spans="1:99" hidden="1" x14ac:dyDescent="0.2">
      <c r="A436" s="1404">
        <v>2024</v>
      </c>
      <c r="B436" s="1405" t="s">
        <v>179</v>
      </c>
      <c r="C436" s="1405" t="s">
        <v>1028</v>
      </c>
      <c r="D436" s="1406">
        <v>1</v>
      </c>
      <c r="E436" s="1406">
        <v>0</v>
      </c>
      <c r="F436" s="1405" t="s">
        <v>238</v>
      </c>
      <c r="G436" s="1407" t="s">
        <v>705</v>
      </c>
      <c r="H436" s="1405" t="s">
        <v>407</v>
      </c>
      <c r="I436" s="1405" t="s">
        <v>694</v>
      </c>
      <c r="J436" s="1405" t="s">
        <v>303</v>
      </c>
      <c r="K436" s="1405" t="s">
        <v>865</v>
      </c>
      <c r="L436" s="1405" t="s">
        <v>407</v>
      </c>
      <c r="M436" s="1405" t="s">
        <v>407</v>
      </c>
      <c r="N436" s="1408"/>
      <c r="O436" s="1407">
        <v>126</v>
      </c>
      <c r="P436" s="1405" t="s">
        <v>695</v>
      </c>
      <c r="Q436" s="1405" t="s">
        <v>474</v>
      </c>
      <c r="R436" s="1409">
        <v>10776</v>
      </c>
      <c r="S436" s="1409">
        <v>4884</v>
      </c>
      <c r="T436" s="1409">
        <v>701</v>
      </c>
      <c r="U436" s="1407">
        <v>13767</v>
      </c>
      <c r="V436" s="1405" t="s">
        <v>696</v>
      </c>
      <c r="W436" s="1405" t="s">
        <v>706</v>
      </c>
      <c r="X436" s="1405" t="s">
        <v>707</v>
      </c>
      <c r="Y436" s="1405" t="s">
        <v>407</v>
      </c>
      <c r="Z436" s="1404">
        <v>1</v>
      </c>
      <c r="AA436" s="1404">
        <v>0</v>
      </c>
      <c r="AB436" s="1408"/>
      <c r="AC436" s="1408"/>
      <c r="AD436" s="1408"/>
      <c r="AE436" s="1408"/>
      <c r="AF436" s="1408"/>
      <c r="AG436" s="1408"/>
      <c r="AH436" s="1408"/>
      <c r="AI436" s="1406">
        <v>0</v>
      </c>
      <c r="AJ436" s="1408"/>
      <c r="AK436" s="1408"/>
      <c r="AL436" s="1408"/>
      <c r="AM436" s="1408"/>
      <c r="AN436" s="1408"/>
      <c r="AO436" s="1408"/>
      <c r="AP436" s="1408"/>
      <c r="AQ436" s="1406">
        <v>44180</v>
      </c>
      <c r="AR436" s="1404" t="s">
        <v>407</v>
      </c>
      <c r="AS436" s="1406">
        <v>121.04109589041096</v>
      </c>
      <c r="AT436" s="1406">
        <v>4.0998515219005194</v>
      </c>
      <c r="AU436" s="1406">
        <v>1.1232469923015121E-2</v>
      </c>
      <c r="AV436" s="1406">
        <v>3.1632776206069164</v>
      </c>
      <c r="AW436" s="1406">
        <v>8.6665140290600445E-3</v>
      </c>
      <c r="AX436" s="1405" t="s">
        <v>407</v>
      </c>
      <c r="AY436" s="1404">
        <v>0</v>
      </c>
      <c r="AZ436" s="1405" t="s">
        <v>407</v>
      </c>
      <c r="BA436" s="1405" t="s">
        <v>407</v>
      </c>
      <c r="BB436" s="1408"/>
      <c r="BC436" s="1408"/>
      <c r="BD436" s="1404">
        <v>0</v>
      </c>
      <c r="BE436" s="1405" t="s">
        <v>407</v>
      </c>
      <c r="BF436" s="1405" t="s">
        <v>407</v>
      </c>
      <c r="BG436" s="1404">
        <v>0</v>
      </c>
      <c r="BH436" s="1405" t="s">
        <v>407</v>
      </c>
      <c r="BI436" s="1405" t="s">
        <v>407</v>
      </c>
      <c r="BJ436" s="1404">
        <v>0</v>
      </c>
      <c r="BK436" s="1404">
        <v>0</v>
      </c>
      <c r="BL436" s="1404">
        <v>0</v>
      </c>
      <c r="BM436" s="1404">
        <v>0</v>
      </c>
      <c r="BN436" s="1408"/>
      <c r="BO436" s="1404">
        <v>0</v>
      </c>
      <c r="BP436" s="1405" t="s">
        <v>407</v>
      </c>
      <c r="BQ436" s="1405" t="s">
        <v>407</v>
      </c>
      <c r="BR436" s="1404">
        <v>1</v>
      </c>
      <c r="BS436" s="1405" t="s">
        <v>898</v>
      </c>
      <c r="BT436" s="1405" t="s">
        <v>407</v>
      </c>
      <c r="BU436" s="1405" t="s">
        <v>407</v>
      </c>
      <c r="BV436" s="1405" t="s">
        <v>407</v>
      </c>
      <c r="BW436" s="1404">
        <v>0</v>
      </c>
      <c r="BX436" s="1405" t="s">
        <v>407</v>
      </c>
      <c r="BY436" s="1405" t="s">
        <v>407</v>
      </c>
      <c r="BZ436" s="1405" t="s">
        <v>407</v>
      </c>
      <c r="CA436" s="1404">
        <v>0</v>
      </c>
      <c r="CB436" s="1405" t="s">
        <v>407</v>
      </c>
      <c r="CC436" s="1405" t="s">
        <v>677</v>
      </c>
      <c r="CD436" s="1404" t="b">
        <v>0</v>
      </c>
      <c r="CE436" s="1404" t="b">
        <v>0</v>
      </c>
      <c r="CF436" s="1404" t="b">
        <v>0</v>
      </c>
      <c r="CG436" s="1404" t="b">
        <v>0</v>
      </c>
      <c r="CH436" s="1404" t="b">
        <v>0</v>
      </c>
      <c r="CI436" s="1404" t="b">
        <v>0</v>
      </c>
      <c r="CJ436" s="1404" t="b">
        <v>1</v>
      </c>
      <c r="CK436" s="1404" t="b">
        <v>0</v>
      </c>
      <c r="CL436" s="1404" t="b">
        <v>0</v>
      </c>
      <c r="CM436" s="1405" t="s">
        <v>698</v>
      </c>
      <c r="CN436" s="1408"/>
      <c r="CO436" s="1408"/>
      <c r="CP436" s="1408"/>
      <c r="CQ436" s="1404">
        <v>1</v>
      </c>
      <c r="CR436" s="1408"/>
      <c r="CS436" s="1404">
        <v>1</v>
      </c>
      <c r="CT436" s="1405" t="s">
        <v>407</v>
      </c>
      <c r="CU436" s="1408"/>
    </row>
    <row r="437" spans="1:99" hidden="1" x14ac:dyDescent="0.2">
      <c r="A437" s="1404">
        <v>2024</v>
      </c>
      <c r="B437" s="1405" t="s">
        <v>179</v>
      </c>
      <c r="C437" s="1405" t="s">
        <v>1032</v>
      </c>
      <c r="D437" s="1406">
        <v>1</v>
      </c>
      <c r="E437" s="1406">
        <v>0</v>
      </c>
      <c r="F437" s="1405" t="s">
        <v>238</v>
      </c>
      <c r="G437" s="1407" t="s">
        <v>705</v>
      </c>
      <c r="H437" s="1405" t="s">
        <v>407</v>
      </c>
      <c r="I437" s="1405" t="s">
        <v>694</v>
      </c>
      <c r="J437" s="1405" t="s">
        <v>303</v>
      </c>
      <c r="K437" s="1405" t="s">
        <v>1033</v>
      </c>
      <c r="L437" s="1405" t="s">
        <v>407</v>
      </c>
      <c r="M437" s="1405" t="s">
        <v>407</v>
      </c>
      <c r="N437" s="1408"/>
      <c r="O437" s="1407">
        <v>126</v>
      </c>
      <c r="P437" s="1405" t="s">
        <v>695</v>
      </c>
      <c r="Q437" s="1405" t="s">
        <v>474</v>
      </c>
      <c r="R437" s="1409">
        <v>15697</v>
      </c>
      <c r="S437" s="1409">
        <v>7080</v>
      </c>
      <c r="T437" s="1409">
        <v>691</v>
      </c>
      <c r="U437" s="1407">
        <v>13767</v>
      </c>
      <c r="V437" s="1405" t="s">
        <v>696</v>
      </c>
      <c r="W437" s="1405" t="s">
        <v>706</v>
      </c>
      <c r="X437" s="1405" t="s">
        <v>707</v>
      </c>
      <c r="Y437" s="1405" t="s">
        <v>407</v>
      </c>
      <c r="Z437" s="1404">
        <v>1</v>
      </c>
      <c r="AA437" s="1404">
        <v>0</v>
      </c>
      <c r="AB437" s="1408"/>
      <c r="AC437" s="1408"/>
      <c r="AD437" s="1408"/>
      <c r="AE437" s="1408"/>
      <c r="AF437" s="1408"/>
      <c r="AG437" s="1408"/>
      <c r="AH437" s="1408"/>
      <c r="AI437" s="1406">
        <v>0</v>
      </c>
      <c r="AJ437" s="1408"/>
      <c r="AK437" s="1408"/>
      <c r="AL437" s="1408"/>
      <c r="AM437" s="1408"/>
      <c r="AN437" s="1408"/>
      <c r="AO437" s="1408"/>
      <c r="AP437" s="1408"/>
      <c r="AQ437" s="1406">
        <v>12540</v>
      </c>
      <c r="AR437" s="1404" t="s">
        <v>407</v>
      </c>
      <c r="AS437" s="1406">
        <v>34.356164383561641</v>
      </c>
      <c r="AT437" s="1406">
        <v>0.79887876664330759</v>
      </c>
      <c r="AU437" s="1406">
        <v>2.188708949707692E-3</v>
      </c>
      <c r="AV437" s="1406">
        <v>3.1632776206069164</v>
      </c>
      <c r="AW437" s="1406">
        <v>8.6665140290600445E-3</v>
      </c>
      <c r="AX437" s="1405" t="s">
        <v>407</v>
      </c>
      <c r="AY437" s="1404">
        <v>0</v>
      </c>
      <c r="AZ437" s="1405" t="s">
        <v>407</v>
      </c>
      <c r="BA437" s="1405" t="s">
        <v>407</v>
      </c>
      <c r="BB437" s="1408"/>
      <c r="BC437" s="1408"/>
      <c r="BD437" s="1404">
        <v>0</v>
      </c>
      <c r="BE437" s="1405" t="s">
        <v>407</v>
      </c>
      <c r="BF437" s="1405" t="s">
        <v>407</v>
      </c>
      <c r="BG437" s="1404">
        <v>0</v>
      </c>
      <c r="BH437" s="1405" t="s">
        <v>407</v>
      </c>
      <c r="BI437" s="1405" t="s">
        <v>407</v>
      </c>
      <c r="BJ437" s="1404">
        <v>0</v>
      </c>
      <c r="BK437" s="1404">
        <v>0</v>
      </c>
      <c r="BL437" s="1404">
        <v>0</v>
      </c>
      <c r="BM437" s="1404">
        <v>0</v>
      </c>
      <c r="BN437" s="1408"/>
      <c r="BO437" s="1404">
        <v>0</v>
      </c>
      <c r="BP437" s="1405" t="s">
        <v>407</v>
      </c>
      <c r="BQ437" s="1405" t="s">
        <v>407</v>
      </c>
      <c r="BR437" s="1404">
        <v>1</v>
      </c>
      <c r="BS437" s="1405" t="s">
        <v>808</v>
      </c>
      <c r="BT437" s="1405" t="s">
        <v>407</v>
      </c>
      <c r="BU437" s="1405" t="s">
        <v>407</v>
      </c>
      <c r="BV437" s="1405" t="s">
        <v>1006</v>
      </c>
      <c r="BW437" s="1404">
        <v>0</v>
      </c>
      <c r="BX437" s="1405" t="s">
        <v>407</v>
      </c>
      <c r="BY437" s="1405" t="s">
        <v>407</v>
      </c>
      <c r="BZ437" s="1405" t="s">
        <v>407</v>
      </c>
      <c r="CA437" s="1404">
        <v>0</v>
      </c>
      <c r="CB437" s="1405" t="s">
        <v>407</v>
      </c>
      <c r="CC437" s="1405" t="s">
        <v>677</v>
      </c>
      <c r="CD437" s="1404" t="b">
        <v>0</v>
      </c>
      <c r="CE437" s="1404" t="b">
        <v>0</v>
      </c>
      <c r="CF437" s="1404" t="b">
        <v>0</v>
      </c>
      <c r="CG437" s="1404" t="b">
        <v>0</v>
      </c>
      <c r="CH437" s="1404" t="b">
        <v>0</v>
      </c>
      <c r="CI437" s="1404" t="b">
        <v>0</v>
      </c>
      <c r="CJ437" s="1404" t="b">
        <v>1</v>
      </c>
      <c r="CK437" s="1404" t="b">
        <v>0</v>
      </c>
      <c r="CL437" s="1404" t="b">
        <v>0</v>
      </c>
      <c r="CM437" s="1405" t="s">
        <v>698</v>
      </c>
      <c r="CN437" s="1408"/>
      <c r="CO437" s="1408"/>
      <c r="CP437" s="1408"/>
      <c r="CQ437" s="1404">
        <v>1</v>
      </c>
      <c r="CR437" s="1408"/>
      <c r="CS437" s="1404">
        <v>1</v>
      </c>
      <c r="CT437" s="1405" t="s">
        <v>407</v>
      </c>
      <c r="CU437" s="1408"/>
    </row>
    <row r="438" spans="1:99" hidden="1" x14ac:dyDescent="0.2">
      <c r="A438" s="1404">
        <v>2024</v>
      </c>
      <c r="B438" s="1405" t="s">
        <v>178</v>
      </c>
      <c r="C438" s="1405" t="s">
        <v>896</v>
      </c>
      <c r="D438" s="1406">
        <v>1</v>
      </c>
      <c r="E438" s="1406">
        <v>0</v>
      </c>
      <c r="F438" s="1405" t="s">
        <v>238</v>
      </c>
      <c r="G438" s="1407" t="s">
        <v>705</v>
      </c>
      <c r="H438" s="1405" t="s">
        <v>407</v>
      </c>
      <c r="I438" s="1405" t="s">
        <v>694</v>
      </c>
      <c r="J438" s="1405" t="s">
        <v>298</v>
      </c>
      <c r="K438" s="1405" t="s">
        <v>897</v>
      </c>
      <c r="L438" s="1405" t="s">
        <v>407</v>
      </c>
      <c r="M438" s="1405" t="s">
        <v>407</v>
      </c>
      <c r="N438" s="1408"/>
      <c r="O438" s="1407">
        <v>126</v>
      </c>
      <c r="P438" s="1405" t="s">
        <v>695</v>
      </c>
      <c r="Q438" s="1405" t="s">
        <v>473</v>
      </c>
      <c r="R438" s="1409">
        <v>4508</v>
      </c>
      <c r="S438" s="1409">
        <v>1924</v>
      </c>
      <c r="T438" s="1409">
        <v>197</v>
      </c>
      <c r="U438" s="1407">
        <v>13767</v>
      </c>
      <c r="V438" s="1405" t="s">
        <v>696</v>
      </c>
      <c r="W438" s="1405" t="s">
        <v>706</v>
      </c>
      <c r="X438" s="1405" t="s">
        <v>707</v>
      </c>
      <c r="Y438" s="1405" t="s">
        <v>407</v>
      </c>
      <c r="Z438" s="1404">
        <v>1</v>
      </c>
      <c r="AA438" s="1404">
        <v>0</v>
      </c>
      <c r="AB438" s="1408"/>
      <c r="AC438" s="1408"/>
      <c r="AD438" s="1408"/>
      <c r="AE438" s="1408"/>
      <c r="AF438" s="1408"/>
      <c r="AG438" s="1408"/>
      <c r="AH438" s="1408"/>
      <c r="AI438" s="1406">
        <v>0</v>
      </c>
      <c r="AJ438" s="1408"/>
      <c r="AK438" s="1408"/>
      <c r="AL438" s="1408"/>
      <c r="AM438" s="1408"/>
      <c r="AN438" s="1408"/>
      <c r="AO438" s="1408"/>
      <c r="AP438" s="1408"/>
      <c r="AQ438" s="1406">
        <v>109360</v>
      </c>
      <c r="AR438" s="1404" t="s">
        <v>407</v>
      </c>
      <c r="AS438" s="1406">
        <v>299.61643835616439</v>
      </c>
      <c r="AT438" s="1406">
        <v>24.259094942324754</v>
      </c>
      <c r="AU438" s="1406">
        <v>6.6463273814588372E-2</v>
      </c>
      <c r="AV438" s="1406">
        <v>5.1281141343291745</v>
      </c>
      <c r="AW438" s="1406">
        <v>1.404962776528541E-2</v>
      </c>
      <c r="AX438" s="1405" t="s">
        <v>407</v>
      </c>
      <c r="AY438" s="1404">
        <v>0</v>
      </c>
      <c r="AZ438" s="1405" t="s">
        <v>407</v>
      </c>
      <c r="BA438" s="1405" t="s">
        <v>407</v>
      </c>
      <c r="BB438" s="1408"/>
      <c r="BC438" s="1408"/>
      <c r="BD438" s="1404">
        <v>0</v>
      </c>
      <c r="BE438" s="1405" t="s">
        <v>407</v>
      </c>
      <c r="BF438" s="1405" t="s">
        <v>407</v>
      </c>
      <c r="BG438" s="1404">
        <v>0</v>
      </c>
      <c r="BH438" s="1405" t="s">
        <v>407</v>
      </c>
      <c r="BI438" s="1405" t="s">
        <v>407</v>
      </c>
      <c r="BJ438" s="1404">
        <v>0</v>
      </c>
      <c r="BK438" s="1404">
        <v>0</v>
      </c>
      <c r="BL438" s="1404">
        <v>0</v>
      </c>
      <c r="BM438" s="1404">
        <v>0</v>
      </c>
      <c r="BN438" s="1408"/>
      <c r="BO438" s="1404">
        <v>0</v>
      </c>
      <c r="BP438" s="1405" t="s">
        <v>407</v>
      </c>
      <c r="BQ438" s="1405" t="s">
        <v>407</v>
      </c>
      <c r="BR438" s="1404">
        <v>1</v>
      </c>
      <c r="BS438" s="1405" t="s">
        <v>842</v>
      </c>
      <c r="BT438" s="1405" t="s">
        <v>407</v>
      </c>
      <c r="BU438" s="1405" t="s">
        <v>407</v>
      </c>
      <c r="BV438" s="1405" t="s">
        <v>407</v>
      </c>
      <c r="BW438" s="1404">
        <v>0</v>
      </c>
      <c r="BX438" s="1405" t="s">
        <v>407</v>
      </c>
      <c r="BY438" s="1405" t="s">
        <v>407</v>
      </c>
      <c r="BZ438" s="1405" t="s">
        <v>407</v>
      </c>
      <c r="CA438" s="1404">
        <v>0</v>
      </c>
      <c r="CB438" s="1405" t="s">
        <v>407</v>
      </c>
      <c r="CC438" s="1405" t="s">
        <v>677</v>
      </c>
      <c r="CD438" s="1404" t="b">
        <v>0</v>
      </c>
      <c r="CE438" s="1404" t="b">
        <v>0</v>
      </c>
      <c r="CF438" s="1404" t="b">
        <v>0</v>
      </c>
      <c r="CG438" s="1404" t="b">
        <v>0</v>
      </c>
      <c r="CH438" s="1404" t="b">
        <v>0</v>
      </c>
      <c r="CI438" s="1404" t="b">
        <v>0</v>
      </c>
      <c r="CJ438" s="1404" t="b">
        <v>1</v>
      </c>
      <c r="CK438" s="1404" t="b">
        <v>0</v>
      </c>
      <c r="CL438" s="1404" t="b">
        <v>0</v>
      </c>
      <c r="CM438" s="1405" t="s">
        <v>698</v>
      </c>
      <c r="CN438" s="1408"/>
      <c r="CO438" s="1408"/>
      <c r="CP438" s="1408"/>
      <c r="CQ438" s="1404">
        <v>1</v>
      </c>
      <c r="CR438" s="1408"/>
      <c r="CS438" s="1404">
        <v>1</v>
      </c>
      <c r="CT438" s="1405" t="s">
        <v>407</v>
      </c>
      <c r="CU438" s="1408"/>
    </row>
    <row r="439" spans="1:99" hidden="1" x14ac:dyDescent="0.2">
      <c r="A439" s="1404">
        <v>2024</v>
      </c>
      <c r="B439" s="1405" t="s">
        <v>179</v>
      </c>
      <c r="C439" s="1405" t="s">
        <v>1029</v>
      </c>
      <c r="D439" s="1406">
        <v>1</v>
      </c>
      <c r="E439" s="1406">
        <v>0</v>
      </c>
      <c r="F439" s="1405" t="s">
        <v>238</v>
      </c>
      <c r="G439" s="1407" t="s">
        <v>705</v>
      </c>
      <c r="H439" s="1405" t="s">
        <v>407</v>
      </c>
      <c r="I439" s="1405" t="s">
        <v>694</v>
      </c>
      <c r="J439" s="1405" t="s">
        <v>303</v>
      </c>
      <c r="K439" s="1405" t="s">
        <v>1030</v>
      </c>
      <c r="L439" s="1405" t="s">
        <v>407</v>
      </c>
      <c r="M439" s="1405" t="s">
        <v>407</v>
      </c>
      <c r="N439" s="1408"/>
      <c r="O439" s="1407">
        <v>126</v>
      </c>
      <c r="P439" s="1405" t="s">
        <v>695</v>
      </c>
      <c r="Q439" s="1405" t="s">
        <v>474</v>
      </c>
      <c r="R439" s="1409">
        <v>19535</v>
      </c>
      <c r="S439" s="1409">
        <v>8238</v>
      </c>
      <c r="T439" s="1409">
        <v>987</v>
      </c>
      <c r="U439" s="1407">
        <v>13767</v>
      </c>
      <c r="V439" s="1405" t="s">
        <v>696</v>
      </c>
      <c r="W439" s="1405" t="s">
        <v>706</v>
      </c>
      <c r="X439" s="1405" t="s">
        <v>707</v>
      </c>
      <c r="Y439" s="1405" t="s">
        <v>407</v>
      </c>
      <c r="Z439" s="1404">
        <v>1</v>
      </c>
      <c r="AA439" s="1404">
        <v>0</v>
      </c>
      <c r="AB439" s="1408"/>
      <c r="AC439" s="1408"/>
      <c r="AD439" s="1408"/>
      <c r="AE439" s="1408"/>
      <c r="AF439" s="1408"/>
      <c r="AG439" s="1408"/>
      <c r="AH439" s="1406">
        <v>0</v>
      </c>
      <c r="AI439" s="1406">
        <v>0</v>
      </c>
      <c r="AJ439" s="1408"/>
      <c r="AK439" s="1408"/>
      <c r="AL439" s="1408"/>
      <c r="AM439" s="1408"/>
      <c r="AN439" s="1408"/>
      <c r="AO439" s="1408"/>
      <c r="AP439" s="1406">
        <v>0</v>
      </c>
      <c r="AQ439" s="1406">
        <v>1905064</v>
      </c>
      <c r="AR439" s="1404" t="s">
        <v>407</v>
      </c>
      <c r="AS439" s="1406">
        <v>5219.3534246575346</v>
      </c>
      <c r="AT439" s="1406">
        <v>97.520552853852067</v>
      </c>
      <c r="AU439" s="1406">
        <v>0.2671795968598687</v>
      </c>
      <c r="AV439" s="1406">
        <v>3.1632776206069164</v>
      </c>
      <c r="AW439" s="1406">
        <v>8.6665140290600445E-3</v>
      </c>
      <c r="AX439" s="1405" t="s">
        <v>407</v>
      </c>
      <c r="AY439" s="1404">
        <v>0</v>
      </c>
      <c r="AZ439" s="1405" t="s">
        <v>407</v>
      </c>
      <c r="BA439" s="1405" t="s">
        <v>407</v>
      </c>
      <c r="BB439" s="1408"/>
      <c r="BC439" s="1408"/>
      <c r="BD439" s="1404">
        <v>0</v>
      </c>
      <c r="BE439" s="1405" t="s">
        <v>407</v>
      </c>
      <c r="BF439" s="1405" t="s">
        <v>407</v>
      </c>
      <c r="BG439" s="1404">
        <v>0</v>
      </c>
      <c r="BH439" s="1405" t="s">
        <v>407</v>
      </c>
      <c r="BI439" s="1405" t="s">
        <v>407</v>
      </c>
      <c r="BJ439" s="1404">
        <v>1</v>
      </c>
      <c r="BK439" s="1404">
        <v>0</v>
      </c>
      <c r="BL439" s="1404">
        <v>0</v>
      </c>
      <c r="BM439" s="1404">
        <v>0</v>
      </c>
      <c r="BN439" s="1408"/>
      <c r="BO439" s="1404">
        <v>0</v>
      </c>
      <c r="BP439" s="1405" t="s">
        <v>407</v>
      </c>
      <c r="BQ439" s="1405" t="s">
        <v>407</v>
      </c>
      <c r="BR439" s="1404">
        <v>0</v>
      </c>
      <c r="BS439" s="1405" t="s">
        <v>407</v>
      </c>
      <c r="BT439" s="1405" t="s">
        <v>407</v>
      </c>
      <c r="BU439" s="1405" t="s">
        <v>407</v>
      </c>
      <c r="BV439" s="1405" t="s">
        <v>407</v>
      </c>
      <c r="BW439" s="1404">
        <v>0</v>
      </c>
      <c r="BX439" s="1405" t="s">
        <v>407</v>
      </c>
      <c r="BY439" s="1405" t="s">
        <v>407</v>
      </c>
      <c r="BZ439" s="1405" t="s">
        <v>407</v>
      </c>
      <c r="CA439" s="1404">
        <v>0</v>
      </c>
      <c r="CB439" s="1405" t="s">
        <v>407</v>
      </c>
      <c r="CC439" s="1405" t="s">
        <v>677</v>
      </c>
      <c r="CD439" s="1404" t="b">
        <v>0</v>
      </c>
      <c r="CE439" s="1404" t="b">
        <v>0</v>
      </c>
      <c r="CF439" s="1404" t="b">
        <v>0</v>
      </c>
      <c r="CG439" s="1404" t="b">
        <v>0</v>
      </c>
      <c r="CH439" s="1404" t="b">
        <v>0</v>
      </c>
      <c r="CI439" s="1404" t="b">
        <v>0</v>
      </c>
      <c r="CJ439" s="1404" t="b">
        <v>1</v>
      </c>
      <c r="CK439" s="1404" t="b">
        <v>0</v>
      </c>
      <c r="CL439" s="1404" t="b">
        <v>0</v>
      </c>
      <c r="CM439" s="1405" t="s">
        <v>698</v>
      </c>
      <c r="CN439" s="1408"/>
      <c r="CO439" s="1408"/>
      <c r="CP439" s="1408"/>
      <c r="CQ439" s="1404">
        <v>1</v>
      </c>
      <c r="CR439" s="1408"/>
      <c r="CS439" s="1404">
        <v>1</v>
      </c>
      <c r="CT439" s="1405" t="s">
        <v>407</v>
      </c>
      <c r="CU439" s="1408"/>
    </row>
    <row r="440" spans="1:99" hidden="1" x14ac:dyDescent="0.2">
      <c r="A440" s="1404">
        <v>2024</v>
      </c>
      <c r="B440" s="1405" t="s">
        <v>185</v>
      </c>
      <c r="C440" s="1405" t="s">
        <v>821</v>
      </c>
      <c r="D440" s="1406">
        <v>1</v>
      </c>
      <c r="E440" s="1406">
        <v>0</v>
      </c>
      <c r="F440" s="1405" t="s">
        <v>238</v>
      </c>
      <c r="G440" s="1407" t="s">
        <v>705</v>
      </c>
      <c r="H440" s="1405" t="s">
        <v>407</v>
      </c>
      <c r="I440" s="1405" t="s">
        <v>694</v>
      </c>
      <c r="J440" s="1405" t="s">
        <v>328</v>
      </c>
      <c r="K440" s="1405" t="s">
        <v>822</v>
      </c>
      <c r="L440" s="1405" t="s">
        <v>407</v>
      </c>
      <c r="M440" s="1405" t="s">
        <v>407</v>
      </c>
      <c r="N440" s="1404">
        <v>2005</v>
      </c>
      <c r="O440" s="1407">
        <v>126</v>
      </c>
      <c r="P440" s="1405" t="s">
        <v>695</v>
      </c>
      <c r="Q440" s="1405" t="s">
        <v>480</v>
      </c>
      <c r="R440" s="1409">
        <v>11985</v>
      </c>
      <c r="S440" s="1409">
        <v>5480</v>
      </c>
      <c r="T440" s="1409">
        <v>459</v>
      </c>
      <c r="U440" s="1407">
        <v>13767</v>
      </c>
      <c r="V440" s="1405" t="s">
        <v>696</v>
      </c>
      <c r="W440" s="1405" t="s">
        <v>706</v>
      </c>
      <c r="X440" s="1405" t="s">
        <v>707</v>
      </c>
      <c r="Y440" s="1405" t="s">
        <v>407</v>
      </c>
      <c r="Z440" s="1404">
        <v>1</v>
      </c>
      <c r="AA440" s="1404">
        <v>0</v>
      </c>
      <c r="AB440" s="1408"/>
      <c r="AC440" s="1408"/>
      <c r="AD440" s="1408"/>
      <c r="AE440" s="1408"/>
      <c r="AF440" s="1408"/>
      <c r="AG440" s="1408"/>
      <c r="AH440" s="1408"/>
      <c r="AI440" s="1406">
        <v>0</v>
      </c>
      <c r="AJ440" s="1408"/>
      <c r="AK440" s="1408"/>
      <c r="AL440" s="1408"/>
      <c r="AM440" s="1408"/>
      <c r="AN440" s="1408"/>
      <c r="AO440" s="1408"/>
      <c r="AP440" s="1408"/>
      <c r="AQ440" s="1406">
        <v>183860</v>
      </c>
      <c r="AR440" s="1404" t="s">
        <v>407</v>
      </c>
      <c r="AS440" s="1406">
        <v>503.72602739726028</v>
      </c>
      <c r="AT440" s="1406">
        <v>15.34084272006675</v>
      </c>
      <c r="AU440" s="1406">
        <v>4.2029706082374656E-2</v>
      </c>
      <c r="AV440" s="1406">
        <v>0.83408419019079494</v>
      </c>
      <c r="AW440" s="1406">
        <v>2.2851621649062877E-3</v>
      </c>
      <c r="AX440" s="1405" t="s">
        <v>407</v>
      </c>
      <c r="AY440" s="1404">
        <v>0</v>
      </c>
      <c r="AZ440" s="1405" t="s">
        <v>407</v>
      </c>
      <c r="BA440" s="1405" t="s">
        <v>407</v>
      </c>
      <c r="BB440" s="1408"/>
      <c r="BC440" s="1408"/>
      <c r="BD440" s="1404">
        <v>0</v>
      </c>
      <c r="BE440" s="1405" t="s">
        <v>407</v>
      </c>
      <c r="BF440" s="1405" t="s">
        <v>407</v>
      </c>
      <c r="BG440" s="1404">
        <v>0</v>
      </c>
      <c r="BH440" s="1405" t="s">
        <v>407</v>
      </c>
      <c r="BI440" s="1405" t="s">
        <v>407</v>
      </c>
      <c r="BJ440" s="1404">
        <v>0</v>
      </c>
      <c r="BK440" s="1404">
        <v>0</v>
      </c>
      <c r="BL440" s="1404">
        <v>0</v>
      </c>
      <c r="BM440" s="1404">
        <v>0</v>
      </c>
      <c r="BN440" s="1408"/>
      <c r="BO440" s="1404">
        <v>0</v>
      </c>
      <c r="BP440" s="1405" t="s">
        <v>407</v>
      </c>
      <c r="BQ440" s="1405" t="s">
        <v>407</v>
      </c>
      <c r="BR440" s="1404">
        <v>1</v>
      </c>
      <c r="BS440" s="1405" t="s">
        <v>751</v>
      </c>
      <c r="BT440" s="1405" t="s">
        <v>407</v>
      </c>
      <c r="BU440" s="1405" t="s">
        <v>407</v>
      </c>
      <c r="BV440" s="1405" t="s">
        <v>1210</v>
      </c>
      <c r="BW440" s="1404">
        <v>0</v>
      </c>
      <c r="BX440" s="1405" t="s">
        <v>407</v>
      </c>
      <c r="BY440" s="1405" t="s">
        <v>407</v>
      </c>
      <c r="BZ440" s="1405" t="s">
        <v>407</v>
      </c>
      <c r="CA440" s="1404">
        <v>0</v>
      </c>
      <c r="CB440" s="1405" t="s">
        <v>407</v>
      </c>
      <c r="CC440" s="1405" t="s">
        <v>677</v>
      </c>
      <c r="CD440" s="1404" t="b">
        <v>0</v>
      </c>
      <c r="CE440" s="1404" t="b">
        <v>0</v>
      </c>
      <c r="CF440" s="1404" t="b">
        <v>0</v>
      </c>
      <c r="CG440" s="1404" t="b">
        <v>0</v>
      </c>
      <c r="CH440" s="1404" t="b">
        <v>0</v>
      </c>
      <c r="CI440" s="1404" t="b">
        <v>0</v>
      </c>
      <c r="CJ440" s="1404" t="b">
        <v>1</v>
      </c>
      <c r="CK440" s="1404" t="b">
        <v>0</v>
      </c>
      <c r="CL440" s="1404" t="b">
        <v>0</v>
      </c>
      <c r="CM440" s="1405" t="s">
        <v>698</v>
      </c>
      <c r="CN440" s="1408"/>
      <c r="CO440" s="1408"/>
      <c r="CP440" s="1408"/>
      <c r="CQ440" s="1404">
        <v>1</v>
      </c>
      <c r="CR440" s="1408"/>
      <c r="CS440" s="1404">
        <v>1</v>
      </c>
      <c r="CT440" s="1405" t="s">
        <v>407</v>
      </c>
      <c r="CU440" s="1408"/>
    </row>
    <row r="441" spans="1:99" hidden="1" x14ac:dyDescent="0.2">
      <c r="A441" s="1404">
        <v>2024</v>
      </c>
      <c r="B441" s="1405" t="s">
        <v>179</v>
      </c>
      <c r="C441" s="1405" t="s">
        <v>1052</v>
      </c>
      <c r="D441" s="1406">
        <v>1</v>
      </c>
      <c r="E441" s="1406">
        <v>0</v>
      </c>
      <c r="F441" s="1405" t="s">
        <v>238</v>
      </c>
      <c r="G441" s="1407" t="s">
        <v>705</v>
      </c>
      <c r="H441" s="1405" t="s">
        <v>407</v>
      </c>
      <c r="I441" s="1405" t="s">
        <v>694</v>
      </c>
      <c r="J441" s="1405" t="s">
        <v>303</v>
      </c>
      <c r="K441" s="1405" t="s">
        <v>1053</v>
      </c>
      <c r="L441" s="1405" t="s">
        <v>407</v>
      </c>
      <c r="M441" s="1405" t="s">
        <v>407</v>
      </c>
      <c r="N441" s="1408"/>
      <c r="O441" s="1407">
        <v>126</v>
      </c>
      <c r="P441" s="1405" t="s">
        <v>695</v>
      </c>
      <c r="Q441" s="1405" t="s">
        <v>474</v>
      </c>
      <c r="R441" s="1409">
        <v>21609</v>
      </c>
      <c r="S441" s="1409">
        <v>14091</v>
      </c>
      <c r="T441" s="1409">
        <v>1877</v>
      </c>
      <c r="U441" s="1407">
        <v>13767</v>
      </c>
      <c r="V441" s="1405" t="s">
        <v>696</v>
      </c>
      <c r="W441" s="1405" t="s">
        <v>706</v>
      </c>
      <c r="X441" s="1405" t="s">
        <v>707</v>
      </c>
      <c r="Y441" s="1405" t="s">
        <v>407</v>
      </c>
      <c r="Z441" s="1404">
        <v>1</v>
      </c>
      <c r="AA441" s="1404">
        <v>0</v>
      </c>
      <c r="AB441" s="1408"/>
      <c r="AC441" s="1408"/>
      <c r="AD441" s="1408"/>
      <c r="AE441" s="1408"/>
      <c r="AF441" s="1408"/>
      <c r="AG441" s="1408"/>
      <c r="AH441" s="1408"/>
      <c r="AI441" s="1406">
        <v>0</v>
      </c>
      <c r="AJ441" s="1408"/>
      <c r="AK441" s="1408"/>
      <c r="AL441" s="1408"/>
      <c r="AM441" s="1408"/>
      <c r="AN441" s="1408"/>
      <c r="AO441" s="1408"/>
      <c r="AP441" s="1408"/>
      <c r="AQ441" s="1406">
        <v>18340</v>
      </c>
      <c r="AR441" s="1404" t="s">
        <v>407</v>
      </c>
      <c r="AS441" s="1406">
        <v>50.246575342465754</v>
      </c>
      <c r="AT441" s="1406">
        <v>0.84872044055717522</v>
      </c>
      <c r="AU441" s="1406">
        <v>2.3252614809785624E-3</v>
      </c>
      <c r="AV441" s="1406">
        <v>3.1632776206069164</v>
      </c>
      <c r="AW441" s="1406">
        <v>8.6665140290600445E-3</v>
      </c>
      <c r="AX441" s="1405" t="s">
        <v>407</v>
      </c>
      <c r="AY441" s="1404">
        <v>0</v>
      </c>
      <c r="AZ441" s="1405" t="s">
        <v>407</v>
      </c>
      <c r="BA441" s="1405" t="s">
        <v>407</v>
      </c>
      <c r="BB441" s="1408"/>
      <c r="BC441" s="1408"/>
      <c r="BD441" s="1404">
        <v>0</v>
      </c>
      <c r="BE441" s="1405" t="s">
        <v>407</v>
      </c>
      <c r="BF441" s="1405" t="s">
        <v>407</v>
      </c>
      <c r="BG441" s="1404">
        <v>0</v>
      </c>
      <c r="BH441" s="1405" t="s">
        <v>407</v>
      </c>
      <c r="BI441" s="1405" t="s">
        <v>407</v>
      </c>
      <c r="BJ441" s="1404">
        <v>0</v>
      </c>
      <c r="BK441" s="1404">
        <v>0</v>
      </c>
      <c r="BL441" s="1404">
        <v>0</v>
      </c>
      <c r="BM441" s="1404">
        <v>0</v>
      </c>
      <c r="BN441" s="1408"/>
      <c r="BO441" s="1404">
        <v>0</v>
      </c>
      <c r="BP441" s="1405" t="s">
        <v>407</v>
      </c>
      <c r="BQ441" s="1405" t="s">
        <v>407</v>
      </c>
      <c r="BR441" s="1404">
        <v>1</v>
      </c>
      <c r="BS441" s="1405" t="s">
        <v>713</v>
      </c>
      <c r="BT441" s="1405" t="s">
        <v>407</v>
      </c>
      <c r="BU441" s="1405" t="s">
        <v>407</v>
      </c>
      <c r="BV441" s="1405" t="s">
        <v>1299</v>
      </c>
      <c r="BW441" s="1404">
        <v>0</v>
      </c>
      <c r="BX441" s="1405" t="s">
        <v>407</v>
      </c>
      <c r="BY441" s="1405" t="s">
        <v>407</v>
      </c>
      <c r="BZ441" s="1405" t="s">
        <v>407</v>
      </c>
      <c r="CA441" s="1404">
        <v>0</v>
      </c>
      <c r="CB441" s="1405" t="s">
        <v>407</v>
      </c>
      <c r="CC441" s="1405" t="s">
        <v>677</v>
      </c>
      <c r="CD441" s="1404" t="b">
        <v>0</v>
      </c>
      <c r="CE441" s="1404" t="b">
        <v>0</v>
      </c>
      <c r="CF441" s="1404" t="b">
        <v>0</v>
      </c>
      <c r="CG441" s="1404" t="b">
        <v>0</v>
      </c>
      <c r="CH441" s="1404" t="b">
        <v>0</v>
      </c>
      <c r="CI441" s="1404" t="b">
        <v>0</v>
      </c>
      <c r="CJ441" s="1404" t="b">
        <v>1</v>
      </c>
      <c r="CK441" s="1404" t="b">
        <v>0</v>
      </c>
      <c r="CL441" s="1404" t="b">
        <v>0</v>
      </c>
      <c r="CM441" s="1405" t="s">
        <v>698</v>
      </c>
      <c r="CN441" s="1408"/>
      <c r="CO441" s="1408"/>
      <c r="CP441" s="1408"/>
      <c r="CQ441" s="1404">
        <v>1</v>
      </c>
      <c r="CR441" s="1408"/>
      <c r="CS441" s="1404">
        <v>1</v>
      </c>
      <c r="CT441" s="1405" t="s">
        <v>407</v>
      </c>
      <c r="CU441" s="1408"/>
    </row>
    <row r="442" spans="1:99" hidden="1" x14ac:dyDescent="0.2">
      <c r="A442" s="1404">
        <v>2024</v>
      </c>
      <c r="B442" s="1405" t="s">
        <v>178</v>
      </c>
      <c r="C442" s="1405" t="s">
        <v>869</v>
      </c>
      <c r="D442" s="1406">
        <v>1</v>
      </c>
      <c r="E442" s="1406">
        <v>0</v>
      </c>
      <c r="F442" s="1405" t="s">
        <v>238</v>
      </c>
      <c r="G442" s="1407" t="s">
        <v>705</v>
      </c>
      <c r="H442" s="1405" t="s">
        <v>407</v>
      </c>
      <c r="I442" s="1405" t="s">
        <v>694</v>
      </c>
      <c r="J442" s="1405" t="s">
        <v>298</v>
      </c>
      <c r="K442" s="1405" t="s">
        <v>870</v>
      </c>
      <c r="L442" s="1405" t="s">
        <v>407</v>
      </c>
      <c r="M442" s="1405" t="s">
        <v>407</v>
      </c>
      <c r="N442" s="1408"/>
      <c r="O442" s="1407">
        <v>126</v>
      </c>
      <c r="P442" s="1405" t="s">
        <v>695</v>
      </c>
      <c r="Q442" s="1405" t="s">
        <v>473</v>
      </c>
      <c r="R442" s="1409">
        <v>4480</v>
      </c>
      <c r="S442" s="1409">
        <v>1954</v>
      </c>
      <c r="T442" s="1409">
        <v>172</v>
      </c>
      <c r="U442" s="1407">
        <v>13767</v>
      </c>
      <c r="V442" s="1405" t="s">
        <v>696</v>
      </c>
      <c r="W442" s="1405" t="s">
        <v>706</v>
      </c>
      <c r="X442" s="1405" t="s">
        <v>707</v>
      </c>
      <c r="Y442" s="1405" t="s">
        <v>407</v>
      </c>
      <c r="Z442" s="1404">
        <v>1</v>
      </c>
      <c r="AA442" s="1404">
        <v>0</v>
      </c>
      <c r="AB442" s="1408"/>
      <c r="AC442" s="1408"/>
      <c r="AD442" s="1408"/>
      <c r="AE442" s="1408"/>
      <c r="AF442" s="1408"/>
      <c r="AG442" s="1408"/>
      <c r="AH442" s="1408"/>
      <c r="AI442" s="1406">
        <v>3180</v>
      </c>
      <c r="AJ442" s="1408"/>
      <c r="AK442" s="1408"/>
      <c r="AL442" s="1408"/>
      <c r="AM442" s="1408"/>
      <c r="AN442" s="1408"/>
      <c r="AO442" s="1408"/>
      <c r="AP442" s="1408"/>
      <c r="AQ442" s="1406">
        <v>20120</v>
      </c>
      <c r="AR442" s="1404" t="s">
        <v>407</v>
      </c>
      <c r="AS442" s="1406">
        <v>55.123287671232873</v>
      </c>
      <c r="AT442" s="1406">
        <v>4.4910714285714288</v>
      </c>
      <c r="AU442" s="1406">
        <v>1.2304305283757339E-2</v>
      </c>
      <c r="AV442" s="1406">
        <v>5.1281141343291745</v>
      </c>
      <c r="AW442" s="1406">
        <v>1.404962776528541E-2</v>
      </c>
      <c r="AX442" s="1405" t="s">
        <v>407</v>
      </c>
      <c r="AY442" s="1404">
        <v>0</v>
      </c>
      <c r="AZ442" s="1405" t="s">
        <v>407</v>
      </c>
      <c r="BA442" s="1405" t="s">
        <v>407</v>
      </c>
      <c r="BB442" s="1408"/>
      <c r="BC442" s="1408"/>
      <c r="BD442" s="1404">
        <v>0</v>
      </c>
      <c r="BE442" s="1405" t="s">
        <v>407</v>
      </c>
      <c r="BF442" s="1405" t="s">
        <v>407</v>
      </c>
      <c r="BG442" s="1404">
        <v>0</v>
      </c>
      <c r="BH442" s="1405" t="s">
        <v>407</v>
      </c>
      <c r="BI442" s="1405" t="s">
        <v>407</v>
      </c>
      <c r="BJ442" s="1404">
        <v>0</v>
      </c>
      <c r="BK442" s="1404">
        <v>0</v>
      </c>
      <c r="BL442" s="1404">
        <v>0</v>
      </c>
      <c r="BM442" s="1404">
        <v>0</v>
      </c>
      <c r="BN442" s="1408"/>
      <c r="BO442" s="1404">
        <v>0</v>
      </c>
      <c r="BP442" s="1405" t="s">
        <v>407</v>
      </c>
      <c r="BQ442" s="1405" t="s">
        <v>407</v>
      </c>
      <c r="BR442" s="1404">
        <v>1</v>
      </c>
      <c r="BS442" s="1405" t="s">
        <v>713</v>
      </c>
      <c r="BT442" s="1405" t="s">
        <v>407</v>
      </c>
      <c r="BU442" s="1405" t="s">
        <v>407</v>
      </c>
      <c r="BV442" s="1405" t="s">
        <v>1325</v>
      </c>
      <c r="BW442" s="1404">
        <v>0</v>
      </c>
      <c r="BX442" s="1405" t="s">
        <v>407</v>
      </c>
      <c r="BY442" s="1405" t="s">
        <v>407</v>
      </c>
      <c r="BZ442" s="1405" t="s">
        <v>407</v>
      </c>
      <c r="CA442" s="1404">
        <v>0</v>
      </c>
      <c r="CB442" s="1405" t="s">
        <v>407</v>
      </c>
      <c r="CC442" s="1405" t="s">
        <v>677</v>
      </c>
      <c r="CD442" s="1404" t="b">
        <v>0</v>
      </c>
      <c r="CE442" s="1404" t="b">
        <v>0</v>
      </c>
      <c r="CF442" s="1404" t="b">
        <v>0</v>
      </c>
      <c r="CG442" s="1404" t="b">
        <v>0</v>
      </c>
      <c r="CH442" s="1404" t="b">
        <v>0</v>
      </c>
      <c r="CI442" s="1404" t="b">
        <v>0</v>
      </c>
      <c r="CJ442" s="1404" t="b">
        <v>1</v>
      </c>
      <c r="CK442" s="1404" t="b">
        <v>0</v>
      </c>
      <c r="CL442" s="1404" t="b">
        <v>0</v>
      </c>
      <c r="CM442" s="1405" t="s">
        <v>698</v>
      </c>
      <c r="CN442" s="1408"/>
      <c r="CO442" s="1408"/>
      <c r="CP442" s="1408"/>
      <c r="CQ442" s="1404">
        <v>1</v>
      </c>
      <c r="CR442" s="1408"/>
      <c r="CS442" s="1404">
        <v>1</v>
      </c>
      <c r="CT442" s="1405" t="s">
        <v>407</v>
      </c>
      <c r="CU442" s="1408"/>
    </row>
    <row r="443" spans="1:99" hidden="1" x14ac:dyDescent="0.2">
      <c r="A443" s="1404">
        <v>2024</v>
      </c>
      <c r="B443" s="1405" t="s">
        <v>179</v>
      </c>
      <c r="C443" s="1405" t="s">
        <v>1051</v>
      </c>
      <c r="D443" s="1406">
        <v>1</v>
      </c>
      <c r="E443" s="1406">
        <v>0</v>
      </c>
      <c r="F443" s="1405" t="s">
        <v>238</v>
      </c>
      <c r="G443" s="1407" t="s">
        <v>705</v>
      </c>
      <c r="H443" s="1405" t="s">
        <v>407</v>
      </c>
      <c r="I443" s="1405" t="s">
        <v>694</v>
      </c>
      <c r="J443" s="1405" t="s">
        <v>303</v>
      </c>
      <c r="K443" s="1405" t="s">
        <v>909</v>
      </c>
      <c r="L443" s="1405" t="s">
        <v>407</v>
      </c>
      <c r="M443" s="1405" t="s">
        <v>407</v>
      </c>
      <c r="N443" s="1408"/>
      <c r="O443" s="1407">
        <v>126</v>
      </c>
      <c r="P443" s="1405" t="s">
        <v>695</v>
      </c>
      <c r="Q443" s="1405" t="s">
        <v>474</v>
      </c>
      <c r="R443" s="1409">
        <v>3819</v>
      </c>
      <c r="S443" s="1409">
        <v>1833</v>
      </c>
      <c r="T443" s="1409">
        <v>203</v>
      </c>
      <c r="U443" s="1407">
        <v>13767</v>
      </c>
      <c r="V443" s="1405" t="s">
        <v>696</v>
      </c>
      <c r="W443" s="1405" t="s">
        <v>706</v>
      </c>
      <c r="X443" s="1405" t="s">
        <v>707</v>
      </c>
      <c r="Y443" s="1405" t="s">
        <v>407</v>
      </c>
      <c r="Z443" s="1404">
        <v>1</v>
      </c>
      <c r="AA443" s="1404">
        <v>0</v>
      </c>
      <c r="AB443" s="1408"/>
      <c r="AC443" s="1408"/>
      <c r="AD443" s="1408"/>
      <c r="AE443" s="1408"/>
      <c r="AF443" s="1408"/>
      <c r="AG443" s="1408"/>
      <c r="AH443" s="1408"/>
      <c r="AI443" s="1406">
        <v>0</v>
      </c>
      <c r="AJ443" s="1408"/>
      <c r="AK443" s="1408"/>
      <c r="AL443" s="1408"/>
      <c r="AM443" s="1408"/>
      <c r="AN443" s="1408"/>
      <c r="AO443" s="1408"/>
      <c r="AP443" s="1408"/>
      <c r="AQ443" s="1406">
        <v>61880</v>
      </c>
      <c r="AR443" s="1404" t="s">
        <v>407</v>
      </c>
      <c r="AS443" s="1406">
        <v>169.53424657534248</v>
      </c>
      <c r="AT443" s="1406">
        <v>16.203194553548048</v>
      </c>
      <c r="AU443" s="1406">
        <v>4.4392313845337115E-2</v>
      </c>
      <c r="AV443" s="1406">
        <v>3.1632776206069164</v>
      </c>
      <c r="AW443" s="1406">
        <v>8.6665140290600445E-3</v>
      </c>
      <c r="AX443" s="1405" t="s">
        <v>407</v>
      </c>
      <c r="AY443" s="1404">
        <v>0</v>
      </c>
      <c r="AZ443" s="1405" t="s">
        <v>407</v>
      </c>
      <c r="BA443" s="1405" t="s">
        <v>407</v>
      </c>
      <c r="BB443" s="1408"/>
      <c r="BC443" s="1408"/>
      <c r="BD443" s="1404">
        <v>0</v>
      </c>
      <c r="BE443" s="1405" t="s">
        <v>407</v>
      </c>
      <c r="BF443" s="1405" t="s">
        <v>407</v>
      </c>
      <c r="BG443" s="1404">
        <v>0</v>
      </c>
      <c r="BH443" s="1405" t="s">
        <v>407</v>
      </c>
      <c r="BI443" s="1405" t="s">
        <v>407</v>
      </c>
      <c r="BJ443" s="1404">
        <v>0</v>
      </c>
      <c r="BK443" s="1404">
        <v>0</v>
      </c>
      <c r="BL443" s="1404">
        <v>0</v>
      </c>
      <c r="BM443" s="1404">
        <v>0</v>
      </c>
      <c r="BN443" s="1408"/>
      <c r="BO443" s="1404">
        <v>0</v>
      </c>
      <c r="BP443" s="1405" t="s">
        <v>407</v>
      </c>
      <c r="BQ443" s="1405" t="s">
        <v>407</v>
      </c>
      <c r="BR443" s="1404">
        <v>1</v>
      </c>
      <c r="BS443" s="1405" t="s">
        <v>808</v>
      </c>
      <c r="BT443" s="1405" t="s">
        <v>407</v>
      </c>
      <c r="BU443" s="1405" t="s">
        <v>407</v>
      </c>
      <c r="BV443" s="1405" t="s">
        <v>1006</v>
      </c>
      <c r="BW443" s="1404">
        <v>0</v>
      </c>
      <c r="BX443" s="1405" t="s">
        <v>407</v>
      </c>
      <c r="BY443" s="1405" t="s">
        <v>407</v>
      </c>
      <c r="BZ443" s="1405" t="s">
        <v>407</v>
      </c>
      <c r="CA443" s="1404">
        <v>0</v>
      </c>
      <c r="CB443" s="1405" t="s">
        <v>407</v>
      </c>
      <c r="CC443" s="1405" t="s">
        <v>677</v>
      </c>
      <c r="CD443" s="1404" t="b">
        <v>0</v>
      </c>
      <c r="CE443" s="1404" t="b">
        <v>0</v>
      </c>
      <c r="CF443" s="1404" t="b">
        <v>0</v>
      </c>
      <c r="CG443" s="1404" t="b">
        <v>0</v>
      </c>
      <c r="CH443" s="1404" t="b">
        <v>0</v>
      </c>
      <c r="CI443" s="1404" t="b">
        <v>0</v>
      </c>
      <c r="CJ443" s="1404" t="b">
        <v>1</v>
      </c>
      <c r="CK443" s="1404" t="b">
        <v>0</v>
      </c>
      <c r="CL443" s="1404" t="b">
        <v>0</v>
      </c>
      <c r="CM443" s="1405" t="s">
        <v>698</v>
      </c>
      <c r="CN443" s="1408"/>
      <c r="CO443" s="1408"/>
      <c r="CP443" s="1408"/>
      <c r="CQ443" s="1404">
        <v>1</v>
      </c>
      <c r="CR443" s="1408"/>
      <c r="CS443" s="1404">
        <v>1</v>
      </c>
      <c r="CT443" s="1405" t="s">
        <v>407</v>
      </c>
      <c r="CU443" s="1408"/>
    </row>
    <row r="444" spans="1:99" hidden="1" x14ac:dyDescent="0.2">
      <c r="A444" s="1404">
        <v>2024</v>
      </c>
      <c r="B444" s="1405" t="s">
        <v>189</v>
      </c>
      <c r="C444" s="1405" t="s">
        <v>704</v>
      </c>
      <c r="D444" s="1406">
        <v>1</v>
      </c>
      <c r="E444" s="1406">
        <v>0</v>
      </c>
      <c r="F444" s="1405" t="s">
        <v>238</v>
      </c>
      <c r="G444" s="1407" t="s">
        <v>705</v>
      </c>
      <c r="H444" s="1405" t="s">
        <v>407</v>
      </c>
      <c r="I444" s="1405" t="s">
        <v>694</v>
      </c>
      <c r="J444" s="1405" t="s">
        <v>342</v>
      </c>
      <c r="K444" s="1405" t="s">
        <v>340</v>
      </c>
      <c r="L444" s="1405" t="s">
        <v>407</v>
      </c>
      <c r="M444" s="1405" t="s">
        <v>407</v>
      </c>
      <c r="N444" s="1408"/>
      <c r="O444" s="1407">
        <v>126</v>
      </c>
      <c r="P444" s="1405" t="s">
        <v>695</v>
      </c>
      <c r="Q444" s="1405" t="s">
        <v>483</v>
      </c>
      <c r="R444" s="1409">
        <v>3181</v>
      </c>
      <c r="S444" s="1409">
        <v>1511</v>
      </c>
      <c r="T444" s="1409">
        <v>82</v>
      </c>
      <c r="U444" s="1407">
        <v>13767</v>
      </c>
      <c r="V444" s="1405" t="s">
        <v>696</v>
      </c>
      <c r="W444" s="1405" t="s">
        <v>706</v>
      </c>
      <c r="X444" s="1405" t="s">
        <v>707</v>
      </c>
      <c r="Y444" s="1405" t="s">
        <v>407</v>
      </c>
      <c r="Z444" s="1404">
        <v>1</v>
      </c>
      <c r="AA444" s="1404">
        <v>0</v>
      </c>
      <c r="AB444" s="1408"/>
      <c r="AC444" s="1408"/>
      <c r="AD444" s="1408"/>
      <c r="AE444" s="1408"/>
      <c r="AF444" s="1408"/>
      <c r="AG444" s="1408"/>
      <c r="AH444" s="1408"/>
      <c r="AI444" s="1406">
        <v>0</v>
      </c>
      <c r="AJ444" s="1408"/>
      <c r="AK444" s="1408"/>
      <c r="AL444" s="1408"/>
      <c r="AM444" s="1408"/>
      <c r="AN444" s="1408"/>
      <c r="AO444" s="1408"/>
      <c r="AP444" s="1408"/>
      <c r="AQ444" s="1406">
        <v>7440</v>
      </c>
      <c r="AR444" s="1404" t="s">
        <v>407</v>
      </c>
      <c r="AS444" s="1406">
        <v>20.383561643835616</v>
      </c>
      <c r="AT444" s="1406">
        <v>2.3388871424080477</v>
      </c>
      <c r="AU444" s="1406">
        <v>6.4079099792001305E-3</v>
      </c>
      <c r="AV444" s="1406">
        <v>8.5020302594264477E-2</v>
      </c>
      <c r="AW444" s="1406">
        <v>2.3293233587469721E-4</v>
      </c>
      <c r="AX444" s="1405" t="s">
        <v>407</v>
      </c>
      <c r="AY444" s="1404">
        <v>0</v>
      </c>
      <c r="AZ444" s="1405" t="s">
        <v>407</v>
      </c>
      <c r="BA444" s="1405" t="s">
        <v>407</v>
      </c>
      <c r="BB444" s="1408"/>
      <c r="BC444" s="1408"/>
      <c r="BD444" s="1404">
        <v>0</v>
      </c>
      <c r="BE444" s="1405" t="s">
        <v>407</v>
      </c>
      <c r="BF444" s="1405" t="s">
        <v>407</v>
      </c>
      <c r="BG444" s="1404">
        <v>0</v>
      </c>
      <c r="BH444" s="1405" t="s">
        <v>407</v>
      </c>
      <c r="BI444" s="1405" t="s">
        <v>407</v>
      </c>
      <c r="BJ444" s="1404">
        <v>0</v>
      </c>
      <c r="BK444" s="1404">
        <v>0</v>
      </c>
      <c r="BL444" s="1404">
        <v>0</v>
      </c>
      <c r="BM444" s="1404">
        <v>0</v>
      </c>
      <c r="BN444" s="1408"/>
      <c r="BO444" s="1404">
        <v>0</v>
      </c>
      <c r="BP444" s="1405" t="s">
        <v>407</v>
      </c>
      <c r="BQ444" s="1405" t="s">
        <v>407</v>
      </c>
      <c r="BR444" s="1404">
        <v>1</v>
      </c>
      <c r="BS444" s="1405" t="s">
        <v>808</v>
      </c>
      <c r="BT444" s="1405" t="s">
        <v>407</v>
      </c>
      <c r="BU444" s="1405" t="s">
        <v>407</v>
      </c>
      <c r="BV444" s="1405" t="s">
        <v>846</v>
      </c>
      <c r="BW444" s="1404">
        <v>0</v>
      </c>
      <c r="BX444" s="1405" t="s">
        <v>407</v>
      </c>
      <c r="BY444" s="1405" t="s">
        <v>407</v>
      </c>
      <c r="BZ444" s="1405" t="s">
        <v>407</v>
      </c>
      <c r="CA444" s="1404">
        <v>0</v>
      </c>
      <c r="CB444" s="1405" t="s">
        <v>407</v>
      </c>
      <c r="CC444" s="1405" t="s">
        <v>677</v>
      </c>
      <c r="CD444" s="1404" t="b">
        <v>0</v>
      </c>
      <c r="CE444" s="1404" t="b">
        <v>0</v>
      </c>
      <c r="CF444" s="1404" t="b">
        <v>0</v>
      </c>
      <c r="CG444" s="1404" t="b">
        <v>0</v>
      </c>
      <c r="CH444" s="1404" t="b">
        <v>0</v>
      </c>
      <c r="CI444" s="1404" t="b">
        <v>0</v>
      </c>
      <c r="CJ444" s="1404" t="b">
        <v>1</v>
      </c>
      <c r="CK444" s="1404" t="b">
        <v>0</v>
      </c>
      <c r="CL444" s="1404" t="b">
        <v>0</v>
      </c>
      <c r="CM444" s="1405" t="s">
        <v>698</v>
      </c>
      <c r="CN444" s="1408"/>
      <c r="CO444" s="1408"/>
      <c r="CP444" s="1408"/>
      <c r="CQ444" s="1404">
        <v>1</v>
      </c>
      <c r="CR444" s="1408"/>
      <c r="CS444" s="1404">
        <v>1</v>
      </c>
      <c r="CT444" s="1405" t="s">
        <v>407</v>
      </c>
      <c r="CU444" s="1408"/>
    </row>
    <row r="445" spans="1:99" hidden="1" x14ac:dyDescent="0.2">
      <c r="A445" s="1404">
        <v>2024</v>
      </c>
      <c r="B445" s="1405" t="s">
        <v>189</v>
      </c>
      <c r="C445" s="1405" t="s">
        <v>716</v>
      </c>
      <c r="D445" s="1406">
        <v>1</v>
      </c>
      <c r="E445" s="1406">
        <v>0</v>
      </c>
      <c r="F445" s="1405" t="s">
        <v>238</v>
      </c>
      <c r="G445" s="1407" t="s">
        <v>705</v>
      </c>
      <c r="H445" s="1405" t="s">
        <v>407</v>
      </c>
      <c r="I445" s="1405" t="s">
        <v>694</v>
      </c>
      <c r="J445" s="1405" t="s">
        <v>342</v>
      </c>
      <c r="K445" s="1405" t="s">
        <v>746</v>
      </c>
      <c r="L445" s="1405" t="s">
        <v>609</v>
      </c>
      <c r="M445" s="1405" t="s">
        <v>407</v>
      </c>
      <c r="N445" s="1408"/>
      <c r="O445" s="1407">
        <v>126</v>
      </c>
      <c r="P445" s="1405" t="s">
        <v>695</v>
      </c>
      <c r="Q445" s="1405" t="s">
        <v>483</v>
      </c>
      <c r="R445" s="1409">
        <v>61906</v>
      </c>
      <c r="S445" s="1409">
        <v>44265</v>
      </c>
      <c r="T445" s="1409">
        <v>2996</v>
      </c>
      <c r="U445" s="1407">
        <v>13767</v>
      </c>
      <c r="V445" s="1405" t="s">
        <v>696</v>
      </c>
      <c r="W445" s="1405" t="s">
        <v>706</v>
      </c>
      <c r="X445" s="1405" t="s">
        <v>707</v>
      </c>
      <c r="Y445" s="1405" t="s">
        <v>407</v>
      </c>
      <c r="Z445" s="1404">
        <v>1</v>
      </c>
      <c r="AA445" s="1404">
        <v>0</v>
      </c>
      <c r="AB445" s="1408"/>
      <c r="AC445" s="1408"/>
      <c r="AD445" s="1408"/>
      <c r="AE445" s="1408"/>
      <c r="AF445" s="1408"/>
      <c r="AG445" s="1408"/>
      <c r="AH445" s="1408"/>
      <c r="AI445" s="1406">
        <v>0</v>
      </c>
      <c r="AJ445" s="1408"/>
      <c r="AK445" s="1408"/>
      <c r="AL445" s="1408"/>
      <c r="AM445" s="1408"/>
      <c r="AN445" s="1408"/>
      <c r="AO445" s="1408"/>
      <c r="AP445" s="1408"/>
      <c r="AQ445" s="1406">
        <v>2880</v>
      </c>
      <c r="AR445" s="1404" t="s">
        <v>407</v>
      </c>
      <c r="AS445" s="1406">
        <v>7.8904109589041092</v>
      </c>
      <c r="AT445" s="1406">
        <v>4.6522146480147318E-2</v>
      </c>
      <c r="AU445" s="1406">
        <v>1.2745793556204744E-4</v>
      </c>
      <c r="AV445" s="1406">
        <v>8.5020302594264477E-2</v>
      </c>
      <c r="AW445" s="1406">
        <v>2.3293233587469721E-4</v>
      </c>
      <c r="AX445" s="1405" t="s">
        <v>407</v>
      </c>
      <c r="AY445" s="1404">
        <v>0</v>
      </c>
      <c r="AZ445" s="1405" t="s">
        <v>407</v>
      </c>
      <c r="BA445" s="1405" t="s">
        <v>407</v>
      </c>
      <c r="BB445" s="1408"/>
      <c r="BC445" s="1408"/>
      <c r="BD445" s="1404">
        <v>0</v>
      </c>
      <c r="BE445" s="1405" t="s">
        <v>407</v>
      </c>
      <c r="BF445" s="1405" t="s">
        <v>407</v>
      </c>
      <c r="BG445" s="1404">
        <v>0</v>
      </c>
      <c r="BH445" s="1405" t="s">
        <v>407</v>
      </c>
      <c r="BI445" s="1405" t="s">
        <v>407</v>
      </c>
      <c r="BJ445" s="1404">
        <v>0</v>
      </c>
      <c r="BK445" s="1404">
        <v>0</v>
      </c>
      <c r="BL445" s="1404">
        <v>0</v>
      </c>
      <c r="BM445" s="1404">
        <v>0</v>
      </c>
      <c r="BN445" s="1408"/>
      <c r="BO445" s="1404">
        <v>0</v>
      </c>
      <c r="BP445" s="1405" t="s">
        <v>407</v>
      </c>
      <c r="BQ445" s="1405" t="s">
        <v>407</v>
      </c>
      <c r="BR445" s="1404">
        <v>1</v>
      </c>
      <c r="BS445" s="1405" t="s">
        <v>808</v>
      </c>
      <c r="BT445" s="1405" t="s">
        <v>407</v>
      </c>
      <c r="BU445" s="1405" t="s">
        <v>407</v>
      </c>
      <c r="BV445" s="1405" t="s">
        <v>846</v>
      </c>
      <c r="BW445" s="1404">
        <v>0</v>
      </c>
      <c r="BX445" s="1405" t="s">
        <v>407</v>
      </c>
      <c r="BY445" s="1405" t="s">
        <v>407</v>
      </c>
      <c r="BZ445" s="1405" t="s">
        <v>407</v>
      </c>
      <c r="CA445" s="1404">
        <v>1</v>
      </c>
      <c r="CB445" s="1405" t="s">
        <v>407</v>
      </c>
      <c r="CC445" s="1405" t="s">
        <v>677</v>
      </c>
      <c r="CD445" s="1404" t="b">
        <v>0</v>
      </c>
      <c r="CE445" s="1404" t="b">
        <v>0</v>
      </c>
      <c r="CF445" s="1404" t="b">
        <v>0</v>
      </c>
      <c r="CG445" s="1404" t="b">
        <v>0</v>
      </c>
      <c r="CH445" s="1404" t="b">
        <v>0</v>
      </c>
      <c r="CI445" s="1404" t="b">
        <v>0</v>
      </c>
      <c r="CJ445" s="1404" t="b">
        <v>1</v>
      </c>
      <c r="CK445" s="1404" t="b">
        <v>0</v>
      </c>
      <c r="CL445" s="1404" t="b">
        <v>0</v>
      </c>
      <c r="CM445" s="1405" t="s">
        <v>698</v>
      </c>
      <c r="CN445" s="1408"/>
      <c r="CO445" s="1408"/>
      <c r="CP445" s="1408"/>
      <c r="CQ445" s="1404">
        <v>1</v>
      </c>
      <c r="CR445" s="1408"/>
      <c r="CS445" s="1404">
        <v>1</v>
      </c>
      <c r="CT445" s="1405" t="s">
        <v>407</v>
      </c>
      <c r="CU445" s="1408"/>
    </row>
    <row r="446" spans="1:99" hidden="1" x14ac:dyDescent="0.2">
      <c r="A446" s="1404">
        <v>2024</v>
      </c>
      <c r="B446" s="1405" t="s">
        <v>178</v>
      </c>
      <c r="C446" s="1405" t="s">
        <v>825</v>
      </c>
      <c r="D446" s="1406">
        <v>1</v>
      </c>
      <c r="E446" s="1406">
        <v>0</v>
      </c>
      <c r="F446" s="1405" t="s">
        <v>238</v>
      </c>
      <c r="G446" s="1407" t="s">
        <v>705</v>
      </c>
      <c r="H446" s="1405" t="s">
        <v>407</v>
      </c>
      <c r="I446" s="1405" t="s">
        <v>694</v>
      </c>
      <c r="J446" s="1405" t="s">
        <v>298</v>
      </c>
      <c r="K446" s="1405" t="s">
        <v>826</v>
      </c>
      <c r="L446" s="1405" t="s">
        <v>407</v>
      </c>
      <c r="M446" s="1405" t="s">
        <v>407</v>
      </c>
      <c r="N446" s="1408"/>
      <c r="O446" s="1407">
        <v>126</v>
      </c>
      <c r="P446" s="1405" t="s">
        <v>695</v>
      </c>
      <c r="Q446" s="1405" t="s">
        <v>473</v>
      </c>
      <c r="R446" s="1409">
        <v>6551</v>
      </c>
      <c r="S446" s="1409">
        <v>3079</v>
      </c>
      <c r="T446" s="1409">
        <v>282</v>
      </c>
      <c r="U446" s="1407">
        <v>13767</v>
      </c>
      <c r="V446" s="1405" t="s">
        <v>696</v>
      </c>
      <c r="W446" s="1405" t="s">
        <v>706</v>
      </c>
      <c r="X446" s="1405" t="s">
        <v>707</v>
      </c>
      <c r="Y446" s="1405" t="s">
        <v>407</v>
      </c>
      <c r="Z446" s="1404">
        <v>1</v>
      </c>
      <c r="AA446" s="1404">
        <v>0</v>
      </c>
      <c r="AB446" s="1408"/>
      <c r="AC446" s="1408"/>
      <c r="AD446" s="1408"/>
      <c r="AE446" s="1408"/>
      <c r="AF446" s="1408"/>
      <c r="AG446" s="1408"/>
      <c r="AH446" s="1408"/>
      <c r="AI446" s="1406">
        <v>0</v>
      </c>
      <c r="AJ446" s="1408"/>
      <c r="AK446" s="1408"/>
      <c r="AL446" s="1408"/>
      <c r="AM446" s="1408"/>
      <c r="AN446" s="1408"/>
      <c r="AO446" s="1408"/>
      <c r="AP446" s="1408"/>
      <c r="AQ446" s="1406">
        <v>6500</v>
      </c>
      <c r="AR446" s="1404" t="s">
        <v>407</v>
      </c>
      <c r="AS446" s="1406">
        <v>17.80821917808219</v>
      </c>
      <c r="AT446" s="1406">
        <v>0.99221492901847042</v>
      </c>
      <c r="AU446" s="1406">
        <v>2.7183970658040285E-3</v>
      </c>
      <c r="AV446" s="1406">
        <v>5.1281141343291745</v>
      </c>
      <c r="AW446" s="1406">
        <v>1.404962776528541E-2</v>
      </c>
      <c r="AX446" s="1405" t="s">
        <v>830</v>
      </c>
      <c r="AY446" s="1404">
        <v>0</v>
      </c>
      <c r="AZ446" s="1405" t="s">
        <v>407</v>
      </c>
      <c r="BA446" s="1405" t="s">
        <v>407</v>
      </c>
      <c r="BB446" s="1408"/>
      <c r="BC446" s="1408"/>
      <c r="BD446" s="1404">
        <v>0</v>
      </c>
      <c r="BE446" s="1405" t="s">
        <v>407</v>
      </c>
      <c r="BF446" s="1405" t="s">
        <v>407</v>
      </c>
      <c r="BG446" s="1404">
        <v>0</v>
      </c>
      <c r="BH446" s="1405" t="s">
        <v>407</v>
      </c>
      <c r="BI446" s="1405" t="s">
        <v>407</v>
      </c>
      <c r="BJ446" s="1404">
        <v>0</v>
      </c>
      <c r="BK446" s="1404">
        <v>0</v>
      </c>
      <c r="BL446" s="1404">
        <v>0</v>
      </c>
      <c r="BM446" s="1404">
        <v>0</v>
      </c>
      <c r="BN446" s="1408"/>
      <c r="BO446" s="1404">
        <v>0</v>
      </c>
      <c r="BP446" s="1405" t="s">
        <v>407</v>
      </c>
      <c r="BQ446" s="1405" t="s">
        <v>407</v>
      </c>
      <c r="BR446" s="1404">
        <v>1</v>
      </c>
      <c r="BS446" s="1405" t="s">
        <v>808</v>
      </c>
      <c r="BT446" s="1405" t="s">
        <v>407</v>
      </c>
      <c r="BU446" s="1405" t="s">
        <v>407</v>
      </c>
      <c r="BV446" s="1405" t="s">
        <v>831</v>
      </c>
      <c r="BW446" s="1404">
        <v>0</v>
      </c>
      <c r="BX446" s="1405" t="s">
        <v>407</v>
      </c>
      <c r="BY446" s="1405" t="s">
        <v>407</v>
      </c>
      <c r="BZ446" s="1405" t="s">
        <v>407</v>
      </c>
      <c r="CA446" s="1404">
        <v>0</v>
      </c>
      <c r="CB446" s="1405" t="s">
        <v>407</v>
      </c>
      <c r="CC446" s="1405" t="s">
        <v>677</v>
      </c>
      <c r="CD446" s="1404" t="b">
        <v>0</v>
      </c>
      <c r="CE446" s="1404" t="b">
        <v>0</v>
      </c>
      <c r="CF446" s="1404" t="b">
        <v>0</v>
      </c>
      <c r="CG446" s="1404" t="b">
        <v>0</v>
      </c>
      <c r="CH446" s="1404" t="b">
        <v>0</v>
      </c>
      <c r="CI446" s="1404" t="b">
        <v>0</v>
      </c>
      <c r="CJ446" s="1404" t="b">
        <v>1</v>
      </c>
      <c r="CK446" s="1404" t="b">
        <v>0</v>
      </c>
      <c r="CL446" s="1404" t="b">
        <v>0</v>
      </c>
      <c r="CM446" s="1405" t="s">
        <v>698</v>
      </c>
      <c r="CN446" s="1408"/>
      <c r="CO446" s="1408"/>
      <c r="CP446" s="1408"/>
      <c r="CQ446" s="1404">
        <v>1</v>
      </c>
      <c r="CR446" s="1408"/>
      <c r="CS446" s="1404">
        <v>1</v>
      </c>
      <c r="CT446" s="1405" t="s">
        <v>407</v>
      </c>
      <c r="CU446" s="1408"/>
    </row>
    <row r="447" spans="1:99" hidden="1" x14ac:dyDescent="0.2">
      <c r="A447" s="1404">
        <v>2024</v>
      </c>
      <c r="B447" s="1405" t="s">
        <v>179</v>
      </c>
      <c r="C447" s="1405" t="s">
        <v>1041</v>
      </c>
      <c r="D447" s="1406">
        <v>1</v>
      </c>
      <c r="E447" s="1406">
        <v>0</v>
      </c>
      <c r="F447" s="1405" t="s">
        <v>238</v>
      </c>
      <c r="G447" s="1407" t="s">
        <v>705</v>
      </c>
      <c r="H447" s="1405" t="s">
        <v>407</v>
      </c>
      <c r="I447" s="1405" t="s">
        <v>694</v>
      </c>
      <c r="J447" s="1405" t="s">
        <v>303</v>
      </c>
      <c r="K447" s="1405" t="s">
        <v>897</v>
      </c>
      <c r="L447" s="1405" t="s">
        <v>407</v>
      </c>
      <c r="M447" s="1405" t="s">
        <v>407</v>
      </c>
      <c r="N447" s="1408"/>
      <c r="O447" s="1407">
        <v>126</v>
      </c>
      <c r="P447" s="1405" t="s">
        <v>695</v>
      </c>
      <c r="Q447" s="1405" t="s">
        <v>474</v>
      </c>
      <c r="R447" s="1409">
        <v>16685</v>
      </c>
      <c r="S447" s="1409">
        <v>7980</v>
      </c>
      <c r="T447" s="1409">
        <v>948</v>
      </c>
      <c r="U447" s="1407">
        <v>13767</v>
      </c>
      <c r="V447" s="1405" t="s">
        <v>696</v>
      </c>
      <c r="W447" s="1405" t="s">
        <v>706</v>
      </c>
      <c r="X447" s="1405" t="s">
        <v>707</v>
      </c>
      <c r="Y447" s="1405" t="s">
        <v>407</v>
      </c>
      <c r="Z447" s="1404">
        <v>1</v>
      </c>
      <c r="AA447" s="1404">
        <v>0</v>
      </c>
      <c r="AB447" s="1408"/>
      <c r="AC447" s="1408"/>
      <c r="AD447" s="1408"/>
      <c r="AE447" s="1408"/>
      <c r="AF447" s="1408"/>
      <c r="AG447" s="1408"/>
      <c r="AH447" s="1408"/>
      <c r="AI447" s="1406">
        <v>0</v>
      </c>
      <c r="AJ447" s="1408"/>
      <c r="AK447" s="1408"/>
      <c r="AL447" s="1408"/>
      <c r="AM447" s="1408"/>
      <c r="AN447" s="1408"/>
      <c r="AO447" s="1408"/>
      <c r="AP447" s="1408"/>
      <c r="AQ447" s="1406">
        <v>41560</v>
      </c>
      <c r="AR447" s="1404" t="s">
        <v>407</v>
      </c>
      <c r="AS447" s="1406">
        <v>113.86301369863014</v>
      </c>
      <c r="AT447" s="1406">
        <v>2.4908600539406653</v>
      </c>
      <c r="AU447" s="1406">
        <v>6.8242741203853848E-3</v>
      </c>
      <c r="AV447" s="1406">
        <v>3.1632776206069164</v>
      </c>
      <c r="AW447" s="1406">
        <v>8.6665140290600445E-3</v>
      </c>
      <c r="AX447" s="1405" t="s">
        <v>407</v>
      </c>
      <c r="AY447" s="1404">
        <v>0</v>
      </c>
      <c r="AZ447" s="1405" t="s">
        <v>407</v>
      </c>
      <c r="BA447" s="1405" t="s">
        <v>407</v>
      </c>
      <c r="BB447" s="1408"/>
      <c r="BC447" s="1408"/>
      <c r="BD447" s="1404">
        <v>0</v>
      </c>
      <c r="BE447" s="1405" t="s">
        <v>407</v>
      </c>
      <c r="BF447" s="1405" t="s">
        <v>407</v>
      </c>
      <c r="BG447" s="1404">
        <v>0</v>
      </c>
      <c r="BH447" s="1405" t="s">
        <v>407</v>
      </c>
      <c r="BI447" s="1405" t="s">
        <v>407</v>
      </c>
      <c r="BJ447" s="1404">
        <v>0</v>
      </c>
      <c r="BK447" s="1404">
        <v>0</v>
      </c>
      <c r="BL447" s="1404">
        <v>0</v>
      </c>
      <c r="BM447" s="1404">
        <v>0</v>
      </c>
      <c r="BN447" s="1408"/>
      <c r="BO447" s="1404">
        <v>0</v>
      </c>
      <c r="BP447" s="1405" t="s">
        <v>407</v>
      </c>
      <c r="BQ447" s="1405" t="s">
        <v>407</v>
      </c>
      <c r="BR447" s="1404">
        <v>1</v>
      </c>
      <c r="BS447" s="1405" t="s">
        <v>713</v>
      </c>
      <c r="BT447" s="1405" t="s">
        <v>407</v>
      </c>
      <c r="BU447" s="1405" t="s">
        <v>407</v>
      </c>
      <c r="BV447" s="1405" t="s">
        <v>1332</v>
      </c>
      <c r="BW447" s="1404">
        <v>0</v>
      </c>
      <c r="BX447" s="1405" t="s">
        <v>407</v>
      </c>
      <c r="BY447" s="1405" t="s">
        <v>407</v>
      </c>
      <c r="BZ447" s="1405" t="s">
        <v>407</v>
      </c>
      <c r="CA447" s="1404">
        <v>0</v>
      </c>
      <c r="CB447" s="1405" t="s">
        <v>407</v>
      </c>
      <c r="CC447" s="1405" t="s">
        <v>677</v>
      </c>
      <c r="CD447" s="1404" t="b">
        <v>0</v>
      </c>
      <c r="CE447" s="1404" t="b">
        <v>0</v>
      </c>
      <c r="CF447" s="1404" t="b">
        <v>0</v>
      </c>
      <c r="CG447" s="1404" t="b">
        <v>0</v>
      </c>
      <c r="CH447" s="1404" t="b">
        <v>0</v>
      </c>
      <c r="CI447" s="1404" t="b">
        <v>0</v>
      </c>
      <c r="CJ447" s="1404" t="b">
        <v>1</v>
      </c>
      <c r="CK447" s="1404" t="b">
        <v>0</v>
      </c>
      <c r="CL447" s="1404" t="b">
        <v>0</v>
      </c>
      <c r="CM447" s="1405" t="s">
        <v>698</v>
      </c>
      <c r="CN447" s="1408"/>
      <c r="CO447" s="1408"/>
      <c r="CP447" s="1408"/>
      <c r="CQ447" s="1404">
        <v>1</v>
      </c>
      <c r="CR447" s="1408"/>
      <c r="CS447" s="1404">
        <v>1</v>
      </c>
      <c r="CT447" s="1405" t="s">
        <v>407</v>
      </c>
      <c r="CU447" s="1408"/>
    </row>
    <row r="448" spans="1:99" hidden="1" x14ac:dyDescent="0.2">
      <c r="A448" s="1404">
        <v>2024</v>
      </c>
      <c r="B448" s="1405" t="s">
        <v>178</v>
      </c>
      <c r="C448" s="1405" t="s">
        <v>850</v>
      </c>
      <c r="D448" s="1406">
        <v>1</v>
      </c>
      <c r="E448" s="1406">
        <v>0</v>
      </c>
      <c r="F448" s="1405" t="s">
        <v>238</v>
      </c>
      <c r="G448" s="1407" t="s">
        <v>705</v>
      </c>
      <c r="H448" s="1405" t="s">
        <v>407</v>
      </c>
      <c r="I448" s="1405" t="s">
        <v>694</v>
      </c>
      <c r="J448" s="1405" t="s">
        <v>298</v>
      </c>
      <c r="K448" s="1405" t="s">
        <v>851</v>
      </c>
      <c r="L448" s="1405" t="s">
        <v>407</v>
      </c>
      <c r="M448" s="1405" t="s">
        <v>407</v>
      </c>
      <c r="N448" s="1408"/>
      <c r="O448" s="1407">
        <v>126</v>
      </c>
      <c r="P448" s="1405" t="s">
        <v>695</v>
      </c>
      <c r="Q448" s="1405" t="s">
        <v>473</v>
      </c>
      <c r="R448" s="1409">
        <v>6676</v>
      </c>
      <c r="S448" s="1409">
        <v>2922</v>
      </c>
      <c r="T448" s="1409">
        <v>233</v>
      </c>
      <c r="U448" s="1407">
        <v>13767</v>
      </c>
      <c r="V448" s="1405" t="s">
        <v>696</v>
      </c>
      <c r="W448" s="1405" t="s">
        <v>706</v>
      </c>
      <c r="X448" s="1405" t="s">
        <v>707</v>
      </c>
      <c r="Y448" s="1405" t="s">
        <v>407</v>
      </c>
      <c r="Z448" s="1404">
        <v>1</v>
      </c>
      <c r="AA448" s="1404">
        <v>0</v>
      </c>
      <c r="AB448" s="1408"/>
      <c r="AC448" s="1408"/>
      <c r="AD448" s="1408"/>
      <c r="AE448" s="1408"/>
      <c r="AF448" s="1408"/>
      <c r="AG448" s="1408"/>
      <c r="AH448" s="1408"/>
      <c r="AI448" s="1406">
        <v>0</v>
      </c>
      <c r="AJ448" s="1408"/>
      <c r="AK448" s="1408"/>
      <c r="AL448" s="1408"/>
      <c r="AM448" s="1408"/>
      <c r="AN448" s="1408"/>
      <c r="AO448" s="1408"/>
      <c r="AP448" s="1408"/>
      <c r="AQ448" s="1406">
        <v>2665</v>
      </c>
      <c r="AR448" s="1404" t="s">
        <v>407</v>
      </c>
      <c r="AS448" s="1406">
        <v>7.3013698630136989</v>
      </c>
      <c r="AT448" s="1406">
        <v>0.39919113241461951</v>
      </c>
      <c r="AU448" s="1406">
        <v>1.0936743353825193E-3</v>
      </c>
      <c r="AV448" s="1406">
        <v>5.1281141343291745</v>
      </c>
      <c r="AW448" s="1406">
        <v>1.404962776528541E-2</v>
      </c>
      <c r="AX448" s="1405" t="s">
        <v>1314</v>
      </c>
      <c r="AY448" s="1404">
        <v>0</v>
      </c>
      <c r="AZ448" s="1405" t="s">
        <v>407</v>
      </c>
      <c r="BA448" s="1405" t="s">
        <v>407</v>
      </c>
      <c r="BB448" s="1408"/>
      <c r="BC448" s="1408"/>
      <c r="BD448" s="1404">
        <v>0</v>
      </c>
      <c r="BE448" s="1405" t="s">
        <v>407</v>
      </c>
      <c r="BF448" s="1405" t="s">
        <v>407</v>
      </c>
      <c r="BG448" s="1404">
        <v>0</v>
      </c>
      <c r="BH448" s="1405" t="s">
        <v>407</v>
      </c>
      <c r="BI448" s="1405" t="s">
        <v>407</v>
      </c>
      <c r="BJ448" s="1404">
        <v>0</v>
      </c>
      <c r="BK448" s="1404">
        <v>0</v>
      </c>
      <c r="BL448" s="1404">
        <v>0</v>
      </c>
      <c r="BM448" s="1404">
        <v>0</v>
      </c>
      <c r="BN448" s="1408"/>
      <c r="BO448" s="1404">
        <v>0</v>
      </c>
      <c r="BP448" s="1405" t="s">
        <v>407</v>
      </c>
      <c r="BQ448" s="1405" t="s">
        <v>407</v>
      </c>
      <c r="BR448" s="1404">
        <v>1</v>
      </c>
      <c r="BS448" s="1405" t="s">
        <v>808</v>
      </c>
      <c r="BT448" s="1405" t="s">
        <v>407</v>
      </c>
      <c r="BU448" s="1405" t="s">
        <v>407</v>
      </c>
      <c r="BV448" s="1405" t="s">
        <v>407</v>
      </c>
      <c r="BW448" s="1404">
        <v>0</v>
      </c>
      <c r="BX448" s="1405" t="s">
        <v>407</v>
      </c>
      <c r="BY448" s="1405" t="s">
        <v>407</v>
      </c>
      <c r="BZ448" s="1405" t="s">
        <v>407</v>
      </c>
      <c r="CA448" s="1404">
        <v>0</v>
      </c>
      <c r="CB448" s="1405" t="s">
        <v>407</v>
      </c>
      <c r="CC448" s="1405" t="s">
        <v>677</v>
      </c>
      <c r="CD448" s="1404" t="b">
        <v>0</v>
      </c>
      <c r="CE448" s="1404" t="b">
        <v>0</v>
      </c>
      <c r="CF448" s="1404" t="b">
        <v>0</v>
      </c>
      <c r="CG448" s="1404" t="b">
        <v>0</v>
      </c>
      <c r="CH448" s="1404" t="b">
        <v>0</v>
      </c>
      <c r="CI448" s="1404" t="b">
        <v>0</v>
      </c>
      <c r="CJ448" s="1404" t="b">
        <v>1</v>
      </c>
      <c r="CK448" s="1404" t="b">
        <v>0</v>
      </c>
      <c r="CL448" s="1404" t="b">
        <v>0</v>
      </c>
      <c r="CM448" s="1405" t="s">
        <v>698</v>
      </c>
      <c r="CN448" s="1408"/>
      <c r="CO448" s="1408"/>
      <c r="CP448" s="1408"/>
      <c r="CQ448" s="1404">
        <v>1</v>
      </c>
      <c r="CR448" s="1408"/>
      <c r="CS448" s="1404">
        <v>1</v>
      </c>
      <c r="CT448" s="1405" t="s">
        <v>407</v>
      </c>
      <c r="CU448" s="1408"/>
    </row>
    <row r="449" spans="1:99" hidden="1" x14ac:dyDescent="0.2">
      <c r="A449" s="1404">
        <v>2024</v>
      </c>
      <c r="B449" s="1405" t="s">
        <v>180</v>
      </c>
      <c r="C449" s="1405" t="s">
        <v>1245</v>
      </c>
      <c r="D449" s="1406">
        <v>1</v>
      </c>
      <c r="E449" s="1406">
        <v>0</v>
      </c>
      <c r="F449" s="1405" t="s">
        <v>238</v>
      </c>
      <c r="G449" s="1407" t="s">
        <v>705</v>
      </c>
      <c r="H449" s="1405" t="s">
        <v>407</v>
      </c>
      <c r="I449" s="1405" t="s">
        <v>694</v>
      </c>
      <c r="J449" s="1405" t="s">
        <v>307</v>
      </c>
      <c r="K449" s="1405" t="s">
        <v>1246</v>
      </c>
      <c r="L449" s="1405" t="s">
        <v>407</v>
      </c>
      <c r="M449" s="1405" t="s">
        <v>407</v>
      </c>
      <c r="N449" s="1404">
        <v>2014</v>
      </c>
      <c r="O449" s="1407">
        <v>126</v>
      </c>
      <c r="P449" s="1405" t="s">
        <v>695</v>
      </c>
      <c r="Q449" s="1405" t="s">
        <v>475</v>
      </c>
      <c r="R449" s="1409">
        <v>4976</v>
      </c>
      <c r="S449" s="1409">
        <v>4148</v>
      </c>
      <c r="T449" s="1409">
        <v>248</v>
      </c>
      <c r="U449" s="1407">
        <v>13767</v>
      </c>
      <c r="V449" s="1405" t="s">
        <v>696</v>
      </c>
      <c r="W449" s="1405" t="s">
        <v>706</v>
      </c>
      <c r="X449" s="1405" t="s">
        <v>707</v>
      </c>
      <c r="Y449" s="1405" t="s">
        <v>407</v>
      </c>
      <c r="Z449" s="1404">
        <v>1</v>
      </c>
      <c r="AA449" s="1404">
        <v>0</v>
      </c>
      <c r="AB449" s="1408"/>
      <c r="AC449" s="1408"/>
      <c r="AD449" s="1408"/>
      <c r="AE449" s="1408"/>
      <c r="AF449" s="1408"/>
      <c r="AG449" s="1408"/>
      <c r="AH449" s="1408"/>
      <c r="AI449" s="1406">
        <v>2460</v>
      </c>
      <c r="AJ449" s="1408"/>
      <c r="AK449" s="1408"/>
      <c r="AL449" s="1408"/>
      <c r="AM449" s="1408"/>
      <c r="AN449" s="1408"/>
      <c r="AO449" s="1408"/>
      <c r="AP449" s="1408"/>
      <c r="AQ449" s="1406">
        <v>2460</v>
      </c>
      <c r="AR449" s="1404" t="s">
        <v>407</v>
      </c>
      <c r="AS449" s="1406">
        <v>6.7397260273972606</v>
      </c>
      <c r="AT449" s="1406">
        <v>0.49437299035369775</v>
      </c>
      <c r="AU449" s="1406">
        <v>1.3544465489142405E-3</v>
      </c>
      <c r="AV449" s="1406">
        <v>0.32484419211375604</v>
      </c>
      <c r="AW449" s="1406">
        <v>8.8998408798289324E-4</v>
      </c>
      <c r="AX449" s="1405" t="s">
        <v>407</v>
      </c>
      <c r="AY449" s="1404">
        <v>0</v>
      </c>
      <c r="AZ449" s="1405" t="s">
        <v>407</v>
      </c>
      <c r="BA449" s="1405" t="s">
        <v>407</v>
      </c>
      <c r="BB449" s="1408"/>
      <c r="BC449" s="1408"/>
      <c r="BD449" s="1404">
        <v>0</v>
      </c>
      <c r="BE449" s="1405" t="s">
        <v>407</v>
      </c>
      <c r="BF449" s="1405" t="s">
        <v>407</v>
      </c>
      <c r="BG449" s="1404">
        <v>0</v>
      </c>
      <c r="BH449" s="1405" t="s">
        <v>407</v>
      </c>
      <c r="BI449" s="1405" t="s">
        <v>407</v>
      </c>
      <c r="BJ449" s="1404">
        <v>0</v>
      </c>
      <c r="BK449" s="1404">
        <v>0</v>
      </c>
      <c r="BL449" s="1404">
        <v>0</v>
      </c>
      <c r="BM449" s="1404">
        <v>0</v>
      </c>
      <c r="BN449" s="1408"/>
      <c r="BO449" s="1404">
        <v>0</v>
      </c>
      <c r="BP449" s="1405" t="s">
        <v>407</v>
      </c>
      <c r="BQ449" s="1405" t="s">
        <v>407</v>
      </c>
      <c r="BR449" s="1404">
        <v>1</v>
      </c>
      <c r="BS449" s="1405" t="s">
        <v>808</v>
      </c>
      <c r="BT449" s="1405" t="s">
        <v>407</v>
      </c>
      <c r="BU449" s="1405" t="s">
        <v>407</v>
      </c>
      <c r="BV449" s="1405" t="s">
        <v>890</v>
      </c>
      <c r="BW449" s="1404">
        <v>0</v>
      </c>
      <c r="BX449" s="1405" t="s">
        <v>407</v>
      </c>
      <c r="BY449" s="1405" t="s">
        <v>407</v>
      </c>
      <c r="BZ449" s="1405" t="s">
        <v>407</v>
      </c>
      <c r="CA449" s="1404">
        <v>0</v>
      </c>
      <c r="CB449" s="1405" t="s">
        <v>407</v>
      </c>
      <c r="CC449" s="1405" t="s">
        <v>677</v>
      </c>
      <c r="CD449" s="1404" t="b">
        <v>0</v>
      </c>
      <c r="CE449" s="1404" t="b">
        <v>0</v>
      </c>
      <c r="CF449" s="1404" t="b">
        <v>0</v>
      </c>
      <c r="CG449" s="1404" t="b">
        <v>0</v>
      </c>
      <c r="CH449" s="1404" t="b">
        <v>0</v>
      </c>
      <c r="CI449" s="1404" t="b">
        <v>0</v>
      </c>
      <c r="CJ449" s="1404" t="b">
        <v>1</v>
      </c>
      <c r="CK449" s="1404" t="b">
        <v>0</v>
      </c>
      <c r="CL449" s="1404" t="b">
        <v>0</v>
      </c>
      <c r="CM449" s="1405" t="s">
        <v>698</v>
      </c>
      <c r="CN449" s="1408"/>
      <c r="CO449" s="1408"/>
      <c r="CP449" s="1408"/>
      <c r="CQ449" s="1404">
        <v>1</v>
      </c>
      <c r="CR449" s="1408"/>
      <c r="CS449" s="1404">
        <v>1</v>
      </c>
      <c r="CT449" s="1405" t="s">
        <v>407</v>
      </c>
      <c r="CU449" s="1408"/>
    </row>
    <row r="450" spans="1:99" hidden="1" x14ac:dyDescent="0.2">
      <c r="A450" s="1404">
        <v>2024</v>
      </c>
      <c r="B450" s="1405" t="s">
        <v>178</v>
      </c>
      <c r="C450" s="1405" t="s">
        <v>848</v>
      </c>
      <c r="D450" s="1406">
        <v>1</v>
      </c>
      <c r="E450" s="1406">
        <v>0</v>
      </c>
      <c r="F450" s="1405" t="s">
        <v>238</v>
      </c>
      <c r="G450" s="1407" t="s">
        <v>705</v>
      </c>
      <c r="H450" s="1405" t="s">
        <v>407</v>
      </c>
      <c r="I450" s="1405" t="s">
        <v>694</v>
      </c>
      <c r="J450" s="1405" t="s">
        <v>298</v>
      </c>
      <c r="K450" s="1405" t="s">
        <v>849</v>
      </c>
      <c r="L450" s="1405" t="s">
        <v>407</v>
      </c>
      <c r="M450" s="1405" t="s">
        <v>407</v>
      </c>
      <c r="N450" s="1408"/>
      <c r="O450" s="1407">
        <v>126</v>
      </c>
      <c r="P450" s="1405" t="s">
        <v>695</v>
      </c>
      <c r="Q450" s="1405" t="s">
        <v>473</v>
      </c>
      <c r="R450" s="1409">
        <v>6692</v>
      </c>
      <c r="S450" s="1409">
        <v>2553</v>
      </c>
      <c r="T450" s="1409">
        <v>308</v>
      </c>
      <c r="U450" s="1407">
        <v>13767</v>
      </c>
      <c r="V450" s="1405" t="s">
        <v>696</v>
      </c>
      <c r="W450" s="1405" t="s">
        <v>706</v>
      </c>
      <c r="X450" s="1405" t="s">
        <v>707</v>
      </c>
      <c r="Y450" s="1405" t="s">
        <v>407</v>
      </c>
      <c r="Z450" s="1404">
        <v>1</v>
      </c>
      <c r="AA450" s="1404">
        <v>0</v>
      </c>
      <c r="AB450" s="1408"/>
      <c r="AC450" s="1408"/>
      <c r="AD450" s="1408"/>
      <c r="AE450" s="1408"/>
      <c r="AF450" s="1408"/>
      <c r="AG450" s="1408"/>
      <c r="AH450" s="1408"/>
      <c r="AI450" s="1406">
        <v>0</v>
      </c>
      <c r="AJ450" s="1408"/>
      <c r="AK450" s="1408"/>
      <c r="AL450" s="1408"/>
      <c r="AM450" s="1408"/>
      <c r="AN450" s="1408"/>
      <c r="AO450" s="1408"/>
      <c r="AP450" s="1408"/>
      <c r="AQ450" s="1406">
        <v>3160</v>
      </c>
      <c r="AR450" s="1404" t="s">
        <v>407</v>
      </c>
      <c r="AS450" s="1406">
        <v>8.6575342465753433</v>
      </c>
      <c r="AT450" s="1406">
        <v>0.4722056186491333</v>
      </c>
      <c r="AU450" s="1406">
        <v>1.2937140236962555E-3</v>
      </c>
      <c r="AV450" s="1406">
        <v>5.1281141343291745</v>
      </c>
      <c r="AW450" s="1406">
        <v>1.404962776528541E-2</v>
      </c>
      <c r="AX450" s="1405" t="s">
        <v>407</v>
      </c>
      <c r="AY450" s="1404">
        <v>0</v>
      </c>
      <c r="AZ450" s="1405" t="s">
        <v>407</v>
      </c>
      <c r="BA450" s="1405" t="s">
        <v>407</v>
      </c>
      <c r="BB450" s="1408"/>
      <c r="BC450" s="1408"/>
      <c r="BD450" s="1404">
        <v>0</v>
      </c>
      <c r="BE450" s="1405" t="s">
        <v>407</v>
      </c>
      <c r="BF450" s="1405" t="s">
        <v>407</v>
      </c>
      <c r="BG450" s="1404">
        <v>0</v>
      </c>
      <c r="BH450" s="1405" t="s">
        <v>407</v>
      </c>
      <c r="BI450" s="1405" t="s">
        <v>407</v>
      </c>
      <c r="BJ450" s="1404">
        <v>0</v>
      </c>
      <c r="BK450" s="1404">
        <v>0</v>
      </c>
      <c r="BL450" s="1404">
        <v>0</v>
      </c>
      <c r="BM450" s="1404">
        <v>0</v>
      </c>
      <c r="BN450" s="1408"/>
      <c r="BO450" s="1404">
        <v>0</v>
      </c>
      <c r="BP450" s="1405" t="s">
        <v>407</v>
      </c>
      <c r="BQ450" s="1405" t="s">
        <v>407</v>
      </c>
      <c r="BR450" s="1404">
        <v>1</v>
      </c>
      <c r="BS450" s="1405" t="s">
        <v>751</v>
      </c>
      <c r="BT450" s="1405" t="s">
        <v>407</v>
      </c>
      <c r="BU450" s="1405" t="s">
        <v>407</v>
      </c>
      <c r="BV450" s="1405" t="s">
        <v>770</v>
      </c>
      <c r="BW450" s="1404">
        <v>0</v>
      </c>
      <c r="BX450" s="1405" t="s">
        <v>407</v>
      </c>
      <c r="BY450" s="1405" t="s">
        <v>407</v>
      </c>
      <c r="BZ450" s="1405" t="s">
        <v>407</v>
      </c>
      <c r="CA450" s="1404">
        <v>0</v>
      </c>
      <c r="CB450" s="1405" t="s">
        <v>407</v>
      </c>
      <c r="CC450" s="1405" t="s">
        <v>677</v>
      </c>
      <c r="CD450" s="1404" t="b">
        <v>0</v>
      </c>
      <c r="CE450" s="1404" t="b">
        <v>0</v>
      </c>
      <c r="CF450" s="1404" t="b">
        <v>0</v>
      </c>
      <c r="CG450" s="1404" t="b">
        <v>0</v>
      </c>
      <c r="CH450" s="1404" t="b">
        <v>0</v>
      </c>
      <c r="CI450" s="1404" t="b">
        <v>0</v>
      </c>
      <c r="CJ450" s="1404" t="b">
        <v>1</v>
      </c>
      <c r="CK450" s="1404" t="b">
        <v>0</v>
      </c>
      <c r="CL450" s="1404" t="b">
        <v>0</v>
      </c>
      <c r="CM450" s="1405" t="s">
        <v>698</v>
      </c>
      <c r="CN450" s="1408"/>
      <c r="CO450" s="1408"/>
      <c r="CP450" s="1408"/>
      <c r="CQ450" s="1404">
        <v>1</v>
      </c>
      <c r="CR450" s="1408"/>
      <c r="CS450" s="1404">
        <v>1</v>
      </c>
      <c r="CT450" s="1405" t="s">
        <v>407</v>
      </c>
      <c r="CU450" s="1408"/>
    </row>
    <row r="451" spans="1:99" hidden="1" x14ac:dyDescent="0.2">
      <c r="A451" s="1404">
        <v>2024</v>
      </c>
      <c r="B451" s="1405" t="s">
        <v>180</v>
      </c>
      <c r="C451" s="1405" t="s">
        <v>768</v>
      </c>
      <c r="D451" s="1406">
        <v>1</v>
      </c>
      <c r="E451" s="1406">
        <v>0</v>
      </c>
      <c r="F451" s="1405" t="s">
        <v>238</v>
      </c>
      <c r="G451" s="1407" t="s">
        <v>705</v>
      </c>
      <c r="H451" s="1405" t="s">
        <v>407</v>
      </c>
      <c r="I451" s="1405" t="s">
        <v>694</v>
      </c>
      <c r="J451" s="1405" t="s">
        <v>307</v>
      </c>
      <c r="K451" s="1405" t="s">
        <v>769</v>
      </c>
      <c r="L451" s="1405" t="s">
        <v>407</v>
      </c>
      <c r="M451" s="1405" t="s">
        <v>407</v>
      </c>
      <c r="N451" s="1408"/>
      <c r="O451" s="1407">
        <v>126</v>
      </c>
      <c r="P451" s="1405" t="s">
        <v>695</v>
      </c>
      <c r="Q451" s="1405" t="s">
        <v>475</v>
      </c>
      <c r="R451" s="1409">
        <v>5480</v>
      </c>
      <c r="S451" s="1409">
        <v>2545</v>
      </c>
      <c r="T451" s="1409">
        <v>310</v>
      </c>
      <c r="U451" s="1407">
        <v>13767</v>
      </c>
      <c r="V451" s="1405" t="s">
        <v>696</v>
      </c>
      <c r="W451" s="1405" t="s">
        <v>706</v>
      </c>
      <c r="X451" s="1405" t="s">
        <v>707</v>
      </c>
      <c r="Y451" s="1405" t="s">
        <v>407</v>
      </c>
      <c r="Z451" s="1404">
        <v>1</v>
      </c>
      <c r="AA451" s="1404">
        <v>0</v>
      </c>
      <c r="AB451" s="1408"/>
      <c r="AC451" s="1408"/>
      <c r="AD451" s="1408"/>
      <c r="AE451" s="1408"/>
      <c r="AF451" s="1408"/>
      <c r="AG451" s="1408"/>
      <c r="AH451" s="1408"/>
      <c r="AI451" s="1406">
        <v>0</v>
      </c>
      <c r="AJ451" s="1408"/>
      <c r="AK451" s="1408"/>
      <c r="AL451" s="1408"/>
      <c r="AM451" s="1408"/>
      <c r="AN451" s="1408"/>
      <c r="AO451" s="1408"/>
      <c r="AP451" s="1408"/>
      <c r="AQ451" s="1406">
        <v>145930</v>
      </c>
      <c r="AR451" s="1404" t="s">
        <v>407</v>
      </c>
      <c r="AS451" s="1406">
        <v>399.8082191780822</v>
      </c>
      <c r="AT451" s="1406">
        <v>26.62956204379562</v>
      </c>
      <c r="AU451" s="1406">
        <v>7.2957704229577036E-2</v>
      </c>
      <c r="AV451" s="1406">
        <v>0.32484419211375604</v>
      </c>
      <c r="AW451" s="1406">
        <v>8.8998408798289324E-4</v>
      </c>
      <c r="AX451" s="1405" t="s">
        <v>407</v>
      </c>
      <c r="AY451" s="1404">
        <v>0</v>
      </c>
      <c r="AZ451" s="1405" t="s">
        <v>407</v>
      </c>
      <c r="BA451" s="1405" t="s">
        <v>407</v>
      </c>
      <c r="BB451" s="1408"/>
      <c r="BC451" s="1408"/>
      <c r="BD451" s="1404">
        <v>0</v>
      </c>
      <c r="BE451" s="1405" t="s">
        <v>407</v>
      </c>
      <c r="BF451" s="1405" t="s">
        <v>407</v>
      </c>
      <c r="BG451" s="1404">
        <v>0</v>
      </c>
      <c r="BH451" s="1405" t="s">
        <v>407</v>
      </c>
      <c r="BI451" s="1405" t="s">
        <v>407</v>
      </c>
      <c r="BJ451" s="1404">
        <v>0</v>
      </c>
      <c r="BK451" s="1404">
        <v>0</v>
      </c>
      <c r="BL451" s="1404">
        <v>0</v>
      </c>
      <c r="BM451" s="1404">
        <v>0</v>
      </c>
      <c r="BN451" s="1408"/>
      <c r="BO451" s="1404">
        <v>0</v>
      </c>
      <c r="BP451" s="1405" t="s">
        <v>407</v>
      </c>
      <c r="BQ451" s="1405" t="s">
        <v>407</v>
      </c>
      <c r="BR451" s="1404">
        <v>1</v>
      </c>
      <c r="BS451" s="1405" t="s">
        <v>751</v>
      </c>
      <c r="BT451" s="1405" t="s">
        <v>407</v>
      </c>
      <c r="BU451" s="1405" t="s">
        <v>407</v>
      </c>
      <c r="BV451" s="1405" t="s">
        <v>770</v>
      </c>
      <c r="BW451" s="1404">
        <v>0</v>
      </c>
      <c r="BX451" s="1405" t="s">
        <v>407</v>
      </c>
      <c r="BY451" s="1405" t="s">
        <v>407</v>
      </c>
      <c r="BZ451" s="1405" t="s">
        <v>407</v>
      </c>
      <c r="CA451" s="1404">
        <v>0</v>
      </c>
      <c r="CB451" s="1405" t="s">
        <v>407</v>
      </c>
      <c r="CC451" s="1405" t="s">
        <v>677</v>
      </c>
      <c r="CD451" s="1404" t="b">
        <v>0</v>
      </c>
      <c r="CE451" s="1404" t="b">
        <v>0</v>
      </c>
      <c r="CF451" s="1404" t="b">
        <v>0</v>
      </c>
      <c r="CG451" s="1404" t="b">
        <v>0</v>
      </c>
      <c r="CH451" s="1404" t="b">
        <v>0</v>
      </c>
      <c r="CI451" s="1404" t="b">
        <v>0</v>
      </c>
      <c r="CJ451" s="1404" t="b">
        <v>1</v>
      </c>
      <c r="CK451" s="1404" t="b">
        <v>0</v>
      </c>
      <c r="CL451" s="1404" t="b">
        <v>0</v>
      </c>
      <c r="CM451" s="1405" t="s">
        <v>698</v>
      </c>
      <c r="CN451" s="1408"/>
      <c r="CO451" s="1408"/>
      <c r="CP451" s="1408"/>
      <c r="CQ451" s="1404">
        <v>1</v>
      </c>
      <c r="CR451" s="1408"/>
      <c r="CS451" s="1404">
        <v>1</v>
      </c>
      <c r="CT451" s="1405" t="s">
        <v>407</v>
      </c>
      <c r="CU451" s="1408"/>
    </row>
    <row r="452" spans="1:99" hidden="1" x14ac:dyDescent="0.2">
      <c r="A452" s="1404">
        <v>2024</v>
      </c>
      <c r="B452" s="1405" t="s">
        <v>178</v>
      </c>
      <c r="C452" s="1405" t="s">
        <v>843</v>
      </c>
      <c r="D452" s="1406">
        <v>1</v>
      </c>
      <c r="E452" s="1406">
        <v>0</v>
      </c>
      <c r="F452" s="1405" t="s">
        <v>238</v>
      </c>
      <c r="G452" s="1407" t="s">
        <v>705</v>
      </c>
      <c r="H452" s="1405" t="s">
        <v>407</v>
      </c>
      <c r="I452" s="1405" t="s">
        <v>694</v>
      </c>
      <c r="J452" s="1405" t="s">
        <v>298</v>
      </c>
      <c r="K452" s="1405" t="s">
        <v>844</v>
      </c>
      <c r="L452" s="1405" t="s">
        <v>407</v>
      </c>
      <c r="M452" s="1405" t="s">
        <v>407</v>
      </c>
      <c r="N452" s="1408"/>
      <c r="O452" s="1407">
        <v>126</v>
      </c>
      <c r="P452" s="1405" t="s">
        <v>695</v>
      </c>
      <c r="Q452" s="1405" t="s">
        <v>473</v>
      </c>
      <c r="R452" s="1409">
        <v>2033</v>
      </c>
      <c r="S452" s="1409">
        <v>859</v>
      </c>
      <c r="T452" s="1409">
        <v>97</v>
      </c>
      <c r="U452" s="1407">
        <v>13767</v>
      </c>
      <c r="V452" s="1405" t="s">
        <v>696</v>
      </c>
      <c r="W452" s="1405" t="s">
        <v>706</v>
      </c>
      <c r="X452" s="1405" t="s">
        <v>707</v>
      </c>
      <c r="Y452" s="1405" t="s">
        <v>407</v>
      </c>
      <c r="Z452" s="1404">
        <v>1</v>
      </c>
      <c r="AA452" s="1404">
        <v>0</v>
      </c>
      <c r="AB452" s="1408"/>
      <c r="AC452" s="1408"/>
      <c r="AD452" s="1408"/>
      <c r="AE452" s="1408"/>
      <c r="AF452" s="1408"/>
      <c r="AG452" s="1408"/>
      <c r="AH452" s="1408"/>
      <c r="AI452" s="1406">
        <v>0</v>
      </c>
      <c r="AJ452" s="1408"/>
      <c r="AK452" s="1408"/>
      <c r="AL452" s="1408"/>
      <c r="AM452" s="1408"/>
      <c r="AN452" s="1408"/>
      <c r="AO452" s="1408"/>
      <c r="AP452" s="1408"/>
      <c r="AQ452" s="1406">
        <v>21440</v>
      </c>
      <c r="AR452" s="1404" t="s">
        <v>407</v>
      </c>
      <c r="AS452" s="1406">
        <v>58.739726027397261</v>
      </c>
      <c r="AT452" s="1406">
        <v>10.545991146089523</v>
      </c>
      <c r="AU452" s="1406">
        <v>2.8893126427642531E-2</v>
      </c>
      <c r="AV452" s="1406">
        <v>5.1281141343291745</v>
      </c>
      <c r="AW452" s="1406">
        <v>1.404962776528541E-2</v>
      </c>
      <c r="AX452" s="1405" t="s">
        <v>845</v>
      </c>
      <c r="AY452" s="1404">
        <v>0</v>
      </c>
      <c r="AZ452" s="1405" t="s">
        <v>407</v>
      </c>
      <c r="BA452" s="1405" t="s">
        <v>407</v>
      </c>
      <c r="BB452" s="1408"/>
      <c r="BC452" s="1408"/>
      <c r="BD452" s="1404">
        <v>0</v>
      </c>
      <c r="BE452" s="1405" t="s">
        <v>407</v>
      </c>
      <c r="BF452" s="1405" t="s">
        <v>407</v>
      </c>
      <c r="BG452" s="1404">
        <v>0</v>
      </c>
      <c r="BH452" s="1405" t="s">
        <v>407</v>
      </c>
      <c r="BI452" s="1405" t="s">
        <v>407</v>
      </c>
      <c r="BJ452" s="1404">
        <v>0</v>
      </c>
      <c r="BK452" s="1404">
        <v>0</v>
      </c>
      <c r="BL452" s="1404">
        <v>0</v>
      </c>
      <c r="BM452" s="1404">
        <v>0</v>
      </c>
      <c r="BN452" s="1408"/>
      <c r="BO452" s="1404">
        <v>0</v>
      </c>
      <c r="BP452" s="1405" t="s">
        <v>407</v>
      </c>
      <c r="BQ452" s="1405" t="s">
        <v>407</v>
      </c>
      <c r="BR452" s="1404">
        <v>1</v>
      </c>
      <c r="BS452" s="1405" t="s">
        <v>808</v>
      </c>
      <c r="BT452" s="1405" t="s">
        <v>407</v>
      </c>
      <c r="BU452" s="1405" t="s">
        <v>407</v>
      </c>
      <c r="BV452" s="1405" t="s">
        <v>846</v>
      </c>
      <c r="BW452" s="1404">
        <v>0</v>
      </c>
      <c r="BX452" s="1405" t="s">
        <v>407</v>
      </c>
      <c r="BY452" s="1405" t="s">
        <v>407</v>
      </c>
      <c r="BZ452" s="1405" t="s">
        <v>407</v>
      </c>
      <c r="CA452" s="1404">
        <v>0</v>
      </c>
      <c r="CB452" s="1405" t="s">
        <v>407</v>
      </c>
      <c r="CC452" s="1405" t="s">
        <v>677</v>
      </c>
      <c r="CD452" s="1404" t="b">
        <v>0</v>
      </c>
      <c r="CE452" s="1404" t="b">
        <v>0</v>
      </c>
      <c r="CF452" s="1404" t="b">
        <v>0</v>
      </c>
      <c r="CG452" s="1404" t="b">
        <v>0</v>
      </c>
      <c r="CH452" s="1404" t="b">
        <v>0</v>
      </c>
      <c r="CI452" s="1404" t="b">
        <v>0</v>
      </c>
      <c r="CJ452" s="1404" t="b">
        <v>1</v>
      </c>
      <c r="CK452" s="1404" t="b">
        <v>0</v>
      </c>
      <c r="CL452" s="1404" t="b">
        <v>0</v>
      </c>
      <c r="CM452" s="1405" t="s">
        <v>698</v>
      </c>
      <c r="CN452" s="1408"/>
      <c r="CO452" s="1408"/>
      <c r="CP452" s="1408"/>
      <c r="CQ452" s="1404">
        <v>1</v>
      </c>
      <c r="CR452" s="1408"/>
      <c r="CS452" s="1404">
        <v>1</v>
      </c>
      <c r="CT452" s="1405" t="s">
        <v>407</v>
      </c>
      <c r="CU452" s="1408"/>
    </row>
    <row r="453" spans="1:99" hidden="1" x14ac:dyDescent="0.2">
      <c r="A453" s="1404">
        <v>2024</v>
      </c>
      <c r="B453" s="1405" t="s">
        <v>178</v>
      </c>
      <c r="C453" s="1405" t="s">
        <v>1221</v>
      </c>
      <c r="D453" s="1406">
        <v>1</v>
      </c>
      <c r="E453" s="1406">
        <v>0</v>
      </c>
      <c r="F453" s="1405" t="s">
        <v>238</v>
      </c>
      <c r="G453" s="1407" t="s">
        <v>705</v>
      </c>
      <c r="H453" s="1405" t="s">
        <v>407</v>
      </c>
      <c r="I453" s="1405" t="s">
        <v>694</v>
      </c>
      <c r="J453" s="1405" t="s">
        <v>298</v>
      </c>
      <c r="K453" s="1405" t="s">
        <v>335</v>
      </c>
      <c r="L453" s="1405" t="s">
        <v>407</v>
      </c>
      <c r="M453" s="1405" t="s">
        <v>407</v>
      </c>
      <c r="N453" s="1408"/>
      <c r="O453" s="1407">
        <v>126</v>
      </c>
      <c r="P453" s="1405" t="s">
        <v>695</v>
      </c>
      <c r="Q453" s="1405" t="s">
        <v>473</v>
      </c>
      <c r="R453" s="1409">
        <v>4490</v>
      </c>
      <c r="S453" s="1409">
        <v>2300</v>
      </c>
      <c r="T453" s="1409">
        <v>277</v>
      </c>
      <c r="U453" s="1407">
        <v>13767</v>
      </c>
      <c r="V453" s="1405" t="s">
        <v>696</v>
      </c>
      <c r="W453" s="1405" t="s">
        <v>706</v>
      </c>
      <c r="X453" s="1405" t="s">
        <v>707</v>
      </c>
      <c r="Y453" s="1405" t="s">
        <v>407</v>
      </c>
      <c r="Z453" s="1404">
        <v>1</v>
      </c>
      <c r="AA453" s="1404">
        <v>0</v>
      </c>
      <c r="AB453" s="1408"/>
      <c r="AC453" s="1408"/>
      <c r="AD453" s="1408"/>
      <c r="AE453" s="1408"/>
      <c r="AF453" s="1408"/>
      <c r="AG453" s="1408"/>
      <c r="AH453" s="1408"/>
      <c r="AI453" s="1406">
        <v>0</v>
      </c>
      <c r="AJ453" s="1408"/>
      <c r="AK453" s="1408"/>
      <c r="AL453" s="1408"/>
      <c r="AM453" s="1408"/>
      <c r="AN453" s="1408"/>
      <c r="AO453" s="1408"/>
      <c r="AP453" s="1408"/>
      <c r="AQ453" s="1406">
        <v>123030</v>
      </c>
      <c r="AR453" s="1404" t="s">
        <v>407</v>
      </c>
      <c r="AS453" s="1406">
        <v>337.06849315068496</v>
      </c>
      <c r="AT453" s="1406">
        <v>27.400890868596882</v>
      </c>
      <c r="AU453" s="1406">
        <v>7.5070933886566799E-2</v>
      </c>
      <c r="AV453" s="1406">
        <v>5.1281141343291745</v>
      </c>
      <c r="AW453" s="1406">
        <v>1.404962776528541E-2</v>
      </c>
      <c r="AX453" s="1405" t="s">
        <v>407</v>
      </c>
      <c r="AY453" s="1404">
        <v>0</v>
      </c>
      <c r="AZ453" s="1405" t="s">
        <v>407</v>
      </c>
      <c r="BA453" s="1405" t="s">
        <v>407</v>
      </c>
      <c r="BB453" s="1408"/>
      <c r="BC453" s="1408"/>
      <c r="BD453" s="1404">
        <v>0</v>
      </c>
      <c r="BE453" s="1405" t="s">
        <v>407</v>
      </c>
      <c r="BF453" s="1405" t="s">
        <v>407</v>
      </c>
      <c r="BG453" s="1404">
        <v>0</v>
      </c>
      <c r="BH453" s="1405" t="s">
        <v>407</v>
      </c>
      <c r="BI453" s="1405" t="s">
        <v>407</v>
      </c>
      <c r="BJ453" s="1404">
        <v>0</v>
      </c>
      <c r="BK453" s="1404">
        <v>0</v>
      </c>
      <c r="BL453" s="1404">
        <v>0</v>
      </c>
      <c r="BM453" s="1404">
        <v>0</v>
      </c>
      <c r="BN453" s="1408"/>
      <c r="BO453" s="1404">
        <v>0</v>
      </c>
      <c r="BP453" s="1405" t="s">
        <v>407</v>
      </c>
      <c r="BQ453" s="1405" t="s">
        <v>407</v>
      </c>
      <c r="BR453" s="1404">
        <v>1</v>
      </c>
      <c r="BS453" s="1405" t="s">
        <v>751</v>
      </c>
      <c r="BT453" s="1405" t="s">
        <v>407</v>
      </c>
      <c r="BU453" s="1405" t="s">
        <v>407</v>
      </c>
      <c r="BV453" s="1405" t="s">
        <v>770</v>
      </c>
      <c r="BW453" s="1404">
        <v>0</v>
      </c>
      <c r="BX453" s="1405" t="s">
        <v>407</v>
      </c>
      <c r="BY453" s="1405" t="s">
        <v>407</v>
      </c>
      <c r="BZ453" s="1405" t="s">
        <v>407</v>
      </c>
      <c r="CA453" s="1404">
        <v>0</v>
      </c>
      <c r="CB453" s="1405" t="s">
        <v>407</v>
      </c>
      <c r="CC453" s="1405" t="s">
        <v>677</v>
      </c>
      <c r="CD453" s="1404" t="b">
        <v>0</v>
      </c>
      <c r="CE453" s="1404" t="b">
        <v>0</v>
      </c>
      <c r="CF453" s="1404" t="b">
        <v>0</v>
      </c>
      <c r="CG453" s="1404" t="b">
        <v>0</v>
      </c>
      <c r="CH453" s="1404" t="b">
        <v>0</v>
      </c>
      <c r="CI453" s="1404" t="b">
        <v>0</v>
      </c>
      <c r="CJ453" s="1404" t="b">
        <v>1</v>
      </c>
      <c r="CK453" s="1404" t="b">
        <v>0</v>
      </c>
      <c r="CL453" s="1404" t="b">
        <v>0</v>
      </c>
      <c r="CM453" s="1405" t="s">
        <v>698</v>
      </c>
      <c r="CN453" s="1408"/>
      <c r="CO453" s="1408"/>
      <c r="CP453" s="1408"/>
      <c r="CQ453" s="1404">
        <v>1</v>
      </c>
      <c r="CR453" s="1408"/>
      <c r="CS453" s="1404">
        <v>1</v>
      </c>
      <c r="CT453" s="1405" t="s">
        <v>407</v>
      </c>
      <c r="CU453" s="1408"/>
    </row>
    <row r="454" spans="1:99" hidden="1" x14ac:dyDescent="0.2">
      <c r="A454" s="1404">
        <v>2024</v>
      </c>
      <c r="B454" s="1405" t="s">
        <v>179</v>
      </c>
      <c r="C454" s="1405" t="s">
        <v>1176</v>
      </c>
      <c r="D454" s="1406">
        <v>1</v>
      </c>
      <c r="E454" s="1406">
        <v>0</v>
      </c>
      <c r="F454" s="1405" t="s">
        <v>238</v>
      </c>
      <c r="G454" s="1407" t="s">
        <v>705</v>
      </c>
      <c r="H454" s="1405" t="s">
        <v>407</v>
      </c>
      <c r="I454" s="1405" t="s">
        <v>694</v>
      </c>
      <c r="J454" s="1405" t="s">
        <v>303</v>
      </c>
      <c r="K454" s="1405" t="s">
        <v>1177</v>
      </c>
      <c r="L454" s="1405" t="s">
        <v>407</v>
      </c>
      <c r="M454" s="1405" t="s">
        <v>407</v>
      </c>
      <c r="N454" s="1408"/>
      <c r="O454" s="1407">
        <v>126</v>
      </c>
      <c r="P454" s="1405" t="s">
        <v>695</v>
      </c>
      <c r="Q454" s="1405" t="s">
        <v>474</v>
      </c>
      <c r="R454" s="1409">
        <v>13562</v>
      </c>
      <c r="S454" s="1409">
        <v>5580</v>
      </c>
      <c r="T454" s="1409">
        <v>971</v>
      </c>
      <c r="U454" s="1407">
        <v>13767</v>
      </c>
      <c r="V454" s="1405" t="s">
        <v>696</v>
      </c>
      <c r="W454" s="1405" t="s">
        <v>706</v>
      </c>
      <c r="X454" s="1405" t="s">
        <v>707</v>
      </c>
      <c r="Y454" s="1405" t="s">
        <v>407</v>
      </c>
      <c r="Z454" s="1404">
        <v>1</v>
      </c>
      <c r="AA454" s="1404">
        <v>0</v>
      </c>
      <c r="AB454" s="1408"/>
      <c r="AC454" s="1408"/>
      <c r="AD454" s="1408"/>
      <c r="AE454" s="1408"/>
      <c r="AF454" s="1408"/>
      <c r="AG454" s="1408"/>
      <c r="AH454" s="1408"/>
      <c r="AI454" s="1406">
        <v>0</v>
      </c>
      <c r="AJ454" s="1408"/>
      <c r="AK454" s="1408"/>
      <c r="AL454" s="1408"/>
      <c r="AM454" s="1408"/>
      <c r="AN454" s="1408"/>
      <c r="AO454" s="1408"/>
      <c r="AP454" s="1408"/>
      <c r="AQ454" s="1406">
        <v>1520</v>
      </c>
      <c r="AR454" s="1404" t="s">
        <v>407</v>
      </c>
      <c r="AS454" s="1406">
        <v>4.1643835616438354</v>
      </c>
      <c r="AT454" s="1406">
        <v>0.1120778646217372</v>
      </c>
      <c r="AU454" s="1406">
        <v>3.0706264279927999E-4</v>
      </c>
      <c r="AV454" s="1406">
        <v>3.1632776206069164</v>
      </c>
      <c r="AW454" s="1406">
        <v>8.6665140290600445E-3</v>
      </c>
      <c r="AX454" s="1405" t="s">
        <v>407</v>
      </c>
      <c r="AY454" s="1404">
        <v>0</v>
      </c>
      <c r="AZ454" s="1405" t="s">
        <v>407</v>
      </c>
      <c r="BA454" s="1405" t="s">
        <v>407</v>
      </c>
      <c r="BB454" s="1408"/>
      <c r="BC454" s="1408"/>
      <c r="BD454" s="1404">
        <v>0</v>
      </c>
      <c r="BE454" s="1405" t="s">
        <v>407</v>
      </c>
      <c r="BF454" s="1405" t="s">
        <v>407</v>
      </c>
      <c r="BG454" s="1404">
        <v>0</v>
      </c>
      <c r="BH454" s="1405" t="s">
        <v>407</v>
      </c>
      <c r="BI454" s="1405" t="s">
        <v>407</v>
      </c>
      <c r="BJ454" s="1404">
        <v>0</v>
      </c>
      <c r="BK454" s="1404">
        <v>0</v>
      </c>
      <c r="BL454" s="1404">
        <v>0</v>
      </c>
      <c r="BM454" s="1404">
        <v>0</v>
      </c>
      <c r="BN454" s="1408"/>
      <c r="BO454" s="1404">
        <v>0</v>
      </c>
      <c r="BP454" s="1405" t="s">
        <v>407</v>
      </c>
      <c r="BQ454" s="1405" t="s">
        <v>407</v>
      </c>
      <c r="BR454" s="1404">
        <v>1</v>
      </c>
      <c r="BS454" s="1405" t="s">
        <v>838</v>
      </c>
      <c r="BT454" s="1405" t="s">
        <v>407</v>
      </c>
      <c r="BU454" s="1405" t="s">
        <v>407</v>
      </c>
      <c r="BV454" s="1405" t="s">
        <v>407</v>
      </c>
      <c r="BW454" s="1404">
        <v>0</v>
      </c>
      <c r="BX454" s="1405" t="s">
        <v>407</v>
      </c>
      <c r="BY454" s="1405" t="s">
        <v>407</v>
      </c>
      <c r="BZ454" s="1405" t="s">
        <v>407</v>
      </c>
      <c r="CA454" s="1404">
        <v>0</v>
      </c>
      <c r="CB454" s="1405" t="s">
        <v>407</v>
      </c>
      <c r="CC454" s="1405" t="s">
        <v>677</v>
      </c>
      <c r="CD454" s="1404" t="b">
        <v>0</v>
      </c>
      <c r="CE454" s="1404" t="b">
        <v>0</v>
      </c>
      <c r="CF454" s="1404" t="b">
        <v>0</v>
      </c>
      <c r="CG454" s="1404" t="b">
        <v>0</v>
      </c>
      <c r="CH454" s="1404" t="b">
        <v>0</v>
      </c>
      <c r="CI454" s="1404" t="b">
        <v>0</v>
      </c>
      <c r="CJ454" s="1404" t="b">
        <v>1</v>
      </c>
      <c r="CK454" s="1404" t="b">
        <v>0</v>
      </c>
      <c r="CL454" s="1404" t="b">
        <v>0</v>
      </c>
      <c r="CM454" s="1405" t="s">
        <v>698</v>
      </c>
      <c r="CN454" s="1408"/>
      <c r="CO454" s="1408"/>
      <c r="CP454" s="1408"/>
      <c r="CQ454" s="1404">
        <v>1</v>
      </c>
      <c r="CR454" s="1408"/>
      <c r="CS454" s="1404">
        <v>1</v>
      </c>
      <c r="CT454" s="1405" t="s">
        <v>407</v>
      </c>
      <c r="CU454" s="1408"/>
    </row>
    <row r="455" spans="1:99" hidden="1" x14ac:dyDescent="0.2">
      <c r="A455" s="1404">
        <v>2024</v>
      </c>
      <c r="B455" s="1405" t="s">
        <v>178</v>
      </c>
      <c r="C455" s="1405" t="s">
        <v>841</v>
      </c>
      <c r="D455" s="1406">
        <v>1</v>
      </c>
      <c r="E455" s="1406">
        <v>0</v>
      </c>
      <c r="F455" s="1405" t="s">
        <v>238</v>
      </c>
      <c r="G455" s="1407" t="s">
        <v>705</v>
      </c>
      <c r="H455" s="1405" t="s">
        <v>407</v>
      </c>
      <c r="I455" s="1405" t="s">
        <v>694</v>
      </c>
      <c r="J455" s="1405" t="s">
        <v>298</v>
      </c>
      <c r="K455" s="1405" t="s">
        <v>298</v>
      </c>
      <c r="L455" s="1405" t="s">
        <v>407</v>
      </c>
      <c r="M455" s="1405" t="s">
        <v>407</v>
      </c>
      <c r="N455" s="1408"/>
      <c r="O455" s="1407">
        <v>126</v>
      </c>
      <c r="P455" s="1405" t="s">
        <v>695</v>
      </c>
      <c r="Q455" s="1405" t="s">
        <v>473</v>
      </c>
      <c r="R455" s="1409">
        <v>7596</v>
      </c>
      <c r="S455" s="1409">
        <v>3385</v>
      </c>
      <c r="T455" s="1409">
        <v>442</v>
      </c>
      <c r="U455" s="1407">
        <v>13767</v>
      </c>
      <c r="V455" s="1405" t="s">
        <v>696</v>
      </c>
      <c r="W455" s="1405" t="s">
        <v>706</v>
      </c>
      <c r="X455" s="1405" t="s">
        <v>707</v>
      </c>
      <c r="Y455" s="1405" t="s">
        <v>407</v>
      </c>
      <c r="Z455" s="1404">
        <v>1</v>
      </c>
      <c r="AA455" s="1404">
        <v>0</v>
      </c>
      <c r="AB455" s="1408"/>
      <c r="AC455" s="1408"/>
      <c r="AD455" s="1408"/>
      <c r="AE455" s="1408"/>
      <c r="AF455" s="1408"/>
      <c r="AG455" s="1408"/>
      <c r="AH455" s="1408"/>
      <c r="AI455" s="1406">
        <v>0</v>
      </c>
      <c r="AJ455" s="1408"/>
      <c r="AK455" s="1408"/>
      <c r="AL455" s="1408"/>
      <c r="AM455" s="1408"/>
      <c r="AN455" s="1408"/>
      <c r="AO455" s="1408"/>
      <c r="AP455" s="1408"/>
      <c r="AQ455" s="1406">
        <v>36240</v>
      </c>
      <c r="AR455" s="1404" t="s">
        <v>407</v>
      </c>
      <c r="AS455" s="1406">
        <v>99.287671232876718</v>
      </c>
      <c r="AT455" s="1406">
        <v>4.7709320695102688</v>
      </c>
      <c r="AU455" s="1406">
        <v>1.3071046765781559E-2</v>
      </c>
      <c r="AV455" s="1406">
        <v>5.1281141343291745</v>
      </c>
      <c r="AW455" s="1406">
        <v>1.404962776528541E-2</v>
      </c>
      <c r="AX455" s="1405" t="s">
        <v>407</v>
      </c>
      <c r="AY455" s="1404">
        <v>0</v>
      </c>
      <c r="AZ455" s="1405" t="s">
        <v>407</v>
      </c>
      <c r="BA455" s="1405" t="s">
        <v>407</v>
      </c>
      <c r="BB455" s="1408"/>
      <c r="BC455" s="1408"/>
      <c r="BD455" s="1404">
        <v>0</v>
      </c>
      <c r="BE455" s="1405" t="s">
        <v>407</v>
      </c>
      <c r="BF455" s="1405" t="s">
        <v>407</v>
      </c>
      <c r="BG455" s="1404">
        <v>0</v>
      </c>
      <c r="BH455" s="1405" t="s">
        <v>407</v>
      </c>
      <c r="BI455" s="1405" t="s">
        <v>407</v>
      </c>
      <c r="BJ455" s="1404">
        <v>0</v>
      </c>
      <c r="BK455" s="1404">
        <v>0</v>
      </c>
      <c r="BL455" s="1404">
        <v>0</v>
      </c>
      <c r="BM455" s="1404">
        <v>0</v>
      </c>
      <c r="BN455" s="1408"/>
      <c r="BO455" s="1404">
        <v>0</v>
      </c>
      <c r="BP455" s="1405" t="s">
        <v>407</v>
      </c>
      <c r="BQ455" s="1405" t="s">
        <v>407</v>
      </c>
      <c r="BR455" s="1404">
        <v>1</v>
      </c>
      <c r="BS455" s="1405" t="s">
        <v>751</v>
      </c>
      <c r="BT455" s="1405" t="s">
        <v>407</v>
      </c>
      <c r="BU455" s="1405" t="s">
        <v>407</v>
      </c>
      <c r="BV455" s="1405" t="s">
        <v>407</v>
      </c>
      <c r="BW455" s="1404">
        <v>0</v>
      </c>
      <c r="BX455" s="1405" t="s">
        <v>407</v>
      </c>
      <c r="BY455" s="1405" t="s">
        <v>407</v>
      </c>
      <c r="BZ455" s="1405" t="s">
        <v>407</v>
      </c>
      <c r="CA455" s="1404">
        <v>0</v>
      </c>
      <c r="CB455" s="1405" t="s">
        <v>407</v>
      </c>
      <c r="CC455" s="1405" t="s">
        <v>677</v>
      </c>
      <c r="CD455" s="1404" t="b">
        <v>0</v>
      </c>
      <c r="CE455" s="1404" t="b">
        <v>0</v>
      </c>
      <c r="CF455" s="1404" t="b">
        <v>0</v>
      </c>
      <c r="CG455" s="1404" t="b">
        <v>0</v>
      </c>
      <c r="CH455" s="1404" t="b">
        <v>0</v>
      </c>
      <c r="CI455" s="1404" t="b">
        <v>0</v>
      </c>
      <c r="CJ455" s="1404" t="b">
        <v>1</v>
      </c>
      <c r="CK455" s="1404" t="b">
        <v>0</v>
      </c>
      <c r="CL455" s="1404" t="b">
        <v>0</v>
      </c>
      <c r="CM455" s="1405" t="s">
        <v>698</v>
      </c>
      <c r="CN455" s="1408"/>
      <c r="CO455" s="1408"/>
      <c r="CP455" s="1408"/>
      <c r="CQ455" s="1404">
        <v>1</v>
      </c>
      <c r="CR455" s="1408"/>
      <c r="CS455" s="1404">
        <v>1</v>
      </c>
      <c r="CT455" s="1405" t="s">
        <v>407</v>
      </c>
      <c r="CU455" s="1408"/>
    </row>
    <row r="456" spans="1:99" hidden="1" x14ac:dyDescent="0.2">
      <c r="A456" s="1404">
        <v>2024</v>
      </c>
      <c r="B456" s="1405" t="s">
        <v>179</v>
      </c>
      <c r="C456" s="1405" t="s">
        <v>1050</v>
      </c>
      <c r="D456" s="1406">
        <v>1</v>
      </c>
      <c r="E456" s="1406">
        <v>0</v>
      </c>
      <c r="F456" s="1405" t="s">
        <v>238</v>
      </c>
      <c r="G456" s="1407" t="s">
        <v>705</v>
      </c>
      <c r="H456" s="1405" t="s">
        <v>407</v>
      </c>
      <c r="I456" s="1405" t="s">
        <v>694</v>
      </c>
      <c r="J456" s="1405" t="s">
        <v>303</v>
      </c>
      <c r="K456" s="1405" t="s">
        <v>732</v>
      </c>
      <c r="L456" s="1405" t="s">
        <v>407</v>
      </c>
      <c r="M456" s="1405" t="s">
        <v>407</v>
      </c>
      <c r="N456" s="1408"/>
      <c r="O456" s="1407">
        <v>126</v>
      </c>
      <c r="P456" s="1405" t="s">
        <v>695</v>
      </c>
      <c r="Q456" s="1405" t="s">
        <v>474</v>
      </c>
      <c r="R456" s="1409">
        <v>17089</v>
      </c>
      <c r="S456" s="1409">
        <v>7912</v>
      </c>
      <c r="T456" s="1409">
        <v>905</v>
      </c>
      <c r="U456" s="1407">
        <v>13767</v>
      </c>
      <c r="V456" s="1405" t="s">
        <v>696</v>
      </c>
      <c r="W456" s="1405" t="s">
        <v>706</v>
      </c>
      <c r="X456" s="1405" t="s">
        <v>707</v>
      </c>
      <c r="Y456" s="1405" t="s">
        <v>407</v>
      </c>
      <c r="Z456" s="1404">
        <v>1</v>
      </c>
      <c r="AA456" s="1404">
        <v>0</v>
      </c>
      <c r="AB456" s="1408"/>
      <c r="AC456" s="1408"/>
      <c r="AD456" s="1408"/>
      <c r="AE456" s="1408"/>
      <c r="AF456" s="1408"/>
      <c r="AG456" s="1408"/>
      <c r="AH456" s="1408"/>
      <c r="AI456" s="1406">
        <v>0</v>
      </c>
      <c r="AJ456" s="1408"/>
      <c r="AK456" s="1408"/>
      <c r="AL456" s="1408"/>
      <c r="AM456" s="1408"/>
      <c r="AN456" s="1408"/>
      <c r="AO456" s="1408"/>
      <c r="AP456" s="1408"/>
      <c r="AQ456" s="1406">
        <v>438220</v>
      </c>
      <c r="AR456" s="1404" t="s">
        <v>407</v>
      </c>
      <c r="AS456" s="1406">
        <v>1200.6027397260275</v>
      </c>
      <c r="AT456" s="1406">
        <v>25.643396336824857</v>
      </c>
      <c r="AU456" s="1406">
        <v>7.025588037486262E-2</v>
      </c>
      <c r="AV456" s="1406">
        <v>3.1632776206069164</v>
      </c>
      <c r="AW456" s="1406">
        <v>8.6665140290600445E-3</v>
      </c>
      <c r="AX456" s="1405" t="s">
        <v>407</v>
      </c>
      <c r="AY456" s="1404">
        <v>0</v>
      </c>
      <c r="AZ456" s="1405" t="s">
        <v>407</v>
      </c>
      <c r="BA456" s="1405" t="s">
        <v>407</v>
      </c>
      <c r="BB456" s="1408"/>
      <c r="BC456" s="1408"/>
      <c r="BD456" s="1404">
        <v>0</v>
      </c>
      <c r="BE456" s="1405" t="s">
        <v>407</v>
      </c>
      <c r="BF456" s="1405" t="s">
        <v>407</v>
      </c>
      <c r="BG456" s="1404">
        <v>0</v>
      </c>
      <c r="BH456" s="1405" t="s">
        <v>407</v>
      </c>
      <c r="BI456" s="1405" t="s">
        <v>407</v>
      </c>
      <c r="BJ456" s="1404">
        <v>0</v>
      </c>
      <c r="BK456" s="1404">
        <v>0</v>
      </c>
      <c r="BL456" s="1404">
        <v>0</v>
      </c>
      <c r="BM456" s="1404">
        <v>0</v>
      </c>
      <c r="BN456" s="1408"/>
      <c r="BO456" s="1404">
        <v>0</v>
      </c>
      <c r="BP456" s="1405" t="s">
        <v>407</v>
      </c>
      <c r="BQ456" s="1405" t="s">
        <v>407</v>
      </c>
      <c r="BR456" s="1404">
        <v>1</v>
      </c>
      <c r="BS456" s="1405" t="s">
        <v>838</v>
      </c>
      <c r="BT456" s="1405" t="s">
        <v>407</v>
      </c>
      <c r="BU456" s="1405" t="s">
        <v>407</v>
      </c>
      <c r="BV456" s="1405" t="s">
        <v>407</v>
      </c>
      <c r="BW456" s="1404">
        <v>0</v>
      </c>
      <c r="BX456" s="1405" t="s">
        <v>407</v>
      </c>
      <c r="BY456" s="1405" t="s">
        <v>407</v>
      </c>
      <c r="BZ456" s="1405" t="s">
        <v>407</v>
      </c>
      <c r="CA456" s="1404">
        <v>0</v>
      </c>
      <c r="CB456" s="1405" t="s">
        <v>407</v>
      </c>
      <c r="CC456" s="1405" t="s">
        <v>677</v>
      </c>
      <c r="CD456" s="1404" t="b">
        <v>0</v>
      </c>
      <c r="CE456" s="1404" t="b">
        <v>0</v>
      </c>
      <c r="CF456" s="1404" t="b">
        <v>0</v>
      </c>
      <c r="CG456" s="1404" t="b">
        <v>0</v>
      </c>
      <c r="CH456" s="1404" t="b">
        <v>0</v>
      </c>
      <c r="CI456" s="1404" t="b">
        <v>0</v>
      </c>
      <c r="CJ456" s="1404" t="b">
        <v>1</v>
      </c>
      <c r="CK456" s="1404" t="b">
        <v>0</v>
      </c>
      <c r="CL456" s="1404" t="b">
        <v>0</v>
      </c>
      <c r="CM456" s="1405" t="s">
        <v>698</v>
      </c>
      <c r="CN456" s="1408"/>
      <c r="CO456" s="1408"/>
      <c r="CP456" s="1408"/>
      <c r="CQ456" s="1404">
        <v>1</v>
      </c>
      <c r="CR456" s="1408"/>
      <c r="CS456" s="1404">
        <v>1</v>
      </c>
      <c r="CT456" s="1405" t="s">
        <v>407</v>
      </c>
      <c r="CU456" s="1408"/>
    </row>
    <row r="457" spans="1:99" hidden="1" x14ac:dyDescent="0.2">
      <c r="A457" s="1404">
        <v>2024</v>
      </c>
      <c r="B457" s="1405" t="s">
        <v>179</v>
      </c>
      <c r="C457" s="1405" t="s">
        <v>1042</v>
      </c>
      <c r="D457" s="1406">
        <v>1</v>
      </c>
      <c r="E457" s="1406">
        <v>0</v>
      </c>
      <c r="F457" s="1405" t="s">
        <v>238</v>
      </c>
      <c r="G457" s="1407" t="s">
        <v>705</v>
      </c>
      <c r="H457" s="1405" t="s">
        <v>407</v>
      </c>
      <c r="I457" s="1405" t="s">
        <v>694</v>
      </c>
      <c r="J457" s="1405" t="s">
        <v>303</v>
      </c>
      <c r="K457" s="1405" t="s">
        <v>892</v>
      </c>
      <c r="L457" s="1405" t="s">
        <v>407</v>
      </c>
      <c r="M457" s="1405" t="s">
        <v>407</v>
      </c>
      <c r="N457" s="1408"/>
      <c r="O457" s="1407">
        <v>126</v>
      </c>
      <c r="P457" s="1405" t="s">
        <v>695</v>
      </c>
      <c r="Q457" s="1405" t="s">
        <v>474</v>
      </c>
      <c r="R457" s="1409">
        <v>4720</v>
      </c>
      <c r="S457" s="1409">
        <v>1891</v>
      </c>
      <c r="T457" s="1409">
        <v>187</v>
      </c>
      <c r="U457" s="1407">
        <v>13767</v>
      </c>
      <c r="V457" s="1405" t="s">
        <v>696</v>
      </c>
      <c r="W457" s="1405" t="s">
        <v>706</v>
      </c>
      <c r="X457" s="1405" t="s">
        <v>707</v>
      </c>
      <c r="Y457" s="1405" t="s">
        <v>407</v>
      </c>
      <c r="Z457" s="1404">
        <v>1</v>
      </c>
      <c r="AA457" s="1404">
        <v>0</v>
      </c>
      <c r="AB457" s="1408"/>
      <c r="AC457" s="1408"/>
      <c r="AD457" s="1408"/>
      <c r="AE457" s="1408"/>
      <c r="AF457" s="1408"/>
      <c r="AG457" s="1408"/>
      <c r="AH457" s="1406">
        <v>0</v>
      </c>
      <c r="AI457" s="1406">
        <v>68315</v>
      </c>
      <c r="AJ457" s="1408"/>
      <c r="AK457" s="1408"/>
      <c r="AL457" s="1408"/>
      <c r="AM457" s="1408"/>
      <c r="AN457" s="1408"/>
      <c r="AO457" s="1408"/>
      <c r="AP457" s="1406">
        <v>58020</v>
      </c>
      <c r="AQ457" s="1406">
        <v>126335</v>
      </c>
      <c r="AR457" s="1404" t="s">
        <v>407</v>
      </c>
      <c r="AS457" s="1406">
        <v>346.1232876712329</v>
      </c>
      <c r="AT457" s="1406">
        <v>26.765889830508474</v>
      </c>
      <c r="AU457" s="1406">
        <v>7.3331205015091716E-2</v>
      </c>
      <c r="AV457" s="1406">
        <v>3.1632776206069164</v>
      </c>
      <c r="AW457" s="1406">
        <v>8.6665140290600445E-3</v>
      </c>
      <c r="AX457" s="1405" t="s">
        <v>407</v>
      </c>
      <c r="AY457" s="1404">
        <v>0</v>
      </c>
      <c r="AZ457" s="1405" t="s">
        <v>407</v>
      </c>
      <c r="BA457" s="1405" t="s">
        <v>407</v>
      </c>
      <c r="BB457" s="1408"/>
      <c r="BC457" s="1408"/>
      <c r="BD457" s="1404">
        <v>0</v>
      </c>
      <c r="BE457" s="1405" t="s">
        <v>407</v>
      </c>
      <c r="BF457" s="1405" t="s">
        <v>407</v>
      </c>
      <c r="BG457" s="1404">
        <v>0</v>
      </c>
      <c r="BH457" s="1405" t="s">
        <v>407</v>
      </c>
      <c r="BI457" s="1405" t="s">
        <v>407</v>
      </c>
      <c r="BJ457" s="1404">
        <v>1</v>
      </c>
      <c r="BK457" s="1404">
        <v>0</v>
      </c>
      <c r="BL457" s="1404">
        <v>0</v>
      </c>
      <c r="BM457" s="1404">
        <v>0</v>
      </c>
      <c r="BN457" s="1408"/>
      <c r="BO457" s="1404">
        <v>0</v>
      </c>
      <c r="BP457" s="1405" t="s">
        <v>407</v>
      </c>
      <c r="BQ457" s="1405" t="s">
        <v>407</v>
      </c>
      <c r="BR457" s="1404">
        <v>0</v>
      </c>
      <c r="BS457" s="1405" t="s">
        <v>407</v>
      </c>
      <c r="BT457" s="1405" t="s">
        <v>407</v>
      </c>
      <c r="BU457" s="1405" t="s">
        <v>407</v>
      </c>
      <c r="BV457" s="1405" t="s">
        <v>407</v>
      </c>
      <c r="BW457" s="1404">
        <v>0</v>
      </c>
      <c r="BX457" s="1405" t="s">
        <v>407</v>
      </c>
      <c r="BY457" s="1405" t="s">
        <v>407</v>
      </c>
      <c r="BZ457" s="1405" t="s">
        <v>407</v>
      </c>
      <c r="CA457" s="1404">
        <v>0</v>
      </c>
      <c r="CB457" s="1405" t="s">
        <v>407</v>
      </c>
      <c r="CC457" s="1405" t="s">
        <v>677</v>
      </c>
      <c r="CD457" s="1404" t="b">
        <v>0</v>
      </c>
      <c r="CE457" s="1404" t="b">
        <v>0</v>
      </c>
      <c r="CF457" s="1404" t="b">
        <v>0</v>
      </c>
      <c r="CG457" s="1404" t="b">
        <v>0</v>
      </c>
      <c r="CH457" s="1404" t="b">
        <v>0</v>
      </c>
      <c r="CI457" s="1404" t="b">
        <v>0</v>
      </c>
      <c r="CJ457" s="1404" t="b">
        <v>1</v>
      </c>
      <c r="CK457" s="1404" t="b">
        <v>0</v>
      </c>
      <c r="CL457" s="1404" t="b">
        <v>0</v>
      </c>
      <c r="CM457" s="1405" t="s">
        <v>698</v>
      </c>
      <c r="CN457" s="1408"/>
      <c r="CO457" s="1408"/>
      <c r="CP457" s="1408"/>
      <c r="CQ457" s="1404">
        <v>1</v>
      </c>
      <c r="CR457" s="1408"/>
      <c r="CS457" s="1404">
        <v>1</v>
      </c>
      <c r="CT457" s="1405" t="s">
        <v>407</v>
      </c>
      <c r="CU457" s="1408"/>
    </row>
    <row r="458" spans="1:99" hidden="1" x14ac:dyDescent="0.2">
      <c r="A458" s="1404">
        <v>2024</v>
      </c>
      <c r="B458" s="1405" t="s">
        <v>189</v>
      </c>
      <c r="C458" s="1405" t="s">
        <v>1309</v>
      </c>
      <c r="D458" s="1406">
        <v>1</v>
      </c>
      <c r="E458" s="1406">
        <v>0</v>
      </c>
      <c r="F458" s="1405" t="s">
        <v>238</v>
      </c>
      <c r="G458" s="1407" t="s">
        <v>705</v>
      </c>
      <c r="H458" s="1405" t="s">
        <v>407</v>
      </c>
      <c r="I458" s="1405" t="s">
        <v>694</v>
      </c>
      <c r="J458" s="1405" t="s">
        <v>342</v>
      </c>
      <c r="K458" s="1405" t="s">
        <v>1310</v>
      </c>
      <c r="L458" s="1405" t="s">
        <v>407</v>
      </c>
      <c r="M458" s="1405" t="s">
        <v>407</v>
      </c>
      <c r="N458" s="1408"/>
      <c r="O458" s="1407">
        <v>126</v>
      </c>
      <c r="P458" s="1405" t="s">
        <v>695</v>
      </c>
      <c r="Q458" s="1405" t="s">
        <v>483</v>
      </c>
      <c r="R458" s="1409">
        <v>5599</v>
      </c>
      <c r="S458" s="1409">
        <v>2934</v>
      </c>
      <c r="T458" s="1409">
        <v>352</v>
      </c>
      <c r="U458" s="1407">
        <v>13767</v>
      </c>
      <c r="V458" s="1405" t="s">
        <v>696</v>
      </c>
      <c r="W458" s="1405" t="s">
        <v>706</v>
      </c>
      <c r="X458" s="1405" t="s">
        <v>707</v>
      </c>
      <c r="Y458" s="1405" t="s">
        <v>407</v>
      </c>
      <c r="Z458" s="1404">
        <v>1</v>
      </c>
      <c r="AA458" s="1404">
        <v>0</v>
      </c>
      <c r="AB458" s="1408"/>
      <c r="AC458" s="1408"/>
      <c r="AD458" s="1408"/>
      <c r="AE458" s="1408"/>
      <c r="AF458" s="1408"/>
      <c r="AG458" s="1408"/>
      <c r="AH458" s="1408"/>
      <c r="AI458" s="1406">
        <v>4520</v>
      </c>
      <c r="AJ458" s="1408"/>
      <c r="AK458" s="1408"/>
      <c r="AL458" s="1408"/>
      <c r="AM458" s="1408"/>
      <c r="AN458" s="1408"/>
      <c r="AO458" s="1408"/>
      <c r="AP458" s="1408"/>
      <c r="AQ458" s="1406">
        <v>4520</v>
      </c>
      <c r="AR458" s="1404" t="s">
        <v>407</v>
      </c>
      <c r="AS458" s="1406">
        <v>12.383561643835616</v>
      </c>
      <c r="AT458" s="1406">
        <v>0.80728701553848903</v>
      </c>
      <c r="AU458" s="1406">
        <v>2.2117452480506549E-3</v>
      </c>
      <c r="AV458" s="1406">
        <v>8.5020302594264477E-2</v>
      </c>
      <c r="AW458" s="1406">
        <v>2.3293233587469721E-4</v>
      </c>
      <c r="AX458" s="1405" t="s">
        <v>407</v>
      </c>
      <c r="AY458" s="1404">
        <v>0</v>
      </c>
      <c r="AZ458" s="1405" t="s">
        <v>407</v>
      </c>
      <c r="BA458" s="1405" t="s">
        <v>407</v>
      </c>
      <c r="BB458" s="1408"/>
      <c r="BC458" s="1408"/>
      <c r="BD458" s="1404">
        <v>0</v>
      </c>
      <c r="BE458" s="1405" t="s">
        <v>407</v>
      </c>
      <c r="BF458" s="1405" t="s">
        <v>407</v>
      </c>
      <c r="BG458" s="1404">
        <v>0</v>
      </c>
      <c r="BH458" s="1405" t="s">
        <v>407</v>
      </c>
      <c r="BI458" s="1405" t="s">
        <v>407</v>
      </c>
      <c r="BJ458" s="1404">
        <v>0</v>
      </c>
      <c r="BK458" s="1404">
        <v>0</v>
      </c>
      <c r="BL458" s="1404">
        <v>0</v>
      </c>
      <c r="BM458" s="1404">
        <v>0</v>
      </c>
      <c r="BN458" s="1408"/>
      <c r="BO458" s="1404">
        <v>0</v>
      </c>
      <c r="BP458" s="1405" t="s">
        <v>407</v>
      </c>
      <c r="BQ458" s="1405" t="s">
        <v>407</v>
      </c>
      <c r="BR458" s="1404">
        <v>1</v>
      </c>
      <c r="BS458" s="1405" t="s">
        <v>713</v>
      </c>
      <c r="BT458" s="1405" t="s">
        <v>407</v>
      </c>
      <c r="BU458" s="1405" t="s">
        <v>407</v>
      </c>
      <c r="BV458" s="1405" t="s">
        <v>1311</v>
      </c>
      <c r="BW458" s="1404">
        <v>0</v>
      </c>
      <c r="BX458" s="1405" t="s">
        <v>407</v>
      </c>
      <c r="BY458" s="1405" t="s">
        <v>407</v>
      </c>
      <c r="BZ458" s="1405" t="s">
        <v>407</v>
      </c>
      <c r="CA458" s="1404">
        <v>0</v>
      </c>
      <c r="CB458" s="1405" t="s">
        <v>407</v>
      </c>
      <c r="CC458" s="1405" t="s">
        <v>677</v>
      </c>
      <c r="CD458" s="1404" t="b">
        <v>0</v>
      </c>
      <c r="CE458" s="1404" t="b">
        <v>0</v>
      </c>
      <c r="CF458" s="1404" t="b">
        <v>0</v>
      </c>
      <c r="CG458" s="1404" t="b">
        <v>0</v>
      </c>
      <c r="CH458" s="1404" t="b">
        <v>0</v>
      </c>
      <c r="CI458" s="1404" t="b">
        <v>0</v>
      </c>
      <c r="CJ458" s="1404" t="b">
        <v>1</v>
      </c>
      <c r="CK458" s="1404" t="b">
        <v>0</v>
      </c>
      <c r="CL458" s="1404" t="b">
        <v>0</v>
      </c>
      <c r="CM458" s="1405" t="s">
        <v>698</v>
      </c>
      <c r="CN458" s="1408"/>
      <c r="CO458" s="1408"/>
      <c r="CP458" s="1408"/>
      <c r="CQ458" s="1404">
        <v>1</v>
      </c>
      <c r="CR458" s="1408"/>
      <c r="CS458" s="1404">
        <v>1</v>
      </c>
      <c r="CT458" s="1405" t="s">
        <v>407</v>
      </c>
      <c r="CU458" s="1408"/>
    </row>
    <row r="459" spans="1:99" hidden="1" x14ac:dyDescent="0.2">
      <c r="A459" s="1404">
        <v>2024</v>
      </c>
      <c r="B459" s="1405" t="s">
        <v>179</v>
      </c>
      <c r="C459" s="1405" t="s">
        <v>1038</v>
      </c>
      <c r="D459" s="1406">
        <v>1</v>
      </c>
      <c r="E459" s="1406">
        <v>0</v>
      </c>
      <c r="F459" s="1405" t="s">
        <v>238</v>
      </c>
      <c r="G459" s="1407" t="s">
        <v>705</v>
      </c>
      <c r="H459" s="1405" t="s">
        <v>407</v>
      </c>
      <c r="I459" s="1405" t="s">
        <v>694</v>
      </c>
      <c r="J459" s="1405" t="s">
        <v>303</v>
      </c>
      <c r="K459" s="1405" t="s">
        <v>1039</v>
      </c>
      <c r="L459" s="1405" t="s">
        <v>407</v>
      </c>
      <c r="M459" s="1405" t="s">
        <v>407</v>
      </c>
      <c r="N459" s="1408"/>
      <c r="O459" s="1407">
        <v>126</v>
      </c>
      <c r="P459" s="1405" t="s">
        <v>695</v>
      </c>
      <c r="Q459" s="1405" t="s">
        <v>474</v>
      </c>
      <c r="R459" s="1409">
        <v>8835</v>
      </c>
      <c r="S459" s="1409">
        <v>3689</v>
      </c>
      <c r="T459" s="1409">
        <v>608</v>
      </c>
      <c r="U459" s="1407">
        <v>13767</v>
      </c>
      <c r="V459" s="1405" t="s">
        <v>696</v>
      </c>
      <c r="W459" s="1405" t="s">
        <v>706</v>
      </c>
      <c r="X459" s="1405" t="s">
        <v>707</v>
      </c>
      <c r="Y459" s="1405" t="s">
        <v>407</v>
      </c>
      <c r="Z459" s="1404">
        <v>1</v>
      </c>
      <c r="AA459" s="1404">
        <v>0</v>
      </c>
      <c r="AB459" s="1408"/>
      <c r="AC459" s="1408"/>
      <c r="AD459" s="1408"/>
      <c r="AE459" s="1408"/>
      <c r="AF459" s="1408"/>
      <c r="AG459" s="1408"/>
      <c r="AH459" s="1408"/>
      <c r="AI459" s="1406">
        <v>0</v>
      </c>
      <c r="AJ459" s="1408"/>
      <c r="AK459" s="1408"/>
      <c r="AL459" s="1408"/>
      <c r="AM459" s="1408"/>
      <c r="AN459" s="1408"/>
      <c r="AO459" s="1408"/>
      <c r="AP459" s="1408"/>
      <c r="AQ459" s="1406">
        <v>14110</v>
      </c>
      <c r="AR459" s="1404" t="s">
        <v>407</v>
      </c>
      <c r="AS459" s="1406">
        <v>38.657534246575345</v>
      </c>
      <c r="AT459" s="1406">
        <v>1.5970571590265987</v>
      </c>
      <c r="AU459" s="1406">
        <v>4.3754990658262981E-3</v>
      </c>
      <c r="AV459" s="1406">
        <v>3.1632776206069164</v>
      </c>
      <c r="AW459" s="1406">
        <v>8.6665140290600445E-3</v>
      </c>
      <c r="AX459" s="1405" t="s">
        <v>407</v>
      </c>
      <c r="AY459" s="1404">
        <v>0</v>
      </c>
      <c r="AZ459" s="1405" t="s">
        <v>407</v>
      </c>
      <c r="BA459" s="1405" t="s">
        <v>407</v>
      </c>
      <c r="BB459" s="1408"/>
      <c r="BC459" s="1408"/>
      <c r="BD459" s="1404">
        <v>0</v>
      </c>
      <c r="BE459" s="1405" t="s">
        <v>407</v>
      </c>
      <c r="BF459" s="1405" t="s">
        <v>407</v>
      </c>
      <c r="BG459" s="1404">
        <v>0</v>
      </c>
      <c r="BH459" s="1405" t="s">
        <v>407</v>
      </c>
      <c r="BI459" s="1405" t="s">
        <v>407</v>
      </c>
      <c r="BJ459" s="1404">
        <v>0</v>
      </c>
      <c r="BK459" s="1404">
        <v>0</v>
      </c>
      <c r="BL459" s="1404">
        <v>0</v>
      </c>
      <c r="BM459" s="1404">
        <v>0</v>
      </c>
      <c r="BN459" s="1408"/>
      <c r="BO459" s="1404">
        <v>0</v>
      </c>
      <c r="BP459" s="1405" t="s">
        <v>407</v>
      </c>
      <c r="BQ459" s="1405" t="s">
        <v>407</v>
      </c>
      <c r="BR459" s="1404">
        <v>1</v>
      </c>
      <c r="BS459" s="1405" t="s">
        <v>898</v>
      </c>
      <c r="BT459" s="1405" t="s">
        <v>407</v>
      </c>
      <c r="BU459" s="1405" t="s">
        <v>407</v>
      </c>
      <c r="BV459" s="1405" t="s">
        <v>407</v>
      </c>
      <c r="BW459" s="1404">
        <v>0</v>
      </c>
      <c r="BX459" s="1405" t="s">
        <v>407</v>
      </c>
      <c r="BY459" s="1405" t="s">
        <v>407</v>
      </c>
      <c r="BZ459" s="1405" t="s">
        <v>407</v>
      </c>
      <c r="CA459" s="1404">
        <v>0</v>
      </c>
      <c r="CB459" s="1405" t="s">
        <v>407</v>
      </c>
      <c r="CC459" s="1405" t="s">
        <v>677</v>
      </c>
      <c r="CD459" s="1404" t="b">
        <v>0</v>
      </c>
      <c r="CE459" s="1404" t="b">
        <v>0</v>
      </c>
      <c r="CF459" s="1404" t="b">
        <v>0</v>
      </c>
      <c r="CG459" s="1404" t="b">
        <v>0</v>
      </c>
      <c r="CH459" s="1404" t="b">
        <v>0</v>
      </c>
      <c r="CI459" s="1404" t="b">
        <v>0</v>
      </c>
      <c r="CJ459" s="1404" t="b">
        <v>1</v>
      </c>
      <c r="CK459" s="1404" t="b">
        <v>0</v>
      </c>
      <c r="CL459" s="1404" t="b">
        <v>0</v>
      </c>
      <c r="CM459" s="1405" t="s">
        <v>698</v>
      </c>
      <c r="CN459" s="1408"/>
      <c r="CO459" s="1408"/>
      <c r="CP459" s="1408"/>
      <c r="CQ459" s="1404">
        <v>1</v>
      </c>
      <c r="CR459" s="1408"/>
      <c r="CS459" s="1404">
        <v>1</v>
      </c>
      <c r="CT459" s="1405" t="s">
        <v>407</v>
      </c>
      <c r="CU459" s="1408"/>
    </row>
    <row r="460" spans="1:99" hidden="1" x14ac:dyDescent="0.2">
      <c r="A460" s="1404">
        <v>2024</v>
      </c>
      <c r="B460" s="1405" t="s">
        <v>178</v>
      </c>
      <c r="C460" s="1405" t="s">
        <v>872</v>
      </c>
      <c r="D460" s="1406">
        <v>1</v>
      </c>
      <c r="E460" s="1406">
        <v>0</v>
      </c>
      <c r="F460" s="1405" t="s">
        <v>238</v>
      </c>
      <c r="G460" s="1407" t="s">
        <v>705</v>
      </c>
      <c r="H460" s="1405" t="s">
        <v>407</v>
      </c>
      <c r="I460" s="1405" t="s">
        <v>694</v>
      </c>
      <c r="J460" s="1405" t="s">
        <v>298</v>
      </c>
      <c r="K460" s="1405" t="s">
        <v>873</v>
      </c>
      <c r="L460" s="1405" t="s">
        <v>407</v>
      </c>
      <c r="M460" s="1405" t="s">
        <v>407</v>
      </c>
      <c r="N460" s="1408"/>
      <c r="O460" s="1407">
        <v>126</v>
      </c>
      <c r="P460" s="1405" t="s">
        <v>695</v>
      </c>
      <c r="Q460" s="1405" t="s">
        <v>473</v>
      </c>
      <c r="R460" s="1409">
        <v>8287</v>
      </c>
      <c r="S460" s="1409">
        <v>3791</v>
      </c>
      <c r="T460" s="1409">
        <v>245</v>
      </c>
      <c r="U460" s="1407">
        <v>13767</v>
      </c>
      <c r="V460" s="1405" t="s">
        <v>696</v>
      </c>
      <c r="W460" s="1405" t="s">
        <v>706</v>
      </c>
      <c r="X460" s="1405" t="s">
        <v>707</v>
      </c>
      <c r="Y460" s="1405" t="s">
        <v>407</v>
      </c>
      <c r="Z460" s="1404">
        <v>1</v>
      </c>
      <c r="AA460" s="1404">
        <v>0</v>
      </c>
      <c r="AB460" s="1408"/>
      <c r="AC460" s="1408"/>
      <c r="AD460" s="1408"/>
      <c r="AE460" s="1408"/>
      <c r="AF460" s="1408"/>
      <c r="AG460" s="1408"/>
      <c r="AH460" s="1408"/>
      <c r="AI460" s="1406">
        <v>0</v>
      </c>
      <c r="AJ460" s="1408"/>
      <c r="AK460" s="1408"/>
      <c r="AL460" s="1408"/>
      <c r="AM460" s="1408"/>
      <c r="AN460" s="1408"/>
      <c r="AO460" s="1408"/>
      <c r="AP460" s="1408"/>
      <c r="AQ460" s="1406">
        <v>998080</v>
      </c>
      <c r="AR460" s="1404" t="s">
        <v>407</v>
      </c>
      <c r="AS460" s="1406">
        <v>2734.4657534246576</v>
      </c>
      <c r="AT460" s="1406">
        <v>120.43924218655725</v>
      </c>
      <c r="AU460" s="1406">
        <v>0.329970526538513</v>
      </c>
      <c r="AV460" s="1406">
        <v>5.1281141343291745</v>
      </c>
      <c r="AW460" s="1406">
        <v>1.404962776528541E-2</v>
      </c>
      <c r="AX460" s="1405" t="s">
        <v>407</v>
      </c>
      <c r="AY460" s="1404">
        <v>0</v>
      </c>
      <c r="AZ460" s="1405" t="s">
        <v>407</v>
      </c>
      <c r="BA460" s="1405" t="s">
        <v>407</v>
      </c>
      <c r="BB460" s="1408"/>
      <c r="BC460" s="1408"/>
      <c r="BD460" s="1404">
        <v>0</v>
      </c>
      <c r="BE460" s="1405" t="s">
        <v>407</v>
      </c>
      <c r="BF460" s="1405" t="s">
        <v>407</v>
      </c>
      <c r="BG460" s="1404">
        <v>0</v>
      </c>
      <c r="BH460" s="1405" t="s">
        <v>407</v>
      </c>
      <c r="BI460" s="1405" t="s">
        <v>407</v>
      </c>
      <c r="BJ460" s="1404">
        <v>0</v>
      </c>
      <c r="BK460" s="1404">
        <v>0</v>
      </c>
      <c r="BL460" s="1404">
        <v>0</v>
      </c>
      <c r="BM460" s="1404">
        <v>0</v>
      </c>
      <c r="BN460" s="1408"/>
      <c r="BO460" s="1404">
        <v>0</v>
      </c>
      <c r="BP460" s="1405" t="s">
        <v>407</v>
      </c>
      <c r="BQ460" s="1405" t="s">
        <v>407</v>
      </c>
      <c r="BR460" s="1404">
        <v>1</v>
      </c>
      <c r="BS460" s="1405" t="s">
        <v>713</v>
      </c>
      <c r="BT460" s="1405" t="s">
        <v>407</v>
      </c>
      <c r="BU460" s="1405" t="s">
        <v>407</v>
      </c>
      <c r="BV460" s="1405" t="s">
        <v>407</v>
      </c>
      <c r="BW460" s="1404">
        <v>0</v>
      </c>
      <c r="BX460" s="1405" t="s">
        <v>407</v>
      </c>
      <c r="BY460" s="1405" t="s">
        <v>407</v>
      </c>
      <c r="BZ460" s="1405" t="s">
        <v>407</v>
      </c>
      <c r="CA460" s="1404">
        <v>0</v>
      </c>
      <c r="CB460" s="1405" t="s">
        <v>407</v>
      </c>
      <c r="CC460" s="1405" t="s">
        <v>677</v>
      </c>
      <c r="CD460" s="1404" t="b">
        <v>0</v>
      </c>
      <c r="CE460" s="1404" t="b">
        <v>0</v>
      </c>
      <c r="CF460" s="1404" t="b">
        <v>0</v>
      </c>
      <c r="CG460" s="1404" t="b">
        <v>0</v>
      </c>
      <c r="CH460" s="1404" t="b">
        <v>0</v>
      </c>
      <c r="CI460" s="1404" t="b">
        <v>0</v>
      </c>
      <c r="CJ460" s="1404" t="b">
        <v>1</v>
      </c>
      <c r="CK460" s="1404" t="b">
        <v>0</v>
      </c>
      <c r="CL460" s="1404" t="b">
        <v>0</v>
      </c>
      <c r="CM460" s="1405" t="s">
        <v>698</v>
      </c>
      <c r="CN460" s="1408"/>
      <c r="CO460" s="1408"/>
      <c r="CP460" s="1408"/>
      <c r="CQ460" s="1404">
        <v>1</v>
      </c>
      <c r="CR460" s="1408"/>
      <c r="CS460" s="1404">
        <v>1</v>
      </c>
      <c r="CT460" s="1405" t="s">
        <v>407</v>
      </c>
      <c r="CU460" s="1408"/>
    </row>
    <row r="461" spans="1:99" hidden="1" x14ac:dyDescent="0.2">
      <c r="A461" s="1404">
        <v>2024</v>
      </c>
      <c r="B461" s="1405" t="s">
        <v>188</v>
      </c>
      <c r="C461" s="1405" t="s">
        <v>1243</v>
      </c>
      <c r="D461" s="1406">
        <v>1</v>
      </c>
      <c r="E461" s="1406">
        <v>0</v>
      </c>
      <c r="F461" s="1405" t="s">
        <v>238</v>
      </c>
      <c r="G461" s="1407" t="s">
        <v>705</v>
      </c>
      <c r="H461" s="1405" t="s">
        <v>407</v>
      </c>
      <c r="I461" s="1405" t="s">
        <v>694</v>
      </c>
      <c r="J461" s="1405" t="s">
        <v>340</v>
      </c>
      <c r="K461" s="1405" t="s">
        <v>328</v>
      </c>
      <c r="L461" s="1405" t="s">
        <v>407</v>
      </c>
      <c r="M461" s="1405" t="s">
        <v>407</v>
      </c>
      <c r="N461" s="1408"/>
      <c r="O461" s="1407">
        <v>126</v>
      </c>
      <c r="P461" s="1405" t="s">
        <v>695</v>
      </c>
      <c r="Q461" s="1405" t="s">
        <v>482</v>
      </c>
      <c r="R461" s="1409">
        <v>1587</v>
      </c>
      <c r="S461" s="1409">
        <v>1334</v>
      </c>
      <c r="T461" s="1409">
        <v>249</v>
      </c>
      <c r="U461" s="1407">
        <v>13767</v>
      </c>
      <c r="V461" s="1405" t="s">
        <v>696</v>
      </c>
      <c r="W461" s="1405" t="s">
        <v>706</v>
      </c>
      <c r="X461" s="1405" t="s">
        <v>707</v>
      </c>
      <c r="Y461" s="1405" t="s">
        <v>407</v>
      </c>
      <c r="Z461" s="1404">
        <v>1</v>
      </c>
      <c r="AA461" s="1404">
        <v>0</v>
      </c>
      <c r="AB461" s="1408"/>
      <c r="AC461" s="1408"/>
      <c r="AD461" s="1408"/>
      <c r="AE461" s="1408"/>
      <c r="AF461" s="1408"/>
      <c r="AG461" s="1408"/>
      <c r="AH461" s="1408"/>
      <c r="AI461" s="1406">
        <v>0</v>
      </c>
      <c r="AJ461" s="1408"/>
      <c r="AK461" s="1408"/>
      <c r="AL461" s="1408"/>
      <c r="AM461" s="1408"/>
      <c r="AN461" s="1408"/>
      <c r="AO461" s="1408"/>
      <c r="AP461" s="1408"/>
      <c r="AQ461" s="1406">
        <v>3144</v>
      </c>
      <c r="AR461" s="1404" t="s">
        <v>407</v>
      </c>
      <c r="AS461" s="1406">
        <v>8.6136986301369856</v>
      </c>
      <c r="AT461" s="1406">
        <v>1.9810964083175804</v>
      </c>
      <c r="AU461" s="1406">
        <v>5.4276613926509051E-3</v>
      </c>
      <c r="AV461" s="1406">
        <v>4.7857872896549025E-2</v>
      </c>
      <c r="AW461" s="1406">
        <v>1.3111745999054529E-4</v>
      </c>
      <c r="AX461" s="1405" t="s">
        <v>407</v>
      </c>
      <c r="AY461" s="1404">
        <v>0</v>
      </c>
      <c r="AZ461" s="1405" t="s">
        <v>407</v>
      </c>
      <c r="BA461" s="1405" t="s">
        <v>407</v>
      </c>
      <c r="BB461" s="1408"/>
      <c r="BC461" s="1408"/>
      <c r="BD461" s="1404">
        <v>0</v>
      </c>
      <c r="BE461" s="1405" t="s">
        <v>407</v>
      </c>
      <c r="BF461" s="1405" t="s">
        <v>407</v>
      </c>
      <c r="BG461" s="1404">
        <v>0</v>
      </c>
      <c r="BH461" s="1405" t="s">
        <v>407</v>
      </c>
      <c r="BI461" s="1405" t="s">
        <v>407</v>
      </c>
      <c r="BJ461" s="1404">
        <v>0</v>
      </c>
      <c r="BK461" s="1404">
        <v>0</v>
      </c>
      <c r="BL461" s="1404">
        <v>0</v>
      </c>
      <c r="BM461" s="1404">
        <v>0</v>
      </c>
      <c r="BN461" s="1408"/>
      <c r="BO461" s="1404">
        <v>0</v>
      </c>
      <c r="BP461" s="1405" t="s">
        <v>407</v>
      </c>
      <c r="BQ461" s="1405" t="s">
        <v>407</v>
      </c>
      <c r="BR461" s="1404">
        <v>1</v>
      </c>
      <c r="BS461" s="1405" t="s">
        <v>713</v>
      </c>
      <c r="BT461" s="1405" t="s">
        <v>407</v>
      </c>
      <c r="BU461" s="1405" t="s">
        <v>407</v>
      </c>
      <c r="BV461" s="1405" t="s">
        <v>407</v>
      </c>
      <c r="BW461" s="1404">
        <v>0</v>
      </c>
      <c r="BX461" s="1405" t="s">
        <v>407</v>
      </c>
      <c r="BY461" s="1405" t="s">
        <v>407</v>
      </c>
      <c r="BZ461" s="1405" t="s">
        <v>407</v>
      </c>
      <c r="CA461" s="1404">
        <v>0</v>
      </c>
      <c r="CB461" s="1405" t="s">
        <v>407</v>
      </c>
      <c r="CC461" s="1405" t="s">
        <v>677</v>
      </c>
      <c r="CD461" s="1404" t="b">
        <v>0</v>
      </c>
      <c r="CE461" s="1404" t="b">
        <v>0</v>
      </c>
      <c r="CF461" s="1404" t="b">
        <v>0</v>
      </c>
      <c r="CG461" s="1404" t="b">
        <v>0</v>
      </c>
      <c r="CH461" s="1404" t="b">
        <v>0</v>
      </c>
      <c r="CI461" s="1404" t="b">
        <v>0</v>
      </c>
      <c r="CJ461" s="1404" t="b">
        <v>1</v>
      </c>
      <c r="CK461" s="1404" t="b">
        <v>0</v>
      </c>
      <c r="CL461" s="1404" t="b">
        <v>0</v>
      </c>
      <c r="CM461" s="1405" t="s">
        <v>698</v>
      </c>
      <c r="CN461" s="1408"/>
      <c r="CO461" s="1408"/>
      <c r="CP461" s="1408"/>
      <c r="CQ461" s="1404">
        <v>1</v>
      </c>
      <c r="CR461" s="1408"/>
      <c r="CS461" s="1404">
        <v>1</v>
      </c>
      <c r="CT461" s="1405" t="s">
        <v>407</v>
      </c>
      <c r="CU461" s="1408"/>
    </row>
    <row r="462" spans="1:99" hidden="1" x14ac:dyDescent="0.2">
      <c r="A462" s="1404">
        <v>2024</v>
      </c>
      <c r="B462" s="1405" t="s">
        <v>179</v>
      </c>
      <c r="C462" s="1405" t="s">
        <v>1040</v>
      </c>
      <c r="D462" s="1406">
        <v>1</v>
      </c>
      <c r="E462" s="1406">
        <v>0</v>
      </c>
      <c r="F462" s="1405" t="s">
        <v>1027</v>
      </c>
      <c r="G462" s="1407" t="s">
        <v>705</v>
      </c>
      <c r="H462" s="1405" t="s">
        <v>407</v>
      </c>
      <c r="I462" s="1405" t="s">
        <v>694</v>
      </c>
      <c r="J462" s="1405" t="s">
        <v>303</v>
      </c>
      <c r="K462" s="1405" t="s">
        <v>764</v>
      </c>
      <c r="L462" s="1405" t="s">
        <v>407</v>
      </c>
      <c r="M462" s="1405" t="s">
        <v>407</v>
      </c>
      <c r="N462" s="1408"/>
      <c r="O462" s="1407">
        <v>126</v>
      </c>
      <c r="P462" s="1405" t="s">
        <v>695</v>
      </c>
      <c r="Q462" s="1405" t="s">
        <v>474</v>
      </c>
      <c r="R462" s="1409">
        <v>2057</v>
      </c>
      <c r="S462" s="1409">
        <v>866</v>
      </c>
      <c r="T462" s="1409">
        <v>90</v>
      </c>
      <c r="U462" s="1407">
        <v>23362</v>
      </c>
      <c r="V462" s="1405" t="s">
        <v>696</v>
      </c>
      <c r="W462" s="1405" t="s">
        <v>706</v>
      </c>
      <c r="X462" s="1405" t="s">
        <v>407</v>
      </c>
      <c r="Y462" s="1405" t="s">
        <v>407</v>
      </c>
      <c r="Z462" s="1404">
        <v>1</v>
      </c>
      <c r="AA462" s="1404">
        <v>0</v>
      </c>
      <c r="AB462" s="1408"/>
      <c r="AC462" s="1408"/>
      <c r="AD462" s="1408"/>
      <c r="AE462" s="1408"/>
      <c r="AF462" s="1408"/>
      <c r="AG462" s="1408"/>
      <c r="AH462" s="1406">
        <v>26875</v>
      </c>
      <c r="AI462" s="1406">
        <v>26875</v>
      </c>
      <c r="AJ462" s="1408"/>
      <c r="AK462" s="1408"/>
      <c r="AL462" s="1408"/>
      <c r="AM462" s="1408"/>
      <c r="AN462" s="1408"/>
      <c r="AO462" s="1408"/>
      <c r="AP462" s="1406">
        <v>45625</v>
      </c>
      <c r="AQ462" s="1406">
        <v>45625</v>
      </c>
      <c r="AR462" s="1404" t="s">
        <v>407</v>
      </c>
      <c r="AS462" s="1406">
        <v>125</v>
      </c>
      <c r="AT462" s="1406">
        <v>22.180359747204665</v>
      </c>
      <c r="AU462" s="1406">
        <v>6.0768108896451137E-2</v>
      </c>
      <c r="AV462" s="1406">
        <v>0.60669926974784738</v>
      </c>
      <c r="AW462" s="1406">
        <v>1.6621897801310887E-3</v>
      </c>
      <c r="AX462" s="1405" t="s">
        <v>407</v>
      </c>
      <c r="AY462" s="1404">
        <v>0</v>
      </c>
      <c r="AZ462" s="1405" t="s">
        <v>407</v>
      </c>
      <c r="BA462" s="1405" t="s">
        <v>407</v>
      </c>
      <c r="BB462" s="1408"/>
      <c r="BC462" s="1408"/>
      <c r="BD462" s="1404">
        <v>0</v>
      </c>
      <c r="BE462" s="1405" t="s">
        <v>407</v>
      </c>
      <c r="BF462" s="1405" t="s">
        <v>407</v>
      </c>
      <c r="BG462" s="1404">
        <v>0</v>
      </c>
      <c r="BH462" s="1405" t="s">
        <v>407</v>
      </c>
      <c r="BI462" s="1405" t="s">
        <v>407</v>
      </c>
      <c r="BJ462" s="1404">
        <v>1</v>
      </c>
      <c r="BK462" s="1404">
        <v>0</v>
      </c>
      <c r="BL462" s="1404">
        <v>0</v>
      </c>
      <c r="BM462" s="1404">
        <v>0</v>
      </c>
      <c r="BN462" s="1408"/>
      <c r="BO462" s="1404">
        <v>0</v>
      </c>
      <c r="BP462" s="1405" t="s">
        <v>407</v>
      </c>
      <c r="BQ462" s="1405" t="s">
        <v>407</v>
      </c>
      <c r="BR462" s="1404">
        <v>0</v>
      </c>
      <c r="BS462" s="1405" t="s">
        <v>407</v>
      </c>
      <c r="BT462" s="1405" t="s">
        <v>407</v>
      </c>
      <c r="BU462" s="1405" t="s">
        <v>407</v>
      </c>
      <c r="BV462" s="1405" t="s">
        <v>407</v>
      </c>
      <c r="BW462" s="1404">
        <v>0</v>
      </c>
      <c r="BX462" s="1405" t="s">
        <v>407</v>
      </c>
      <c r="BY462" s="1405" t="s">
        <v>407</v>
      </c>
      <c r="BZ462" s="1405" t="s">
        <v>407</v>
      </c>
      <c r="CA462" s="1404">
        <v>0</v>
      </c>
      <c r="CB462" s="1405" t="s">
        <v>677</v>
      </c>
      <c r="CC462" s="1405" t="s">
        <v>677</v>
      </c>
      <c r="CD462" s="1404" t="b">
        <v>0</v>
      </c>
      <c r="CE462" s="1404" t="b">
        <v>0</v>
      </c>
      <c r="CF462" s="1404" t="b">
        <v>0</v>
      </c>
      <c r="CG462" s="1404" t="b">
        <v>0</v>
      </c>
      <c r="CH462" s="1404" t="b">
        <v>0</v>
      </c>
      <c r="CI462" s="1404" t="b">
        <v>0</v>
      </c>
      <c r="CJ462" s="1404" t="b">
        <v>1</v>
      </c>
      <c r="CK462" s="1404" t="b">
        <v>0</v>
      </c>
      <c r="CL462" s="1404" t="b">
        <v>0</v>
      </c>
      <c r="CM462" s="1405" t="s">
        <v>698</v>
      </c>
      <c r="CN462" s="1408"/>
      <c r="CO462" s="1408"/>
      <c r="CP462" s="1408"/>
      <c r="CQ462" s="1404">
        <v>1</v>
      </c>
      <c r="CR462" s="1408"/>
      <c r="CS462" s="1404">
        <v>1</v>
      </c>
      <c r="CT462" s="1405" t="s">
        <v>407</v>
      </c>
      <c r="CU462" s="1408"/>
    </row>
    <row r="463" spans="1:99" hidden="1" x14ac:dyDescent="0.2">
      <c r="A463" s="1404">
        <v>2024</v>
      </c>
      <c r="B463" s="1405" t="s">
        <v>178</v>
      </c>
      <c r="C463" s="1405" t="s">
        <v>857</v>
      </c>
      <c r="D463" s="1406">
        <v>1</v>
      </c>
      <c r="E463" s="1406">
        <v>0</v>
      </c>
      <c r="F463" s="1405" t="s">
        <v>238</v>
      </c>
      <c r="G463" s="1407" t="s">
        <v>705</v>
      </c>
      <c r="H463" s="1405" t="s">
        <v>407</v>
      </c>
      <c r="I463" s="1405" t="s">
        <v>694</v>
      </c>
      <c r="J463" s="1405" t="s">
        <v>298</v>
      </c>
      <c r="K463" s="1405" t="s">
        <v>858</v>
      </c>
      <c r="L463" s="1405" t="s">
        <v>407</v>
      </c>
      <c r="M463" s="1405" t="s">
        <v>407</v>
      </c>
      <c r="N463" s="1408"/>
      <c r="O463" s="1407">
        <v>126</v>
      </c>
      <c r="P463" s="1405" t="s">
        <v>695</v>
      </c>
      <c r="Q463" s="1405" t="s">
        <v>473</v>
      </c>
      <c r="R463" s="1409">
        <v>8651</v>
      </c>
      <c r="S463" s="1409">
        <v>3967</v>
      </c>
      <c r="T463" s="1409">
        <v>349</v>
      </c>
      <c r="U463" s="1407">
        <v>13767</v>
      </c>
      <c r="V463" s="1405" t="s">
        <v>696</v>
      </c>
      <c r="W463" s="1405" t="s">
        <v>706</v>
      </c>
      <c r="X463" s="1405" t="s">
        <v>707</v>
      </c>
      <c r="Y463" s="1405" t="s">
        <v>407</v>
      </c>
      <c r="Z463" s="1404">
        <v>1</v>
      </c>
      <c r="AA463" s="1404">
        <v>0</v>
      </c>
      <c r="AB463" s="1408"/>
      <c r="AC463" s="1408"/>
      <c r="AD463" s="1408"/>
      <c r="AE463" s="1408"/>
      <c r="AF463" s="1408"/>
      <c r="AG463" s="1406">
        <v>0</v>
      </c>
      <c r="AH463" s="1408"/>
      <c r="AI463" s="1406">
        <v>0</v>
      </c>
      <c r="AJ463" s="1408"/>
      <c r="AK463" s="1408"/>
      <c r="AL463" s="1408"/>
      <c r="AM463" s="1408"/>
      <c r="AN463" s="1408"/>
      <c r="AO463" s="1406">
        <v>128020</v>
      </c>
      <c r="AP463" s="1408"/>
      <c r="AQ463" s="1406">
        <v>128020</v>
      </c>
      <c r="AR463" s="1404" t="s">
        <v>407</v>
      </c>
      <c r="AS463" s="1406">
        <v>350.73972602739724</v>
      </c>
      <c r="AT463" s="1406">
        <v>14.79828921511964</v>
      </c>
      <c r="AU463" s="1406">
        <v>4.054325812361545E-2</v>
      </c>
      <c r="AV463" s="1406">
        <v>5.1281141343291745</v>
      </c>
      <c r="AW463" s="1406">
        <v>1.404962776528541E-2</v>
      </c>
      <c r="AX463" s="1405" t="s">
        <v>1307</v>
      </c>
      <c r="AY463" s="1404">
        <v>1</v>
      </c>
      <c r="AZ463" s="1405" t="s">
        <v>808</v>
      </c>
      <c r="BA463" s="1405" t="s">
        <v>407</v>
      </c>
      <c r="BB463" s="1408"/>
      <c r="BC463" s="1408"/>
      <c r="BD463" s="1404">
        <v>0</v>
      </c>
      <c r="BE463" s="1405" t="s">
        <v>407</v>
      </c>
      <c r="BF463" s="1405" t="s">
        <v>407</v>
      </c>
      <c r="BG463" s="1404">
        <v>0</v>
      </c>
      <c r="BH463" s="1405" t="s">
        <v>407</v>
      </c>
      <c r="BI463" s="1405" t="s">
        <v>407</v>
      </c>
      <c r="BJ463" s="1404">
        <v>0</v>
      </c>
      <c r="BK463" s="1404">
        <v>0</v>
      </c>
      <c r="BL463" s="1404">
        <v>0</v>
      </c>
      <c r="BM463" s="1404">
        <v>0</v>
      </c>
      <c r="BN463" s="1408"/>
      <c r="BO463" s="1404">
        <v>0</v>
      </c>
      <c r="BP463" s="1405" t="s">
        <v>407</v>
      </c>
      <c r="BQ463" s="1405" t="s">
        <v>407</v>
      </c>
      <c r="BR463" s="1404">
        <v>0</v>
      </c>
      <c r="BS463" s="1405" t="s">
        <v>407</v>
      </c>
      <c r="BT463" s="1405" t="s">
        <v>407</v>
      </c>
      <c r="BU463" s="1405" t="s">
        <v>407</v>
      </c>
      <c r="BV463" s="1405" t="s">
        <v>846</v>
      </c>
      <c r="BW463" s="1404">
        <v>0</v>
      </c>
      <c r="BX463" s="1405" t="s">
        <v>407</v>
      </c>
      <c r="BY463" s="1405" t="s">
        <v>407</v>
      </c>
      <c r="BZ463" s="1405" t="s">
        <v>407</v>
      </c>
      <c r="CA463" s="1404">
        <v>0</v>
      </c>
      <c r="CB463" s="1405" t="s">
        <v>407</v>
      </c>
      <c r="CC463" s="1405" t="s">
        <v>677</v>
      </c>
      <c r="CD463" s="1404" t="b">
        <v>0</v>
      </c>
      <c r="CE463" s="1404" t="b">
        <v>0</v>
      </c>
      <c r="CF463" s="1404" t="b">
        <v>0</v>
      </c>
      <c r="CG463" s="1404" t="b">
        <v>0</v>
      </c>
      <c r="CH463" s="1404" t="b">
        <v>0</v>
      </c>
      <c r="CI463" s="1404" t="b">
        <v>0</v>
      </c>
      <c r="CJ463" s="1404" t="b">
        <v>1</v>
      </c>
      <c r="CK463" s="1404" t="b">
        <v>0</v>
      </c>
      <c r="CL463" s="1404" t="b">
        <v>0</v>
      </c>
      <c r="CM463" s="1405" t="s">
        <v>750</v>
      </c>
      <c r="CN463" s="1408"/>
      <c r="CO463" s="1408"/>
      <c r="CP463" s="1408"/>
      <c r="CQ463" s="1404">
        <v>1</v>
      </c>
      <c r="CR463" s="1408"/>
      <c r="CS463" s="1404">
        <v>1</v>
      </c>
      <c r="CT463" s="1405" t="s">
        <v>407</v>
      </c>
      <c r="CU463" s="1408"/>
    </row>
    <row r="464" spans="1:99" hidden="1" x14ac:dyDescent="0.2">
      <c r="A464" s="1404">
        <v>2024</v>
      </c>
      <c r="B464" s="1405" t="s">
        <v>178</v>
      </c>
      <c r="C464" s="1405" t="s">
        <v>902</v>
      </c>
      <c r="D464" s="1406">
        <v>1</v>
      </c>
      <c r="E464" s="1406">
        <v>0</v>
      </c>
      <c r="F464" s="1405" t="s">
        <v>238</v>
      </c>
      <c r="G464" s="1407" t="s">
        <v>705</v>
      </c>
      <c r="H464" s="1405" t="s">
        <v>407</v>
      </c>
      <c r="I464" s="1405" t="s">
        <v>694</v>
      </c>
      <c r="J464" s="1405" t="s">
        <v>298</v>
      </c>
      <c r="K464" s="1405" t="s">
        <v>903</v>
      </c>
      <c r="L464" s="1405" t="s">
        <v>407</v>
      </c>
      <c r="M464" s="1405" t="s">
        <v>407</v>
      </c>
      <c r="N464" s="1408"/>
      <c r="O464" s="1407">
        <v>126</v>
      </c>
      <c r="P464" s="1405" t="s">
        <v>695</v>
      </c>
      <c r="Q464" s="1405" t="s">
        <v>473</v>
      </c>
      <c r="R464" s="1409">
        <v>4344</v>
      </c>
      <c r="S464" s="1409">
        <v>1695</v>
      </c>
      <c r="T464" s="1409">
        <v>287</v>
      </c>
      <c r="U464" s="1407">
        <v>13767</v>
      </c>
      <c r="V464" s="1405" t="s">
        <v>696</v>
      </c>
      <c r="W464" s="1405" t="s">
        <v>706</v>
      </c>
      <c r="X464" s="1405" t="s">
        <v>707</v>
      </c>
      <c r="Y464" s="1405" t="s">
        <v>407</v>
      </c>
      <c r="Z464" s="1404">
        <v>1</v>
      </c>
      <c r="AA464" s="1404">
        <v>0</v>
      </c>
      <c r="AB464" s="1408"/>
      <c r="AC464" s="1408"/>
      <c r="AD464" s="1408"/>
      <c r="AE464" s="1408"/>
      <c r="AF464" s="1408"/>
      <c r="AG464" s="1408"/>
      <c r="AH464" s="1408"/>
      <c r="AI464" s="1406">
        <v>0</v>
      </c>
      <c r="AJ464" s="1408"/>
      <c r="AK464" s="1408"/>
      <c r="AL464" s="1408"/>
      <c r="AM464" s="1408"/>
      <c r="AN464" s="1408"/>
      <c r="AO464" s="1408"/>
      <c r="AP464" s="1408"/>
      <c r="AQ464" s="1406">
        <v>25340</v>
      </c>
      <c r="AR464" s="1404" t="s">
        <v>407</v>
      </c>
      <c r="AS464" s="1406">
        <v>69.424657534246577</v>
      </c>
      <c r="AT464" s="1406">
        <v>5.833333333333333</v>
      </c>
      <c r="AU464" s="1406">
        <v>1.5981735159817351E-2</v>
      </c>
      <c r="AV464" s="1406">
        <v>5.1281141343291745</v>
      </c>
      <c r="AW464" s="1406">
        <v>1.404962776528541E-2</v>
      </c>
      <c r="AX464" s="1405" t="s">
        <v>407</v>
      </c>
      <c r="AY464" s="1404">
        <v>0</v>
      </c>
      <c r="AZ464" s="1405" t="s">
        <v>407</v>
      </c>
      <c r="BA464" s="1405" t="s">
        <v>407</v>
      </c>
      <c r="BB464" s="1408"/>
      <c r="BC464" s="1408"/>
      <c r="BD464" s="1404">
        <v>0</v>
      </c>
      <c r="BE464" s="1405" t="s">
        <v>407</v>
      </c>
      <c r="BF464" s="1405" t="s">
        <v>407</v>
      </c>
      <c r="BG464" s="1404">
        <v>0</v>
      </c>
      <c r="BH464" s="1405" t="s">
        <v>407</v>
      </c>
      <c r="BI464" s="1405" t="s">
        <v>407</v>
      </c>
      <c r="BJ464" s="1404">
        <v>0</v>
      </c>
      <c r="BK464" s="1404">
        <v>0</v>
      </c>
      <c r="BL464" s="1404">
        <v>0</v>
      </c>
      <c r="BM464" s="1404">
        <v>0</v>
      </c>
      <c r="BN464" s="1408"/>
      <c r="BO464" s="1404">
        <v>0</v>
      </c>
      <c r="BP464" s="1405" t="s">
        <v>407</v>
      </c>
      <c r="BQ464" s="1405" t="s">
        <v>407</v>
      </c>
      <c r="BR464" s="1404">
        <v>1</v>
      </c>
      <c r="BS464" s="1405" t="s">
        <v>751</v>
      </c>
      <c r="BT464" s="1405" t="s">
        <v>407</v>
      </c>
      <c r="BU464" s="1405" t="s">
        <v>407</v>
      </c>
      <c r="BV464" s="1405" t="s">
        <v>770</v>
      </c>
      <c r="BW464" s="1404">
        <v>0</v>
      </c>
      <c r="BX464" s="1405" t="s">
        <v>407</v>
      </c>
      <c r="BY464" s="1405" t="s">
        <v>407</v>
      </c>
      <c r="BZ464" s="1405" t="s">
        <v>407</v>
      </c>
      <c r="CA464" s="1404">
        <v>0</v>
      </c>
      <c r="CB464" s="1405" t="s">
        <v>407</v>
      </c>
      <c r="CC464" s="1405" t="s">
        <v>677</v>
      </c>
      <c r="CD464" s="1404" t="b">
        <v>0</v>
      </c>
      <c r="CE464" s="1404" t="b">
        <v>0</v>
      </c>
      <c r="CF464" s="1404" t="b">
        <v>0</v>
      </c>
      <c r="CG464" s="1404" t="b">
        <v>0</v>
      </c>
      <c r="CH464" s="1404" t="b">
        <v>0</v>
      </c>
      <c r="CI464" s="1404" t="b">
        <v>0</v>
      </c>
      <c r="CJ464" s="1404" t="b">
        <v>1</v>
      </c>
      <c r="CK464" s="1404" t="b">
        <v>0</v>
      </c>
      <c r="CL464" s="1404" t="b">
        <v>0</v>
      </c>
      <c r="CM464" s="1405" t="s">
        <v>698</v>
      </c>
      <c r="CN464" s="1408"/>
      <c r="CO464" s="1408"/>
      <c r="CP464" s="1408"/>
      <c r="CQ464" s="1404">
        <v>1</v>
      </c>
      <c r="CR464" s="1408"/>
      <c r="CS464" s="1404">
        <v>1</v>
      </c>
      <c r="CT464" s="1405" t="s">
        <v>407</v>
      </c>
      <c r="CU464" s="1408"/>
    </row>
    <row r="465" spans="1:99" hidden="1" x14ac:dyDescent="0.2">
      <c r="A465" s="1404">
        <v>2024</v>
      </c>
      <c r="B465" s="1405" t="s">
        <v>179</v>
      </c>
      <c r="C465" s="1405" t="s">
        <v>1036</v>
      </c>
      <c r="D465" s="1406">
        <v>1</v>
      </c>
      <c r="E465" s="1406">
        <v>0</v>
      </c>
      <c r="F465" s="1405" t="s">
        <v>238</v>
      </c>
      <c r="G465" s="1407" t="s">
        <v>705</v>
      </c>
      <c r="H465" s="1405" t="s">
        <v>407</v>
      </c>
      <c r="I465" s="1405" t="s">
        <v>694</v>
      </c>
      <c r="J465" s="1405" t="s">
        <v>303</v>
      </c>
      <c r="K465" s="1405" t="s">
        <v>889</v>
      </c>
      <c r="L465" s="1405" t="s">
        <v>407</v>
      </c>
      <c r="M465" s="1405" t="s">
        <v>407</v>
      </c>
      <c r="N465" s="1408"/>
      <c r="O465" s="1407">
        <v>126</v>
      </c>
      <c r="P465" s="1405" t="s">
        <v>695</v>
      </c>
      <c r="Q465" s="1405" t="s">
        <v>474</v>
      </c>
      <c r="R465" s="1409">
        <v>29275</v>
      </c>
      <c r="S465" s="1409">
        <v>22241</v>
      </c>
      <c r="T465" s="1409">
        <v>2436</v>
      </c>
      <c r="U465" s="1407">
        <v>13767</v>
      </c>
      <c r="V465" s="1405" t="s">
        <v>696</v>
      </c>
      <c r="W465" s="1405" t="s">
        <v>706</v>
      </c>
      <c r="X465" s="1405" t="s">
        <v>707</v>
      </c>
      <c r="Y465" s="1405" t="s">
        <v>407</v>
      </c>
      <c r="Z465" s="1404">
        <v>1</v>
      </c>
      <c r="AA465" s="1404">
        <v>0</v>
      </c>
      <c r="AB465" s="1408"/>
      <c r="AC465" s="1408"/>
      <c r="AD465" s="1408"/>
      <c r="AE465" s="1408"/>
      <c r="AF465" s="1408"/>
      <c r="AG465" s="1408"/>
      <c r="AH465" s="1408"/>
      <c r="AI465" s="1406">
        <v>0</v>
      </c>
      <c r="AJ465" s="1408"/>
      <c r="AK465" s="1408"/>
      <c r="AL465" s="1408"/>
      <c r="AM465" s="1408"/>
      <c r="AN465" s="1408"/>
      <c r="AO465" s="1408"/>
      <c r="AP465" s="1408"/>
      <c r="AQ465" s="1406">
        <v>115938</v>
      </c>
      <c r="AR465" s="1404" t="s">
        <v>407</v>
      </c>
      <c r="AS465" s="1406">
        <v>317.63835616438354</v>
      </c>
      <c r="AT465" s="1406">
        <v>3.9603074295473952</v>
      </c>
      <c r="AU465" s="1406">
        <v>1.085015734122574E-2</v>
      </c>
      <c r="AV465" s="1406">
        <v>3.1632776206069164</v>
      </c>
      <c r="AW465" s="1406">
        <v>8.6665140290600445E-3</v>
      </c>
      <c r="AX465" s="1405" t="s">
        <v>407</v>
      </c>
      <c r="AY465" s="1404">
        <v>0</v>
      </c>
      <c r="AZ465" s="1405" t="s">
        <v>407</v>
      </c>
      <c r="BA465" s="1405" t="s">
        <v>407</v>
      </c>
      <c r="BB465" s="1408"/>
      <c r="BC465" s="1408"/>
      <c r="BD465" s="1404">
        <v>0</v>
      </c>
      <c r="BE465" s="1405" t="s">
        <v>407</v>
      </c>
      <c r="BF465" s="1405" t="s">
        <v>407</v>
      </c>
      <c r="BG465" s="1404">
        <v>0</v>
      </c>
      <c r="BH465" s="1405" t="s">
        <v>407</v>
      </c>
      <c r="BI465" s="1405" t="s">
        <v>407</v>
      </c>
      <c r="BJ465" s="1404">
        <v>0</v>
      </c>
      <c r="BK465" s="1404">
        <v>0</v>
      </c>
      <c r="BL465" s="1404">
        <v>0</v>
      </c>
      <c r="BM465" s="1404">
        <v>0</v>
      </c>
      <c r="BN465" s="1408"/>
      <c r="BO465" s="1404">
        <v>0</v>
      </c>
      <c r="BP465" s="1405" t="s">
        <v>407</v>
      </c>
      <c r="BQ465" s="1405" t="s">
        <v>407</v>
      </c>
      <c r="BR465" s="1404">
        <v>1</v>
      </c>
      <c r="BS465" s="1405" t="s">
        <v>808</v>
      </c>
      <c r="BT465" s="1405" t="s">
        <v>407</v>
      </c>
      <c r="BU465" s="1405" t="s">
        <v>407</v>
      </c>
      <c r="BV465" s="1405" t="s">
        <v>407</v>
      </c>
      <c r="BW465" s="1404">
        <v>0</v>
      </c>
      <c r="BX465" s="1405" t="s">
        <v>407</v>
      </c>
      <c r="BY465" s="1405" t="s">
        <v>407</v>
      </c>
      <c r="BZ465" s="1405" t="s">
        <v>407</v>
      </c>
      <c r="CA465" s="1404">
        <v>0</v>
      </c>
      <c r="CB465" s="1405" t="s">
        <v>407</v>
      </c>
      <c r="CC465" s="1405" t="s">
        <v>677</v>
      </c>
      <c r="CD465" s="1404" t="b">
        <v>0</v>
      </c>
      <c r="CE465" s="1404" t="b">
        <v>0</v>
      </c>
      <c r="CF465" s="1404" t="b">
        <v>0</v>
      </c>
      <c r="CG465" s="1404" t="b">
        <v>0</v>
      </c>
      <c r="CH465" s="1404" t="b">
        <v>0</v>
      </c>
      <c r="CI465" s="1404" t="b">
        <v>0</v>
      </c>
      <c r="CJ465" s="1404" t="b">
        <v>1</v>
      </c>
      <c r="CK465" s="1404" t="b">
        <v>0</v>
      </c>
      <c r="CL465" s="1404" t="b">
        <v>0</v>
      </c>
      <c r="CM465" s="1405" t="s">
        <v>698</v>
      </c>
      <c r="CN465" s="1408"/>
      <c r="CO465" s="1408"/>
      <c r="CP465" s="1408"/>
      <c r="CQ465" s="1404">
        <v>1</v>
      </c>
      <c r="CR465" s="1408"/>
      <c r="CS465" s="1404">
        <v>1</v>
      </c>
      <c r="CT465" s="1405" t="s">
        <v>407</v>
      </c>
      <c r="CU465" s="1408"/>
    </row>
    <row r="466" spans="1:99" hidden="1" x14ac:dyDescent="0.2">
      <c r="A466" s="1404">
        <v>2024</v>
      </c>
      <c r="B466" s="1405" t="s">
        <v>179</v>
      </c>
      <c r="C466" s="1405" t="s">
        <v>1043</v>
      </c>
      <c r="D466" s="1406">
        <v>1</v>
      </c>
      <c r="E466" s="1406">
        <v>0</v>
      </c>
      <c r="F466" s="1405" t="s">
        <v>238</v>
      </c>
      <c r="G466" s="1407" t="s">
        <v>705</v>
      </c>
      <c r="H466" s="1405" t="s">
        <v>407</v>
      </c>
      <c r="I466" s="1405" t="s">
        <v>694</v>
      </c>
      <c r="J466" s="1405" t="s">
        <v>303</v>
      </c>
      <c r="K466" s="1405" t="s">
        <v>766</v>
      </c>
      <c r="L466" s="1405" t="s">
        <v>407</v>
      </c>
      <c r="M466" s="1405" t="s">
        <v>407</v>
      </c>
      <c r="N466" s="1408"/>
      <c r="O466" s="1407">
        <v>126</v>
      </c>
      <c r="P466" s="1405" t="s">
        <v>695</v>
      </c>
      <c r="Q466" s="1405" t="s">
        <v>474</v>
      </c>
      <c r="R466" s="1409">
        <v>12336</v>
      </c>
      <c r="S466" s="1409">
        <v>5844</v>
      </c>
      <c r="T466" s="1409">
        <v>864</v>
      </c>
      <c r="U466" s="1407">
        <v>13767</v>
      </c>
      <c r="V466" s="1405" t="s">
        <v>696</v>
      </c>
      <c r="W466" s="1405" t="s">
        <v>706</v>
      </c>
      <c r="X466" s="1405" t="s">
        <v>707</v>
      </c>
      <c r="Y466" s="1405" t="s">
        <v>407</v>
      </c>
      <c r="Z466" s="1404">
        <v>1</v>
      </c>
      <c r="AA466" s="1404">
        <v>0</v>
      </c>
      <c r="AB466" s="1408"/>
      <c r="AC466" s="1408"/>
      <c r="AD466" s="1408"/>
      <c r="AE466" s="1408"/>
      <c r="AF466" s="1408"/>
      <c r="AG466" s="1408"/>
      <c r="AH466" s="1408"/>
      <c r="AI466" s="1406">
        <v>0</v>
      </c>
      <c r="AJ466" s="1408"/>
      <c r="AK466" s="1408"/>
      <c r="AL466" s="1408"/>
      <c r="AM466" s="1408"/>
      <c r="AN466" s="1408"/>
      <c r="AO466" s="1408"/>
      <c r="AP466" s="1408"/>
      <c r="AQ466" s="1406">
        <v>91765</v>
      </c>
      <c r="AR466" s="1404" t="s">
        <v>407</v>
      </c>
      <c r="AS466" s="1406">
        <v>251.41095890410958</v>
      </c>
      <c r="AT466" s="1406">
        <v>7.4387970168612192</v>
      </c>
      <c r="AU466" s="1406">
        <v>2.0380265799619778E-2</v>
      </c>
      <c r="AV466" s="1406">
        <v>3.1632776206069164</v>
      </c>
      <c r="AW466" s="1406">
        <v>8.6665140290600445E-3</v>
      </c>
      <c r="AX466" s="1405" t="s">
        <v>407</v>
      </c>
      <c r="AY466" s="1404">
        <v>0</v>
      </c>
      <c r="AZ466" s="1405" t="s">
        <v>407</v>
      </c>
      <c r="BA466" s="1405" t="s">
        <v>407</v>
      </c>
      <c r="BB466" s="1408"/>
      <c r="BC466" s="1408"/>
      <c r="BD466" s="1404">
        <v>0</v>
      </c>
      <c r="BE466" s="1405" t="s">
        <v>407</v>
      </c>
      <c r="BF466" s="1405" t="s">
        <v>407</v>
      </c>
      <c r="BG466" s="1404">
        <v>0</v>
      </c>
      <c r="BH466" s="1405" t="s">
        <v>407</v>
      </c>
      <c r="BI466" s="1405" t="s">
        <v>407</v>
      </c>
      <c r="BJ466" s="1404">
        <v>0</v>
      </c>
      <c r="BK466" s="1404">
        <v>0</v>
      </c>
      <c r="BL466" s="1404">
        <v>0</v>
      </c>
      <c r="BM466" s="1404">
        <v>0</v>
      </c>
      <c r="BN466" s="1408"/>
      <c r="BO466" s="1404">
        <v>0</v>
      </c>
      <c r="BP466" s="1405" t="s">
        <v>407</v>
      </c>
      <c r="BQ466" s="1405" t="s">
        <v>407</v>
      </c>
      <c r="BR466" s="1404">
        <v>1</v>
      </c>
      <c r="BS466" s="1405" t="s">
        <v>751</v>
      </c>
      <c r="BT466" s="1405" t="s">
        <v>407</v>
      </c>
      <c r="BU466" s="1405" t="s">
        <v>407</v>
      </c>
      <c r="BV466" s="1405" t="s">
        <v>1044</v>
      </c>
      <c r="BW466" s="1404">
        <v>0</v>
      </c>
      <c r="BX466" s="1405" t="s">
        <v>407</v>
      </c>
      <c r="BY466" s="1405" t="s">
        <v>407</v>
      </c>
      <c r="BZ466" s="1405" t="s">
        <v>407</v>
      </c>
      <c r="CA466" s="1404">
        <v>0</v>
      </c>
      <c r="CB466" s="1405" t="s">
        <v>407</v>
      </c>
      <c r="CC466" s="1405" t="s">
        <v>677</v>
      </c>
      <c r="CD466" s="1404" t="b">
        <v>0</v>
      </c>
      <c r="CE466" s="1404" t="b">
        <v>0</v>
      </c>
      <c r="CF466" s="1404" t="b">
        <v>0</v>
      </c>
      <c r="CG466" s="1404" t="b">
        <v>0</v>
      </c>
      <c r="CH466" s="1404" t="b">
        <v>0</v>
      </c>
      <c r="CI466" s="1404" t="b">
        <v>0</v>
      </c>
      <c r="CJ466" s="1404" t="b">
        <v>1</v>
      </c>
      <c r="CK466" s="1404" t="b">
        <v>0</v>
      </c>
      <c r="CL466" s="1404" t="b">
        <v>0</v>
      </c>
      <c r="CM466" s="1405" t="s">
        <v>698</v>
      </c>
      <c r="CN466" s="1408"/>
      <c r="CO466" s="1408"/>
      <c r="CP466" s="1408"/>
      <c r="CQ466" s="1404">
        <v>1</v>
      </c>
      <c r="CR466" s="1404">
        <v>0</v>
      </c>
      <c r="CS466" s="1404">
        <v>1</v>
      </c>
      <c r="CT466" s="1405" t="s">
        <v>407</v>
      </c>
      <c r="CU466" s="1408"/>
    </row>
    <row r="467" spans="1:99" hidden="1" x14ac:dyDescent="0.2">
      <c r="A467" s="1404">
        <v>2024</v>
      </c>
      <c r="B467" s="1405" t="s">
        <v>178</v>
      </c>
      <c r="C467" s="1405" t="s">
        <v>864</v>
      </c>
      <c r="D467" s="1406">
        <v>1</v>
      </c>
      <c r="E467" s="1406">
        <v>0</v>
      </c>
      <c r="F467" s="1405" t="s">
        <v>238</v>
      </c>
      <c r="G467" s="1407" t="s">
        <v>705</v>
      </c>
      <c r="H467" s="1405" t="s">
        <v>407</v>
      </c>
      <c r="I467" s="1405" t="s">
        <v>694</v>
      </c>
      <c r="J467" s="1405" t="s">
        <v>298</v>
      </c>
      <c r="K467" s="1405" t="s">
        <v>865</v>
      </c>
      <c r="L467" s="1405" t="s">
        <v>407</v>
      </c>
      <c r="M467" s="1405" t="s">
        <v>407</v>
      </c>
      <c r="N467" s="1408"/>
      <c r="O467" s="1407">
        <v>126</v>
      </c>
      <c r="P467" s="1405" t="s">
        <v>695</v>
      </c>
      <c r="Q467" s="1405" t="s">
        <v>473</v>
      </c>
      <c r="R467" s="1409">
        <v>8391</v>
      </c>
      <c r="S467" s="1409">
        <v>3657</v>
      </c>
      <c r="T467" s="1409">
        <v>477</v>
      </c>
      <c r="U467" s="1407">
        <v>13767</v>
      </c>
      <c r="V467" s="1405" t="s">
        <v>696</v>
      </c>
      <c r="W467" s="1405" t="s">
        <v>706</v>
      </c>
      <c r="X467" s="1405" t="s">
        <v>707</v>
      </c>
      <c r="Y467" s="1405" t="s">
        <v>407</v>
      </c>
      <c r="Z467" s="1404">
        <v>1</v>
      </c>
      <c r="AA467" s="1404">
        <v>0</v>
      </c>
      <c r="AB467" s="1408"/>
      <c r="AC467" s="1408"/>
      <c r="AD467" s="1408"/>
      <c r="AE467" s="1408"/>
      <c r="AF467" s="1408"/>
      <c r="AG467" s="1406">
        <v>0</v>
      </c>
      <c r="AH467" s="1408"/>
      <c r="AI467" s="1406">
        <v>0</v>
      </c>
      <c r="AJ467" s="1408"/>
      <c r="AK467" s="1408"/>
      <c r="AL467" s="1408"/>
      <c r="AM467" s="1408"/>
      <c r="AN467" s="1408"/>
      <c r="AO467" s="1406">
        <v>707</v>
      </c>
      <c r="AP467" s="1408"/>
      <c r="AQ467" s="1406">
        <v>707</v>
      </c>
      <c r="AR467" s="1404" t="s">
        <v>407</v>
      </c>
      <c r="AS467" s="1406">
        <v>1.9369863013698629</v>
      </c>
      <c r="AT467" s="1406">
        <v>8.4256941961625545E-2</v>
      </c>
      <c r="AU467" s="1406">
        <v>2.3084093688116589E-4</v>
      </c>
      <c r="AV467" s="1406">
        <v>5.1281141343291745</v>
      </c>
      <c r="AW467" s="1406">
        <v>1.404962776528541E-2</v>
      </c>
      <c r="AX467" s="1405" t="s">
        <v>868</v>
      </c>
      <c r="AY467" s="1404">
        <v>1</v>
      </c>
      <c r="AZ467" s="1405" t="s">
        <v>808</v>
      </c>
      <c r="BA467" s="1405" t="s">
        <v>407</v>
      </c>
      <c r="BB467" s="1408"/>
      <c r="BC467" s="1408"/>
      <c r="BD467" s="1404">
        <v>0</v>
      </c>
      <c r="BE467" s="1405" t="s">
        <v>407</v>
      </c>
      <c r="BF467" s="1405" t="s">
        <v>407</v>
      </c>
      <c r="BG467" s="1404">
        <v>0</v>
      </c>
      <c r="BH467" s="1405" t="s">
        <v>407</v>
      </c>
      <c r="BI467" s="1405" t="s">
        <v>407</v>
      </c>
      <c r="BJ467" s="1404">
        <v>0</v>
      </c>
      <c r="BK467" s="1404">
        <v>0</v>
      </c>
      <c r="BL467" s="1404">
        <v>0</v>
      </c>
      <c r="BM467" s="1404">
        <v>0</v>
      </c>
      <c r="BN467" s="1408"/>
      <c r="BO467" s="1404">
        <v>0</v>
      </c>
      <c r="BP467" s="1405" t="s">
        <v>407</v>
      </c>
      <c r="BQ467" s="1405" t="s">
        <v>407</v>
      </c>
      <c r="BR467" s="1404">
        <v>0</v>
      </c>
      <c r="BS467" s="1405" t="s">
        <v>407</v>
      </c>
      <c r="BT467" s="1405" t="s">
        <v>407</v>
      </c>
      <c r="BU467" s="1405" t="s">
        <v>407</v>
      </c>
      <c r="BV467" s="1405" t="s">
        <v>407</v>
      </c>
      <c r="BW467" s="1404">
        <v>0</v>
      </c>
      <c r="BX467" s="1405" t="s">
        <v>407</v>
      </c>
      <c r="BY467" s="1405" t="s">
        <v>407</v>
      </c>
      <c r="BZ467" s="1405" t="s">
        <v>407</v>
      </c>
      <c r="CA467" s="1404">
        <v>0</v>
      </c>
      <c r="CB467" s="1405" t="s">
        <v>407</v>
      </c>
      <c r="CC467" s="1405" t="s">
        <v>677</v>
      </c>
      <c r="CD467" s="1404" t="b">
        <v>0</v>
      </c>
      <c r="CE467" s="1404" t="b">
        <v>0</v>
      </c>
      <c r="CF467" s="1404" t="b">
        <v>0</v>
      </c>
      <c r="CG467" s="1404" t="b">
        <v>0</v>
      </c>
      <c r="CH467" s="1404" t="b">
        <v>0</v>
      </c>
      <c r="CI467" s="1404" t="b">
        <v>0</v>
      </c>
      <c r="CJ467" s="1404" t="b">
        <v>1</v>
      </c>
      <c r="CK467" s="1404" t="b">
        <v>0</v>
      </c>
      <c r="CL467" s="1404" t="b">
        <v>0</v>
      </c>
      <c r="CM467" s="1405" t="s">
        <v>750</v>
      </c>
      <c r="CN467" s="1408"/>
      <c r="CO467" s="1408"/>
      <c r="CP467" s="1408"/>
      <c r="CQ467" s="1404">
        <v>1</v>
      </c>
      <c r="CR467" s="1408"/>
      <c r="CS467" s="1404">
        <v>1</v>
      </c>
      <c r="CT467" s="1405" t="s">
        <v>407</v>
      </c>
      <c r="CU467" s="1408"/>
    </row>
    <row r="468" spans="1:99" hidden="1" x14ac:dyDescent="0.2">
      <c r="A468" s="1404">
        <v>2024</v>
      </c>
      <c r="B468" s="1405" t="s">
        <v>180</v>
      </c>
      <c r="C468" s="1405" t="s">
        <v>1253</v>
      </c>
      <c r="D468" s="1406">
        <v>1</v>
      </c>
      <c r="E468" s="1406">
        <v>0</v>
      </c>
      <c r="F468" s="1405" t="s">
        <v>238</v>
      </c>
      <c r="G468" s="1407" t="s">
        <v>705</v>
      </c>
      <c r="H468" s="1405" t="s">
        <v>407</v>
      </c>
      <c r="I468" s="1405" t="s">
        <v>694</v>
      </c>
      <c r="J468" s="1405" t="s">
        <v>307</v>
      </c>
      <c r="K468" s="1405" t="s">
        <v>1254</v>
      </c>
      <c r="L468" s="1405" t="s">
        <v>407</v>
      </c>
      <c r="M468" s="1405" t="s">
        <v>407</v>
      </c>
      <c r="N468" s="1408"/>
      <c r="O468" s="1407">
        <v>126</v>
      </c>
      <c r="P468" s="1405" t="s">
        <v>695</v>
      </c>
      <c r="Q468" s="1405" t="s">
        <v>475</v>
      </c>
      <c r="R468" s="1409">
        <v>10045</v>
      </c>
      <c r="S468" s="1409">
        <v>4253</v>
      </c>
      <c r="T468" s="1409">
        <v>390</v>
      </c>
      <c r="U468" s="1407">
        <v>13767</v>
      </c>
      <c r="V468" s="1405" t="s">
        <v>696</v>
      </c>
      <c r="W468" s="1405" t="s">
        <v>706</v>
      </c>
      <c r="X468" s="1405" t="s">
        <v>707</v>
      </c>
      <c r="Y468" s="1405" t="s">
        <v>407</v>
      </c>
      <c r="Z468" s="1404">
        <v>1</v>
      </c>
      <c r="AA468" s="1404">
        <v>0</v>
      </c>
      <c r="AB468" s="1408"/>
      <c r="AC468" s="1408"/>
      <c r="AD468" s="1408"/>
      <c r="AE468" s="1408"/>
      <c r="AF468" s="1408"/>
      <c r="AG468" s="1408"/>
      <c r="AH468" s="1408"/>
      <c r="AI468" s="1406">
        <v>0</v>
      </c>
      <c r="AJ468" s="1408"/>
      <c r="AK468" s="1408"/>
      <c r="AL468" s="1408"/>
      <c r="AM468" s="1408"/>
      <c r="AN468" s="1408"/>
      <c r="AO468" s="1408"/>
      <c r="AP468" s="1408"/>
      <c r="AQ468" s="1406">
        <v>3530</v>
      </c>
      <c r="AR468" s="1404" t="s">
        <v>407</v>
      </c>
      <c r="AS468" s="1406">
        <v>9.6712328767123292</v>
      </c>
      <c r="AT468" s="1406">
        <v>0.35141861622697862</v>
      </c>
      <c r="AU468" s="1406">
        <v>9.6279072938898252E-4</v>
      </c>
      <c r="AV468" s="1406">
        <v>0.32484419211375604</v>
      </c>
      <c r="AW468" s="1406">
        <v>8.8998408798289324E-4</v>
      </c>
      <c r="AX468" s="1405" t="s">
        <v>407</v>
      </c>
      <c r="AY468" s="1404">
        <v>0</v>
      </c>
      <c r="AZ468" s="1405" t="s">
        <v>407</v>
      </c>
      <c r="BA468" s="1405" t="s">
        <v>407</v>
      </c>
      <c r="BB468" s="1408"/>
      <c r="BC468" s="1408"/>
      <c r="BD468" s="1404">
        <v>0</v>
      </c>
      <c r="BE468" s="1405" t="s">
        <v>407</v>
      </c>
      <c r="BF468" s="1405" t="s">
        <v>407</v>
      </c>
      <c r="BG468" s="1404">
        <v>0</v>
      </c>
      <c r="BH468" s="1405" t="s">
        <v>407</v>
      </c>
      <c r="BI468" s="1405" t="s">
        <v>407</v>
      </c>
      <c r="BJ468" s="1404">
        <v>0</v>
      </c>
      <c r="BK468" s="1404">
        <v>0</v>
      </c>
      <c r="BL468" s="1404">
        <v>0</v>
      </c>
      <c r="BM468" s="1404">
        <v>0</v>
      </c>
      <c r="BN468" s="1408"/>
      <c r="BO468" s="1404">
        <v>0</v>
      </c>
      <c r="BP468" s="1405" t="s">
        <v>407</v>
      </c>
      <c r="BQ468" s="1405" t="s">
        <v>407</v>
      </c>
      <c r="BR468" s="1404">
        <v>1</v>
      </c>
      <c r="BS468" s="1405" t="s">
        <v>808</v>
      </c>
      <c r="BT468" s="1405" t="s">
        <v>407</v>
      </c>
      <c r="BU468" s="1405" t="s">
        <v>407</v>
      </c>
      <c r="BV468" s="1405" t="s">
        <v>846</v>
      </c>
      <c r="BW468" s="1404">
        <v>0</v>
      </c>
      <c r="BX468" s="1405" t="s">
        <v>407</v>
      </c>
      <c r="BY468" s="1405" t="s">
        <v>407</v>
      </c>
      <c r="BZ468" s="1405" t="s">
        <v>407</v>
      </c>
      <c r="CA468" s="1404">
        <v>0</v>
      </c>
      <c r="CB468" s="1405" t="s">
        <v>407</v>
      </c>
      <c r="CC468" s="1405" t="s">
        <v>677</v>
      </c>
      <c r="CD468" s="1404" t="b">
        <v>0</v>
      </c>
      <c r="CE468" s="1404" t="b">
        <v>0</v>
      </c>
      <c r="CF468" s="1404" t="b">
        <v>0</v>
      </c>
      <c r="CG468" s="1404" t="b">
        <v>0</v>
      </c>
      <c r="CH468" s="1404" t="b">
        <v>0</v>
      </c>
      <c r="CI468" s="1404" t="b">
        <v>0</v>
      </c>
      <c r="CJ468" s="1404" t="b">
        <v>1</v>
      </c>
      <c r="CK468" s="1404" t="b">
        <v>0</v>
      </c>
      <c r="CL468" s="1404" t="b">
        <v>0</v>
      </c>
      <c r="CM468" s="1405" t="s">
        <v>698</v>
      </c>
      <c r="CN468" s="1408"/>
      <c r="CO468" s="1408"/>
      <c r="CP468" s="1408"/>
      <c r="CQ468" s="1404">
        <v>1</v>
      </c>
      <c r="CR468" s="1408"/>
      <c r="CS468" s="1404">
        <v>1</v>
      </c>
      <c r="CT468" s="1405" t="s">
        <v>407</v>
      </c>
      <c r="CU468" s="1408"/>
    </row>
    <row r="469" spans="1:99" hidden="1" x14ac:dyDescent="0.2">
      <c r="A469" s="1404">
        <v>2024</v>
      </c>
      <c r="B469" s="1405" t="s">
        <v>178</v>
      </c>
      <c r="C469" s="1405" t="s">
        <v>1195</v>
      </c>
      <c r="D469" s="1406">
        <v>1</v>
      </c>
      <c r="E469" s="1406">
        <v>0</v>
      </c>
      <c r="F469" s="1405" t="s">
        <v>238</v>
      </c>
      <c r="G469" s="1407" t="s">
        <v>705</v>
      </c>
      <c r="H469" s="1405" t="s">
        <v>407</v>
      </c>
      <c r="I469" s="1405" t="s">
        <v>694</v>
      </c>
      <c r="J469" s="1405" t="s">
        <v>298</v>
      </c>
      <c r="K469" s="1405" t="s">
        <v>1196</v>
      </c>
      <c r="L469" s="1405" t="s">
        <v>407</v>
      </c>
      <c r="M469" s="1405" t="s">
        <v>407</v>
      </c>
      <c r="N469" s="1408"/>
      <c r="O469" s="1407">
        <v>126</v>
      </c>
      <c r="P469" s="1405" t="s">
        <v>695</v>
      </c>
      <c r="Q469" s="1405" t="s">
        <v>473</v>
      </c>
      <c r="R469" s="1409">
        <v>5528</v>
      </c>
      <c r="S469" s="1409">
        <v>2589</v>
      </c>
      <c r="T469" s="1409">
        <v>363</v>
      </c>
      <c r="U469" s="1407">
        <v>13767</v>
      </c>
      <c r="V469" s="1405" t="s">
        <v>696</v>
      </c>
      <c r="W469" s="1405" t="s">
        <v>706</v>
      </c>
      <c r="X469" s="1405" t="s">
        <v>707</v>
      </c>
      <c r="Y469" s="1405" t="s">
        <v>407</v>
      </c>
      <c r="Z469" s="1404">
        <v>1</v>
      </c>
      <c r="AA469" s="1404">
        <v>0</v>
      </c>
      <c r="AB469" s="1408"/>
      <c r="AC469" s="1408"/>
      <c r="AD469" s="1408"/>
      <c r="AE469" s="1408"/>
      <c r="AF469" s="1408"/>
      <c r="AG469" s="1408"/>
      <c r="AH469" s="1408"/>
      <c r="AI469" s="1406">
        <v>0</v>
      </c>
      <c r="AJ469" s="1408"/>
      <c r="AK469" s="1408"/>
      <c r="AL469" s="1408"/>
      <c r="AM469" s="1408"/>
      <c r="AN469" s="1408"/>
      <c r="AO469" s="1408"/>
      <c r="AP469" s="1408"/>
      <c r="AQ469" s="1406">
        <v>19690</v>
      </c>
      <c r="AR469" s="1404" t="s">
        <v>407</v>
      </c>
      <c r="AS469" s="1406">
        <v>53.945205479452056</v>
      </c>
      <c r="AT469" s="1406">
        <v>3.5618668596237337</v>
      </c>
      <c r="AU469" s="1406">
        <v>9.7585393414348874E-3</v>
      </c>
      <c r="AV469" s="1406">
        <v>5.1281141343291745</v>
      </c>
      <c r="AW469" s="1406">
        <v>1.404962776528541E-2</v>
      </c>
      <c r="AX469" s="1405" t="s">
        <v>407</v>
      </c>
      <c r="AY469" s="1404">
        <v>0</v>
      </c>
      <c r="AZ469" s="1405" t="s">
        <v>407</v>
      </c>
      <c r="BA469" s="1405" t="s">
        <v>407</v>
      </c>
      <c r="BB469" s="1408"/>
      <c r="BC469" s="1408"/>
      <c r="BD469" s="1404">
        <v>0</v>
      </c>
      <c r="BE469" s="1405" t="s">
        <v>407</v>
      </c>
      <c r="BF469" s="1405" t="s">
        <v>407</v>
      </c>
      <c r="BG469" s="1404">
        <v>0</v>
      </c>
      <c r="BH469" s="1405" t="s">
        <v>407</v>
      </c>
      <c r="BI469" s="1405" t="s">
        <v>407</v>
      </c>
      <c r="BJ469" s="1404">
        <v>0</v>
      </c>
      <c r="BK469" s="1404">
        <v>0</v>
      </c>
      <c r="BL469" s="1404">
        <v>0</v>
      </c>
      <c r="BM469" s="1404">
        <v>0</v>
      </c>
      <c r="BN469" s="1408"/>
      <c r="BO469" s="1404">
        <v>0</v>
      </c>
      <c r="BP469" s="1405" t="s">
        <v>407</v>
      </c>
      <c r="BQ469" s="1405" t="s">
        <v>407</v>
      </c>
      <c r="BR469" s="1404">
        <v>1</v>
      </c>
      <c r="BS469" s="1405" t="s">
        <v>808</v>
      </c>
      <c r="BT469" s="1405" t="s">
        <v>407</v>
      </c>
      <c r="BU469" s="1405" t="s">
        <v>407</v>
      </c>
      <c r="BV469" s="1405" t="s">
        <v>1006</v>
      </c>
      <c r="BW469" s="1404">
        <v>0</v>
      </c>
      <c r="BX469" s="1405" t="s">
        <v>407</v>
      </c>
      <c r="BY469" s="1405" t="s">
        <v>407</v>
      </c>
      <c r="BZ469" s="1405" t="s">
        <v>407</v>
      </c>
      <c r="CA469" s="1404">
        <v>0</v>
      </c>
      <c r="CB469" s="1405" t="s">
        <v>407</v>
      </c>
      <c r="CC469" s="1405" t="s">
        <v>677</v>
      </c>
      <c r="CD469" s="1404" t="b">
        <v>0</v>
      </c>
      <c r="CE469" s="1404" t="b">
        <v>0</v>
      </c>
      <c r="CF469" s="1404" t="b">
        <v>0</v>
      </c>
      <c r="CG469" s="1404" t="b">
        <v>0</v>
      </c>
      <c r="CH469" s="1404" t="b">
        <v>0</v>
      </c>
      <c r="CI469" s="1404" t="b">
        <v>0</v>
      </c>
      <c r="CJ469" s="1404" t="b">
        <v>1</v>
      </c>
      <c r="CK469" s="1404" t="b">
        <v>0</v>
      </c>
      <c r="CL469" s="1404" t="b">
        <v>0</v>
      </c>
      <c r="CM469" s="1405" t="s">
        <v>698</v>
      </c>
      <c r="CN469" s="1408"/>
      <c r="CO469" s="1408"/>
      <c r="CP469" s="1408"/>
      <c r="CQ469" s="1404">
        <v>1</v>
      </c>
      <c r="CR469" s="1408"/>
      <c r="CS469" s="1404">
        <v>1</v>
      </c>
      <c r="CT469" s="1405" t="s">
        <v>407</v>
      </c>
      <c r="CU469" s="1408"/>
    </row>
    <row r="470" spans="1:99" hidden="1" x14ac:dyDescent="0.2">
      <c r="A470" s="1404">
        <v>2024</v>
      </c>
      <c r="B470" s="1405" t="s">
        <v>189</v>
      </c>
      <c r="C470" s="1405" t="s">
        <v>1248</v>
      </c>
      <c r="D470" s="1406">
        <v>1</v>
      </c>
      <c r="E470" s="1406">
        <v>0</v>
      </c>
      <c r="F470" s="1405" t="s">
        <v>238</v>
      </c>
      <c r="G470" s="1407" t="s">
        <v>705</v>
      </c>
      <c r="H470" s="1405" t="s">
        <v>407</v>
      </c>
      <c r="I470" s="1405" t="s">
        <v>694</v>
      </c>
      <c r="J470" s="1405" t="s">
        <v>342</v>
      </c>
      <c r="K470" s="1405" t="s">
        <v>303</v>
      </c>
      <c r="L470" s="1405" t="s">
        <v>407</v>
      </c>
      <c r="M470" s="1405" t="s">
        <v>407</v>
      </c>
      <c r="N470" s="1408"/>
      <c r="O470" s="1407">
        <v>126</v>
      </c>
      <c r="P470" s="1405" t="s">
        <v>695</v>
      </c>
      <c r="Q470" s="1405" t="s">
        <v>483</v>
      </c>
      <c r="R470" s="1409">
        <v>3132</v>
      </c>
      <c r="S470" s="1409">
        <v>1600</v>
      </c>
      <c r="T470" s="1409">
        <v>140</v>
      </c>
      <c r="U470" s="1407">
        <v>13767</v>
      </c>
      <c r="V470" s="1405" t="s">
        <v>696</v>
      </c>
      <c r="W470" s="1405" t="s">
        <v>706</v>
      </c>
      <c r="X470" s="1405" t="s">
        <v>707</v>
      </c>
      <c r="Y470" s="1405" t="s">
        <v>407</v>
      </c>
      <c r="Z470" s="1404">
        <v>1</v>
      </c>
      <c r="AA470" s="1404">
        <v>0</v>
      </c>
      <c r="AB470" s="1408"/>
      <c r="AC470" s="1408"/>
      <c r="AD470" s="1408"/>
      <c r="AE470" s="1408"/>
      <c r="AF470" s="1408"/>
      <c r="AG470" s="1408"/>
      <c r="AH470" s="1408"/>
      <c r="AI470" s="1406">
        <v>0</v>
      </c>
      <c r="AJ470" s="1408"/>
      <c r="AK470" s="1408"/>
      <c r="AL470" s="1408"/>
      <c r="AM470" s="1408"/>
      <c r="AN470" s="1408"/>
      <c r="AO470" s="1408"/>
      <c r="AP470" s="1408"/>
      <c r="AQ470" s="1406">
        <v>31340</v>
      </c>
      <c r="AR470" s="1404" t="s">
        <v>407</v>
      </c>
      <c r="AS470" s="1406">
        <v>85.863013698630141</v>
      </c>
      <c r="AT470" s="1406">
        <v>10.006385696040869</v>
      </c>
      <c r="AU470" s="1406">
        <v>2.7414755331618818E-2</v>
      </c>
      <c r="AV470" s="1406">
        <v>8.5020302594264477E-2</v>
      </c>
      <c r="AW470" s="1406">
        <v>2.3293233587469721E-4</v>
      </c>
      <c r="AX470" s="1405" t="s">
        <v>407</v>
      </c>
      <c r="AY470" s="1404">
        <v>0</v>
      </c>
      <c r="AZ470" s="1405" t="s">
        <v>407</v>
      </c>
      <c r="BA470" s="1405" t="s">
        <v>407</v>
      </c>
      <c r="BB470" s="1408"/>
      <c r="BC470" s="1408"/>
      <c r="BD470" s="1404">
        <v>0</v>
      </c>
      <c r="BE470" s="1405" t="s">
        <v>407</v>
      </c>
      <c r="BF470" s="1405" t="s">
        <v>407</v>
      </c>
      <c r="BG470" s="1404">
        <v>0</v>
      </c>
      <c r="BH470" s="1405" t="s">
        <v>407</v>
      </c>
      <c r="BI470" s="1405" t="s">
        <v>407</v>
      </c>
      <c r="BJ470" s="1404">
        <v>0</v>
      </c>
      <c r="BK470" s="1404">
        <v>0</v>
      </c>
      <c r="BL470" s="1404">
        <v>0</v>
      </c>
      <c r="BM470" s="1404">
        <v>0</v>
      </c>
      <c r="BN470" s="1408"/>
      <c r="BO470" s="1404">
        <v>0</v>
      </c>
      <c r="BP470" s="1405" t="s">
        <v>407</v>
      </c>
      <c r="BQ470" s="1405" t="s">
        <v>407</v>
      </c>
      <c r="BR470" s="1404">
        <v>1</v>
      </c>
      <c r="BS470" s="1405" t="s">
        <v>751</v>
      </c>
      <c r="BT470" s="1405" t="s">
        <v>407</v>
      </c>
      <c r="BU470" s="1405" t="s">
        <v>407</v>
      </c>
      <c r="BV470" s="1405" t="s">
        <v>407</v>
      </c>
      <c r="BW470" s="1404">
        <v>0</v>
      </c>
      <c r="BX470" s="1405" t="s">
        <v>407</v>
      </c>
      <c r="BY470" s="1405" t="s">
        <v>407</v>
      </c>
      <c r="BZ470" s="1405" t="s">
        <v>407</v>
      </c>
      <c r="CA470" s="1404">
        <v>0</v>
      </c>
      <c r="CB470" s="1405" t="s">
        <v>407</v>
      </c>
      <c r="CC470" s="1405" t="s">
        <v>677</v>
      </c>
      <c r="CD470" s="1404" t="b">
        <v>0</v>
      </c>
      <c r="CE470" s="1404" t="b">
        <v>0</v>
      </c>
      <c r="CF470" s="1404" t="b">
        <v>0</v>
      </c>
      <c r="CG470" s="1404" t="b">
        <v>0</v>
      </c>
      <c r="CH470" s="1404" t="b">
        <v>0</v>
      </c>
      <c r="CI470" s="1404" t="b">
        <v>0</v>
      </c>
      <c r="CJ470" s="1404" t="b">
        <v>1</v>
      </c>
      <c r="CK470" s="1404" t="b">
        <v>0</v>
      </c>
      <c r="CL470" s="1404" t="b">
        <v>0</v>
      </c>
      <c r="CM470" s="1405" t="s">
        <v>698</v>
      </c>
      <c r="CN470" s="1408"/>
      <c r="CO470" s="1408"/>
      <c r="CP470" s="1408"/>
      <c r="CQ470" s="1404">
        <v>1</v>
      </c>
      <c r="CR470" s="1408"/>
      <c r="CS470" s="1404">
        <v>1</v>
      </c>
      <c r="CT470" s="1405" t="s">
        <v>407</v>
      </c>
      <c r="CU470" s="1408"/>
    </row>
    <row r="471" spans="1:99" hidden="1" x14ac:dyDescent="0.2">
      <c r="A471" s="1404">
        <v>2024</v>
      </c>
      <c r="B471" s="1405" t="s">
        <v>178</v>
      </c>
      <c r="C471" s="1405" t="s">
        <v>1205</v>
      </c>
      <c r="D471" s="1406">
        <v>1</v>
      </c>
      <c r="E471" s="1406">
        <v>0</v>
      </c>
      <c r="F471" s="1405" t="s">
        <v>238</v>
      </c>
      <c r="G471" s="1407" t="s">
        <v>705</v>
      </c>
      <c r="H471" s="1405" t="s">
        <v>407</v>
      </c>
      <c r="I471" s="1405" t="s">
        <v>694</v>
      </c>
      <c r="J471" s="1405" t="s">
        <v>298</v>
      </c>
      <c r="K471" s="1405" t="s">
        <v>1026</v>
      </c>
      <c r="L471" s="1405" t="s">
        <v>407</v>
      </c>
      <c r="M471" s="1405" t="s">
        <v>407</v>
      </c>
      <c r="N471" s="1408"/>
      <c r="O471" s="1407">
        <v>126</v>
      </c>
      <c r="P471" s="1405" t="s">
        <v>695</v>
      </c>
      <c r="Q471" s="1405" t="s">
        <v>473</v>
      </c>
      <c r="R471" s="1409">
        <v>6206</v>
      </c>
      <c r="S471" s="1409">
        <v>2585</v>
      </c>
      <c r="T471" s="1409">
        <v>350</v>
      </c>
      <c r="U471" s="1407">
        <v>13767</v>
      </c>
      <c r="V471" s="1405" t="s">
        <v>696</v>
      </c>
      <c r="W471" s="1405" t="s">
        <v>706</v>
      </c>
      <c r="X471" s="1405" t="s">
        <v>707</v>
      </c>
      <c r="Y471" s="1405" t="s">
        <v>407</v>
      </c>
      <c r="Z471" s="1404">
        <v>1</v>
      </c>
      <c r="AA471" s="1404">
        <v>0</v>
      </c>
      <c r="AB471" s="1408"/>
      <c r="AC471" s="1408"/>
      <c r="AD471" s="1408"/>
      <c r="AE471" s="1408"/>
      <c r="AF471" s="1408"/>
      <c r="AG471" s="1408"/>
      <c r="AH471" s="1408"/>
      <c r="AI471" s="1406">
        <v>0</v>
      </c>
      <c r="AJ471" s="1408"/>
      <c r="AK471" s="1408"/>
      <c r="AL471" s="1408"/>
      <c r="AM471" s="1408"/>
      <c r="AN471" s="1408"/>
      <c r="AO471" s="1408"/>
      <c r="AP471" s="1408"/>
      <c r="AQ471" s="1406">
        <v>277340</v>
      </c>
      <c r="AR471" s="1404" t="s">
        <v>407</v>
      </c>
      <c r="AS471" s="1406">
        <v>759.83561643835617</v>
      </c>
      <c r="AT471" s="1406">
        <v>44.689010634869483</v>
      </c>
      <c r="AU471" s="1406">
        <v>0.12243564557498489</v>
      </c>
      <c r="AV471" s="1406">
        <v>5.1281141343291745</v>
      </c>
      <c r="AW471" s="1406">
        <v>1.404962776528541E-2</v>
      </c>
      <c r="AX471" s="1405" t="s">
        <v>407</v>
      </c>
      <c r="AY471" s="1404">
        <v>0</v>
      </c>
      <c r="AZ471" s="1405" t="s">
        <v>407</v>
      </c>
      <c r="BA471" s="1405" t="s">
        <v>407</v>
      </c>
      <c r="BB471" s="1408"/>
      <c r="BC471" s="1408"/>
      <c r="BD471" s="1404">
        <v>0</v>
      </c>
      <c r="BE471" s="1405" t="s">
        <v>407</v>
      </c>
      <c r="BF471" s="1405" t="s">
        <v>407</v>
      </c>
      <c r="BG471" s="1404">
        <v>0</v>
      </c>
      <c r="BH471" s="1405" t="s">
        <v>407</v>
      </c>
      <c r="BI471" s="1405" t="s">
        <v>407</v>
      </c>
      <c r="BJ471" s="1404">
        <v>0</v>
      </c>
      <c r="BK471" s="1404">
        <v>0</v>
      </c>
      <c r="BL471" s="1404">
        <v>0</v>
      </c>
      <c r="BM471" s="1404">
        <v>0</v>
      </c>
      <c r="BN471" s="1408"/>
      <c r="BO471" s="1404">
        <v>0</v>
      </c>
      <c r="BP471" s="1405" t="s">
        <v>407</v>
      </c>
      <c r="BQ471" s="1405" t="s">
        <v>407</v>
      </c>
      <c r="BR471" s="1404">
        <v>1</v>
      </c>
      <c r="BS471" s="1405" t="s">
        <v>751</v>
      </c>
      <c r="BT471" s="1405" t="s">
        <v>407</v>
      </c>
      <c r="BU471" s="1405" t="s">
        <v>407</v>
      </c>
      <c r="BV471" s="1405" t="s">
        <v>770</v>
      </c>
      <c r="BW471" s="1404">
        <v>0</v>
      </c>
      <c r="BX471" s="1405" t="s">
        <v>407</v>
      </c>
      <c r="BY471" s="1405" t="s">
        <v>407</v>
      </c>
      <c r="BZ471" s="1405" t="s">
        <v>407</v>
      </c>
      <c r="CA471" s="1404">
        <v>0</v>
      </c>
      <c r="CB471" s="1405" t="s">
        <v>407</v>
      </c>
      <c r="CC471" s="1405" t="s">
        <v>677</v>
      </c>
      <c r="CD471" s="1404" t="b">
        <v>0</v>
      </c>
      <c r="CE471" s="1404" t="b">
        <v>0</v>
      </c>
      <c r="CF471" s="1404" t="b">
        <v>0</v>
      </c>
      <c r="CG471" s="1404" t="b">
        <v>0</v>
      </c>
      <c r="CH471" s="1404" t="b">
        <v>0</v>
      </c>
      <c r="CI471" s="1404" t="b">
        <v>0</v>
      </c>
      <c r="CJ471" s="1404" t="b">
        <v>1</v>
      </c>
      <c r="CK471" s="1404" t="b">
        <v>0</v>
      </c>
      <c r="CL471" s="1404" t="b">
        <v>0</v>
      </c>
      <c r="CM471" s="1405" t="s">
        <v>698</v>
      </c>
      <c r="CN471" s="1408"/>
      <c r="CO471" s="1408"/>
      <c r="CP471" s="1408"/>
      <c r="CQ471" s="1404">
        <v>1</v>
      </c>
      <c r="CR471" s="1408"/>
      <c r="CS471" s="1404">
        <v>1</v>
      </c>
      <c r="CT471" s="1405" t="s">
        <v>407</v>
      </c>
      <c r="CU471" s="1408"/>
    </row>
    <row r="472" spans="1:99" hidden="1" x14ac:dyDescent="0.2">
      <c r="A472" s="1404">
        <v>2024</v>
      </c>
      <c r="B472" s="1405" t="s">
        <v>178</v>
      </c>
      <c r="C472" s="1405" t="s">
        <v>823</v>
      </c>
      <c r="D472" s="1406">
        <v>1</v>
      </c>
      <c r="E472" s="1406">
        <v>0</v>
      </c>
      <c r="F472" s="1405" t="s">
        <v>238</v>
      </c>
      <c r="G472" s="1407" t="s">
        <v>705</v>
      </c>
      <c r="H472" s="1405" t="s">
        <v>407</v>
      </c>
      <c r="I472" s="1405" t="s">
        <v>694</v>
      </c>
      <c r="J472" s="1405" t="s">
        <v>298</v>
      </c>
      <c r="K472" s="1405" t="s">
        <v>824</v>
      </c>
      <c r="L472" s="1405" t="s">
        <v>407</v>
      </c>
      <c r="M472" s="1405" t="s">
        <v>407</v>
      </c>
      <c r="N472" s="1408"/>
      <c r="O472" s="1407">
        <v>126</v>
      </c>
      <c r="P472" s="1405" t="s">
        <v>695</v>
      </c>
      <c r="Q472" s="1405" t="s">
        <v>473</v>
      </c>
      <c r="R472" s="1409">
        <v>17565</v>
      </c>
      <c r="S472" s="1409">
        <v>8583</v>
      </c>
      <c r="T472" s="1409">
        <v>944</v>
      </c>
      <c r="U472" s="1407">
        <v>13767</v>
      </c>
      <c r="V472" s="1405" t="s">
        <v>696</v>
      </c>
      <c r="W472" s="1405" t="s">
        <v>706</v>
      </c>
      <c r="X472" s="1405" t="s">
        <v>707</v>
      </c>
      <c r="Y472" s="1405" t="s">
        <v>407</v>
      </c>
      <c r="Z472" s="1404">
        <v>1</v>
      </c>
      <c r="AA472" s="1404">
        <v>0</v>
      </c>
      <c r="AB472" s="1408"/>
      <c r="AC472" s="1408"/>
      <c r="AD472" s="1408"/>
      <c r="AE472" s="1408"/>
      <c r="AF472" s="1408"/>
      <c r="AG472" s="1408"/>
      <c r="AH472" s="1408"/>
      <c r="AI472" s="1406">
        <v>0</v>
      </c>
      <c r="AJ472" s="1408"/>
      <c r="AK472" s="1408"/>
      <c r="AL472" s="1408"/>
      <c r="AM472" s="1408"/>
      <c r="AN472" s="1408"/>
      <c r="AO472" s="1408"/>
      <c r="AP472" s="1408"/>
      <c r="AQ472" s="1406">
        <v>53600</v>
      </c>
      <c r="AR472" s="1404" t="s">
        <v>407</v>
      </c>
      <c r="AS472" s="1406">
        <v>146.84931506849315</v>
      </c>
      <c r="AT472" s="1406">
        <v>3.0515229148875607</v>
      </c>
      <c r="AU472" s="1406">
        <v>8.360336753116605E-3</v>
      </c>
      <c r="AV472" s="1406">
        <v>5.1281141343291745</v>
      </c>
      <c r="AW472" s="1406">
        <v>1.404962776528541E-2</v>
      </c>
      <c r="AX472" s="1405" t="s">
        <v>407</v>
      </c>
      <c r="AY472" s="1404">
        <v>0</v>
      </c>
      <c r="AZ472" s="1405" t="s">
        <v>407</v>
      </c>
      <c r="BA472" s="1405" t="s">
        <v>407</v>
      </c>
      <c r="BB472" s="1408"/>
      <c r="BC472" s="1408"/>
      <c r="BD472" s="1404">
        <v>0</v>
      </c>
      <c r="BE472" s="1405" t="s">
        <v>407</v>
      </c>
      <c r="BF472" s="1405" t="s">
        <v>407</v>
      </c>
      <c r="BG472" s="1404">
        <v>0</v>
      </c>
      <c r="BH472" s="1405" t="s">
        <v>407</v>
      </c>
      <c r="BI472" s="1405" t="s">
        <v>407</v>
      </c>
      <c r="BJ472" s="1404">
        <v>0</v>
      </c>
      <c r="BK472" s="1404">
        <v>0</v>
      </c>
      <c r="BL472" s="1404">
        <v>0</v>
      </c>
      <c r="BM472" s="1404">
        <v>0</v>
      </c>
      <c r="BN472" s="1408"/>
      <c r="BO472" s="1404">
        <v>0</v>
      </c>
      <c r="BP472" s="1405" t="s">
        <v>407</v>
      </c>
      <c r="BQ472" s="1405" t="s">
        <v>407</v>
      </c>
      <c r="BR472" s="1404">
        <v>1</v>
      </c>
      <c r="BS472" s="1405" t="s">
        <v>751</v>
      </c>
      <c r="BT472" s="1405" t="s">
        <v>407</v>
      </c>
      <c r="BU472" s="1405" t="s">
        <v>407</v>
      </c>
      <c r="BV472" s="1405" t="s">
        <v>770</v>
      </c>
      <c r="BW472" s="1404">
        <v>0</v>
      </c>
      <c r="BX472" s="1405" t="s">
        <v>407</v>
      </c>
      <c r="BY472" s="1405" t="s">
        <v>407</v>
      </c>
      <c r="BZ472" s="1405" t="s">
        <v>407</v>
      </c>
      <c r="CA472" s="1404">
        <v>0</v>
      </c>
      <c r="CB472" s="1405" t="s">
        <v>407</v>
      </c>
      <c r="CC472" s="1405" t="s">
        <v>677</v>
      </c>
      <c r="CD472" s="1404" t="b">
        <v>0</v>
      </c>
      <c r="CE472" s="1404" t="b">
        <v>0</v>
      </c>
      <c r="CF472" s="1404" t="b">
        <v>0</v>
      </c>
      <c r="CG472" s="1404" t="b">
        <v>0</v>
      </c>
      <c r="CH472" s="1404" t="b">
        <v>0</v>
      </c>
      <c r="CI472" s="1404" t="b">
        <v>0</v>
      </c>
      <c r="CJ472" s="1404" t="b">
        <v>1</v>
      </c>
      <c r="CK472" s="1404" t="b">
        <v>0</v>
      </c>
      <c r="CL472" s="1404" t="b">
        <v>0</v>
      </c>
      <c r="CM472" s="1405" t="s">
        <v>698</v>
      </c>
      <c r="CN472" s="1408"/>
      <c r="CO472" s="1408"/>
      <c r="CP472" s="1408"/>
      <c r="CQ472" s="1404">
        <v>1</v>
      </c>
      <c r="CR472" s="1408"/>
      <c r="CS472" s="1404">
        <v>1</v>
      </c>
      <c r="CT472" s="1405" t="s">
        <v>407</v>
      </c>
      <c r="CU472" s="1408"/>
    </row>
    <row r="473" spans="1:99" hidden="1" x14ac:dyDescent="0.2">
      <c r="A473" s="1404">
        <v>2024</v>
      </c>
      <c r="B473" s="1405" t="s">
        <v>179</v>
      </c>
      <c r="C473" s="1405" t="s">
        <v>1022</v>
      </c>
      <c r="D473" s="1406">
        <v>1</v>
      </c>
      <c r="E473" s="1406">
        <v>0</v>
      </c>
      <c r="F473" s="1405" t="s">
        <v>238</v>
      </c>
      <c r="G473" s="1407" t="s">
        <v>705</v>
      </c>
      <c r="H473" s="1405" t="s">
        <v>407</v>
      </c>
      <c r="I473" s="1405" t="s">
        <v>694</v>
      </c>
      <c r="J473" s="1405" t="s">
        <v>303</v>
      </c>
      <c r="K473" s="1405" t="s">
        <v>1023</v>
      </c>
      <c r="L473" s="1405" t="s">
        <v>407</v>
      </c>
      <c r="M473" s="1405" t="s">
        <v>407</v>
      </c>
      <c r="N473" s="1408"/>
      <c r="O473" s="1407">
        <v>126</v>
      </c>
      <c r="P473" s="1405" t="s">
        <v>695</v>
      </c>
      <c r="Q473" s="1405" t="s">
        <v>474</v>
      </c>
      <c r="R473" s="1409">
        <v>8375</v>
      </c>
      <c r="S473" s="1409">
        <v>3538</v>
      </c>
      <c r="T473" s="1409">
        <v>409</v>
      </c>
      <c r="U473" s="1407">
        <v>13767</v>
      </c>
      <c r="V473" s="1405" t="s">
        <v>696</v>
      </c>
      <c r="W473" s="1405" t="s">
        <v>706</v>
      </c>
      <c r="X473" s="1405" t="s">
        <v>707</v>
      </c>
      <c r="Y473" s="1405" t="s">
        <v>407</v>
      </c>
      <c r="Z473" s="1404">
        <v>1</v>
      </c>
      <c r="AA473" s="1404">
        <v>0</v>
      </c>
      <c r="AB473" s="1408"/>
      <c r="AC473" s="1408"/>
      <c r="AD473" s="1408"/>
      <c r="AE473" s="1408"/>
      <c r="AF473" s="1408"/>
      <c r="AG473" s="1408"/>
      <c r="AH473" s="1408"/>
      <c r="AI473" s="1406">
        <v>0</v>
      </c>
      <c r="AJ473" s="1408"/>
      <c r="AK473" s="1408"/>
      <c r="AL473" s="1408"/>
      <c r="AM473" s="1408"/>
      <c r="AN473" s="1408"/>
      <c r="AO473" s="1408"/>
      <c r="AP473" s="1408"/>
      <c r="AQ473" s="1406">
        <v>69503</v>
      </c>
      <c r="AR473" s="1404" t="s">
        <v>407</v>
      </c>
      <c r="AS473" s="1406">
        <v>190.41917808219179</v>
      </c>
      <c r="AT473" s="1406">
        <v>8.2988656716417903</v>
      </c>
      <c r="AU473" s="1406">
        <v>2.273661827847066E-2</v>
      </c>
      <c r="AV473" s="1406">
        <v>3.1632776206069164</v>
      </c>
      <c r="AW473" s="1406">
        <v>8.6665140290600445E-3</v>
      </c>
      <c r="AX473" s="1405" t="s">
        <v>407</v>
      </c>
      <c r="AY473" s="1404">
        <v>0</v>
      </c>
      <c r="AZ473" s="1405" t="s">
        <v>407</v>
      </c>
      <c r="BA473" s="1405" t="s">
        <v>407</v>
      </c>
      <c r="BB473" s="1408"/>
      <c r="BC473" s="1408"/>
      <c r="BD473" s="1404">
        <v>0</v>
      </c>
      <c r="BE473" s="1405" t="s">
        <v>407</v>
      </c>
      <c r="BF473" s="1405" t="s">
        <v>407</v>
      </c>
      <c r="BG473" s="1404">
        <v>0</v>
      </c>
      <c r="BH473" s="1405" t="s">
        <v>407</v>
      </c>
      <c r="BI473" s="1405" t="s">
        <v>407</v>
      </c>
      <c r="BJ473" s="1404">
        <v>0</v>
      </c>
      <c r="BK473" s="1404">
        <v>0</v>
      </c>
      <c r="BL473" s="1404">
        <v>0</v>
      </c>
      <c r="BM473" s="1404">
        <v>0</v>
      </c>
      <c r="BN473" s="1408"/>
      <c r="BO473" s="1404">
        <v>0</v>
      </c>
      <c r="BP473" s="1405" t="s">
        <v>407</v>
      </c>
      <c r="BQ473" s="1405" t="s">
        <v>407</v>
      </c>
      <c r="BR473" s="1404">
        <v>1</v>
      </c>
      <c r="BS473" s="1405" t="s">
        <v>898</v>
      </c>
      <c r="BT473" s="1405" t="s">
        <v>407</v>
      </c>
      <c r="BU473" s="1405" t="s">
        <v>407</v>
      </c>
      <c r="BV473" s="1405" t="s">
        <v>407</v>
      </c>
      <c r="BW473" s="1404">
        <v>0</v>
      </c>
      <c r="BX473" s="1405" t="s">
        <v>407</v>
      </c>
      <c r="BY473" s="1405" t="s">
        <v>407</v>
      </c>
      <c r="BZ473" s="1405" t="s">
        <v>407</v>
      </c>
      <c r="CA473" s="1404">
        <v>0</v>
      </c>
      <c r="CB473" s="1405" t="s">
        <v>407</v>
      </c>
      <c r="CC473" s="1405" t="s">
        <v>677</v>
      </c>
      <c r="CD473" s="1404" t="b">
        <v>0</v>
      </c>
      <c r="CE473" s="1404" t="b">
        <v>0</v>
      </c>
      <c r="CF473" s="1404" t="b">
        <v>0</v>
      </c>
      <c r="CG473" s="1404" t="b">
        <v>0</v>
      </c>
      <c r="CH473" s="1404" t="b">
        <v>0</v>
      </c>
      <c r="CI473" s="1404" t="b">
        <v>0</v>
      </c>
      <c r="CJ473" s="1404" t="b">
        <v>1</v>
      </c>
      <c r="CK473" s="1404" t="b">
        <v>0</v>
      </c>
      <c r="CL473" s="1404" t="b">
        <v>0</v>
      </c>
      <c r="CM473" s="1405" t="s">
        <v>698</v>
      </c>
      <c r="CN473" s="1408"/>
      <c r="CO473" s="1408"/>
      <c r="CP473" s="1408"/>
      <c r="CQ473" s="1404">
        <v>1</v>
      </c>
      <c r="CR473" s="1408"/>
      <c r="CS473" s="1404">
        <v>1</v>
      </c>
      <c r="CT473" s="1405" t="s">
        <v>407</v>
      </c>
      <c r="CU473" s="1408"/>
    </row>
    <row r="474" spans="1:99" hidden="1" x14ac:dyDescent="0.2">
      <c r="A474" s="1404">
        <v>2024</v>
      </c>
      <c r="B474" s="1405" t="s">
        <v>178</v>
      </c>
      <c r="C474" s="1405" t="s">
        <v>928</v>
      </c>
      <c r="D474" s="1406">
        <v>1</v>
      </c>
      <c r="E474" s="1406">
        <v>0</v>
      </c>
      <c r="F474" s="1405" t="s">
        <v>238</v>
      </c>
      <c r="G474" s="1407" t="s">
        <v>705</v>
      </c>
      <c r="H474" s="1405" t="s">
        <v>407</v>
      </c>
      <c r="I474" s="1405" t="s">
        <v>694</v>
      </c>
      <c r="J474" s="1405" t="s">
        <v>298</v>
      </c>
      <c r="K474" s="1405" t="s">
        <v>929</v>
      </c>
      <c r="L474" s="1405" t="s">
        <v>407</v>
      </c>
      <c r="M474" s="1405" t="s">
        <v>407</v>
      </c>
      <c r="N474" s="1408"/>
      <c r="O474" s="1407">
        <v>126</v>
      </c>
      <c r="P474" s="1405" t="s">
        <v>695</v>
      </c>
      <c r="Q474" s="1405" t="s">
        <v>473</v>
      </c>
      <c r="R474" s="1409">
        <v>3732</v>
      </c>
      <c r="S474" s="1409">
        <v>1895</v>
      </c>
      <c r="T474" s="1409">
        <v>183</v>
      </c>
      <c r="U474" s="1407">
        <v>13767</v>
      </c>
      <c r="V474" s="1405" t="s">
        <v>696</v>
      </c>
      <c r="W474" s="1405" t="s">
        <v>706</v>
      </c>
      <c r="X474" s="1405" t="s">
        <v>707</v>
      </c>
      <c r="Y474" s="1405" t="s">
        <v>407</v>
      </c>
      <c r="Z474" s="1404">
        <v>1</v>
      </c>
      <c r="AA474" s="1404">
        <v>0</v>
      </c>
      <c r="AB474" s="1408"/>
      <c r="AC474" s="1408"/>
      <c r="AD474" s="1408"/>
      <c r="AE474" s="1408"/>
      <c r="AF474" s="1408"/>
      <c r="AG474" s="1408"/>
      <c r="AH474" s="1408"/>
      <c r="AI474" s="1406">
        <v>0</v>
      </c>
      <c r="AJ474" s="1408"/>
      <c r="AK474" s="1408"/>
      <c r="AL474" s="1408"/>
      <c r="AM474" s="1408"/>
      <c r="AN474" s="1408"/>
      <c r="AO474" s="1408"/>
      <c r="AP474" s="1408"/>
      <c r="AQ474" s="1406">
        <v>28060</v>
      </c>
      <c r="AR474" s="1404" t="s">
        <v>407</v>
      </c>
      <c r="AS474" s="1406">
        <v>76.876712328767127</v>
      </c>
      <c r="AT474" s="1406">
        <v>7.5187566988210079</v>
      </c>
      <c r="AU474" s="1406">
        <v>2.0599333421427418E-2</v>
      </c>
      <c r="AV474" s="1406">
        <v>5.1281141343291745</v>
      </c>
      <c r="AW474" s="1406">
        <v>1.404962776528541E-2</v>
      </c>
      <c r="AX474" s="1405" t="s">
        <v>1223</v>
      </c>
      <c r="AY474" s="1404">
        <v>0</v>
      </c>
      <c r="AZ474" s="1405" t="s">
        <v>407</v>
      </c>
      <c r="BA474" s="1405" t="s">
        <v>407</v>
      </c>
      <c r="BB474" s="1408"/>
      <c r="BC474" s="1408"/>
      <c r="BD474" s="1404">
        <v>0</v>
      </c>
      <c r="BE474" s="1405" t="s">
        <v>407</v>
      </c>
      <c r="BF474" s="1405" t="s">
        <v>407</v>
      </c>
      <c r="BG474" s="1404">
        <v>0</v>
      </c>
      <c r="BH474" s="1405" t="s">
        <v>407</v>
      </c>
      <c r="BI474" s="1405" t="s">
        <v>407</v>
      </c>
      <c r="BJ474" s="1404">
        <v>0</v>
      </c>
      <c r="BK474" s="1404">
        <v>0</v>
      </c>
      <c r="BL474" s="1404">
        <v>0</v>
      </c>
      <c r="BM474" s="1404">
        <v>0</v>
      </c>
      <c r="BN474" s="1408"/>
      <c r="BO474" s="1404">
        <v>0</v>
      </c>
      <c r="BP474" s="1405" t="s">
        <v>407</v>
      </c>
      <c r="BQ474" s="1405" t="s">
        <v>407</v>
      </c>
      <c r="BR474" s="1404">
        <v>1</v>
      </c>
      <c r="BS474" s="1405" t="s">
        <v>808</v>
      </c>
      <c r="BT474" s="1405" t="s">
        <v>407</v>
      </c>
      <c r="BU474" s="1405" t="s">
        <v>407</v>
      </c>
      <c r="BV474" s="1405" t="s">
        <v>846</v>
      </c>
      <c r="BW474" s="1404">
        <v>0</v>
      </c>
      <c r="BX474" s="1405" t="s">
        <v>407</v>
      </c>
      <c r="BY474" s="1405" t="s">
        <v>407</v>
      </c>
      <c r="BZ474" s="1405" t="s">
        <v>407</v>
      </c>
      <c r="CA474" s="1404">
        <v>0</v>
      </c>
      <c r="CB474" s="1405" t="s">
        <v>407</v>
      </c>
      <c r="CC474" s="1405" t="s">
        <v>677</v>
      </c>
      <c r="CD474" s="1404" t="b">
        <v>0</v>
      </c>
      <c r="CE474" s="1404" t="b">
        <v>0</v>
      </c>
      <c r="CF474" s="1404" t="b">
        <v>0</v>
      </c>
      <c r="CG474" s="1404" t="b">
        <v>0</v>
      </c>
      <c r="CH474" s="1404" t="b">
        <v>0</v>
      </c>
      <c r="CI474" s="1404" t="b">
        <v>0</v>
      </c>
      <c r="CJ474" s="1404" t="b">
        <v>1</v>
      </c>
      <c r="CK474" s="1404" t="b">
        <v>0</v>
      </c>
      <c r="CL474" s="1404" t="b">
        <v>0</v>
      </c>
      <c r="CM474" s="1405" t="s">
        <v>698</v>
      </c>
      <c r="CN474" s="1408"/>
      <c r="CO474" s="1408"/>
      <c r="CP474" s="1408"/>
      <c r="CQ474" s="1404">
        <v>1</v>
      </c>
      <c r="CR474" s="1408"/>
      <c r="CS474" s="1404">
        <v>1</v>
      </c>
      <c r="CT474" s="1405" t="s">
        <v>407</v>
      </c>
      <c r="CU474" s="1408"/>
    </row>
    <row r="475" spans="1:99" hidden="1" x14ac:dyDescent="0.2">
      <c r="A475" s="1404">
        <v>2024</v>
      </c>
      <c r="B475" s="1405" t="s">
        <v>178</v>
      </c>
      <c r="C475" s="1405" t="s">
        <v>954</v>
      </c>
      <c r="D475" s="1406">
        <v>1</v>
      </c>
      <c r="E475" s="1406">
        <v>0</v>
      </c>
      <c r="F475" s="1405" t="s">
        <v>238</v>
      </c>
      <c r="G475" s="1407" t="s">
        <v>705</v>
      </c>
      <c r="H475" s="1405" t="s">
        <v>407</v>
      </c>
      <c r="I475" s="1405" t="s">
        <v>694</v>
      </c>
      <c r="J475" s="1405" t="s">
        <v>298</v>
      </c>
      <c r="K475" s="1405" t="s">
        <v>799</v>
      </c>
      <c r="L475" s="1405" t="s">
        <v>407</v>
      </c>
      <c r="M475" s="1405" t="s">
        <v>407</v>
      </c>
      <c r="N475" s="1408"/>
      <c r="O475" s="1407">
        <v>126</v>
      </c>
      <c r="P475" s="1405" t="s">
        <v>695</v>
      </c>
      <c r="Q475" s="1405" t="s">
        <v>473</v>
      </c>
      <c r="R475" s="1409">
        <v>11914</v>
      </c>
      <c r="S475" s="1409">
        <v>5090</v>
      </c>
      <c r="T475" s="1409">
        <v>442</v>
      </c>
      <c r="U475" s="1407">
        <v>13767</v>
      </c>
      <c r="V475" s="1405" t="s">
        <v>696</v>
      </c>
      <c r="W475" s="1405" t="s">
        <v>706</v>
      </c>
      <c r="X475" s="1405" t="s">
        <v>707</v>
      </c>
      <c r="Y475" s="1405" t="s">
        <v>407</v>
      </c>
      <c r="Z475" s="1404">
        <v>1</v>
      </c>
      <c r="AA475" s="1404">
        <v>0</v>
      </c>
      <c r="AB475" s="1408"/>
      <c r="AC475" s="1408"/>
      <c r="AD475" s="1408"/>
      <c r="AE475" s="1408"/>
      <c r="AF475" s="1408"/>
      <c r="AG475" s="1406">
        <v>0</v>
      </c>
      <c r="AH475" s="1408"/>
      <c r="AI475" s="1406">
        <v>0</v>
      </c>
      <c r="AJ475" s="1408"/>
      <c r="AK475" s="1408"/>
      <c r="AL475" s="1408"/>
      <c r="AM475" s="1408"/>
      <c r="AN475" s="1408"/>
      <c r="AO475" s="1406">
        <v>1785</v>
      </c>
      <c r="AP475" s="1408"/>
      <c r="AQ475" s="1406">
        <v>1785</v>
      </c>
      <c r="AR475" s="1404" t="s">
        <v>407</v>
      </c>
      <c r="AS475" s="1406">
        <v>4.8904109589041092</v>
      </c>
      <c r="AT475" s="1406">
        <v>0.14982373678025851</v>
      </c>
      <c r="AU475" s="1406">
        <v>4.1047599117879045E-4</v>
      </c>
      <c r="AV475" s="1406">
        <v>5.1281141343291745</v>
      </c>
      <c r="AW475" s="1406">
        <v>1.404962776528541E-2</v>
      </c>
      <c r="AX475" s="1405" t="s">
        <v>1321</v>
      </c>
      <c r="AY475" s="1404">
        <v>1</v>
      </c>
      <c r="AZ475" s="1405" t="s">
        <v>808</v>
      </c>
      <c r="BA475" s="1405" t="s">
        <v>407</v>
      </c>
      <c r="BB475" s="1408"/>
      <c r="BC475" s="1408"/>
      <c r="BD475" s="1404">
        <v>0</v>
      </c>
      <c r="BE475" s="1405" t="s">
        <v>407</v>
      </c>
      <c r="BF475" s="1405" t="s">
        <v>407</v>
      </c>
      <c r="BG475" s="1404">
        <v>0</v>
      </c>
      <c r="BH475" s="1405" t="s">
        <v>407</v>
      </c>
      <c r="BI475" s="1405" t="s">
        <v>407</v>
      </c>
      <c r="BJ475" s="1404">
        <v>0</v>
      </c>
      <c r="BK475" s="1404">
        <v>0</v>
      </c>
      <c r="BL475" s="1404">
        <v>0</v>
      </c>
      <c r="BM475" s="1404">
        <v>0</v>
      </c>
      <c r="BN475" s="1408"/>
      <c r="BO475" s="1404">
        <v>0</v>
      </c>
      <c r="BP475" s="1405" t="s">
        <v>407</v>
      </c>
      <c r="BQ475" s="1405" t="s">
        <v>407</v>
      </c>
      <c r="BR475" s="1404">
        <v>0</v>
      </c>
      <c r="BS475" s="1405" t="s">
        <v>407</v>
      </c>
      <c r="BT475" s="1405" t="s">
        <v>407</v>
      </c>
      <c r="BU475" s="1405" t="s">
        <v>407</v>
      </c>
      <c r="BV475" s="1405" t="s">
        <v>846</v>
      </c>
      <c r="BW475" s="1404">
        <v>0</v>
      </c>
      <c r="BX475" s="1405" t="s">
        <v>407</v>
      </c>
      <c r="BY475" s="1405" t="s">
        <v>407</v>
      </c>
      <c r="BZ475" s="1405" t="s">
        <v>407</v>
      </c>
      <c r="CA475" s="1404">
        <v>0</v>
      </c>
      <c r="CB475" s="1405" t="s">
        <v>407</v>
      </c>
      <c r="CC475" s="1405" t="s">
        <v>677</v>
      </c>
      <c r="CD475" s="1404" t="b">
        <v>0</v>
      </c>
      <c r="CE475" s="1404" t="b">
        <v>0</v>
      </c>
      <c r="CF475" s="1404" t="b">
        <v>0</v>
      </c>
      <c r="CG475" s="1404" t="b">
        <v>0</v>
      </c>
      <c r="CH475" s="1404" t="b">
        <v>0</v>
      </c>
      <c r="CI475" s="1404" t="b">
        <v>0</v>
      </c>
      <c r="CJ475" s="1404" t="b">
        <v>1</v>
      </c>
      <c r="CK475" s="1404" t="b">
        <v>0</v>
      </c>
      <c r="CL475" s="1404" t="b">
        <v>0</v>
      </c>
      <c r="CM475" s="1405" t="s">
        <v>750</v>
      </c>
      <c r="CN475" s="1408"/>
      <c r="CO475" s="1408"/>
      <c r="CP475" s="1408"/>
      <c r="CQ475" s="1404">
        <v>1</v>
      </c>
      <c r="CR475" s="1408"/>
      <c r="CS475" s="1404">
        <v>1</v>
      </c>
      <c r="CT475" s="1405" t="s">
        <v>407</v>
      </c>
      <c r="CU475" s="1408"/>
    </row>
    <row r="476" spans="1:99" hidden="1" x14ac:dyDescent="0.2">
      <c r="A476" s="1404">
        <v>2024</v>
      </c>
      <c r="B476" s="1405" t="s">
        <v>185</v>
      </c>
      <c r="C476" s="1405" t="s">
        <v>480</v>
      </c>
      <c r="D476" s="1406">
        <v>1</v>
      </c>
      <c r="E476" s="1406">
        <v>0</v>
      </c>
      <c r="F476" s="1405" t="s">
        <v>238</v>
      </c>
      <c r="G476" s="1407" t="s">
        <v>705</v>
      </c>
      <c r="H476" s="1405" t="s">
        <v>407</v>
      </c>
      <c r="I476" s="1405" t="s">
        <v>694</v>
      </c>
      <c r="J476" s="1405" t="s">
        <v>328</v>
      </c>
      <c r="K476" s="1405" t="s">
        <v>792</v>
      </c>
      <c r="L476" s="1405" t="s">
        <v>407</v>
      </c>
      <c r="M476" s="1405" t="s">
        <v>407</v>
      </c>
      <c r="N476" s="1408"/>
      <c r="O476" s="1407">
        <v>126</v>
      </c>
      <c r="P476" s="1405" t="s">
        <v>695</v>
      </c>
      <c r="Q476" s="1405" t="s">
        <v>480</v>
      </c>
      <c r="R476" s="1409">
        <v>1366155</v>
      </c>
      <c r="S476" s="1409">
        <v>777340</v>
      </c>
      <c r="T476" s="1409">
        <v>137375</v>
      </c>
      <c r="U476" s="1407">
        <v>13767</v>
      </c>
      <c r="V476" s="1405" t="s">
        <v>696</v>
      </c>
      <c r="W476" s="1405" t="s">
        <v>706</v>
      </c>
      <c r="X476" s="1405" t="s">
        <v>707</v>
      </c>
      <c r="Y476" s="1405" t="s">
        <v>407</v>
      </c>
      <c r="Z476" s="1404">
        <v>1</v>
      </c>
      <c r="AA476" s="1404">
        <v>0</v>
      </c>
      <c r="AB476" s="1408"/>
      <c r="AC476" s="1408"/>
      <c r="AD476" s="1408"/>
      <c r="AE476" s="1408"/>
      <c r="AF476" s="1408"/>
      <c r="AG476" s="1408"/>
      <c r="AH476" s="1408"/>
      <c r="AI476" s="1406">
        <v>0</v>
      </c>
      <c r="AJ476" s="1408"/>
      <c r="AK476" s="1408"/>
      <c r="AL476" s="1408"/>
      <c r="AM476" s="1408"/>
      <c r="AN476" s="1408"/>
      <c r="AO476" s="1408"/>
      <c r="AP476" s="1408"/>
      <c r="AQ476" s="1406">
        <v>45155</v>
      </c>
      <c r="AR476" s="1404" t="s">
        <v>407</v>
      </c>
      <c r="AS476" s="1406">
        <v>123.71232876712328</v>
      </c>
      <c r="AT476" s="1406">
        <v>3.3052618480333494E-2</v>
      </c>
      <c r="AU476" s="1406">
        <v>9.0555119124201351E-5</v>
      </c>
      <c r="AV476" s="1406">
        <v>0.83408419019079494</v>
      </c>
      <c r="AW476" s="1406">
        <v>2.2851621649062877E-3</v>
      </c>
      <c r="AX476" s="1405" t="s">
        <v>407</v>
      </c>
      <c r="AY476" s="1404">
        <v>0</v>
      </c>
      <c r="AZ476" s="1405" t="s">
        <v>407</v>
      </c>
      <c r="BA476" s="1405" t="s">
        <v>407</v>
      </c>
      <c r="BB476" s="1408"/>
      <c r="BC476" s="1408"/>
      <c r="BD476" s="1404">
        <v>0</v>
      </c>
      <c r="BE476" s="1405" t="s">
        <v>407</v>
      </c>
      <c r="BF476" s="1405" t="s">
        <v>407</v>
      </c>
      <c r="BG476" s="1404">
        <v>0</v>
      </c>
      <c r="BH476" s="1405" t="s">
        <v>407</v>
      </c>
      <c r="BI476" s="1405" t="s">
        <v>407</v>
      </c>
      <c r="BJ476" s="1404">
        <v>0</v>
      </c>
      <c r="BK476" s="1404">
        <v>0</v>
      </c>
      <c r="BL476" s="1404">
        <v>0</v>
      </c>
      <c r="BM476" s="1404">
        <v>0</v>
      </c>
      <c r="BN476" s="1408"/>
      <c r="BO476" s="1404">
        <v>0</v>
      </c>
      <c r="BP476" s="1405" t="s">
        <v>407</v>
      </c>
      <c r="BQ476" s="1405" t="s">
        <v>407</v>
      </c>
      <c r="BR476" s="1404">
        <v>1</v>
      </c>
      <c r="BS476" s="1405" t="s">
        <v>713</v>
      </c>
      <c r="BT476" s="1405" t="s">
        <v>407</v>
      </c>
      <c r="BU476" s="1405" t="s">
        <v>407</v>
      </c>
      <c r="BV476" s="1405" t="s">
        <v>793</v>
      </c>
      <c r="BW476" s="1404">
        <v>0</v>
      </c>
      <c r="BX476" s="1405" t="s">
        <v>407</v>
      </c>
      <c r="BY476" s="1405" t="s">
        <v>407</v>
      </c>
      <c r="BZ476" s="1405" t="s">
        <v>407</v>
      </c>
      <c r="CA476" s="1404">
        <v>0</v>
      </c>
      <c r="CB476" s="1405" t="s">
        <v>407</v>
      </c>
      <c r="CC476" s="1405" t="s">
        <v>677</v>
      </c>
      <c r="CD476" s="1404" t="b">
        <v>0</v>
      </c>
      <c r="CE476" s="1404" t="b">
        <v>0</v>
      </c>
      <c r="CF476" s="1404" t="b">
        <v>0</v>
      </c>
      <c r="CG476" s="1404" t="b">
        <v>0</v>
      </c>
      <c r="CH476" s="1404" t="b">
        <v>0</v>
      </c>
      <c r="CI476" s="1404" t="b">
        <v>0</v>
      </c>
      <c r="CJ476" s="1404" t="b">
        <v>1</v>
      </c>
      <c r="CK476" s="1404" t="b">
        <v>0</v>
      </c>
      <c r="CL476" s="1404" t="b">
        <v>0</v>
      </c>
      <c r="CM476" s="1405" t="s">
        <v>698</v>
      </c>
      <c r="CN476" s="1408"/>
      <c r="CO476" s="1408"/>
      <c r="CP476" s="1408"/>
      <c r="CQ476" s="1404">
        <v>1</v>
      </c>
      <c r="CR476" s="1408"/>
      <c r="CS476" s="1404">
        <v>1</v>
      </c>
      <c r="CT476" s="1405" t="s">
        <v>407</v>
      </c>
      <c r="CU476" s="1408"/>
    </row>
    <row r="477" spans="1:99" hidden="1" x14ac:dyDescent="0.2">
      <c r="A477" s="1404">
        <v>2024</v>
      </c>
      <c r="B477" s="1405" t="s">
        <v>178</v>
      </c>
      <c r="C477" s="1405" t="s">
        <v>991</v>
      </c>
      <c r="D477" s="1406">
        <v>1</v>
      </c>
      <c r="E477" s="1406">
        <v>0</v>
      </c>
      <c r="F477" s="1405" t="s">
        <v>238</v>
      </c>
      <c r="G477" s="1407" t="s">
        <v>705</v>
      </c>
      <c r="H477" s="1405" t="s">
        <v>407</v>
      </c>
      <c r="I477" s="1405" t="s">
        <v>694</v>
      </c>
      <c r="J477" s="1405" t="s">
        <v>298</v>
      </c>
      <c r="K477" s="1405" t="s">
        <v>992</v>
      </c>
      <c r="L477" s="1405" t="s">
        <v>407</v>
      </c>
      <c r="M477" s="1405" t="s">
        <v>407</v>
      </c>
      <c r="N477" s="1408"/>
      <c r="O477" s="1407">
        <v>126</v>
      </c>
      <c r="P477" s="1405" t="s">
        <v>695</v>
      </c>
      <c r="Q477" s="1405" t="s">
        <v>473</v>
      </c>
      <c r="R477" s="1409">
        <v>8155</v>
      </c>
      <c r="S477" s="1409">
        <v>3525</v>
      </c>
      <c r="T477" s="1409">
        <v>583</v>
      </c>
      <c r="U477" s="1407">
        <v>13767</v>
      </c>
      <c r="V477" s="1405" t="s">
        <v>696</v>
      </c>
      <c r="W477" s="1405" t="s">
        <v>706</v>
      </c>
      <c r="X477" s="1405" t="s">
        <v>707</v>
      </c>
      <c r="Y477" s="1405" t="s">
        <v>407</v>
      </c>
      <c r="Z477" s="1404">
        <v>1</v>
      </c>
      <c r="AA477" s="1404">
        <v>0</v>
      </c>
      <c r="AB477" s="1408"/>
      <c r="AC477" s="1408"/>
      <c r="AD477" s="1408"/>
      <c r="AE477" s="1408"/>
      <c r="AF477" s="1408"/>
      <c r="AG477" s="1406">
        <v>0</v>
      </c>
      <c r="AH477" s="1408"/>
      <c r="AI477" s="1406">
        <v>0</v>
      </c>
      <c r="AJ477" s="1408"/>
      <c r="AK477" s="1408"/>
      <c r="AL477" s="1408"/>
      <c r="AM477" s="1408"/>
      <c r="AN477" s="1408"/>
      <c r="AO477" s="1406">
        <v>21830</v>
      </c>
      <c r="AP477" s="1408"/>
      <c r="AQ477" s="1406">
        <v>21830</v>
      </c>
      <c r="AR477" s="1404" t="s">
        <v>407</v>
      </c>
      <c r="AS477" s="1406">
        <v>59.80821917808219</v>
      </c>
      <c r="AT477" s="1406">
        <v>2.6768853464132434</v>
      </c>
      <c r="AU477" s="1406">
        <v>7.3339324559266944E-3</v>
      </c>
      <c r="AV477" s="1406">
        <v>5.1281141343291745</v>
      </c>
      <c r="AW477" s="1406">
        <v>1.404962776528541E-2</v>
      </c>
      <c r="AX477" s="1405" t="s">
        <v>993</v>
      </c>
      <c r="AY477" s="1404">
        <v>1</v>
      </c>
      <c r="AZ477" s="1405" t="s">
        <v>808</v>
      </c>
      <c r="BA477" s="1405" t="s">
        <v>407</v>
      </c>
      <c r="BB477" s="1408"/>
      <c r="BC477" s="1408"/>
      <c r="BD477" s="1404">
        <v>0</v>
      </c>
      <c r="BE477" s="1405" t="s">
        <v>407</v>
      </c>
      <c r="BF477" s="1405" t="s">
        <v>407</v>
      </c>
      <c r="BG477" s="1404">
        <v>0</v>
      </c>
      <c r="BH477" s="1405" t="s">
        <v>407</v>
      </c>
      <c r="BI477" s="1405" t="s">
        <v>407</v>
      </c>
      <c r="BJ477" s="1404">
        <v>0</v>
      </c>
      <c r="BK477" s="1404">
        <v>0</v>
      </c>
      <c r="BL477" s="1404">
        <v>0</v>
      </c>
      <c r="BM477" s="1404">
        <v>0</v>
      </c>
      <c r="BN477" s="1408"/>
      <c r="BO477" s="1404">
        <v>0</v>
      </c>
      <c r="BP477" s="1405" t="s">
        <v>407</v>
      </c>
      <c r="BQ477" s="1405" t="s">
        <v>407</v>
      </c>
      <c r="BR477" s="1404">
        <v>0</v>
      </c>
      <c r="BS477" s="1405" t="s">
        <v>407</v>
      </c>
      <c r="BT477" s="1405" t="s">
        <v>407</v>
      </c>
      <c r="BU477" s="1405" t="s">
        <v>407</v>
      </c>
      <c r="BV477" s="1405" t="s">
        <v>407</v>
      </c>
      <c r="BW477" s="1404">
        <v>0</v>
      </c>
      <c r="BX477" s="1405" t="s">
        <v>407</v>
      </c>
      <c r="BY477" s="1405" t="s">
        <v>407</v>
      </c>
      <c r="BZ477" s="1405" t="s">
        <v>407</v>
      </c>
      <c r="CA477" s="1404">
        <v>0</v>
      </c>
      <c r="CB477" s="1405" t="s">
        <v>407</v>
      </c>
      <c r="CC477" s="1405" t="s">
        <v>677</v>
      </c>
      <c r="CD477" s="1404" t="b">
        <v>0</v>
      </c>
      <c r="CE477" s="1404" t="b">
        <v>0</v>
      </c>
      <c r="CF477" s="1404" t="b">
        <v>0</v>
      </c>
      <c r="CG477" s="1404" t="b">
        <v>0</v>
      </c>
      <c r="CH477" s="1404" t="b">
        <v>0</v>
      </c>
      <c r="CI477" s="1404" t="b">
        <v>0</v>
      </c>
      <c r="CJ477" s="1404" t="b">
        <v>1</v>
      </c>
      <c r="CK477" s="1404" t="b">
        <v>0</v>
      </c>
      <c r="CL477" s="1404" t="b">
        <v>0</v>
      </c>
      <c r="CM477" s="1405" t="s">
        <v>750</v>
      </c>
      <c r="CN477" s="1408"/>
      <c r="CO477" s="1408"/>
      <c r="CP477" s="1408"/>
      <c r="CQ477" s="1404">
        <v>1</v>
      </c>
      <c r="CR477" s="1408"/>
      <c r="CS477" s="1404">
        <v>1</v>
      </c>
      <c r="CT477" s="1405" t="s">
        <v>407</v>
      </c>
      <c r="CU477" s="1408"/>
    </row>
    <row r="478" spans="1:99" hidden="1" x14ac:dyDescent="0.2">
      <c r="A478" s="1404">
        <v>2024</v>
      </c>
      <c r="B478" s="1405" t="s">
        <v>178</v>
      </c>
      <c r="C478" s="1405" t="s">
        <v>1000</v>
      </c>
      <c r="D478" s="1406">
        <v>1</v>
      </c>
      <c r="E478" s="1406">
        <v>0</v>
      </c>
      <c r="F478" s="1405" t="s">
        <v>238</v>
      </c>
      <c r="G478" s="1407" t="s">
        <v>705</v>
      </c>
      <c r="H478" s="1405" t="s">
        <v>407</v>
      </c>
      <c r="I478" s="1405" t="s">
        <v>694</v>
      </c>
      <c r="J478" s="1405" t="s">
        <v>298</v>
      </c>
      <c r="K478" s="1405" t="s">
        <v>1001</v>
      </c>
      <c r="L478" s="1405" t="s">
        <v>407</v>
      </c>
      <c r="M478" s="1405" t="s">
        <v>407</v>
      </c>
      <c r="N478" s="1408"/>
      <c r="O478" s="1407">
        <v>126</v>
      </c>
      <c r="P478" s="1405" t="s">
        <v>695</v>
      </c>
      <c r="Q478" s="1405" t="s">
        <v>473</v>
      </c>
      <c r="R478" s="1409">
        <v>8722</v>
      </c>
      <c r="S478" s="1409">
        <v>3746</v>
      </c>
      <c r="T478" s="1409">
        <v>341</v>
      </c>
      <c r="U478" s="1407">
        <v>13767</v>
      </c>
      <c r="V478" s="1405" t="s">
        <v>696</v>
      </c>
      <c r="W478" s="1405" t="s">
        <v>706</v>
      </c>
      <c r="X478" s="1405" t="s">
        <v>707</v>
      </c>
      <c r="Y478" s="1405" t="s">
        <v>407</v>
      </c>
      <c r="Z478" s="1404">
        <v>1</v>
      </c>
      <c r="AA478" s="1404">
        <v>0</v>
      </c>
      <c r="AB478" s="1408"/>
      <c r="AC478" s="1408"/>
      <c r="AD478" s="1408"/>
      <c r="AE478" s="1408"/>
      <c r="AF478" s="1408"/>
      <c r="AG478" s="1408"/>
      <c r="AH478" s="1408"/>
      <c r="AI478" s="1406">
        <v>0</v>
      </c>
      <c r="AJ478" s="1408"/>
      <c r="AK478" s="1408"/>
      <c r="AL478" s="1408"/>
      <c r="AM478" s="1408"/>
      <c r="AN478" s="1408"/>
      <c r="AO478" s="1408"/>
      <c r="AP478" s="1408"/>
      <c r="AQ478" s="1406">
        <v>40130</v>
      </c>
      <c r="AR478" s="1404" t="s">
        <v>407</v>
      </c>
      <c r="AS478" s="1406">
        <v>109.94520547945206</v>
      </c>
      <c r="AT478" s="1406">
        <v>4.6010089429030039</v>
      </c>
      <c r="AU478" s="1406">
        <v>1.2605503953158915E-2</v>
      </c>
      <c r="AV478" s="1406">
        <v>5.1281141343291745</v>
      </c>
      <c r="AW478" s="1406">
        <v>1.404962776528541E-2</v>
      </c>
      <c r="AX478" s="1405" t="s">
        <v>407</v>
      </c>
      <c r="AY478" s="1404">
        <v>0</v>
      </c>
      <c r="AZ478" s="1405" t="s">
        <v>407</v>
      </c>
      <c r="BA478" s="1405" t="s">
        <v>407</v>
      </c>
      <c r="BB478" s="1408"/>
      <c r="BC478" s="1408"/>
      <c r="BD478" s="1404">
        <v>0</v>
      </c>
      <c r="BE478" s="1405" t="s">
        <v>407</v>
      </c>
      <c r="BF478" s="1405" t="s">
        <v>407</v>
      </c>
      <c r="BG478" s="1404">
        <v>0</v>
      </c>
      <c r="BH478" s="1405" t="s">
        <v>407</v>
      </c>
      <c r="BI478" s="1405" t="s">
        <v>407</v>
      </c>
      <c r="BJ478" s="1404">
        <v>0</v>
      </c>
      <c r="BK478" s="1404">
        <v>0</v>
      </c>
      <c r="BL478" s="1404">
        <v>0</v>
      </c>
      <c r="BM478" s="1404">
        <v>0</v>
      </c>
      <c r="BN478" s="1408"/>
      <c r="BO478" s="1404">
        <v>0</v>
      </c>
      <c r="BP478" s="1405" t="s">
        <v>407</v>
      </c>
      <c r="BQ478" s="1405" t="s">
        <v>407</v>
      </c>
      <c r="BR478" s="1404">
        <v>1</v>
      </c>
      <c r="BS478" s="1405" t="s">
        <v>898</v>
      </c>
      <c r="BT478" s="1405" t="s">
        <v>407</v>
      </c>
      <c r="BU478" s="1405" t="s">
        <v>407</v>
      </c>
      <c r="BV478" s="1405" t="s">
        <v>882</v>
      </c>
      <c r="BW478" s="1404">
        <v>0</v>
      </c>
      <c r="BX478" s="1405" t="s">
        <v>407</v>
      </c>
      <c r="BY478" s="1405" t="s">
        <v>407</v>
      </c>
      <c r="BZ478" s="1405" t="s">
        <v>407</v>
      </c>
      <c r="CA478" s="1404">
        <v>0</v>
      </c>
      <c r="CB478" s="1405" t="s">
        <v>407</v>
      </c>
      <c r="CC478" s="1405" t="s">
        <v>677</v>
      </c>
      <c r="CD478" s="1404" t="b">
        <v>0</v>
      </c>
      <c r="CE478" s="1404" t="b">
        <v>0</v>
      </c>
      <c r="CF478" s="1404" t="b">
        <v>0</v>
      </c>
      <c r="CG478" s="1404" t="b">
        <v>0</v>
      </c>
      <c r="CH478" s="1404" t="b">
        <v>0</v>
      </c>
      <c r="CI478" s="1404" t="b">
        <v>0</v>
      </c>
      <c r="CJ478" s="1404" t="b">
        <v>1</v>
      </c>
      <c r="CK478" s="1404" t="b">
        <v>0</v>
      </c>
      <c r="CL478" s="1404" t="b">
        <v>0</v>
      </c>
      <c r="CM478" s="1405" t="s">
        <v>698</v>
      </c>
      <c r="CN478" s="1408"/>
      <c r="CO478" s="1408"/>
      <c r="CP478" s="1408"/>
      <c r="CQ478" s="1404">
        <v>1</v>
      </c>
      <c r="CR478" s="1408"/>
      <c r="CS478" s="1404">
        <v>1</v>
      </c>
      <c r="CT478" s="1405" t="s">
        <v>407</v>
      </c>
      <c r="CU478" s="1408"/>
    </row>
    <row r="479" spans="1:99" hidden="1" x14ac:dyDescent="0.2">
      <c r="A479" s="1404">
        <v>2024</v>
      </c>
      <c r="B479" s="1405" t="s">
        <v>178</v>
      </c>
      <c r="C479" s="1405" t="s">
        <v>958</v>
      </c>
      <c r="D479" s="1406">
        <v>1</v>
      </c>
      <c r="E479" s="1406">
        <v>0</v>
      </c>
      <c r="F479" s="1405" t="s">
        <v>238</v>
      </c>
      <c r="G479" s="1407" t="s">
        <v>705</v>
      </c>
      <c r="H479" s="1405" t="s">
        <v>407</v>
      </c>
      <c r="I479" s="1405" t="s">
        <v>694</v>
      </c>
      <c r="J479" s="1405" t="s">
        <v>298</v>
      </c>
      <c r="K479" s="1405" t="s">
        <v>959</v>
      </c>
      <c r="L479" s="1405" t="s">
        <v>407</v>
      </c>
      <c r="M479" s="1405" t="s">
        <v>407</v>
      </c>
      <c r="N479" s="1408"/>
      <c r="O479" s="1407">
        <v>126</v>
      </c>
      <c r="P479" s="1405" t="s">
        <v>695</v>
      </c>
      <c r="Q479" s="1405" t="s">
        <v>473</v>
      </c>
      <c r="R479" s="1409">
        <v>4979</v>
      </c>
      <c r="S479" s="1409">
        <v>2096</v>
      </c>
      <c r="T479" s="1409">
        <v>242</v>
      </c>
      <c r="U479" s="1407">
        <v>13767</v>
      </c>
      <c r="V479" s="1405" t="s">
        <v>696</v>
      </c>
      <c r="W479" s="1405" t="s">
        <v>706</v>
      </c>
      <c r="X479" s="1405" t="s">
        <v>707</v>
      </c>
      <c r="Y479" s="1405" t="s">
        <v>407</v>
      </c>
      <c r="Z479" s="1404">
        <v>1</v>
      </c>
      <c r="AA479" s="1404">
        <v>0</v>
      </c>
      <c r="AB479" s="1408"/>
      <c r="AC479" s="1408"/>
      <c r="AD479" s="1408"/>
      <c r="AE479" s="1408"/>
      <c r="AF479" s="1408"/>
      <c r="AG479" s="1408"/>
      <c r="AH479" s="1408"/>
      <c r="AI479" s="1406">
        <v>0</v>
      </c>
      <c r="AJ479" s="1408"/>
      <c r="AK479" s="1408"/>
      <c r="AL479" s="1408"/>
      <c r="AM479" s="1408"/>
      <c r="AN479" s="1408"/>
      <c r="AO479" s="1408"/>
      <c r="AP479" s="1408"/>
      <c r="AQ479" s="1406">
        <v>235028</v>
      </c>
      <c r="AR479" s="1404" t="s">
        <v>407</v>
      </c>
      <c r="AS479" s="1406">
        <v>643.91232876712331</v>
      </c>
      <c r="AT479" s="1406">
        <v>47.203856196023295</v>
      </c>
      <c r="AU479" s="1406">
        <v>0.12932563341376246</v>
      </c>
      <c r="AV479" s="1406">
        <v>5.1281141343291745</v>
      </c>
      <c r="AW479" s="1406">
        <v>1.404962776528541E-2</v>
      </c>
      <c r="AX479" s="1405" t="s">
        <v>1160</v>
      </c>
      <c r="AY479" s="1404">
        <v>0</v>
      </c>
      <c r="AZ479" s="1405" t="s">
        <v>407</v>
      </c>
      <c r="BA479" s="1405" t="s">
        <v>407</v>
      </c>
      <c r="BB479" s="1408"/>
      <c r="BC479" s="1408"/>
      <c r="BD479" s="1404">
        <v>0</v>
      </c>
      <c r="BE479" s="1405" t="s">
        <v>407</v>
      </c>
      <c r="BF479" s="1405" t="s">
        <v>407</v>
      </c>
      <c r="BG479" s="1404">
        <v>0</v>
      </c>
      <c r="BH479" s="1405" t="s">
        <v>407</v>
      </c>
      <c r="BI479" s="1405" t="s">
        <v>407</v>
      </c>
      <c r="BJ479" s="1404">
        <v>0</v>
      </c>
      <c r="BK479" s="1404">
        <v>0</v>
      </c>
      <c r="BL479" s="1404">
        <v>0</v>
      </c>
      <c r="BM479" s="1404">
        <v>0</v>
      </c>
      <c r="BN479" s="1408"/>
      <c r="BO479" s="1404">
        <v>0</v>
      </c>
      <c r="BP479" s="1405" t="s">
        <v>407</v>
      </c>
      <c r="BQ479" s="1405" t="s">
        <v>407</v>
      </c>
      <c r="BR479" s="1404">
        <v>1</v>
      </c>
      <c r="BS479" s="1405" t="s">
        <v>808</v>
      </c>
      <c r="BT479" s="1405" t="s">
        <v>407</v>
      </c>
      <c r="BU479" s="1405" t="s">
        <v>407</v>
      </c>
      <c r="BV479" s="1405" t="s">
        <v>846</v>
      </c>
      <c r="BW479" s="1404">
        <v>0</v>
      </c>
      <c r="BX479" s="1405" t="s">
        <v>407</v>
      </c>
      <c r="BY479" s="1405" t="s">
        <v>407</v>
      </c>
      <c r="BZ479" s="1405" t="s">
        <v>407</v>
      </c>
      <c r="CA479" s="1404">
        <v>0</v>
      </c>
      <c r="CB479" s="1405" t="s">
        <v>407</v>
      </c>
      <c r="CC479" s="1405" t="s">
        <v>677</v>
      </c>
      <c r="CD479" s="1404" t="b">
        <v>0</v>
      </c>
      <c r="CE479" s="1404" t="b">
        <v>0</v>
      </c>
      <c r="CF479" s="1404" t="b">
        <v>0</v>
      </c>
      <c r="CG479" s="1404" t="b">
        <v>0</v>
      </c>
      <c r="CH479" s="1404" t="b">
        <v>0</v>
      </c>
      <c r="CI479" s="1404" t="b">
        <v>0</v>
      </c>
      <c r="CJ479" s="1404" t="b">
        <v>1</v>
      </c>
      <c r="CK479" s="1404" t="b">
        <v>0</v>
      </c>
      <c r="CL479" s="1404" t="b">
        <v>0</v>
      </c>
      <c r="CM479" s="1405" t="s">
        <v>698</v>
      </c>
      <c r="CN479" s="1408"/>
      <c r="CO479" s="1408"/>
      <c r="CP479" s="1408"/>
      <c r="CQ479" s="1404">
        <v>1</v>
      </c>
      <c r="CR479" s="1408"/>
      <c r="CS479" s="1404">
        <v>1</v>
      </c>
      <c r="CT479" s="1405" t="s">
        <v>407</v>
      </c>
      <c r="CU479" s="1408"/>
    </row>
    <row r="480" spans="1:99" hidden="1" x14ac:dyDescent="0.2">
      <c r="A480" s="1404">
        <v>2024</v>
      </c>
      <c r="B480" s="1405" t="s">
        <v>178</v>
      </c>
      <c r="C480" s="1405" t="s">
        <v>1003</v>
      </c>
      <c r="D480" s="1406">
        <v>1</v>
      </c>
      <c r="E480" s="1406">
        <v>0</v>
      </c>
      <c r="F480" s="1405" t="s">
        <v>238</v>
      </c>
      <c r="G480" s="1407" t="s">
        <v>705</v>
      </c>
      <c r="H480" s="1405" t="s">
        <v>407</v>
      </c>
      <c r="I480" s="1405" t="s">
        <v>694</v>
      </c>
      <c r="J480" s="1405" t="s">
        <v>298</v>
      </c>
      <c r="K480" s="1405" t="s">
        <v>822</v>
      </c>
      <c r="L480" s="1405" t="s">
        <v>407</v>
      </c>
      <c r="M480" s="1405" t="s">
        <v>407</v>
      </c>
      <c r="N480" s="1408"/>
      <c r="O480" s="1407">
        <v>126</v>
      </c>
      <c r="P480" s="1405" t="s">
        <v>695</v>
      </c>
      <c r="Q480" s="1405" t="s">
        <v>473</v>
      </c>
      <c r="R480" s="1409">
        <v>2367</v>
      </c>
      <c r="S480" s="1409">
        <v>1032</v>
      </c>
      <c r="T480" s="1409">
        <v>224</v>
      </c>
      <c r="U480" s="1407">
        <v>13767</v>
      </c>
      <c r="V480" s="1405" t="s">
        <v>696</v>
      </c>
      <c r="W480" s="1405" t="s">
        <v>706</v>
      </c>
      <c r="X480" s="1405" t="s">
        <v>707</v>
      </c>
      <c r="Y480" s="1405" t="s">
        <v>407</v>
      </c>
      <c r="Z480" s="1404">
        <v>1</v>
      </c>
      <c r="AA480" s="1404">
        <v>0</v>
      </c>
      <c r="AB480" s="1408"/>
      <c r="AC480" s="1408"/>
      <c r="AD480" s="1408"/>
      <c r="AE480" s="1408"/>
      <c r="AF480" s="1408"/>
      <c r="AG480" s="1408"/>
      <c r="AH480" s="1408"/>
      <c r="AI480" s="1406">
        <v>0</v>
      </c>
      <c r="AJ480" s="1408"/>
      <c r="AK480" s="1408"/>
      <c r="AL480" s="1408"/>
      <c r="AM480" s="1408"/>
      <c r="AN480" s="1408"/>
      <c r="AO480" s="1408"/>
      <c r="AP480" s="1408"/>
      <c r="AQ480" s="1406">
        <v>46520</v>
      </c>
      <c r="AR480" s="1404" t="s">
        <v>407</v>
      </c>
      <c r="AS480" s="1406">
        <v>127.45205479452055</v>
      </c>
      <c r="AT480" s="1406">
        <v>19.653569919729616</v>
      </c>
      <c r="AU480" s="1406">
        <v>5.3845397040355111E-2</v>
      </c>
      <c r="AV480" s="1406">
        <v>5.1281141343291745</v>
      </c>
      <c r="AW480" s="1406">
        <v>1.404962776528541E-2</v>
      </c>
      <c r="AX480" s="1405" t="s">
        <v>407</v>
      </c>
      <c r="AY480" s="1404">
        <v>0</v>
      </c>
      <c r="AZ480" s="1405" t="s">
        <v>407</v>
      </c>
      <c r="BA480" s="1405" t="s">
        <v>407</v>
      </c>
      <c r="BB480" s="1408"/>
      <c r="BC480" s="1408"/>
      <c r="BD480" s="1404">
        <v>0</v>
      </c>
      <c r="BE480" s="1405" t="s">
        <v>407</v>
      </c>
      <c r="BF480" s="1405" t="s">
        <v>407</v>
      </c>
      <c r="BG480" s="1404">
        <v>0</v>
      </c>
      <c r="BH480" s="1405" t="s">
        <v>407</v>
      </c>
      <c r="BI480" s="1405" t="s">
        <v>407</v>
      </c>
      <c r="BJ480" s="1404">
        <v>0</v>
      </c>
      <c r="BK480" s="1404">
        <v>0</v>
      </c>
      <c r="BL480" s="1404">
        <v>0</v>
      </c>
      <c r="BM480" s="1404">
        <v>0</v>
      </c>
      <c r="BN480" s="1408"/>
      <c r="BO480" s="1404">
        <v>0</v>
      </c>
      <c r="BP480" s="1405" t="s">
        <v>407</v>
      </c>
      <c r="BQ480" s="1405" t="s">
        <v>407</v>
      </c>
      <c r="BR480" s="1404">
        <v>1</v>
      </c>
      <c r="BS480" s="1405" t="s">
        <v>751</v>
      </c>
      <c r="BT480" s="1405" t="s">
        <v>407</v>
      </c>
      <c r="BU480" s="1405" t="s">
        <v>407</v>
      </c>
      <c r="BV480" s="1405" t="s">
        <v>770</v>
      </c>
      <c r="BW480" s="1404">
        <v>0</v>
      </c>
      <c r="BX480" s="1405" t="s">
        <v>407</v>
      </c>
      <c r="BY480" s="1405" t="s">
        <v>407</v>
      </c>
      <c r="BZ480" s="1405" t="s">
        <v>407</v>
      </c>
      <c r="CA480" s="1404">
        <v>0</v>
      </c>
      <c r="CB480" s="1405" t="s">
        <v>407</v>
      </c>
      <c r="CC480" s="1405" t="s">
        <v>677</v>
      </c>
      <c r="CD480" s="1404" t="b">
        <v>0</v>
      </c>
      <c r="CE480" s="1404" t="b">
        <v>0</v>
      </c>
      <c r="CF480" s="1404" t="b">
        <v>0</v>
      </c>
      <c r="CG480" s="1404" t="b">
        <v>0</v>
      </c>
      <c r="CH480" s="1404" t="b">
        <v>0</v>
      </c>
      <c r="CI480" s="1404" t="b">
        <v>0</v>
      </c>
      <c r="CJ480" s="1404" t="b">
        <v>1</v>
      </c>
      <c r="CK480" s="1404" t="b">
        <v>0</v>
      </c>
      <c r="CL480" s="1404" t="b">
        <v>0</v>
      </c>
      <c r="CM480" s="1405" t="s">
        <v>698</v>
      </c>
      <c r="CN480" s="1408"/>
      <c r="CO480" s="1408"/>
      <c r="CP480" s="1408"/>
      <c r="CQ480" s="1404">
        <v>1</v>
      </c>
      <c r="CR480" s="1408"/>
      <c r="CS480" s="1404">
        <v>1</v>
      </c>
      <c r="CT480" s="1405" t="s">
        <v>407</v>
      </c>
      <c r="CU480" s="1408"/>
    </row>
    <row r="481" spans="1:99" hidden="1" x14ac:dyDescent="0.2">
      <c r="A481" s="1404">
        <v>2024</v>
      </c>
      <c r="B481" s="1405" t="s">
        <v>178</v>
      </c>
      <c r="C481" s="1405" t="s">
        <v>983</v>
      </c>
      <c r="D481" s="1406">
        <v>1</v>
      </c>
      <c r="E481" s="1406">
        <v>0</v>
      </c>
      <c r="F481" s="1405" t="s">
        <v>238</v>
      </c>
      <c r="G481" s="1407" t="s">
        <v>705</v>
      </c>
      <c r="H481" s="1405" t="s">
        <v>407</v>
      </c>
      <c r="I481" s="1405" t="s">
        <v>694</v>
      </c>
      <c r="J481" s="1405" t="s">
        <v>298</v>
      </c>
      <c r="K481" s="1405" t="s">
        <v>820</v>
      </c>
      <c r="L481" s="1405" t="s">
        <v>407</v>
      </c>
      <c r="M481" s="1405" t="s">
        <v>407</v>
      </c>
      <c r="N481" s="1408"/>
      <c r="O481" s="1407">
        <v>126</v>
      </c>
      <c r="P481" s="1405" t="s">
        <v>695</v>
      </c>
      <c r="Q481" s="1405" t="s">
        <v>473</v>
      </c>
      <c r="R481" s="1409">
        <v>10882</v>
      </c>
      <c r="S481" s="1409">
        <v>4993</v>
      </c>
      <c r="T481" s="1409">
        <v>1079</v>
      </c>
      <c r="U481" s="1407">
        <v>13767</v>
      </c>
      <c r="V481" s="1405" t="s">
        <v>696</v>
      </c>
      <c r="W481" s="1405" t="s">
        <v>706</v>
      </c>
      <c r="X481" s="1405" t="s">
        <v>707</v>
      </c>
      <c r="Y481" s="1405" t="s">
        <v>407</v>
      </c>
      <c r="Z481" s="1404">
        <v>1</v>
      </c>
      <c r="AA481" s="1404">
        <v>0</v>
      </c>
      <c r="AB481" s="1408"/>
      <c r="AC481" s="1408"/>
      <c r="AD481" s="1408"/>
      <c r="AE481" s="1408"/>
      <c r="AF481" s="1408"/>
      <c r="AG481" s="1408"/>
      <c r="AH481" s="1408"/>
      <c r="AI481" s="1406">
        <v>66670</v>
      </c>
      <c r="AJ481" s="1408"/>
      <c r="AK481" s="1408"/>
      <c r="AL481" s="1408"/>
      <c r="AM481" s="1408"/>
      <c r="AN481" s="1408"/>
      <c r="AO481" s="1408"/>
      <c r="AP481" s="1408"/>
      <c r="AQ481" s="1406">
        <v>66957</v>
      </c>
      <c r="AR481" s="1404" t="s">
        <v>407</v>
      </c>
      <c r="AS481" s="1406">
        <v>183.44383561643835</v>
      </c>
      <c r="AT481" s="1406">
        <v>6.1530049623231022</v>
      </c>
      <c r="AU481" s="1406">
        <v>1.6857547841981103E-2</v>
      </c>
      <c r="AV481" s="1406">
        <v>5.1281141343291745</v>
      </c>
      <c r="AW481" s="1406">
        <v>1.404962776528541E-2</v>
      </c>
      <c r="AX481" s="1405" t="s">
        <v>407</v>
      </c>
      <c r="AY481" s="1404">
        <v>0</v>
      </c>
      <c r="AZ481" s="1405" t="s">
        <v>407</v>
      </c>
      <c r="BA481" s="1405" t="s">
        <v>407</v>
      </c>
      <c r="BB481" s="1408"/>
      <c r="BC481" s="1408"/>
      <c r="BD481" s="1404">
        <v>0</v>
      </c>
      <c r="BE481" s="1405" t="s">
        <v>407</v>
      </c>
      <c r="BF481" s="1405" t="s">
        <v>407</v>
      </c>
      <c r="BG481" s="1404">
        <v>0</v>
      </c>
      <c r="BH481" s="1405" t="s">
        <v>407</v>
      </c>
      <c r="BI481" s="1405" t="s">
        <v>407</v>
      </c>
      <c r="BJ481" s="1404">
        <v>0</v>
      </c>
      <c r="BK481" s="1404">
        <v>0</v>
      </c>
      <c r="BL481" s="1404">
        <v>0</v>
      </c>
      <c r="BM481" s="1404">
        <v>0</v>
      </c>
      <c r="BN481" s="1408"/>
      <c r="BO481" s="1404">
        <v>0</v>
      </c>
      <c r="BP481" s="1405" t="s">
        <v>407</v>
      </c>
      <c r="BQ481" s="1405" t="s">
        <v>407</v>
      </c>
      <c r="BR481" s="1404">
        <v>1</v>
      </c>
      <c r="BS481" s="1405" t="s">
        <v>713</v>
      </c>
      <c r="BT481" s="1405" t="s">
        <v>407</v>
      </c>
      <c r="BU481" s="1405" t="s">
        <v>407</v>
      </c>
      <c r="BV481" s="1405" t="s">
        <v>1323</v>
      </c>
      <c r="BW481" s="1404">
        <v>0</v>
      </c>
      <c r="BX481" s="1405" t="s">
        <v>407</v>
      </c>
      <c r="BY481" s="1405" t="s">
        <v>407</v>
      </c>
      <c r="BZ481" s="1405" t="s">
        <v>407</v>
      </c>
      <c r="CA481" s="1404">
        <v>0</v>
      </c>
      <c r="CB481" s="1405" t="s">
        <v>407</v>
      </c>
      <c r="CC481" s="1405" t="s">
        <v>677</v>
      </c>
      <c r="CD481" s="1404" t="b">
        <v>0</v>
      </c>
      <c r="CE481" s="1404" t="b">
        <v>0</v>
      </c>
      <c r="CF481" s="1404" t="b">
        <v>0</v>
      </c>
      <c r="CG481" s="1404" t="b">
        <v>0</v>
      </c>
      <c r="CH481" s="1404" t="b">
        <v>0</v>
      </c>
      <c r="CI481" s="1404" t="b">
        <v>0</v>
      </c>
      <c r="CJ481" s="1404" t="b">
        <v>1</v>
      </c>
      <c r="CK481" s="1404" t="b">
        <v>0</v>
      </c>
      <c r="CL481" s="1404" t="b">
        <v>0</v>
      </c>
      <c r="CM481" s="1405" t="s">
        <v>698</v>
      </c>
      <c r="CN481" s="1408"/>
      <c r="CO481" s="1408"/>
      <c r="CP481" s="1408"/>
      <c r="CQ481" s="1404">
        <v>1</v>
      </c>
      <c r="CR481" s="1408"/>
      <c r="CS481" s="1404">
        <v>1</v>
      </c>
      <c r="CT481" s="1405" t="s">
        <v>407</v>
      </c>
      <c r="CU481" s="1408"/>
    </row>
    <row r="482" spans="1:99" hidden="1" x14ac:dyDescent="0.2">
      <c r="A482" s="1404">
        <v>2024</v>
      </c>
      <c r="B482" s="1405" t="s">
        <v>179</v>
      </c>
      <c r="C482" s="1405" t="s">
        <v>1007</v>
      </c>
      <c r="D482" s="1406">
        <v>1</v>
      </c>
      <c r="E482" s="1406">
        <v>0</v>
      </c>
      <c r="F482" s="1405" t="s">
        <v>238</v>
      </c>
      <c r="G482" s="1407" t="s">
        <v>705</v>
      </c>
      <c r="H482" s="1405" t="s">
        <v>407</v>
      </c>
      <c r="I482" s="1405" t="s">
        <v>694</v>
      </c>
      <c r="J482" s="1405" t="s">
        <v>303</v>
      </c>
      <c r="K482" s="1405" t="s">
        <v>836</v>
      </c>
      <c r="L482" s="1405" t="s">
        <v>407</v>
      </c>
      <c r="M482" s="1405" t="s">
        <v>407</v>
      </c>
      <c r="N482" s="1408"/>
      <c r="O482" s="1407">
        <v>126</v>
      </c>
      <c r="P482" s="1405" t="s">
        <v>695</v>
      </c>
      <c r="Q482" s="1405" t="s">
        <v>474</v>
      </c>
      <c r="R482" s="1409">
        <v>12475</v>
      </c>
      <c r="S482" s="1409">
        <v>5220</v>
      </c>
      <c r="T482" s="1409">
        <v>780</v>
      </c>
      <c r="U482" s="1407">
        <v>13767</v>
      </c>
      <c r="V482" s="1405" t="s">
        <v>696</v>
      </c>
      <c r="W482" s="1405" t="s">
        <v>706</v>
      </c>
      <c r="X482" s="1405" t="s">
        <v>707</v>
      </c>
      <c r="Y482" s="1405" t="s">
        <v>407</v>
      </c>
      <c r="Z482" s="1404">
        <v>1</v>
      </c>
      <c r="AA482" s="1404">
        <v>0</v>
      </c>
      <c r="AB482" s="1408"/>
      <c r="AC482" s="1408"/>
      <c r="AD482" s="1408"/>
      <c r="AE482" s="1408"/>
      <c r="AF482" s="1408"/>
      <c r="AG482" s="1408"/>
      <c r="AH482" s="1408"/>
      <c r="AI482" s="1406">
        <v>0</v>
      </c>
      <c r="AJ482" s="1408"/>
      <c r="AK482" s="1408"/>
      <c r="AL482" s="1408"/>
      <c r="AM482" s="1408"/>
      <c r="AN482" s="1408"/>
      <c r="AO482" s="1408"/>
      <c r="AP482" s="1408"/>
      <c r="AQ482" s="1406">
        <v>11210</v>
      </c>
      <c r="AR482" s="1404" t="s">
        <v>407</v>
      </c>
      <c r="AS482" s="1406">
        <v>30.712328767123289</v>
      </c>
      <c r="AT482" s="1406">
        <v>0.89859719438877761</v>
      </c>
      <c r="AU482" s="1406">
        <v>2.4619101216130893E-3</v>
      </c>
      <c r="AV482" s="1406">
        <v>3.1632776206069164</v>
      </c>
      <c r="AW482" s="1406">
        <v>8.6665140290600445E-3</v>
      </c>
      <c r="AX482" s="1405" t="s">
        <v>407</v>
      </c>
      <c r="AY482" s="1404">
        <v>0</v>
      </c>
      <c r="AZ482" s="1405" t="s">
        <v>407</v>
      </c>
      <c r="BA482" s="1405" t="s">
        <v>407</v>
      </c>
      <c r="BB482" s="1408"/>
      <c r="BC482" s="1408"/>
      <c r="BD482" s="1404">
        <v>0</v>
      </c>
      <c r="BE482" s="1405" t="s">
        <v>407</v>
      </c>
      <c r="BF482" s="1405" t="s">
        <v>407</v>
      </c>
      <c r="BG482" s="1404">
        <v>0</v>
      </c>
      <c r="BH482" s="1405" t="s">
        <v>407</v>
      </c>
      <c r="BI482" s="1405" t="s">
        <v>407</v>
      </c>
      <c r="BJ482" s="1404">
        <v>0</v>
      </c>
      <c r="BK482" s="1404">
        <v>0</v>
      </c>
      <c r="BL482" s="1404">
        <v>0</v>
      </c>
      <c r="BM482" s="1404">
        <v>0</v>
      </c>
      <c r="BN482" s="1408"/>
      <c r="BO482" s="1404">
        <v>0</v>
      </c>
      <c r="BP482" s="1405" t="s">
        <v>407</v>
      </c>
      <c r="BQ482" s="1405" t="s">
        <v>407</v>
      </c>
      <c r="BR482" s="1404">
        <v>1</v>
      </c>
      <c r="BS482" s="1405" t="s">
        <v>751</v>
      </c>
      <c r="BT482" s="1405" t="s">
        <v>407</v>
      </c>
      <c r="BU482" s="1405" t="s">
        <v>407</v>
      </c>
      <c r="BV482" s="1405" t="s">
        <v>407</v>
      </c>
      <c r="BW482" s="1404">
        <v>0</v>
      </c>
      <c r="BX482" s="1405" t="s">
        <v>407</v>
      </c>
      <c r="BY482" s="1405" t="s">
        <v>407</v>
      </c>
      <c r="BZ482" s="1405" t="s">
        <v>407</v>
      </c>
      <c r="CA482" s="1404">
        <v>0</v>
      </c>
      <c r="CB482" s="1405" t="s">
        <v>407</v>
      </c>
      <c r="CC482" s="1405" t="s">
        <v>677</v>
      </c>
      <c r="CD482" s="1404" t="b">
        <v>0</v>
      </c>
      <c r="CE482" s="1404" t="b">
        <v>0</v>
      </c>
      <c r="CF482" s="1404" t="b">
        <v>0</v>
      </c>
      <c r="CG482" s="1404" t="b">
        <v>0</v>
      </c>
      <c r="CH482" s="1404" t="b">
        <v>0</v>
      </c>
      <c r="CI482" s="1404" t="b">
        <v>0</v>
      </c>
      <c r="CJ482" s="1404" t="b">
        <v>1</v>
      </c>
      <c r="CK482" s="1404" t="b">
        <v>0</v>
      </c>
      <c r="CL482" s="1404" t="b">
        <v>0</v>
      </c>
      <c r="CM482" s="1405" t="s">
        <v>698</v>
      </c>
      <c r="CN482" s="1408"/>
      <c r="CO482" s="1408"/>
      <c r="CP482" s="1408"/>
      <c r="CQ482" s="1404">
        <v>1</v>
      </c>
      <c r="CR482" s="1408"/>
      <c r="CS482" s="1404">
        <v>1</v>
      </c>
      <c r="CT482" s="1405" t="s">
        <v>407</v>
      </c>
      <c r="CU482" s="1408"/>
    </row>
    <row r="483" spans="1:99" hidden="1" x14ac:dyDescent="0.2">
      <c r="A483" s="1404">
        <v>2024</v>
      </c>
      <c r="B483" s="1405" t="s">
        <v>185</v>
      </c>
      <c r="C483" s="1405" t="s">
        <v>1225</v>
      </c>
      <c r="D483" s="1406">
        <v>1</v>
      </c>
      <c r="E483" s="1406">
        <v>0</v>
      </c>
      <c r="F483" s="1405" t="s">
        <v>238</v>
      </c>
      <c r="G483" s="1407" t="s">
        <v>705</v>
      </c>
      <c r="H483" s="1405" t="s">
        <v>407</v>
      </c>
      <c r="I483" s="1405" t="s">
        <v>694</v>
      </c>
      <c r="J483" s="1405" t="s">
        <v>328</v>
      </c>
      <c r="K483" s="1405" t="s">
        <v>1226</v>
      </c>
      <c r="L483" s="1405" t="s">
        <v>407</v>
      </c>
      <c r="M483" s="1405" t="s">
        <v>407</v>
      </c>
      <c r="N483" s="1408"/>
      <c r="O483" s="1407">
        <v>126</v>
      </c>
      <c r="P483" s="1405" t="s">
        <v>695</v>
      </c>
      <c r="Q483" s="1405" t="s">
        <v>480</v>
      </c>
      <c r="R483" s="1409">
        <v>50831</v>
      </c>
      <c r="S483" s="1409">
        <v>38906</v>
      </c>
      <c r="T483" s="1409">
        <v>3929</v>
      </c>
      <c r="U483" s="1407">
        <v>13767</v>
      </c>
      <c r="V483" s="1405" t="s">
        <v>696</v>
      </c>
      <c r="W483" s="1405" t="s">
        <v>706</v>
      </c>
      <c r="X483" s="1405" t="s">
        <v>707</v>
      </c>
      <c r="Y483" s="1405" t="s">
        <v>407</v>
      </c>
      <c r="Z483" s="1404">
        <v>1</v>
      </c>
      <c r="AA483" s="1404">
        <v>0</v>
      </c>
      <c r="AB483" s="1408"/>
      <c r="AC483" s="1408"/>
      <c r="AD483" s="1408"/>
      <c r="AE483" s="1408"/>
      <c r="AF483" s="1408"/>
      <c r="AG483" s="1408"/>
      <c r="AH483" s="1408"/>
      <c r="AI483" s="1406">
        <v>0</v>
      </c>
      <c r="AJ483" s="1408"/>
      <c r="AK483" s="1408"/>
      <c r="AL483" s="1408"/>
      <c r="AM483" s="1408"/>
      <c r="AN483" s="1408"/>
      <c r="AO483" s="1408"/>
      <c r="AP483" s="1408"/>
      <c r="AQ483" s="1406">
        <v>11220</v>
      </c>
      <c r="AR483" s="1404" t="s">
        <v>407</v>
      </c>
      <c r="AS483" s="1406">
        <v>30.739726027397261</v>
      </c>
      <c r="AT483" s="1406">
        <v>0.2207314434105172</v>
      </c>
      <c r="AU483" s="1406">
        <v>6.0474368057675948E-4</v>
      </c>
      <c r="AV483" s="1406">
        <v>0.83408419019079494</v>
      </c>
      <c r="AW483" s="1406">
        <v>2.2851621649062877E-3</v>
      </c>
      <c r="AX483" s="1405" t="s">
        <v>1227</v>
      </c>
      <c r="AY483" s="1404">
        <v>0</v>
      </c>
      <c r="AZ483" s="1405" t="s">
        <v>407</v>
      </c>
      <c r="BA483" s="1405" t="s">
        <v>407</v>
      </c>
      <c r="BB483" s="1408"/>
      <c r="BC483" s="1408"/>
      <c r="BD483" s="1404">
        <v>0</v>
      </c>
      <c r="BE483" s="1405" t="s">
        <v>407</v>
      </c>
      <c r="BF483" s="1405" t="s">
        <v>407</v>
      </c>
      <c r="BG483" s="1404">
        <v>0</v>
      </c>
      <c r="BH483" s="1405" t="s">
        <v>407</v>
      </c>
      <c r="BI483" s="1405" t="s">
        <v>407</v>
      </c>
      <c r="BJ483" s="1404">
        <v>0</v>
      </c>
      <c r="BK483" s="1404">
        <v>0</v>
      </c>
      <c r="BL483" s="1404">
        <v>0</v>
      </c>
      <c r="BM483" s="1404">
        <v>0</v>
      </c>
      <c r="BN483" s="1408"/>
      <c r="BO483" s="1404">
        <v>0</v>
      </c>
      <c r="BP483" s="1405" t="s">
        <v>407</v>
      </c>
      <c r="BQ483" s="1405" t="s">
        <v>407</v>
      </c>
      <c r="BR483" s="1404">
        <v>1</v>
      </c>
      <c r="BS483" s="1405" t="s">
        <v>713</v>
      </c>
      <c r="BT483" s="1405" t="s">
        <v>407</v>
      </c>
      <c r="BU483" s="1405" t="s">
        <v>407</v>
      </c>
      <c r="BV483" s="1405" t="s">
        <v>1228</v>
      </c>
      <c r="BW483" s="1404">
        <v>0</v>
      </c>
      <c r="BX483" s="1405" t="s">
        <v>407</v>
      </c>
      <c r="BY483" s="1405" t="s">
        <v>407</v>
      </c>
      <c r="BZ483" s="1405" t="s">
        <v>407</v>
      </c>
      <c r="CA483" s="1404">
        <v>0</v>
      </c>
      <c r="CB483" s="1405" t="s">
        <v>407</v>
      </c>
      <c r="CC483" s="1405" t="s">
        <v>677</v>
      </c>
      <c r="CD483" s="1404" t="b">
        <v>0</v>
      </c>
      <c r="CE483" s="1404" t="b">
        <v>0</v>
      </c>
      <c r="CF483" s="1404" t="b">
        <v>0</v>
      </c>
      <c r="CG483" s="1404" t="b">
        <v>0</v>
      </c>
      <c r="CH483" s="1404" t="b">
        <v>0</v>
      </c>
      <c r="CI483" s="1404" t="b">
        <v>0</v>
      </c>
      <c r="CJ483" s="1404" t="b">
        <v>1</v>
      </c>
      <c r="CK483" s="1404" t="b">
        <v>0</v>
      </c>
      <c r="CL483" s="1404" t="b">
        <v>0</v>
      </c>
      <c r="CM483" s="1405" t="s">
        <v>698</v>
      </c>
      <c r="CN483" s="1408"/>
      <c r="CO483" s="1408"/>
      <c r="CP483" s="1408"/>
      <c r="CQ483" s="1404">
        <v>1</v>
      </c>
      <c r="CR483" s="1408"/>
      <c r="CS483" s="1404">
        <v>1</v>
      </c>
      <c r="CT483" s="1405" t="s">
        <v>407</v>
      </c>
      <c r="CU483" s="1408"/>
    </row>
    <row r="484" spans="1:99" hidden="1" x14ac:dyDescent="0.2">
      <c r="A484" s="1404">
        <v>2024</v>
      </c>
      <c r="B484" s="1405" t="s">
        <v>178</v>
      </c>
      <c r="C484" s="1405" t="s">
        <v>934</v>
      </c>
      <c r="D484" s="1406">
        <v>1</v>
      </c>
      <c r="E484" s="1406">
        <v>0</v>
      </c>
      <c r="F484" s="1405" t="s">
        <v>238</v>
      </c>
      <c r="G484" s="1407" t="s">
        <v>705</v>
      </c>
      <c r="H484" s="1405" t="s">
        <v>407</v>
      </c>
      <c r="I484" s="1405" t="s">
        <v>694</v>
      </c>
      <c r="J484" s="1405" t="s">
        <v>298</v>
      </c>
      <c r="K484" s="1405" t="s">
        <v>935</v>
      </c>
      <c r="L484" s="1405" t="s">
        <v>407</v>
      </c>
      <c r="M484" s="1405" t="s">
        <v>407</v>
      </c>
      <c r="N484" s="1408"/>
      <c r="O484" s="1407">
        <v>126</v>
      </c>
      <c r="P484" s="1405" t="s">
        <v>695</v>
      </c>
      <c r="Q484" s="1405" t="s">
        <v>473</v>
      </c>
      <c r="R484" s="1409">
        <v>7242</v>
      </c>
      <c r="S484" s="1409">
        <v>3341</v>
      </c>
      <c r="T484" s="1409">
        <v>309</v>
      </c>
      <c r="U484" s="1407">
        <v>13767</v>
      </c>
      <c r="V484" s="1405" t="s">
        <v>696</v>
      </c>
      <c r="W484" s="1405" t="s">
        <v>706</v>
      </c>
      <c r="X484" s="1405" t="s">
        <v>707</v>
      </c>
      <c r="Y484" s="1405" t="s">
        <v>407</v>
      </c>
      <c r="Z484" s="1404">
        <v>1</v>
      </c>
      <c r="AA484" s="1404">
        <v>0</v>
      </c>
      <c r="AB484" s="1408"/>
      <c r="AC484" s="1408"/>
      <c r="AD484" s="1408"/>
      <c r="AE484" s="1408"/>
      <c r="AF484" s="1408"/>
      <c r="AG484" s="1408"/>
      <c r="AH484" s="1408"/>
      <c r="AI484" s="1406">
        <v>0</v>
      </c>
      <c r="AJ484" s="1408"/>
      <c r="AK484" s="1408"/>
      <c r="AL484" s="1408"/>
      <c r="AM484" s="1408"/>
      <c r="AN484" s="1408"/>
      <c r="AO484" s="1408"/>
      <c r="AP484" s="1408"/>
      <c r="AQ484" s="1406">
        <v>11530</v>
      </c>
      <c r="AR484" s="1404" t="s">
        <v>407</v>
      </c>
      <c r="AS484" s="1406">
        <v>31.589041095890412</v>
      </c>
      <c r="AT484" s="1406">
        <v>1.5921016293841481</v>
      </c>
      <c r="AU484" s="1406">
        <v>4.3619222722853374E-3</v>
      </c>
      <c r="AV484" s="1406">
        <v>5.1281141343291745</v>
      </c>
      <c r="AW484" s="1406">
        <v>1.404962776528541E-2</v>
      </c>
      <c r="AX484" s="1405" t="s">
        <v>407</v>
      </c>
      <c r="AY484" s="1404">
        <v>0</v>
      </c>
      <c r="AZ484" s="1405" t="s">
        <v>407</v>
      </c>
      <c r="BA484" s="1405" t="s">
        <v>407</v>
      </c>
      <c r="BB484" s="1408"/>
      <c r="BC484" s="1408"/>
      <c r="BD484" s="1404">
        <v>0</v>
      </c>
      <c r="BE484" s="1405" t="s">
        <v>407</v>
      </c>
      <c r="BF484" s="1405" t="s">
        <v>407</v>
      </c>
      <c r="BG484" s="1404">
        <v>0</v>
      </c>
      <c r="BH484" s="1405" t="s">
        <v>407</v>
      </c>
      <c r="BI484" s="1405" t="s">
        <v>407</v>
      </c>
      <c r="BJ484" s="1404">
        <v>0</v>
      </c>
      <c r="BK484" s="1404">
        <v>0</v>
      </c>
      <c r="BL484" s="1404">
        <v>0</v>
      </c>
      <c r="BM484" s="1404">
        <v>0</v>
      </c>
      <c r="BN484" s="1408"/>
      <c r="BO484" s="1404">
        <v>0</v>
      </c>
      <c r="BP484" s="1405" t="s">
        <v>407</v>
      </c>
      <c r="BQ484" s="1405" t="s">
        <v>407</v>
      </c>
      <c r="BR484" s="1404">
        <v>1</v>
      </c>
      <c r="BS484" s="1405" t="s">
        <v>751</v>
      </c>
      <c r="BT484" s="1405" t="s">
        <v>407</v>
      </c>
      <c r="BU484" s="1405" t="s">
        <v>407</v>
      </c>
      <c r="BV484" s="1405" t="s">
        <v>770</v>
      </c>
      <c r="BW484" s="1404">
        <v>0</v>
      </c>
      <c r="BX484" s="1405" t="s">
        <v>407</v>
      </c>
      <c r="BY484" s="1405" t="s">
        <v>407</v>
      </c>
      <c r="BZ484" s="1405" t="s">
        <v>407</v>
      </c>
      <c r="CA484" s="1404">
        <v>0</v>
      </c>
      <c r="CB484" s="1405" t="s">
        <v>407</v>
      </c>
      <c r="CC484" s="1405" t="s">
        <v>677</v>
      </c>
      <c r="CD484" s="1404" t="b">
        <v>0</v>
      </c>
      <c r="CE484" s="1404" t="b">
        <v>0</v>
      </c>
      <c r="CF484" s="1404" t="b">
        <v>0</v>
      </c>
      <c r="CG484" s="1404" t="b">
        <v>0</v>
      </c>
      <c r="CH484" s="1404" t="b">
        <v>0</v>
      </c>
      <c r="CI484" s="1404" t="b">
        <v>0</v>
      </c>
      <c r="CJ484" s="1404" t="b">
        <v>1</v>
      </c>
      <c r="CK484" s="1404" t="b">
        <v>0</v>
      </c>
      <c r="CL484" s="1404" t="b">
        <v>0</v>
      </c>
      <c r="CM484" s="1405" t="s">
        <v>698</v>
      </c>
      <c r="CN484" s="1408"/>
      <c r="CO484" s="1408"/>
      <c r="CP484" s="1408"/>
      <c r="CQ484" s="1404">
        <v>1</v>
      </c>
      <c r="CR484" s="1408"/>
      <c r="CS484" s="1404">
        <v>1</v>
      </c>
      <c r="CT484" s="1405" t="s">
        <v>407</v>
      </c>
      <c r="CU484" s="1408"/>
    </row>
    <row r="485" spans="1:99" hidden="1" x14ac:dyDescent="0.2">
      <c r="A485" s="1404">
        <v>2024</v>
      </c>
      <c r="B485" s="1405" t="s">
        <v>179</v>
      </c>
      <c r="C485" s="1405" t="s">
        <v>1143</v>
      </c>
      <c r="D485" s="1406">
        <v>1</v>
      </c>
      <c r="E485" s="1406">
        <v>0</v>
      </c>
      <c r="F485" s="1405" t="s">
        <v>238</v>
      </c>
      <c r="G485" s="1407" t="s">
        <v>705</v>
      </c>
      <c r="H485" s="1405" t="s">
        <v>407</v>
      </c>
      <c r="I485" s="1405" t="s">
        <v>694</v>
      </c>
      <c r="J485" s="1405" t="s">
        <v>303</v>
      </c>
      <c r="K485" s="1405" t="s">
        <v>340</v>
      </c>
      <c r="L485" s="1405" t="s">
        <v>407</v>
      </c>
      <c r="M485" s="1405" t="s">
        <v>407</v>
      </c>
      <c r="N485" s="1408"/>
      <c r="O485" s="1407">
        <v>126</v>
      </c>
      <c r="P485" s="1405" t="s">
        <v>695</v>
      </c>
      <c r="Q485" s="1405" t="s">
        <v>474</v>
      </c>
      <c r="R485" s="1409">
        <v>12158</v>
      </c>
      <c r="S485" s="1409">
        <v>5142</v>
      </c>
      <c r="T485" s="1409">
        <v>843</v>
      </c>
      <c r="U485" s="1407">
        <v>13767</v>
      </c>
      <c r="V485" s="1405" t="s">
        <v>696</v>
      </c>
      <c r="W485" s="1405" t="s">
        <v>706</v>
      </c>
      <c r="X485" s="1405" t="s">
        <v>707</v>
      </c>
      <c r="Y485" s="1405" t="s">
        <v>407</v>
      </c>
      <c r="Z485" s="1404">
        <v>1</v>
      </c>
      <c r="AA485" s="1404">
        <v>0</v>
      </c>
      <c r="AB485" s="1408"/>
      <c r="AC485" s="1408"/>
      <c r="AD485" s="1408"/>
      <c r="AE485" s="1408"/>
      <c r="AF485" s="1408"/>
      <c r="AG485" s="1408"/>
      <c r="AH485" s="1408"/>
      <c r="AI485" s="1406">
        <v>0</v>
      </c>
      <c r="AJ485" s="1408"/>
      <c r="AK485" s="1408"/>
      <c r="AL485" s="1408"/>
      <c r="AM485" s="1408"/>
      <c r="AN485" s="1408"/>
      <c r="AO485" s="1408"/>
      <c r="AP485" s="1408"/>
      <c r="AQ485" s="1406">
        <v>179550</v>
      </c>
      <c r="AR485" s="1404" t="s">
        <v>407</v>
      </c>
      <c r="AS485" s="1406">
        <v>491.91780821917808</v>
      </c>
      <c r="AT485" s="1406">
        <v>14.768053956242802</v>
      </c>
      <c r="AU485" s="1406">
        <v>4.0460421797925486E-2</v>
      </c>
      <c r="AV485" s="1406">
        <v>3.1632776206069164</v>
      </c>
      <c r="AW485" s="1406">
        <v>8.6665140290600445E-3</v>
      </c>
      <c r="AX485" s="1405" t="s">
        <v>407</v>
      </c>
      <c r="AY485" s="1404">
        <v>0</v>
      </c>
      <c r="AZ485" s="1405" t="s">
        <v>407</v>
      </c>
      <c r="BA485" s="1405" t="s">
        <v>407</v>
      </c>
      <c r="BB485" s="1408"/>
      <c r="BC485" s="1408"/>
      <c r="BD485" s="1404">
        <v>0</v>
      </c>
      <c r="BE485" s="1405" t="s">
        <v>407</v>
      </c>
      <c r="BF485" s="1405" t="s">
        <v>407</v>
      </c>
      <c r="BG485" s="1404">
        <v>0</v>
      </c>
      <c r="BH485" s="1405" t="s">
        <v>407</v>
      </c>
      <c r="BI485" s="1405" t="s">
        <v>407</v>
      </c>
      <c r="BJ485" s="1404">
        <v>0</v>
      </c>
      <c r="BK485" s="1404">
        <v>0</v>
      </c>
      <c r="BL485" s="1404">
        <v>0</v>
      </c>
      <c r="BM485" s="1404">
        <v>0</v>
      </c>
      <c r="BN485" s="1408"/>
      <c r="BO485" s="1404">
        <v>0</v>
      </c>
      <c r="BP485" s="1405" t="s">
        <v>407</v>
      </c>
      <c r="BQ485" s="1405" t="s">
        <v>407</v>
      </c>
      <c r="BR485" s="1404">
        <v>1</v>
      </c>
      <c r="BS485" s="1405" t="s">
        <v>713</v>
      </c>
      <c r="BT485" s="1405" t="s">
        <v>407</v>
      </c>
      <c r="BU485" s="1405" t="s">
        <v>407</v>
      </c>
      <c r="BV485" s="1405" t="s">
        <v>1240</v>
      </c>
      <c r="BW485" s="1404">
        <v>0</v>
      </c>
      <c r="BX485" s="1405" t="s">
        <v>407</v>
      </c>
      <c r="BY485" s="1405" t="s">
        <v>407</v>
      </c>
      <c r="BZ485" s="1405" t="s">
        <v>407</v>
      </c>
      <c r="CA485" s="1404">
        <v>0</v>
      </c>
      <c r="CB485" s="1405" t="s">
        <v>407</v>
      </c>
      <c r="CC485" s="1405" t="s">
        <v>677</v>
      </c>
      <c r="CD485" s="1404" t="b">
        <v>0</v>
      </c>
      <c r="CE485" s="1404" t="b">
        <v>0</v>
      </c>
      <c r="CF485" s="1404" t="b">
        <v>0</v>
      </c>
      <c r="CG485" s="1404" t="b">
        <v>0</v>
      </c>
      <c r="CH485" s="1404" t="b">
        <v>0</v>
      </c>
      <c r="CI485" s="1404" t="b">
        <v>0</v>
      </c>
      <c r="CJ485" s="1404" t="b">
        <v>1</v>
      </c>
      <c r="CK485" s="1404" t="b">
        <v>0</v>
      </c>
      <c r="CL485" s="1404" t="b">
        <v>0</v>
      </c>
      <c r="CM485" s="1405" t="s">
        <v>698</v>
      </c>
      <c r="CN485" s="1408"/>
      <c r="CO485" s="1408"/>
      <c r="CP485" s="1408"/>
      <c r="CQ485" s="1404">
        <v>1</v>
      </c>
      <c r="CR485" s="1408"/>
      <c r="CS485" s="1404">
        <v>1</v>
      </c>
      <c r="CT485" s="1405" t="s">
        <v>407</v>
      </c>
      <c r="CU485" s="1408"/>
    </row>
    <row r="486" spans="1:99" hidden="1" x14ac:dyDescent="0.2">
      <c r="A486" s="1404">
        <v>2024</v>
      </c>
      <c r="B486" s="1405" t="s">
        <v>185</v>
      </c>
      <c r="C486" s="1405" t="s">
        <v>787</v>
      </c>
      <c r="D486" s="1406">
        <v>1</v>
      </c>
      <c r="E486" s="1406">
        <v>0</v>
      </c>
      <c r="F486" s="1405" t="s">
        <v>238</v>
      </c>
      <c r="G486" s="1407" t="s">
        <v>705</v>
      </c>
      <c r="H486" s="1405" t="s">
        <v>407</v>
      </c>
      <c r="I486" s="1405" t="s">
        <v>694</v>
      </c>
      <c r="J486" s="1405" t="s">
        <v>328</v>
      </c>
      <c r="K486" s="1405" t="s">
        <v>788</v>
      </c>
      <c r="L486" s="1405" t="s">
        <v>407</v>
      </c>
      <c r="M486" s="1405" t="s">
        <v>407</v>
      </c>
      <c r="N486" s="1408"/>
      <c r="O486" s="1407">
        <v>126</v>
      </c>
      <c r="P486" s="1405" t="s">
        <v>695</v>
      </c>
      <c r="Q486" s="1405" t="s">
        <v>480</v>
      </c>
      <c r="R486" s="1409">
        <v>26899</v>
      </c>
      <c r="S486" s="1409">
        <v>12188</v>
      </c>
      <c r="T486" s="1409">
        <v>992</v>
      </c>
      <c r="U486" s="1407">
        <v>13767</v>
      </c>
      <c r="V486" s="1405" t="s">
        <v>696</v>
      </c>
      <c r="W486" s="1405" t="s">
        <v>706</v>
      </c>
      <c r="X486" s="1405" t="s">
        <v>707</v>
      </c>
      <c r="Y486" s="1405" t="s">
        <v>407</v>
      </c>
      <c r="Z486" s="1404">
        <v>1</v>
      </c>
      <c r="AA486" s="1404">
        <v>0</v>
      </c>
      <c r="AB486" s="1408"/>
      <c r="AC486" s="1408"/>
      <c r="AD486" s="1408"/>
      <c r="AE486" s="1408"/>
      <c r="AF486" s="1408"/>
      <c r="AG486" s="1408"/>
      <c r="AH486" s="1408"/>
      <c r="AI486" s="1406">
        <v>0</v>
      </c>
      <c r="AJ486" s="1408"/>
      <c r="AK486" s="1408"/>
      <c r="AL486" s="1408"/>
      <c r="AM486" s="1408"/>
      <c r="AN486" s="1408"/>
      <c r="AO486" s="1408"/>
      <c r="AP486" s="1408"/>
      <c r="AQ486" s="1406">
        <v>18265</v>
      </c>
      <c r="AR486" s="1404" t="s">
        <v>407</v>
      </c>
      <c r="AS486" s="1406">
        <v>50.041095890410958</v>
      </c>
      <c r="AT486" s="1406">
        <v>0.67902152496375334</v>
      </c>
      <c r="AU486" s="1406">
        <v>1.8603329451061736E-3</v>
      </c>
      <c r="AV486" s="1406">
        <v>0.83408419019079494</v>
      </c>
      <c r="AW486" s="1406">
        <v>2.2851621649062877E-3</v>
      </c>
      <c r="AX486" s="1405" t="s">
        <v>407</v>
      </c>
      <c r="AY486" s="1404">
        <v>0</v>
      </c>
      <c r="AZ486" s="1405" t="s">
        <v>407</v>
      </c>
      <c r="BA486" s="1405" t="s">
        <v>407</v>
      </c>
      <c r="BB486" s="1408"/>
      <c r="BC486" s="1408"/>
      <c r="BD486" s="1404">
        <v>0</v>
      </c>
      <c r="BE486" s="1405" t="s">
        <v>407</v>
      </c>
      <c r="BF486" s="1405" t="s">
        <v>407</v>
      </c>
      <c r="BG486" s="1404">
        <v>0</v>
      </c>
      <c r="BH486" s="1405" t="s">
        <v>407</v>
      </c>
      <c r="BI486" s="1405" t="s">
        <v>407</v>
      </c>
      <c r="BJ486" s="1404">
        <v>0</v>
      </c>
      <c r="BK486" s="1404">
        <v>0</v>
      </c>
      <c r="BL486" s="1404">
        <v>0</v>
      </c>
      <c r="BM486" s="1404">
        <v>0</v>
      </c>
      <c r="BN486" s="1408"/>
      <c r="BO486" s="1404">
        <v>0</v>
      </c>
      <c r="BP486" s="1405" t="s">
        <v>407</v>
      </c>
      <c r="BQ486" s="1405" t="s">
        <v>407</v>
      </c>
      <c r="BR486" s="1404">
        <v>1</v>
      </c>
      <c r="BS486" s="1405" t="s">
        <v>808</v>
      </c>
      <c r="BT486" s="1405" t="s">
        <v>407</v>
      </c>
      <c r="BU486" s="1405" t="s">
        <v>407</v>
      </c>
      <c r="BV486" s="1405" t="s">
        <v>890</v>
      </c>
      <c r="BW486" s="1404">
        <v>0</v>
      </c>
      <c r="BX486" s="1405" t="s">
        <v>407</v>
      </c>
      <c r="BY486" s="1405" t="s">
        <v>407</v>
      </c>
      <c r="BZ486" s="1405" t="s">
        <v>407</v>
      </c>
      <c r="CA486" s="1404">
        <v>0</v>
      </c>
      <c r="CB486" s="1405" t="s">
        <v>407</v>
      </c>
      <c r="CC486" s="1405" t="s">
        <v>677</v>
      </c>
      <c r="CD486" s="1404" t="b">
        <v>0</v>
      </c>
      <c r="CE486" s="1404" t="b">
        <v>0</v>
      </c>
      <c r="CF486" s="1404" t="b">
        <v>0</v>
      </c>
      <c r="CG486" s="1404" t="b">
        <v>0</v>
      </c>
      <c r="CH486" s="1404" t="b">
        <v>0</v>
      </c>
      <c r="CI486" s="1404" t="b">
        <v>0</v>
      </c>
      <c r="CJ486" s="1404" t="b">
        <v>1</v>
      </c>
      <c r="CK486" s="1404" t="b">
        <v>0</v>
      </c>
      <c r="CL486" s="1404" t="b">
        <v>0</v>
      </c>
      <c r="CM486" s="1405" t="s">
        <v>698</v>
      </c>
      <c r="CN486" s="1408"/>
      <c r="CO486" s="1408"/>
      <c r="CP486" s="1408"/>
      <c r="CQ486" s="1404">
        <v>1</v>
      </c>
      <c r="CR486" s="1408"/>
      <c r="CS486" s="1404">
        <v>1</v>
      </c>
      <c r="CT486" s="1405" t="s">
        <v>407</v>
      </c>
      <c r="CU486" s="1408"/>
    </row>
    <row r="487" spans="1:99" hidden="1" x14ac:dyDescent="0.2">
      <c r="A487" s="1404">
        <v>2024</v>
      </c>
      <c r="B487" s="1405" t="s">
        <v>185</v>
      </c>
      <c r="C487" s="1405" t="s">
        <v>809</v>
      </c>
      <c r="D487" s="1406">
        <v>1</v>
      </c>
      <c r="E487" s="1406">
        <v>0</v>
      </c>
      <c r="F487" s="1405" t="s">
        <v>238</v>
      </c>
      <c r="G487" s="1407" t="s">
        <v>705</v>
      </c>
      <c r="H487" s="1405" t="s">
        <v>407</v>
      </c>
      <c r="I487" s="1405" t="s">
        <v>694</v>
      </c>
      <c r="J487" s="1405" t="s">
        <v>328</v>
      </c>
      <c r="K487" s="1405" t="s">
        <v>810</v>
      </c>
      <c r="L487" s="1405" t="s">
        <v>407</v>
      </c>
      <c r="M487" s="1405" t="s">
        <v>407</v>
      </c>
      <c r="N487" s="1408"/>
      <c r="O487" s="1407">
        <v>126</v>
      </c>
      <c r="P487" s="1405" t="s">
        <v>695</v>
      </c>
      <c r="Q487" s="1405" t="s">
        <v>480</v>
      </c>
      <c r="R487" s="1409">
        <v>40028</v>
      </c>
      <c r="S487" s="1409">
        <v>17674</v>
      </c>
      <c r="T487" s="1409">
        <v>1310</v>
      </c>
      <c r="U487" s="1407">
        <v>13767</v>
      </c>
      <c r="V487" s="1405" t="s">
        <v>696</v>
      </c>
      <c r="W487" s="1405" t="s">
        <v>706</v>
      </c>
      <c r="X487" s="1405" t="s">
        <v>707</v>
      </c>
      <c r="Y487" s="1405" t="s">
        <v>407</v>
      </c>
      <c r="Z487" s="1404">
        <v>1</v>
      </c>
      <c r="AA487" s="1404">
        <v>0</v>
      </c>
      <c r="AB487" s="1408"/>
      <c r="AC487" s="1408"/>
      <c r="AD487" s="1408"/>
      <c r="AE487" s="1408"/>
      <c r="AF487" s="1408"/>
      <c r="AG487" s="1408"/>
      <c r="AH487" s="1408"/>
      <c r="AI487" s="1406">
        <v>0</v>
      </c>
      <c r="AJ487" s="1408"/>
      <c r="AK487" s="1408"/>
      <c r="AL487" s="1408"/>
      <c r="AM487" s="1408"/>
      <c r="AN487" s="1408"/>
      <c r="AO487" s="1408"/>
      <c r="AP487" s="1408"/>
      <c r="AQ487" s="1406">
        <v>956787</v>
      </c>
      <c r="AR487" s="1404" t="s">
        <v>407</v>
      </c>
      <c r="AS487" s="1406">
        <v>2621.3342465753426</v>
      </c>
      <c r="AT487" s="1406">
        <v>23.90294293994204</v>
      </c>
      <c r="AU487" s="1406">
        <v>6.54875149039508E-2</v>
      </c>
      <c r="AV487" s="1406">
        <v>0.83408419019079494</v>
      </c>
      <c r="AW487" s="1406">
        <v>2.2851621649062877E-3</v>
      </c>
      <c r="AX487" s="1405" t="s">
        <v>407</v>
      </c>
      <c r="AY487" s="1404">
        <v>0</v>
      </c>
      <c r="AZ487" s="1405" t="s">
        <v>407</v>
      </c>
      <c r="BA487" s="1405" t="s">
        <v>407</v>
      </c>
      <c r="BB487" s="1408"/>
      <c r="BC487" s="1408"/>
      <c r="BD487" s="1404">
        <v>0</v>
      </c>
      <c r="BE487" s="1405" t="s">
        <v>407</v>
      </c>
      <c r="BF487" s="1405" t="s">
        <v>407</v>
      </c>
      <c r="BG487" s="1404">
        <v>0</v>
      </c>
      <c r="BH487" s="1405" t="s">
        <v>407</v>
      </c>
      <c r="BI487" s="1405" t="s">
        <v>407</v>
      </c>
      <c r="BJ487" s="1404">
        <v>0</v>
      </c>
      <c r="BK487" s="1404">
        <v>0</v>
      </c>
      <c r="BL487" s="1404">
        <v>0</v>
      </c>
      <c r="BM487" s="1404">
        <v>0</v>
      </c>
      <c r="BN487" s="1408"/>
      <c r="BO487" s="1404">
        <v>0</v>
      </c>
      <c r="BP487" s="1405" t="s">
        <v>407</v>
      </c>
      <c r="BQ487" s="1405" t="s">
        <v>407</v>
      </c>
      <c r="BR487" s="1404">
        <v>1</v>
      </c>
      <c r="BS487" s="1405" t="s">
        <v>751</v>
      </c>
      <c r="BT487" s="1405" t="s">
        <v>407</v>
      </c>
      <c r="BU487" s="1405" t="s">
        <v>407</v>
      </c>
      <c r="BV487" s="1405" t="s">
        <v>793</v>
      </c>
      <c r="BW487" s="1404">
        <v>0</v>
      </c>
      <c r="BX487" s="1405" t="s">
        <v>407</v>
      </c>
      <c r="BY487" s="1405" t="s">
        <v>407</v>
      </c>
      <c r="BZ487" s="1405" t="s">
        <v>407</v>
      </c>
      <c r="CA487" s="1404">
        <v>0</v>
      </c>
      <c r="CB487" s="1405" t="s">
        <v>407</v>
      </c>
      <c r="CC487" s="1405" t="s">
        <v>677</v>
      </c>
      <c r="CD487" s="1404" t="b">
        <v>0</v>
      </c>
      <c r="CE487" s="1404" t="b">
        <v>0</v>
      </c>
      <c r="CF487" s="1404" t="b">
        <v>0</v>
      </c>
      <c r="CG487" s="1404" t="b">
        <v>0</v>
      </c>
      <c r="CH487" s="1404" t="b">
        <v>0</v>
      </c>
      <c r="CI487" s="1404" t="b">
        <v>0</v>
      </c>
      <c r="CJ487" s="1404" t="b">
        <v>1</v>
      </c>
      <c r="CK487" s="1404" t="b">
        <v>0</v>
      </c>
      <c r="CL487" s="1404" t="b">
        <v>0</v>
      </c>
      <c r="CM487" s="1405" t="s">
        <v>698</v>
      </c>
      <c r="CN487" s="1408"/>
      <c r="CO487" s="1408"/>
      <c r="CP487" s="1408"/>
      <c r="CQ487" s="1404">
        <v>1</v>
      </c>
      <c r="CR487" s="1408"/>
      <c r="CS487" s="1404">
        <v>1</v>
      </c>
      <c r="CT487" s="1405" t="s">
        <v>407</v>
      </c>
      <c r="CU487" s="1408"/>
    </row>
    <row r="488" spans="1:99" hidden="1" x14ac:dyDescent="0.2">
      <c r="A488" s="1404">
        <v>2024</v>
      </c>
      <c r="B488" s="1405" t="s">
        <v>178</v>
      </c>
      <c r="C488" s="1405" t="s">
        <v>904</v>
      </c>
      <c r="D488" s="1406">
        <v>1</v>
      </c>
      <c r="E488" s="1406">
        <v>0</v>
      </c>
      <c r="F488" s="1405" t="s">
        <v>238</v>
      </c>
      <c r="G488" s="1407" t="s">
        <v>705</v>
      </c>
      <c r="H488" s="1405" t="s">
        <v>407</v>
      </c>
      <c r="I488" s="1405" t="s">
        <v>694</v>
      </c>
      <c r="J488" s="1405" t="s">
        <v>298</v>
      </c>
      <c r="K488" s="1405" t="s">
        <v>905</v>
      </c>
      <c r="L488" s="1405" t="s">
        <v>407</v>
      </c>
      <c r="M488" s="1405" t="s">
        <v>407</v>
      </c>
      <c r="N488" s="1408"/>
      <c r="O488" s="1407">
        <v>126</v>
      </c>
      <c r="P488" s="1405" t="s">
        <v>695</v>
      </c>
      <c r="Q488" s="1405" t="s">
        <v>473</v>
      </c>
      <c r="R488" s="1409">
        <v>7563</v>
      </c>
      <c r="S488" s="1409">
        <v>3543</v>
      </c>
      <c r="T488" s="1409">
        <v>703</v>
      </c>
      <c r="U488" s="1407">
        <v>13767</v>
      </c>
      <c r="V488" s="1405" t="s">
        <v>696</v>
      </c>
      <c r="W488" s="1405" t="s">
        <v>706</v>
      </c>
      <c r="X488" s="1405" t="s">
        <v>707</v>
      </c>
      <c r="Y488" s="1405" t="s">
        <v>407</v>
      </c>
      <c r="Z488" s="1404">
        <v>1</v>
      </c>
      <c r="AA488" s="1404">
        <v>0</v>
      </c>
      <c r="AB488" s="1408"/>
      <c r="AC488" s="1408"/>
      <c r="AD488" s="1408"/>
      <c r="AE488" s="1408"/>
      <c r="AF488" s="1408"/>
      <c r="AG488" s="1408"/>
      <c r="AH488" s="1408"/>
      <c r="AI488" s="1406">
        <v>0</v>
      </c>
      <c r="AJ488" s="1408"/>
      <c r="AK488" s="1408"/>
      <c r="AL488" s="1408"/>
      <c r="AM488" s="1408"/>
      <c r="AN488" s="1408"/>
      <c r="AO488" s="1408"/>
      <c r="AP488" s="1408"/>
      <c r="AQ488" s="1406">
        <v>638320</v>
      </c>
      <c r="AR488" s="1404" t="s">
        <v>407</v>
      </c>
      <c r="AS488" s="1406">
        <v>1748.8219178082193</v>
      </c>
      <c r="AT488" s="1406">
        <v>84.400370223456306</v>
      </c>
      <c r="AU488" s="1406">
        <v>0.23123389102316796</v>
      </c>
      <c r="AV488" s="1406">
        <v>5.1281141343291745</v>
      </c>
      <c r="AW488" s="1406">
        <v>1.404962776528541E-2</v>
      </c>
      <c r="AX488" s="1405" t="s">
        <v>407</v>
      </c>
      <c r="AY488" s="1404">
        <v>0</v>
      </c>
      <c r="AZ488" s="1405" t="s">
        <v>407</v>
      </c>
      <c r="BA488" s="1405" t="s">
        <v>407</v>
      </c>
      <c r="BB488" s="1408"/>
      <c r="BC488" s="1408"/>
      <c r="BD488" s="1404">
        <v>0</v>
      </c>
      <c r="BE488" s="1405" t="s">
        <v>407</v>
      </c>
      <c r="BF488" s="1405" t="s">
        <v>407</v>
      </c>
      <c r="BG488" s="1404">
        <v>0</v>
      </c>
      <c r="BH488" s="1405" t="s">
        <v>407</v>
      </c>
      <c r="BI488" s="1405" t="s">
        <v>407</v>
      </c>
      <c r="BJ488" s="1404">
        <v>0</v>
      </c>
      <c r="BK488" s="1404">
        <v>0</v>
      </c>
      <c r="BL488" s="1404">
        <v>0</v>
      </c>
      <c r="BM488" s="1404">
        <v>0</v>
      </c>
      <c r="BN488" s="1408"/>
      <c r="BO488" s="1404">
        <v>0</v>
      </c>
      <c r="BP488" s="1405" t="s">
        <v>407</v>
      </c>
      <c r="BQ488" s="1405" t="s">
        <v>407</v>
      </c>
      <c r="BR488" s="1404">
        <v>1</v>
      </c>
      <c r="BS488" s="1405" t="s">
        <v>751</v>
      </c>
      <c r="BT488" s="1405" t="s">
        <v>407</v>
      </c>
      <c r="BU488" s="1405" t="s">
        <v>407</v>
      </c>
      <c r="BV488" s="1405" t="s">
        <v>882</v>
      </c>
      <c r="BW488" s="1404">
        <v>0</v>
      </c>
      <c r="BX488" s="1405" t="s">
        <v>407</v>
      </c>
      <c r="BY488" s="1405" t="s">
        <v>407</v>
      </c>
      <c r="BZ488" s="1405" t="s">
        <v>407</v>
      </c>
      <c r="CA488" s="1404">
        <v>0</v>
      </c>
      <c r="CB488" s="1405" t="s">
        <v>407</v>
      </c>
      <c r="CC488" s="1405" t="s">
        <v>677</v>
      </c>
      <c r="CD488" s="1404" t="b">
        <v>0</v>
      </c>
      <c r="CE488" s="1404" t="b">
        <v>0</v>
      </c>
      <c r="CF488" s="1404" t="b">
        <v>0</v>
      </c>
      <c r="CG488" s="1404" t="b">
        <v>0</v>
      </c>
      <c r="CH488" s="1404" t="b">
        <v>0</v>
      </c>
      <c r="CI488" s="1404" t="b">
        <v>0</v>
      </c>
      <c r="CJ488" s="1404" t="b">
        <v>1</v>
      </c>
      <c r="CK488" s="1404" t="b">
        <v>0</v>
      </c>
      <c r="CL488" s="1404" t="b">
        <v>0</v>
      </c>
      <c r="CM488" s="1405" t="s">
        <v>698</v>
      </c>
      <c r="CN488" s="1408"/>
      <c r="CO488" s="1408"/>
      <c r="CP488" s="1408"/>
      <c r="CQ488" s="1404">
        <v>1</v>
      </c>
      <c r="CR488" s="1408"/>
      <c r="CS488" s="1404">
        <v>1</v>
      </c>
      <c r="CT488" s="1405" t="s">
        <v>407</v>
      </c>
      <c r="CU488" s="1408"/>
    </row>
    <row r="489" spans="1:99" hidden="1" x14ac:dyDescent="0.2">
      <c r="A489" s="1404">
        <v>2024</v>
      </c>
      <c r="B489" s="1405" t="s">
        <v>185</v>
      </c>
      <c r="C489" s="1405" t="s">
        <v>798</v>
      </c>
      <c r="D489" s="1406">
        <v>1</v>
      </c>
      <c r="E489" s="1406">
        <v>0</v>
      </c>
      <c r="F489" s="1405" t="s">
        <v>238</v>
      </c>
      <c r="G489" s="1407" t="s">
        <v>705</v>
      </c>
      <c r="H489" s="1405" t="s">
        <v>407</v>
      </c>
      <c r="I489" s="1405" t="s">
        <v>694</v>
      </c>
      <c r="J489" s="1405" t="s">
        <v>328</v>
      </c>
      <c r="K489" s="1405" t="s">
        <v>799</v>
      </c>
      <c r="L489" s="1405" t="s">
        <v>407</v>
      </c>
      <c r="M489" s="1405" t="s">
        <v>407</v>
      </c>
      <c r="N489" s="1408"/>
      <c r="O489" s="1407">
        <v>126</v>
      </c>
      <c r="P489" s="1405" t="s">
        <v>695</v>
      </c>
      <c r="Q489" s="1405" t="s">
        <v>480</v>
      </c>
      <c r="R489" s="1409">
        <v>11840</v>
      </c>
      <c r="S489" s="1409">
        <v>4799</v>
      </c>
      <c r="T489" s="1409">
        <v>617</v>
      </c>
      <c r="U489" s="1407">
        <v>13767</v>
      </c>
      <c r="V489" s="1405" t="s">
        <v>696</v>
      </c>
      <c r="W489" s="1405" t="s">
        <v>706</v>
      </c>
      <c r="X489" s="1405" t="s">
        <v>707</v>
      </c>
      <c r="Y489" s="1405" t="s">
        <v>407</v>
      </c>
      <c r="Z489" s="1404">
        <v>1</v>
      </c>
      <c r="AA489" s="1404">
        <v>0</v>
      </c>
      <c r="AB489" s="1408"/>
      <c r="AC489" s="1408"/>
      <c r="AD489" s="1408"/>
      <c r="AE489" s="1408"/>
      <c r="AF489" s="1408"/>
      <c r="AG489" s="1406">
        <v>0</v>
      </c>
      <c r="AH489" s="1408"/>
      <c r="AI489" s="1406">
        <v>0</v>
      </c>
      <c r="AJ489" s="1408"/>
      <c r="AK489" s="1408"/>
      <c r="AL489" s="1408"/>
      <c r="AM489" s="1408"/>
      <c r="AN489" s="1408"/>
      <c r="AO489" s="1406">
        <v>1363656</v>
      </c>
      <c r="AP489" s="1408"/>
      <c r="AQ489" s="1406">
        <v>1363656</v>
      </c>
      <c r="AR489" s="1404" t="s">
        <v>407</v>
      </c>
      <c r="AS489" s="1406">
        <v>3736.0438356164382</v>
      </c>
      <c r="AT489" s="1406">
        <v>115.17364864864865</v>
      </c>
      <c r="AU489" s="1406">
        <v>0.31554424287301003</v>
      </c>
      <c r="AV489" s="1406">
        <v>0.83408419019079494</v>
      </c>
      <c r="AW489" s="1406">
        <v>2.2851621649062877E-3</v>
      </c>
      <c r="AX489" s="1405" t="s">
        <v>1141</v>
      </c>
      <c r="AY489" s="1404">
        <v>1</v>
      </c>
      <c r="AZ489" s="1405" t="s">
        <v>751</v>
      </c>
      <c r="BA489" s="1405" t="s">
        <v>407</v>
      </c>
      <c r="BB489" s="1408"/>
      <c r="BC489" s="1408"/>
      <c r="BD489" s="1404">
        <v>0</v>
      </c>
      <c r="BE489" s="1405" t="s">
        <v>407</v>
      </c>
      <c r="BF489" s="1405" t="s">
        <v>407</v>
      </c>
      <c r="BG489" s="1404">
        <v>0</v>
      </c>
      <c r="BH489" s="1405" t="s">
        <v>407</v>
      </c>
      <c r="BI489" s="1405" t="s">
        <v>407</v>
      </c>
      <c r="BJ489" s="1404">
        <v>0</v>
      </c>
      <c r="BK489" s="1404">
        <v>0</v>
      </c>
      <c r="BL489" s="1404">
        <v>0</v>
      </c>
      <c r="BM489" s="1404">
        <v>0</v>
      </c>
      <c r="BN489" s="1408"/>
      <c r="BO489" s="1404">
        <v>0</v>
      </c>
      <c r="BP489" s="1405" t="s">
        <v>407</v>
      </c>
      <c r="BQ489" s="1405" t="s">
        <v>407</v>
      </c>
      <c r="BR489" s="1404">
        <v>0</v>
      </c>
      <c r="BS489" s="1405" t="s">
        <v>407</v>
      </c>
      <c r="BT489" s="1405" t="s">
        <v>407</v>
      </c>
      <c r="BU489" s="1405" t="s">
        <v>407</v>
      </c>
      <c r="BV489" s="1405" t="s">
        <v>1224</v>
      </c>
      <c r="BW489" s="1404">
        <v>0</v>
      </c>
      <c r="BX489" s="1405" t="s">
        <v>407</v>
      </c>
      <c r="BY489" s="1405" t="s">
        <v>407</v>
      </c>
      <c r="BZ489" s="1405" t="s">
        <v>407</v>
      </c>
      <c r="CA489" s="1404">
        <v>0</v>
      </c>
      <c r="CB489" s="1405" t="s">
        <v>407</v>
      </c>
      <c r="CC489" s="1405" t="s">
        <v>677</v>
      </c>
      <c r="CD489" s="1404" t="b">
        <v>0</v>
      </c>
      <c r="CE489" s="1404" t="b">
        <v>0</v>
      </c>
      <c r="CF489" s="1404" t="b">
        <v>0</v>
      </c>
      <c r="CG489" s="1404" t="b">
        <v>0</v>
      </c>
      <c r="CH489" s="1404" t="b">
        <v>0</v>
      </c>
      <c r="CI489" s="1404" t="b">
        <v>0</v>
      </c>
      <c r="CJ489" s="1404" t="b">
        <v>1</v>
      </c>
      <c r="CK489" s="1404" t="b">
        <v>0</v>
      </c>
      <c r="CL489" s="1404" t="b">
        <v>0</v>
      </c>
      <c r="CM489" s="1405" t="s">
        <v>750</v>
      </c>
      <c r="CN489" s="1408"/>
      <c r="CO489" s="1408"/>
      <c r="CP489" s="1408"/>
      <c r="CQ489" s="1404">
        <v>1</v>
      </c>
      <c r="CR489" s="1408"/>
      <c r="CS489" s="1404">
        <v>1</v>
      </c>
      <c r="CT489" s="1405" t="s">
        <v>407</v>
      </c>
      <c r="CU489" s="1408"/>
    </row>
    <row r="490" spans="1:99" hidden="1" x14ac:dyDescent="0.2">
      <c r="A490" s="1404">
        <v>2024</v>
      </c>
      <c r="B490" s="1405" t="s">
        <v>178</v>
      </c>
      <c r="C490" s="1405" t="s">
        <v>971</v>
      </c>
      <c r="D490" s="1406">
        <v>1</v>
      </c>
      <c r="E490" s="1406">
        <v>0</v>
      </c>
      <c r="F490" s="1405" t="s">
        <v>238</v>
      </c>
      <c r="G490" s="1407" t="s">
        <v>705</v>
      </c>
      <c r="H490" s="1405" t="s">
        <v>407</v>
      </c>
      <c r="I490" s="1405" t="s">
        <v>694</v>
      </c>
      <c r="J490" s="1405" t="s">
        <v>298</v>
      </c>
      <c r="K490" s="1405" t="s">
        <v>972</v>
      </c>
      <c r="L490" s="1405" t="s">
        <v>407</v>
      </c>
      <c r="M490" s="1405" t="s">
        <v>407</v>
      </c>
      <c r="N490" s="1408"/>
      <c r="O490" s="1407">
        <v>126</v>
      </c>
      <c r="P490" s="1405" t="s">
        <v>695</v>
      </c>
      <c r="Q490" s="1405" t="s">
        <v>473</v>
      </c>
      <c r="R490" s="1409">
        <v>13760</v>
      </c>
      <c r="S490" s="1409">
        <v>5910</v>
      </c>
      <c r="T490" s="1409">
        <v>742</v>
      </c>
      <c r="U490" s="1407">
        <v>13767</v>
      </c>
      <c r="V490" s="1405" t="s">
        <v>696</v>
      </c>
      <c r="W490" s="1405" t="s">
        <v>706</v>
      </c>
      <c r="X490" s="1405" t="s">
        <v>707</v>
      </c>
      <c r="Y490" s="1405" t="s">
        <v>407</v>
      </c>
      <c r="Z490" s="1404">
        <v>1</v>
      </c>
      <c r="AA490" s="1404">
        <v>0</v>
      </c>
      <c r="AB490" s="1408"/>
      <c r="AC490" s="1408"/>
      <c r="AD490" s="1408"/>
      <c r="AE490" s="1408"/>
      <c r="AF490" s="1408"/>
      <c r="AG490" s="1408"/>
      <c r="AH490" s="1408"/>
      <c r="AI490" s="1406">
        <v>0</v>
      </c>
      <c r="AJ490" s="1408"/>
      <c r="AK490" s="1408"/>
      <c r="AL490" s="1408"/>
      <c r="AM490" s="1408"/>
      <c r="AN490" s="1408"/>
      <c r="AO490" s="1408"/>
      <c r="AP490" s="1408"/>
      <c r="AQ490" s="1406">
        <v>271560</v>
      </c>
      <c r="AR490" s="1404" t="s">
        <v>407</v>
      </c>
      <c r="AS490" s="1406">
        <v>744</v>
      </c>
      <c r="AT490" s="1406">
        <v>19.73546511627907</v>
      </c>
      <c r="AU490" s="1406">
        <v>5.4069767441860463E-2</v>
      </c>
      <c r="AV490" s="1406">
        <v>5.1281141343291745</v>
      </c>
      <c r="AW490" s="1406">
        <v>1.404962776528541E-2</v>
      </c>
      <c r="AX490" s="1405" t="s">
        <v>1324</v>
      </c>
      <c r="AY490" s="1404">
        <v>0</v>
      </c>
      <c r="AZ490" s="1405" t="s">
        <v>407</v>
      </c>
      <c r="BA490" s="1405" t="s">
        <v>407</v>
      </c>
      <c r="BB490" s="1408"/>
      <c r="BC490" s="1408"/>
      <c r="BD490" s="1404">
        <v>0</v>
      </c>
      <c r="BE490" s="1405" t="s">
        <v>407</v>
      </c>
      <c r="BF490" s="1405" t="s">
        <v>407</v>
      </c>
      <c r="BG490" s="1404">
        <v>0</v>
      </c>
      <c r="BH490" s="1405" t="s">
        <v>407</v>
      </c>
      <c r="BI490" s="1405" t="s">
        <v>407</v>
      </c>
      <c r="BJ490" s="1404">
        <v>0</v>
      </c>
      <c r="BK490" s="1404">
        <v>0</v>
      </c>
      <c r="BL490" s="1404">
        <v>0</v>
      </c>
      <c r="BM490" s="1404">
        <v>0</v>
      </c>
      <c r="BN490" s="1408"/>
      <c r="BO490" s="1404">
        <v>0</v>
      </c>
      <c r="BP490" s="1405" t="s">
        <v>407</v>
      </c>
      <c r="BQ490" s="1405" t="s">
        <v>407</v>
      </c>
      <c r="BR490" s="1404">
        <v>1</v>
      </c>
      <c r="BS490" s="1405" t="s">
        <v>808</v>
      </c>
      <c r="BT490" s="1405" t="s">
        <v>407</v>
      </c>
      <c r="BU490" s="1405" t="s">
        <v>407</v>
      </c>
      <c r="BV490" s="1405" t="s">
        <v>846</v>
      </c>
      <c r="BW490" s="1404">
        <v>0</v>
      </c>
      <c r="BX490" s="1405" t="s">
        <v>407</v>
      </c>
      <c r="BY490" s="1405" t="s">
        <v>407</v>
      </c>
      <c r="BZ490" s="1405" t="s">
        <v>407</v>
      </c>
      <c r="CA490" s="1404">
        <v>0</v>
      </c>
      <c r="CB490" s="1405" t="s">
        <v>407</v>
      </c>
      <c r="CC490" s="1405" t="s">
        <v>677</v>
      </c>
      <c r="CD490" s="1404" t="b">
        <v>0</v>
      </c>
      <c r="CE490" s="1404" t="b">
        <v>0</v>
      </c>
      <c r="CF490" s="1404" t="b">
        <v>0</v>
      </c>
      <c r="CG490" s="1404" t="b">
        <v>0</v>
      </c>
      <c r="CH490" s="1404" t="b">
        <v>0</v>
      </c>
      <c r="CI490" s="1404" t="b">
        <v>0</v>
      </c>
      <c r="CJ490" s="1404" t="b">
        <v>1</v>
      </c>
      <c r="CK490" s="1404" t="b">
        <v>0</v>
      </c>
      <c r="CL490" s="1404" t="b">
        <v>0</v>
      </c>
      <c r="CM490" s="1405" t="s">
        <v>698</v>
      </c>
      <c r="CN490" s="1408"/>
      <c r="CO490" s="1408"/>
      <c r="CP490" s="1408"/>
      <c r="CQ490" s="1404">
        <v>1</v>
      </c>
      <c r="CR490" s="1408"/>
      <c r="CS490" s="1404">
        <v>1</v>
      </c>
      <c r="CT490" s="1405" t="s">
        <v>407</v>
      </c>
      <c r="CU490" s="1408"/>
    </row>
    <row r="491" spans="1:99" hidden="1" x14ac:dyDescent="0.2">
      <c r="A491" s="1404">
        <v>2024</v>
      </c>
      <c r="B491" s="1405" t="s">
        <v>185</v>
      </c>
      <c r="C491" s="1405" t="s">
        <v>1312</v>
      </c>
      <c r="D491" s="1406">
        <v>1</v>
      </c>
      <c r="E491" s="1406">
        <v>0</v>
      </c>
      <c r="F491" s="1405" t="s">
        <v>238</v>
      </c>
      <c r="G491" s="1407" t="s">
        <v>705</v>
      </c>
      <c r="H491" s="1405" t="s">
        <v>407</v>
      </c>
      <c r="I491" s="1405" t="s">
        <v>694</v>
      </c>
      <c r="J491" s="1405" t="s">
        <v>328</v>
      </c>
      <c r="K491" s="1405" t="s">
        <v>1313</v>
      </c>
      <c r="L491" s="1405" t="s">
        <v>407</v>
      </c>
      <c r="M491" s="1405" t="s">
        <v>407</v>
      </c>
      <c r="N491" s="1408"/>
      <c r="O491" s="1407">
        <v>126</v>
      </c>
      <c r="P491" s="1405" t="s">
        <v>695</v>
      </c>
      <c r="Q491" s="1405" t="s">
        <v>480</v>
      </c>
      <c r="R491" s="1409">
        <v>28233</v>
      </c>
      <c r="S491" s="1409">
        <v>12559</v>
      </c>
      <c r="T491" s="1409">
        <v>912421</v>
      </c>
      <c r="U491" s="1407">
        <v>13767</v>
      </c>
      <c r="V491" s="1405" t="s">
        <v>696</v>
      </c>
      <c r="W491" s="1405" t="s">
        <v>706</v>
      </c>
      <c r="X491" s="1405" t="s">
        <v>707</v>
      </c>
      <c r="Y491" s="1405" t="s">
        <v>407</v>
      </c>
      <c r="Z491" s="1404">
        <v>1</v>
      </c>
      <c r="AA491" s="1404">
        <v>0</v>
      </c>
      <c r="AB491" s="1408"/>
      <c r="AC491" s="1408"/>
      <c r="AD491" s="1408"/>
      <c r="AE491" s="1408"/>
      <c r="AF491" s="1408"/>
      <c r="AG491" s="1408"/>
      <c r="AH491" s="1406">
        <v>5260</v>
      </c>
      <c r="AI491" s="1406">
        <v>5260</v>
      </c>
      <c r="AJ491" s="1408"/>
      <c r="AK491" s="1408"/>
      <c r="AL491" s="1408"/>
      <c r="AM491" s="1408"/>
      <c r="AN491" s="1408"/>
      <c r="AO491" s="1408"/>
      <c r="AP491" s="1406">
        <v>11840</v>
      </c>
      <c r="AQ491" s="1406">
        <v>11840</v>
      </c>
      <c r="AR491" s="1404" t="s">
        <v>407</v>
      </c>
      <c r="AS491" s="1406">
        <v>32.438356164383563</v>
      </c>
      <c r="AT491" s="1406">
        <v>0.41936740693514679</v>
      </c>
      <c r="AU491" s="1406">
        <v>1.14895179982232E-3</v>
      </c>
      <c r="AV491" s="1406">
        <v>0.83408419019079494</v>
      </c>
      <c r="AW491" s="1406">
        <v>2.2851621649062877E-3</v>
      </c>
      <c r="AX491" s="1405" t="s">
        <v>407</v>
      </c>
      <c r="AY491" s="1404">
        <v>0</v>
      </c>
      <c r="AZ491" s="1405" t="s">
        <v>407</v>
      </c>
      <c r="BA491" s="1405" t="s">
        <v>407</v>
      </c>
      <c r="BB491" s="1408"/>
      <c r="BC491" s="1408"/>
      <c r="BD491" s="1404">
        <v>0</v>
      </c>
      <c r="BE491" s="1405" t="s">
        <v>407</v>
      </c>
      <c r="BF491" s="1405" t="s">
        <v>407</v>
      </c>
      <c r="BG491" s="1404">
        <v>0</v>
      </c>
      <c r="BH491" s="1405" t="s">
        <v>407</v>
      </c>
      <c r="BI491" s="1405" t="s">
        <v>407</v>
      </c>
      <c r="BJ491" s="1404">
        <v>1</v>
      </c>
      <c r="BK491" s="1404">
        <v>0</v>
      </c>
      <c r="BL491" s="1404">
        <v>0</v>
      </c>
      <c r="BM491" s="1404">
        <v>0</v>
      </c>
      <c r="BN491" s="1408"/>
      <c r="BO491" s="1404">
        <v>0</v>
      </c>
      <c r="BP491" s="1405" t="s">
        <v>407</v>
      </c>
      <c r="BQ491" s="1405" t="s">
        <v>407</v>
      </c>
      <c r="BR491" s="1404">
        <v>0</v>
      </c>
      <c r="BS491" s="1405" t="s">
        <v>407</v>
      </c>
      <c r="BT491" s="1405" t="s">
        <v>407</v>
      </c>
      <c r="BU491" s="1405" t="s">
        <v>407</v>
      </c>
      <c r="BV491" s="1405" t="s">
        <v>407</v>
      </c>
      <c r="BW491" s="1404">
        <v>0</v>
      </c>
      <c r="BX491" s="1405" t="s">
        <v>407</v>
      </c>
      <c r="BY491" s="1405" t="s">
        <v>407</v>
      </c>
      <c r="BZ491" s="1405" t="s">
        <v>407</v>
      </c>
      <c r="CA491" s="1404">
        <v>0</v>
      </c>
      <c r="CB491" s="1405" t="s">
        <v>407</v>
      </c>
      <c r="CC491" s="1405" t="s">
        <v>677</v>
      </c>
      <c r="CD491" s="1404" t="b">
        <v>0</v>
      </c>
      <c r="CE491" s="1404" t="b">
        <v>0</v>
      </c>
      <c r="CF491" s="1404" t="b">
        <v>0</v>
      </c>
      <c r="CG491" s="1404" t="b">
        <v>0</v>
      </c>
      <c r="CH491" s="1404" t="b">
        <v>0</v>
      </c>
      <c r="CI491" s="1404" t="b">
        <v>0</v>
      </c>
      <c r="CJ491" s="1404" t="b">
        <v>1</v>
      </c>
      <c r="CK491" s="1404" t="b">
        <v>0</v>
      </c>
      <c r="CL491" s="1404" t="b">
        <v>0</v>
      </c>
      <c r="CM491" s="1405" t="s">
        <v>698</v>
      </c>
      <c r="CN491" s="1408"/>
      <c r="CO491" s="1408"/>
      <c r="CP491" s="1408"/>
      <c r="CQ491" s="1404">
        <v>1</v>
      </c>
      <c r="CR491" s="1408"/>
      <c r="CS491" s="1404">
        <v>1</v>
      </c>
      <c r="CT491" s="1405" t="s">
        <v>407</v>
      </c>
      <c r="CU491" s="1408"/>
    </row>
    <row r="492" spans="1:99" hidden="1" x14ac:dyDescent="0.2">
      <c r="A492" s="1404">
        <v>2024</v>
      </c>
      <c r="B492" s="1405" t="s">
        <v>189</v>
      </c>
      <c r="C492" s="1405" t="s">
        <v>735</v>
      </c>
      <c r="D492" s="1406">
        <v>1</v>
      </c>
      <c r="E492" s="1406">
        <v>0</v>
      </c>
      <c r="F492" s="1405" t="s">
        <v>238</v>
      </c>
      <c r="G492" s="1407" t="s">
        <v>705</v>
      </c>
      <c r="H492" s="1405" t="s">
        <v>407</v>
      </c>
      <c r="I492" s="1405" t="s">
        <v>694</v>
      </c>
      <c r="J492" s="1405" t="s">
        <v>342</v>
      </c>
      <c r="K492" s="1405" t="s">
        <v>736</v>
      </c>
      <c r="L492" s="1405" t="s">
        <v>407</v>
      </c>
      <c r="M492" s="1405" t="s">
        <v>407</v>
      </c>
      <c r="N492" s="1408"/>
      <c r="O492" s="1407">
        <v>126</v>
      </c>
      <c r="P492" s="1405" t="s">
        <v>695</v>
      </c>
      <c r="Q492" s="1405" t="s">
        <v>483</v>
      </c>
      <c r="R492" s="1409">
        <v>12739</v>
      </c>
      <c r="S492" s="1409">
        <v>5656</v>
      </c>
      <c r="T492" s="1409">
        <v>559</v>
      </c>
      <c r="U492" s="1407">
        <v>13767</v>
      </c>
      <c r="V492" s="1405" t="s">
        <v>696</v>
      </c>
      <c r="W492" s="1405" t="s">
        <v>706</v>
      </c>
      <c r="X492" s="1405" t="s">
        <v>707</v>
      </c>
      <c r="Y492" s="1405" t="s">
        <v>407</v>
      </c>
      <c r="Z492" s="1404">
        <v>1</v>
      </c>
      <c r="AA492" s="1404">
        <v>0</v>
      </c>
      <c r="AB492" s="1408"/>
      <c r="AC492" s="1408"/>
      <c r="AD492" s="1408"/>
      <c r="AE492" s="1408"/>
      <c r="AF492" s="1408"/>
      <c r="AG492" s="1408"/>
      <c r="AH492" s="1406">
        <v>0</v>
      </c>
      <c r="AI492" s="1406">
        <v>0</v>
      </c>
      <c r="AJ492" s="1408"/>
      <c r="AK492" s="1408"/>
      <c r="AL492" s="1408"/>
      <c r="AM492" s="1408"/>
      <c r="AN492" s="1408"/>
      <c r="AO492" s="1408"/>
      <c r="AP492" s="1406">
        <v>22880</v>
      </c>
      <c r="AQ492" s="1406">
        <v>22880</v>
      </c>
      <c r="AR492" s="1404" t="s">
        <v>407</v>
      </c>
      <c r="AS492" s="1406">
        <v>62.684931506849317</v>
      </c>
      <c r="AT492" s="1406">
        <v>1.7960593453175289</v>
      </c>
      <c r="AU492" s="1406">
        <v>4.9207105351165171E-3</v>
      </c>
      <c r="AV492" s="1406">
        <v>8.5020302594264477E-2</v>
      </c>
      <c r="AW492" s="1406">
        <v>2.3293233587469721E-4</v>
      </c>
      <c r="AX492" s="1405" t="s">
        <v>407</v>
      </c>
      <c r="AY492" s="1404">
        <v>0</v>
      </c>
      <c r="AZ492" s="1405" t="s">
        <v>407</v>
      </c>
      <c r="BA492" s="1405" t="s">
        <v>407</v>
      </c>
      <c r="BB492" s="1408"/>
      <c r="BC492" s="1408"/>
      <c r="BD492" s="1404">
        <v>0</v>
      </c>
      <c r="BE492" s="1405" t="s">
        <v>407</v>
      </c>
      <c r="BF492" s="1405" t="s">
        <v>407</v>
      </c>
      <c r="BG492" s="1404">
        <v>0</v>
      </c>
      <c r="BH492" s="1405" t="s">
        <v>407</v>
      </c>
      <c r="BI492" s="1405" t="s">
        <v>407</v>
      </c>
      <c r="BJ492" s="1404">
        <v>1</v>
      </c>
      <c r="BK492" s="1404">
        <v>0</v>
      </c>
      <c r="BL492" s="1404">
        <v>0</v>
      </c>
      <c r="BM492" s="1404">
        <v>0</v>
      </c>
      <c r="BN492" s="1408"/>
      <c r="BO492" s="1404">
        <v>0</v>
      </c>
      <c r="BP492" s="1405" t="s">
        <v>407</v>
      </c>
      <c r="BQ492" s="1405" t="s">
        <v>407</v>
      </c>
      <c r="BR492" s="1404">
        <v>0</v>
      </c>
      <c r="BS492" s="1405" t="s">
        <v>407</v>
      </c>
      <c r="BT492" s="1405" t="s">
        <v>407</v>
      </c>
      <c r="BU492" s="1405" t="s">
        <v>407</v>
      </c>
      <c r="BV492" s="1405" t="s">
        <v>407</v>
      </c>
      <c r="BW492" s="1404">
        <v>0</v>
      </c>
      <c r="BX492" s="1405" t="s">
        <v>407</v>
      </c>
      <c r="BY492" s="1405" t="s">
        <v>407</v>
      </c>
      <c r="BZ492" s="1405" t="s">
        <v>407</v>
      </c>
      <c r="CA492" s="1404">
        <v>0</v>
      </c>
      <c r="CB492" s="1405" t="s">
        <v>407</v>
      </c>
      <c r="CC492" s="1405" t="s">
        <v>677</v>
      </c>
      <c r="CD492" s="1404" t="b">
        <v>0</v>
      </c>
      <c r="CE492" s="1404" t="b">
        <v>0</v>
      </c>
      <c r="CF492" s="1404" t="b">
        <v>0</v>
      </c>
      <c r="CG492" s="1404" t="b">
        <v>0</v>
      </c>
      <c r="CH492" s="1404" t="b">
        <v>0</v>
      </c>
      <c r="CI492" s="1404" t="b">
        <v>0</v>
      </c>
      <c r="CJ492" s="1404" t="b">
        <v>1</v>
      </c>
      <c r="CK492" s="1404" t="b">
        <v>0</v>
      </c>
      <c r="CL492" s="1404" t="b">
        <v>0</v>
      </c>
      <c r="CM492" s="1405" t="s">
        <v>698</v>
      </c>
      <c r="CN492" s="1408"/>
      <c r="CO492" s="1408"/>
      <c r="CP492" s="1408"/>
      <c r="CQ492" s="1404">
        <v>1</v>
      </c>
      <c r="CR492" s="1408"/>
      <c r="CS492" s="1404">
        <v>1</v>
      </c>
      <c r="CT492" s="1405" t="s">
        <v>407</v>
      </c>
      <c r="CU492" s="1408"/>
    </row>
    <row r="493" spans="1:99" hidden="1" x14ac:dyDescent="0.2">
      <c r="A493" s="1404">
        <v>2024</v>
      </c>
      <c r="B493" s="1405" t="s">
        <v>178</v>
      </c>
      <c r="C493" s="1405" t="s">
        <v>1208</v>
      </c>
      <c r="D493" s="1406">
        <v>1</v>
      </c>
      <c r="E493" s="1406">
        <v>0</v>
      </c>
      <c r="F493" s="1405" t="s">
        <v>238</v>
      </c>
      <c r="G493" s="1407" t="s">
        <v>705</v>
      </c>
      <c r="H493" s="1405" t="s">
        <v>407</v>
      </c>
      <c r="I493" s="1405" t="s">
        <v>694</v>
      </c>
      <c r="J493" s="1405" t="s">
        <v>298</v>
      </c>
      <c r="K493" s="1405" t="s">
        <v>1209</v>
      </c>
      <c r="L493" s="1405" t="s">
        <v>407</v>
      </c>
      <c r="M493" s="1405" t="s">
        <v>407</v>
      </c>
      <c r="N493" s="1408"/>
      <c r="O493" s="1407">
        <v>126</v>
      </c>
      <c r="P493" s="1405" t="s">
        <v>695</v>
      </c>
      <c r="Q493" s="1405" t="s">
        <v>473</v>
      </c>
      <c r="R493" s="1409">
        <v>5722</v>
      </c>
      <c r="S493" s="1409">
        <v>2360</v>
      </c>
      <c r="T493" s="1409">
        <v>243</v>
      </c>
      <c r="U493" s="1407">
        <v>13767</v>
      </c>
      <c r="V493" s="1405" t="s">
        <v>696</v>
      </c>
      <c r="W493" s="1405" t="s">
        <v>706</v>
      </c>
      <c r="X493" s="1405" t="s">
        <v>707</v>
      </c>
      <c r="Y493" s="1405" t="s">
        <v>407</v>
      </c>
      <c r="Z493" s="1404">
        <v>1</v>
      </c>
      <c r="AA493" s="1404">
        <v>0</v>
      </c>
      <c r="AB493" s="1408"/>
      <c r="AC493" s="1408"/>
      <c r="AD493" s="1408"/>
      <c r="AE493" s="1408"/>
      <c r="AF493" s="1408"/>
      <c r="AG493" s="1408"/>
      <c r="AH493" s="1408"/>
      <c r="AI493" s="1406">
        <v>0</v>
      </c>
      <c r="AJ493" s="1408"/>
      <c r="AK493" s="1408"/>
      <c r="AL493" s="1408"/>
      <c r="AM493" s="1408"/>
      <c r="AN493" s="1408"/>
      <c r="AO493" s="1408"/>
      <c r="AP493" s="1408"/>
      <c r="AQ493" s="1406">
        <v>2220</v>
      </c>
      <c r="AR493" s="1404" t="s">
        <v>407</v>
      </c>
      <c r="AS493" s="1406">
        <v>6.0821917808219181</v>
      </c>
      <c r="AT493" s="1406">
        <v>0.38797623208668297</v>
      </c>
      <c r="AU493" s="1406">
        <v>1.0629485810594054E-3</v>
      </c>
      <c r="AV493" s="1406">
        <v>5.1281141343291745</v>
      </c>
      <c r="AW493" s="1406">
        <v>1.404962776528541E-2</v>
      </c>
      <c r="AX493" s="1405" t="s">
        <v>407</v>
      </c>
      <c r="AY493" s="1404">
        <v>0</v>
      </c>
      <c r="AZ493" s="1405" t="s">
        <v>407</v>
      </c>
      <c r="BA493" s="1405" t="s">
        <v>407</v>
      </c>
      <c r="BB493" s="1408"/>
      <c r="BC493" s="1408"/>
      <c r="BD493" s="1404">
        <v>0</v>
      </c>
      <c r="BE493" s="1405" t="s">
        <v>407</v>
      </c>
      <c r="BF493" s="1405" t="s">
        <v>407</v>
      </c>
      <c r="BG493" s="1404">
        <v>0</v>
      </c>
      <c r="BH493" s="1405" t="s">
        <v>407</v>
      </c>
      <c r="BI493" s="1405" t="s">
        <v>407</v>
      </c>
      <c r="BJ493" s="1404">
        <v>0</v>
      </c>
      <c r="BK493" s="1404">
        <v>0</v>
      </c>
      <c r="BL493" s="1404">
        <v>0</v>
      </c>
      <c r="BM493" s="1404">
        <v>0</v>
      </c>
      <c r="BN493" s="1408"/>
      <c r="BO493" s="1404">
        <v>0</v>
      </c>
      <c r="BP493" s="1405" t="s">
        <v>407</v>
      </c>
      <c r="BQ493" s="1405" t="s">
        <v>407</v>
      </c>
      <c r="BR493" s="1404">
        <v>1</v>
      </c>
      <c r="BS493" s="1405" t="s">
        <v>751</v>
      </c>
      <c r="BT493" s="1405" t="s">
        <v>407</v>
      </c>
      <c r="BU493" s="1405" t="s">
        <v>407</v>
      </c>
      <c r="BV493" s="1405" t="s">
        <v>1210</v>
      </c>
      <c r="BW493" s="1404">
        <v>0</v>
      </c>
      <c r="BX493" s="1405" t="s">
        <v>407</v>
      </c>
      <c r="BY493" s="1405" t="s">
        <v>407</v>
      </c>
      <c r="BZ493" s="1405" t="s">
        <v>407</v>
      </c>
      <c r="CA493" s="1404">
        <v>0</v>
      </c>
      <c r="CB493" s="1405" t="s">
        <v>407</v>
      </c>
      <c r="CC493" s="1405" t="s">
        <v>677</v>
      </c>
      <c r="CD493" s="1404" t="b">
        <v>0</v>
      </c>
      <c r="CE493" s="1404" t="b">
        <v>0</v>
      </c>
      <c r="CF493" s="1404" t="b">
        <v>0</v>
      </c>
      <c r="CG493" s="1404" t="b">
        <v>0</v>
      </c>
      <c r="CH493" s="1404" t="b">
        <v>0</v>
      </c>
      <c r="CI493" s="1404" t="b">
        <v>0</v>
      </c>
      <c r="CJ493" s="1404" t="b">
        <v>1</v>
      </c>
      <c r="CK493" s="1404" t="b">
        <v>0</v>
      </c>
      <c r="CL493" s="1404" t="b">
        <v>0</v>
      </c>
      <c r="CM493" s="1405" t="s">
        <v>698</v>
      </c>
      <c r="CN493" s="1408"/>
      <c r="CO493" s="1408"/>
      <c r="CP493" s="1408"/>
      <c r="CQ493" s="1404">
        <v>1</v>
      </c>
      <c r="CR493" s="1408"/>
      <c r="CS493" s="1404">
        <v>1</v>
      </c>
      <c r="CT493" s="1405" t="s">
        <v>407</v>
      </c>
      <c r="CU493" s="1408"/>
    </row>
    <row r="494" spans="1:99" hidden="1" x14ac:dyDescent="0.2">
      <c r="A494" s="1404">
        <v>2024</v>
      </c>
      <c r="B494" s="1405" t="s">
        <v>178</v>
      </c>
      <c r="C494" s="1405" t="s">
        <v>973</v>
      </c>
      <c r="D494" s="1406">
        <v>1</v>
      </c>
      <c r="E494" s="1406">
        <v>0</v>
      </c>
      <c r="F494" s="1405" t="s">
        <v>238</v>
      </c>
      <c r="G494" s="1407" t="s">
        <v>705</v>
      </c>
      <c r="H494" s="1405" t="s">
        <v>407</v>
      </c>
      <c r="I494" s="1405" t="s">
        <v>694</v>
      </c>
      <c r="J494" s="1405" t="s">
        <v>298</v>
      </c>
      <c r="K494" s="1405" t="s">
        <v>819</v>
      </c>
      <c r="L494" s="1405" t="s">
        <v>407</v>
      </c>
      <c r="M494" s="1405" t="s">
        <v>407</v>
      </c>
      <c r="N494" s="1408"/>
      <c r="O494" s="1407">
        <v>126</v>
      </c>
      <c r="P494" s="1405" t="s">
        <v>695</v>
      </c>
      <c r="Q494" s="1405" t="s">
        <v>473</v>
      </c>
      <c r="R494" s="1409">
        <v>3793</v>
      </c>
      <c r="S494" s="1409">
        <v>1569</v>
      </c>
      <c r="T494" s="1409">
        <v>157</v>
      </c>
      <c r="U494" s="1407">
        <v>13767</v>
      </c>
      <c r="V494" s="1405" t="s">
        <v>696</v>
      </c>
      <c r="W494" s="1405" t="s">
        <v>706</v>
      </c>
      <c r="X494" s="1405" t="s">
        <v>707</v>
      </c>
      <c r="Y494" s="1405" t="s">
        <v>407</v>
      </c>
      <c r="Z494" s="1404">
        <v>1</v>
      </c>
      <c r="AA494" s="1404">
        <v>0</v>
      </c>
      <c r="AB494" s="1408"/>
      <c r="AC494" s="1408"/>
      <c r="AD494" s="1408"/>
      <c r="AE494" s="1408"/>
      <c r="AF494" s="1408"/>
      <c r="AG494" s="1406">
        <v>0</v>
      </c>
      <c r="AH494" s="1408"/>
      <c r="AI494" s="1406">
        <v>0</v>
      </c>
      <c r="AJ494" s="1408"/>
      <c r="AK494" s="1408"/>
      <c r="AL494" s="1408"/>
      <c r="AM494" s="1408"/>
      <c r="AN494" s="1408"/>
      <c r="AO494" s="1406">
        <v>49680</v>
      </c>
      <c r="AP494" s="1408"/>
      <c r="AQ494" s="1406">
        <v>49680</v>
      </c>
      <c r="AR494" s="1404" t="s">
        <v>407</v>
      </c>
      <c r="AS494" s="1406">
        <v>136.10958904109589</v>
      </c>
      <c r="AT494" s="1406">
        <v>13.097811758502505</v>
      </c>
      <c r="AU494" s="1406">
        <v>3.5884415776719192E-2</v>
      </c>
      <c r="AV494" s="1406">
        <v>5.1281141343291745</v>
      </c>
      <c r="AW494" s="1406">
        <v>1.404962776528541E-2</v>
      </c>
      <c r="AX494" s="1405" t="s">
        <v>1322</v>
      </c>
      <c r="AY494" s="1404">
        <v>1</v>
      </c>
      <c r="AZ494" s="1405" t="s">
        <v>808</v>
      </c>
      <c r="BA494" s="1405" t="s">
        <v>407</v>
      </c>
      <c r="BB494" s="1408"/>
      <c r="BC494" s="1408"/>
      <c r="BD494" s="1404">
        <v>0</v>
      </c>
      <c r="BE494" s="1405" t="s">
        <v>407</v>
      </c>
      <c r="BF494" s="1405" t="s">
        <v>407</v>
      </c>
      <c r="BG494" s="1404">
        <v>0</v>
      </c>
      <c r="BH494" s="1405" t="s">
        <v>407</v>
      </c>
      <c r="BI494" s="1405" t="s">
        <v>407</v>
      </c>
      <c r="BJ494" s="1404">
        <v>0</v>
      </c>
      <c r="BK494" s="1404">
        <v>0</v>
      </c>
      <c r="BL494" s="1404">
        <v>0</v>
      </c>
      <c r="BM494" s="1404">
        <v>0</v>
      </c>
      <c r="BN494" s="1408"/>
      <c r="BO494" s="1404">
        <v>0</v>
      </c>
      <c r="BP494" s="1405" t="s">
        <v>407</v>
      </c>
      <c r="BQ494" s="1405" t="s">
        <v>407</v>
      </c>
      <c r="BR494" s="1404">
        <v>0</v>
      </c>
      <c r="BS494" s="1405" t="s">
        <v>407</v>
      </c>
      <c r="BT494" s="1405" t="s">
        <v>407</v>
      </c>
      <c r="BU494" s="1405" t="s">
        <v>407</v>
      </c>
      <c r="BV494" s="1405" t="s">
        <v>407</v>
      </c>
      <c r="BW494" s="1404">
        <v>0</v>
      </c>
      <c r="BX494" s="1405" t="s">
        <v>407</v>
      </c>
      <c r="BY494" s="1405" t="s">
        <v>407</v>
      </c>
      <c r="BZ494" s="1405" t="s">
        <v>407</v>
      </c>
      <c r="CA494" s="1404">
        <v>0</v>
      </c>
      <c r="CB494" s="1405" t="s">
        <v>407</v>
      </c>
      <c r="CC494" s="1405" t="s">
        <v>677</v>
      </c>
      <c r="CD494" s="1404" t="b">
        <v>0</v>
      </c>
      <c r="CE494" s="1404" t="b">
        <v>0</v>
      </c>
      <c r="CF494" s="1404" t="b">
        <v>0</v>
      </c>
      <c r="CG494" s="1404" t="b">
        <v>0</v>
      </c>
      <c r="CH494" s="1404" t="b">
        <v>0</v>
      </c>
      <c r="CI494" s="1404" t="b">
        <v>0</v>
      </c>
      <c r="CJ494" s="1404" t="b">
        <v>1</v>
      </c>
      <c r="CK494" s="1404" t="b">
        <v>0</v>
      </c>
      <c r="CL494" s="1404" t="b">
        <v>0</v>
      </c>
      <c r="CM494" s="1405" t="s">
        <v>750</v>
      </c>
      <c r="CN494" s="1408"/>
      <c r="CO494" s="1408"/>
      <c r="CP494" s="1408"/>
      <c r="CQ494" s="1404">
        <v>1</v>
      </c>
      <c r="CR494" s="1408"/>
      <c r="CS494" s="1404">
        <v>1</v>
      </c>
      <c r="CT494" s="1405" t="s">
        <v>407</v>
      </c>
      <c r="CU494" s="1408"/>
    </row>
    <row r="495" spans="1:99" hidden="1" x14ac:dyDescent="0.2">
      <c r="A495" s="1404">
        <v>2024</v>
      </c>
      <c r="B495" s="1405" t="s">
        <v>178</v>
      </c>
      <c r="C495" s="1405" t="s">
        <v>984</v>
      </c>
      <c r="D495" s="1406">
        <v>1</v>
      </c>
      <c r="E495" s="1406">
        <v>0</v>
      </c>
      <c r="F495" s="1405" t="s">
        <v>238</v>
      </c>
      <c r="G495" s="1407" t="s">
        <v>705</v>
      </c>
      <c r="H495" s="1405" t="s">
        <v>407</v>
      </c>
      <c r="I495" s="1405" t="s">
        <v>694</v>
      </c>
      <c r="J495" s="1405" t="s">
        <v>298</v>
      </c>
      <c r="K495" s="1405" t="s">
        <v>985</v>
      </c>
      <c r="L495" s="1405" t="s">
        <v>407</v>
      </c>
      <c r="M495" s="1405" t="s">
        <v>407</v>
      </c>
      <c r="N495" s="1408"/>
      <c r="O495" s="1407">
        <v>126</v>
      </c>
      <c r="P495" s="1405" t="s">
        <v>695</v>
      </c>
      <c r="Q495" s="1405" t="s">
        <v>473</v>
      </c>
      <c r="R495" s="1409">
        <v>10134</v>
      </c>
      <c r="S495" s="1409">
        <v>4113</v>
      </c>
      <c r="T495" s="1409">
        <v>537</v>
      </c>
      <c r="U495" s="1407">
        <v>13767</v>
      </c>
      <c r="V495" s="1405" t="s">
        <v>696</v>
      </c>
      <c r="W495" s="1405" t="s">
        <v>706</v>
      </c>
      <c r="X495" s="1405" t="s">
        <v>707</v>
      </c>
      <c r="Y495" s="1405" t="s">
        <v>407</v>
      </c>
      <c r="Z495" s="1404">
        <v>1</v>
      </c>
      <c r="AA495" s="1404">
        <v>0</v>
      </c>
      <c r="AB495" s="1408"/>
      <c r="AC495" s="1408"/>
      <c r="AD495" s="1408"/>
      <c r="AE495" s="1408"/>
      <c r="AF495" s="1408"/>
      <c r="AG495" s="1406">
        <v>0</v>
      </c>
      <c r="AH495" s="1408"/>
      <c r="AI495" s="1406">
        <v>0</v>
      </c>
      <c r="AJ495" s="1408"/>
      <c r="AK495" s="1408"/>
      <c r="AL495" s="1408"/>
      <c r="AM495" s="1408"/>
      <c r="AN495" s="1408"/>
      <c r="AO495" s="1406">
        <v>0</v>
      </c>
      <c r="AP495" s="1408"/>
      <c r="AQ495" s="1406">
        <v>169129</v>
      </c>
      <c r="AR495" s="1404" t="s">
        <v>407</v>
      </c>
      <c r="AS495" s="1406">
        <v>463.36712328767123</v>
      </c>
      <c r="AT495" s="1406">
        <v>16.689263864219459</v>
      </c>
      <c r="AU495" s="1406">
        <v>4.5724010586902626E-2</v>
      </c>
      <c r="AV495" s="1406">
        <v>5.1281141343291745</v>
      </c>
      <c r="AW495" s="1406">
        <v>1.404962776528541E-2</v>
      </c>
      <c r="AX495" s="1405" t="s">
        <v>989</v>
      </c>
      <c r="AY495" s="1404">
        <v>1</v>
      </c>
      <c r="AZ495" s="1405" t="s">
        <v>808</v>
      </c>
      <c r="BA495" s="1405" t="s">
        <v>407</v>
      </c>
      <c r="BB495" s="1408"/>
      <c r="BC495" s="1408"/>
      <c r="BD495" s="1404">
        <v>0</v>
      </c>
      <c r="BE495" s="1405" t="s">
        <v>407</v>
      </c>
      <c r="BF495" s="1405" t="s">
        <v>407</v>
      </c>
      <c r="BG495" s="1404">
        <v>0</v>
      </c>
      <c r="BH495" s="1405" t="s">
        <v>407</v>
      </c>
      <c r="BI495" s="1405" t="s">
        <v>407</v>
      </c>
      <c r="BJ495" s="1404">
        <v>0</v>
      </c>
      <c r="BK495" s="1404">
        <v>0</v>
      </c>
      <c r="BL495" s="1404">
        <v>0</v>
      </c>
      <c r="BM495" s="1404">
        <v>0</v>
      </c>
      <c r="BN495" s="1408"/>
      <c r="BO495" s="1404">
        <v>0</v>
      </c>
      <c r="BP495" s="1405" t="s">
        <v>407</v>
      </c>
      <c r="BQ495" s="1405" t="s">
        <v>407</v>
      </c>
      <c r="BR495" s="1404">
        <v>0</v>
      </c>
      <c r="BS495" s="1405" t="s">
        <v>407</v>
      </c>
      <c r="BT495" s="1405" t="s">
        <v>407</v>
      </c>
      <c r="BU495" s="1405" t="s">
        <v>407</v>
      </c>
      <c r="BV495" s="1405" t="s">
        <v>846</v>
      </c>
      <c r="BW495" s="1404">
        <v>0</v>
      </c>
      <c r="BX495" s="1405" t="s">
        <v>407</v>
      </c>
      <c r="BY495" s="1405" t="s">
        <v>407</v>
      </c>
      <c r="BZ495" s="1405" t="s">
        <v>407</v>
      </c>
      <c r="CA495" s="1404">
        <v>0</v>
      </c>
      <c r="CB495" s="1405" t="s">
        <v>407</v>
      </c>
      <c r="CC495" s="1405" t="s">
        <v>677</v>
      </c>
      <c r="CD495" s="1404" t="b">
        <v>0</v>
      </c>
      <c r="CE495" s="1404" t="b">
        <v>0</v>
      </c>
      <c r="CF495" s="1404" t="b">
        <v>0</v>
      </c>
      <c r="CG495" s="1404" t="b">
        <v>0</v>
      </c>
      <c r="CH495" s="1404" t="b">
        <v>0</v>
      </c>
      <c r="CI495" s="1404" t="b">
        <v>0</v>
      </c>
      <c r="CJ495" s="1404" t="b">
        <v>1</v>
      </c>
      <c r="CK495" s="1404" t="b">
        <v>0</v>
      </c>
      <c r="CL495" s="1404" t="b">
        <v>0</v>
      </c>
      <c r="CM495" s="1405" t="s">
        <v>750</v>
      </c>
      <c r="CN495" s="1408"/>
      <c r="CO495" s="1408"/>
      <c r="CP495" s="1408"/>
      <c r="CQ495" s="1404">
        <v>1</v>
      </c>
      <c r="CR495" s="1408"/>
      <c r="CS495" s="1404">
        <v>1</v>
      </c>
      <c r="CT495" s="1405" t="s">
        <v>407</v>
      </c>
      <c r="CU495" s="1408"/>
    </row>
    <row r="496" spans="1:99" hidden="1" x14ac:dyDescent="0.2">
      <c r="A496" s="1404">
        <v>2024</v>
      </c>
      <c r="B496" s="1405" t="s">
        <v>178</v>
      </c>
      <c r="C496" s="1405" t="s">
        <v>976</v>
      </c>
      <c r="D496" s="1406">
        <v>1</v>
      </c>
      <c r="E496" s="1406">
        <v>0</v>
      </c>
      <c r="F496" s="1405" t="s">
        <v>238</v>
      </c>
      <c r="G496" s="1407" t="s">
        <v>705</v>
      </c>
      <c r="H496" s="1405" t="s">
        <v>407</v>
      </c>
      <c r="I496" s="1405" t="s">
        <v>694</v>
      </c>
      <c r="J496" s="1405" t="s">
        <v>298</v>
      </c>
      <c r="K496" s="1405" t="s">
        <v>977</v>
      </c>
      <c r="L496" s="1405" t="s">
        <v>407</v>
      </c>
      <c r="M496" s="1405" t="s">
        <v>407</v>
      </c>
      <c r="N496" s="1408"/>
      <c r="O496" s="1407">
        <v>126</v>
      </c>
      <c r="P496" s="1405" t="s">
        <v>695</v>
      </c>
      <c r="Q496" s="1405" t="s">
        <v>473</v>
      </c>
      <c r="R496" s="1409">
        <v>7976</v>
      </c>
      <c r="S496" s="1409">
        <v>3374</v>
      </c>
      <c r="T496" s="1409">
        <v>311</v>
      </c>
      <c r="U496" s="1407">
        <v>13767</v>
      </c>
      <c r="V496" s="1405" t="s">
        <v>696</v>
      </c>
      <c r="W496" s="1405" t="s">
        <v>706</v>
      </c>
      <c r="X496" s="1405" t="s">
        <v>707</v>
      </c>
      <c r="Y496" s="1405" t="s">
        <v>407</v>
      </c>
      <c r="Z496" s="1404">
        <v>1</v>
      </c>
      <c r="AA496" s="1404">
        <v>0</v>
      </c>
      <c r="AB496" s="1408"/>
      <c r="AC496" s="1408"/>
      <c r="AD496" s="1408"/>
      <c r="AE496" s="1408"/>
      <c r="AF496" s="1408"/>
      <c r="AG496" s="1408"/>
      <c r="AH496" s="1408"/>
      <c r="AI496" s="1406">
        <v>0</v>
      </c>
      <c r="AJ496" s="1408"/>
      <c r="AK496" s="1408"/>
      <c r="AL496" s="1408"/>
      <c r="AM496" s="1408"/>
      <c r="AN496" s="1408"/>
      <c r="AO496" s="1408"/>
      <c r="AP496" s="1408"/>
      <c r="AQ496" s="1406">
        <v>14880</v>
      </c>
      <c r="AR496" s="1404" t="s">
        <v>407</v>
      </c>
      <c r="AS496" s="1406">
        <v>40.767123287671232</v>
      </c>
      <c r="AT496" s="1406">
        <v>1.8655967903711133</v>
      </c>
      <c r="AU496" s="1406">
        <v>5.1112240832085296E-3</v>
      </c>
      <c r="AV496" s="1406">
        <v>5.1281141343291745</v>
      </c>
      <c r="AW496" s="1406">
        <v>1.404962776528541E-2</v>
      </c>
      <c r="AX496" s="1405" t="s">
        <v>407</v>
      </c>
      <c r="AY496" s="1404">
        <v>0</v>
      </c>
      <c r="AZ496" s="1405" t="s">
        <v>407</v>
      </c>
      <c r="BA496" s="1405" t="s">
        <v>407</v>
      </c>
      <c r="BB496" s="1408"/>
      <c r="BC496" s="1408"/>
      <c r="BD496" s="1404">
        <v>0</v>
      </c>
      <c r="BE496" s="1405" t="s">
        <v>407</v>
      </c>
      <c r="BF496" s="1405" t="s">
        <v>407</v>
      </c>
      <c r="BG496" s="1404">
        <v>0</v>
      </c>
      <c r="BH496" s="1405" t="s">
        <v>407</v>
      </c>
      <c r="BI496" s="1405" t="s">
        <v>407</v>
      </c>
      <c r="BJ496" s="1404">
        <v>0</v>
      </c>
      <c r="BK496" s="1404">
        <v>0</v>
      </c>
      <c r="BL496" s="1404">
        <v>0</v>
      </c>
      <c r="BM496" s="1404">
        <v>0</v>
      </c>
      <c r="BN496" s="1408"/>
      <c r="BO496" s="1404">
        <v>0</v>
      </c>
      <c r="BP496" s="1405" t="s">
        <v>407</v>
      </c>
      <c r="BQ496" s="1405" t="s">
        <v>407</v>
      </c>
      <c r="BR496" s="1404">
        <v>1</v>
      </c>
      <c r="BS496" s="1405" t="s">
        <v>751</v>
      </c>
      <c r="BT496" s="1405" t="s">
        <v>407</v>
      </c>
      <c r="BU496" s="1405" t="s">
        <v>407</v>
      </c>
      <c r="BV496" s="1405" t="s">
        <v>1316</v>
      </c>
      <c r="BW496" s="1404">
        <v>0</v>
      </c>
      <c r="BX496" s="1405" t="s">
        <v>407</v>
      </c>
      <c r="BY496" s="1405" t="s">
        <v>407</v>
      </c>
      <c r="BZ496" s="1405" t="s">
        <v>407</v>
      </c>
      <c r="CA496" s="1404">
        <v>0</v>
      </c>
      <c r="CB496" s="1405" t="s">
        <v>407</v>
      </c>
      <c r="CC496" s="1405" t="s">
        <v>677</v>
      </c>
      <c r="CD496" s="1404" t="b">
        <v>0</v>
      </c>
      <c r="CE496" s="1404" t="b">
        <v>0</v>
      </c>
      <c r="CF496" s="1404" t="b">
        <v>0</v>
      </c>
      <c r="CG496" s="1404" t="b">
        <v>0</v>
      </c>
      <c r="CH496" s="1404" t="b">
        <v>0</v>
      </c>
      <c r="CI496" s="1404" t="b">
        <v>0</v>
      </c>
      <c r="CJ496" s="1404" t="b">
        <v>1</v>
      </c>
      <c r="CK496" s="1404" t="b">
        <v>0</v>
      </c>
      <c r="CL496" s="1404" t="b">
        <v>0</v>
      </c>
      <c r="CM496" s="1405" t="s">
        <v>698</v>
      </c>
      <c r="CN496" s="1408"/>
      <c r="CO496" s="1408"/>
      <c r="CP496" s="1408"/>
      <c r="CQ496" s="1404">
        <v>1</v>
      </c>
      <c r="CR496" s="1408"/>
      <c r="CS496" s="1404">
        <v>1</v>
      </c>
      <c r="CT496" s="1405" t="s">
        <v>407</v>
      </c>
      <c r="CU496" s="1408"/>
    </row>
    <row r="497" spans="1:99" hidden="1" x14ac:dyDescent="0.2">
      <c r="A497" s="1404">
        <v>2024</v>
      </c>
      <c r="B497" s="1405" t="s">
        <v>189</v>
      </c>
      <c r="C497" s="1405" t="s">
        <v>730</v>
      </c>
      <c r="D497" s="1406">
        <v>1</v>
      </c>
      <c r="E497" s="1406">
        <v>0</v>
      </c>
      <c r="F497" s="1405" t="s">
        <v>238</v>
      </c>
      <c r="G497" s="1407" t="s">
        <v>705</v>
      </c>
      <c r="H497" s="1405" t="s">
        <v>407</v>
      </c>
      <c r="I497" s="1405" t="s">
        <v>694</v>
      </c>
      <c r="J497" s="1405" t="s">
        <v>342</v>
      </c>
      <c r="K497" s="1405" t="s">
        <v>732</v>
      </c>
      <c r="L497" s="1405" t="s">
        <v>407</v>
      </c>
      <c r="M497" s="1405" t="s">
        <v>716</v>
      </c>
      <c r="N497" s="1408"/>
      <c r="O497" s="1407">
        <v>126</v>
      </c>
      <c r="P497" s="1405" t="s">
        <v>695</v>
      </c>
      <c r="Q497" s="1405" t="s">
        <v>483</v>
      </c>
      <c r="R497" s="1409">
        <v>14037</v>
      </c>
      <c r="S497" s="1409">
        <v>9181</v>
      </c>
      <c r="T497" s="1409">
        <v>784</v>
      </c>
      <c r="U497" s="1407">
        <v>13767</v>
      </c>
      <c r="V497" s="1405" t="s">
        <v>696</v>
      </c>
      <c r="W497" s="1405" t="s">
        <v>706</v>
      </c>
      <c r="X497" s="1405" t="s">
        <v>707</v>
      </c>
      <c r="Y497" s="1405" t="s">
        <v>407</v>
      </c>
      <c r="Z497" s="1404">
        <v>1</v>
      </c>
      <c r="AA497" s="1404">
        <v>0</v>
      </c>
      <c r="AB497" s="1408"/>
      <c r="AC497" s="1408"/>
      <c r="AD497" s="1408"/>
      <c r="AE497" s="1408"/>
      <c r="AF497" s="1408"/>
      <c r="AG497" s="1408"/>
      <c r="AH497" s="1408"/>
      <c r="AI497" s="1406">
        <v>0</v>
      </c>
      <c r="AJ497" s="1408"/>
      <c r="AK497" s="1408"/>
      <c r="AL497" s="1408"/>
      <c r="AM497" s="1408"/>
      <c r="AN497" s="1408"/>
      <c r="AO497" s="1408"/>
      <c r="AP497" s="1408"/>
      <c r="AQ497" s="1406">
        <v>2880</v>
      </c>
      <c r="AR497" s="1404" t="s">
        <v>407</v>
      </c>
      <c r="AS497" s="1406">
        <v>7.8904109589041092</v>
      </c>
      <c r="AT497" s="1406">
        <v>0.20517204530882668</v>
      </c>
      <c r="AU497" s="1406">
        <v>5.6211519262692241E-4</v>
      </c>
      <c r="AV497" s="1406">
        <v>8.5020302594264477E-2</v>
      </c>
      <c r="AW497" s="1406">
        <v>2.3293233587469721E-4</v>
      </c>
      <c r="AX497" s="1405" t="s">
        <v>407</v>
      </c>
      <c r="AY497" s="1404">
        <v>0</v>
      </c>
      <c r="AZ497" s="1405" t="s">
        <v>407</v>
      </c>
      <c r="BA497" s="1405" t="s">
        <v>407</v>
      </c>
      <c r="BB497" s="1408"/>
      <c r="BC497" s="1408"/>
      <c r="BD497" s="1404">
        <v>0</v>
      </c>
      <c r="BE497" s="1405" t="s">
        <v>407</v>
      </c>
      <c r="BF497" s="1405" t="s">
        <v>407</v>
      </c>
      <c r="BG497" s="1404">
        <v>0</v>
      </c>
      <c r="BH497" s="1405" t="s">
        <v>407</v>
      </c>
      <c r="BI497" s="1405" t="s">
        <v>407</v>
      </c>
      <c r="BJ497" s="1404">
        <v>0</v>
      </c>
      <c r="BK497" s="1404">
        <v>0</v>
      </c>
      <c r="BL497" s="1404">
        <v>0</v>
      </c>
      <c r="BM497" s="1404">
        <v>0</v>
      </c>
      <c r="BN497" s="1408"/>
      <c r="BO497" s="1404">
        <v>0</v>
      </c>
      <c r="BP497" s="1405" t="s">
        <v>407</v>
      </c>
      <c r="BQ497" s="1405" t="s">
        <v>407</v>
      </c>
      <c r="BR497" s="1404">
        <v>1</v>
      </c>
      <c r="BS497" s="1405" t="s">
        <v>808</v>
      </c>
      <c r="BT497" s="1405" t="s">
        <v>407</v>
      </c>
      <c r="BU497" s="1405" t="s">
        <v>407</v>
      </c>
      <c r="BV497" s="1405" t="s">
        <v>846</v>
      </c>
      <c r="BW497" s="1404">
        <v>0</v>
      </c>
      <c r="BX497" s="1405" t="s">
        <v>407</v>
      </c>
      <c r="BY497" s="1405" t="s">
        <v>407</v>
      </c>
      <c r="BZ497" s="1405" t="s">
        <v>407</v>
      </c>
      <c r="CA497" s="1404">
        <v>0</v>
      </c>
      <c r="CB497" s="1405" t="s">
        <v>407</v>
      </c>
      <c r="CC497" s="1405" t="s">
        <v>677</v>
      </c>
      <c r="CD497" s="1404" t="b">
        <v>0</v>
      </c>
      <c r="CE497" s="1404" t="b">
        <v>0</v>
      </c>
      <c r="CF497" s="1404" t="b">
        <v>0</v>
      </c>
      <c r="CG497" s="1404" t="b">
        <v>0</v>
      </c>
      <c r="CH497" s="1404" t="b">
        <v>0</v>
      </c>
      <c r="CI497" s="1404" t="b">
        <v>0</v>
      </c>
      <c r="CJ497" s="1404" t="b">
        <v>1</v>
      </c>
      <c r="CK497" s="1404" t="b">
        <v>0</v>
      </c>
      <c r="CL497" s="1404" t="b">
        <v>0</v>
      </c>
      <c r="CM497" s="1405" t="s">
        <v>698</v>
      </c>
      <c r="CN497" s="1408"/>
      <c r="CO497" s="1408"/>
      <c r="CP497" s="1408"/>
      <c r="CQ497" s="1404">
        <v>1</v>
      </c>
      <c r="CR497" s="1408"/>
      <c r="CS497" s="1404">
        <v>1</v>
      </c>
      <c r="CT497" s="1405" t="s">
        <v>407</v>
      </c>
      <c r="CU497" s="1408"/>
    </row>
    <row r="498" spans="1:99" hidden="1" x14ac:dyDescent="0.2">
      <c r="A498" s="1404">
        <v>2024</v>
      </c>
      <c r="B498" s="1405" t="s">
        <v>178</v>
      </c>
      <c r="C498" s="1405" t="s">
        <v>969</v>
      </c>
      <c r="D498" s="1406">
        <v>1</v>
      </c>
      <c r="E498" s="1406">
        <v>0</v>
      </c>
      <c r="F498" s="1405" t="s">
        <v>238</v>
      </c>
      <c r="G498" s="1407" t="s">
        <v>705</v>
      </c>
      <c r="H498" s="1405" t="s">
        <v>407</v>
      </c>
      <c r="I498" s="1405" t="s">
        <v>694</v>
      </c>
      <c r="J498" s="1405" t="s">
        <v>298</v>
      </c>
      <c r="K498" s="1405" t="s">
        <v>970</v>
      </c>
      <c r="L498" s="1405" t="s">
        <v>407</v>
      </c>
      <c r="M498" s="1405" t="s">
        <v>407</v>
      </c>
      <c r="N498" s="1408"/>
      <c r="O498" s="1407">
        <v>126</v>
      </c>
      <c r="P498" s="1405" t="s">
        <v>695</v>
      </c>
      <c r="Q498" s="1405" t="s">
        <v>473</v>
      </c>
      <c r="R498" s="1409">
        <v>25586</v>
      </c>
      <c r="S498" s="1409">
        <v>11819</v>
      </c>
      <c r="T498" s="1409">
        <v>1268</v>
      </c>
      <c r="U498" s="1407">
        <v>13767</v>
      </c>
      <c r="V498" s="1405" t="s">
        <v>696</v>
      </c>
      <c r="W498" s="1405" t="s">
        <v>706</v>
      </c>
      <c r="X498" s="1405" t="s">
        <v>707</v>
      </c>
      <c r="Y498" s="1405" t="s">
        <v>407</v>
      </c>
      <c r="Z498" s="1404">
        <v>1</v>
      </c>
      <c r="AA498" s="1404">
        <v>0</v>
      </c>
      <c r="AB498" s="1408"/>
      <c r="AC498" s="1408"/>
      <c r="AD498" s="1408"/>
      <c r="AE498" s="1408"/>
      <c r="AF498" s="1408"/>
      <c r="AG498" s="1408"/>
      <c r="AH498" s="1408"/>
      <c r="AI498" s="1406">
        <v>0</v>
      </c>
      <c r="AJ498" s="1408"/>
      <c r="AK498" s="1408"/>
      <c r="AL498" s="1408"/>
      <c r="AM498" s="1408"/>
      <c r="AN498" s="1408"/>
      <c r="AO498" s="1408"/>
      <c r="AP498" s="1408"/>
      <c r="AQ498" s="1406">
        <v>371166</v>
      </c>
      <c r="AR498" s="1404" t="s">
        <v>407</v>
      </c>
      <c r="AS498" s="1406">
        <v>1016.8931506849315</v>
      </c>
      <c r="AT498" s="1406">
        <v>14.506605174704918</v>
      </c>
      <c r="AU498" s="1406">
        <v>3.9744123766314844E-2</v>
      </c>
      <c r="AV498" s="1406">
        <v>5.1281141343291745</v>
      </c>
      <c r="AW498" s="1406">
        <v>1.404962776528541E-2</v>
      </c>
      <c r="AX498" s="1405" t="s">
        <v>407</v>
      </c>
      <c r="AY498" s="1404">
        <v>0</v>
      </c>
      <c r="AZ498" s="1405" t="s">
        <v>407</v>
      </c>
      <c r="BA498" s="1405" t="s">
        <v>407</v>
      </c>
      <c r="BB498" s="1408"/>
      <c r="BC498" s="1408"/>
      <c r="BD498" s="1404">
        <v>0</v>
      </c>
      <c r="BE498" s="1405" t="s">
        <v>407</v>
      </c>
      <c r="BF498" s="1405" t="s">
        <v>407</v>
      </c>
      <c r="BG498" s="1404">
        <v>0</v>
      </c>
      <c r="BH498" s="1405" t="s">
        <v>407</v>
      </c>
      <c r="BI498" s="1405" t="s">
        <v>407</v>
      </c>
      <c r="BJ498" s="1404">
        <v>0</v>
      </c>
      <c r="BK498" s="1404">
        <v>0</v>
      </c>
      <c r="BL498" s="1404">
        <v>0</v>
      </c>
      <c r="BM498" s="1404">
        <v>0</v>
      </c>
      <c r="BN498" s="1408"/>
      <c r="BO498" s="1404">
        <v>0</v>
      </c>
      <c r="BP498" s="1405" t="s">
        <v>407</v>
      </c>
      <c r="BQ498" s="1405" t="s">
        <v>407</v>
      </c>
      <c r="BR498" s="1404">
        <v>1</v>
      </c>
      <c r="BS498" s="1405" t="s">
        <v>713</v>
      </c>
      <c r="BT498" s="1405" t="s">
        <v>407</v>
      </c>
      <c r="BU498" s="1405" t="s">
        <v>407</v>
      </c>
      <c r="BV498" s="1405" t="s">
        <v>1320</v>
      </c>
      <c r="BW498" s="1404">
        <v>0</v>
      </c>
      <c r="BX498" s="1405" t="s">
        <v>407</v>
      </c>
      <c r="BY498" s="1405" t="s">
        <v>407</v>
      </c>
      <c r="BZ498" s="1405" t="s">
        <v>407</v>
      </c>
      <c r="CA498" s="1404">
        <v>0</v>
      </c>
      <c r="CB498" s="1405" t="s">
        <v>407</v>
      </c>
      <c r="CC498" s="1405" t="s">
        <v>677</v>
      </c>
      <c r="CD498" s="1404" t="b">
        <v>0</v>
      </c>
      <c r="CE498" s="1404" t="b">
        <v>0</v>
      </c>
      <c r="CF498" s="1404" t="b">
        <v>0</v>
      </c>
      <c r="CG498" s="1404" t="b">
        <v>0</v>
      </c>
      <c r="CH498" s="1404" t="b">
        <v>0</v>
      </c>
      <c r="CI498" s="1404" t="b">
        <v>0</v>
      </c>
      <c r="CJ498" s="1404" t="b">
        <v>1</v>
      </c>
      <c r="CK498" s="1404" t="b">
        <v>0</v>
      </c>
      <c r="CL498" s="1404" t="b">
        <v>0</v>
      </c>
      <c r="CM498" s="1405" t="s">
        <v>698</v>
      </c>
      <c r="CN498" s="1408"/>
      <c r="CO498" s="1408"/>
      <c r="CP498" s="1408"/>
      <c r="CQ498" s="1404">
        <v>1</v>
      </c>
      <c r="CR498" s="1408"/>
      <c r="CS498" s="1404">
        <v>1</v>
      </c>
      <c r="CT498" s="1405" t="s">
        <v>407</v>
      </c>
      <c r="CU498" s="1408"/>
    </row>
    <row r="499" spans="1:99" hidden="1" x14ac:dyDescent="0.2">
      <c r="A499" s="1404">
        <v>2024</v>
      </c>
      <c r="B499" s="1405" t="s">
        <v>180</v>
      </c>
      <c r="C499" s="1405" t="s">
        <v>753</v>
      </c>
      <c r="D499" s="1406">
        <v>1</v>
      </c>
      <c r="E499" s="1406">
        <v>0</v>
      </c>
      <c r="F499" s="1405" t="s">
        <v>238</v>
      </c>
      <c r="G499" s="1407" t="s">
        <v>705</v>
      </c>
      <c r="H499" s="1405" t="s">
        <v>407</v>
      </c>
      <c r="I499" s="1405" t="s">
        <v>694</v>
      </c>
      <c r="J499" s="1405" t="s">
        <v>307</v>
      </c>
      <c r="K499" s="1405" t="s">
        <v>754</v>
      </c>
      <c r="L499" s="1405" t="s">
        <v>407</v>
      </c>
      <c r="M499" s="1405" t="s">
        <v>407</v>
      </c>
      <c r="N499" s="1408"/>
      <c r="O499" s="1407">
        <v>126</v>
      </c>
      <c r="P499" s="1405" t="s">
        <v>695</v>
      </c>
      <c r="Q499" s="1405" t="s">
        <v>475</v>
      </c>
      <c r="R499" s="1409">
        <v>40276</v>
      </c>
      <c r="S499" s="1409">
        <v>18858</v>
      </c>
      <c r="T499" s="1409">
        <v>2677</v>
      </c>
      <c r="U499" s="1407">
        <v>13767</v>
      </c>
      <c r="V499" s="1405" t="s">
        <v>696</v>
      </c>
      <c r="W499" s="1405" t="s">
        <v>706</v>
      </c>
      <c r="X499" s="1405" t="s">
        <v>707</v>
      </c>
      <c r="Y499" s="1405" t="s">
        <v>407</v>
      </c>
      <c r="Z499" s="1404">
        <v>1</v>
      </c>
      <c r="AA499" s="1404">
        <v>0</v>
      </c>
      <c r="AB499" s="1408"/>
      <c r="AC499" s="1408"/>
      <c r="AD499" s="1408"/>
      <c r="AE499" s="1408"/>
      <c r="AF499" s="1408"/>
      <c r="AG499" s="1406">
        <v>14830</v>
      </c>
      <c r="AH499" s="1408"/>
      <c r="AI499" s="1406">
        <v>14830</v>
      </c>
      <c r="AJ499" s="1408"/>
      <c r="AK499" s="1408"/>
      <c r="AL499" s="1408"/>
      <c r="AM499" s="1408"/>
      <c r="AN499" s="1408"/>
      <c r="AO499" s="1406">
        <v>30765</v>
      </c>
      <c r="AP499" s="1408"/>
      <c r="AQ499" s="1406">
        <v>30765</v>
      </c>
      <c r="AR499" s="1404" t="s">
        <v>407</v>
      </c>
      <c r="AS499" s="1406">
        <v>84.287671232876718</v>
      </c>
      <c r="AT499" s="1406">
        <v>0.76385440460820342</v>
      </c>
      <c r="AU499" s="1406">
        <v>2.0927517934471325E-3</v>
      </c>
      <c r="AV499" s="1406">
        <v>0.32484419211375604</v>
      </c>
      <c r="AW499" s="1406">
        <v>8.8998408798289324E-4</v>
      </c>
      <c r="AX499" s="1405" t="s">
        <v>407</v>
      </c>
      <c r="AY499" s="1404">
        <v>1</v>
      </c>
      <c r="AZ499" s="1405" t="s">
        <v>751</v>
      </c>
      <c r="BA499" s="1405" t="s">
        <v>407</v>
      </c>
      <c r="BB499" s="1408"/>
      <c r="BC499" s="1408"/>
      <c r="BD499" s="1404">
        <v>0</v>
      </c>
      <c r="BE499" s="1405" t="s">
        <v>407</v>
      </c>
      <c r="BF499" s="1405" t="s">
        <v>407</v>
      </c>
      <c r="BG499" s="1404">
        <v>0</v>
      </c>
      <c r="BH499" s="1405" t="s">
        <v>407</v>
      </c>
      <c r="BI499" s="1405" t="s">
        <v>407</v>
      </c>
      <c r="BJ499" s="1404">
        <v>0</v>
      </c>
      <c r="BK499" s="1404">
        <v>0</v>
      </c>
      <c r="BL499" s="1404">
        <v>0</v>
      </c>
      <c r="BM499" s="1404">
        <v>0</v>
      </c>
      <c r="BN499" s="1408"/>
      <c r="BO499" s="1404">
        <v>0</v>
      </c>
      <c r="BP499" s="1405" t="s">
        <v>407</v>
      </c>
      <c r="BQ499" s="1405" t="s">
        <v>407</v>
      </c>
      <c r="BR499" s="1404">
        <v>0</v>
      </c>
      <c r="BS499" s="1405" t="s">
        <v>407</v>
      </c>
      <c r="BT499" s="1405" t="s">
        <v>407</v>
      </c>
      <c r="BU499" s="1405" t="s">
        <v>407</v>
      </c>
      <c r="BV499" s="1405" t="s">
        <v>755</v>
      </c>
      <c r="BW499" s="1404">
        <v>0</v>
      </c>
      <c r="BX499" s="1405" t="s">
        <v>407</v>
      </c>
      <c r="BY499" s="1405" t="s">
        <v>407</v>
      </c>
      <c r="BZ499" s="1405" t="s">
        <v>407</v>
      </c>
      <c r="CA499" s="1404">
        <v>0</v>
      </c>
      <c r="CB499" s="1405" t="s">
        <v>407</v>
      </c>
      <c r="CC499" s="1405" t="s">
        <v>677</v>
      </c>
      <c r="CD499" s="1404" t="b">
        <v>0</v>
      </c>
      <c r="CE499" s="1404" t="b">
        <v>0</v>
      </c>
      <c r="CF499" s="1404" t="b">
        <v>0</v>
      </c>
      <c r="CG499" s="1404" t="b">
        <v>0</v>
      </c>
      <c r="CH499" s="1404" t="b">
        <v>0</v>
      </c>
      <c r="CI499" s="1404" t="b">
        <v>0</v>
      </c>
      <c r="CJ499" s="1404" t="b">
        <v>1</v>
      </c>
      <c r="CK499" s="1404" t="b">
        <v>0</v>
      </c>
      <c r="CL499" s="1404" t="b">
        <v>0</v>
      </c>
      <c r="CM499" s="1405" t="s">
        <v>750</v>
      </c>
      <c r="CN499" s="1408"/>
      <c r="CO499" s="1408"/>
      <c r="CP499" s="1408"/>
      <c r="CQ499" s="1404">
        <v>1</v>
      </c>
      <c r="CR499" s="1408"/>
      <c r="CS499" s="1404">
        <v>1</v>
      </c>
      <c r="CT499" s="1405" t="s">
        <v>407</v>
      </c>
      <c r="CU499" s="1408"/>
    </row>
    <row r="500" spans="1:99" hidden="1" x14ac:dyDescent="0.2">
      <c r="A500" s="1404">
        <v>2024</v>
      </c>
      <c r="B500" s="1405" t="s">
        <v>185</v>
      </c>
      <c r="C500" s="1405" t="s">
        <v>1145</v>
      </c>
      <c r="D500" s="1406">
        <v>1</v>
      </c>
      <c r="E500" s="1406">
        <v>0</v>
      </c>
      <c r="F500" s="1405" t="s">
        <v>238</v>
      </c>
      <c r="G500" s="1407" t="s">
        <v>705</v>
      </c>
      <c r="H500" s="1405" t="s">
        <v>407</v>
      </c>
      <c r="I500" s="1405" t="s">
        <v>694</v>
      </c>
      <c r="J500" s="1405" t="s">
        <v>328</v>
      </c>
      <c r="K500" s="1405" t="s">
        <v>950</v>
      </c>
      <c r="L500" s="1405" t="s">
        <v>407</v>
      </c>
      <c r="M500" s="1405" t="s">
        <v>407</v>
      </c>
      <c r="N500" s="1408"/>
      <c r="O500" s="1407">
        <v>126</v>
      </c>
      <c r="P500" s="1405" t="s">
        <v>695</v>
      </c>
      <c r="Q500" s="1405" t="s">
        <v>480</v>
      </c>
      <c r="R500" s="1409">
        <v>20301</v>
      </c>
      <c r="S500" s="1409">
        <v>10009</v>
      </c>
      <c r="T500" s="1409">
        <v>1518</v>
      </c>
      <c r="U500" s="1407">
        <v>13767</v>
      </c>
      <c r="V500" s="1405" t="s">
        <v>696</v>
      </c>
      <c r="W500" s="1405" t="s">
        <v>706</v>
      </c>
      <c r="X500" s="1405" t="s">
        <v>707</v>
      </c>
      <c r="Y500" s="1405" t="s">
        <v>407</v>
      </c>
      <c r="Z500" s="1404">
        <v>1</v>
      </c>
      <c r="AA500" s="1404">
        <v>0</v>
      </c>
      <c r="AB500" s="1408"/>
      <c r="AC500" s="1408"/>
      <c r="AD500" s="1408"/>
      <c r="AE500" s="1408"/>
      <c r="AF500" s="1408"/>
      <c r="AG500" s="1408"/>
      <c r="AH500" s="1408"/>
      <c r="AI500" s="1406">
        <v>0</v>
      </c>
      <c r="AJ500" s="1408"/>
      <c r="AK500" s="1408"/>
      <c r="AL500" s="1408"/>
      <c r="AM500" s="1408"/>
      <c r="AN500" s="1408"/>
      <c r="AO500" s="1408"/>
      <c r="AP500" s="1408"/>
      <c r="AQ500" s="1406">
        <v>320</v>
      </c>
      <c r="AR500" s="1404" t="s">
        <v>407</v>
      </c>
      <c r="AS500" s="1406">
        <v>0.87671232876712324</v>
      </c>
      <c r="AT500" s="1406">
        <v>1.5762770306881436E-2</v>
      </c>
      <c r="AU500" s="1406">
        <v>4.3185672073647772E-5</v>
      </c>
      <c r="AV500" s="1406">
        <v>0.83408419019079494</v>
      </c>
      <c r="AW500" s="1406">
        <v>2.2851621649062877E-3</v>
      </c>
      <c r="AX500" s="1405" t="s">
        <v>407</v>
      </c>
      <c r="AY500" s="1404">
        <v>0</v>
      </c>
      <c r="AZ500" s="1405" t="s">
        <v>407</v>
      </c>
      <c r="BA500" s="1405" t="s">
        <v>407</v>
      </c>
      <c r="BB500" s="1408"/>
      <c r="BC500" s="1408"/>
      <c r="BD500" s="1404">
        <v>0</v>
      </c>
      <c r="BE500" s="1405" t="s">
        <v>407</v>
      </c>
      <c r="BF500" s="1405" t="s">
        <v>407</v>
      </c>
      <c r="BG500" s="1404">
        <v>0</v>
      </c>
      <c r="BH500" s="1405" t="s">
        <v>407</v>
      </c>
      <c r="BI500" s="1405" t="s">
        <v>407</v>
      </c>
      <c r="BJ500" s="1404">
        <v>0</v>
      </c>
      <c r="BK500" s="1404">
        <v>0</v>
      </c>
      <c r="BL500" s="1404">
        <v>0</v>
      </c>
      <c r="BM500" s="1404">
        <v>0</v>
      </c>
      <c r="BN500" s="1408"/>
      <c r="BO500" s="1404">
        <v>0</v>
      </c>
      <c r="BP500" s="1405" t="s">
        <v>407</v>
      </c>
      <c r="BQ500" s="1405" t="s">
        <v>407</v>
      </c>
      <c r="BR500" s="1404">
        <v>1</v>
      </c>
      <c r="BS500" s="1405" t="s">
        <v>751</v>
      </c>
      <c r="BT500" s="1405" t="s">
        <v>407</v>
      </c>
      <c r="BU500" s="1405" t="s">
        <v>407</v>
      </c>
      <c r="BV500" s="1405" t="s">
        <v>1146</v>
      </c>
      <c r="BW500" s="1404">
        <v>0</v>
      </c>
      <c r="BX500" s="1405" t="s">
        <v>407</v>
      </c>
      <c r="BY500" s="1405" t="s">
        <v>407</v>
      </c>
      <c r="BZ500" s="1405" t="s">
        <v>407</v>
      </c>
      <c r="CA500" s="1404">
        <v>0</v>
      </c>
      <c r="CB500" s="1405" t="s">
        <v>407</v>
      </c>
      <c r="CC500" s="1405" t="s">
        <v>677</v>
      </c>
      <c r="CD500" s="1404" t="b">
        <v>0</v>
      </c>
      <c r="CE500" s="1404" t="b">
        <v>0</v>
      </c>
      <c r="CF500" s="1404" t="b">
        <v>0</v>
      </c>
      <c r="CG500" s="1404" t="b">
        <v>0</v>
      </c>
      <c r="CH500" s="1404" t="b">
        <v>0</v>
      </c>
      <c r="CI500" s="1404" t="b">
        <v>0</v>
      </c>
      <c r="CJ500" s="1404" t="b">
        <v>1</v>
      </c>
      <c r="CK500" s="1404" t="b">
        <v>0</v>
      </c>
      <c r="CL500" s="1404" t="b">
        <v>0</v>
      </c>
      <c r="CM500" s="1405" t="s">
        <v>698</v>
      </c>
      <c r="CN500" s="1408"/>
      <c r="CO500" s="1408"/>
      <c r="CP500" s="1408"/>
      <c r="CQ500" s="1404">
        <v>1</v>
      </c>
      <c r="CR500" s="1408"/>
      <c r="CS500" s="1404">
        <v>1</v>
      </c>
      <c r="CT500" s="1405" t="s">
        <v>407</v>
      </c>
      <c r="CU500" s="1408"/>
    </row>
    <row r="501" spans="1:99" hidden="1" x14ac:dyDescent="0.2">
      <c r="A501" s="1404">
        <v>2024</v>
      </c>
      <c r="B501" s="1405" t="s">
        <v>178</v>
      </c>
      <c r="C501" s="1405" t="s">
        <v>981</v>
      </c>
      <c r="D501" s="1406">
        <v>1</v>
      </c>
      <c r="E501" s="1406">
        <v>0</v>
      </c>
      <c r="F501" s="1405" t="s">
        <v>238</v>
      </c>
      <c r="G501" s="1407" t="s">
        <v>705</v>
      </c>
      <c r="H501" s="1405" t="s">
        <v>407</v>
      </c>
      <c r="I501" s="1405" t="s">
        <v>694</v>
      </c>
      <c r="J501" s="1405" t="s">
        <v>298</v>
      </c>
      <c r="K501" s="1405" t="s">
        <v>982</v>
      </c>
      <c r="L501" s="1405" t="s">
        <v>407</v>
      </c>
      <c r="M501" s="1405" t="s">
        <v>407</v>
      </c>
      <c r="N501" s="1408"/>
      <c r="O501" s="1407">
        <v>126</v>
      </c>
      <c r="P501" s="1405" t="s">
        <v>695</v>
      </c>
      <c r="Q501" s="1405" t="s">
        <v>473</v>
      </c>
      <c r="R501" s="1409">
        <v>31378</v>
      </c>
      <c r="S501" s="1409">
        <v>15132</v>
      </c>
      <c r="T501" s="1409">
        <v>2440</v>
      </c>
      <c r="U501" s="1407">
        <v>13767</v>
      </c>
      <c r="V501" s="1405" t="s">
        <v>696</v>
      </c>
      <c r="W501" s="1405" t="s">
        <v>706</v>
      </c>
      <c r="X501" s="1405" t="s">
        <v>707</v>
      </c>
      <c r="Y501" s="1405" t="s">
        <v>407</v>
      </c>
      <c r="Z501" s="1404">
        <v>1</v>
      </c>
      <c r="AA501" s="1404">
        <v>0</v>
      </c>
      <c r="AB501" s="1408"/>
      <c r="AC501" s="1408"/>
      <c r="AD501" s="1408"/>
      <c r="AE501" s="1408"/>
      <c r="AF501" s="1408"/>
      <c r="AG501" s="1408"/>
      <c r="AH501" s="1408"/>
      <c r="AI501" s="1406">
        <v>0</v>
      </c>
      <c r="AJ501" s="1408"/>
      <c r="AK501" s="1408"/>
      <c r="AL501" s="1408"/>
      <c r="AM501" s="1408"/>
      <c r="AN501" s="1408"/>
      <c r="AO501" s="1408"/>
      <c r="AP501" s="1408"/>
      <c r="AQ501" s="1406">
        <v>833225</v>
      </c>
      <c r="AR501" s="1404" t="s">
        <v>407</v>
      </c>
      <c r="AS501" s="1406">
        <v>2282.8082191780823</v>
      </c>
      <c r="AT501" s="1406">
        <v>26.554433042258907</v>
      </c>
      <c r="AU501" s="1406">
        <v>7.2751871348654545E-2</v>
      </c>
      <c r="AV501" s="1406">
        <v>5.1281141343291745</v>
      </c>
      <c r="AW501" s="1406">
        <v>1.404962776528541E-2</v>
      </c>
      <c r="AX501" s="1405" t="s">
        <v>407</v>
      </c>
      <c r="AY501" s="1404">
        <v>0</v>
      </c>
      <c r="AZ501" s="1405" t="s">
        <v>407</v>
      </c>
      <c r="BA501" s="1405" t="s">
        <v>407</v>
      </c>
      <c r="BB501" s="1408"/>
      <c r="BC501" s="1408"/>
      <c r="BD501" s="1404">
        <v>0</v>
      </c>
      <c r="BE501" s="1405" t="s">
        <v>407</v>
      </c>
      <c r="BF501" s="1405" t="s">
        <v>407</v>
      </c>
      <c r="BG501" s="1404">
        <v>0</v>
      </c>
      <c r="BH501" s="1405" t="s">
        <v>407</v>
      </c>
      <c r="BI501" s="1405" t="s">
        <v>407</v>
      </c>
      <c r="BJ501" s="1404">
        <v>0</v>
      </c>
      <c r="BK501" s="1404">
        <v>0</v>
      </c>
      <c r="BL501" s="1404">
        <v>0</v>
      </c>
      <c r="BM501" s="1404">
        <v>0</v>
      </c>
      <c r="BN501" s="1408"/>
      <c r="BO501" s="1404">
        <v>0</v>
      </c>
      <c r="BP501" s="1405" t="s">
        <v>407</v>
      </c>
      <c r="BQ501" s="1405" t="s">
        <v>407</v>
      </c>
      <c r="BR501" s="1404">
        <v>1</v>
      </c>
      <c r="BS501" s="1405" t="s">
        <v>808</v>
      </c>
      <c r="BT501" s="1405" t="s">
        <v>407</v>
      </c>
      <c r="BU501" s="1405" t="s">
        <v>407</v>
      </c>
      <c r="BV501" s="1405" t="s">
        <v>846</v>
      </c>
      <c r="BW501" s="1404">
        <v>0</v>
      </c>
      <c r="BX501" s="1405" t="s">
        <v>407</v>
      </c>
      <c r="BY501" s="1405" t="s">
        <v>407</v>
      </c>
      <c r="BZ501" s="1405" t="s">
        <v>407</v>
      </c>
      <c r="CA501" s="1404">
        <v>0</v>
      </c>
      <c r="CB501" s="1405" t="s">
        <v>407</v>
      </c>
      <c r="CC501" s="1405" t="s">
        <v>677</v>
      </c>
      <c r="CD501" s="1404" t="b">
        <v>0</v>
      </c>
      <c r="CE501" s="1404" t="b">
        <v>0</v>
      </c>
      <c r="CF501" s="1404" t="b">
        <v>0</v>
      </c>
      <c r="CG501" s="1404" t="b">
        <v>0</v>
      </c>
      <c r="CH501" s="1404" t="b">
        <v>0</v>
      </c>
      <c r="CI501" s="1404" t="b">
        <v>0</v>
      </c>
      <c r="CJ501" s="1404" t="b">
        <v>1</v>
      </c>
      <c r="CK501" s="1404" t="b">
        <v>0</v>
      </c>
      <c r="CL501" s="1404" t="b">
        <v>0</v>
      </c>
      <c r="CM501" s="1405" t="s">
        <v>698</v>
      </c>
      <c r="CN501" s="1408"/>
      <c r="CO501" s="1408"/>
      <c r="CP501" s="1408"/>
      <c r="CQ501" s="1404">
        <v>1</v>
      </c>
      <c r="CR501" s="1408"/>
      <c r="CS501" s="1404">
        <v>1</v>
      </c>
      <c r="CT501" s="1405" t="s">
        <v>407</v>
      </c>
      <c r="CU501" s="1408"/>
    </row>
    <row r="502" spans="1:99" hidden="1" x14ac:dyDescent="0.2">
      <c r="A502" s="1404">
        <v>2024</v>
      </c>
      <c r="B502" s="1405" t="s">
        <v>178</v>
      </c>
      <c r="C502" s="1405" t="s">
        <v>960</v>
      </c>
      <c r="D502" s="1406">
        <v>1</v>
      </c>
      <c r="E502" s="1406">
        <v>0</v>
      </c>
      <c r="F502" s="1405" t="s">
        <v>238</v>
      </c>
      <c r="G502" s="1407" t="s">
        <v>705</v>
      </c>
      <c r="H502" s="1405" t="s">
        <v>407</v>
      </c>
      <c r="I502" s="1405" t="s">
        <v>694</v>
      </c>
      <c r="J502" s="1405" t="s">
        <v>298</v>
      </c>
      <c r="K502" s="1405" t="s">
        <v>961</v>
      </c>
      <c r="L502" s="1405" t="s">
        <v>407</v>
      </c>
      <c r="M502" s="1405" t="s">
        <v>407</v>
      </c>
      <c r="N502" s="1408"/>
      <c r="O502" s="1407">
        <v>126</v>
      </c>
      <c r="P502" s="1405" t="s">
        <v>695</v>
      </c>
      <c r="Q502" s="1405" t="s">
        <v>473</v>
      </c>
      <c r="R502" s="1409">
        <v>5901</v>
      </c>
      <c r="S502" s="1409">
        <v>2780</v>
      </c>
      <c r="T502" s="1409">
        <v>319</v>
      </c>
      <c r="U502" s="1407">
        <v>13767</v>
      </c>
      <c r="V502" s="1405" t="s">
        <v>696</v>
      </c>
      <c r="W502" s="1405" t="s">
        <v>706</v>
      </c>
      <c r="X502" s="1405" t="s">
        <v>707</v>
      </c>
      <c r="Y502" s="1405" t="s">
        <v>407</v>
      </c>
      <c r="Z502" s="1404">
        <v>1</v>
      </c>
      <c r="AA502" s="1404">
        <v>0</v>
      </c>
      <c r="AB502" s="1408"/>
      <c r="AC502" s="1408"/>
      <c r="AD502" s="1408"/>
      <c r="AE502" s="1408"/>
      <c r="AF502" s="1408"/>
      <c r="AG502" s="1408"/>
      <c r="AH502" s="1408"/>
      <c r="AI502" s="1406">
        <v>0</v>
      </c>
      <c r="AJ502" s="1408"/>
      <c r="AK502" s="1408"/>
      <c r="AL502" s="1408"/>
      <c r="AM502" s="1408"/>
      <c r="AN502" s="1408"/>
      <c r="AO502" s="1408"/>
      <c r="AP502" s="1408"/>
      <c r="AQ502" s="1406">
        <v>1890</v>
      </c>
      <c r="AR502" s="1404" t="s">
        <v>407</v>
      </c>
      <c r="AS502" s="1406">
        <v>5.1780821917808222</v>
      </c>
      <c r="AT502" s="1406">
        <v>0.32028469750889682</v>
      </c>
      <c r="AU502" s="1406">
        <v>8.774923219421831E-4</v>
      </c>
      <c r="AV502" s="1406">
        <v>5.1281141343291745</v>
      </c>
      <c r="AW502" s="1406">
        <v>1.404962776528541E-2</v>
      </c>
      <c r="AX502" s="1405" t="s">
        <v>1319</v>
      </c>
      <c r="AY502" s="1404">
        <v>0</v>
      </c>
      <c r="AZ502" s="1405" t="s">
        <v>407</v>
      </c>
      <c r="BA502" s="1405" t="s">
        <v>407</v>
      </c>
      <c r="BB502" s="1408"/>
      <c r="BC502" s="1408"/>
      <c r="BD502" s="1404">
        <v>0</v>
      </c>
      <c r="BE502" s="1405" t="s">
        <v>407</v>
      </c>
      <c r="BF502" s="1405" t="s">
        <v>407</v>
      </c>
      <c r="BG502" s="1404">
        <v>0</v>
      </c>
      <c r="BH502" s="1405" t="s">
        <v>407</v>
      </c>
      <c r="BI502" s="1405" t="s">
        <v>407</v>
      </c>
      <c r="BJ502" s="1404">
        <v>0</v>
      </c>
      <c r="BK502" s="1404">
        <v>0</v>
      </c>
      <c r="BL502" s="1404">
        <v>0</v>
      </c>
      <c r="BM502" s="1404">
        <v>0</v>
      </c>
      <c r="BN502" s="1408"/>
      <c r="BO502" s="1404">
        <v>0</v>
      </c>
      <c r="BP502" s="1405" t="s">
        <v>407</v>
      </c>
      <c r="BQ502" s="1405" t="s">
        <v>407</v>
      </c>
      <c r="BR502" s="1404">
        <v>1</v>
      </c>
      <c r="BS502" s="1405" t="s">
        <v>794</v>
      </c>
      <c r="BT502" s="1405" t="s">
        <v>407</v>
      </c>
      <c r="BU502" s="1405" t="s">
        <v>407</v>
      </c>
      <c r="BV502" s="1405" t="s">
        <v>407</v>
      </c>
      <c r="BW502" s="1404">
        <v>0</v>
      </c>
      <c r="BX502" s="1405" t="s">
        <v>407</v>
      </c>
      <c r="BY502" s="1405" t="s">
        <v>407</v>
      </c>
      <c r="BZ502" s="1405" t="s">
        <v>407</v>
      </c>
      <c r="CA502" s="1404">
        <v>0</v>
      </c>
      <c r="CB502" s="1405" t="s">
        <v>407</v>
      </c>
      <c r="CC502" s="1405" t="s">
        <v>677</v>
      </c>
      <c r="CD502" s="1404" t="b">
        <v>0</v>
      </c>
      <c r="CE502" s="1404" t="b">
        <v>0</v>
      </c>
      <c r="CF502" s="1404" t="b">
        <v>0</v>
      </c>
      <c r="CG502" s="1404" t="b">
        <v>0</v>
      </c>
      <c r="CH502" s="1404" t="b">
        <v>0</v>
      </c>
      <c r="CI502" s="1404" t="b">
        <v>0</v>
      </c>
      <c r="CJ502" s="1404" t="b">
        <v>1</v>
      </c>
      <c r="CK502" s="1404" t="b">
        <v>0</v>
      </c>
      <c r="CL502" s="1404" t="b">
        <v>0</v>
      </c>
      <c r="CM502" s="1405" t="s">
        <v>698</v>
      </c>
      <c r="CN502" s="1408"/>
      <c r="CO502" s="1408"/>
      <c r="CP502" s="1408"/>
      <c r="CQ502" s="1404">
        <v>1</v>
      </c>
      <c r="CR502" s="1408"/>
      <c r="CS502" s="1404">
        <v>1</v>
      </c>
      <c r="CT502" s="1405" t="s">
        <v>407</v>
      </c>
      <c r="CU502" s="1408"/>
    </row>
    <row r="503" spans="1:99" hidden="1" x14ac:dyDescent="0.2">
      <c r="A503" s="1404">
        <v>2024</v>
      </c>
      <c r="B503" s="1405" t="s">
        <v>185</v>
      </c>
      <c r="C503" s="1405" t="s">
        <v>802</v>
      </c>
      <c r="D503" s="1406">
        <v>1</v>
      </c>
      <c r="E503" s="1406">
        <v>0</v>
      </c>
      <c r="F503" s="1405" t="s">
        <v>238</v>
      </c>
      <c r="G503" s="1407" t="s">
        <v>705</v>
      </c>
      <c r="H503" s="1405" t="s">
        <v>407</v>
      </c>
      <c r="I503" s="1405" t="s">
        <v>694</v>
      </c>
      <c r="J503" s="1405" t="s">
        <v>328</v>
      </c>
      <c r="K503" s="1405" t="s">
        <v>803</v>
      </c>
      <c r="L503" s="1405" t="s">
        <v>407</v>
      </c>
      <c r="M503" s="1405" t="s">
        <v>407</v>
      </c>
      <c r="N503" s="1408"/>
      <c r="O503" s="1407">
        <v>126</v>
      </c>
      <c r="P503" s="1405" t="s">
        <v>695</v>
      </c>
      <c r="Q503" s="1405" t="s">
        <v>480</v>
      </c>
      <c r="R503" s="1409">
        <v>37270</v>
      </c>
      <c r="S503" s="1409">
        <v>16700</v>
      </c>
      <c r="T503" s="1409">
        <v>1208</v>
      </c>
      <c r="U503" s="1407">
        <v>13767</v>
      </c>
      <c r="V503" s="1405" t="s">
        <v>696</v>
      </c>
      <c r="W503" s="1405" t="s">
        <v>706</v>
      </c>
      <c r="X503" s="1405" t="s">
        <v>707</v>
      </c>
      <c r="Y503" s="1405" t="s">
        <v>407</v>
      </c>
      <c r="Z503" s="1404">
        <v>1</v>
      </c>
      <c r="AA503" s="1404">
        <v>0</v>
      </c>
      <c r="AB503" s="1408"/>
      <c r="AC503" s="1408"/>
      <c r="AD503" s="1408"/>
      <c r="AE503" s="1408"/>
      <c r="AF503" s="1408"/>
      <c r="AG503" s="1408"/>
      <c r="AH503" s="1408"/>
      <c r="AI503" s="1406">
        <v>0</v>
      </c>
      <c r="AJ503" s="1408"/>
      <c r="AK503" s="1408"/>
      <c r="AL503" s="1408"/>
      <c r="AM503" s="1408"/>
      <c r="AN503" s="1408"/>
      <c r="AO503" s="1408"/>
      <c r="AP503" s="1408"/>
      <c r="AQ503" s="1406">
        <v>92508</v>
      </c>
      <c r="AR503" s="1404" t="s">
        <v>407</v>
      </c>
      <c r="AS503" s="1406">
        <v>253.44657534246576</v>
      </c>
      <c r="AT503" s="1406">
        <v>2.4821035685537964</v>
      </c>
      <c r="AU503" s="1406">
        <v>6.8002837494624564E-3</v>
      </c>
      <c r="AV503" s="1406">
        <v>0.83408419019079494</v>
      </c>
      <c r="AW503" s="1406">
        <v>2.2851621649062877E-3</v>
      </c>
      <c r="AX503" s="1405" t="s">
        <v>407</v>
      </c>
      <c r="AY503" s="1404">
        <v>0</v>
      </c>
      <c r="AZ503" s="1405" t="s">
        <v>407</v>
      </c>
      <c r="BA503" s="1405" t="s">
        <v>407</v>
      </c>
      <c r="BB503" s="1408"/>
      <c r="BC503" s="1408"/>
      <c r="BD503" s="1404">
        <v>0</v>
      </c>
      <c r="BE503" s="1405" t="s">
        <v>407</v>
      </c>
      <c r="BF503" s="1405" t="s">
        <v>407</v>
      </c>
      <c r="BG503" s="1404">
        <v>0</v>
      </c>
      <c r="BH503" s="1405" t="s">
        <v>407</v>
      </c>
      <c r="BI503" s="1405" t="s">
        <v>407</v>
      </c>
      <c r="BJ503" s="1404">
        <v>0</v>
      </c>
      <c r="BK503" s="1404">
        <v>0</v>
      </c>
      <c r="BL503" s="1404">
        <v>0</v>
      </c>
      <c r="BM503" s="1404">
        <v>0</v>
      </c>
      <c r="BN503" s="1408"/>
      <c r="BO503" s="1404">
        <v>0</v>
      </c>
      <c r="BP503" s="1405" t="s">
        <v>407</v>
      </c>
      <c r="BQ503" s="1405" t="s">
        <v>407</v>
      </c>
      <c r="BR503" s="1404">
        <v>1</v>
      </c>
      <c r="BS503" s="1405" t="s">
        <v>751</v>
      </c>
      <c r="BT503" s="1405" t="s">
        <v>407</v>
      </c>
      <c r="BU503" s="1405" t="s">
        <v>407</v>
      </c>
      <c r="BV503" s="1405" t="s">
        <v>1144</v>
      </c>
      <c r="BW503" s="1404">
        <v>0</v>
      </c>
      <c r="BX503" s="1405" t="s">
        <v>407</v>
      </c>
      <c r="BY503" s="1405" t="s">
        <v>407</v>
      </c>
      <c r="BZ503" s="1405" t="s">
        <v>407</v>
      </c>
      <c r="CA503" s="1404">
        <v>0</v>
      </c>
      <c r="CB503" s="1405" t="s">
        <v>407</v>
      </c>
      <c r="CC503" s="1405" t="s">
        <v>677</v>
      </c>
      <c r="CD503" s="1404" t="b">
        <v>0</v>
      </c>
      <c r="CE503" s="1404" t="b">
        <v>0</v>
      </c>
      <c r="CF503" s="1404" t="b">
        <v>0</v>
      </c>
      <c r="CG503" s="1404" t="b">
        <v>0</v>
      </c>
      <c r="CH503" s="1404" t="b">
        <v>0</v>
      </c>
      <c r="CI503" s="1404" t="b">
        <v>0</v>
      </c>
      <c r="CJ503" s="1404" t="b">
        <v>1</v>
      </c>
      <c r="CK503" s="1404" t="b">
        <v>0</v>
      </c>
      <c r="CL503" s="1404" t="b">
        <v>0</v>
      </c>
      <c r="CM503" s="1405" t="s">
        <v>698</v>
      </c>
      <c r="CN503" s="1408"/>
      <c r="CO503" s="1408"/>
      <c r="CP503" s="1408"/>
      <c r="CQ503" s="1404">
        <v>1</v>
      </c>
      <c r="CR503" s="1408"/>
      <c r="CS503" s="1404">
        <v>1</v>
      </c>
      <c r="CT503" s="1405" t="s">
        <v>407</v>
      </c>
      <c r="CU503" s="1408"/>
    </row>
    <row r="504" spans="1:99" hidden="1" x14ac:dyDescent="0.2">
      <c r="A504" s="1404">
        <v>2024</v>
      </c>
      <c r="B504" s="1405" t="s">
        <v>178</v>
      </c>
      <c r="C504" s="1405" t="s">
        <v>974</v>
      </c>
      <c r="D504" s="1406">
        <v>1</v>
      </c>
      <c r="E504" s="1406">
        <v>0</v>
      </c>
      <c r="F504" s="1405" t="s">
        <v>238</v>
      </c>
      <c r="G504" s="1407" t="s">
        <v>705</v>
      </c>
      <c r="H504" s="1405" t="s">
        <v>407</v>
      </c>
      <c r="I504" s="1405" t="s">
        <v>694</v>
      </c>
      <c r="J504" s="1405" t="s">
        <v>298</v>
      </c>
      <c r="K504" s="1405" t="s">
        <v>975</v>
      </c>
      <c r="L504" s="1405" t="s">
        <v>407</v>
      </c>
      <c r="M504" s="1405" t="s">
        <v>407</v>
      </c>
      <c r="N504" s="1408"/>
      <c r="O504" s="1407">
        <v>126</v>
      </c>
      <c r="P504" s="1405" t="s">
        <v>695</v>
      </c>
      <c r="Q504" s="1405" t="s">
        <v>473</v>
      </c>
      <c r="R504" s="1409">
        <v>5048</v>
      </c>
      <c r="S504" s="1409">
        <v>1959</v>
      </c>
      <c r="T504" s="1409">
        <v>281</v>
      </c>
      <c r="U504" s="1407">
        <v>13767</v>
      </c>
      <c r="V504" s="1405" t="s">
        <v>696</v>
      </c>
      <c r="W504" s="1405" t="s">
        <v>706</v>
      </c>
      <c r="X504" s="1405" t="s">
        <v>707</v>
      </c>
      <c r="Y504" s="1405" t="s">
        <v>407</v>
      </c>
      <c r="Z504" s="1404">
        <v>1</v>
      </c>
      <c r="AA504" s="1404">
        <v>0</v>
      </c>
      <c r="AB504" s="1408"/>
      <c r="AC504" s="1408"/>
      <c r="AD504" s="1408"/>
      <c r="AE504" s="1408"/>
      <c r="AF504" s="1408"/>
      <c r="AG504" s="1408"/>
      <c r="AH504" s="1408"/>
      <c r="AI504" s="1406">
        <v>0</v>
      </c>
      <c r="AJ504" s="1408"/>
      <c r="AK504" s="1408"/>
      <c r="AL504" s="1408"/>
      <c r="AM504" s="1408"/>
      <c r="AN504" s="1408"/>
      <c r="AO504" s="1408"/>
      <c r="AP504" s="1408"/>
      <c r="AQ504" s="1406">
        <v>9580</v>
      </c>
      <c r="AR504" s="1404" t="s">
        <v>407</v>
      </c>
      <c r="AS504" s="1406">
        <v>26.246575342465754</v>
      </c>
      <c r="AT504" s="1406">
        <v>1.8977812995245642</v>
      </c>
      <c r="AU504" s="1406">
        <v>5.199400820615244E-3</v>
      </c>
      <c r="AV504" s="1406">
        <v>5.1281141343291745</v>
      </c>
      <c r="AW504" s="1406">
        <v>1.404962776528541E-2</v>
      </c>
      <c r="AX504" s="1405" t="s">
        <v>407</v>
      </c>
      <c r="AY504" s="1404">
        <v>0</v>
      </c>
      <c r="AZ504" s="1405" t="s">
        <v>407</v>
      </c>
      <c r="BA504" s="1405" t="s">
        <v>407</v>
      </c>
      <c r="BB504" s="1408"/>
      <c r="BC504" s="1408"/>
      <c r="BD504" s="1404">
        <v>0</v>
      </c>
      <c r="BE504" s="1405" t="s">
        <v>407</v>
      </c>
      <c r="BF504" s="1405" t="s">
        <v>407</v>
      </c>
      <c r="BG504" s="1404">
        <v>0</v>
      </c>
      <c r="BH504" s="1405" t="s">
        <v>407</v>
      </c>
      <c r="BI504" s="1405" t="s">
        <v>407</v>
      </c>
      <c r="BJ504" s="1404">
        <v>0</v>
      </c>
      <c r="BK504" s="1404">
        <v>0</v>
      </c>
      <c r="BL504" s="1404">
        <v>0</v>
      </c>
      <c r="BM504" s="1404">
        <v>0</v>
      </c>
      <c r="BN504" s="1408"/>
      <c r="BO504" s="1404">
        <v>0</v>
      </c>
      <c r="BP504" s="1405" t="s">
        <v>407</v>
      </c>
      <c r="BQ504" s="1405" t="s">
        <v>407</v>
      </c>
      <c r="BR504" s="1404">
        <v>1</v>
      </c>
      <c r="BS504" s="1405" t="s">
        <v>751</v>
      </c>
      <c r="BT504" s="1405" t="s">
        <v>407</v>
      </c>
      <c r="BU504" s="1405" t="s">
        <v>407</v>
      </c>
      <c r="BV504" s="1405" t="s">
        <v>1210</v>
      </c>
      <c r="BW504" s="1404">
        <v>0</v>
      </c>
      <c r="BX504" s="1405" t="s">
        <v>407</v>
      </c>
      <c r="BY504" s="1405" t="s">
        <v>407</v>
      </c>
      <c r="BZ504" s="1405" t="s">
        <v>407</v>
      </c>
      <c r="CA504" s="1404">
        <v>0</v>
      </c>
      <c r="CB504" s="1405" t="s">
        <v>407</v>
      </c>
      <c r="CC504" s="1405" t="s">
        <v>677</v>
      </c>
      <c r="CD504" s="1404" t="b">
        <v>0</v>
      </c>
      <c r="CE504" s="1404" t="b">
        <v>0</v>
      </c>
      <c r="CF504" s="1404" t="b">
        <v>0</v>
      </c>
      <c r="CG504" s="1404" t="b">
        <v>0</v>
      </c>
      <c r="CH504" s="1404" t="b">
        <v>0</v>
      </c>
      <c r="CI504" s="1404" t="b">
        <v>0</v>
      </c>
      <c r="CJ504" s="1404" t="b">
        <v>1</v>
      </c>
      <c r="CK504" s="1404" t="b">
        <v>0</v>
      </c>
      <c r="CL504" s="1404" t="b">
        <v>0</v>
      </c>
      <c r="CM504" s="1405" t="s">
        <v>698</v>
      </c>
      <c r="CN504" s="1408"/>
      <c r="CO504" s="1408"/>
      <c r="CP504" s="1408"/>
      <c r="CQ504" s="1404">
        <v>1</v>
      </c>
      <c r="CR504" s="1408"/>
      <c r="CS504" s="1404">
        <v>1</v>
      </c>
      <c r="CT504" s="1405" t="s">
        <v>407</v>
      </c>
      <c r="CU504" s="1408"/>
    </row>
    <row r="505" spans="1:99" hidden="1" x14ac:dyDescent="0.2">
      <c r="A505" s="1404">
        <v>2024</v>
      </c>
      <c r="B505" s="1405" t="s">
        <v>189</v>
      </c>
      <c r="C505" s="1405" t="s">
        <v>717</v>
      </c>
      <c r="D505" s="1406">
        <v>1</v>
      </c>
      <c r="E505" s="1406">
        <v>0</v>
      </c>
      <c r="F505" s="1405" t="s">
        <v>238</v>
      </c>
      <c r="G505" s="1407" t="s">
        <v>705</v>
      </c>
      <c r="H505" s="1405" t="s">
        <v>407</v>
      </c>
      <c r="I505" s="1405" t="s">
        <v>694</v>
      </c>
      <c r="J505" s="1405" t="s">
        <v>342</v>
      </c>
      <c r="K505" s="1405" t="s">
        <v>718</v>
      </c>
      <c r="L505" s="1405" t="s">
        <v>407</v>
      </c>
      <c r="M505" s="1405" t="s">
        <v>407</v>
      </c>
      <c r="N505" s="1408"/>
      <c r="O505" s="1407">
        <v>126</v>
      </c>
      <c r="P505" s="1405" t="s">
        <v>695</v>
      </c>
      <c r="Q505" s="1405" t="s">
        <v>483</v>
      </c>
      <c r="R505" s="1409">
        <v>5633</v>
      </c>
      <c r="S505" s="1409">
        <v>3036</v>
      </c>
      <c r="T505" s="1409">
        <v>385</v>
      </c>
      <c r="U505" s="1407">
        <v>13767</v>
      </c>
      <c r="V505" s="1405" t="s">
        <v>696</v>
      </c>
      <c r="W505" s="1405" t="s">
        <v>706</v>
      </c>
      <c r="X505" s="1405" t="s">
        <v>707</v>
      </c>
      <c r="Y505" s="1405" t="s">
        <v>407</v>
      </c>
      <c r="Z505" s="1404">
        <v>1</v>
      </c>
      <c r="AA505" s="1404">
        <v>0</v>
      </c>
      <c r="AB505" s="1408"/>
      <c r="AC505" s="1408"/>
      <c r="AD505" s="1408"/>
      <c r="AE505" s="1408"/>
      <c r="AF505" s="1408"/>
      <c r="AG505" s="1408"/>
      <c r="AH505" s="1408"/>
      <c r="AI505" s="1406">
        <v>0</v>
      </c>
      <c r="AJ505" s="1408"/>
      <c r="AK505" s="1408"/>
      <c r="AL505" s="1408"/>
      <c r="AM505" s="1408"/>
      <c r="AN505" s="1408"/>
      <c r="AO505" s="1408"/>
      <c r="AP505" s="1408"/>
      <c r="AQ505" s="1406">
        <v>120</v>
      </c>
      <c r="AR505" s="1404" t="s">
        <v>407</v>
      </c>
      <c r="AS505" s="1406">
        <v>0.32876712328767121</v>
      </c>
      <c r="AT505" s="1406">
        <v>2.1303035682584768E-2</v>
      </c>
      <c r="AU505" s="1406">
        <v>5.836448132215005E-5</v>
      </c>
      <c r="AV505" s="1406">
        <v>8.5020302594264477E-2</v>
      </c>
      <c r="AW505" s="1406">
        <v>2.3293233587469721E-4</v>
      </c>
      <c r="AX505" s="1405" t="s">
        <v>407</v>
      </c>
      <c r="AY505" s="1404">
        <v>0</v>
      </c>
      <c r="AZ505" s="1405" t="s">
        <v>407</v>
      </c>
      <c r="BA505" s="1405" t="s">
        <v>407</v>
      </c>
      <c r="BB505" s="1408"/>
      <c r="BC505" s="1408"/>
      <c r="BD505" s="1404">
        <v>0</v>
      </c>
      <c r="BE505" s="1405" t="s">
        <v>407</v>
      </c>
      <c r="BF505" s="1405" t="s">
        <v>407</v>
      </c>
      <c r="BG505" s="1404">
        <v>0</v>
      </c>
      <c r="BH505" s="1405" t="s">
        <v>407</v>
      </c>
      <c r="BI505" s="1405" t="s">
        <v>407</v>
      </c>
      <c r="BJ505" s="1404">
        <v>0</v>
      </c>
      <c r="BK505" s="1404">
        <v>0</v>
      </c>
      <c r="BL505" s="1404">
        <v>0</v>
      </c>
      <c r="BM505" s="1404">
        <v>0</v>
      </c>
      <c r="BN505" s="1408"/>
      <c r="BO505" s="1404">
        <v>0</v>
      </c>
      <c r="BP505" s="1405" t="s">
        <v>407</v>
      </c>
      <c r="BQ505" s="1405" t="s">
        <v>407</v>
      </c>
      <c r="BR505" s="1404">
        <v>1</v>
      </c>
      <c r="BS505" s="1405" t="s">
        <v>808</v>
      </c>
      <c r="BT505" s="1405" t="s">
        <v>407</v>
      </c>
      <c r="BU505" s="1405" t="s">
        <v>407</v>
      </c>
      <c r="BV505" s="1405" t="s">
        <v>846</v>
      </c>
      <c r="BW505" s="1404">
        <v>0</v>
      </c>
      <c r="BX505" s="1405" t="s">
        <v>407</v>
      </c>
      <c r="BY505" s="1405" t="s">
        <v>407</v>
      </c>
      <c r="BZ505" s="1405" t="s">
        <v>407</v>
      </c>
      <c r="CA505" s="1404">
        <v>0</v>
      </c>
      <c r="CB505" s="1405" t="s">
        <v>407</v>
      </c>
      <c r="CC505" s="1405" t="s">
        <v>677</v>
      </c>
      <c r="CD505" s="1404" t="b">
        <v>0</v>
      </c>
      <c r="CE505" s="1404" t="b">
        <v>0</v>
      </c>
      <c r="CF505" s="1404" t="b">
        <v>0</v>
      </c>
      <c r="CG505" s="1404" t="b">
        <v>0</v>
      </c>
      <c r="CH505" s="1404" t="b">
        <v>0</v>
      </c>
      <c r="CI505" s="1404" t="b">
        <v>0</v>
      </c>
      <c r="CJ505" s="1404" t="b">
        <v>1</v>
      </c>
      <c r="CK505" s="1404" t="b">
        <v>0</v>
      </c>
      <c r="CL505" s="1404" t="b">
        <v>0</v>
      </c>
      <c r="CM505" s="1405" t="s">
        <v>698</v>
      </c>
      <c r="CN505" s="1408"/>
      <c r="CO505" s="1408"/>
      <c r="CP505" s="1408"/>
      <c r="CQ505" s="1404">
        <v>1</v>
      </c>
      <c r="CR505" s="1408"/>
      <c r="CS505" s="1404">
        <v>1</v>
      </c>
      <c r="CT505" s="1405" t="s">
        <v>407</v>
      </c>
      <c r="CU505" s="1408"/>
    </row>
    <row r="506" spans="1:99" hidden="1" x14ac:dyDescent="0.2">
      <c r="A506" s="1404">
        <v>2024</v>
      </c>
      <c r="B506" s="1405" t="s">
        <v>179</v>
      </c>
      <c r="C506" s="1405" t="s">
        <v>474</v>
      </c>
      <c r="D506" s="1406">
        <v>1</v>
      </c>
      <c r="E506" s="1406">
        <v>0</v>
      </c>
      <c r="F506" s="1405" t="s">
        <v>238</v>
      </c>
      <c r="G506" s="1407" t="s">
        <v>705</v>
      </c>
      <c r="H506" s="1405" t="s">
        <v>407</v>
      </c>
      <c r="I506" s="1405" t="s">
        <v>694</v>
      </c>
      <c r="J506" s="1405" t="s">
        <v>303</v>
      </c>
      <c r="K506" s="1405" t="s">
        <v>1018</v>
      </c>
      <c r="L506" s="1405" t="s">
        <v>407</v>
      </c>
      <c r="M506" s="1405" t="s">
        <v>407</v>
      </c>
      <c r="N506" s="1408"/>
      <c r="O506" s="1407">
        <v>126</v>
      </c>
      <c r="P506" s="1405" t="s">
        <v>695</v>
      </c>
      <c r="Q506" s="1405" t="s">
        <v>474</v>
      </c>
      <c r="R506" s="1409">
        <v>199949</v>
      </c>
      <c r="S506" s="1409">
        <v>96263</v>
      </c>
      <c r="T506" s="1409">
        <v>22757</v>
      </c>
      <c r="U506" s="1407">
        <v>13767</v>
      </c>
      <c r="V506" s="1405" t="s">
        <v>696</v>
      </c>
      <c r="W506" s="1405" t="s">
        <v>706</v>
      </c>
      <c r="X506" s="1405" t="s">
        <v>707</v>
      </c>
      <c r="Y506" s="1405" t="s">
        <v>407</v>
      </c>
      <c r="Z506" s="1404">
        <v>1</v>
      </c>
      <c r="AA506" s="1404">
        <v>0</v>
      </c>
      <c r="AB506" s="1408"/>
      <c r="AC506" s="1408"/>
      <c r="AD506" s="1408"/>
      <c r="AE506" s="1408"/>
      <c r="AF506" s="1408"/>
      <c r="AG506" s="1408"/>
      <c r="AH506" s="1408"/>
      <c r="AI506" s="1406">
        <v>0</v>
      </c>
      <c r="AJ506" s="1408"/>
      <c r="AK506" s="1408"/>
      <c r="AL506" s="1408"/>
      <c r="AM506" s="1408"/>
      <c r="AN506" s="1408"/>
      <c r="AO506" s="1408"/>
      <c r="AP506" s="1408"/>
      <c r="AQ506" s="1406">
        <v>332018</v>
      </c>
      <c r="AR506" s="1404" t="s">
        <v>407</v>
      </c>
      <c r="AS506" s="1406">
        <v>909.63835616438359</v>
      </c>
      <c r="AT506" s="1406">
        <v>1.6605134309248859</v>
      </c>
      <c r="AU506" s="1406">
        <v>4.5493518655476328E-3</v>
      </c>
      <c r="AV506" s="1406">
        <v>3.1632776206069164</v>
      </c>
      <c r="AW506" s="1406">
        <v>8.6665140290600445E-3</v>
      </c>
      <c r="AX506" s="1405" t="s">
        <v>407</v>
      </c>
      <c r="AY506" s="1404">
        <v>0</v>
      </c>
      <c r="AZ506" s="1405" t="s">
        <v>407</v>
      </c>
      <c r="BA506" s="1405" t="s">
        <v>407</v>
      </c>
      <c r="BB506" s="1408"/>
      <c r="BC506" s="1408"/>
      <c r="BD506" s="1404">
        <v>0</v>
      </c>
      <c r="BE506" s="1405" t="s">
        <v>407</v>
      </c>
      <c r="BF506" s="1405" t="s">
        <v>407</v>
      </c>
      <c r="BG506" s="1404">
        <v>0</v>
      </c>
      <c r="BH506" s="1405" t="s">
        <v>407</v>
      </c>
      <c r="BI506" s="1405" t="s">
        <v>407</v>
      </c>
      <c r="BJ506" s="1404">
        <v>0</v>
      </c>
      <c r="BK506" s="1404">
        <v>0</v>
      </c>
      <c r="BL506" s="1404">
        <v>0</v>
      </c>
      <c r="BM506" s="1404">
        <v>0</v>
      </c>
      <c r="BN506" s="1408"/>
      <c r="BO506" s="1404">
        <v>0</v>
      </c>
      <c r="BP506" s="1405" t="s">
        <v>407</v>
      </c>
      <c r="BQ506" s="1405" t="s">
        <v>407</v>
      </c>
      <c r="BR506" s="1404">
        <v>1</v>
      </c>
      <c r="BS506" s="1405" t="s">
        <v>808</v>
      </c>
      <c r="BT506" s="1405" t="s">
        <v>407</v>
      </c>
      <c r="BU506" s="1405" t="s">
        <v>407</v>
      </c>
      <c r="BV506" s="1405" t="s">
        <v>407</v>
      </c>
      <c r="BW506" s="1404">
        <v>0</v>
      </c>
      <c r="BX506" s="1405" t="s">
        <v>407</v>
      </c>
      <c r="BY506" s="1405" t="s">
        <v>407</v>
      </c>
      <c r="BZ506" s="1405" t="s">
        <v>407</v>
      </c>
      <c r="CA506" s="1404">
        <v>0</v>
      </c>
      <c r="CB506" s="1405" t="s">
        <v>407</v>
      </c>
      <c r="CC506" s="1405" t="s">
        <v>677</v>
      </c>
      <c r="CD506" s="1404" t="b">
        <v>0</v>
      </c>
      <c r="CE506" s="1404" t="b">
        <v>0</v>
      </c>
      <c r="CF506" s="1404" t="b">
        <v>0</v>
      </c>
      <c r="CG506" s="1404" t="b">
        <v>0</v>
      </c>
      <c r="CH506" s="1404" t="b">
        <v>0</v>
      </c>
      <c r="CI506" s="1404" t="b">
        <v>0</v>
      </c>
      <c r="CJ506" s="1404" t="b">
        <v>1</v>
      </c>
      <c r="CK506" s="1404" t="b">
        <v>0</v>
      </c>
      <c r="CL506" s="1404" t="b">
        <v>0</v>
      </c>
      <c r="CM506" s="1405" t="s">
        <v>698</v>
      </c>
      <c r="CN506" s="1408"/>
      <c r="CO506" s="1408"/>
      <c r="CP506" s="1408"/>
      <c r="CQ506" s="1404">
        <v>1</v>
      </c>
      <c r="CR506" s="1408"/>
      <c r="CS506" s="1404">
        <v>1</v>
      </c>
      <c r="CT506" s="1405" t="s">
        <v>407</v>
      </c>
      <c r="CU506" s="1408"/>
    </row>
    <row r="507" spans="1:99" hidden="1" x14ac:dyDescent="0.2">
      <c r="A507" s="1404">
        <v>2024</v>
      </c>
      <c r="B507" s="1405" t="s">
        <v>180</v>
      </c>
      <c r="C507" s="1405" t="s">
        <v>747</v>
      </c>
      <c r="D507" s="1406">
        <v>1</v>
      </c>
      <c r="E507" s="1406">
        <v>0</v>
      </c>
      <c r="F507" s="1405" t="s">
        <v>238</v>
      </c>
      <c r="G507" s="1407" t="s">
        <v>705</v>
      </c>
      <c r="H507" s="1405" t="s">
        <v>407</v>
      </c>
      <c r="I507" s="1405" t="s">
        <v>694</v>
      </c>
      <c r="J507" s="1405" t="s">
        <v>307</v>
      </c>
      <c r="K507" s="1405" t="s">
        <v>748</v>
      </c>
      <c r="L507" s="1405" t="s">
        <v>407</v>
      </c>
      <c r="M507" s="1405" t="s">
        <v>407</v>
      </c>
      <c r="N507" s="1408"/>
      <c r="O507" s="1407">
        <v>126</v>
      </c>
      <c r="P507" s="1405" t="s">
        <v>695</v>
      </c>
      <c r="Q507" s="1405" t="s">
        <v>475</v>
      </c>
      <c r="R507" s="1409">
        <v>7696</v>
      </c>
      <c r="S507" s="1409">
        <v>5494</v>
      </c>
      <c r="T507" s="1409">
        <v>363</v>
      </c>
      <c r="U507" s="1407">
        <v>13767</v>
      </c>
      <c r="V507" s="1405" t="s">
        <v>696</v>
      </c>
      <c r="W507" s="1405" t="s">
        <v>706</v>
      </c>
      <c r="X507" s="1405" t="s">
        <v>707</v>
      </c>
      <c r="Y507" s="1405" t="s">
        <v>407</v>
      </c>
      <c r="Z507" s="1404">
        <v>1</v>
      </c>
      <c r="AA507" s="1404">
        <v>0</v>
      </c>
      <c r="AB507" s="1408"/>
      <c r="AC507" s="1408"/>
      <c r="AD507" s="1408"/>
      <c r="AE507" s="1408"/>
      <c r="AF507" s="1408"/>
      <c r="AG507" s="1408"/>
      <c r="AH507" s="1408"/>
      <c r="AI507" s="1406">
        <v>0</v>
      </c>
      <c r="AJ507" s="1408"/>
      <c r="AK507" s="1408"/>
      <c r="AL507" s="1408"/>
      <c r="AM507" s="1408"/>
      <c r="AN507" s="1408"/>
      <c r="AO507" s="1408"/>
      <c r="AP507" s="1408"/>
      <c r="AQ507" s="1406">
        <v>5700</v>
      </c>
      <c r="AR507" s="1404" t="s">
        <v>407</v>
      </c>
      <c r="AS507" s="1406">
        <v>15.616438356164384</v>
      </c>
      <c r="AT507" s="1406">
        <v>0.74064449064449067</v>
      </c>
      <c r="AU507" s="1406">
        <v>2.0291629880670979E-3</v>
      </c>
      <c r="AV507" s="1406">
        <v>0.32484419211375604</v>
      </c>
      <c r="AW507" s="1406">
        <v>8.8998408798289324E-4</v>
      </c>
      <c r="AX507" s="1405" t="s">
        <v>407</v>
      </c>
      <c r="AY507" s="1404">
        <v>0</v>
      </c>
      <c r="AZ507" s="1405" t="s">
        <v>407</v>
      </c>
      <c r="BA507" s="1405" t="s">
        <v>407</v>
      </c>
      <c r="BB507" s="1408"/>
      <c r="BC507" s="1408"/>
      <c r="BD507" s="1404">
        <v>0</v>
      </c>
      <c r="BE507" s="1405" t="s">
        <v>407</v>
      </c>
      <c r="BF507" s="1405" t="s">
        <v>407</v>
      </c>
      <c r="BG507" s="1404">
        <v>0</v>
      </c>
      <c r="BH507" s="1405" t="s">
        <v>407</v>
      </c>
      <c r="BI507" s="1405" t="s">
        <v>407</v>
      </c>
      <c r="BJ507" s="1404">
        <v>0</v>
      </c>
      <c r="BK507" s="1404">
        <v>0</v>
      </c>
      <c r="BL507" s="1404">
        <v>0</v>
      </c>
      <c r="BM507" s="1404">
        <v>0</v>
      </c>
      <c r="BN507" s="1408"/>
      <c r="BO507" s="1404">
        <v>0</v>
      </c>
      <c r="BP507" s="1405" t="s">
        <v>407</v>
      </c>
      <c r="BQ507" s="1405" t="s">
        <v>407</v>
      </c>
      <c r="BR507" s="1404">
        <v>1</v>
      </c>
      <c r="BS507" s="1405" t="s">
        <v>808</v>
      </c>
      <c r="BT507" s="1405" t="s">
        <v>407</v>
      </c>
      <c r="BU507" s="1405" t="s">
        <v>407</v>
      </c>
      <c r="BV507" s="1405" t="s">
        <v>846</v>
      </c>
      <c r="BW507" s="1404">
        <v>0</v>
      </c>
      <c r="BX507" s="1405" t="s">
        <v>407</v>
      </c>
      <c r="BY507" s="1405" t="s">
        <v>407</v>
      </c>
      <c r="BZ507" s="1405" t="s">
        <v>407</v>
      </c>
      <c r="CA507" s="1404">
        <v>0</v>
      </c>
      <c r="CB507" s="1405" t="s">
        <v>407</v>
      </c>
      <c r="CC507" s="1405" t="s">
        <v>677</v>
      </c>
      <c r="CD507" s="1404" t="b">
        <v>0</v>
      </c>
      <c r="CE507" s="1404" t="b">
        <v>0</v>
      </c>
      <c r="CF507" s="1404" t="b">
        <v>0</v>
      </c>
      <c r="CG507" s="1404" t="b">
        <v>0</v>
      </c>
      <c r="CH507" s="1404" t="b">
        <v>0</v>
      </c>
      <c r="CI507" s="1404" t="b">
        <v>0</v>
      </c>
      <c r="CJ507" s="1404" t="b">
        <v>1</v>
      </c>
      <c r="CK507" s="1404" t="b">
        <v>0</v>
      </c>
      <c r="CL507" s="1404" t="b">
        <v>0</v>
      </c>
      <c r="CM507" s="1405" t="s">
        <v>698</v>
      </c>
      <c r="CN507" s="1408"/>
      <c r="CO507" s="1408"/>
      <c r="CP507" s="1408"/>
      <c r="CQ507" s="1404">
        <v>1</v>
      </c>
      <c r="CR507" s="1408"/>
      <c r="CS507" s="1404">
        <v>1</v>
      </c>
      <c r="CT507" s="1405" t="s">
        <v>407</v>
      </c>
      <c r="CU507" s="1408"/>
    </row>
    <row r="508" spans="1:99" hidden="1" x14ac:dyDescent="0.2">
      <c r="A508" s="1404">
        <v>2024</v>
      </c>
      <c r="B508" s="1405" t="s">
        <v>178</v>
      </c>
      <c r="C508" s="1405" t="s">
        <v>908</v>
      </c>
      <c r="D508" s="1406">
        <v>1</v>
      </c>
      <c r="E508" s="1406">
        <v>0</v>
      </c>
      <c r="F508" s="1405" t="s">
        <v>238</v>
      </c>
      <c r="G508" s="1407" t="s">
        <v>705</v>
      </c>
      <c r="H508" s="1405" t="s">
        <v>407</v>
      </c>
      <c r="I508" s="1405" t="s">
        <v>694</v>
      </c>
      <c r="J508" s="1405" t="s">
        <v>298</v>
      </c>
      <c r="K508" s="1405" t="s">
        <v>909</v>
      </c>
      <c r="L508" s="1405" t="s">
        <v>407</v>
      </c>
      <c r="M508" s="1405" t="s">
        <v>407</v>
      </c>
      <c r="N508" s="1408"/>
      <c r="O508" s="1407">
        <v>126</v>
      </c>
      <c r="P508" s="1405" t="s">
        <v>695</v>
      </c>
      <c r="Q508" s="1405" t="s">
        <v>473</v>
      </c>
      <c r="R508" s="1409">
        <v>23770</v>
      </c>
      <c r="S508" s="1409">
        <v>10492</v>
      </c>
      <c r="T508" s="1409">
        <v>853</v>
      </c>
      <c r="U508" s="1407">
        <v>13767</v>
      </c>
      <c r="V508" s="1405" t="s">
        <v>696</v>
      </c>
      <c r="W508" s="1405" t="s">
        <v>706</v>
      </c>
      <c r="X508" s="1405" t="s">
        <v>707</v>
      </c>
      <c r="Y508" s="1405" t="s">
        <v>407</v>
      </c>
      <c r="Z508" s="1404">
        <v>1</v>
      </c>
      <c r="AA508" s="1404">
        <v>0</v>
      </c>
      <c r="AB508" s="1408"/>
      <c r="AC508" s="1408"/>
      <c r="AD508" s="1408"/>
      <c r="AE508" s="1408"/>
      <c r="AF508" s="1408"/>
      <c r="AG508" s="1408"/>
      <c r="AH508" s="1408"/>
      <c r="AI508" s="1406">
        <v>0</v>
      </c>
      <c r="AJ508" s="1408"/>
      <c r="AK508" s="1408"/>
      <c r="AL508" s="1408"/>
      <c r="AM508" s="1408"/>
      <c r="AN508" s="1408"/>
      <c r="AO508" s="1408"/>
      <c r="AP508" s="1408"/>
      <c r="AQ508" s="1406">
        <v>912856</v>
      </c>
      <c r="AR508" s="1404" t="s">
        <v>407</v>
      </c>
      <c r="AS508" s="1406">
        <v>2500.9753424657533</v>
      </c>
      <c r="AT508" s="1406">
        <v>38.403702145561631</v>
      </c>
      <c r="AU508" s="1406">
        <v>0.10521562231660721</v>
      </c>
      <c r="AV508" s="1406">
        <v>5.1281141343291745</v>
      </c>
      <c r="AW508" s="1406">
        <v>1.404962776528541E-2</v>
      </c>
      <c r="AX508" s="1405" t="s">
        <v>407</v>
      </c>
      <c r="AY508" s="1404">
        <v>0</v>
      </c>
      <c r="AZ508" s="1405" t="s">
        <v>407</v>
      </c>
      <c r="BA508" s="1405" t="s">
        <v>407</v>
      </c>
      <c r="BB508" s="1408"/>
      <c r="BC508" s="1408"/>
      <c r="BD508" s="1404">
        <v>0</v>
      </c>
      <c r="BE508" s="1405" t="s">
        <v>407</v>
      </c>
      <c r="BF508" s="1405" t="s">
        <v>407</v>
      </c>
      <c r="BG508" s="1404">
        <v>0</v>
      </c>
      <c r="BH508" s="1405" t="s">
        <v>407</v>
      </c>
      <c r="BI508" s="1405" t="s">
        <v>407</v>
      </c>
      <c r="BJ508" s="1404">
        <v>0</v>
      </c>
      <c r="BK508" s="1404">
        <v>0</v>
      </c>
      <c r="BL508" s="1404">
        <v>0</v>
      </c>
      <c r="BM508" s="1404">
        <v>0</v>
      </c>
      <c r="BN508" s="1408"/>
      <c r="BO508" s="1404">
        <v>0</v>
      </c>
      <c r="BP508" s="1405" t="s">
        <v>407</v>
      </c>
      <c r="BQ508" s="1405" t="s">
        <v>407</v>
      </c>
      <c r="BR508" s="1404">
        <v>1</v>
      </c>
      <c r="BS508" s="1405" t="s">
        <v>1220</v>
      </c>
      <c r="BT508" s="1405" t="s">
        <v>407</v>
      </c>
      <c r="BU508" s="1405" t="s">
        <v>910</v>
      </c>
      <c r="BV508" s="1405" t="s">
        <v>911</v>
      </c>
      <c r="BW508" s="1404">
        <v>0</v>
      </c>
      <c r="BX508" s="1405" t="s">
        <v>407</v>
      </c>
      <c r="BY508" s="1405" t="s">
        <v>407</v>
      </c>
      <c r="BZ508" s="1405" t="s">
        <v>407</v>
      </c>
      <c r="CA508" s="1404">
        <v>0</v>
      </c>
      <c r="CB508" s="1405" t="s">
        <v>407</v>
      </c>
      <c r="CC508" s="1405" t="s">
        <v>677</v>
      </c>
      <c r="CD508" s="1404" t="b">
        <v>0</v>
      </c>
      <c r="CE508" s="1404" t="b">
        <v>0</v>
      </c>
      <c r="CF508" s="1404" t="b">
        <v>0</v>
      </c>
      <c r="CG508" s="1404" t="b">
        <v>0</v>
      </c>
      <c r="CH508" s="1404" t="b">
        <v>0</v>
      </c>
      <c r="CI508" s="1404" t="b">
        <v>0</v>
      </c>
      <c r="CJ508" s="1404" t="b">
        <v>1</v>
      </c>
      <c r="CK508" s="1404" t="b">
        <v>0</v>
      </c>
      <c r="CL508" s="1404" t="b">
        <v>0</v>
      </c>
      <c r="CM508" s="1405" t="s">
        <v>698</v>
      </c>
      <c r="CN508" s="1408"/>
      <c r="CO508" s="1408"/>
      <c r="CP508" s="1408"/>
      <c r="CQ508" s="1404">
        <v>1</v>
      </c>
      <c r="CR508" s="1408"/>
      <c r="CS508" s="1404">
        <v>1</v>
      </c>
      <c r="CT508" s="1405" t="s">
        <v>407</v>
      </c>
      <c r="CU508" s="1408"/>
    </row>
    <row r="509" spans="1:99" hidden="1" x14ac:dyDescent="0.2">
      <c r="A509" s="1404">
        <v>2024</v>
      </c>
      <c r="B509" s="1405" t="s">
        <v>178</v>
      </c>
      <c r="C509" s="1405" t="s">
        <v>1317</v>
      </c>
      <c r="D509" s="1406">
        <v>1</v>
      </c>
      <c r="E509" s="1406">
        <v>0</v>
      </c>
      <c r="F509" s="1405" t="s">
        <v>238</v>
      </c>
      <c r="G509" s="1407" t="s">
        <v>705</v>
      </c>
      <c r="H509" s="1405" t="s">
        <v>407</v>
      </c>
      <c r="I509" s="1405" t="s">
        <v>694</v>
      </c>
      <c r="J509" s="1405" t="s">
        <v>298</v>
      </c>
      <c r="K509" s="1405" t="s">
        <v>788</v>
      </c>
      <c r="L509" s="1405" t="s">
        <v>407</v>
      </c>
      <c r="M509" s="1405" t="s">
        <v>407</v>
      </c>
      <c r="N509" s="1408"/>
      <c r="O509" s="1407">
        <v>126</v>
      </c>
      <c r="P509" s="1405" t="s">
        <v>695</v>
      </c>
      <c r="Q509" s="1405" t="s">
        <v>473</v>
      </c>
      <c r="R509" s="1409">
        <v>3378</v>
      </c>
      <c r="S509" s="1409">
        <v>1359</v>
      </c>
      <c r="T509" s="1409">
        <v>116</v>
      </c>
      <c r="U509" s="1407">
        <v>13767</v>
      </c>
      <c r="V509" s="1405" t="s">
        <v>696</v>
      </c>
      <c r="W509" s="1405" t="s">
        <v>706</v>
      </c>
      <c r="X509" s="1405" t="s">
        <v>707</v>
      </c>
      <c r="Y509" s="1405" t="s">
        <v>407</v>
      </c>
      <c r="Z509" s="1404">
        <v>1</v>
      </c>
      <c r="AA509" s="1404">
        <v>0</v>
      </c>
      <c r="AB509" s="1408"/>
      <c r="AC509" s="1408"/>
      <c r="AD509" s="1408"/>
      <c r="AE509" s="1408"/>
      <c r="AF509" s="1408"/>
      <c r="AG509" s="1408"/>
      <c r="AH509" s="1408"/>
      <c r="AI509" s="1406">
        <v>0</v>
      </c>
      <c r="AJ509" s="1408"/>
      <c r="AK509" s="1408"/>
      <c r="AL509" s="1408"/>
      <c r="AM509" s="1408"/>
      <c r="AN509" s="1408"/>
      <c r="AO509" s="1408"/>
      <c r="AP509" s="1408"/>
      <c r="AQ509" s="1406">
        <v>1099</v>
      </c>
      <c r="AR509" s="1404" t="s">
        <v>407</v>
      </c>
      <c r="AS509" s="1406">
        <v>3.010958904109589</v>
      </c>
      <c r="AT509" s="1406">
        <v>0.32534043812907043</v>
      </c>
      <c r="AU509" s="1406">
        <v>8.9134366610704231E-4</v>
      </c>
      <c r="AV509" s="1406">
        <v>5.1281141343291745</v>
      </c>
      <c r="AW509" s="1406">
        <v>1.404962776528541E-2</v>
      </c>
      <c r="AX509" s="1405" t="s">
        <v>1318</v>
      </c>
      <c r="AY509" s="1404">
        <v>0</v>
      </c>
      <c r="AZ509" s="1405" t="s">
        <v>407</v>
      </c>
      <c r="BA509" s="1405" t="s">
        <v>407</v>
      </c>
      <c r="BB509" s="1408"/>
      <c r="BC509" s="1408"/>
      <c r="BD509" s="1404">
        <v>0</v>
      </c>
      <c r="BE509" s="1405" t="s">
        <v>407</v>
      </c>
      <c r="BF509" s="1405" t="s">
        <v>407</v>
      </c>
      <c r="BG509" s="1404">
        <v>0</v>
      </c>
      <c r="BH509" s="1405" t="s">
        <v>407</v>
      </c>
      <c r="BI509" s="1405" t="s">
        <v>407</v>
      </c>
      <c r="BJ509" s="1404">
        <v>0</v>
      </c>
      <c r="BK509" s="1404">
        <v>0</v>
      </c>
      <c r="BL509" s="1404">
        <v>0</v>
      </c>
      <c r="BM509" s="1404">
        <v>0</v>
      </c>
      <c r="BN509" s="1408"/>
      <c r="BO509" s="1404">
        <v>0</v>
      </c>
      <c r="BP509" s="1405" t="s">
        <v>407</v>
      </c>
      <c r="BQ509" s="1405" t="s">
        <v>407</v>
      </c>
      <c r="BR509" s="1404">
        <v>1</v>
      </c>
      <c r="BS509" s="1405" t="s">
        <v>808</v>
      </c>
      <c r="BT509" s="1405" t="s">
        <v>407</v>
      </c>
      <c r="BU509" s="1405" t="s">
        <v>407</v>
      </c>
      <c r="BV509" s="1405" t="s">
        <v>846</v>
      </c>
      <c r="BW509" s="1404">
        <v>0</v>
      </c>
      <c r="BX509" s="1405" t="s">
        <v>407</v>
      </c>
      <c r="BY509" s="1405" t="s">
        <v>407</v>
      </c>
      <c r="BZ509" s="1405" t="s">
        <v>407</v>
      </c>
      <c r="CA509" s="1404">
        <v>0</v>
      </c>
      <c r="CB509" s="1405" t="s">
        <v>407</v>
      </c>
      <c r="CC509" s="1405" t="s">
        <v>677</v>
      </c>
      <c r="CD509" s="1404" t="b">
        <v>0</v>
      </c>
      <c r="CE509" s="1404" t="b">
        <v>0</v>
      </c>
      <c r="CF509" s="1404" t="b">
        <v>0</v>
      </c>
      <c r="CG509" s="1404" t="b">
        <v>0</v>
      </c>
      <c r="CH509" s="1404" t="b">
        <v>0</v>
      </c>
      <c r="CI509" s="1404" t="b">
        <v>0</v>
      </c>
      <c r="CJ509" s="1404" t="b">
        <v>1</v>
      </c>
      <c r="CK509" s="1404" t="b">
        <v>0</v>
      </c>
      <c r="CL509" s="1404" t="b">
        <v>0</v>
      </c>
      <c r="CM509" s="1405" t="s">
        <v>698</v>
      </c>
      <c r="CN509" s="1408"/>
      <c r="CO509" s="1408"/>
      <c r="CP509" s="1408"/>
      <c r="CQ509" s="1404">
        <v>1</v>
      </c>
      <c r="CR509" s="1408"/>
      <c r="CS509" s="1404">
        <v>1</v>
      </c>
      <c r="CT509" s="1405" t="s">
        <v>407</v>
      </c>
      <c r="CU509" s="1408"/>
    </row>
    <row r="510" spans="1:99" hidden="1" x14ac:dyDescent="0.2">
      <c r="A510" s="1404">
        <v>2024</v>
      </c>
      <c r="B510" s="1405" t="s">
        <v>179</v>
      </c>
      <c r="C510" s="1405" t="s">
        <v>1252</v>
      </c>
      <c r="D510" s="1406">
        <v>1</v>
      </c>
      <c r="E510" s="1406">
        <v>0</v>
      </c>
      <c r="F510" s="1405" t="s">
        <v>238</v>
      </c>
      <c r="G510" s="1407" t="s">
        <v>705</v>
      </c>
      <c r="H510" s="1405" t="s">
        <v>407</v>
      </c>
      <c r="I510" s="1405" t="s">
        <v>694</v>
      </c>
      <c r="J510" s="1405" t="s">
        <v>303</v>
      </c>
      <c r="K510" s="1405" t="s">
        <v>858</v>
      </c>
      <c r="L510" s="1405" t="s">
        <v>407</v>
      </c>
      <c r="M510" s="1405" t="s">
        <v>407</v>
      </c>
      <c r="N510" s="1408"/>
      <c r="O510" s="1407">
        <v>126</v>
      </c>
      <c r="P510" s="1405" t="s">
        <v>695</v>
      </c>
      <c r="Q510" s="1405" t="s">
        <v>474</v>
      </c>
      <c r="R510" s="1409">
        <v>4838</v>
      </c>
      <c r="S510" s="1409">
        <v>1996</v>
      </c>
      <c r="T510" s="1409">
        <v>309</v>
      </c>
      <c r="U510" s="1407">
        <v>13767</v>
      </c>
      <c r="V510" s="1405" t="s">
        <v>696</v>
      </c>
      <c r="W510" s="1405" t="s">
        <v>706</v>
      </c>
      <c r="X510" s="1405" t="s">
        <v>707</v>
      </c>
      <c r="Y510" s="1405" t="s">
        <v>407</v>
      </c>
      <c r="Z510" s="1404">
        <v>1</v>
      </c>
      <c r="AA510" s="1404">
        <v>0</v>
      </c>
      <c r="AB510" s="1408"/>
      <c r="AC510" s="1408"/>
      <c r="AD510" s="1408"/>
      <c r="AE510" s="1408"/>
      <c r="AF510" s="1408"/>
      <c r="AG510" s="1406">
        <v>0</v>
      </c>
      <c r="AH510" s="1408"/>
      <c r="AI510" s="1406">
        <v>0</v>
      </c>
      <c r="AJ510" s="1408"/>
      <c r="AK510" s="1408"/>
      <c r="AL510" s="1408"/>
      <c r="AM510" s="1408"/>
      <c r="AN510" s="1408"/>
      <c r="AO510" s="1406">
        <v>9390</v>
      </c>
      <c r="AP510" s="1408"/>
      <c r="AQ510" s="1406">
        <v>9390</v>
      </c>
      <c r="AR510" s="1404" t="s">
        <v>407</v>
      </c>
      <c r="AS510" s="1406">
        <v>25.726027397260275</v>
      </c>
      <c r="AT510" s="1406">
        <v>1.9408846630839189</v>
      </c>
      <c r="AU510" s="1406">
        <v>5.317492227627175E-3</v>
      </c>
      <c r="AV510" s="1406">
        <v>3.1632776206069164</v>
      </c>
      <c r="AW510" s="1406">
        <v>8.6665140290600445E-3</v>
      </c>
      <c r="AX510" s="1405" t="s">
        <v>407</v>
      </c>
      <c r="AY510" s="1404">
        <v>1</v>
      </c>
      <c r="AZ510" s="1405" t="s">
        <v>751</v>
      </c>
      <c r="BA510" s="1405" t="s">
        <v>407</v>
      </c>
      <c r="BB510" s="1408"/>
      <c r="BC510" s="1408"/>
      <c r="BD510" s="1404">
        <v>0</v>
      </c>
      <c r="BE510" s="1405" t="s">
        <v>407</v>
      </c>
      <c r="BF510" s="1405" t="s">
        <v>407</v>
      </c>
      <c r="BG510" s="1404">
        <v>0</v>
      </c>
      <c r="BH510" s="1405" t="s">
        <v>407</v>
      </c>
      <c r="BI510" s="1405" t="s">
        <v>407</v>
      </c>
      <c r="BJ510" s="1404">
        <v>0</v>
      </c>
      <c r="BK510" s="1404">
        <v>0</v>
      </c>
      <c r="BL510" s="1404">
        <v>0</v>
      </c>
      <c r="BM510" s="1404">
        <v>0</v>
      </c>
      <c r="BN510" s="1408"/>
      <c r="BO510" s="1404">
        <v>0</v>
      </c>
      <c r="BP510" s="1405" t="s">
        <v>407</v>
      </c>
      <c r="BQ510" s="1405" t="s">
        <v>407</v>
      </c>
      <c r="BR510" s="1404">
        <v>0</v>
      </c>
      <c r="BS510" s="1405" t="s">
        <v>407</v>
      </c>
      <c r="BT510" s="1405" t="s">
        <v>407</v>
      </c>
      <c r="BU510" s="1405" t="s">
        <v>407</v>
      </c>
      <c r="BV510" s="1405" t="s">
        <v>407</v>
      </c>
      <c r="BW510" s="1404">
        <v>0</v>
      </c>
      <c r="BX510" s="1405" t="s">
        <v>407</v>
      </c>
      <c r="BY510" s="1405" t="s">
        <v>407</v>
      </c>
      <c r="BZ510" s="1405" t="s">
        <v>407</v>
      </c>
      <c r="CA510" s="1404">
        <v>0</v>
      </c>
      <c r="CB510" s="1405" t="s">
        <v>407</v>
      </c>
      <c r="CC510" s="1405" t="s">
        <v>677</v>
      </c>
      <c r="CD510" s="1404" t="b">
        <v>0</v>
      </c>
      <c r="CE510" s="1404" t="b">
        <v>0</v>
      </c>
      <c r="CF510" s="1404" t="b">
        <v>0</v>
      </c>
      <c r="CG510" s="1404" t="b">
        <v>0</v>
      </c>
      <c r="CH510" s="1404" t="b">
        <v>0</v>
      </c>
      <c r="CI510" s="1404" t="b">
        <v>0</v>
      </c>
      <c r="CJ510" s="1404" t="b">
        <v>1</v>
      </c>
      <c r="CK510" s="1404" t="b">
        <v>0</v>
      </c>
      <c r="CL510" s="1404" t="b">
        <v>0</v>
      </c>
      <c r="CM510" s="1405" t="s">
        <v>750</v>
      </c>
      <c r="CN510" s="1408"/>
      <c r="CO510" s="1408"/>
      <c r="CP510" s="1408"/>
      <c r="CQ510" s="1404">
        <v>1</v>
      </c>
      <c r="CR510" s="1408"/>
      <c r="CS510" s="1404">
        <v>1</v>
      </c>
      <c r="CT510" s="1405" t="s">
        <v>407</v>
      </c>
      <c r="CU510" s="1408"/>
    </row>
    <row r="511" spans="1:99" hidden="1" x14ac:dyDescent="0.2">
      <c r="A511" s="1404">
        <v>2024</v>
      </c>
      <c r="B511" s="1405" t="s">
        <v>185</v>
      </c>
      <c r="C511" s="1405" t="s">
        <v>786</v>
      </c>
      <c r="D511" s="1406">
        <v>1</v>
      </c>
      <c r="E511" s="1406">
        <v>0</v>
      </c>
      <c r="F511" s="1405" t="s">
        <v>238</v>
      </c>
      <c r="G511" s="1407" t="s">
        <v>705</v>
      </c>
      <c r="H511" s="1405" t="s">
        <v>407</v>
      </c>
      <c r="I511" s="1405" t="s">
        <v>694</v>
      </c>
      <c r="J511" s="1405" t="s">
        <v>328</v>
      </c>
      <c r="K511" s="1405" t="s">
        <v>715</v>
      </c>
      <c r="L511" s="1405" t="s">
        <v>407</v>
      </c>
      <c r="M511" s="1405" t="s">
        <v>407</v>
      </c>
      <c r="N511" s="1408"/>
      <c r="O511" s="1407">
        <v>126</v>
      </c>
      <c r="P511" s="1405" t="s">
        <v>695</v>
      </c>
      <c r="Q511" s="1405" t="s">
        <v>480</v>
      </c>
      <c r="R511" s="1409">
        <v>14320</v>
      </c>
      <c r="S511" s="1409">
        <v>6367</v>
      </c>
      <c r="T511" s="1409">
        <v>300</v>
      </c>
      <c r="U511" s="1407">
        <v>13767</v>
      </c>
      <c r="V511" s="1405" t="s">
        <v>696</v>
      </c>
      <c r="W511" s="1405" t="s">
        <v>706</v>
      </c>
      <c r="X511" s="1405" t="s">
        <v>707</v>
      </c>
      <c r="Y511" s="1405" t="s">
        <v>407</v>
      </c>
      <c r="Z511" s="1404">
        <v>1</v>
      </c>
      <c r="AA511" s="1404">
        <v>0</v>
      </c>
      <c r="AB511" s="1408"/>
      <c r="AC511" s="1408"/>
      <c r="AD511" s="1408"/>
      <c r="AE511" s="1408"/>
      <c r="AF511" s="1408"/>
      <c r="AG511" s="1408"/>
      <c r="AH511" s="1408"/>
      <c r="AI511" s="1406">
        <v>0</v>
      </c>
      <c r="AJ511" s="1408"/>
      <c r="AK511" s="1408"/>
      <c r="AL511" s="1408"/>
      <c r="AM511" s="1408"/>
      <c r="AN511" s="1408"/>
      <c r="AO511" s="1408"/>
      <c r="AP511" s="1408"/>
      <c r="AQ511" s="1406">
        <v>8980</v>
      </c>
      <c r="AR511" s="1404" t="s">
        <v>407</v>
      </c>
      <c r="AS511" s="1406">
        <v>24.602739726027398</v>
      </c>
      <c r="AT511" s="1406">
        <v>0.62709497206703912</v>
      </c>
      <c r="AU511" s="1406">
        <v>1.718068416622025E-3</v>
      </c>
      <c r="AV511" s="1406">
        <v>0.83408419019079494</v>
      </c>
      <c r="AW511" s="1406">
        <v>2.2851621649062877E-3</v>
      </c>
      <c r="AX511" s="1405" t="s">
        <v>1151</v>
      </c>
      <c r="AY511" s="1404">
        <v>0</v>
      </c>
      <c r="AZ511" s="1405" t="s">
        <v>407</v>
      </c>
      <c r="BA511" s="1405" t="s">
        <v>407</v>
      </c>
      <c r="BB511" s="1408"/>
      <c r="BC511" s="1408"/>
      <c r="BD511" s="1404">
        <v>0</v>
      </c>
      <c r="BE511" s="1405" t="s">
        <v>407</v>
      </c>
      <c r="BF511" s="1405" t="s">
        <v>407</v>
      </c>
      <c r="BG511" s="1404">
        <v>0</v>
      </c>
      <c r="BH511" s="1405" t="s">
        <v>407</v>
      </c>
      <c r="BI511" s="1405" t="s">
        <v>407</v>
      </c>
      <c r="BJ511" s="1404">
        <v>0</v>
      </c>
      <c r="BK511" s="1404">
        <v>0</v>
      </c>
      <c r="BL511" s="1404">
        <v>0</v>
      </c>
      <c r="BM511" s="1404">
        <v>0</v>
      </c>
      <c r="BN511" s="1408"/>
      <c r="BO511" s="1404">
        <v>0</v>
      </c>
      <c r="BP511" s="1405" t="s">
        <v>407</v>
      </c>
      <c r="BQ511" s="1405" t="s">
        <v>407</v>
      </c>
      <c r="BR511" s="1404">
        <v>1</v>
      </c>
      <c r="BS511" s="1405" t="s">
        <v>808</v>
      </c>
      <c r="BT511" s="1405" t="s">
        <v>407</v>
      </c>
      <c r="BU511" s="1405" t="s">
        <v>1152</v>
      </c>
      <c r="BV511" s="1405" t="s">
        <v>1315</v>
      </c>
      <c r="BW511" s="1404">
        <v>0</v>
      </c>
      <c r="BX511" s="1405" t="s">
        <v>407</v>
      </c>
      <c r="BY511" s="1405" t="s">
        <v>407</v>
      </c>
      <c r="BZ511" s="1405" t="s">
        <v>407</v>
      </c>
      <c r="CA511" s="1404">
        <v>0</v>
      </c>
      <c r="CB511" s="1405" t="s">
        <v>407</v>
      </c>
      <c r="CC511" s="1405" t="s">
        <v>677</v>
      </c>
      <c r="CD511" s="1404" t="b">
        <v>0</v>
      </c>
      <c r="CE511" s="1404" t="b">
        <v>0</v>
      </c>
      <c r="CF511" s="1404" t="b">
        <v>0</v>
      </c>
      <c r="CG511" s="1404" t="b">
        <v>0</v>
      </c>
      <c r="CH511" s="1404" t="b">
        <v>0</v>
      </c>
      <c r="CI511" s="1404" t="b">
        <v>0</v>
      </c>
      <c r="CJ511" s="1404" t="b">
        <v>1</v>
      </c>
      <c r="CK511" s="1404" t="b">
        <v>0</v>
      </c>
      <c r="CL511" s="1404" t="b">
        <v>0</v>
      </c>
      <c r="CM511" s="1405" t="s">
        <v>698</v>
      </c>
      <c r="CN511" s="1408"/>
      <c r="CO511" s="1408"/>
      <c r="CP511" s="1408"/>
      <c r="CQ511" s="1404">
        <v>1</v>
      </c>
      <c r="CR511" s="1408"/>
      <c r="CS511" s="1404">
        <v>1</v>
      </c>
      <c r="CT511" s="1405" t="s">
        <v>407</v>
      </c>
      <c r="CU511" s="1408"/>
    </row>
    <row r="512" spans="1:99" hidden="1" x14ac:dyDescent="0.2">
      <c r="A512" s="1404">
        <v>2024</v>
      </c>
      <c r="B512" s="1405" t="s">
        <v>178</v>
      </c>
      <c r="C512" s="1405" t="s">
        <v>915</v>
      </c>
      <c r="D512" s="1406">
        <v>1</v>
      </c>
      <c r="E512" s="1406">
        <v>0</v>
      </c>
      <c r="F512" s="1405" t="s">
        <v>238</v>
      </c>
      <c r="G512" s="1407" t="s">
        <v>705</v>
      </c>
      <c r="H512" s="1405" t="s">
        <v>407</v>
      </c>
      <c r="I512" s="1405" t="s">
        <v>694</v>
      </c>
      <c r="J512" s="1405" t="s">
        <v>298</v>
      </c>
      <c r="K512" s="1405" t="s">
        <v>916</v>
      </c>
      <c r="L512" s="1405" t="s">
        <v>407</v>
      </c>
      <c r="M512" s="1405" t="s">
        <v>407</v>
      </c>
      <c r="N512" s="1408"/>
      <c r="O512" s="1407">
        <v>126</v>
      </c>
      <c r="P512" s="1405" t="s">
        <v>695</v>
      </c>
      <c r="Q512" s="1405" t="s">
        <v>473</v>
      </c>
      <c r="R512" s="1409">
        <v>4905</v>
      </c>
      <c r="S512" s="1409">
        <v>1888</v>
      </c>
      <c r="T512" s="1409">
        <v>169</v>
      </c>
      <c r="U512" s="1407">
        <v>13767</v>
      </c>
      <c r="V512" s="1405" t="s">
        <v>696</v>
      </c>
      <c r="W512" s="1405" t="s">
        <v>706</v>
      </c>
      <c r="X512" s="1405" t="s">
        <v>707</v>
      </c>
      <c r="Y512" s="1405" t="s">
        <v>407</v>
      </c>
      <c r="Z512" s="1404">
        <v>1</v>
      </c>
      <c r="AA512" s="1404">
        <v>0</v>
      </c>
      <c r="AB512" s="1408"/>
      <c r="AC512" s="1408"/>
      <c r="AD512" s="1408"/>
      <c r="AE512" s="1408"/>
      <c r="AF512" s="1408"/>
      <c r="AG512" s="1408"/>
      <c r="AH512" s="1408"/>
      <c r="AI512" s="1406">
        <v>0</v>
      </c>
      <c r="AJ512" s="1408"/>
      <c r="AK512" s="1408"/>
      <c r="AL512" s="1408"/>
      <c r="AM512" s="1408"/>
      <c r="AN512" s="1408"/>
      <c r="AO512" s="1408"/>
      <c r="AP512" s="1408"/>
      <c r="AQ512" s="1406">
        <v>28180</v>
      </c>
      <c r="AR512" s="1404" t="s">
        <v>407</v>
      </c>
      <c r="AS512" s="1406">
        <v>77.205479452054789</v>
      </c>
      <c r="AT512" s="1406">
        <v>5.7451580020387363</v>
      </c>
      <c r="AU512" s="1406">
        <v>1.5740158909695167E-2</v>
      </c>
      <c r="AV512" s="1406">
        <v>5.1281141343291745</v>
      </c>
      <c r="AW512" s="1406">
        <v>1.404962776528541E-2</v>
      </c>
      <c r="AX512" s="1405" t="s">
        <v>407</v>
      </c>
      <c r="AY512" s="1404">
        <v>0</v>
      </c>
      <c r="AZ512" s="1405" t="s">
        <v>407</v>
      </c>
      <c r="BA512" s="1405" t="s">
        <v>407</v>
      </c>
      <c r="BB512" s="1408"/>
      <c r="BC512" s="1408"/>
      <c r="BD512" s="1404">
        <v>0</v>
      </c>
      <c r="BE512" s="1405" t="s">
        <v>407</v>
      </c>
      <c r="BF512" s="1405" t="s">
        <v>407</v>
      </c>
      <c r="BG512" s="1404">
        <v>0</v>
      </c>
      <c r="BH512" s="1405" t="s">
        <v>407</v>
      </c>
      <c r="BI512" s="1405" t="s">
        <v>407</v>
      </c>
      <c r="BJ512" s="1404">
        <v>0</v>
      </c>
      <c r="BK512" s="1404">
        <v>0</v>
      </c>
      <c r="BL512" s="1404">
        <v>0</v>
      </c>
      <c r="BM512" s="1404">
        <v>0</v>
      </c>
      <c r="BN512" s="1408"/>
      <c r="BO512" s="1404">
        <v>0</v>
      </c>
      <c r="BP512" s="1405" t="s">
        <v>407</v>
      </c>
      <c r="BQ512" s="1405" t="s">
        <v>407</v>
      </c>
      <c r="BR512" s="1404">
        <v>1</v>
      </c>
      <c r="BS512" s="1405" t="s">
        <v>713</v>
      </c>
      <c r="BT512" s="1405" t="s">
        <v>407</v>
      </c>
      <c r="BU512" s="1405" t="s">
        <v>407</v>
      </c>
      <c r="BV512" s="1405" t="s">
        <v>917</v>
      </c>
      <c r="BW512" s="1404">
        <v>0</v>
      </c>
      <c r="BX512" s="1405" t="s">
        <v>407</v>
      </c>
      <c r="BY512" s="1405" t="s">
        <v>407</v>
      </c>
      <c r="BZ512" s="1405" t="s">
        <v>407</v>
      </c>
      <c r="CA512" s="1404">
        <v>0</v>
      </c>
      <c r="CB512" s="1405" t="s">
        <v>407</v>
      </c>
      <c r="CC512" s="1405" t="s">
        <v>677</v>
      </c>
      <c r="CD512" s="1404" t="b">
        <v>0</v>
      </c>
      <c r="CE512" s="1404" t="b">
        <v>0</v>
      </c>
      <c r="CF512" s="1404" t="b">
        <v>0</v>
      </c>
      <c r="CG512" s="1404" t="b">
        <v>0</v>
      </c>
      <c r="CH512" s="1404" t="b">
        <v>0</v>
      </c>
      <c r="CI512" s="1404" t="b">
        <v>0</v>
      </c>
      <c r="CJ512" s="1404" t="b">
        <v>1</v>
      </c>
      <c r="CK512" s="1404" t="b">
        <v>0</v>
      </c>
      <c r="CL512" s="1404" t="b">
        <v>0</v>
      </c>
      <c r="CM512" s="1405" t="s">
        <v>698</v>
      </c>
      <c r="CN512" s="1408"/>
      <c r="CO512" s="1408"/>
      <c r="CP512" s="1408"/>
      <c r="CQ512" s="1404">
        <v>1</v>
      </c>
      <c r="CR512" s="1408"/>
      <c r="CS512" s="1404">
        <v>1</v>
      </c>
      <c r="CT512" s="1405" t="s">
        <v>407</v>
      </c>
      <c r="CU512" s="1408"/>
    </row>
    <row r="513" spans="1:99" hidden="1" x14ac:dyDescent="0.2">
      <c r="A513" s="1404">
        <v>2024</v>
      </c>
      <c r="B513" s="1405" t="s">
        <v>185</v>
      </c>
      <c r="C513" s="1405" t="s">
        <v>782</v>
      </c>
      <c r="D513" s="1406">
        <v>1</v>
      </c>
      <c r="E513" s="1406">
        <v>0</v>
      </c>
      <c r="F513" s="1405" t="s">
        <v>238</v>
      </c>
      <c r="G513" s="1407" t="s">
        <v>705</v>
      </c>
      <c r="H513" s="1405" t="s">
        <v>407</v>
      </c>
      <c r="I513" s="1405" t="s">
        <v>694</v>
      </c>
      <c r="J513" s="1405" t="s">
        <v>328</v>
      </c>
      <c r="K513" s="1405" t="s">
        <v>783</v>
      </c>
      <c r="L513" s="1405" t="s">
        <v>407</v>
      </c>
      <c r="M513" s="1405" t="s">
        <v>407</v>
      </c>
      <c r="N513" s="1408"/>
      <c r="O513" s="1407">
        <v>126</v>
      </c>
      <c r="P513" s="1405" t="s">
        <v>695</v>
      </c>
      <c r="Q513" s="1405" t="s">
        <v>480</v>
      </c>
      <c r="R513" s="1409">
        <v>23322</v>
      </c>
      <c r="S513" s="1409">
        <v>10767</v>
      </c>
      <c r="T513" s="1409">
        <v>1890</v>
      </c>
      <c r="U513" s="1407">
        <v>13767</v>
      </c>
      <c r="V513" s="1405" t="s">
        <v>696</v>
      </c>
      <c r="W513" s="1405" t="s">
        <v>706</v>
      </c>
      <c r="X513" s="1405" t="s">
        <v>707</v>
      </c>
      <c r="Y513" s="1405" t="s">
        <v>407</v>
      </c>
      <c r="Z513" s="1404">
        <v>1</v>
      </c>
      <c r="AA513" s="1404">
        <v>0</v>
      </c>
      <c r="AB513" s="1408"/>
      <c r="AC513" s="1408"/>
      <c r="AD513" s="1408"/>
      <c r="AE513" s="1408"/>
      <c r="AF513" s="1408"/>
      <c r="AG513" s="1408"/>
      <c r="AH513" s="1408"/>
      <c r="AI513" s="1406">
        <v>320</v>
      </c>
      <c r="AJ513" s="1408"/>
      <c r="AK513" s="1408"/>
      <c r="AL513" s="1408"/>
      <c r="AM513" s="1408"/>
      <c r="AN513" s="1408"/>
      <c r="AO513" s="1408"/>
      <c r="AP513" s="1408"/>
      <c r="AQ513" s="1406">
        <v>16200</v>
      </c>
      <c r="AR513" s="1404" t="s">
        <v>407</v>
      </c>
      <c r="AS513" s="1406">
        <v>44.38356164383562</v>
      </c>
      <c r="AT513" s="1406">
        <v>0.69462310264985849</v>
      </c>
      <c r="AU513" s="1406">
        <v>1.9030769935612561E-3</v>
      </c>
      <c r="AV513" s="1406">
        <v>0.83408419019079494</v>
      </c>
      <c r="AW513" s="1406">
        <v>2.2851621649062877E-3</v>
      </c>
      <c r="AX513" s="1405" t="s">
        <v>407</v>
      </c>
      <c r="AY513" s="1404">
        <v>0</v>
      </c>
      <c r="AZ513" s="1405" t="s">
        <v>407</v>
      </c>
      <c r="BA513" s="1405" t="s">
        <v>407</v>
      </c>
      <c r="BB513" s="1408"/>
      <c r="BC513" s="1408"/>
      <c r="BD513" s="1404">
        <v>0</v>
      </c>
      <c r="BE513" s="1405" t="s">
        <v>407</v>
      </c>
      <c r="BF513" s="1405" t="s">
        <v>407</v>
      </c>
      <c r="BG513" s="1404">
        <v>0</v>
      </c>
      <c r="BH513" s="1405" t="s">
        <v>407</v>
      </c>
      <c r="BI513" s="1405" t="s">
        <v>407</v>
      </c>
      <c r="BJ513" s="1404">
        <v>0</v>
      </c>
      <c r="BK513" s="1404">
        <v>0</v>
      </c>
      <c r="BL513" s="1404">
        <v>0</v>
      </c>
      <c r="BM513" s="1404">
        <v>0</v>
      </c>
      <c r="BN513" s="1408"/>
      <c r="BO513" s="1404">
        <v>0</v>
      </c>
      <c r="BP513" s="1405" t="s">
        <v>407</v>
      </c>
      <c r="BQ513" s="1405" t="s">
        <v>407</v>
      </c>
      <c r="BR513" s="1404">
        <v>1</v>
      </c>
      <c r="BS513" s="1405" t="s">
        <v>713</v>
      </c>
      <c r="BT513" s="1405" t="s">
        <v>407</v>
      </c>
      <c r="BU513" s="1405" t="s">
        <v>407</v>
      </c>
      <c r="BV513" s="1405" t="s">
        <v>407</v>
      </c>
      <c r="BW513" s="1404">
        <v>0</v>
      </c>
      <c r="BX513" s="1405" t="s">
        <v>407</v>
      </c>
      <c r="BY513" s="1405" t="s">
        <v>407</v>
      </c>
      <c r="BZ513" s="1405" t="s">
        <v>407</v>
      </c>
      <c r="CA513" s="1404">
        <v>0</v>
      </c>
      <c r="CB513" s="1405" t="s">
        <v>407</v>
      </c>
      <c r="CC513" s="1405" t="s">
        <v>677</v>
      </c>
      <c r="CD513" s="1404" t="b">
        <v>0</v>
      </c>
      <c r="CE513" s="1404" t="b">
        <v>0</v>
      </c>
      <c r="CF513" s="1404" t="b">
        <v>0</v>
      </c>
      <c r="CG513" s="1404" t="b">
        <v>0</v>
      </c>
      <c r="CH513" s="1404" t="b">
        <v>0</v>
      </c>
      <c r="CI513" s="1404" t="b">
        <v>0</v>
      </c>
      <c r="CJ513" s="1404" t="b">
        <v>1</v>
      </c>
      <c r="CK513" s="1404" t="b">
        <v>0</v>
      </c>
      <c r="CL513" s="1404" t="b">
        <v>0</v>
      </c>
      <c r="CM513" s="1405" t="s">
        <v>698</v>
      </c>
      <c r="CN513" s="1408"/>
      <c r="CO513" s="1408"/>
      <c r="CP513" s="1408"/>
      <c r="CQ513" s="1404">
        <v>1</v>
      </c>
      <c r="CR513" s="1408"/>
      <c r="CS513" s="1404">
        <v>1</v>
      </c>
      <c r="CT513" s="1405" t="s">
        <v>407</v>
      </c>
      <c r="CU513" s="1408"/>
    </row>
    <row r="514" spans="1:99" hidden="1" x14ac:dyDescent="0.2">
      <c r="A514" s="1404">
        <v>2024</v>
      </c>
      <c r="B514" s="1405" t="s">
        <v>179</v>
      </c>
      <c r="C514" s="1405" t="s">
        <v>1016</v>
      </c>
      <c r="D514" s="1406">
        <v>1</v>
      </c>
      <c r="E514" s="1406">
        <v>0</v>
      </c>
      <c r="F514" s="1405" t="s">
        <v>238</v>
      </c>
      <c r="G514" s="1407" t="s">
        <v>705</v>
      </c>
      <c r="H514" s="1405" t="s">
        <v>407</v>
      </c>
      <c r="I514" s="1405" t="s">
        <v>694</v>
      </c>
      <c r="J514" s="1405" t="s">
        <v>303</v>
      </c>
      <c r="K514" s="1405" t="s">
        <v>1017</v>
      </c>
      <c r="L514" s="1405" t="s">
        <v>407</v>
      </c>
      <c r="M514" s="1405" t="s">
        <v>407</v>
      </c>
      <c r="N514" s="1408"/>
      <c r="O514" s="1407">
        <v>126</v>
      </c>
      <c r="P514" s="1405" t="s">
        <v>695</v>
      </c>
      <c r="Q514" s="1405" t="s">
        <v>474</v>
      </c>
      <c r="R514" s="1409">
        <v>7306</v>
      </c>
      <c r="S514" s="1409">
        <v>3390</v>
      </c>
      <c r="T514" s="1409">
        <v>225</v>
      </c>
      <c r="U514" s="1407">
        <v>13767</v>
      </c>
      <c r="V514" s="1405" t="s">
        <v>696</v>
      </c>
      <c r="W514" s="1405" t="s">
        <v>706</v>
      </c>
      <c r="X514" s="1405" t="s">
        <v>707</v>
      </c>
      <c r="Y514" s="1405" t="s">
        <v>407</v>
      </c>
      <c r="Z514" s="1404">
        <v>1</v>
      </c>
      <c r="AA514" s="1404">
        <v>0</v>
      </c>
      <c r="AB514" s="1408"/>
      <c r="AC514" s="1408"/>
      <c r="AD514" s="1408"/>
      <c r="AE514" s="1408"/>
      <c r="AF514" s="1408"/>
      <c r="AG514" s="1408"/>
      <c r="AH514" s="1408"/>
      <c r="AI514" s="1406">
        <v>0</v>
      </c>
      <c r="AJ514" s="1408"/>
      <c r="AK514" s="1408"/>
      <c r="AL514" s="1408"/>
      <c r="AM514" s="1408"/>
      <c r="AN514" s="1408"/>
      <c r="AO514" s="1408"/>
      <c r="AP514" s="1408"/>
      <c r="AQ514" s="1406">
        <v>81798</v>
      </c>
      <c r="AR514" s="1404" t="s">
        <v>407</v>
      </c>
      <c r="AS514" s="1406">
        <v>224.10410958904109</v>
      </c>
      <c r="AT514" s="1406">
        <v>11.196003284971257</v>
      </c>
      <c r="AU514" s="1406">
        <v>3.0673981602660976E-2</v>
      </c>
      <c r="AV514" s="1406">
        <v>3.1632776206069164</v>
      </c>
      <c r="AW514" s="1406">
        <v>8.6665140290600445E-3</v>
      </c>
      <c r="AX514" s="1405" t="s">
        <v>407</v>
      </c>
      <c r="AY514" s="1404">
        <v>0</v>
      </c>
      <c r="AZ514" s="1405" t="s">
        <v>407</v>
      </c>
      <c r="BA514" s="1405" t="s">
        <v>407</v>
      </c>
      <c r="BB514" s="1408"/>
      <c r="BC514" s="1408"/>
      <c r="BD514" s="1404">
        <v>0</v>
      </c>
      <c r="BE514" s="1405" t="s">
        <v>407</v>
      </c>
      <c r="BF514" s="1405" t="s">
        <v>407</v>
      </c>
      <c r="BG514" s="1404">
        <v>0</v>
      </c>
      <c r="BH514" s="1405" t="s">
        <v>407</v>
      </c>
      <c r="BI514" s="1405" t="s">
        <v>407</v>
      </c>
      <c r="BJ514" s="1404">
        <v>0</v>
      </c>
      <c r="BK514" s="1404">
        <v>0</v>
      </c>
      <c r="BL514" s="1404">
        <v>0</v>
      </c>
      <c r="BM514" s="1404">
        <v>0</v>
      </c>
      <c r="BN514" s="1408"/>
      <c r="BO514" s="1404">
        <v>0</v>
      </c>
      <c r="BP514" s="1405" t="s">
        <v>407</v>
      </c>
      <c r="BQ514" s="1405" t="s">
        <v>407</v>
      </c>
      <c r="BR514" s="1404">
        <v>1</v>
      </c>
      <c r="BS514" s="1405" t="s">
        <v>808</v>
      </c>
      <c r="BT514" s="1405" t="s">
        <v>407</v>
      </c>
      <c r="BU514" s="1405" t="s">
        <v>407</v>
      </c>
      <c r="BV514" s="1405" t="s">
        <v>1006</v>
      </c>
      <c r="BW514" s="1404">
        <v>0</v>
      </c>
      <c r="BX514" s="1405" t="s">
        <v>407</v>
      </c>
      <c r="BY514" s="1405" t="s">
        <v>407</v>
      </c>
      <c r="BZ514" s="1405" t="s">
        <v>407</v>
      </c>
      <c r="CA514" s="1404">
        <v>0</v>
      </c>
      <c r="CB514" s="1405" t="s">
        <v>407</v>
      </c>
      <c r="CC514" s="1405" t="s">
        <v>677</v>
      </c>
      <c r="CD514" s="1404" t="b">
        <v>0</v>
      </c>
      <c r="CE514" s="1404" t="b">
        <v>0</v>
      </c>
      <c r="CF514" s="1404" t="b">
        <v>0</v>
      </c>
      <c r="CG514" s="1404" t="b">
        <v>0</v>
      </c>
      <c r="CH514" s="1404" t="b">
        <v>0</v>
      </c>
      <c r="CI514" s="1404" t="b">
        <v>0</v>
      </c>
      <c r="CJ514" s="1404" t="b">
        <v>1</v>
      </c>
      <c r="CK514" s="1404" t="b">
        <v>0</v>
      </c>
      <c r="CL514" s="1404" t="b">
        <v>0</v>
      </c>
      <c r="CM514" s="1405" t="s">
        <v>698</v>
      </c>
      <c r="CN514" s="1408"/>
      <c r="CO514" s="1408"/>
      <c r="CP514" s="1408"/>
      <c r="CQ514" s="1404">
        <v>1</v>
      </c>
      <c r="CR514" s="1408"/>
      <c r="CS514" s="1404">
        <v>1</v>
      </c>
      <c r="CT514" s="1405" t="s">
        <v>407</v>
      </c>
      <c r="CU514" s="1408"/>
    </row>
    <row r="515" spans="1:99" hidden="1" x14ac:dyDescent="0.2">
      <c r="A515" s="1404">
        <v>2024</v>
      </c>
      <c r="B515" s="1405" t="s">
        <v>178</v>
      </c>
      <c r="C515" s="1405" t="s">
        <v>922</v>
      </c>
      <c r="D515" s="1406">
        <v>1</v>
      </c>
      <c r="E515" s="1406">
        <v>0</v>
      </c>
      <c r="F515" s="1405" t="s">
        <v>238</v>
      </c>
      <c r="G515" s="1407" t="s">
        <v>705</v>
      </c>
      <c r="H515" s="1405" t="s">
        <v>407</v>
      </c>
      <c r="I515" s="1405" t="s">
        <v>694</v>
      </c>
      <c r="J515" s="1405" t="s">
        <v>298</v>
      </c>
      <c r="K515" s="1405" t="s">
        <v>923</v>
      </c>
      <c r="L515" s="1405" t="s">
        <v>407</v>
      </c>
      <c r="M515" s="1405" t="s">
        <v>407</v>
      </c>
      <c r="N515" s="1408"/>
      <c r="O515" s="1407">
        <v>126</v>
      </c>
      <c r="P515" s="1405" t="s">
        <v>695</v>
      </c>
      <c r="Q515" s="1405" t="s">
        <v>473</v>
      </c>
      <c r="R515" s="1409">
        <v>6547</v>
      </c>
      <c r="S515" s="1409">
        <v>2827</v>
      </c>
      <c r="T515" s="1409">
        <v>656</v>
      </c>
      <c r="U515" s="1407">
        <v>13767</v>
      </c>
      <c r="V515" s="1405" t="s">
        <v>696</v>
      </c>
      <c r="W515" s="1405" t="s">
        <v>706</v>
      </c>
      <c r="X515" s="1405" t="s">
        <v>707</v>
      </c>
      <c r="Y515" s="1405" t="s">
        <v>407</v>
      </c>
      <c r="Z515" s="1404">
        <v>1</v>
      </c>
      <c r="AA515" s="1404">
        <v>0</v>
      </c>
      <c r="AB515" s="1408"/>
      <c r="AC515" s="1408"/>
      <c r="AD515" s="1408"/>
      <c r="AE515" s="1408"/>
      <c r="AF515" s="1408"/>
      <c r="AG515" s="1408"/>
      <c r="AH515" s="1408"/>
      <c r="AI515" s="1406">
        <v>0</v>
      </c>
      <c r="AJ515" s="1408"/>
      <c r="AK515" s="1408"/>
      <c r="AL515" s="1408"/>
      <c r="AM515" s="1408"/>
      <c r="AN515" s="1408"/>
      <c r="AO515" s="1408"/>
      <c r="AP515" s="1408"/>
      <c r="AQ515" s="1406">
        <v>55020</v>
      </c>
      <c r="AR515" s="1404" t="s">
        <v>407</v>
      </c>
      <c r="AS515" s="1406">
        <v>150.73972602739727</v>
      </c>
      <c r="AT515" s="1406">
        <v>8.4038490911868031</v>
      </c>
      <c r="AU515" s="1406">
        <v>2.3024244085443298E-2</v>
      </c>
      <c r="AV515" s="1406">
        <v>5.1281141343291745</v>
      </c>
      <c r="AW515" s="1406">
        <v>1.404962776528541E-2</v>
      </c>
      <c r="AX515" s="1405" t="s">
        <v>407</v>
      </c>
      <c r="AY515" s="1404">
        <v>0</v>
      </c>
      <c r="AZ515" s="1405" t="s">
        <v>407</v>
      </c>
      <c r="BA515" s="1405" t="s">
        <v>407</v>
      </c>
      <c r="BB515" s="1408"/>
      <c r="BC515" s="1408"/>
      <c r="BD515" s="1404">
        <v>0</v>
      </c>
      <c r="BE515" s="1405" t="s">
        <v>407</v>
      </c>
      <c r="BF515" s="1405" t="s">
        <v>407</v>
      </c>
      <c r="BG515" s="1404">
        <v>0</v>
      </c>
      <c r="BH515" s="1405" t="s">
        <v>407</v>
      </c>
      <c r="BI515" s="1405" t="s">
        <v>407</v>
      </c>
      <c r="BJ515" s="1404">
        <v>0</v>
      </c>
      <c r="BK515" s="1404">
        <v>0</v>
      </c>
      <c r="BL515" s="1404">
        <v>0</v>
      </c>
      <c r="BM515" s="1404">
        <v>0</v>
      </c>
      <c r="BN515" s="1408"/>
      <c r="BO515" s="1404">
        <v>0</v>
      </c>
      <c r="BP515" s="1405" t="s">
        <v>407</v>
      </c>
      <c r="BQ515" s="1405" t="s">
        <v>407</v>
      </c>
      <c r="BR515" s="1404">
        <v>1</v>
      </c>
      <c r="BS515" s="1405" t="s">
        <v>842</v>
      </c>
      <c r="BT515" s="1405" t="s">
        <v>407</v>
      </c>
      <c r="BU515" s="1405" t="s">
        <v>407</v>
      </c>
      <c r="BV515" s="1405" t="s">
        <v>882</v>
      </c>
      <c r="BW515" s="1404">
        <v>0</v>
      </c>
      <c r="BX515" s="1405" t="s">
        <v>407</v>
      </c>
      <c r="BY515" s="1405" t="s">
        <v>407</v>
      </c>
      <c r="BZ515" s="1405" t="s">
        <v>407</v>
      </c>
      <c r="CA515" s="1404">
        <v>0</v>
      </c>
      <c r="CB515" s="1405" t="s">
        <v>407</v>
      </c>
      <c r="CC515" s="1405" t="s">
        <v>677</v>
      </c>
      <c r="CD515" s="1404" t="b">
        <v>0</v>
      </c>
      <c r="CE515" s="1404" t="b">
        <v>0</v>
      </c>
      <c r="CF515" s="1404" t="b">
        <v>0</v>
      </c>
      <c r="CG515" s="1404" t="b">
        <v>0</v>
      </c>
      <c r="CH515" s="1404" t="b">
        <v>0</v>
      </c>
      <c r="CI515" s="1404" t="b">
        <v>0</v>
      </c>
      <c r="CJ515" s="1404" t="b">
        <v>1</v>
      </c>
      <c r="CK515" s="1404" t="b">
        <v>0</v>
      </c>
      <c r="CL515" s="1404" t="b">
        <v>0</v>
      </c>
      <c r="CM515" s="1405" t="s">
        <v>698</v>
      </c>
      <c r="CN515" s="1408"/>
      <c r="CO515" s="1408"/>
      <c r="CP515" s="1408"/>
      <c r="CQ515" s="1404">
        <v>1</v>
      </c>
      <c r="CR515" s="1408"/>
      <c r="CS515" s="1404">
        <v>1</v>
      </c>
      <c r="CT515" s="1405" t="s">
        <v>407</v>
      </c>
      <c r="CU515" s="1408"/>
    </row>
    <row r="516" spans="1:99" hidden="1" x14ac:dyDescent="0.2">
      <c r="A516" s="1404">
        <v>2024</v>
      </c>
      <c r="B516" s="1405" t="s">
        <v>189</v>
      </c>
      <c r="C516" s="1405" t="s">
        <v>1161</v>
      </c>
      <c r="D516" s="1406">
        <v>1</v>
      </c>
      <c r="E516" s="1406">
        <v>0</v>
      </c>
      <c r="F516" s="1405" t="s">
        <v>238</v>
      </c>
      <c r="G516" s="1407" t="s">
        <v>705</v>
      </c>
      <c r="H516" s="1405" t="s">
        <v>407</v>
      </c>
      <c r="I516" s="1405" t="s">
        <v>694</v>
      </c>
      <c r="J516" s="1405" t="s">
        <v>342</v>
      </c>
      <c r="K516" s="1405" t="s">
        <v>1162</v>
      </c>
      <c r="L516" s="1405" t="s">
        <v>407</v>
      </c>
      <c r="M516" s="1405" t="s">
        <v>407</v>
      </c>
      <c r="N516" s="1408"/>
      <c r="O516" s="1407">
        <v>126</v>
      </c>
      <c r="P516" s="1405" t="s">
        <v>695</v>
      </c>
      <c r="Q516" s="1405" t="s">
        <v>483</v>
      </c>
      <c r="R516" s="1409">
        <v>10428</v>
      </c>
      <c r="S516" s="1409">
        <v>4889</v>
      </c>
      <c r="T516" s="1409">
        <v>325</v>
      </c>
      <c r="U516" s="1407">
        <v>13767</v>
      </c>
      <c r="V516" s="1405" t="s">
        <v>696</v>
      </c>
      <c r="W516" s="1405" t="s">
        <v>706</v>
      </c>
      <c r="X516" s="1405" t="s">
        <v>707</v>
      </c>
      <c r="Y516" s="1405" t="s">
        <v>407</v>
      </c>
      <c r="Z516" s="1404">
        <v>1</v>
      </c>
      <c r="AA516" s="1404">
        <v>0</v>
      </c>
      <c r="AB516" s="1408"/>
      <c r="AC516" s="1408"/>
      <c r="AD516" s="1408"/>
      <c r="AE516" s="1408"/>
      <c r="AF516" s="1408"/>
      <c r="AG516" s="1408"/>
      <c r="AH516" s="1408"/>
      <c r="AI516" s="1406">
        <v>0</v>
      </c>
      <c r="AJ516" s="1408"/>
      <c r="AK516" s="1408"/>
      <c r="AL516" s="1408"/>
      <c r="AM516" s="1408"/>
      <c r="AN516" s="1408"/>
      <c r="AO516" s="1408"/>
      <c r="AP516" s="1408"/>
      <c r="AQ516" s="1406">
        <v>2000</v>
      </c>
      <c r="AR516" s="1404" t="s">
        <v>407</v>
      </c>
      <c r="AS516" s="1406">
        <v>5.4794520547945202</v>
      </c>
      <c r="AT516" s="1406">
        <v>0.19179133103183735</v>
      </c>
      <c r="AU516" s="1406">
        <v>5.2545570145708857E-4</v>
      </c>
      <c r="AV516" s="1406">
        <v>8.5020302594264477E-2</v>
      </c>
      <c r="AW516" s="1406">
        <v>2.3293233587469721E-4</v>
      </c>
      <c r="AX516" s="1405" t="s">
        <v>407</v>
      </c>
      <c r="AY516" s="1404">
        <v>0</v>
      </c>
      <c r="AZ516" s="1405" t="s">
        <v>407</v>
      </c>
      <c r="BA516" s="1405" t="s">
        <v>407</v>
      </c>
      <c r="BB516" s="1408"/>
      <c r="BC516" s="1408"/>
      <c r="BD516" s="1404">
        <v>0</v>
      </c>
      <c r="BE516" s="1405" t="s">
        <v>407</v>
      </c>
      <c r="BF516" s="1405" t="s">
        <v>407</v>
      </c>
      <c r="BG516" s="1404">
        <v>0</v>
      </c>
      <c r="BH516" s="1405" t="s">
        <v>407</v>
      </c>
      <c r="BI516" s="1405" t="s">
        <v>407</v>
      </c>
      <c r="BJ516" s="1404">
        <v>0</v>
      </c>
      <c r="BK516" s="1404">
        <v>0</v>
      </c>
      <c r="BL516" s="1404">
        <v>0</v>
      </c>
      <c r="BM516" s="1404">
        <v>0</v>
      </c>
      <c r="BN516" s="1408"/>
      <c r="BO516" s="1404">
        <v>0</v>
      </c>
      <c r="BP516" s="1405" t="s">
        <v>407</v>
      </c>
      <c r="BQ516" s="1405" t="s">
        <v>407</v>
      </c>
      <c r="BR516" s="1404">
        <v>1</v>
      </c>
      <c r="BS516" s="1405" t="s">
        <v>808</v>
      </c>
      <c r="BT516" s="1405" t="s">
        <v>407</v>
      </c>
      <c r="BU516" s="1405" t="s">
        <v>407</v>
      </c>
      <c r="BV516" s="1405" t="s">
        <v>846</v>
      </c>
      <c r="BW516" s="1404">
        <v>0</v>
      </c>
      <c r="BX516" s="1405" t="s">
        <v>407</v>
      </c>
      <c r="BY516" s="1405" t="s">
        <v>407</v>
      </c>
      <c r="BZ516" s="1405" t="s">
        <v>407</v>
      </c>
      <c r="CA516" s="1404">
        <v>0</v>
      </c>
      <c r="CB516" s="1405" t="s">
        <v>407</v>
      </c>
      <c r="CC516" s="1405" t="s">
        <v>677</v>
      </c>
      <c r="CD516" s="1404" t="b">
        <v>0</v>
      </c>
      <c r="CE516" s="1404" t="b">
        <v>0</v>
      </c>
      <c r="CF516" s="1404" t="b">
        <v>0</v>
      </c>
      <c r="CG516" s="1404" t="b">
        <v>0</v>
      </c>
      <c r="CH516" s="1404" t="b">
        <v>0</v>
      </c>
      <c r="CI516" s="1404" t="b">
        <v>0</v>
      </c>
      <c r="CJ516" s="1404" t="b">
        <v>1</v>
      </c>
      <c r="CK516" s="1404" t="b">
        <v>0</v>
      </c>
      <c r="CL516" s="1404" t="b">
        <v>0</v>
      </c>
      <c r="CM516" s="1405" t="s">
        <v>698</v>
      </c>
      <c r="CN516" s="1408"/>
      <c r="CO516" s="1408"/>
      <c r="CP516" s="1408"/>
      <c r="CQ516" s="1404">
        <v>1</v>
      </c>
      <c r="CR516" s="1408"/>
      <c r="CS516" s="1404">
        <v>1</v>
      </c>
      <c r="CT516" s="1405" t="s">
        <v>407</v>
      </c>
      <c r="CU516" s="1408"/>
    </row>
    <row r="517" spans="1:99" hidden="1" x14ac:dyDescent="0.2">
      <c r="A517" s="1404">
        <v>2024</v>
      </c>
      <c r="B517" s="1405" t="s">
        <v>180</v>
      </c>
      <c r="C517" s="1405" t="s">
        <v>761</v>
      </c>
      <c r="D517" s="1406">
        <v>1</v>
      </c>
      <c r="E517" s="1406">
        <v>0</v>
      </c>
      <c r="F517" s="1405" t="s">
        <v>238</v>
      </c>
      <c r="G517" s="1407" t="s">
        <v>705</v>
      </c>
      <c r="H517" s="1405" t="s">
        <v>407</v>
      </c>
      <c r="I517" s="1405" t="s">
        <v>694</v>
      </c>
      <c r="J517" s="1405" t="s">
        <v>307</v>
      </c>
      <c r="K517" s="1405" t="s">
        <v>762</v>
      </c>
      <c r="L517" s="1405" t="s">
        <v>407</v>
      </c>
      <c r="M517" s="1405" t="s">
        <v>407</v>
      </c>
      <c r="N517" s="1408"/>
      <c r="O517" s="1407">
        <v>126</v>
      </c>
      <c r="P517" s="1405" t="s">
        <v>695</v>
      </c>
      <c r="Q517" s="1405" t="s">
        <v>475</v>
      </c>
      <c r="R517" s="1409">
        <v>2932</v>
      </c>
      <c r="S517" s="1409">
        <v>2159</v>
      </c>
      <c r="T517" s="1409">
        <v>191</v>
      </c>
      <c r="U517" s="1407">
        <v>13767</v>
      </c>
      <c r="V517" s="1405" t="s">
        <v>696</v>
      </c>
      <c r="W517" s="1405" t="s">
        <v>706</v>
      </c>
      <c r="X517" s="1405" t="s">
        <v>707</v>
      </c>
      <c r="Y517" s="1405" t="s">
        <v>407</v>
      </c>
      <c r="Z517" s="1404">
        <v>1</v>
      </c>
      <c r="AA517" s="1404">
        <v>0</v>
      </c>
      <c r="AB517" s="1408"/>
      <c r="AC517" s="1408"/>
      <c r="AD517" s="1408"/>
      <c r="AE517" s="1408"/>
      <c r="AF517" s="1408"/>
      <c r="AG517" s="1408"/>
      <c r="AH517" s="1408"/>
      <c r="AI517" s="1406">
        <v>0</v>
      </c>
      <c r="AJ517" s="1408"/>
      <c r="AK517" s="1408"/>
      <c r="AL517" s="1408"/>
      <c r="AM517" s="1408"/>
      <c r="AN517" s="1408"/>
      <c r="AO517" s="1408"/>
      <c r="AP517" s="1408"/>
      <c r="AQ517" s="1406">
        <v>5980</v>
      </c>
      <c r="AR517" s="1404" t="s">
        <v>407</v>
      </c>
      <c r="AS517" s="1406">
        <v>16.383561643835616</v>
      </c>
      <c r="AT517" s="1406">
        <v>2.0395634379263301</v>
      </c>
      <c r="AU517" s="1406">
        <v>5.5878450354146028E-3</v>
      </c>
      <c r="AV517" s="1406">
        <v>0.32484419211375604</v>
      </c>
      <c r="AW517" s="1406">
        <v>8.8998408798289324E-4</v>
      </c>
      <c r="AX517" s="1405" t="s">
        <v>407</v>
      </c>
      <c r="AY517" s="1404">
        <v>0</v>
      </c>
      <c r="AZ517" s="1405" t="s">
        <v>407</v>
      </c>
      <c r="BA517" s="1405" t="s">
        <v>407</v>
      </c>
      <c r="BB517" s="1408"/>
      <c r="BC517" s="1408"/>
      <c r="BD517" s="1404">
        <v>0</v>
      </c>
      <c r="BE517" s="1405" t="s">
        <v>407</v>
      </c>
      <c r="BF517" s="1405" t="s">
        <v>407</v>
      </c>
      <c r="BG517" s="1404">
        <v>0</v>
      </c>
      <c r="BH517" s="1405" t="s">
        <v>407</v>
      </c>
      <c r="BI517" s="1405" t="s">
        <v>407</v>
      </c>
      <c r="BJ517" s="1404">
        <v>0</v>
      </c>
      <c r="BK517" s="1404">
        <v>0</v>
      </c>
      <c r="BL517" s="1404">
        <v>0</v>
      </c>
      <c r="BM517" s="1404">
        <v>0</v>
      </c>
      <c r="BN517" s="1408"/>
      <c r="BO517" s="1404">
        <v>0</v>
      </c>
      <c r="BP517" s="1405" t="s">
        <v>407</v>
      </c>
      <c r="BQ517" s="1405" t="s">
        <v>407</v>
      </c>
      <c r="BR517" s="1404">
        <v>1</v>
      </c>
      <c r="BS517" s="1405" t="s">
        <v>808</v>
      </c>
      <c r="BT517" s="1405" t="s">
        <v>407</v>
      </c>
      <c r="BU517" s="1405" t="s">
        <v>407</v>
      </c>
      <c r="BV517" s="1405" t="s">
        <v>846</v>
      </c>
      <c r="BW517" s="1404">
        <v>0</v>
      </c>
      <c r="BX517" s="1405" t="s">
        <v>407</v>
      </c>
      <c r="BY517" s="1405" t="s">
        <v>407</v>
      </c>
      <c r="BZ517" s="1405" t="s">
        <v>407</v>
      </c>
      <c r="CA517" s="1404">
        <v>0</v>
      </c>
      <c r="CB517" s="1405" t="s">
        <v>407</v>
      </c>
      <c r="CC517" s="1405" t="s">
        <v>677</v>
      </c>
      <c r="CD517" s="1404" t="b">
        <v>0</v>
      </c>
      <c r="CE517" s="1404" t="b">
        <v>0</v>
      </c>
      <c r="CF517" s="1404" t="b">
        <v>0</v>
      </c>
      <c r="CG517" s="1404" t="b">
        <v>0</v>
      </c>
      <c r="CH517" s="1404" t="b">
        <v>0</v>
      </c>
      <c r="CI517" s="1404" t="b">
        <v>0</v>
      </c>
      <c r="CJ517" s="1404" t="b">
        <v>1</v>
      </c>
      <c r="CK517" s="1404" t="b">
        <v>0</v>
      </c>
      <c r="CL517" s="1404" t="b">
        <v>0</v>
      </c>
      <c r="CM517" s="1405" t="s">
        <v>698</v>
      </c>
      <c r="CN517" s="1408"/>
      <c r="CO517" s="1408"/>
      <c r="CP517" s="1408"/>
      <c r="CQ517" s="1404">
        <v>1</v>
      </c>
      <c r="CR517" s="1408"/>
      <c r="CS517" s="1404">
        <v>1</v>
      </c>
      <c r="CT517" s="1405" t="s">
        <v>407</v>
      </c>
      <c r="CU517" s="1408"/>
    </row>
    <row r="518" spans="1:99" hidden="1" x14ac:dyDescent="0.2">
      <c r="A518" s="1404">
        <v>2024</v>
      </c>
      <c r="B518" s="1405" t="s">
        <v>178</v>
      </c>
      <c r="C518" s="1405" t="s">
        <v>924</v>
      </c>
      <c r="D518" s="1406">
        <v>1</v>
      </c>
      <c r="E518" s="1406">
        <v>0</v>
      </c>
      <c r="F518" s="1405" t="s">
        <v>238</v>
      </c>
      <c r="G518" s="1407" t="s">
        <v>705</v>
      </c>
      <c r="H518" s="1405" t="s">
        <v>407</v>
      </c>
      <c r="I518" s="1405" t="s">
        <v>694</v>
      </c>
      <c r="J518" s="1405" t="s">
        <v>298</v>
      </c>
      <c r="K518" s="1405" t="s">
        <v>925</v>
      </c>
      <c r="L518" s="1405" t="s">
        <v>407</v>
      </c>
      <c r="M518" s="1405" t="s">
        <v>407</v>
      </c>
      <c r="N518" s="1408"/>
      <c r="O518" s="1407">
        <v>126</v>
      </c>
      <c r="P518" s="1405" t="s">
        <v>695</v>
      </c>
      <c r="Q518" s="1405" t="s">
        <v>473</v>
      </c>
      <c r="R518" s="1409">
        <v>7649</v>
      </c>
      <c r="S518" s="1409">
        <v>2981</v>
      </c>
      <c r="T518" s="1409">
        <v>836</v>
      </c>
      <c r="U518" s="1407">
        <v>13767</v>
      </c>
      <c r="V518" s="1405" t="s">
        <v>696</v>
      </c>
      <c r="W518" s="1405" t="s">
        <v>706</v>
      </c>
      <c r="X518" s="1405" t="s">
        <v>707</v>
      </c>
      <c r="Y518" s="1405" t="s">
        <v>407</v>
      </c>
      <c r="Z518" s="1404">
        <v>1</v>
      </c>
      <c r="AA518" s="1404">
        <v>0</v>
      </c>
      <c r="AB518" s="1408"/>
      <c r="AC518" s="1408"/>
      <c r="AD518" s="1408"/>
      <c r="AE518" s="1408"/>
      <c r="AF518" s="1408"/>
      <c r="AG518" s="1408"/>
      <c r="AH518" s="1408"/>
      <c r="AI518" s="1406">
        <v>0</v>
      </c>
      <c r="AJ518" s="1408"/>
      <c r="AK518" s="1408"/>
      <c r="AL518" s="1408"/>
      <c r="AM518" s="1408"/>
      <c r="AN518" s="1408"/>
      <c r="AO518" s="1408"/>
      <c r="AP518" s="1408"/>
      <c r="AQ518" s="1406">
        <v>53380</v>
      </c>
      <c r="AR518" s="1404" t="s">
        <v>407</v>
      </c>
      <c r="AS518" s="1406">
        <v>146.24657534246575</v>
      </c>
      <c r="AT518" s="1406">
        <v>6.9786900248398487</v>
      </c>
      <c r="AU518" s="1406">
        <v>1.9119698698191367E-2</v>
      </c>
      <c r="AV518" s="1406">
        <v>5.1281141343291745</v>
      </c>
      <c r="AW518" s="1406">
        <v>1.404962776528541E-2</v>
      </c>
      <c r="AX518" s="1405" t="s">
        <v>407</v>
      </c>
      <c r="AY518" s="1404">
        <v>0</v>
      </c>
      <c r="AZ518" s="1405" t="s">
        <v>407</v>
      </c>
      <c r="BA518" s="1405" t="s">
        <v>407</v>
      </c>
      <c r="BB518" s="1408"/>
      <c r="BC518" s="1408"/>
      <c r="BD518" s="1404">
        <v>0</v>
      </c>
      <c r="BE518" s="1405" t="s">
        <v>407</v>
      </c>
      <c r="BF518" s="1405" t="s">
        <v>407</v>
      </c>
      <c r="BG518" s="1404">
        <v>0</v>
      </c>
      <c r="BH518" s="1405" t="s">
        <v>407</v>
      </c>
      <c r="BI518" s="1405" t="s">
        <v>407</v>
      </c>
      <c r="BJ518" s="1404">
        <v>0</v>
      </c>
      <c r="BK518" s="1404">
        <v>0</v>
      </c>
      <c r="BL518" s="1404">
        <v>0</v>
      </c>
      <c r="BM518" s="1404">
        <v>0</v>
      </c>
      <c r="BN518" s="1408"/>
      <c r="BO518" s="1404">
        <v>0</v>
      </c>
      <c r="BP518" s="1405" t="s">
        <v>407</v>
      </c>
      <c r="BQ518" s="1405" t="s">
        <v>407</v>
      </c>
      <c r="BR518" s="1404">
        <v>1</v>
      </c>
      <c r="BS518" s="1405" t="s">
        <v>842</v>
      </c>
      <c r="BT518" s="1405" t="s">
        <v>407</v>
      </c>
      <c r="BU518" s="1405" t="s">
        <v>407</v>
      </c>
      <c r="BV518" s="1405" t="s">
        <v>882</v>
      </c>
      <c r="BW518" s="1404">
        <v>0</v>
      </c>
      <c r="BX518" s="1405" t="s">
        <v>407</v>
      </c>
      <c r="BY518" s="1405" t="s">
        <v>407</v>
      </c>
      <c r="BZ518" s="1405" t="s">
        <v>407</v>
      </c>
      <c r="CA518" s="1404">
        <v>0</v>
      </c>
      <c r="CB518" s="1405" t="s">
        <v>407</v>
      </c>
      <c r="CC518" s="1405" t="s">
        <v>677</v>
      </c>
      <c r="CD518" s="1404" t="b">
        <v>0</v>
      </c>
      <c r="CE518" s="1404" t="b">
        <v>0</v>
      </c>
      <c r="CF518" s="1404" t="b">
        <v>0</v>
      </c>
      <c r="CG518" s="1404" t="b">
        <v>0</v>
      </c>
      <c r="CH518" s="1404" t="b">
        <v>0</v>
      </c>
      <c r="CI518" s="1404" t="b">
        <v>0</v>
      </c>
      <c r="CJ518" s="1404" t="b">
        <v>1</v>
      </c>
      <c r="CK518" s="1404" t="b">
        <v>0</v>
      </c>
      <c r="CL518" s="1404" t="b">
        <v>0</v>
      </c>
      <c r="CM518" s="1405" t="s">
        <v>698</v>
      </c>
      <c r="CN518" s="1408"/>
      <c r="CO518" s="1408"/>
      <c r="CP518" s="1408"/>
      <c r="CQ518" s="1404">
        <v>1</v>
      </c>
      <c r="CR518" s="1408"/>
      <c r="CS518" s="1404">
        <v>1</v>
      </c>
      <c r="CT518" s="1405" t="s">
        <v>407</v>
      </c>
      <c r="CU518" s="1408"/>
    </row>
    <row r="519" spans="1:99" hidden="1" x14ac:dyDescent="0.2">
      <c r="A519" s="1404">
        <v>2024</v>
      </c>
      <c r="B519" s="1405" t="s">
        <v>179</v>
      </c>
      <c r="C519" s="1405" t="s">
        <v>1013</v>
      </c>
      <c r="D519" s="1406">
        <v>1</v>
      </c>
      <c r="E519" s="1406">
        <v>0</v>
      </c>
      <c r="F519" s="1405" t="s">
        <v>238</v>
      </c>
      <c r="G519" s="1407" t="s">
        <v>705</v>
      </c>
      <c r="H519" s="1405" t="s">
        <v>407</v>
      </c>
      <c r="I519" s="1405" t="s">
        <v>694</v>
      </c>
      <c r="J519" s="1405" t="s">
        <v>303</v>
      </c>
      <c r="K519" s="1405" t="s">
        <v>844</v>
      </c>
      <c r="L519" s="1405" t="s">
        <v>407</v>
      </c>
      <c r="M519" s="1405" t="s">
        <v>407</v>
      </c>
      <c r="N519" s="1408"/>
      <c r="O519" s="1407">
        <v>126</v>
      </c>
      <c r="P519" s="1405" t="s">
        <v>695</v>
      </c>
      <c r="Q519" s="1405" t="s">
        <v>474</v>
      </c>
      <c r="R519" s="1409">
        <v>9092</v>
      </c>
      <c r="S519" s="1409">
        <v>4005</v>
      </c>
      <c r="T519" s="1409">
        <v>442</v>
      </c>
      <c r="U519" s="1407">
        <v>13767</v>
      </c>
      <c r="V519" s="1405" t="s">
        <v>696</v>
      </c>
      <c r="W519" s="1405" t="s">
        <v>706</v>
      </c>
      <c r="X519" s="1405" t="s">
        <v>707</v>
      </c>
      <c r="Y519" s="1405" t="s">
        <v>407</v>
      </c>
      <c r="Z519" s="1404">
        <v>1</v>
      </c>
      <c r="AA519" s="1404">
        <v>0</v>
      </c>
      <c r="AB519" s="1408"/>
      <c r="AC519" s="1408"/>
      <c r="AD519" s="1408"/>
      <c r="AE519" s="1408"/>
      <c r="AF519" s="1408"/>
      <c r="AG519" s="1408"/>
      <c r="AH519" s="1408"/>
      <c r="AI519" s="1406">
        <v>0</v>
      </c>
      <c r="AJ519" s="1408"/>
      <c r="AK519" s="1408"/>
      <c r="AL519" s="1408"/>
      <c r="AM519" s="1408"/>
      <c r="AN519" s="1408"/>
      <c r="AO519" s="1408"/>
      <c r="AP519" s="1408"/>
      <c r="AQ519" s="1406">
        <v>875</v>
      </c>
      <c r="AR519" s="1404" t="s">
        <v>407</v>
      </c>
      <c r="AS519" s="1406">
        <v>2.3972602739726026</v>
      </c>
      <c r="AT519" s="1406">
        <v>9.6238451385833701E-2</v>
      </c>
      <c r="AU519" s="1406">
        <v>2.6366699009817453E-4</v>
      </c>
      <c r="AV519" s="1406">
        <v>3.1632776206069164</v>
      </c>
      <c r="AW519" s="1406">
        <v>8.6665140290600445E-3</v>
      </c>
      <c r="AX519" s="1405" t="s">
        <v>407</v>
      </c>
      <c r="AY519" s="1404">
        <v>0</v>
      </c>
      <c r="AZ519" s="1405" t="s">
        <v>407</v>
      </c>
      <c r="BA519" s="1405" t="s">
        <v>407</v>
      </c>
      <c r="BB519" s="1408"/>
      <c r="BC519" s="1408"/>
      <c r="BD519" s="1404">
        <v>0</v>
      </c>
      <c r="BE519" s="1405" t="s">
        <v>407</v>
      </c>
      <c r="BF519" s="1405" t="s">
        <v>407</v>
      </c>
      <c r="BG519" s="1404">
        <v>0</v>
      </c>
      <c r="BH519" s="1405" t="s">
        <v>407</v>
      </c>
      <c r="BI519" s="1405" t="s">
        <v>407</v>
      </c>
      <c r="BJ519" s="1404">
        <v>0</v>
      </c>
      <c r="BK519" s="1404">
        <v>0</v>
      </c>
      <c r="BL519" s="1404">
        <v>0</v>
      </c>
      <c r="BM519" s="1404">
        <v>0</v>
      </c>
      <c r="BN519" s="1408"/>
      <c r="BO519" s="1404">
        <v>0</v>
      </c>
      <c r="BP519" s="1405" t="s">
        <v>407</v>
      </c>
      <c r="BQ519" s="1405" t="s">
        <v>407</v>
      </c>
      <c r="BR519" s="1404">
        <v>1</v>
      </c>
      <c r="BS519" s="1405" t="s">
        <v>808</v>
      </c>
      <c r="BT519" s="1405" t="s">
        <v>407</v>
      </c>
      <c r="BU519" s="1405" t="s">
        <v>407</v>
      </c>
      <c r="BV519" s="1405" t="s">
        <v>1006</v>
      </c>
      <c r="BW519" s="1404">
        <v>0</v>
      </c>
      <c r="BX519" s="1405" t="s">
        <v>407</v>
      </c>
      <c r="BY519" s="1405" t="s">
        <v>407</v>
      </c>
      <c r="BZ519" s="1405" t="s">
        <v>407</v>
      </c>
      <c r="CA519" s="1404">
        <v>0</v>
      </c>
      <c r="CB519" s="1405" t="s">
        <v>407</v>
      </c>
      <c r="CC519" s="1405" t="s">
        <v>677</v>
      </c>
      <c r="CD519" s="1404" t="b">
        <v>0</v>
      </c>
      <c r="CE519" s="1404" t="b">
        <v>0</v>
      </c>
      <c r="CF519" s="1404" t="b">
        <v>0</v>
      </c>
      <c r="CG519" s="1404" t="b">
        <v>0</v>
      </c>
      <c r="CH519" s="1404" t="b">
        <v>0</v>
      </c>
      <c r="CI519" s="1404" t="b">
        <v>0</v>
      </c>
      <c r="CJ519" s="1404" t="b">
        <v>1</v>
      </c>
      <c r="CK519" s="1404" t="b">
        <v>0</v>
      </c>
      <c r="CL519" s="1404" t="b">
        <v>0</v>
      </c>
      <c r="CM519" s="1405" t="s">
        <v>698</v>
      </c>
      <c r="CN519" s="1408"/>
      <c r="CO519" s="1408"/>
      <c r="CP519" s="1408"/>
      <c r="CQ519" s="1404">
        <v>1</v>
      </c>
      <c r="CR519" s="1408"/>
      <c r="CS519" s="1404">
        <v>1</v>
      </c>
      <c r="CT519" s="1405" t="s">
        <v>407</v>
      </c>
      <c r="CU519" s="1408"/>
    </row>
    <row r="520" spans="1:99" hidden="1" x14ac:dyDescent="0.2">
      <c r="A520" s="1404">
        <v>2024</v>
      </c>
      <c r="B520" s="1405" t="s">
        <v>179</v>
      </c>
      <c r="C520" s="1405" t="s">
        <v>1024</v>
      </c>
      <c r="D520" s="1406">
        <v>1</v>
      </c>
      <c r="E520" s="1406">
        <v>0</v>
      </c>
      <c r="F520" s="1405" t="s">
        <v>238</v>
      </c>
      <c r="G520" s="1407" t="s">
        <v>705</v>
      </c>
      <c r="H520" s="1405" t="s">
        <v>407</v>
      </c>
      <c r="I520" s="1405" t="s">
        <v>694</v>
      </c>
      <c r="J520" s="1405" t="s">
        <v>303</v>
      </c>
      <c r="K520" s="1405" t="s">
        <v>862</v>
      </c>
      <c r="L520" s="1405" t="s">
        <v>407</v>
      </c>
      <c r="M520" s="1405" t="s">
        <v>407</v>
      </c>
      <c r="N520" s="1408"/>
      <c r="O520" s="1407">
        <v>126</v>
      </c>
      <c r="P520" s="1405" t="s">
        <v>695</v>
      </c>
      <c r="Q520" s="1405" t="s">
        <v>474</v>
      </c>
      <c r="R520" s="1409">
        <v>9387</v>
      </c>
      <c r="S520" s="1409">
        <v>3816</v>
      </c>
      <c r="T520" s="1409">
        <v>503</v>
      </c>
      <c r="U520" s="1407">
        <v>13767</v>
      </c>
      <c r="V520" s="1405" t="s">
        <v>696</v>
      </c>
      <c r="W520" s="1405" t="s">
        <v>706</v>
      </c>
      <c r="X520" s="1405" t="s">
        <v>707</v>
      </c>
      <c r="Y520" s="1405" t="s">
        <v>407</v>
      </c>
      <c r="Z520" s="1404">
        <v>1</v>
      </c>
      <c r="AA520" s="1404">
        <v>0</v>
      </c>
      <c r="AB520" s="1408"/>
      <c r="AC520" s="1408"/>
      <c r="AD520" s="1408"/>
      <c r="AE520" s="1408"/>
      <c r="AF520" s="1408"/>
      <c r="AG520" s="1408"/>
      <c r="AH520" s="1408"/>
      <c r="AI520" s="1406">
        <v>0</v>
      </c>
      <c r="AJ520" s="1408"/>
      <c r="AK520" s="1408"/>
      <c r="AL520" s="1408"/>
      <c r="AM520" s="1408"/>
      <c r="AN520" s="1408"/>
      <c r="AO520" s="1408"/>
      <c r="AP520" s="1408"/>
      <c r="AQ520" s="1406">
        <v>12170</v>
      </c>
      <c r="AR520" s="1404" t="s">
        <v>407</v>
      </c>
      <c r="AS520" s="1406">
        <v>33.342465753424655</v>
      </c>
      <c r="AT520" s="1406">
        <v>1.2964738468094172</v>
      </c>
      <c r="AU520" s="1406">
        <v>3.5519831419436091E-3</v>
      </c>
      <c r="AV520" s="1406">
        <v>3.1632776206069164</v>
      </c>
      <c r="AW520" s="1406">
        <v>8.6665140290600445E-3</v>
      </c>
      <c r="AX520" s="1405" t="s">
        <v>407</v>
      </c>
      <c r="AY520" s="1404">
        <v>0</v>
      </c>
      <c r="AZ520" s="1405" t="s">
        <v>407</v>
      </c>
      <c r="BA520" s="1405" t="s">
        <v>407</v>
      </c>
      <c r="BB520" s="1408"/>
      <c r="BC520" s="1408"/>
      <c r="BD520" s="1404">
        <v>0</v>
      </c>
      <c r="BE520" s="1405" t="s">
        <v>407</v>
      </c>
      <c r="BF520" s="1405" t="s">
        <v>407</v>
      </c>
      <c r="BG520" s="1404">
        <v>0</v>
      </c>
      <c r="BH520" s="1405" t="s">
        <v>407</v>
      </c>
      <c r="BI520" s="1405" t="s">
        <v>407</v>
      </c>
      <c r="BJ520" s="1404">
        <v>0</v>
      </c>
      <c r="BK520" s="1404">
        <v>0</v>
      </c>
      <c r="BL520" s="1404">
        <v>0</v>
      </c>
      <c r="BM520" s="1404">
        <v>0</v>
      </c>
      <c r="BN520" s="1408"/>
      <c r="BO520" s="1404">
        <v>0</v>
      </c>
      <c r="BP520" s="1405" t="s">
        <v>407</v>
      </c>
      <c r="BQ520" s="1405" t="s">
        <v>407</v>
      </c>
      <c r="BR520" s="1404">
        <v>1</v>
      </c>
      <c r="BS520" s="1405" t="s">
        <v>751</v>
      </c>
      <c r="BT520" s="1405" t="s">
        <v>407</v>
      </c>
      <c r="BU520" s="1405" t="s">
        <v>407</v>
      </c>
      <c r="BV520" s="1405" t="s">
        <v>770</v>
      </c>
      <c r="BW520" s="1404">
        <v>0</v>
      </c>
      <c r="BX520" s="1405" t="s">
        <v>407</v>
      </c>
      <c r="BY520" s="1405" t="s">
        <v>407</v>
      </c>
      <c r="BZ520" s="1405" t="s">
        <v>407</v>
      </c>
      <c r="CA520" s="1404">
        <v>0</v>
      </c>
      <c r="CB520" s="1405" t="s">
        <v>407</v>
      </c>
      <c r="CC520" s="1405" t="s">
        <v>677</v>
      </c>
      <c r="CD520" s="1404" t="b">
        <v>0</v>
      </c>
      <c r="CE520" s="1404" t="b">
        <v>0</v>
      </c>
      <c r="CF520" s="1404" t="b">
        <v>0</v>
      </c>
      <c r="CG520" s="1404" t="b">
        <v>0</v>
      </c>
      <c r="CH520" s="1404" t="b">
        <v>0</v>
      </c>
      <c r="CI520" s="1404" t="b">
        <v>0</v>
      </c>
      <c r="CJ520" s="1404" t="b">
        <v>1</v>
      </c>
      <c r="CK520" s="1404" t="b">
        <v>0</v>
      </c>
      <c r="CL520" s="1404" t="b">
        <v>0</v>
      </c>
      <c r="CM520" s="1405" t="s">
        <v>698</v>
      </c>
      <c r="CN520" s="1408"/>
      <c r="CO520" s="1408"/>
      <c r="CP520" s="1408"/>
      <c r="CQ520" s="1404">
        <v>1</v>
      </c>
      <c r="CR520" s="1408"/>
      <c r="CS520" s="1404">
        <v>1</v>
      </c>
      <c r="CT520" s="1405" t="s">
        <v>407</v>
      </c>
      <c r="CU520" s="1408"/>
    </row>
    <row r="521" spans="1:99" hidden="1" x14ac:dyDescent="0.2">
      <c r="A521" s="1404">
        <v>2024</v>
      </c>
      <c r="B521" s="1405" t="s">
        <v>184</v>
      </c>
      <c r="C521" s="1405" t="s">
        <v>1264</v>
      </c>
      <c r="D521" s="1406">
        <v>1</v>
      </c>
      <c r="E521" s="1406">
        <v>0</v>
      </c>
      <c r="F521" s="1405" t="s">
        <v>238</v>
      </c>
      <c r="G521" s="1407" t="s">
        <v>705</v>
      </c>
      <c r="H521" s="1405" t="s">
        <v>407</v>
      </c>
      <c r="I521" s="1405" t="s">
        <v>694</v>
      </c>
      <c r="J521" s="1405" t="s">
        <v>323</v>
      </c>
      <c r="K521" s="1405" t="s">
        <v>754</v>
      </c>
      <c r="L521" s="1405" t="s">
        <v>407</v>
      </c>
      <c r="M521" s="1405" t="s">
        <v>407</v>
      </c>
      <c r="N521" s="1408"/>
      <c r="O521" s="1407">
        <v>126</v>
      </c>
      <c r="P521" s="1405" t="s">
        <v>695</v>
      </c>
      <c r="Q521" s="1405" t="s">
        <v>479</v>
      </c>
      <c r="R521" s="1409">
        <v>1734</v>
      </c>
      <c r="S521" s="1409">
        <v>946</v>
      </c>
      <c r="T521" s="1409">
        <v>126</v>
      </c>
      <c r="U521" s="1407">
        <v>13767</v>
      </c>
      <c r="V521" s="1405" t="s">
        <v>696</v>
      </c>
      <c r="W521" s="1405" t="s">
        <v>706</v>
      </c>
      <c r="X521" s="1405" t="s">
        <v>707</v>
      </c>
      <c r="Y521" s="1405" t="s">
        <v>407</v>
      </c>
      <c r="Z521" s="1404">
        <v>1</v>
      </c>
      <c r="AA521" s="1404">
        <v>0</v>
      </c>
      <c r="AB521" s="1408"/>
      <c r="AC521" s="1408"/>
      <c r="AD521" s="1408"/>
      <c r="AE521" s="1408"/>
      <c r="AF521" s="1408"/>
      <c r="AG521" s="1408"/>
      <c r="AH521" s="1408"/>
      <c r="AI521" s="1406">
        <v>0</v>
      </c>
      <c r="AJ521" s="1408"/>
      <c r="AK521" s="1408"/>
      <c r="AL521" s="1408"/>
      <c r="AM521" s="1408"/>
      <c r="AN521" s="1408"/>
      <c r="AO521" s="1408"/>
      <c r="AP521" s="1408"/>
      <c r="AQ521" s="1406">
        <v>6800</v>
      </c>
      <c r="AR521" s="1404" t="s">
        <v>407</v>
      </c>
      <c r="AS521" s="1406">
        <v>18.63013698630137</v>
      </c>
      <c r="AT521" s="1406">
        <v>3.9215686274509802</v>
      </c>
      <c r="AU521" s="1406">
        <v>1.0744023636852E-2</v>
      </c>
      <c r="AV521" s="1406">
        <v>1.2249086695211533</v>
      </c>
      <c r="AW521" s="1406">
        <v>3.3559141630716527E-3</v>
      </c>
      <c r="AX521" s="1405" t="s">
        <v>407</v>
      </c>
      <c r="AY521" s="1404">
        <v>0</v>
      </c>
      <c r="AZ521" s="1405" t="s">
        <v>407</v>
      </c>
      <c r="BA521" s="1405" t="s">
        <v>407</v>
      </c>
      <c r="BB521" s="1408"/>
      <c r="BC521" s="1408"/>
      <c r="BD521" s="1404">
        <v>0</v>
      </c>
      <c r="BE521" s="1405" t="s">
        <v>407</v>
      </c>
      <c r="BF521" s="1405" t="s">
        <v>407</v>
      </c>
      <c r="BG521" s="1404">
        <v>0</v>
      </c>
      <c r="BH521" s="1405" t="s">
        <v>407</v>
      </c>
      <c r="BI521" s="1405" t="s">
        <v>407</v>
      </c>
      <c r="BJ521" s="1404">
        <v>0</v>
      </c>
      <c r="BK521" s="1404">
        <v>0</v>
      </c>
      <c r="BL521" s="1404">
        <v>0</v>
      </c>
      <c r="BM521" s="1404">
        <v>0</v>
      </c>
      <c r="BN521" s="1408"/>
      <c r="BO521" s="1404">
        <v>0</v>
      </c>
      <c r="BP521" s="1405" t="s">
        <v>407</v>
      </c>
      <c r="BQ521" s="1405" t="s">
        <v>407</v>
      </c>
      <c r="BR521" s="1404">
        <v>1</v>
      </c>
      <c r="BS521" s="1405" t="s">
        <v>713</v>
      </c>
      <c r="BT521" s="1405" t="s">
        <v>407</v>
      </c>
      <c r="BU521" s="1405" t="s">
        <v>407</v>
      </c>
      <c r="BV521" s="1405" t="s">
        <v>407</v>
      </c>
      <c r="BW521" s="1404">
        <v>0</v>
      </c>
      <c r="BX521" s="1405" t="s">
        <v>407</v>
      </c>
      <c r="BY521" s="1405" t="s">
        <v>407</v>
      </c>
      <c r="BZ521" s="1405" t="s">
        <v>407</v>
      </c>
      <c r="CA521" s="1404">
        <v>0</v>
      </c>
      <c r="CB521" s="1405" t="s">
        <v>407</v>
      </c>
      <c r="CC521" s="1405" t="s">
        <v>677</v>
      </c>
      <c r="CD521" s="1404" t="b">
        <v>0</v>
      </c>
      <c r="CE521" s="1404" t="b">
        <v>0</v>
      </c>
      <c r="CF521" s="1404" t="b">
        <v>0</v>
      </c>
      <c r="CG521" s="1404" t="b">
        <v>0</v>
      </c>
      <c r="CH521" s="1404" t="b">
        <v>0</v>
      </c>
      <c r="CI521" s="1404" t="b">
        <v>0</v>
      </c>
      <c r="CJ521" s="1404" t="b">
        <v>1</v>
      </c>
      <c r="CK521" s="1404" t="b">
        <v>0</v>
      </c>
      <c r="CL521" s="1404" t="b">
        <v>0</v>
      </c>
      <c r="CM521" s="1405" t="s">
        <v>698</v>
      </c>
      <c r="CN521" s="1408"/>
      <c r="CO521" s="1408"/>
      <c r="CP521" s="1408"/>
      <c r="CQ521" s="1404">
        <v>1</v>
      </c>
      <c r="CR521" s="1408"/>
      <c r="CS521" s="1404">
        <v>1</v>
      </c>
      <c r="CT521" s="1405" t="s">
        <v>407</v>
      </c>
      <c r="CU521" s="1408"/>
    </row>
    <row r="522" spans="1:99" hidden="1" x14ac:dyDescent="0.2">
      <c r="A522" s="1404">
        <v>2024</v>
      </c>
      <c r="B522" s="1405" t="s">
        <v>183</v>
      </c>
      <c r="C522" s="1405" t="s">
        <v>478</v>
      </c>
      <c r="D522" s="1406">
        <v>1</v>
      </c>
      <c r="E522" s="1406">
        <v>0</v>
      </c>
      <c r="F522" s="1405" t="s">
        <v>238</v>
      </c>
      <c r="G522" s="1407" t="s">
        <v>705</v>
      </c>
      <c r="H522" s="1405" t="s">
        <v>407</v>
      </c>
      <c r="I522" s="1405" t="s">
        <v>694</v>
      </c>
      <c r="J522" s="1405" t="s">
        <v>319</v>
      </c>
      <c r="K522" s="1405" t="s">
        <v>851</v>
      </c>
      <c r="L522" s="1405" t="s">
        <v>407</v>
      </c>
      <c r="M522" s="1405" t="s">
        <v>407</v>
      </c>
      <c r="N522" s="1408"/>
      <c r="O522" s="1407">
        <v>126</v>
      </c>
      <c r="P522" s="1405" t="s">
        <v>695</v>
      </c>
      <c r="Q522" s="1405" t="s">
        <v>478</v>
      </c>
      <c r="R522" s="1409">
        <v>45349</v>
      </c>
      <c r="S522" s="1409">
        <v>22390</v>
      </c>
      <c r="T522" s="1409">
        <v>2701</v>
      </c>
      <c r="U522" s="1407">
        <v>13767</v>
      </c>
      <c r="V522" s="1405" t="s">
        <v>696</v>
      </c>
      <c r="W522" s="1405" t="s">
        <v>706</v>
      </c>
      <c r="X522" s="1405" t="s">
        <v>707</v>
      </c>
      <c r="Y522" s="1405" t="s">
        <v>407</v>
      </c>
      <c r="Z522" s="1404">
        <v>1</v>
      </c>
      <c r="AA522" s="1404">
        <v>0</v>
      </c>
      <c r="AB522" s="1408"/>
      <c r="AC522" s="1408"/>
      <c r="AD522" s="1408"/>
      <c r="AE522" s="1408"/>
      <c r="AF522" s="1408"/>
      <c r="AG522" s="1408"/>
      <c r="AH522" s="1406">
        <v>0</v>
      </c>
      <c r="AI522" s="1406">
        <v>0</v>
      </c>
      <c r="AJ522" s="1408"/>
      <c r="AK522" s="1408"/>
      <c r="AL522" s="1408"/>
      <c r="AM522" s="1408"/>
      <c r="AN522" s="1408"/>
      <c r="AO522" s="1408"/>
      <c r="AP522" s="1406">
        <v>0</v>
      </c>
      <c r="AQ522" s="1406">
        <v>284720</v>
      </c>
      <c r="AR522" s="1404" t="s">
        <v>407</v>
      </c>
      <c r="AS522" s="1406">
        <v>780.05479452054794</v>
      </c>
      <c r="AT522" s="1406">
        <v>6.2784184877285059</v>
      </c>
      <c r="AU522" s="1406">
        <v>1.7201146541721935E-2</v>
      </c>
      <c r="AV522" s="1406">
        <v>1.4605267154703685</v>
      </c>
      <c r="AW522" s="1406">
        <v>4.0014430560832009E-3</v>
      </c>
      <c r="AX522" s="1405" t="s">
        <v>407</v>
      </c>
      <c r="AY522" s="1404">
        <v>0</v>
      </c>
      <c r="AZ522" s="1405" t="s">
        <v>407</v>
      </c>
      <c r="BA522" s="1405" t="s">
        <v>407</v>
      </c>
      <c r="BB522" s="1408"/>
      <c r="BC522" s="1408"/>
      <c r="BD522" s="1404">
        <v>0</v>
      </c>
      <c r="BE522" s="1405" t="s">
        <v>407</v>
      </c>
      <c r="BF522" s="1405" t="s">
        <v>407</v>
      </c>
      <c r="BG522" s="1404">
        <v>0</v>
      </c>
      <c r="BH522" s="1405" t="s">
        <v>407</v>
      </c>
      <c r="BI522" s="1405" t="s">
        <v>407</v>
      </c>
      <c r="BJ522" s="1404">
        <v>1</v>
      </c>
      <c r="BK522" s="1404">
        <v>0</v>
      </c>
      <c r="BL522" s="1404">
        <v>0</v>
      </c>
      <c r="BM522" s="1404">
        <v>0</v>
      </c>
      <c r="BN522" s="1408"/>
      <c r="BO522" s="1404">
        <v>0</v>
      </c>
      <c r="BP522" s="1405" t="s">
        <v>407</v>
      </c>
      <c r="BQ522" s="1405" t="s">
        <v>407</v>
      </c>
      <c r="BR522" s="1404">
        <v>0</v>
      </c>
      <c r="BS522" s="1405" t="s">
        <v>407</v>
      </c>
      <c r="BT522" s="1405" t="s">
        <v>407</v>
      </c>
      <c r="BU522" s="1405" t="s">
        <v>407</v>
      </c>
      <c r="BV522" s="1405" t="s">
        <v>407</v>
      </c>
      <c r="BW522" s="1404">
        <v>0</v>
      </c>
      <c r="BX522" s="1405" t="s">
        <v>407</v>
      </c>
      <c r="BY522" s="1405" t="s">
        <v>407</v>
      </c>
      <c r="BZ522" s="1405" t="s">
        <v>407</v>
      </c>
      <c r="CA522" s="1404">
        <v>0</v>
      </c>
      <c r="CB522" s="1405" t="s">
        <v>407</v>
      </c>
      <c r="CC522" s="1405" t="s">
        <v>677</v>
      </c>
      <c r="CD522" s="1404" t="b">
        <v>0</v>
      </c>
      <c r="CE522" s="1404" t="b">
        <v>0</v>
      </c>
      <c r="CF522" s="1404" t="b">
        <v>0</v>
      </c>
      <c r="CG522" s="1404" t="b">
        <v>0</v>
      </c>
      <c r="CH522" s="1404" t="b">
        <v>0</v>
      </c>
      <c r="CI522" s="1404" t="b">
        <v>0</v>
      </c>
      <c r="CJ522" s="1404" t="b">
        <v>1</v>
      </c>
      <c r="CK522" s="1404" t="b">
        <v>0</v>
      </c>
      <c r="CL522" s="1404" t="b">
        <v>0</v>
      </c>
      <c r="CM522" s="1405" t="s">
        <v>698</v>
      </c>
      <c r="CN522" s="1408"/>
      <c r="CO522" s="1408"/>
      <c r="CP522" s="1408"/>
      <c r="CQ522" s="1404">
        <v>1</v>
      </c>
      <c r="CR522" s="1408"/>
      <c r="CS522" s="1404">
        <v>1</v>
      </c>
      <c r="CT522" s="1405" t="s">
        <v>407</v>
      </c>
      <c r="CU522" s="1408"/>
    </row>
    <row r="523" spans="1:99" hidden="1" x14ac:dyDescent="0.2">
      <c r="A523" s="1404">
        <v>2024</v>
      </c>
      <c r="B523" s="1405" t="s">
        <v>179</v>
      </c>
      <c r="C523" s="1405" t="s">
        <v>1083</v>
      </c>
      <c r="D523" s="1406">
        <v>1</v>
      </c>
      <c r="E523" s="1406">
        <v>0</v>
      </c>
      <c r="F523" s="1405" t="s">
        <v>238</v>
      </c>
      <c r="G523" s="1407" t="s">
        <v>705</v>
      </c>
      <c r="H523" s="1405" t="s">
        <v>407</v>
      </c>
      <c r="I523" s="1405" t="s">
        <v>694</v>
      </c>
      <c r="J523" s="1405" t="s">
        <v>303</v>
      </c>
      <c r="K523" s="1405" t="s">
        <v>810</v>
      </c>
      <c r="L523" s="1405" t="s">
        <v>407</v>
      </c>
      <c r="M523" s="1405" t="s">
        <v>407</v>
      </c>
      <c r="N523" s="1408"/>
      <c r="O523" s="1407">
        <v>126</v>
      </c>
      <c r="P523" s="1405" t="s">
        <v>695</v>
      </c>
      <c r="Q523" s="1405" t="s">
        <v>474</v>
      </c>
      <c r="R523" s="1409">
        <v>8117</v>
      </c>
      <c r="S523" s="1409">
        <v>3411</v>
      </c>
      <c r="T523" s="1409">
        <v>355</v>
      </c>
      <c r="U523" s="1407">
        <v>13767</v>
      </c>
      <c r="V523" s="1405" t="s">
        <v>696</v>
      </c>
      <c r="W523" s="1405" t="s">
        <v>706</v>
      </c>
      <c r="X523" s="1405" t="s">
        <v>707</v>
      </c>
      <c r="Y523" s="1405" t="s">
        <v>407</v>
      </c>
      <c r="Z523" s="1404">
        <v>1</v>
      </c>
      <c r="AA523" s="1404">
        <v>0</v>
      </c>
      <c r="AB523" s="1408"/>
      <c r="AC523" s="1408"/>
      <c r="AD523" s="1408"/>
      <c r="AE523" s="1408"/>
      <c r="AF523" s="1408"/>
      <c r="AG523" s="1408"/>
      <c r="AH523" s="1408"/>
      <c r="AI523" s="1406">
        <v>0</v>
      </c>
      <c r="AJ523" s="1408"/>
      <c r="AK523" s="1408"/>
      <c r="AL523" s="1408"/>
      <c r="AM523" s="1408"/>
      <c r="AN523" s="1408"/>
      <c r="AO523" s="1408"/>
      <c r="AP523" s="1408"/>
      <c r="AQ523" s="1406">
        <v>61740</v>
      </c>
      <c r="AR523" s="1404" t="s">
        <v>407</v>
      </c>
      <c r="AS523" s="1406">
        <v>169.15068493150685</v>
      </c>
      <c r="AT523" s="1406">
        <v>7.6062584698780338</v>
      </c>
      <c r="AU523" s="1406">
        <v>2.0839064301035708E-2</v>
      </c>
      <c r="AV523" s="1406">
        <v>3.1632776206069164</v>
      </c>
      <c r="AW523" s="1406">
        <v>8.6665140290600445E-3</v>
      </c>
      <c r="AX523" s="1405" t="s">
        <v>407</v>
      </c>
      <c r="AY523" s="1404">
        <v>0</v>
      </c>
      <c r="AZ523" s="1405" t="s">
        <v>407</v>
      </c>
      <c r="BA523" s="1405" t="s">
        <v>407</v>
      </c>
      <c r="BB523" s="1408"/>
      <c r="BC523" s="1408"/>
      <c r="BD523" s="1404">
        <v>0</v>
      </c>
      <c r="BE523" s="1405" t="s">
        <v>407</v>
      </c>
      <c r="BF523" s="1405" t="s">
        <v>407</v>
      </c>
      <c r="BG523" s="1404">
        <v>0</v>
      </c>
      <c r="BH523" s="1405" t="s">
        <v>407</v>
      </c>
      <c r="BI523" s="1405" t="s">
        <v>407</v>
      </c>
      <c r="BJ523" s="1404">
        <v>0</v>
      </c>
      <c r="BK523" s="1404">
        <v>0</v>
      </c>
      <c r="BL523" s="1404">
        <v>0</v>
      </c>
      <c r="BM523" s="1404">
        <v>0</v>
      </c>
      <c r="BN523" s="1408"/>
      <c r="BO523" s="1404">
        <v>0</v>
      </c>
      <c r="BP523" s="1405" t="s">
        <v>407</v>
      </c>
      <c r="BQ523" s="1405" t="s">
        <v>407</v>
      </c>
      <c r="BR523" s="1404">
        <v>1</v>
      </c>
      <c r="BS523" s="1405" t="s">
        <v>808</v>
      </c>
      <c r="BT523" s="1405" t="s">
        <v>407</v>
      </c>
      <c r="BU523" s="1405" t="s">
        <v>407</v>
      </c>
      <c r="BV523" s="1405" t="s">
        <v>407</v>
      </c>
      <c r="BW523" s="1404">
        <v>0</v>
      </c>
      <c r="BX523" s="1405" t="s">
        <v>407</v>
      </c>
      <c r="BY523" s="1405" t="s">
        <v>407</v>
      </c>
      <c r="BZ523" s="1405" t="s">
        <v>407</v>
      </c>
      <c r="CA523" s="1404">
        <v>0</v>
      </c>
      <c r="CB523" s="1405" t="s">
        <v>407</v>
      </c>
      <c r="CC523" s="1405" t="s">
        <v>677</v>
      </c>
      <c r="CD523" s="1404" t="b">
        <v>0</v>
      </c>
      <c r="CE523" s="1404" t="b">
        <v>0</v>
      </c>
      <c r="CF523" s="1404" t="b">
        <v>0</v>
      </c>
      <c r="CG523" s="1404" t="b">
        <v>0</v>
      </c>
      <c r="CH523" s="1404" t="b">
        <v>0</v>
      </c>
      <c r="CI523" s="1404" t="b">
        <v>0</v>
      </c>
      <c r="CJ523" s="1404" t="b">
        <v>1</v>
      </c>
      <c r="CK523" s="1404" t="b">
        <v>0</v>
      </c>
      <c r="CL523" s="1404" t="b">
        <v>0</v>
      </c>
      <c r="CM523" s="1405" t="s">
        <v>698</v>
      </c>
      <c r="CN523" s="1408"/>
      <c r="CO523" s="1408"/>
      <c r="CP523" s="1408"/>
      <c r="CQ523" s="1404">
        <v>1</v>
      </c>
      <c r="CR523" s="1408"/>
      <c r="CS523" s="1404">
        <v>1</v>
      </c>
      <c r="CT523" s="1405" t="s">
        <v>407</v>
      </c>
      <c r="CU523" s="1408"/>
    </row>
    <row r="524" spans="1:99" hidden="1" x14ac:dyDescent="0.2">
      <c r="A524" s="1404">
        <v>2024</v>
      </c>
      <c r="B524" s="1405" t="s">
        <v>181</v>
      </c>
      <c r="C524" s="1405" t="s">
        <v>476</v>
      </c>
      <c r="D524" s="1406">
        <v>1</v>
      </c>
      <c r="E524" s="1406">
        <v>0</v>
      </c>
      <c r="F524" s="1405" t="s">
        <v>238</v>
      </c>
      <c r="G524" s="1407" t="s">
        <v>705</v>
      </c>
      <c r="H524" s="1405" t="s">
        <v>407</v>
      </c>
      <c r="I524" s="1405" t="s">
        <v>694</v>
      </c>
      <c r="J524" s="1405" t="s">
        <v>312</v>
      </c>
      <c r="K524" s="1405" t="s">
        <v>779</v>
      </c>
      <c r="L524" s="1405" t="s">
        <v>407</v>
      </c>
      <c r="M524" s="1405" t="s">
        <v>407</v>
      </c>
      <c r="N524" s="1408"/>
      <c r="O524" s="1407">
        <v>126</v>
      </c>
      <c r="P524" s="1405" t="s">
        <v>695</v>
      </c>
      <c r="Q524" s="1405" t="s">
        <v>476</v>
      </c>
      <c r="R524" s="1409">
        <v>71062</v>
      </c>
      <c r="S524" s="1409">
        <v>36428</v>
      </c>
      <c r="T524" s="1409">
        <v>4712</v>
      </c>
      <c r="U524" s="1407">
        <v>13767</v>
      </c>
      <c r="V524" s="1405" t="s">
        <v>696</v>
      </c>
      <c r="W524" s="1405" t="s">
        <v>706</v>
      </c>
      <c r="X524" s="1405" t="s">
        <v>707</v>
      </c>
      <c r="Y524" s="1405" t="s">
        <v>407</v>
      </c>
      <c r="Z524" s="1404">
        <v>1</v>
      </c>
      <c r="AA524" s="1404">
        <v>0</v>
      </c>
      <c r="AB524" s="1408"/>
      <c r="AC524" s="1408"/>
      <c r="AD524" s="1408"/>
      <c r="AE524" s="1408"/>
      <c r="AF524" s="1408"/>
      <c r="AG524" s="1406">
        <v>0</v>
      </c>
      <c r="AH524" s="1408"/>
      <c r="AI524" s="1406">
        <v>0</v>
      </c>
      <c r="AJ524" s="1408"/>
      <c r="AK524" s="1408"/>
      <c r="AL524" s="1408"/>
      <c r="AM524" s="1408"/>
      <c r="AN524" s="1408"/>
      <c r="AO524" s="1406">
        <v>0</v>
      </c>
      <c r="AP524" s="1408"/>
      <c r="AQ524" s="1406">
        <v>84442</v>
      </c>
      <c r="AR524" s="1404" t="s">
        <v>407</v>
      </c>
      <c r="AS524" s="1406">
        <v>231.34794520547945</v>
      </c>
      <c r="AT524" s="1406">
        <v>1.1882862852157272</v>
      </c>
      <c r="AU524" s="1406">
        <v>3.2555788636047323E-3</v>
      </c>
      <c r="AV524" s="1406">
        <v>0.77027359143490726</v>
      </c>
      <c r="AW524" s="1406">
        <v>2.1103386066709789E-3</v>
      </c>
      <c r="AX524" s="1405" t="s">
        <v>407</v>
      </c>
      <c r="AY524" s="1404">
        <v>1</v>
      </c>
      <c r="AZ524" s="1405" t="s">
        <v>749</v>
      </c>
      <c r="BA524" s="1405" t="s">
        <v>407</v>
      </c>
      <c r="BB524" s="1408"/>
      <c r="BC524" s="1408"/>
      <c r="BD524" s="1404">
        <v>0</v>
      </c>
      <c r="BE524" s="1405" t="s">
        <v>407</v>
      </c>
      <c r="BF524" s="1405" t="s">
        <v>407</v>
      </c>
      <c r="BG524" s="1404">
        <v>0</v>
      </c>
      <c r="BH524" s="1405" t="s">
        <v>407</v>
      </c>
      <c r="BI524" s="1405" t="s">
        <v>407</v>
      </c>
      <c r="BJ524" s="1404">
        <v>0</v>
      </c>
      <c r="BK524" s="1404">
        <v>0</v>
      </c>
      <c r="BL524" s="1404">
        <v>0</v>
      </c>
      <c r="BM524" s="1404">
        <v>0</v>
      </c>
      <c r="BN524" s="1408"/>
      <c r="BO524" s="1404">
        <v>0</v>
      </c>
      <c r="BP524" s="1405" t="s">
        <v>407</v>
      </c>
      <c r="BQ524" s="1405" t="s">
        <v>407</v>
      </c>
      <c r="BR524" s="1404">
        <v>0</v>
      </c>
      <c r="BS524" s="1405" t="s">
        <v>407</v>
      </c>
      <c r="BT524" s="1405" t="s">
        <v>407</v>
      </c>
      <c r="BU524" s="1405" t="s">
        <v>407</v>
      </c>
      <c r="BV524" s="1405" t="s">
        <v>407</v>
      </c>
      <c r="BW524" s="1404">
        <v>0</v>
      </c>
      <c r="BX524" s="1405" t="s">
        <v>407</v>
      </c>
      <c r="BY524" s="1405" t="s">
        <v>407</v>
      </c>
      <c r="BZ524" s="1405" t="s">
        <v>407</v>
      </c>
      <c r="CA524" s="1404">
        <v>0</v>
      </c>
      <c r="CB524" s="1405" t="s">
        <v>407</v>
      </c>
      <c r="CC524" s="1405" t="s">
        <v>677</v>
      </c>
      <c r="CD524" s="1404" t="b">
        <v>0</v>
      </c>
      <c r="CE524" s="1404" t="b">
        <v>0</v>
      </c>
      <c r="CF524" s="1404" t="b">
        <v>0</v>
      </c>
      <c r="CG524" s="1404" t="b">
        <v>0</v>
      </c>
      <c r="CH524" s="1404" t="b">
        <v>0</v>
      </c>
      <c r="CI524" s="1404" t="b">
        <v>0</v>
      </c>
      <c r="CJ524" s="1404" t="b">
        <v>1</v>
      </c>
      <c r="CK524" s="1404" t="b">
        <v>0</v>
      </c>
      <c r="CL524" s="1404" t="b">
        <v>0</v>
      </c>
      <c r="CM524" s="1405" t="s">
        <v>750</v>
      </c>
      <c r="CN524" s="1408"/>
      <c r="CO524" s="1408"/>
      <c r="CP524" s="1408"/>
      <c r="CQ524" s="1404">
        <v>1</v>
      </c>
      <c r="CR524" s="1408"/>
      <c r="CS524" s="1404">
        <v>1</v>
      </c>
      <c r="CT524" s="1405" t="s">
        <v>407</v>
      </c>
      <c r="CU524" s="1408"/>
    </row>
    <row r="525" spans="1:99" hidden="1" x14ac:dyDescent="0.2">
      <c r="A525" s="1404">
        <v>2024</v>
      </c>
      <c r="B525" s="1405" t="s">
        <v>179</v>
      </c>
      <c r="C525" s="1405" t="s">
        <v>1082</v>
      </c>
      <c r="D525" s="1406">
        <v>1</v>
      </c>
      <c r="E525" s="1406">
        <v>0</v>
      </c>
      <c r="F525" s="1405" t="s">
        <v>238</v>
      </c>
      <c r="G525" s="1407" t="s">
        <v>705</v>
      </c>
      <c r="H525" s="1405" t="s">
        <v>407</v>
      </c>
      <c r="I525" s="1405" t="s">
        <v>694</v>
      </c>
      <c r="J525" s="1405" t="s">
        <v>303</v>
      </c>
      <c r="K525" s="1405" t="s">
        <v>807</v>
      </c>
      <c r="L525" s="1405" t="s">
        <v>407</v>
      </c>
      <c r="M525" s="1405" t="s">
        <v>407</v>
      </c>
      <c r="N525" s="1408"/>
      <c r="O525" s="1407">
        <v>126</v>
      </c>
      <c r="P525" s="1405" t="s">
        <v>695</v>
      </c>
      <c r="Q525" s="1405" t="s">
        <v>474</v>
      </c>
      <c r="R525" s="1409">
        <v>2094</v>
      </c>
      <c r="S525" s="1409">
        <v>2903</v>
      </c>
      <c r="T525" s="1409">
        <v>438</v>
      </c>
      <c r="U525" s="1407">
        <v>13767</v>
      </c>
      <c r="V525" s="1405" t="s">
        <v>696</v>
      </c>
      <c r="W525" s="1405" t="s">
        <v>706</v>
      </c>
      <c r="X525" s="1405" t="s">
        <v>707</v>
      </c>
      <c r="Y525" s="1405" t="s">
        <v>407</v>
      </c>
      <c r="Z525" s="1404">
        <v>1</v>
      </c>
      <c r="AA525" s="1404">
        <v>0</v>
      </c>
      <c r="AB525" s="1408"/>
      <c r="AC525" s="1408"/>
      <c r="AD525" s="1408"/>
      <c r="AE525" s="1408"/>
      <c r="AF525" s="1408"/>
      <c r="AG525" s="1408"/>
      <c r="AH525" s="1408"/>
      <c r="AI525" s="1406">
        <v>0</v>
      </c>
      <c r="AJ525" s="1408"/>
      <c r="AK525" s="1408"/>
      <c r="AL525" s="1408"/>
      <c r="AM525" s="1408"/>
      <c r="AN525" s="1408"/>
      <c r="AO525" s="1408"/>
      <c r="AP525" s="1408"/>
      <c r="AQ525" s="1406">
        <v>300</v>
      </c>
      <c r="AR525" s="1404" t="s">
        <v>407</v>
      </c>
      <c r="AS525" s="1406">
        <v>0.82191780821917804</v>
      </c>
      <c r="AT525" s="1406">
        <v>0.14326647564469913</v>
      </c>
      <c r="AU525" s="1406">
        <v>3.925108921772579E-4</v>
      </c>
      <c r="AV525" s="1406">
        <v>3.1632776206069164</v>
      </c>
      <c r="AW525" s="1406">
        <v>8.6665140290600445E-3</v>
      </c>
      <c r="AX525" s="1405" t="s">
        <v>407</v>
      </c>
      <c r="AY525" s="1404">
        <v>0</v>
      </c>
      <c r="AZ525" s="1405" t="s">
        <v>407</v>
      </c>
      <c r="BA525" s="1405" t="s">
        <v>407</v>
      </c>
      <c r="BB525" s="1408"/>
      <c r="BC525" s="1408"/>
      <c r="BD525" s="1404">
        <v>0</v>
      </c>
      <c r="BE525" s="1405" t="s">
        <v>407</v>
      </c>
      <c r="BF525" s="1405" t="s">
        <v>407</v>
      </c>
      <c r="BG525" s="1404">
        <v>0</v>
      </c>
      <c r="BH525" s="1405" t="s">
        <v>407</v>
      </c>
      <c r="BI525" s="1405" t="s">
        <v>407</v>
      </c>
      <c r="BJ525" s="1404">
        <v>0</v>
      </c>
      <c r="BK525" s="1404">
        <v>0</v>
      </c>
      <c r="BL525" s="1404">
        <v>0</v>
      </c>
      <c r="BM525" s="1404">
        <v>0</v>
      </c>
      <c r="BN525" s="1408"/>
      <c r="BO525" s="1404">
        <v>0</v>
      </c>
      <c r="BP525" s="1405" t="s">
        <v>407</v>
      </c>
      <c r="BQ525" s="1405" t="s">
        <v>407</v>
      </c>
      <c r="BR525" s="1404">
        <v>1</v>
      </c>
      <c r="BS525" s="1405" t="s">
        <v>838</v>
      </c>
      <c r="BT525" s="1405" t="s">
        <v>407</v>
      </c>
      <c r="BU525" s="1405" t="s">
        <v>407</v>
      </c>
      <c r="BV525" s="1405" t="s">
        <v>407</v>
      </c>
      <c r="BW525" s="1404">
        <v>0</v>
      </c>
      <c r="BX525" s="1405" t="s">
        <v>407</v>
      </c>
      <c r="BY525" s="1405" t="s">
        <v>407</v>
      </c>
      <c r="BZ525" s="1405" t="s">
        <v>407</v>
      </c>
      <c r="CA525" s="1404">
        <v>0</v>
      </c>
      <c r="CB525" s="1405" t="s">
        <v>407</v>
      </c>
      <c r="CC525" s="1405" t="s">
        <v>677</v>
      </c>
      <c r="CD525" s="1404" t="b">
        <v>0</v>
      </c>
      <c r="CE525" s="1404" t="b">
        <v>0</v>
      </c>
      <c r="CF525" s="1404" t="b">
        <v>0</v>
      </c>
      <c r="CG525" s="1404" t="b">
        <v>0</v>
      </c>
      <c r="CH525" s="1404" t="b">
        <v>0</v>
      </c>
      <c r="CI525" s="1404" t="b">
        <v>0</v>
      </c>
      <c r="CJ525" s="1404" t="b">
        <v>1</v>
      </c>
      <c r="CK525" s="1404" t="b">
        <v>0</v>
      </c>
      <c r="CL525" s="1404" t="b">
        <v>0</v>
      </c>
      <c r="CM525" s="1405" t="s">
        <v>698</v>
      </c>
      <c r="CN525" s="1408"/>
      <c r="CO525" s="1408"/>
      <c r="CP525" s="1408"/>
      <c r="CQ525" s="1404">
        <v>1</v>
      </c>
      <c r="CR525" s="1408"/>
      <c r="CS525" s="1404">
        <v>1</v>
      </c>
      <c r="CT525" s="1405" t="s">
        <v>407</v>
      </c>
      <c r="CU525" s="1408"/>
    </row>
    <row r="526" spans="1:99" hidden="1" x14ac:dyDescent="0.2">
      <c r="A526" s="1404">
        <v>2024</v>
      </c>
      <c r="B526" s="1405" t="s">
        <v>183</v>
      </c>
      <c r="C526" s="1405" t="s">
        <v>1129</v>
      </c>
      <c r="D526" s="1406">
        <v>1</v>
      </c>
      <c r="E526" s="1406">
        <v>0</v>
      </c>
      <c r="F526" s="1405" t="s">
        <v>238</v>
      </c>
      <c r="G526" s="1407" t="s">
        <v>705</v>
      </c>
      <c r="H526" s="1405" t="s">
        <v>407</v>
      </c>
      <c r="I526" s="1405" t="s">
        <v>694</v>
      </c>
      <c r="J526" s="1405" t="s">
        <v>319</v>
      </c>
      <c r="K526" s="1405" t="s">
        <v>312</v>
      </c>
      <c r="L526" s="1405" t="s">
        <v>407</v>
      </c>
      <c r="M526" s="1405" t="s">
        <v>407</v>
      </c>
      <c r="N526" s="1408"/>
      <c r="O526" s="1407">
        <v>126</v>
      </c>
      <c r="P526" s="1405" t="s">
        <v>695</v>
      </c>
      <c r="Q526" s="1405" t="s">
        <v>478</v>
      </c>
      <c r="R526" s="1409">
        <v>15703</v>
      </c>
      <c r="S526" s="1409">
        <v>6905</v>
      </c>
      <c r="T526" s="1409">
        <v>1071</v>
      </c>
      <c r="U526" s="1407">
        <v>13767</v>
      </c>
      <c r="V526" s="1405" t="s">
        <v>696</v>
      </c>
      <c r="W526" s="1405" t="s">
        <v>706</v>
      </c>
      <c r="X526" s="1405" t="s">
        <v>707</v>
      </c>
      <c r="Y526" s="1405" t="s">
        <v>407</v>
      </c>
      <c r="Z526" s="1404">
        <v>1</v>
      </c>
      <c r="AA526" s="1404">
        <v>0</v>
      </c>
      <c r="AB526" s="1408"/>
      <c r="AC526" s="1408"/>
      <c r="AD526" s="1408"/>
      <c r="AE526" s="1408"/>
      <c r="AF526" s="1408"/>
      <c r="AG526" s="1408"/>
      <c r="AH526" s="1408"/>
      <c r="AI526" s="1406">
        <v>0</v>
      </c>
      <c r="AJ526" s="1408"/>
      <c r="AK526" s="1408"/>
      <c r="AL526" s="1408"/>
      <c r="AM526" s="1408"/>
      <c r="AN526" s="1408"/>
      <c r="AO526" s="1408"/>
      <c r="AP526" s="1408"/>
      <c r="AQ526" s="1406">
        <v>7774</v>
      </c>
      <c r="AR526" s="1404" t="s">
        <v>407</v>
      </c>
      <c r="AS526" s="1406">
        <v>21.298630136986301</v>
      </c>
      <c r="AT526" s="1406">
        <v>0.49506463733044642</v>
      </c>
      <c r="AU526" s="1406">
        <v>1.3563414721382094E-3</v>
      </c>
      <c r="AV526" s="1406">
        <v>1.4605267154703685</v>
      </c>
      <c r="AW526" s="1406">
        <v>4.0014430560832009E-3</v>
      </c>
      <c r="AX526" s="1405" t="s">
        <v>407</v>
      </c>
      <c r="AY526" s="1404">
        <v>0</v>
      </c>
      <c r="AZ526" s="1405" t="s">
        <v>407</v>
      </c>
      <c r="BA526" s="1405" t="s">
        <v>407</v>
      </c>
      <c r="BB526" s="1408"/>
      <c r="BC526" s="1408"/>
      <c r="BD526" s="1404">
        <v>0</v>
      </c>
      <c r="BE526" s="1405" t="s">
        <v>407</v>
      </c>
      <c r="BF526" s="1405" t="s">
        <v>407</v>
      </c>
      <c r="BG526" s="1404">
        <v>0</v>
      </c>
      <c r="BH526" s="1405" t="s">
        <v>407</v>
      </c>
      <c r="BI526" s="1405" t="s">
        <v>407</v>
      </c>
      <c r="BJ526" s="1404">
        <v>0</v>
      </c>
      <c r="BK526" s="1404">
        <v>0</v>
      </c>
      <c r="BL526" s="1404">
        <v>0</v>
      </c>
      <c r="BM526" s="1404">
        <v>0</v>
      </c>
      <c r="BN526" s="1408"/>
      <c r="BO526" s="1404">
        <v>0</v>
      </c>
      <c r="BP526" s="1405" t="s">
        <v>407</v>
      </c>
      <c r="BQ526" s="1405" t="s">
        <v>407</v>
      </c>
      <c r="BR526" s="1404">
        <v>1</v>
      </c>
      <c r="BS526" s="1405" t="s">
        <v>749</v>
      </c>
      <c r="BT526" s="1405" t="s">
        <v>407</v>
      </c>
      <c r="BU526" s="1405" t="s">
        <v>407</v>
      </c>
      <c r="BV526" s="1405" t="s">
        <v>407</v>
      </c>
      <c r="BW526" s="1404">
        <v>0</v>
      </c>
      <c r="BX526" s="1405" t="s">
        <v>407</v>
      </c>
      <c r="BY526" s="1405" t="s">
        <v>407</v>
      </c>
      <c r="BZ526" s="1405" t="s">
        <v>407</v>
      </c>
      <c r="CA526" s="1404">
        <v>0</v>
      </c>
      <c r="CB526" s="1405" t="s">
        <v>407</v>
      </c>
      <c r="CC526" s="1405" t="s">
        <v>677</v>
      </c>
      <c r="CD526" s="1404" t="b">
        <v>0</v>
      </c>
      <c r="CE526" s="1404" t="b">
        <v>0</v>
      </c>
      <c r="CF526" s="1404" t="b">
        <v>0</v>
      </c>
      <c r="CG526" s="1404" t="b">
        <v>0</v>
      </c>
      <c r="CH526" s="1404" t="b">
        <v>0</v>
      </c>
      <c r="CI526" s="1404" t="b">
        <v>0</v>
      </c>
      <c r="CJ526" s="1404" t="b">
        <v>1</v>
      </c>
      <c r="CK526" s="1404" t="b">
        <v>0</v>
      </c>
      <c r="CL526" s="1404" t="b">
        <v>0</v>
      </c>
      <c r="CM526" s="1405" t="s">
        <v>698</v>
      </c>
      <c r="CN526" s="1408"/>
      <c r="CO526" s="1408"/>
      <c r="CP526" s="1408"/>
      <c r="CQ526" s="1404">
        <v>1</v>
      </c>
      <c r="CR526" s="1404">
        <v>7774</v>
      </c>
      <c r="CS526" s="1404">
        <v>1</v>
      </c>
      <c r="CT526" s="1405" t="s">
        <v>407</v>
      </c>
      <c r="CU526" s="1408"/>
    </row>
    <row r="527" spans="1:99" hidden="1" x14ac:dyDescent="0.2">
      <c r="A527" s="1404">
        <v>2024</v>
      </c>
      <c r="B527" s="1405" t="s">
        <v>179</v>
      </c>
      <c r="C527" s="1405" t="s">
        <v>1058</v>
      </c>
      <c r="D527" s="1406">
        <v>1</v>
      </c>
      <c r="E527" s="1406">
        <v>0</v>
      </c>
      <c r="F527" s="1405" t="s">
        <v>1027</v>
      </c>
      <c r="G527" s="1407" t="s">
        <v>705</v>
      </c>
      <c r="H527" s="1405" t="s">
        <v>407</v>
      </c>
      <c r="I527" s="1405" t="s">
        <v>694</v>
      </c>
      <c r="J527" s="1405" t="s">
        <v>303</v>
      </c>
      <c r="K527" s="1405" t="s">
        <v>921</v>
      </c>
      <c r="L527" s="1405" t="s">
        <v>407</v>
      </c>
      <c r="M527" s="1405" t="s">
        <v>407</v>
      </c>
      <c r="N527" s="1408"/>
      <c r="O527" s="1407">
        <v>126</v>
      </c>
      <c r="P527" s="1405" t="s">
        <v>695</v>
      </c>
      <c r="Q527" s="1405" t="s">
        <v>474</v>
      </c>
      <c r="R527" s="1409">
        <v>26372</v>
      </c>
      <c r="S527" s="1409">
        <v>10769</v>
      </c>
      <c r="T527" s="1409">
        <v>1526</v>
      </c>
      <c r="U527" s="1407">
        <v>23362</v>
      </c>
      <c r="V527" s="1405" t="s">
        <v>696</v>
      </c>
      <c r="W527" s="1405" t="s">
        <v>706</v>
      </c>
      <c r="X527" s="1405" t="s">
        <v>407</v>
      </c>
      <c r="Y527" s="1405" t="s">
        <v>407</v>
      </c>
      <c r="Z527" s="1404">
        <v>1</v>
      </c>
      <c r="AA527" s="1404">
        <v>0</v>
      </c>
      <c r="AB527" s="1408"/>
      <c r="AC527" s="1408"/>
      <c r="AD527" s="1408"/>
      <c r="AE527" s="1408"/>
      <c r="AF527" s="1408"/>
      <c r="AG527" s="1406">
        <v>0</v>
      </c>
      <c r="AH527" s="1408"/>
      <c r="AI527" s="1406">
        <v>0</v>
      </c>
      <c r="AJ527" s="1408"/>
      <c r="AK527" s="1408"/>
      <c r="AL527" s="1408"/>
      <c r="AM527" s="1408"/>
      <c r="AN527" s="1408"/>
      <c r="AO527" s="1406">
        <v>297570</v>
      </c>
      <c r="AP527" s="1408"/>
      <c r="AQ527" s="1406">
        <v>297570</v>
      </c>
      <c r="AR527" s="1404" t="s">
        <v>407</v>
      </c>
      <c r="AS527" s="1406">
        <v>815.2602739726027</v>
      </c>
      <c r="AT527" s="1406">
        <v>11.283558319429698</v>
      </c>
      <c r="AU527" s="1406">
        <v>3.0913858409396432E-2</v>
      </c>
      <c r="AV527" s="1406">
        <v>0.60669926974784738</v>
      </c>
      <c r="AW527" s="1406">
        <v>1.6621897801310887E-3</v>
      </c>
      <c r="AX527" s="1405" t="s">
        <v>407</v>
      </c>
      <c r="AY527" s="1404">
        <v>1</v>
      </c>
      <c r="AZ527" s="1405" t="s">
        <v>751</v>
      </c>
      <c r="BA527" s="1405" t="s">
        <v>407</v>
      </c>
      <c r="BB527" s="1408"/>
      <c r="BC527" s="1408"/>
      <c r="BD527" s="1404">
        <v>0</v>
      </c>
      <c r="BE527" s="1405" t="s">
        <v>407</v>
      </c>
      <c r="BF527" s="1405" t="s">
        <v>407</v>
      </c>
      <c r="BG527" s="1404">
        <v>0</v>
      </c>
      <c r="BH527" s="1405" t="s">
        <v>407</v>
      </c>
      <c r="BI527" s="1405" t="s">
        <v>407</v>
      </c>
      <c r="BJ527" s="1404">
        <v>0</v>
      </c>
      <c r="BK527" s="1404">
        <v>0</v>
      </c>
      <c r="BL527" s="1404">
        <v>0</v>
      </c>
      <c r="BM527" s="1404">
        <v>0</v>
      </c>
      <c r="BN527" s="1408"/>
      <c r="BO527" s="1404">
        <v>0</v>
      </c>
      <c r="BP527" s="1405" t="s">
        <v>407</v>
      </c>
      <c r="BQ527" s="1405" t="s">
        <v>407</v>
      </c>
      <c r="BR527" s="1404">
        <v>0</v>
      </c>
      <c r="BS527" s="1405" t="s">
        <v>407</v>
      </c>
      <c r="BT527" s="1405" t="s">
        <v>407</v>
      </c>
      <c r="BU527" s="1405" t="s">
        <v>407</v>
      </c>
      <c r="BV527" s="1405" t="s">
        <v>1170</v>
      </c>
      <c r="BW527" s="1404">
        <v>0</v>
      </c>
      <c r="BX527" s="1405" t="s">
        <v>407</v>
      </c>
      <c r="BY527" s="1405" t="s">
        <v>407</v>
      </c>
      <c r="BZ527" s="1405" t="s">
        <v>407</v>
      </c>
      <c r="CA527" s="1404">
        <v>0</v>
      </c>
      <c r="CB527" s="1405" t="s">
        <v>677</v>
      </c>
      <c r="CC527" s="1405" t="s">
        <v>677</v>
      </c>
      <c r="CD527" s="1404" t="b">
        <v>0</v>
      </c>
      <c r="CE527" s="1404" t="b">
        <v>0</v>
      </c>
      <c r="CF527" s="1404" t="b">
        <v>0</v>
      </c>
      <c r="CG527" s="1404" t="b">
        <v>0</v>
      </c>
      <c r="CH527" s="1404" t="b">
        <v>0</v>
      </c>
      <c r="CI527" s="1404" t="b">
        <v>0</v>
      </c>
      <c r="CJ527" s="1404" t="b">
        <v>1</v>
      </c>
      <c r="CK527" s="1404" t="b">
        <v>0</v>
      </c>
      <c r="CL527" s="1404" t="b">
        <v>0</v>
      </c>
      <c r="CM527" s="1405" t="s">
        <v>750</v>
      </c>
      <c r="CN527" s="1408"/>
      <c r="CO527" s="1408"/>
      <c r="CP527" s="1408"/>
      <c r="CQ527" s="1404">
        <v>1</v>
      </c>
      <c r="CR527" s="1408"/>
      <c r="CS527" s="1404">
        <v>1</v>
      </c>
      <c r="CT527" s="1405" t="s">
        <v>407</v>
      </c>
      <c r="CU527" s="1408"/>
    </row>
    <row r="528" spans="1:99" hidden="1" x14ac:dyDescent="0.2">
      <c r="A528" s="1404">
        <v>2024</v>
      </c>
      <c r="B528" s="1405" t="s">
        <v>179</v>
      </c>
      <c r="C528" s="1405" t="s">
        <v>1186</v>
      </c>
      <c r="D528" s="1406">
        <v>1</v>
      </c>
      <c r="E528" s="1406">
        <v>0</v>
      </c>
      <c r="F528" s="1405" t="s">
        <v>238</v>
      </c>
      <c r="G528" s="1407" t="s">
        <v>705</v>
      </c>
      <c r="H528" s="1405" t="s">
        <v>407</v>
      </c>
      <c r="I528" s="1405" t="s">
        <v>694</v>
      </c>
      <c r="J528" s="1405" t="s">
        <v>303</v>
      </c>
      <c r="K528" s="1405" t="s">
        <v>1187</v>
      </c>
      <c r="L528" s="1405" t="s">
        <v>407</v>
      </c>
      <c r="M528" s="1405" t="s">
        <v>407</v>
      </c>
      <c r="N528" s="1408"/>
      <c r="O528" s="1407">
        <v>126</v>
      </c>
      <c r="P528" s="1405" t="s">
        <v>695</v>
      </c>
      <c r="Q528" s="1405" t="s">
        <v>474</v>
      </c>
      <c r="R528" s="1409">
        <v>14915</v>
      </c>
      <c r="S528" s="1409">
        <v>6017</v>
      </c>
      <c r="T528" s="1409">
        <v>539</v>
      </c>
      <c r="U528" s="1407">
        <v>13767</v>
      </c>
      <c r="V528" s="1405" t="s">
        <v>696</v>
      </c>
      <c r="W528" s="1405" t="s">
        <v>706</v>
      </c>
      <c r="X528" s="1405" t="s">
        <v>707</v>
      </c>
      <c r="Y528" s="1405" t="s">
        <v>407</v>
      </c>
      <c r="Z528" s="1404">
        <v>1</v>
      </c>
      <c r="AA528" s="1404">
        <v>0</v>
      </c>
      <c r="AB528" s="1408"/>
      <c r="AC528" s="1408"/>
      <c r="AD528" s="1408"/>
      <c r="AE528" s="1408"/>
      <c r="AF528" s="1408"/>
      <c r="AG528" s="1408"/>
      <c r="AH528" s="1408"/>
      <c r="AI528" s="1406">
        <v>0</v>
      </c>
      <c r="AJ528" s="1408"/>
      <c r="AK528" s="1408"/>
      <c r="AL528" s="1408"/>
      <c r="AM528" s="1408"/>
      <c r="AN528" s="1408"/>
      <c r="AO528" s="1408"/>
      <c r="AP528" s="1408"/>
      <c r="AQ528" s="1406">
        <v>18090</v>
      </c>
      <c r="AR528" s="1404" t="s">
        <v>407</v>
      </c>
      <c r="AS528" s="1406">
        <v>49.561643835616437</v>
      </c>
      <c r="AT528" s="1406">
        <v>1.2128729466979551</v>
      </c>
      <c r="AU528" s="1406">
        <v>3.3229395799943976E-3</v>
      </c>
      <c r="AV528" s="1406">
        <v>3.1632776206069164</v>
      </c>
      <c r="AW528" s="1406">
        <v>8.6665140290600445E-3</v>
      </c>
      <c r="AX528" s="1405" t="s">
        <v>407</v>
      </c>
      <c r="AY528" s="1404">
        <v>0</v>
      </c>
      <c r="AZ528" s="1405" t="s">
        <v>407</v>
      </c>
      <c r="BA528" s="1405" t="s">
        <v>407</v>
      </c>
      <c r="BB528" s="1408"/>
      <c r="BC528" s="1408"/>
      <c r="BD528" s="1404">
        <v>0</v>
      </c>
      <c r="BE528" s="1405" t="s">
        <v>407</v>
      </c>
      <c r="BF528" s="1405" t="s">
        <v>407</v>
      </c>
      <c r="BG528" s="1404">
        <v>0</v>
      </c>
      <c r="BH528" s="1405" t="s">
        <v>407</v>
      </c>
      <c r="BI528" s="1405" t="s">
        <v>407</v>
      </c>
      <c r="BJ528" s="1404">
        <v>0</v>
      </c>
      <c r="BK528" s="1404">
        <v>0</v>
      </c>
      <c r="BL528" s="1404">
        <v>0</v>
      </c>
      <c r="BM528" s="1404">
        <v>0</v>
      </c>
      <c r="BN528" s="1408"/>
      <c r="BO528" s="1404">
        <v>0</v>
      </c>
      <c r="BP528" s="1405" t="s">
        <v>407</v>
      </c>
      <c r="BQ528" s="1405" t="s">
        <v>407</v>
      </c>
      <c r="BR528" s="1404">
        <v>1</v>
      </c>
      <c r="BS528" s="1405" t="s">
        <v>808</v>
      </c>
      <c r="BT528" s="1405" t="s">
        <v>407</v>
      </c>
      <c r="BU528" s="1405" t="s">
        <v>407</v>
      </c>
      <c r="BV528" s="1405" t="s">
        <v>407</v>
      </c>
      <c r="BW528" s="1404">
        <v>0</v>
      </c>
      <c r="BX528" s="1405" t="s">
        <v>407</v>
      </c>
      <c r="BY528" s="1405" t="s">
        <v>407</v>
      </c>
      <c r="BZ528" s="1405" t="s">
        <v>407</v>
      </c>
      <c r="CA528" s="1404">
        <v>0</v>
      </c>
      <c r="CB528" s="1405" t="s">
        <v>407</v>
      </c>
      <c r="CC528" s="1405" t="s">
        <v>677</v>
      </c>
      <c r="CD528" s="1404" t="b">
        <v>0</v>
      </c>
      <c r="CE528" s="1404" t="b">
        <v>0</v>
      </c>
      <c r="CF528" s="1404" t="b">
        <v>0</v>
      </c>
      <c r="CG528" s="1404" t="b">
        <v>0</v>
      </c>
      <c r="CH528" s="1404" t="b">
        <v>0</v>
      </c>
      <c r="CI528" s="1404" t="b">
        <v>0</v>
      </c>
      <c r="CJ528" s="1404" t="b">
        <v>1</v>
      </c>
      <c r="CK528" s="1404" t="b">
        <v>0</v>
      </c>
      <c r="CL528" s="1404" t="b">
        <v>0</v>
      </c>
      <c r="CM528" s="1405" t="s">
        <v>698</v>
      </c>
      <c r="CN528" s="1408"/>
      <c r="CO528" s="1408"/>
      <c r="CP528" s="1408"/>
      <c r="CQ528" s="1404">
        <v>1</v>
      </c>
      <c r="CR528" s="1408"/>
      <c r="CS528" s="1404">
        <v>1</v>
      </c>
      <c r="CT528" s="1405" t="s">
        <v>407</v>
      </c>
      <c r="CU528" s="1408"/>
    </row>
    <row r="529" spans="1:99" hidden="1" x14ac:dyDescent="0.2">
      <c r="A529" s="1404">
        <v>2024</v>
      </c>
      <c r="B529" s="1405" t="s">
        <v>184</v>
      </c>
      <c r="C529" s="1405" t="s">
        <v>1179</v>
      </c>
      <c r="D529" s="1406">
        <v>1</v>
      </c>
      <c r="E529" s="1406">
        <v>0</v>
      </c>
      <c r="F529" s="1405" t="s">
        <v>238</v>
      </c>
      <c r="G529" s="1407" t="s">
        <v>705</v>
      </c>
      <c r="H529" s="1405" t="s">
        <v>407</v>
      </c>
      <c r="I529" s="1405" t="s">
        <v>694</v>
      </c>
      <c r="J529" s="1405" t="s">
        <v>323</v>
      </c>
      <c r="K529" s="1405" t="s">
        <v>862</v>
      </c>
      <c r="L529" s="1405" t="s">
        <v>407</v>
      </c>
      <c r="M529" s="1405" t="s">
        <v>407</v>
      </c>
      <c r="N529" s="1408"/>
      <c r="O529" s="1407">
        <v>126</v>
      </c>
      <c r="P529" s="1405" t="s">
        <v>695</v>
      </c>
      <c r="Q529" s="1405" t="s">
        <v>479</v>
      </c>
      <c r="R529" s="1409">
        <v>6742</v>
      </c>
      <c r="S529" s="1409">
        <v>3864</v>
      </c>
      <c r="T529" s="1409">
        <v>406</v>
      </c>
      <c r="U529" s="1407">
        <v>13767</v>
      </c>
      <c r="V529" s="1405" t="s">
        <v>696</v>
      </c>
      <c r="W529" s="1405" t="s">
        <v>706</v>
      </c>
      <c r="X529" s="1405" t="s">
        <v>707</v>
      </c>
      <c r="Y529" s="1405" t="s">
        <v>407</v>
      </c>
      <c r="Z529" s="1404">
        <v>1</v>
      </c>
      <c r="AA529" s="1404">
        <v>0</v>
      </c>
      <c r="AB529" s="1408"/>
      <c r="AC529" s="1408"/>
      <c r="AD529" s="1408"/>
      <c r="AE529" s="1408"/>
      <c r="AF529" s="1408"/>
      <c r="AG529" s="1408"/>
      <c r="AH529" s="1408"/>
      <c r="AI529" s="1406">
        <v>0</v>
      </c>
      <c r="AJ529" s="1408"/>
      <c r="AK529" s="1408"/>
      <c r="AL529" s="1408"/>
      <c r="AM529" s="1408"/>
      <c r="AN529" s="1408"/>
      <c r="AO529" s="1408"/>
      <c r="AP529" s="1408"/>
      <c r="AQ529" s="1406">
        <v>1080</v>
      </c>
      <c r="AR529" s="1404" t="s">
        <v>407</v>
      </c>
      <c r="AS529" s="1406">
        <v>2.9589041095890409</v>
      </c>
      <c r="AT529" s="1406">
        <v>0.16018985464253929</v>
      </c>
      <c r="AU529" s="1406">
        <v>4.3887631408914872E-4</v>
      </c>
      <c r="AV529" s="1406">
        <v>1.2249086695211533</v>
      </c>
      <c r="AW529" s="1406">
        <v>3.3559141630716527E-3</v>
      </c>
      <c r="AX529" s="1405" t="s">
        <v>407</v>
      </c>
      <c r="AY529" s="1404">
        <v>0</v>
      </c>
      <c r="AZ529" s="1405" t="s">
        <v>407</v>
      </c>
      <c r="BA529" s="1405" t="s">
        <v>407</v>
      </c>
      <c r="BB529" s="1408"/>
      <c r="BC529" s="1408"/>
      <c r="BD529" s="1404">
        <v>0</v>
      </c>
      <c r="BE529" s="1405" t="s">
        <v>407</v>
      </c>
      <c r="BF529" s="1405" t="s">
        <v>407</v>
      </c>
      <c r="BG529" s="1404">
        <v>0</v>
      </c>
      <c r="BH529" s="1405" t="s">
        <v>407</v>
      </c>
      <c r="BI529" s="1405" t="s">
        <v>407</v>
      </c>
      <c r="BJ529" s="1404">
        <v>0</v>
      </c>
      <c r="BK529" s="1404">
        <v>0</v>
      </c>
      <c r="BL529" s="1404">
        <v>0</v>
      </c>
      <c r="BM529" s="1404">
        <v>0</v>
      </c>
      <c r="BN529" s="1408"/>
      <c r="BO529" s="1404">
        <v>0</v>
      </c>
      <c r="BP529" s="1405" t="s">
        <v>407</v>
      </c>
      <c r="BQ529" s="1405" t="s">
        <v>407</v>
      </c>
      <c r="BR529" s="1404">
        <v>1</v>
      </c>
      <c r="BS529" s="1405" t="s">
        <v>713</v>
      </c>
      <c r="BT529" s="1405" t="s">
        <v>407</v>
      </c>
      <c r="BU529" s="1405" t="s">
        <v>407</v>
      </c>
      <c r="BV529" s="1405" t="s">
        <v>407</v>
      </c>
      <c r="BW529" s="1404">
        <v>0</v>
      </c>
      <c r="BX529" s="1405" t="s">
        <v>407</v>
      </c>
      <c r="BY529" s="1405" t="s">
        <v>407</v>
      </c>
      <c r="BZ529" s="1405" t="s">
        <v>407</v>
      </c>
      <c r="CA529" s="1404">
        <v>0</v>
      </c>
      <c r="CB529" s="1405" t="s">
        <v>407</v>
      </c>
      <c r="CC529" s="1405" t="s">
        <v>677</v>
      </c>
      <c r="CD529" s="1404" t="b">
        <v>0</v>
      </c>
      <c r="CE529" s="1404" t="b">
        <v>0</v>
      </c>
      <c r="CF529" s="1404" t="b">
        <v>0</v>
      </c>
      <c r="CG529" s="1404" t="b">
        <v>0</v>
      </c>
      <c r="CH529" s="1404" t="b">
        <v>0</v>
      </c>
      <c r="CI529" s="1404" t="b">
        <v>0</v>
      </c>
      <c r="CJ529" s="1404" t="b">
        <v>1</v>
      </c>
      <c r="CK529" s="1404" t="b">
        <v>0</v>
      </c>
      <c r="CL529" s="1404" t="b">
        <v>0</v>
      </c>
      <c r="CM529" s="1405" t="s">
        <v>698</v>
      </c>
      <c r="CN529" s="1408"/>
      <c r="CO529" s="1408"/>
      <c r="CP529" s="1408"/>
      <c r="CQ529" s="1404">
        <v>1</v>
      </c>
      <c r="CR529" s="1408"/>
      <c r="CS529" s="1404">
        <v>1</v>
      </c>
      <c r="CT529" s="1405" t="s">
        <v>407</v>
      </c>
      <c r="CU529" s="1408"/>
    </row>
    <row r="530" spans="1:99" hidden="1" x14ac:dyDescent="0.2">
      <c r="A530" s="1404">
        <v>2024</v>
      </c>
      <c r="B530" s="1405" t="s">
        <v>182</v>
      </c>
      <c r="C530" s="1405" t="s">
        <v>1181</v>
      </c>
      <c r="D530" s="1406">
        <v>1</v>
      </c>
      <c r="E530" s="1406">
        <v>0</v>
      </c>
      <c r="F530" s="1405" t="s">
        <v>238</v>
      </c>
      <c r="G530" s="1407" t="s">
        <v>705</v>
      </c>
      <c r="H530" s="1405" t="s">
        <v>407</v>
      </c>
      <c r="I530" s="1405" t="s">
        <v>694</v>
      </c>
      <c r="J530" s="1405" t="s">
        <v>315</v>
      </c>
      <c r="K530" s="1405" t="s">
        <v>783</v>
      </c>
      <c r="L530" s="1405" t="s">
        <v>407</v>
      </c>
      <c r="M530" s="1405" t="s">
        <v>407</v>
      </c>
      <c r="N530" s="1408"/>
      <c r="O530" s="1407">
        <v>126</v>
      </c>
      <c r="P530" s="1405" t="s">
        <v>695</v>
      </c>
      <c r="Q530" s="1405" t="s">
        <v>477</v>
      </c>
      <c r="R530" s="1409">
        <v>2113</v>
      </c>
      <c r="S530" s="1409">
        <v>945</v>
      </c>
      <c r="T530" s="1409">
        <v>84</v>
      </c>
      <c r="U530" s="1407">
        <v>13767</v>
      </c>
      <c r="V530" s="1405" t="s">
        <v>696</v>
      </c>
      <c r="W530" s="1405" t="s">
        <v>706</v>
      </c>
      <c r="X530" s="1405" t="s">
        <v>707</v>
      </c>
      <c r="Y530" s="1405" t="s">
        <v>407</v>
      </c>
      <c r="Z530" s="1404">
        <v>1</v>
      </c>
      <c r="AA530" s="1404">
        <v>0</v>
      </c>
      <c r="AB530" s="1408"/>
      <c r="AC530" s="1408"/>
      <c r="AD530" s="1408"/>
      <c r="AE530" s="1408"/>
      <c r="AF530" s="1408"/>
      <c r="AG530" s="1408"/>
      <c r="AH530" s="1408"/>
      <c r="AI530" s="1406">
        <v>0</v>
      </c>
      <c r="AJ530" s="1408"/>
      <c r="AK530" s="1408"/>
      <c r="AL530" s="1408"/>
      <c r="AM530" s="1408"/>
      <c r="AN530" s="1408"/>
      <c r="AO530" s="1408"/>
      <c r="AP530" s="1408"/>
      <c r="AQ530" s="1406">
        <v>47010</v>
      </c>
      <c r="AR530" s="1404" t="s">
        <v>407</v>
      </c>
      <c r="AS530" s="1406">
        <v>128.79452054794521</v>
      </c>
      <c r="AT530" s="1406">
        <v>22.2479886417416</v>
      </c>
      <c r="AU530" s="1406">
        <v>6.0953393539018082E-2</v>
      </c>
      <c r="AV530" s="1406">
        <v>1.0953373836143365</v>
      </c>
      <c r="AW530" s="1406">
        <v>3.0009243386694153E-3</v>
      </c>
      <c r="AX530" s="1405" t="s">
        <v>407</v>
      </c>
      <c r="AY530" s="1404">
        <v>0</v>
      </c>
      <c r="AZ530" s="1405" t="s">
        <v>407</v>
      </c>
      <c r="BA530" s="1405" t="s">
        <v>407</v>
      </c>
      <c r="BB530" s="1408"/>
      <c r="BC530" s="1408"/>
      <c r="BD530" s="1404">
        <v>0</v>
      </c>
      <c r="BE530" s="1405" t="s">
        <v>407</v>
      </c>
      <c r="BF530" s="1405" t="s">
        <v>407</v>
      </c>
      <c r="BG530" s="1404">
        <v>0</v>
      </c>
      <c r="BH530" s="1405" t="s">
        <v>407</v>
      </c>
      <c r="BI530" s="1405" t="s">
        <v>407</v>
      </c>
      <c r="BJ530" s="1404">
        <v>0</v>
      </c>
      <c r="BK530" s="1404">
        <v>0</v>
      </c>
      <c r="BL530" s="1404">
        <v>0</v>
      </c>
      <c r="BM530" s="1404">
        <v>0</v>
      </c>
      <c r="BN530" s="1408"/>
      <c r="BO530" s="1404">
        <v>0</v>
      </c>
      <c r="BP530" s="1405" t="s">
        <v>407</v>
      </c>
      <c r="BQ530" s="1405" t="s">
        <v>407</v>
      </c>
      <c r="BR530" s="1404">
        <v>1</v>
      </c>
      <c r="BS530" s="1405" t="s">
        <v>713</v>
      </c>
      <c r="BT530" s="1405" t="s">
        <v>407</v>
      </c>
      <c r="BU530" s="1405" t="s">
        <v>407</v>
      </c>
      <c r="BV530" s="1405" t="s">
        <v>1002</v>
      </c>
      <c r="BW530" s="1404">
        <v>0</v>
      </c>
      <c r="BX530" s="1405" t="s">
        <v>407</v>
      </c>
      <c r="BY530" s="1405" t="s">
        <v>407</v>
      </c>
      <c r="BZ530" s="1405" t="s">
        <v>407</v>
      </c>
      <c r="CA530" s="1404">
        <v>0</v>
      </c>
      <c r="CB530" s="1405" t="s">
        <v>407</v>
      </c>
      <c r="CC530" s="1405" t="s">
        <v>677</v>
      </c>
      <c r="CD530" s="1404" t="b">
        <v>0</v>
      </c>
      <c r="CE530" s="1404" t="b">
        <v>0</v>
      </c>
      <c r="CF530" s="1404" t="b">
        <v>0</v>
      </c>
      <c r="CG530" s="1404" t="b">
        <v>0</v>
      </c>
      <c r="CH530" s="1404" t="b">
        <v>0</v>
      </c>
      <c r="CI530" s="1404" t="b">
        <v>0</v>
      </c>
      <c r="CJ530" s="1404" t="b">
        <v>1</v>
      </c>
      <c r="CK530" s="1404" t="b">
        <v>0</v>
      </c>
      <c r="CL530" s="1404" t="b">
        <v>0</v>
      </c>
      <c r="CM530" s="1405" t="s">
        <v>698</v>
      </c>
      <c r="CN530" s="1408"/>
      <c r="CO530" s="1408"/>
      <c r="CP530" s="1408"/>
      <c r="CQ530" s="1404">
        <v>1</v>
      </c>
      <c r="CR530" s="1408"/>
      <c r="CS530" s="1404">
        <v>1</v>
      </c>
      <c r="CT530" s="1405" t="s">
        <v>407</v>
      </c>
      <c r="CU530" s="1408"/>
    </row>
    <row r="531" spans="1:99" hidden="1" x14ac:dyDescent="0.2">
      <c r="A531" s="1404">
        <v>2024</v>
      </c>
      <c r="B531" s="1405" t="s">
        <v>184</v>
      </c>
      <c r="C531" s="1405" t="s">
        <v>1098</v>
      </c>
      <c r="D531" s="1406">
        <v>1</v>
      </c>
      <c r="E531" s="1406">
        <v>0</v>
      </c>
      <c r="F531" s="1405" t="s">
        <v>238</v>
      </c>
      <c r="G531" s="1407" t="s">
        <v>705</v>
      </c>
      <c r="H531" s="1405" t="s">
        <v>407</v>
      </c>
      <c r="I531" s="1405" t="s">
        <v>694</v>
      </c>
      <c r="J531" s="1405" t="s">
        <v>323</v>
      </c>
      <c r="K531" s="1405" t="s">
        <v>1031</v>
      </c>
      <c r="L531" s="1405" t="s">
        <v>407</v>
      </c>
      <c r="M531" s="1405" t="s">
        <v>407</v>
      </c>
      <c r="N531" s="1408"/>
      <c r="O531" s="1407">
        <v>126</v>
      </c>
      <c r="P531" s="1405" t="s">
        <v>695</v>
      </c>
      <c r="Q531" s="1405" t="s">
        <v>479</v>
      </c>
      <c r="R531" s="1409">
        <v>21230</v>
      </c>
      <c r="S531" s="1409">
        <v>8818</v>
      </c>
      <c r="T531" s="1409">
        <v>847</v>
      </c>
      <c r="U531" s="1407">
        <v>13767</v>
      </c>
      <c r="V531" s="1405" t="s">
        <v>696</v>
      </c>
      <c r="W531" s="1405" t="s">
        <v>706</v>
      </c>
      <c r="X531" s="1405" t="s">
        <v>707</v>
      </c>
      <c r="Y531" s="1405" t="s">
        <v>407</v>
      </c>
      <c r="Z531" s="1404">
        <v>1</v>
      </c>
      <c r="AA531" s="1404">
        <v>0</v>
      </c>
      <c r="AB531" s="1408"/>
      <c r="AC531" s="1408"/>
      <c r="AD531" s="1408"/>
      <c r="AE531" s="1408"/>
      <c r="AF531" s="1408"/>
      <c r="AG531" s="1408"/>
      <c r="AH531" s="1408"/>
      <c r="AI531" s="1406">
        <v>0</v>
      </c>
      <c r="AJ531" s="1408"/>
      <c r="AK531" s="1408"/>
      <c r="AL531" s="1408"/>
      <c r="AM531" s="1408"/>
      <c r="AN531" s="1408"/>
      <c r="AO531" s="1408"/>
      <c r="AP531" s="1408"/>
      <c r="AQ531" s="1406">
        <v>9410</v>
      </c>
      <c r="AR531" s="1404" t="s">
        <v>407</v>
      </c>
      <c r="AS531" s="1406">
        <v>25.780821917808218</v>
      </c>
      <c r="AT531" s="1406">
        <v>0.44324069712670749</v>
      </c>
      <c r="AU531" s="1406">
        <v>1.2143580743197466E-3</v>
      </c>
      <c r="AV531" s="1406">
        <v>1.2249086695211533</v>
      </c>
      <c r="AW531" s="1406">
        <v>3.3559141630716527E-3</v>
      </c>
      <c r="AX531" s="1405" t="s">
        <v>407</v>
      </c>
      <c r="AY531" s="1404">
        <v>0</v>
      </c>
      <c r="AZ531" s="1405" t="s">
        <v>407</v>
      </c>
      <c r="BA531" s="1405" t="s">
        <v>407</v>
      </c>
      <c r="BB531" s="1408"/>
      <c r="BC531" s="1408"/>
      <c r="BD531" s="1404">
        <v>0</v>
      </c>
      <c r="BE531" s="1405" t="s">
        <v>407</v>
      </c>
      <c r="BF531" s="1405" t="s">
        <v>407</v>
      </c>
      <c r="BG531" s="1404">
        <v>0</v>
      </c>
      <c r="BH531" s="1405" t="s">
        <v>407</v>
      </c>
      <c r="BI531" s="1405" t="s">
        <v>407</v>
      </c>
      <c r="BJ531" s="1404">
        <v>0</v>
      </c>
      <c r="BK531" s="1404">
        <v>0</v>
      </c>
      <c r="BL531" s="1404">
        <v>0</v>
      </c>
      <c r="BM531" s="1404">
        <v>0</v>
      </c>
      <c r="BN531" s="1408"/>
      <c r="BO531" s="1404">
        <v>0</v>
      </c>
      <c r="BP531" s="1405" t="s">
        <v>407</v>
      </c>
      <c r="BQ531" s="1405" t="s">
        <v>407</v>
      </c>
      <c r="BR531" s="1404">
        <v>1</v>
      </c>
      <c r="BS531" s="1405" t="s">
        <v>751</v>
      </c>
      <c r="BT531" s="1405" t="s">
        <v>407</v>
      </c>
      <c r="BU531" s="1405" t="s">
        <v>407</v>
      </c>
      <c r="BV531" s="1405" t="s">
        <v>1331</v>
      </c>
      <c r="BW531" s="1404">
        <v>0</v>
      </c>
      <c r="BX531" s="1405" t="s">
        <v>407</v>
      </c>
      <c r="BY531" s="1405" t="s">
        <v>407</v>
      </c>
      <c r="BZ531" s="1405" t="s">
        <v>407</v>
      </c>
      <c r="CA531" s="1404">
        <v>0</v>
      </c>
      <c r="CB531" s="1405" t="s">
        <v>407</v>
      </c>
      <c r="CC531" s="1405" t="s">
        <v>677</v>
      </c>
      <c r="CD531" s="1404" t="b">
        <v>0</v>
      </c>
      <c r="CE531" s="1404" t="b">
        <v>0</v>
      </c>
      <c r="CF531" s="1404" t="b">
        <v>0</v>
      </c>
      <c r="CG531" s="1404" t="b">
        <v>0</v>
      </c>
      <c r="CH531" s="1404" t="b">
        <v>0</v>
      </c>
      <c r="CI531" s="1404" t="b">
        <v>0</v>
      </c>
      <c r="CJ531" s="1404" t="b">
        <v>1</v>
      </c>
      <c r="CK531" s="1404" t="b">
        <v>0</v>
      </c>
      <c r="CL531" s="1404" t="b">
        <v>0</v>
      </c>
      <c r="CM531" s="1405" t="s">
        <v>698</v>
      </c>
      <c r="CN531" s="1408"/>
      <c r="CO531" s="1408"/>
      <c r="CP531" s="1408"/>
      <c r="CQ531" s="1404">
        <v>1</v>
      </c>
      <c r="CR531" s="1408"/>
      <c r="CS531" s="1404">
        <v>1</v>
      </c>
      <c r="CT531" s="1405" t="s">
        <v>407</v>
      </c>
      <c r="CU531" s="1408"/>
    </row>
    <row r="532" spans="1:99" hidden="1" x14ac:dyDescent="0.2">
      <c r="A532" s="1404">
        <v>2024</v>
      </c>
      <c r="B532" s="1405" t="s">
        <v>179</v>
      </c>
      <c r="C532" s="1405" t="s">
        <v>1169</v>
      </c>
      <c r="D532" s="1406">
        <v>1</v>
      </c>
      <c r="E532" s="1406">
        <v>0</v>
      </c>
      <c r="F532" s="1405" t="s">
        <v>238</v>
      </c>
      <c r="G532" s="1407" t="s">
        <v>705</v>
      </c>
      <c r="H532" s="1405" t="s">
        <v>407</v>
      </c>
      <c r="I532" s="1405" t="s">
        <v>694</v>
      </c>
      <c r="J532" s="1405" t="s">
        <v>303</v>
      </c>
      <c r="K532" s="1405" t="s">
        <v>799</v>
      </c>
      <c r="L532" s="1405" t="s">
        <v>407</v>
      </c>
      <c r="M532" s="1405" t="s">
        <v>407</v>
      </c>
      <c r="N532" s="1408"/>
      <c r="O532" s="1407">
        <v>126</v>
      </c>
      <c r="P532" s="1405" t="s">
        <v>695</v>
      </c>
      <c r="Q532" s="1405" t="s">
        <v>474</v>
      </c>
      <c r="R532" s="1409">
        <v>10327</v>
      </c>
      <c r="S532" s="1409">
        <v>7576</v>
      </c>
      <c r="T532" s="1409">
        <v>1324</v>
      </c>
      <c r="U532" s="1407">
        <v>13767</v>
      </c>
      <c r="V532" s="1405" t="s">
        <v>696</v>
      </c>
      <c r="W532" s="1405" t="s">
        <v>706</v>
      </c>
      <c r="X532" s="1405" t="s">
        <v>707</v>
      </c>
      <c r="Y532" s="1405" t="s">
        <v>407</v>
      </c>
      <c r="Z532" s="1404">
        <v>1</v>
      </c>
      <c r="AA532" s="1404">
        <v>0</v>
      </c>
      <c r="AB532" s="1408"/>
      <c r="AC532" s="1408"/>
      <c r="AD532" s="1408"/>
      <c r="AE532" s="1408"/>
      <c r="AF532" s="1408"/>
      <c r="AG532" s="1408"/>
      <c r="AH532" s="1408"/>
      <c r="AI532" s="1406">
        <v>0</v>
      </c>
      <c r="AJ532" s="1408"/>
      <c r="AK532" s="1408"/>
      <c r="AL532" s="1408"/>
      <c r="AM532" s="1408"/>
      <c r="AN532" s="1408"/>
      <c r="AO532" s="1408"/>
      <c r="AP532" s="1408"/>
      <c r="AQ532" s="1406">
        <v>5180</v>
      </c>
      <c r="AR532" s="1404" t="s">
        <v>407</v>
      </c>
      <c r="AS532" s="1406">
        <v>14.191780821917808</v>
      </c>
      <c r="AT532" s="1406">
        <v>0.50159775346179913</v>
      </c>
      <c r="AU532" s="1406">
        <v>1.3742404204432853E-3</v>
      </c>
      <c r="AV532" s="1406">
        <v>3.1632776206069164</v>
      </c>
      <c r="AW532" s="1406">
        <v>8.6665140290600445E-3</v>
      </c>
      <c r="AX532" s="1405" t="s">
        <v>407</v>
      </c>
      <c r="AY532" s="1404">
        <v>0</v>
      </c>
      <c r="AZ532" s="1405" t="s">
        <v>407</v>
      </c>
      <c r="BA532" s="1405" t="s">
        <v>407</v>
      </c>
      <c r="BB532" s="1408"/>
      <c r="BC532" s="1408"/>
      <c r="BD532" s="1404">
        <v>0</v>
      </c>
      <c r="BE532" s="1405" t="s">
        <v>407</v>
      </c>
      <c r="BF532" s="1405" t="s">
        <v>407</v>
      </c>
      <c r="BG532" s="1404">
        <v>0</v>
      </c>
      <c r="BH532" s="1405" t="s">
        <v>407</v>
      </c>
      <c r="BI532" s="1405" t="s">
        <v>407</v>
      </c>
      <c r="BJ532" s="1404">
        <v>0</v>
      </c>
      <c r="BK532" s="1404">
        <v>0</v>
      </c>
      <c r="BL532" s="1404">
        <v>0</v>
      </c>
      <c r="BM532" s="1404">
        <v>0</v>
      </c>
      <c r="BN532" s="1408"/>
      <c r="BO532" s="1404">
        <v>0</v>
      </c>
      <c r="BP532" s="1405" t="s">
        <v>407</v>
      </c>
      <c r="BQ532" s="1405" t="s">
        <v>407</v>
      </c>
      <c r="BR532" s="1404">
        <v>1</v>
      </c>
      <c r="BS532" s="1405" t="s">
        <v>838</v>
      </c>
      <c r="BT532" s="1405" t="s">
        <v>407</v>
      </c>
      <c r="BU532" s="1405" t="s">
        <v>407</v>
      </c>
      <c r="BV532" s="1405" t="s">
        <v>407</v>
      </c>
      <c r="BW532" s="1404">
        <v>0</v>
      </c>
      <c r="BX532" s="1405" t="s">
        <v>407</v>
      </c>
      <c r="BY532" s="1405" t="s">
        <v>407</v>
      </c>
      <c r="BZ532" s="1405" t="s">
        <v>407</v>
      </c>
      <c r="CA532" s="1404">
        <v>0</v>
      </c>
      <c r="CB532" s="1405" t="s">
        <v>407</v>
      </c>
      <c r="CC532" s="1405" t="s">
        <v>677</v>
      </c>
      <c r="CD532" s="1404" t="b">
        <v>0</v>
      </c>
      <c r="CE532" s="1404" t="b">
        <v>0</v>
      </c>
      <c r="CF532" s="1404" t="b">
        <v>0</v>
      </c>
      <c r="CG532" s="1404" t="b">
        <v>0</v>
      </c>
      <c r="CH532" s="1404" t="b">
        <v>0</v>
      </c>
      <c r="CI532" s="1404" t="b">
        <v>0</v>
      </c>
      <c r="CJ532" s="1404" t="b">
        <v>1</v>
      </c>
      <c r="CK532" s="1404" t="b">
        <v>0</v>
      </c>
      <c r="CL532" s="1404" t="b">
        <v>0</v>
      </c>
      <c r="CM532" s="1405" t="s">
        <v>698</v>
      </c>
      <c r="CN532" s="1408"/>
      <c r="CO532" s="1408"/>
      <c r="CP532" s="1408"/>
      <c r="CQ532" s="1404">
        <v>1</v>
      </c>
      <c r="CR532" s="1408"/>
      <c r="CS532" s="1404">
        <v>1</v>
      </c>
      <c r="CT532" s="1405" t="s">
        <v>407</v>
      </c>
      <c r="CU532" s="1408"/>
    </row>
    <row r="533" spans="1:99" hidden="1" x14ac:dyDescent="0.2">
      <c r="A533" s="1404">
        <v>2024</v>
      </c>
      <c r="B533" s="1405" t="s">
        <v>186</v>
      </c>
      <c r="C533" s="1405" t="s">
        <v>1259</v>
      </c>
      <c r="D533" s="1406">
        <v>1</v>
      </c>
      <c r="E533" s="1406">
        <v>0</v>
      </c>
      <c r="F533" s="1405" t="s">
        <v>238</v>
      </c>
      <c r="G533" s="1407" t="s">
        <v>705</v>
      </c>
      <c r="H533" s="1405" t="s">
        <v>407</v>
      </c>
      <c r="I533" s="1405" t="s">
        <v>694</v>
      </c>
      <c r="J533" s="1405" t="s">
        <v>736</v>
      </c>
      <c r="K533" s="1405" t="s">
        <v>1121</v>
      </c>
      <c r="L533" s="1405" t="s">
        <v>407</v>
      </c>
      <c r="M533" s="1405" t="s">
        <v>407</v>
      </c>
      <c r="N533" s="1404">
        <v>2010</v>
      </c>
      <c r="O533" s="1407">
        <v>126</v>
      </c>
      <c r="P533" s="1405" t="s">
        <v>695</v>
      </c>
      <c r="Q533" s="1405" t="s">
        <v>1131</v>
      </c>
      <c r="R533" s="1409">
        <v>15988</v>
      </c>
      <c r="S533" s="1409">
        <v>7566</v>
      </c>
      <c r="T533" s="1409">
        <v>547</v>
      </c>
      <c r="U533" s="1407">
        <v>13767</v>
      </c>
      <c r="V533" s="1405" t="s">
        <v>696</v>
      </c>
      <c r="W533" s="1405" t="s">
        <v>706</v>
      </c>
      <c r="X533" s="1405" t="s">
        <v>707</v>
      </c>
      <c r="Y533" s="1405" t="s">
        <v>407</v>
      </c>
      <c r="Z533" s="1404">
        <v>1</v>
      </c>
      <c r="AA533" s="1404">
        <v>0</v>
      </c>
      <c r="AB533" s="1408"/>
      <c r="AC533" s="1408"/>
      <c r="AD533" s="1408"/>
      <c r="AE533" s="1408"/>
      <c r="AF533" s="1408"/>
      <c r="AG533" s="1408"/>
      <c r="AH533" s="1408"/>
      <c r="AI533" s="1406">
        <v>0</v>
      </c>
      <c r="AJ533" s="1408"/>
      <c r="AK533" s="1408"/>
      <c r="AL533" s="1408"/>
      <c r="AM533" s="1408"/>
      <c r="AN533" s="1408"/>
      <c r="AO533" s="1408"/>
      <c r="AP533" s="1408"/>
      <c r="AQ533" s="1406">
        <v>160</v>
      </c>
      <c r="AR533" s="1404" t="s">
        <v>407</v>
      </c>
      <c r="AS533" s="1406">
        <v>0.43835616438356162</v>
      </c>
      <c r="AT533" s="1406">
        <v>1.0007505629221916E-2</v>
      </c>
      <c r="AU533" s="1406">
        <v>2.741782364170388E-5</v>
      </c>
      <c r="AV533" s="1406">
        <v>1.8186943593194446E-4</v>
      </c>
      <c r="AW533" s="1406">
        <v>4.982724272108068E-7</v>
      </c>
      <c r="AX533" s="1405" t="s">
        <v>407</v>
      </c>
      <c r="AY533" s="1404">
        <v>0</v>
      </c>
      <c r="AZ533" s="1405" t="s">
        <v>407</v>
      </c>
      <c r="BA533" s="1405" t="s">
        <v>407</v>
      </c>
      <c r="BB533" s="1408"/>
      <c r="BC533" s="1408"/>
      <c r="BD533" s="1404">
        <v>0</v>
      </c>
      <c r="BE533" s="1405" t="s">
        <v>407</v>
      </c>
      <c r="BF533" s="1405" t="s">
        <v>407</v>
      </c>
      <c r="BG533" s="1404">
        <v>0</v>
      </c>
      <c r="BH533" s="1405" t="s">
        <v>407</v>
      </c>
      <c r="BI533" s="1405" t="s">
        <v>407</v>
      </c>
      <c r="BJ533" s="1404">
        <v>0</v>
      </c>
      <c r="BK533" s="1404">
        <v>0</v>
      </c>
      <c r="BL533" s="1404">
        <v>0</v>
      </c>
      <c r="BM533" s="1404">
        <v>0</v>
      </c>
      <c r="BN533" s="1408"/>
      <c r="BO533" s="1404">
        <v>0</v>
      </c>
      <c r="BP533" s="1405" t="s">
        <v>407</v>
      </c>
      <c r="BQ533" s="1405" t="s">
        <v>407</v>
      </c>
      <c r="BR533" s="1404">
        <v>1</v>
      </c>
      <c r="BS533" s="1405" t="s">
        <v>713</v>
      </c>
      <c r="BT533" s="1405" t="s">
        <v>407</v>
      </c>
      <c r="BU533" s="1405" t="s">
        <v>407</v>
      </c>
      <c r="BV533" s="1405" t="s">
        <v>1328</v>
      </c>
      <c r="BW533" s="1404">
        <v>0</v>
      </c>
      <c r="BX533" s="1405" t="s">
        <v>407</v>
      </c>
      <c r="BY533" s="1405" t="s">
        <v>407</v>
      </c>
      <c r="BZ533" s="1405" t="s">
        <v>407</v>
      </c>
      <c r="CA533" s="1404">
        <v>0</v>
      </c>
      <c r="CB533" s="1405" t="s">
        <v>407</v>
      </c>
      <c r="CC533" s="1405" t="s">
        <v>677</v>
      </c>
      <c r="CD533" s="1404" t="b">
        <v>0</v>
      </c>
      <c r="CE533" s="1404" t="b">
        <v>0</v>
      </c>
      <c r="CF533" s="1404" t="b">
        <v>0</v>
      </c>
      <c r="CG533" s="1404" t="b">
        <v>0</v>
      </c>
      <c r="CH533" s="1404" t="b">
        <v>0</v>
      </c>
      <c r="CI533" s="1404" t="b">
        <v>0</v>
      </c>
      <c r="CJ533" s="1404" t="b">
        <v>1</v>
      </c>
      <c r="CK533" s="1404" t="b">
        <v>0</v>
      </c>
      <c r="CL533" s="1404" t="b">
        <v>0</v>
      </c>
      <c r="CM533" s="1405" t="s">
        <v>698</v>
      </c>
      <c r="CN533" s="1408"/>
      <c r="CO533" s="1408"/>
      <c r="CP533" s="1408"/>
      <c r="CQ533" s="1404">
        <v>1</v>
      </c>
      <c r="CR533" s="1408"/>
      <c r="CS533" s="1404">
        <v>1</v>
      </c>
      <c r="CT533" s="1405" t="s">
        <v>407</v>
      </c>
      <c r="CU533" s="1408"/>
    </row>
    <row r="534" spans="1:99" hidden="1" x14ac:dyDescent="0.2">
      <c r="A534" s="1404">
        <v>2024</v>
      </c>
      <c r="B534" s="1405" t="s">
        <v>179</v>
      </c>
      <c r="C534" s="1405" t="s">
        <v>1067</v>
      </c>
      <c r="D534" s="1406">
        <v>1</v>
      </c>
      <c r="E534" s="1406">
        <v>0</v>
      </c>
      <c r="F534" s="1405" t="s">
        <v>1027</v>
      </c>
      <c r="G534" s="1407" t="s">
        <v>705</v>
      </c>
      <c r="H534" s="1405" t="s">
        <v>407</v>
      </c>
      <c r="I534" s="1405" t="s">
        <v>694</v>
      </c>
      <c r="J534" s="1405" t="s">
        <v>303</v>
      </c>
      <c r="K534" s="1405" t="s">
        <v>945</v>
      </c>
      <c r="L534" s="1405" t="s">
        <v>407</v>
      </c>
      <c r="M534" s="1405" t="s">
        <v>407</v>
      </c>
      <c r="N534" s="1408"/>
      <c r="O534" s="1407">
        <v>126</v>
      </c>
      <c r="P534" s="1405" t="s">
        <v>695</v>
      </c>
      <c r="Q534" s="1405" t="s">
        <v>474</v>
      </c>
      <c r="R534" s="1409">
        <v>2840</v>
      </c>
      <c r="S534" s="1409">
        <v>1427</v>
      </c>
      <c r="T534" s="1409">
        <v>147</v>
      </c>
      <c r="U534" s="1407">
        <v>23362</v>
      </c>
      <c r="V534" s="1405" t="s">
        <v>696</v>
      </c>
      <c r="W534" s="1405" t="s">
        <v>706</v>
      </c>
      <c r="X534" s="1405" t="s">
        <v>407</v>
      </c>
      <c r="Y534" s="1405" t="s">
        <v>407</v>
      </c>
      <c r="Z534" s="1404">
        <v>1</v>
      </c>
      <c r="AA534" s="1404">
        <v>0</v>
      </c>
      <c r="AB534" s="1408"/>
      <c r="AC534" s="1408"/>
      <c r="AD534" s="1408"/>
      <c r="AE534" s="1408"/>
      <c r="AF534" s="1408"/>
      <c r="AG534" s="1408"/>
      <c r="AH534" s="1406">
        <v>36270</v>
      </c>
      <c r="AI534" s="1406">
        <v>36270</v>
      </c>
      <c r="AJ534" s="1408"/>
      <c r="AK534" s="1408"/>
      <c r="AL534" s="1408"/>
      <c r="AM534" s="1408"/>
      <c r="AN534" s="1408"/>
      <c r="AO534" s="1408"/>
      <c r="AP534" s="1406">
        <v>76330</v>
      </c>
      <c r="AQ534" s="1406">
        <v>76330</v>
      </c>
      <c r="AR534" s="1404" t="s">
        <v>407</v>
      </c>
      <c r="AS534" s="1406">
        <v>209.12328767123287</v>
      </c>
      <c r="AT534" s="1406">
        <v>26.87676056338028</v>
      </c>
      <c r="AU534" s="1406">
        <v>7.3634960447617206E-2</v>
      </c>
      <c r="AV534" s="1406">
        <v>0.60669926974784738</v>
      </c>
      <c r="AW534" s="1406">
        <v>1.6621897801310887E-3</v>
      </c>
      <c r="AX534" s="1405" t="s">
        <v>407</v>
      </c>
      <c r="AY534" s="1404">
        <v>0</v>
      </c>
      <c r="AZ534" s="1405" t="s">
        <v>407</v>
      </c>
      <c r="BA534" s="1405" t="s">
        <v>407</v>
      </c>
      <c r="BB534" s="1408"/>
      <c r="BC534" s="1408"/>
      <c r="BD534" s="1404">
        <v>0</v>
      </c>
      <c r="BE534" s="1405" t="s">
        <v>407</v>
      </c>
      <c r="BF534" s="1405" t="s">
        <v>407</v>
      </c>
      <c r="BG534" s="1404">
        <v>0</v>
      </c>
      <c r="BH534" s="1405" t="s">
        <v>407</v>
      </c>
      <c r="BI534" s="1405" t="s">
        <v>407</v>
      </c>
      <c r="BJ534" s="1404">
        <v>1</v>
      </c>
      <c r="BK534" s="1404">
        <v>0</v>
      </c>
      <c r="BL534" s="1404">
        <v>0</v>
      </c>
      <c r="BM534" s="1404">
        <v>0</v>
      </c>
      <c r="BN534" s="1408"/>
      <c r="BO534" s="1404">
        <v>0</v>
      </c>
      <c r="BP534" s="1405" t="s">
        <v>407</v>
      </c>
      <c r="BQ534" s="1405" t="s">
        <v>407</v>
      </c>
      <c r="BR534" s="1404">
        <v>0</v>
      </c>
      <c r="BS534" s="1405" t="s">
        <v>407</v>
      </c>
      <c r="BT534" s="1405" t="s">
        <v>407</v>
      </c>
      <c r="BU534" s="1405" t="s">
        <v>407</v>
      </c>
      <c r="BV534" s="1405" t="s">
        <v>407</v>
      </c>
      <c r="BW534" s="1404">
        <v>0</v>
      </c>
      <c r="BX534" s="1405" t="s">
        <v>407</v>
      </c>
      <c r="BY534" s="1405" t="s">
        <v>407</v>
      </c>
      <c r="BZ534" s="1405" t="s">
        <v>407</v>
      </c>
      <c r="CA534" s="1404">
        <v>0</v>
      </c>
      <c r="CB534" s="1405" t="s">
        <v>677</v>
      </c>
      <c r="CC534" s="1405" t="s">
        <v>677</v>
      </c>
      <c r="CD534" s="1404" t="b">
        <v>0</v>
      </c>
      <c r="CE534" s="1404" t="b">
        <v>0</v>
      </c>
      <c r="CF534" s="1404" t="b">
        <v>0</v>
      </c>
      <c r="CG534" s="1404" t="b">
        <v>0</v>
      </c>
      <c r="CH534" s="1404" t="b">
        <v>0</v>
      </c>
      <c r="CI534" s="1404" t="b">
        <v>0</v>
      </c>
      <c r="CJ534" s="1404" t="b">
        <v>1</v>
      </c>
      <c r="CK534" s="1404" t="b">
        <v>0</v>
      </c>
      <c r="CL534" s="1404" t="b">
        <v>0</v>
      </c>
      <c r="CM534" s="1405" t="s">
        <v>698</v>
      </c>
      <c r="CN534" s="1408"/>
      <c r="CO534" s="1408"/>
      <c r="CP534" s="1408"/>
      <c r="CQ534" s="1404">
        <v>1</v>
      </c>
      <c r="CR534" s="1408"/>
      <c r="CS534" s="1404">
        <v>1</v>
      </c>
      <c r="CT534" s="1405" t="s">
        <v>407</v>
      </c>
      <c r="CU534" s="1408"/>
    </row>
    <row r="535" spans="1:99" hidden="1" x14ac:dyDescent="0.2">
      <c r="A535" s="1404">
        <v>2024</v>
      </c>
      <c r="B535" s="1405" t="s">
        <v>179</v>
      </c>
      <c r="C535" s="1405" t="s">
        <v>1068</v>
      </c>
      <c r="D535" s="1406">
        <v>1</v>
      </c>
      <c r="E535" s="1406">
        <v>0</v>
      </c>
      <c r="F535" s="1405" t="s">
        <v>238</v>
      </c>
      <c r="G535" s="1407" t="s">
        <v>705</v>
      </c>
      <c r="H535" s="1405" t="s">
        <v>407</v>
      </c>
      <c r="I535" s="1405" t="s">
        <v>694</v>
      </c>
      <c r="J535" s="1405" t="s">
        <v>303</v>
      </c>
      <c r="K535" s="1405" t="s">
        <v>953</v>
      </c>
      <c r="L535" s="1405" t="s">
        <v>407</v>
      </c>
      <c r="M535" s="1405" t="s">
        <v>407</v>
      </c>
      <c r="N535" s="1408"/>
      <c r="O535" s="1407">
        <v>126</v>
      </c>
      <c r="P535" s="1405" t="s">
        <v>695</v>
      </c>
      <c r="Q535" s="1405" t="s">
        <v>474</v>
      </c>
      <c r="R535" s="1409">
        <v>3442</v>
      </c>
      <c r="S535" s="1409">
        <v>1370</v>
      </c>
      <c r="T535" s="1409">
        <v>85</v>
      </c>
      <c r="U535" s="1407">
        <v>13767</v>
      </c>
      <c r="V535" s="1405" t="s">
        <v>696</v>
      </c>
      <c r="W535" s="1405" t="s">
        <v>706</v>
      </c>
      <c r="X535" s="1405" t="s">
        <v>707</v>
      </c>
      <c r="Y535" s="1405" t="s">
        <v>407</v>
      </c>
      <c r="Z535" s="1404">
        <v>1</v>
      </c>
      <c r="AA535" s="1404">
        <v>0</v>
      </c>
      <c r="AB535" s="1408"/>
      <c r="AC535" s="1408"/>
      <c r="AD535" s="1408"/>
      <c r="AE535" s="1408"/>
      <c r="AF535" s="1408"/>
      <c r="AG535" s="1406">
        <v>0</v>
      </c>
      <c r="AH535" s="1408"/>
      <c r="AI535" s="1406">
        <v>0</v>
      </c>
      <c r="AJ535" s="1408"/>
      <c r="AK535" s="1408"/>
      <c r="AL535" s="1408"/>
      <c r="AM535" s="1408"/>
      <c r="AN535" s="1408"/>
      <c r="AO535" s="1406">
        <v>202310</v>
      </c>
      <c r="AP535" s="1408"/>
      <c r="AQ535" s="1406">
        <v>202310</v>
      </c>
      <c r="AR535" s="1404" t="s">
        <v>407</v>
      </c>
      <c r="AS535" s="1406">
        <v>554.27397260273972</v>
      </c>
      <c r="AT535" s="1406">
        <v>58.776873910517139</v>
      </c>
      <c r="AU535" s="1406">
        <v>0.16103253126169079</v>
      </c>
      <c r="AV535" s="1406">
        <v>3.1632776206069164</v>
      </c>
      <c r="AW535" s="1406">
        <v>8.6665140290600445E-3</v>
      </c>
      <c r="AX535" s="1405" t="s">
        <v>407</v>
      </c>
      <c r="AY535" s="1404">
        <v>1</v>
      </c>
      <c r="AZ535" s="1405" t="s">
        <v>751</v>
      </c>
      <c r="BA535" s="1405" t="s">
        <v>407</v>
      </c>
      <c r="BB535" s="1408"/>
      <c r="BC535" s="1408"/>
      <c r="BD535" s="1404">
        <v>0</v>
      </c>
      <c r="BE535" s="1405" t="s">
        <v>407</v>
      </c>
      <c r="BF535" s="1405" t="s">
        <v>407</v>
      </c>
      <c r="BG535" s="1404">
        <v>0</v>
      </c>
      <c r="BH535" s="1405" t="s">
        <v>407</v>
      </c>
      <c r="BI535" s="1405" t="s">
        <v>407</v>
      </c>
      <c r="BJ535" s="1404">
        <v>0</v>
      </c>
      <c r="BK535" s="1404">
        <v>0</v>
      </c>
      <c r="BL535" s="1404">
        <v>0</v>
      </c>
      <c r="BM535" s="1404">
        <v>0</v>
      </c>
      <c r="BN535" s="1408"/>
      <c r="BO535" s="1404">
        <v>0</v>
      </c>
      <c r="BP535" s="1405" t="s">
        <v>407</v>
      </c>
      <c r="BQ535" s="1405" t="s">
        <v>407</v>
      </c>
      <c r="BR535" s="1404">
        <v>0</v>
      </c>
      <c r="BS535" s="1405" t="s">
        <v>407</v>
      </c>
      <c r="BT535" s="1405" t="s">
        <v>407</v>
      </c>
      <c r="BU535" s="1405" t="s">
        <v>407</v>
      </c>
      <c r="BV535" s="1405" t="s">
        <v>1170</v>
      </c>
      <c r="BW535" s="1404">
        <v>0</v>
      </c>
      <c r="BX535" s="1405" t="s">
        <v>407</v>
      </c>
      <c r="BY535" s="1405" t="s">
        <v>407</v>
      </c>
      <c r="BZ535" s="1405" t="s">
        <v>407</v>
      </c>
      <c r="CA535" s="1404">
        <v>0</v>
      </c>
      <c r="CB535" s="1405" t="s">
        <v>407</v>
      </c>
      <c r="CC535" s="1405" t="s">
        <v>677</v>
      </c>
      <c r="CD535" s="1404" t="b">
        <v>0</v>
      </c>
      <c r="CE535" s="1404" t="b">
        <v>0</v>
      </c>
      <c r="CF535" s="1404" t="b">
        <v>0</v>
      </c>
      <c r="CG535" s="1404" t="b">
        <v>0</v>
      </c>
      <c r="CH535" s="1404" t="b">
        <v>0</v>
      </c>
      <c r="CI535" s="1404" t="b">
        <v>0</v>
      </c>
      <c r="CJ535" s="1404" t="b">
        <v>1</v>
      </c>
      <c r="CK535" s="1404" t="b">
        <v>0</v>
      </c>
      <c r="CL535" s="1404" t="b">
        <v>0</v>
      </c>
      <c r="CM535" s="1405" t="s">
        <v>750</v>
      </c>
      <c r="CN535" s="1408"/>
      <c r="CO535" s="1408"/>
      <c r="CP535" s="1408"/>
      <c r="CQ535" s="1404">
        <v>1</v>
      </c>
      <c r="CR535" s="1408"/>
      <c r="CS535" s="1404">
        <v>1</v>
      </c>
      <c r="CT535" s="1405" t="s">
        <v>407</v>
      </c>
      <c r="CU535" s="1408"/>
    </row>
    <row r="536" spans="1:99" hidden="1" x14ac:dyDescent="0.2">
      <c r="A536" s="1404">
        <v>2024</v>
      </c>
      <c r="B536" s="1405" t="s">
        <v>182</v>
      </c>
      <c r="C536" s="1405" t="s">
        <v>1108</v>
      </c>
      <c r="D536" s="1406">
        <v>1</v>
      </c>
      <c r="E536" s="1406">
        <v>0</v>
      </c>
      <c r="F536" s="1405" t="s">
        <v>238</v>
      </c>
      <c r="G536" s="1407" t="s">
        <v>705</v>
      </c>
      <c r="H536" s="1405" t="s">
        <v>407</v>
      </c>
      <c r="I536" s="1405" t="s">
        <v>694</v>
      </c>
      <c r="J536" s="1405" t="s">
        <v>315</v>
      </c>
      <c r="K536" s="1405" t="s">
        <v>1109</v>
      </c>
      <c r="L536" s="1405" t="s">
        <v>407</v>
      </c>
      <c r="M536" s="1405" t="s">
        <v>407</v>
      </c>
      <c r="N536" s="1408"/>
      <c r="O536" s="1407">
        <v>126</v>
      </c>
      <c r="P536" s="1405" t="s">
        <v>695</v>
      </c>
      <c r="Q536" s="1405" t="s">
        <v>477</v>
      </c>
      <c r="R536" s="1409">
        <v>3726</v>
      </c>
      <c r="S536" s="1409">
        <v>1732</v>
      </c>
      <c r="T536" s="1409">
        <v>235</v>
      </c>
      <c r="U536" s="1407">
        <v>13767</v>
      </c>
      <c r="V536" s="1405" t="s">
        <v>696</v>
      </c>
      <c r="W536" s="1405" t="s">
        <v>706</v>
      </c>
      <c r="X536" s="1405" t="s">
        <v>707</v>
      </c>
      <c r="Y536" s="1405" t="s">
        <v>407</v>
      </c>
      <c r="Z536" s="1404">
        <v>1</v>
      </c>
      <c r="AA536" s="1404">
        <v>0</v>
      </c>
      <c r="AB536" s="1408"/>
      <c r="AC536" s="1408"/>
      <c r="AD536" s="1408"/>
      <c r="AE536" s="1408"/>
      <c r="AF536" s="1408"/>
      <c r="AG536" s="1408"/>
      <c r="AH536" s="1408"/>
      <c r="AI536" s="1406">
        <v>0</v>
      </c>
      <c r="AJ536" s="1408"/>
      <c r="AK536" s="1408"/>
      <c r="AL536" s="1408"/>
      <c r="AM536" s="1408"/>
      <c r="AN536" s="1408"/>
      <c r="AO536" s="1408"/>
      <c r="AP536" s="1408"/>
      <c r="AQ536" s="1406">
        <v>58980</v>
      </c>
      <c r="AR536" s="1404" t="s">
        <v>407</v>
      </c>
      <c r="AS536" s="1406">
        <v>161.58904109589042</v>
      </c>
      <c r="AT536" s="1406">
        <v>15.829307568438002</v>
      </c>
      <c r="AU536" s="1406">
        <v>4.3367965940926033E-2</v>
      </c>
      <c r="AV536" s="1406">
        <v>1.0953373836143365</v>
      </c>
      <c r="AW536" s="1406">
        <v>3.0009243386694153E-3</v>
      </c>
      <c r="AX536" s="1405" t="s">
        <v>407</v>
      </c>
      <c r="AY536" s="1404">
        <v>0</v>
      </c>
      <c r="AZ536" s="1405" t="s">
        <v>407</v>
      </c>
      <c r="BA536" s="1405" t="s">
        <v>407</v>
      </c>
      <c r="BB536" s="1408"/>
      <c r="BC536" s="1408"/>
      <c r="BD536" s="1404">
        <v>0</v>
      </c>
      <c r="BE536" s="1405" t="s">
        <v>407</v>
      </c>
      <c r="BF536" s="1405" t="s">
        <v>407</v>
      </c>
      <c r="BG536" s="1404">
        <v>0</v>
      </c>
      <c r="BH536" s="1405" t="s">
        <v>407</v>
      </c>
      <c r="BI536" s="1405" t="s">
        <v>407</v>
      </c>
      <c r="BJ536" s="1404">
        <v>0</v>
      </c>
      <c r="BK536" s="1404">
        <v>0</v>
      </c>
      <c r="BL536" s="1404">
        <v>0</v>
      </c>
      <c r="BM536" s="1404">
        <v>0</v>
      </c>
      <c r="BN536" s="1408"/>
      <c r="BO536" s="1404">
        <v>0</v>
      </c>
      <c r="BP536" s="1405" t="s">
        <v>407</v>
      </c>
      <c r="BQ536" s="1405" t="s">
        <v>407</v>
      </c>
      <c r="BR536" s="1404">
        <v>1</v>
      </c>
      <c r="BS536" s="1405" t="s">
        <v>749</v>
      </c>
      <c r="BT536" s="1405" t="s">
        <v>407</v>
      </c>
      <c r="BU536" s="1405" t="s">
        <v>407</v>
      </c>
      <c r="BV536" s="1405" t="s">
        <v>1110</v>
      </c>
      <c r="BW536" s="1404">
        <v>0</v>
      </c>
      <c r="BX536" s="1405" t="s">
        <v>407</v>
      </c>
      <c r="BY536" s="1405" t="s">
        <v>407</v>
      </c>
      <c r="BZ536" s="1405" t="s">
        <v>407</v>
      </c>
      <c r="CA536" s="1404">
        <v>0</v>
      </c>
      <c r="CB536" s="1405" t="s">
        <v>407</v>
      </c>
      <c r="CC536" s="1405" t="s">
        <v>677</v>
      </c>
      <c r="CD536" s="1404" t="b">
        <v>0</v>
      </c>
      <c r="CE536" s="1404" t="b">
        <v>0</v>
      </c>
      <c r="CF536" s="1404" t="b">
        <v>0</v>
      </c>
      <c r="CG536" s="1404" t="b">
        <v>0</v>
      </c>
      <c r="CH536" s="1404" t="b">
        <v>0</v>
      </c>
      <c r="CI536" s="1404" t="b">
        <v>0</v>
      </c>
      <c r="CJ536" s="1404" t="b">
        <v>1</v>
      </c>
      <c r="CK536" s="1404" t="b">
        <v>0</v>
      </c>
      <c r="CL536" s="1404" t="b">
        <v>0</v>
      </c>
      <c r="CM536" s="1405" t="s">
        <v>698</v>
      </c>
      <c r="CN536" s="1408"/>
      <c r="CO536" s="1408"/>
      <c r="CP536" s="1408"/>
      <c r="CQ536" s="1404">
        <v>1</v>
      </c>
      <c r="CR536" s="1408"/>
      <c r="CS536" s="1404">
        <v>1</v>
      </c>
      <c r="CT536" s="1405" t="s">
        <v>407</v>
      </c>
      <c r="CU536" s="1408"/>
    </row>
    <row r="537" spans="1:99" hidden="1" x14ac:dyDescent="0.2">
      <c r="A537" s="1404">
        <v>2024</v>
      </c>
      <c r="B537" s="1405" t="s">
        <v>179</v>
      </c>
      <c r="C537" s="1405" t="s">
        <v>1070</v>
      </c>
      <c r="D537" s="1406">
        <v>1</v>
      </c>
      <c r="E537" s="1406">
        <v>0</v>
      </c>
      <c r="F537" s="1405" t="s">
        <v>238</v>
      </c>
      <c r="G537" s="1407" t="s">
        <v>705</v>
      </c>
      <c r="H537" s="1405" t="s">
        <v>407</v>
      </c>
      <c r="I537" s="1405" t="s">
        <v>694</v>
      </c>
      <c r="J537" s="1405" t="s">
        <v>303</v>
      </c>
      <c r="K537" s="1405" t="s">
        <v>1071</v>
      </c>
      <c r="L537" s="1405" t="s">
        <v>407</v>
      </c>
      <c r="M537" s="1405" t="s">
        <v>407</v>
      </c>
      <c r="N537" s="1408"/>
      <c r="O537" s="1407">
        <v>126</v>
      </c>
      <c r="P537" s="1405" t="s">
        <v>695</v>
      </c>
      <c r="Q537" s="1405" t="s">
        <v>474</v>
      </c>
      <c r="R537" s="1409">
        <v>19627</v>
      </c>
      <c r="S537" s="1409">
        <v>8319</v>
      </c>
      <c r="T537" s="1409">
        <v>1297</v>
      </c>
      <c r="U537" s="1407">
        <v>13767</v>
      </c>
      <c r="V537" s="1405" t="s">
        <v>696</v>
      </c>
      <c r="W537" s="1405" t="s">
        <v>706</v>
      </c>
      <c r="X537" s="1405" t="s">
        <v>707</v>
      </c>
      <c r="Y537" s="1405" t="s">
        <v>407</v>
      </c>
      <c r="Z537" s="1404">
        <v>1</v>
      </c>
      <c r="AA537" s="1404">
        <v>0</v>
      </c>
      <c r="AB537" s="1408"/>
      <c r="AC537" s="1408"/>
      <c r="AD537" s="1408"/>
      <c r="AE537" s="1408"/>
      <c r="AF537" s="1408"/>
      <c r="AG537" s="1408"/>
      <c r="AH537" s="1408"/>
      <c r="AI537" s="1406">
        <v>0</v>
      </c>
      <c r="AJ537" s="1408"/>
      <c r="AK537" s="1408"/>
      <c r="AL537" s="1408"/>
      <c r="AM537" s="1408"/>
      <c r="AN537" s="1408"/>
      <c r="AO537" s="1408"/>
      <c r="AP537" s="1408"/>
      <c r="AQ537" s="1406">
        <v>48190</v>
      </c>
      <c r="AR537" s="1404" t="s">
        <v>407</v>
      </c>
      <c r="AS537" s="1406">
        <v>132.02739726027397</v>
      </c>
      <c r="AT537" s="1406">
        <v>2.4552911805166353</v>
      </c>
      <c r="AU537" s="1406">
        <v>6.726825152100371E-3</v>
      </c>
      <c r="AV537" s="1406">
        <v>3.1632776206069164</v>
      </c>
      <c r="AW537" s="1406">
        <v>8.6665140290600445E-3</v>
      </c>
      <c r="AX537" s="1405" t="s">
        <v>407</v>
      </c>
      <c r="AY537" s="1404">
        <v>0</v>
      </c>
      <c r="AZ537" s="1405" t="s">
        <v>407</v>
      </c>
      <c r="BA537" s="1405" t="s">
        <v>407</v>
      </c>
      <c r="BB537" s="1408"/>
      <c r="BC537" s="1408"/>
      <c r="BD537" s="1404">
        <v>0</v>
      </c>
      <c r="BE537" s="1405" t="s">
        <v>407</v>
      </c>
      <c r="BF537" s="1405" t="s">
        <v>407</v>
      </c>
      <c r="BG537" s="1404">
        <v>0</v>
      </c>
      <c r="BH537" s="1405" t="s">
        <v>407</v>
      </c>
      <c r="BI537" s="1405" t="s">
        <v>407</v>
      </c>
      <c r="BJ537" s="1404">
        <v>0</v>
      </c>
      <c r="BK537" s="1404">
        <v>0</v>
      </c>
      <c r="BL537" s="1404">
        <v>0</v>
      </c>
      <c r="BM537" s="1404">
        <v>0</v>
      </c>
      <c r="BN537" s="1408"/>
      <c r="BO537" s="1404">
        <v>0</v>
      </c>
      <c r="BP537" s="1405" t="s">
        <v>407</v>
      </c>
      <c r="BQ537" s="1405" t="s">
        <v>407</v>
      </c>
      <c r="BR537" s="1404">
        <v>1</v>
      </c>
      <c r="BS537" s="1405" t="s">
        <v>898</v>
      </c>
      <c r="BT537" s="1405" t="s">
        <v>407</v>
      </c>
      <c r="BU537" s="1405" t="s">
        <v>407</v>
      </c>
      <c r="BV537" s="1405" t="s">
        <v>407</v>
      </c>
      <c r="BW537" s="1404">
        <v>0</v>
      </c>
      <c r="BX537" s="1405" t="s">
        <v>407</v>
      </c>
      <c r="BY537" s="1405" t="s">
        <v>407</v>
      </c>
      <c r="BZ537" s="1405" t="s">
        <v>407</v>
      </c>
      <c r="CA537" s="1404">
        <v>0</v>
      </c>
      <c r="CB537" s="1405" t="s">
        <v>407</v>
      </c>
      <c r="CC537" s="1405" t="s">
        <v>677</v>
      </c>
      <c r="CD537" s="1404" t="b">
        <v>0</v>
      </c>
      <c r="CE537" s="1404" t="b">
        <v>0</v>
      </c>
      <c r="CF537" s="1404" t="b">
        <v>0</v>
      </c>
      <c r="CG537" s="1404" t="b">
        <v>0</v>
      </c>
      <c r="CH537" s="1404" t="b">
        <v>0</v>
      </c>
      <c r="CI537" s="1404" t="b">
        <v>0</v>
      </c>
      <c r="CJ537" s="1404" t="b">
        <v>1</v>
      </c>
      <c r="CK537" s="1404" t="b">
        <v>0</v>
      </c>
      <c r="CL537" s="1404" t="b">
        <v>0</v>
      </c>
      <c r="CM537" s="1405" t="s">
        <v>698</v>
      </c>
      <c r="CN537" s="1408"/>
      <c r="CO537" s="1408"/>
      <c r="CP537" s="1408"/>
      <c r="CQ537" s="1404">
        <v>1</v>
      </c>
      <c r="CR537" s="1408"/>
      <c r="CS537" s="1404">
        <v>1</v>
      </c>
      <c r="CT537" s="1405" t="s">
        <v>407</v>
      </c>
      <c r="CU537" s="1408"/>
    </row>
    <row r="538" spans="1:99" hidden="1" x14ac:dyDescent="0.2">
      <c r="A538" s="1404">
        <v>2024</v>
      </c>
      <c r="B538" s="1405" t="s">
        <v>182</v>
      </c>
      <c r="C538" s="1405" t="s">
        <v>1105</v>
      </c>
      <c r="D538" s="1406">
        <v>1</v>
      </c>
      <c r="E538" s="1406">
        <v>0</v>
      </c>
      <c r="F538" s="1405" t="s">
        <v>238</v>
      </c>
      <c r="G538" s="1407" t="s">
        <v>705</v>
      </c>
      <c r="H538" s="1405" t="s">
        <v>407</v>
      </c>
      <c r="I538" s="1405" t="s">
        <v>694</v>
      </c>
      <c r="J538" s="1405" t="s">
        <v>315</v>
      </c>
      <c r="K538" s="1405" t="s">
        <v>307</v>
      </c>
      <c r="L538" s="1405" t="s">
        <v>407</v>
      </c>
      <c r="M538" s="1405" t="s">
        <v>407</v>
      </c>
      <c r="N538" s="1408"/>
      <c r="O538" s="1407">
        <v>126</v>
      </c>
      <c r="P538" s="1405" t="s">
        <v>695</v>
      </c>
      <c r="Q538" s="1405" t="s">
        <v>477</v>
      </c>
      <c r="R538" s="1409">
        <v>13642</v>
      </c>
      <c r="S538" s="1409">
        <v>6396</v>
      </c>
      <c r="T538" s="1409">
        <v>774</v>
      </c>
      <c r="U538" s="1407">
        <v>13767</v>
      </c>
      <c r="V538" s="1405" t="s">
        <v>696</v>
      </c>
      <c r="W538" s="1405" t="s">
        <v>706</v>
      </c>
      <c r="X538" s="1405" t="s">
        <v>707</v>
      </c>
      <c r="Y538" s="1405" t="s">
        <v>407</v>
      </c>
      <c r="Z538" s="1404">
        <v>1</v>
      </c>
      <c r="AA538" s="1404">
        <v>0</v>
      </c>
      <c r="AB538" s="1408"/>
      <c r="AC538" s="1408"/>
      <c r="AD538" s="1408"/>
      <c r="AE538" s="1408"/>
      <c r="AF538" s="1408"/>
      <c r="AG538" s="1408"/>
      <c r="AH538" s="1408"/>
      <c r="AI538" s="1406">
        <v>0</v>
      </c>
      <c r="AJ538" s="1408"/>
      <c r="AK538" s="1408"/>
      <c r="AL538" s="1408"/>
      <c r="AM538" s="1408"/>
      <c r="AN538" s="1408"/>
      <c r="AO538" s="1408"/>
      <c r="AP538" s="1408"/>
      <c r="AQ538" s="1406">
        <v>99200</v>
      </c>
      <c r="AR538" s="1404" t="s">
        <v>407</v>
      </c>
      <c r="AS538" s="1406">
        <v>271.78082191780823</v>
      </c>
      <c r="AT538" s="1406">
        <v>7.2716610467673366</v>
      </c>
      <c r="AU538" s="1406">
        <v>1.9922359032239278E-2</v>
      </c>
      <c r="AV538" s="1406">
        <v>1.0953373836143365</v>
      </c>
      <c r="AW538" s="1406">
        <v>3.0009243386694153E-3</v>
      </c>
      <c r="AX538" s="1405" t="s">
        <v>407</v>
      </c>
      <c r="AY538" s="1404">
        <v>0</v>
      </c>
      <c r="AZ538" s="1405" t="s">
        <v>407</v>
      </c>
      <c r="BA538" s="1405" t="s">
        <v>407</v>
      </c>
      <c r="BB538" s="1408"/>
      <c r="BC538" s="1408"/>
      <c r="BD538" s="1404">
        <v>0</v>
      </c>
      <c r="BE538" s="1405" t="s">
        <v>407</v>
      </c>
      <c r="BF538" s="1405" t="s">
        <v>407</v>
      </c>
      <c r="BG538" s="1404">
        <v>0</v>
      </c>
      <c r="BH538" s="1405" t="s">
        <v>407</v>
      </c>
      <c r="BI538" s="1405" t="s">
        <v>407</v>
      </c>
      <c r="BJ538" s="1404">
        <v>0</v>
      </c>
      <c r="BK538" s="1404">
        <v>0</v>
      </c>
      <c r="BL538" s="1404">
        <v>0</v>
      </c>
      <c r="BM538" s="1404">
        <v>0</v>
      </c>
      <c r="BN538" s="1408"/>
      <c r="BO538" s="1404">
        <v>0</v>
      </c>
      <c r="BP538" s="1405" t="s">
        <v>407</v>
      </c>
      <c r="BQ538" s="1405" t="s">
        <v>407</v>
      </c>
      <c r="BR538" s="1404">
        <v>1</v>
      </c>
      <c r="BS538" s="1405" t="s">
        <v>713</v>
      </c>
      <c r="BT538" s="1405" t="s">
        <v>407</v>
      </c>
      <c r="BU538" s="1405" t="s">
        <v>407</v>
      </c>
      <c r="BV538" s="1405" t="s">
        <v>1334</v>
      </c>
      <c r="BW538" s="1404">
        <v>0</v>
      </c>
      <c r="BX538" s="1405" t="s">
        <v>407</v>
      </c>
      <c r="BY538" s="1405" t="s">
        <v>407</v>
      </c>
      <c r="BZ538" s="1405" t="s">
        <v>407</v>
      </c>
      <c r="CA538" s="1404">
        <v>0</v>
      </c>
      <c r="CB538" s="1405" t="s">
        <v>407</v>
      </c>
      <c r="CC538" s="1405" t="s">
        <v>677</v>
      </c>
      <c r="CD538" s="1404" t="b">
        <v>0</v>
      </c>
      <c r="CE538" s="1404" t="b">
        <v>0</v>
      </c>
      <c r="CF538" s="1404" t="b">
        <v>0</v>
      </c>
      <c r="CG538" s="1404" t="b">
        <v>0</v>
      </c>
      <c r="CH538" s="1404" t="b">
        <v>0</v>
      </c>
      <c r="CI538" s="1404" t="b">
        <v>0</v>
      </c>
      <c r="CJ538" s="1404" t="b">
        <v>1</v>
      </c>
      <c r="CK538" s="1404" t="b">
        <v>0</v>
      </c>
      <c r="CL538" s="1404" t="b">
        <v>0</v>
      </c>
      <c r="CM538" s="1405" t="s">
        <v>698</v>
      </c>
      <c r="CN538" s="1408"/>
      <c r="CO538" s="1408"/>
      <c r="CP538" s="1408"/>
      <c r="CQ538" s="1404">
        <v>1</v>
      </c>
      <c r="CR538" s="1408"/>
      <c r="CS538" s="1404">
        <v>1</v>
      </c>
      <c r="CT538" s="1405" t="s">
        <v>407</v>
      </c>
      <c r="CU538" s="1408"/>
    </row>
    <row r="539" spans="1:99" hidden="1" x14ac:dyDescent="0.2">
      <c r="A539" s="1404">
        <v>2024</v>
      </c>
      <c r="B539" s="1405" t="s">
        <v>182</v>
      </c>
      <c r="C539" s="1405" t="s">
        <v>1107</v>
      </c>
      <c r="D539" s="1406">
        <v>1</v>
      </c>
      <c r="E539" s="1406">
        <v>0</v>
      </c>
      <c r="F539" s="1405" t="s">
        <v>238</v>
      </c>
      <c r="G539" s="1407" t="s">
        <v>705</v>
      </c>
      <c r="H539" s="1405" t="s">
        <v>407</v>
      </c>
      <c r="I539" s="1405" t="s">
        <v>694</v>
      </c>
      <c r="J539" s="1405" t="s">
        <v>315</v>
      </c>
      <c r="K539" s="1405" t="s">
        <v>1015</v>
      </c>
      <c r="L539" s="1405" t="s">
        <v>407</v>
      </c>
      <c r="M539" s="1405" t="s">
        <v>407</v>
      </c>
      <c r="N539" s="1408"/>
      <c r="O539" s="1407">
        <v>126</v>
      </c>
      <c r="P539" s="1405" t="s">
        <v>695</v>
      </c>
      <c r="Q539" s="1405" t="s">
        <v>477</v>
      </c>
      <c r="R539" s="1409">
        <v>8217</v>
      </c>
      <c r="S539" s="1409">
        <v>7130</v>
      </c>
      <c r="T539" s="1409">
        <v>4761</v>
      </c>
      <c r="U539" s="1407">
        <v>13767</v>
      </c>
      <c r="V539" s="1405" t="s">
        <v>696</v>
      </c>
      <c r="W539" s="1405" t="s">
        <v>706</v>
      </c>
      <c r="X539" s="1405" t="s">
        <v>707</v>
      </c>
      <c r="Y539" s="1405" t="s">
        <v>407</v>
      </c>
      <c r="Z539" s="1404">
        <v>1</v>
      </c>
      <c r="AA539" s="1404">
        <v>0</v>
      </c>
      <c r="AB539" s="1408"/>
      <c r="AC539" s="1408"/>
      <c r="AD539" s="1408"/>
      <c r="AE539" s="1408"/>
      <c r="AF539" s="1408"/>
      <c r="AG539" s="1408"/>
      <c r="AH539" s="1408"/>
      <c r="AI539" s="1406">
        <v>0</v>
      </c>
      <c r="AJ539" s="1408"/>
      <c r="AK539" s="1408"/>
      <c r="AL539" s="1408"/>
      <c r="AM539" s="1408"/>
      <c r="AN539" s="1408"/>
      <c r="AO539" s="1408"/>
      <c r="AP539" s="1408"/>
      <c r="AQ539" s="1406">
        <v>2980</v>
      </c>
      <c r="AR539" s="1404" t="s">
        <v>407</v>
      </c>
      <c r="AS539" s="1406">
        <v>8.1643835616438363</v>
      </c>
      <c r="AT539" s="1406">
        <v>0.36266277230132654</v>
      </c>
      <c r="AU539" s="1406">
        <v>9.9359663644199049E-4</v>
      </c>
      <c r="AV539" s="1406">
        <v>1.0953373836143365</v>
      </c>
      <c r="AW539" s="1406">
        <v>3.0009243386694153E-3</v>
      </c>
      <c r="AX539" s="1405" t="s">
        <v>407</v>
      </c>
      <c r="AY539" s="1404">
        <v>0</v>
      </c>
      <c r="AZ539" s="1405" t="s">
        <v>407</v>
      </c>
      <c r="BA539" s="1405" t="s">
        <v>407</v>
      </c>
      <c r="BB539" s="1408"/>
      <c r="BC539" s="1408"/>
      <c r="BD539" s="1404">
        <v>0</v>
      </c>
      <c r="BE539" s="1405" t="s">
        <v>407</v>
      </c>
      <c r="BF539" s="1405" t="s">
        <v>407</v>
      </c>
      <c r="BG539" s="1404">
        <v>0</v>
      </c>
      <c r="BH539" s="1405" t="s">
        <v>407</v>
      </c>
      <c r="BI539" s="1405" t="s">
        <v>407</v>
      </c>
      <c r="BJ539" s="1404">
        <v>0</v>
      </c>
      <c r="BK539" s="1404">
        <v>0</v>
      </c>
      <c r="BL539" s="1404">
        <v>0</v>
      </c>
      <c r="BM539" s="1404">
        <v>0</v>
      </c>
      <c r="BN539" s="1408"/>
      <c r="BO539" s="1404">
        <v>0</v>
      </c>
      <c r="BP539" s="1405" t="s">
        <v>407</v>
      </c>
      <c r="BQ539" s="1405" t="s">
        <v>407</v>
      </c>
      <c r="BR539" s="1404">
        <v>1</v>
      </c>
      <c r="BS539" s="1405" t="s">
        <v>751</v>
      </c>
      <c r="BT539" s="1405" t="s">
        <v>407</v>
      </c>
      <c r="BU539" s="1405" t="s">
        <v>407</v>
      </c>
      <c r="BV539" s="1405" t="s">
        <v>1002</v>
      </c>
      <c r="BW539" s="1404">
        <v>0</v>
      </c>
      <c r="BX539" s="1405" t="s">
        <v>407</v>
      </c>
      <c r="BY539" s="1405" t="s">
        <v>407</v>
      </c>
      <c r="BZ539" s="1405" t="s">
        <v>407</v>
      </c>
      <c r="CA539" s="1404">
        <v>0</v>
      </c>
      <c r="CB539" s="1405" t="s">
        <v>407</v>
      </c>
      <c r="CC539" s="1405" t="s">
        <v>677</v>
      </c>
      <c r="CD539" s="1404" t="b">
        <v>0</v>
      </c>
      <c r="CE539" s="1404" t="b">
        <v>0</v>
      </c>
      <c r="CF539" s="1404" t="b">
        <v>0</v>
      </c>
      <c r="CG539" s="1404" t="b">
        <v>0</v>
      </c>
      <c r="CH539" s="1404" t="b">
        <v>0</v>
      </c>
      <c r="CI539" s="1404" t="b">
        <v>0</v>
      </c>
      <c r="CJ539" s="1404" t="b">
        <v>1</v>
      </c>
      <c r="CK539" s="1404" t="b">
        <v>0</v>
      </c>
      <c r="CL539" s="1404" t="b">
        <v>0</v>
      </c>
      <c r="CM539" s="1405" t="s">
        <v>698</v>
      </c>
      <c r="CN539" s="1408"/>
      <c r="CO539" s="1408"/>
      <c r="CP539" s="1408"/>
      <c r="CQ539" s="1404">
        <v>1</v>
      </c>
      <c r="CR539" s="1408"/>
      <c r="CS539" s="1404">
        <v>1</v>
      </c>
      <c r="CT539" s="1405" t="s">
        <v>407</v>
      </c>
      <c r="CU539" s="1408"/>
    </row>
    <row r="540" spans="1:99" hidden="1" x14ac:dyDescent="0.2">
      <c r="A540" s="1404">
        <v>2024</v>
      </c>
      <c r="B540" s="1405" t="s">
        <v>179</v>
      </c>
      <c r="C540" s="1405" t="s">
        <v>1073</v>
      </c>
      <c r="D540" s="1406">
        <v>1</v>
      </c>
      <c r="E540" s="1406">
        <v>0</v>
      </c>
      <c r="F540" s="1405" t="s">
        <v>1027</v>
      </c>
      <c r="G540" s="1407" t="s">
        <v>705</v>
      </c>
      <c r="H540" s="1405" t="s">
        <v>407</v>
      </c>
      <c r="I540" s="1405" t="s">
        <v>694</v>
      </c>
      <c r="J540" s="1405" t="s">
        <v>303</v>
      </c>
      <c r="K540" s="1405" t="s">
        <v>1074</v>
      </c>
      <c r="L540" s="1405" t="s">
        <v>407</v>
      </c>
      <c r="M540" s="1405" t="s">
        <v>407</v>
      </c>
      <c r="N540" s="1408"/>
      <c r="O540" s="1407">
        <v>126</v>
      </c>
      <c r="P540" s="1405" t="s">
        <v>695</v>
      </c>
      <c r="Q540" s="1405" t="s">
        <v>474</v>
      </c>
      <c r="R540" s="1409">
        <v>3234</v>
      </c>
      <c r="S540" s="1409">
        <v>2285</v>
      </c>
      <c r="T540" s="1409">
        <v>215</v>
      </c>
      <c r="U540" s="1407">
        <v>23362</v>
      </c>
      <c r="V540" s="1405" t="s">
        <v>696</v>
      </c>
      <c r="W540" s="1405" t="s">
        <v>706</v>
      </c>
      <c r="X540" s="1405" t="s">
        <v>407</v>
      </c>
      <c r="Y540" s="1405" t="s">
        <v>407</v>
      </c>
      <c r="Z540" s="1404">
        <v>1</v>
      </c>
      <c r="AA540" s="1404">
        <v>0</v>
      </c>
      <c r="AB540" s="1408"/>
      <c r="AC540" s="1408"/>
      <c r="AD540" s="1408"/>
      <c r="AE540" s="1408"/>
      <c r="AF540" s="1408"/>
      <c r="AG540" s="1408"/>
      <c r="AH540" s="1408"/>
      <c r="AI540" s="1406">
        <v>0</v>
      </c>
      <c r="AJ540" s="1408"/>
      <c r="AK540" s="1408"/>
      <c r="AL540" s="1408"/>
      <c r="AM540" s="1408"/>
      <c r="AN540" s="1408"/>
      <c r="AO540" s="1408"/>
      <c r="AP540" s="1408"/>
      <c r="AQ540" s="1406">
        <v>27200</v>
      </c>
      <c r="AR540" s="1404" t="s">
        <v>407</v>
      </c>
      <c r="AS540" s="1406">
        <v>74.520547945205479</v>
      </c>
      <c r="AT540" s="1406">
        <v>8.4106369820655527</v>
      </c>
      <c r="AU540" s="1406">
        <v>2.3042841046754938E-2</v>
      </c>
      <c r="AV540" s="1406">
        <v>0.60669926974784738</v>
      </c>
      <c r="AW540" s="1406">
        <v>1.6621897801310887E-3</v>
      </c>
      <c r="AX540" s="1405" t="s">
        <v>407</v>
      </c>
      <c r="AY540" s="1404">
        <v>0</v>
      </c>
      <c r="AZ540" s="1405" t="s">
        <v>407</v>
      </c>
      <c r="BA540" s="1405" t="s">
        <v>407</v>
      </c>
      <c r="BB540" s="1408"/>
      <c r="BC540" s="1408"/>
      <c r="BD540" s="1404">
        <v>0</v>
      </c>
      <c r="BE540" s="1405" t="s">
        <v>407</v>
      </c>
      <c r="BF540" s="1405" t="s">
        <v>407</v>
      </c>
      <c r="BG540" s="1404">
        <v>0</v>
      </c>
      <c r="BH540" s="1405" t="s">
        <v>407</v>
      </c>
      <c r="BI540" s="1405" t="s">
        <v>407</v>
      </c>
      <c r="BJ540" s="1404">
        <v>0</v>
      </c>
      <c r="BK540" s="1404">
        <v>0</v>
      </c>
      <c r="BL540" s="1404">
        <v>0</v>
      </c>
      <c r="BM540" s="1404">
        <v>0</v>
      </c>
      <c r="BN540" s="1408"/>
      <c r="BO540" s="1404">
        <v>0</v>
      </c>
      <c r="BP540" s="1405" t="s">
        <v>407</v>
      </c>
      <c r="BQ540" s="1405" t="s">
        <v>407</v>
      </c>
      <c r="BR540" s="1404">
        <v>1</v>
      </c>
      <c r="BS540" s="1405" t="s">
        <v>808</v>
      </c>
      <c r="BT540" s="1405" t="s">
        <v>407</v>
      </c>
      <c r="BU540" s="1405" t="s">
        <v>407</v>
      </c>
      <c r="BV540" s="1405" t="s">
        <v>1006</v>
      </c>
      <c r="BW540" s="1404">
        <v>0</v>
      </c>
      <c r="BX540" s="1405" t="s">
        <v>407</v>
      </c>
      <c r="BY540" s="1405" t="s">
        <v>407</v>
      </c>
      <c r="BZ540" s="1405" t="s">
        <v>407</v>
      </c>
      <c r="CA540" s="1404">
        <v>0</v>
      </c>
      <c r="CB540" s="1405" t="s">
        <v>677</v>
      </c>
      <c r="CC540" s="1405" t="s">
        <v>677</v>
      </c>
      <c r="CD540" s="1404" t="b">
        <v>0</v>
      </c>
      <c r="CE540" s="1404" t="b">
        <v>0</v>
      </c>
      <c r="CF540" s="1404" t="b">
        <v>0</v>
      </c>
      <c r="CG540" s="1404" t="b">
        <v>0</v>
      </c>
      <c r="CH540" s="1404" t="b">
        <v>0</v>
      </c>
      <c r="CI540" s="1404" t="b">
        <v>0</v>
      </c>
      <c r="CJ540" s="1404" t="b">
        <v>1</v>
      </c>
      <c r="CK540" s="1404" t="b">
        <v>0</v>
      </c>
      <c r="CL540" s="1404" t="b">
        <v>0</v>
      </c>
      <c r="CM540" s="1405" t="s">
        <v>698</v>
      </c>
      <c r="CN540" s="1408"/>
      <c r="CO540" s="1408"/>
      <c r="CP540" s="1408"/>
      <c r="CQ540" s="1404">
        <v>1</v>
      </c>
      <c r="CR540" s="1408"/>
      <c r="CS540" s="1404">
        <v>1</v>
      </c>
      <c r="CT540" s="1405" t="s">
        <v>407</v>
      </c>
      <c r="CU540" s="1408"/>
    </row>
    <row r="541" spans="1:99" hidden="1" x14ac:dyDescent="0.2">
      <c r="A541" s="1404">
        <v>2024</v>
      </c>
      <c r="B541" s="1405" t="s">
        <v>184</v>
      </c>
      <c r="C541" s="1405" t="s">
        <v>1099</v>
      </c>
      <c r="D541" s="1406">
        <v>1</v>
      </c>
      <c r="E541" s="1406">
        <v>0</v>
      </c>
      <c r="F541" s="1405" t="s">
        <v>238</v>
      </c>
      <c r="G541" s="1407" t="s">
        <v>705</v>
      </c>
      <c r="H541" s="1405" t="s">
        <v>407</v>
      </c>
      <c r="I541" s="1405" t="s">
        <v>694</v>
      </c>
      <c r="J541" s="1405" t="s">
        <v>323</v>
      </c>
      <c r="K541" s="1405" t="s">
        <v>764</v>
      </c>
      <c r="L541" s="1405" t="s">
        <v>407</v>
      </c>
      <c r="M541" s="1405" t="s">
        <v>407</v>
      </c>
      <c r="N541" s="1404">
        <v>2014</v>
      </c>
      <c r="O541" s="1407">
        <v>126</v>
      </c>
      <c r="P541" s="1405" t="s">
        <v>695</v>
      </c>
      <c r="Q541" s="1405" t="s">
        <v>479</v>
      </c>
      <c r="R541" s="1409">
        <v>15052</v>
      </c>
      <c r="S541" s="1409">
        <v>7866</v>
      </c>
      <c r="T541" s="1409">
        <v>645</v>
      </c>
      <c r="U541" s="1407">
        <v>13767</v>
      </c>
      <c r="V541" s="1405" t="s">
        <v>696</v>
      </c>
      <c r="W541" s="1405" t="s">
        <v>706</v>
      </c>
      <c r="X541" s="1405" t="s">
        <v>707</v>
      </c>
      <c r="Y541" s="1405" t="s">
        <v>407</v>
      </c>
      <c r="Z541" s="1404">
        <v>1</v>
      </c>
      <c r="AA541" s="1404">
        <v>0</v>
      </c>
      <c r="AB541" s="1408"/>
      <c r="AC541" s="1408"/>
      <c r="AD541" s="1408"/>
      <c r="AE541" s="1408"/>
      <c r="AF541" s="1408"/>
      <c r="AG541" s="1408"/>
      <c r="AH541" s="1408"/>
      <c r="AI541" s="1406">
        <v>0</v>
      </c>
      <c r="AJ541" s="1408"/>
      <c r="AK541" s="1408"/>
      <c r="AL541" s="1408"/>
      <c r="AM541" s="1408"/>
      <c r="AN541" s="1408"/>
      <c r="AO541" s="1408"/>
      <c r="AP541" s="1408"/>
      <c r="AQ541" s="1406">
        <v>23340</v>
      </c>
      <c r="AR541" s="1404" t="s">
        <v>407</v>
      </c>
      <c r="AS541" s="1406">
        <v>63.945205479452056</v>
      </c>
      <c r="AT541" s="1406">
        <v>1.5506245017273452</v>
      </c>
      <c r="AU541" s="1406">
        <v>4.2482863061023158E-3</v>
      </c>
      <c r="AV541" s="1406">
        <v>1.2249086695211533</v>
      </c>
      <c r="AW541" s="1406">
        <v>3.3559141630716527E-3</v>
      </c>
      <c r="AX541" s="1405" t="s">
        <v>407</v>
      </c>
      <c r="AY541" s="1404">
        <v>0</v>
      </c>
      <c r="AZ541" s="1405" t="s">
        <v>407</v>
      </c>
      <c r="BA541" s="1405" t="s">
        <v>407</v>
      </c>
      <c r="BB541" s="1408"/>
      <c r="BC541" s="1408"/>
      <c r="BD541" s="1404">
        <v>0</v>
      </c>
      <c r="BE541" s="1405" t="s">
        <v>407</v>
      </c>
      <c r="BF541" s="1405" t="s">
        <v>407</v>
      </c>
      <c r="BG541" s="1404">
        <v>0</v>
      </c>
      <c r="BH541" s="1405" t="s">
        <v>407</v>
      </c>
      <c r="BI541" s="1405" t="s">
        <v>407</v>
      </c>
      <c r="BJ541" s="1404">
        <v>0</v>
      </c>
      <c r="BK541" s="1404">
        <v>0</v>
      </c>
      <c r="BL541" s="1404">
        <v>0</v>
      </c>
      <c r="BM541" s="1404">
        <v>0</v>
      </c>
      <c r="BN541" s="1408"/>
      <c r="BO541" s="1404">
        <v>0</v>
      </c>
      <c r="BP541" s="1405" t="s">
        <v>407</v>
      </c>
      <c r="BQ541" s="1405" t="s">
        <v>407</v>
      </c>
      <c r="BR541" s="1404">
        <v>1</v>
      </c>
      <c r="BS541" s="1405" t="s">
        <v>808</v>
      </c>
      <c r="BT541" s="1405" t="s">
        <v>407</v>
      </c>
      <c r="BU541" s="1405" t="s">
        <v>407</v>
      </c>
      <c r="BV541" s="1405" t="s">
        <v>1100</v>
      </c>
      <c r="BW541" s="1404">
        <v>0</v>
      </c>
      <c r="BX541" s="1405" t="s">
        <v>407</v>
      </c>
      <c r="BY541" s="1405" t="s">
        <v>407</v>
      </c>
      <c r="BZ541" s="1405" t="s">
        <v>407</v>
      </c>
      <c r="CA541" s="1404">
        <v>0</v>
      </c>
      <c r="CB541" s="1405" t="s">
        <v>407</v>
      </c>
      <c r="CC541" s="1405" t="s">
        <v>677</v>
      </c>
      <c r="CD541" s="1404" t="b">
        <v>0</v>
      </c>
      <c r="CE541" s="1404" t="b">
        <v>0</v>
      </c>
      <c r="CF541" s="1404" t="b">
        <v>0</v>
      </c>
      <c r="CG541" s="1404" t="b">
        <v>0</v>
      </c>
      <c r="CH541" s="1404" t="b">
        <v>0</v>
      </c>
      <c r="CI541" s="1404" t="b">
        <v>0</v>
      </c>
      <c r="CJ541" s="1404" t="b">
        <v>1</v>
      </c>
      <c r="CK541" s="1404" t="b">
        <v>0</v>
      </c>
      <c r="CL541" s="1404" t="b">
        <v>0</v>
      </c>
      <c r="CM541" s="1405" t="s">
        <v>698</v>
      </c>
      <c r="CN541" s="1408"/>
      <c r="CO541" s="1408"/>
      <c r="CP541" s="1408"/>
      <c r="CQ541" s="1404">
        <v>1</v>
      </c>
      <c r="CR541" s="1408"/>
      <c r="CS541" s="1404">
        <v>1</v>
      </c>
      <c r="CT541" s="1405" t="s">
        <v>407</v>
      </c>
      <c r="CU541" s="1408"/>
    </row>
    <row r="542" spans="1:99" hidden="1" x14ac:dyDescent="0.2">
      <c r="A542" s="1404">
        <v>2024</v>
      </c>
      <c r="B542" s="1405" t="s">
        <v>183</v>
      </c>
      <c r="C542" s="1405" t="s">
        <v>1275</v>
      </c>
      <c r="D542" s="1406">
        <v>1</v>
      </c>
      <c r="E542" s="1406">
        <v>0</v>
      </c>
      <c r="F542" s="1405" t="s">
        <v>238</v>
      </c>
      <c r="G542" s="1407" t="s">
        <v>705</v>
      </c>
      <c r="H542" s="1405" t="s">
        <v>407</v>
      </c>
      <c r="I542" s="1405" t="s">
        <v>694</v>
      </c>
      <c r="J542" s="1405" t="s">
        <v>319</v>
      </c>
      <c r="K542" s="1405" t="s">
        <v>871</v>
      </c>
      <c r="L542" s="1405" t="s">
        <v>407</v>
      </c>
      <c r="M542" s="1405" t="s">
        <v>407</v>
      </c>
      <c r="N542" s="1408"/>
      <c r="O542" s="1407">
        <v>126</v>
      </c>
      <c r="P542" s="1405" t="s">
        <v>695</v>
      </c>
      <c r="Q542" s="1405" t="s">
        <v>478</v>
      </c>
      <c r="R542" s="1409">
        <v>3391</v>
      </c>
      <c r="S542" s="1409">
        <v>1626</v>
      </c>
      <c r="T542" s="1409">
        <v>170</v>
      </c>
      <c r="U542" s="1407">
        <v>13767</v>
      </c>
      <c r="V542" s="1405" t="s">
        <v>696</v>
      </c>
      <c r="W542" s="1405" t="s">
        <v>706</v>
      </c>
      <c r="X542" s="1405" t="s">
        <v>707</v>
      </c>
      <c r="Y542" s="1405" t="s">
        <v>407</v>
      </c>
      <c r="Z542" s="1404">
        <v>1</v>
      </c>
      <c r="AA542" s="1404">
        <v>0</v>
      </c>
      <c r="AB542" s="1408"/>
      <c r="AC542" s="1408"/>
      <c r="AD542" s="1408"/>
      <c r="AE542" s="1408"/>
      <c r="AF542" s="1408"/>
      <c r="AG542" s="1408"/>
      <c r="AH542" s="1406">
        <v>0</v>
      </c>
      <c r="AI542" s="1406">
        <v>0</v>
      </c>
      <c r="AJ542" s="1408"/>
      <c r="AK542" s="1408"/>
      <c r="AL542" s="1408"/>
      <c r="AM542" s="1408"/>
      <c r="AN542" s="1408"/>
      <c r="AO542" s="1408"/>
      <c r="AP542" s="1406">
        <v>0</v>
      </c>
      <c r="AQ542" s="1406">
        <v>44080</v>
      </c>
      <c r="AR542" s="1404" t="s">
        <v>407</v>
      </c>
      <c r="AS542" s="1406">
        <v>120.76712328767124</v>
      </c>
      <c r="AT542" s="1406">
        <v>12.9991153052197</v>
      </c>
      <c r="AU542" s="1406">
        <v>3.5614014534848491E-2</v>
      </c>
      <c r="AV542" s="1406">
        <v>1.4605267154703685</v>
      </c>
      <c r="AW542" s="1406">
        <v>4.0014430560832009E-3</v>
      </c>
      <c r="AX542" s="1405" t="s">
        <v>407</v>
      </c>
      <c r="AY542" s="1404">
        <v>0</v>
      </c>
      <c r="AZ542" s="1405" t="s">
        <v>407</v>
      </c>
      <c r="BA542" s="1405" t="s">
        <v>407</v>
      </c>
      <c r="BB542" s="1408"/>
      <c r="BC542" s="1408"/>
      <c r="BD542" s="1404">
        <v>0</v>
      </c>
      <c r="BE542" s="1405" t="s">
        <v>407</v>
      </c>
      <c r="BF542" s="1405" t="s">
        <v>407</v>
      </c>
      <c r="BG542" s="1404">
        <v>0</v>
      </c>
      <c r="BH542" s="1405" t="s">
        <v>407</v>
      </c>
      <c r="BI542" s="1405" t="s">
        <v>407</v>
      </c>
      <c r="BJ542" s="1404">
        <v>1</v>
      </c>
      <c r="BK542" s="1404">
        <v>0</v>
      </c>
      <c r="BL542" s="1404">
        <v>0</v>
      </c>
      <c r="BM542" s="1404">
        <v>0</v>
      </c>
      <c r="BN542" s="1408"/>
      <c r="BO542" s="1404">
        <v>0</v>
      </c>
      <c r="BP542" s="1405" t="s">
        <v>407</v>
      </c>
      <c r="BQ542" s="1405" t="s">
        <v>407</v>
      </c>
      <c r="BR542" s="1404">
        <v>0</v>
      </c>
      <c r="BS542" s="1405" t="s">
        <v>407</v>
      </c>
      <c r="BT542" s="1405" t="s">
        <v>407</v>
      </c>
      <c r="BU542" s="1405" t="s">
        <v>407</v>
      </c>
      <c r="BV542" s="1405" t="s">
        <v>407</v>
      </c>
      <c r="BW542" s="1404">
        <v>0</v>
      </c>
      <c r="BX542" s="1405" t="s">
        <v>407</v>
      </c>
      <c r="BY542" s="1405" t="s">
        <v>407</v>
      </c>
      <c r="BZ542" s="1405" t="s">
        <v>407</v>
      </c>
      <c r="CA542" s="1404">
        <v>0</v>
      </c>
      <c r="CB542" s="1405" t="s">
        <v>407</v>
      </c>
      <c r="CC542" s="1405" t="s">
        <v>677</v>
      </c>
      <c r="CD542" s="1404" t="b">
        <v>0</v>
      </c>
      <c r="CE542" s="1404" t="b">
        <v>0</v>
      </c>
      <c r="CF542" s="1404" t="b">
        <v>0</v>
      </c>
      <c r="CG542" s="1404" t="b">
        <v>0</v>
      </c>
      <c r="CH542" s="1404" t="b">
        <v>0</v>
      </c>
      <c r="CI542" s="1404" t="b">
        <v>0</v>
      </c>
      <c r="CJ542" s="1404" t="b">
        <v>1</v>
      </c>
      <c r="CK542" s="1404" t="b">
        <v>0</v>
      </c>
      <c r="CL542" s="1404" t="b">
        <v>0</v>
      </c>
      <c r="CM542" s="1405" t="s">
        <v>698</v>
      </c>
      <c r="CN542" s="1408"/>
      <c r="CO542" s="1408"/>
      <c r="CP542" s="1408"/>
      <c r="CQ542" s="1404">
        <v>1</v>
      </c>
      <c r="CR542" s="1408"/>
      <c r="CS542" s="1404">
        <v>1</v>
      </c>
      <c r="CT542" s="1405" t="s">
        <v>407</v>
      </c>
      <c r="CU542" s="1408"/>
    </row>
    <row r="543" spans="1:99" hidden="1" x14ac:dyDescent="0.2">
      <c r="A543" s="1404">
        <v>2024</v>
      </c>
      <c r="B543" s="1405" t="s">
        <v>182</v>
      </c>
      <c r="C543" s="1405" t="s">
        <v>1101</v>
      </c>
      <c r="D543" s="1406">
        <v>1</v>
      </c>
      <c r="E543" s="1406">
        <v>0</v>
      </c>
      <c r="F543" s="1405" t="s">
        <v>238</v>
      </c>
      <c r="G543" s="1407" t="s">
        <v>705</v>
      </c>
      <c r="H543" s="1405" t="s">
        <v>407</v>
      </c>
      <c r="I543" s="1405" t="s">
        <v>694</v>
      </c>
      <c r="J543" s="1405" t="s">
        <v>315</v>
      </c>
      <c r="K543" s="1405" t="s">
        <v>826</v>
      </c>
      <c r="L543" s="1405" t="s">
        <v>407</v>
      </c>
      <c r="M543" s="1405" t="s">
        <v>407</v>
      </c>
      <c r="N543" s="1408"/>
      <c r="O543" s="1407">
        <v>126</v>
      </c>
      <c r="P543" s="1405" t="s">
        <v>695</v>
      </c>
      <c r="Q543" s="1405" t="s">
        <v>477</v>
      </c>
      <c r="R543" s="1409">
        <v>5006</v>
      </c>
      <c r="S543" s="1409">
        <v>2372</v>
      </c>
      <c r="T543" s="1409">
        <v>428</v>
      </c>
      <c r="U543" s="1407">
        <v>13767</v>
      </c>
      <c r="V543" s="1405" t="s">
        <v>696</v>
      </c>
      <c r="W543" s="1405" t="s">
        <v>706</v>
      </c>
      <c r="X543" s="1405" t="s">
        <v>707</v>
      </c>
      <c r="Y543" s="1405" t="s">
        <v>407</v>
      </c>
      <c r="Z543" s="1404">
        <v>1</v>
      </c>
      <c r="AA543" s="1404">
        <v>0</v>
      </c>
      <c r="AB543" s="1408"/>
      <c r="AC543" s="1408"/>
      <c r="AD543" s="1408"/>
      <c r="AE543" s="1408"/>
      <c r="AF543" s="1408"/>
      <c r="AG543" s="1408"/>
      <c r="AH543" s="1408"/>
      <c r="AI543" s="1406">
        <v>0</v>
      </c>
      <c r="AJ543" s="1408"/>
      <c r="AK543" s="1408"/>
      <c r="AL543" s="1408"/>
      <c r="AM543" s="1408"/>
      <c r="AN543" s="1408"/>
      <c r="AO543" s="1408"/>
      <c r="AP543" s="1408"/>
      <c r="AQ543" s="1406">
        <v>100</v>
      </c>
      <c r="AR543" s="1404" t="s">
        <v>407</v>
      </c>
      <c r="AS543" s="1406">
        <v>0.27397260273972601</v>
      </c>
      <c r="AT543" s="1406">
        <v>1.9976028765481421E-2</v>
      </c>
      <c r="AU543" s="1406">
        <v>5.4728845932825811E-5</v>
      </c>
      <c r="AV543" s="1406">
        <v>1.0953373836143365</v>
      </c>
      <c r="AW543" s="1406">
        <v>3.0009243386694153E-3</v>
      </c>
      <c r="AX543" s="1405" t="s">
        <v>407</v>
      </c>
      <c r="AY543" s="1404">
        <v>0</v>
      </c>
      <c r="AZ543" s="1405" t="s">
        <v>407</v>
      </c>
      <c r="BA543" s="1405" t="s">
        <v>407</v>
      </c>
      <c r="BB543" s="1408"/>
      <c r="BC543" s="1408"/>
      <c r="BD543" s="1404">
        <v>0</v>
      </c>
      <c r="BE543" s="1405" t="s">
        <v>407</v>
      </c>
      <c r="BF543" s="1405" t="s">
        <v>407</v>
      </c>
      <c r="BG543" s="1404">
        <v>0</v>
      </c>
      <c r="BH543" s="1405" t="s">
        <v>407</v>
      </c>
      <c r="BI543" s="1405" t="s">
        <v>407</v>
      </c>
      <c r="BJ543" s="1404">
        <v>0</v>
      </c>
      <c r="BK543" s="1404">
        <v>0</v>
      </c>
      <c r="BL543" s="1404">
        <v>0</v>
      </c>
      <c r="BM543" s="1404">
        <v>0</v>
      </c>
      <c r="BN543" s="1408"/>
      <c r="BO543" s="1404">
        <v>0</v>
      </c>
      <c r="BP543" s="1405" t="s">
        <v>407</v>
      </c>
      <c r="BQ543" s="1405" t="s">
        <v>407</v>
      </c>
      <c r="BR543" s="1404">
        <v>1</v>
      </c>
      <c r="BS543" s="1405" t="s">
        <v>749</v>
      </c>
      <c r="BT543" s="1405" t="s">
        <v>407</v>
      </c>
      <c r="BU543" s="1405" t="s">
        <v>407</v>
      </c>
      <c r="BV543" s="1405" t="s">
        <v>1002</v>
      </c>
      <c r="BW543" s="1404">
        <v>0</v>
      </c>
      <c r="BX543" s="1405" t="s">
        <v>407</v>
      </c>
      <c r="BY543" s="1405" t="s">
        <v>407</v>
      </c>
      <c r="BZ543" s="1405" t="s">
        <v>407</v>
      </c>
      <c r="CA543" s="1404">
        <v>0</v>
      </c>
      <c r="CB543" s="1405" t="s">
        <v>407</v>
      </c>
      <c r="CC543" s="1405" t="s">
        <v>677</v>
      </c>
      <c r="CD543" s="1404" t="b">
        <v>0</v>
      </c>
      <c r="CE543" s="1404" t="b">
        <v>0</v>
      </c>
      <c r="CF543" s="1404" t="b">
        <v>0</v>
      </c>
      <c r="CG543" s="1404" t="b">
        <v>0</v>
      </c>
      <c r="CH543" s="1404" t="b">
        <v>0</v>
      </c>
      <c r="CI543" s="1404" t="b">
        <v>0</v>
      </c>
      <c r="CJ543" s="1404" t="b">
        <v>1</v>
      </c>
      <c r="CK543" s="1404" t="b">
        <v>0</v>
      </c>
      <c r="CL543" s="1404" t="b">
        <v>0</v>
      </c>
      <c r="CM543" s="1405" t="s">
        <v>698</v>
      </c>
      <c r="CN543" s="1408"/>
      <c r="CO543" s="1408"/>
      <c r="CP543" s="1408"/>
      <c r="CQ543" s="1404">
        <v>1</v>
      </c>
      <c r="CR543" s="1408"/>
      <c r="CS543" s="1404">
        <v>1</v>
      </c>
      <c r="CT543" s="1405" t="s">
        <v>407</v>
      </c>
      <c r="CU543" s="1408"/>
    </row>
    <row r="544" spans="1:99" hidden="1" x14ac:dyDescent="0.2">
      <c r="A544" s="1404">
        <v>2024</v>
      </c>
      <c r="B544" s="1405" t="s">
        <v>179</v>
      </c>
      <c r="C544" s="1405" t="s">
        <v>1063</v>
      </c>
      <c r="D544" s="1406">
        <v>1</v>
      </c>
      <c r="E544" s="1406">
        <v>0</v>
      </c>
      <c r="F544" s="1405" t="s">
        <v>238</v>
      </c>
      <c r="G544" s="1407" t="s">
        <v>705</v>
      </c>
      <c r="H544" s="1405" t="s">
        <v>407</v>
      </c>
      <c r="I544" s="1405" t="s">
        <v>694</v>
      </c>
      <c r="J544" s="1405" t="s">
        <v>303</v>
      </c>
      <c r="K544" s="1405" t="s">
        <v>745</v>
      </c>
      <c r="L544" s="1405" t="s">
        <v>407</v>
      </c>
      <c r="M544" s="1405" t="s">
        <v>407</v>
      </c>
      <c r="N544" s="1408"/>
      <c r="O544" s="1407">
        <v>126</v>
      </c>
      <c r="P544" s="1405" t="s">
        <v>695</v>
      </c>
      <c r="Q544" s="1405" t="s">
        <v>474</v>
      </c>
      <c r="R544" s="1409">
        <v>20390</v>
      </c>
      <c r="S544" s="1409">
        <v>8802</v>
      </c>
      <c r="T544" s="1409">
        <v>1032</v>
      </c>
      <c r="U544" s="1407">
        <v>13767</v>
      </c>
      <c r="V544" s="1405" t="s">
        <v>696</v>
      </c>
      <c r="W544" s="1405" t="s">
        <v>706</v>
      </c>
      <c r="X544" s="1405" t="s">
        <v>707</v>
      </c>
      <c r="Y544" s="1405" t="s">
        <v>407</v>
      </c>
      <c r="Z544" s="1404">
        <v>1</v>
      </c>
      <c r="AA544" s="1404">
        <v>0</v>
      </c>
      <c r="AB544" s="1408"/>
      <c r="AC544" s="1408"/>
      <c r="AD544" s="1408"/>
      <c r="AE544" s="1408"/>
      <c r="AF544" s="1408"/>
      <c r="AG544" s="1408"/>
      <c r="AH544" s="1408"/>
      <c r="AI544" s="1406">
        <v>0</v>
      </c>
      <c r="AJ544" s="1408"/>
      <c r="AK544" s="1408"/>
      <c r="AL544" s="1408"/>
      <c r="AM544" s="1408"/>
      <c r="AN544" s="1408"/>
      <c r="AO544" s="1408"/>
      <c r="AP544" s="1408"/>
      <c r="AQ544" s="1406">
        <v>28478</v>
      </c>
      <c r="AR544" s="1404" t="s">
        <v>407</v>
      </c>
      <c r="AS544" s="1406">
        <v>78.021917808219172</v>
      </c>
      <c r="AT544" s="1406">
        <v>1.3966650318783718</v>
      </c>
      <c r="AU544" s="1406">
        <v>3.8264795393927993E-3</v>
      </c>
      <c r="AV544" s="1406">
        <v>3.1632776206069164</v>
      </c>
      <c r="AW544" s="1406">
        <v>8.6665140290600445E-3</v>
      </c>
      <c r="AX544" s="1405" t="s">
        <v>407</v>
      </c>
      <c r="AY544" s="1404">
        <v>0</v>
      </c>
      <c r="AZ544" s="1405" t="s">
        <v>407</v>
      </c>
      <c r="BA544" s="1405" t="s">
        <v>407</v>
      </c>
      <c r="BB544" s="1408"/>
      <c r="BC544" s="1408"/>
      <c r="BD544" s="1404">
        <v>0</v>
      </c>
      <c r="BE544" s="1405" t="s">
        <v>407</v>
      </c>
      <c r="BF544" s="1405" t="s">
        <v>407</v>
      </c>
      <c r="BG544" s="1404">
        <v>0</v>
      </c>
      <c r="BH544" s="1405" t="s">
        <v>407</v>
      </c>
      <c r="BI544" s="1405" t="s">
        <v>407</v>
      </c>
      <c r="BJ544" s="1404">
        <v>0</v>
      </c>
      <c r="BK544" s="1404">
        <v>0</v>
      </c>
      <c r="BL544" s="1404">
        <v>0</v>
      </c>
      <c r="BM544" s="1404">
        <v>0</v>
      </c>
      <c r="BN544" s="1408"/>
      <c r="BO544" s="1404">
        <v>0</v>
      </c>
      <c r="BP544" s="1405" t="s">
        <v>407</v>
      </c>
      <c r="BQ544" s="1405" t="s">
        <v>407</v>
      </c>
      <c r="BR544" s="1404">
        <v>1</v>
      </c>
      <c r="BS544" s="1405" t="s">
        <v>898</v>
      </c>
      <c r="BT544" s="1405" t="s">
        <v>407</v>
      </c>
      <c r="BU544" s="1405" t="s">
        <v>407</v>
      </c>
      <c r="BV544" s="1405" t="s">
        <v>407</v>
      </c>
      <c r="BW544" s="1404">
        <v>0</v>
      </c>
      <c r="BX544" s="1405" t="s">
        <v>407</v>
      </c>
      <c r="BY544" s="1405" t="s">
        <v>407</v>
      </c>
      <c r="BZ544" s="1405" t="s">
        <v>407</v>
      </c>
      <c r="CA544" s="1404">
        <v>0</v>
      </c>
      <c r="CB544" s="1405" t="s">
        <v>407</v>
      </c>
      <c r="CC544" s="1405" t="s">
        <v>677</v>
      </c>
      <c r="CD544" s="1404" t="b">
        <v>0</v>
      </c>
      <c r="CE544" s="1404" t="b">
        <v>0</v>
      </c>
      <c r="CF544" s="1404" t="b">
        <v>0</v>
      </c>
      <c r="CG544" s="1404" t="b">
        <v>0</v>
      </c>
      <c r="CH544" s="1404" t="b">
        <v>0</v>
      </c>
      <c r="CI544" s="1404" t="b">
        <v>0</v>
      </c>
      <c r="CJ544" s="1404" t="b">
        <v>1</v>
      </c>
      <c r="CK544" s="1404" t="b">
        <v>0</v>
      </c>
      <c r="CL544" s="1404" t="b">
        <v>0</v>
      </c>
      <c r="CM544" s="1405" t="s">
        <v>698</v>
      </c>
      <c r="CN544" s="1408"/>
      <c r="CO544" s="1408"/>
      <c r="CP544" s="1408"/>
      <c r="CQ544" s="1404">
        <v>1</v>
      </c>
      <c r="CR544" s="1408"/>
      <c r="CS544" s="1404">
        <v>1</v>
      </c>
      <c r="CT544" s="1405" t="s">
        <v>407</v>
      </c>
      <c r="CU544" s="1408"/>
    </row>
    <row r="545" spans="1:99" hidden="1" x14ac:dyDescent="0.2">
      <c r="A545" s="1404">
        <v>2024</v>
      </c>
      <c r="B545" s="1405" t="s">
        <v>179</v>
      </c>
      <c r="C545" s="1405" t="s">
        <v>1084</v>
      </c>
      <c r="D545" s="1406">
        <v>1</v>
      </c>
      <c r="E545" s="1406">
        <v>0</v>
      </c>
      <c r="F545" s="1405" t="s">
        <v>238</v>
      </c>
      <c r="G545" s="1407" t="s">
        <v>705</v>
      </c>
      <c r="H545" s="1405" t="s">
        <v>407</v>
      </c>
      <c r="I545" s="1405" t="s">
        <v>694</v>
      </c>
      <c r="J545" s="1405" t="s">
        <v>303</v>
      </c>
      <c r="K545" s="1405" t="s">
        <v>771</v>
      </c>
      <c r="L545" s="1405" t="s">
        <v>407</v>
      </c>
      <c r="M545" s="1405" t="s">
        <v>407</v>
      </c>
      <c r="N545" s="1408"/>
      <c r="O545" s="1407">
        <v>126</v>
      </c>
      <c r="P545" s="1405" t="s">
        <v>695</v>
      </c>
      <c r="Q545" s="1405" t="s">
        <v>474</v>
      </c>
      <c r="R545" s="1409">
        <v>5901</v>
      </c>
      <c r="S545" s="1409">
        <v>2956</v>
      </c>
      <c r="T545" s="1409">
        <v>342</v>
      </c>
      <c r="U545" s="1407">
        <v>13767</v>
      </c>
      <c r="V545" s="1405" t="s">
        <v>696</v>
      </c>
      <c r="W545" s="1405" t="s">
        <v>706</v>
      </c>
      <c r="X545" s="1405" t="s">
        <v>707</v>
      </c>
      <c r="Y545" s="1405" t="s">
        <v>407</v>
      </c>
      <c r="Z545" s="1404">
        <v>1</v>
      </c>
      <c r="AA545" s="1404">
        <v>0</v>
      </c>
      <c r="AB545" s="1408"/>
      <c r="AC545" s="1408"/>
      <c r="AD545" s="1408"/>
      <c r="AE545" s="1408"/>
      <c r="AF545" s="1408"/>
      <c r="AG545" s="1408"/>
      <c r="AH545" s="1408"/>
      <c r="AI545" s="1406">
        <v>0</v>
      </c>
      <c r="AJ545" s="1408"/>
      <c r="AK545" s="1408"/>
      <c r="AL545" s="1408"/>
      <c r="AM545" s="1408"/>
      <c r="AN545" s="1408"/>
      <c r="AO545" s="1408"/>
      <c r="AP545" s="1408"/>
      <c r="AQ545" s="1406">
        <v>2230</v>
      </c>
      <c r="AR545" s="1404" t="s">
        <v>407</v>
      </c>
      <c r="AS545" s="1406">
        <v>6.1095890410958908</v>
      </c>
      <c r="AT545" s="1406">
        <v>0.37790205049991527</v>
      </c>
      <c r="AU545" s="1406">
        <v>1.0353480835614117E-3</v>
      </c>
      <c r="AV545" s="1406">
        <v>3.1632776206069164</v>
      </c>
      <c r="AW545" s="1406">
        <v>8.6665140290600445E-3</v>
      </c>
      <c r="AX545" s="1405" t="s">
        <v>407</v>
      </c>
      <c r="AY545" s="1404">
        <v>0</v>
      </c>
      <c r="AZ545" s="1405" t="s">
        <v>407</v>
      </c>
      <c r="BA545" s="1405" t="s">
        <v>407</v>
      </c>
      <c r="BB545" s="1408"/>
      <c r="BC545" s="1408"/>
      <c r="BD545" s="1404">
        <v>0</v>
      </c>
      <c r="BE545" s="1405" t="s">
        <v>407</v>
      </c>
      <c r="BF545" s="1405" t="s">
        <v>407</v>
      </c>
      <c r="BG545" s="1404">
        <v>0</v>
      </c>
      <c r="BH545" s="1405" t="s">
        <v>407</v>
      </c>
      <c r="BI545" s="1405" t="s">
        <v>407</v>
      </c>
      <c r="BJ545" s="1404">
        <v>0</v>
      </c>
      <c r="BK545" s="1404">
        <v>0</v>
      </c>
      <c r="BL545" s="1404">
        <v>0</v>
      </c>
      <c r="BM545" s="1404">
        <v>0</v>
      </c>
      <c r="BN545" s="1408"/>
      <c r="BO545" s="1404">
        <v>0</v>
      </c>
      <c r="BP545" s="1405" t="s">
        <v>407</v>
      </c>
      <c r="BQ545" s="1405" t="s">
        <v>407</v>
      </c>
      <c r="BR545" s="1404">
        <v>1</v>
      </c>
      <c r="BS545" s="1405" t="s">
        <v>713</v>
      </c>
      <c r="BT545" s="1405" t="s">
        <v>407</v>
      </c>
      <c r="BU545" s="1405" t="s">
        <v>407</v>
      </c>
      <c r="BV545" s="1405" t="s">
        <v>1044</v>
      </c>
      <c r="BW545" s="1404">
        <v>0</v>
      </c>
      <c r="BX545" s="1405" t="s">
        <v>407</v>
      </c>
      <c r="BY545" s="1405" t="s">
        <v>407</v>
      </c>
      <c r="BZ545" s="1405" t="s">
        <v>407</v>
      </c>
      <c r="CA545" s="1404">
        <v>0</v>
      </c>
      <c r="CB545" s="1405" t="s">
        <v>407</v>
      </c>
      <c r="CC545" s="1405" t="s">
        <v>677</v>
      </c>
      <c r="CD545" s="1404" t="b">
        <v>0</v>
      </c>
      <c r="CE545" s="1404" t="b">
        <v>0</v>
      </c>
      <c r="CF545" s="1404" t="b">
        <v>0</v>
      </c>
      <c r="CG545" s="1404" t="b">
        <v>0</v>
      </c>
      <c r="CH545" s="1404" t="b">
        <v>0</v>
      </c>
      <c r="CI545" s="1404" t="b">
        <v>0</v>
      </c>
      <c r="CJ545" s="1404" t="b">
        <v>1</v>
      </c>
      <c r="CK545" s="1404" t="b">
        <v>0</v>
      </c>
      <c r="CL545" s="1404" t="b">
        <v>0</v>
      </c>
      <c r="CM545" s="1405" t="s">
        <v>698</v>
      </c>
      <c r="CN545" s="1408"/>
      <c r="CO545" s="1408"/>
      <c r="CP545" s="1408"/>
      <c r="CQ545" s="1404">
        <v>1</v>
      </c>
      <c r="CR545" s="1404">
        <v>0</v>
      </c>
      <c r="CS545" s="1404">
        <v>1</v>
      </c>
      <c r="CT545" s="1405" t="s">
        <v>407</v>
      </c>
      <c r="CU545" s="1408"/>
    </row>
    <row r="546" spans="1:99" hidden="1" x14ac:dyDescent="0.2">
      <c r="A546" s="1404">
        <v>2024</v>
      </c>
      <c r="B546" s="1405" t="s">
        <v>179</v>
      </c>
      <c r="C546" s="1405" t="s">
        <v>1077</v>
      </c>
      <c r="D546" s="1406">
        <v>1</v>
      </c>
      <c r="E546" s="1406">
        <v>0</v>
      </c>
      <c r="F546" s="1405" t="s">
        <v>238</v>
      </c>
      <c r="G546" s="1407" t="s">
        <v>705</v>
      </c>
      <c r="H546" s="1405" t="s">
        <v>407</v>
      </c>
      <c r="I546" s="1405" t="s">
        <v>694</v>
      </c>
      <c r="J546" s="1405" t="s">
        <v>303</v>
      </c>
      <c r="K546" s="1405" t="s">
        <v>1078</v>
      </c>
      <c r="L546" s="1405" t="s">
        <v>407</v>
      </c>
      <c r="M546" s="1405" t="s">
        <v>407</v>
      </c>
      <c r="N546" s="1408"/>
      <c r="O546" s="1407">
        <v>126</v>
      </c>
      <c r="P546" s="1405" t="s">
        <v>695</v>
      </c>
      <c r="Q546" s="1405" t="s">
        <v>474</v>
      </c>
      <c r="R546" s="1409">
        <v>1943</v>
      </c>
      <c r="S546" s="1409">
        <v>2015</v>
      </c>
      <c r="T546" s="1409">
        <v>131</v>
      </c>
      <c r="U546" s="1407">
        <v>13767</v>
      </c>
      <c r="V546" s="1405" t="s">
        <v>696</v>
      </c>
      <c r="W546" s="1405" t="s">
        <v>706</v>
      </c>
      <c r="X546" s="1405" t="s">
        <v>707</v>
      </c>
      <c r="Y546" s="1405" t="s">
        <v>407</v>
      </c>
      <c r="Z546" s="1404">
        <v>1</v>
      </c>
      <c r="AA546" s="1404">
        <v>0</v>
      </c>
      <c r="AB546" s="1408"/>
      <c r="AC546" s="1408"/>
      <c r="AD546" s="1408"/>
      <c r="AE546" s="1408"/>
      <c r="AF546" s="1408"/>
      <c r="AG546" s="1408"/>
      <c r="AH546" s="1408"/>
      <c r="AI546" s="1406">
        <v>0</v>
      </c>
      <c r="AJ546" s="1408"/>
      <c r="AK546" s="1408"/>
      <c r="AL546" s="1408"/>
      <c r="AM546" s="1408"/>
      <c r="AN546" s="1408"/>
      <c r="AO546" s="1408"/>
      <c r="AP546" s="1408"/>
      <c r="AQ546" s="1406">
        <v>22570</v>
      </c>
      <c r="AR546" s="1404" t="s">
        <v>407</v>
      </c>
      <c r="AS546" s="1406">
        <v>61.835616438356162</v>
      </c>
      <c r="AT546" s="1406">
        <v>11.616057642820381</v>
      </c>
      <c r="AU546" s="1406">
        <v>3.1824815459781865E-2</v>
      </c>
      <c r="AV546" s="1406">
        <v>3.1632776206069164</v>
      </c>
      <c r="AW546" s="1406">
        <v>8.6665140290600445E-3</v>
      </c>
      <c r="AX546" s="1405" t="s">
        <v>407</v>
      </c>
      <c r="AY546" s="1404">
        <v>0</v>
      </c>
      <c r="AZ546" s="1405" t="s">
        <v>407</v>
      </c>
      <c r="BA546" s="1405" t="s">
        <v>407</v>
      </c>
      <c r="BB546" s="1408"/>
      <c r="BC546" s="1408"/>
      <c r="BD546" s="1404">
        <v>0</v>
      </c>
      <c r="BE546" s="1405" t="s">
        <v>407</v>
      </c>
      <c r="BF546" s="1405" t="s">
        <v>407</v>
      </c>
      <c r="BG546" s="1404">
        <v>0</v>
      </c>
      <c r="BH546" s="1405" t="s">
        <v>407</v>
      </c>
      <c r="BI546" s="1405" t="s">
        <v>407</v>
      </c>
      <c r="BJ546" s="1404">
        <v>0</v>
      </c>
      <c r="BK546" s="1404">
        <v>0</v>
      </c>
      <c r="BL546" s="1404">
        <v>0</v>
      </c>
      <c r="BM546" s="1404">
        <v>0</v>
      </c>
      <c r="BN546" s="1408"/>
      <c r="BO546" s="1404">
        <v>0</v>
      </c>
      <c r="BP546" s="1405" t="s">
        <v>407</v>
      </c>
      <c r="BQ546" s="1405" t="s">
        <v>407</v>
      </c>
      <c r="BR546" s="1404">
        <v>1</v>
      </c>
      <c r="BS546" s="1405" t="s">
        <v>838</v>
      </c>
      <c r="BT546" s="1405" t="s">
        <v>407</v>
      </c>
      <c r="BU546" s="1405" t="s">
        <v>407</v>
      </c>
      <c r="BV546" s="1405" t="s">
        <v>407</v>
      </c>
      <c r="BW546" s="1404">
        <v>0</v>
      </c>
      <c r="BX546" s="1405" t="s">
        <v>407</v>
      </c>
      <c r="BY546" s="1405" t="s">
        <v>407</v>
      </c>
      <c r="BZ546" s="1405" t="s">
        <v>407</v>
      </c>
      <c r="CA546" s="1404">
        <v>0</v>
      </c>
      <c r="CB546" s="1405" t="s">
        <v>407</v>
      </c>
      <c r="CC546" s="1405" t="s">
        <v>677</v>
      </c>
      <c r="CD546" s="1404" t="b">
        <v>0</v>
      </c>
      <c r="CE546" s="1404" t="b">
        <v>0</v>
      </c>
      <c r="CF546" s="1404" t="b">
        <v>0</v>
      </c>
      <c r="CG546" s="1404" t="b">
        <v>0</v>
      </c>
      <c r="CH546" s="1404" t="b">
        <v>0</v>
      </c>
      <c r="CI546" s="1404" t="b">
        <v>0</v>
      </c>
      <c r="CJ546" s="1404" t="b">
        <v>1</v>
      </c>
      <c r="CK546" s="1404" t="b">
        <v>0</v>
      </c>
      <c r="CL546" s="1404" t="b">
        <v>0</v>
      </c>
      <c r="CM546" s="1405" t="s">
        <v>698</v>
      </c>
      <c r="CN546" s="1408"/>
      <c r="CO546" s="1408"/>
      <c r="CP546" s="1408"/>
      <c r="CQ546" s="1404">
        <v>1</v>
      </c>
      <c r="CR546" s="1408"/>
      <c r="CS546" s="1404">
        <v>1</v>
      </c>
      <c r="CT546" s="1405" t="s">
        <v>407</v>
      </c>
      <c r="CU546" s="1408"/>
    </row>
    <row r="547" spans="1:99" hidden="1" x14ac:dyDescent="0.2">
      <c r="A547" s="1404">
        <v>2024</v>
      </c>
      <c r="B547" s="1405" t="s">
        <v>187</v>
      </c>
      <c r="C547" s="1405" t="s">
        <v>1089</v>
      </c>
      <c r="D547" s="1406">
        <v>1</v>
      </c>
      <c r="E547" s="1406">
        <v>0</v>
      </c>
      <c r="F547" s="1405" t="s">
        <v>238</v>
      </c>
      <c r="G547" s="1407" t="s">
        <v>705</v>
      </c>
      <c r="H547" s="1405" t="s">
        <v>407</v>
      </c>
      <c r="I547" s="1405" t="s">
        <v>694</v>
      </c>
      <c r="J547" s="1405" t="s">
        <v>335</v>
      </c>
      <c r="K547" s="1405" t="s">
        <v>1090</v>
      </c>
      <c r="L547" s="1405" t="s">
        <v>407</v>
      </c>
      <c r="M547" s="1405" t="s">
        <v>407</v>
      </c>
      <c r="N547" s="1408"/>
      <c r="O547" s="1407">
        <v>126</v>
      </c>
      <c r="P547" s="1405" t="s">
        <v>695</v>
      </c>
      <c r="Q547" s="1405" t="s">
        <v>481</v>
      </c>
      <c r="R547" s="1409">
        <v>62845</v>
      </c>
      <c r="S547" s="1409">
        <v>28102</v>
      </c>
      <c r="T547" s="1409">
        <v>5118</v>
      </c>
      <c r="U547" s="1407">
        <v>13767</v>
      </c>
      <c r="V547" s="1405" t="s">
        <v>696</v>
      </c>
      <c r="W547" s="1405" t="s">
        <v>706</v>
      </c>
      <c r="X547" s="1405" t="s">
        <v>707</v>
      </c>
      <c r="Y547" s="1405" t="s">
        <v>407</v>
      </c>
      <c r="Z547" s="1404">
        <v>1</v>
      </c>
      <c r="AA547" s="1404">
        <v>0</v>
      </c>
      <c r="AB547" s="1408"/>
      <c r="AC547" s="1408"/>
      <c r="AD547" s="1408"/>
      <c r="AE547" s="1408"/>
      <c r="AF547" s="1408"/>
      <c r="AG547" s="1406">
        <v>7440</v>
      </c>
      <c r="AH547" s="1408"/>
      <c r="AI547" s="1406">
        <v>7440</v>
      </c>
      <c r="AJ547" s="1408"/>
      <c r="AK547" s="1408"/>
      <c r="AL547" s="1408"/>
      <c r="AM547" s="1408"/>
      <c r="AN547" s="1408"/>
      <c r="AO547" s="1406">
        <v>88680</v>
      </c>
      <c r="AP547" s="1408"/>
      <c r="AQ547" s="1406">
        <v>88680</v>
      </c>
      <c r="AR547" s="1404" t="s">
        <v>407</v>
      </c>
      <c r="AS547" s="1406">
        <v>242.95890410958904</v>
      </c>
      <c r="AT547" s="1406">
        <v>1.4110907789004694</v>
      </c>
      <c r="AU547" s="1406">
        <v>3.8660021339738887E-3</v>
      </c>
      <c r="AV547" s="1406">
        <v>0.16359148615892061</v>
      </c>
      <c r="AW547" s="1406">
        <v>4.4819585249019343E-4</v>
      </c>
      <c r="AX547" s="1405" t="s">
        <v>407</v>
      </c>
      <c r="AY547" s="1404">
        <v>1</v>
      </c>
      <c r="AZ547" s="1405" t="s">
        <v>1333</v>
      </c>
      <c r="BA547" s="1405" t="s">
        <v>407</v>
      </c>
      <c r="BB547" s="1408"/>
      <c r="BC547" s="1408"/>
      <c r="BD547" s="1404">
        <v>0</v>
      </c>
      <c r="BE547" s="1405" t="s">
        <v>407</v>
      </c>
      <c r="BF547" s="1405" t="s">
        <v>407</v>
      </c>
      <c r="BG547" s="1404">
        <v>0</v>
      </c>
      <c r="BH547" s="1405" t="s">
        <v>407</v>
      </c>
      <c r="BI547" s="1405" t="s">
        <v>407</v>
      </c>
      <c r="BJ547" s="1404">
        <v>0</v>
      </c>
      <c r="BK547" s="1404">
        <v>0</v>
      </c>
      <c r="BL547" s="1404">
        <v>0</v>
      </c>
      <c r="BM547" s="1404">
        <v>0</v>
      </c>
      <c r="BN547" s="1408"/>
      <c r="BO547" s="1404">
        <v>0</v>
      </c>
      <c r="BP547" s="1405" t="s">
        <v>407</v>
      </c>
      <c r="BQ547" s="1405" t="s">
        <v>407</v>
      </c>
      <c r="BR547" s="1404">
        <v>0</v>
      </c>
      <c r="BS547" s="1405" t="s">
        <v>407</v>
      </c>
      <c r="BT547" s="1405" t="s">
        <v>407</v>
      </c>
      <c r="BU547" s="1405" t="s">
        <v>407</v>
      </c>
      <c r="BV547" s="1405" t="s">
        <v>407</v>
      </c>
      <c r="BW547" s="1404">
        <v>0</v>
      </c>
      <c r="BX547" s="1405" t="s">
        <v>407</v>
      </c>
      <c r="BY547" s="1405" t="s">
        <v>407</v>
      </c>
      <c r="BZ547" s="1405" t="s">
        <v>407</v>
      </c>
      <c r="CA547" s="1404">
        <v>0</v>
      </c>
      <c r="CB547" s="1405" t="s">
        <v>407</v>
      </c>
      <c r="CC547" s="1405" t="s">
        <v>726</v>
      </c>
      <c r="CD547" s="1404" t="b">
        <v>0</v>
      </c>
      <c r="CE547" s="1404" t="b">
        <v>0</v>
      </c>
      <c r="CF547" s="1404" t="b">
        <v>0</v>
      </c>
      <c r="CG547" s="1404" t="b">
        <v>0</v>
      </c>
      <c r="CH547" s="1404" t="b">
        <v>0</v>
      </c>
      <c r="CI547" s="1404" t="b">
        <v>0</v>
      </c>
      <c r="CJ547" s="1404" t="b">
        <v>1</v>
      </c>
      <c r="CK547" s="1404" t="b">
        <v>0</v>
      </c>
      <c r="CL547" s="1404" t="b">
        <v>0</v>
      </c>
      <c r="CM547" s="1405" t="s">
        <v>750</v>
      </c>
      <c r="CN547" s="1408"/>
      <c r="CO547" s="1408"/>
      <c r="CP547" s="1408"/>
      <c r="CQ547" s="1404">
        <v>1</v>
      </c>
      <c r="CR547" s="1408"/>
      <c r="CS547" s="1404">
        <v>1</v>
      </c>
      <c r="CT547" s="1405" t="s">
        <v>407</v>
      </c>
      <c r="CU547" s="1408"/>
    </row>
    <row r="548" spans="1:99" hidden="1" x14ac:dyDescent="0.2">
      <c r="A548" s="1404">
        <v>2024</v>
      </c>
      <c r="B548" s="1405" t="s">
        <v>179</v>
      </c>
      <c r="C548" s="1405" t="s">
        <v>1079</v>
      </c>
      <c r="D548" s="1406">
        <v>1</v>
      </c>
      <c r="E548" s="1406">
        <v>0</v>
      </c>
      <c r="F548" s="1405" t="s">
        <v>238</v>
      </c>
      <c r="G548" s="1407" t="s">
        <v>705</v>
      </c>
      <c r="H548" s="1405" t="s">
        <v>407</v>
      </c>
      <c r="I548" s="1405" t="s">
        <v>694</v>
      </c>
      <c r="J548" s="1405" t="s">
        <v>303</v>
      </c>
      <c r="K548" s="1405" t="s">
        <v>1080</v>
      </c>
      <c r="L548" s="1405" t="s">
        <v>407</v>
      </c>
      <c r="M548" s="1405" t="s">
        <v>407</v>
      </c>
      <c r="N548" s="1408"/>
      <c r="O548" s="1407">
        <v>126</v>
      </c>
      <c r="P548" s="1405" t="s">
        <v>695</v>
      </c>
      <c r="Q548" s="1405" t="s">
        <v>474</v>
      </c>
      <c r="R548" s="1409">
        <v>7642</v>
      </c>
      <c r="S548" s="1409">
        <v>8960</v>
      </c>
      <c r="T548" s="1409">
        <v>1008</v>
      </c>
      <c r="U548" s="1407">
        <v>13767</v>
      </c>
      <c r="V548" s="1405" t="s">
        <v>696</v>
      </c>
      <c r="W548" s="1405" t="s">
        <v>706</v>
      </c>
      <c r="X548" s="1405" t="s">
        <v>707</v>
      </c>
      <c r="Y548" s="1405" t="s">
        <v>407</v>
      </c>
      <c r="Z548" s="1404">
        <v>1</v>
      </c>
      <c r="AA548" s="1404">
        <v>0</v>
      </c>
      <c r="AB548" s="1408"/>
      <c r="AC548" s="1408"/>
      <c r="AD548" s="1408"/>
      <c r="AE548" s="1408"/>
      <c r="AF548" s="1408"/>
      <c r="AG548" s="1408"/>
      <c r="AH548" s="1408"/>
      <c r="AI548" s="1406">
        <v>0</v>
      </c>
      <c r="AJ548" s="1408"/>
      <c r="AK548" s="1408"/>
      <c r="AL548" s="1408"/>
      <c r="AM548" s="1408"/>
      <c r="AN548" s="1408"/>
      <c r="AO548" s="1408"/>
      <c r="AP548" s="1408"/>
      <c r="AQ548" s="1406">
        <v>1060</v>
      </c>
      <c r="AR548" s="1404" t="s">
        <v>407</v>
      </c>
      <c r="AS548" s="1406">
        <v>2.904109589041096</v>
      </c>
      <c r="AT548" s="1406">
        <v>0.13870714472651138</v>
      </c>
      <c r="AU548" s="1406">
        <v>3.8001957459318189E-4</v>
      </c>
      <c r="AV548" s="1406">
        <v>3.1632776206069164</v>
      </c>
      <c r="AW548" s="1406">
        <v>8.6665140290600445E-3</v>
      </c>
      <c r="AX548" s="1405" t="s">
        <v>407</v>
      </c>
      <c r="AY548" s="1404">
        <v>0</v>
      </c>
      <c r="AZ548" s="1405" t="s">
        <v>407</v>
      </c>
      <c r="BA548" s="1405" t="s">
        <v>407</v>
      </c>
      <c r="BB548" s="1408"/>
      <c r="BC548" s="1408"/>
      <c r="BD548" s="1404">
        <v>0</v>
      </c>
      <c r="BE548" s="1405" t="s">
        <v>407</v>
      </c>
      <c r="BF548" s="1405" t="s">
        <v>407</v>
      </c>
      <c r="BG548" s="1404">
        <v>0</v>
      </c>
      <c r="BH548" s="1405" t="s">
        <v>407</v>
      </c>
      <c r="BI548" s="1405" t="s">
        <v>407</v>
      </c>
      <c r="BJ548" s="1404">
        <v>0</v>
      </c>
      <c r="BK548" s="1404">
        <v>0</v>
      </c>
      <c r="BL548" s="1404">
        <v>0</v>
      </c>
      <c r="BM548" s="1404">
        <v>0</v>
      </c>
      <c r="BN548" s="1408"/>
      <c r="BO548" s="1404">
        <v>0</v>
      </c>
      <c r="BP548" s="1405" t="s">
        <v>407</v>
      </c>
      <c r="BQ548" s="1405" t="s">
        <v>407</v>
      </c>
      <c r="BR548" s="1404">
        <v>1</v>
      </c>
      <c r="BS548" s="1405" t="s">
        <v>808</v>
      </c>
      <c r="BT548" s="1405" t="s">
        <v>407</v>
      </c>
      <c r="BU548" s="1405" t="s">
        <v>407</v>
      </c>
      <c r="BV548" s="1405" t="s">
        <v>407</v>
      </c>
      <c r="BW548" s="1404">
        <v>0</v>
      </c>
      <c r="BX548" s="1405" t="s">
        <v>407</v>
      </c>
      <c r="BY548" s="1405" t="s">
        <v>407</v>
      </c>
      <c r="BZ548" s="1405" t="s">
        <v>407</v>
      </c>
      <c r="CA548" s="1404">
        <v>0</v>
      </c>
      <c r="CB548" s="1405" t="s">
        <v>407</v>
      </c>
      <c r="CC548" s="1405" t="s">
        <v>677</v>
      </c>
      <c r="CD548" s="1404" t="b">
        <v>0</v>
      </c>
      <c r="CE548" s="1404" t="b">
        <v>0</v>
      </c>
      <c r="CF548" s="1404" t="b">
        <v>0</v>
      </c>
      <c r="CG548" s="1404" t="b">
        <v>0</v>
      </c>
      <c r="CH548" s="1404" t="b">
        <v>0</v>
      </c>
      <c r="CI548" s="1404" t="b">
        <v>0</v>
      </c>
      <c r="CJ548" s="1404" t="b">
        <v>1</v>
      </c>
      <c r="CK548" s="1404" t="b">
        <v>0</v>
      </c>
      <c r="CL548" s="1404" t="b">
        <v>0</v>
      </c>
      <c r="CM548" s="1405" t="s">
        <v>698</v>
      </c>
      <c r="CN548" s="1408"/>
      <c r="CO548" s="1408"/>
      <c r="CP548" s="1408"/>
      <c r="CQ548" s="1404">
        <v>1</v>
      </c>
      <c r="CR548" s="1408"/>
      <c r="CS548" s="1404">
        <v>1</v>
      </c>
      <c r="CT548" s="1405" t="s">
        <v>407</v>
      </c>
      <c r="CU548" s="1408"/>
    </row>
    <row r="549" spans="1:99" hidden="1" x14ac:dyDescent="0.2">
      <c r="A549" s="1404">
        <v>2024</v>
      </c>
      <c r="B549" s="1405" t="s">
        <v>179</v>
      </c>
      <c r="C549" s="1405" t="s">
        <v>1054</v>
      </c>
      <c r="D549" s="1406">
        <v>1</v>
      </c>
      <c r="E549" s="1406">
        <v>0</v>
      </c>
      <c r="F549" s="1405" t="s">
        <v>1027</v>
      </c>
      <c r="G549" s="1407" t="s">
        <v>705</v>
      </c>
      <c r="H549" s="1405" t="s">
        <v>407</v>
      </c>
      <c r="I549" s="1405" t="s">
        <v>694</v>
      </c>
      <c r="J549" s="1405" t="s">
        <v>303</v>
      </c>
      <c r="K549" s="1405" t="s">
        <v>1055</v>
      </c>
      <c r="L549" s="1405" t="s">
        <v>407</v>
      </c>
      <c r="M549" s="1405" t="s">
        <v>407</v>
      </c>
      <c r="N549" s="1408"/>
      <c r="O549" s="1407">
        <v>126</v>
      </c>
      <c r="P549" s="1405" t="s">
        <v>695</v>
      </c>
      <c r="Q549" s="1405" t="s">
        <v>474</v>
      </c>
      <c r="R549" s="1409">
        <v>12720</v>
      </c>
      <c r="S549" s="1409">
        <v>5423</v>
      </c>
      <c r="T549" s="1409">
        <v>620</v>
      </c>
      <c r="U549" s="1407">
        <v>23362</v>
      </c>
      <c r="V549" s="1405" t="s">
        <v>696</v>
      </c>
      <c r="W549" s="1405" t="s">
        <v>706</v>
      </c>
      <c r="X549" s="1405" t="s">
        <v>407</v>
      </c>
      <c r="Y549" s="1405" t="s">
        <v>407</v>
      </c>
      <c r="Z549" s="1404">
        <v>1</v>
      </c>
      <c r="AA549" s="1404">
        <v>0</v>
      </c>
      <c r="AB549" s="1408"/>
      <c r="AC549" s="1408"/>
      <c r="AD549" s="1408"/>
      <c r="AE549" s="1408"/>
      <c r="AF549" s="1408"/>
      <c r="AG549" s="1406">
        <v>0</v>
      </c>
      <c r="AH549" s="1408"/>
      <c r="AI549" s="1406">
        <v>0</v>
      </c>
      <c r="AJ549" s="1408"/>
      <c r="AK549" s="1408"/>
      <c r="AL549" s="1408"/>
      <c r="AM549" s="1408"/>
      <c r="AN549" s="1408"/>
      <c r="AO549" s="1406">
        <v>109480</v>
      </c>
      <c r="AP549" s="1408"/>
      <c r="AQ549" s="1406">
        <v>109480</v>
      </c>
      <c r="AR549" s="1404" t="s">
        <v>407</v>
      </c>
      <c r="AS549" s="1406">
        <v>299.94520547945206</v>
      </c>
      <c r="AT549" s="1406">
        <v>8.6069182389937104</v>
      </c>
      <c r="AU549" s="1406">
        <v>2.3580597915051262E-2</v>
      </c>
      <c r="AV549" s="1406">
        <v>0.60669926974784738</v>
      </c>
      <c r="AW549" s="1406">
        <v>1.6621897801310887E-3</v>
      </c>
      <c r="AX549" s="1405" t="s">
        <v>407</v>
      </c>
      <c r="AY549" s="1404">
        <v>1</v>
      </c>
      <c r="AZ549" s="1405" t="s">
        <v>751</v>
      </c>
      <c r="BA549" s="1405" t="s">
        <v>407</v>
      </c>
      <c r="BB549" s="1408"/>
      <c r="BC549" s="1408"/>
      <c r="BD549" s="1404">
        <v>0</v>
      </c>
      <c r="BE549" s="1405" t="s">
        <v>407</v>
      </c>
      <c r="BF549" s="1405" t="s">
        <v>407</v>
      </c>
      <c r="BG549" s="1404">
        <v>0</v>
      </c>
      <c r="BH549" s="1405" t="s">
        <v>407</v>
      </c>
      <c r="BI549" s="1405" t="s">
        <v>407</v>
      </c>
      <c r="BJ549" s="1404">
        <v>0</v>
      </c>
      <c r="BK549" s="1404">
        <v>0</v>
      </c>
      <c r="BL549" s="1404">
        <v>0</v>
      </c>
      <c r="BM549" s="1404">
        <v>0</v>
      </c>
      <c r="BN549" s="1408"/>
      <c r="BO549" s="1404">
        <v>0</v>
      </c>
      <c r="BP549" s="1405" t="s">
        <v>407</v>
      </c>
      <c r="BQ549" s="1405" t="s">
        <v>407</v>
      </c>
      <c r="BR549" s="1404">
        <v>0</v>
      </c>
      <c r="BS549" s="1405" t="s">
        <v>407</v>
      </c>
      <c r="BT549" s="1405" t="s">
        <v>407</v>
      </c>
      <c r="BU549" s="1405" t="s">
        <v>407</v>
      </c>
      <c r="BV549" s="1405" t="s">
        <v>1170</v>
      </c>
      <c r="BW549" s="1404">
        <v>0</v>
      </c>
      <c r="BX549" s="1405" t="s">
        <v>407</v>
      </c>
      <c r="BY549" s="1405" t="s">
        <v>407</v>
      </c>
      <c r="BZ549" s="1405" t="s">
        <v>407</v>
      </c>
      <c r="CA549" s="1404">
        <v>0</v>
      </c>
      <c r="CB549" s="1405" t="s">
        <v>677</v>
      </c>
      <c r="CC549" s="1405" t="s">
        <v>677</v>
      </c>
      <c r="CD549" s="1404" t="b">
        <v>0</v>
      </c>
      <c r="CE549" s="1404" t="b">
        <v>0</v>
      </c>
      <c r="CF549" s="1404" t="b">
        <v>0</v>
      </c>
      <c r="CG549" s="1404" t="b">
        <v>0</v>
      </c>
      <c r="CH549" s="1404" t="b">
        <v>0</v>
      </c>
      <c r="CI549" s="1404" t="b">
        <v>0</v>
      </c>
      <c r="CJ549" s="1404" t="b">
        <v>1</v>
      </c>
      <c r="CK549" s="1404" t="b">
        <v>0</v>
      </c>
      <c r="CL549" s="1404" t="b">
        <v>0</v>
      </c>
      <c r="CM549" s="1405" t="s">
        <v>750</v>
      </c>
      <c r="CN549" s="1408"/>
      <c r="CO549" s="1408"/>
      <c r="CP549" s="1408"/>
      <c r="CQ549" s="1404">
        <v>1</v>
      </c>
      <c r="CR549" s="1408"/>
      <c r="CS549" s="1404">
        <v>1</v>
      </c>
      <c r="CT549" s="1405" t="s">
        <v>407</v>
      </c>
      <c r="CU549" s="1408"/>
    </row>
    <row r="550" spans="1:99" hidden="1" x14ac:dyDescent="0.2">
      <c r="A550" s="1404">
        <v>2024</v>
      </c>
      <c r="B550" s="1405" t="s">
        <v>182</v>
      </c>
      <c r="C550" s="1405" t="s">
        <v>1120</v>
      </c>
      <c r="D550" s="1406">
        <v>1</v>
      </c>
      <c r="E550" s="1406">
        <v>0</v>
      </c>
      <c r="F550" s="1405" t="s">
        <v>238</v>
      </c>
      <c r="G550" s="1407" t="s">
        <v>705</v>
      </c>
      <c r="H550" s="1405" t="s">
        <v>407</v>
      </c>
      <c r="I550" s="1405" t="s">
        <v>694</v>
      </c>
      <c r="J550" s="1405" t="s">
        <v>315</v>
      </c>
      <c r="K550" s="1405" t="s">
        <v>1121</v>
      </c>
      <c r="L550" s="1405" t="s">
        <v>407</v>
      </c>
      <c r="M550" s="1405" t="s">
        <v>407</v>
      </c>
      <c r="N550" s="1408"/>
      <c r="O550" s="1407">
        <v>126</v>
      </c>
      <c r="P550" s="1405" t="s">
        <v>695</v>
      </c>
      <c r="Q550" s="1405" t="s">
        <v>477</v>
      </c>
      <c r="R550" s="1409">
        <v>4134</v>
      </c>
      <c r="S550" s="1409">
        <v>1957</v>
      </c>
      <c r="T550" s="1409">
        <v>168</v>
      </c>
      <c r="U550" s="1407">
        <v>13767</v>
      </c>
      <c r="V550" s="1405" t="s">
        <v>696</v>
      </c>
      <c r="W550" s="1405" t="s">
        <v>706</v>
      </c>
      <c r="X550" s="1405" t="s">
        <v>707</v>
      </c>
      <c r="Y550" s="1405" t="s">
        <v>407</v>
      </c>
      <c r="Z550" s="1404">
        <v>1</v>
      </c>
      <c r="AA550" s="1404">
        <v>0</v>
      </c>
      <c r="AB550" s="1408"/>
      <c r="AC550" s="1408"/>
      <c r="AD550" s="1408"/>
      <c r="AE550" s="1408"/>
      <c r="AF550" s="1408"/>
      <c r="AG550" s="1408"/>
      <c r="AH550" s="1408"/>
      <c r="AI550" s="1406">
        <v>0</v>
      </c>
      <c r="AJ550" s="1408"/>
      <c r="AK550" s="1408"/>
      <c r="AL550" s="1408"/>
      <c r="AM550" s="1408"/>
      <c r="AN550" s="1408"/>
      <c r="AO550" s="1408"/>
      <c r="AP550" s="1408"/>
      <c r="AQ550" s="1406">
        <v>325</v>
      </c>
      <c r="AR550" s="1404" t="s">
        <v>407</v>
      </c>
      <c r="AS550" s="1406">
        <v>0.8904109589041096</v>
      </c>
      <c r="AT550" s="1406">
        <v>7.8616352201257858E-2</v>
      </c>
      <c r="AU550" s="1406">
        <v>2.1538726630481605E-4</v>
      </c>
      <c r="AV550" s="1406">
        <v>1.0953373836143365</v>
      </c>
      <c r="AW550" s="1406">
        <v>3.0009243386694153E-3</v>
      </c>
      <c r="AX550" s="1405" t="s">
        <v>407</v>
      </c>
      <c r="AY550" s="1404">
        <v>0</v>
      </c>
      <c r="AZ550" s="1405" t="s">
        <v>407</v>
      </c>
      <c r="BA550" s="1405" t="s">
        <v>407</v>
      </c>
      <c r="BB550" s="1408"/>
      <c r="BC550" s="1408"/>
      <c r="BD550" s="1404">
        <v>0</v>
      </c>
      <c r="BE550" s="1405" t="s">
        <v>407</v>
      </c>
      <c r="BF550" s="1405" t="s">
        <v>407</v>
      </c>
      <c r="BG550" s="1404">
        <v>0</v>
      </c>
      <c r="BH550" s="1405" t="s">
        <v>407</v>
      </c>
      <c r="BI550" s="1405" t="s">
        <v>407</v>
      </c>
      <c r="BJ550" s="1404">
        <v>0</v>
      </c>
      <c r="BK550" s="1404">
        <v>0</v>
      </c>
      <c r="BL550" s="1404">
        <v>0</v>
      </c>
      <c r="BM550" s="1404">
        <v>0</v>
      </c>
      <c r="BN550" s="1408"/>
      <c r="BO550" s="1404">
        <v>0</v>
      </c>
      <c r="BP550" s="1405" t="s">
        <v>407</v>
      </c>
      <c r="BQ550" s="1405" t="s">
        <v>407</v>
      </c>
      <c r="BR550" s="1404">
        <v>1</v>
      </c>
      <c r="BS550" s="1405" t="s">
        <v>713</v>
      </c>
      <c r="BT550" s="1405" t="s">
        <v>407</v>
      </c>
      <c r="BU550" s="1405" t="s">
        <v>407</v>
      </c>
      <c r="BV550" s="1405" t="s">
        <v>1002</v>
      </c>
      <c r="BW550" s="1404">
        <v>0</v>
      </c>
      <c r="BX550" s="1405" t="s">
        <v>407</v>
      </c>
      <c r="BY550" s="1405" t="s">
        <v>407</v>
      </c>
      <c r="BZ550" s="1405" t="s">
        <v>407</v>
      </c>
      <c r="CA550" s="1404">
        <v>0</v>
      </c>
      <c r="CB550" s="1405" t="s">
        <v>407</v>
      </c>
      <c r="CC550" s="1405" t="s">
        <v>677</v>
      </c>
      <c r="CD550" s="1404" t="b">
        <v>0</v>
      </c>
      <c r="CE550" s="1404" t="b">
        <v>0</v>
      </c>
      <c r="CF550" s="1404" t="b">
        <v>0</v>
      </c>
      <c r="CG550" s="1404" t="b">
        <v>0</v>
      </c>
      <c r="CH550" s="1404" t="b">
        <v>0</v>
      </c>
      <c r="CI550" s="1404" t="b">
        <v>0</v>
      </c>
      <c r="CJ550" s="1404" t="b">
        <v>1</v>
      </c>
      <c r="CK550" s="1404" t="b">
        <v>0</v>
      </c>
      <c r="CL550" s="1404" t="b">
        <v>0</v>
      </c>
      <c r="CM550" s="1405" t="s">
        <v>698</v>
      </c>
      <c r="CN550" s="1408"/>
      <c r="CO550" s="1408"/>
      <c r="CP550" s="1408"/>
      <c r="CQ550" s="1404">
        <v>1</v>
      </c>
      <c r="CR550" s="1408"/>
      <c r="CS550" s="1404">
        <v>1</v>
      </c>
      <c r="CT550" s="1405" t="s">
        <v>407</v>
      </c>
      <c r="CU550" s="1408"/>
    </row>
    <row r="551" spans="1:99" hidden="1" x14ac:dyDescent="0.2">
      <c r="A551" s="1404">
        <v>2024</v>
      </c>
      <c r="B551" s="1405" t="s">
        <v>181</v>
      </c>
      <c r="C551" s="1405" t="s">
        <v>1091</v>
      </c>
      <c r="D551" s="1406">
        <v>1</v>
      </c>
      <c r="E551" s="1406">
        <v>0</v>
      </c>
      <c r="F551" s="1405" t="s">
        <v>238</v>
      </c>
      <c r="G551" s="1407" t="s">
        <v>705</v>
      </c>
      <c r="H551" s="1405" t="s">
        <v>407</v>
      </c>
      <c r="I551" s="1405" t="s">
        <v>694</v>
      </c>
      <c r="J551" s="1405" t="s">
        <v>312</v>
      </c>
      <c r="K551" s="1405" t="s">
        <v>715</v>
      </c>
      <c r="L551" s="1405" t="s">
        <v>407</v>
      </c>
      <c r="M551" s="1405" t="s">
        <v>407</v>
      </c>
      <c r="N551" s="1408"/>
      <c r="O551" s="1407">
        <v>126</v>
      </c>
      <c r="P551" s="1405" t="s">
        <v>695</v>
      </c>
      <c r="Q551" s="1405" t="s">
        <v>476</v>
      </c>
      <c r="R551" s="1409">
        <v>6208</v>
      </c>
      <c r="S551" s="1409">
        <v>3326</v>
      </c>
      <c r="T551" s="1409">
        <v>248</v>
      </c>
      <c r="U551" s="1407">
        <v>13767</v>
      </c>
      <c r="V551" s="1405" t="s">
        <v>696</v>
      </c>
      <c r="W551" s="1405" t="s">
        <v>706</v>
      </c>
      <c r="X551" s="1405" t="s">
        <v>707</v>
      </c>
      <c r="Y551" s="1405" t="s">
        <v>407</v>
      </c>
      <c r="Z551" s="1404">
        <v>1</v>
      </c>
      <c r="AA551" s="1404">
        <v>0</v>
      </c>
      <c r="AB551" s="1408"/>
      <c r="AC551" s="1408"/>
      <c r="AD551" s="1408"/>
      <c r="AE551" s="1408"/>
      <c r="AF551" s="1408"/>
      <c r="AG551" s="1408"/>
      <c r="AH551" s="1408"/>
      <c r="AI551" s="1406">
        <v>0</v>
      </c>
      <c r="AJ551" s="1408"/>
      <c r="AK551" s="1408"/>
      <c r="AL551" s="1408"/>
      <c r="AM551" s="1408"/>
      <c r="AN551" s="1408"/>
      <c r="AO551" s="1408"/>
      <c r="AP551" s="1408"/>
      <c r="AQ551" s="1406">
        <v>3647</v>
      </c>
      <c r="AR551" s="1404" t="s">
        <v>407</v>
      </c>
      <c r="AS551" s="1406">
        <v>9.9917808219178088</v>
      </c>
      <c r="AT551" s="1406">
        <v>0.58746778350515461</v>
      </c>
      <c r="AU551" s="1406">
        <v>1.609500776726451E-3</v>
      </c>
      <c r="AV551" s="1406">
        <v>0.77027359143490726</v>
      </c>
      <c r="AW551" s="1406">
        <v>2.1103386066709789E-3</v>
      </c>
      <c r="AX551" s="1405" t="s">
        <v>407</v>
      </c>
      <c r="AY551" s="1404">
        <v>0</v>
      </c>
      <c r="AZ551" s="1405" t="s">
        <v>407</v>
      </c>
      <c r="BA551" s="1405" t="s">
        <v>407</v>
      </c>
      <c r="BB551" s="1408"/>
      <c r="BC551" s="1408"/>
      <c r="BD551" s="1404">
        <v>0</v>
      </c>
      <c r="BE551" s="1405" t="s">
        <v>407</v>
      </c>
      <c r="BF551" s="1405" t="s">
        <v>407</v>
      </c>
      <c r="BG551" s="1404">
        <v>0</v>
      </c>
      <c r="BH551" s="1405" t="s">
        <v>407</v>
      </c>
      <c r="BI551" s="1405" t="s">
        <v>407</v>
      </c>
      <c r="BJ551" s="1404">
        <v>0</v>
      </c>
      <c r="BK551" s="1404">
        <v>0</v>
      </c>
      <c r="BL551" s="1404">
        <v>0</v>
      </c>
      <c r="BM551" s="1404">
        <v>0</v>
      </c>
      <c r="BN551" s="1408"/>
      <c r="BO551" s="1404">
        <v>0</v>
      </c>
      <c r="BP551" s="1405" t="s">
        <v>407</v>
      </c>
      <c r="BQ551" s="1405" t="s">
        <v>407</v>
      </c>
      <c r="BR551" s="1404">
        <v>1</v>
      </c>
      <c r="BS551" s="1405" t="s">
        <v>751</v>
      </c>
      <c r="BT551" s="1405" t="s">
        <v>407</v>
      </c>
      <c r="BU551" s="1405" t="s">
        <v>407</v>
      </c>
      <c r="BV551" s="1405" t="s">
        <v>407</v>
      </c>
      <c r="BW551" s="1404">
        <v>0</v>
      </c>
      <c r="BX551" s="1405" t="s">
        <v>407</v>
      </c>
      <c r="BY551" s="1405" t="s">
        <v>407</v>
      </c>
      <c r="BZ551" s="1405" t="s">
        <v>407</v>
      </c>
      <c r="CA551" s="1404">
        <v>0</v>
      </c>
      <c r="CB551" s="1405" t="s">
        <v>407</v>
      </c>
      <c r="CC551" s="1405" t="s">
        <v>677</v>
      </c>
      <c r="CD551" s="1404" t="b">
        <v>0</v>
      </c>
      <c r="CE551" s="1404" t="b">
        <v>0</v>
      </c>
      <c r="CF551" s="1404" t="b">
        <v>0</v>
      </c>
      <c r="CG551" s="1404" t="b">
        <v>0</v>
      </c>
      <c r="CH551" s="1404" t="b">
        <v>0</v>
      </c>
      <c r="CI551" s="1404" t="b">
        <v>0</v>
      </c>
      <c r="CJ551" s="1404" t="b">
        <v>1</v>
      </c>
      <c r="CK551" s="1404" t="b">
        <v>0</v>
      </c>
      <c r="CL551" s="1404" t="b">
        <v>0</v>
      </c>
      <c r="CM551" s="1405" t="s">
        <v>698</v>
      </c>
      <c r="CN551" s="1408"/>
      <c r="CO551" s="1408"/>
      <c r="CP551" s="1408"/>
      <c r="CQ551" s="1404">
        <v>1</v>
      </c>
      <c r="CR551" s="1408"/>
      <c r="CS551" s="1404">
        <v>1</v>
      </c>
      <c r="CT551" s="1405" t="s">
        <v>407</v>
      </c>
      <c r="CU551" s="1408"/>
    </row>
    <row r="552" spans="1:99" hidden="1" x14ac:dyDescent="0.2">
      <c r="A552" s="1404">
        <v>2024</v>
      </c>
      <c r="B552" s="1405" t="s">
        <v>184</v>
      </c>
      <c r="C552" s="1405" t="s">
        <v>1095</v>
      </c>
      <c r="D552" s="1406">
        <v>1</v>
      </c>
      <c r="E552" s="1406">
        <v>0</v>
      </c>
      <c r="F552" s="1405" t="s">
        <v>238</v>
      </c>
      <c r="G552" s="1407" t="s">
        <v>705</v>
      </c>
      <c r="H552" s="1405" t="s">
        <v>407</v>
      </c>
      <c r="I552" s="1405" t="s">
        <v>694</v>
      </c>
      <c r="J552" s="1405" t="s">
        <v>323</v>
      </c>
      <c r="K552" s="1405" t="s">
        <v>844</v>
      </c>
      <c r="L552" s="1405" t="s">
        <v>407</v>
      </c>
      <c r="M552" s="1405" t="s">
        <v>407</v>
      </c>
      <c r="N552" s="1408"/>
      <c r="O552" s="1407">
        <v>126</v>
      </c>
      <c r="P552" s="1405" t="s">
        <v>695</v>
      </c>
      <c r="Q552" s="1405" t="s">
        <v>479</v>
      </c>
      <c r="R552" s="1409">
        <v>14752</v>
      </c>
      <c r="S552" s="1409">
        <v>7698</v>
      </c>
      <c r="T552" s="1409">
        <v>636</v>
      </c>
      <c r="U552" s="1407">
        <v>13767</v>
      </c>
      <c r="V552" s="1405" t="s">
        <v>696</v>
      </c>
      <c r="W552" s="1405" t="s">
        <v>706</v>
      </c>
      <c r="X552" s="1405" t="s">
        <v>707</v>
      </c>
      <c r="Y552" s="1405" t="s">
        <v>407</v>
      </c>
      <c r="Z552" s="1404">
        <v>1</v>
      </c>
      <c r="AA552" s="1404">
        <v>0</v>
      </c>
      <c r="AB552" s="1408"/>
      <c r="AC552" s="1408"/>
      <c r="AD552" s="1408"/>
      <c r="AE552" s="1408"/>
      <c r="AF552" s="1408"/>
      <c r="AG552" s="1408"/>
      <c r="AH552" s="1408"/>
      <c r="AI552" s="1406">
        <v>0</v>
      </c>
      <c r="AJ552" s="1408"/>
      <c r="AK552" s="1408"/>
      <c r="AL552" s="1408"/>
      <c r="AM552" s="1408"/>
      <c r="AN552" s="1408"/>
      <c r="AO552" s="1408"/>
      <c r="AP552" s="1408"/>
      <c r="AQ552" s="1406">
        <v>442900</v>
      </c>
      <c r="AR552" s="1404" t="s">
        <v>407</v>
      </c>
      <c r="AS552" s="1406">
        <v>1213.4246575342465</v>
      </c>
      <c r="AT552" s="1406">
        <v>30.023047722342731</v>
      </c>
      <c r="AU552" s="1406">
        <v>8.2254925266692411E-2</v>
      </c>
      <c r="AV552" s="1406">
        <v>1.2249086695211533</v>
      </c>
      <c r="AW552" s="1406">
        <v>3.3559141630716527E-3</v>
      </c>
      <c r="AX552" s="1405" t="s">
        <v>407</v>
      </c>
      <c r="AY552" s="1404">
        <v>0</v>
      </c>
      <c r="AZ552" s="1405" t="s">
        <v>407</v>
      </c>
      <c r="BA552" s="1405" t="s">
        <v>407</v>
      </c>
      <c r="BB552" s="1408"/>
      <c r="BC552" s="1408"/>
      <c r="BD552" s="1404">
        <v>0</v>
      </c>
      <c r="BE552" s="1405" t="s">
        <v>407</v>
      </c>
      <c r="BF552" s="1405" t="s">
        <v>407</v>
      </c>
      <c r="BG552" s="1404">
        <v>0</v>
      </c>
      <c r="BH552" s="1405" t="s">
        <v>407</v>
      </c>
      <c r="BI552" s="1405" t="s">
        <v>407</v>
      </c>
      <c r="BJ552" s="1404">
        <v>0</v>
      </c>
      <c r="BK552" s="1404">
        <v>0</v>
      </c>
      <c r="BL552" s="1404">
        <v>0</v>
      </c>
      <c r="BM552" s="1404">
        <v>0</v>
      </c>
      <c r="BN552" s="1408"/>
      <c r="BO552" s="1404">
        <v>0</v>
      </c>
      <c r="BP552" s="1405" t="s">
        <v>407</v>
      </c>
      <c r="BQ552" s="1405" t="s">
        <v>407</v>
      </c>
      <c r="BR552" s="1404">
        <v>1</v>
      </c>
      <c r="BS552" s="1405" t="s">
        <v>808</v>
      </c>
      <c r="BT552" s="1405" t="s">
        <v>407</v>
      </c>
      <c r="BU552" s="1405" t="s">
        <v>407</v>
      </c>
      <c r="BV552" s="1405" t="s">
        <v>407</v>
      </c>
      <c r="BW552" s="1404">
        <v>0</v>
      </c>
      <c r="BX552" s="1405" t="s">
        <v>407</v>
      </c>
      <c r="BY552" s="1405" t="s">
        <v>407</v>
      </c>
      <c r="BZ552" s="1405" t="s">
        <v>407</v>
      </c>
      <c r="CA552" s="1404">
        <v>0</v>
      </c>
      <c r="CB552" s="1405" t="s">
        <v>407</v>
      </c>
      <c r="CC552" s="1405" t="s">
        <v>677</v>
      </c>
      <c r="CD552" s="1404" t="b">
        <v>0</v>
      </c>
      <c r="CE552" s="1404" t="b">
        <v>0</v>
      </c>
      <c r="CF552" s="1404" t="b">
        <v>0</v>
      </c>
      <c r="CG552" s="1404" t="b">
        <v>0</v>
      </c>
      <c r="CH552" s="1404" t="b">
        <v>0</v>
      </c>
      <c r="CI552" s="1404" t="b">
        <v>0</v>
      </c>
      <c r="CJ552" s="1404" t="b">
        <v>1</v>
      </c>
      <c r="CK552" s="1404" t="b">
        <v>0</v>
      </c>
      <c r="CL552" s="1404" t="b">
        <v>0</v>
      </c>
      <c r="CM552" s="1405" t="s">
        <v>698</v>
      </c>
      <c r="CN552" s="1408"/>
      <c r="CO552" s="1408"/>
      <c r="CP552" s="1408"/>
      <c r="CQ552" s="1404">
        <v>1</v>
      </c>
      <c r="CR552" s="1408"/>
      <c r="CS552" s="1404">
        <v>1</v>
      </c>
      <c r="CT552" s="1405" t="s">
        <v>407</v>
      </c>
      <c r="CU552" s="1408"/>
    </row>
    <row r="553" spans="1:99" hidden="1" x14ac:dyDescent="0.2">
      <c r="A553" s="1404">
        <v>2024</v>
      </c>
      <c r="B553" s="1405" t="s">
        <v>184</v>
      </c>
      <c r="C553" s="1405" t="s">
        <v>1096</v>
      </c>
      <c r="D553" s="1406">
        <v>1</v>
      </c>
      <c r="E553" s="1406">
        <v>0</v>
      </c>
      <c r="F553" s="1405" t="s">
        <v>238</v>
      </c>
      <c r="G553" s="1407" t="s">
        <v>705</v>
      </c>
      <c r="H553" s="1405" t="s">
        <v>407</v>
      </c>
      <c r="I553" s="1405" t="s">
        <v>694</v>
      </c>
      <c r="J553" s="1405" t="s">
        <v>323</v>
      </c>
      <c r="K553" s="1405" t="s">
        <v>752</v>
      </c>
      <c r="L553" s="1405" t="s">
        <v>407</v>
      </c>
      <c r="M553" s="1405" t="s">
        <v>407</v>
      </c>
      <c r="N553" s="1408"/>
      <c r="O553" s="1407">
        <v>126</v>
      </c>
      <c r="P553" s="1405" t="s">
        <v>695</v>
      </c>
      <c r="Q553" s="1405" t="s">
        <v>479</v>
      </c>
      <c r="R553" s="1409">
        <v>3033</v>
      </c>
      <c r="S553" s="1409">
        <v>2497</v>
      </c>
      <c r="T553" s="1409">
        <v>165</v>
      </c>
      <c r="U553" s="1407">
        <v>13767</v>
      </c>
      <c r="V553" s="1405" t="s">
        <v>696</v>
      </c>
      <c r="W553" s="1405" t="s">
        <v>706</v>
      </c>
      <c r="X553" s="1405" t="s">
        <v>707</v>
      </c>
      <c r="Y553" s="1405" t="s">
        <v>407</v>
      </c>
      <c r="Z553" s="1404">
        <v>1</v>
      </c>
      <c r="AA553" s="1404">
        <v>0</v>
      </c>
      <c r="AB553" s="1408"/>
      <c r="AC553" s="1408"/>
      <c r="AD553" s="1408"/>
      <c r="AE553" s="1408"/>
      <c r="AF553" s="1408"/>
      <c r="AG553" s="1408"/>
      <c r="AH553" s="1408"/>
      <c r="AI553" s="1406">
        <v>0</v>
      </c>
      <c r="AJ553" s="1408"/>
      <c r="AK553" s="1408"/>
      <c r="AL553" s="1408"/>
      <c r="AM553" s="1408"/>
      <c r="AN553" s="1408"/>
      <c r="AO553" s="1408"/>
      <c r="AP553" s="1408"/>
      <c r="AQ553" s="1406">
        <v>2450</v>
      </c>
      <c r="AR553" s="1404" t="s">
        <v>407</v>
      </c>
      <c r="AS553" s="1406">
        <v>6.7123287671232879</v>
      </c>
      <c r="AT553" s="1406">
        <v>0.80778107484338935</v>
      </c>
      <c r="AU553" s="1406">
        <v>2.2130988351873682E-3</v>
      </c>
      <c r="AV553" s="1406">
        <v>1.2249086695211533</v>
      </c>
      <c r="AW553" s="1406">
        <v>3.3559141630716527E-3</v>
      </c>
      <c r="AX553" s="1405" t="s">
        <v>407</v>
      </c>
      <c r="AY553" s="1404">
        <v>0</v>
      </c>
      <c r="AZ553" s="1405" t="s">
        <v>407</v>
      </c>
      <c r="BA553" s="1405" t="s">
        <v>407</v>
      </c>
      <c r="BB553" s="1408"/>
      <c r="BC553" s="1408"/>
      <c r="BD553" s="1404">
        <v>0</v>
      </c>
      <c r="BE553" s="1405" t="s">
        <v>407</v>
      </c>
      <c r="BF553" s="1405" t="s">
        <v>407</v>
      </c>
      <c r="BG553" s="1404">
        <v>0</v>
      </c>
      <c r="BH553" s="1405" t="s">
        <v>407</v>
      </c>
      <c r="BI553" s="1405" t="s">
        <v>407</v>
      </c>
      <c r="BJ553" s="1404">
        <v>0</v>
      </c>
      <c r="BK553" s="1404">
        <v>0</v>
      </c>
      <c r="BL553" s="1404">
        <v>0</v>
      </c>
      <c r="BM553" s="1404">
        <v>0</v>
      </c>
      <c r="BN553" s="1408"/>
      <c r="BO553" s="1404">
        <v>0</v>
      </c>
      <c r="BP553" s="1405" t="s">
        <v>407</v>
      </c>
      <c r="BQ553" s="1405" t="s">
        <v>407</v>
      </c>
      <c r="BR553" s="1404">
        <v>1</v>
      </c>
      <c r="BS553" s="1405" t="s">
        <v>713</v>
      </c>
      <c r="BT553" s="1405" t="s">
        <v>407</v>
      </c>
      <c r="BU553" s="1405" t="s">
        <v>407</v>
      </c>
      <c r="BV553" s="1405" t="s">
        <v>407</v>
      </c>
      <c r="BW553" s="1404">
        <v>0</v>
      </c>
      <c r="BX553" s="1405" t="s">
        <v>407</v>
      </c>
      <c r="BY553" s="1405" t="s">
        <v>407</v>
      </c>
      <c r="BZ553" s="1405" t="s">
        <v>407</v>
      </c>
      <c r="CA553" s="1404">
        <v>0</v>
      </c>
      <c r="CB553" s="1405" t="s">
        <v>407</v>
      </c>
      <c r="CC553" s="1405" t="s">
        <v>677</v>
      </c>
      <c r="CD553" s="1404" t="b">
        <v>0</v>
      </c>
      <c r="CE553" s="1404" t="b">
        <v>0</v>
      </c>
      <c r="CF553" s="1404" t="b">
        <v>0</v>
      </c>
      <c r="CG553" s="1404" t="b">
        <v>0</v>
      </c>
      <c r="CH553" s="1404" t="b">
        <v>0</v>
      </c>
      <c r="CI553" s="1404" t="b">
        <v>0</v>
      </c>
      <c r="CJ553" s="1404" t="b">
        <v>1</v>
      </c>
      <c r="CK553" s="1404" t="b">
        <v>0</v>
      </c>
      <c r="CL553" s="1404" t="b">
        <v>0</v>
      </c>
      <c r="CM553" s="1405" t="s">
        <v>698</v>
      </c>
      <c r="CN553" s="1408"/>
      <c r="CO553" s="1408"/>
      <c r="CP553" s="1408"/>
      <c r="CQ553" s="1404">
        <v>1</v>
      </c>
      <c r="CR553" s="1408"/>
      <c r="CS553" s="1404">
        <v>1</v>
      </c>
      <c r="CT553" s="1405" t="s">
        <v>407</v>
      </c>
      <c r="CU553" s="1408"/>
    </row>
    <row r="554" spans="1:99" hidden="1" x14ac:dyDescent="0.2">
      <c r="A554" s="1404">
        <v>2024</v>
      </c>
      <c r="B554" s="1405" t="s">
        <v>179</v>
      </c>
      <c r="C554" s="1405" t="s">
        <v>1061</v>
      </c>
      <c r="D554" s="1406">
        <v>1</v>
      </c>
      <c r="E554" s="1406">
        <v>0</v>
      </c>
      <c r="F554" s="1405" t="s">
        <v>238</v>
      </c>
      <c r="G554" s="1407" t="s">
        <v>705</v>
      </c>
      <c r="H554" s="1405" t="s">
        <v>407</v>
      </c>
      <c r="I554" s="1405" t="s">
        <v>694</v>
      </c>
      <c r="J554" s="1405" t="s">
        <v>303</v>
      </c>
      <c r="K554" s="1405" t="s">
        <v>1062</v>
      </c>
      <c r="L554" s="1405" t="s">
        <v>407</v>
      </c>
      <c r="M554" s="1405" t="s">
        <v>407</v>
      </c>
      <c r="N554" s="1408"/>
      <c r="O554" s="1407">
        <v>126</v>
      </c>
      <c r="P554" s="1405" t="s">
        <v>695</v>
      </c>
      <c r="Q554" s="1405" t="s">
        <v>474</v>
      </c>
      <c r="R554" s="1409">
        <v>12451</v>
      </c>
      <c r="S554" s="1409">
        <v>5130</v>
      </c>
      <c r="T554" s="1409">
        <v>691</v>
      </c>
      <c r="U554" s="1407">
        <v>13767</v>
      </c>
      <c r="V554" s="1405" t="s">
        <v>696</v>
      </c>
      <c r="W554" s="1405" t="s">
        <v>706</v>
      </c>
      <c r="X554" s="1405" t="s">
        <v>707</v>
      </c>
      <c r="Y554" s="1405" t="s">
        <v>407</v>
      </c>
      <c r="Z554" s="1404">
        <v>1</v>
      </c>
      <c r="AA554" s="1404">
        <v>0</v>
      </c>
      <c r="AB554" s="1408"/>
      <c r="AC554" s="1408"/>
      <c r="AD554" s="1408"/>
      <c r="AE554" s="1408"/>
      <c r="AF554" s="1408"/>
      <c r="AG554" s="1408"/>
      <c r="AH554" s="1408"/>
      <c r="AI554" s="1406">
        <v>0</v>
      </c>
      <c r="AJ554" s="1408"/>
      <c r="AK554" s="1408"/>
      <c r="AL554" s="1408"/>
      <c r="AM554" s="1408"/>
      <c r="AN554" s="1408"/>
      <c r="AO554" s="1408"/>
      <c r="AP554" s="1408"/>
      <c r="AQ554" s="1406">
        <v>32462</v>
      </c>
      <c r="AR554" s="1404" t="s">
        <v>407</v>
      </c>
      <c r="AS554" s="1406">
        <v>88.936986301369856</v>
      </c>
      <c r="AT554" s="1406">
        <v>2.6071801461729982</v>
      </c>
      <c r="AU554" s="1406">
        <v>7.1429593045835571E-3</v>
      </c>
      <c r="AV554" s="1406">
        <v>3.1632776206069164</v>
      </c>
      <c r="AW554" s="1406">
        <v>8.6665140290600445E-3</v>
      </c>
      <c r="AX554" s="1405" t="s">
        <v>407</v>
      </c>
      <c r="AY554" s="1404">
        <v>0</v>
      </c>
      <c r="AZ554" s="1405" t="s">
        <v>407</v>
      </c>
      <c r="BA554" s="1405" t="s">
        <v>407</v>
      </c>
      <c r="BB554" s="1408"/>
      <c r="BC554" s="1408"/>
      <c r="BD554" s="1404">
        <v>0</v>
      </c>
      <c r="BE554" s="1405" t="s">
        <v>407</v>
      </c>
      <c r="BF554" s="1405" t="s">
        <v>407</v>
      </c>
      <c r="BG554" s="1404">
        <v>0</v>
      </c>
      <c r="BH554" s="1405" t="s">
        <v>407</v>
      </c>
      <c r="BI554" s="1405" t="s">
        <v>407</v>
      </c>
      <c r="BJ554" s="1404">
        <v>0</v>
      </c>
      <c r="BK554" s="1404">
        <v>0</v>
      </c>
      <c r="BL554" s="1404">
        <v>0</v>
      </c>
      <c r="BM554" s="1404">
        <v>0</v>
      </c>
      <c r="BN554" s="1408"/>
      <c r="BO554" s="1404">
        <v>0</v>
      </c>
      <c r="BP554" s="1405" t="s">
        <v>407</v>
      </c>
      <c r="BQ554" s="1405" t="s">
        <v>407</v>
      </c>
      <c r="BR554" s="1404">
        <v>1</v>
      </c>
      <c r="BS554" s="1405" t="s">
        <v>898</v>
      </c>
      <c r="BT554" s="1405" t="s">
        <v>407</v>
      </c>
      <c r="BU554" s="1405" t="s">
        <v>407</v>
      </c>
      <c r="BV554" s="1405" t="s">
        <v>407</v>
      </c>
      <c r="BW554" s="1404">
        <v>0</v>
      </c>
      <c r="BX554" s="1405" t="s">
        <v>407</v>
      </c>
      <c r="BY554" s="1405" t="s">
        <v>407</v>
      </c>
      <c r="BZ554" s="1405" t="s">
        <v>407</v>
      </c>
      <c r="CA554" s="1404">
        <v>0</v>
      </c>
      <c r="CB554" s="1405" t="s">
        <v>407</v>
      </c>
      <c r="CC554" s="1405" t="s">
        <v>677</v>
      </c>
      <c r="CD554" s="1404" t="b">
        <v>0</v>
      </c>
      <c r="CE554" s="1404" t="b">
        <v>0</v>
      </c>
      <c r="CF554" s="1404" t="b">
        <v>0</v>
      </c>
      <c r="CG554" s="1404" t="b">
        <v>0</v>
      </c>
      <c r="CH554" s="1404" t="b">
        <v>0</v>
      </c>
      <c r="CI554" s="1404" t="b">
        <v>0</v>
      </c>
      <c r="CJ554" s="1404" t="b">
        <v>1</v>
      </c>
      <c r="CK554" s="1404" t="b">
        <v>0</v>
      </c>
      <c r="CL554" s="1404" t="b">
        <v>0</v>
      </c>
      <c r="CM554" s="1405" t="s">
        <v>698</v>
      </c>
      <c r="CN554" s="1408"/>
      <c r="CO554" s="1408"/>
      <c r="CP554" s="1408"/>
      <c r="CQ554" s="1404">
        <v>1</v>
      </c>
      <c r="CR554" s="1408"/>
      <c r="CS554" s="1404">
        <v>1</v>
      </c>
      <c r="CT554" s="1405" t="s">
        <v>407</v>
      </c>
      <c r="CU554" s="1408"/>
    </row>
    <row r="555" spans="1:99" hidden="1" x14ac:dyDescent="0.2">
      <c r="A555" s="1404">
        <v>2024</v>
      </c>
      <c r="B555" s="1405" t="s">
        <v>181</v>
      </c>
      <c r="C555" s="1405" t="s">
        <v>1178</v>
      </c>
      <c r="D555" s="1406">
        <v>1</v>
      </c>
      <c r="E555" s="1406">
        <v>0</v>
      </c>
      <c r="F555" s="1405" t="s">
        <v>238</v>
      </c>
      <c r="G555" s="1407" t="s">
        <v>705</v>
      </c>
      <c r="H555" s="1405" t="s">
        <v>407</v>
      </c>
      <c r="I555" s="1405" t="s">
        <v>694</v>
      </c>
      <c r="J555" s="1405" t="s">
        <v>312</v>
      </c>
      <c r="K555" s="1405" t="s">
        <v>319</v>
      </c>
      <c r="L555" s="1405" t="s">
        <v>407</v>
      </c>
      <c r="M555" s="1405" t="s">
        <v>407</v>
      </c>
      <c r="N555" s="1408"/>
      <c r="O555" s="1407">
        <v>126</v>
      </c>
      <c r="P555" s="1405" t="s">
        <v>695</v>
      </c>
      <c r="Q555" s="1405" t="s">
        <v>476</v>
      </c>
      <c r="R555" s="1409">
        <v>9194</v>
      </c>
      <c r="S555" s="1409">
        <v>4006</v>
      </c>
      <c r="T555" s="1409">
        <v>415</v>
      </c>
      <c r="U555" s="1407">
        <v>13767</v>
      </c>
      <c r="V555" s="1405" t="s">
        <v>696</v>
      </c>
      <c r="W555" s="1405" t="s">
        <v>706</v>
      </c>
      <c r="X555" s="1405" t="s">
        <v>707</v>
      </c>
      <c r="Y555" s="1405" t="s">
        <v>407</v>
      </c>
      <c r="Z555" s="1404">
        <v>1</v>
      </c>
      <c r="AA555" s="1404">
        <v>0</v>
      </c>
      <c r="AB555" s="1408"/>
      <c r="AC555" s="1408"/>
      <c r="AD555" s="1408"/>
      <c r="AE555" s="1408"/>
      <c r="AF555" s="1408"/>
      <c r="AG555" s="1408"/>
      <c r="AH555" s="1408"/>
      <c r="AI555" s="1406">
        <v>0</v>
      </c>
      <c r="AJ555" s="1408"/>
      <c r="AK555" s="1408"/>
      <c r="AL555" s="1408"/>
      <c r="AM555" s="1408"/>
      <c r="AN555" s="1408"/>
      <c r="AO555" s="1408"/>
      <c r="AP555" s="1408"/>
      <c r="AQ555" s="1406">
        <v>1079</v>
      </c>
      <c r="AR555" s="1404" t="s">
        <v>407</v>
      </c>
      <c r="AS555" s="1406">
        <v>2.956164383561644</v>
      </c>
      <c r="AT555" s="1406">
        <v>0.11735914726995866</v>
      </c>
      <c r="AU555" s="1406">
        <v>3.2153191032865388E-4</v>
      </c>
      <c r="AV555" s="1406">
        <v>0.77027359143490726</v>
      </c>
      <c r="AW555" s="1406">
        <v>2.1103386066709789E-3</v>
      </c>
      <c r="AX555" s="1405" t="s">
        <v>407</v>
      </c>
      <c r="AY555" s="1404">
        <v>0</v>
      </c>
      <c r="AZ555" s="1405" t="s">
        <v>407</v>
      </c>
      <c r="BA555" s="1405" t="s">
        <v>407</v>
      </c>
      <c r="BB555" s="1408"/>
      <c r="BC555" s="1408"/>
      <c r="BD555" s="1404">
        <v>0</v>
      </c>
      <c r="BE555" s="1405" t="s">
        <v>407</v>
      </c>
      <c r="BF555" s="1405" t="s">
        <v>407</v>
      </c>
      <c r="BG555" s="1404">
        <v>0</v>
      </c>
      <c r="BH555" s="1405" t="s">
        <v>407</v>
      </c>
      <c r="BI555" s="1405" t="s">
        <v>407</v>
      </c>
      <c r="BJ555" s="1404">
        <v>0</v>
      </c>
      <c r="BK555" s="1404">
        <v>0</v>
      </c>
      <c r="BL555" s="1404">
        <v>0</v>
      </c>
      <c r="BM555" s="1404">
        <v>0</v>
      </c>
      <c r="BN555" s="1408"/>
      <c r="BO555" s="1404">
        <v>0</v>
      </c>
      <c r="BP555" s="1405" t="s">
        <v>407</v>
      </c>
      <c r="BQ555" s="1405" t="s">
        <v>407</v>
      </c>
      <c r="BR555" s="1404">
        <v>1</v>
      </c>
      <c r="BS555" s="1405" t="s">
        <v>713</v>
      </c>
      <c r="BT555" s="1405" t="s">
        <v>407</v>
      </c>
      <c r="BU555" s="1405" t="s">
        <v>407</v>
      </c>
      <c r="BV555" s="1405" t="s">
        <v>407</v>
      </c>
      <c r="BW555" s="1404">
        <v>0</v>
      </c>
      <c r="BX555" s="1405" t="s">
        <v>407</v>
      </c>
      <c r="BY555" s="1405" t="s">
        <v>407</v>
      </c>
      <c r="BZ555" s="1405" t="s">
        <v>407</v>
      </c>
      <c r="CA555" s="1404">
        <v>0</v>
      </c>
      <c r="CB555" s="1405" t="s">
        <v>407</v>
      </c>
      <c r="CC555" s="1405" t="s">
        <v>677</v>
      </c>
      <c r="CD555" s="1404" t="b">
        <v>0</v>
      </c>
      <c r="CE555" s="1404" t="b">
        <v>0</v>
      </c>
      <c r="CF555" s="1404" t="b">
        <v>0</v>
      </c>
      <c r="CG555" s="1404" t="b">
        <v>0</v>
      </c>
      <c r="CH555" s="1404" t="b">
        <v>0</v>
      </c>
      <c r="CI555" s="1404" t="b">
        <v>0</v>
      </c>
      <c r="CJ555" s="1404" t="b">
        <v>1</v>
      </c>
      <c r="CK555" s="1404" t="b">
        <v>0</v>
      </c>
      <c r="CL555" s="1404" t="b">
        <v>0</v>
      </c>
      <c r="CM555" s="1405" t="s">
        <v>698</v>
      </c>
      <c r="CN555" s="1408"/>
      <c r="CO555" s="1408"/>
      <c r="CP555" s="1408"/>
      <c r="CQ555" s="1404">
        <v>1</v>
      </c>
      <c r="CR555" s="1408"/>
      <c r="CS555" s="1404">
        <v>1</v>
      </c>
      <c r="CT555" s="1405" t="s">
        <v>407</v>
      </c>
      <c r="CU555" s="1408"/>
    </row>
    <row r="556" spans="1:99" hidden="1" x14ac:dyDescent="0.2">
      <c r="A556" s="1404">
        <v>2024</v>
      </c>
      <c r="B556" s="1405" t="s">
        <v>184</v>
      </c>
      <c r="C556" s="1405" t="s">
        <v>1261</v>
      </c>
      <c r="D556" s="1406">
        <v>1</v>
      </c>
      <c r="E556" s="1406">
        <v>0</v>
      </c>
      <c r="F556" s="1405" t="s">
        <v>238</v>
      </c>
      <c r="G556" s="1407" t="s">
        <v>705</v>
      </c>
      <c r="H556" s="1405" t="s">
        <v>407</v>
      </c>
      <c r="I556" s="1405" t="s">
        <v>694</v>
      </c>
      <c r="J556" s="1405" t="s">
        <v>323</v>
      </c>
      <c r="K556" s="1405" t="s">
        <v>1109</v>
      </c>
      <c r="L556" s="1405" t="s">
        <v>407</v>
      </c>
      <c r="M556" s="1405" t="s">
        <v>407</v>
      </c>
      <c r="N556" s="1408"/>
      <c r="O556" s="1407">
        <v>126</v>
      </c>
      <c r="P556" s="1405" t="s">
        <v>695</v>
      </c>
      <c r="Q556" s="1405" t="s">
        <v>479</v>
      </c>
      <c r="R556" s="1409">
        <v>3183</v>
      </c>
      <c r="S556" s="1409">
        <v>1640</v>
      </c>
      <c r="T556" s="1409">
        <v>173</v>
      </c>
      <c r="U556" s="1407">
        <v>13767</v>
      </c>
      <c r="V556" s="1405" t="s">
        <v>696</v>
      </c>
      <c r="W556" s="1405" t="s">
        <v>706</v>
      </c>
      <c r="X556" s="1405" t="s">
        <v>707</v>
      </c>
      <c r="Y556" s="1405" t="s">
        <v>407</v>
      </c>
      <c r="Z556" s="1404">
        <v>1</v>
      </c>
      <c r="AA556" s="1404">
        <v>0</v>
      </c>
      <c r="AB556" s="1408"/>
      <c r="AC556" s="1408"/>
      <c r="AD556" s="1408"/>
      <c r="AE556" s="1408"/>
      <c r="AF556" s="1408"/>
      <c r="AG556" s="1408"/>
      <c r="AH556" s="1408"/>
      <c r="AI556" s="1406">
        <v>0</v>
      </c>
      <c r="AJ556" s="1408"/>
      <c r="AK556" s="1408"/>
      <c r="AL556" s="1408"/>
      <c r="AM556" s="1408"/>
      <c r="AN556" s="1408"/>
      <c r="AO556" s="1408"/>
      <c r="AP556" s="1408"/>
      <c r="AQ556" s="1406">
        <v>10100</v>
      </c>
      <c r="AR556" s="1404" t="s">
        <v>407</v>
      </c>
      <c r="AS556" s="1406">
        <v>27.671232876712327</v>
      </c>
      <c r="AT556" s="1406">
        <v>3.1731071316368205</v>
      </c>
      <c r="AU556" s="1406">
        <v>8.6934441962652608E-3</v>
      </c>
      <c r="AV556" s="1406">
        <v>1.2249086695211533</v>
      </c>
      <c r="AW556" s="1406">
        <v>3.3559141630716527E-3</v>
      </c>
      <c r="AX556" s="1405" t="s">
        <v>407</v>
      </c>
      <c r="AY556" s="1404">
        <v>0</v>
      </c>
      <c r="AZ556" s="1405" t="s">
        <v>407</v>
      </c>
      <c r="BA556" s="1405" t="s">
        <v>407</v>
      </c>
      <c r="BB556" s="1408"/>
      <c r="BC556" s="1408"/>
      <c r="BD556" s="1404">
        <v>0</v>
      </c>
      <c r="BE556" s="1405" t="s">
        <v>407</v>
      </c>
      <c r="BF556" s="1405" t="s">
        <v>407</v>
      </c>
      <c r="BG556" s="1404">
        <v>0</v>
      </c>
      <c r="BH556" s="1405" t="s">
        <v>407</v>
      </c>
      <c r="BI556" s="1405" t="s">
        <v>407</v>
      </c>
      <c r="BJ556" s="1404">
        <v>0</v>
      </c>
      <c r="BK556" s="1404">
        <v>0</v>
      </c>
      <c r="BL556" s="1404">
        <v>0</v>
      </c>
      <c r="BM556" s="1404">
        <v>0</v>
      </c>
      <c r="BN556" s="1408"/>
      <c r="BO556" s="1404">
        <v>0</v>
      </c>
      <c r="BP556" s="1405" t="s">
        <v>407</v>
      </c>
      <c r="BQ556" s="1405" t="s">
        <v>407</v>
      </c>
      <c r="BR556" s="1404">
        <v>1</v>
      </c>
      <c r="BS556" s="1405" t="s">
        <v>713</v>
      </c>
      <c r="BT556" s="1405" t="s">
        <v>407</v>
      </c>
      <c r="BU556" s="1405" t="s">
        <v>407</v>
      </c>
      <c r="BV556" s="1405" t="s">
        <v>407</v>
      </c>
      <c r="BW556" s="1404">
        <v>0</v>
      </c>
      <c r="BX556" s="1405" t="s">
        <v>407</v>
      </c>
      <c r="BY556" s="1405" t="s">
        <v>407</v>
      </c>
      <c r="BZ556" s="1405" t="s">
        <v>407</v>
      </c>
      <c r="CA556" s="1404">
        <v>0</v>
      </c>
      <c r="CB556" s="1405" t="s">
        <v>407</v>
      </c>
      <c r="CC556" s="1405" t="s">
        <v>677</v>
      </c>
      <c r="CD556" s="1404" t="b">
        <v>0</v>
      </c>
      <c r="CE556" s="1404" t="b">
        <v>0</v>
      </c>
      <c r="CF556" s="1404" t="b">
        <v>0</v>
      </c>
      <c r="CG556" s="1404" t="b">
        <v>0</v>
      </c>
      <c r="CH556" s="1404" t="b">
        <v>0</v>
      </c>
      <c r="CI556" s="1404" t="b">
        <v>0</v>
      </c>
      <c r="CJ556" s="1404" t="b">
        <v>1</v>
      </c>
      <c r="CK556" s="1404" t="b">
        <v>0</v>
      </c>
      <c r="CL556" s="1404" t="b">
        <v>0</v>
      </c>
      <c r="CM556" s="1405" t="s">
        <v>698</v>
      </c>
      <c r="CN556" s="1408"/>
      <c r="CO556" s="1408"/>
      <c r="CP556" s="1408"/>
      <c r="CQ556" s="1404">
        <v>1</v>
      </c>
      <c r="CR556" s="1408"/>
      <c r="CS556" s="1404">
        <v>1</v>
      </c>
      <c r="CT556" s="1405" t="s">
        <v>407</v>
      </c>
      <c r="CU556" s="1408"/>
    </row>
    <row r="557" spans="1:99" hidden="1" x14ac:dyDescent="0.2">
      <c r="A557" s="1404">
        <v>2024</v>
      </c>
      <c r="B557" s="1405" t="s">
        <v>182</v>
      </c>
      <c r="C557" s="1405" t="s">
        <v>1122</v>
      </c>
      <c r="D557" s="1406">
        <v>1</v>
      </c>
      <c r="E557" s="1406">
        <v>0</v>
      </c>
      <c r="F557" s="1405" t="s">
        <v>238</v>
      </c>
      <c r="G557" s="1407" t="s">
        <v>705</v>
      </c>
      <c r="H557" s="1405" t="s">
        <v>407</v>
      </c>
      <c r="I557" s="1405" t="s">
        <v>694</v>
      </c>
      <c r="J557" s="1405" t="s">
        <v>315</v>
      </c>
      <c r="K557" s="1405" t="s">
        <v>1123</v>
      </c>
      <c r="L557" s="1405" t="s">
        <v>407</v>
      </c>
      <c r="M557" s="1405" t="s">
        <v>407</v>
      </c>
      <c r="N557" s="1408"/>
      <c r="O557" s="1407">
        <v>126</v>
      </c>
      <c r="P557" s="1405" t="s">
        <v>695</v>
      </c>
      <c r="Q557" s="1405" t="s">
        <v>477</v>
      </c>
      <c r="R557" s="1409">
        <v>6926</v>
      </c>
      <c r="S557" s="1409">
        <v>3266</v>
      </c>
      <c r="T557" s="1409">
        <v>232</v>
      </c>
      <c r="U557" s="1407">
        <v>13767</v>
      </c>
      <c r="V557" s="1405" t="s">
        <v>696</v>
      </c>
      <c r="W557" s="1405" t="s">
        <v>706</v>
      </c>
      <c r="X557" s="1405" t="s">
        <v>707</v>
      </c>
      <c r="Y557" s="1405" t="s">
        <v>407</v>
      </c>
      <c r="Z557" s="1404">
        <v>1</v>
      </c>
      <c r="AA557" s="1404">
        <v>0</v>
      </c>
      <c r="AB557" s="1408"/>
      <c r="AC557" s="1408"/>
      <c r="AD557" s="1408"/>
      <c r="AE557" s="1408"/>
      <c r="AF557" s="1408"/>
      <c r="AG557" s="1408"/>
      <c r="AH557" s="1408"/>
      <c r="AI557" s="1406">
        <v>0</v>
      </c>
      <c r="AJ557" s="1408"/>
      <c r="AK557" s="1408"/>
      <c r="AL557" s="1408"/>
      <c r="AM557" s="1408"/>
      <c r="AN557" s="1408"/>
      <c r="AO557" s="1408"/>
      <c r="AP557" s="1408"/>
      <c r="AQ557" s="1406">
        <v>88920</v>
      </c>
      <c r="AR557" s="1404" t="s">
        <v>407</v>
      </c>
      <c r="AS557" s="1406">
        <v>243.61643835616439</v>
      </c>
      <c r="AT557" s="1406">
        <v>12.838579266531909</v>
      </c>
      <c r="AU557" s="1406">
        <v>3.5174189771320301E-2</v>
      </c>
      <c r="AV557" s="1406">
        <v>1.0953373836143365</v>
      </c>
      <c r="AW557" s="1406">
        <v>3.0009243386694153E-3</v>
      </c>
      <c r="AX557" s="1405" t="s">
        <v>407</v>
      </c>
      <c r="AY557" s="1404">
        <v>0</v>
      </c>
      <c r="AZ557" s="1405" t="s">
        <v>407</v>
      </c>
      <c r="BA557" s="1405" t="s">
        <v>407</v>
      </c>
      <c r="BB557" s="1408"/>
      <c r="BC557" s="1408"/>
      <c r="BD557" s="1404">
        <v>0</v>
      </c>
      <c r="BE557" s="1405" t="s">
        <v>407</v>
      </c>
      <c r="BF557" s="1405" t="s">
        <v>407</v>
      </c>
      <c r="BG557" s="1404">
        <v>0</v>
      </c>
      <c r="BH557" s="1405" t="s">
        <v>407</v>
      </c>
      <c r="BI557" s="1405" t="s">
        <v>407</v>
      </c>
      <c r="BJ557" s="1404">
        <v>0</v>
      </c>
      <c r="BK557" s="1404">
        <v>0</v>
      </c>
      <c r="BL557" s="1404">
        <v>0</v>
      </c>
      <c r="BM557" s="1404">
        <v>0</v>
      </c>
      <c r="BN557" s="1408"/>
      <c r="BO557" s="1404">
        <v>0</v>
      </c>
      <c r="BP557" s="1405" t="s">
        <v>407</v>
      </c>
      <c r="BQ557" s="1405" t="s">
        <v>407</v>
      </c>
      <c r="BR557" s="1404">
        <v>1</v>
      </c>
      <c r="BS557" s="1405" t="s">
        <v>713</v>
      </c>
      <c r="BT557" s="1405" t="s">
        <v>407</v>
      </c>
      <c r="BU557" s="1405" t="s">
        <v>407</v>
      </c>
      <c r="BV557" s="1405" t="s">
        <v>1329</v>
      </c>
      <c r="BW557" s="1404">
        <v>0</v>
      </c>
      <c r="BX557" s="1405" t="s">
        <v>407</v>
      </c>
      <c r="BY557" s="1405" t="s">
        <v>407</v>
      </c>
      <c r="BZ557" s="1405" t="s">
        <v>407</v>
      </c>
      <c r="CA557" s="1404">
        <v>0</v>
      </c>
      <c r="CB557" s="1405" t="s">
        <v>407</v>
      </c>
      <c r="CC557" s="1405" t="s">
        <v>677</v>
      </c>
      <c r="CD557" s="1404" t="b">
        <v>0</v>
      </c>
      <c r="CE557" s="1404" t="b">
        <v>0</v>
      </c>
      <c r="CF557" s="1404" t="b">
        <v>0</v>
      </c>
      <c r="CG557" s="1404" t="b">
        <v>0</v>
      </c>
      <c r="CH557" s="1404" t="b">
        <v>0</v>
      </c>
      <c r="CI557" s="1404" t="b">
        <v>0</v>
      </c>
      <c r="CJ557" s="1404" t="b">
        <v>1</v>
      </c>
      <c r="CK557" s="1404" t="b">
        <v>0</v>
      </c>
      <c r="CL557" s="1404" t="b">
        <v>0</v>
      </c>
      <c r="CM557" s="1405" t="s">
        <v>698</v>
      </c>
      <c r="CN557" s="1408"/>
      <c r="CO557" s="1408"/>
      <c r="CP557" s="1408"/>
      <c r="CQ557" s="1404">
        <v>1</v>
      </c>
      <c r="CR557" s="1408"/>
      <c r="CS557" s="1404">
        <v>1</v>
      </c>
      <c r="CT557" s="1405" t="s">
        <v>407</v>
      </c>
      <c r="CU557" s="1408"/>
    </row>
    <row r="558" spans="1:99" hidden="1" x14ac:dyDescent="0.2">
      <c r="A558" s="1404">
        <v>2024</v>
      </c>
      <c r="B558" s="1405" t="s">
        <v>181</v>
      </c>
      <c r="C558" s="1405" t="s">
        <v>1272</v>
      </c>
      <c r="D558" s="1406">
        <v>1</v>
      </c>
      <c r="E558" s="1406">
        <v>0</v>
      </c>
      <c r="F558" s="1405" t="s">
        <v>238</v>
      </c>
      <c r="G558" s="1407" t="s">
        <v>705</v>
      </c>
      <c r="H558" s="1405" t="s">
        <v>407</v>
      </c>
      <c r="I558" s="1405" t="s">
        <v>694</v>
      </c>
      <c r="J558" s="1405" t="s">
        <v>312</v>
      </c>
      <c r="K558" s="1405" t="s">
        <v>1273</v>
      </c>
      <c r="L558" s="1405" t="s">
        <v>407</v>
      </c>
      <c r="M558" s="1405" t="s">
        <v>407</v>
      </c>
      <c r="N558" s="1408"/>
      <c r="O558" s="1407">
        <v>126</v>
      </c>
      <c r="P558" s="1405" t="s">
        <v>695</v>
      </c>
      <c r="Q558" s="1405" t="s">
        <v>476</v>
      </c>
      <c r="R558" s="1409">
        <v>34029</v>
      </c>
      <c r="S558" s="1409">
        <v>17360</v>
      </c>
      <c r="T558" s="1409">
        <v>1957</v>
      </c>
      <c r="U558" s="1407">
        <v>13767</v>
      </c>
      <c r="V558" s="1405" t="s">
        <v>696</v>
      </c>
      <c r="W558" s="1405" t="s">
        <v>706</v>
      </c>
      <c r="X558" s="1405" t="s">
        <v>707</v>
      </c>
      <c r="Y558" s="1405" t="s">
        <v>407</v>
      </c>
      <c r="Z558" s="1404">
        <v>1</v>
      </c>
      <c r="AA558" s="1404">
        <v>0</v>
      </c>
      <c r="AB558" s="1408"/>
      <c r="AC558" s="1408"/>
      <c r="AD558" s="1408"/>
      <c r="AE558" s="1408"/>
      <c r="AF558" s="1408"/>
      <c r="AG558" s="1408"/>
      <c r="AH558" s="1408"/>
      <c r="AI558" s="1406">
        <v>0</v>
      </c>
      <c r="AJ558" s="1408"/>
      <c r="AK558" s="1408"/>
      <c r="AL558" s="1408"/>
      <c r="AM558" s="1408"/>
      <c r="AN558" s="1408"/>
      <c r="AO558" s="1408"/>
      <c r="AP558" s="1408"/>
      <c r="AQ558" s="1406">
        <v>462</v>
      </c>
      <c r="AR558" s="1404" t="s">
        <v>407</v>
      </c>
      <c r="AS558" s="1406">
        <v>1.2657534246575342</v>
      </c>
      <c r="AT558" s="1406">
        <v>1.357665520585383E-2</v>
      </c>
      <c r="AU558" s="1406">
        <v>3.7196315632476245E-5</v>
      </c>
      <c r="AV558" s="1406">
        <v>0.77027359143490726</v>
      </c>
      <c r="AW558" s="1406">
        <v>2.1103386066709789E-3</v>
      </c>
      <c r="AX558" s="1405" t="s">
        <v>407</v>
      </c>
      <c r="AY558" s="1404">
        <v>0</v>
      </c>
      <c r="AZ558" s="1405" t="s">
        <v>407</v>
      </c>
      <c r="BA558" s="1405" t="s">
        <v>407</v>
      </c>
      <c r="BB558" s="1408"/>
      <c r="BC558" s="1408"/>
      <c r="BD558" s="1404">
        <v>0</v>
      </c>
      <c r="BE558" s="1405" t="s">
        <v>407</v>
      </c>
      <c r="BF558" s="1405" t="s">
        <v>407</v>
      </c>
      <c r="BG558" s="1404">
        <v>0</v>
      </c>
      <c r="BH558" s="1405" t="s">
        <v>407</v>
      </c>
      <c r="BI558" s="1405" t="s">
        <v>407</v>
      </c>
      <c r="BJ558" s="1404">
        <v>0</v>
      </c>
      <c r="BK558" s="1404">
        <v>0</v>
      </c>
      <c r="BL558" s="1404">
        <v>0</v>
      </c>
      <c r="BM558" s="1404">
        <v>0</v>
      </c>
      <c r="BN558" s="1408"/>
      <c r="BO558" s="1404">
        <v>0</v>
      </c>
      <c r="BP558" s="1405" t="s">
        <v>407</v>
      </c>
      <c r="BQ558" s="1405" t="s">
        <v>407</v>
      </c>
      <c r="BR558" s="1404">
        <v>1</v>
      </c>
      <c r="BS558" s="1405" t="s">
        <v>751</v>
      </c>
      <c r="BT558" s="1405" t="s">
        <v>407</v>
      </c>
      <c r="BU558" s="1405" t="s">
        <v>407</v>
      </c>
      <c r="BV558" s="1405" t="s">
        <v>407</v>
      </c>
      <c r="BW558" s="1404">
        <v>0</v>
      </c>
      <c r="BX558" s="1405" t="s">
        <v>407</v>
      </c>
      <c r="BY558" s="1405" t="s">
        <v>407</v>
      </c>
      <c r="BZ558" s="1405" t="s">
        <v>407</v>
      </c>
      <c r="CA558" s="1404">
        <v>0</v>
      </c>
      <c r="CB558" s="1405" t="s">
        <v>407</v>
      </c>
      <c r="CC558" s="1405" t="s">
        <v>677</v>
      </c>
      <c r="CD558" s="1404" t="b">
        <v>0</v>
      </c>
      <c r="CE558" s="1404" t="b">
        <v>0</v>
      </c>
      <c r="CF558" s="1404" t="b">
        <v>0</v>
      </c>
      <c r="CG558" s="1404" t="b">
        <v>0</v>
      </c>
      <c r="CH558" s="1404" t="b">
        <v>0</v>
      </c>
      <c r="CI558" s="1404" t="b">
        <v>0</v>
      </c>
      <c r="CJ558" s="1404" t="b">
        <v>1</v>
      </c>
      <c r="CK558" s="1404" t="b">
        <v>0</v>
      </c>
      <c r="CL558" s="1404" t="b">
        <v>0</v>
      </c>
      <c r="CM558" s="1405" t="s">
        <v>698</v>
      </c>
      <c r="CN558" s="1408"/>
      <c r="CO558" s="1408"/>
      <c r="CP558" s="1408"/>
      <c r="CQ558" s="1404">
        <v>1</v>
      </c>
      <c r="CR558" s="1408"/>
      <c r="CS558" s="1404">
        <v>1</v>
      </c>
      <c r="CT558" s="1405" t="s">
        <v>407</v>
      </c>
      <c r="CU558" s="1408"/>
    </row>
    <row r="559" spans="1:99" hidden="1" x14ac:dyDescent="0.2">
      <c r="A559" s="1404">
        <v>2024</v>
      </c>
      <c r="B559" s="1405" t="s">
        <v>182</v>
      </c>
      <c r="C559" s="1405" t="s">
        <v>1116</v>
      </c>
      <c r="D559" s="1406">
        <v>1</v>
      </c>
      <c r="E559" s="1406">
        <v>0</v>
      </c>
      <c r="F559" s="1405" t="s">
        <v>238</v>
      </c>
      <c r="G559" s="1407" t="s">
        <v>705</v>
      </c>
      <c r="H559" s="1405" t="s">
        <v>407</v>
      </c>
      <c r="I559" s="1405" t="s">
        <v>694</v>
      </c>
      <c r="J559" s="1405" t="s">
        <v>315</v>
      </c>
      <c r="K559" s="1405" t="s">
        <v>762</v>
      </c>
      <c r="L559" s="1405" t="s">
        <v>407</v>
      </c>
      <c r="M559" s="1405" t="s">
        <v>407</v>
      </c>
      <c r="N559" s="1408"/>
      <c r="O559" s="1407">
        <v>126</v>
      </c>
      <c r="P559" s="1405" t="s">
        <v>695</v>
      </c>
      <c r="Q559" s="1405" t="s">
        <v>477</v>
      </c>
      <c r="R559" s="1409">
        <v>4130</v>
      </c>
      <c r="S559" s="1409">
        <v>2013</v>
      </c>
      <c r="T559" s="1409">
        <v>188</v>
      </c>
      <c r="U559" s="1407">
        <v>13767</v>
      </c>
      <c r="V559" s="1405" t="s">
        <v>696</v>
      </c>
      <c r="W559" s="1405" t="s">
        <v>706</v>
      </c>
      <c r="X559" s="1405" t="s">
        <v>707</v>
      </c>
      <c r="Y559" s="1405" t="s">
        <v>407</v>
      </c>
      <c r="Z559" s="1404">
        <v>1</v>
      </c>
      <c r="AA559" s="1404">
        <v>0</v>
      </c>
      <c r="AB559" s="1408"/>
      <c r="AC559" s="1408"/>
      <c r="AD559" s="1408"/>
      <c r="AE559" s="1408"/>
      <c r="AF559" s="1408"/>
      <c r="AG559" s="1408"/>
      <c r="AH559" s="1408"/>
      <c r="AI559" s="1406">
        <v>9990</v>
      </c>
      <c r="AJ559" s="1408"/>
      <c r="AK559" s="1408"/>
      <c r="AL559" s="1408"/>
      <c r="AM559" s="1408"/>
      <c r="AN559" s="1408"/>
      <c r="AO559" s="1408"/>
      <c r="AP559" s="1408"/>
      <c r="AQ559" s="1406">
        <v>20730</v>
      </c>
      <c r="AR559" s="1404" t="s">
        <v>407</v>
      </c>
      <c r="AS559" s="1406">
        <v>56.794520547945204</v>
      </c>
      <c r="AT559" s="1406">
        <v>5.0193704600484264</v>
      </c>
      <c r="AU559" s="1406">
        <v>1.3751699890543635E-2</v>
      </c>
      <c r="AV559" s="1406">
        <v>1.0953373836143365</v>
      </c>
      <c r="AW559" s="1406">
        <v>3.0009243386694153E-3</v>
      </c>
      <c r="AX559" s="1405" t="s">
        <v>407</v>
      </c>
      <c r="AY559" s="1404">
        <v>0</v>
      </c>
      <c r="AZ559" s="1405" t="s">
        <v>407</v>
      </c>
      <c r="BA559" s="1405" t="s">
        <v>407</v>
      </c>
      <c r="BB559" s="1408"/>
      <c r="BC559" s="1408"/>
      <c r="BD559" s="1404">
        <v>0</v>
      </c>
      <c r="BE559" s="1405" t="s">
        <v>407</v>
      </c>
      <c r="BF559" s="1405" t="s">
        <v>407</v>
      </c>
      <c r="BG559" s="1404">
        <v>0</v>
      </c>
      <c r="BH559" s="1405" t="s">
        <v>407</v>
      </c>
      <c r="BI559" s="1405" t="s">
        <v>407</v>
      </c>
      <c r="BJ559" s="1404">
        <v>0</v>
      </c>
      <c r="BK559" s="1404">
        <v>0</v>
      </c>
      <c r="BL559" s="1404">
        <v>0</v>
      </c>
      <c r="BM559" s="1404">
        <v>0</v>
      </c>
      <c r="BN559" s="1408"/>
      <c r="BO559" s="1404">
        <v>0</v>
      </c>
      <c r="BP559" s="1405" t="s">
        <v>407</v>
      </c>
      <c r="BQ559" s="1405" t="s">
        <v>407</v>
      </c>
      <c r="BR559" s="1404">
        <v>1</v>
      </c>
      <c r="BS559" s="1405" t="s">
        <v>784</v>
      </c>
      <c r="BT559" s="1405" t="s">
        <v>407</v>
      </c>
      <c r="BU559" s="1405" t="s">
        <v>407</v>
      </c>
      <c r="BV559" s="1405" t="s">
        <v>407</v>
      </c>
      <c r="BW559" s="1404">
        <v>0</v>
      </c>
      <c r="BX559" s="1405" t="s">
        <v>407</v>
      </c>
      <c r="BY559" s="1405" t="s">
        <v>407</v>
      </c>
      <c r="BZ559" s="1405" t="s">
        <v>407</v>
      </c>
      <c r="CA559" s="1404">
        <v>0</v>
      </c>
      <c r="CB559" s="1405" t="s">
        <v>407</v>
      </c>
      <c r="CC559" s="1405" t="s">
        <v>677</v>
      </c>
      <c r="CD559" s="1404" t="b">
        <v>0</v>
      </c>
      <c r="CE559" s="1404" t="b">
        <v>0</v>
      </c>
      <c r="CF559" s="1404" t="b">
        <v>0</v>
      </c>
      <c r="CG559" s="1404" t="b">
        <v>0</v>
      </c>
      <c r="CH559" s="1404" t="b">
        <v>0</v>
      </c>
      <c r="CI559" s="1404" t="b">
        <v>0</v>
      </c>
      <c r="CJ559" s="1404" t="b">
        <v>1</v>
      </c>
      <c r="CK559" s="1404" t="b">
        <v>0</v>
      </c>
      <c r="CL559" s="1404" t="b">
        <v>0</v>
      </c>
      <c r="CM559" s="1405" t="s">
        <v>698</v>
      </c>
      <c r="CN559" s="1408"/>
      <c r="CO559" s="1408"/>
      <c r="CP559" s="1408"/>
      <c r="CQ559" s="1404">
        <v>1</v>
      </c>
      <c r="CR559" s="1408"/>
      <c r="CS559" s="1404">
        <v>1</v>
      </c>
      <c r="CT559" s="1405" t="s">
        <v>407</v>
      </c>
      <c r="CU559" s="1408"/>
    </row>
    <row r="560" spans="1:99" hidden="1" x14ac:dyDescent="0.2">
      <c r="A560" s="1404">
        <v>2024</v>
      </c>
      <c r="B560" s="1405" t="s">
        <v>182</v>
      </c>
      <c r="C560" s="1405" t="s">
        <v>477</v>
      </c>
      <c r="D560" s="1406">
        <v>1</v>
      </c>
      <c r="E560" s="1406">
        <v>0</v>
      </c>
      <c r="F560" s="1405" t="s">
        <v>238</v>
      </c>
      <c r="G560" s="1407" t="s">
        <v>705</v>
      </c>
      <c r="H560" s="1405" t="s">
        <v>407</v>
      </c>
      <c r="I560" s="1405" t="s">
        <v>694</v>
      </c>
      <c r="J560" s="1405" t="s">
        <v>315</v>
      </c>
      <c r="K560" s="1405" t="s">
        <v>1115</v>
      </c>
      <c r="L560" s="1405" t="s">
        <v>407</v>
      </c>
      <c r="M560" s="1405" t="s">
        <v>407</v>
      </c>
      <c r="N560" s="1408"/>
      <c r="O560" s="1407">
        <v>126</v>
      </c>
      <c r="P560" s="1405" t="s">
        <v>695</v>
      </c>
      <c r="Q560" s="1405" t="s">
        <v>477</v>
      </c>
      <c r="R560" s="1409">
        <v>47268</v>
      </c>
      <c r="S560" s="1409">
        <v>23917</v>
      </c>
      <c r="T560" s="1409">
        <v>5051</v>
      </c>
      <c r="U560" s="1407">
        <v>13767</v>
      </c>
      <c r="V560" s="1405" t="s">
        <v>696</v>
      </c>
      <c r="W560" s="1405" t="s">
        <v>706</v>
      </c>
      <c r="X560" s="1405" t="s">
        <v>707</v>
      </c>
      <c r="Y560" s="1405" t="s">
        <v>407</v>
      </c>
      <c r="Z560" s="1404">
        <v>1</v>
      </c>
      <c r="AA560" s="1404">
        <v>0</v>
      </c>
      <c r="AB560" s="1408"/>
      <c r="AC560" s="1408"/>
      <c r="AD560" s="1408"/>
      <c r="AE560" s="1408"/>
      <c r="AF560" s="1408"/>
      <c r="AG560" s="1408"/>
      <c r="AH560" s="1408"/>
      <c r="AI560" s="1406">
        <v>0</v>
      </c>
      <c r="AJ560" s="1408"/>
      <c r="AK560" s="1408"/>
      <c r="AL560" s="1408"/>
      <c r="AM560" s="1408"/>
      <c r="AN560" s="1408"/>
      <c r="AO560" s="1408"/>
      <c r="AP560" s="1408"/>
      <c r="AQ560" s="1406">
        <v>47383</v>
      </c>
      <c r="AR560" s="1404" t="s">
        <v>407</v>
      </c>
      <c r="AS560" s="1406">
        <v>129.81643835616438</v>
      </c>
      <c r="AT560" s="1406">
        <v>1.0024329356012525</v>
      </c>
      <c r="AU560" s="1406">
        <v>2.7463916043869931E-3</v>
      </c>
      <c r="AV560" s="1406">
        <v>1.0953373836143365</v>
      </c>
      <c r="AW560" s="1406">
        <v>3.0009243386694153E-3</v>
      </c>
      <c r="AX560" s="1405" t="s">
        <v>407</v>
      </c>
      <c r="AY560" s="1404">
        <v>0</v>
      </c>
      <c r="AZ560" s="1405" t="s">
        <v>407</v>
      </c>
      <c r="BA560" s="1405" t="s">
        <v>407</v>
      </c>
      <c r="BB560" s="1408"/>
      <c r="BC560" s="1408"/>
      <c r="BD560" s="1404">
        <v>0</v>
      </c>
      <c r="BE560" s="1405" t="s">
        <v>407</v>
      </c>
      <c r="BF560" s="1405" t="s">
        <v>407</v>
      </c>
      <c r="BG560" s="1404">
        <v>0</v>
      </c>
      <c r="BH560" s="1405" t="s">
        <v>407</v>
      </c>
      <c r="BI560" s="1405" t="s">
        <v>407</v>
      </c>
      <c r="BJ560" s="1404">
        <v>0</v>
      </c>
      <c r="BK560" s="1404">
        <v>0</v>
      </c>
      <c r="BL560" s="1404">
        <v>0</v>
      </c>
      <c r="BM560" s="1404">
        <v>0</v>
      </c>
      <c r="BN560" s="1408"/>
      <c r="BO560" s="1404">
        <v>0</v>
      </c>
      <c r="BP560" s="1405" t="s">
        <v>407</v>
      </c>
      <c r="BQ560" s="1405" t="s">
        <v>407</v>
      </c>
      <c r="BR560" s="1404">
        <v>1</v>
      </c>
      <c r="BS560" s="1405" t="s">
        <v>713</v>
      </c>
      <c r="BT560" s="1405" t="s">
        <v>407</v>
      </c>
      <c r="BU560" s="1405" t="s">
        <v>407</v>
      </c>
      <c r="BV560" s="1405" t="s">
        <v>407</v>
      </c>
      <c r="BW560" s="1404">
        <v>0</v>
      </c>
      <c r="BX560" s="1405" t="s">
        <v>407</v>
      </c>
      <c r="BY560" s="1405" t="s">
        <v>407</v>
      </c>
      <c r="BZ560" s="1405" t="s">
        <v>407</v>
      </c>
      <c r="CA560" s="1404">
        <v>0</v>
      </c>
      <c r="CB560" s="1405" t="s">
        <v>407</v>
      </c>
      <c r="CC560" s="1405" t="s">
        <v>677</v>
      </c>
      <c r="CD560" s="1404" t="b">
        <v>0</v>
      </c>
      <c r="CE560" s="1404" t="b">
        <v>0</v>
      </c>
      <c r="CF560" s="1404" t="b">
        <v>0</v>
      </c>
      <c r="CG560" s="1404" t="b">
        <v>0</v>
      </c>
      <c r="CH560" s="1404" t="b">
        <v>0</v>
      </c>
      <c r="CI560" s="1404" t="b">
        <v>0</v>
      </c>
      <c r="CJ560" s="1404" t="b">
        <v>1</v>
      </c>
      <c r="CK560" s="1404" t="b">
        <v>0</v>
      </c>
      <c r="CL560" s="1404" t="b">
        <v>0</v>
      </c>
      <c r="CM560" s="1405" t="s">
        <v>698</v>
      </c>
      <c r="CN560" s="1408"/>
      <c r="CO560" s="1408"/>
      <c r="CP560" s="1408"/>
      <c r="CQ560" s="1404">
        <v>1</v>
      </c>
      <c r="CR560" s="1408"/>
      <c r="CS560" s="1404">
        <v>1</v>
      </c>
      <c r="CT560" s="1405" t="s">
        <v>407</v>
      </c>
      <c r="CU560" s="1408"/>
    </row>
    <row r="561" spans="1:99" hidden="1" x14ac:dyDescent="0.2">
      <c r="A561" s="1404">
        <v>2024</v>
      </c>
      <c r="B561" s="1405" t="s">
        <v>179</v>
      </c>
      <c r="C561" s="1405" t="s">
        <v>1268</v>
      </c>
      <c r="D561" s="1406">
        <v>1</v>
      </c>
      <c r="E561" s="1406">
        <v>0</v>
      </c>
      <c r="F561" s="1405" t="s">
        <v>238</v>
      </c>
      <c r="G561" s="1407" t="s">
        <v>705</v>
      </c>
      <c r="H561" s="1405" t="s">
        <v>407</v>
      </c>
      <c r="I561" s="1405" t="s">
        <v>694</v>
      </c>
      <c r="J561" s="1405" t="s">
        <v>303</v>
      </c>
      <c r="K561" s="1405" t="s">
        <v>1269</v>
      </c>
      <c r="L561" s="1405" t="s">
        <v>407</v>
      </c>
      <c r="M561" s="1405" t="s">
        <v>407</v>
      </c>
      <c r="N561" s="1408"/>
      <c r="O561" s="1407">
        <v>126</v>
      </c>
      <c r="P561" s="1405" t="s">
        <v>695</v>
      </c>
      <c r="Q561" s="1405" t="s">
        <v>474</v>
      </c>
      <c r="R561" s="1409">
        <v>4123</v>
      </c>
      <c r="S561" s="1409">
        <v>1638</v>
      </c>
      <c r="T561" s="1409">
        <v>134</v>
      </c>
      <c r="U561" s="1407">
        <v>13767</v>
      </c>
      <c r="V561" s="1405" t="s">
        <v>696</v>
      </c>
      <c r="W561" s="1405" t="s">
        <v>706</v>
      </c>
      <c r="X561" s="1405" t="s">
        <v>707</v>
      </c>
      <c r="Y561" s="1405" t="s">
        <v>407</v>
      </c>
      <c r="Z561" s="1404">
        <v>1</v>
      </c>
      <c r="AA561" s="1404">
        <v>0</v>
      </c>
      <c r="AB561" s="1408"/>
      <c r="AC561" s="1408"/>
      <c r="AD561" s="1408"/>
      <c r="AE561" s="1408"/>
      <c r="AF561" s="1408"/>
      <c r="AG561" s="1408"/>
      <c r="AH561" s="1408"/>
      <c r="AI561" s="1406">
        <v>0</v>
      </c>
      <c r="AJ561" s="1408"/>
      <c r="AK561" s="1408"/>
      <c r="AL561" s="1408"/>
      <c r="AM561" s="1408"/>
      <c r="AN561" s="1408"/>
      <c r="AO561" s="1408"/>
      <c r="AP561" s="1408"/>
      <c r="AQ561" s="1406">
        <v>14570</v>
      </c>
      <c r="AR561" s="1404" t="s">
        <v>407</v>
      </c>
      <c r="AS561" s="1406">
        <v>39.917808219178085</v>
      </c>
      <c r="AT561" s="1406">
        <v>3.5338345864661656</v>
      </c>
      <c r="AU561" s="1406">
        <v>9.6817385930579886E-3</v>
      </c>
      <c r="AV561" s="1406">
        <v>3.1632776206069164</v>
      </c>
      <c r="AW561" s="1406">
        <v>8.6665140290600445E-3</v>
      </c>
      <c r="AX561" s="1405" t="s">
        <v>407</v>
      </c>
      <c r="AY561" s="1404">
        <v>0</v>
      </c>
      <c r="AZ561" s="1405" t="s">
        <v>407</v>
      </c>
      <c r="BA561" s="1405" t="s">
        <v>407</v>
      </c>
      <c r="BB561" s="1408"/>
      <c r="BC561" s="1408"/>
      <c r="BD561" s="1404">
        <v>0</v>
      </c>
      <c r="BE561" s="1405" t="s">
        <v>407</v>
      </c>
      <c r="BF561" s="1405" t="s">
        <v>407</v>
      </c>
      <c r="BG561" s="1404">
        <v>0</v>
      </c>
      <c r="BH561" s="1405" t="s">
        <v>407</v>
      </c>
      <c r="BI561" s="1405" t="s">
        <v>407</v>
      </c>
      <c r="BJ561" s="1404">
        <v>0</v>
      </c>
      <c r="BK561" s="1404">
        <v>0</v>
      </c>
      <c r="BL561" s="1404">
        <v>0</v>
      </c>
      <c r="BM561" s="1404">
        <v>0</v>
      </c>
      <c r="BN561" s="1408"/>
      <c r="BO561" s="1404">
        <v>0</v>
      </c>
      <c r="BP561" s="1405" t="s">
        <v>407</v>
      </c>
      <c r="BQ561" s="1405" t="s">
        <v>407</v>
      </c>
      <c r="BR561" s="1404">
        <v>1</v>
      </c>
      <c r="BS561" s="1405" t="s">
        <v>838</v>
      </c>
      <c r="BT561" s="1405" t="s">
        <v>407</v>
      </c>
      <c r="BU561" s="1405" t="s">
        <v>407</v>
      </c>
      <c r="BV561" s="1405" t="s">
        <v>407</v>
      </c>
      <c r="BW561" s="1404">
        <v>0</v>
      </c>
      <c r="BX561" s="1405" t="s">
        <v>407</v>
      </c>
      <c r="BY561" s="1405" t="s">
        <v>407</v>
      </c>
      <c r="BZ561" s="1405" t="s">
        <v>407</v>
      </c>
      <c r="CA561" s="1404">
        <v>0</v>
      </c>
      <c r="CB561" s="1405" t="s">
        <v>407</v>
      </c>
      <c r="CC561" s="1405" t="s">
        <v>677</v>
      </c>
      <c r="CD561" s="1404" t="b">
        <v>0</v>
      </c>
      <c r="CE561" s="1404" t="b">
        <v>0</v>
      </c>
      <c r="CF561" s="1404" t="b">
        <v>0</v>
      </c>
      <c r="CG561" s="1404" t="b">
        <v>0</v>
      </c>
      <c r="CH561" s="1404" t="b">
        <v>0</v>
      </c>
      <c r="CI561" s="1404" t="b">
        <v>0</v>
      </c>
      <c r="CJ561" s="1404" t="b">
        <v>1</v>
      </c>
      <c r="CK561" s="1404" t="b">
        <v>0</v>
      </c>
      <c r="CL561" s="1404" t="b">
        <v>0</v>
      </c>
      <c r="CM561" s="1405" t="s">
        <v>698</v>
      </c>
      <c r="CN561" s="1408"/>
      <c r="CO561" s="1408"/>
      <c r="CP561" s="1408"/>
      <c r="CQ561" s="1404">
        <v>1</v>
      </c>
      <c r="CR561" s="1408"/>
      <c r="CS561" s="1404">
        <v>1</v>
      </c>
      <c r="CT561" s="1405" t="s">
        <v>407</v>
      </c>
      <c r="CU561" s="1408"/>
    </row>
    <row r="562" spans="1:99" hidden="1" x14ac:dyDescent="0.2">
      <c r="A562" s="1404">
        <v>2024</v>
      </c>
      <c r="B562" s="1405" t="s">
        <v>181</v>
      </c>
      <c r="C562" s="1405" t="s">
        <v>1274</v>
      </c>
      <c r="D562" s="1406">
        <v>1</v>
      </c>
      <c r="E562" s="1406">
        <v>0</v>
      </c>
      <c r="F562" s="1405" t="s">
        <v>238</v>
      </c>
      <c r="G562" s="1407" t="s">
        <v>705</v>
      </c>
      <c r="H562" s="1405" t="s">
        <v>407</v>
      </c>
      <c r="I562" s="1405" t="s">
        <v>694</v>
      </c>
      <c r="J562" s="1405" t="s">
        <v>312</v>
      </c>
      <c r="K562" s="1405" t="s">
        <v>889</v>
      </c>
      <c r="L562" s="1405" t="s">
        <v>407</v>
      </c>
      <c r="M562" s="1405" t="s">
        <v>407</v>
      </c>
      <c r="N562" s="1408"/>
      <c r="O562" s="1407">
        <v>126</v>
      </c>
      <c r="P562" s="1405" t="s">
        <v>695</v>
      </c>
      <c r="Q562" s="1405" t="s">
        <v>476</v>
      </c>
      <c r="R562" s="1409">
        <v>8899</v>
      </c>
      <c r="S562" s="1409">
        <v>7068</v>
      </c>
      <c r="T562" s="1409">
        <v>459</v>
      </c>
      <c r="U562" s="1407">
        <v>13767</v>
      </c>
      <c r="V562" s="1405" t="s">
        <v>696</v>
      </c>
      <c r="W562" s="1405" t="s">
        <v>706</v>
      </c>
      <c r="X562" s="1405" t="s">
        <v>707</v>
      </c>
      <c r="Y562" s="1405" t="s">
        <v>407</v>
      </c>
      <c r="Z562" s="1404">
        <v>1</v>
      </c>
      <c r="AA562" s="1404">
        <v>0</v>
      </c>
      <c r="AB562" s="1408"/>
      <c r="AC562" s="1408"/>
      <c r="AD562" s="1408"/>
      <c r="AE562" s="1408"/>
      <c r="AF562" s="1408"/>
      <c r="AG562" s="1408"/>
      <c r="AH562" s="1408"/>
      <c r="AI562" s="1406">
        <v>0</v>
      </c>
      <c r="AJ562" s="1408"/>
      <c r="AK562" s="1408"/>
      <c r="AL562" s="1408"/>
      <c r="AM562" s="1408"/>
      <c r="AN562" s="1408"/>
      <c r="AO562" s="1408"/>
      <c r="AP562" s="1408"/>
      <c r="AQ562" s="1406">
        <v>183043</v>
      </c>
      <c r="AR562" s="1404" t="s">
        <v>407</v>
      </c>
      <c r="AS562" s="1406">
        <v>501.48767123287672</v>
      </c>
      <c r="AT562" s="1406">
        <v>20.5689403303742</v>
      </c>
      <c r="AU562" s="1406">
        <v>5.6353261179107397E-2</v>
      </c>
      <c r="AV562" s="1406">
        <v>0.77027359143490726</v>
      </c>
      <c r="AW562" s="1406">
        <v>2.1103386066709789E-3</v>
      </c>
      <c r="AX562" s="1405" t="s">
        <v>407</v>
      </c>
      <c r="AY562" s="1404">
        <v>0</v>
      </c>
      <c r="AZ562" s="1405" t="s">
        <v>407</v>
      </c>
      <c r="BA562" s="1405" t="s">
        <v>407</v>
      </c>
      <c r="BB562" s="1408"/>
      <c r="BC562" s="1408"/>
      <c r="BD562" s="1404">
        <v>0</v>
      </c>
      <c r="BE562" s="1405" t="s">
        <v>407</v>
      </c>
      <c r="BF562" s="1405" t="s">
        <v>407</v>
      </c>
      <c r="BG562" s="1404">
        <v>0</v>
      </c>
      <c r="BH562" s="1405" t="s">
        <v>407</v>
      </c>
      <c r="BI562" s="1405" t="s">
        <v>407</v>
      </c>
      <c r="BJ562" s="1404">
        <v>0</v>
      </c>
      <c r="BK562" s="1404">
        <v>0</v>
      </c>
      <c r="BL562" s="1404">
        <v>0</v>
      </c>
      <c r="BM562" s="1404">
        <v>0</v>
      </c>
      <c r="BN562" s="1408"/>
      <c r="BO562" s="1404">
        <v>0</v>
      </c>
      <c r="BP562" s="1405" t="s">
        <v>407</v>
      </c>
      <c r="BQ562" s="1405" t="s">
        <v>407</v>
      </c>
      <c r="BR562" s="1404">
        <v>1</v>
      </c>
      <c r="BS562" s="1405" t="s">
        <v>838</v>
      </c>
      <c r="BT562" s="1405" t="s">
        <v>407</v>
      </c>
      <c r="BU562" s="1405" t="s">
        <v>407</v>
      </c>
      <c r="BV562" s="1405" t="s">
        <v>407</v>
      </c>
      <c r="BW562" s="1404">
        <v>0</v>
      </c>
      <c r="BX562" s="1405" t="s">
        <v>407</v>
      </c>
      <c r="BY562" s="1405" t="s">
        <v>407</v>
      </c>
      <c r="BZ562" s="1405" t="s">
        <v>407</v>
      </c>
      <c r="CA562" s="1404">
        <v>0</v>
      </c>
      <c r="CB562" s="1405" t="s">
        <v>407</v>
      </c>
      <c r="CC562" s="1405" t="s">
        <v>677</v>
      </c>
      <c r="CD562" s="1404" t="b">
        <v>0</v>
      </c>
      <c r="CE562" s="1404" t="b">
        <v>0</v>
      </c>
      <c r="CF562" s="1404" t="b">
        <v>0</v>
      </c>
      <c r="CG562" s="1404" t="b">
        <v>0</v>
      </c>
      <c r="CH562" s="1404" t="b">
        <v>0</v>
      </c>
      <c r="CI562" s="1404" t="b">
        <v>0</v>
      </c>
      <c r="CJ562" s="1404" t="b">
        <v>1</v>
      </c>
      <c r="CK562" s="1404" t="b">
        <v>0</v>
      </c>
      <c r="CL562" s="1404" t="b">
        <v>0</v>
      </c>
      <c r="CM562" s="1405" t="s">
        <v>698</v>
      </c>
      <c r="CN562" s="1408"/>
      <c r="CO562" s="1408"/>
      <c r="CP562" s="1408"/>
      <c r="CQ562" s="1404">
        <v>1</v>
      </c>
      <c r="CR562" s="1408"/>
      <c r="CS562" s="1404">
        <v>1</v>
      </c>
      <c r="CT562" s="1405" t="s">
        <v>407</v>
      </c>
      <c r="CU562" s="1408"/>
    </row>
    <row r="563" spans="1:99" hidden="1" x14ac:dyDescent="0.2">
      <c r="A563" s="1404">
        <v>2024</v>
      </c>
      <c r="B563" s="1405" t="s">
        <v>184</v>
      </c>
      <c r="C563" s="1405" t="s">
        <v>1092</v>
      </c>
      <c r="D563" s="1406">
        <v>1</v>
      </c>
      <c r="E563" s="1406">
        <v>0</v>
      </c>
      <c r="F563" s="1405" t="s">
        <v>238</v>
      </c>
      <c r="G563" s="1407" t="s">
        <v>705</v>
      </c>
      <c r="H563" s="1405" t="s">
        <v>407</v>
      </c>
      <c r="I563" s="1405" t="s">
        <v>694</v>
      </c>
      <c r="J563" s="1405" t="s">
        <v>323</v>
      </c>
      <c r="K563" s="1405" t="s">
        <v>1093</v>
      </c>
      <c r="L563" s="1405" t="s">
        <v>407</v>
      </c>
      <c r="M563" s="1405" t="s">
        <v>407</v>
      </c>
      <c r="N563" s="1408"/>
      <c r="O563" s="1407">
        <v>126</v>
      </c>
      <c r="P563" s="1405" t="s">
        <v>695</v>
      </c>
      <c r="Q563" s="1405" t="s">
        <v>479</v>
      </c>
      <c r="R563" s="1409">
        <v>4078</v>
      </c>
      <c r="S563" s="1409">
        <v>1843</v>
      </c>
      <c r="T563" s="1409">
        <v>211</v>
      </c>
      <c r="U563" s="1407">
        <v>13767</v>
      </c>
      <c r="V563" s="1405" t="s">
        <v>696</v>
      </c>
      <c r="W563" s="1405" t="s">
        <v>706</v>
      </c>
      <c r="X563" s="1405" t="s">
        <v>707</v>
      </c>
      <c r="Y563" s="1405" t="s">
        <v>407</v>
      </c>
      <c r="Z563" s="1404">
        <v>1</v>
      </c>
      <c r="AA563" s="1404">
        <v>0</v>
      </c>
      <c r="AB563" s="1408"/>
      <c r="AC563" s="1408"/>
      <c r="AD563" s="1408"/>
      <c r="AE563" s="1408"/>
      <c r="AF563" s="1408"/>
      <c r="AG563" s="1408"/>
      <c r="AH563" s="1408"/>
      <c r="AI563" s="1406">
        <v>0</v>
      </c>
      <c r="AJ563" s="1408"/>
      <c r="AK563" s="1408"/>
      <c r="AL563" s="1408"/>
      <c r="AM563" s="1408"/>
      <c r="AN563" s="1408"/>
      <c r="AO563" s="1408"/>
      <c r="AP563" s="1408"/>
      <c r="AQ563" s="1406">
        <v>2840</v>
      </c>
      <c r="AR563" s="1404" t="s">
        <v>407</v>
      </c>
      <c r="AS563" s="1406">
        <v>7.7808219178082192</v>
      </c>
      <c r="AT563" s="1406">
        <v>0.69641981363413441</v>
      </c>
      <c r="AU563" s="1406">
        <v>1.9079994894085875E-3</v>
      </c>
      <c r="AV563" s="1406">
        <v>1.2249086695211533</v>
      </c>
      <c r="AW563" s="1406">
        <v>3.3559141630716527E-3</v>
      </c>
      <c r="AX563" s="1405" t="s">
        <v>407</v>
      </c>
      <c r="AY563" s="1404">
        <v>0</v>
      </c>
      <c r="AZ563" s="1405" t="s">
        <v>407</v>
      </c>
      <c r="BA563" s="1405" t="s">
        <v>407</v>
      </c>
      <c r="BB563" s="1408"/>
      <c r="BC563" s="1408"/>
      <c r="BD563" s="1404">
        <v>0</v>
      </c>
      <c r="BE563" s="1405" t="s">
        <v>407</v>
      </c>
      <c r="BF563" s="1405" t="s">
        <v>407</v>
      </c>
      <c r="BG563" s="1404">
        <v>0</v>
      </c>
      <c r="BH563" s="1405" t="s">
        <v>407</v>
      </c>
      <c r="BI563" s="1405" t="s">
        <v>407</v>
      </c>
      <c r="BJ563" s="1404">
        <v>0</v>
      </c>
      <c r="BK563" s="1404">
        <v>0</v>
      </c>
      <c r="BL563" s="1404">
        <v>0</v>
      </c>
      <c r="BM563" s="1404">
        <v>0</v>
      </c>
      <c r="BN563" s="1408"/>
      <c r="BO563" s="1404">
        <v>0</v>
      </c>
      <c r="BP563" s="1405" t="s">
        <v>407</v>
      </c>
      <c r="BQ563" s="1405" t="s">
        <v>407</v>
      </c>
      <c r="BR563" s="1404">
        <v>1</v>
      </c>
      <c r="BS563" s="1405" t="s">
        <v>713</v>
      </c>
      <c r="BT563" s="1405" t="s">
        <v>407</v>
      </c>
      <c r="BU563" s="1405" t="s">
        <v>407</v>
      </c>
      <c r="BV563" s="1405" t="s">
        <v>1330</v>
      </c>
      <c r="BW563" s="1404">
        <v>0</v>
      </c>
      <c r="BX563" s="1405" t="s">
        <v>407</v>
      </c>
      <c r="BY563" s="1405" t="s">
        <v>407</v>
      </c>
      <c r="BZ563" s="1405" t="s">
        <v>407</v>
      </c>
      <c r="CA563" s="1404">
        <v>0</v>
      </c>
      <c r="CB563" s="1405" t="s">
        <v>407</v>
      </c>
      <c r="CC563" s="1405" t="s">
        <v>677</v>
      </c>
      <c r="CD563" s="1404" t="b">
        <v>0</v>
      </c>
      <c r="CE563" s="1404" t="b">
        <v>0</v>
      </c>
      <c r="CF563" s="1404" t="b">
        <v>0</v>
      </c>
      <c r="CG563" s="1404" t="b">
        <v>0</v>
      </c>
      <c r="CH563" s="1404" t="b">
        <v>0</v>
      </c>
      <c r="CI563" s="1404" t="b">
        <v>0</v>
      </c>
      <c r="CJ563" s="1404" t="b">
        <v>1</v>
      </c>
      <c r="CK563" s="1404" t="b">
        <v>0</v>
      </c>
      <c r="CL563" s="1404" t="b">
        <v>0</v>
      </c>
      <c r="CM563" s="1405" t="s">
        <v>698</v>
      </c>
      <c r="CN563" s="1408"/>
      <c r="CO563" s="1408"/>
      <c r="CP563" s="1408"/>
      <c r="CQ563" s="1404">
        <v>1</v>
      </c>
      <c r="CR563" s="1408"/>
      <c r="CS563" s="1404">
        <v>1</v>
      </c>
      <c r="CT563" s="1405" t="s">
        <v>407</v>
      </c>
      <c r="CU563" s="1408"/>
    </row>
    <row r="564" spans="1:99" hidden="1" x14ac:dyDescent="0.2">
      <c r="A564" s="1404">
        <v>2024</v>
      </c>
      <c r="B564" s="1405" t="s">
        <v>185</v>
      </c>
      <c r="C564" s="1405" t="s">
        <v>798</v>
      </c>
      <c r="D564" s="1406">
        <v>1</v>
      </c>
      <c r="E564" s="1406">
        <v>0</v>
      </c>
      <c r="F564" s="1405" t="s">
        <v>239</v>
      </c>
      <c r="G564" s="1407" t="s">
        <v>723</v>
      </c>
      <c r="H564" s="1405" t="s">
        <v>407</v>
      </c>
      <c r="I564" s="1405" t="s">
        <v>694</v>
      </c>
      <c r="J564" s="1405" t="s">
        <v>328</v>
      </c>
      <c r="K564" s="1405" t="s">
        <v>799</v>
      </c>
      <c r="L564" s="1405" t="s">
        <v>407</v>
      </c>
      <c r="M564" s="1405" t="s">
        <v>407</v>
      </c>
      <c r="N564" s="1408"/>
      <c r="O564" s="1407">
        <v>126</v>
      </c>
      <c r="P564" s="1405" t="s">
        <v>695</v>
      </c>
      <c r="Q564" s="1405" t="s">
        <v>480</v>
      </c>
      <c r="R564" s="1409">
        <v>11840</v>
      </c>
      <c r="S564" s="1409">
        <v>4799</v>
      </c>
      <c r="T564" s="1409">
        <v>617</v>
      </c>
      <c r="U564" s="1407">
        <v>17966</v>
      </c>
      <c r="V564" s="1405" t="s">
        <v>696</v>
      </c>
      <c r="W564" s="1405" t="s">
        <v>724</v>
      </c>
      <c r="X564" s="1405" t="s">
        <v>725</v>
      </c>
      <c r="Y564" s="1405" t="s">
        <v>407</v>
      </c>
      <c r="Z564" s="1404">
        <v>1</v>
      </c>
      <c r="AA564" s="1404">
        <v>0</v>
      </c>
      <c r="AB564" s="1408"/>
      <c r="AC564" s="1408"/>
      <c r="AD564" s="1408"/>
      <c r="AE564" s="1408"/>
      <c r="AF564" s="1408"/>
      <c r="AG564" s="1406">
        <v>0</v>
      </c>
      <c r="AH564" s="1408"/>
      <c r="AI564" s="1406">
        <v>0</v>
      </c>
      <c r="AJ564" s="1408"/>
      <c r="AK564" s="1408"/>
      <c r="AL564" s="1408"/>
      <c r="AM564" s="1408"/>
      <c r="AN564" s="1408"/>
      <c r="AO564" s="1406">
        <v>540</v>
      </c>
      <c r="AP564" s="1408"/>
      <c r="AQ564" s="1406">
        <v>540</v>
      </c>
      <c r="AR564" s="1404" t="s">
        <v>407</v>
      </c>
      <c r="AS564" s="1406">
        <v>1.4794520547945205</v>
      </c>
      <c r="AT564" s="1406">
        <v>4.5608108108108107E-2</v>
      </c>
      <c r="AU564" s="1406">
        <v>1.249537208441318E-4</v>
      </c>
      <c r="AV564" s="1406">
        <v>2.2939854779942131E-2</v>
      </c>
      <c r="AW564" s="1406">
        <v>6.2848917205320909E-5</v>
      </c>
      <c r="AX564" s="1405" t="s">
        <v>1141</v>
      </c>
      <c r="AY564" s="1404">
        <v>1</v>
      </c>
      <c r="AZ564" s="1405" t="s">
        <v>713</v>
      </c>
      <c r="BA564" s="1405" t="s">
        <v>407</v>
      </c>
      <c r="BB564" s="1408"/>
      <c r="BC564" s="1408"/>
      <c r="BD564" s="1404">
        <v>0</v>
      </c>
      <c r="BE564" s="1405" t="s">
        <v>407</v>
      </c>
      <c r="BF564" s="1405" t="s">
        <v>407</v>
      </c>
      <c r="BG564" s="1404">
        <v>0</v>
      </c>
      <c r="BH564" s="1405" t="s">
        <v>407</v>
      </c>
      <c r="BI564" s="1405" t="s">
        <v>407</v>
      </c>
      <c r="BJ564" s="1404">
        <v>0</v>
      </c>
      <c r="BK564" s="1404">
        <v>0</v>
      </c>
      <c r="BL564" s="1404">
        <v>0</v>
      </c>
      <c r="BM564" s="1404">
        <v>0</v>
      </c>
      <c r="BN564" s="1408"/>
      <c r="BO564" s="1404">
        <v>0</v>
      </c>
      <c r="BP564" s="1405" t="s">
        <v>407</v>
      </c>
      <c r="BQ564" s="1405" t="s">
        <v>407</v>
      </c>
      <c r="BR564" s="1404">
        <v>0</v>
      </c>
      <c r="BS564" s="1405" t="s">
        <v>407</v>
      </c>
      <c r="BT564" s="1405" t="s">
        <v>407</v>
      </c>
      <c r="BU564" s="1405" t="s">
        <v>407</v>
      </c>
      <c r="BV564" s="1405" t="s">
        <v>1224</v>
      </c>
      <c r="BW564" s="1404">
        <v>0</v>
      </c>
      <c r="BX564" s="1405" t="s">
        <v>407</v>
      </c>
      <c r="BY564" s="1405" t="s">
        <v>407</v>
      </c>
      <c r="BZ564" s="1405" t="s">
        <v>407</v>
      </c>
      <c r="CA564" s="1404">
        <v>0</v>
      </c>
      <c r="CB564" s="1405" t="s">
        <v>407</v>
      </c>
      <c r="CC564" s="1405" t="s">
        <v>677</v>
      </c>
      <c r="CD564" s="1404" t="b">
        <v>0</v>
      </c>
      <c r="CE564" s="1404" t="b">
        <v>0</v>
      </c>
      <c r="CF564" s="1404" t="b">
        <v>0</v>
      </c>
      <c r="CG564" s="1404" t="b">
        <v>0</v>
      </c>
      <c r="CH564" s="1404" t="b">
        <v>0</v>
      </c>
      <c r="CI564" s="1404" t="b">
        <v>0</v>
      </c>
      <c r="CJ564" s="1404" t="b">
        <v>1</v>
      </c>
      <c r="CK564" s="1404" t="b">
        <v>0</v>
      </c>
      <c r="CL564" s="1404" t="b">
        <v>0</v>
      </c>
      <c r="CM564" s="1405" t="s">
        <v>750</v>
      </c>
      <c r="CN564" s="1408"/>
      <c r="CO564" s="1408"/>
      <c r="CP564" s="1408"/>
      <c r="CQ564" s="1404">
        <v>1</v>
      </c>
      <c r="CR564" s="1408"/>
      <c r="CS564" s="1404">
        <v>1</v>
      </c>
      <c r="CT564" s="1405" t="s">
        <v>407</v>
      </c>
      <c r="CU564" s="1408"/>
    </row>
    <row r="565" spans="1:99" hidden="1" x14ac:dyDescent="0.2">
      <c r="A565" s="1404">
        <v>2024</v>
      </c>
      <c r="B565" s="1405" t="s">
        <v>178</v>
      </c>
      <c r="C565" s="1405" t="s">
        <v>896</v>
      </c>
      <c r="D565" s="1406">
        <v>1</v>
      </c>
      <c r="E565" s="1406">
        <v>0</v>
      </c>
      <c r="F565" s="1405" t="s">
        <v>239</v>
      </c>
      <c r="G565" s="1407" t="s">
        <v>723</v>
      </c>
      <c r="H565" s="1405" t="s">
        <v>407</v>
      </c>
      <c r="I565" s="1405" t="s">
        <v>694</v>
      </c>
      <c r="J565" s="1405" t="s">
        <v>298</v>
      </c>
      <c r="K565" s="1405" t="s">
        <v>897</v>
      </c>
      <c r="L565" s="1405" t="s">
        <v>407</v>
      </c>
      <c r="M565" s="1405" t="s">
        <v>407</v>
      </c>
      <c r="N565" s="1408"/>
      <c r="O565" s="1407">
        <v>126</v>
      </c>
      <c r="P565" s="1405" t="s">
        <v>695</v>
      </c>
      <c r="Q565" s="1405" t="s">
        <v>473</v>
      </c>
      <c r="R565" s="1409">
        <v>4508</v>
      </c>
      <c r="S565" s="1409">
        <v>1924</v>
      </c>
      <c r="T565" s="1409">
        <v>197</v>
      </c>
      <c r="U565" s="1407">
        <v>17966</v>
      </c>
      <c r="V565" s="1405" t="s">
        <v>696</v>
      </c>
      <c r="W565" s="1405" t="s">
        <v>724</v>
      </c>
      <c r="X565" s="1405" t="s">
        <v>725</v>
      </c>
      <c r="Y565" s="1405" t="s">
        <v>407</v>
      </c>
      <c r="Z565" s="1404">
        <v>1</v>
      </c>
      <c r="AA565" s="1404">
        <v>0</v>
      </c>
      <c r="AB565" s="1408"/>
      <c r="AC565" s="1408"/>
      <c r="AD565" s="1408"/>
      <c r="AE565" s="1408"/>
      <c r="AF565" s="1408"/>
      <c r="AG565" s="1408"/>
      <c r="AH565" s="1408"/>
      <c r="AI565" s="1406">
        <v>0</v>
      </c>
      <c r="AJ565" s="1408"/>
      <c r="AK565" s="1408"/>
      <c r="AL565" s="1408"/>
      <c r="AM565" s="1408"/>
      <c r="AN565" s="1408"/>
      <c r="AO565" s="1408"/>
      <c r="AP565" s="1408"/>
      <c r="AQ565" s="1406">
        <v>71995</v>
      </c>
      <c r="AR565" s="1404" t="s">
        <v>407</v>
      </c>
      <c r="AS565" s="1406">
        <v>197.24657534246575</v>
      </c>
      <c r="AT565" s="1406">
        <v>15.970496894409937</v>
      </c>
      <c r="AU565" s="1406">
        <v>4.375478601208202E-2</v>
      </c>
      <c r="AV565" s="1406">
        <v>9.2146718001286057E-2</v>
      </c>
      <c r="AW565" s="1406">
        <v>2.5245676164735908E-4</v>
      </c>
      <c r="AX565" s="1405" t="s">
        <v>407</v>
      </c>
      <c r="AY565" s="1404">
        <v>0</v>
      </c>
      <c r="AZ565" s="1405" t="s">
        <v>407</v>
      </c>
      <c r="BA565" s="1405" t="s">
        <v>407</v>
      </c>
      <c r="BB565" s="1408"/>
      <c r="BC565" s="1408"/>
      <c r="BD565" s="1404">
        <v>0</v>
      </c>
      <c r="BE565" s="1405" t="s">
        <v>407</v>
      </c>
      <c r="BF565" s="1405" t="s">
        <v>407</v>
      </c>
      <c r="BG565" s="1404">
        <v>0</v>
      </c>
      <c r="BH565" s="1405" t="s">
        <v>407</v>
      </c>
      <c r="BI565" s="1405" t="s">
        <v>407</v>
      </c>
      <c r="BJ565" s="1404">
        <v>0</v>
      </c>
      <c r="BK565" s="1404">
        <v>0</v>
      </c>
      <c r="BL565" s="1404">
        <v>0</v>
      </c>
      <c r="BM565" s="1404">
        <v>0</v>
      </c>
      <c r="BN565" s="1408"/>
      <c r="BO565" s="1404">
        <v>0</v>
      </c>
      <c r="BP565" s="1405" t="s">
        <v>407</v>
      </c>
      <c r="BQ565" s="1405" t="s">
        <v>407</v>
      </c>
      <c r="BR565" s="1404">
        <v>1</v>
      </c>
      <c r="BS565" s="1405" t="s">
        <v>751</v>
      </c>
      <c r="BT565" s="1405" t="s">
        <v>407</v>
      </c>
      <c r="BU565" s="1405" t="s">
        <v>407</v>
      </c>
      <c r="BV565" s="1405" t="s">
        <v>770</v>
      </c>
      <c r="BW565" s="1404">
        <v>0</v>
      </c>
      <c r="BX565" s="1405" t="s">
        <v>407</v>
      </c>
      <c r="BY565" s="1405" t="s">
        <v>407</v>
      </c>
      <c r="BZ565" s="1405" t="s">
        <v>407</v>
      </c>
      <c r="CA565" s="1404">
        <v>0</v>
      </c>
      <c r="CB565" s="1405" t="s">
        <v>407</v>
      </c>
      <c r="CC565" s="1405" t="s">
        <v>677</v>
      </c>
      <c r="CD565" s="1404" t="b">
        <v>0</v>
      </c>
      <c r="CE565" s="1404" t="b">
        <v>0</v>
      </c>
      <c r="CF565" s="1404" t="b">
        <v>0</v>
      </c>
      <c r="CG565" s="1404" t="b">
        <v>0</v>
      </c>
      <c r="CH565" s="1404" t="b">
        <v>0</v>
      </c>
      <c r="CI565" s="1404" t="b">
        <v>0</v>
      </c>
      <c r="CJ565" s="1404" t="b">
        <v>1</v>
      </c>
      <c r="CK565" s="1404" t="b">
        <v>0</v>
      </c>
      <c r="CL565" s="1404" t="b">
        <v>0</v>
      </c>
      <c r="CM565" s="1405" t="s">
        <v>698</v>
      </c>
      <c r="CN565" s="1408"/>
      <c r="CO565" s="1408"/>
      <c r="CP565" s="1408"/>
      <c r="CQ565" s="1404">
        <v>1</v>
      </c>
      <c r="CR565" s="1408"/>
      <c r="CS565" s="1404">
        <v>1</v>
      </c>
      <c r="CT565" s="1405" t="s">
        <v>407</v>
      </c>
      <c r="CU565" s="1408"/>
    </row>
    <row r="566" spans="1:99" hidden="1" x14ac:dyDescent="0.2">
      <c r="A566" s="1404">
        <v>2024</v>
      </c>
      <c r="B566" s="1405" t="s">
        <v>179</v>
      </c>
      <c r="C566" s="1405" t="s">
        <v>1050</v>
      </c>
      <c r="D566" s="1406">
        <v>1</v>
      </c>
      <c r="E566" s="1406">
        <v>0</v>
      </c>
      <c r="F566" s="1405" t="s">
        <v>239</v>
      </c>
      <c r="G566" s="1407" t="s">
        <v>723</v>
      </c>
      <c r="H566" s="1405" t="s">
        <v>407</v>
      </c>
      <c r="I566" s="1405" t="s">
        <v>694</v>
      </c>
      <c r="J566" s="1405" t="s">
        <v>303</v>
      </c>
      <c r="K566" s="1405" t="s">
        <v>732</v>
      </c>
      <c r="L566" s="1405" t="s">
        <v>407</v>
      </c>
      <c r="M566" s="1405" t="s">
        <v>407</v>
      </c>
      <c r="N566" s="1408"/>
      <c r="O566" s="1407">
        <v>126</v>
      </c>
      <c r="P566" s="1405" t="s">
        <v>695</v>
      </c>
      <c r="Q566" s="1405" t="s">
        <v>474</v>
      </c>
      <c r="R566" s="1409">
        <v>17089</v>
      </c>
      <c r="S566" s="1409">
        <v>7912</v>
      </c>
      <c r="T566" s="1409">
        <v>905</v>
      </c>
      <c r="U566" s="1407">
        <v>17966</v>
      </c>
      <c r="V566" s="1405" t="s">
        <v>696</v>
      </c>
      <c r="W566" s="1405" t="s">
        <v>724</v>
      </c>
      <c r="X566" s="1405" t="s">
        <v>725</v>
      </c>
      <c r="Y566" s="1405" t="s">
        <v>407</v>
      </c>
      <c r="Z566" s="1404">
        <v>1</v>
      </c>
      <c r="AA566" s="1404">
        <v>0</v>
      </c>
      <c r="AB566" s="1408"/>
      <c r="AC566" s="1408"/>
      <c r="AD566" s="1408"/>
      <c r="AE566" s="1408"/>
      <c r="AF566" s="1408"/>
      <c r="AG566" s="1408"/>
      <c r="AH566" s="1408"/>
      <c r="AI566" s="1406">
        <v>0</v>
      </c>
      <c r="AJ566" s="1408"/>
      <c r="AK566" s="1408"/>
      <c r="AL566" s="1408"/>
      <c r="AM566" s="1408"/>
      <c r="AN566" s="1408"/>
      <c r="AO566" s="1408"/>
      <c r="AP566" s="1408"/>
      <c r="AQ566" s="1406">
        <v>3590</v>
      </c>
      <c r="AR566" s="1404" t="s">
        <v>407</v>
      </c>
      <c r="AS566" s="1406">
        <v>9.8356164383561637</v>
      </c>
      <c r="AT566" s="1406">
        <v>0.21007665749897594</v>
      </c>
      <c r="AU566" s="1406">
        <v>5.7555248629856425E-4</v>
      </c>
      <c r="AV566" s="1406">
        <v>0.18511647229606884</v>
      </c>
      <c r="AW566" s="1406">
        <v>5.0716841724950362E-4</v>
      </c>
      <c r="AX566" s="1405" t="s">
        <v>407</v>
      </c>
      <c r="AY566" s="1404">
        <v>0</v>
      </c>
      <c r="AZ566" s="1405" t="s">
        <v>407</v>
      </c>
      <c r="BA566" s="1405" t="s">
        <v>407</v>
      </c>
      <c r="BB566" s="1408"/>
      <c r="BC566" s="1408"/>
      <c r="BD566" s="1404">
        <v>0</v>
      </c>
      <c r="BE566" s="1405" t="s">
        <v>407</v>
      </c>
      <c r="BF566" s="1405" t="s">
        <v>407</v>
      </c>
      <c r="BG566" s="1404">
        <v>0</v>
      </c>
      <c r="BH566" s="1405" t="s">
        <v>407</v>
      </c>
      <c r="BI566" s="1405" t="s">
        <v>407</v>
      </c>
      <c r="BJ566" s="1404">
        <v>0</v>
      </c>
      <c r="BK566" s="1404">
        <v>0</v>
      </c>
      <c r="BL566" s="1404">
        <v>0</v>
      </c>
      <c r="BM566" s="1404">
        <v>0</v>
      </c>
      <c r="BN566" s="1408"/>
      <c r="BO566" s="1404">
        <v>0</v>
      </c>
      <c r="BP566" s="1405" t="s">
        <v>407</v>
      </c>
      <c r="BQ566" s="1405" t="s">
        <v>407</v>
      </c>
      <c r="BR566" s="1404">
        <v>1</v>
      </c>
      <c r="BS566" s="1405" t="s">
        <v>838</v>
      </c>
      <c r="BT566" s="1405" t="s">
        <v>407</v>
      </c>
      <c r="BU566" s="1405" t="s">
        <v>407</v>
      </c>
      <c r="BV566" s="1405" t="s">
        <v>407</v>
      </c>
      <c r="BW566" s="1404">
        <v>0</v>
      </c>
      <c r="BX566" s="1405" t="s">
        <v>407</v>
      </c>
      <c r="BY566" s="1405" t="s">
        <v>407</v>
      </c>
      <c r="BZ566" s="1405" t="s">
        <v>407</v>
      </c>
      <c r="CA566" s="1404">
        <v>0</v>
      </c>
      <c r="CB566" s="1405" t="s">
        <v>407</v>
      </c>
      <c r="CC566" s="1405" t="s">
        <v>677</v>
      </c>
      <c r="CD566" s="1404" t="b">
        <v>0</v>
      </c>
      <c r="CE566" s="1404" t="b">
        <v>0</v>
      </c>
      <c r="CF566" s="1404" t="b">
        <v>0</v>
      </c>
      <c r="CG566" s="1404" t="b">
        <v>0</v>
      </c>
      <c r="CH566" s="1404" t="b">
        <v>0</v>
      </c>
      <c r="CI566" s="1404" t="b">
        <v>0</v>
      </c>
      <c r="CJ566" s="1404" t="b">
        <v>1</v>
      </c>
      <c r="CK566" s="1404" t="b">
        <v>0</v>
      </c>
      <c r="CL566" s="1404" t="b">
        <v>0</v>
      </c>
      <c r="CM566" s="1405" t="s">
        <v>698</v>
      </c>
      <c r="CN566" s="1408"/>
      <c r="CO566" s="1408"/>
      <c r="CP566" s="1408"/>
      <c r="CQ566" s="1404">
        <v>1</v>
      </c>
      <c r="CR566" s="1408"/>
      <c r="CS566" s="1404">
        <v>1</v>
      </c>
      <c r="CT566" s="1405" t="s">
        <v>407</v>
      </c>
      <c r="CU566" s="1408"/>
    </row>
    <row r="567" spans="1:99" hidden="1" x14ac:dyDescent="0.2">
      <c r="A567" s="1404">
        <v>2024</v>
      </c>
      <c r="B567" s="1405" t="s">
        <v>178</v>
      </c>
      <c r="C567" s="1405" t="s">
        <v>850</v>
      </c>
      <c r="D567" s="1406">
        <v>1</v>
      </c>
      <c r="E567" s="1406">
        <v>0</v>
      </c>
      <c r="F567" s="1405" t="s">
        <v>239</v>
      </c>
      <c r="G567" s="1407" t="s">
        <v>723</v>
      </c>
      <c r="H567" s="1405" t="s">
        <v>407</v>
      </c>
      <c r="I567" s="1405" t="s">
        <v>694</v>
      </c>
      <c r="J567" s="1405" t="s">
        <v>298</v>
      </c>
      <c r="K567" s="1405" t="s">
        <v>851</v>
      </c>
      <c r="L567" s="1405" t="s">
        <v>407</v>
      </c>
      <c r="M567" s="1405" t="s">
        <v>407</v>
      </c>
      <c r="N567" s="1408"/>
      <c r="O567" s="1407">
        <v>126</v>
      </c>
      <c r="P567" s="1405" t="s">
        <v>695</v>
      </c>
      <c r="Q567" s="1405" t="s">
        <v>473</v>
      </c>
      <c r="R567" s="1409">
        <v>6676</v>
      </c>
      <c r="S567" s="1409">
        <v>2922</v>
      </c>
      <c r="T567" s="1409">
        <v>233</v>
      </c>
      <c r="U567" s="1407">
        <v>17966</v>
      </c>
      <c r="V567" s="1405" t="s">
        <v>696</v>
      </c>
      <c r="W567" s="1405" t="s">
        <v>724</v>
      </c>
      <c r="X567" s="1405" t="s">
        <v>725</v>
      </c>
      <c r="Y567" s="1405" t="s">
        <v>407</v>
      </c>
      <c r="Z567" s="1404">
        <v>1</v>
      </c>
      <c r="AA567" s="1404">
        <v>0</v>
      </c>
      <c r="AB567" s="1408"/>
      <c r="AC567" s="1408"/>
      <c r="AD567" s="1408"/>
      <c r="AE567" s="1408"/>
      <c r="AF567" s="1408"/>
      <c r="AG567" s="1408"/>
      <c r="AH567" s="1408"/>
      <c r="AI567" s="1406">
        <v>283</v>
      </c>
      <c r="AJ567" s="1408"/>
      <c r="AK567" s="1408"/>
      <c r="AL567" s="1408"/>
      <c r="AM567" s="1408"/>
      <c r="AN567" s="1408"/>
      <c r="AO567" s="1408"/>
      <c r="AP567" s="1408"/>
      <c r="AQ567" s="1406">
        <v>283</v>
      </c>
      <c r="AR567" s="1404" t="s">
        <v>407</v>
      </c>
      <c r="AS567" s="1406">
        <v>0.77534246575342469</v>
      </c>
      <c r="AT567" s="1406">
        <v>4.2390653085680047E-2</v>
      </c>
      <c r="AU567" s="1406">
        <v>1.1613877557720561E-4</v>
      </c>
      <c r="AV567" s="1406">
        <v>9.2146718001286057E-2</v>
      </c>
      <c r="AW567" s="1406">
        <v>2.5245676164735908E-4</v>
      </c>
      <c r="AX567" s="1405" t="s">
        <v>1336</v>
      </c>
      <c r="AY567" s="1404">
        <v>0</v>
      </c>
      <c r="AZ567" s="1405" t="s">
        <v>407</v>
      </c>
      <c r="BA567" s="1405" t="s">
        <v>407</v>
      </c>
      <c r="BB567" s="1408"/>
      <c r="BC567" s="1408"/>
      <c r="BD567" s="1404">
        <v>0</v>
      </c>
      <c r="BE567" s="1405" t="s">
        <v>407</v>
      </c>
      <c r="BF567" s="1405" t="s">
        <v>407</v>
      </c>
      <c r="BG567" s="1404">
        <v>0</v>
      </c>
      <c r="BH567" s="1405" t="s">
        <v>407</v>
      </c>
      <c r="BI567" s="1405" t="s">
        <v>407</v>
      </c>
      <c r="BJ567" s="1404">
        <v>0</v>
      </c>
      <c r="BK567" s="1404">
        <v>0</v>
      </c>
      <c r="BL567" s="1404">
        <v>0</v>
      </c>
      <c r="BM567" s="1404">
        <v>0</v>
      </c>
      <c r="BN567" s="1408"/>
      <c r="BO567" s="1404">
        <v>0</v>
      </c>
      <c r="BP567" s="1405" t="s">
        <v>407</v>
      </c>
      <c r="BQ567" s="1405" t="s">
        <v>407</v>
      </c>
      <c r="BR567" s="1404">
        <v>1</v>
      </c>
      <c r="BS567" s="1405" t="s">
        <v>808</v>
      </c>
      <c r="BT567" s="1405" t="s">
        <v>407</v>
      </c>
      <c r="BU567" s="1405" t="s">
        <v>407</v>
      </c>
      <c r="BV567" s="1405" t="s">
        <v>407</v>
      </c>
      <c r="BW567" s="1404">
        <v>0</v>
      </c>
      <c r="BX567" s="1405" t="s">
        <v>407</v>
      </c>
      <c r="BY567" s="1405" t="s">
        <v>407</v>
      </c>
      <c r="BZ567" s="1405" t="s">
        <v>407</v>
      </c>
      <c r="CA567" s="1404">
        <v>0</v>
      </c>
      <c r="CB567" s="1405" t="s">
        <v>407</v>
      </c>
      <c r="CC567" s="1405" t="s">
        <v>677</v>
      </c>
      <c r="CD567" s="1404" t="b">
        <v>0</v>
      </c>
      <c r="CE567" s="1404" t="b">
        <v>0</v>
      </c>
      <c r="CF567" s="1404" t="b">
        <v>0</v>
      </c>
      <c r="CG567" s="1404" t="b">
        <v>0</v>
      </c>
      <c r="CH567" s="1404" t="b">
        <v>0</v>
      </c>
      <c r="CI567" s="1404" t="b">
        <v>0</v>
      </c>
      <c r="CJ567" s="1404" t="b">
        <v>1</v>
      </c>
      <c r="CK567" s="1404" t="b">
        <v>0</v>
      </c>
      <c r="CL567" s="1404" t="b">
        <v>0</v>
      </c>
      <c r="CM567" s="1405" t="s">
        <v>698</v>
      </c>
      <c r="CN567" s="1408"/>
      <c r="CO567" s="1408"/>
      <c r="CP567" s="1408"/>
      <c r="CQ567" s="1404">
        <v>1</v>
      </c>
      <c r="CR567" s="1408"/>
      <c r="CS567" s="1404">
        <v>1</v>
      </c>
      <c r="CT567" s="1405" t="s">
        <v>407</v>
      </c>
      <c r="CU567" s="1408"/>
    </row>
    <row r="568" spans="1:99" hidden="1" x14ac:dyDescent="0.2">
      <c r="A568" s="1404">
        <v>2024</v>
      </c>
      <c r="B568" s="1405" t="s">
        <v>185</v>
      </c>
      <c r="C568" s="1405" t="s">
        <v>480</v>
      </c>
      <c r="D568" s="1406">
        <v>1</v>
      </c>
      <c r="E568" s="1406">
        <v>0</v>
      </c>
      <c r="F568" s="1405" t="s">
        <v>239</v>
      </c>
      <c r="G568" s="1407" t="s">
        <v>723</v>
      </c>
      <c r="H568" s="1405" t="s">
        <v>407</v>
      </c>
      <c r="I568" s="1405" t="s">
        <v>694</v>
      </c>
      <c r="J568" s="1405" t="s">
        <v>328</v>
      </c>
      <c r="K568" s="1405" t="s">
        <v>792</v>
      </c>
      <c r="L568" s="1405" t="s">
        <v>407</v>
      </c>
      <c r="M568" s="1405" t="s">
        <v>407</v>
      </c>
      <c r="N568" s="1408"/>
      <c r="O568" s="1407">
        <v>126</v>
      </c>
      <c r="P568" s="1405" t="s">
        <v>695</v>
      </c>
      <c r="Q568" s="1405" t="s">
        <v>480</v>
      </c>
      <c r="R568" s="1409">
        <v>1366155</v>
      </c>
      <c r="S568" s="1409">
        <v>777340</v>
      </c>
      <c r="T568" s="1409">
        <v>137375</v>
      </c>
      <c r="U568" s="1407">
        <v>17966</v>
      </c>
      <c r="V568" s="1405" t="s">
        <v>696</v>
      </c>
      <c r="W568" s="1405" t="s">
        <v>724</v>
      </c>
      <c r="X568" s="1405" t="s">
        <v>725</v>
      </c>
      <c r="Y568" s="1405" t="s">
        <v>407</v>
      </c>
      <c r="Z568" s="1404">
        <v>1</v>
      </c>
      <c r="AA568" s="1404">
        <v>0</v>
      </c>
      <c r="AB568" s="1408"/>
      <c r="AC568" s="1408"/>
      <c r="AD568" s="1408"/>
      <c r="AE568" s="1408"/>
      <c r="AF568" s="1408"/>
      <c r="AG568" s="1408"/>
      <c r="AH568" s="1408"/>
      <c r="AI568" s="1406">
        <v>0</v>
      </c>
      <c r="AJ568" s="1408"/>
      <c r="AK568" s="1408"/>
      <c r="AL568" s="1408"/>
      <c r="AM568" s="1408"/>
      <c r="AN568" s="1408"/>
      <c r="AO568" s="1408"/>
      <c r="AP568" s="1408"/>
      <c r="AQ568" s="1406">
        <v>440</v>
      </c>
      <c r="AR568" s="1404" t="s">
        <v>407</v>
      </c>
      <c r="AS568" s="1406">
        <v>1.2054794520547945</v>
      </c>
      <c r="AT568" s="1406">
        <v>3.2207180005197069E-4</v>
      </c>
      <c r="AU568" s="1406">
        <v>8.8238849329307042E-7</v>
      </c>
      <c r="AV568" s="1406">
        <v>2.2939854779942131E-2</v>
      </c>
      <c r="AW568" s="1406">
        <v>6.2848917205320909E-5</v>
      </c>
      <c r="AX568" s="1405" t="s">
        <v>407</v>
      </c>
      <c r="AY568" s="1404">
        <v>0</v>
      </c>
      <c r="AZ568" s="1405" t="s">
        <v>407</v>
      </c>
      <c r="BA568" s="1405" t="s">
        <v>407</v>
      </c>
      <c r="BB568" s="1408"/>
      <c r="BC568" s="1408"/>
      <c r="BD568" s="1404">
        <v>0</v>
      </c>
      <c r="BE568" s="1405" t="s">
        <v>407</v>
      </c>
      <c r="BF568" s="1405" t="s">
        <v>407</v>
      </c>
      <c r="BG568" s="1404">
        <v>0</v>
      </c>
      <c r="BH568" s="1405" t="s">
        <v>407</v>
      </c>
      <c r="BI568" s="1405" t="s">
        <v>407</v>
      </c>
      <c r="BJ568" s="1404">
        <v>0</v>
      </c>
      <c r="BK568" s="1404">
        <v>0</v>
      </c>
      <c r="BL568" s="1404">
        <v>0</v>
      </c>
      <c r="BM568" s="1404">
        <v>0</v>
      </c>
      <c r="BN568" s="1408"/>
      <c r="BO568" s="1404">
        <v>0</v>
      </c>
      <c r="BP568" s="1405" t="s">
        <v>407</v>
      </c>
      <c r="BQ568" s="1405" t="s">
        <v>407</v>
      </c>
      <c r="BR568" s="1404">
        <v>1</v>
      </c>
      <c r="BS568" s="1405" t="s">
        <v>751</v>
      </c>
      <c r="BT568" s="1405" t="s">
        <v>407</v>
      </c>
      <c r="BU568" s="1405" t="s">
        <v>407</v>
      </c>
      <c r="BV568" s="1405" t="s">
        <v>793</v>
      </c>
      <c r="BW568" s="1404">
        <v>0</v>
      </c>
      <c r="BX568" s="1405" t="s">
        <v>407</v>
      </c>
      <c r="BY568" s="1405" t="s">
        <v>407</v>
      </c>
      <c r="BZ568" s="1405" t="s">
        <v>407</v>
      </c>
      <c r="CA568" s="1404">
        <v>0</v>
      </c>
      <c r="CB568" s="1405" t="s">
        <v>407</v>
      </c>
      <c r="CC568" s="1405" t="s">
        <v>677</v>
      </c>
      <c r="CD568" s="1404" t="b">
        <v>0</v>
      </c>
      <c r="CE568" s="1404" t="b">
        <v>0</v>
      </c>
      <c r="CF568" s="1404" t="b">
        <v>0</v>
      </c>
      <c r="CG568" s="1404" t="b">
        <v>0</v>
      </c>
      <c r="CH568" s="1404" t="b">
        <v>0</v>
      </c>
      <c r="CI568" s="1404" t="b">
        <v>0</v>
      </c>
      <c r="CJ568" s="1404" t="b">
        <v>1</v>
      </c>
      <c r="CK568" s="1404" t="b">
        <v>0</v>
      </c>
      <c r="CL568" s="1404" t="b">
        <v>0</v>
      </c>
      <c r="CM568" s="1405" t="s">
        <v>698</v>
      </c>
      <c r="CN568" s="1408"/>
      <c r="CO568" s="1408"/>
      <c r="CP568" s="1408"/>
      <c r="CQ568" s="1404">
        <v>1</v>
      </c>
      <c r="CR568" s="1408"/>
      <c r="CS568" s="1404">
        <v>1</v>
      </c>
      <c r="CT568" s="1405" t="s">
        <v>407</v>
      </c>
      <c r="CU568" s="1408"/>
    </row>
    <row r="569" spans="1:99" hidden="1" x14ac:dyDescent="0.2">
      <c r="A569" s="1404">
        <v>2024</v>
      </c>
      <c r="B569" s="1405" t="s">
        <v>178</v>
      </c>
      <c r="C569" s="1405" t="s">
        <v>872</v>
      </c>
      <c r="D569" s="1406">
        <v>1</v>
      </c>
      <c r="E569" s="1406">
        <v>0</v>
      </c>
      <c r="F569" s="1405" t="s">
        <v>239</v>
      </c>
      <c r="G569" s="1407" t="s">
        <v>723</v>
      </c>
      <c r="H569" s="1405" t="s">
        <v>407</v>
      </c>
      <c r="I569" s="1405" t="s">
        <v>694</v>
      </c>
      <c r="J569" s="1405" t="s">
        <v>298</v>
      </c>
      <c r="K569" s="1405" t="s">
        <v>873</v>
      </c>
      <c r="L569" s="1405" t="s">
        <v>407</v>
      </c>
      <c r="M569" s="1405" t="s">
        <v>407</v>
      </c>
      <c r="N569" s="1408"/>
      <c r="O569" s="1407">
        <v>126</v>
      </c>
      <c r="P569" s="1405" t="s">
        <v>695</v>
      </c>
      <c r="Q569" s="1405" t="s">
        <v>473</v>
      </c>
      <c r="R569" s="1409">
        <v>8287</v>
      </c>
      <c r="S569" s="1409">
        <v>3791</v>
      </c>
      <c r="T569" s="1409">
        <v>245</v>
      </c>
      <c r="U569" s="1407">
        <v>17966</v>
      </c>
      <c r="V569" s="1405" t="s">
        <v>696</v>
      </c>
      <c r="W569" s="1405" t="s">
        <v>724</v>
      </c>
      <c r="X569" s="1405" t="s">
        <v>725</v>
      </c>
      <c r="Y569" s="1405" t="s">
        <v>407</v>
      </c>
      <c r="Z569" s="1404">
        <v>1</v>
      </c>
      <c r="AA569" s="1404">
        <v>0</v>
      </c>
      <c r="AB569" s="1408"/>
      <c r="AC569" s="1408"/>
      <c r="AD569" s="1408"/>
      <c r="AE569" s="1408"/>
      <c r="AF569" s="1408"/>
      <c r="AG569" s="1408"/>
      <c r="AH569" s="1408"/>
      <c r="AI569" s="1406">
        <v>0</v>
      </c>
      <c r="AJ569" s="1408"/>
      <c r="AK569" s="1408"/>
      <c r="AL569" s="1408"/>
      <c r="AM569" s="1408"/>
      <c r="AN569" s="1408"/>
      <c r="AO569" s="1408"/>
      <c r="AP569" s="1408"/>
      <c r="AQ569" s="1406">
        <v>8639</v>
      </c>
      <c r="AR569" s="1404" t="s">
        <v>407</v>
      </c>
      <c r="AS569" s="1406">
        <v>23.668493150684931</v>
      </c>
      <c r="AT569" s="1406">
        <v>1.0424761674912513</v>
      </c>
      <c r="AU569" s="1406">
        <v>2.856099089017127E-3</v>
      </c>
      <c r="AV569" s="1406">
        <v>9.2146718001286057E-2</v>
      </c>
      <c r="AW569" s="1406">
        <v>2.5245676164735908E-4</v>
      </c>
      <c r="AX569" s="1405" t="s">
        <v>407</v>
      </c>
      <c r="AY569" s="1404">
        <v>0</v>
      </c>
      <c r="AZ569" s="1405" t="s">
        <v>407</v>
      </c>
      <c r="BA569" s="1405" t="s">
        <v>407</v>
      </c>
      <c r="BB569" s="1408"/>
      <c r="BC569" s="1408"/>
      <c r="BD569" s="1404">
        <v>0</v>
      </c>
      <c r="BE569" s="1405" t="s">
        <v>407</v>
      </c>
      <c r="BF569" s="1405" t="s">
        <v>407</v>
      </c>
      <c r="BG569" s="1404">
        <v>0</v>
      </c>
      <c r="BH569" s="1405" t="s">
        <v>407</v>
      </c>
      <c r="BI569" s="1405" t="s">
        <v>407</v>
      </c>
      <c r="BJ569" s="1404">
        <v>0</v>
      </c>
      <c r="BK569" s="1404">
        <v>0</v>
      </c>
      <c r="BL569" s="1404">
        <v>0</v>
      </c>
      <c r="BM569" s="1404">
        <v>0</v>
      </c>
      <c r="BN569" s="1408"/>
      <c r="BO569" s="1404">
        <v>0</v>
      </c>
      <c r="BP569" s="1405" t="s">
        <v>407</v>
      </c>
      <c r="BQ569" s="1405" t="s">
        <v>407</v>
      </c>
      <c r="BR569" s="1404">
        <v>1</v>
      </c>
      <c r="BS569" s="1405" t="s">
        <v>713</v>
      </c>
      <c r="BT569" s="1405" t="s">
        <v>407</v>
      </c>
      <c r="BU569" s="1405" t="s">
        <v>407</v>
      </c>
      <c r="BV569" s="1405" t="s">
        <v>407</v>
      </c>
      <c r="BW569" s="1404">
        <v>0</v>
      </c>
      <c r="BX569" s="1405" t="s">
        <v>407</v>
      </c>
      <c r="BY569" s="1405" t="s">
        <v>407</v>
      </c>
      <c r="BZ569" s="1405" t="s">
        <v>407</v>
      </c>
      <c r="CA569" s="1404">
        <v>0</v>
      </c>
      <c r="CB569" s="1405" t="s">
        <v>407</v>
      </c>
      <c r="CC569" s="1405" t="s">
        <v>677</v>
      </c>
      <c r="CD569" s="1404" t="b">
        <v>0</v>
      </c>
      <c r="CE569" s="1404" t="b">
        <v>0</v>
      </c>
      <c r="CF569" s="1404" t="b">
        <v>0</v>
      </c>
      <c r="CG569" s="1404" t="b">
        <v>0</v>
      </c>
      <c r="CH569" s="1404" t="b">
        <v>0</v>
      </c>
      <c r="CI569" s="1404" t="b">
        <v>0</v>
      </c>
      <c r="CJ569" s="1404" t="b">
        <v>1</v>
      </c>
      <c r="CK569" s="1404" t="b">
        <v>0</v>
      </c>
      <c r="CL569" s="1404" t="b">
        <v>0</v>
      </c>
      <c r="CM569" s="1405" t="s">
        <v>698</v>
      </c>
      <c r="CN569" s="1408"/>
      <c r="CO569" s="1408"/>
      <c r="CP569" s="1408"/>
      <c r="CQ569" s="1404">
        <v>1</v>
      </c>
      <c r="CR569" s="1408"/>
      <c r="CS569" s="1404">
        <v>1</v>
      </c>
      <c r="CT569" s="1405" t="s">
        <v>407</v>
      </c>
      <c r="CU569" s="1408"/>
    </row>
    <row r="570" spans="1:99" hidden="1" x14ac:dyDescent="0.2">
      <c r="A570" s="1404">
        <v>2024</v>
      </c>
      <c r="B570" s="1405" t="s">
        <v>178</v>
      </c>
      <c r="C570" s="1405" t="s">
        <v>926</v>
      </c>
      <c r="D570" s="1406">
        <v>1</v>
      </c>
      <c r="E570" s="1406">
        <v>0</v>
      </c>
      <c r="F570" s="1405" t="s">
        <v>239</v>
      </c>
      <c r="G570" s="1407" t="s">
        <v>723</v>
      </c>
      <c r="H570" s="1405" t="s">
        <v>407</v>
      </c>
      <c r="I570" s="1405" t="s">
        <v>694</v>
      </c>
      <c r="J570" s="1405" t="s">
        <v>298</v>
      </c>
      <c r="K570" s="1405" t="s">
        <v>927</v>
      </c>
      <c r="L570" s="1405" t="s">
        <v>407</v>
      </c>
      <c r="M570" s="1405" t="s">
        <v>407</v>
      </c>
      <c r="N570" s="1408"/>
      <c r="O570" s="1407">
        <v>126</v>
      </c>
      <c r="P570" s="1405" t="s">
        <v>695</v>
      </c>
      <c r="Q570" s="1405" t="s">
        <v>473</v>
      </c>
      <c r="R570" s="1409">
        <v>4313</v>
      </c>
      <c r="S570" s="1409">
        <v>2253</v>
      </c>
      <c r="T570" s="1409">
        <v>239</v>
      </c>
      <c r="U570" s="1407">
        <v>17966</v>
      </c>
      <c r="V570" s="1405" t="s">
        <v>696</v>
      </c>
      <c r="W570" s="1405" t="s">
        <v>724</v>
      </c>
      <c r="X570" s="1405" t="s">
        <v>725</v>
      </c>
      <c r="Y570" s="1405" t="s">
        <v>407</v>
      </c>
      <c r="Z570" s="1404">
        <v>1</v>
      </c>
      <c r="AA570" s="1404">
        <v>0</v>
      </c>
      <c r="AB570" s="1408"/>
      <c r="AC570" s="1408"/>
      <c r="AD570" s="1408"/>
      <c r="AE570" s="1408"/>
      <c r="AF570" s="1408"/>
      <c r="AG570" s="1408"/>
      <c r="AH570" s="1408"/>
      <c r="AI570" s="1406">
        <v>0</v>
      </c>
      <c r="AJ570" s="1408"/>
      <c r="AK570" s="1408"/>
      <c r="AL570" s="1408"/>
      <c r="AM570" s="1408"/>
      <c r="AN570" s="1408"/>
      <c r="AO570" s="1408"/>
      <c r="AP570" s="1408"/>
      <c r="AQ570" s="1406">
        <v>9220</v>
      </c>
      <c r="AR570" s="1404" t="s">
        <v>407</v>
      </c>
      <c r="AS570" s="1406">
        <v>25.260273972602739</v>
      </c>
      <c r="AT570" s="1406">
        <v>2.1377231625318802</v>
      </c>
      <c r="AU570" s="1406">
        <v>5.8567757877585761E-3</v>
      </c>
      <c r="AV570" s="1406">
        <v>9.2146718001286057E-2</v>
      </c>
      <c r="AW570" s="1406">
        <v>2.5245676164735908E-4</v>
      </c>
      <c r="AX570" s="1405" t="s">
        <v>1335</v>
      </c>
      <c r="AY570" s="1404">
        <v>0</v>
      </c>
      <c r="AZ570" s="1405" t="s">
        <v>407</v>
      </c>
      <c r="BA570" s="1405" t="s">
        <v>407</v>
      </c>
      <c r="BB570" s="1408"/>
      <c r="BC570" s="1408"/>
      <c r="BD570" s="1404">
        <v>0</v>
      </c>
      <c r="BE570" s="1405" t="s">
        <v>407</v>
      </c>
      <c r="BF570" s="1405" t="s">
        <v>407</v>
      </c>
      <c r="BG570" s="1404">
        <v>0</v>
      </c>
      <c r="BH570" s="1405" t="s">
        <v>407</v>
      </c>
      <c r="BI570" s="1405" t="s">
        <v>407</v>
      </c>
      <c r="BJ570" s="1404">
        <v>0</v>
      </c>
      <c r="BK570" s="1404">
        <v>0</v>
      </c>
      <c r="BL570" s="1404">
        <v>0</v>
      </c>
      <c r="BM570" s="1404">
        <v>0</v>
      </c>
      <c r="BN570" s="1408"/>
      <c r="BO570" s="1404">
        <v>0</v>
      </c>
      <c r="BP570" s="1405" t="s">
        <v>407</v>
      </c>
      <c r="BQ570" s="1405" t="s">
        <v>407</v>
      </c>
      <c r="BR570" s="1404">
        <v>1</v>
      </c>
      <c r="BS570" s="1405" t="s">
        <v>751</v>
      </c>
      <c r="BT570" s="1405" t="s">
        <v>407</v>
      </c>
      <c r="BU570" s="1405" t="s">
        <v>407</v>
      </c>
      <c r="BV570" s="1405" t="s">
        <v>407</v>
      </c>
      <c r="BW570" s="1404">
        <v>0</v>
      </c>
      <c r="BX570" s="1405" t="s">
        <v>407</v>
      </c>
      <c r="BY570" s="1405" t="s">
        <v>407</v>
      </c>
      <c r="BZ570" s="1405" t="s">
        <v>407</v>
      </c>
      <c r="CA570" s="1404">
        <v>0</v>
      </c>
      <c r="CB570" s="1405" t="s">
        <v>407</v>
      </c>
      <c r="CC570" s="1405" t="s">
        <v>677</v>
      </c>
      <c r="CD570" s="1404" t="b">
        <v>0</v>
      </c>
      <c r="CE570" s="1404" t="b">
        <v>0</v>
      </c>
      <c r="CF570" s="1404" t="b">
        <v>0</v>
      </c>
      <c r="CG570" s="1404" t="b">
        <v>0</v>
      </c>
      <c r="CH570" s="1404" t="b">
        <v>0</v>
      </c>
      <c r="CI570" s="1404" t="b">
        <v>0</v>
      </c>
      <c r="CJ570" s="1404" t="b">
        <v>1</v>
      </c>
      <c r="CK570" s="1404" t="b">
        <v>0</v>
      </c>
      <c r="CL570" s="1404" t="b">
        <v>0</v>
      </c>
      <c r="CM570" s="1405" t="s">
        <v>698</v>
      </c>
      <c r="CN570" s="1408"/>
      <c r="CO570" s="1408"/>
      <c r="CP570" s="1408"/>
      <c r="CQ570" s="1404">
        <v>1</v>
      </c>
      <c r="CR570" s="1408"/>
      <c r="CS570" s="1404">
        <v>1</v>
      </c>
      <c r="CT570" s="1405" t="s">
        <v>407</v>
      </c>
      <c r="CU570" s="1408"/>
    </row>
    <row r="571" spans="1:99" hidden="1" x14ac:dyDescent="0.2">
      <c r="A571" s="1404">
        <v>2024</v>
      </c>
      <c r="B571" s="1405" t="s">
        <v>185</v>
      </c>
      <c r="C571" s="1405" t="s">
        <v>809</v>
      </c>
      <c r="D571" s="1406">
        <v>1</v>
      </c>
      <c r="E571" s="1406">
        <v>0</v>
      </c>
      <c r="F571" s="1405" t="s">
        <v>239</v>
      </c>
      <c r="G571" s="1407" t="s">
        <v>723</v>
      </c>
      <c r="H571" s="1405" t="s">
        <v>407</v>
      </c>
      <c r="I571" s="1405" t="s">
        <v>694</v>
      </c>
      <c r="J571" s="1405" t="s">
        <v>328</v>
      </c>
      <c r="K571" s="1405" t="s">
        <v>810</v>
      </c>
      <c r="L571" s="1405" t="s">
        <v>407</v>
      </c>
      <c r="M571" s="1405" t="s">
        <v>407</v>
      </c>
      <c r="N571" s="1408"/>
      <c r="O571" s="1407">
        <v>126</v>
      </c>
      <c r="P571" s="1405" t="s">
        <v>695</v>
      </c>
      <c r="Q571" s="1405" t="s">
        <v>480</v>
      </c>
      <c r="R571" s="1409">
        <v>40028</v>
      </c>
      <c r="S571" s="1409">
        <v>17674</v>
      </c>
      <c r="T571" s="1409">
        <v>1310</v>
      </c>
      <c r="U571" s="1407">
        <v>17966</v>
      </c>
      <c r="V571" s="1405" t="s">
        <v>696</v>
      </c>
      <c r="W571" s="1405" t="s">
        <v>724</v>
      </c>
      <c r="X571" s="1405" t="s">
        <v>725</v>
      </c>
      <c r="Y571" s="1405" t="s">
        <v>407</v>
      </c>
      <c r="Z571" s="1404">
        <v>1</v>
      </c>
      <c r="AA571" s="1404">
        <v>0</v>
      </c>
      <c r="AB571" s="1408"/>
      <c r="AC571" s="1408"/>
      <c r="AD571" s="1408"/>
      <c r="AE571" s="1408"/>
      <c r="AF571" s="1408"/>
      <c r="AG571" s="1408"/>
      <c r="AH571" s="1408"/>
      <c r="AI571" s="1406">
        <v>0</v>
      </c>
      <c r="AJ571" s="1408"/>
      <c r="AK571" s="1408"/>
      <c r="AL571" s="1408"/>
      <c r="AM571" s="1408"/>
      <c r="AN571" s="1408"/>
      <c r="AO571" s="1408"/>
      <c r="AP571" s="1408"/>
      <c r="AQ571" s="1406">
        <v>28680</v>
      </c>
      <c r="AR571" s="1404" t="s">
        <v>407</v>
      </c>
      <c r="AS571" s="1406">
        <v>78.575342465753423</v>
      </c>
      <c r="AT571" s="1406">
        <v>0.71649845108424104</v>
      </c>
      <c r="AU571" s="1406">
        <v>1.9630094550253177E-3</v>
      </c>
      <c r="AV571" s="1406">
        <v>2.2939854779942131E-2</v>
      </c>
      <c r="AW571" s="1406">
        <v>6.2848917205320909E-5</v>
      </c>
      <c r="AX571" s="1405" t="s">
        <v>407</v>
      </c>
      <c r="AY571" s="1404">
        <v>0</v>
      </c>
      <c r="AZ571" s="1405" t="s">
        <v>407</v>
      </c>
      <c r="BA571" s="1405" t="s">
        <v>407</v>
      </c>
      <c r="BB571" s="1408"/>
      <c r="BC571" s="1408"/>
      <c r="BD571" s="1404">
        <v>0</v>
      </c>
      <c r="BE571" s="1405" t="s">
        <v>407</v>
      </c>
      <c r="BF571" s="1405" t="s">
        <v>407</v>
      </c>
      <c r="BG571" s="1404">
        <v>0</v>
      </c>
      <c r="BH571" s="1405" t="s">
        <v>407</v>
      </c>
      <c r="BI571" s="1405" t="s">
        <v>407</v>
      </c>
      <c r="BJ571" s="1404">
        <v>0</v>
      </c>
      <c r="BK571" s="1404">
        <v>0</v>
      </c>
      <c r="BL571" s="1404">
        <v>0</v>
      </c>
      <c r="BM571" s="1404">
        <v>0</v>
      </c>
      <c r="BN571" s="1408"/>
      <c r="BO571" s="1404">
        <v>0</v>
      </c>
      <c r="BP571" s="1405" t="s">
        <v>407</v>
      </c>
      <c r="BQ571" s="1405" t="s">
        <v>407</v>
      </c>
      <c r="BR571" s="1404">
        <v>1</v>
      </c>
      <c r="BS571" s="1405" t="s">
        <v>751</v>
      </c>
      <c r="BT571" s="1405" t="s">
        <v>407</v>
      </c>
      <c r="BU571" s="1405" t="s">
        <v>407</v>
      </c>
      <c r="BV571" s="1405" t="s">
        <v>793</v>
      </c>
      <c r="BW571" s="1404">
        <v>0</v>
      </c>
      <c r="BX571" s="1405" t="s">
        <v>407</v>
      </c>
      <c r="BY571" s="1405" t="s">
        <v>407</v>
      </c>
      <c r="BZ571" s="1405" t="s">
        <v>407</v>
      </c>
      <c r="CA571" s="1404">
        <v>0</v>
      </c>
      <c r="CB571" s="1405" t="s">
        <v>407</v>
      </c>
      <c r="CC571" s="1405" t="s">
        <v>677</v>
      </c>
      <c r="CD571" s="1404" t="b">
        <v>0</v>
      </c>
      <c r="CE571" s="1404" t="b">
        <v>0</v>
      </c>
      <c r="CF571" s="1404" t="b">
        <v>0</v>
      </c>
      <c r="CG571" s="1404" t="b">
        <v>0</v>
      </c>
      <c r="CH571" s="1404" t="b">
        <v>0</v>
      </c>
      <c r="CI571" s="1404" t="b">
        <v>0</v>
      </c>
      <c r="CJ571" s="1404" t="b">
        <v>1</v>
      </c>
      <c r="CK571" s="1404" t="b">
        <v>0</v>
      </c>
      <c r="CL571" s="1404" t="b">
        <v>0</v>
      </c>
      <c r="CM571" s="1405" t="s">
        <v>698</v>
      </c>
      <c r="CN571" s="1408"/>
      <c r="CO571" s="1408"/>
      <c r="CP571" s="1408"/>
      <c r="CQ571" s="1404">
        <v>1</v>
      </c>
      <c r="CR571" s="1408"/>
      <c r="CS571" s="1404">
        <v>1</v>
      </c>
      <c r="CT571" s="1405" t="s">
        <v>407</v>
      </c>
      <c r="CU571" s="1408"/>
    </row>
    <row r="572" spans="1:99" hidden="1" x14ac:dyDescent="0.2">
      <c r="A572" s="1404">
        <v>2024</v>
      </c>
      <c r="B572" s="1405" t="s">
        <v>179</v>
      </c>
      <c r="C572" s="1405" t="s">
        <v>1052</v>
      </c>
      <c r="D572" s="1406">
        <v>1</v>
      </c>
      <c r="E572" s="1406">
        <v>0</v>
      </c>
      <c r="F572" s="1405" t="s">
        <v>239</v>
      </c>
      <c r="G572" s="1407" t="s">
        <v>723</v>
      </c>
      <c r="H572" s="1405" t="s">
        <v>407</v>
      </c>
      <c r="I572" s="1405" t="s">
        <v>694</v>
      </c>
      <c r="J572" s="1405" t="s">
        <v>303</v>
      </c>
      <c r="K572" s="1405" t="s">
        <v>1053</v>
      </c>
      <c r="L572" s="1405" t="s">
        <v>407</v>
      </c>
      <c r="M572" s="1405" t="s">
        <v>407</v>
      </c>
      <c r="N572" s="1408"/>
      <c r="O572" s="1407">
        <v>126</v>
      </c>
      <c r="P572" s="1405" t="s">
        <v>695</v>
      </c>
      <c r="Q572" s="1405" t="s">
        <v>474</v>
      </c>
      <c r="R572" s="1409">
        <v>21609</v>
      </c>
      <c r="S572" s="1409">
        <v>14091</v>
      </c>
      <c r="T572" s="1409">
        <v>1877</v>
      </c>
      <c r="U572" s="1407">
        <v>17966</v>
      </c>
      <c r="V572" s="1405" t="s">
        <v>696</v>
      </c>
      <c r="W572" s="1405" t="s">
        <v>724</v>
      </c>
      <c r="X572" s="1405" t="s">
        <v>725</v>
      </c>
      <c r="Y572" s="1405" t="s">
        <v>407</v>
      </c>
      <c r="Z572" s="1404">
        <v>1</v>
      </c>
      <c r="AA572" s="1404">
        <v>0</v>
      </c>
      <c r="AB572" s="1408"/>
      <c r="AC572" s="1408"/>
      <c r="AD572" s="1408"/>
      <c r="AE572" s="1408"/>
      <c r="AF572" s="1408"/>
      <c r="AG572" s="1408"/>
      <c r="AH572" s="1408"/>
      <c r="AI572" s="1406">
        <v>0</v>
      </c>
      <c r="AJ572" s="1408"/>
      <c r="AK572" s="1408"/>
      <c r="AL572" s="1408"/>
      <c r="AM572" s="1408"/>
      <c r="AN572" s="1408"/>
      <c r="AO572" s="1408"/>
      <c r="AP572" s="1408"/>
      <c r="AQ572" s="1406">
        <v>133</v>
      </c>
      <c r="AR572" s="1404" t="s">
        <v>407</v>
      </c>
      <c r="AS572" s="1406">
        <v>0.36438356164383562</v>
      </c>
      <c r="AT572" s="1406">
        <v>6.1548428895367669E-3</v>
      </c>
      <c r="AU572" s="1406">
        <v>1.686258325900484E-5</v>
      </c>
      <c r="AV572" s="1406">
        <v>0.18511647229606884</v>
      </c>
      <c r="AW572" s="1406">
        <v>5.0716841724950362E-4</v>
      </c>
      <c r="AX572" s="1405" t="s">
        <v>407</v>
      </c>
      <c r="AY572" s="1404">
        <v>0</v>
      </c>
      <c r="AZ572" s="1405" t="s">
        <v>407</v>
      </c>
      <c r="BA572" s="1405" t="s">
        <v>407</v>
      </c>
      <c r="BB572" s="1408"/>
      <c r="BC572" s="1408"/>
      <c r="BD572" s="1404">
        <v>0</v>
      </c>
      <c r="BE572" s="1405" t="s">
        <v>407</v>
      </c>
      <c r="BF572" s="1405" t="s">
        <v>407</v>
      </c>
      <c r="BG572" s="1404">
        <v>0</v>
      </c>
      <c r="BH572" s="1405" t="s">
        <v>407</v>
      </c>
      <c r="BI572" s="1405" t="s">
        <v>407</v>
      </c>
      <c r="BJ572" s="1404">
        <v>0</v>
      </c>
      <c r="BK572" s="1404">
        <v>0</v>
      </c>
      <c r="BL572" s="1404">
        <v>0</v>
      </c>
      <c r="BM572" s="1404">
        <v>0</v>
      </c>
      <c r="BN572" s="1408"/>
      <c r="BO572" s="1404">
        <v>0</v>
      </c>
      <c r="BP572" s="1405" t="s">
        <v>407</v>
      </c>
      <c r="BQ572" s="1405" t="s">
        <v>407</v>
      </c>
      <c r="BR572" s="1404">
        <v>1</v>
      </c>
      <c r="BS572" s="1405" t="s">
        <v>713</v>
      </c>
      <c r="BT572" s="1405" t="s">
        <v>407</v>
      </c>
      <c r="BU572" s="1405" t="s">
        <v>407</v>
      </c>
      <c r="BV572" s="1405" t="s">
        <v>1072</v>
      </c>
      <c r="BW572" s="1404">
        <v>0</v>
      </c>
      <c r="BX572" s="1405" t="s">
        <v>407</v>
      </c>
      <c r="BY572" s="1405" t="s">
        <v>407</v>
      </c>
      <c r="BZ572" s="1405" t="s">
        <v>407</v>
      </c>
      <c r="CA572" s="1404">
        <v>0</v>
      </c>
      <c r="CB572" s="1405" t="s">
        <v>407</v>
      </c>
      <c r="CC572" s="1405" t="s">
        <v>677</v>
      </c>
      <c r="CD572" s="1404" t="b">
        <v>0</v>
      </c>
      <c r="CE572" s="1404" t="b">
        <v>0</v>
      </c>
      <c r="CF572" s="1404" t="b">
        <v>0</v>
      </c>
      <c r="CG572" s="1404" t="b">
        <v>0</v>
      </c>
      <c r="CH572" s="1404" t="b">
        <v>0</v>
      </c>
      <c r="CI572" s="1404" t="b">
        <v>0</v>
      </c>
      <c r="CJ572" s="1404" t="b">
        <v>1</v>
      </c>
      <c r="CK572" s="1404" t="b">
        <v>0</v>
      </c>
      <c r="CL572" s="1404" t="b">
        <v>0</v>
      </c>
      <c r="CM572" s="1405" t="s">
        <v>698</v>
      </c>
      <c r="CN572" s="1408"/>
      <c r="CO572" s="1408"/>
      <c r="CP572" s="1408"/>
      <c r="CQ572" s="1404">
        <v>1</v>
      </c>
      <c r="CR572" s="1408"/>
      <c r="CS572" s="1404">
        <v>1</v>
      </c>
      <c r="CT572" s="1405" t="s">
        <v>407</v>
      </c>
      <c r="CU572" s="1408"/>
    </row>
    <row r="573" spans="1:99" hidden="1" x14ac:dyDescent="0.2">
      <c r="A573" s="1404">
        <v>2024</v>
      </c>
      <c r="B573" s="1405" t="s">
        <v>178</v>
      </c>
      <c r="C573" s="1405" t="s">
        <v>843</v>
      </c>
      <c r="D573" s="1406">
        <v>1</v>
      </c>
      <c r="E573" s="1406">
        <v>0</v>
      </c>
      <c r="F573" s="1405" t="s">
        <v>239</v>
      </c>
      <c r="G573" s="1407" t="s">
        <v>723</v>
      </c>
      <c r="H573" s="1405" t="s">
        <v>407</v>
      </c>
      <c r="I573" s="1405" t="s">
        <v>694</v>
      </c>
      <c r="J573" s="1405" t="s">
        <v>298</v>
      </c>
      <c r="K573" s="1405" t="s">
        <v>844</v>
      </c>
      <c r="L573" s="1405" t="s">
        <v>407</v>
      </c>
      <c r="M573" s="1405" t="s">
        <v>407</v>
      </c>
      <c r="N573" s="1408"/>
      <c r="O573" s="1407">
        <v>126</v>
      </c>
      <c r="P573" s="1405" t="s">
        <v>695</v>
      </c>
      <c r="Q573" s="1405" t="s">
        <v>473</v>
      </c>
      <c r="R573" s="1409">
        <v>2033</v>
      </c>
      <c r="S573" s="1409">
        <v>859</v>
      </c>
      <c r="T573" s="1409">
        <v>97</v>
      </c>
      <c r="U573" s="1407">
        <v>17966</v>
      </c>
      <c r="V573" s="1405" t="s">
        <v>696</v>
      </c>
      <c r="W573" s="1405" t="s">
        <v>724</v>
      </c>
      <c r="X573" s="1405" t="s">
        <v>725</v>
      </c>
      <c r="Y573" s="1405" t="s">
        <v>407</v>
      </c>
      <c r="Z573" s="1404">
        <v>1</v>
      </c>
      <c r="AA573" s="1404">
        <v>0</v>
      </c>
      <c r="AB573" s="1408"/>
      <c r="AC573" s="1408"/>
      <c r="AD573" s="1408"/>
      <c r="AE573" s="1408"/>
      <c r="AF573" s="1408"/>
      <c r="AG573" s="1408"/>
      <c r="AH573" s="1408"/>
      <c r="AI573" s="1406">
        <v>0</v>
      </c>
      <c r="AJ573" s="1408"/>
      <c r="AK573" s="1408"/>
      <c r="AL573" s="1408"/>
      <c r="AM573" s="1408"/>
      <c r="AN573" s="1408"/>
      <c r="AO573" s="1408"/>
      <c r="AP573" s="1408"/>
      <c r="AQ573" s="1406">
        <v>8840</v>
      </c>
      <c r="AR573" s="1404" t="s">
        <v>407</v>
      </c>
      <c r="AS573" s="1406">
        <v>24.219178082191782</v>
      </c>
      <c r="AT573" s="1406">
        <v>4.348253812100344</v>
      </c>
      <c r="AU573" s="1406">
        <v>1.1913024142740668E-2</v>
      </c>
      <c r="AV573" s="1406">
        <v>9.2146718001286057E-2</v>
      </c>
      <c r="AW573" s="1406">
        <v>2.5245676164735908E-4</v>
      </c>
      <c r="AX573" s="1405" t="s">
        <v>845</v>
      </c>
      <c r="AY573" s="1404">
        <v>0</v>
      </c>
      <c r="AZ573" s="1405" t="s">
        <v>407</v>
      </c>
      <c r="BA573" s="1405" t="s">
        <v>407</v>
      </c>
      <c r="BB573" s="1408"/>
      <c r="BC573" s="1408"/>
      <c r="BD573" s="1404">
        <v>0</v>
      </c>
      <c r="BE573" s="1405" t="s">
        <v>407</v>
      </c>
      <c r="BF573" s="1405" t="s">
        <v>407</v>
      </c>
      <c r="BG573" s="1404">
        <v>0</v>
      </c>
      <c r="BH573" s="1405" t="s">
        <v>407</v>
      </c>
      <c r="BI573" s="1405" t="s">
        <v>407</v>
      </c>
      <c r="BJ573" s="1404">
        <v>0</v>
      </c>
      <c r="BK573" s="1404">
        <v>0</v>
      </c>
      <c r="BL573" s="1404">
        <v>0</v>
      </c>
      <c r="BM573" s="1404">
        <v>0</v>
      </c>
      <c r="BN573" s="1408"/>
      <c r="BO573" s="1404">
        <v>0</v>
      </c>
      <c r="BP573" s="1405" t="s">
        <v>407</v>
      </c>
      <c r="BQ573" s="1405" t="s">
        <v>407</v>
      </c>
      <c r="BR573" s="1404">
        <v>1</v>
      </c>
      <c r="BS573" s="1405" t="s">
        <v>808</v>
      </c>
      <c r="BT573" s="1405" t="s">
        <v>407</v>
      </c>
      <c r="BU573" s="1405" t="s">
        <v>407</v>
      </c>
      <c r="BV573" s="1405" t="s">
        <v>846</v>
      </c>
      <c r="BW573" s="1404">
        <v>0</v>
      </c>
      <c r="BX573" s="1405" t="s">
        <v>407</v>
      </c>
      <c r="BY573" s="1405" t="s">
        <v>407</v>
      </c>
      <c r="BZ573" s="1405" t="s">
        <v>407</v>
      </c>
      <c r="CA573" s="1404">
        <v>0</v>
      </c>
      <c r="CB573" s="1405" t="s">
        <v>407</v>
      </c>
      <c r="CC573" s="1405" t="s">
        <v>677</v>
      </c>
      <c r="CD573" s="1404" t="b">
        <v>0</v>
      </c>
      <c r="CE573" s="1404" t="b">
        <v>0</v>
      </c>
      <c r="CF573" s="1404" t="b">
        <v>0</v>
      </c>
      <c r="CG573" s="1404" t="b">
        <v>0</v>
      </c>
      <c r="CH573" s="1404" t="b">
        <v>0</v>
      </c>
      <c r="CI573" s="1404" t="b">
        <v>0</v>
      </c>
      <c r="CJ573" s="1404" t="b">
        <v>1</v>
      </c>
      <c r="CK573" s="1404" t="b">
        <v>0</v>
      </c>
      <c r="CL573" s="1404" t="b">
        <v>0</v>
      </c>
      <c r="CM573" s="1405" t="s">
        <v>698</v>
      </c>
      <c r="CN573" s="1408"/>
      <c r="CO573" s="1408"/>
      <c r="CP573" s="1408"/>
      <c r="CQ573" s="1404">
        <v>1</v>
      </c>
      <c r="CR573" s="1408"/>
      <c r="CS573" s="1404">
        <v>1</v>
      </c>
      <c r="CT573" s="1405" t="s">
        <v>407</v>
      </c>
      <c r="CU573" s="1408"/>
    </row>
    <row r="574" spans="1:99" hidden="1" x14ac:dyDescent="0.2">
      <c r="A574" s="1404">
        <v>2024</v>
      </c>
      <c r="B574" s="1405" t="s">
        <v>178</v>
      </c>
      <c r="C574" s="1405" t="s">
        <v>984</v>
      </c>
      <c r="D574" s="1406">
        <v>1</v>
      </c>
      <c r="E574" s="1406">
        <v>0</v>
      </c>
      <c r="F574" s="1405" t="s">
        <v>239</v>
      </c>
      <c r="G574" s="1407" t="s">
        <v>723</v>
      </c>
      <c r="H574" s="1405" t="s">
        <v>407</v>
      </c>
      <c r="I574" s="1405" t="s">
        <v>694</v>
      </c>
      <c r="J574" s="1405" t="s">
        <v>298</v>
      </c>
      <c r="K574" s="1405" t="s">
        <v>985</v>
      </c>
      <c r="L574" s="1405" t="s">
        <v>407</v>
      </c>
      <c r="M574" s="1405" t="s">
        <v>407</v>
      </c>
      <c r="N574" s="1408"/>
      <c r="O574" s="1407">
        <v>126</v>
      </c>
      <c r="P574" s="1405" t="s">
        <v>695</v>
      </c>
      <c r="Q574" s="1405" t="s">
        <v>473</v>
      </c>
      <c r="R574" s="1409">
        <v>10134</v>
      </c>
      <c r="S574" s="1409">
        <v>4113</v>
      </c>
      <c r="T574" s="1409">
        <v>537</v>
      </c>
      <c r="U574" s="1407">
        <v>17966</v>
      </c>
      <c r="V574" s="1405" t="s">
        <v>696</v>
      </c>
      <c r="W574" s="1405" t="s">
        <v>724</v>
      </c>
      <c r="X574" s="1405" t="s">
        <v>725</v>
      </c>
      <c r="Y574" s="1405" t="s">
        <v>407</v>
      </c>
      <c r="Z574" s="1404">
        <v>1</v>
      </c>
      <c r="AA574" s="1404">
        <v>0</v>
      </c>
      <c r="AB574" s="1408"/>
      <c r="AC574" s="1408"/>
      <c r="AD574" s="1408"/>
      <c r="AE574" s="1408"/>
      <c r="AF574" s="1408"/>
      <c r="AG574" s="1408"/>
      <c r="AH574" s="1408"/>
      <c r="AI574" s="1406">
        <v>0</v>
      </c>
      <c r="AJ574" s="1408"/>
      <c r="AK574" s="1408"/>
      <c r="AL574" s="1408"/>
      <c r="AM574" s="1408"/>
      <c r="AN574" s="1408"/>
      <c r="AO574" s="1408"/>
      <c r="AP574" s="1408"/>
      <c r="AQ574" s="1406">
        <v>3740</v>
      </c>
      <c r="AR574" s="1404" t="s">
        <v>407</v>
      </c>
      <c r="AS574" s="1406">
        <v>10.246575342465754</v>
      </c>
      <c r="AT574" s="1406">
        <v>0.36905466745608839</v>
      </c>
      <c r="AU574" s="1406">
        <v>1.011108677961886E-3</v>
      </c>
      <c r="AV574" s="1406">
        <v>9.2146718001286057E-2</v>
      </c>
      <c r="AW574" s="1406">
        <v>2.5245676164735908E-4</v>
      </c>
      <c r="AX574" s="1405" t="s">
        <v>407</v>
      </c>
      <c r="AY574" s="1404">
        <v>0</v>
      </c>
      <c r="AZ574" s="1405" t="s">
        <v>407</v>
      </c>
      <c r="BA574" s="1405" t="s">
        <v>407</v>
      </c>
      <c r="BB574" s="1408"/>
      <c r="BC574" s="1408"/>
      <c r="BD574" s="1404">
        <v>0</v>
      </c>
      <c r="BE574" s="1405" t="s">
        <v>407</v>
      </c>
      <c r="BF574" s="1405" t="s">
        <v>407</v>
      </c>
      <c r="BG574" s="1404">
        <v>0</v>
      </c>
      <c r="BH574" s="1405" t="s">
        <v>407</v>
      </c>
      <c r="BI574" s="1405" t="s">
        <v>407</v>
      </c>
      <c r="BJ574" s="1404">
        <v>0</v>
      </c>
      <c r="BK574" s="1404">
        <v>0</v>
      </c>
      <c r="BL574" s="1404">
        <v>0</v>
      </c>
      <c r="BM574" s="1404">
        <v>0</v>
      </c>
      <c r="BN574" s="1408"/>
      <c r="BO574" s="1404">
        <v>0</v>
      </c>
      <c r="BP574" s="1405" t="s">
        <v>407</v>
      </c>
      <c r="BQ574" s="1405" t="s">
        <v>407</v>
      </c>
      <c r="BR574" s="1404">
        <v>1</v>
      </c>
      <c r="BS574" s="1405" t="s">
        <v>808</v>
      </c>
      <c r="BT574" s="1405" t="s">
        <v>407</v>
      </c>
      <c r="BU574" s="1405" t="s">
        <v>407</v>
      </c>
      <c r="BV574" s="1405" t="s">
        <v>846</v>
      </c>
      <c r="BW574" s="1404">
        <v>0</v>
      </c>
      <c r="BX574" s="1405" t="s">
        <v>407</v>
      </c>
      <c r="BY574" s="1405" t="s">
        <v>407</v>
      </c>
      <c r="BZ574" s="1405" t="s">
        <v>407</v>
      </c>
      <c r="CA574" s="1404">
        <v>0</v>
      </c>
      <c r="CB574" s="1405" t="s">
        <v>407</v>
      </c>
      <c r="CC574" s="1405" t="s">
        <v>677</v>
      </c>
      <c r="CD574" s="1404" t="b">
        <v>0</v>
      </c>
      <c r="CE574" s="1404" t="b">
        <v>0</v>
      </c>
      <c r="CF574" s="1404" t="b">
        <v>0</v>
      </c>
      <c r="CG574" s="1404" t="b">
        <v>0</v>
      </c>
      <c r="CH574" s="1404" t="b">
        <v>0</v>
      </c>
      <c r="CI574" s="1404" t="b">
        <v>0</v>
      </c>
      <c r="CJ574" s="1404" t="b">
        <v>1</v>
      </c>
      <c r="CK574" s="1404" t="b">
        <v>0</v>
      </c>
      <c r="CL574" s="1404" t="b">
        <v>0</v>
      </c>
      <c r="CM574" s="1405" t="s">
        <v>698</v>
      </c>
      <c r="CN574" s="1408"/>
      <c r="CO574" s="1408"/>
      <c r="CP574" s="1408"/>
      <c r="CQ574" s="1404">
        <v>1</v>
      </c>
      <c r="CR574" s="1408"/>
      <c r="CS574" s="1404">
        <v>1</v>
      </c>
      <c r="CT574" s="1405" t="s">
        <v>407</v>
      </c>
      <c r="CU574" s="1408"/>
    </row>
    <row r="575" spans="1:99" hidden="1" x14ac:dyDescent="0.2">
      <c r="A575" s="1404">
        <v>2024</v>
      </c>
      <c r="B575" s="1405" t="s">
        <v>189</v>
      </c>
      <c r="C575" s="1405" t="s">
        <v>1161</v>
      </c>
      <c r="D575" s="1406">
        <v>1</v>
      </c>
      <c r="E575" s="1406">
        <v>0</v>
      </c>
      <c r="F575" s="1405" t="s">
        <v>239</v>
      </c>
      <c r="G575" s="1407" t="s">
        <v>723</v>
      </c>
      <c r="H575" s="1405" t="s">
        <v>407</v>
      </c>
      <c r="I575" s="1405" t="s">
        <v>694</v>
      </c>
      <c r="J575" s="1405" t="s">
        <v>342</v>
      </c>
      <c r="K575" s="1405" t="s">
        <v>1162</v>
      </c>
      <c r="L575" s="1405" t="s">
        <v>407</v>
      </c>
      <c r="M575" s="1405" t="s">
        <v>407</v>
      </c>
      <c r="N575" s="1408"/>
      <c r="O575" s="1407">
        <v>126</v>
      </c>
      <c r="P575" s="1405" t="s">
        <v>695</v>
      </c>
      <c r="Q575" s="1405" t="s">
        <v>483</v>
      </c>
      <c r="R575" s="1409">
        <v>10428</v>
      </c>
      <c r="S575" s="1409">
        <v>4889</v>
      </c>
      <c r="T575" s="1409">
        <v>325</v>
      </c>
      <c r="U575" s="1407">
        <v>17966</v>
      </c>
      <c r="V575" s="1405" t="s">
        <v>696</v>
      </c>
      <c r="W575" s="1405" t="s">
        <v>724</v>
      </c>
      <c r="X575" s="1405" t="s">
        <v>725</v>
      </c>
      <c r="Y575" s="1405" t="s">
        <v>407</v>
      </c>
      <c r="Z575" s="1404">
        <v>1</v>
      </c>
      <c r="AA575" s="1404">
        <v>0</v>
      </c>
      <c r="AB575" s="1408"/>
      <c r="AC575" s="1408"/>
      <c r="AD575" s="1408"/>
      <c r="AE575" s="1408"/>
      <c r="AF575" s="1408"/>
      <c r="AG575" s="1408"/>
      <c r="AH575" s="1408"/>
      <c r="AI575" s="1406">
        <v>0</v>
      </c>
      <c r="AJ575" s="1408"/>
      <c r="AK575" s="1408"/>
      <c r="AL575" s="1408"/>
      <c r="AM575" s="1408"/>
      <c r="AN575" s="1408"/>
      <c r="AO575" s="1408"/>
      <c r="AP575" s="1408"/>
      <c r="AQ575" s="1406">
        <v>70</v>
      </c>
      <c r="AR575" s="1404" t="s">
        <v>407</v>
      </c>
      <c r="AS575" s="1406">
        <v>0.19178082191780821</v>
      </c>
      <c r="AT575" s="1406">
        <v>6.7126965861143079E-3</v>
      </c>
      <c r="AU575" s="1406">
        <v>1.8390949550998105E-5</v>
      </c>
      <c r="AV575" s="1406">
        <v>7.9373448674293316E-5</v>
      </c>
      <c r="AW575" s="1406">
        <v>2.1746150321724197E-7</v>
      </c>
      <c r="AX575" s="1405" t="s">
        <v>407</v>
      </c>
      <c r="AY575" s="1404">
        <v>0</v>
      </c>
      <c r="AZ575" s="1405" t="s">
        <v>407</v>
      </c>
      <c r="BA575" s="1405" t="s">
        <v>407</v>
      </c>
      <c r="BB575" s="1408"/>
      <c r="BC575" s="1408"/>
      <c r="BD575" s="1404">
        <v>0</v>
      </c>
      <c r="BE575" s="1405" t="s">
        <v>407</v>
      </c>
      <c r="BF575" s="1405" t="s">
        <v>407</v>
      </c>
      <c r="BG575" s="1404">
        <v>0</v>
      </c>
      <c r="BH575" s="1405" t="s">
        <v>407</v>
      </c>
      <c r="BI575" s="1405" t="s">
        <v>407</v>
      </c>
      <c r="BJ575" s="1404">
        <v>0</v>
      </c>
      <c r="BK575" s="1404">
        <v>0</v>
      </c>
      <c r="BL575" s="1404">
        <v>0</v>
      </c>
      <c r="BM575" s="1404">
        <v>0</v>
      </c>
      <c r="BN575" s="1408"/>
      <c r="BO575" s="1404">
        <v>0</v>
      </c>
      <c r="BP575" s="1405" t="s">
        <v>407</v>
      </c>
      <c r="BQ575" s="1405" t="s">
        <v>407</v>
      </c>
      <c r="BR575" s="1404">
        <v>1</v>
      </c>
      <c r="BS575" s="1405" t="s">
        <v>808</v>
      </c>
      <c r="BT575" s="1405" t="s">
        <v>407</v>
      </c>
      <c r="BU575" s="1405" t="s">
        <v>407</v>
      </c>
      <c r="BV575" s="1405" t="s">
        <v>407</v>
      </c>
      <c r="BW575" s="1404">
        <v>0</v>
      </c>
      <c r="BX575" s="1405" t="s">
        <v>407</v>
      </c>
      <c r="BY575" s="1405" t="s">
        <v>407</v>
      </c>
      <c r="BZ575" s="1405" t="s">
        <v>407</v>
      </c>
      <c r="CA575" s="1404">
        <v>0</v>
      </c>
      <c r="CB575" s="1405" t="s">
        <v>407</v>
      </c>
      <c r="CC575" s="1405" t="s">
        <v>677</v>
      </c>
      <c r="CD575" s="1404" t="b">
        <v>0</v>
      </c>
      <c r="CE575" s="1404" t="b">
        <v>0</v>
      </c>
      <c r="CF575" s="1404" t="b">
        <v>0</v>
      </c>
      <c r="CG575" s="1404" t="b">
        <v>0</v>
      </c>
      <c r="CH575" s="1404" t="b">
        <v>0</v>
      </c>
      <c r="CI575" s="1404" t="b">
        <v>0</v>
      </c>
      <c r="CJ575" s="1404" t="b">
        <v>1</v>
      </c>
      <c r="CK575" s="1404" t="b">
        <v>0</v>
      </c>
      <c r="CL575" s="1404" t="b">
        <v>0</v>
      </c>
      <c r="CM575" s="1405" t="s">
        <v>698</v>
      </c>
      <c r="CN575" s="1408"/>
      <c r="CO575" s="1408"/>
      <c r="CP575" s="1408"/>
      <c r="CQ575" s="1404">
        <v>1</v>
      </c>
      <c r="CR575" s="1408"/>
      <c r="CS575" s="1404">
        <v>1</v>
      </c>
      <c r="CT575" s="1405" t="s">
        <v>407</v>
      </c>
      <c r="CU575" s="1408"/>
    </row>
    <row r="576" spans="1:99" hidden="1" x14ac:dyDescent="0.2">
      <c r="A576" s="1404">
        <v>2024</v>
      </c>
      <c r="B576" s="1405" t="s">
        <v>185</v>
      </c>
      <c r="C576" s="1405" t="s">
        <v>1312</v>
      </c>
      <c r="D576" s="1406">
        <v>1</v>
      </c>
      <c r="E576" s="1406">
        <v>0</v>
      </c>
      <c r="F576" s="1405" t="s">
        <v>239</v>
      </c>
      <c r="G576" s="1407" t="s">
        <v>723</v>
      </c>
      <c r="H576" s="1405" t="s">
        <v>407</v>
      </c>
      <c r="I576" s="1405" t="s">
        <v>694</v>
      </c>
      <c r="J576" s="1405" t="s">
        <v>328</v>
      </c>
      <c r="K576" s="1405" t="s">
        <v>1313</v>
      </c>
      <c r="L576" s="1405" t="s">
        <v>407</v>
      </c>
      <c r="M576" s="1405" t="s">
        <v>407</v>
      </c>
      <c r="N576" s="1408"/>
      <c r="O576" s="1407">
        <v>126</v>
      </c>
      <c r="P576" s="1405" t="s">
        <v>695</v>
      </c>
      <c r="Q576" s="1405" t="s">
        <v>480</v>
      </c>
      <c r="R576" s="1409">
        <v>28233</v>
      </c>
      <c r="S576" s="1409">
        <v>12559</v>
      </c>
      <c r="T576" s="1409">
        <v>912421</v>
      </c>
      <c r="U576" s="1407">
        <v>17966</v>
      </c>
      <c r="V576" s="1405" t="s">
        <v>696</v>
      </c>
      <c r="W576" s="1405" t="s">
        <v>724</v>
      </c>
      <c r="X576" s="1405" t="s">
        <v>725</v>
      </c>
      <c r="Y576" s="1405" t="s">
        <v>407</v>
      </c>
      <c r="Z576" s="1404">
        <v>1</v>
      </c>
      <c r="AA576" s="1404">
        <v>0</v>
      </c>
      <c r="AB576" s="1408"/>
      <c r="AC576" s="1408"/>
      <c r="AD576" s="1408"/>
      <c r="AE576" s="1408"/>
      <c r="AF576" s="1408"/>
      <c r="AG576" s="1408"/>
      <c r="AH576" s="1406">
        <v>0</v>
      </c>
      <c r="AI576" s="1406">
        <v>0</v>
      </c>
      <c r="AJ576" s="1408"/>
      <c r="AK576" s="1408"/>
      <c r="AL576" s="1408"/>
      <c r="AM576" s="1408"/>
      <c r="AN576" s="1408"/>
      <c r="AO576" s="1408"/>
      <c r="AP576" s="1406">
        <v>1420</v>
      </c>
      <c r="AQ576" s="1406">
        <v>1420</v>
      </c>
      <c r="AR576" s="1404" t="s">
        <v>407</v>
      </c>
      <c r="AS576" s="1406">
        <v>3.8904109589041096</v>
      </c>
      <c r="AT576" s="1406">
        <v>5.029575319661389E-2</v>
      </c>
      <c r="AU576" s="1406">
        <v>1.3779658410031202E-4</v>
      </c>
      <c r="AV576" s="1406">
        <v>2.2939854779942131E-2</v>
      </c>
      <c r="AW576" s="1406">
        <v>6.2848917205320909E-5</v>
      </c>
      <c r="AX576" s="1405" t="s">
        <v>407</v>
      </c>
      <c r="AY576" s="1404">
        <v>0</v>
      </c>
      <c r="AZ576" s="1405" t="s">
        <v>407</v>
      </c>
      <c r="BA576" s="1405" t="s">
        <v>407</v>
      </c>
      <c r="BB576" s="1408"/>
      <c r="BC576" s="1408"/>
      <c r="BD576" s="1404">
        <v>0</v>
      </c>
      <c r="BE576" s="1405" t="s">
        <v>407</v>
      </c>
      <c r="BF576" s="1405" t="s">
        <v>407</v>
      </c>
      <c r="BG576" s="1404">
        <v>0</v>
      </c>
      <c r="BH576" s="1405" t="s">
        <v>407</v>
      </c>
      <c r="BI576" s="1405" t="s">
        <v>407</v>
      </c>
      <c r="BJ576" s="1404">
        <v>1</v>
      </c>
      <c r="BK576" s="1404">
        <v>0</v>
      </c>
      <c r="BL576" s="1404">
        <v>0</v>
      </c>
      <c r="BM576" s="1404">
        <v>0</v>
      </c>
      <c r="BN576" s="1408"/>
      <c r="BO576" s="1404">
        <v>0</v>
      </c>
      <c r="BP576" s="1405" t="s">
        <v>407</v>
      </c>
      <c r="BQ576" s="1405" t="s">
        <v>407</v>
      </c>
      <c r="BR576" s="1404">
        <v>0</v>
      </c>
      <c r="BS576" s="1405" t="s">
        <v>407</v>
      </c>
      <c r="BT576" s="1405" t="s">
        <v>407</v>
      </c>
      <c r="BU576" s="1405" t="s">
        <v>407</v>
      </c>
      <c r="BV576" s="1405" t="s">
        <v>407</v>
      </c>
      <c r="BW576" s="1404">
        <v>0</v>
      </c>
      <c r="BX576" s="1405" t="s">
        <v>407</v>
      </c>
      <c r="BY576" s="1405" t="s">
        <v>407</v>
      </c>
      <c r="BZ576" s="1405" t="s">
        <v>407</v>
      </c>
      <c r="CA576" s="1404">
        <v>0</v>
      </c>
      <c r="CB576" s="1405" t="s">
        <v>407</v>
      </c>
      <c r="CC576" s="1405" t="s">
        <v>677</v>
      </c>
      <c r="CD576" s="1404" t="b">
        <v>0</v>
      </c>
      <c r="CE576" s="1404" t="b">
        <v>0</v>
      </c>
      <c r="CF576" s="1404" t="b">
        <v>0</v>
      </c>
      <c r="CG576" s="1404" t="b">
        <v>0</v>
      </c>
      <c r="CH576" s="1404" t="b">
        <v>0</v>
      </c>
      <c r="CI576" s="1404" t="b">
        <v>0</v>
      </c>
      <c r="CJ576" s="1404" t="b">
        <v>1</v>
      </c>
      <c r="CK576" s="1404" t="b">
        <v>0</v>
      </c>
      <c r="CL576" s="1404" t="b">
        <v>0</v>
      </c>
      <c r="CM576" s="1405" t="s">
        <v>698</v>
      </c>
      <c r="CN576" s="1408"/>
      <c r="CO576" s="1408"/>
      <c r="CP576" s="1408"/>
      <c r="CQ576" s="1404">
        <v>1</v>
      </c>
      <c r="CR576" s="1408"/>
      <c r="CS576" s="1404">
        <v>1</v>
      </c>
      <c r="CT576" s="1405" t="s">
        <v>407</v>
      </c>
      <c r="CU576" s="1408"/>
    </row>
    <row r="577" spans="1:99" hidden="1" x14ac:dyDescent="0.2">
      <c r="A577" s="1404">
        <v>2024</v>
      </c>
      <c r="B577" s="1405" t="s">
        <v>179</v>
      </c>
      <c r="C577" s="1405" t="s">
        <v>1016</v>
      </c>
      <c r="D577" s="1406">
        <v>1</v>
      </c>
      <c r="E577" s="1406">
        <v>0</v>
      </c>
      <c r="F577" s="1405" t="s">
        <v>239</v>
      </c>
      <c r="G577" s="1407" t="s">
        <v>723</v>
      </c>
      <c r="H577" s="1405" t="s">
        <v>407</v>
      </c>
      <c r="I577" s="1405" t="s">
        <v>694</v>
      </c>
      <c r="J577" s="1405" t="s">
        <v>303</v>
      </c>
      <c r="K577" s="1405" t="s">
        <v>1017</v>
      </c>
      <c r="L577" s="1405" t="s">
        <v>407</v>
      </c>
      <c r="M577" s="1405" t="s">
        <v>407</v>
      </c>
      <c r="N577" s="1408"/>
      <c r="O577" s="1407">
        <v>126</v>
      </c>
      <c r="P577" s="1405" t="s">
        <v>695</v>
      </c>
      <c r="Q577" s="1405" t="s">
        <v>474</v>
      </c>
      <c r="R577" s="1409">
        <v>7306</v>
      </c>
      <c r="S577" s="1409">
        <v>3390</v>
      </c>
      <c r="T577" s="1409">
        <v>225</v>
      </c>
      <c r="U577" s="1407">
        <v>17966</v>
      </c>
      <c r="V577" s="1405" t="s">
        <v>696</v>
      </c>
      <c r="W577" s="1405" t="s">
        <v>724</v>
      </c>
      <c r="X577" s="1405" t="s">
        <v>725</v>
      </c>
      <c r="Y577" s="1405" t="s">
        <v>407</v>
      </c>
      <c r="Z577" s="1404">
        <v>1</v>
      </c>
      <c r="AA577" s="1404">
        <v>0</v>
      </c>
      <c r="AB577" s="1408"/>
      <c r="AC577" s="1408"/>
      <c r="AD577" s="1408"/>
      <c r="AE577" s="1408"/>
      <c r="AF577" s="1408"/>
      <c r="AG577" s="1408"/>
      <c r="AH577" s="1408"/>
      <c r="AI577" s="1406">
        <v>0</v>
      </c>
      <c r="AJ577" s="1408"/>
      <c r="AK577" s="1408"/>
      <c r="AL577" s="1408"/>
      <c r="AM577" s="1408"/>
      <c r="AN577" s="1408"/>
      <c r="AO577" s="1408"/>
      <c r="AP577" s="1408"/>
      <c r="AQ577" s="1406">
        <v>50</v>
      </c>
      <c r="AR577" s="1404" t="s">
        <v>407</v>
      </c>
      <c r="AS577" s="1406">
        <v>0.13698630136986301</v>
      </c>
      <c r="AT577" s="1406">
        <v>6.8436901177114703E-3</v>
      </c>
      <c r="AU577" s="1406">
        <v>1.8749835938935535E-5</v>
      </c>
      <c r="AV577" s="1406">
        <v>0.18511647229606884</v>
      </c>
      <c r="AW577" s="1406">
        <v>5.0716841724950362E-4</v>
      </c>
      <c r="AX577" s="1405" t="s">
        <v>407</v>
      </c>
      <c r="AY577" s="1404">
        <v>0</v>
      </c>
      <c r="AZ577" s="1405" t="s">
        <v>407</v>
      </c>
      <c r="BA577" s="1405" t="s">
        <v>407</v>
      </c>
      <c r="BB577" s="1408"/>
      <c r="BC577" s="1408"/>
      <c r="BD577" s="1404">
        <v>0</v>
      </c>
      <c r="BE577" s="1405" t="s">
        <v>407</v>
      </c>
      <c r="BF577" s="1405" t="s">
        <v>407</v>
      </c>
      <c r="BG577" s="1404">
        <v>0</v>
      </c>
      <c r="BH577" s="1405" t="s">
        <v>407</v>
      </c>
      <c r="BI577" s="1405" t="s">
        <v>407</v>
      </c>
      <c r="BJ577" s="1404">
        <v>0</v>
      </c>
      <c r="BK577" s="1404">
        <v>0</v>
      </c>
      <c r="BL577" s="1404">
        <v>0</v>
      </c>
      <c r="BM577" s="1404">
        <v>0</v>
      </c>
      <c r="BN577" s="1408"/>
      <c r="BO577" s="1404">
        <v>0</v>
      </c>
      <c r="BP577" s="1405" t="s">
        <v>407</v>
      </c>
      <c r="BQ577" s="1405" t="s">
        <v>407</v>
      </c>
      <c r="BR577" s="1404">
        <v>1</v>
      </c>
      <c r="BS577" s="1405" t="s">
        <v>808</v>
      </c>
      <c r="BT577" s="1405" t="s">
        <v>407</v>
      </c>
      <c r="BU577" s="1405" t="s">
        <v>407</v>
      </c>
      <c r="BV577" s="1405" t="s">
        <v>1006</v>
      </c>
      <c r="BW577" s="1404">
        <v>0</v>
      </c>
      <c r="BX577" s="1405" t="s">
        <v>407</v>
      </c>
      <c r="BY577" s="1405" t="s">
        <v>407</v>
      </c>
      <c r="BZ577" s="1405" t="s">
        <v>407</v>
      </c>
      <c r="CA577" s="1404">
        <v>0</v>
      </c>
      <c r="CB577" s="1405" t="s">
        <v>407</v>
      </c>
      <c r="CC577" s="1405" t="s">
        <v>677</v>
      </c>
      <c r="CD577" s="1404" t="b">
        <v>0</v>
      </c>
      <c r="CE577" s="1404" t="b">
        <v>0</v>
      </c>
      <c r="CF577" s="1404" t="b">
        <v>0</v>
      </c>
      <c r="CG577" s="1404" t="b">
        <v>0</v>
      </c>
      <c r="CH577" s="1404" t="b">
        <v>0</v>
      </c>
      <c r="CI577" s="1404" t="b">
        <v>0</v>
      </c>
      <c r="CJ577" s="1404" t="b">
        <v>1</v>
      </c>
      <c r="CK577" s="1404" t="b">
        <v>0</v>
      </c>
      <c r="CL577" s="1404" t="b">
        <v>0</v>
      </c>
      <c r="CM577" s="1405" t="s">
        <v>698</v>
      </c>
      <c r="CN577" s="1408"/>
      <c r="CO577" s="1408"/>
      <c r="CP577" s="1408"/>
      <c r="CQ577" s="1404">
        <v>1</v>
      </c>
      <c r="CR577" s="1408"/>
      <c r="CS577" s="1404">
        <v>1</v>
      </c>
      <c r="CT577" s="1405" t="s">
        <v>407</v>
      </c>
      <c r="CU577" s="1408"/>
    </row>
    <row r="578" spans="1:99" hidden="1" x14ac:dyDescent="0.2">
      <c r="A578" s="1404">
        <v>2024</v>
      </c>
      <c r="B578" s="1405" t="s">
        <v>185</v>
      </c>
      <c r="C578" s="1405" t="s">
        <v>787</v>
      </c>
      <c r="D578" s="1406">
        <v>1</v>
      </c>
      <c r="E578" s="1406">
        <v>0</v>
      </c>
      <c r="F578" s="1405" t="s">
        <v>239</v>
      </c>
      <c r="G578" s="1407" t="s">
        <v>723</v>
      </c>
      <c r="H578" s="1405" t="s">
        <v>407</v>
      </c>
      <c r="I578" s="1405" t="s">
        <v>694</v>
      </c>
      <c r="J578" s="1405" t="s">
        <v>328</v>
      </c>
      <c r="K578" s="1405" t="s">
        <v>788</v>
      </c>
      <c r="L578" s="1405" t="s">
        <v>407</v>
      </c>
      <c r="M578" s="1405" t="s">
        <v>407</v>
      </c>
      <c r="N578" s="1408"/>
      <c r="O578" s="1407">
        <v>126</v>
      </c>
      <c r="P578" s="1405" t="s">
        <v>695</v>
      </c>
      <c r="Q578" s="1405" t="s">
        <v>480</v>
      </c>
      <c r="R578" s="1409">
        <v>26899</v>
      </c>
      <c r="S578" s="1409">
        <v>12188</v>
      </c>
      <c r="T578" s="1409">
        <v>992</v>
      </c>
      <c r="U578" s="1407">
        <v>17966</v>
      </c>
      <c r="V578" s="1405" t="s">
        <v>696</v>
      </c>
      <c r="W578" s="1405" t="s">
        <v>724</v>
      </c>
      <c r="X578" s="1405" t="s">
        <v>725</v>
      </c>
      <c r="Y578" s="1405" t="s">
        <v>407</v>
      </c>
      <c r="Z578" s="1404">
        <v>1</v>
      </c>
      <c r="AA578" s="1404">
        <v>0</v>
      </c>
      <c r="AB578" s="1408"/>
      <c r="AC578" s="1408"/>
      <c r="AD578" s="1408"/>
      <c r="AE578" s="1408"/>
      <c r="AF578" s="1408"/>
      <c r="AG578" s="1408"/>
      <c r="AH578" s="1408"/>
      <c r="AI578" s="1406">
        <v>0</v>
      </c>
      <c r="AJ578" s="1408"/>
      <c r="AK578" s="1408"/>
      <c r="AL578" s="1408"/>
      <c r="AM578" s="1408"/>
      <c r="AN578" s="1408"/>
      <c r="AO578" s="1408"/>
      <c r="AP578" s="1408"/>
      <c r="AQ578" s="1406">
        <v>43420</v>
      </c>
      <c r="AR578" s="1404" t="s">
        <v>407</v>
      </c>
      <c r="AS578" s="1406">
        <v>118.95890410958904</v>
      </c>
      <c r="AT578" s="1406">
        <v>1.6141864009814491</v>
      </c>
      <c r="AU578" s="1406">
        <v>4.4224284958395864E-3</v>
      </c>
      <c r="AV578" s="1406">
        <v>2.2939854779942131E-2</v>
      </c>
      <c r="AW578" s="1406">
        <v>6.2848917205320909E-5</v>
      </c>
      <c r="AX578" s="1405" t="s">
        <v>407</v>
      </c>
      <c r="AY578" s="1404">
        <v>0</v>
      </c>
      <c r="AZ578" s="1405" t="s">
        <v>407</v>
      </c>
      <c r="BA578" s="1405" t="s">
        <v>407</v>
      </c>
      <c r="BB578" s="1408"/>
      <c r="BC578" s="1408"/>
      <c r="BD578" s="1404">
        <v>0</v>
      </c>
      <c r="BE578" s="1405" t="s">
        <v>407</v>
      </c>
      <c r="BF578" s="1405" t="s">
        <v>407</v>
      </c>
      <c r="BG578" s="1404">
        <v>0</v>
      </c>
      <c r="BH578" s="1405" t="s">
        <v>407</v>
      </c>
      <c r="BI578" s="1405" t="s">
        <v>407</v>
      </c>
      <c r="BJ578" s="1404">
        <v>0</v>
      </c>
      <c r="BK578" s="1404">
        <v>0</v>
      </c>
      <c r="BL578" s="1404">
        <v>0</v>
      </c>
      <c r="BM578" s="1404">
        <v>0</v>
      </c>
      <c r="BN578" s="1408"/>
      <c r="BO578" s="1404">
        <v>0</v>
      </c>
      <c r="BP578" s="1405" t="s">
        <v>407</v>
      </c>
      <c r="BQ578" s="1405" t="s">
        <v>407</v>
      </c>
      <c r="BR578" s="1404">
        <v>1</v>
      </c>
      <c r="BS578" s="1405" t="s">
        <v>808</v>
      </c>
      <c r="BT578" s="1405" t="s">
        <v>407</v>
      </c>
      <c r="BU578" s="1405" t="s">
        <v>407</v>
      </c>
      <c r="BV578" s="1405" t="s">
        <v>407</v>
      </c>
      <c r="BW578" s="1404">
        <v>0</v>
      </c>
      <c r="BX578" s="1405" t="s">
        <v>407</v>
      </c>
      <c r="BY578" s="1405" t="s">
        <v>407</v>
      </c>
      <c r="BZ578" s="1405" t="s">
        <v>407</v>
      </c>
      <c r="CA578" s="1404">
        <v>0</v>
      </c>
      <c r="CB578" s="1405" t="s">
        <v>407</v>
      </c>
      <c r="CC578" s="1405" t="s">
        <v>677</v>
      </c>
      <c r="CD578" s="1404" t="b">
        <v>0</v>
      </c>
      <c r="CE578" s="1404" t="b">
        <v>0</v>
      </c>
      <c r="CF578" s="1404" t="b">
        <v>0</v>
      </c>
      <c r="CG578" s="1404" t="b">
        <v>0</v>
      </c>
      <c r="CH578" s="1404" t="b">
        <v>0</v>
      </c>
      <c r="CI578" s="1404" t="b">
        <v>0</v>
      </c>
      <c r="CJ578" s="1404" t="b">
        <v>1</v>
      </c>
      <c r="CK578" s="1404" t="b">
        <v>0</v>
      </c>
      <c r="CL578" s="1404" t="b">
        <v>0</v>
      </c>
      <c r="CM578" s="1405" t="s">
        <v>698</v>
      </c>
      <c r="CN578" s="1408"/>
      <c r="CO578" s="1408"/>
      <c r="CP578" s="1408"/>
      <c r="CQ578" s="1404">
        <v>1</v>
      </c>
      <c r="CR578" s="1408"/>
      <c r="CS578" s="1404">
        <v>1</v>
      </c>
      <c r="CT578" s="1405" t="s">
        <v>407</v>
      </c>
      <c r="CU578" s="1408"/>
    </row>
    <row r="579" spans="1:99" hidden="1" x14ac:dyDescent="0.2">
      <c r="A579" s="1404">
        <v>2024</v>
      </c>
      <c r="B579" s="1405" t="s">
        <v>178</v>
      </c>
      <c r="C579" s="1405" t="s">
        <v>1205</v>
      </c>
      <c r="D579" s="1406">
        <v>1</v>
      </c>
      <c r="E579" s="1406">
        <v>0</v>
      </c>
      <c r="F579" s="1405" t="s">
        <v>239</v>
      </c>
      <c r="G579" s="1407" t="s">
        <v>723</v>
      </c>
      <c r="H579" s="1405" t="s">
        <v>407</v>
      </c>
      <c r="I579" s="1405" t="s">
        <v>694</v>
      </c>
      <c r="J579" s="1405" t="s">
        <v>298</v>
      </c>
      <c r="K579" s="1405" t="s">
        <v>1026</v>
      </c>
      <c r="L579" s="1405" t="s">
        <v>407</v>
      </c>
      <c r="M579" s="1405" t="s">
        <v>407</v>
      </c>
      <c r="N579" s="1408"/>
      <c r="O579" s="1407">
        <v>126</v>
      </c>
      <c r="P579" s="1405" t="s">
        <v>695</v>
      </c>
      <c r="Q579" s="1405" t="s">
        <v>473</v>
      </c>
      <c r="R579" s="1409">
        <v>6206</v>
      </c>
      <c r="S579" s="1409">
        <v>2585</v>
      </c>
      <c r="T579" s="1409">
        <v>350</v>
      </c>
      <c r="U579" s="1407">
        <v>17966</v>
      </c>
      <c r="V579" s="1405" t="s">
        <v>696</v>
      </c>
      <c r="W579" s="1405" t="s">
        <v>724</v>
      </c>
      <c r="X579" s="1405" t="s">
        <v>725</v>
      </c>
      <c r="Y579" s="1405" t="s">
        <v>407</v>
      </c>
      <c r="Z579" s="1404">
        <v>1</v>
      </c>
      <c r="AA579" s="1404">
        <v>0</v>
      </c>
      <c r="AB579" s="1408"/>
      <c r="AC579" s="1408"/>
      <c r="AD579" s="1408"/>
      <c r="AE579" s="1408"/>
      <c r="AF579" s="1408"/>
      <c r="AG579" s="1408"/>
      <c r="AH579" s="1408"/>
      <c r="AI579" s="1406">
        <v>0</v>
      </c>
      <c r="AJ579" s="1408"/>
      <c r="AK579" s="1408"/>
      <c r="AL579" s="1408"/>
      <c r="AM579" s="1408"/>
      <c r="AN579" s="1408"/>
      <c r="AO579" s="1408"/>
      <c r="AP579" s="1408"/>
      <c r="AQ579" s="1406">
        <v>30</v>
      </c>
      <c r="AR579" s="1404" t="s">
        <v>407</v>
      </c>
      <c r="AS579" s="1406">
        <v>8.2191780821917804E-2</v>
      </c>
      <c r="AT579" s="1406">
        <v>4.8340315823396712E-3</v>
      </c>
      <c r="AU579" s="1406">
        <v>1.324392214339636E-5</v>
      </c>
      <c r="AV579" s="1406">
        <v>9.2146718001286057E-2</v>
      </c>
      <c r="AW579" s="1406">
        <v>2.5245676164735908E-4</v>
      </c>
      <c r="AX579" s="1405" t="s">
        <v>407</v>
      </c>
      <c r="AY579" s="1404">
        <v>0</v>
      </c>
      <c r="AZ579" s="1405" t="s">
        <v>407</v>
      </c>
      <c r="BA579" s="1405" t="s">
        <v>407</v>
      </c>
      <c r="BB579" s="1408"/>
      <c r="BC579" s="1408"/>
      <c r="BD579" s="1404">
        <v>0</v>
      </c>
      <c r="BE579" s="1405" t="s">
        <v>407</v>
      </c>
      <c r="BF579" s="1405" t="s">
        <v>407</v>
      </c>
      <c r="BG579" s="1404">
        <v>0</v>
      </c>
      <c r="BH579" s="1405" t="s">
        <v>407</v>
      </c>
      <c r="BI579" s="1405" t="s">
        <v>407</v>
      </c>
      <c r="BJ579" s="1404">
        <v>0</v>
      </c>
      <c r="BK579" s="1404">
        <v>0</v>
      </c>
      <c r="BL579" s="1404">
        <v>0</v>
      </c>
      <c r="BM579" s="1404">
        <v>0</v>
      </c>
      <c r="BN579" s="1408"/>
      <c r="BO579" s="1404">
        <v>0</v>
      </c>
      <c r="BP579" s="1405" t="s">
        <v>407</v>
      </c>
      <c r="BQ579" s="1405" t="s">
        <v>407</v>
      </c>
      <c r="BR579" s="1404">
        <v>1</v>
      </c>
      <c r="BS579" s="1405" t="s">
        <v>751</v>
      </c>
      <c r="BT579" s="1405" t="s">
        <v>407</v>
      </c>
      <c r="BU579" s="1405" t="s">
        <v>407</v>
      </c>
      <c r="BV579" s="1405" t="s">
        <v>407</v>
      </c>
      <c r="BW579" s="1404">
        <v>0</v>
      </c>
      <c r="BX579" s="1405" t="s">
        <v>407</v>
      </c>
      <c r="BY579" s="1405" t="s">
        <v>407</v>
      </c>
      <c r="BZ579" s="1405" t="s">
        <v>407</v>
      </c>
      <c r="CA579" s="1404">
        <v>0</v>
      </c>
      <c r="CB579" s="1405" t="s">
        <v>407</v>
      </c>
      <c r="CC579" s="1405" t="s">
        <v>677</v>
      </c>
      <c r="CD579" s="1404" t="b">
        <v>0</v>
      </c>
      <c r="CE579" s="1404" t="b">
        <v>0</v>
      </c>
      <c r="CF579" s="1404" t="b">
        <v>0</v>
      </c>
      <c r="CG579" s="1404" t="b">
        <v>0</v>
      </c>
      <c r="CH579" s="1404" t="b">
        <v>0</v>
      </c>
      <c r="CI579" s="1404" t="b">
        <v>0</v>
      </c>
      <c r="CJ579" s="1404" t="b">
        <v>1</v>
      </c>
      <c r="CK579" s="1404" t="b">
        <v>0</v>
      </c>
      <c r="CL579" s="1404" t="b">
        <v>0</v>
      </c>
      <c r="CM579" s="1405" t="s">
        <v>698</v>
      </c>
      <c r="CN579" s="1408"/>
      <c r="CO579" s="1408"/>
      <c r="CP579" s="1408"/>
      <c r="CQ579" s="1404">
        <v>1</v>
      </c>
      <c r="CR579" s="1408"/>
      <c r="CS579" s="1404">
        <v>1</v>
      </c>
      <c r="CT579" s="1405" t="s">
        <v>407</v>
      </c>
      <c r="CU579" s="1408"/>
    </row>
    <row r="580" spans="1:99" hidden="1" x14ac:dyDescent="0.2">
      <c r="A580" s="1404">
        <v>2024</v>
      </c>
      <c r="B580" s="1405" t="s">
        <v>184</v>
      </c>
      <c r="C580" s="1405" t="s">
        <v>1094</v>
      </c>
      <c r="D580" s="1406">
        <v>1</v>
      </c>
      <c r="E580" s="1406">
        <v>0</v>
      </c>
      <c r="F580" s="1405" t="s">
        <v>239</v>
      </c>
      <c r="G580" s="1407" t="s">
        <v>723</v>
      </c>
      <c r="H580" s="1405" t="s">
        <v>407</v>
      </c>
      <c r="I580" s="1405" t="s">
        <v>694</v>
      </c>
      <c r="J580" s="1405" t="s">
        <v>323</v>
      </c>
      <c r="K580" s="1405" t="s">
        <v>1005</v>
      </c>
      <c r="L580" s="1405" t="s">
        <v>407</v>
      </c>
      <c r="M580" s="1405" t="s">
        <v>407</v>
      </c>
      <c r="N580" s="1408"/>
      <c r="O580" s="1407">
        <v>126</v>
      </c>
      <c r="P580" s="1405" t="s">
        <v>695</v>
      </c>
      <c r="Q580" s="1405" t="s">
        <v>479</v>
      </c>
      <c r="R580" s="1409">
        <v>4378</v>
      </c>
      <c r="S580" s="1409">
        <v>2782</v>
      </c>
      <c r="T580" s="1409">
        <v>267</v>
      </c>
      <c r="U580" s="1407">
        <v>17966</v>
      </c>
      <c r="V580" s="1405" t="s">
        <v>696</v>
      </c>
      <c r="W580" s="1405" t="s">
        <v>724</v>
      </c>
      <c r="X580" s="1405" t="s">
        <v>725</v>
      </c>
      <c r="Y580" s="1405" t="s">
        <v>407</v>
      </c>
      <c r="Z580" s="1404">
        <v>1</v>
      </c>
      <c r="AA580" s="1404">
        <v>0</v>
      </c>
      <c r="AB580" s="1408"/>
      <c r="AC580" s="1408"/>
      <c r="AD580" s="1408"/>
      <c r="AE580" s="1408"/>
      <c r="AF580" s="1408"/>
      <c r="AG580" s="1408"/>
      <c r="AH580" s="1408"/>
      <c r="AI580" s="1406">
        <v>0</v>
      </c>
      <c r="AJ580" s="1408"/>
      <c r="AK580" s="1408"/>
      <c r="AL580" s="1408"/>
      <c r="AM580" s="1408"/>
      <c r="AN580" s="1408"/>
      <c r="AO580" s="1408"/>
      <c r="AP580" s="1408"/>
      <c r="AQ580" s="1406">
        <v>870</v>
      </c>
      <c r="AR580" s="1404" t="s">
        <v>407</v>
      </c>
      <c r="AS580" s="1406">
        <v>2.3835616438356166</v>
      </c>
      <c r="AT580" s="1406">
        <v>0.19872087711283692</v>
      </c>
      <c r="AU580" s="1406">
        <v>5.4444075921325182E-4</v>
      </c>
      <c r="AV580" s="1406">
        <v>3.4322583179479123E-2</v>
      </c>
      <c r="AW580" s="1406">
        <v>9.4034474464326363E-5</v>
      </c>
      <c r="AX580" s="1405" t="s">
        <v>407</v>
      </c>
      <c r="AY580" s="1404">
        <v>0</v>
      </c>
      <c r="AZ580" s="1405" t="s">
        <v>407</v>
      </c>
      <c r="BA580" s="1405" t="s">
        <v>407</v>
      </c>
      <c r="BB580" s="1408"/>
      <c r="BC580" s="1408"/>
      <c r="BD580" s="1404">
        <v>0</v>
      </c>
      <c r="BE580" s="1405" t="s">
        <v>407</v>
      </c>
      <c r="BF580" s="1405" t="s">
        <v>407</v>
      </c>
      <c r="BG580" s="1404">
        <v>0</v>
      </c>
      <c r="BH580" s="1405" t="s">
        <v>407</v>
      </c>
      <c r="BI580" s="1405" t="s">
        <v>407</v>
      </c>
      <c r="BJ580" s="1404">
        <v>0</v>
      </c>
      <c r="BK580" s="1404">
        <v>0</v>
      </c>
      <c r="BL580" s="1404">
        <v>0</v>
      </c>
      <c r="BM580" s="1404">
        <v>0</v>
      </c>
      <c r="BN580" s="1408"/>
      <c r="BO580" s="1404">
        <v>0</v>
      </c>
      <c r="BP580" s="1405" t="s">
        <v>407</v>
      </c>
      <c r="BQ580" s="1405" t="s">
        <v>407</v>
      </c>
      <c r="BR580" s="1404">
        <v>1</v>
      </c>
      <c r="BS580" s="1405" t="s">
        <v>713</v>
      </c>
      <c r="BT580" s="1405" t="s">
        <v>407</v>
      </c>
      <c r="BU580" s="1405" t="s">
        <v>407</v>
      </c>
      <c r="BV580" s="1405" t="s">
        <v>407</v>
      </c>
      <c r="BW580" s="1404">
        <v>0</v>
      </c>
      <c r="BX580" s="1405" t="s">
        <v>407</v>
      </c>
      <c r="BY580" s="1405" t="s">
        <v>407</v>
      </c>
      <c r="BZ580" s="1405" t="s">
        <v>407</v>
      </c>
      <c r="CA580" s="1404">
        <v>0</v>
      </c>
      <c r="CB580" s="1405" t="s">
        <v>407</v>
      </c>
      <c r="CC580" s="1405" t="s">
        <v>677</v>
      </c>
      <c r="CD580" s="1404" t="b">
        <v>0</v>
      </c>
      <c r="CE580" s="1404" t="b">
        <v>0</v>
      </c>
      <c r="CF580" s="1404" t="b">
        <v>0</v>
      </c>
      <c r="CG580" s="1404" t="b">
        <v>0</v>
      </c>
      <c r="CH580" s="1404" t="b">
        <v>0</v>
      </c>
      <c r="CI580" s="1404" t="b">
        <v>0</v>
      </c>
      <c r="CJ580" s="1404" t="b">
        <v>1</v>
      </c>
      <c r="CK580" s="1404" t="b">
        <v>0</v>
      </c>
      <c r="CL580" s="1404" t="b">
        <v>0</v>
      </c>
      <c r="CM580" s="1405" t="s">
        <v>698</v>
      </c>
      <c r="CN580" s="1408"/>
      <c r="CO580" s="1408"/>
      <c r="CP580" s="1408"/>
      <c r="CQ580" s="1404">
        <v>1</v>
      </c>
      <c r="CR580" s="1408"/>
      <c r="CS580" s="1404">
        <v>1</v>
      </c>
      <c r="CT580" s="1405" t="s">
        <v>407</v>
      </c>
      <c r="CU580" s="1408"/>
    </row>
    <row r="581" spans="1:99" hidden="1" x14ac:dyDescent="0.2">
      <c r="A581" s="1404">
        <v>2024</v>
      </c>
      <c r="B581" s="1405" t="s">
        <v>179</v>
      </c>
      <c r="C581" s="1405" t="s">
        <v>1058</v>
      </c>
      <c r="D581" s="1406">
        <v>1</v>
      </c>
      <c r="E581" s="1406">
        <v>0</v>
      </c>
      <c r="F581" s="1405" t="s">
        <v>239</v>
      </c>
      <c r="G581" s="1407" t="s">
        <v>723</v>
      </c>
      <c r="H581" s="1405" t="s">
        <v>407</v>
      </c>
      <c r="I581" s="1405" t="s">
        <v>694</v>
      </c>
      <c r="J581" s="1405" t="s">
        <v>303</v>
      </c>
      <c r="K581" s="1405" t="s">
        <v>921</v>
      </c>
      <c r="L581" s="1405" t="s">
        <v>407</v>
      </c>
      <c r="M581" s="1405" t="s">
        <v>407</v>
      </c>
      <c r="N581" s="1408"/>
      <c r="O581" s="1407">
        <v>126</v>
      </c>
      <c r="P581" s="1405" t="s">
        <v>695</v>
      </c>
      <c r="Q581" s="1405" t="s">
        <v>474</v>
      </c>
      <c r="R581" s="1409">
        <v>26372</v>
      </c>
      <c r="S581" s="1409">
        <v>10769</v>
      </c>
      <c r="T581" s="1409">
        <v>1526</v>
      </c>
      <c r="U581" s="1407">
        <v>17966</v>
      </c>
      <c r="V581" s="1405" t="s">
        <v>696</v>
      </c>
      <c r="W581" s="1405" t="s">
        <v>724</v>
      </c>
      <c r="X581" s="1405" t="s">
        <v>725</v>
      </c>
      <c r="Y581" s="1405" t="s">
        <v>407</v>
      </c>
      <c r="Z581" s="1404">
        <v>1</v>
      </c>
      <c r="AA581" s="1404">
        <v>0</v>
      </c>
      <c r="AB581" s="1408"/>
      <c r="AC581" s="1408"/>
      <c r="AD581" s="1408"/>
      <c r="AE581" s="1408"/>
      <c r="AF581" s="1408"/>
      <c r="AG581" s="1406">
        <v>0</v>
      </c>
      <c r="AH581" s="1408"/>
      <c r="AI581" s="1406">
        <v>0</v>
      </c>
      <c r="AJ581" s="1408"/>
      <c r="AK581" s="1408"/>
      <c r="AL581" s="1408"/>
      <c r="AM581" s="1408"/>
      <c r="AN581" s="1408"/>
      <c r="AO581" s="1406">
        <v>229450</v>
      </c>
      <c r="AP581" s="1408"/>
      <c r="AQ581" s="1406">
        <v>229450</v>
      </c>
      <c r="AR581" s="1404" t="s">
        <v>407</v>
      </c>
      <c r="AS581" s="1406">
        <v>628.63013698630141</v>
      </c>
      <c r="AT581" s="1406">
        <v>8.700515698468072</v>
      </c>
      <c r="AU581" s="1406">
        <v>2.3837029310871432E-2</v>
      </c>
      <c r="AV581" s="1406">
        <v>0.18511647229606884</v>
      </c>
      <c r="AW581" s="1406">
        <v>5.0716841724950362E-4</v>
      </c>
      <c r="AX581" s="1405" t="s">
        <v>407</v>
      </c>
      <c r="AY581" s="1404">
        <v>1</v>
      </c>
      <c r="AZ581" s="1405" t="s">
        <v>751</v>
      </c>
      <c r="BA581" s="1405" t="s">
        <v>407</v>
      </c>
      <c r="BB581" s="1408"/>
      <c r="BC581" s="1408"/>
      <c r="BD581" s="1404">
        <v>0</v>
      </c>
      <c r="BE581" s="1405" t="s">
        <v>407</v>
      </c>
      <c r="BF581" s="1405" t="s">
        <v>407</v>
      </c>
      <c r="BG581" s="1404">
        <v>0</v>
      </c>
      <c r="BH581" s="1405" t="s">
        <v>407</v>
      </c>
      <c r="BI581" s="1405" t="s">
        <v>407</v>
      </c>
      <c r="BJ581" s="1404">
        <v>0</v>
      </c>
      <c r="BK581" s="1404">
        <v>0</v>
      </c>
      <c r="BL581" s="1404">
        <v>0</v>
      </c>
      <c r="BM581" s="1404">
        <v>0</v>
      </c>
      <c r="BN581" s="1408"/>
      <c r="BO581" s="1404">
        <v>0</v>
      </c>
      <c r="BP581" s="1405" t="s">
        <v>407</v>
      </c>
      <c r="BQ581" s="1405" t="s">
        <v>407</v>
      </c>
      <c r="BR581" s="1404">
        <v>0</v>
      </c>
      <c r="BS581" s="1405" t="s">
        <v>407</v>
      </c>
      <c r="BT581" s="1405" t="s">
        <v>407</v>
      </c>
      <c r="BU581" s="1405" t="s">
        <v>407</v>
      </c>
      <c r="BV581" s="1405" t="s">
        <v>1170</v>
      </c>
      <c r="BW581" s="1404">
        <v>0</v>
      </c>
      <c r="BX581" s="1405" t="s">
        <v>407</v>
      </c>
      <c r="BY581" s="1405" t="s">
        <v>407</v>
      </c>
      <c r="BZ581" s="1405" t="s">
        <v>407</v>
      </c>
      <c r="CA581" s="1404">
        <v>0</v>
      </c>
      <c r="CB581" s="1405" t="s">
        <v>407</v>
      </c>
      <c r="CC581" s="1405" t="s">
        <v>677</v>
      </c>
      <c r="CD581" s="1404" t="b">
        <v>0</v>
      </c>
      <c r="CE581" s="1404" t="b">
        <v>0</v>
      </c>
      <c r="CF581" s="1404" t="b">
        <v>0</v>
      </c>
      <c r="CG581" s="1404" t="b">
        <v>0</v>
      </c>
      <c r="CH581" s="1404" t="b">
        <v>0</v>
      </c>
      <c r="CI581" s="1404" t="b">
        <v>0</v>
      </c>
      <c r="CJ581" s="1404" t="b">
        <v>1</v>
      </c>
      <c r="CK581" s="1404" t="b">
        <v>0</v>
      </c>
      <c r="CL581" s="1404" t="b">
        <v>0</v>
      </c>
      <c r="CM581" s="1405" t="s">
        <v>750</v>
      </c>
      <c r="CN581" s="1408"/>
      <c r="CO581" s="1408"/>
      <c r="CP581" s="1408"/>
      <c r="CQ581" s="1404">
        <v>1</v>
      </c>
      <c r="CR581" s="1408"/>
      <c r="CS581" s="1404">
        <v>1</v>
      </c>
      <c r="CT581" s="1405" t="s">
        <v>407</v>
      </c>
      <c r="CU581" s="1408"/>
    </row>
    <row r="582" spans="1:99" hidden="1" x14ac:dyDescent="0.2">
      <c r="A582" s="1404">
        <v>2024</v>
      </c>
      <c r="B582" s="1405" t="s">
        <v>182</v>
      </c>
      <c r="C582" s="1405" t="s">
        <v>1105</v>
      </c>
      <c r="D582" s="1406">
        <v>1</v>
      </c>
      <c r="E582" s="1406">
        <v>0</v>
      </c>
      <c r="F582" s="1405" t="s">
        <v>239</v>
      </c>
      <c r="G582" s="1407" t="s">
        <v>723</v>
      </c>
      <c r="H582" s="1405" t="s">
        <v>407</v>
      </c>
      <c r="I582" s="1405" t="s">
        <v>694</v>
      </c>
      <c r="J582" s="1405" t="s">
        <v>315</v>
      </c>
      <c r="K582" s="1405" t="s">
        <v>307</v>
      </c>
      <c r="L582" s="1405" t="s">
        <v>407</v>
      </c>
      <c r="M582" s="1405" t="s">
        <v>407</v>
      </c>
      <c r="N582" s="1408"/>
      <c r="O582" s="1407">
        <v>126</v>
      </c>
      <c r="P582" s="1405" t="s">
        <v>695</v>
      </c>
      <c r="Q582" s="1405" t="s">
        <v>477</v>
      </c>
      <c r="R582" s="1409">
        <v>13642</v>
      </c>
      <c r="S582" s="1409">
        <v>6396</v>
      </c>
      <c r="T582" s="1409">
        <v>774</v>
      </c>
      <c r="U582" s="1407">
        <v>17966</v>
      </c>
      <c r="V582" s="1405" t="s">
        <v>696</v>
      </c>
      <c r="W582" s="1405" t="s">
        <v>724</v>
      </c>
      <c r="X582" s="1405" t="s">
        <v>725</v>
      </c>
      <c r="Y582" s="1405" t="s">
        <v>407</v>
      </c>
      <c r="Z582" s="1404">
        <v>1</v>
      </c>
      <c r="AA582" s="1404">
        <v>0</v>
      </c>
      <c r="AB582" s="1408"/>
      <c r="AC582" s="1408"/>
      <c r="AD582" s="1408"/>
      <c r="AE582" s="1408"/>
      <c r="AF582" s="1408"/>
      <c r="AG582" s="1408"/>
      <c r="AH582" s="1408"/>
      <c r="AI582" s="1406">
        <v>0</v>
      </c>
      <c r="AJ582" s="1408"/>
      <c r="AK582" s="1408"/>
      <c r="AL582" s="1408"/>
      <c r="AM582" s="1408"/>
      <c r="AN582" s="1408"/>
      <c r="AO582" s="1408"/>
      <c r="AP582" s="1408"/>
      <c r="AQ582" s="1406">
        <v>245430</v>
      </c>
      <c r="AR582" s="1404" t="s">
        <v>407</v>
      </c>
      <c r="AS582" s="1406">
        <v>672.41095890410963</v>
      </c>
      <c r="AT582" s="1406">
        <v>17.990763817622049</v>
      </c>
      <c r="AU582" s="1406">
        <v>4.9289763883896026E-2</v>
      </c>
      <c r="AV582" s="1406">
        <v>0.73603072461684105</v>
      </c>
      <c r="AW582" s="1406">
        <v>2.016522533196825E-3</v>
      </c>
      <c r="AX582" s="1405" t="s">
        <v>407</v>
      </c>
      <c r="AY582" s="1404">
        <v>0</v>
      </c>
      <c r="AZ582" s="1405" t="s">
        <v>407</v>
      </c>
      <c r="BA582" s="1405" t="s">
        <v>407</v>
      </c>
      <c r="BB582" s="1408"/>
      <c r="BC582" s="1408"/>
      <c r="BD582" s="1404">
        <v>0</v>
      </c>
      <c r="BE582" s="1405" t="s">
        <v>407</v>
      </c>
      <c r="BF582" s="1405" t="s">
        <v>407</v>
      </c>
      <c r="BG582" s="1404">
        <v>0</v>
      </c>
      <c r="BH582" s="1405" t="s">
        <v>407</v>
      </c>
      <c r="BI582" s="1405" t="s">
        <v>407</v>
      </c>
      <c r="BJ582" s="1404">
        <v>0</v>
      </c>
      <c r="BK582" s="1404">
        <v>0</v>
      </c>
      <c r="BL582" s="1404">
        <v>0</v>
      </c>
      <c r="BM582" s="1404">
        <v>0</v>
      </c>
      <c r="BN582" s="1408"/>
      <c r="BO582" s="1404">
        <v>0</v>
      </c>
      <c r="BP582" s="1405" t="s">
        <v>407</v>
      </c>
      <c r="BQ582" s="1405" t="s">
        <v>407</v>
      </c>
      <c r="BR582" s="1404">
        <v>1</v>
      </c>
      <c r="BS582" s="1405" t="s">
        <v>713</v>
      </c>
      <c r="BT582" s="1405" t="s">
        <v>407</v>
      </c>
      <c r="BU582" s="1405" t="s">
        <v>407</v>
      </c>
      <c r="BV582" s="1405" t="s">
        <v>1337</v>
      </c>
      <c r="BW582" s="1404">
        <v>0</v>
      </c>
      <c r="BX582" s="1405" t="s">
        <v>407</v>
      </c>
      <c r="BY582" s="1405" t="s">
        <v>407</v>
      </c>
      <c r="BZ582" s="1405" t="s">
        <v>407</v>
      </c>
      <c r="CA582" s="1404">
        <v>0</v>
      </c>
      <c r="CB582" s="1405" t="s">
        <v>407</v>
      </c>
      <c r="CC582" s="1405" t="s">
        <v>677</v>
      </c>
      <c r="CD582" s="1404" t="b">
        <v>0</v>
      </c>
      <c r="CE582" s="1404" t="b">
        <v>0</v>
      </c>
      <c r="CF582" s="1404" t="b">
        <v>0</v>
      </c>
      <c r="CG582" s="1404" t="b">
        <v>0</v>
      </c>
      <c r="CH582" s="1404" t="b">
        <v>0</v>
      </c>
      <c r="CI582" s="1404" t="b">
        <v>0</v>
      </c>
      <c r="CJ582" s="1404" t="b">
        <v>1</v>
      </c>
      <c r="CK582" s="1404" t="b">
        <v>0</v>
      </c>
      <c r="CL582" s="1404" t="b">
        <v>0</v>
      </c>
      <c r="CM582" s="1405" t="s">
        <v>698</v>
      </c>
      <c r="CN582" s="1408"/>
      <c r="CO582" s="1408"/>
      <c r="CP582" s="1408"/>
      <c r="CQ582" s="1404">
        <v>1</v>
      </c>
      <c r="CR582" s="1408"/>
      <c r="CS582" s="1404">
        <v>1</v>
      </c>
      <c r="CT582" s="1405" t="s">
        <v>407</v>
      </c>
      <c r="CU582" s="1408"/>
    </row>
    <row r="583" spans="1:99" hidden="1" x14ac:dyDescent="0.2">
      <c r="A583" s="1404">
        <v>2024</v>
      </c>
      <c r="B583" s="1405" t="s">
        <v>179</v>
      </c>
      <c r="C583" s="1405" t="s">
        <v>1063</v>
      </c>
      <c r="D583" s="1406">
        <v>1</v>
      </c>
      <c r="E583" s="1406">
        <v>0</v>
      </c>
      <c r="F583" s="1405" t="s">
        <v>239</v>
      </c>
      <c r="G583" s="1407" t="s">
        <v>723</v>
      </c>
      <c r="H583" s="1405" t="s">
        <v>407</v>
      </c>
      <c r="I583" s="1405" t="s">
        <v>694</v>
      </c>
      <c r="J583" s="1405" t="s">
        <v>303</v>
      </c>
      <c r="K583" s="1405" t="s">
        <v>745</v>
      </c>
      <c r="L583" s="1405" t="s">
        <v>407</v>
      </c>
      <c r="M583" s="1405" t="s">
        <v>407</v>
      </c>
      <c r="N583" s="1408"/>
      <c r="O583" s="1407">
        <v>126</v>
      </c>
      <c r="P583" s="1405" t="s">
        <v>695</v>
      </c>
      <c r="Q583" s="1405" t="s">
        <v>474</v>
      </c>
      <c r="R583" s="1409">
        <v>20390</v>
      </c>
      <c r="S583" s="1409">
        <v>8802</v>
      </c>
      <c r="T583" s="1409">
        <v>1032</v>
      </c>
      <c r="U583" s="1407">
        <v>17966</v>
      </c>
      <c r="V583" s="1405" t="s">
        <v>696</v>
      </c>
      <c r="W583" s="1405" t="s">
        <v>724</v>
      </c>
      <c r="X583" s="1405" t="s">
        <v>725</v>
      </c>
      <c r="Y583" s="1405" t="s">
        <v>407</v>
      </c>
      <c r="Z583" s="1404">
        <v>1</v>
      </c>
      <c r="AA583" s="1404">
        <v>0</v>
      </c>
      <c r="AB583" s="1408"/>
      <c r="AC583" s="1408"/>
      <c r="AD583" s="1408"/>
      <c r="AE583" s="1408"/>
      <c r="AF583" s="1408"/>
      <c r="AG583" s="1408"/>
      <c r="AH583" s="1408"/>
      <c r="AI583" s="1406">
        <v>0</v>
      </c>
      <c r="AJ583" s="1408"/>
      <c r="AK583" s="1408"/>
      <c r="AL583" s="1408"/>
      <c r="AM583" s="1408"/>
      <c r="AN583" s="1408"/>
      <c r="AO583" s="1408"/>
      <c r="AP583" s="1408"/>
      <c r="AQ583" s="1406">
        <v>1160</v>
      </c>
      <c r="AR583" s="1404" t="s">
        <v>407</v>
      </c>
      <c r="AS583" s="1406">
        <v>3.1780821917808217</v>
      </c>
      <c r="AT583" s="1406">
        <v>5.689063266307013E-2</v>
      </c>
      <c r="AU583" s="1406">
        <v>1.5586474702210994E-4</v>
      </c>
      <c r="AV583" s="1406">
        <v>0.18511647229606884</v>
      </c>
      <c r="AW583" s="1406">
        <v>5.0716841724950362E-4</v>
      </c>
      <c r="AX583" s="1405" t="s">
        <v>407</v>
      </c>
      <c r="AY583" s="1404">
        <v>0</v>
      </c>
      <c r="AZ583" s="1405" t="s">
        <v>407</v>
      </c>
      <c r="BA583" s="1405" t="s">
        <v>407</v>
      </c>
      <c r="BB583" s="1408"/>
      <c r="BC583" s="1408"/>
      <c r="BD583" s="1404">
        <v>0</v>
      </c>
      <c r="BE583" s="1405" t="s">
        <v>407</v>
      </c>
      <c r="BF583" s="1405" t="s">
        <v>407</v>
      </c>
      <c r="BG583" s="1404">
        <v>0</v>
      </c>
      <c r="BH583" s="1405" t="s">
        <v>407</v>
      </c>
      <c r="BI583" s="1405" t="s">
        <v>407</v>
      </c>
      <c r="BJ583" s="1404">
        <v>0</v>
      </c>
      <c r="BK583" s="1404">
        <v>0</v>
      </c>
      <c r="BL583" s="1404">
        <v>0</v>
      </c>
      <c r="BM583" s="1404">
        <v>0</v>
      </c>
      <c r="BN583" s="1408"/>
      <c r="BO583" s="1404">
        <v>0</v>
      </c>
      <c r="BP583" s="1405" t="s">
        <v>407</v>
      </c>
      <c r="BQ583" s="1405" t="s">
        <v>407</v>
      </c>
      <c r="BR583" s="1404">
        <v>1</v>
      </c>
      <c r="BS583" s="1405" t="s">
        <v>713</v>
      </c>
      <c r="BT583" s="1405" t="s">
        <v>407</v>
      </c>
      <c r="BU583" s="1405" t="s">
        <v>407</v>
      </c>
      <c r="BV583" s="1405" t="s">
        <v>407</v>
      </c>
      <c r="BW583" s="1404">
        <v>0</v>
      </c>
      <c r="BX583" s="1405" t="s">
        <v>407</v>
      </c>
      <c r="BY583" s="1405" t="s">
        <v>407</v>
      </c>
      <c r="BZ583" s="1405" t="s">
        <v>407</v>
      </c>
      <c r="CA583" s="1404">
        <v>0</v>
      </c>
      <c r="CB583" s="1405" t="s">
        <v>407</v>
      </c>
      <c r="CC583" s="1405" t="s">
        <v>677</v>
      </c>
      <c r="CD583" s="1404" t="b">
        <v>0</v>
      </c>
      <c r="CE583" s="1404" t="b">
        <v>0</v>
      </c>
      <c r="CF583" s="1404" t="b">
        <v>0</v>
      </c>
      <c r="CG583" s="1404" t="b">
        <v>0</v>
      </c>
      <c r="CH583" s="1404" t="b">
        <v>0</v>
      </c>
      <c r="CI583" s="1404" t="b">
        <v>0</v>
      </c>
      <c r="CJ583" s="1404" t="b">
        <v>1</v>
      </c>
      <c r="CK583" s="1404" t="b">
        <v>0</v>
      </c>
      <c r="CL583" s="1404" t="b">
        <v>0</v>
      </c>
      <c r="CM583" s="1405" t="s">
        <v>698</v>
      </c>
      <c r="CN583" s="1408"/>
      <c r="CO583" s="1408"/>
      <c r="CP583" s="1408"/>
      <c r="CQ583" s="1404">
        <v>1</v>
      </c>
      <c r="CR583" s="1408"/>
      <c r="CS583" s="1404">
        <v>1</v>
      </c>
      <c r="CT583" s="1405" t="s">
        <v>407</v>
      </c>
      <c r="CU583" s="1408"/>
    </row>
    <row r="584" spans="1:99" hidden="1" x14ac:dyDescent="0.2">
      <c r="A584" s="1404">
        <v>2024</v>
      </c>
      <c r="B584" s="1405" t="s">
        <v>182</v>
      </c>
      <c r="C584" s="1405" t="s">
        <v>477</v>
      </c>
      <c r="D584" s="1406">
        <v>1</v>
      </c>
      <c r="E584" s="1406">
        <v>0</v>
      </c>
      <c r="F584" s="1405" t="s">
        <v>239</v>
      </c>
      <c r="G584" s="1407" t="s">
        <v>723</v>
      </c>
      <c r="H584" s="1405" t="s">
        <v>407</v>
      </c>
      <c r="I584" s="1405" t="s">
        <v>694</v>
      </c>
      <c r="J584" s="1405" t="s">
        <v>315</v>
      </c>
      <c r="K584" s="1405" t="s">
        <v>1115</v>
      </c>
      <c r="L584" s="1405" t="s">
        <v>407</v>
      </c>
      <c r="M584" s="1405" t="s">
        <v>407</v>
      </c>
      <c r="N584" s="1408"/>
      <c r="O584" s="1407">
        <v>126</v>
      </c>
      <c r="P584" s="1405" t="s">
        <v>695</v>
      </c>
      <c r="Q584" s="1405" t="s">
        <v>477</v>
      </c>
      <c r="R584" s="1409">
        <v>47268</v>
      </c>
      <c r="S584" s="1409">
        <v>23917</v>
      </c>
      <c r="T584" s="1409">
        <v>5051</v>
      </c>
      <c r="U584" s="1407">
        <v>17966</v>
      </c>
      <c r="V584" s="1405" t="s">
        <v>696</v>
      </c>
      <c r="W584" s="1405" t="s">
        <v>724</v>
      </c>
      <c r="X584" s="1405" t="s">
        <v>725</v>
      </c>
      <c r="Y584" s="1405" t="s">
        <v>407</v>
      </c>
      <c r="Z584" s="1404">
        <v>1</v>
      </c>
      <c r="AA584" s="1404">
        <v>0</v>
      </c>
      <c r="AB584" s="1408"/>
      <c r="AC584" s="1408"/>
      <c r="AD584" s="1408"/>
      <c r="AE584" s="1408"/>
      <c r="AF584" s="1408"/>
      <c r="AG584" s="1408"/>
      <c r="AH584" s="1408"/>
      <c r="AI584" s="1406">
        <v>0</v>
      </c>
      <c r="AJ584" s="1408"/>
      <c r="AK584" s="1408"/>
      <c r="AL584" s="1408"/>
      <c r="AM584" s="1408"/>
      <c r="AN584" s="1408"/>
      <c r="AO584" s="1408"/>
      <c r="AP584" s="1408"/>
      <c r="AQ584" s="1406">
        <v>160</v>
      </c>
      <c r="AR584" s="1404" t="s">
        <v>407</v>
      </c>
      <c r="AS584" s="1406">
        <v>0.43835616438356162</v>
      </c>
      <c r="AT584" s="1406">
        <v>3.3849538800033848E-3</v>
      </c>
      <c r="AU584" s="1406">
        <v>9.2738462465846165E-6</v>
      </c>
      <c r="AV584" s="1406">
        <v>0.73603072461684105</v>
      </c>
      <c r="AW584" s="1406">
        <v>2.016522533196825E-3</v>
      </c>
      <c r="AX584" s="1405" t="s">
        <v>407</v>
      </c>
      <c r="AY584" s="1404">
        <v>0</v>
      </c>
      <c r="AZ584" s="1405" t="s">
        <v>407</v>
      </c>
      <c r="BA584" s="1405" t="s">
        <v>407</v>
      </c>
      <c r="BB584" s="1408"/>
      <c r="BC584" s="1408"/>
      <c r="BD584" s="1404">
        <v>0</v>
      </c>
      <c r="BE584" s="1405" t="s">
        <v>407</v>
      </c>
      <c r="BF584" s="1405" t="s">
        <v>407</v>
      </c>
      <c r="BG584" s="1404">
        <v>0</v>
      </c>
      <c r="BH584" s="1405" t="s">
        <v>407</v>
      </c>
      <c r="BI584" s="1405" t="s">
        <v>407</v>
      </c>
      <c r="BJ584" s="1404">
        <v>0</v>
      </c>
      <c r="BK584" s="1404">
        <v>0</v>
      </c>
      <c r="BL584" s="1404">
        <v>0</v>
      </c>
      <c r="BM584" s="1404">
        <v>0</v>
      </c>
      <c r="BN584" s="1408"/>
      <c r="BO584" s="1404">
        <v>0</v>
      </c>
      <c r="BP584" s="1405" t="s">
        <v>407</v>
      </c>
      <c r="BQ584" s="1405" t="s">
        <v>407</v>
      </c>
      <c r="BR584" s="1404">
        <v>1</v>
      </c>
      <c r="BS584" s="1405" t="s">
        <v>713</v>
      </c>
      <c r="BT584" s="1405" t="s">
        <v>407</v>
      </c>
      <c r="BU584" s="1405" t="s">
        <v>407</v>
      </c>
      <c r="BV584" s="1405" t="s">
        <v>1002</v>
      </c>
      <c r="BW584" s="1404">
        <v>0</v>
      </c>
      <c r="BX584" s="1405" t="s">
        <v>407</v>
      </c>
      <c r="BY584" s="1405" t="s">
        <v>407</v>
      </c>
      <c r="BZ584" s="1405" t="s">
        <v>407</v>
      </c>
      <c r="CA584" s="1404">
        <v>0</v>
      </c>
      <c r="CB584" s="1405" t="s">
        <v>407</v>
      </c>
      <c r="CC584" s="1405" t="s">
        <v>677</v>
      </c>
      <c r="CD584" s="1404" t="b">
        <v>0</v>
      </c>
      <c r="CE584" s="1404" t="b">
        <v>0</v>
      </c>
      <c r="CF584" s="1404" t="b">
        <v>0</v>
      </c>
      <c r="CG584" s="1404" t="b">
        <v>0</v>
      </c>
      <c r="CH584" s="1404" t="b">
        <v>0</v>
      </c>
      <c r="CI584" s="1404" t="b">
        <v>0</v>
      </c>
      <c r="CJ584" s="1404" t="b">
        <v>1</v>
      </c>
      <c r="CK584" s="1404" t="b">
        <v>0</v>
      </c>
      <c r="CL584" s="1404" t="b">
        <v>0</v>
      </c>
      <c r="CM584" s="1405" t="s">
        <v>698</v>
      </c>
      <c r="CN584" s="1408"/>
      <c r="CO584" s="1408"/>
      <c r="CP584" s="1408"/>
      <c r="CQ584" s="1404">
        <v>1</v>
      </c>
      <c r="CR584" s="1408"/>
      <c r="CS584" s="1404">
        <v>1</v>
      </c>
      <c r="CT584" s="1405" t="s">
        <v>407</v>
      </c>
      <c r="CU584" s="1408"/>
    </row>
    <row r="585" spans="1:99" hidden="1" x14ac:dyDescent="0.2">
      <c r="A585" s="1404">
        <v>2024</v>
      </c>
      <c r="B585" s="1405" t="s">
        <v>184</v>
      </c>
      <c r="C585" s="1405" t="s">
        <v>1095</v>
      </c>
      <c r="D585" s="1406">
        <v>1</v>
      </c>
      <c r="E585" s="1406">
        <v>0</v>
      </c>
      <c r="F585" s="1405" t="s">
        <v>239</v>
      </c>
      <c r="G585" s="1407" t="s">
        <v>723</v>
      </c>
      <c r="H585" s="1405" t="s">
        <v>407</v>
      </c>
      <c r="I585" s="1405" t="s">
        <v>694</v>
      </c>
      <c r="J585" s="1405" t="s">
        <v>323</v>
      </c>
      <c r="K585" s="1405" t="s">
        <v>844</v>
      </c>
      <c r="L585" s="1405" t="s">
        <v>407</v>
      </c>
      <c r="M585" s="1405" t="s">
        <v>407</v>
      </c>
      <c r="N585" s="1408"/>
      <c r="O585" s="1407">
        <v>126</v>
      </c>
      <c r="P585" s="1405" t="s">
        <v>695</v>
      </c>
      <c r="Q585" s="1405" t="s">
        <v>479</v>
      </c>
      <c r="R585" s="1409">
        <v>14752</v>
      </c>
      <c r="S585" s="1409">
        <v>7698</v>
      </c>
      <c r="T585" s="1409">
        <v>636</v>
      </c>
      <c r="U585" s="1407">
        <v>17966</v>
      </c>
      <c r="V585" s="1405" t="s">
        <v>696</v>
      </c>
      <c r="W585" s="1405" t="s">
        <v>724</v>
      </c>
      <c r="X585" s="1405" t="s">
        <v>725</v>
      </c>
      <c r="Y585" s="1405" t="s">
        <v>407</v>
      </c>
      <c r="Z585" s="1404">
        <v>1</v>
      </c>
      <c r="AA585" s="1404">
        <v>0</v>
      </c>
      <c r="AB585" s="1408"/>
      <c r="AC585" s="1408"/>
      <c r="AD585" s="1408"/>
      <c r="AE585" s="1408"/>
      <c r="AF585" s="1408"/>
      <c r="AG585" s="1408"/>
      <c r="AH585" s="1408"/>
      <c r="AI585" s="1406">
        <v>0</v>
      </c>
      <c r="AJ585" s="1408"/>
      <c r="AK585" s="1408"/>
      <c r="AL585" s="1408"/>
      <c r="AM585" s="1408"/>
      <c r="AN585" s="1408"/>
      <c r="AO585" s="1408"/>
      <c r="AP585" s="1408"/>
      <c r="AQ585" s="1406">
        <v>13110</v>
      </c>
      <c r="AR585" s="1404" t="s">
        <v>407</v>
      </c>
      <c r="AS585" s="1406">
        <v>35.917808219178085</v>
      </c>
      <c r="AT585" s="1406">
        <v>0.8886930585683297</v>
      </c>
      <c r="AU585" s="1406">
        <v>2.4347755029269307E-3</v>
      </c>
      <c r="AV585" s="1406">
        <v>3.4322583179479123E-2</v>
      </c>
      <c r="AW585" s="1406">
        <v>9.4034474464326363E-5</v>
      </c>
      <c r="AX585" s="1405" t="s">
        <v>407</v>
      </c>
      <c r="AY585" s="1404">
        <v>0</v>
      </c>
      <c r="AZ585" s="1405" t="s">
        <v>407</v>
      </c>
      <c r="BA585" s="1405" t="s">
        <v>407</v>
      </c>
      <c r="BB585" s="1408"/>
      <c r="BC585" s="1408"/>
      <c r="BD585" s="1404">
        <v>0</v>
      </c>
      <c r="BE585" s="1405" t="s">
        <v>407</v>
      </c>
      <c r="BF585" s="1405" t="s">
        <v>407</v>
      </c>
      <c r="BG585" s="1404">
        <v>0</v>
      </c>
      <c r="BH585" s="1405" t="s">
        <v>407</v>
      </c>
      <c r="BI585" s="1405" t="s">
        <v>407</v>
      </c>
      <c r="BJ585" s="1404">
        <v>0</v>
      </c>
      <c r="BK585" s="1404">
        <v>0</v>
      </c>
      <c r="BL585" s="1404">
        <v>0</v>
      </c>
      <c r="BM585" s="1404">
        <v>0</v>
      </c>
      <c r="BN585" s="1408"/>
      <c r="BO585" s="1404">
        <v>0</v>
      </c>
      <c r="BP585" s="1405" t="s">
        <v>407</v>
      </c>
      <c r="BQ585" s="1405" t="s">
        <v>407</v>
      </c>
      <c r="BR585" s="1404">
        <v>1</v>
      </c>
      <c r="BS585" s="1405" t="s">
        <v>808</v>
      </c>
      <c r="BT585" s="1405" t="s">
        <v>407</v>
      </c>
      <c r="BU585" s="1405" t="s">
        <v>407</v>
      </c>
      <c r="BV585" s="1405" t="s">
        <v>407</v>
      </c>
      <c r="BW585" s="1404">
        <v>0</v>
      </c>
      <c r="BX585" s="1405" t="s">
        <v>407</v>
      </c>
      <c r="BY585" s="1405" t="s">
        <v>407</v>
      </c>
      <c r="BZ585" s="1405" t="s">
        <v>407</v>
      </c>
      <c r="CA585" s="1404">
        <v>0</v>
      </c>
      <c r="CB585" s="1405" t="s">
        <v>407</v>
      </c>
      <c r="CC585" s="1405" t="s">
        <v>677</v>
      </c>
      <c r="CD585" s="1404" t="b">
        <v>0</v>
      </c>
      <c r="CE585" s="1404" t="b">
        <v>0</v>
      </c>
      <c r="CF585" s="1404" t="b">
        <v>0</v>
      </c>
      <c r="CG585" s="1404" t="b">
        <v>0</v>
      </c>
      <c r="CH585" s="1404" t="b">
        <v>0</v>
      </c>
      <c r="CI585" s="1404" t="b">
        <v>0</v>
      </c>
      <c r="CJ585" s="1404" t="b">
        <v>1</v>
      </c>
      <c r="CK585" s="1404" t="b">
        <v>0</v>
      </c>
      <c r="CL585" s="1404" t="b">
        <v>0</v>
      </c>
      <c r="CM585" s="1405" t="s">
        <v>698</v>
      </c>
      <c r="CN585" s="1408"/>
      <c r="CO585" s="1408"/>
      <c r="CP585" s="1408"/>
      <c r="CQ585" s="1404">
        <v>1</v>
      </c>
      <c r="CR585" s="1408"/>
      <c r="CS585" s="1404">
        <v>1</v>
      </c>
      <c r="CT585" s="1405" t="s">
        <v>407</v>
      </c>
      <c r="CU585" s="1408"/>
    </row>
    <row r="586" spans="1:99" hidden="1" x14ac:dyDescent="0.2">
      <c r="A586" s="1404">
        <v>2024</v>
      </c>
      <c r="B586" s="1405" t="s">
        <v>182</v>
      </c>
      <c r="C586" s="1405" t="s">
        <v>1181</v>
      </c>
      <c r="D586" s="1406">
        <v>1</v>
      </c>
      <c r="E586" s="1406">
        <v>0</v>
      </c>
      <c r="F586" s="1405" t="s">
        <v>239</v>
      </c>
      <c r="G586" s="1407" t="s">
        <v>723</v>
      </c>
      <c r="H586" s="1405" t="s">
        <v>407</v>
      </c>
      <c r="I586" s="1405" t="s">
        <v>694</v>
      </c>
      <c r="J586" s="1405" t="s">
        <v>315</v>
      </c>
      <c r="K586" s="1405" t="s">
        <v>783</v>
      </c>
      <c r="L586" s="1405" t="s">
        <v>407</v>
      </c>
      <c r="M586" s="1405" t="s">
        <v>407</v>
      </c>
      <c r="N586" s="1408"/>
      <c r="O586" s="1407">
        <v>126</v>
      </c>
      <c r="P586" s="1405" t="s">
        <v>695</v>
      </c>
      <c r="Q586" s="1405" t="s">
        <v>477</v>
      </c>
      <c r="R586" s="1409">
        <v>2113</v>
      </c>
      <c r="S586" s="1409">
        <v>945</v>
      </c>
      <c r="T586" s="1409">
        <v>84</v>
      </c>
      <c r="U586" s="1407">
        <v>17966</v>
      </c>
      <c r="V586" s="1405" t="s">
        <v>696</v>
      </c>
      <c r="W586" s="1405" t="s">
        <v>724</v>
      </c>
      <c r="X586" s="1405" t="s">
        <v>725</v>
      </c>
      <c r="Y586" s="1405" t="s">
        <v>407</v>
      </c>
      <c r="Z586" s="1404">
        <v>1</v>
      </c>
      <c r="AA586" s="1404">
        <v>0</v>
      </c>
      <c r="AB586" s="1408"/>
      <c r="AC586" s="1408"/>
      <c r="AD586" s="1408"/>
      <c r="AE586" s="1408"/>
      <c r="AF586" s="1408"/>
      <c r="AG586" s="1408"/>
      <c r="AH586" s="1408"/>
      <c r="AI586" s="1406">
        <v>0</v>
      </c>
      <c r="AJ586" s="1408"/>
      <c r="AK586" s="1408"/>
      <c r="AL586" s="1408"/>
      <c r="AM586" s="1408"/>
      <c r="AN586" s="1408"/>
      <c r="AO586" s="1408"/>
      <c r="AP586" s="1408"/>
      <c r="AQ586" s="1406">
        <v>100</v>
      </c>
      <c r="AR586" s="1404" t="s">
        <v>407</v>
      </c>
      <c r="AS586" s="1406">
        <v>0.27397260273972601</v>
      </c>
      <c r="AT586" s="1406">
        <v>4.7326076668244205E-2</v>
      </c>
      <c r="AU586" s="1406">
        <v>1.2966048402258685E-4</v>
      </c>
      <c r="AV586" s="1406">
        <v>0.73603072461684105</v>
      </c>
      <c r="AW586" s="1406">
        <v>2.016522533196825E-3</v>
      </c>
      <c r="AX586" s="1405" t="s">
        <v>407</v>
      </c>
      <c r="AY586" s="1404">
        <v>0</v>
      </c>
      <c r="AZ586" s="1405" t="s">
        <v>407</v>
      </c>
      <c r="BA586" s="1405" t="s">
        <v>407</v>
      </c>
      <c r="BB586" s="1408"/>
      <c r="BC586" s="1408"/>
      <c r="BD586" s="1404">
        <v>0</v>
      </c>
      <c r="BE586" s="1405" t="s">
        <v>407</v>
      </c>
      <c r="BF586" s="1405" t="s">
        <v>407</v>
      </c>
      <c r="BG586" s="1404">
        <v>0</v>
      </c>
      <c r="BH586" s="1405" t="s">
        <v>407</v>
      </c>
      <c r="BI586" s="1405" t="s">
        <v>407</v>
      </c>
      <c r="BJ586" s="1404">
        <v>0</v>
      </c>
      <c r="BK586" s="1404">
        <v>0</v>
      </c>
      <c r="BL586" s="1404">
        <v>0</v>
      </c>
      <c r="BM586" s="1404">
        <v>0</v>
      </c>
      <c r="BN586" s="1408"/>
      <c r="BO586" s="1404">
        <v>0</v>
      </c>
      <c r="BP586" s="1405" t="s">
        <v>407</v>
      </c>
      <c r="BQ586" s="1405" t="s">
        <v>407</v>
      </c>
      <c r="BR586" s="1404">
        <v>1</v>
      </c>
      <c r="BS586" s="1405" t="s">
        <v>713</v>
      </c>
      <c r="BT586" s="1405" t="s">
        <v>407</v>
      </c>
      <c r="BU586" s="1405" t="s">
        <v>407</v>
      </c>
      <c r="BV586" s="1405" t="s">
        <v>1002</v>
      </c>
      <c r="BW586" s="1404">
        <v>0</v>
      </c>
      <c r="BX586" s="1405" t="s">
        <v>407</v>
      </c>
      <c r="BY586" s="1405" t="s">
        <v>407</v>
      </c>
      <c r="BZ586" s="1405" t="s">
        <v>407</v>
      </c>
      <c r="CA586" s="1404">
        <v>0</v>
      </c>
      <c r="CB586" s="1405" t="s">
        <v>407</v>
      </c>
      <c r="CC586" s="1405" t="s">
        <v>677</v>
      </c>
      <c r="CD586" s="1404" t="b">
        <v>0</v>
      </c>
      <c r="CE586" s="1404" t="b">
        <v>0</v>
      </c>
      <c r="CF586" s="1404" t="b">
        <v>0</v>
      </c>
      <c r="CG586" s="1404" t="b">
        <v>0</v>
      </c>
      <c r="CH586" s="1404" t="b">
        <v>0</v>
      </c>
      <c r="CI586" s="1404" t="b">
        <v>0</v>
      </c>
      <c r="CJ586" s="1404" t="b">
        <v>1</v>
      </c>
      <c r="CK586" s="1404" t="b">
        <v>0</v>
      </c>
      <c r="CL586" s="1404" t="b">
        <v>0</v>
      </c>
      <c r="CM586" s="1405" t="s">
        <v>698</v>
      </c>
      <c r="CN586" s="1408"/>
      <c r="CO586" s="1408"/>
      <c r="CP586" s="1408"/>
      <c r="CQ586" s="1404">
        <v>1</v>
      </c>
      <c r="CR586" s="1408"/>
      <c r="CS586" s="1404">
        <v>1</v>
      </c>
      <c r="CT586" s="1405" t="s">
        <v>407</v>
      </c>
      <c r="CU586" s="1408"/>
    </row>
    <row r="587" spans="1:99" hidden="1" x14ac:dyDescent="0.2">
      <c r="A587" s="1404">
        <v>2024</v>
      </c>
      <c r="B587" s="1405" t="s">
        <v>187</v>
      </c>
      <c r="C587" s="1405" t="s">
        <v>1089</v>
      </c>
      <c r="D587" s="1406">
        <v>1</v>
      </c>
      <c r="E587" s="1406">
        <v>0</v>
      </c>
      <c r="F587" s="1405" t="s">
        <v>239</v>
      </c>
      <c r="G587" s="1407" t="s">
        <v>723</v>
      </c>
      <c r="H587" s="1405" t="s">
        <v>407</v>
      </c>
      <c r="I587" s="1405" t="s">
        <v>694</v>
      </c>
      <c r="J587" s="1405" t="s">
        <v>335</v>
      </c>
      <c r="K587" s="1405" t="s">
        <v>1090</v>
      </c>
      <c r="L587" s="1405" t="s">
        <v>407</v>
      </c>
      <c r="M587" s="1405" t="s">
        <v>407</v>
      </c>
      <c r="N587" s="1408"/>
      <c r="O587" s="1407">
        <v>126</v>
      </c>
      <c r="P587" s="1405" t="s">
        <v>695</v>
      </c>
      <c r="Q587" s="1405" t="s">
        <v>481</v>
      </c>
      <c r="R587" s="1409">
        <v>62845</v>
      </c>
      <c r="S587" s="1409">
        <v>28102</v>
      </c>
      <c r="T587" s="1409">
        <v>5118</v>
      </c>
      <c r="U587" s="1407">
        <v>17966</v>
      </c>
      <c r="V587" s="1405" t="s">
        <v>696</v>
      </c>
      <c r="W587" s="1405" t="s">
        <v>724</v>
      </c>
      <c r="X587" s="1405" t="s">
        <v>725</v>
      </c>
      <c r="Y587" s="1405" t="s">
        <v>407</v>
      </c>
      <c r="Z587" s="1404">
        <v>1</v>
      </c>
      <c r="AA587" s="1404">
        <v>0</v>
      </c>
      <c r="AB587" s="1408"/>
      <c r="AC587" s="1408"/>
      <c r="AD587" s="1408"/>
      <c r="AE587" s="1408"/>
      <c r="AF587" s="1408"/>
      <c r="AG587" s="1406">
        <v>0</v>
      </c>
      <c r="AH587" s="1408"/>
      <c r="AI587" s="1406">
        <v>0</v>
      </c>
      <c r="AJ587" s="1408"/>
      <c r="AK587" s="1408"/>
      <c r="AL587" s="1408"/>
      <c r="AM587" s="1408"/>
      <c r="AN587" s="1408"/>
      <c r="AO587" s="1406">
        <v>3840</v>
      </c>
      <c r="AP587" s="1408"/>
      <c r="AQ587" s="1406">
        <v>3840</v>
      </c>
      <c r="AR587" s="1404" t="s">
        <v>407</v>
      </c>
      <c r="AS587" s="1406">
        <v>10.520547945205479</v>
      </c>
      <c r="AT587" s="1406">
        <v>6.1102713024106928E-2</v>
      </c>
      <c r="AU587" s="1406">
        <v>1.6740469321673132E-4</v>
      </c>
      <c r="AV587" s="1406">
        <v>7.0837991300209194E-3</v>
      </c>
      <c r="AW587" s="1406">
        <v>1.9407668849372381E-5</v>
      </c>
      <c r="AX587" s="1405" t="s">
        <v>407</v>
      </c>
      <c r="AY587" s="1404">
        <v>1</v>
      </c>
      <c r="AZ587" s="1405" t="s">
        <v>784</v>
      </c>
      <c r="BA587" s="1405" t="s">
        <v>407</v>
      </c>
      <c r="BB587" s="1408"/>
      <c r="BC587" s="1408"/>
      <c r="BD587" s="1404">
        <v>0</v>
      </c>
      <c r="BE587" s="1405" t="s">
        <v>407</v>
      </c>
      <c r="BF587" s="1405" t="s">
        <v>407</v>
      </c>
      <c r="BG587" s="1404">
        <v>0</v>
      </c>
      <c r="BH587" s="1405" t="s">
        <v>407</v>
      </c>
      <c r="BI587" s="1405" t="s">
        <v>407</v>
      </c>
      <c r="BJ587" s="1404">
        <v>0</v>
      </c>
      <c r="BK587" s="1404">
        <v>0</v>
      </c>
      <c r="BL587" s="1404">
        <v>0</v>
      </c>
      <c r="BM587" s="1404">
        <v>0</v>
      </c>
      <c r="BN587" s="1408"/>
      <c r="BO587" s="1404">
        <v>0</v>
      </c>
      <c r="BP587" s="1405" t="s">
        <v>407</v>
      </c>
      <c r="BQ587" s="1405" t="s">
        <v>407</v>
      </c>
      <c r="BR587" s="1404">
        <v>0</v>
      </c>
      <c r="BS587" s="1405" t="s">
        <v>407</v>
      </c>
      <c r="BT587" s="1405" t="s">
        <v>407</v>
      </c>
      <c r="BU587" s="1405" t="s">
        <v>407</v>
      </c>
      <c r="BV587" s="1405" t="s">
        <v>407</v>
      </c>
      <c r="BW587" s="1404">
        <v>0</v>
      </c>
      <c r="BX587" s="1405" t="s">
        <v>407</v>
      </c>
      <c r="BY587" s="1405" t="s">
        <v>407</v>
      </c>
      <c r="BZ587" s="1405" t="s">
        <v>407</v>
      </c>
      <c r="CA587" s="1404">
        <v>0</v>
      </c>
      <c r="CB587" s="1405" t="s">
        <v>407</v>
      </c>
      <c r="CC587" s="1405" t="s">
        <v>726</v>
      </c>
      <c r="CD587" s="1404" t="b">
        <v>0</v>
      </c>
      <c r="CE587" s="1404" t="b">
        <v>0</v>
      </c>
      <c r="CF587" s="1404" t="b">
        <v>0</v>
      </c>
      <c r="CG587" s="1404" t="b">
        <v>0</v>
      </c>
      <c r="CH587" s="1404" t="b">
        <v>0</v>
      </c>
      <c r="CI587" s="1404" t="b">
        <v>0</v>
      </c>
      <c r="CJ587" s="1404" t="b">
        <v>1</v>
      </c>
      <c r="CK587" s="1404" t="b">
        <v>0</v>
      </c>
      <c r="CL587" s="1404" t="b">
        <v>0</v>
      </c>
      <c r="CM587" s="1405" t="s">
        <v>750</v>
      </c>
      <c r="CN587" s="1408"/>
      <c r="CO587" s="1408"/>
      <c r="CP587" s="1408"/>
      <c r="CQ587" s="1404">
        <v>1</v>
      </c>
      <c r="CR587" s="1408"/>
      <c r="CS587" s="1404">
        <v>1</v>
      </c>
      <c r="CT587" s="1405" t="s">
        <v>407</v>
      </c>
      <c r="CU587" s="1408"/>
    </row>
    <row r="588" spans="1:99" hidden="1" x14ac:dyDescent="0.2">
      <c r="A588" s="1404">
        <v>2024</v>
      </c>
      <c r="B588" s="1405" t="s">
        <v>183</v>
      </c>
      <c r="C588" s="1405" t="s">
        <v>1275</v>
      </c>
      <c r="D588" s="1406">
        <v>1</v>
      </c>
      <c r="E588" s="1406">
        <v>0</v>
      </c>
      <c r="F588" s="1405" t="s">
        <v>239</v>
      </c>
      <c r="G588" s="1407" t="s">
        <v>723</v>
      </c>
      <c r="H588" s="1405" t="s">
        <v>407</v>
      </c>
      <c r="I588" s="1405" t="s">
        <v>694</v>
      </c>
      <c r="J588" s="1405" t="s">
        <v>319</v>
      </c>
      <c r="K588" s="1405" t="s">
        <v>871</v>
      </c>
      <c r="L588" s="1405" t="s">
        <v>407</v>
      </c>
      <c r="M588" s="1405" t="s">
        <v>407</v>
      </c>
      <c r="N588" s="1408"/>
      <c r="O588" s="1407">
        <v>126</v>
      </c>
      <c r="P588" s="1405" t="s">
        <v>695</v>
      </c>
      <c r="Q588" s="1405" t="s">
        <v>478</v>
      </c>
      <c r="R588" s="1409">
        <v>3391</v>
      </c>
      <c r="S588" s="1409">
        <v>1626</v>
      </c>
      <c r="T588" s="1409">
        <v>170</v>
      </c>
      <c r="U588" s="1407">
        <v>17966</v>
      </c>
      <c r="V588" s="1405" t="s">
        <v>696</v>
      </c>
      <c r="W588" s="1405" t="s">
        <v>724</v>
      </c>
      <c r="X588" s="1405" t="s">
        <v>725</v>
      </c>
      <c r="Y588" s="1405" t="s">
        <v>407</v>
      </c>
      <c r="Z588" s="1404">
        <v>1</v>
      </c>
      <c r="AA588" s="1404">
        <v>0</v>
      </c>
      <c r="AB588" s="1408"/>
      <c r="AC588" s="1408"/>
      <c r="AD588" s="1408"/>
      <c r="AE588" s="1408"/>
      <c r="AF588" s="1408"/>
      <c r="AG588" s="1408"/>
      <c r="AH588" s="1406">
        <v>0</v>
      </c>
      <c r="AI588" s="1406">
        <v>0</v>
      </c>
      <c r="AJ588" s="1408"/>
      <c r="AK588" s="1408"/>
      <c r="AL588" s="1408"/>
      <c r="AM588" s="1408"/>
      <c r="AN588" s="1408"/>
      <c r="AO588" s="1408"/>
      <c r="AP588" s="1406">
        <v>0</v>
      </c>
      <c r="AQ588" s="1406">
        <v>31070</v>
      </c>
      <c r="AR588" s="1404" t="s">
        <v>407</v>
      </c>
      <c r="AS588" s="1406">
        <v>85.123287671232873</v>
      </c>
      <c r="AT588" s="1406">
        <v>9.1624889413152459</v>
      </c>
      <c r="AU588" s="1406">
        <v>2.5102709428260948E-2</v>
      </c>
      <c r="AV588" s="1406">
        <v>0.13482492720668962</v>
      </c>
      <c r="AW588" s="1406">
        <v>3.6938336221010857E-4</v>
      </c>
      <c r="AX588" s="1405" t="s">
        <v>407</v>
      </c>
      <c r="AY588" s="1404">
        <v>0</v>
      </c>
      <c r="AZ588" s="1405" t="s">
        <v>407</v>
      </c>
      <c r="BA588" s="1405" t="s">
        <v>407</v>
      </c>
      <c r="BB588" s="1408"/>
      <c r="BC588" s="1408"/>
      <c r="BD588" s="1404">
        <v>0</v>
      </c>
      <c r="BE588" s="1405" t="s">
        <v>407</v>
      </c>
      <c r="BF588" s="1405" t="s">
        <v>407</v>
      </c>
      <c r="BG588" s="1404">
        <v>0</v>
      </c>
      <c r="BH588" s="1405" t="s">
        <v>407</v>
      </c>
      <c r="BI588" s="1405" t="s">
        <v>407</v>
      </c>
      <c r="BJ588" s="1404">
        <v>1</v>
      </c>
      <c r="BK588" s="1404">
        <v>0</v>
      </c>
      <c r="BL588" s="1404">
        <v>0</v>
      </c>
      <c r="BM588" s="1404">
        <v>0</v>
      </c>
      <c r="BN588" s="1408"/>
      <c r="BO588" s="1404">
        <v>0</v>
      </c>
      <c r="BP588" s="1405" t="s">
        <v>407</v>
      </c>
      <c r="BQ588" s="1405" t="s">
        <v>407</v>
      </c>
      <c r="BR588" s="1404">
        <v>0</v>
      </c>
      <c r="BS588" s="1405" t="s">
        <v>407</v>
      </c>
      <c r="BT588" s="1405" t="s">
        <v>407</v>
      </c>
      <c r="BU588" s="1405" t="s">
        <v>407</v>
      </c>
      <c r="BV588" s="1405" t="s">
        <v>407</v>
      </c>
      <c r="BW588" s="1404">
        <v>0</v>
      </c>
      <c r="BX588" s="1405" t="s">
        <v>407</v>
      </c>
      <c r="BY588" s="1405" t="s">
        <v>407</v>
      </c>
      <c r="BZ588" s="1405" t="s">
        <v>407</v>
      </c>
      <c r="CA588" s="1404">
        <v>0</v>
      </c>
      <c r="CB588" s="1405" t="s">
        <v>407</v>
      </c>
      <c r="CC588" s="1405" t="s">
        <v>677</v>
      </c>
      <c r="CD588" s="1404" t="b">
        <v>0</v>
      </c>
      <c r="CE588" s="1404" t="b">
        <v>0</v>
      </c>
      <c r="CF588" s="1404" t="b">
        <v>0</v>
      </c>
      <c r="CG588" s="1404" t="b">
        <v>0</v>
      </c>
      <c r="CH588" s="1404" t="b">
        <v>0</v>
      </c>
      <c r="CI588" s="1404" t="b">
        <v>0</v>
      </c>
      <c r="CJ588" s="1404" t="b">
        <v>1</v>
      </c>
      <c r="CK588" s="1404" t="b">
        <v>0</v>
      </c>
      <c r="CL588" s="1404" t="b">
        <v>0</v>
      </c>
      <c r="CM588" s="1405" t="s">
        <v>698</v>
      </c>
      <c r="CN588" s="1408"/>
      <c r="CO588" s="1408"/>
      <c r="CP588" s="1408"/>
      <c r="CQ588" s="1404">
        <v>1</v>
      </c>
      <c r="CR588" s="1408"/>
      <c r="CS588" s="1404">
        <v>1</v>
      </c>
      <c r="CT588" s="1405" t="s">
        <v>407</v>
      </c>
      <c r="CU588" s="1408"/>
    </row>
    <row r="589" spans="1:99" hidden="1" x14ac:dyDescent="0.2">
      <c r="A589" s="1404">
        <v>2024</v>
      </c>
      <c r="B589" s="1405" t="s">
        <v>179</v>
      </c>
      <c r="C589" s="1405" t="s">
        <v>1022</v>
      </c>
      <c r="D589" s="1406">
        <v>1</v>
      </c>
      <c r="E589" s="1406">
        <v>0</v>
      </c>
      <c r="F589" s="1405" t="s">
        <v>1019</v>
      </c>
      <c r="G589" s="1407" t="s">
        <v>1020</v>
      </c>
      <c r="H589" s="1405" t="s">
        <v>407</v>
      </c>
      <c r="I589" s="1405" t="s">
        <v>694</v>
      </c>
      <c r="J589" s="1405" t="s">
        <v>303</v>
      </c>
      <c r="K589" s="1405" t="s">
        <v>1023</v>
      </c>
      <c r="L589" s="1405" t="s">
        <v>407</v>
      </c>
      <c r="M589" s="1405" t="s">
        <v>407</v>
      </c>
      <c r="N589" s="1408"/>
      <c r="O589" s="1407">
        <v>126</v>
      </c>
      <c r="P589" s="1405" t="s">
        <v>695</v>
      </c>
      <c r="Q589" s="1405" t="s">
        <v>474</v>
      </c>
      <c r="R589" s="1409">
        <v>8375</v>
      </c>
      <c r="S589" s="1409">
        <v>3538</v>
      </c>
      <c r="T589" s="1409">
        <v>409</v>
      </c>
      <c r="U589" s="1407">
        <v>23366</v>
      </c>
      <c r="V589" s="1405" t="s">
        <v>696</v>
      </c>
      <c r="W589" s="1405" t="s">
        <v>1021</v>
      </c>
      <c r="X589" s="1405" t="s">
        <v>407</v>
      </c>
      <c r="Y589" s="1405" t="s">
        <v>407</v>
      </c>
      <c r="Z589" s="1404">
        <v>1</v>
      </c>
      <c r="AA589" s="1404">
        <v>0</v>
      </c>
      <c r="AB589" s="1408"/>
      <c r="AC589" s="1408"/>
      <c r="AD589" s="1408"/>
      <c r="AE589" s="1408"/>
      <c r="AF589" s="1408"/>
      <c r="AG589" s="1408"/>
      <c r="AH589" s="1408"/>
      <c r="AI589" s="1406">
        <v>0</v>
      </c>
      <c r="AJ589" s="1408"/>
      <c r="AK589" s="1408"/>
      <c r="AL589" s="1408"/>
      <c r="AM589" s="1408"/>
      <c r="AN589" s="1408"/>
      <c r="AO589" s="1408"/>
      <c r="AP589" s="1408"/>
      <c r="AQ589" s="1406">
        <v>7260</v>
      </c>
      <c r="AR589" s="1404" t="s">
        <v>407</v>
      </c>
      <c r="AS589" s="1406">
        <v>19.890410958904109</v>
      </c>
      <c r="AT589" s="1406">
        <v>0.86686567164179107</v>
      </c>
      <c r="AU589" s="1406">
        <v>2.3749744428542222E-3</v>
      </c>
      <c r="AV589" s="1406">
        <v>1.2069695404450385</v>
      </c>
      <c r="AW589" s="1406">
        <v>3.3067658642329822E-3</v>
      </c>
      <c r="AX589" s="1405" t="s">
        <v>407</v>
      </c>
      <c r="AY589" s="1404">
        <v>0</v>
      </c>
      <c r="AZ589" s="1405" t="s">
        <v>407</v>
      </c>
      <c r="BA589" s="1405" t="s">
        <v>407</v>
      </c>
      <c r="BB589" s="1408"/>
      <c r="BC589" s="1408"/>
      <c r="BD589" s="1404">
        <v>0</v>
      </c>
      <c r="BE589" s="1405" t="s">
        <v>407</v>
      </c>
      <c r="BF589" s="1405" t="s">
        <v>407</v>
      </c>
      <c r="BG589" s="1404">
        <v>0</v>
      </c>
      <c r="BH589" s="1405" t="s">
        <v>407</v>
      </c>
      <c r="BI589" s="1405" t="s">
        <v>407</v>
      </c>
      <c r="BJ589" s="1404">
        <v>0</v>
      </c>
      <c r="BK589" s="1404">
        <v>0</v>
      </c>
      <c r="BL589" s="1404">
        <v>0</v>
      </c>
      <c r="BM589" s="1404">
        <v>0</v>
      </c>
      <c r="BN589" s="1408"/>
      <c r="BO589" s="1404">
        <v>0</v>
      </c>
      <c r="BP589" s="1405" t="s">
        <v>407</v>
      </c>
      <c r="BQ589" s="1405" t="s">
        <v>407</v>
      </c>
      <c r="BR589" s="1404">
        <v>1</v>
      </c>
      <c r="BS589" s="1405" t="s">
        <v>898</v>
      </c>
      <c r="BT589" s="1405" t="s">
        <v>407</v>
      </c>
      <c r="BU589" s="1405" t="s">
        <v>407</v>
      </c>
      <c r="BV589" s="1405" t="s">
        <v>407</v>
      </c>
      <c r="BW589" s="1404">
        <v>0</v>
      </c>
      <c r="BX589" s="1405" t="s">
        <v>407</v>
      </c>
      <c r="BY589" s="1405" t="s">
        <v>407</v>
      </c>
      <c r="BZ589" s="1405" t="s">
        <v>407</v>
      </c>
      <c r="CA589" s="1404">
        <v>0</v>
      </c>
      <c r="CB589" s="1405" t="s">
        <v>407</v>
      </c>
      <c r="CC589" s="1405" t="s">
        <v>677</v>
      </c>
      <c r="CD589" s="1404" t="b">
        <v>0</v>
      </c>
      <c r="CE589" s="1404" t="b">
        <v>0</v>
      </c>
      <c r="CF589" s="1404" t="b">
        <v>0</v>
      </c>
      <c r="CG589" s="1404" t="b">
        <v>0</v>
      </c>
      <c r="CH589" s="1404" t="b">
        <v>0</v>
      </c>
      <c r="CI589" s="1404" t="b">
        <v>0</v>
      </c>
      <c r="CJ589" s="1404" t="b">
        <v>1</v>
      </c>
      <c r="CK589" s="1404" t="b">
        <v>0</v>
      </c>
      <c r="CL589" s="1404" t="b">
        <v>0</v>
      </c>
      <c r="CM589" s="1405" t="s">
        <v>698</v>
      </c>
      <c r="CN589" s="1408"/>
      <c r="CO589" s="1408"/>
      <c r="CP589" s="1408"/>
      <c r="CQ589" s="1404">
        <v>1</v>
      </c>
      <c r="CR589" s="1408"/>
      <c r="CS589" s="1404">
        <v>1</v>
      </c>
      <c r="CT589" s="1405" t="s">
        <v>407</v>
      </c>
      <c r="CU589" s="1408"/>
    </row>
    <row r="590" spans="1:99" hidden="1" x14ac:dyDescent="0.2">
      <c r="A590" s="1404">
        <v>2024</v>
      </c>
      <c r="B590" s="1405" t="s">
        <v>179</v>
      </c>
      <c r="C590" s="1405" t="s">
        <v>1029</v>
      </c>
      <c r="D590" s="1406">
        <v>1</v>
      </c>
      <c r="E590" s="1406">
        <v>0</v>
      </c>
      <c r="F590" s="1405" t="s">
        <v>1019</v>
      </c>
      <c r="G590" s="1407" t="s">
        <v>1020</v>
      </c>
      <c r="H590" s="1405" t="s">
        <v>407</v>
      </c>
      <c r="I590" s="1405" t="s">
        <v>694</v>
      </c>
      <c r="J590" s="1405" t="s">
        <v>303</v>
      </c>
      <c r="K590" s="1405" t="s">
        <v>1030</v>
      </c>
      <c r="L590" s="1405" t="s">
        <v>407</v>
      </c>
      <c r="M590" s="1405" t="s">
        <v>407</v>
      </c>
      <c r="N590" s="1408"/>
      <c r="O590" s="1407">
        <v>126</v>
      </c>
      <c r="P590" s="1405" t="s">
        <v>695</v>
      </c>
      <c r="Q590" s="1405" t="s">
        <v>474</v>
      </c>
      <c r="R590" s="1409">
        <v>19535</v>
      </c>
      <c r="S590" s="1409">
        <v>8238</v>
      </c>
      <c r="T590" s="1409">
        <v>987</v>
      </c>
      <c r="U590" s="1407">
        <v>23366</v>
      </c>
      <c r="V590" s="1405" t="s">
        <v>696</v>
      </c>
      <c r="W590" s="1405" t="s">
        <v>1021</v>
      </c>
      <c r="X590" s="1405" t="s">
        <v>407</v>
      </c>
      <c r="Y590" s="1405" t="s">
        <v>407</v>
      </c>
      <c r="Z590" s="1404">
        <v>1</v>
      </c>
      <c r="AA590" s="1404">
        <v>0</v>
      </c>
      <c r="AB590" s="1408"/>
      <c r="AC590" s="1408"/>
      <c r="AD590" s="1408"/>
      <c r="AE590" s="1408"/>
      <c r="AF590" s="1408"/>
      <c r="AG590" s="1408"/>
      <c r="AH590" s="1406">
        <v>0</v>
      </c>
      <c r="AI590" s="1406">
        <v>0</v>
      </c>
      <c r="AJ590" s="1408"/>
      <c r="AK590" s="1408"/>
      <c r="AL590" s="1408"/>
      <c r="AM590" s="1408"/>
      <c r="AN590" s="1408"/>
      <c r="AO590" s="1408"/>
      <c r="AP590" s="1406">
        <v>0</v>
      </c>
      <c r="AQ590" s="1406">
        <v>108300</v>
      </c>
      <c r="AR590" s="1404" t="s">
        <v>407</v>
      </c>
      <c r="AS590" s="1406">
        <v>296.71232876712327</v>
      </c>
      <c r="AT590" s="1406">
        <v>5.5438955720501664</v>
      </c>
      <c r="AU590" s="1406">
        <v>1.5188754991918263E-2</v>
      </c>
      <c r="AV590" s="1406">
        <v>1.2069695404450385</v>
      </c>
      <c r="AW590" s="1406">
        <v>3.3067658642329822E-3</v>
      </c>
      <c r="AX590" s="1405" t="s">
        <v>407</v>
      </c>
      <c r="AY590" s="1404">
        <v>0</v>
      </c>
      <c r="AZ590" s="1405" t="s">
        <v>407</v>
      </c>
      <c r="BA590" s="1405" t="s">
        <v>407</v>
      </c>
      <c r="BB590" s="1408"/>
      <c r="BC590" s="1408"/>
      <c r="BD590" s="1404">
        <v>0</v>
      </c>
      <c r="BE590" s="1405" t="s">
        <v>407</v>
      </c>
      <c r="BF590" s="1405" t="s">
        <v>407</v>
      </c>
      <c r="BG590" s="1404">
        <v>0</v>
      </c>
      <c r="BH590" s="1405" t="s">
        <v>407</v>
      </c>
      <c r="BI590" s="1405" t="s">
        <v>407</v>
      </c>
      <c r="BJ590" s="1404">
        <v>1</v>
      </c>
      <c r="BK590" s="1404">
        <v>0</v>
      </c>
      <c r="BL590" s="1404">
        <v>0</v>
      </c>
      <c r="BM590" s="1404">
        <v>0</v>
      </c>
      <c r="BN590" s="1408"/>
      <c r="BO590" s="1404">
        <v>0</v>
      </c>
      <c r="BP590" s="1405" t="s">
        <v>407</v>
      </c>
      <c r="BQ590" s="1405" t="s">
        <v>407</v>
      </c>
      <c r="BR590" s="1404">
        <v>0</v>
      </c>
      <c r="BS590" s="1405" t="s">
        <v>407</v>
      </c>
      <c r="BT590" s="1405" t="s">
        <v>407</v>
      </c>
      <c r="BU590" s="1405" t="s">
        <v>407</v>
      </c>
      <c r="BV590" s="1405" t="s">
        <v>407</v>
      </c>
      <c r="BW590" s="1404">
        <v>0</v>
      </c>
      <c r="BX590" s="1405" t="s">
        <v>407</v>
      </c>
      <c r="BY590" s="1405" t="s">
        <v>407</v>
      </c>
      <c r="BZ590" s="1405" t="s">
        <v>407</v>
      </c>
      <c r="CA590" s="1404">
        <v>0</v>
      </c>
      <c r="CB590" s="1405" t="s">
        <v>407</v>
      </c>
      <c r="CC590" s="1405" t="s">
        <v>677</v>
      </c>
      <c r="CD590" s="1404" t="b">
        <v>0</v>
      </c>
      <c r="CE590" s="1404" t="b">
        <v>0</v>
      </c>
      <c r="CF590" s="1404" t="b">
        <v>0</v>
      </c>
      <c r="CG590" s="1404" t="b">
        <v>0</v>
      </c>
      <c r="CH590" s="1404" t="b">
        <v>0</v>
      </c>
      <c r="CI590" s="1404" t="b">
        <v>0</v>
      </c>
      <c r="CJ590" s="1404" t="b">
        <v>1</v>
      </c>
      <c r="CK590" s="1404" t="b">
        <v>0</v>
      </c>
      <c r="CL590" s="1404" t="b">
        <v>0</v>
      </c>
      <c r="CM590" s="1405" t="s">
        <v>698</v>
      </c>
      <c r="CN590" s="1408"/>
      <c r="CO590" s="1408"/>
      <c r="CP590" s="1408"/>
      <c r="CQ590" s="1404">
        <v>1</v>
      </c>
      <c r="CR590" s="1408"/>
      <c r="CS590" s="1404">
        <v>1</v>
      </c>
      <c r="CT590" s="1405" t="s">
        <v>407</v>
      </c>
      <c r="CU590" s="1408"/>
    </row>
    <row r="591" spans="1:99" hidden="1" x14ac:dyDescent="0.2">
      <c r="A591" s="1404">
        <v>2024</v>
      </c>
      <c r="B591" s="1405" t="s">
        <v>185</v>
      </c>
      <c r="C591" s="1405" t="s">
        <v>802</v>
      </c>
      <c r="D591" s="1406">
        <v>1</v>
      </c>
      <c r="E591" s="1406">
        <v>0</v>
      </c>
      <c r="F591" s="1405" t="s">
        <v>1019</v>
      </c>
      <c r="G591" s="1407" t="s">
        <v>1020</v>
      </c>
      <c r="H591" s="1405" t="s">
        <v>407</v>
      </c>
      <c r="I591" s="1405" t="s">
        <v>694</v>
      </c>
      <c r="J591" s="1405" t="s">
        <v>328</v>
      </c>
      <c r="K591" s="1405" t="s">
        <v>803</v>
      </c>
      <c r="L591" s="1405" t="s">
        <v>407</v>
      </c>
      <c r="M591" s="1405" t="s">
        <v>407</v>
      </c>
      <c r="N591" s="1408"/>
      <c r="O591" s="1407">
        <v>126</v>
      </c>
      <c r="P591" s="1405" t="s">
        <v>695</v>
      </c>
      <c r="Q591" s="1405" t="s">
        <v>480</v>
      </c>
      <c r="R591" s="1409">
        <v>37270</v>
      </c>
      <c r="S591" s="1409">
        <v>16700</v>
      </c>
      <c r="T591" s="1409">
        <v>1208</v>
      </c>
      <c r="U591" s="1407">
        <v>23366</v>
      </c>
      <c r="V591" s="1405" t="s">
        <v>696</v>
      </c>
      <c r="W591" s="1405" t="s">
        <v>1021</v>
      </c>
      <c r="X591" s="1405" t="s">
        <v>407</v>
      </c>
      <c r="Y591" s="1405" t="s">
        <v>407</v>
      </c>
      <c r="Z591" s="1404">
        <v>1</v>
      </c>
      <c r="AA591" s="1404">
        <v>0</v>
      </c>
      <c r="AB591" s="1408"/>
      <c r="AC591" s="1408"/>
      <c r="AD591" s="1408"/>
      <c r="AE591" s="1408"/>
      <c r="AF591" s="1408"/>
      <c r="AG591" s="1408"/>
      <c r="AH591" s="1408"/>
      <c r="AI591" s="1406">
        <v>0</v>
      </c>
      <c r="AJ591" s="1408"/>
      <c r="AK591" s="1408"/>
      <c r="AL591" s="1408"/>
      <c r="AM591" s="1408"/>
      <c r="AN591" s="1408"/>
      <c r="AO591" s="1408"/>
      <c r="AP591" s="1408"/>
      <c r="AQ591" s="1406">
        <v>6300</v>
      </c>
      <c r="AR591" s="1404" t="s">
        <v>407</v>
      </c>
      <c r="AS591" s="1406">
        <v>17.260273972602739</v>
      </c>
      <c r="AT591" s="1406">
        <v>0.16903675878722835</v>
      </c>
      <c r="AU591" s="1406">
        <v>4.6311440763624207E-4</v>
      </c>
      <c r="AV591" s="1406">
        <v>1.9398803370957775E-3</v>
      </c>
      <c r="AW591" s="1406">
        <v>5.3147406495774728E-6</v>
      </c>
      <c r="AX591" s="1405" t="s">
        <v>407</v>
      </c>
      <c r="AY591" s="1404">
        <v>0</v>
      </c>
      <c r="AZ591" s="1405" t="s">
        <v>407</v>
      </c>
      <c r="BA591" s="1405" t="s">
        <v>407</v>
      </c>
      <c r="BB591" s="1408"/>
      <c r="BC591" s="1408"/>
      <c r="BD591" s="1404">
        <v>0</v>
      </c>
      <c r="BE591" s="1405" t="s">
        <v>407</v>
      </c>
      <c r="BF591" s="1405" t="s">
        <v>407</v>
      </c>
      <c r="BG591" s="1404">
        <v>0</v>
      </c>
      <c r="BH591" s="1405" t="s">
        <v>407</v>
      </c>
      <c r="BI591" s="1405" t="s">
        <v>407</v>
      </c>
      <c r="BJ591" s="1404">
        <v>0</v>
      </c>
      <c r="BK591" s="1404">
        <v>0</v>
      </c>
      <c r="BL591" s="1404">
        <v>0</v>
      </c>
      <c r="BM591" s="1404">
        <v>0</v>
      </c>
      <c r="BN591" s="1408"/>
      <c r="BO591" s="1404">
        <v>0</v>
      </c>
      <c r="BP591" s="1405" t="s">
        <v>407</v>
      </c>
      <c r="BQ591" s="1405" t="s">
        <v>407</v>
      </c>
      <c r="BR591" s="1404">
        <v>1</v>
      </c>
      <c r="BS591" s="1405" t="s">
        <v>713</v>
      </c>
      <c r="BT591" s="1405" t="s">
        <v>407</v>
      </c>
      <c r="BU591" s="1405" t="s">
        <v>407</v>
      </c>
      <c r="BV591" s="1405" t="s">
        <v>1144</v>
      </c>
      <c r="BW591" s="1404">
        <v>0</v>
      </c>
      <c r="BX591" s="1405" t="s">
        <v>407</v>
      </c>
      <c r="BY591" s="1405" t="s">
        <v>407</v>
      </c>
      <c r="BZ591" s="1405" t="s">
        <v>407</v>
      </c>
      <c r="CA591" s="1404">
        <v>0</v>
      </c>
      <c r="CB591" s="1405" t="s">
        <v>407</v>
      </c>
      <c r="CC591" s="1405" t="s">
        <v>677</v>
      </c>
      <c r="CD591" s="1404" t="b">
        <v>0</v>
      </c>
      <c r="CE591" s="1404" t="b">
        <v>0</v>
      </c>
      <c r="CF591" s="1404" t="b">
        <v>0</v>
      </c>
      <c r="CG591" s="1404" t="b">
        <v>0</v>
      </c>
      <c r="CH591" s="1404" t="b">
        <v>0</v>
      </c>
      <c r="CI591" s="1404" t="b">
        <v>0</v>
      </c>
      <c r="CJ591" s="1404" t="b">
        <v>1</v>
      </c>
      <c r="CK591" s="1404" t="b">
        <v>0</v>
      </c>
      <c r="CL591" s="1404" t="b">
        <v>0</v>
      </c>
      <c r="CM591" s="1405" t="s">
        <v>698</v>
      </c>
      <c r="CN591" s="1408"/>
      <c r="CO591" s="1408"/>
      <c r="CP591" s="1408"/>
      <c r="CQ591" s="1404">
        <v>1</v>
      </c>
      <c r="CR591" s="1408"/>
      <c r="CS591" s="1404">
        <v>1</v>
      </c>
      <c r="CT591" s="1405" t="s">
        <v>407</v>
      </c>
      <c r="CU591" s="1408"/>
    </row>
    <row r="592" spans="1:99" hidden="1" x14ac:dyDescent="0.2">
      <c r="A592" s="1404">
        <v>2024</v>
      </c>
      <c r="B592" s="1405" t="s">
        <v>179</v>
      </c>
      <c r="C592" s="1405" t="s">
        <v>1058</v>
      </c>
      <c r="D592" s="1406">
        <v>1</v>
      </c>
      <c r="E592" s="1406">
        <v>0</v>
      </c>
      <c r="F592" s="1405" t="s">
        <v>1019</v>
      </c>
      <c r="G592" s="1407" t="s">
        <v>1020</v>
      </c>
      <c r="H592" s="1405" t="s">
        <v>407</v>
      </c>
      <c r="I592" s="1405" t="s">
        <v>694</v>
      </c>
      <c r="J592" s="1405" t="s">
        <v>303</v>
      </c>
      <c r="K592" s="1405" t="s">
        <v>921</v>
      </c>
      <c r="L592" s="1405" t="s">
        <v>407</v>
      </c>
      <c r="M592" s="1405" t="s">
        <v>407</v>
      </c>
      <c r="N592" s="1408"/>
      <c r="O592" s="1407">
        <v>126</v>
      </c>
      <c r="P592" s="1405" t="s">
        <v>695</v>
      </c>
      <c r="Q592" s="1405" t="s">
        <v>474</v>
      </c>
      <c r="R592" s="1409">
        <v>26372</v>
      </c>
      <c r="S592" s="1409">
        <v>10769</v>
      </c>
      <c r="T592" s="1409">
        <v>1526</v>
      </c>
      <c r="U592" s="1407">
        <v>23366</v>
      </c>
      <c r="V592" s="1405" t="s">
        <v>696</v>
      </c>
      <c r="W592" s="1405" t="s">
        <v>1021</v>
      </c>
      <c r="X592" s="1405" t="s">
        <v>407</v>
      </c>
      <c r="Y592" s="1405" t="s">
        <v>407</v>
      </c>
      <c r="Z592" s="1404">
        <v>1</v>
      </c>
      <c r="AA592" s="1404">
        <v>0</v>
      </c>
      <c r="AB592" s="1408"/>
      <c r="AC592" s="1408"/>
      <c r="AD592" s="1408"/>
      <c r="AE592" s="1408"/>
      <c r="AF592" s="1408"/>
      <c r="AG592" s="1406">
        <v>0</v>
      </c>
      <c r="AH592" s="1408"/>
      <c r="AI592" s="1406">
        <v>0</v>
      </c>
      <c r="AJ592" s="1408"/>
      <c r="AK592" s="1408"/>
      <c r="AL592" s="1408"/>
      <c r="AM592" s="1408"/>
      <c r="AN592" s="1408"/>
      <c r="AO592" s="1406">
        <v>1397370</v>
      </c>
      <c r="AP592" s="1408"/>
      <c r="AQ592" s="1406">
        <v>1397370</v>
      </c>
      <c r="AR592" s="1404" t="s">
        <v>407</v>
      </c>
      <c r="AS592" s="1406">
        <v>3828.4109589041095</v>
      </c>
      <c r="AT592" s="1406">
        <v>52.98688002426816</v>
      </c>
      <c r="AU592" s="1406">
        <v>0.14516953431306345</v>
      </c>
      <c r="AV592" s="1406">
        <v>1.2069695404450385</v>
      </c>
      <c r="AW592" s="1406">
        <v>3.3067658642329822E-3</v>
      </c>
      <c r="AX592" s="1405" t="s">
        <v>407</v>
      </c>
      <c r="AY592" s="1404">
        <v>1</v>
      </c>
      <c r="AZ592" s="1405" t="s">
        <v>751</v>
      </c>
      <c r="BA592" s="1405" t="s">
        <v>407</v>
      </c>
      <c r="BB592" s="1408"/>
      <c r="BC592" s="1408"/>
      <c r="BD592" s="1404">
        <v>0</v>
      </c>
      <c r="BE592" s="1405" t="s">
        <v>407</v>
      </c>
      <c r="BF592" s="1405" t="s">
        <v>407</v>
      </c>
      <c r="BG592" s="1404">
        <v>0</v>
      </c>
      <c r="BH592" s="1405" t="s">
        <v>407</v>
      </c>
      <c r="BI592" s="1405" t="s">
        <v>407</v>
      </c>
      <c r="BJ592" s="1404">
        <v>0</v>
      </c>
      <c r="BK592" s="1404">
        <v>0</v>
      </c>
      <c r="BL592" s="1404">
        <v>0</v>
      </c>
      <c r="BM592" s="1404">
        <v>0</v>
      </c>
      <c r="BN592" s="1408"/>
      <c r="BO592" s="1404">
        <v>0</v>
      </c>
      <c r="BP592" s="1405" t="s">
        <v>407</v>
      </c>
      <c r="BQ592" s="1405" t="s">
        <v>407</v>
      </c>
      <c r="BR592" s="1404">
        <v>0</v>
      </c>
      <c r="BS592" s="1405" t="s">
        <v>407</v>
      </c>
      <c r="BT592" s="1405" t="s">
        <v>407</v>
      </c>
      <c r="BU592" s="1405" t="s">
        <v>407</v>
      </c>
      <c r="BV592" s="1405" t="s">
        <v>1170</v>
      </c>
      <c r="BW592" s="1404">
        <v>0</v>
      </c>
      <c r="BX592" s="1405" t="s">
        <v>407</v>
      </c>
      <c r="BY592" s="1405" t="s">
        <v>407</v>
      </c>
      <c r="BZ592" s="1405" t="s">
        <v>407</v>
      </c>
      <c r="CA592" s="1404">
        <v>0</v>
      </c>
      <c r="CB592" s="1405" t="s">
        <v>407</v>
      </c>
      <c r="CC592" s="1405" t="s">
        <v>677</v>
      </c>
      <c r="CD592" s="1404" t="b">
        <v>0</v>
      </c>
      <c r="CE592" s="1404" t="b">
        <v>0</v>
      </c>
      <c r="CF592" s="1404" t="b">
        <v>0</v>
      </c>
      <c r="CG592" s="1404" t="b">
        <v>0</v>
      </c>
      <c r="CH592" s="1404" t="b">
        <v>0</v>
      </c>
      <c r="CI592" s="1404" t="b">
        <v>0</v>
      </c>
      <c r="CJ592" s="1404" t="b">
        <v>1</v>
      </c>
      <c r="CK592" s="1404" t="b">
        <v>0</v>
      </c>
      <c r="CL592" s="1404" t="b">
        <v>0</v>
      </c>
      <c r="CM592" s="1405" t="s">
        <v>750</v>
      </c>
      <c r="CN592" s="1408"/>
      <c r="CO592" s="1408"/>
      <c r="CP592" s="1408"/>
      <c r="CQ592" s="1404">
        <v>1</v>
      </c>
      <c r="CR592" s="1408"/>
      <c r="CS592" s="1404">
        <v>1</v>
      </c>
      <c r="CT592" s="1405" t="s">
        <v>407</v>
      </c>
      <c r="CU592" s="1408"/>
    </row>
    <row r="593" spans="1:99" hidden="1" x14ac:dyDescent="0.2">
      <c r="A593" s="1404">
        <v>2024</v>
      </c>
      <c r="B593" s="1405" t="s">
        <v>182</v>
      </c>
      <c r="C593" s="1405" t="s">
        <v>477</v>
      </c>
      <c r="D593" s="1406">
        <v>1</v>
      </c>
      <c r="E593" s="1406">
        <v>0</v>
      </c>
      <c r="F593" s="1405" t="s">
        <v>1019</v>
      </c>
      <c r="G593" s="1407" t="s">
        <v>1020</v>
      </c>
      <c r="H593" s="1405" t="s">
        <v>407</v>
      </c>
      <c r="I593" s="1405" t="s">
        <v>694</v>
      </c>
      <c r="J593" s="1405" t="s">
        <v>315</v>
      </c>
      <c r="K593" s="1405" t="s">
        <v>1115</v>
      </c>
      <c r="L593" s="1405" t="s">
        <v>407</v>
      </c>
      <c r="M593" s="1405" t="s">
        <v>407</v>
      </c>
      <c r="N593" s="1408"/>
      <c r="O593" s="1407">
        <v>126</v>
      </c>
      <c r="P593" s="1405" t="s">
        <v>695</v>
      </c>
      <c r="Q593" s="1405" t="s">
        <v>477</v>
      </c>
      <c r="R593" s="1409">
        <v>47268</v>
      </c>
      <c r="S593" s="1409">
        <v>23917</v>
      </c>
      <c r="T593" s="1409">
        <v>5051</v>
      </c>
      <c r="U593" s="1407">
        <v>23366</v>
      </c>
      <c r="V593" s="1405" t="s">
        <v>696</v>
      </c>
      <c r="W593" s="1405" t="s">
        <v>1021</v>
      </c>
      <c r="X593" s="1405" t="s">
        <v>407</v>
      </c>
      <c r="Y593" s="1405" t="s">
        <v>407</v>
      </c>
      <c r="Z593" s="1404">
        <v>1</v>
      </c>
      <c r="AA593" s="1404">
        <v>0</v>
      </c>
      <c r="AB593" s="1408"/>
      <c r="AC593" s="1408"/>
      <c r="AD593" s="1408"/>
      <c r="AE593" s="1408"/>
      <c r="AF593" s="1408"/>
      <c r="AG593" s="1408"/>
      <c r="AH593" s="1408"/>
      <c r="AI593" s="1406">
        <v>0</v>
      </c>
      <c r="AJ593" s="1408"/>
      <c r="AK593" s="1408"/>
      <c r="AL593" s="1408"/>
      <c r="AM593" s="1408"/>
      <c r="AN593" s="1408"/>
      <c r="AO593" s="1408"/>
      <c r="AP593" s="1408"/>
      <c r="AQ593" s="1406">
        <v>2140</v>
      </c>
      <c r="AR593" s="1404" t="s">
        <v>407</v>
      </c>
      <c r="AS593" s="1406">
        <v>5.8630136986301373</v>
      </c>
      <c r="AT593" s="1406">
        <v>4.5273758145045272E-2</v>
      </c>
      <c r="AU593" s="1406">
        <v>1.2403769354806923E-4</v>
      </c>
      <c r="AV593" s="1406">
        <v>6.4109477417885943E-3</v>
      </c>
      <c r="AW593" s="1406">
        <v>1.7564240388461903E-5</v>
      </c>
      <c r="AX593" s="1405" t="s">
        <v>407</v>
      </c>
      <c r="AY593" s="1404">
        <v>0</v>
      </c>
      <c r="AZ593" s="1405" t="s">
        <v>407</v>
      </c>
      <c r="BA593" s="1405" t="s">
        <v>407</v>
      </c>
      <c r="BB593" s="1408"/>
      <c r="BC593" s="1408"/>
      <c r="BD593" s="1404">
        <v>0</v>
      </c>
      <c r="BE593" s="1405" t="s">
        <v>407</v>
      </c>
      <c r="BF593" s="1405" t="s">
        <v>407</v>
      </c>
      <c r="BG593" s="1404">
        <v>0</v>
      </c>
      <c r="BH593" s="1405" t="s">
        <v>407</v>
      </c>
      <c r="BI593" s="1405" t="s">
        <v>407</v>
      </c>
      <c r="BJ593" s="1404">
        <v>0</v>
      </c>
      <c r="BK593" s="1404">
        <v>0</v>
      </c>
      <c r="BL593" s="1404">
        <v>0</v>
      </c>
      <c r="BM593" s="1404">
        <v>0</v>
      </c>
      <c r="BN593" s="1408"/>
      <c r="BO593" s="1404">
        <v>0</v>
      </c>
      <c r="BP593" s="1405" t="s">
        <v>407</v>
      </c>
      <c r="BQ593" s="1405" t="s">
        <v>407</v>
      </c>
      <c r="BR593" s="1404">
        <v>1</v>
      </c>
      <c r="BS593" s="1405" t="s">
        <v>713</v>
      </c>
      <c r="BT593" s="1405" t="s">
        <v>407</v>
      </c>
      <c r="BU593" s="1405" t="s">
        <v>407</v>
      </c>
      <c r="BV593" s="1405" t="s">
        <v>407</v>
      </c>
      <c r="BW593" s="1404">
        <v>0</v>
      </c>
      <c r="BX593" s="1405" t="s">
        <v>407</v>
      </c>
      <c r="BY593" s="1405" t="s">
        <v>407</v>
      </c>
      <c r="BZ593" s="1405" t="s">
        <v>407</v>
      </c>
      <c r="CA593" s="1404">
        <v>0</v>
      </c>
      <c r="CB593" s="1405" t="s">
        <v>407</v>
      </c>
      <c r="CC593" s="1405" t="s">
        <v>677</v>
      </c>
      <c r="CD593" s="1404" t="b">
        <v>0</v>
      </c>
      <c r="CE593" s="1404" t="b">
        <v>0</v>
      </c>
      <c r="CF593" s="1404" t="b">
        <v>0</v>
      </c>
      <c r="CG593" s="1404" t="b">
        <v>0</v>
      </c>
      <c r="CH593" s="1404" t="b">
        <v>0</v>
      </c>
      <c r="CI593" s="1404" t="b">
        <v>0</v>
      </c>
      <c r="CJ593" s="1404" t="b">
        <v>1</v>
      </c>
      <c r="CK593" s="1404" t="b">
        <v>0</v>
      </c>
      <c r="CL593" s="1404" t="b">
        <v>0</v>
      </c>
      <c r="CM593" s="1405" t="s">
        <v>698</v>
      </c>
      <c r="CN593" s="1408"/>
      <c r="CO593" s="1408"/>
      <c r="CP593" s="1408"/>
      <c r="CQ593" s="1404">
        <v>1</v>
      </c>
      <c r="CR593" s="1408"/>
      <c r="CS593" s="1404">
        <v>1</v>
      </c>
      <c r="CT593" s="1405" t="s">
        <v>407</v>
      </c>
      <c r="CU593" s="1408"/>
    </row>
    <row r="594" spans="1:99" hidden="1" x14ac:dyDescent="0.2">
      <c r="A594" s="1404">
        <v>2024</v>
      </c>
      <c r="B594" s="1405" t="s">
        <v>179</v>
      </c>
      <c r="C594" s="1405" t="s">
        <v>1063</v>
      </c>
      <c r="D594" s="1406">
        <v>1</v>
      </c>
      <c r="E594" s="1406">
        <v>0</v>
      </c>
      <c r="F594" s="1405" t="s">
        <v>1019</v>
      </c>
      <c r="G594" s="1407" t="s">
        <v>1020</v>
      </c>
      <c r="H594" s="1405" t="s">
        <v>407</v>
      </c>
      <c r="I594" s="1405" t="s">
        <v>694</v>
      </c>
      <c r="J594" s="1405" t="s">
        <v>303</v>
      </c>
      <c r="K594" s="1405" t="s">
        <v>745</v>
      </c>
      <c r="L594" s="1405" t="s">
        <v>407</v>
      </c>
      <c r="M594" s="1405" t="s">
        <v>407</v>
      </c>
      <c r="N594" s="1408"/>
      <c r="O594" s="1407">
        <v>126</v>
      </c>
      <c r="P594" s="1405" t="s">
        <v>695</v>
      </c>
      <c r="Q594" s="1405" t="s">
        <v>474</v>
      </c>
      <c r="R594" s="1409">
        <v>20390</v>
      </c>
      <c r="S594" s="1409">
        <v>8802</v>
      </c>
      <c r="T594" s="1409">
        <v>1032</v>
      </c>
      <c r="U594" s="1407">
        <v>23366</v>
      </c>
      <c r="V594" s="1405" t="s">
        <v>696</v>
      </c>
      <c r="W594" s="1405" t="s">
        <v>1021</v>
      </c>
      <c r="X594" s="1405" t="s">
        <v>407</v>
      </c>
      <c r="Y594" s="1405" t="s">
        <v>407</v>
      </c>
      <c r="Z594" s="1404">
        <v>1</v>
      </c>
      <c r="AA594" s="1404">
        <v>0</v>
      </c>
      <c r="AB594" s="1408"/>
      <c r="AC594" s="1408"/>
      <c r="AD594" s="1408"/>
      <c r="AE594" s="1408"/>
      <c r="AF594" s="1408"/>
      <c r="AG594" s="1408"/>
      <c r="AH594" s="1408"/>
      <c r="AI594" s="1406">
        <v>0</v>
      </c>
      <c r="AJ594" s="1408"/>
      <c r="AK594" s="1408"/>
      <c r="AL594" s="1408"/>
      <c r="AM594" s="1408"/>
      <c r="AN594" s="1408"/>
      <c r="AO594" s="1408"/>
      <c r="AP594" s="1408"/>
      <c r="AQ594" s="1406">
        <v>15260</v>
      </c>
      <c r="AR594" s="1404" t="s">
        <v>407</v>
      </c>
      <c r="AS594" s="1406">
        <v>41.80821917808219</v>
      </c>
      <c r="AT594" s="1406">
        <v>0.74840608141245712</v>
      </c>
      <c r="AU594" s="1406">
        <v>2.0504276203081018E-3</v>
      </c>
      <c r="AV594" s="1406">
        <v>1.2069695404450385</v>
      </c>
      <c r="AW594" s="1406">
        <v>3.3067658642329822E-3</v>
      </c>
      <c r="AX594" s="1405" t="s">
        <v>407</v>
      </c>
      <c r="AY594" s="1404">
        <v>0</v>
      </c>
      <c r="AZ594" s="1405" t="s">
        <v>407</v>
      </c>
      <c r="BA594" s="1405" t="s">
        <v>407</v>
      </c>
      <c r="BB594" s="1408"/>
      <c r="BC594" s="1408"/>
      <c r="BD594" s="1404">
        <v>0</v>
      </c>
      <c r="BE594" s="1405" t="s">
        <v>407</v>
      </c>
      <c r="BF594" s="1405" t="s">
        <v>407</v>
      </c>
      <c r="BG594" s="1404">
        <v>0</v>
      </c>
      <c r="BH594" s="1405" t="s">
        <v>407</v>
      </c>
      <c r="BI594" s="1405" t="s">
        <v>407</v>
      </c>
      <c r="BJ594" s="1404">
        <v>0</v>
      </c>
      <c r="BK594" s="1404">
        <v>0</v>
      </c>
      <c r="BL594" s="1404">
        <v>0</v>
      </c>
      <c r="BM594" s="1404">
        <v>0</v>
      </c>
      <c r="BN594" s="1408"/>
      <c r="BO594" s="1404">
        <v>0</v>
      </c>
      <c r="BP594" s="1405" t="s">
        <v>407</v>
      </c>
      <c r="BQ594" s="1405" t="s">
        <v>407</v>
      </c>
      <c r="BR594" s="1404">
        <v>1</v>
      </c>
      <c r="BS594" s="1405" t="s">
        <v>898</v>
      </c>
      <c r="BT594" s="1405" t="s">
        <v>407</v>
      </c>
      <c r="BU594" s="1405" t="s">
        <v>407</v>
      </c>
      <c r="BV594" s="1405" t="s">
        <v>407</v>
      </c>
      <c r="BW594" s="1404">
        <v>0</v>
      </c>
      <c r="BX594" s="1405" t="s">
        <v>407</v>
      </c>
      <c r="BY594" s="1405" t="s">
        <v>407</v>
      </c>
      <c r="BZ594" s="1405" t="s">
        <v>407</v>
      </c>
      <c r="CA594" s="1404">
        <v>0</v>
      </c>
      <c r="CB594" s="1405" t="s">
        <v>407</v>
      </c>
      <c r="CC594" s="1405" t="s">
        <v>677</v>
      </c>
      <c r="CD594" s="1404" t="b">
        <v>0</v>
      </c>
      <c r="CE594" s="1404" t="b">
        <v>0</v>
      </c>
      <c r="CF594" s="1404" t="b">
        <v>0</v>
      </c>
      <c r="CG594" s="1404" t="b">
        <v>0</v>
      </c>
      <c r="CH594" s="1404" t="b">
        <v>0</v>
      </c>
      <c r="CI594" s="1404" t="b">
        <v>0</v>
      </c>
      <c r="CJ594" s="1404" t="b">
        <v>1</v>
      </c>
      <c r="CK594" s="1404" t="b">
        <v>0</v>
      </c>
      <c r="CL594" s="1404" t="b">
        <v>0</v>
      </c>
      <c r="CM594" s="1405" t="s">
        <v>698</v>
      </c>
      <c r="CN594" s="1408"/>
      <c r="CO594" s="1408"/>
      <c r="CP594" s="1408"/>
      <c r="CQ594" s="1404">
        <v>1</v>
      </c>
      <c r="CR594" s="1408"/>
      <c r="CS594" s="1404">
        <v>1</v>
      </c>
      <c r="CT594" s="1405" t="s">
        <v>407</v>
      </c>
      <c r="CU594" s="1408"/>
    </row>
    <row r="595" spans="1:99" hidden="1" x14ac:dyDescent="0.2">
      <c r="A595" s="1404">
        <v>2024</v>
      </c>
      <c r="B595" s="1405" t="s">
        <v>180</v>
      </c>
      <c r="C595" s="1405" t="s">
        <v>1255</v>
      </c>
      <c r="D595" s="1406">
        <v>1</v>
      </c>
      <c r="E595" s="1406">
        <v>0</v>
      </c>
      <c r="F595" s="1405" t="s">
        <v>75</v>
      </c>
      <c r="G595" s="1407" t="s">
        <v>737</v>
      </c>
      <c r="H595" s="1405" t="s">
        <v>407</v>
      </c>
      <c r="I595" s="1405" t="s">
        <v>694</v>
      </c>
      <c r="J595" s="1405" t="s">
        <v>307</v>
      </c>
      <c r="K595" s="1405" t="s">
        <v>870</v>
      </c>
      <c r="L595" s="1405" t="s">
        <v>407</v>
      </c>
      <c r="M595" s="1405" t="s">
        <v>407</v>
      </c>
      <c r="N595" s="1408"/>
      <c r="O595" s="1407">
        <v>126</v>
      </c>
      <c r="P595" s="1405" t="s">
        <v>695</v>
      </c>
      <c r="Q595" s="1405" t="s">
        <v>475</v>
      </c>
      <c r="R595" s="1409">
        <v>3202</v>
      </c>
      <c r="S595" s="1409">
        <v>1883</v>
      </c>
      <c r="T595" s="1409">
        <v>253</v>
      </c>
      <c r="U595" s="1407">
        <v>13768</v>
      </c>
      <c r="V595" s="1405" t="s">
        <v>696</v>
      </c>
      <c r="W595" s="1405" t="s">
        <v>738</v>
      </c>
      <c r="X595" s="1405" t="s">
        <v>739</v>
      </c>
      <c r="Y595" s="1405" t="s">
        <v>407</v>
      </c>
      <c r="Z595" s="1404">
        <v>1</v>
      </c>
      <c r="AA595" s="1404">
        <v>0</v>
      </c>
      <c r="AB595" s="1408"/>
      <c r="AC595" s="1408"/>
      <c r="AD595" s="1408"/>
      <c r="AE595" s="1408"/>
      <c r="AF595" s="1408"/>
      <c r="AG595" s="1408"/>
      <c r="AH595" s="1406">
        <v>0</v>
      </c>
      <c r="AI595" s="1406">
        <v>0</v>
      </c>
      <c r="AJ595" s="1408"/>
      <c r="AK595" s="1408"/>
      <c r="AL595" s="1408"/>
      <c r="AM595" s="1408"/>
      <c r="AN595" s="1408"/>
      <c r="AO595" s="1408"/>
      <c r="AP595" s="1406">
        <v>19160</v>
      </c>
      <c r="AQ595" s="1406">
        <v>98040</v>
      </c>
      <c r="AR595" s="1404" t="s">
        <v>407</v>
      </c>
      <c r="AS595" s="1406">
        <v>268.60273972602738</v>
      </c>
      <c r="AT595" s="1406">
        <v>30.618363522798251</v>
      </c>
      <c r="AU595" s="1406">
        <v>8.3885927459721232E-2</v>
      </c>
      <c r="AV595" s="1406">
        <v>1.1208658054962706</v>
      </c>
      <c r="AW595" s="1406">
        <v>3.0708652205377277E-3</v>
      </c>
      <c r="AX595" s="1405" t="s">
        <v>1371</v>
      </c>
      <c r="AY595" s="1404">
        <v>0</v>
      </c>
      <c r="AZ595" s="1405" t="s">
        <v>407</v>
      </c>
      <c r="BA595" s="1405" t="s">
        <v>407</v>
      </c>
      <c r="BB595" s="1408"/>
      <c r="BC595" s="1408"/>
      <c r="BD595" s="1404">
        <v>0</v>
      </c>
      <c r="BE595" s="1405" t="s">
        <v>407</v>
      </c>
      <c r="BF595" s="1405" t="s">
        <v>407</v>
      </c>
      <c r="BG595" s="1404">
        <v>0</v>
      </c>
      <c r="BH595" s="1405" t="s">
        <v>407</v>
      </c>
      <c r="BI595" s="1405" t="s">
        <v>407</v>
      </c>
      <c r="BJ595" s="1404">
        <v>1</v>
      </c>
      <c r="BK595" s="1404">
        <v>0</v>
      </c>
      <c r="BL595" s="1404">
        <v>0</v>
      </c>
      <c r="BM595" s="1404">
        <v>0</v>
      </c>
      <c r="BN595" s="1408"/>
      <c r="BO595" s="1404">
        <v>0</v>
      </c>
      <c r="BP595" s="1405" t="s">
        <v>407</v>
      </c>
      <c r="BQ595" s="1405" t="s">
        <v>407</v>
      </c>
      <c r="BR595" s="1404">
        <v>0</v>
      </c>
      <c r="BS595" s="1405" t="s">
        <v>407</v>
      </c>
      <c r="BT595" s="1405" t="s">
        <v>407</v>
      </c>
      <c r="BU595" s="1405" t="s">
        <v>407</v>
      </c>
      <c r="BV595" s="1405" t="s">
        <v>407</v>
      </c>
      <c r="BW595" s="1404">
        <v>1</v>
      </c>
      <c r="BX595" s="1405" t="s">
        <v>407</v>
      </c>
      <c r="BY595" s="1405" t="s">
        <v>407</v>
      </c>
      <c r="BZ595" s="1405" t="s">
        <v>407</v>
      </c>
      <c r="CA595" s="1404">
        <v>0</v>
      </c>
      <c r="CB595" s="1405" t="s">
        <v>407</v>
      </c>
      <c r="CC595" s="1405" t="s">
        <v>677</v>
      </c>
      <c r="CD595" s="1404" t="b">
        <v>0</v>
      </c>
      <c r="CE595" s="1404" t="b">
        <v>0</v>
      </c>
      <c r="CF595" s="1404" t="b">
        <v>0</v>
      </c>
      <c r="CG595" s="1404" t="b">
        <v>0</v>
      </c>
      <c r="CH595" s="1404" t="b">
        <v>0</v>
      </c>
      <c r="CI595" s="1404" t="b">
        <v>0</v>
      </c>
      <c r="CJ595" s="1404" t="b">
        <v>1</v>
      </c>
      <c r="CK595" s="1404" t="b">
        <v>0</v>
      </c>
      <c r="CL595" s="1404" t="b">
        <v>0</v>
      </c>
      <c r="CM595" s="1405" t="s">
        <v>698</v>
      </c>
      <c r="CN595" s="1408"/>
      <c r="CO595" s="1408"/>
      <c r="CP595" s="1408"/>
      <c r="CQ595" s="1404">
        <v>1</v>
      </c>
      <c r="CR595" s="1408"/>
      <c r="CS595" s="1404">
        <v>1</v>
      </c>
      <c r="CT595" s="1405" t="s">
        <v>407</v>
      </c>
      <c r="CU595" s="1408"/>
    </row>
    <row r="596" spans="1:99" hidden="1" x14ac:dyDescent="0.2">
      <c r="A596" s="1404">
        <v>2024</v>
      </c>
      <c r="B596" s="1405" t="s">
        <v>180</v>
      </c>
      <c r="C596" s="1405" t="s">
        <v>753</v>
      </c>
      <c r="D596" s="1406">
        <v>1</v>
      </c>
      <c r="E596" s="1406">
        <v>0</v>
      </c>
      <c r="F596" s="1405" t="s">
        <v>75</v>
      </c>
      <c r="G596" s="1407" t="s">
        <v>737</v>
      </c>
      <c r="H596" s="1405" t="s">
        <v>407</v>
      </c>
      <c r="I596" s="1405" t="s">
        <v>694</v>
      </c>
      <c r="J596" s="1405" t="s">
        <v>307</v>
      </c>
      <c r="K596" s="1405" t="s">
        <v>754</v>
      </c>
      <c r="L596" s="1405" t="s">
        <v>407</v>
      </c>
      <c r="M596" s="1405" t="s">
        <v>407</v>
      </c>
      <c r="N596" s="1408"/>
      <c r="O596" s="1407">
        <v>126</v>
      </c>
      <c r="P596" s="1405" t="s">
        <v>695</v>
      </c>
      <c r="Q596" s="1405" t="s">
        <v>475</v>
      </c>
      <c r="R596" s="1409">
        <v>40276</v>
      </c>
      <c r="S596" s="1409">
        <v>18858</v>
      </c>
      <c r="T596" s="1409">
        <v>2677</v>
      </c>
      <c r="U596" s="1407">
        <v>13768</v>
      </c>
      <c r="V596" s="1405" t="s">
        <v>696</v>
      </c>
      <c r="W596" s="1405" t="s">
        <v>738</v>
      </c>
      <c r="X596" s="1405" t="s">
        <v>739</v>
      </c>
      <c r="Y596" s="1405" t="s">
        <v>407</v>
      </c>
      <c r="Z596" s="1404">
        <v>1</v>
      </c>
      <c r="AA596" s="1404">
        <v>0</v>
      </c>
      <c r="AB596" s="1408"/>
      <c r="AC596" s="1408"/>
      <c r="AD596" s="1408"/>
      <c r="AE596" s="1408"/>
      <c r="AF596" s="1408"/>
      <c r="AG596" s="1406">
        <v>133365</v>
      </c>
      <c r="AH596" s="1408"/>
      <c r="AI596" s="1406">
        <v>133365</v>
      </c>
      <c r="AJ596" s="1408"/>
      <c r="AK596" s="1408"/>
      <c r="AL596" s="1408"/>
      <c r="AM596" s="1408"/>
      <c r="AN596" s="1408"/>
      <c r="AO596" s="1406">
        <v>288155</v>
      </c>
      <c r="AP596" s="1408"/>
      <c r="AQ596" s="1406">
        <v>288155</v>
      </c>
      <c r="AR596" s="1404" t="s">
        <v>407</v>
      </c>
      <c r="AS596" s="1406">
        <v>789.46575342465758</v>
      </c>
      <c r="AT596" s="1406">
        <v>7.1545088886681896</v>
      </c>
      <c r="AU596" s="1406">
        <v>1.9601394215529287E-2</v>
      </c>
      <c r="AV596" s="1406">
        <v>1.1208658054962706</v>
      </c>
      <c r="AW596" s="1406">
        <v>3.0708652205377277E-3</v>
      </c>
      <c r="AX596" s="1405" t="s">
        <v>1360</v>
      </c>
      <c r="AY596" s="1404">
        <v>1</v>
      </c>
      <c r="AZ596" s="1405" t="s">
        <v>751</v>
      </c>
      <c r="BA596" s="1405" t="s">
        <v>407</v>
      </c>
      <c r="BB596" s="1408"/>
      <c r="BC596" s="1408"/>
      <c r="BD596" s="1404">
        <v>0</v>
      </c>
      <c r="BE596" s="1405" t="s">
        <v>407</v>
      </c>
      <c r="BF596" s="1405" t="s">
        <v>407</v>
      </c>
      <c r="BG596" s="1404">
        <v>0</v>
      </c>
      <c r="BH596" s="1405" t="s">
        <v>407</v>
      </c>
      <c r="BI596" s="1405" t="s">
        <v>407</v>
      </c>
      <c r="BJ596" s="1404">
        <v>0</v>
      </c>
      <c r="BK596" s="1404">
        <v>0</v>
      </c>
      <c r="BL596" s="1404">
        <v>0</v>
      </c>
      <c r="BM596" s="1404">
        <v>0</v>
      </c>
      <c r="BN596" s="1408"/>
      <c r="BO596" s="1404">
        <v>0</v>
      </c>
      <c r="BP596" s="1405" t="s">
        <v>407</v>
      </c>
      <c r="BQ596" s="1405" t="s">
        <v>407</v>
      </c>
      <c r="BR596" s="1404">
        <v>0</v>
      </c>
      <c r="BS596" s="1405" t="s">
        <v>407</v>
      </c>
      <c r="BT596" s="1405" t="s">
        <v>407</v>
      </c>
      <c r="BU596" s="1405" t="s">
        <v>407</v>
      </c>
      <c r="BV596" s="1405" t="s">
        <v>755</v>
      </c>
      <c r="BW596" s="1404">
        <v>1</v>
      </c>
      <c r="BX596" s="1405" t="s">
        <v>1361</v>
      </c>
      <c r="BY596" s="1405" t="s">
        <v>407</v>
      </c>
      <c r="BZ596" s="1405" t="s">
        <v>407</v>
      </c>
      <c r="CA596" s="1404">
        <v>0</v>
      </c>
      <c r="CB596" s="1405" t="s">
        <v>407</v>
      </c>
      <c r="CC596" s="1405" t="s">
        <v>677</v>
      </c>
      <c r="CD596" s="1404" t="b">
        <v>0</v>
      </c>
      <c r="CE596" s="1404" t="b">
        <v>0</v>
      </c>
      <c r="CF596" s="1404" t="b">
        <v>0</v>
      </c>
      <c r="CG596" s="1404" t="b">
        <v>0</v>
      </c>
      <c r="CH596" s="1404" t="b">
        <v>0</v>
      </c>
      <c r="CI596" s="1404" t="b">
        <v>0</v>
      </c>
      <c r="CJ596" s="1404" t="b">
        <v>1</v>
      </c>
      <c r="CK596" s="1404" t="b">
        <v>0</v>
      </c>
      <c r="CL596" s="1404" t="b">
        <v>0</v>
      </c>
      <c r="CM596" s="1405" t="s">
        <v>750</v>
      </c>
      <c r="CN596" s="1408"/>
      <c r="CO596" s="1408"/>
      <c r="CP596" s="1408"/>
      <c r="CQ596" s="1404">
        <v>1</v>
      </c>
      <c r="CR596" s="1408"/>
      <c r="CS596" s="1404">
        <v>1</v>
      </c>
      <c r="CT596" s="1405" t="s">
        <v>407</v>
      </c>
      <c r="CU596" s="1408"/>
    </row>
    <row r="597" spans="1:99" hidden="1" x14ac:dyDescent="0.2">
      <c r="A597" s="1404">
        <v>2024</v>
      </c>
      <c r="B597" s="1405" t="s">
        <v>188</v>
      </c>
      <c r="C597" s="1405" t="s">
        <v>1243</v>
      </c>
      <c r="D597" s="1406">
        <v>1</v>
      </c>
      <c r="E597" s="1406">
        <v>0</v>
      </c>
      <c r="F597" s="1405" t="s">
        <v>75</v>
      </c>
      <c r="G597" s="1407" t="s">
        <v>737</v>
      </c>
      <c r="H597" s="1405" t="s">
        <v>407</v>
      </c>
      <c r="I597" s="1405" t="s">
        <v>694</v>
      </c>
      <c r="J597" s="1405" t="s">
        <v>340</v>
      </c>
      <c r="K597" s="1405" t="s">
        <v>328</v>
      </c>
      <c r="L597" s="1405" t="s">
        <v>407</v>
      </c>
      <c r="M597" s="1405" t="s">
        <v>407</v>
      </c>
      <c r="N597" s="1408"/>
      <c r="O597" s="1407">
        <v>126</v>
      </c>
      <c r="P597" s="1405" t="s">
        <v>695</v>
      </c>
      <c r="Q597" s="1405" t="s">
        <v>482</v>
      </c>
      <c r="R597" s="1409">
        <v>1587</v>
      </c>
      <c r="S597" s="1409">
        <v>1334</v>
      </c>
      <c r="T597" s="1409">
        <v>249</v>
      </c>
      <c r="U597" s="1407">
        <v>13768</v>
      </c>
      <c r="V597" s="1405" t="s">
        <v>696</v>
      </c>
      <c r="W597" s="1405" t="s">
        <v>738</v>
      </c>
      <c r="X597" s="1405" t="s">
        <v>739</v>
      </c>
      <c r="Y597" s="1405" t="s">
        <v>407</v>
      </c>
      <c r="Z597" s="1404">
        <v>1</v>
      </c>
      <c r="AA597" s="1404">
        <v>0</v>
      </c>
      <c r="AB597" s="1408"/>
      <c r="AC597" s="1408"/>
      <c r="AD597" s="1408"/>
      <c r="AE597" s="1408"/>
      <c r="AF597" s="1408"/>
      <c r="AG597" s="1408"/>
      <c r="AH597" s="1408"/>
      <c r="AI597" s="1406">
        <v>12360</v>
      </c>
      <c r="AJ597" s="1408"/>
      <c r="AK597" s="1408"/>
      <c r="AL597" s="1408"/>
      <c r="AM597" s="1408"/>
      <c r="AN597" s="1408"/>
      <c r="AO597" s="1408"/>
      <c r="AP597" s="1408"/>
      <c r="AQ597" s="1406">
        <v>39100</v>
      </c>
      <c r="AR597" s="1404" t="s">
        <v>407</v>
      </c>
      <c r="AS597" s="1406">
        <v>107.12328767123287</v>
      </c>
      <c r="AT597" s="1406">
        <v>24.637681159420289</v>
      </c>
      <c r="AU597" s="1406">
        <v>6.7500496327178874E-2</v>
      </c>
      <c r="AV597" s="1406">
        <v>0.29343594841693149</v>
      </c>
      <c r="AW597" s="1406">
        <v>8.0393410525186708E-4</v>
      </c>
      <c r="AX597" s="1405" t="s">
        <v>407</v>
      </c>
      <c r="AY597" s="1404">
        <v>0</v>
      </c>
      <c r="AZ597" s="1405" t="s">
        <v>407</v>
      </c>
      <c r="BA597" s="1405" t="s">
        <v>407</v>
      </c>
      <c r="BB597" s="1408"/>
      <c r="BC597" s="1408"/>
      <c r="BD597" s="1404">
        <v>0</v>
      </c>
      <c r="BE597" s="1405" t="s">
        <v>407</v>
      </c>
      <c r="BF597" s="1405" t="s">
        <v>407</v>
      </c>
      <c r="BG597" s="1404">
        <v>0</v>
      </c>
      <c r="BH597" s="1405" t="s">
        <v>407</v>
      </c>
      <c r="BI597" s="1405" t="s">
        <v>407</v>
      </c>
      <c r="BJ597" s="1404">
        <v>0</v>
      </c>
      <c r="BK597" s="1404">
        <v>0</v>
      </c>
      <c r="BL597" s="1404">
        <v>0</v>
      </c>
      <c r="BM597" s="1404">
        <v>0</v>
      </c>
      <c r="BN597" s="1408"/>
      <c r="BO597" s="1404">
        <v>0</v>
      </c>
      <c r="BP597" s="1405" t="s">
        <v>407</v>
      </c>
      <c r="BQ597" s="1405" t="s">
        <v>407</v>
      </c>
      <c r="BR597" s="1404">
        <v>1</v>
      </c>
      <c r="BS597" s="1405" t="s">
        <v>776</v>
      </c>
      <c r="BT597" s="1405" t="s">
        <v>407</v>
      </c>
      <c r="BU597" s="1405" t="s">
        <v>407</v>
      </c>
      <c r="BV597" s="1405" t="s">
        <v>407</v>
      </c>
      <c r="BW597" s="1404">
        <v>1</v>
      </c>
      <c r="BX597" s="1405" t="s">
        <v>243</v>
      </c>
      <c r="BY597" s="1405" t="s">
        <v>407</v>
      </c>
      <c r="BZ597" s="1405" t="s">
        <v>407</v>
      </c>
      <c r="CA597" s="1404">
        <v>0</v>
      </c>
      <c r="CB597" s="1405" t="s">
        <v>407</v>
      </c>
      <c r="CC597" s="1405" t="s">
        <v>677</v>
      </c>
      <c r="CD597" s="1404" t="b">
        <v>0</v>
      </c>
      <c r="CE597" s="1404" t="b">
        <v>0</v>
      </c>
      <c r="CF597" s="1404" t="b">
        <v>0</v>
      </c>
      <c r="CG597" s="1404" t="b">
        <v>0</v>
      </c>
      <c r="CH597" s="1404" t="b">
        <v>0</v>
      </c>
      <c r="CI597" s="1404" t="b">
        <v>0</v>
      </c>
      <c r="CJ597" s="1404" t="b">
        <v>1</v>
      </c>
      <c r="CK597" s="1404" t="b">
        <v>0</v>
      </c>
      <c r="CL597" s="1404" t="b">
        <v>0</v>
      </c>
      <c r="CM597" s="1405" t="s">
        <v>698</v>
      </c>
      <c r="CN597" s="1408"/>
      <c r="CO597" s="1408"/>
      <c r="CP597" s="1408"/>
      <c r="CQ597" s="1404">
        <v>1</v>
      </c>
      <c r="CR597" s="1408"/>
      <c r="CS597" s="1404">
        <v>1</v>
      </c>
      <c r="CT597" s="1405" t="s">
        <v>407</v>
      </c>
      <c r="CU597" s="1408"/>
    </row>
    <row r="598" spans="1:99" hidden="1" x14ac:dyDescent="0.2">
      <c r="A598" s="1404">
        <v>2024</v>
      </c>
      <c r="B598" s="1405" t="s">
        <v>188</v>
      </c>
      <c r="C598" s="1405" t="s">
        <v>1339</v>
      </c>
      <c r="D598" s="1406">
        <v>1</v>
      </c>
      <c r="E598" s="1406">
        <v>0</v>
      </c>
      <c r="F598" s="1405" t="s">
        <v>75</v>
      </c>
      <c r="G598" s="1407" t="s">
        <v>737</v>
      </c>
      <c r="H598" s="1405" t="s">
        <v>407</v>
      </c>
      <c r="I598" s="1405" t="s">
        <v>694</v>
      </c>
      <c r="J598" s="1405" t="s">
        <v>340</v>
      </c>
      <c r="K598" s="1405" t="s">
        <v>870</v>
      </c>
      <c r="L598" s="1405" t="s">
        <v>407</v>
      </c>
      <c r="M598" s="1405" t="s">
        <v>407</v>
      </c>
      <c r="N598" s="1408"/>
      <c r="O598" s="1407">
        <v>126</v>
      </c>
      <c r="P598" s="1405" t="s">
        <v>695</v>
      </c>
      <c r="Q598" s="1405" t="s">
        <v>482</v>
      </c>
      <c r="R598" s="1409">
        <v>37</v>
      </c>
      <c r="S598" s="1409">
        <v>173</v>
      </c>
      <c r="T598" s="1409">
        <v>1</v>
      </c>
      <c r="U598" s="1407">
        <v>13768</v>
      </c>
      <c r="V598" s="1405" t="s">
        <v>696</v>
      </c>
      <c r="W598" s="1405" t="s">
        <v>738</v>
      </c>
      <c r="X598" s="1405" t="s">
        <v>739</v>
      </c>
      <c r="Y598" s="1405" t="s">
        <v>407</v>
      </c>
      <c r="Z598" s="1404">
        <v>1</v>
      </c>
      <c r="AA598" s="1404">
        <v>0</v>
      </c>
      <c r="AB598" s="1408"/>
      <c r="AC598" s="1408"/>
      <c r="AD598" s="1408"/>
      <c r="AE598" s="1408"/>
      <c r="AF598" s="1408"/>
      <c r="AG598" s="1406">
        <v>0</v>
      </c>
      <c r="AH598" s="1408"/>
      <c r="AI598" s="1406">
        <v>0</v>
      </c>
      <c r="AJ598" s="1408"/>
      <c r="AK598" s="1408"/>
      <c r="AL598" s="1408"/>
      <c r="AM598" s="1408"/>
      <c r="AN598" s="1408"/>
      <c r="AO598" s="1406">
        <v>0</v>
      </c>
      <c r="AP598" s="1408"/>
      <c r="AQ598" s="1406">
        <v>1440</v>
      </c>
      <c r="AR598" s="1404" t="s">
        <v>407</v>
      </c>
      <c r="AS598" s="1406">
        <v>3.9452054794520546</v>
      </c>
      <c r="AT598" s="1406">
        <v>38.918918918918919</v>
      </c>
      <c r="AU598" s="1406">
        <v>0.10662717512032581</v>
      </c>
      <c r="AV598" s="1406">
        <v>0.29343594841693149</v>
      </c>
      <c r="AW598" s="1406">
        <v>8.0393410525186708E-4</v>
      </c>
      <c r="AX598" s="1405" t="s">
        <v>407</v>
      </c>
      <c r="AY598" s="1404">
        <v>0</v>
      </c>
      <c r="AZ598" s="1405" t="s">
        <v>407</v>
      </c>
      <c r="BA598" s="1405" t="s">
        <v>407</v>
      </c>
      <c r="BB598" s="1408"/>
      <c r="BC598" s="1408"/>
      <c r="BD598" s="1404">
        <v>1</v>
      </c>
      <c r="BE598" s="1405" t="s">
        <v>749</v>
      </c>
      <c r="BF598" s="1405" t="s">
        <v>749</v>
      </c>
      <c r="BG598" s="1404">
        <v>0</v>
      </c>
      <c r="BH598" s="1405" t="s">
        <v>407</v>
      </c>
      <c r="BI598" s="1405" t="s">
        <v>407</v>
      </c>
      <c r="BJ598" s="1404">
        <v>0</v>
      </c>
      <c r="BK598" s="1404">
        <v>0</v>
      </c>
      <c r="BL598" s="1404">
        <v>0</v>
      </c>
      <c r="BM598" s="1404">
        <v>0</v>
      </c>
      <c r="BN598" s="1408"/>
      <c r="BO598" s="1404">
        <v>0</v>
      </c>
      <c r="BP598" s="1405" t="s">
        <v>407</v>
      </c>
      <c r="BQ598" s="1405" t="s">
        <v>407</v>
      </c>
      <c r="BR598" s="1404">
        <v>0</v>
      </c>
      <c r="BS598" s="1405" t="s">
        <v>407</v>
      </c>
      <c r="BT598" s="1405" t="s">
        <v>407</v>
      </c>
      <c r="BU598" s="1405" t="s">
        <v>407</v>
      </c>
      <c r="BV598" s="1405" t="s">
        <v>407</v>
      </c>
      <c r="BW598" s="1404">
        <v>1</v>
      </c>
      <c r="BX598" s="1405" t="s">
        <v>243</v>
      </c>
      <c r="BY598" s="1405" t="s">
        <v>407</v>
      </c>
      <c r="BZ598" s="1405" t="s">
        <v>407</v>
      </c>
      <c r="CA598" s="1404">
        <v>0</v>
      </c>
      <c r="CB598" s="1405" t="s">
        <v>407</v>
      </c>
      <c r="CC598" s="1405" t="s">
        <v>677</v>
      </c>
      <c r="CD598" s="1404" t="b">
        <v>0</v>
      </c>
      <c r="CE598" s="1404" t="b">
        <v>0</v>
      </c>
      <c r="CF598" s="1404" t="b">
        <v>0</v>
      </c>
      <c r="CG598" s="1404" t="b">
        <v>0</v>
      </c>
      <c r="CH598" s="1404" t="b">
        <v>0</v>
      </c>
      <c r="CI598" s="1404" t="b">
        <v>0</v>
      </c>
      <c r="CJ598" s="1404" t="b">
        <v>1</v>
      </c>
      <c r="CK598" s="1404" t="b">
        <v>0</v>
      </c>
      <c r="CL598" s="1404" t="b">
        <v>0</v>
      </c>
      <c r="CM598" s="1405" t="s">
        <v>750</v>
      </c>
      <c r="CN598" s="1408"/>
      <c r="CO598" s="1408"/>
      <c r="CP598" s="1408"/>
      <c r="CQ598" s="1404">
        <v>1</v>
      </c>
      <c r="CR598" s="1408"/>
      <c r="CS598" s="1404">
        <v>1</v>
      </c>
      <c r="CT598" s="1405" t="s">
        <v>407</v>
      </c>
      <c r="CU598" s="1408"/>
    </row>
    <row r="599" spans="1:99" hidden="1" x14ac:dyDescent="0.2">
      <c r="A599" s="1404">
        <v>2024</v>
      </c>
      <c r="B599" s="1405" t="s">
        <v>185</v>
      </c>
      <c r="C599" s="1405" t="s">
        <v>787</v>
      </c>
      <c r="D599" s="1406">
        <v>1</v>
      </c>
      <c r="E599" s="1406">
        <v>0</v>
      </c>
      <c r="F599" s="1405" t="s">
        <v>75</v>
      </c>
      <c r="G599" s="1407" t="s">
        <v>737</v>
      </c>
      <c r="H599" s="1405" t="s">
        <v>407</v>
      </c>
      <c r="I599" s="1405" t="s">
        <v>694</v>
      </c>
      <c r="J599" s="1405" t="s">
        <v>328</v>
      </c>
      <c r="K599" s="1405" t="s">
        <v>788</v>
      </c>
      <c r="L599" s="1405" t="s">
        <v>407</v>
      </c>
      <c r="M599" s="1405" t="s">
        <v>407</v>
      </c>
      <c r="N599" s="1408"/>
      <c r="O599" s="1407">
        <v>126</v>
      </c>
      <c r="P599" s="1405" t="s">
        <v>695</v>
      </c>
      <c r="Q599" s="1405" t="s">
        <v>480</v>
      </c>
      <c r="R599" s="1409">
        <v>26899</v>
      </c>
      <c r="S599" s="1409">
        <v>12188</v>
      </c>
      <c r="T599" s="1409">
        <v>992</v>
      </c>
      <c r="U599" s="1407">
        <v>13768</v>
      </c>
      <c r="V599" s="1405" t="s">
        <v>696</v>
      </c>
      <c r="W599" s="1405" t="s">
        <v>738</v>
      </c>
      <c r="X599" s="1405" t="s">
        <v>739</v>
      </c>
      <c r="Y599" s="1405" t="s">
        <v>407</v>
      </c>
      <c r="Z599" s="1404">
        <v>1</v>
      </c>
      <c r="AA599" s="1404">
        <v>0</v>
      </c>
      <c r="AB599" s="1408"/>
      <c r="AC599" s="1408"/>
      <c r="AD599" s="1408"/>
      <c r="AE599" s="1408"/>
      <c r="AF599" s="1408"/>
      <c r="AG599" s="1408"/>
      <c r="AH599" s="1408"/>
      <c r="AI599" s="1406">
        <v>0</v>
      </c>
      <c r="AJ599" s="1408"/>
      <c r="AK599" s="1408"/>
      <c r="AL599" s="1408"/>
      <c r="AM599" s="1408"/>
      <c r="AN599" s="1408"/>
      <c r="AO599" s="1408"/>
      <c r="AP599" s="1408"/>
      <c r="AQ599" s="1406">
        <v>157835</v>
      </c>
      <c r="AR599" s="1404" t="s">
        <v>407</v>
      </c>
      <c r="AS599" s="1406">
        <v>432.42465753424659</v>
      </c>
      <c r="AT599" s="1406">
        <v>5.8676902487081302</v>
      </c>
      <c r="AU599" s="1406">
        <v>1.6075863695090769E-2</v>
      </c>
      <c r="AV599" s="1406">
        <v>1.8021512965020878</v>
      </c>
      <c r="AW599" s="1406">
        <v>4.9374008123344868E-3</v>
      </c>
      <c r="AX599" s="1405" t="s">
        <v>407</v>
      </c>
      <c r="AY599" s="1404">
        <v>0</v>
      </c>
      <c r="AZ599" s="1405" t="s">
        <v>407</v>
      </c>
      <c r="BA599" s="1405" t="s">
        <v>407</v>
      </c>
      <c r="BB599" s="1408"/>
      <c r="BC599" s="1408"/>
      <c r="BD599" s="1404">
        <v>0</v>
      </c>
      <c r="BE599" s="1405" t="s">
        <v>407</v>
      </c>
      <c r="BF599" s="1405" t="s">
        <v>407</v>
      </c>
      <c r="BG599" s="1404">
        <v>0</v>
      </c>
      <c r="BH599" s="1405" t="s">
        <v>407</v>
      </c>
      <c r="BI599" s="1405" t="s">
        <v>407</v>
      </c>
      <c r="BJ599" s="1404">
        <v>0</v>
      </c>
      <c r="BK599" s="1404">
        <v>0</v>
      </c>
      <c r="BL599" s="1404">
        <v>0</v>
      </c>
      <c r="BM599" s="1404">
        <v>0</v>
      </c>
      <c r="BN599" s="1408"/>
      <c r="BO599" s="1404">
        <v>0</v>
      </c>
      <c r="BP599" s="1405" t="s">
        <v>407</v>
      </c>
      <c r="BQ599" s="1405" t="s">
        <v>407</v>
      </c>
      <c r="BR599" s="1404">
        <v>1</v>
      </c>
      <c r="BS599" s="1405" t="s">
        <v>808</v>
      </c>
      <c r="BT599" s="1405" t="s">
        <v>407</v>
      </c>
      <c r="BU599" s="1405" t="s">
        <v>407</v>
      </c>
      <c r="BV599" s="1405" t="s">
        <v>1349</v>
      </c>
      <c r="BW599" s="1404">
        <v>1</v>
      </c>
      <c r="BX599" s="1405" t="s">
        <v>1350</v>
      </c>
      <c r="BY599" s="1405" t="s">
        <v>407</v>
      </c>
      <c r="BZ599" s="1405" t="s">
        <v>407</v>
      </c>
      <c r="CA599" s="1404">
        <v>0</v>
      </c>
      <c r="CB599" s="1405" t="s">
        <v>407</v>
      </c>
      <c r="CC599" s="1405" t="s">
        <v>677</v>
      </c>
      <c r="CD599" s="1404" t="b">
        <v>0</v>
      </c>
      <c r="CE599" s="1404" t="b">
        <v>0</v>
      </c>
      <c r="CF599" s="1404" t="b">
        <v>0</v>
      </c>
      <c r="CG599" s="1404" t="b">
        <v>0</v>
      </c>
      <c r="CH599" s="1404" t="b">
        <v>0</v>
      </c>
      <c r="CI599" s="1404" t="b">
        <v>0</v>
      </c>
      <c r="CJ599" s="1404" t="b">
        <v>1</v>
      </c>
      <c r="CK599" s="1404" t="b">
        <v>0</v>
      </c>
      <c r="CL599" s="1404" t="b">
        <v>0</v>
      </c>
      <c r="CM599" s="1405" t="s">
        <v>698</v>
      </c>
      <c r="CN599" s="1408"/>
      <c r="CO599" s="1408"/>
      <c r="CP599" s="1408"/>
      <c r="CQ599" s="1404">
        <v>1</v>
      </c>
      <c r="CR599" s="1408"/>
      <c r="CS599" s="1404">
        <v>1</v>
      </c>
      <c r="CT599" s="1405" t="s">
        <v>407</v>
      </c>
      <c r="CU599" s="1408"/>
    </row>
    <row r="600" spans="1:99" hidden="1" x14ac:dyDescent="0.2">
      <c r="A600" s="1404">
        <v>2024</v>
      </c>
      <c r="B600" s="1405" t="s">
        <v>188</v>
      </c>
      <c r="C600" s="1405" t="s">
        <v>777</v>
      </c>
      <c r="D600" s="1406">
        <v>1</v>
      </c>
      <c r="E600" s="1406">
        <v>0</v>
      </c>
      <c r="F600" s="1405" t="s">
        <v>75</v>
      </c>
      <c r="G600" s="1407" t="s">
        <v>737</v>
      </c>
      <c r="H600" s="1405" t="s">
        <v>407</v>
      </c>
      <c r="I600" s="1405" t="s">
        <v>694</v>
      </c>
      <c r="J600" s="1405" t="s">
        <v>340</v>
      </c>
      <c r="K600" s="1405" t="s">
        <v>778</v>
      </c>
      <c r="L600" s="1405" t="s">
        <v>407</v>
      </c>
      <c r="M600" s="1405" t="s">
        <v>407</v>
      </c>
      <c r="N600" s="1408"/>
      <c r="O600" s="1407">
        <v>126</v>
      </c>
      <c r="P600" s="1405" t="s">
        <v>695</v>
      </c>
      <c r="Q600" s="1405" t="s">
        <v>482</v>
      </c>
      <c r="R600" s="1409">
        <v>3005</v>
      </c>
      <c r="S600" s="1409">
        <v>1687</v>
      </c>
      <c r="T600" s="1409">
        <v>281</v>
      </c>
      <c r="U600" s="1407">
        <v>13768</v>
      </c>
      <c r="V600" s="1405" t="s">
        <v>696</v>
      </c>
      <c r="W600" s="1405" t="s">
        <v>738</v>
      </c>
      <c r="X600" s="1405" t="s">
        <v>739</v>
      </c>
      <c r="Y600" s="1405" t="s">
        <v>407</v>
      </c>
      <c r="Z600" s="1404">
        <v>1</v>
      </c>
      <c r="AA600" s="1404">
        <v>0</v>
      </c>
      <c r="AB600" s="1408"/>
      <c r="AC600" s="1408"/>
      <c r="AD600" s="1408"/>
      <c r="AE600" s="1408"/>
      <c r="AF600" s="1408"/>
      <c r="AG600" s="1406">
        <v>7660</v>
      </c>
      <c r="AH600" s="1408"/>
      <c r="AI600" s="1406">
        <v>7660</v>
      </c>
      <c r="AJ600" s="1408"/>
      <c r="AK600" s="1408"/>
      <c r="AL600" s="1408"/>
      <c r="AM600" s="1408"/>
      <c r="AN600" s="1408"/>
      <c r="AO600" s="1406">
        <v>12000</v>
      </c>
      <c r="AP600" s="1408"/>
      <c r="AQ600" s="1406">
        <v>12000</v>
      </c>
      <c r="AR600" s="1404" t="s">
        <v>407</v>
      </c>
      <c r="AS600" s="1406">
        <v>32.876712328767127</v>
      </c>
      <c r="AT600" s="1406">
        <v>3.9933444259567388</v>
      </c>
      <c r="AU600" s="1406">
        <v>1.0940669660155449E-2</v>
      </c>
      <c r="AV600" s="1406">
        <v>0.29343594841693149</v>
      </c>
      <c r="AW600" s="1406">
        <v>8.0393410525186708E-4</v>
      </c>
      <c r="AX600" s="1405" t="s">
        <v>407</v>
      </c>
      <c r="AY600" s="1404">
        <v>1</v>
      </c>
      <c r="AZ600" s="1405" t="s">
        <v>767</v>
      </c>
      <c r="BA600" s="1405" t="s">
        <v>407</v>
      </c>
      <c r="BB600" s="1408"/>
      <c r="BC600" s="1408"/>
      <c r="BD600" s="1404">
        <v>0</v>
      </c>
      <c r="BE600" s="1405" t="s">
        <v>407</v>
      </c>
      <c r="BF600" s="1405" t="s">
        <v>407</v>
      </c>
      <c r="BG600" s="1404">
        <v>0</v>
      </c>
      <c r="BH600" s="1405" t="s">
        <v>407</v>
      </c>
      <c r="BI600" s="1405" t="s">
        <v>407</v>
      </c>
      <c r="BJ600" s="1404">
        <v>0</v>
      </c>
      <c r="BK600" s="1404">
        <v>0</v>
      </c>
      <c r="BL600" s="1404">
        <v>0</v>
      </c>
      <c r="BM600" s="1404">
        <v>0</v>
      </c>
      <c r="BN600" s="1408"/>
      <c r="BO600" s="1404">
        <v>0</v>
      </c>
      <c r="BP600" s="1405" t="s">
        <v>407</v>
      </c>
      <c r="BQ600" s="1405" t="s">
        <v>407</v>
      </c>
      <c r="BR600" s="1404">
        <v>0</v>
      </c>
      <c r="BS600" s="1405" t="s">
        <v>407</v>
      </c>
      <c r="BT600" s="1405" t="s">
        <v>407</v>
      </c>
      <c r="BU600" s="1405" t="s">
        <v>407</v>
      </c>
      <c r="BV600" s="1405" t="s">
        <v>407</v>
      </c>
      <c r="BW600" s="1404">
        <v>1</v>
      </c>
      <c r="BX600" s="1405" t="s">
        <v>1340</v>
      </c>
      <c r="BY600" s="1405" t="s">
        <v>407</v>
      </c>
      <c r="BZ600" s="1405" t="s">
        <v>407</v>
      </c>
      <c r="CA600" s="1404">
        <v>0</v>
      </c>
      <c r="CB600" s="1405" t="s">
        <v>407</v>
      </c>
      <c r="CC600" s="1405" t="s">
        <v>677</v>
      </c>
      <c r="CD600" s="1404" t="b">
        <v>0</v>
      </c>
      <c r="CE600" s="1404" t="b">
        <v>0</v>
      </c>
      <c r="CF600" s="1404" t="b">
        <v>0</v>
      </c>
      <c r="CG600" s="1404" t="b">
        <v>0</v>
      </c>
      <c r="CH600" s="1404" t="b">
        <v>0</v>
      </c>
      <c r="CI600" s="1404" t="b">
        <v>0</v>
      </c>
      <c r="CJ600" s="1404" t="b">
        <v>1</v>
      </c>
      <c r="CK600" s="1404" t="b">
        <v>0</v>
      </c>
      <c r="CL600" s="1404" t="b">
        <v>0</v>
      </c>
      <c r="CM600" s="1405" t="s">
        <v>750</v>
      </c>
      <c r="CN600" s="1408"/>
      <c r="CO600" s="1408"/>
      <c r="CP600" s="1408"/>
      <c r="CQ600" s="1404">
        <v>1</v>
      </c>
      <c r="CR600" s="1408"/>
      <c r="CS600" s="1404">
        <v>1</v>
      </c>
      <c r="CT600" s="1405" t="s">
        <v>407</v>
      </c>
      <c r="CU600" s="1408"/>
    </row>
    <row r="601" spans="1:99" hidden="1" x14ac:dyDescent="0.2">
      <c r="A601" s="1404">
        <v>2024</v>
      </c>
      <c r="B601" s="1405" t="s">
        <v>185</v>
      </c>
      <c r="C601" s="1405" t="s">
        <v>1215</v>
      </c>
      <c r="D601" s="1406">
        <v>1</v>
      </c>
      <c r="E601" s="1406">
        <v>0</v>
      </c>
      <c r="F601" s="1405" t="s">
        <v>75</v>
      </c>
      <c r="G601" s="1407" t="s">
        <v>737</v>
      </c>
      <c r="H601" s="1405" t="s">
        <v>407</v>
      </c>
      <c r="I601" s="1405" t="s">
        <v>694</v>
      </c>
      <c r="J601" s="1405" t="s">
        <v>328</v>
      </c>
      <c r="K601" s="1405" t="s">
        <v>771</v>
      </c>
      <c r="L601" s="1405" t="s">
        <v>407</v>
      </c>
      <c r="M601" s="1405" t="s">
        <v>407</v>
      </c>
      <c r="N601" s="1408"/>
      <c r="O601" s="1407">
        <v>126</v>
      </c>
      <c r="P601" s="1405" t="s">
        <v>695</v>
      </c>
      <c r="Q601" s="1405" t="s">
        <v>480</v>
      </c>
      <c r="R601" s="1409">
        <v>8374</v>
      </c>
      <c r="S601" s="1409">
        <v>3761</v>
      </c>
      <c r="T601" s="1409">
        <v>361</v>
      </c>
      <c r="U601" s="1407">
        <v>13768</v>
      </c>
      <c r="V601" s="1405" t="s">
        <v>696</v>
      </c>
      <c r="W601" s="1405" t="s">
        <v>738</v>
      </c>
      <c r="X601" s="1405" t="s">
        <v>739</v>
      </c>
      <c r="Y601" s="1405" t="s">
        <v>407</v>
      </c>
      <c r="Z601" s="1404">
        <v>1</v>
      </c>
      <c r="AA601" s="1404">
        <v>0</v>
      </c>
      <c r="AB601" s="1408"/>
      <c r="AC601" s="1408"/>
      <c r="AD601" s="1408"/>
      <c r="AE601" s="1408"/>
      <c r="AF601" s="1408"/>
      <c r="AG601" s="1408"/>
      <c r="AH601" s="1408"/>
      <c r="AI601" s="1406">
        <v>0</v>
      </c>
      <c r="AJ601" s="1408"/>
      <c r="AK601" s="1408"/>
      <c r="AL601" s="1408"/>
      <c r="AM601" s="1408"/>
      <c r="AN601" s="1408"/>
      <c r="AO601" s="1408"/>
      <c r="AP601" s="1408"/>
      <c r="AQ601" s="1406">
        <v>1925</v>
      </c>
      <c r="AR601" s="1404" t="s">
        <v>407</v>
      </c>
      <c r="AS601" s="1406">
        <v>5.2739726027397262</v>
      </c>
      <c r="AT601" s="1406">
        <v>0.229878194411273</v>
      </c>
      <c r="AU601" s="1406">
        <v>6.2980327235965204E-4</v>
      </c>
      <c r="AV601" s="1406">
        <v>1.8021512965020878</v>
      </c>
      <c r="AW601" s="1406">
        <v>4.9374008123344868E-3</v>
      </c>
      <c r="AX601" s="1405" t="s">
        <v>407</v>
      </c>
      <c r="AY601" s="1404">
        <v>0</v>
      </c>
      <c r="AZ601" s="1405" t="s">
        <v>407</v>
      </c>
      <c r="BA601" s="1405" t="s">
        <v>407</v>
      </c>
      <c r="BB601" s="1408"/>
      <c r="BC601" s="1408"/>
      <c r="BD601" s="1404">
        <v>0</v>
      </c>
      <c r="BE601" s="1405" t="s">
        <v>407</v>
      </c>
      <c r="BF601" s="1405" t="s">
        <v>407</v>
      </c>
      <c r="BG601" s="1404">
        <v>0</v>
      </c>
      <c r="BH601" s="1405" t="s">
        <v>407</v>
      </c>
      <c r="BI601" s="1405" t="s">
        <v>407</v>
      </c>
      <c r="BJ601" s="1404">
        <v>0</v>
      </c>
      <c r="BK601" s="1404">
        <v>0</v>
      </c>
      <c r="BL601" s="1404">
        <v>0</v>
      </c>
      <c r="BM601" s="1404">
        <v>0</v>
      </c>
      <c r="BN601" s="1408"/>
      <c r="BO601" s="1404">
        <v>0</v>
      </c>
      <c r="BP601" s="1405" t="s">
        <v>407</v>
      </c>
      <c r="BQ601" s="1405" t="s">
        <v>407</v>
      </c>
      <c r="BR601" s="1404">
        <v>1</v>
      </c>
      <c r="BS601" s="1405" t="s">
        <v>808</v>
      </c>
      <c r="BT601" s="1405" t="s">
        <v>407</v>
      </c>
      <c r="BU601" s="1405" t="s">
        <v>407</v>
      </c>
      <c r="BV601" s="1405" t="s">
        <v>846</v>
      </c>
      <c r="BW601" s="1404">
        <v>1</v>
      </c>
      <c r="BX601" s="1405" t="s">
        <v>1395</v>
      </c>
      <c r="BY601" s="1405" t="s">
        <v>407</v>
      </c>
      <c r="BZ601" s="1405" t="s">
        <v>407</v>
      </c>
      <c r="CA601" s="1404">
        <v>0</v>
      </c>
      <c r="CB601" s="1405" t="s">
        <v>407</v>
      </c>
      <c r="CC601" s="1405" t="s">
        <v>677</v>
      </c>
      <c r="CD601" s="1404" t="b">
        <v>0</v>
      </c>
      <c r="CE601" s="1404" t="b">
        <v>0</v>
      </c>
      <c r="CF601" s="1404" t="b">
        <v>0</v>
      </c>
      <c r="CG601" s="1404" t="b">
        <v>0</v>
      </c>
      <c r="CH601" s="1404" t="b">
        <v>0</v>
      </c>
      <c r="CI601" s="1404" t="b">
        <v>0</v>
      </c>
      <c r="CJ601" s="1404" t="b">
        <v>1</v>
      </c>
      <c r="CK601" s="1404" t="b">
        <v>0</v>
      </c>
      <c r="CL601" s="1404" t="b">
        <v>0</v>
      </c>
      <c r="CM601" s="1405" t="s">
        <v>698</v>
      </c>
      <c r="CN601" s="1408"/>
      <c r="CO601" s="1408"/>
      <c r="CP601" s="1408"/>
      <c r="CQ601" s="1404">
        <v>1</v>
      </c>
      <c r="CR601" s="1408"/>
      <c r="CS601" s="1404">
        <v>1</v>
      </c>
      <c r="CT601" s="1405" t="s">
        <v>407</v>
      </c>
      <c r="CU601" s="1408"/>
    </row>
    <row r="602" spans="1:99" hidden="1" x14ac:dyDescent="0.2">
      <c r="A602" s="1404">
        <v>2024</v>
      </c>
      <c r="B602" s="1405" t="s">
        <v>185</v>
      </c>
      <c r="C602" s="1405" t="s">
        <v>1225</v>
      </c>
      <c r="D602" s="1406">
        <v>1</v>
      </c>
      <c r="E602" s="1406">
        <v>0</v>
      </c>
      <c r="F602" s="1405" t="s">
        <v>75</v>
      </c>
      <c r="G602" s="1407" t="s">
        <v>737</v>
      </c>
      <c r="H602" s="1405" t="s">
        <v>407</v>
      </c>
      <c r="I602" s="1405" t="s">
        <v>694</v>
      </c>
      <c r="J602" s="1405" t="s">
        <v>328</v>
      </c>
      <c r="K602" s="1405" t="s">
        <v>1226</v>
      </c>
      <c r="L602" s="1405" t="s">
        <v>407</v>
      </c>
      <c r="M602" s="1405" t="s">
        <v>407</v>
      </c>
      <c r="N602" s="1408"/>
      <c r="O602" s="1407">
        <v>126</v>
      </c>
      <c r="P602" s="1405" t="s">
        <v>695</v>
      </c>
      <c r="Q602" s="1405" t="s">
        <v>480</v>
      </c>
      <c r="R602" s="1409">
        <v>50831</v>
      </c>
      <c r="S602" s="1409">
        <v>38906</v>
      </c>
      <c r="T602" s="1409">
        <v>3929</v>
      </c>
      <c r="U602" s="1407">
        <v>13768</v>
      </c>
      <c r="V602" s="1405" t="s">
        <v>696</v>
      </c>
      <c r="W602" s="1405" t="s">
        <v>738</v>
      </c>
      <c r="X602" s="1405" t="s">
        <v>739</v>
      </c>
      <c r="Y602" s="1405" t="s">
        <v>407</v>
      </c>
      <c r="Z602" s="1404">
        <v>1</v>
      </c>
      <c r="AA602" s="1404">
        <v>0</v>
      </c>
      <c r="AB602" s="1408"/>
      <c r="AC602" s="1408"/>
      <c r="AD602" s="1408"/>
      <c r="AE602" s="1408"/>
      <c r="AF602" s="1408"/>
      <c r="AG602" s="1408"/>
      <c r="AH602" s="1408"/>
      <c r="AI602" s="1406">
        <v>0</v>
      </c>
      <c r="AJ602" s="1408"/>
      <c r="AK602" s="1408"/>
      <c r="AL602" s="1408"/>
      <c r="AM602" s="1408"/>
      <c r="AN602" s="1408"/>
      <c r="AO602" s="1408"/>
      <c r="AP602" s="1408"/>
      <c r="AQ602" s="1406">
        <v>30560</v>
      </c>
      <c r="AR602" s="1404" t="s">
        <v>407</v>
      </c>
      <c r="AS602" s="1406">
        <v>83.726027397260268</v>
      </c>
      <c r="AT602" s="1406">
        <v>0.6012079242981645</v>
      </c>
      <c r="AU602" s="1406">
        <v>1.6471449980771629E-3</v>
      </c>
      <c r="AV602" s="1406">
        <v>1.8021512965020878</v>
      </c>
      <c r="AW602" s="1406">
        <v>4.9374008123344868E-3</v>
      </c>
      <c r="AX602" s="1405" t="s">
        <v>1385</v>
      </c>
      <c r="AY602" s="1404">
        <v>0</v>
      </c>
      <c r="AZ602" s="1405" t="s">
        <v>407</v>
      </c>
      <c r="BA602" s="1405" t="s">
        <v>407</v>
      </c>
      <c r="BB602" s="1408"/>
      <c r="BC602" s="1408"/>
      <c r="BD602" s="1404">
        <v>0</v>
      </c>
      <c r="BE602" s="1405" t="s">
        <v>407</v>
      </c>
      <c r="BF602" s="1405" t="s">
        <v>407</v>
      </c>
      <c r="BG602" s="1404">
        <v>0</v>
      </c>
      <c r="BH602" s="1405" t="s">
        <v>407</v>
      </c>
      <c r="BI602" s="1405" t="s">
        <v>407</v>
      </c>
      <c r="BJ602" s="1404">
        <v>0</v>
      </c>
      <c r="BK602" s="1404">
        <v>0</v>
      </c>
      <c r="BL602" s="1404">
        <v>0</v>
      </c>
      <c r="BM602" s="1404">
        <v>0</v>
      </c>
      <c r="BN602" s="1408"/>
      <c r="BO602" s="1404">
        <v>0</v>
      </c>
      <c r="BP602" s="1405" t="s">
        <v>407</v>
      </c>
      <c r="BQ602" s="1405" t="s">
        <v>407</v>
      </c>
      <c r="BR602" s="1404">
        <v>1</v>
      </c>
      <c r="BS602" s="1405" t="s">
        <v>713</v>
      </c>
      <c r="BT602" s="1405" t="s">
        <v>407</v>
      </c>
      <c r="BU602" s="1405" t="s">
        <v>407</v>
      </c>
      <c r="BV602" s="1405" t="s">
        <v>1228</v>
      </c>
      <c r="BW602" s="1404">
        <v>1</v>
      </c>
      <c r="BX602" s="1405" t="s">
        <v>407</v>
      </c>
      <c r="BY602" s="1405" t="s">
        <v>407</v>
      </c>
      <c r="BZ602" s="1405" t="s">
        <v>407</v>
      </c>
      <c r="CA602" s="1404">
        <v>0</v>
      </c>
      <c r="CB602" s="1405" t="s">
        <v>407</v>
      </c>
      <c r="CC602" s="1405" t="s">
        <v>677</v>
      </c>
      <c r="CD602" s="1404" t="b">
        <v>0</v>
      </c>
      <c r="CE602" s="1404" t="b">
        <v>0</v>
      </c>
      <c r="CF602" s="1404" t="b">
        <v>0</v>
      </c>
      <c r="CG602" s="1404" t="b">
        <v>0</v>
      </c>
      <c r="CH602" s="1404" t="b">
        <v>0</v>
      </c>
      <c r="CI602" s="1404" t="b">
        <v>0</v>
      </c>
      <c r="CJ602" s="1404" t="b">
        <v>1</v>
      </c>
      <c r="CK602" s="1404" t="b">
        <v>0</v>
      </c>
      <c r="CL602" s="1404" t="b">
        <v>0</v>
      </c>
      <c r="CM602" s="1405" t="s">
        <v>698</v>
      </c>
      <c r="CN602" s="1408"/>
      <c r="CO602" s="1408"/>
      <c r="CP602" s="1408"/>
      <c r="CQ602" s="1404">
        <v>1</v>
      </c>
      <c r="CR602" s="1408"/>
      <c r="CS602" s="1404">
        <v>1</v>
      </c>
      <c r="CT602" s="1405" t="s">
        <v>407</v>
      </c>
      <c r="CU602" s="1408"/>
    </row>
    <row r="603" spans="1:99" hidden="1" x14ac:dyDescent="0.2">
      <c r="A603" s="1404">
        <v>2024</v>
      </c>
      <c r="B603" s="1405" t="s">
        <v>185</v>
      </c>
      <c r="C603" s="1405" t="s">
        <v>786</v>
      </c>
      <c r="D603" s="1406">
        <v>1</v>
      </c>
      <c r="E603" s="1406">
        <v>0</v>
      </c>
      <c r="F603" s="1405" t="s">
        <v>75</v>
      </c>
      <c r="G603" s="1407" t="s">
        <v>737</v>
      </c>
      <c r="H603" s="1405" t="s">
        <v>407</v>
      </c>
      <c r="I603" s="1405" t="s">
        <v>694</v>
      </c>
      <c r="J603" s="1405" t="s">
        <v>328</v>
      </c>
      <c r="K603" s="1405" t="s">
        <v>715</v>
      </c>
      <c r="L603" s="1405" t="s">
        <v>407</v>
      </c>
      <c r="M603" s="1405" t="s">
        <v>407</v>
      </c>
      <c r="N603" s="1408"/>
      <c r="O603" s="1407">
        <v>126</v>
      </c>
      <c r="P603" s="1405" t="s">
        <v>695</v>
      </c>
      <c r="Q603" s="1405" t="s">
        <v>480</v>
      </c>
      <c r="R603" s="1409">
        <v>14320</v>
      </c>
      <c r="S603" s="1409">
        <v>6367</v>
      </c>
      <c r="T603" s="1409">
        <v>300</v>
      </c>
      <c r="U603" s="1407">
        <v>13768</v>
      </c>
      <c r="V603" s="1405" t="s">
        <v>696</v>
      </c>
      <c r="W603" s="1405" t="s">
        <v>738</v>
      </c>
      <c r="X603" s="1405" t="s">
        <v>739</v>
      </c>
      <c r="Y603" s="1405" t="s">
        <v>407</v>
      </c>
      <c r="Z603" s="1404">
        <v>1</v>
      </c>
      <c r="AA603" s="1404">
        <v>0</v>
      </c>
      <c r="AB603" s="1408"/>
      <c r="AC603" s="1408"/>
      <c r="AD603" s="1408"/>
      <c r="AE603" s="1408"/>
      <c r="AF603" s="1408"/>
      <c r="AG603" s="1408"/>
      <c r="AH603" s="1408"/>
      <c r="AI603" s="1406">
        <v>0</v>
      </c>
      <c r="AJ603" s="1408"/>
      <c r="AK603" s="1408"/>
      <c r="AL603" s="1408"/>
      <c r="AM603" s="1408"/>
      <c r="AN603" s="1408"/>
      <c r="AO603" s="1408"/>
      <c r="AP603" s="1408"/>
      <c r="AQ603" s="1406">
        <v>4180</v>
      </c>
      <c r="AR603" s="1404" t="s">
        <v>407</v>
      </c>
      <c r="AS603" s="1406">
        <v>11.452054794520548</v>
      </c>
      <c r="AT603" s="1406">
        <v>0.29189944134078211</v>
      </c>
      <c r="AU603" s="1406">
        <v>7.9972449682406055E-4</v>
      </c>
      <c r="AV603" s="1406">
        <v>1.8021512965020878</v>
      </c>
      <c r="AW603" s="1406">
        <v>4.9374008123344868E-3</v>
      </c>
      <c r="AX603" s="1405" t="s">
        <v>1151</v>
      </c>
      <c r="AY603" s="1404">
        <v>0</v>
      </c>
      <c r="AZ603" s="1405" t="s">
        <v>407</v>
      </c>
      <c r="BA603" s="1405" t="s">
        <v>407</v>
      </c>
      <c r="BB603" s="1408"/>
      <c r="BC603" s="1408"/>
      <c r="BD603" s="1404">
        <v>0</v>
      </c>
      <c r="BE603" s="1405" t="s">
        <v>407</v>
      </c>
      <c r="BF603" s="1405" t="s">
        <v>407</v>
      </c>
      <c r="BG603" s="1404">
        <v>0</v>
      </c>
      <c r="BH603" s="1405" t="s">
        <v>407</v>
      </c>
      <c r="BI603" s="1405" t="s">
        <v>407</v>
      </c>
      <c r="BJ603" s="1404">
        <v>0</v>
      </c>
      <c r="BK603" s="1404">
        <v>0</v>
      </c>
      <c r="BL603" s="1404">
        <v>0</v>
      </c>
      <c r="BM603" s="1404">
        <v>0</v>
      </c>
      <c r="BN603" s="1408"/>
      <c r="BO603" s="1404">
        <v>0</v>
      </c>
      <c r="BP603" s="1405" t="s">
        <v>407</v>
      </c>
      <c r="BQ603" s="1405" t="s">
        <v>407</v>
      </c>
      <c r="BR603" s="1404">
        <v>1</v>
      </c>
      <c r="BS603" s="1405" t="s">
        <v>808</v>
      </c>
      <c r="BT603" s="1405" t="s">
        <v>407</v>
      </c>
      <c r="BU603" s="1405" t="s">
        <v>1152</v>
      </c>
      <c r="BV603" s="1405" t="s">
        <v>1315</v>
      </c>
      <c r="BW603" s="1404">
        <v>1</v>
      </c>
      <c r="BX603" s="1405" t="s">
        <v>1355</v>
      </c>
      <c r="BY603" s="1405" t="s">
        <v>407</v>
      </c>
      <c r="BZ603" s="1405" t="s">
        <v>407</v>
      </c>
      <c r="CA603" s="1404">
        <v>0</v>
      </c>
      <c r="CB603" s="1405" t="s">
        <v>407</v>
      </c>
      <c r="CC603" s="1405" t="s">
        <v>677</v>
      </c>
      <c r="CD603" s="1404" t="b">
        <v>0</v>
      </c>
      <c r="CE603" s="1404" t="b">
        <v>0</v>
      </c>
      <c r="CF603" s="1404" t="b">
        <v>0</v>
      </c>
      <c r="CG603" s="1404" t="b">
        <v>0</v>
      </c>
      <c r="CH603" s="1404" t="b">
        <v>0</v>
      </c>
      <c r="CI603" s="1404" t="b">
        <v>0</v>
      </c>
      <c r="CJ603" s="1404" t="b">
        <v>1</v>
      </c>
      <c r="CK603" s="1404" t="b">
        <v>0</v>
      </c>
      <c r="CL603" s="1404" t="b">
        <v>0</v>
      </c>
      <c r="CM603" s="1405" t="s">
        <v>698</v>
      </c>
      <c r="CN603" s="1408"/>
      <c r="CO603" s="1408"/>
      <c r="CP603" s="1408"/>
      <c r="CQ603" s="1404">
        <v>1</v>
      </c>
      <c r="CR603" s="1408"/>
      <c r="CS603" s="1404">
        <v>1</v>
      </c>
      <c r="CT603" s="1405" t="s">
        <v>407</v>
      </c>
      <c r="CU603" s="1408"/>
    </row>
    <row r="604" spans="1:99" hidden="1" x14ac:dyDescent="0.2">
      <c r="A604" s="1404">
        <v>2024</v>
      </c>
      <c r="B604" s="1405" t="s">
        <v>180</v>
      </c>
      <c r="C604" s="1405" t="s">
        <v>1245</v>
      </c>
      <c r="D604" s="1406">
        <v>1</v>
      </c>
      <c r="E604" s="1406">
        <v>0</v>
      </c>
      <c r="F604" s="1405" t="s">
        <v>75</v>
      </c>
      <c r="G604" s="1407" t="s">
        <v>737</v>
      </c>
      <c r="H604" s="1405" t="s">
        <v>407</v>
      </c>
      <c r="I604" s="1405" t="s">
        <v>694</v>
      </c>
      <c r="J604" s="1405" t="s">
        <v>307</v>
      </c>
      <c r="K604" s="1405" t="s">
        <v>1246</v>
      </c>
      <c r="L604" s="1405" t="s">
        <v>407</v>
      </c>
      <c r="M604" s="1405" t="s">
        <v>407</v>
      </c>
      <c r="N604" s="1404">
        <v>2014</v>
      </c>
      <c r="O604" s="1407">
        <v>126</v>
      </c>
      <c r="P604" s="1405" t="s">
        <v>695</v>
      </c>
      <c r="Q604" s="1405" t="s">
        <v>475</v>
      </c>
      <c r="R604" s="1409">
        <v>4976</v>
      </c>
      <c r="S604" s="1409">
        <v>4148</v>
      </c>
      <c r="T604" s="1409">
        <v>248</v>
      </c>
      <c r="U604" s="1407">
        <v>13768</v>
      </c>
      <c r="V604" s="1405" t="s">
        <v>696</v>
      </c>
      <c r="W604" s="1405" t="s">
        <v>738</v>
      </c>
      <c r="X604" s="1405" t="s">
        <v>739</v>
      </c>
      <c r="Y604" s="1405" t="s">
        <v>407</v>
      </c>
      <c r="Z604" s="1404">
        <v>1</v>
      </c>
      <c r="AA604" s="1404">
        <v>0</v>
      </c>
      <c r="AB604" s="1408"/>
      <c r="AC604" s="1408"/>
      <c r="AD604" s="1408"/>
      <c r="AE604" s="1408"/>
      <c r="AF604" s="1408"/>
      <c r="AG604" s="1408"/>
      <c r="AH604" s="1408"/>
      <c r="AI604" s="1406">
        <v>3540</v>
      </c>
      <c r="AJ604" s="1408"/>
      <c r="AK604" s="1408"/>
      <c r="AL604" s="1408"/>
      <c r="AM604" s="1408"/>
      <c r="AN604" s="1408"/>
      <c r="AO604" s="1408"/>
      <c r="AP604" s="1408"/>
      <c r="AQ604" s="1406">
        <v>8520</v>
      </c>
      <c r="AR604" s="1404" t="s">
        <v>407</v>
      </c>
      <c r="AS604" s="1406">
        <v>23.342465753424658</v>
      </c>
      <c r="AT604" s="1406">
        <v>1.712218649517685</v>
      </c>
      <c r="AU604" s="1406">
        <v>4.6910099986785889E-3</v>
      </c>
      <c r="AV604" s="1406">
        <v>1.1208658054962706</v>
      </c>
      <c r="AW604" s="1406">
        <v>3.0708652205377277E-3</v>
      </c>
      <c r="AX604" s="1405" t="s">
        <v>407</v>
      </c>
      <c r="AY604" s="1404">
        <v>0</v>
      </c>
      <c r="AZ604" s="1405" t="s">
        <v>407</v>
      </c>
      <c r="BA604" s="1405" t="s">
        <v>407</v>
      </c>
      <c r="BB604" s="1408"/>
      <c r="BC604" s="1408"/>
      <c r="BD604" s="1404">
        <v>0</v>
      </c>
      <c r="BE604" s="1405" t="s">
        <v>407</v>
      </c>
      <c r="BF604" s="1405" t="s">
        <v>407</v>
      </c>
      <c r="BG604" s="1404">
        <v>0</v>
      </c>
      <c r="BH604" s="1405" t="s">
        <v>407</v>
      </c>
      <c r="BI604" s="1405" t="s">
        <v>407</v>
      </c>
      <c r="BJ604" s="1404">
        <v>0</v>
      </c>
      <c r="BK604" s="1404">
        <v>0</v>
      </c>
      <c r="BL604" s="1404">
        <v>0</v>
      </c>
      <c r="BM604" s="1404">
        <v>0</v>
      </c>
      <c r="BN604" s="1408"/>
      <c r="BO604" s="1404">
        <v>0</v>
      </c>
      <c r="BP604" s="1405" t="s">
        <v>407</v>
      </c>
      <c r="BQ604" s="1405" t="s">
        <v>407</v>
      </c>
      <c r="BR604" s="1404">
        <v>1</v>
      </c>
      <c r="BS604" s="1405" t="s">
        <v>808</v>
      </c>
      <c r="BT604" s="1405" t="s">
        <v>407</v>
      </c>
      <c r="BU604" s="1405" t="s">
        <v>407</v>
      </c>
      <c r="BV604" s="1405" t="s">
        <v>846</v>
      </c>
      <c r="BW604" s="1404">
        <v>1</v>
      </c>
      <c r="BX604" s="1405" t="s">
        <v>1353</v>
      </c>
      <c r="BY604" s="1405" t="s">
        <v>407</v>
      </c>
      <c r="BZ604" s="1405" t="s">
        <v>407</v>
      </c>
      <c r="CA604" s="1404">
        <v>0</v>
      </c>
      <c r="CB604" s="1405" t="s">
        <v>407</v>
      </c>
      <c r="CC604" s="1405" t="s">
        <v>677</v>
      </c>
      <c r="CD604" s="1404" t="b">
        <v>0</v>
      </c>
      <c r="CE604" s="1404" t="b">
        <v>0</v>
      </c>
      <c r="CF604" s="1404" t="b">
        <v>0</v>
      </c>
      <c r="CG604" s="1404" t="b">
        <v>0</v>
      </c>
      <c r="CH604" s="1404" t="b">
        <v>0</v>
      </c>
      <c r="CI604" s="1404" t="b">
        <v>0</v>
      </c>
      <c r="CJ604" s="1404" t="b">
        <v>1</v>
      </c>
      <c r="CK604" s="1404" t="b">
        <v>0</v>
      </c>
      <c r="CL604" s="1404" t="b">
        <v>0</v>
      </c>
      <c r="CM604" s="1405" t="s">
        <v>698</v>
      </c>
      <c r="CN604" s="1408"/>
      <c r="CO604" s="1408"/>
      <c r="CP604" s="1408"/>
      <c r="CQ604" s="1404">
        <v>1</v>
      </c>
      <c r="CR604" s="1408"/>
      <c r="CS604" s="1404">
        <v>1</v>
      </c>
      <c r="CT604" s="1405" t="s">
        <v>407</v>
      </c>
      <c r="CU604" s="1408"/>
    </row>
    <row r="605" spans="1:99" hidden="1" x14ac:dyDescent="0.2">
      <c r="A605" s="1404">
        <v>2024</v>
      </c>
      <c r="B605" s="1405" t="s">
        <v>178</v>
      </c>
      <c r="C605" s="1405" t="s">
        <v>1195</v>
      </c>
      <c r="D605" s="1406">
        <v>1</v>
      </c>
      <c r="E605" s="1406">
        <v>0</v>
      </c>
      <c r="F605" s="1405" t="s">
        <v>75</v>
      </c>
      <c r="G605" s="1407" t="s">
        <v>737</v>
      </c>
      <c r="H605" s="1405" t="s">
        <v>407</v>
      </c>
      <c r="I605" s="1405" t="s">
        <v>694</v>
      </c>
      <c r="J605" s="1405" t="s">
        <v>298</v>
      </c>
      <c r="K605" s="1405" t="s">
        <v>1196</v>
      </c>
      <c r="L605" s="1405" t="s">
        <v>407</v>
      </c>
      <c r="M605" s="1405" t="s">
        <v>407</v>
      </c>
      <c r="N605" s="1408"/>
      <c r="O605" s="1407">
        <v>126</v>
      </c>
      <c r="P605" s="1405" t="s">
        <v>695</v>
      </c>
      <c r="Q605" s="1405" t="s">
        <v>473</v>
      </c>
      <c r="R605" s="1409">
        <v>5528</v>
      </c>
      <c r="S605" s="1409">
        <v>2589</v>
      </c>
      <c r="T605" s="1409">
        <v>363</v>
      </c>
      <c r="U605" s="1407">
        <v>13768</v>
      </c>
      <c r="V605" s="1405" t="s">
        <v>696</v>
      </c>
      <c r="W605" s="1405" t="s">
        <v>738</v>
      </c>
      <c r="X605" s="1405" t="s">
        <v>739</v>
      </c>
      <c r="Y605" s="1405" t="s">
        <v>407</v>
      </c>
      <c r="Z605" s="1404">
        <v>1</v>
      </c>
      <c r="AA605" s="1404">
        <v>0</v>
      </c>
      <c r="AB605" s="1408"/>
      <c r="AC605" s="1408"/>
      <c r="AD605" s="1408"/>
      <c r="AE605" s="1408"/>
      <c r="AF605" s="1408"/>
      <c r="AG605" s="1408"/>
      <c r="AH605" s="1408"/>
      <c r="AI605" s="1406">
        <v>0</v>
      </c>
      <c r="AJ605" s="1408"/>
      <c r="AK605" s="1408"/>
      <c r="AL605" s="1408"/>
      <c r="AM605" s="1408"/>
      <c r="AN605" s="1408"/>
      <c r="AO605" s="1408"/>
      <c r="AP605" s="1408"/>
      <c r="AQ605" s="1406">
        <v>139455</v>
      </c>
      <c r="AR605" s="1404" t="s">
        <v>407</v>
      </c>
      <c r="AS605" s="1406">
        <v>382.06849315068496</v>
      </c>
      <c r="AT605" s="1406">
        <v>25.227026049204053</v>
      </c>
      <c r="AU605" s="1406">
        <v>6.9115139860833022E-2</v>
      </c>
      <c r="AV605" s="1406">
        <v>4.2901264262979613</v>
      </c>
      <c r="AW605" s="1406">
        <v>1.1753771030953318E-2</v>
      </c>
      <c r="AX605" s="1405" t="s">
        <v>407</v>
      </c>
      <c r="AY605" s="1404">
        <v>0</v>
      </c>
      <c r="AZ605" s="1405" t="s">
        <v>407</v>
      </c>
      <c r="BA605" s="1405" t="s">
        <v>407</v>
      </c>
      <c r="BB605" s="1408"/>
      <c r="BC605" s="1408"/>
      <c r="BD605" s="1404">
        <v>0</v>
      </c>
      <c r="BE605" s="1405" t="s">
        <v>407</v>
      </c>
      <c r="BF605" s="1405" t="s">
        <v>407</v>
      </c>
      <c r="BG605" s="1404">
        <v>0</v>
      </c>
      <c r="BH605" s="1405" t="s">
        <v>407</v>
      </c>
      <c r="BI605" s="1405" t="s">
        <v>407</v>
      </c>
      <c r="BJ605" s="1404">
        <v>0</v>
      </c>
      <c r="BK605" s="1404">
        <v>0</v>
      </c>
      <c r="BL605" s="1404">
        <v>0</v>
      </c>
      <c r="BM605" s="1404">
        <v>0</v>
      </c>
      <c r="BN605" s="1408"/>
      <c r="BO605" s="1404">
        <v>0</v>
      </c>
      <c r="BP605" s="1405" t="s">
        <v>407</v>
      </c>
      <c r="BQ605" s="1405" t="s">
        <v>407</v>
      </c>
      <c r="BR605" s="1404">
        <v>1</v>
      </c>
      <c r="BS605" s="1405" t="s">
        <v>808</v>
      </c>
      <c r="BT605" s="1405" t="s">
        <v>407</v>
      </c>
      <c r="BU605" s="1405" t="s">
        <v>407</v>
      </c>
      <c r="BV605" s="1405" t="s">
        <v>1006</v>
      </c>
      <c r="BW605" s="1404">
        <v>1</v>
      </c>
      <c r="BX605" s="1405" t="s">
        <v>1388</v>
      </c>
      <c r="BY605" s="1405" t="s">
        <v>407</v>
      </c>
      <c r="BZ605" s="1405" t="s">
        <v>407</v>
      </c>
      <c r="CA605" s="1404">
        <v>0</v>
      </c>
      <c r="CB605" s="1405" t="s">
        <v>407</v>
      </c>
      <c r="CC605" s="1405" t="s">
        <v>677</v>
      </c>
      <c r="CD605" s="1404" t="b">
        <v>0</v>
      </c>
      <c r="CE605" s="1404" t="b">
        <v>0</v>
      </c>
      <c r="CF605" s="1404" t="b">
        <v>0</v>
      </c>
      <c r="CG605" s="1404" t="b">
        <v>0</v>
      </c>
      <c r="CH605" s="1404" t="b">
        <v>0</v>
      </c>
      <c r="CI605" s="1404" t="b">
        <v>0</v>
      </c>
      <c r="CJ605" s="1404" t="b">
        <v>1</v>
      </c>
      <c r="CK605" s="1404" t="b">
        <v>0</v>
      </c>
      <c r="CL605" s="1404" t="b">
        <v>0</v>
      </c>
      <c r="CM605" s="1405" t="s">
        <v>698</v>
      </c>
      <c r="CN605" s="1408"/>
      <c r="CO605" s="1408"/>
      <c r="CP605" s="1408"/>
      <c r="CQ605" s="1404">
        <v>1</v>
      </c>
      <c r="CR605" s="1408"/>
      <c r="CS605" s="1404">
        <v>1</v>
      </c>
      <c r="CT605" s="1405" t="s">
        <v>407</v>
      </c>
      <c r="CU605" s="1408"/>
    </row>
    <row r="606" spans="1:99" hidden="1" x14ac:dyDescent="0.2">
      <c r="A606" s="1404">
        <v>2024</v>
      </c>
      <c r="B606" s="1405" t="s">
        <v>185</v>
      </c>
      <c r="C606" s="1405" t="s">
        <v>802</v>
      </c>
      <c r="D606" s="1406">
        <v>1</v>
      </c>
      <c r="E606" s="1406">
        <v>0</v>
      </c>
      <c r="F606" s="1405" t="s">
        <v>75</v>
      </c>
      <c r="G606" s="1407" t="s">
        <v>737</v>
      </c>
      <c r="H606" s="1405" t="s">
        <v>407</v>
      </c>
      <c r="I606" s="1405" t="s">
        <v>694</v>
      </c>
      <c r="J606" s="1405" t="s">
        <v>328</v>
      </c>
      <c r="K606" s="1405" t="s">
        <v>803</v>
      </c>
      <c r="L606" s="1405" t="s">
        <v>407</v>
      </c>
      <c r="M606" s="1405" t="s">
        <v>407</v>
      </c>
      <c r="N606" s="1408"/>
      <c r="O606" s="1407">
        <v>126</v>
      </c>
      <c r="P606" s="1405" t="s">
        <v>695</v>
      </c>
      <c r="Q606" s="1405" t="s">
        <v>480</v>
      </c>
      <c r="R606" s="1409">
        <v>37270</v>
      </c>
      <c r="S606" s="1409">
        <v>16700</v>
      </c>
      <c r="T606" s="1409">
        <v>1208</v>
      </c>
      <c r="U606" s="1407">
        <v>13768</v>
      </c>
      <c r="V606" s="1405" t="s">
        <v>696</v>
      </c>
      <c r="W606" s="1405" t="s">
        <v>738</v>
      </c>
      <c r="X606" s="1405" t="s">
        <v>739</v>
      </c>
      <c r="Y606" s="1405" t="s">
        <v>407</v>
      </c>
      <c r="Z606" s="1404">
        <v>1</v>
      </c>
      <c r="AA606" s="1404">
        <v>0</v>
      </c>
      <c r="AB606" s="1408"/>
      <c r="AC606" s="1408"/>
      <c r="AD606" s="1408"/>
      <c r="AE606" s="1408"/>
      <c r="AF606" s="1408"/>
      <c r="AG606" s="1408"/>
      <c r="AH606" s="1408"/>
      <c r="AI606" s="1406">
        <v>0</v>
      </c>
      <c r="AJ606" s="1408"/>
      <c r="AK606" s="1408"/>
      <c r="AL606" s="1408"/>
      <c r="AM606" s="1408"/>
      <c r="AN606" s="1408"/>
      <c r="AO606" s="1408"/>
      <c r="AP606" s="1408"/>
      <c r="AQ606" s="1406">
        <v>213210</v>
      </c>
      <c r="AR606" s="1404" t="s">
        <v>407</v>
      </c>
      <c r="AS606" s="1406">
        <v>584.13698630136992</v>
      </c>
      <c r="AT606" s="1406">
        <v>5.7206868795277703</v>
      </c>
      <c r="AU606" s="1406">
        <v>1.5673114738432248E-2</v>
      </c>
      <c r="AV606" s="1406">
        <v>1.8021512965020878</v>
      </c>
      <c r="AW606" s="1406">
        <v>4.9374008123344868E-3</v>
      </c>
      <c r="AX606" s="1405" t="s">
        <v>407</v>
      </c>
      <c r="AY606" s="1404">
        <v>0</v>
      </c>
      <c r="AZ606" s="1405" t="s">
        <v>407</v>
      </c>
      <c r="BA606" s="1405" t="s">
        <v>407</v>
      </c>
      <c r="BB606" s="1408"/>
      <c r="BC606" s="1408"/>
      <c r="BD606" s="1404">
        <v>0</v>
      </c>
      <c r="BE606" s="1405" t="s">
        <v>407</v>
      </c>
      <c r="BF606" s="1405" t="s">
        <v>407</v>
      </c>
      <c r="BG606" s="1404">
        <v>0</v>
      </c>
      <c r="BH606" s="1405" t="s">
        <v>407</v>
      </c>
      <c r="BI606" s="1405" t="s">
        <v>407</v>
      </c>
      <c r="BJ606" s="1404">
        <v>0</v>
      </c>
      <c r="BK606" s="1404">
        <v>0</v>
      </c>
      <c r="BL606" s="1404">
        <v>0</v>
      </c>
      <c r="BM606" s="1404">
        <v>0</v>
      </c>
      <c r="BN606" s="1408"/>
      <c r="BO606" s="1404">
        <v>0</v>
      </c>
      <c r="BP606" s="1405" t="s">
        <v>407</v>
      </c>
      <c r="BQ606" s="1405" t="s">
        <v>407</v>
      </c>
      <c r="BR606" s="1404">
        <v>1</v>
      </c>
      <c r="BS606" s="1405" t="s">
        <v>751</v>
      </c>
      <c r="BT606" s="1405" t="s">
        <v>407</v>
      </c>
      <c r="BU606" s="1405" t="s">
        <v>407</v>
      </c>
      <c r="BV606" s="1405" t="s">
        <v>1144</v>
      </c>
      <c r="BW606" s="1404">
        <v>1</v>
      </c>
      <c r="BX606" s="1405" t="s">
        <v>1382</v>
      </c>
      <c r="BY606" s="1405" t="s">
        <v>407</v>
      </c>
      <c r="BZ606" s="1405" t="s">
        <v>407</v>
      </c>
      <c r="CA606" s="1404">
        <v>0</v>
      </c>
      <c r="CB606" s="1405" t="s">
        <v>407</v>
      </c>
      <c r="CC606" s="1405" t="s">
        <v>677</v>
      </c>
      <c r="CD606" s="1404" t="b">
        <v>0</v>
      </c>
      <c r="CE606" s="1404" t="b">
        <v>0</v>
      </c>
      <c r="CF606" s="1404" t="b">
        <v>0</v>
      </c>
      <c r="CG606" s="1404" t="b">
        <v>0</v>
      </c>
      <c r="CH606" s="1404" t="b">
        <v>0</v>
      </c>
      <c r="CI606" s="1404" t="b">
        <v>0</v>
      </c>
      <c r="CJ606" s="1404" t="b">
        <v>1</v>
      </c>
      <c r="CK606" s="1404" t="b">
        <v>0</v>
      </c>
      <c r="CL606" s="1404" t="b">
        <v>0</v>
      </c>
      <c r="CM606" s="1405" t="s">
        <v>698</v>
      </c>
      <c r="CN606" s="1408"/>
      <c r="CO606" s="1408"/>
      <c r="CP606" s="1408"/>
      <c r="CQ606" s="1404">
        <v>1</v>
      </c>
      <c r="CR606" s="1408"/>
      <c r="CS606" s="1404">
        <v>1</v>
      </c>
      <c r="CT606" s="1405" t="s">
        <v>407</v>
      </c>
      <c r="CU606" s="1408"/>
    </row>
    <row r="607" spans="1:99" hidden="1" x14ac:dyDescent="0.2">
      <c r="A607" s="1404">
        <v>2024</v>
      </c>
      <c r="B607" s="1405" t="s">
        <v>180</v>
      </c>
      <c r="C607" s="1405" t="s">
        <v>768</v>
      </c>
      <c r="D607" s="1406">
        <v>1</v>
      </c>
      <c r="E607" s="1406">
        <v>0</v>
      </c>
      <c r="F607" s="1405" t="s">
        <v>75</v>
      </c>
      <c r="G607" s="1407" t="s">
        <v>737</v>
      </c>
      <c r="H607" s="1405" t="s">
        <v>407</v>
      </c>
      <c r="I607" s="1405" t="s">
        <v>694</v>
      </c>
      <c r="J607" s="1405" t="s">
        <v>307</v>
      </c>
      <c r="K607" s="1405" t="s">
        <v>769</v>
      </c>
      <c r="L607" s="1405" t="s">
        <v>407</v>
      </c>
      <c r="M607" s="1405" t="s">
        <v>407</v>
      </c>
      <c r="N607" s="1408"/>
      <c r="O607" s="1407">
        <v>126</v>
      </c>
      <c r="P607" s="1405" t="s">
        <v>695</v>
      </c>
      <c r="Q607" s="1405" t="s">
        <v>475</v>
      </c>
      <c r="R607" s="1409">
        <v>5480</v>
      </c>
      <c r="S607" s="1409">
        <v>2545</v>
      </c>
      <c r="T607" s="1409">
        <v>310</v>
      </c>
      <c r="U607" s="1407">
        <v>13768</v>
      </c>
      <c r="V607" s="1405" t="s">
        <v>696</v>
      </c>
      <c r="W607" s="1405" t="s">
        <v>738</v>
      </c>
      <c r="X607" s="1405" t="s">
        <v>739</v>
      </c>
      <c r="Y607" s="1405" t="s">
        <v>407</v>
      </c>
      <c r="Z607" s="1404">
        <v>1</v>
      </c>
      <c r="AA607" s="1404">
        <v>0</v>
      </c>
      <c r="AB607" s="1408"/>
      <c r="AC607" s="1408"/>
      <c r="AD607" s="1408"/>
      <c r="AE607" s="1408"/>
      <c r="AF607" s="1408"/>
      <c r="AG607" s="1408"/>
      <c r="AH607" s="1408"/>
      <c r="AI607" s="1406">
        <v>0</v>
      </c>
      <c r="AJ607" s="1408"/>
      <c r="AK607" s="1408"/>
      <c r="AL607" s="1408"/>
      <c r="AM607" s="1408"/>
      <c r="AN607" s="1408"/>
      <c r="AO607" s="1408"/>
      <c r="AP607" s="1408"/>
      <c r="AQ607" s="1406">
        <v>208520</v>
      </c>
      <c r="AR607" s="1404" t="s">
        <v>407</v>
      </c>
      <c r="AS607" s="1406">
        <v>571.28767123287673</v>
      </c>
      <c r="AT607" s="1406">
        <v>38.051094890510946</v>
      </c>
      <c r="AU607" s="1406">
        <v>0.10424957504249574</v>
      </c>
      <c r="AV607" s="1406">
        <v>1.1208658054962706</v>
      </c>
      <c r="AW607" s="1406">
        <v>3.0708652205377277E-3</v>
      </c>
      <c r="AX607" s="1405" t="s">
        <v>407</v>
      </c>
      <c r="AY607" s="1404">
        <v>0</v>
      </c>
      <c r="AZ607" s="1405" t="s">
        <v>407</v>
      </c>
      <c r="BA607" s="1405" t="s">
        <v>407</v>
      </c>
      <c r="BB607" s="1408"/>
      <c r="BC607" s="1408"/>
      <c r="BD607" s="1404">
        <v>0</v>
      </c>
      <c r="BE607" s="1405" t="s">
        <v>407</v>
      </c>
      <c r="BF607" s="1405" t="s">
        <v>407</v>
      </c>
      <c r="BG607" s="1404">
        <v>0</v>
      </c>
      <c r="BH607" s="1405" t="s">
        <v>407</v>
      </c>
      <c r="BI607" s="1405" t="s">
        <v>407</v>
      </c>
      <c r="BJ607" s="1404">
        <v>0</v>
      </c>
      <c r="BK607" s="1404">
        <v>0</v>
      </c>
      <c r="BL607" s="1404">
        <v>0</v>
      </c>
      <c r="BM607" s="1404">
        <v>0</v>
      </c>
      <c r="BN607" s="1408"/>
      <c r="BO607" s="1404">
        <v>0</v>
      </c>
      <c r="BP607" s="1405" t="s">
        <v>407</v>
      </c>
      <c r="BQ607" s="1405" t="s">
        <v>407</v>
      </c>
      <c r="BR607" s="1404">
        <v>1</v>
      </c>
      <c r="BS607" s="1405" t="s">
        <v>808</v>
      </c>
      <c r="BT607" s="1405" t="s">
        <v>407</v>
      </c>
      <c r="BU607" s="1405" t="s">
        <v>407</v>
      </c>
      <c r="BV607" s="1405" t="s">
        <v>1006</v>
      </c>
      <c r="BW607" s="1404">
        <v>1</v>
      </c>
      <c r="BX607" s="1405" t="s">
        <v>1353</v>
      </c>
      <c r="BY607" s="1405" t="s">
        <v>407</v>
      </c>
      <c r="BZ607" s="1405" t="s">
        <v>407</v>
      </c>
      <c r="CA607" s="1404">
        <v>0</v>
      </c>
      <c r="CB607" s="1405" t="s">
        <v>407</v>
      </c>
      <c r="CC607" s="1405" t="s">
        <v>677</v>
      </c>
      <c r="CD607" s="1404" t="b">
        <v>0</v>
      </c>
      <c r="CE607" s="1404" t="b">
        <v>0</v>
      </c>
      <c r="CF607" s="1404" t="b">
        <v>0</v>
      </c>
      <c r="CG607" s="1404" t="b">
        <v>0</v>
      </c>
      <c r="CH607" s="1404" t="b">
        <v>0</v>
      </c>
      <c r="CI607" s="1404" t="b">
        <v>0</v>
      </c>
      <c r="CJ607" s="1404" t="b">
        <v>1</v>
      </c>
      <c r="CK607" s="1404" t="b">
        <v>0</v>
      </c>
      <c r="CL607" s="1404" t="b">
        <v>0</v>
      </c>
      <c r="CM607" s="1405" t="s">
        <v>698</v>
      </c>
      <c r="CN607" s="1408"/>
      <c r="CO607" s="1408"/>
      <c r="CP607" s="1408"/>
      <c r="CQ607" s="1404">
        <v>1</v>
      </c>
      <c r="CR607" s="1408"/>
      <c r="CS607" s="1404">
        <v>1</v>
      </c>
      <c r="CT607" s="1405" t="s">
        <v>407</v>
      </c>
      <c r="CU607" s="1408"/>
    </row>
    <row r="608" spans="1:99" hidden="1" x14ac:dyDescent="0.2">
      <c r="A608" s="1404">
        <v>2024</v>
      </c>
      <c r="B608" s="1405" t="s">
        <v>180</v>
      </c>
      <c r="C608" s="1405" t="s">
        <v>747</v>
      </c>
      <c r="D608" s="1406">
        <v>1</v>
      </c>
      <c r="E608" s="1406">
        <v>0</v>
      </c>
      <c r="F608" s="1405" t="s">
        <v>75</v>
      </c>
      <c r="G608" s="1407" t="s">
        <v>737</v>
      </c>
      <c r="H608" s="1405" t="s">
        <v>407</v>
      </c>
      <c r="I608" s="1405" t="s">
        <v>694</v>
      </c>
      <c r="J608" s="1405" t="s">
        <v>307</v>
      </c>
      <c r="K608" s="1405" t="s">
        <v>748</v>
      </c>
      <c r="L608" s="1405" t="s">
        <v>407</v>
      </c>
      <c r="M608" s="1405" t="s">
        <v>407</v>
      </c>
      <c r="N608" s="1408"/>
      <c r="O608" s="1407">
        <v>126</v>
      </c>
      <c r="P608" s="1405" t="s">
        <v>695</v>
      </c>
      <c r="Q608" s="1405" t="s">
        <v>475</v>
      </c>
      <c r="R608" s="1409">
        <v>7696</v>
      </c>
      <c r="S608" s="1409">
        <v>5494</v>
      </c>
      <c r="T608" s="1409">
        <v>363</v>
      </c>
      <c r="U608" s="1407">
        <v>13768</v>
      </c>
      <c r="V608" s="1405" t="s">
        <v>696</v>
      </c>
      <c r="W608" s="1405" t="s">
        <v>738</v>
      </c>
      <c r="X608" s="1405" t="s">
        <v>739</v>
      </c>
      <c r="Y608" s="1405" t="s">
        <v>407</v>
      </c>
      <c r="Z608" s="1404">
        <v>1</v>
      </c>
      <c r="AA608" s="1404">
        <v>0</v>
      </c>
      <c r="AB608" s="1408"/>
      <c r="AC608" s="1408"/>
      <c r="AD608" s="1408"/>
      <c r="AE608" s="1408"/>
      <c r="AF608" s="1408"/>
      <c r="AG608" s="1408"/>
      <c r="AH608" s="1408"/>
      <c r="AI608" s="1406">
        <v>0</v>
      </c>
      <c r="AJ608" s="1408"/>
      <c r="AK608" s="1408"/>
      <c r="AL608" s="1408"/>
      <c r="AM608" s="1408"/>
      <c r="AN608" s="1408"/>
      <c r="AO608" s="1408"/>
      <c r="AP608" s="1408"/>
      <c r="AQ608" s="1406">
        <v>1555</v>
      </c>
      <c r="AR608" s="1404" t="s">
        <v>407</v>
      </c>
      <c r="AS608" s="1406">
        <v>4.2602739726027394</v>
      </c>
      <c r="AT608" s="1406">
        <v>0.20205301455301455</v>
      </c>
      <c r="AU608" s="1406">
        <v>5.5356990288497139E-4</v>
      </c>
      <c r="AV608" s="1406">
        <v>1.1208658054962706</v>
      </c>
      <c r="AW608" s="1406">
        <v>3.0708652205377277E-3</v>
      </c>
      <c r="AX608" s="1405" t="s">
        <v>407</v>
      </c>
      <c r="AY608" s="1404">
        <v>0</v>
      </c>
      <c r="AZ608" s="1405" t="s">
        <v>407</v>
      </c>
      <c r="BA608" s="1405" t="s">
        <v>407</v>
      </c>
      <c r="BB608" s="1408"/>
      <c r="BC608" s="1408"/>
      <c r="BD608" s="1404">
        <v>0</v>
      </c>
      <c r="BE608" s="1405" t="s">
        <v>407</v>
      </c>
      <c r="BF608" s="1405" t="s">
        <v>407</v>
      </c>
      <c r="BG608" s="1404">
        <v>0</v>
      </c>
      <c r="BH608" s="1405" t="s">
        <v>407</v>
      </c>
      <c r="BI608" s="1405" t="s">
        <v>407</v>
      </c>
      <c r="BJ608" s="1404">
        <v>0</v>
      </c>
      <c r="BK608" s="1404">
        <v>0</v>
      </c>
      <c r="BL608" s="1404">
        <v>0</v>
      </c>
      <c r="BM608" s="1404">
        <v>0</v>
      </c>
      <c r="BN608" s="1408"/>
      <c r="BO608" s="1404">
        <v>0</v>
      </c>
      <c r="BP608" s="1405" t="s">
        <v>407</v>
      </c>
      <c r="BQ608" s="1405" t="s">
        <v>407</v>
      </c>
      <c r="BR608" s="1404">
        <v>1</v>
      </c>
      <c r="BS608" s="1405" t="s">
        <v>808</v>
      </c>
      <c r="BT608" s="1405" t="s">
        <v>407</v>
      </c>
      <c r="BU608" s="1405" t="s">
        <v>407</v>
      </c>
      <c r="BV608" s="1405" t="s">
        <v>846</v>
      </c>
      <c r="BW608" s="1404">
        <v>1</v>
      </c>
      <c r="BX608" s="1405" t="s">
        <v>1359</v>
      </c>
      <c r="BY608" s="1405" t="s">
        <v>407</v>
      </c>
      <c r="BZ608" s="1405" t="s">
        <v>407</v>
      </c>
      <c r="CA608" s="1404">
        <v>0</v>
      </c>
      <c r="CB608" s="1405" t="s">
        <v>407</v>
      </c>
      <c r="CC608" s="1405" t="s">
        <v>677</v>
      </c>
      <c r="CD608" s="1404" t="b">
        <v>0</v>
      </c>
      <c r="CE608" s="1404" t="b">
        <v>0</v>
      </c>
      <c r="CF608" s="1404" t="b">
        <v>0</v>
      </c>
      <c r="CG608" s="1404" t="b">
        <v>0</v>
      </c>
      <c r="CH608" s="1404" t="b">
        <v>0</v>
      </c>
      <c r="CI608" s="1404" t="b">
        <v>0</v>
      </c>
      <c r="CJ608" s="1404" t="b">
        <v>1</v>
      </c>
      <c r="CK608" s="1404" t="b">
        <v>0</v>
      </c>
      <c r="CL608" s="1404" t="b">
        <v>0</v>
      </c>
      <c r="CM608" s="1405" t="s">
        <v>698</v>
      </c>
      <c r="CN608" s="1408"/>
      <c r="CO608" s="1408"/>
      <c r="CP608" s="1408"/>
      <c r="CQ608" s="1404">
        <v>1</v>
      </c>
      <c r="CR608" s="1408"/>
      <c r="CS608" s="1404">
        <v>1</v>
      </c>
      <c r="CT608" s="1405" t="s">
        <v>407</v>
      </c>
      <c r="CU608" s="1408"/>
    </row>
    <row r="609" spans="1:99" hidden="1" x14ac:dyDescent="0.2">
      <c r="A609" s="1404">
        <v>2024</v>
      </c>
      <c r="B609" s="1405" t="s">
        <v>185</v>
      </c>
      <c r="C609" s="1405" t="s">
        <v>1145</v>
      </c>
      <c r="D609" s="1406">
        <v>1</v>
      </c>
      <c r="E609" s="1406">
        <v>0</v>
      </c>
      <c r="F609" s="1405" t="s">
        <v>75</v>
      </c>
      <c r="G609" s="1407" t="s">
        <v>737</v>
      </c>
      <c r="H609" s="1405" t="s">
        <v>407</v>
      </c>
      <c r="I609" s="1405" t="s">
        <v>694</v>
      </c>
      <c r="J609" s="1405" t="s">
        <v>328</v>
      </c>
      <c r="K609" s="1405" t="s">
        <v>950</v>
      </c>
      <c r="L609" s="1405" t="s">
        <v>407</v>
      </c>
      <c r="M609" s="1405" t="s">
        <v>407</v>
      </c>
      <c r="N609" s="1408"/>
      <c r="O609" s="1407">
        <v>126</v>
      </c>
      <c r="P609" s="1405" t="s">
        <v>695</v>
      </c>
      <c r="Q609" s="1405" t="s">
        <v>480</v>
      </c>
      <c r="R609" s="1409">
        <v>20301</v>
      </c>
      <c r="S609" s="1409">
        <v>10009</v>
      </c>
      <c r="T609" s="1409">
        <v>1518</v>
      </c>
      <c r="U609" s="1407">
        <v>13768</v>
      </c>
      <c r="V609" s="1405" t="s">
        <v>696</v>
      </c>
      <c r="W609" s="1405" t="s">
        <v>738</v>
      </c>
      <c r="X609" s="1405" t="s">
        <v>739</v>
      </c>
      <c r="Y609" s="1405" t="s">
        <v>407</v>
      </c>
      <c r="Z609" s="1404">
        <v>1</v>
      </c>
      <c r="AA609" s="1404">
        <v>0</v>
      </c>
      <c r="AB609" s="1408"/>
      <c r="AC609" s="1408"/>
      <c r="AD609" s="1408"/>
      <c r="AE609" s="1408"/>
      <c r="AF609" s="1408"/>
      <c r="AG609" s="1408"/>
      <c r="AH609" s="1408"/>
      <c r="AI609" s="1406">
        <v>0</v>
      </c>
      <c r="AJ609" s="1408"/>
      <c r="AK609" s="1408"/>
      <c r="AL609" s="1408"/>
      <c r="AM609" s="1408"/>
      <c r="AN609" s="1408"/>
      <c r="AO609" s="1408"/>
      <c r="AP609" s="1408"/>
      <c r="AQ609" s="1406">
        <v>191880</v>
      </c>
      <c r="AR609" s="1404" t="s">
        <v>407</v>
      </c>
      <c r="AS609" s="1406">
        <v>525.69863013698625</v>
      </c>
      <c r="AT609" s="1406">
        <v>9.4517511452637795</v>
      </c>
      <c r="AU609" s="1406">
        <v>2.589520861716104E-2</v>
      </c>
      <c r="AV609" s="1406">
        <v>1.8021512965020878</v>
      </c>
      <c r="AW609" s="1406">
        <v>4.9374008123344868E-3</v>
      </c>
      <c r="AX609" s="1405" t="s">
        <v>407</v>
      </c>
      <c r="AY609" s="1404">
        <v>0</v>
      </c>
      <c r="AZ609" s="1405" t="s">
        <v>407</v>
      </c>
      <c r="BA609" s="1405" t="s">
        <v>407</v>
      </c>
      <c r="BB609" s="1408"/>
      <c r="BC609" s="1408"/>
      <c r="BD609" s="1404">
        <v>0</v>
      </c>
      <c r="BE609" s="1405" t="s">
        <v>407</v>
      </c>
      <c r="BF609" s="1405" t="s">
        <v>407</v>
      </c>
      <c r="BG609" s="1404">
        <v>0</v>
      </c>
      <c r="BH609" s="1405" t="s">
        <v>407</v>
      </c>
      <c r="BI609" s="1405" t="s">
        <v>407</v>
      </c>
      <c r="BJ609" s="1404">
        <v>0</v>
      </c>
      <c r="BK609" s="1404">
        <v>0</v>
      </c>
      <c r="BL609" s="1404">
        <v>0</v>
      </c>
      <c r="BM609" s="1404">
        <v>0</v>
      </c>
      <c r="BN609" s="1408"/>
      <c r="BO609" s="1404">
        <v>0</v>
      </c>
      <c r="BP609" s="1405" t="s">
        <v>407</v>
      </c>
      <c r="BQ609" s="1405" t="s">
        <v>407</v>
      </c>
      <c r="BR609" s="1404">
        <v>1</v>
      </c>
      <c r="BS609" s="1405" t="s">
        <v>751</v>
      </c>
      <c r="BT609" s="1405" t="s">
        <v>407</v>
      </c>
      <c r="BU609" s="1405" t="s">
        <v>407</v>
      </c>
      <c r="BV609" s="1405" t="s">
        <v>1146</v>
      </c>
      <c r="BW609" s="1404">
        <v>1</v>
      </c>
      <c r="BX609" s="1405" t="s">
        <v>1396</v>
      </c>
      <c r="BY609" s="1405" t="s">
        <v>407</v>
      </c>
      <c r="BZ609" s="1405" t="s">
        <v>407</v>
      </c>
      <c r="CA609" s="1404">
        <v>0</v>
      </c>
      <c r="CB609" s="1405" t="s">
        <v>407</v>
      </c>
      <c r="CC609" s="1405" t="s">
        <v>677</v>
      </c>
      <c r="CD609" s="1404" t="b">
        <v>0</v>
      </c>
      <c r="CE609" s="1404" t="b">
        <v>0</v>
      </c>
      <c r="CF609" s="1404" t="b">
        <v>0</v>
      </c>
      <c r="CG609" s="1404" t="b">
        <v>0</v>
      </c>
      <c r="CH609" s="1404" t="b">
        <v>0</v>
      </c>
      <c r="CI609" s="1404" t="b">
        <v>0</v>
      </c>
      <c r="CJ609" s="1404" t="b">
        <v>1</v>
      </c>
      <c r="CK609" s="1404" t="b">
        <v>0</v>
      </c>
      <c r="CL609" s="1404" t="b">
        <v>0</v>
      </c>
      <c r="CM609" s="1405" t="s">
        <v>698</v>
      </c>
      <c r="CN609" s="1408"/>
      <c r="CO609" s="1408"/>
      <c r="CP609" s="1408"/>
      <c r="CQ609" s="1404">
        <v>1</v>
      </c>
      <c r="CR609" s="1408"/>
      <c r="CS609" s="1404">
        <v>1</v>
      </c>
      <c r="CT609" s="1405" t="s">
        <v>407</v>
      </c>
      <c r="CU609" s="1408"/>
    </row>
    <row r="610" spans="1:99" hidden="1" x14ac:dyDescent="0.2">
      <c r="A610" s="1404">
        <v>2024</v>
      </c>
      <c r="B610" s="1405" t="s">
        <v>178</v>
      </c>
      <c r="C610" s="1405" t="s">
        <v>835</v>
      </c>
      <c r="D610" s="1406">
        <v>1</v>
      </c>
      <c r="E610" s="1406">
        <v>0</v>
      </c>
      <c r="F610" s="1405" t="s">
        <v>75</v>
      </c>
      <c r="G610" s="1407" t="s">
        <v>737</v>
      </c>
      <c r="H610" s="1405" t="s">
        <v>407</v>
      </c>
      <c r="I610" s="1405" t="s">
        <v>694</v>
      </c>
      <c r="J610" s="1405" t="s">
        <v>298</v>
      </c>
      <c r="K610" s="1405" t="s">
        <v>836</v>
      </c>
      <c r="L610" s="1405" t="s">
        <v>407</v>
      </c>
      <c r="M610" s="1405" t="s">
        <v>407</v>
      </c>
      <c r="N610" s="1408"/>
      <c r="O610" s="1407">
        <v>126</v>
      </c>
      <c r="P610" s="1405" t="s">
        <v>695</v>
      </c>
      <c r="Q610" s="1405" t="s">
        <v>473</v>
      </c>
      <c r="R610" s="1409">
        <v>2334</v>
      </c>
      <c r="S610" s="1409">
        <v>1044</v>
      </c>
      <c r="T610" s="1409">
        <v>123</v>
      </c>
      <c r="U610" s="1407">
        <v>13768</v>
      </c>
      <c r="V610" s="1405" t="s">
        <v>696</v>
      </c>
      <c r="W610" s="1405" t="s">
        <v>738</v>
      </c>
      <c r="X610" s="1405" t="s">
        <v>739</v>
      </c>
      <c r="Y610" s="1405" t="s">
        <v>407</v>
      </c>
      <c r="Z610" s="1404">
        <v>1</v>
      </c>
      <c r="AA610" s="1404">
        <v>0</v>
      </c>
      <c r="AB610" s="1408"/>
      <c r="AC610" s="1408"/>
      <c r="AD610" s="1408"/>
      <c r="AE610" s="1408"/>
      <c r="AF610" s="1408"/>
      <c r="AG610" s="1408"/>
      <c r="AH610" s="1408"/>
      <c r="AI610" s="1406">
        <v>0</v>
      </c>
      <c r="AJ610" s="1408"/>
      <c r="AK610" s="1408"/>
      <c r="AL610" s="1408"/>
      <c r="AM610" s="1408"/>
      <c r="AN610" s="1408"/>
      <c r="AO610" s="1408"/>
      <c r="AP610" s="1408"/>
      <c r="AQ610" s="1406">
        <v>147480</v>
      </c>
      <c r="AR610" s="1404" t="s">
        <v>407</v>
      </c>
      <c r="AS610" s="1406">
        <v>404.05479452054794</v>
      </c>
      <c r="AT610" s="1406">
        <v>63.18766066838046</v>
      </c>
      <c r="AU610" s="1406">
        <v>0.1731168785435081</v>
      </c>
      <c r="AV610" s="1406">
        <v>4.2901264262979613</v>
      </c>
      <c r="AW610" s="1406">
        <v>1.1753771030953318E-2</v>
      </c>
      <c r="AX610" s="1405" t="s">
        <v>407</v>
      </c>
      <c r="AY610" s="1404">
        <v>0</v>
      </c>
      <c r="AZ610" s="1405" t="s">
        <v>407</v>
      </c>
      <c r="BA610" s="1405" t="s">
        <v>407</v>
      </c>
      <c r="BB610" s="1408"/>
      <c r="BC610" s="1408"/>
      <c r="BD610" s="1404">
        <v>0</v>
      </c>
      <c r="BE610" s="1405" t="s">
        <v>407</v>
      </c>
      <c r="BF610" s="1405" t="s">
        <v>407</v>
      </c>
      <c r="BG610" s="1404">
        <v>0</v>
      </c>
      <c r="BH610" s="1405" t="s">
        <v>407</v>
      </c>
      <c r="BI610" s="1405" t="s">
        <v>407</v>
      </c>
      <c r="BJ610" s="1404">
        <v>0</v>
      </c>
      <c r="BK610" s="1404">
        <v>0</v>
      </c>
      <c r="BL610" s="1404">
        <v>0</v>
      </c>
      <c r="BM610" s="1404">
        <v>0</v>
      </c>
      <c r="BN610" s="1408"/>
      <c r="BO610" s="1404">
        <v>0</v>
      </c>
      <c r="BP610" s="1405" t="s">
        <v>407</v>
      </c>
      <c r="BQ610" s="1405" t="s">
        <v>407</v>
      </c>
      <c r="BR610" s="1404">
        <v>1</v>
      </c>
      <c r="BS610" s="1405" t="s">
        <v>713</v>
      </c>
      <c r="BT610" s="1405" t="s">
        <v>407</v>
      </c>
      <c r="BU610" s="1405" t="s">
        <v>407</v>
      </c>
      <c r="BV610" s="1405" t="s">
        <v>407</v>
      </c>
      <c r="BW610" s="1404">
        <v>1</v>
      </c>
      <c r="BX610" s="1405" t="s">
        <v>1391</v>
      </c>
      <c r="BY610" s="1405" t="s">
        <v>407</v>
      </c>
      <c r="BZ610" s="1405" t="s">
        <v>407</v>
      </c>
      <c r="CA610" s="1404">
        <v>0</v>
      </c>
      <c r="CB610" s="1405" t="s">
        <v>407</v>
      </c>
      <c r="CC610" s="1405" t="s">
        <v>677</v>
      </c>
      <c r="CD610" s="1404" t="b">
        <v>0</v>
      </c>
      <c r="CE610" s="1404" t="b">
        <v>0</v>
      </c>
      <c r="CF610" s="1404" t="b">
        <v>0</v>
      </c>
      <c r="CG610" s="1404" t="b">
        <v>0</v>
      </c>
      <c r="CH610" s="1404" t="b">
        <v>0</v>
      </c>
      <c r="CI610" s="1404" t="b">
        <v>0</v>
      </c>
      <c r="CJ610" s="1404" t="b">
        <v>1</v>
      </c>
      <c r="CK610" s="1404" t="b">
        <v>0</v>
      </c>
      <c r="CL610" s="1404" t="b">
        <v>0</v>
      </c>
      <c r="CM610" s="1405" t="s">
        <v>698</v>
      </c>
      <c r="CN610" s="1408"/>
      <c r="CO610" s="1408"/>
      <c r="CP610" s="1408"/>
      <c r="CQ610" s="1404">
        <v>1</v>
      </c>
      <c r="CR610" s="1408"/>
      <c r="CS610" s="1404">
        <v>1</v>
      </c>
      <c r="CT610" s="1405" t="s">
        <v>407</v>
      </c>
      <c r="CU610" s="1408"/>
    </row>
    <row r="611" spans="1:99" hidden="1" x14ac:dyDescent="0.2">
      <c r="A611" s="1404">
        <v>2024</v>
      </c>
      <c r="B611" s="1405" t="s">
        <v>185</v>
      </c>
      <c r="C611" s="1405" t="s">
        <v>798</v>
      </c>
      <c r="D611" s="1406">
        <v>1</v>
      </c>
      <c r="E611" s="1406">
        <v>0</v>
      </c>
      <c r="F611" s="1405" t="s">
        <v>75</v>
      </c>
      <c r="G611" s="1407" t="s">
        <v>737</v>
      </c>
      <c r="H611" s="1405" t="s">
        <v>407</v>
      </c>
      <c r="I611" s="1405" t="s">
        <v>694</v>
      </c>
      <c r="J611" s="1405" t="s">
        <v>328</v>
      </c>
      <c r="K611" s="1405" t="s">
        <v>799</v>
      </c>
      <c r="L611" s="1405" t="s">
        <v>407</v>
      </c>
      <c r="M611" s="1405" t="s">
        <v>407</v>
      </c>
      <c r="N611" s="1408"/>
      <c r="O611" s="1407">
        <v>126</v>
      </c>
      <c r="P611" s="1405" t="s">
        <v>695</v>
      </c>
      <c r="Q611" s="1405" t="s">
        <v>480</v>
      </c>
      <c r="R611" s="1409">
        <v>11840</v>
      </c>
      <c r="S611" s="1409">
        <v>4799</v>
      </c>
      <c r="T611" s="1409">
        <v>617</v>
      </c>
      <c r="U611" s="1407">
        <v>13768</v>
      </c>
      <c r="V611" s="1405" t="s">
        <v>696</v>
      </c>
      <c r="W611" s="1405" t="s">
        <v>738</v>
      </c>
      <c r="X611" s="1405" t="s">
        <v>739</v>
      </c>
      <c r="Y611" s="1405" t="s">
        <v>407</v>
      </c>
      <c r="Z611" s="1404">
        <v>1</v>
      </c>
      <c r="AA611" s="1404">
        <v>0</v>
      </c>
      <c r="AB611" s="1408"/>
      <c r="AC611" s="1408"/>
      <c r="AD611" s="1408"/>
      <c r="AE611" s="1408"/>
      <c r="AF611" s="1408"/>
      <c r="AG611" s="1406">
        <v>0</v>
      </c>
      <c r="AH611" s="1408"/>
      <c r="AI611" s="1406">
        <v>0</v>
      </c>
      <c r="AJ611" s="1408"/>
      <c r="AK611" s="1408"/>
      <c r="AL611" s="1408"/>
      <c r="AM611" s="1408"/>
      <c r="AN611" s="1408"/>
      <c r="AO611" s="1406">
        <v>1434379</v>
      </c>
      <c r="AP611" s="1408"/>
      <c r="AQ611" s="1406">
        <v>1434379</v>
      </c>
      <c r="AR611" s="1404" t="s">
        <v>407</v>
      </c>
      <c r="AS611" s="1406">
        <v>3929.8054794520549</v>
      </c>
      <c r="AT611" s="1406">
        <v>121.14687499999999</v>
      </c>
      <c r="AU611" s="1406">
        <v>0.33190924657534243</v>
      </c>
      <c r="AV611" s="1406">
        <v>1.8021512965020878</v>
      </c>
      <c r="AW611" s="1406">
        <v>4.9374008123344868E-3</v>
      </c>
      <c r="AX611" s="1405" t="s">
        <v>1141</v>
      </c>
      <c r="AY611" s="1404">
        <v>1</v>
      </c>
      <c r="AZ611" s="1405" t="s">
        <v>751</v>
      </c>
      <c r="BA611" s="1405" t="s">
        <v>407</v>
      </c>
      <c r="BB611" s="1408"/>
      <c r="BC611" s="1408"/>
      <c r="BD611" s="1404">
        <v>0</v>
      </c>
      <c r="BE611" s="1405" t="s">
        <v>407</v>
      </c>
      <c r="BF611" s="1405" t="s">
        <v>407</v>
      </c>
      <c r="BG611" s="1404">
        <v>0</v>
      </c>
      <c r="BH611" s="1405" t="s">
        <v>407</v>
      </c>
      <c r="BI611" s="1405" t="s">
        <v>407</v>
      </c>
      <c r="BJ611" s="1404">
        <v>0</v>
      </c>
      <c r="BK611" s="1404">
        <v>0</v>
      </c>
      <c r="BL611" s="1404">
        <v>0</v>
      </c>
      <c r="BM611" s="1404">
        <v>0</v>
      </c>
      <c r="BN611" s="1408"/>
      <c r="BO611" s="1404">
        <v>0</v>
      </c>
      <c r="BP611" s="1405" t="s">
        <v>407</v>
      </c>
      <c r="BQ611" s="1405" t="s">
        <v>407</v>
      </c>
      <c r="BR611" s="1404">
        <v>0</v>
      </c>
      <c r="BS611" s="1405" t="s">
        <v>407</v>
      </c>
      <c r="BT611" s="1405" t="s">
        <v>407</v>
      </c>
      <c r="BU611" s="1405" t="s">
        <v>407</v>
      </c>
      <c r="BV611" s="1405" t="s">
        <v>1375</v>
      </c>
      <c r="BW611" s="1404">
        <v>1</v>
      </c>
      <c r="BX611" s="1405" t="s">
        <v>1355</v>
      </c>
      <c r="BY611" s="1405" t="s">
        <v>407</v>
      </c>
      <c r="BZ611" s="1405" t="s">
        <v>407</v>
      </c>
      <c r="CA611" s="1404">
        <v>0</v>
      </c>
      <c r="CB611" s="1405" t="s">
        <v>407</v>
      </c>
      <c r="CC611" s="1405" t="s">
        <v>677</v>
      </c>
      <c r="CD611" s="1404" t="b">
        <v>0</v>
      </c>
      <c r="CE611" s="1404" t="b">
        <v>0</v>
      </c>
      <c r="CF611" s="1404" t="b">
        <v>0</v>
      </c>
      <c r="CG611" s="1404" t="b">
        <v>0</v>
      </c>
      <c r="CH611" s="1404" t="b">
        <v>0</v>
      </c>
      <c r="CI611" s="1404" t="b">
        <v>0</v>
      </c>
      <c r="CJ611" s="1404" t="b">
        <v>1</v>
      </c>
      <c r="CK611" s="1404" t="b">
        <v>0</v>
      </c>
      <c r="CL611" s="1404" t="b">
        <v>0</v>
      </c>
      <c r="CM611" s="1405" t="s">
        <v>750</v>
      </c>
      <c r="CN611" s="1408"/>
      <c r="CO611" s="1408"/>
      <c r="CP611" s="1408"/>
      <c r="CQ611" s="1404">
        <v>1</v>
      </c>
      <c r="CR611" s="1408"/>
      <c r="CS611" s="1404">
        <v>1</v>
      </c>
      <c r="CT611" s="1405" t="s">
        <v>407</v>
      </c>
      <c r="CU611" s="1408"/>
    </row>
    <row r="612" spans="1:99" hidden="1" x14ac:dyDescent="0.2">
      <c r="A612" s="1404">
        <v>2024</v>
      </c>
      <c r="B612" s="1405" t="s">
        <v>180</v>
      </c>
      <c r="C612" s="1405" t="s">
        <v>1253</v>
      </c>
      <c r="D612" s="1406">
        <v>1</v>
      </c>
      <c r="E612" s="1406">
        <v>0</v>
      </c>
      <c r="F612" s="1405" t="s">
        <v>75</v>
      </c>
      <c r="G612" s="1407" t="s">
        <v>737</v>
      </c>
      <c r="H612" s="1405" t="s">
        <v>407</v>
      </c>
      <c r="I612" s="1405" t="s">
        <v>694</v>
      </c>
      <c r="J612" s="1405" t="s">
        <v>307</v>
      </c>
      <c r="K612" s="1405" t="s">
        <v>1254</v>
      </c>
      <c r="L612" s="1405" t="s">
        <v>407</v>
      </c>
      <c r="M612" s="1405" t="s">
        <v>407</v>
      </c>
      <c r="N612" s="1408"/>
      <c r="O612" s="1407">
        <v>126</v>
      </c>
      <c r="P612" s="1405" t="s">
        <v>695</v>
      </c>
      <c r="Q612" s="1405" t="s">
        <v>475</v>
      </c>
      <c r="R612" s="1409">
        <v>10045</v>
      </c>
      <c r="S612" s="1409">
        <v>4253</v>
      </c>
      <c r="T612" s="1409">
        <v>390</v>
      </c>
      <c r="U612" s="1407">
        <v>13768</v>
      </c>
      <c r="V612" s="1405" t="s">
        <v>696</v>
      </c>
      <c r="W612" s="1405" t="s">
        <v>738</v>
      </c>
      <c r="X612" s="1405" t="s">
        <v>739</v>
      </c>
      <c r="Y612" s="1405" t="s">
        <v>407</v>
      </c>
      <c r="Z612" s="1404">
        <v>1</v>
      </c>
      <c r="AA612" s="1404">
        <v>0</v>
      </c>
      <c r="AB612" s="1408"/>
      <c r="AC612" s="1408"/>
      <c r="AD612" s="1408"/>
      <c r="AE612" s="1408"/>
      <c r="AF612" s="1408"/>
      <c r="AG612" s="1408"/>
      <c r="AH612" s="1408"/>
      <c r="AI612" s="1406">
        <v>0</v>
      </c>
      <c r="AJ612" s="1408"/>
      <c r="AK612" s="1408"/>
      <c r="AL612" s="1408"/>
      <c r="AM612" s="1408"/>
      <c r="AN612" s="1408"/>
      <c r="AO612" s="1408"/>
      <c r="AP612" s="1408"/>
      <c r="AQ612" s="1406">
        <v>19270</v>
      </c>
      <c r="AR612" s="1404" t="s">
        <v>407</v>
      </c>
      <c r="AS612" s="1406">
        <v>52.794520547945204</v>
      </c>
      <c r="AT612" s="1406">
        <v>1.9183673469387754</v>
      </c>
      <c r="AU612" s="1406">
        <v>5.2558009505171933E-3</v>
      </c>
      <c r="AV612" s="1406">
        <v>1.1208658054962706</v>
      </c>
      <c r="AW612" s="1406">
        <v>3.0708652205377277E-3</v>
      </c>
      <c r="AX612" s="1405" t="s">
        <v>407</v>
      </c>
      <c r="AY612" s="1404">
        <v>0</v>
      </c>
      <c r="AZ612" s="1405" t="s">
        <v>407</v>
      </c>
      <c r="BA612" s="1405" t="s">
        <v>407</v>
      </c>
      <c r="BB612" s="1408"/>
      <c r="BC612" s="1408"/>
      <c r="BD612" s="1404">
        <v>0</v>
      </c>
      <c r="BE612" s="1405" t="s">
        <v>407</v>
      </c>
      <c r="BF612" s="1405" t="s">
        <v>407</v>
      </c>
      <c r="BG612" s="1404">
        <v>0</v>
      </c>
      <c r="BH612" s="1405" t="s">
        <v>407</v>
      </c>
      <c r="BI612" s="1405" t="s">
        <v>407</v>
      </c>
      <c r="BJ612" s="1404">
        <v>0</v>
      </c>
      <c r="BK612" s="1404">
        <v>0</v>
      </c>
      <c r="BL612" s="1404">
        <v>0</v>
      </c>
      <c r="BM612" s="1404">
        <v>0</v>
      </c>
      <c r="BN612" s="1408"/>
      <c r="BO612" s="1404">
        <v>0</v>
      </c>
      <c r="BP612" s="1405" t="s">
        <v>407</v>
      </c>
      <c r="BQ612" s="1405" t="s">
        <v>407</v>
      </c>
      <c r="BR612" s="1404">
        <v>1</v>
      </c>
      <c r="BS612" s="1405" t="s">
        <v>808</v>
      </c>
      <c r="BT612" s="1405" t="s">
        <v>407</v>
      </c>
      <c r="BU612" s="1405" t="s">
        <v>407</v>
      </c>
      <c r="BV612" s="1405" t="s">
        <v>846</v>
      </c>
      <c r="BW612" s="1404">
        <v>1</v>
      </c>
      <c r="BX612" s="1405" t="s">
        <v>874</v>
      </c>
      <c r="BY612" s="1405" t="s">
        <v>407</v>
      </c>
      <c r="BZ612" s="1405" t="s">
        <v>407</v>
      </c>
      <c r="CA612" s="1404">
        <v>0</v>
      </c>
      <c r="CB612" s="1405" t="s">
        <v>407</v>
      </c>
      <c r="CC612" s="1405" t="s">
        <v>677</v>
      </c>
      <c r="CD612" s="1404" t="b">
        <v>0</v>
      </c>
      <c r="CE612" s="1404" t="b">
        <v>0</v>
      </c>
      <c r="CF612" s="1404" t="b">
        <v>0</v>
      </c>
      <c r="CG612" s="1404" t="b">
        <v>0</v>
      </c>
      <c r="CH612" s="1404" t="b">
        <v>0</v>
      </c>
      <c r="CI612" s="1404" t="b">
        <v>0</v>
      </c>
      <c r="CJ612" s="1404" t="b">
        <v>1</v>
      </c>
      <c r="CK612" s="1404" t="b">
        <v>0</v>
      </c>
      <c r="CL612" s="1404" t="b">
        <v>0</v>
      </c>
      <c r="CM612" s="1405" t="s">
        <v>698</v>
      </c>
      <c r="CN612" s="1408"/>
      <c r="CO612" s="1408"/>
      <c r="CP612" s="1408"/>
      <c r="CQ612" s="1404">
        <v>1</v>
      </c>
      <c r="CR612" s="1408"/>
      <c r="CS612" s="1404">
        <v>1</v>
      </c>
      <c r="CT612" s="1405" t="s">
        <v>407</v>
      </c>
      <c r="CU612" s="1408"/>
    </row>
    <row r="613" spans="1:99" hidden="1" x14ac:dyDescent="0.2">
      <c r="A613" s="1404">
        <v>2024</v>
      </c>
      <c r="B613" s="1405" t="s">
        <v>180</v>
      </c>
      <c r="C613" s="1405" t="s">
        <v>1354</v>
      </c>
      <c r="D613" s="1406">
        <v>1</v>
      </c>
      <c r="E613" s="1406">
        <v>0</v>
      </c>
      <c r="F613" s="1405" t="s">
        <v>75</v>
      </c>
      <c r="G613" s="1407" t="s">
        <v>737</v>
      </c>
      <c r="H613" s="1405" t="s">
        <v>407</v>
      </c>
      <c r="I613" s="1405" t="s">
        <v>694</v>
      </c>
      <c r="J613" s="1405" t="s">
        <v>307</v>
      </c>
      <c r="K613" s="1405" t="s">
        <v>945</v>
      </c>
      <c r="L613" s="1405" t="s">
        <v>407</v>
      </c>
      <c r="M613" s="1405" t="s">
        <v>407</v>
      </c>
      <c r="N613" s="1408"/>
      <c r="O613" s="1407">
        <v>126</v>
      </c>
      <c r="P613" s="1405" t="s">
        <v>695</v>
      </c>
      <c r="Q613" s="1405" t="s">
        <v>475</v>
      </c>
      <c r="R613" s="1409">
        <v>1509</v>
      </c>
      <c r="S613" s="1409">
        <v>1749</v>
      </c>
      <c r="T613" s="1409">
        <v>62</v>
      </c>
      <c r="U613" s="1407">
        <v>13768</v>
      </c>
      <c r="V613" s="1405" t="s">
        <v>696</v>
      </c>
      <c r="W613" s="1405" t="s">
        <v>738</v>
      </c>
      <c r="X613" s="1405" t="s">
        <v>739</v>
      </c>
      <c r="Y613" s="1405" t="s">
        <v>407</v>
      </c>
      <c r="Z613" s="1404">
        <v>1</v>
      </c>
      <c r="AA613" s="1404">
        <v>0</v>
      </c>
      <c r="AB613" s="1408"/>
      <c r="AC613" s="1408"/>
      <c r="AD613" s="1408"/>
      <c r="AE613" s="1408"/>
      <c r="AF613" s="1408"/>
      <c r="AG613" s="1406">
        <v>0</v>
      </c>
      <c r="AH613" s="1408"/>
      <c r="AI613" s="1406">
        <v>20643</v>
      </c>
      <c r="AJ613" s="1408"/>
      <c r="AK613" s="1408"/>
      <c r="AL613" s="1408"/>
      <c r="AM613" s="1408"/>
      <c r="AN613" s="1408"/>
      <c r="AO613" s="1406">
        <v>0</v>
      </c>
      <c r="AP613" s="1408"/>
      <c r="AQ613" s="1406">
        <v>41391</v>
      </c>
      <c r="AR613" s="1404" t="s">
        <v>407</v>
      </c>
      <c r="AS613" s="1406">
        <v>113.4</v>
      </c>
      <c r="AT613" s="1406">
        <v>27.429423459244532</v>
      </c>
      <c r="AU613" s="1406">
        <v>7.5149105367793234E-2</v>
      </c>
      <c r="AV613" s="1406">
        <v>1.1208658054962706</v>
      </c>
      <c r="AW613" s="1406">
        <v>3.0708652205377277E-3</v>
      </c>
      <c r="AX613" s="1405" t="s">
        <v>407</v>
      </c>
      <c r="AY613" s="1404">
        <v>1</v>
      </c>
      <c r="AZ613" s="1405" t="s">
        <v>749</v>
      </c>
      <c r="BA613" s="1405" t="s">
        <v>407</v>
      </c>
      <c r="BB613" s="1408"/>
      <c r="BC613" s="1408"/>
      <c r="BD613" s="1404">
        <v>0</v>
      </c>
      <c r="BE613" s="1405" t="s">
        <v>407</v>
      </c>
      <c r="BF613" s="1405" t="s">
        <v>407</v>
      </c>
      <c r="BG613" s="1404">
        <v>0</v>
      </c>
      <c r="BH613" s="1405" t="s">
        <v>407</v>
      </c>
      <c r="BI613" s="1405" t="s">
        <v>407</v>
      </c>
      <c r="BJ613" s="1404">
        <v>0</v>
      </c>
      <c r="BK613" s="1404">
        <v>0</v>
      </c>
      <c r="BL613" s="1404">
        <v>0</v>
      </c>
      <c r="BM613" s="1404">
        <v>0</v>
      </c>
      <c r="BN613" s="1408"/>
      <c r="BO613" s="1404">
        <v>0</v>
      </c>
      <c r="BP613" s="1405" t="s">
        <v>407</v>
      </c>
      <c r="BQ613" s="1405" t="s">
        <v>407</v>
      </c>
      <c r="BR613" s="1404">
        <v>0</v>
      </c>
      <c r="BS613" s="1405" t="s">
        <v>407</v>
      </c>
      <c r="BT613" s="1405" t="s">
        <v>407</v>
      </c>
      <c r="BU613" s="1405" t="s">
        <v>407</v>
      </c>
      <c r="BV613" s="1405" t="s">
        <v>407</v>
      </c>
      <c r="BW613" s="1404">
        <v>1</v>
      </c>
      <c r="BX613" s="1405" t="s">
        <v>1368</v>
      </c>
      <c r="BY613" s="1405" t="s">
        <v>407</v>
      </c>
      <c r="BZ613" s="1405" t="s">
        <v>407</v>
      </c>
      <c r="CA613" s="1404">
        <v>0</v>
      </c>
      <c r="CB613" s="1405" t="s">
        <v>407</v>
      </c>
      <c r="CC613" s="1405" t="s">
        <v>677</v>
      </c>
      <c r="CD613" s="1404" t="b">
        <v>0</v>
      </c>
      <c r="CE613" s="1404" t="b">
        <v>0</v>
      </c>
      <c r="CF613" s="1404" t="b">
        <v>0</v>
      </c>
      <c r="CG613" s="1404" t="b">
        <v>0</v>
      </c>
      <c r="CH613" s="1404" t="b">
        <v>0</v>
      </c>
      <c r="CI613" s="1404" t="b">
        <v>0</v>
      </c>
      <c r="CJ613" s="1404" t="b">
        <v>1</v>
      </c>
      <c r="CK613" s="1404" t="b">
        <v>0</v>
      </c>
      <c r="CL613" s="1404" t="b">
        <v>0</v>
      </c>
      <c r="CM613" s="1405" t="s">
        <v>750</v>
      </c>
      <c r="CN613" s="1408"/>
      <c r="CO613" s="1408"/>
      <c r="CP613" s="1408"/>
      <c r="CQ613" s="1404">
        <v>1</v>
      </c>
      <c r="CR613" s="1408"/>
      <c r="CS613" s="1404">
        <v>1</v>
      </c>
      <c r="CT613" s="1405" t="s">
        <v>407</v>
      </c>
      <c r="CU613" s="1408"/>
    </row>
    <row r="614" spans="1:99" hidden="1" x14ac:dyDescent="0.2">
      <c r="A614" s="1404">
        <v>2024</v>
      </c>
      <c r="B614" s="1405" t="s">
        <v>185</v>
      </c>
      <c r="C614" s="1405" t="s">
        <v>809</v>
      </c>
      <c r="D614" s="1406">
        <v>1</v>
      </c>
      <c r="E614" s="1406">
        <v>0</v>
      </c>
      <c r="F614" s="1405" t="s">
        <v>75</v>
      </c>
      <c r="G614" s="1407" t="s">
        <v>737</v>
      </c>
      <c r="H614" s="1405" t="s">
        <v>407</v>
      </c>
      <c r="I614" s="1405" t="s">
        <v>694</v>
      </c>
      <c r="J614" s="1405" t="s">
        <v>328</v>
      </c>
      <c r="K614" s="1405" t="s">
        <v>810</v>
      </c>
      <c r="L614" s="1405" t="s">
        <v>407</v>
      </c>
      <c r="M614" s="1405" t="s">
        <v>407</v>
      </c>
      <c r="N614" s="1408"/>
      <c r="O614" s="1407">
        <v>126</v>
      </c>
      <c r="P614" s="1405" t="s">
        <v>695</v>
      </c>
      <c r="Q614" s="1405" t="s">
        <v>480</v>
      </c>
      <c r="R614" s="1409">
        <v>40028</v>
      </c>
      <c r="S614" s="1409">
        <v>17674</v>
      </c>
      <c r="T614" s="1409">
        <v>1310</v>
      </c>
      <c r="U614" s="1407">
        <v>13768</v>
      </c>
      <c r="V614" s="1405" t="s">
        <v>696</v>
      </c>
      <c r="W614" s="1405" t="s">
        <v>738</v>
      </c>
      <c r="X614" s="1405" t="s">
        <v>739</v>
      </c>
      <c r="Y614" s="1405" t="s">
        <v>407</v>
      </c>
      <c r="Z614" s="1404">
        <v>1</v>
      </c>
      <c r="AA614" s="1404">
        <v>0</v>
      </c>
      <c r="AB614" s="1408"/>
      <c r="AC614" s="1408"/>
      <c r="AD614" s="1408"/>
      <c r="AE614" s="1408"/>
      <c r="AF614" s="1408"/>
      <c r="AG614" s="1408"/>
      <c r="AH614" s="1408"/>
      <c r="AI614" s="1406">
        <v>0</v>
      </c>
      <c r="AJ614" s="1408"/>
      <c r="AK614" s="1408"/>
      <c r="AL614" s="1408"/>
      <c r="AM614" s="1408"/>
      <c r="AN614" s="1408"/>
      <c r="AO614" s="1408"/>
      <c r="AP614" s="1408"/>
      <c r="AQ614" s="1406">
        <v>1942470</v>
      </c>
      <c r="AR614" s="1404" t="s">
        <v>407</v>
      </c>
      <c r="AS614" s="1406">
        <v>5321.8356164383558</v>
      </c>
      <c r="AT614" s="1406">
        <v>48.527780553612473</v>
      </c>
      <c r="AU614" s="1406">
        <v>0.13295282343455472</v>
      </c>
      <c r="AV614" s="1406">
        <v>1.8021512965020878</v>
      </c>
      <c r="AW614" s="1406">
        <v>4.9374008123344868E-3</v>
      </c>
      <c r="AX614" s="1405" t="s">
        <v>407</v>
      </c>
      <c r="AY614" s="1404">
        <v>0</v>
      </c>
      <c r="AZ614" s="1405" t="s">
        <v>407</v>
      </c>
      <c r="BA614" s="1405" t="s">
        <v>407</v>
      </c>
      <c r="BB614" s="1408"/>
      <c r="BC614" s="1408"/>
      <c r="BD614" s="1404">
        <v>0</v>
      </c>
      <c r="BE614" s="1405" t="s">
        <v>407</v>
      </c>
      <c r="BF614" s="1405" t="s">
        <v>407</v>
      </c>
      <c r="BG614" s="1404">
        <v>0</v>
      </c>
      <c r="BH614" s="1405" t="s">
        <v>407</v>
      </c>
      <c r="BI614" s="1405" t="s">
        <v>407</v>
      </c>
      <c r="BJ614" s="1404">
        <v>0</v>
      </c>
      <c r="BK614" s="1404">
        <v>0</v>
      </c>
      <c r="BL614" s="1404">
        <v>0</v>
      </c>
      <c r="BM614" s="1404">
        <v>0</v>
      </c>
      <c r="BN614" s="1408"/>
      <c r="BO614" s="1404">
        <v>0</v>
      </c>
      <c r="BP614" s="1405" t="s">
        <v>407</v>
      </c>
      <c r="BQ614" s="1405" t="s">
        <v>407</v>
      </c>
      <c r="BR614" s="1404">
        <v>1</v>
      </c>
      <c r="BS614" s="1405" t="s">
        <v>751</v>
      </c>
      <c r="BT614" s="1405" t="s">
        <v>407</v>
      </c>
      <c r="BU614" s="1405" t="s">
        <v>407</v>
      </c>
      <c r="BV614" s="1405" t="s">
        <v>793</v>
      </c>
      <c r="BW614" s="1404">
        <v>1</v>
      </c>
      <c r="BX614" s="1405" t="s">
        <v>1117</v>
      </c>
      <c r="BY614" s="1405" t="s">
        <v>407</v>
      </c>
      <c r="BZ614" s="1405" t="s">
        <v>407</v>
      </c>
      <c r="CA614" s="1404">
        <v>0</v>
      </c>
      <c r="CB614" s="1405" t="s">
        <v>407</v>
      </c>
      <c r="CC614" s="1405" t="s">
        <v>677</v>
      </c>
      <c r="CD614" s="1404" t="b">
        <v>0</v>
      </c>
      <c r="CE614" s="1404" t="b">
        <v>0</v>
      </c>
      <c r="CF614" s="1404" t="b">
        <v>0</v>
      </c>
      <c r="CG614" s="1404" t="b">
        <v>0</v>
      </c>
      <c r="CH614" s="1404" t="b">
        <v>0</v>
      </c>
      <c r="CI614" s="1404" t="b">
        <v>0</v>
      </c>
      <c r="CJ614" s="1404" t="b">
        <v>1</v>
      </c>
      <c r="CK614" s="1404" t="b">
        <v>0</v>
      </c>
      <c r="CL614" s="1404" t="b">
        <v>0</v>
      </c>
      <c r="CM614" s="1405" t="s">
        <v>698</v>
      </c>
      <c r="CN614" s="1408"/>
      <c r="CO614" s="1408"/>
      <c r="CP614" s="1408"/>
      <c r="CQ614" s="1404">
        <v>1</v>
      </c>
      <c r="CR614" s="1408"/>
      <c r="CS614" s="1404">
        <v>1</v>
      </c>
      <c r="CT614" s="1405" t="s">
        <v>407</v>
      </c>
      <c r="CU614" s="1408"/>
    </row>
    <row r="615" spans="1:99" hidden="1" x14ac:dyDescent="0.2">
      <c r="A615" s="1404">
        <v>2024</v>
      </c>
      <c r="B615" s="1405" t="s">
        <v>185</v>
      </c>
      <c r="C615" s="1405" t="s">
        <v>782</v>
      </c>
      <c r="D615" s="1406">
        <v>1</v>
      </c>
      <c r="E615" s="1406">
        <v>0</v>
      </c>
      <c r="F615" s="1405" t="s">
        <v>75</v>
      </c>
      <c r="G615" s="1407" t="s">
        <v>737</v>
      </c>
      <c r="H615" s="1405" t="s">
        <v>407</v>
      </c>
      <c r="I615" s="1405" t="s">
        <v>694</v>
      </c>
      <c r="J615" s="1405" t="s">
        <v>328</v>
      </c>
      <c r="K615" s="1405" t="s">
        <v>783</v>
      </c>
      <c r="L615" s="1405" t="s">
        <v>407</v>
      </c>
      <c r="M615" s="1405" t="s">
        <v>407</v>
      </c>
      <c r="N615" s="1408"/>
      <c r="O615" s="1407">
        <v>126</v>
      </c>
      <c r="P615" s="1405" t="s">
        <v>695</v>
      </c>
      <c r="Q615" s="1405" t="s">
        <v>480</v>
      </c>
      <c r="R615" s="1409">
        <v>23322</v>
      </c>
      <c r="S615" s="1409">
        <v>10767</v>
      </c>
      <c r="T615" s="1409">
        <v>1890</v>
      </c>
      <c r="U615" s="1407">
        <v>13768</v>
      </c>
      <c r="V615" s="1405" t="s">
        <v>696</v>
      </c>
      <c r="W615" s="1405" t="s">
        <v>738</v>
      </c>
      <c r="X615" s="1405" t="s">
        <v>739</v>
      </c>
      <c r="Y615" s="1405" t="s">
        <v>407</v>
      </c>
      <c r="Z615" s="1404">
        <v>1</v>
      </c>
      <c r="AA615" s="1404">
        <v>0</v>
      </c>
      <c r="AB615" s="1408"/>
      <c r="AC615" s="1408"/>
      <c r="AD615" s="1408"/>
      <c r="AE615" s="1408"/>
      <c r="AF615" s="1408"/>
      <c r="AG615" s="1408"/>
      <c r="AH615" s="1408"/>
      <c r="AI615" s="1406">
        <v>49170</v>
      </c>
      <c r="AJ615" s="1408"/>
      <c r="AK615" s="1408"/>
      <c r="AL615" s="1408"/>
      <c r="AM615" s="1408"/>
      <c r="AN615" s="1408"/>
      <c r="AO615" s="1408"/>
      <c r="AP615" s="1408"/>
      <c r="AQ615" s="1406">
        <v>271400</v>
      </c>
      <c r="AR615" s="1404" t="s">
        <v>407</v>
      </c>
      <c r="AS615" s="1406">
        <v>743.56164383561645</v>
      </c>
      <c r="AT615" s="1406">
        <v>11.637080867850099</v>
      </c>
      <c r="AU615" s="1406">
        <v>3.1882413336575613E-2</v>
      </c>
      <c r="AV615" s="1406">
        <v>1.8021512965020878</v>
      </c>
      <c r="AW615" s="1406">
        <v>4.9374008123344868E-3</v>
      </c>
      <c r="AX615" s="1405" t="s">
        <v>407</v>
      </c>
      <c r="AY615" s="1404">
        <v>0</v>
      </c>
      <c r="AZ615" s="1405" t="s">
        <v>407</v>
      </c>
      <c r="BA615" s="1405" t="s">
        <v>407</v>
      </c>
      <c r="BB615" s="1408"/>
      <c r="BC615" s="1408"/>
      <c r="BD615" s="1404">
        <v>0</v>
      </c>
      <c r="BE615" s="1405" t="s">
        <v>407</v>
      </c>
      <c r="BF615" s="1405" t="s">
        <v>407</v>
      </c>
      <c r="BG615" s="1404">
        <v>0</v>
      </c>
      <c r="BH615" s="1405" t="s">
        <v>407</v>
      </c>
      <c r="BI615" s="1405" t="s">
        <v>407</v>
      </c>
      <c r="BJ615" s="1404">
        <v>0</v>
      </c>
      <c r="BK615" s="1404">
        <v>0</v>
      </c>
      <c r="BL615" s="1404">
        <v>0</v>
      </c>
      <c r="BM615" s="1404">
        <v>0</v>
      </c>
      <c r="BN615" s="1408"/>
      <c r="BO615" s="1404">
        <v>0</v>
      </c>
      <c r="BP615" s="1405" t="s">
        <v>407</v>
      </c>
      <c r="BQ615" s="1405" t="s">
        <v>407</v>
      </c>
      <c r="BR615" s="1404">
        <v>1</v>
      </c>
      <c r="BS615" s="1405" t="s">
        <v>713</v>
      </c>
      <c r="BT615" s="1405" t="s">
        <v>407</v>
      </c>
      <c r="BU615" s="1405" t="s">
        <v>407</v>
      </c>
      <c r="BV615" s="1405" t="s">
        <v>1214</v>
      </c>
      <c r="BW615" s="1404">
        <v>1</v>
      </c>
      <c r="BX615" s="1405" t="s">
        <v>1352</v>
      </c>
      <c r="BY615" s="1405" t="s">
        <v>407</v>
      </c>
      <c r="BZ615" s="1405" t="s">
        <v>407</v>
      </c>
      <c r="CA615" s="1404">
        <v>0</v>
      </c>
      <c r="CB615" s="1405" t="s">
        <v>407</v>
      </c>
      <c r="CC615" s="1405" t="s">
        <v>677</v>
      </c>
      <c r="CD615" s="1404" t="b">
        <v>0</v>
      </c>
      <c r="CE615" s="1404" t="b">
        <v>0</v>
      </c>
      <c r="CF615" s="1404" t="b">
        <v>0</v>
      </c>
      <c r="CG615" s="1404" t="b">
        <v>0</v>
      </c>
      <c r="CH615" s="1404" t="b">
        <v>0</v>
      </c>
      <c r="CI615" s="1404" t="b">
        <v>0</v>
      </c>
      <c r="CJ615" s="1404" t="b">
        <v>1</v>
      </c>
      <c r="CK615" s="1404" t="b">
        <v>0</v>
      </c>
      <c r="CL615" s="1404" t="b">
        <v>0</v>
      </c>
      <c r="CM615" s="1405" t="s">
        <v>698</v>
      </c>
      <c r="CN615" s="1408"/>
      <c r="CO615" s="1408"/>
      <c r="CP615" s="1408"/>
      <c r="CQ615" s="1404">
        <v>1</v>
      </c>
      <c r="CR615" s="1408"/>
      <c r="CS615" s="1404">
        <v>1</v>
      </c>
      <c r="CT615" s="1405" t="s">
        <v>407</v>
      </c>
      <c r="CU615" s="1408"/>
    </row>
    <row r="616" spans="1:99" hidden="1" x14ac:dyDescent="0.2">
      <c r="A616" s="1404">
        <v>2024</v>
      </c>
      <c r="B616" s="1405" t="s">
        <v>178</v>
      </c>
      <c r="C616" s="1405" t="s">
        <v>825</v>
      </c>
      <c r="D616" s="1406">
        <v>1</v>
      </c>
      <c r="E616" s="1406">
        <v>0</v>
      </c>
      <c r="F616" s="1405" t="s">
        <v>75</v>
      </c>
      <c r="G616" s="1407" t="s">
        <v>737</v>
      </c>
      <c r="H616" s="1405" t="s">
        <v>407</v>
      </c>
      <c r="I616" s="1405" t="s">
        <v>694</v>
      </c>
      <c r="J616" s="1405" t="s">
        <v>298</v>
      </c>
      <c r="K616" s="1405" t="s">
        <v>826</v>
      </c>
      <c r="L616" s="1405" t="s">
        <v>407</v>
      </c>
      <c r="M616" s="1405" t="s">
        <v>407</v>
      </c>
      <c r="N616" s="1408"/>
      <c r="O616" s="1407">
        <v>126</v>
      </c>
      <c r="P616" s="1405" t="s">
        <v>695</v>
      </c>
      <c r="Q616" s="1405" t="s">
        <v>473</v>
      </c>
      <c r="R616" s="1409">
        <v>6551</v>
      </c>
      <c r="S616" s="1409">
        <v>3079</v>
      </c>
      <c r="T616" s="1409">
        <v>282</v>
      </c>
      <c r="U616" s="1407">
        <v>13768</v>
      </c>
      <c r="V616" s="1405" t="s">
        <v>696</v>
      </c>
      <c r="W616" s="1405" t="s">
        <v>738</v>
      </c>
      <c r="X616" s="1405" t="s">
        <v>739</v>
      </c>
      <c r="Y616" s="1405" t="s">
        <v>407</v>
      </c>
      <c r="Z616" s="1404">
        <v>1</v>
      </c>
      <c r="AA616" s="1404">
        <v>0</v>
      </c>
      <c r="AB616" s="1408"/>
      <c r="AC616" s="1408"/>
      <c r="AD616" s="1408"/>
      <c r="AE616" s="1408"/>
      <c r="AF616" s="1408"/>
      <c r="AG616" s="1408"/>
      <c r="AH616" s="1408"/>
      <c r="AI616" s="1406">
        <v>0</v>
      </c>
      <c r="AJ616" s="1408"/>
      <c r="AK616" s="1408"/>
      <c r="AL616" s="1408"/>
      <c r="AM616" s="1408"/>
      <c r="AN616" s="1408"/>
      <c r="AO616" s="1408"/>
      <c r="AP616" s="1408"/>
      <c r="AQ616" s="1406">
        <v>9480</v>
      </c>
      <c r="AR616" s="1404" t="s">
        <v>407</v>
      </c>
      <c r="AS616" s="1406">
        <v>25.972602739726028</v>
      </c>
      <c r="AT616" s="1406">
        <v>1.4471073118607847</v>
      </c>
      <c r="AU616" s="1406">
        <v>3.9646775667418754E-3</v>
      </c>
      <c r="AV616" s="1406">
        <v>4.2901264262979613</v>
      </c>
      <c r="AW616" s="1406">
        <v>1.1753771030953318E-2</v>
      </c>
      <c r="AX616" s="1405" t="s">
        <v>1389</v>
      </c>
      <c r="AY616" s="1404">
        <v>0</v>
      </c>
      <c r="AZ616" s="1405" t="s">
        <v>407</v>
      </c>
      <c r="BA616" s="1405" t="s">
        <v>407</v>
      </c>
      <c r="BB616" s="1408"/>
      <c r="BC616" s="1408"/>
      <c r="BD616" s="1404">
        <v>0</v>
      </c>
      <c r="BE616" s="1405" t="s">
        <v>407</v>
      </c>
      <c r="BF616" s="1405" t="s">
        <v>407</v>
      </c>
      <c r="BG616" s="1404">
        <v>0</v>
      </c>
      <c r="BH616" s="1405" t="s">
        <v>407</v>
      </c>
      <c r="BI616" s="1405" t="s">
        <v>407</v>
      </c>
      <c r="BJ616" s="1404">
        <v>0</v>
      </c>
      <c r="BK616" s="1404">
        <v>0</v>
      </c>
      <c r="BL616" s="1404">
        <v>0</v>
      </c>
      <c r="BM616" s="1404">
        <v>0</v>
      </c>
      <c r="BN616" s="1408"/>
      <c r="BO616" s="1404">
        <v>0</v>
      </c>
      <c r="BP616" s="1405" t="s">
        <v>407</v>
      </c>
      <c r="BQ616" s="1405" t="s">
        <v>407</v>
      </c>
      <c r="BR616" s="1404">
        <v>1</v>
      </c>
      <c r="BS616" s="1405" t="s">
        <v>808</v>
      </c>
      <c r="BT616" s="1405" t="s">
        <v>407</v>
      </c>
      <c r="BU616" s="1405" t="s">
        <v>407</v>
      </c>
      <c r="BV616" s="1405" t="s">
        <v>407</v>
      </c>
      <c r="BW616" s="1404">
        <v>1</v>
      </c>
      <c r="BX616" s="1405" t="s">
        <v>997</v>
      </c>
      <c r="BY616" s="1405" t="s">
        <v>407</v>
      </c>
      <c r="BZ616" s="1405" t="s">
        <v>407</v>
      </c>
      <c r="CA616" s="1404">
        <v>0</v>
      </c>
      <c r="CB616" s="1405" t="s">
        <v>407</v>
      </c>
      <c r="CC616" s="1405" t="s">
        <v>677</v>
      </c>
      <c r="CD616" s="1404" t="b">
        <v>0</v>
      </c>
      <c r="CE616" s="1404" t="b">
        <v>0</v>
      </c>
      <c r="CF616" s="1404" t="b">
        <v>0</v>
      </c>
      <c r="CG616" s="1404" t="b">
        <v>0</v>
      </c>
      <c r="CH616" s="1404" t="b">
        <v>0</v>
      </c>
      <c r="CI616" s="1404" t="b">
        <v>0</v>
      </c>
      <c r="CJ616" s="1404" t="b">
        <v>1</v>
      </c>
      <c r="CK616" s="1404" t="b">
        <v>0</v>
      </c>
      <c r="CL616" s="1404" t="b">
        <v>0</v>
      </c>
      <c r="CM616" s="1405" t="s">
        <v>698</v>
      </c>
      <c r="CN616" s="1408"/>
      <c r="CO616" s="1408"/>
      <c r="CP616" s="1408"/>
      <c r="CQ616" s="1404">
        <v>1</v>
      </c>
      <c r="CR616" s="1408"/>
      <c r="CS616" s="1404">
        <v>1</v>
      </c>
      <c r="CT616" s="1405" t="s">
        <v>407</v>
      </c>
      <c r="CU616" s="1408"/>
    </row>
    <row r="617" spans="1:99" hidden="1" x14ac:dyDescent="0.2">
      <c r="A617" s="1404">
        <v>2024</v>
      </c>
      <c r="B617" s="1405" t="s">
        <v>180</v>
      </c>
      <c r="C617" s="1405" t="s">
        <v>1364</v>
      </c>
      <c r="D617" s="1406">
        <v>1</v>
      </c>
      <c r="E617" s="1406">
        <v>0</v>
      </c>
      <c r="F617" s="1405" t="s">
        <v>75</v>
      </c>
      <c r="G617" s="1407" t="s">
        <v>737</v>
      </c>
      <c r="H617" s="1405" t="s">
        <v>407</v>
      </c>
      <c r="I617" s="1405" t="s">
        <v>694</v>
      </c>
      <c r="J617" s="1405" t="s">
        <v>307</v>
      </c>
      <c r="K617" s="1405" t="s">
        <v>1074</v>
      </c>
      <c r="L617" s="1405" t="s">
        <v>407</v>
      </c>
      <c r="M617" s="1405" t="s">
        <v>407</v>
      </c>
      <c r="N617" s="1408"/>
      <c r="O617" s="1407">
        <v>126</v>
      </c>
      <c r="P617" s="1405" t="s">
        <v>695</v>
      </c>
      <c r="Q617" s="1405" t="s">
        <v>475</v>
      </c>
      <c r="R617" s="1409">
        <v>2350</v>
      </c>
      <c r="S617" s="1409">
        <v>1087</v>
      </c>
      <c r="T617" s="1409">
        <v>89</v>
      </c>
      <c r="U617" s="1407">
        <v>13768</v>
      </c>
      <c r="V617" s="1405" t="s">
        <v>696</v>
      </c>
      <c r="W617" s="1405" t="s">
        <v>738</v>
      </c>
      <c r="X617" s="1405" t="s">
        <v>739</v>
      </c>
      <c r="Y617" s="1405" t="s">
        <v>407</v>
      </c>
      <c r="Z617" s="1404">
        <v>1</v>
      </c>
      <c r="AA617" s="1404">
        <v>0</v>
      </c>
      <c r="AB617" s="1408"/>
      <c r="AC617" s="1408"/>
      <c r="AD617" s="1408"/>
      <c r="AE617" s="1408"/>
      <c r="AF617" s="1408"/>
      <c r="AG617" s="1408"/>
      <c r="AH617" s="1408"/>
      <c r="AI617" s="1406">
        <v>2060</v>
      </c>
      <c r="AJ617" s="1408"/>
      <c r="AK617" s="1408"/>
      <c r="AL617" s="1408"/>
      <c r="AM617" s="1408"/>
      <c r="AN617" s="1408"/>
      <c r="AO617" s="1408"/>
      <c r="AP617" s="1408"/>
      <c r="AQ617" s="1406">
        <v>4070</v>
      </c>
      <c r="AR617" s="1404" t="s">
        <v>407</v>
      </c>
      <c r="AS617" s="1406">
        <v>11.150684931506849</v>
      </c>
      <c r="AT617" s="1406">
        <v>1.7319148936170212</v>
      </c>
      <c r="AU617" s="1406">
        <v>4.7449723112795101E-3</v>
      </c>
      <c r="AV617" s="1406">
        <v>1.1208658054962706</v>
      </c>
      <c r="AW617" s="1406">
        <v>3.0708652205377277E-3</v>
      </c>
      <c r="AX617" s="1405" t="s">
        <v>407</v>
      </c>
      <c r="AY617" s="1404">
        <v>0</v>
      </c>
      <c r="AZ617" s="1405" t="s">
        <v>407</v>
      </c>
      <c r="BA617" s="1405" t="s">
        <v>407</v>
      </c>
      <c r="BB617" s="1408"/>
      <c r="BC617" s="1408"/>
      <c r="BD617" s="1404">
        <v>0</v>
      </c>
      <c r="BE617" s="1405" t="s">
        <v>407</v>
      </c>
      <c r="BF617" s="1405" t="s">
        <v>407</v>
      </c>
      <c r="BG617" s="1404">
        <v>0</v>
      </c>
      <c r="BH617" s="1405" t="s">
        <v>407</v>
      </c>
      <c r="BI617" s="1405" t="s">
        <v>407</v>
      </c>
      <c r="BJ617" s="1404">
        <v>0</v>
      </c>
      <c r="BK617" s="1404">
        <v>0</v>
      </c>
      <c r="BL617" s="1404">
        <v>0</v>
      </c>
      <c r="BM617" s="1404">
        <v>0</v>
      </c>
      <c r="BN617" s="1408"/>
      <c r="BO617" s="1404">
        <v>0</v>
      </c>
      <c r="BP617" s="1405" t="s">
        <v>407</v>
      </c>
      <c r="BQ617" s="1405" t="s">
        <v>407</v>
      </c>
      <c r="BR617" s="1404">
        <v>1</v>
      </c>
      <c r="BS617" s="1405" t="s">
        <v>808</v>
      </c>
      <c r="BT617" s="1405" t="s">
        <v>407</v>
      </c>
      <c r="BU617" s="1405" t="s">
        <v>407</v>
      </c>
      <c r="BV617" s="1405" t="s">
        <v>1365</v>
      </c>
      <c r="BW617" s="1404">
        <v>1</v>
      </c>
      <c r="BX617" s="1405" t="s">
        <v>1366</v>
      </c>
      <c r="BY617" s="1405" t="s">
        <v>407</v>
      </c>
      <c r="BZ617" s="1405" t="s">
        <v>407</v>
      </c>
      <c r="CA617" s="1404">
        <v>0</v>
      </c>
      <c r="CB617" s="1405" t="s">
        <v>407</v>
      </c>
      <c r="CC617" s="1405" t="s">
        <v>677</v>
      </c>
      <c r="CD617" s="1404" t="b">
        <v>0</v>
      </c>
      <c r="CE617" s="1404" t="b">
        <v>0</v>
      </c>
      <c r="CF617" s="1404" t="b">
        <v>0</v>
      </c>
      <c r="CG617" s="1404" t="b">
        <v>0</v>
      </c>
      <c r="CH617" s="1404" t="b">
        <v>0</v>
      </c>
      <c r="CI617" s="1404" t="b">
        <v>0</v>
      </c>
      <c r="CJ617" s="1404" t="b">
        <v>1</v>
      </c>
      <c r="CK617" s="1404" t="b">
        <v>0</v>
      </c>
      <c r="CL617" s="1404" t="b">
        <v>0</v>
      </c>
      <c r="CM617" s="1405" t="s">
        <v>698</v>
      </c>
      <c r="CN617" s="1408"/>
      <c r="CO617" s="1408"/>
      <c r="CP617" s="1408"/>
      <c r="CQ617" s="1404">
        <v>1</v>
      </c>
      <c r="CR617" s="1408"/>
      <c r="CS617" s="1404">
        <v>1</v>
      </c>
      <c r="CT617" s="1405" t="s">
        <v>407</v>
      </c>
      <c r="CU617" s="1408"/>
    </row>
    <row r="618" spans="1:99" hidden="1" x14ac:dyDescent="0.2">
      <c r="A618" s="1404">
        <v>2024</v>
      </c>
      <c r="B618" s="1405" t="s">
        <v>180</v>
      </c>
      <c r="C618" s="1405" t="s">
        <v>773</v>
      </c>
      <c r="D618" s="1406">
        <v>1</v>
      </c>
      <c r="E618" s="1406">
        <v>0</v>
      </c>
      <c r="F618" s="1405" t="s">
        <v>75</v>
      </c>
      <c r="G618" s="1407" t="s">
        <v>737</v>
      </c>
      <c r="H618" s="1405" t="s">
        <v>407</v>
      </c>
      <c r="I618" s="1405" t="s">
        <v>694</v>
      </c>
      <c r="J618" s="1405" t="s">
        <v>307</v>
      </c>
      <c r="K618" s="1405" t="s">
        <v>746</v>
      </c>
      <c r="L618" s="1405" t="s">
        <v>609</v>
      </c>
      <c r="M618" s="1405" t="s">
        <v>407</v>
      </c>
      <c r="N618" s="1408"/>
      <c r="O618" s="1407">
        <v>126</v>
      </c>
      <c r="P618" s="1405" t="s">
        <v>695</v>
      </c>
      <c r="Q618" s="1405" t="s">
        <v>475</v>
      </c>
      <c r="R618" s="1409">
        <v>5438</v>
      </c>
      <c r="S618" s="1409">
        <v>2479</v>
      </c>
      <c r="T618" s="1409">
        <v>232</v>
      </c>
      <c r="U618" s="1407">
        <v>13768</v>
      </c>
      <c r="V618" s="1405" t="s">
        <v>696</v>
      </c>
      <c r="W618" s="1405" t="s">
        <v>738</v>
      </c>
      <c r="X618" s="1405" t="s">
        <v>739</v>
      </c>
      <c r="Y618" s="1405" t="s">
        <v>407</v>
      </c>
      <c r="Z618" s="1404">
        <v>1</v>
      </c>
      <c r="AA618" s="1404">
        <v>0</v>
      </c>
      <c r="AB618" s="1408"/>
      <c r="AC618" s="1408"/>
      <c r="AD618" s="1408"/>
      <c r="AE618" s="1408"/>
      <c r="AF618" s="1408"/>
      <c r="AG618" s="1408"/>
      <c r="AH618" s="1408"/>
      <c r="AI618" s="1406">
        <v>0</v>
      </c>
      <c r="AJ618" s="1408"/>
      <c r="AK618" s="1408"/>
      <c r="AL618" s="1408"/>
      <c r="AM618" s="1408"/>
      <c r="AN618" s="1408"/>
      <c r="AO618" s="1408"/>
      <c r="AP618" s="1408"/>
      <c r="AQ618" s="1406">
        <v>1130</v>
      </c>
      <c r="AR618" s="1404" t="s">
        <v>407</v>
      </c>
      <c r="AS618" s="1406">
        <v>3.095890410958904</v>
      </c>
      <c r="AT618" s="1406">
        <v>0.20779698418536227</v>
      </c>
      <c r="AU618" s="1406">
        <v>5.6930680598729394E-4</v>
      </c>
      <c r="AV618" s="1406">
        <v>1.1208658054962706</v>
      </c>
      <c r="AW618" s="1406">
        <v>3.0708652205377277E-3</v>
      </c>
      <c r="AX618" s="1405" t="s">
        <v>407</v>
      </c>
      <c r="AY618" s="1404">
        <v>0</v>
      </c>
      <c r="AZ618" s="1405" t="s">
        <v>407</v>
      </c>
      <c r="BA618" s="1405" t="s">
        <v>407</v>
      </c>
      <c r="BB618" s="1408"/>
      <c r="BC618" s="1408"/>
      <c r="BD618" s="1404">
        <v>0</v>
      </c>
      <c r="BE618" s="1405" t="s">
        <v>407</v>
      </c>
      <c r="BF618" s="1405" t="s">
        <v>407</v>
      </c>
      <c r="BG618" s="1404">
        <v>0</v>
      </c>
      <c r="BH618" s="1405" t="s">
        <v>407</v>
      </c>
      <c r="BI618" s="1405" t="s">
        <v>407</v>
      </c>
      <c r="BJ618" s="1404">
        <v>0</v>
      </c>
      <c r="BK618" s="1404">
        <v>0</v>
      </c>
      <c r="BL618" s="1404">
        <v>0</v>
      </c>
      <c r="BM618" s="1404">
        <v>0</v>
      </c>
      <c r="BN618" s="1408"/>
      <c r="BO618" s="1404">
        <v>0</v>
      </c>
      <c r="BP618" s="1405" t="s">
        <v>407</v>
      </c>
      <c r="BQ618" s="1405" t="s">
        <v>407</v>
      </c>
      <c r="BR618" s="1404">
        <v>1</v>
      </c>
      <c r="BS618" s="1405" t="s">
        <v>808</v>
      </c>
      <c r="BT618" s="1405" t="s">
        <v>407</v>
      </c>
      <c r="BU618" s="1405" t="s">
        <v>407</v>
      </c>
      <c r="BV618" s="1405" t="s">
        <v>890</v>
      </c>
      <c r="BW618" s="1404">
        <v>1</v>
      </c>
      <c r="BX618" s="1405" t="s">
        <v>918</v>
      </c>
      <c r="BY618" s="1405" t="s">
        <v>407</v>
      </c>
      <c r="BZ618" s="1405" t="s">
        <v>407</v>
      </c>
      <c r="CA618" s="1404">
        <v>0</v>
      </c>
      <c r="CB618" s="1405" t="s">
        <v>407</v>
      </c>
      <c r="CC618" s="1405" t="s">
        <v>677</v>
      </c>
      <c r="CD618" s="1404" t="b">
        <v>0</v>
      </c>
      <c r="CE618" s="1404" t="b">
        <v>0</v>
      </c>
      <c r="CF618" s="1404" t="b">
        <v>0</v>
      </c>
      <c r="CG618" s="1404" t="b">
        <v>0</v>
      </c>
      <c r="CH618" s="1404" t="b">
        <v>0</v>
      </c>
      <c r="CI618" s="1404" t="b">
        <v>0</v>
      </c>
      <c r="CJ618" s="1404" t="b">
        <v>1</v>
      </c>
      <c r="CK618" s="1404" t="b">
        <v>0</v>
      </c>
      <c r="CL618" s="1404" t="b">
        <v>0</v>
      </c>
      <c r="CM618" s="1405" t="s">
        <v>698</v>
      </c>
      <c r="CN618" s="1408"/>
      <c r="CO618" s="1408"/>
      <c r="CP618" s="1408"/>
      <c r="CQ618" s="1404">
        <v>1</v>
      </c>
      <c r="CR618" s="1408"/>
      <c r="CS618" s="1404">
        <v>1</v>
      </c>
      <c r="CT618" s="1405" t="s">
        <v>407</v>
      </c>
      <c r="CU618" s="1408"/>
    </row>
    <row r="619" spans="1:99" hidden="1" x14ac:dyDescent="0.2">
      <c r="A619" s="1404">
        <v>2024</v>
      </c>
      <c r="B619" s="1405" t="s">
        <v>185</v>
      </c>
      <c r="C619" s="1405" t="s">
        <v>480</v>
      </c>
      <c r="D619" s="1406">
        <v>1</v>
      </c>
      <c r="E619" s="1406">
        <v>0</v>
      </c>
      <c r="F619" s="1405" t="s">
        <v>75</v>
      </c>
      <c r="G619" s="1407" t="s">
        <v>737</v>
      </c>
      <c r="H619" s="1405" t="s">
        <v>407</v>
      </c>
      <c r="I619" s="1405" t="s">
        <v>694</v>
      </c>
      <c r="J619" s="1405" t="s">
        <v>328</v>
      </c>
      <c r="K619" s="1405" t="s">
        <v>792</v>
      </c>
      <c r="L619" s="1405" t="s">
        <v>407</v>
      </c>
      <c r="M619" s="1405" t="s">
        <v>407</v>
      </c>
      <c r="N619" s="1408"/>
      <c r="O619" s="1407">
        <v>126</v>
      </c>
      <c r="P619" s="1405" t="s">
        <v>695</v>
      </c>
      <c r="Q619" s="1405" t="s">
        <v>480</v>
      </c>
      <c r="R619" s="1409">
        <v>1366155</v>
      </c>
      <c r="S619" s="1409">
        <v>777340</v>
      </c>
      <c r="T619" s="1409">
        <v>137375</v>
      </c>
      <c r="U619" s="1407">
        <v>13768</v>
      </c>
      <c r="V619" s="1405" t="s">
        <v>696</v>
      </c>
      <c r="W619" s="1405" t="s">
        <v>738</v>
      </c>
      <c r="X619" s="1405" t="s">
        <v>739</v>
      </c>
      <c r="Y619" s="1405" t="s">
        <v>407</v>
      </c>
      <c r="Z619" s="1404">
        <v>1</v>
      </c>
      <c r="AA619" s="1404">
        <v>0</v>
      </c>
      <c r="AB619" s="1408"/>
      <c r="AC619" s="1408"/>
      <c r="AD619" s="1408"/>
      <c r="AE619" s="1408"/>
      <c r="AF619" s="1408"/>
      <c r="AG619" s="1408"/>
      <c r="AH619" s="1408"/>
      <c r="AI619" s="1406">
        <v>0</v>
      </c>
      <c r="AJ619" s="1408"/>
      <c r="AK619" s="1408"/>
      <c r="AL619" s="1408"/>
      <c r="AM619" s="1408"/>
      <c r="AN619" s="1408"/>
      <c r="AO619" s="1408"/>
      <c r="AP619" s="1408"/>
      <c r="AQ619" s="1406">
        <v>1604869</v>
      </c>
      <c r="AR619" s="1404" t="s">
        <v>407</v>
      </c>
      <c r="AS619" s="1406">
        <v>4396.9013698630133</v>
      </c>
      <c r="AT619" s="1406">
        <v>1.1747341992672866</v>
      </c>
      <c r="AU619" s="1406">
        <v>3.2184498610062645E-3</v>
      </c>
      <c r="AV619" s="1406">
        <v>1.8021512965020878</v>
      </c>
      <c r="AW619" s="1406">
        <v>4.9374008123344868E-3</v>
      </c>
      <c r="AX619" s="1405" t="s">
        <v>407</v>
      </c>
      <c r="AY619" s="1404">
        <v>0</v>
      </c>
      <c r="AZ619" s="1405" t="s">
        <v>407</v>
      </c>
      <c r="BA619" s="1405" t="s">
        <v>407</v>
      </c>
      <c r="BB619" s="1408"/>
      <c r="BC619" s="1408"/>
      <c r="BD619" s="1404">
        <v>0</v>
      </c>
      <c r="BE619" s="1405" t="s">
        <v>407</v>
      </c>
      <c r="BF619" s="1405" t="s">
        <v>407</v>
      </c>
      <c r="BG619" s="1404">
        <v>0</v>
      </c>
      <c r="BH619" s="1405" t="s">
        <v>407</v>
      </c>
      <c r="BI619" s="1405" t="s">
        <v>407</v>
      </c>
      <c r="BJ619" s="1404">
        <v>0</v>
      </c>
      <c r="BK619" s="1404">
        <v>0</v>
      </c>
      <c r="BL619" s="1404">
        <v>0</v>
      </c>
      <c r="BM619" s="1404">
        <v>0</v>
      </c>
      <c r="BN619" s="1408"/>
      <c r="BO619" s="1404">
        <v>0</v>
      </c>
      <c r="BP619" s="1405" t="s">
        <v>407</v>
      </c>
      <c r="BQ619" s="1405" t="s">
        <v>407</v>
      </c>
      <c r="BR619" s="1404">
        <v>1</v>
      </c>
      <c r="BS619" s="1405" t="s">
        <v>751</v>
      </c>
      <c r="BT619" s="1405" t="s">
        <v>407</v>
      </c>
      <c r="BU619" s="1405" t="s">
        <v>407</v>
      </c>
      <c r="BV619" s="1405" t="s">
        <v>793</v>
      </c>
      <c r="BW619" s="1404">
        <v>1</v>
      </c>
      <c r="BX619" s="1405" t="s">
        <v>1386</v>
      </c>
      <c r="BY619" s="1405" t="s">
        <v>407</v>
      </c>
      <c r="BZ619" s="1405" t="s">
        <v>407</v>
      </c>
      <c r="CA619" s="1404">
        <v>0</v>
      </c>
      <c r="CB619" s="1405" t="s">
        <v>407</v>
      </c>
      <c r="CC619" s="1405" t="s">
        <v>677</v>
      </c>
      <c r="CD619" s="1404" t="b">
        <v>0</v>
      </c>
      <c r="CE619" s="1404" t="b">
        <v>0</v>
      </c>
      <c r="CF619" s="1404" t="b">
        <v>0</v>
      </c>
      <c r="CG619" s="1404" t="b">
        <v>0</v>
      </c>
      <c r="CH619" s="1404" t="b">
        <v>0</v>
      </c>
      <c r="CI619" s="1404" t="b">
        <v>0</v>
      </c>
      <c r="CJ619" s="1404" t="b">
        <v>1</v>
      </c>
      <c r="CK619" s="1404" t="b">
        <v>0</v>
      </c>
      <c r="CL619" s="1404" t="b">
        <v>0</v>
      </c>
      <c r="CM619" s="1405" t="s">
        <v>698</v>
      </c>
      <c r="CN619" s="1408"/>
      <c r="CO619" s="1408"/>
      <c r="CP619" s="1408"/>
      <c r="CQ619" s="1404">
        <v>1</v>
      </c>
      <c r="CR619" s="1408"/>
      <c r="CS619" s="1404">
        <v>1</v>
      </c>
      <c r="CT619" s="1405" t="s">
        <v>407</v>
      </c>
      <c r="CU619" s="1408"/>
    </row>
    <row r="620" spans="1:99" hidden="1" x14ac:dyDescent="0.2">
      <c r="A620" s="1404">
        <v>2024</v>
      </c>
      <c r="B620" s="1405" t="s">
        <v>178</v>
      </c>
      <c r="C620" s="1405" t="s">
        <v>958</v>
      </c>
      <c r="D620" s="1406">
        <v>1</v>
      </c>
      <c r="E620" s="1406">
        <v>0</v>
      </c>
      <c r="F620" s="1405" t="s">
        <v>75</v>
      </c>
      <c r="G620" s="1407" t="s">
        <v>737</v>
      </c>
      <c r="H620" s="1405" t="s">
        <v>407</v>
      </c>
      <c r="I620" s="1405" t="s">
        <v>694</v>
      </c>
      <c r="J620" s="1405" t="s">
        <v>298</v>
      </c>
      <c r="K620" s="1405" t="s">
        <v>959</v>
      </c>
      <c r="L620" s="1405" t="s">
        <v>407</v>
      </c>
      <c r="M620" s="1405" t="s">
        <v>407</v>
      </c>
      <c r="N620" s="1408"/>
      <c r="O620" s="1407">
        <v>126</v>
      </c>
      <c r="P620" s="1405" t="s">
        <v>695</v>
      </c>
      <c r="Q620" s="1405" t="s">
        <v>473</v>
      </c>
      <c r="R620" s="1409">
        <v>4979</v>
      </c>
      <c r="S620" s="1409">
        <v>2096</v>
      </c>
      <c r="T620" s="1409">
        <v>242</v>
      </c>
      <c r="U620" s="1407">
        <v>13768</v>
      </c>
      <c r="V620" s="1405" t="s">
        <v>696</v>
      </c>
      <c r="W620" s="1405" t="s">
        <v>738</v>
      </c>
      <c r="X620" s="1405" t="s">
        <v>739</v>
      </c>
      <c r="Y620" s="1405" t="s">
        <v>407</v>
      </c>
      <c r="Z620" s="1404">
        <v>1</v>
      </c>
      <c r="AA620" s="1404">
        <v>0</v>
      </c>
      <c r="AB620" s="1408"/>
      <c r="AC620" s="1408"/>
      <c r="AD620" s="1408"/>
      <c r="AE620" s="1408"/>
      <c r="AF620" s="1408"/>
      <c r="AG620" s="1408"/>
      <c r="AH620" s="1408"/>
      <c r="AI620" s="1406">
        <v>0</v>
      </c>
      <c r="AJ620" s="1408"/>
      <c r="AK620" s="1408"/>
      <c r="AL620" s="1408"/>
      <c r="AM620" s="1408"/>
      <c r="AN620" s="1408"/>
      <c r="AO620" s="1408"/>
      <c r="AP620" s="1408"/>
      <c r="AQ620" s="1406">
        <v>87330</v>
      </c>
      <c r="AR620" s="1404" t="s">
        <v>407</v>
      </c>
      <c r="AS620" s="1406">
        <v>239.26027397260273</v>
      </c>
      <c r="AT620" s="1406">
        <v>17.539666599718821</v>
      </c>
      <c r="AU620" s="1406">
        <v>4.8053881095120057E-2</v>
      </c>
      <c r="AV620" s="1406">
        <v>4.2901264262979613</v>
      </c>
      <c r="AW620" s="1406">
        <v>1.1753771030953318E-2</v>
      </c>
      <c r="AX620" s="1405" t="s">
        <v>1160</v>
      </c>
      <c r="AY620" s="1404">
        <v>0</v>
      </c>
      <c r="AZ620" s="1405" t="s">
        <v>407</v>
      </c>
      <c r="BA620" s="1405" t="s">
        <v>407</v>
      </c>
      <c r="BB620" s="1408"/>
      <c r="BC620" s="1408"/>
      <c r="BD620" s="1404">
        <v>0</v>
      </c>
      <c r="BE620" s="1405" t="s">
        <v>407</v>
      </c>
      <c r="BF620" s="1405" t="s">
        <v>407</v>
      </c>
      <c r="BG620" s="1404">
        <v>0</v>
      </c>
      <c r="BH620" s="1405" t="s">
        <v>407</v>
      </c>
      <c r="BI620" s="1405" t="s">
        <v>407</v>
      </c>
      <c r="BJ620" s="1404">
        <v>0</v>
      </c>
      <c r="BK620" s="1404">
        <v>0</v>
      </c>
      <c r="BL620" s="1404">
        <v>0</v>
      </c>
      <c r="BM620" s="1404">
        <v>0</v>
      </c>
      <c r="BN620" s="1408"/>
      <c r="BO620" s="1404">
        <v>0</v>
      </c>
      <c r="BP620" s="1405" t="s">
        <v>407</v>
      </c>
      <c r="BQ620" s="1405" t="s">
        <v>407</v>
      </c>
      <c r="BR620" s="1404">
        <v>1</v>
      </c>
      <c r="BS620" s="1405" t="s">
        <v>808</v>
      </c>
      <c r="BT620" s="1405" t="s">
        <v>407</v>
      </c>
      <c r="BU620" s="1405" t="s">
        <v>407</v>
      </c>
      <c r="BV620" s="1405" t="s">
        <v>846</v>
      </c>
      <c r="BW620" s="1404">
        <v>1</v>
      </c>
      <c r="BX620" s="1405" t="s">
        <v>997</v>
      </c>
      <c r="BY620" s="1405" t="s">
        <v>407</v>
      </c>
      <c r="BZ620" s="1405" t="s">
        <v>407</v>
      </c>
      <c r="CA620" s="1404">
        <v>0</v>
      </c>
      <c r="CB620" s="1405" t="s">
        <v>407</v>
      </c>
      <c r="CC620" s="1405" t="s">
        <v>677</v>
      </c>
      <c r="CD620" s="1404" t="b">
        <v>0</v>
      </c>
      <c r="CE620" s="1404" t="b">
        <v>0</v>
      </c>
      <c r="CF620" s="1404" t="b">
        <v>0</v>
      </c>
      <c r="CG620" s="1404" t="b">
        <v>0</v>
      </c>
      <c r="CH620" s="1404" t="b">
        <v>0</v>
      </c>
      <c r="CI620" s="1404" t="b">
        <v>0</v>
      </c>
      <c r="CJ620" s="1404" t="b">
        <v>1</v>
      </c>
      <c r="CK620" s="1404" t="b">
        <v>0</v>
      </c>
      <c r="CL620" s="1404" t="b">
        <v>0</v>
      </c>
      <c r="CM620" s="1405" t="s">
        <v>698</v>
      </c>
      <c r="CN620" s="1408"/>
      <c r="CO620" s="1408"/>
      <c r="CP620" s="1408"/>
      <c r="CQ620" s="1404">
        <v>1</v>
      </c>
      <c r="CR620" s="1408"/>
      <c r="CS620" s="1404">
        <v>1</v>
      </c>
      <c r="CT620" s="1405" t="s">
        <v>407</v>
      </c>
      <c r="CU620" s="1408"/>
    </row>
    <row r="621" spans="1:99" hidden="1" x14ac:dyDescent="0.2">
      <c r="A621" s="1404">
        <v>2024</v>
      </c>
      <c r="B621" s="1405" t="s">
        <v>178</v>
      </c>
      <c r="C621" s="1405" t="s">
        <v>969</v>
      </c>
      <c r="D621" s="1406">
        <v>1</v>
      </c>
      <c r="E621" s="1406">
        <v>0</v>
      </c>
      <c r="F621" s="1405" t="s">
        <v>75</v>
      </c>
      <c r="G621" s="1407" t="s">
        <v>737</v>
      </c>
      <c r="H621" s="1405" t="s">
        <v>407</v>
      </c>
      <c r="I621" s="1405" t="s">
        <v>694</v>
      </c>
      <c r="J621" s="1405" t="s">
        <v>298</v>
      </c>
      <c r="K621" s="1405" t="s">
        <v>970</v>
      </c>
      <c r="L621" s="1405" t="s">
        <v>407</v>
      </c>
      <c r="M621" s="1405" t="s">
        <v>407</v>
      </c>
      <c r="N621" s="1408"/>
      <c r="O621" s="1407">
        <v>126</v>
      </c>
      <c r="P621" s="1405" t="s">
        <v>695</v>
      </c>
      <c r="Q621" s="1405" t="s">
        <v>473</v>
      </c>
      <c r="R621" s="1409">
        <v>25586</v>
      </c>
      <c r="S621" s="1409">
        <v>11819</v>
      </c>
      <c r="T621" s="1409">
        <v>1268</v>
      </c>
      <c r="U621" s="1407">
        <v>13768</v>
      </c>
      <c r="V621" s="1405" t="s">
        <v>696</v>
      </c>
      <c r="W621" s="1405" t="s">
        <v>738</v>
      </c>
      <c r="X621" s="1405" t="s">
        <v>739</v>
      </c>
      <c r="Y621" s="1405" t="s">
        <v>407</v>
      </c>
      <c r="Z621" s="1404">
        <v>1</v>
      </c>
      <c r="AA621" s="1404">
        <v>0</v>
      </c>
      <c r="AB621" s="1408"/>
      <c r="AC621" s="1408"/>
      <c r="AD621" s="1408"/>
      <c r="AE621" s="1408"/>
      <c r="AF621" s="1408"/>
      <c r="AG621" s="1408"/>
      <c r="AH621" s="1408"/>
      <c r="AI621" s="1406">
        <v>0</v>
      </c>
      <c r="AJ621" s="1408"/>
      <c r="AK621" s="1408"/>
      <c r="AL621" s="1408"/>
      <c r="AM621" s="1408"/>
      <c r="AN621" s="1408"/>
      <c r="AO621" s="1408"/>
      <c r="AP621" s="1408"/>
      <c r="AQ621" s="1406">
        <v>511850</v>
      </c>
      <c r="AR621" s="1404" t="s">
        <v>407</v>
      </c>
      <c r="AS621" s="1406">
        <v>1402.3287671232877</v>
      </c>
      <c r="AT621" s="1406">
        <v>20.005080903619167</v>
      </c>
      <c r="AU621" s="1406">
        <v>5.4808440831833331E-2</v>
      </c>
      <c r="AV621" s="1406">
        <v>4.2901264262979613</v>
      </c>
      <c r="AW621" s="1406">
        <v>1.1753771030953318E-2</v>
      </c>
      <c r="AX621" s="1405" t="s">
        <v>407</v>
      </c>
      <c r="AY621" s="1404">
        <v>0</v>
      </c>
      <c r="AZ621" s="1405" t="s">
        <v>407</v>
      </c>
      <c r="BA621" s="1405" t="s">
        <v>407</v>
      </c>
      <c r="BB621" s="1408"/>
      <c r="BC621" s="1408"/>
      <c r="BD621" s="1404">
        <v>0</v>
      </c>
      <c r="BE621" s="1405" t="s">
        <v>407</v>
      </c>
      <c r="BF621" s="1405" t="s">
        <v>407</v>
      </c>
      <c r="BG621" s="1404">
        <v>0</v>
      </c>
      <c r="BH621" s="1405" t="s">
        <v>407</v>
      </c>
      <c r="BI621" s="1405" t="s">
        <v>407</v>
      </c>
      <c r="BJ621" s="1404">
        <v>0</v>
      </c>
      <c r="BK621" s="1404">
        <v>0</v>
      </c>
      <c r="BL621" s="1404">
        <v>0</v>
      </c>
      <c r="BM621" s="1404">
        <v>0</v>
      </c>
      <c r="BN621" s="1408"/>
      <c r="BO621" s="1404">
        <v>0</v>
      </c>
      <c r="BP621" s="1405" t="s">
        <v>407</v>
      </c>
      <c r="BQ621" s="1405" t="s">
        <v>407</v>
      </c>
      <c r="BR621" s="1404">
        <v>1</v>
      </c>
      <c r="BS621" s="1405" t="s">
        <v>713</v>
      </c>
      <c r="BT621" s="1405" t="s">
        <v>407</v>
      </c>
      <c r="BU621" s="1405" t="s">
        <v>407</v>
      </c>
      <c r="BV621" s="1405" t="s">
        <v>1351</v>
      </c>
      <c r="BW621" s="1404">
        <v>1</v>
      </c>
      <c r="BX621" s="1405" t="s">
        <v>253</v>
      </c>
      <c r="BY621" s="1405" t="s">
        <v>407</v>
      </c>
      <c r="BZ621" s="1405" t="s">
        <v>407</v>
      </c>
      <c r="CA621" s="1404">
        <v>0</v>
      </c>
      <c r="CB621" s="1405" t="s">
        <v>407</v>
      </c>
      <c r="CC621" s="1405" t="s">
        <v>677</v>
      </c>
      <c r="CD621" s="1404" t="b">
        <v>0</v>
      </c>
      <c r="CE621" s="1404" t="b">
        <v>0</v>
      </c>
      <c r="CF621" s="1404" t="b">
        <v>0</v>
      </c>
      <c r="CG621" s="1404" t="b">
        <v>0</v>
      </c>
      <c r="CH621" s="1404" t="b">
        <v>0</v>
      </c>
      <c r="CI621" s="1404" t="b">
        <v>0</v>
      </c>
      <c r="CJ621" s="1404" t="b">
        <v>1</v>
      </c>
      <c r="CK621" s="1404" t="b">
        <v>0</v>
      </c>
      <c r="CL621" s="1404" t="b">
        <v>0</v>
      </c>
      <c r="CM621" s="1405" t="s">
        <v>698</v>
      </c>
      <c r="CN621" s="1408"/>
      <c r="CO621" s="1408"/>
      <c r="CP621" s="1408"/>
      <c r="CQ621" s="1404">
        <v>1</v>
      </c>
      <c r="CR621" s="1408"/>
      <c r="CS621" s="1404">
        <v>1</v>
      </c>
      <c r="CT621" s="1405" t="s">
        <v>407</v>
      </c>
      <c r="CU621" s="1408"/>
    </row>
    <row r="622" spans="1:99" hidden="1" x14ac:dyDescent="0.2">
      <c r="A622" s="1404">
        <v>2024</v>
      </c>
      <c r="B622" s="1405" t="s">
        <v>179</v>
      </c>
      <c r="C622" s="1405" t="s">
        <v>474</v>
      </c>
      <c r="D622" s="1406">
        <v>1</v>
      </c>
      <c r="E622" s="1406">
        <v>0</v>
      </c>
      <c r="F622" s="1405" t="s">
        <v>75</v>
      </c>
      <c r="G622" s="1407" t="s">
        <v>737</v>
      </c>
      <c r="H622" s="1405" t="s">
        <v>407</v>
      </c>
      <c r="I622" s="1405" t="s">
        <v>694</v>
      </c>
      <c r="J622" s="1405" t="s">
        <v>303</v>
      </c>
      <c r="K622" s="1405" t="s">
        <v>1018</v>
      </c>
      <c r="L622" s="1405" t="s">
        <v>407</v>
      </c>
      <c r="M622" s="1405" t="s">
        <v>407</v>
      </c>
      <c r="N622" s="1408"/>
      <c r="O622" s="1407">
        <v>126</v>
      </c>
      <c r="P622" s="1405" t="s">
        <v>695</v>
      </c>
      <c r="Q622" s="1405" t="s">
        <v>474</v>
      </c>
      <c r="R622" s="1409">
        <v>199949</v>
      </c>
      <c r="S622" s="1409">
        <v>96263</v>
      </c>
      <c r="T622" s="1409">
        <v>22757</v>
      </c>
      <c r="U622" s="1407">
        <v>13768</v>
      </c>
      <c r="V622" s="1405" t="s">
        <v>696</v>
      </c>
      <c r="W622" s="1405" t="s">
        <v>738</v>
      </c>
      <c r="X622" s="1405" t="s">
        <v>739</v>
      </c>
      <c r="Y622" s="1405" t="s">
        <v>407</v>
      </c>
      <c r="Z622" s="1404">
        <v>1</v>
      </c>
      <c r="AA622" s="1404">
        <v>0</v>
      </c>
      <c r="AB622" s="1408"/>
      <c r="AC622" s="1408"/>
      <c r="AD622" s="1408"/>
      <c r="AE622" s="1408"/>
      <c r="AF622" s="1408"/>
      <c r="AG622" s="1408"/>
      <c r="AH622" s="1408"/>
      <c r="AI622" s="1406">
        <v>0</v>
      </c>
      <c r="AJ622" s="1408"/>
      <c r="AK622" s="1408"/>
      <c r="AL622" s="1408"/>
      <c r="AM622" s="1408"/>
      <c r="AN622" s="1408"/>
      <c r="AO622" s="1408"/>
      <c r="AP622" s="1408"/>
      <c r="AQ622" s="1406">
        <v>786911</v>
      </c>
      <c r="AR622" s="1404" t="s">
        <v>407</v>
      </c>
      <c r="AS622" s="1406">
        <v>2155.9205479452053</v>
      </c>
      <c r="AT622" s="1406">
        <v>3.935558567434696</v>
      </c>
      <c r="AU622" s="1406">
        <v>1.0782352239547112E-2</v>
      </c>
      <c r="AV622" s="1406">
        <v>3.0749712906492026</v>
      </c>
      <c r="AW622" s="1406">
        <v>8.424578878490966E-3</v>
      </c>
      <c r="AX622" s="1405" t="s">
        <v>407</v>
      </c>
      <c r="AY622" s="1404">
        <v>0</v>
      </c>
      <c r="AZ622" s="1405" t="s">
        <v>407</v>
      </c>
      <c r="BA622" s="1405" t="s">
        <v>407</v>
      </c>
      <c r="BB622" s="1408"/>
      <c r="BC622" s="1408"/>
      <c r="BD622" s="1404">
        <v>0</v>
      </c>
      <c r="BE622" s="1405" t="s">
        <v>407</v>
      </c>
      <c r="BF622" s="1405" t="s">
        <v>407</v>
      </c>
      <c r="BG622" s="1404">
        <v>0</v>
      </c>
      <c r="BH622" s="1405" t="s">
        <v>407</v>
      </c>
      <c r="BI622" s="1405" t="s">
        <v>407</v>
      </c>
      <c r="BJ622" s="1404">
        <v>0</v>
      </c>
      <c r="BK622" s="1404">
        <v>0</v>
      </c>
      <c r="BL622" s="1404">
        <v>0</v>
      </c>
      <c r="BM622" s="1404">
        <v>0</v>
      </c>
      <c r="BN622" s="1408"/>
      <c r="BO622" s="1404">
        <v>0</v>
      </c>
      <c r="BP622" s="1405" t="s">
        <v>407</v>
      </c>
      <c r="BQ622" s="1405" t="s">
        <v>407</v>
      </c>
      <c r="BR622" s="1404">
        <v>1</v>
      </c>
      <c r="BS622" s="1405" t="s">
        <v>808</v>
      </c>
      <c r="BT622" s="1405" t="s">
        <v>407</v>
      </c>
      <c r="BU622" s="1405" t="s">
        <v>407</v>
      </c>
      <c r="BV622" s="1405" t="s">
        <v>1006</v>
      </c>
      <c r="BW622" s="1404">
        <v>1</v>
      </c>
      <c r="BX622" s="1405" t="s">
        <v>859</v>
      </c>
      <c r="BY622" s="1405" t="s">
        <v>407</v>
      </c>
      <c r="BZ622" s="1405" t="s">
        <v>407</v>
      </c>
      <c r="CA622" s="1404">
        <v>0</v>
      </c>
      <c r="CB622" s="1405" t="s">
        <v>407</v>
      </c>
      <c r="CC622" s="1405" t="s">
        <v>677</v>
      </c>
      <c r="CD622" s="1404" t="b">
        <v>0</v>
      </c>
      <c r="CE622" s="1404" t="b">
        <v>0</v>
      </c>
      <c r="CF622" s="1404" t="b">
        <v>0</v>
      </c>
      <c r="CG622" s="1404" t="b">
        <v>0</v>
      </c>
      <c r="CH622" s="1404" t="b">
        <v>0</v>
      </c>
      <c r="CI622" s="1404" t="b">
        <v>0</v>
      </c>
      <c r="CJ622" s="1404" t="b">
        <v>1</v>
      </c>
      <c r="CK622" s="1404" t="b">
        <v>0</v>
      </c>
      <c r="CL622" s="1404" t="b">
        <v>0</v>
      </c>
      <c r="CM622" s="1405" t="s">
        <v>698</v>
      </c>
      <c r="CN622" s="1408"/>
      <c r="CO622" s="1408"/>
      <c r="CP622" s="1408"/>
      <c r="CQ622" s="1404">
        <v>1</v>
      </c>
      <c r="CR622" s="1408"/>
      <c r="CS622" s="1404">
        <v>1</v>
      </c>
      <c r="CT622" s="1405" t="s">
        <v>407</v>
      </c>
      <c r="CU622" s="1408"/>
    </row>
    <row r="623" spans="1:99" hidden="1" x14ac:dyDescent="0.2">
      <c r="A623" s="1404">
        <v>2024</v>
      </c>
      <c r="B623" s="1405" t="s">
        <v>178</v>
      </c>
      <c r="C623" s="1405" t="s">
        <v>966</v>
      </c>
      <c r="D623" s="1406">
        <v>1</v>
      </c>
      <c r="E623" s="1406">
        <v>0</v>
      </c>
      <c r="F623" s="1405" t="s">
        <v>75</v>
      </c>
      <c r="G623" s="1407" t="s">
        <v>737</v>
      </c>
      <c r="H623" s="1405" t="s">
        <v>407</v>
      </c>
      <c r="I623" s="1405" t="s">
        <v>694</v>
      </c>
      <c r="J623" s="1405" t="s">
        <v>298</v>
      </c>
      <c r="K623" s="1405" t="s">
        <v>967</v>
      </c>
      <c r="L623" s="1405" t="s">
        <v>407</v>
      </c>
      <c r="M623" s="1405" t="s">
        <v>407</v>
      </c>
      <c r="N623" s="1408"/>
      <c r="O623" s="1407">
        <v>126</v>
      </c>
      <c r="P623" s="1405" t="s">
        <v>695</v>
      </c>
      <c r="Q623" s="1405" t="s">
        <v>473</v>
      </c>
      <c r="R623" s="1409">
        <v>10045</v>
      </c>
      <c r="S623" s="1409">
        <v>4436</v>
      </c>
      <c r="T623" s="1409">
        <v>257</v>
      </c>
      <c r="U623" s="1407">
        <v>13768</v>
      </c>
      <c r="V623" s="1405" t="s">
        <v>696</v>
      </c>
      <c r="W623" s="1405" t="s">
        <v>738</v>
      </c>
      <c r="X623" s="1405" t="s">
        <v>739</v>
      </c>
      <c r="Y623" s="1405" t="s">
        <v>407</v>
      </c>
      <c r="Z623" s="1404">
        <v>1</v>
      </c>
      <c r="AA623" s="1404">
        <v>0</v>
      </c>
      <c r="AB623" s="1408"/>
      <c r="AC623" s="1408"/>
      <c r="AD623" s="1408"/>
      <c r="AE623" s="1408"/>
      <c r="AF623" s="1408"/>
      <c r="AG623" s="1408"/>
      <c r="AH623" s="1408"/>
      <c r="AI623" s="1406">
        <v>7700</v>
      </c>
      <c r="AJ623" s="1408"/>
      <c r="AK623" s="1408"/>
      <c r="AL623" s="1408"/>
      <c r="AM623" s="1408"/>
      <c r="AN623" s="1408"/>
      <c r="AO623" s="1408"/>
      <c r="AP623" s="1408"/>
      <c r="AQ623" s="1406">
        <v>12720</v>
      </c>
      <c r="AR623" s="1404" t="s">
        <v>407</v>
      </c>
      <c r="AS623" s="1406">
        <v>34.849315068493148</v>
      </c>
      <c r="AT623" s="1406">
        <v>1.2663016426082627</v>
      </c>
      <c r="AU623" s="1406">
        <v>3.4693195687897607E-3</v>
      </c>
      <c r="AV623" s="1406">
        <v>4.2901264262979613</v>
      </c>
      <c r="AW623" s="1406">
        <v>1.1753771030953318E-2</v>
      </c>
      <c r="AX623" s="1405" t="s">
        <v>407</v>
      </c>
      <c r="AY623" s="1404">
        <v>0</v>
      </c>
      <c r="AZ623" s="1405" t="s">
        <v>407</v>
      </c>
      <c r="BA623" s="1405" t="s">
        <v>407</v>
      </c>
      <c r="BB623" s="1408"/>
      <c r="BC623" s="1408"/>
      <c r="BD623" s="1404">
        <v>0</v>
      </c>
      <c r="BE623" s="1405" t="s">
        <v>407</v>
      </c>
      <c r="BF623" s="1405" t="s">
        <v>407</v>
      </c>
      <c r="BG623" s="1404">
        <v>0</v>
      </c>
      <c r="BH623" s="1405" t="s">
        <v>407</v>
      </c>
      <c r="BI623" s="1405" t="s">
        <v>407</v>
      </c>
      <c r="BJ623" s="1404">
        <v>0</v>
      </c>
      <c r="BK623" s="1404">
        <v>0</v>
      </c>
      <c r="BL623" s="1404">
        <v>0</v>
      </c>
      <c r="BM623" s="1404">
        <v>0</v>
      </c>
      <c r="BN623" s="1408"/>
      <c r="BO623" s="1404">
        <v>0</v>
      </c>
      <c r="BP623" s="1405" t="s">
        <v>407</v>
      </c>
      <c r="BQ623" s="1405" t="s">
        <v>407</v>
      </c>
      <c r="BR623" s="1404">
        <v>1</v>
      </c>
      <c r="BS623" s="1405" t="s">
        <v>951</v>
      </c>
      <c r="BT623" s="1405" t="s">
        <v>407</v>
      </c>
      <c r="BU623" s="1405" t="s">
        <v>407</v>
      </c>
      <c r="BV623" s="1405" t="s">
        <v>1200</v>
      </c>
      <c r="BW623" s="1404">
        <v>1</v>
      </c>
      <c r="BX623" s="1405" t="s">
        <v>968</v>
      </c>
      <c r="BY623" s="1405" t="s">
        <v>407</v>
      </c>
      <c r="BZ623" s="1405" t="s">
        <v>407</v>
      </c>
      <c r="CA623" s="1404">
        <v>0</v>
      </c>
      <c r="CB623" s="1405" t="s">
        <v>407</v>
      </c>
      <c r="CC623" s="1405" t="s">
        <v>677</v>
      </c>
      <c r="CD623" s="1404" t="b">
        <v>0</v>
      </c>
      <c r="CE623" s="1404" t="b">
        <v>0</v>
      </c>
      <c r="CF623" s="1404" t="b">
        <v>0</v>
      </c>
      <c r="CG623" s="1404" t="b">
        <v>0</v>
      </c>
      <c r="CH623" s="1404" t="b">
        <v>0</v>
      </c>
      <c r="CI623" s="1404" t="b">
        <v>0</v>
      </c>
      <c r="CJ623" s="1404" t="b">
        <v>1</v>
      </c>
      <c r="CK623" s="1404" t="b">
        <v>0</v>
      </c>
      <c r="CL623" s="1404" t="b">
        <v>0</v>
      </c>
      <c r="CM623" s="1405" t="s">
        <v>698</v>
      </c>
      <c r="CN623" s="1408"/>
      <c r="CO623" s="1408"/>
      <c r="CP623" s="1408"/>
      <c r="CQ623" s="1404">
        <v>1</v>
      </c>
      <c r="CR623" s="1408"/>
      <c r="CS623" s="1404">
        <v>1</v>
      </c>
      <c r="CT623" s="1405" t="s">
        <v>407</v>
      </c>
      <c r="CU623" s="1408"/>
    </row>
    <row r="624" spans="1:99" hidden="1" x14ac:dyDescent="0.2">
      <c r="A624" s="1404">
        <v>2024</v>
      </c>
      <c r="B624" s="1405" t="s">
        <v>178</v>
      </c>
      <c r="C624" s="1405" t="s">
        <v>963</v>
      </c>
      <c r="D624" s="1406">
        <v>1</v>
      </c>
      <c r="E624" s="1406">
        <v>0</v>
      </c>
      <c r="F624" s="1405" t="s">
        <v>75</v>
      </c>
      <c r="G624" s="1407" t="s">
        <v>737</v>
      </c>
      <c r="H624" s="1405" t="s">
        <v>407</v>
      </c>
      <c r="I624" s="1405" t="s">
        <v>694</v>
      </c>
      <c r="J624" s="1405" t="s">
        <v>298</v>
      </c>
      <c r="K624" s="1405" t="s">
        <v>964</v>
      </c>
      <c r="L624" s="1405" t="s">
        <v>407</v>
      </c>
      <c r="M624" s="1405" t="s">
        <v>407</v>
      </c>
      <c r="N624" s="1408"/>
      <c r="O624" s="1407">
        <v>126</v>
      </c>
      <c r="P624" s="1405" t="s">
        <v>695</v>
      </c>
      <c r="Q624" s="1405" t="s">
        <v>473</v>
      </c>
      <c r="R624" s="1409">
        <v>4570</v>
      </c>
      <c r="S624" s="1409">
        <v>2950</v>
      </c>
      <c r="T624" s="1409">
        <v>185</v>
      </c>
      <c r="U624" s="1407">
        <v>13768</v>
      </c>
      <c r="V624" s="1405" t="s">
        <v>696</v>
      </c>
      <c r="W624" s="1405" t="s">
        <v>738</v>
      </c>
      <c r="X624" s="1405" t="s">
        <v>739</v>
      </c>
      <c r="Y624" s="1405" t="s">
        <v>407</v>
      </c>
      <c r="Z624" s="1404">
        <v>1</v>
      </c>
      <c r="AA624" s="1404">
        <v>0</v>
      </c>
      <c r="AB624" s="1408"/>
      <c r="AC624" s="1408"/>
      <c r="AD624" s="1408"/>
      <c r="AE624" s="1408"/>
      <c r="AF624" s="1408"/>
      <c r="AG624" s="1408"/>
      <c r="AH624" s="1408"/>
      <c r="AI624" s="1406">
        <v>0</v>
      </c>
      <c r="AJ624" s="1408"/>
      <c r="AK624" s="1408"/>
      <c r="AL624" s="1408"/>
      <c r="AM624" s="1408"/>
      <c r="AN624" s="1408"/>
      <c r="AO624" s="1408"/>
      <c r="AP624" s="1408"/>
      <c r="AQ624" s="1406">
        <v>68</v>
      </c>
      <c r="AR624" s="1404" t="s">
        <v>407</v>
      </c>
      <c r="AS624" s="1406">
        <v>0.18630136986301371</v>
      </c>
      <c r="AT624" s="1406">
        <v>1.4879649890590809E-2</v>
      </c>
      <c r="AU624" s="1406">
        <v>4.0766164083810438E-5</v>
      </c>
      <c r="AV624" s="1406">
        <v>4.2901264262979613</v>
      </c>
      <c r="AW624" s="1406">
        <v>1.1753771030953318E-2</v>
      </c>
      <c r="AX624" s="1405" t="s">
        <v>1338</v>
      </c>
      <c r="AY624" s="1404">
        <v>0</v>
      </c>
      <c r="AZ624" s="1405" t="s">
        <v>407</v>
      </c>
      <c r="BA624" s="1405" t="s">
        <v>407</v>
      </c>
      <c r="BB624" s="1408"/>
      <c r="BC624" s="1408"/>
      <c r="BD624" s="1404">
        <v>0</v>
      </c>
      <c r="BE624" s="1405" t="s">
        <v>407</v>
      </c>
      <c r="BF624" s="1405" t="s">
        <v>407</v>
      </c>
      <c r="BG624" s="1404">
        <v>0</v>
      </c>
      <c r="BH624" s="1405" t="s">
        <v>407</v>
      </c>
      <c r="BI624" s="1405" t="s">
        <v>407</v>
      </c>
      <c r="BJ624" s="1404">
        <v>0</v>
      </c>
      <c r="BK624" s="1404">
        <v>0</v>
      </c>
      <c r="BL624" s="1404">
        <v>0</v>
      </c>
      <c r="BM624" s="1404">
        <v>0</v>
      </c>
      <c r="BN624" s="1408"/>
      <c r="BO624" s="1404">
        <v>0</v>
      </c>
      <c r="BP624" s="1405" t="s">
        <v>407</v>
      </c>
      <c r="BQ624" s="1405" t="s">
        <v>407</v>
      </c>
      <c r="BR624" s="1404">
        <v>1</v>
      </c>
      <c r="BS624" s="1405" t="s">
        <v>713</v>
      </c>
      <c r="BT624" s="1405" t="s">
        <v>407</v>
      </c>
      <c r="BU624" s="1405" t="s">
        <v>407</v>
      </c>
      <c r="BV624" s="1405" t="s">
        <v>407</v>
      </c>
      <c r="BW624" s="1404">
        <v>1</v>
      </c>
      <c r="BX624" s="1405" t="s">
        <v>965</v>
      </c>
      <c r="BY624" s="1405" t="s">
        <v>407</v>
      </c>
      <c r="BZ624" s="1405" t="s">
        <v>407</v>
      </c>
      <c r="CA624" s="1404">
        <v>0</v>
      </c>
      <c r="CB624" s="1405" t="s">
        <v>407</v>
      </c>
      <c r="CC624" s="1405" t="s">
        <v>677</v>
      </c>
      <c r="CD624" s="1404" t="b">
        <v>0</v>
      </c>
      <c r="CE624" s="1404" t="b">
        <v>0</v>
      </c>
      <c r="CF624" s="1404" t="b">
        <v>0</v>
      </c>
      <c r="CG624" s="1404" t="b">
        <v>0</v>
      </c>
      <c r="CH624" s="1404" t="b">
        <v>0</v>
      </c>
      <c r="CI624" s="1404" t="b">
        <v>0</v>
      </c>
      <c r="CJ624" s="1404" t="b">
        <v>1</v>
      </c>
      <c r="CK624" s="1404" t="b">
        <v>0</v>
      </c>
      <c r="CL624" s="1404" t="b">
        <v>0</v>
      </c>
      <c r="CM624" s="1405" t="s">
        <v>698</v>
      </c>
      <c r="CN624" s="1408"/>
      <c r="CO624" s="1408"/>
      <c r="CP624" s="1408"/>
      <c r="CQ624" s="1404">
        <v>1</v>
      </c>
      <c r="CR624" s="1408"/>
      <c r="CS624" s="1404">
        <v>1</v>
      </c>
      <c r="CT624" s="1405" t="s">
        <v>407</v>
      </c>
      <c r="CU624" s="1408"/>
    </row>
    <row r="625" spans="1:99" hidden="1" x14ac:dyDescent="0.2">
      <c r="A625" s="1404">
        <v>2024</v>
      </c>
      <c r="B625" s="1405" t="s">
        <v>178</v>
      </c>
      <c r="C625" s="1405" t="s">
        <v>960</v>
      </c>
      <c r="D625" s="1406">
        <v>1</v>
      </c>
      <c r="E625" s="1406">
        <v>0</v>
      </c>
      <c r="F625" s="1405" t="s">
        <v>75</v>
      </c>
      <c r="G625" s="1407" t="s">
        <v>737</v>
      </c>
      <c r="H625" s="1405" t="s">
        <v>407</v>
      </c>
      <c r="I625" s="1405" t="s">
        <v>694</v>
      </c>
      <c r="J625" s="1405" t="s">
        <v>298</v>
      </c>
      <c r="K625" s="1405" t="s">
        <v>961</v>
      </c>
      <c r="L625" s="1405" t="s">
        <v>407</v>
      </c>
      <c r="M625" s="1405" t="s">
        <v>407</v>
      </c>
      <c r="N625" s="1408"/>
      <c r="O625" s="1407">
        <v>126</v>
      </c>
      <c r="P625" s="1405" t="s">
        <v>695</v>
      </c>
      <c r="Q625" s="1405" t="s">
        <v>473</v>
      </c>
      <c r="R625" s="1409">
        <v>5901</v>
      </c>
      <c r="S625" s="1409">
        <v>2780</v>
      </c>
      <c r="T625" s="1409">
        <v>319</v>
      </c>
      <c r="U625" s="1407">
        <v>13768</v>
      </c>
      <c r="V625" s="1405" t="s">
        <v>696</v>
      </c>
      <c r="W625" s="1405" t="s">
        <v>738</v>
      </c>
      <c r="X625" s="1405" t="s">
        <v>739</v>
      </c>
      <c r="Y625" s="1405" t="s">
        <v>407</v>
      </c>
      <c r="Z625" s="1404">
        <v>1</v>
      </c>
      <c r="AA625" s="1404">
        <v>0</v>
      </c>
      <c r="AB625" s="1408"/>
      <c r="AC625" s="1408"/>
      <c r="AD625" s="1408"/>
      <c r="AE625" s="1408"/>
      <c r="AF625" s="1408"/>
      <c r="AG625" s="1408"/>
      <c r="AH625" s="1408"/>
      <c r="AI625" s="1406">
        <v>0</v>
      </c>
      <c r="AJ625" s="1408"/>
      <c r="AK625" s="1408"/>
      <c r="AL625" s="1408"/>
      <c r="AM625" s="1408"/>
      <c r="AN625" s="1408"/>
      <c r="AO625" s="1408"/>
      <c r="AP625" s="1408"/>
      <c r="AQ625" s="1406">
        <v>14820</v>
      </c>
      <c r="AR625" s="1404" t="s">
        <v>407</v>
      </c>
      <c r="AS625" s="1406">
        <v>40.602739726027394</v>
      </c>
      <c r="AT625" s="1406">
        <v>2.5114387391967461</v>
      </c>
      <c r="AU625" s="1406">
        <v>6.8806540799910849E-3</v>
      </c>
      <c r="AV625" s="1406">
        <v>4.2901264262979613</v>
      </c>
      <c r="AW625" s="1406">
        <v>1.1753771030953318E-2</v>
      </c>
      <c r="AX625" s="1405" t="s">
        <v>1346</v>
      </c>
      <c r="AY625" s="1404">
        <v>0</v>
      </c>
      <c r="AZ625" s="1405" t="s">
        <v>407</v>
      </c>
      <c r="BA625" s="1405" t="s">
        <v>407</v>
      </c>
      <c r="BB625" s="1408"/>
      <c r="BC625" s="1408"/>
      <c r="BD625" s="1404">
        <v>0</v>
      </c>
      <c r="BE625" s="1405" t="s">
        <v>407</v>
      </c>
      <c r="BF625" s="1405" t="s">
        <v>407</v>
      </c>
      <c r="BG625" s="1404">
        <v>0</v>
      </c>
      <c r="BH625" s="1405" t="s">
        <v>407</v>
      </c>
      <c r="BI625" s="1405" t="s">
        <v>407</v>
      </c>
      <c r="BJ625" s="1404">
        <v>0</v>
      </c>
      <c r="BK625" s="1404">
        <v>0</v>
      </c>
      <c r="BL625" s="1404">
        <v>0</v>
      </c>
      <c r="BM625" s="1404">
        <v>0</v>
      </c>
      <c r="BN625" s="1408"/>
      <c r="BO625" s="1404">
        <v>0</v>
      </c>
      <c r="BP625" s="1405" t="s">
        <v>407</v>
      </c>
      <c r="BQ625" s="1405" t="s">
        <v>407</v>
      </c>
      <c r="BR625" s="1404">
        <v>1</v>
      </c>
      <c r="BS625" s="1405" t="s">
        <v>751</v>
      </c>
      <c r="BT625" s="1405" t="s">
        <v>407</v>
      </c>
      <c r="BU625" s="1405" t="s">
        <v>407</v>
      </c>
      <c r="BV625" s="1405" t="s">
        <v>407</v>
      </c>
      <c r="BW625" s="1404">
        <v>1</v>
      </c>
      <c r="BX625" s="1405" t="s">
        <v>962</v>
      </c>
      <c r="BY625" s="1405" t="s">
        <v>407</v>
      </c>
      <c r="BZ625" s="1405" t="s">
        <v>407</v>
      </c>
      <c r="CA625" s="1404">
        <v>0</v>
      </c>
      <c r="CB625" s="1405" t="s">
        <v>407</v>
      </c>
      <c r="CC625" s="1405" t="s">
        <v>677</v>
      </c>
      <c r="CD625" s="1404" t="b">
        <v>0</v>
      </c>
      <c r="CE625" s="1404" t="b">
        <v>0</v>
      </c>
      <c r="CF625" s="1404" t="b">
        <v>0</v>
      </c>
      <c r="CG625" s="1404" t="b">
        <v>0</v>
      </c>
      <c r="CH625" s="1404" t="b">
        <v>0</v>
      </c>
      <c r="CI625" s="1404" t="b">
        <v>0</v>
      </c>
      <c r="CJ625" s="1404" t="b">
        <v>1</v>
      </c>
      <c r="CK625" s="1404" t="b">
        <v>0</v>
      </c>
      <c r="CL625" s="1404" t="b">
        <v>0</v>
      </c>
      <c r="CM625" s="1405" t="s">
        <v>698</v>
      </c>
      <c r="CN625" s="1408"/>
      <c r="CO625" s="1408"/>
      <c r="CP625" s="1408"/>
      <c r="CQ625" s="1404">
        <v>1</v>
      </c>
      <c r="CR625" s="1408"/>
      <c r="CS625" s="1404">
        <v>1</v>
      </c>
      <c r="CT625" s="1405" t="s">
        <v>407</v>
      </c>
      <c r="CU625" s="1408"/>
    </row>
    <row r="626" spans="1:99" hidden="1" x14ac:dyDescent="0.2">
      <c r="A626" s="1404">
        <v>2024</v>
      </c>
      <c r="B626" s="1405" t="s">
        <v>189</v>
      </c>
      <c r="C626" s="1405" t="s">
        <v>1161</v>
      </c>
      <c r="D626" s="1406">
        <v>1</v>
      </c>
      <c r="E626" s="1406">
        <v>0</v>
      </c>
      <c r="F626" s="1405" t="s">
        <v>75</v>
      </c>
      <c r="G626" s="1407" t="s">
        <v>737</v>
      </c>
      <c r="H626" s="1405" t="s">
        <v>407</v>
      </c>
      <c r="I626" s="1405" t="s">
        <v>694</v>
      </c>
      <c r="J626" s="1405" t="s">
        <v>342</v>
      </c>
      <c r="K626" s="1405" t="s">
        <v>1162</v>
      </c>
      <c r="L626" s="1405" t="s">
        <v>407</v>
      </c>
      <c r="M626" s="1405" t="s">
        <v>407</v>
      </c>
      <c r="N626" s="1408"/>
      <c r="O626" s="1407">
        <v>126</v>
      </c>
      <c r="P626" s="1405" t="s">
        <v>695</v>
      </c>
      <c r="Q626" s="1405" t="s">
        <v>483</v>
      </c>
      <c r="R626" s="1409">
        <v>10428</v>
      </c>
      <c r="S626" s="1409">
        <v>4889</v>
      </c>
      <c r="T626" s="1409">
        <v>325</v>
      </c>
      <c r="U626" s="1407">
        <v>13768</v>
      </c>
      <c r="V626" s="1405" t="s">
        <v>696</v>
      </c>
      <c r="W626" s="1405" t="s">
        <v>738</v>
      </c>
      <c r="X626" s="1405" t="s">
        <v>739</v>
      </c>
      <c r="Y626" s="1405" t="s">
        <v>407</v>
      </c>
      <c r="Z626" s="1404">
        <v>1</v>
      </c>
      <c r="AA626" s="1404">
        <v>0</v>
      </c>
      <c r="AB626" s="1408"/>
      <c r="AC626" s="1408"/>
      <c r="AD626" s="1408"/>
      <c r="AE626" s="1408"/>
      <c r="AF626" s="1408"/>
      <c r="AG626" s="1408"/>
      <c r="AH626" s="1408"/>
      <c r="AI626" s="1406">
        <v>0</v>
      </c>
      <c r="AJ626" s="1408"/>
      <c r="AK626" s="1408"/>
      <c r="AL626" s="1408"/>
      <c r="AM626" s="1408"/>
      <c r="AN626" s="1408"/>
      <c r="AO626" s="1408"/>
      <c r="AP626" s="1408"/>
      <c r="AQ626" s="1406">
        <v>17375</v>
      </c>
      <c r="AR626" s="1404" t="s">
        <v>407</v>
      </c>
      <c r="AS626" s="1406">
        <v>47.602739726027394</v>
      </c>
      <c r="AT626" s="1406">
        <v>1.6661871883390871</v>
      </c>
      <c r="AU626" s="1406">
        <v>4.5648964064084578E-3</v>
      </c>
      <c r="AV626" s="1406">
        <v>1.3213581477412017</v>
      </c>
      <c r="AW626" s="1406">
        <v>3.6201593088800049E-3</v>
      </c>
      <c r="AX626" s="1405" t="s">
        <v>407</v>
      </c>
      <c r="AY626" s="1404">
        <v>0</v>
      </c>
      <c r="AZ626" s="1405" t="s">
        <v>407</v>
      </c>
      <c r="BA626" s="1405" t="s">
        <v>407</v>
      </c>
      <c r="BB626" s="1408"/>
      <c r="BC626" s="1408"/>
      <c r="BD626" s="1404">
        <v>0</v>
      </c>
      <c r="BE626" s="1405" t="s">
        <v>407</v>
      </c>
      <c r="BF626" s="1405" t="s">
        <v>407</v>
      </c>
      <c r="BG626" s="1404">
        <v>0</v>
      </c>
      <c r="BH626" s="1405" t="s">
        <v>407</v>
      </c>
      <c r="BI626" s="1405" t="s">
        <v>407</v>
      </c>
      <c r="BJ626" s="1404">
        <v>0</v>
      </c>
      <c r="BK626" s="1404">
        <v>0</v>
      </c>
      <c r="BL626" s="1404">
        <v>0</v>
      </c>
      <c r="BM626" s="1404">
        <v>0</v>
      </c>
      <c r="BN626" s="1408"/>
      <c r="BO626" s="1404">
        <v>0</v>
      </c>
      <c r="BP626" s="1405" t="s">
        <v>407</v>
      </c>
      <c r="BQ626" s="1405" t="s">
        <v>407</v>
      </c>
      <c r="BR626" s="1404">
        <v>1</v>
      </c>
      <c r="BS626" s="1405" t="s">
        <v>808</v>
      </c>
      <c r="BT626" s="1405" t="s">
        <v>407</v>
      </c>
      <c r="BU626" s="1405" t="s">
        <v>407</v>
      </c>
      <c r="BV626" s="1405" t="s">
        <v>846</v>
      </c>
      <c r="BW626" s="1404">
        <v>1</v>
      </c>
      <c r="BX626" s="1405" t="s">
        <v>1372</v>
      </c>
      <c r="BY626" s="1405" t="s">
        <v>407</v>
      </c>
      <c r="BZ626" s="1405" t="s">
        <v>407</v>
      </c>
      <c r="CA626" s="1404">
        <v>0</v>
      </c>
      <c r="CB626" s="1405" t="s">
        <v>407</v>
      </c>
      <c r="CC626" s="1405" t="s">
        <v>677</v>
      </c>
      <c r="CD626" s="1404" t="b">
        <v>0</v>
      </c>
      <c r="CE626" s="1404" t="b">
        <v>0</v>
      </c>
      <c r="CF626" s="1404" t="b">
        <v>0</v>
      </c>
      <c r="CG626" s="1404" t="b">
        <v>0</v>
      </c>
      <c r="CH626" s="1404" t="b">
        <v>0</v>
      </c>
      <c r="CI626" s="1404" t="b">
        <v>0</v>
      </c>
      <c r="CJ626" s="1404" t="b">
        <v>1</v>
      </c>
      <c r="CK626" s="1404" t="b">
        <v>0</v>
      </c>
      <c r="CL626" s="1404" t="b">
        <v>0</v>
      </c>
      <c r="CM626" s="1405" t="s">
        <v>698</v>
      </c>
      <c r="CN626" s="1408"/>
      <c r="CO626" s="1408"/>
      <c r="CP626" s="1408"/>
      <c r="CQ626" s="1404">
        <v>1</v>
      </c>
      <c r="CR626" s="1408"/>
      <c r="CS626" s="1404">
        <v>1</v>
      </c>
      <c r="CT626" s="1405" t="s">
        <v>407</v>
      </c>
      <c r="CU626" s="1408"/>
    </row>
    <row r="627" spans="1:99" hidden="1" x14ac:dyDescent="0.2">
      <c r="A627" s="1404">
        <v>2024</v>
      </c>
      <c r="B627" s="1405" t="s">
        <v>179</v>
      </c>
      <c r="C627" s="1405" t="s">
        <v>1252</v>
      </c>
      <c r="D627" s="1406">
        <v>1</v>
      </c>
      <c r="E627" s="1406">
        <v>0</v>
      </c>
      <c r="F627" s="1405" t="s">
        <v>1011</v>
      </c>
      <c r="G627" s="1407" t="s">
        <v>737</v>
      </c>
      <c r="H627" s="1405" t="s">
        <v>407</v>
      </c>
      <c r="I627" s="1405" t="s">
        <v>694</v>
      </c>
      <c r="J627" s="1405" t="s">
        <v>303</v>
      </c>
      <c r="K627" s="1405" t="s">
        <v>858</v>
      </c>
      <c r="L627" s="1405" t="s">
        <v>407</v>
      </c>
      <c r="M627" s="1405" t="s">
        <v>407</v>
      </c>
      <c r="N627" s="1408"/>
      <c r="O627" s="1407">
        <v>126</v>
      </c>
      <c r="P627" s="1405" t="s">
        <v>695</v>
      </c>
      <c r="Q627" s="1405" t="s">
        <v>474</v>
      </c>
      <c r="R627" s="1409">
        <v>4838</v>
      </c>
      <c r="S627" s="1409">
        <v>1996</v>
      </c>
      <c r="T627" s="1409">
        <v>309</v>
      </c>
      <c r="U627" s="1407">
        <v>23367</v>
      </c>
      <c r="V627" s="1405" t="s">
        <v>696</v>
      </c>
      <c r="W627" s="1405" t="s">
        <v>1012</v>
      </c>
      <c r="X627" s="1405" t="s">
        <v>407</v>
      </c>
      <c r="Y627" s="1405" t="s">
        <v>407</v>
      </c>
      <c r="Z627" s="1404">
        <v>1</v>
      </c>
      <c r="AA627" s="1404">
        <v>0</v>
      </c>
      <c r="AB627" s="1408"/>
      <c r="AC627" s="1408"/>
      <c r="AD627" s="1408"/>
      <c r="AE627" s="1408"/>
      <c r="AF627" s="1408"/>
      <c r="AG627" s="1406">
        <v>0</v>
      </c>
      <c r="AH627" s="1408"/>
      <c r="AI627" s="1406">
        <v>0</v>
      </c>
      <c r="AJ627" s="1408"/>
      <c r="AK627" s="1408"/>
      <c r="AL627" s="1408"/>
      <c r="AM627" s="1408"/>
      <c r="AN627" s="1408"/>
      <c r="AO627" s="1406">
        <v>9840</v>
      </c>
      <c r="AP627" s="1408"/>
      <c r="AQ627" s="1406">
        <v>9840</v>
      </c>
      <c r="AR627" s="1404" t="s">
        <v>407</v>
      </c>
      <c r="AS627" s="1406">
        <v>26.958904109589042</v>
      </c>
      <c r="AT627" s="1406">
        <v>2.0338983050847457</v>
      </c>
      <c r="AU627" s="1406">
        <v>5.5723241235198515E-3</v>
      </c>
      <c r="AV627" s="1406">
        <v>2.0842104099237209</v>
      </c>
      <c r="AW627" s="1406">
        <v>5.7101655066403309E-3</v>
      </c>
      <c r="AX627" s="1405" t="s">
        <v>407</v>
      </c>
      <c r="AY627" s="1404">
        <v>1</v>
      </c>
      <c r="AZ627" s="1405" t="s">
        <v>751</v>
      </c>
      <c r="BA627" s="1405" t="s">
        <v>407</v>
      </c>
      <c r="BB627" s="1408"/>
      <c r="BC627" s="1408"/>
      <c r="BD627" s="1404">
        <v>0</v>
      </c>
      <c r="BE627" s="1405" t="s">
        <v>407</v>
      </c>
      <c r="BF627" s="1405" t="s">
        <v>407</v>
      </c>
      <c r="BG627" s="1404">
        <v>0</v>
      </c>
      <c r="BH627" s="1405" t="s">
        <v>407</v>
      </c>
      <c r="BI627" s="1405" t="s">
        <v>407</v>
      </c>
      <c r="BJ627" s="1404">
        <v>0</v>
      </c>
      <c r="BK627" s="1404">
        <v>0</v>
      </c>
      <c r="BL627" s="1404">
        <v>0</v>
      </c>
      <c r="BM627" s="1404">
        <v>0</v>
      </c>
      <c r="BN627" s="1408"/>
      <c r="BO627" s="1404">
        <v>0</v>
      </c>
      <c r="BP627" s="1405" t="s">
        <v>407</v>
      </c>
      <c r="BQ627" s="1405" t="s">
        <v>407</v>
      </c>
      <c r="BR627" s="1404">
        <v>0</v>
      </c>
      <c r="BS627" s="1405" t="s">
        <v>407</v>
      </c>
      <c r="BT627" s="1405" t="s">
        <v>407</v>
      </c>
      <c r="BU627" s="1405" t="s">
        <v>407</v>
      </c>
      <c r="BV627" s="1405" t="s">
        <v>1170</v>
      </c>
      <c r="BW627" s="1404">
        <v>0</v>
      </c>
      <c r="BX627" s="1405" t="s">
        <v>407</v>
      </c>
      <c r="BY627" s="1405" t="s">
        <v>407</v>
      </c>
      <c r="BZ627" s="1405" t="s">
        <v>407</v>
      </c>
      <c r="CA627" s="1404">
        <v>0</v>
      </c>
      <c r="CB627" s="1405" t="s">
        <v>677</v>
      </c>
      <c r="CC627" s="1405" t="s">
        <v>677</v>
      </c>
      <c r="CD627" s="1404" t="b">
        <v>0</v>
      </c>
      <c r="CE627" s="1404" t="b">
        <v>0</v>
      </c>
      <c r="CF627" s="1404" t="b">
        <v>0</v>
      </c>
      <c r="CG627" s="1404" t="b">
        <v>0</v>
      </c>
      <c r="CH627" s="1404" t="b">
        <v>0</v>
      </c>
      <c r="CI627" s="1404" t="b">
        <v>0</v>
      </c>
      <c r="CJ627" s="1404" t="b">
        <v>1</v>
      </c>
      <c r="CK627" s="1404" t="b">
        <v>0</v>
      </c>
      <c r="CL627" s="1404" t="b">
        <v>0</v>
      </c>
      <c r="CM627" s="1405" t="s">
        <v>750</v>
      </c>
      <c r="CN627" s="1408"/>
      <c r="CO627" s="1408"/>
      <c r="CP627" s="1408"/>
      <c r="CQ627" s="1404">
        <v>1</v>
      </c>
      <c r="CR627" s="1408"/>
      <c r="CS627" s="1404">
        <v>1</v>
      </c>
      <c r="CT627" s="1405" t="s">
        <v>407</v>
      </c>
      <c r="CU627" s="1408"/>
    </row>
    <row r="628" spans="1:99" hidden="1" x14ac:dyDescent="0.2">
      <c r="A628" s="1404">
        <v>2024</v>
      </c>
      <c r="B628" s="1405" t="s">
        <v>178</v>
      </c>
      <c r="C628" s="1405" t="s">
        <v>983</v>
      </c>
      <c r="D628" s="1406">
        <v>1</v>
      </c>
      <c r="E628" s="1406">
        <v>0</v>
      </c>
      <c r="F628" s="1405" t="s">
        <v>75</v>
      </c>
      <c r="G628" s="1407" t="s">
        <v>737</v>
      </c>
      <c r="H628" s="1405" t="s">
        <v>407</v>
      </c>
      <c r="I628" s="1405" t="s">
        <v>694</v>
      </c>
      <c r="J628" s="1405" t="s">
        <v>298</v>
      </c>
      <c r="K628" s="1405" t="s">
        <v>820</v>
      </c>
      <c r="L628" s="1405" t="s">
        <v>407</v>
      </c>
      <c r="M628" s="1405" t="s">
        <v>407</v>
      </c>
      <c r="N628" s="1408"/>
      <c r="O628" s="1407">
        <v>126</v>
      </c>
      <c r="P628" s="1405" t="s">
        <v>695</v>
      </c>
      <c r="Q628" s="1405" t="s">
        <v>473</v>
      </c>
      <c r="R628" s="1409">
        <v>10882</v>
      </c>
      <c r="S628" s="1409">
        <v>4993</v>
      </c>
      <c r="T628" s="1409">
        <v>1079</v>
      </c>
      <c r="U628" s="1407">
        <v>13768</v>
      </c>
      <c r="V628" s="1405" t="s">
        <v>696</v>
      </c>
      <c r="W628" s="1405" t="s">
        <v>738</v>
      </c>
      <c r="X628" s="1405" t="s">
        <v>739</v>
      </c>
      <c r="Y628" s="1405" t="s">
        <v>407</v>
      </c>
      <c r="Z628" s="1404">
        <v>1</v>
      </c>
      <c r="AA628" s="1404">
        <v>0</v>
      </c>
      <c r="AB628" s="1408"/>
      <c r="AC628" s="1408"/>
      <c r="AD628" s="1408"/>
      <c r="AE628" s="1408"/>
      <c r="AF628" s="1408"/>
      <c r="AG628" s="1408"/>
      <c r="AH628" s="1408"/>
      <c r="AI628" s="1406">
        <v>123715</v>
      </c>
      <c r="AJ628" s="1408"/>
      <c r="AK628" s="1408"/>
      <c r="AL628" s="1408"/>
      <c r="AM628" s="1408"/>
      <c r="AN628" s="1408"/>
      <c r="AO628" s="1408"/>
      <c r="AP628" s="1408"/>
      <c r="AQ628" s="1406">
        <v>181665</v>
      </c>
      <c r="AR628" s="1404" t="s">
        <v>407</v>
      </c>
      <c r="AS628" s="1406">
        <v>497.71232876712327</v>
      </c>
      <c r="AT628" s="1406">
        <v>16.694081970226062</v>
      </c>
      <c r="AU628" s="1406">
        <v>4.5737210877331673E-2</v>
      </c>
      <c r="AV628" s="1406">
        <v>4.2901264262979613</v>
      </c>
      <c r="AW628" s="1406">
        <v>1.1753771030953318E-2</v>
      </c>
      <c r="AX628" s="1405" t="s">
        <v>407</v>
      </c>
      <c r="AY628" s="1404">
        <v>0</v>
      </c>
      <c r="AZ628" s="1405" t="s">
        <v>407</v>
      </c>
      <c r="BA628" s="1405" t="s">
        <v>407</v>
      </c>
      <c r="BB628" s="1408"/>
      <c r="BC628" s="1408"/>
      <c r="BD628" s="1404">
        <v>0</v>
      </c>
      <c r="BE628" s="1405" t="s">
        <v>407</v>
      </c>
      <c r="BF628" s="1405" t="s">
        <v>407</v>
      </c>
      <c r="BG628" s="1404">
        <v>0</v>
      </c>
      <c r="BH628" s="1405" t="s">
        <v>407</v>
      </c>
      <c r="BI628" s="1405" t="s">
        <v>407</v>
      </c>
      <c r="BJ628" s="1404">
        <v>0</v>
      </c>
      <c r="BK628" s="1404">
        <v>0</v>
      </c>
      <c r="BL628" s="1404">
        <v>0</v>
      </c>
      <c r="BM628" s="1404">
        <v>0</v>
      </c>
      <c r="BN628" s="1408"/>
      <c r="BO628" s="1404">
        <v>0</v>
      </c>
      <c r="BP628" s="1405" t="s">
        <v>407</v>
      </c>
      <c r="BQ628" s="1405" t="s">
        <v>407</v>
      </c>
      <c r="BR628" s="1404">
        <v>1</v>
      </c>
      <c r="BS628" s="1405" t="s">
        <v>713</v>
      </c>
      <c r="BT628" s="1405" t="s">
        <v>407</v>
      </c>
      <c r="BU628" s="1405" t="s">
        <v>407</v>
      </c>
      <c r="BV628" s="1405" t="s">
        <v>1342</v>
      </c>
      <c r="BW628" s="1404">
        <v>1</v>
      </c>
      <c r="BX628" s="1405" t="s">
        <v>1343</v>
      </c>
      <c r="BY628" s="1405" t="s">
        <v>407</v>
      </c>
      <c r="BZ628" s="1405" t="s">
        <v>407</v>
      </c>
      <c r="CA628" s="1404">
        <v>0</v>
      </c>
      <c r="CB628" s="1405" t="s">
        <v>407</v>
      </c>
      <c r="CC628" s="1405" t="s">
        <v>677</v>
      </c>
      <c r="CD628" s="1404" t="b">
        <v>0</v>
      </c>
      <c r="CE628" s="1404" t="b">
        <v>0</v>
      </c>
      <c r="CF628" s="1404" t="b">
        <v>0</v>
      </c>
      <c r="CG628" s="1404" t="b">
        <v>0</v>
      </c>
      <c r="CH628" s="1404" t="b">
        <v>0</v>
      </c>
      <c r="CI628" s="1404" t="b">
        <v>0</v>
      </c>
      <c r="CJ628" s="1404" t="b">
        <v>1</v>
      </c>
      <c r="CK628" s="1404" t="b">
        <v>0</v>
      </c>
      <c r="CL628" s="1404" t="b">
        <v>0</v>
      </c>
      <c r="CM628" s="1405" t="s">
        <v>698</v>
      </c>
      <c r="CN628" s="1408"/>
      <c r="CO628" s="1408"/>
      <c r="CP628" s="1408"/>
      <c r="CQ628" s="1404">
        <v>1</v>
      </c>
      <c r="CR628" s="1408"/>
      <c r="CS628" s="1404">
        <v>1</v>
      </c>
      <c r="CT628" s="1405" t="s">
        <v>407</v>
      </c>
      <c r="CU628" s="1408"/>
    </row>
    <row r="629" spans="1:99" hidden="1" x14ac:dyDescent="0.2">
      <c r="A629" s="1404">
        <v>2024</v>
      </c>
      <c r="B629" s="1405" t="s">
        <v>179</v>
      </c>
      <c r="C629" s="1405" t="s">
        <v>1022</v>
      </c>
      <c r="D629" s="1406">
        <v>1</v>
      </c>
      <c r="E629" s="1406">
        <v>0</v>
      </c>
      <c r="F629" s="1405" t="s">
        <v>75</v>
      </c>
      <c r="G629" s="1407" t="s">
        <v>737</v>
      </c>
      <c r="H629" s="1405" t="s">
        <v>407</v>
      </c>
      <c r="I629" s="1405" t="s">
        <v>694</v>
      </c>
      <c r="J629" s="1405" t="s">
        <v>303</v>
      </c>
      <c r="K629" s="1405" t="s">
        <v>1023</v>
      </c>
      <c r="L629" s="1405" t="s">
        <v>407</v>
      </c>
      <c r="M629" s="1405" t="s">
        <v>407</v>
      </c>
      <c r="N629" s="1408"/>
      <c r="O629" s="1407">
        <v>126</v>
      </c>
      <c r="P629" s="1405" t="s">
        <v>695</v>
      </c>
      <c r="Q629" s="1405" t="s">
        <v>474</v>
      </c>
      <c r="R629" s="1409">
        <v>8375</v>
      </c>
      <c r="S629" s="1409">
        <v>3538</v>
      </c>
      <c r="T629" s="1409">
        <v>409</v>
      </c>
      <c r="U629" s="1407">
        <v>13768</v>
      </c>
      <c r="V629" s="1405" t="s">
        <v>696</v>
      </c>
      <c r="W629" s="1405" t="s">
        <v>738</v>
      </c>
      <c r="X629" s="1405" t="s">
        <v>739</v>
      </c>
      <c r="Y629" s="1405" t="s">
        <v>407</v>
      </c>
      <c r="Z629" s="1404">
        <v>1</v>
      </c>
      <c r="AA629" s="1404">
        <v>0</v>
      </c>
      <c r="AB629" s="1408"/>
      <c r="AC629" s="1408"/>
      <c r="AD629" s="1408"/>
      <c r="AE629" s="1408"/>
      <c r="AF629" s="1408"/>
      <c r="AG629" s="1408"/>
      <c r="AH629" s="1408"/>
      <c r="AI629" s="1406">
        <v>0</v>
      </c>
      <c r="AJ629" s="1408"/>
      <c r="AK629" s="1408"/>
      <c r="AL629" s="1408"/>
      <c r="AM629" s="1408"/>
      <c r="AN629" s="1408"/>
      <c r="AO629" s="1408"/>
      <c r="AP629" s="1408"/>
      <c r="AQ629" s="1406">
        <v>146540</v>
      </c>
      <c r="AR629" s="1404" t="s">
        <v>407</v>
      </c>
      <c r="AS629" s="1406">
        <v>401.47945205479454</v>
      </c>
      <c r="AT629" s="1406">
        <v>17.497313432835821</v>
      </c>
      <c r="AU629" s="1406">
        <v>4.7937845021468001E-2</v>
      </c>
      <c r="AV629" s="1406">
        <v>3.0749712906492026</v>
      </c>
      <c r="AW629" s="1406">
        <v>8.424578878490966E-3</v>
      </c>
      <c r="AX629" s="1405" t="s">
        <v>407</v>
      </c>
      <c r="AY629" s="1404">
        <v>0</v>
      </c>
      <c r="AZ629" s="1405" t="s">
        <v>407</v>
      </c>
      <c r="BA629" s="1405" t="s">
        <v>407</v>
      </c>
      <c r="BB629" s="1408"/>
      <c r="BC629" s="1408"/>
      <c r="BD629" s="1404">
        <v>0</v>
      </c>
      <c r="BE629" s="1405" t="s">
        <v>407</v>
      </c>
      <c r="BF629" s="1405" t="s">
        <v>407</v>
      </c>
      <c r="BG629" s="1404">
        <v>0</v>
      </c>
      <c r="BH629" s="1405" t="s">
        <v>407</v>
      </c>
      <c r="BI629" s="1405" t="s">
        <v>407</v>
      </c>
      <c r="BJ629" s="1404">
        <v>0</v>
      </c>
      <c r="BK629" s="1404">
        <v>0</v>
      </c>
      <c r="BL629" s="1404">
        <v>0</v>
      </c>
      <c r="BM629" s="1404">
        <v>0</v>
      </c>
      <c r="BN629" s="1408"/>
      <c r="BO629" s="1404">
        <v>0</v>
      </c>
      <c r="BP629" s="1405" t="s">
        <v>407</v>
      </c>
      <c r="BQ629" s="1405" t="s">
        <v>407</v>
      </c>
      <c r="BR629" s="1404">
        <v>1</v>
      </c>
      <c r="BS629" s="1405" t="s">
        <v>898</v>
      </c>
      <c r="BT629" s="1405" t="s">
        <v>407</v>
      </c>
      <c r="BU629" s="1405" t="s">
        <v>407</v>
      </c>
      <c r="BV629" s="1405" t="s">
        <v>407</v>
      </c>
      <c r="BW629" s="1404">
        <v>1</v>
      </c>
      <c r="BX629" s="1405" t="s">
        <v>1356</v>
      </c>
      <c r="BY629" s="1405" t="s">
        <v>407</v>
      </c>
      <c r="BZ629" s="1405" t="s">
        <v>407</v>
      </c>
      <c r="CA629" s="1404">
        <v>0</v>
      </c>
      <c r="CB629" s="1405" t="s">
        <v>407</v>
      </c>
      <c r="CC629" s="1405" t="s">
        <v>677</v>
      </c>
      <c r="CD629" s="1404" t="b">
        <v>0</v>
      </c>
      <c r="CE629" s="1404" t="b">
        <v>0</v>
      </c>
      <c r="CF629" s="1404" t="b">
        <v>0</v>
      </c>
      <c r="CG629" s="1404" t="b">
        <v>0</v>
      </c>
      <c r="CH629" s="1404" t="b">
        <v>0</v>
      </c>
      <c r="CI629" s="1404" t="b">
        <v>0</v>
      </c>
      <c r="CJ629" s="1404" t="b">
        <v>1</v>
      </c>
      <c r="CK629" s="1404" t="b">
        <v>0</v>
      </c>
      <c r="CL629" s="1404" t="b">
        <v>0</v>
      </c>
      <c r="CM629" s="1405" t="s">
        <v>698</v>
      </c>
      <c r="CN629" s="1408"/>
      <c r="CO629" s="1408"/>
      <c r="CP629" s="1408"/>
      <c r="CQ629" s="1404">
        <v>1</v>
      </c>
      <c r="CR629" s="1408"/>
      <c r="CS629" s="1404">
        <v>1</v>
      </c>
      <c r="CT629" s="1405" t="s">
        <v>407</v>
      </c>
      <c r="CU629" s="1408"/>
    </row>
    <row r="630" spans="1:99" hidden="1" x14ac:dyDescent="0.2">
      <c r="A630" s="1404">
        <v>2024</v>
      </c>
      <c r="B630" s="1405" t="s">
        <v>179</v>
      </c>
      <c r="C630" s="1405" t="s">
        <v>1016</v>
      </c>
      <c r="D630" s="1406">
        <v>1</v>
      </c>
      <c r="E630" s="1406">
        <v>0</v>
      </c>
      <c r="F630" s="1405" t="s">
        <v>75</v>
      </c>
      <c r="G630" s="1407" t="s">
        <v>737</v>
      </c>
      <c r="H630" s="1405" t="s">
        <v>407</v>
      </c>
      <c r="I630" s="1405" t="s">
        <v>694</v>
      </c>
      <c r="J630" s="1405" t="s">
        <v>303</v>
      </c>
      <c r="K630" s="1405" t="s">
        <v>1017</v>
      </c>
      <c r="L630" s="1405" t="s">
        <v>407</v>
      </c>
      <c r="M630" s="1405" t="s">
        <v>407</v>
      </c>
      <c r="N630" s="1408"/>
      <c r="O630" s="1407">
        <v>126</v>
      </c>
      <c r="P630" s="1405" t="s">
        <v>695</v>
      </c>
      <c r="Q630" s="1405" t="s">
        <v>474</v>
      </c>
      <c r="R630" s="1409">
        <v>7306</v>
      </c>
      <c r="S630" s="1409">
        <v>3390</v>
      </c>
      <c r="T630" s="1409">
        <v>225</v>
      </c>
      <c r="U630" s="1407">
        <v>13768</v>
      </c>
      <c r="V630" s="1405" t="s">
        <v>696</v>
      </c>
      <c r="W630" s="1405" t="s">
        <v>738</v>
      </c>
      <c r="X630" s="1405" t="s">
        <v>739</v>
      </c>
      <c r="Y630" s="1405" t="s">
        <v>407</v>
      </c>
      <c r="Z630" s="1404">
        <v>1</v>
      </c>
      <c r="AA630" s="1404">
        <v>0</v>
      </c>
      <c r="AB630" s="1408"/>
      <c r="AC630" s="1408"/>
      <c r="AD630" s="1408"/>
      <c r="AE630" s="1408"/>
      <c r="AF630" s="1408"/>
      <c r="AG630" s="1408"/>
      <c r="AH630" s="1408"/>
      <c r="AI630" s="1406">
        <v>0</v>
      </c>
      <c r="AJ630" s="1408"/>
      <c r="AK630" s="1408"/>
      <c r="AL630" s="1408"/>
      <c r="AM630" s="1408"/>
      <c r="AN630" s="1408"/>
      <c r="AO630" s="1408"/>
      <c r="AP630" s="1408"/>
      <c r="AQ630" s="1406">
        <v>137440</v>
      </c>
      <c r="AR630" s="1404" t="s">
        <v>407</v>
      </c>
      <c r="AS630" s="1406">
        <v>376.54794520547944</v>
      </c>
      <c r="AT630" s="1406">
        <v>18.811935395565289</v>
      </c>
      <c r="AU630" s="1406">
        <v>5.1539549028945995E-2</v>
      </c>
      <c r="AV630" s="1406">
        <v>3.0749712906492026</v>
      </c>
      <c r="AW630" s="1406">
        <v>8.424578878490966E-3</v>
      </c>
      <c r="AX630" s="1405" t="s">
        <v>407</v>
      </c>
      <c r="AY630" s="1404">
        <v>0</v>
      </c>
      <c r="AZ630" s="1405" t="s">
        <v>407</v>
      </c>
      <c r="BA630" s="1405" t="s">
        <v>407</v>
      </c>
      <c r="BB630" s="1408"/>
      <c r="BC630" s="1408"/>
      <c r="BD630" s="1404">
        <v>0</v>
      </c>
      <c r="BE630" s="1405" t="s">
        <v>407</v>
      </c>
      <c r="BF630" s="1405" t="s">
        <v>407</v>
      </c>
      <c r="BG630" s="1404">
        <v>0</v>
      </c>
      <c r="BH630" s="1405" t="s">
        <v>407</v>
      </c>
      <c r="BI630" s="1405" t="s">
        <v>407</v>
      </c>
      <c r="BJ630" s="1404">
        <v>0</v>
      </c>
      <c r="BK630" s="1404">
        <v>0</v>
      </c>
      <c r="BL630" s="1404">
        <v>0</v>
      </c>
      <c r="BM630" s="1404">
        <v>0</v>
      </c>
      <c r="BN630" s="1408"/>
      <c r="BO630" s="1404">
        <v>0</v>
      </c>
      <c r="BP630" s="1405" t="s">
        <v>407</v>
      </c>
      <c r="BQ630" s="1405" t="s">
        <v>407</v>
      </c>
      <c r="BR630" s="1404">
        <v>1</v>
      </c>
      <c r="BS630" s="1405" t="s">
        <v>808</v>
      </c>
      <c r="BT630" s="1405" t="s">
        <v>407</v>
      </c>
      <c r="BU630" s="1405" t="s">
        <v>407</v>
      </c>
      <c r="BV630" s="1405" t="s">
        <v>1006</v>
      </c>
      <c r="BW630" s="1404">
        <v>1</v>
      </c>
      <c r="BX630" s="1405" t="s">
        <v>859</v>
      </c>
      <c r="BY630" s="1405" t="s">
        <v>407</v>
      </c>
      <c r="BZ630" s="1405" t="s">
        <v>407</v>
      </c>
      <c r="CA630" s="1404">
        <v>0</v>
      </c>
      <c r="CB630" s="1405" t="s">
        <v>407</v>
      </c>
      <c r="CC630" s="1405" t="s">
        <v>677</v>
      </c>
      <c r="CD630" s="1404" t="b">
        <v>0</v>
      </c>
      <c r="CE630" s="1404" t="b">
        <v>0</v>
      </c>
      <c r="CF630" s="1404" t="b">
        <v>0</v>
      </c>
      <c r="CG630" s="1404" t="b">
        <v>0</v>
      </c>
      <c r="CH630" s="1404" t="b">
        <v>0</v>
      </c>
      <c r="CI630" s="1404" t="b">
        <v>0</v>
      </c>
      <c r="CJ630" s="1404" t="b">
        <v>1</v>
      </c>
      <c r="CK630" s="1404" t="b">
        <v>0</v>
      </c>
      <c r="CL630" s="1404" t="b">
        <v>0</v>
      </c>
      <c r="CM630" s="1405" t="s">
        <v>698</v>
      </c>
      <c r="CN630" s="1408"/>
      <c r="CO630" s="1408"/>
      <c r="CP630" s="1408"/>
      <c r="CQ630" s="1404">
        <v>1</v>
      </c>
      <c r="CR630" s="1408"/>
      <c r="CS630" s="1404">
        <v>1</v>
      </c>
      <c r="CT630" s="1405" t="s">
        <v>407</v>
      </c>
      <c r="CU630" s="1408"/>
    </row>
    <row r="631" spans="1:99" hidden="1" x14ac:dyDescent="0.2">
      <c r="A631" s="1404">
        <v>2024</v>
      </c>
      <c r="B631" s="1405" t="s">
        <v>179</v>
      </c>
      <c r="C631" s="1405" t="s">
        <v>1025</v>
      </c>
      <c r="D631" s="1406">
        <v>1</v>
      </c>
      <c r="E631" s="1406">
        <v>0</v>
      </c>
      <c r="F631" s="1405" t="s">
        <v>1011</v>
      </c>
      <c r="G631" s="1407" t="s">
        <v>737</v>
      </c>
      <c r="H631" s="1405" t="s">
        <v>407</v>
      </c>
      <c r="I631" s="1405" t="s">
        <v>694</v>
      </c>
      <c r="J631" s="1405" t="s">
        <v>303</v>
      </c>
      <c r="K631" s="1405" t="s">
        <v>1026</v>
      </c>
      <c r="L631" s="1405" t="s">
        <v>407</v>
      </c>
      <c r="M631" s="1405" t="s">
        <v>407</v>
      </c>
      <c r="N631" s="1408"/>
      <c r="O631" s="1407">
        <v>126</v>
      </c>
      <c r="P631" s="1405" t="s">
        <v>695</v>
      </c>
      <c r="Q631" s="1405" t="s">
        <v>474</v>
      </c>
      <c r="R631" s="1409">
        <v>11688</v>
      </c>
      <c r="S631" s="1409">
        <v>5024</v>
      </c>
      <c r="T631" s="1409">
        <v>639</v>
      </c>
      <c r="U631" s="1407">
        <v>23367</v>
      </c>
      <c r="V631" s="1405" t="s">
        <v>696</v>
      </c>
      <c r="W631" s="1405" t="s">
        <v>1012</v>
      </c>
      <c r="X631" s="1405" t="s">
        <v>407</v>
      </c>
      <c r="Y631" s="1405" t="s">
        <v>407</v>
      </c>
      <c r="Z631" s="1404">
        <v>1</v>
      </c>
      <c r="AA631" s="1404">
        <v>0</v>
      </c>
      <c r="AB631" s="1408"/>
      <c r="AC631" s="1408"/>
      <c r="AD631" s="1408"/>
      <c r="AE631" s="1408"/>
      <c r="AF631" s="1408"/>
      <c r="AG631" s="1406">
        <v>0</v>
      </c>
      <c r="AH631" s="1408"/>
      <c r="AI631" s="1406">
        <v>0</v>
      </c>
      <c r="AJ631" s="1408"/>
      <c r="AK631" s="1408"/>
      <c r="AL631" s="1408"/>
      <c r="AM631" s="1408"/>
      <c r="AN631" s="1408"/>
      <c r="AO631" s="1406">
        <v>148520</v>
      </c>
      <c r="AP631" s="1408"/>
      <c r="AQ631" s="1406">
        <v>148520</v>
      </c>
      <c r="AR631" s="1404" t="s">
        <v>407</v>
      </c>
      <c r="AS631" s="1406">
        <v>406.90410958904107</v>
      </c>
      <c r="AT631" s="1406">
        <v>12.707049965776864</v>
      </c>
      <c r="AU631" s="1406">
        <v>3.4813835522676341E-2</v>
      </c>
      <c r="AV631" s="1406">
        <v>2.0842104099237209</v>
      </c>
      <c r="AW631" s="1406">
        <v>5.7101655066403309E-3</v>
      </c>
      <c r="AX631" s="1405" t="s">
        <v>407</v>
      </c>
      <c r="AY631" s="1404">
        <v>1</v>
      </c>
      <c r="AZ631" s="1405" t="s">
        <v>751</v>
      </c>
      <c r="BA631" s="1405" t="s">
        <v>407</v>
      </c>
      <c r="BB631" s="1408"/>
      <c r="BC631" s="1408"/>
      <c r="BD631" s="1404">
        <v>0</v>
      </c>
      <c r="BE631" s="1405" t="s">
        <v>407</v>
      </c>
      <c r="BF631" s="1405" t="s">
        <v>407</v>
      </c>
      <c r="BG631" s="1404">
        <v>0</v>
      </c>
      <c r="BH631" s="1405" t="s">
        <v>407</v>
      </c>
      <c r="BI631" s="1405" t="s">
        <v>407</v>
      </c>
      <c r="BJ631" s="1404">
        <v>0</v>
      </c>
      <c r="BK631" s="1404">
        <v>0</v>
      </c>
      <c r="BL631" s="1404">
        <v>0</v>
      </c>
      <c r="BM631" s="1404">
        <v>0</v>
      </c>
      <c r="BN631" s="1408"/>
      <c r="BO631" s="1404">
        <v>0</v>
      </c>
      <c r="BP631" s="1405" t="s">
        <v>407</v>
      </c>
      <c r="BQ631" s="1405" t="s">
        <v>407</v>
      </c>
      <c r="BR631" s="1404">
        <v>0</v>
      </c>
      <c r="BS631" s="1405" t="s">
        <v>407</v>
      </c>
      <c r="BT631" s="1405" t="s">
        <v>407</v>
      </c>
      <c r="BU631" s="1405" t="s">
        <v>407</v>
      </c>
      <c r="BV631" s="1405" t="s">
        <v>1170</v>
      </c>
      <c r="BW631" s="1404">
        <v>0</v>
      </c>
      <c r="BX631" s="1405" t="s">
        <v>407</v>
      </c>
      <c r="BY631" s="1405" t="s">
        <v>407</v>
      </c>
      <c r="BZ631" s="1405" t="s">
        <v>407</v>
      </c>
      <c r="CA631" s="1404">
        <v>0</v>
      </c>
      <c r="CB631" s="1405" t="s">
        <v>677</v>
      </c>
      <c r="CC631" s="1405" t="s">
        <v>677</v>
      </c>
      <c r="CD631" s="1404" t="b">
        <v>0</v>
      </c>
      <c r="CE631" s="1404" t="b">
        <v>0</v>
      </c>
      <c r="CF631" s="1404" t="b">
        <v>0</v>
      </c>
      <c r="CG631" s="1404" t="b">
        <v>0</v>
      </c>
      <c r="CH631" s="1404" t="b">
        <v>0</v>
      </c>
      <c r="CI631" s="1404" t="b">
        <v>0</v>
      </c>
      <c r="CJ631" s="1404" t="b">
        <v>1</v>
      </c>
      <c r="CK631" s="1404" t="b">
        <v>0</v>
      </c>
      <c r="CL631" s="1404" t="b">
        <v>0</v>
      </c>
      <c r="CM631" s="1405" t="s">
        <v>750</v>
      </c>
      <c r="CN631" s="1408"/>
      <c r="CO631" s="1408"/>
      <c r="CP631" s="1408"/>
      <c r="CQ631" s="1404">
        <v>1</v>
      </c>
      <c r="CR631" s="1408"/>
      <c r="CS631" s="1404">
        <v>1</v>
      </c>
      <c r="CT631" s="1405" t="s">
        <v>407</v>
      </c>
      <c r="CU631" s="1408"/>
    </row>
    <row r="632" spans="1:99" hidden="1" x14ac:dyDescent="0.2">
      <c r="A632" s="1404">
        <v>2024</v>
      </c>
      <c r="B632" s="1405" t="s">
        <v>178</v>
      </c>
      <c r="C632" s="1405" t="s">
        <v>954</v>
      </c>
      <c r="D632" s="1406">
        <v>1</v>
      </c>
      <c r="E632" s="1406">
        <v>0</v>
      </c>
      <c r="F632" s="1405" t="s">
        <v>75</v>
      </c>
      <c r="G632" s="1407" t="s">
        <v>737</v>
      </c>
      <c r="H632" s="1405" t="s">
        <v>407</v>
      </c>
      <c r="I632" s="1405" t="s">
        <v>694</v>
      </c>
      <c r="J632" s="1405" t="s">
        <v>298</v>
      </c>
      <c r="K632" s="1405" t="s">
        <v>799</v>
      </c>
      <c r="L632" s="1405" t="s">
        <v>407</v>
      </c>
      <c r="M632" s="1405" t="s">
        <v>407</v>
      </c>
      <c r="N632" s="1408"/>
      <c r="O632" s="1407">
        <v>126</v>
      </c>
      <c r="P632" s="1405" t="s">
        <v>695</v>
      </c>
      <c r="Q632" s="1405" t="s">
        <v>473</v>
      </c>
      <c r="R632" s="1409">
        <v>11914</v>
      </c>
      <c r="S632" s="1409">
        <v>5090</v>
      </c>
      <c r="T632" s="1409">
        <v>442</v>
      </c>
      <c r="U632" s="1407">
        <v>13768</v>
      </c>
      <c r="V632" s="1405" t="s">
        <v>696</v>
      </c>
      <c r="W632" s="1405" t="s">
        <v>738</v>
      </c>
      <c r="X632" s="1405" t="s">
        <v>739</v>
      </c>
      <c r="Y632" s="1405" t="s">
        <v>407</v>
      </c>
      <c r="Z632" s="1404">
        <v>1</v>
      </c>
      <c r="AA632" s="1404">
        <v>0</v>
      </c>
      <c r="AB632" s="1408"/>
      <c r="AC632" s="1408"/>
      <c r="AD632" s="1408"/>
      <c r="AE632" s="1408"/>
      <c r="AF632" s="1408"/>
      <c r="AG632" s="1406">
        <v>0</v>
      </c>
      <c r="AH632" s="1408"/>
      <c r="AI632" s="1406">
        <v>0</v>
      </c>
      <c r="AJ632" s="1408"/>
      <c r="AK632" s="1408"/>
      <c r="AL632" s="1408"/>
      <c r="AM632" s="1408"/>
      <c r="AN632" s="1408"/>
      <c r="AO632" s="1406">
        <v>47350</v>
      </c>
      <c r="AP632" s="1408"/>
      <c r="AQ632" s="1406">
        <v>47350</v>
      </c>
      <c r="AR632" s="1404" t="s">
        <v>407</v>
      </c>
      <c r="AS632" s="1406">
        <v>129.72602739726028</v>
      </c>
      <c r="AT632" s="1406">
        <v>3.9743159308376699</v>
      </c>
      <c r="AU632" s="1406">
        <v>1.0888536796815534E-2</v>
      </c>
      <c r="AV632" s="1406">
        <v>4.2901264262979613</v>
      </c>
      <c r="AW632" s="1406">
        <v>1.1753771030953318E-2</v>
      </c>
      <c r="AX632" s="1405" t="s">
        <v>1398</v>
      </c>
      <c r="AY632" s="1404">
        <v>1</v>
      </c>
      <c r="AZ632" s="1405" t="s">
        <v>808</v>
      </c>
      <c r="BA632" s="1405" t="s">
        <v>407</v>
      </c>
      <c r="BB632" s="1408"/>
      <c r="BC632" s="1408"/>
      <c r="BD632" s="1404">
        <v>0</v>
      </c>
      <c r="BE632" s="1405" t="s">
        <v>407</v>
      </c>
      <c r="BF632" s="1405" t="s">
        <v>407</v>
      </c>
      <c r="BG632" s="1404">
        <v>0</v>
      </c>
      <c r="BH632" s="1405" t="s">
        <v>407</v>
      </c>
      <c r="BI632" s="1405" t="s">
        <v>407</v>
      </c>
      <c r="BJ632" s="1404">
        <v>0</v>
      </c>
      <c r="BK632" s="1404">
        <v>0</v>
      </c>
      <c r="BL632" s="1404">
        <v>0</v>
      </c>
      <c r="BM632" s="1404">
        <v>0</v>
      </c>
      <c r="BN632" s="1408"/>
      <c r="BO632" s="1404">
        <v>0</v>
      </c>
      <c r="BP632" s="1405" t="s">
        <v>407</v>
      </c>
      <c r="BQ632" s="1405" t="s">
        <v>407</v>
      </c>
      <c r="BR632" s="1404">
        <v>0</v>
      </c>
      <c r="BS632" s="1405" t="s">
        <v>407</v>
      </c>
      <c r="BT632" s="1405" t="s">
        <v>407</v>
      </c>
      <c r="BU632" s="1405" t="s">
        <v>407</v>
      </c>
      <c r="BV632" s="1405" t="s">
        <v>846</v>
      </c>
      <c r="BW632" s="1404">
        <v>1</v>
      </c>
      <c r="BX632" s="1405" t="s">
        <v>867</v>
      </c>
      <c r="BY632" s="1405" t="s">
        <v>407</v>
      </c>
      <c r="BZ632" s="1405" t="s">
        <v>407</v>
      </c>
      <c r="CA632" s="1404">
        <v>0</v>
      </c>
      <c r="CB632" s="1405" t="s">
        <v>407</v>
      </c>
      <c r="CC632" s="1405" t="s">
        <v>677</v>
      </c>
      <c r="CD632" s="1404" t="b">
        <v>0</v>
      </c>
      <c r="CE632" s="1404" t="b">
        <v>0</v>
      </c>
      <c r="CF632" s="1404" t="b">
        <v>0</v>
      </c>
      <c r="CG632" s="1404" t="b">
        <v>0</v>
      </c>
      <c r="CH632" s="1404" t="b">
        <v>0</v>
      </c>
      <c r="CI632" s="1404" t="b">
        <v>0</v>
      </c>
      <c r="CJ632" s="1404" t="b">
        <v>1</v>
      </c>
      <c r="CK632" s="1404" t="b">
        <v>0</v>
      </c>
      <c r="CL632" s="1404" t="b">
        <v>0</v>
      </c>
      <c r="CM632" s="1405" t="s">
        <v>750</v>
      </c>
      <c r="CN632" s="1408"/>
      <c r="CO632" s="1408"/>
      <c r="CP632" s="1408"/>
      <c r="CQ632" s="1404">
        <v>1</v>
      </c>
      <c r="CR632" s="1408"/>
      <c r="CS632" s="1404">
        <v>1</v>
      </c>
      <c r="CT632" s="1405" t="s">
        <v>407</v>
      </c>
      <c r="CU632" s="1408"/>
    </row>
    <row r="633" spans="1:99" hidden="1" x14ac:dyDescent="0.2">
      <c r="A633" s="1404">
        <v>2024</v>
      </c>
      <c r="B633" s="1405" t="s">
        <v>179</v>
      </c>
      <c r="C633" s="1405" t="s">
        <v>1028</v>
      </c>
      <c r="D633" s="1406">
        <v>1</v>
      </c>
      <c r="E633" s="1406">
        <v>0</v>
      </c>
      <c r="F633" s="1405" t="s">
        <v>75</v>
      </c>
      <c r="G633" s="1407" t="s">
        <v>737</v>
      </c>
      <c r="H633" s="1405" t="s">
        <v>407</v>
      </c>
      <c r="I633" s="1405" t="s">
        <v>694</v>
      </c>
      <c r="J633" s="1405" t="s">
        <v>303</v>
      </c>
      <c r="K633" s="1405" t="s">
        <v>865</v>
      </c>
      <c r="L633" s="1405" t="s">
        <v>407</v>
      </c>
      <c r="M633" s="1405" t="s">
        <v>407</v>
      </c>
      <c r="N633" s="1408"/>
      <c r="O633" s="1407">
        <v>126</v>
      </c>
      <c r="P633" s="1405" t="s">
        <v>695</v>
      </c>
      <c r="Q633" s="1405" t="s">
        <v>474</v>
      </c>
      <c r="R633" s="1409">
        <v>10776</v>
      </c>
      <c r="S633" s="1409">
        <v>4884</v>
      </c>
      <c r="T633" s="1409">
        <v>701</v>
      </c>
      <c r="U633" s="1407">
        <v>13768</v>
      </c>
      <c r="V633" s="1405" t="s">
        <v>696</v>
      </c>
      <c r="W633" s="1405" t="s">
        <v>738</v>
      </c>
      <c r="X633" s="1405" t="s">
        <v>739</v>
      </c>
      <c r="Y633" s="1405" t="s">
        <v>407</v>
      </c>
      <c r="Z633" s="1404">
        <v>1</v>
      </c>
      <c r="AA633" s="1404">
        <v>0</v>
      </c>
      <c r="AB633" s="1408"/>
      <c r="AC633" s="1408"/>
      <c r="AD633" s="1408"/>
      <c r="AE633" s="1408"/>
      <c r="AF633" s="1408"/>
      <c r="AG633" s="1408"/>
      <c r="AH633" s="1408"/>
      <c r="AI633" s="1406">
        <v>0</v>
      </c>
      <c r="AJ633" s="1408"/>
      <c r="AK633" s="1408"/>
      <c r="AL633" s="1408"/>
      <c r="AM633" s="1408"/>
      <c r="AN633" s="1408"/>
      <c r="AO633" s="1408"/>
      <c r="AP633" s="1408"/>
      <c r="AQ633" s="1406">
        <v>116500</v>
      </c>
      <c r="AR633" s="1404" t="s">
        <v>407</v>
      </c>
      <c r="AS633" s="1406">
        <v>319.17808219178085</v>
      </c>
      <c r="AT633" s="1406">
        <v>10.811061618411284</v>
      </c>
      <c r="AU633" s="1406">
        <v>2.961934689975694E-2</v>
      </c>
      <c r="AV633" s="1406">
        <v>3.0749712906492026</v>
      </c>
      <c r="AW633" s="1406">
        <v>8.424578878490966E-3</v>
      </c>
      <c r="AX633" s="1405" t="s">
        <v>407</v>
      </c>
      <c r="AY633" s="1404">
        <v>0</v>
      </c>
      <c r="AZ633" s="1405" t="s">
        <v>407</v>
      </c>
      <c r="BA633" s="1405" t="s">
        <v>407</v>
      </c>
      <c r="BB633" s="1408"/>
      <c r="BC633" s="1408"/>
      <c r="BD633" s="1404">
        <v>0</v>
      </c>
      <c r="BE633" s="1405" t="s">
        <v>407</v>
      </c>
      <c r="BF633" s="1405" t="s">
        <v>407</v>
      </c>
      <c r="BG633" s="1404">
        <v>0</v>
      </c>
      <c r="BH633" s="1405" t="s">
        <v>407</v>
      </c>
      <c r="BI633" s="1405" t="s">
        <v>407</v>
      </c>
      <c r="BJ633" s="1404">
        <v>0</v>
      </c>
      <c r="BK633" s="1404">
        <v>0</v>
      </c>
      <c r="BL633" s="1404">
        <v>0</v>
      </c>
      <c r="BM633" s="1404">
        <v>0</v>
      </c>
      <c r="BN633" s="1408"/>
      <c r="BO633" s="1404">
        <v>0</v>
      </c>
      <c r="BP633" s="1405" t="s">
        <v>407</v>
      </c>
      <c r="BQ633" s="1405" t="s">
        <v>407</v>
      </c>
      <c r="BR633" s="1404">
        <v>1</v>
      </c>
      <c r="BS633" s="1405" t="s">
        <v>898</v>
      </c>
      <c r="BT633" s="1405" t="s">
        <v>407</v>
      </c>
      <c r="BU633" s="1405" t="s">
        <v>407</v>
      </c>
      <c r="BV633" s="1405" t="s">
        <v>407</v>
      </c>
      <c r="BW633" s="1404">
        <v>1</v>
      </c>
      <c r="BX633" s="1405" t="s">
        <v>1370</v>
      </c>
      <c r="BY633" s="1405" t="s">
        <v>407</v>
      </c>
      <c r="BZ633" s="1405" t="s">
        <v>407</v>
      </c>
      <c r="CA633" s="1404">
        <v>0</v>
      </c>
      <c r="CB633" s="1405" t="s">
        <v>407</v>
      </c>
      <c r="CC633" s="1405" t="s">
        <v>677</v>
      </c>
      <c r="CD633" s="1404" t="b">
        <v>0</v>
      </c>
      <c r="CE633" s="1404" t="b">
        <v>0</v>
      </c>
      <c r="CF633" s="1404" t="b">
        <v>0</v>
      </c>
      <c r="CG633" s="1404" t="b">
        <v>0</v>
      </c>
      <c r="CH633" s="1404" t="b">
        <v>0</v>
      </c>
      <c r="CI633" s="1404" t="b">
        <v>0</v>
      </c>
      <c r="CJ633" s="1404" t="b">
        <v>1</v>
      </c>
      <c r="CK633" s="1404" t="b">
        <v>0</v>
      </c>
      <c r="CL633" s="1404" t="b">
        <v>0</v>
      </c>
      <c r="CM633" s="1405" t="s">
        <v>698</v>
      </c>
      <c r="CN633" s="1408"/>
      <c r="CO633" s="1408"/>
      <c r="CP633" s="1408"/>
      <c r="CQ633" s="1404">
        <v>1</v>
      </c>
      <c r="CR633" s="1408"/>
      <c r="CS633" s="1404">
        <v>1</v>
      </c>
      <c r="CT633" s="1405" t="s">
        <v>407</v>
      </c>
      <c r="CU633" s="1408"/>
    </row>
    <row r="634" spans="1:99" hidden="1" x14ac:dyDescent="0.2">
      <c r="A634" s="1404">
        <v>2024</v>
      </c>
      <c r="B634" s="1405" t="s">
        <v>178</v>
      </c>
      <c r="C634" s="1405" t="s">
        <v>949</v>
      </c>
      <c r="D634" s="1406">
        <v>1</v>
      </c>
      <c r="E634" s="1406">
        <v>0</v>
      </c>
      <c r="F634" s="1405" t="s">
        <v>75</v>
      </c>
      <c r="G634" s="1407" t="s">
        <v>737</v>
      </c>
      <c r="H634" s="1405" t="s">
        <v>407</v>
      </c>
      <c r="I634" s="1405" t="s">
        <v>694</v>
      </c>
      <c r="J634" s="1405" t="s">
        <v>298</v>
      </c>
      <c r="K634" s="1405" t="s">
        <v>950</v>
      </c>
      <c r="L634" s="1405" t="s">
        <v>407</v>
      </c>
      <c r="M634" s="1405" t="s">
        <v>407</v>
      </c>
      <c r="N634" s="1408"/>
      <c r="O634" s="1407">
        <v>126</v>
      </c>
      <c r="P634" s="1405" t="s">
        <v>695</v>
      </c>
      <c r="Q634" s="1405" t="s">
        <v>473</v>
      </c>
      <c r="R634" s="1409">
        <v>5701</v>
      </c>
      <c r="S634" s="1409">
        <v>2352</v>
      </c>
      <c r="T634" s="1409">
        <v>427</v>
      </c>
      <c r="U634" s="1407">
        <v>13768</v>
      </c>
      <c r="V634" s="1405" t="s">
        <v>696</v>
      </c>
      <c r="W634" s="1405" t="s">
        <v>738</v>
      </c>
      <c r="X634" s="1405" t="s">
        <v>739</v>
      </c>
      <c r="Y634" s="1405" t="s">
        <v>407</v>
      </c>
      <c r="Z634" s="1404">
        <v>1</v>
      </c>
      <c r="AA634" s="1404">
        <v>0</v>
      </c>
      <c r="AB634" s="1408"/>
      <c r="AC634" s="1408"/>
      <c r="AD634" s="1408"/>
      <c r="AE634" s="1408"/>
      <c r="AF634" s="1408"/>
      <c r="AG634" s="1408"/>
      <c r="AH634" s="1408"/>
      <c r="AI634" s="1406">
        <v>91500</v>
      </c>
      <c r="AJ634" s="1408"/>
      <c r="AK634" s="1408"/>
      <c r="AL634" s="1408"/>
      <c r="AM634" s="1408"/>
      <c r="AN634" s="1408"/>
      <c r="AO634" s="1408"/>
      <c r="AP634" s="1408"/>
      <c r="AQ634" s="1406">
        <v>171960</v>
      </c>
      <c r="AR634" s="1404" t="s">
        <v>407</v>
      </c>
      <c r="AS634" s="1406">
        <v>471.1232876712329</v>
      </c>
      <c r="AT634" s="1406">
        <v>30.163129275565691</v>
      </c>
      <c r="AU634" s="1406">
        <v>8.2638710344015598E-2</v>
      </c>
      <c r="AV634" s="1406">
        <v>4.2901264262979613</v>
      </c>
      <c r="AW634" s="1406">
        <v>1.1753771030953318E-2</v>
      </c>
      <c r="AX634" s="1405" t="s">
        <v>407</v>
      </c>
      <c r="AY634" s="1404">
        <v>0</v>
      </c>
      <c r="AZ634" s="1405" t="s">
        <v>407</v>
      </c>
      <c r="BA634" s="1405" t="s">
        <v>407</v>
      </c>
      <c r="BB634" s="1408"/>
      <c r="BC634" s="1408"/>
      <c r="BD634" s="1404">
        <v>0</v>
      </c>
      <c r="BE634" s="1405" t="s">
        <v>407</v>
      </c>
      <c r="BF634" s="1405" t="s">
        <v>407</v>
      </c>
      <c r="BG634" s="1404">
        <v>0</v>
      </c>
      <c r="BH634" s="1405" t="s">
        <v>407</v>
      </c>
      <c r="BI634" s="1405" t="s">
        <v>407</v>
      </c>
      <c r="BJ634" s="1404">
        <v>0</v>
      </c>
      <c r="BK634" s="1404">
        <v>0</v>
      </c>
      <c r="BL634" s="1404">
        <v>0</v>
      </c>
      <c r="BM634" s="1404">
        <v>0</v>
      </c>
      <c r="BN634" s="1408"/>
      <c r="BO634" s="1404">
        <v>0</v>
      </c>
      <c r="BP634" s="1405" t="s">
        <v>407</v>
      </c>
      <c r="BQ634" s="1405" t="s">
        <v>407</v>
      </c>
      <c r="BR634" s="1404">
        <v>1</v>
      </c>
      <c r="BS634" s="1405" t="s">
        <v>751</v>
      </c>
      <c r="BT634" s="1405" t="s">
        <v>407</v>
      </c>
      <c r="BU634" s="1405" t="s">
        <v>407</v>
      </c>
      <c r="BV634" s="1405" t="s">
        <v>407</v>
      </c>
      <c r="BW634" s="1404">
        <v>1</v>
      </c>
      <c r="BX634" s="1405" t="s">
        <v>1394</v>
      </c>
      <c r="BY634" s="1405" t="s">
        <v>407</v>
      </c>
      <c r="BZ634" s="1405" t="s">
        <v>407</v>
      </c>
      <c r="CA634" s="1404">
        <v>0</v>
      </c>
      <c r="CB634" s="1405" t="s">
        <v>407</v>
      </c>
      <c r="CC634" s="1405" t="s">
        <v>677</v>
      </c>
      <c r="CD634" s="1404" t="b">
        <v>0</v>
      </c>
      <c r="CE634" s="1404" t="b">
        <v>0</v>
      </c>
      <c r="CF634" s="1404" t="b">
        <v>0</v>
      </c>
      <c r="CG634" s="1404" t="b">
        <v>0</v>
      </c>
      <c r="CH634" s="1404" t="b">
        <v>0</v>
      </c>
      <c r="CI634" s="1404" t="b">
        <v>0</v>
      </c>
      <c r="CJ634" s="1404" t="b">
        <v>1</v>
      </c>
      <c r="CK634" s="1404" t="b">
        <v>0</v>
      </c>
      <c r="CL634" s="1404" t="b">
        <v>0</v>
      </c>
      <c r="CM634" s="1405" t="s">
        <v>698</v>
      </c>
      <c r="CN634" s="1408"/>
      <c r="CO634" s="1408"/>
      <c r="CP634" s="1408"/>
      <c r="CQ634" s="1404">
        <v>1</v>
      </c>
      <c r="CR634" s="1408"/>
      <c r="CS634" s="1404">
        <v>1</v>
      </c>
      <c r="CT634" s="1405" t="s">
        <v>407</v>
      </c>
      <c r="CU634" s="1408"/>
    </row>
    <row r="635" spans="1:99" hidden="1" x14ac:dyDescent="0.2">
      <c r="A635" s="1404">
        <v>2024</v>
      </c>
      <c r="B635" s="1405" t="s">
        <v>179</v>
      </c>
      <c r="C635" s="1405" t="s">
        <v>1029</v>
      </c>
      <c r="D635" s="1406">
        <v>1</v>
      </c>
      <c r="E635" s="1406">
        <v>0</v>
      </c>
      <c r="F635" s="1405" t="s">
        <v>1011</v>
      </c>
      <c r="G635" s="1407" t="s">
        <v>737</v>
      </c>
      <c r="H635" s="1405" t="s">
        <v>407</v>
      </c>
      <c r="I635" s="1405" t="s">
        <v>694</v>
      </c>
      <c r="J635" s="1405" t="s">
        <v>303</v>
      </c>
      <c r="K635" s="1405" t="s">
        <v>1030</v>
      </c>
      <c r="L635" s="1405" t="s">
        <v>407</v>
      </c>
      <c r="M635" s="1405" t="s">
        <v>407</v>
      </c>
      <c r="N635" s="1408"/>
      <c r="O635" s="1407">
        <v>126</v>
      </c>
      <c r="P635" s="1405" t="s">
        <v>695</v>
      </c>
      <c r="Q635" s="1405" t="s">
        <v>474</v>
      </c>
      <c r="R635" s="1409">
        <v>19535</v>
      </c>
      <c r="S635" s="1409">
        <v>8238</v>
      </c>
      <c r="T635" s="1409">
        <v>987</v>
      </c>
      <c r="U635" s="1407">
        <v>23367</v>
      </c>
      <c r="V635" s="1405" t="s">
        <v>696</v>
      </c>
      <c r="W635" s="1405" t="s">
        <v>1012</v>
      </c>
      <c r="X635" s="1405" t="s">
        <v>407</v>
      </c>
      <c r="Y635" s="1405" t="s">
        <v>407</v>
      </c>
      <c r="Z635" s="1404">
        <v>1</v>
      </c>
      <c r="AA635" s="1404">
        <v>0</v>
      </c>
      <c r="AB635" s="1408"/>
      <c r="AC635" s="1408"/>
      <c r="AD635" s="1408"/>
      <c r="AE635" s="1408"/>
      <c r="AF635" s="1408"/>
      <c r="AG635" s="1408"/>
      <c r="AH635" s="1406">
        <v>0</v>
      </c>
      <c r="AI635" s="1406">
        <v>0</v>
      </c>
      <c r="AJ635" s="1408"/>
      <c r="AK635" s="1408"/>
      <c r="AL635" s="1408"/>
      <c r="AM635" s="1408"/>
      <c r="AN635" s="1408"/>
      <c r="AO635" s="1408"/>
      <c r="AP635" s="1406">
        <v>0</v>
      </c>
      <c r="AQ635" s="1406">
        <v>213735</v>
      </c>
      <c r="AR635" s="1404" t="s">
        <v>407</v>
      </c>
      <c r="AS635" s="1406">
        <v>585.57534246575347</v>
      </c>
      <c r="AT635" s="1406">
        <v>10.941131302789865</v>
      </c>
      <c r="AU635" s="1406">
        <v>2.9975702199424286E-2</v>
      </c>
      <c r="AV635" s="1406">
        <v>2.0842104099237209</v>
      </c>
      <c r="AW635" s="1406">
        <v>5.7101655066403309E-3</v>
      </c>
      <c r="AX635" s="1405" t="s">
        <v>407</v>
      </c>
      <c r="AY635" s="1404">
        <v>0</v>
      </c>
      <c r="AZ635" s="1405" t="s">
        <v>407</v>
      </c>
      <c r="BA635" s="1405" t="s">
        <v>407</v>
      </c>
      <c r="BB635" s="1408"/>
      <c r="BC635" s="1408"/>
      <c r="BD635" s="1404">
        <v>0</v>
      </c>
      <c r="BE635" s="1405" t="s">
        <v>407</v>
      </c>
      <c r="BF635" s="1405" t="s">
        <v>407</v>
      </c>
      <c r="BG635" s="1404">
        <v>0</v>
      </c>
      <c r="BH635" s="1405" t="s">
        <v>407</v>
      </c>
      <c r="BI635" s="1405" t="s">
        <v>407</v>
      </c>
      <c r="BJ635" s="1404">
        <v>1</v>
      </c>
      <c r="BK635" s="1404">
        <v>0</v>
      </c>
      <c r="BL635" s="1404">
        <v>0</v>
      </c>
      <c r="BM635" s="1404">
        <v>0</v>
      </c>
      <c r="BN635" s="1408"/>
      <c r="BO635" s="1404">
        <v>0</v>
      </c>
      <c r="BP635" s="1405" t="s">
        <v>407</v>
      </c>
      <c r="BQ635" s="1405" t="s">
        <v>407</v>
      </c>
      <c r="BR635" s="1404">
        <v>0</v>
      </c>
      <c r="BS635" s="1405" t="s">
        <v>407</v>
      </c>
      <c r="BT635" s="1405" t="s">
        <v>407</v>
      </c>
      <c r="BU635" s="1405" t="s">
        <v>407</v>
      </c>
      <c r="BV635" s="1405" t="s">
        <v>407</v>
      </c>
      <c r="BW635" s="1404">
        <v>0</v>
      </c>
      <c r="BX635" s="1405" t="s">
        <v>407</v>
      </c>
      <c r="BY635" s="1405" t="s">
        <v>407</v>
      </c>
      <c r="BZ635" s="1405" t="s">
        <v>407</v>
      </c>
      <c r="CA635" s="1404">
        <v>0</v>
      </c>
      <c r="CB635" s="1405" t="s">
        <v>677</v>
      </c>
      <c r="CC635" s="1405" t="s">
        <v>677</v>
      </c>
      <c r="CD635" s="1404" t="b">
        <v>0</v>
      </c>
      <c r="CE635" s="1404" t="b">
        <v>0</v>
      </c>
      <c r="CF635" s="1404" t="b">
        <v>0</v>
      </c>
      <c r="CG635" s="1404" t="b">
        <v>0</v>
      </c>
      <c r="CH635" s="1404" t="b">
        <v>0</v>
      </c>
      <c r="CI635" s="1404" t="b">
        <v>0</v>
      </c>
      <c r="CJ635" s="1404" t="b">
        <v>1</v>
      </c>
      <c r="CK635" s="1404" t="b">
        <v>0</v>
      </c>
      <c r="CL635" s="1404" t="b">
        <v>0</v>
      </c>
      <c r="CM635" s="1405" t="s">
        <v>698</v>
      </c>
      <c r="CN635" s="1408"/>
      <c r="CO635" s="1408"/>
      <c r="CP635" s="1408"/>
      <c r="CQ635" s="1404">
        <v>1</v>
      </c>
      <c r="CR635" s="1408"/>
      <c r="CS635" s="1404">
        <v>1</v>
      </c>
      <c r="CT635" s="1405" t="s">
        <v>407</v>
      </c>
      <c r="CU635" s="1408"/>
    </row>
    <row r="636" spans="1:99" hidden="1" x14ac:dyDescent="0.2">
      <c r="A636" s="1404">
        <v>2024</v>
      </c>
      <c r="B636" s="1405" t="s">
        <v>178</v>
      </c>
      <c r="C636" s="1405" t="s">
        <v>991</v>
      </c>
      <c r="D636" s="1406">
        <v>1</v>
      </c>
      <c r="E636" s="1406">
        <v>0</v>
      </c>
      <c r="F636" s="1405" t="s">
        <v>75</v>
      </c>
      <c r="G636" s="1407" t="s">
        <v>737</v>
      </c>
      <c r="H636" s="1405" t="s">
        <v>407</v>
      </c>
      <c r="I636" s="1405" t="s">
        <v>694</v>
      </c>
      <c r="J636" s="1405" t="s">
        <v>298</v>
      </c>
      <c r="K636" s="1405" t="s">
        <v>992</v>
      </c>
      <c r="L636" s="1405" t="s">
        <v>407</v>
      </c>
      <c r="M636" s="1405" t="s">
        <v>407</v>
      </c>
      <c r="N636" s="1408"/>
      <c r="O636" s="1407">
        <v>126</v>
      </c>
      <c r="P636" s="1405" t="s">
        <v>695</v>
      </c>
      <c r="Q636" s="1405" t="s">
        <v>473</v>
      </c>
      <c r="R636" s="1409">
        <v>8155</v>
      </c>
      <c r="S636" s="1409">
        <v>3525</v>
      </c>
      <c r="T636" s="1409">
        <v>583</v>
      </c>
      <c r="U636" s="1407">
        <v>13768</v>
      </c>
      <c r="V636" s="1405" t="s">
        <v>696</v>
      </c>
      <c r="W636" s="1405" t="s">
        <v>738</v>
      </c>
      <c r="X636" s="1405" t="s">
        <v>739</v>
      </c>
      <c r="Y636" s="1405" t="s">
        <v>407</v>
      </c>
      <c r="Z636" s="1404">
        <v>1</v>
      </c>
      <c r="AA636" s="1404">
        <v>0</v>
      </c>
      <c r="AB636" s="1408"/>
      <c r="AC636" s="1408"/>
      <c r="AD636" s="1408"/>
      <c r="AE636" s="1408"/>
      <c r="AF636" s="1408"/>
      <c r="AG636" s="1406">
        <v>0</v>
      </c>
      <c r="AH636" s="1408"/>
      <c r="AI636" s="1406">
        <v>0</v>
      </c>
      <c r="AJ636" s="1408"/>
      <c r="AK636" s="1408"/>
      <c r="AL636" s="1408"/>
      <c r="AM636" s="1408"/>
      <c r="AN636" s="1408"/>
      <c r="AO636" s="1406">
        <v>21590</v>
      </c>
      <c r="AP636" s="1408"/>
      <c r="AQ636" s="1406">
        <v>21590</v>
      </c>
      <c r="AR636" s="1404" t="s">
        <v>407</v>
      </c>
      <c r="AS636" s="1406">
        <v>59.150684931506852</v>
      </c>
      <c r="AT636" s="1406">
        <v>2.6474555487431024</v>
      </c>
      <c r="AU636" s="1406">
        <v>7.2533028732687738E-3</v>
      </c>
      <c r="AV636" s="1406">
        <v>4.2901264262979613</v>
      </c>
      <c r="AW636" s="1406">
        <v>1.1753771030953318E-2</v>
      </c>
      <c r="AX636" s="1405" t="s">
        <v>993</v>
      </c>
      <c r="AY636" s="1404">
        <v>1</v>
      </c>
      <c r="AZ636" s="1405" t="s">
        <v>808</v>
      </c>
      <c r="BA636" s="1405" t="s">
        <v>407</v>
      </c>
      <c r="BB636" s="1408"/>
      <c r="BC636" s="1408"/>
      <c r="BD636" s="1404">
        <v>0</v>
      </c>
      <c r="BE636" s="1405" t="s">
        <v>407</v>
      </c>
      <c r="BF636" s="1405" t="s">
        <v>407</v>
      </c>
      <c r="BG636" s="1404">
        <v>0</v>
      </c>
      <c r="BH636" s="1405" t="s">
        <v>407</v>
      </c>
      <c r="BI636" s="1405" t="s">
        <v>407</v>
      </c>
      <c r="BJ636" s="1404">
        <v>0</v>
      </c>
      <c r="BK636" s="1404">
        <v>0</v>
      </c>
      <c r="BL636" s="1404">
        <v>0</v>
      </c>
      <c r="BM636" s="1404">
        <v>0</v>
      </c>
      <c r="BN636" s="1408"/>
      <c r="BO636" s="1404">
        <v>0</v>
      </c>
      <c r="BP636" s="1405" t="s">
        <v>407</v>
      </c>
      <c r="BQ636" s="1405" t="s">
        <v>407</v>
      </c>
      <c r="BR636" s="1404">
        <v>0</v>
      </c>
      <c r="BS636" s="1405" t="s">
        <v>407</v>
      </c>
      <c r="BT636" s="1405" t="s">
        <v>407</v>
      </c>
      <c r="BU636" s="1405" t="s">
        <v>407</v>
      </c>
      <c r="BV636" s="1405" t="s">
        <v>407</v>
      </c>
      <c r="BW636" s="1404">
        <v>1</v>
      </c>
      <c r="BX636" s="1405" t="s">
        <v>867</v>
      </c>
      <c r="BY636" s="1405" t="s">
        <v>407</v>
      </c>
      <c r="BZ636" s="1405" t="s">
        <v>407</v>
      </c>
      <c r="CA636" s="1404">
        <v>0</v>
      </c>
      <c r="CB636" s="1405" t="s">
        <v>407</v>
      </c>
      <c r="CC636" s="1405" t="s">
        <v>677</v>
      </c>
      <c r="CD636" s="1404" t="b">
        <v>0</v>
      </c>
      <c r="CE636" s="1404" t="b">
        <v>0</v>
      </c>
      <c r="CF636" s="1404" t="b">
        <v>0</v>
      </c>
      <c r="CG636" s="1404" t="b">
        <v>0</v>
      </c>
      <c r="CH636" s="1404" t="b">
        <v>0</v>
      </c>
      <c r="CI636" s="1404" t="b">
        <v>0</v>
      </c>
      <c r="CJ636" s="1404" t="b">
        <v>1</v>
      </c>
      <c r="CK636" s="1404" t="b">
        <v>0</v>
      </c>
      <c r="CL636" s="1404" t="b">
        <v>0</v>
      </c>
      <c r="CM636" s="1405" t="s">
        <v>750</v>
      </c>
      <c r="CN636" s="1408"/>
      <c r="CO636" s="1408"/>
      <c r="CP636" s="1408"/>
      <c r="CQ636" s="1404">
        <v>1</v>
      </c>
      <c r="CR636" s="1408"/>
      <c r="CS636" s="1404">
        <v>1</v>
      </c>
      <c r="CT636" s="1405" t="s">
        <v>407</v>
      </c>
      <c r="CU636" s="1408"/>
    </row>
    <row r="637" spans="1:99" hidden="1" x14ac:dyDescent="0.2">
      <c r="A637" s="1404">
        <v>2024</v>
      </c>
      <c r="B637" s="1405" t="s">
        <v>178</v>
      </c>
      <c r="C637" s="1405" t="s">
        <v>944</v>
      </c>
      <c r="D637" s="1406">
        <v>1</v>
      </c>
      <c r="E637" s="1406">
        <v>0</v>
      </c>
      <c r="F637" s="1405" t="s">
        <v>75</v>
      </c>
      <c r="G637" s="1407" t="s">
        <v>737</v>
      </c>
      <c r="H637" s="1405" t="s">
        <v>407</v>
      </c>
      <c r="I637" s="1405" t="s">
        <v>694</v>
      </c>
      <c r="J637" s="1405" t="s">
        <v>298</v>
      </c>
      <c r="K637" s="1405" t="s">
        <v>945</v>
      </c>
      <c r="L637" s="1405" t="s">
        <v>407</v>
      </c>
      <c r="M637" s="1405" t="s">
        <v>407</v>
      </c>
      <c r="N637" s="1408"/>
      <c r="O637" s="1407">
        <v>126</v>
      </c>
      <c r="P637" s="1405" t="s">
        <v>695</v>
      </c>
      <c r="Q637" s="1405" t="s">
        <v>473</v>
      </c>
      <c r="R637" s="1409">
        <v>5196</v>
      </c>
      <c r="S637" s="1409">
        <v>2274</v>
      </c>
      <c r="T637" s="1409">
        <v>285</v>
      </c>
      <c r="U637" s="1407">
        <v>13768</v>
      </c>
      <c r="V637" s="1405" t="s">
        <v>696</v>
      </c>
      <c r="W637" s="1405" t="s">
        <v>738</v>
      </c>
      <c r="X637" s="1405" t="s">
        <v>739</v>
      </c>
      <c r="Y637" s="1405" t="s">
        <v>407</v>
      </c>
      <c r="Z637" s="1404">
        <v>1</v>
      </c>
      <c r="AA637" s="1404">
        <v>0</v>
      </c>
      <c r="AB637" s="1408"/>
      <c r="AC637" s="1408"/>
      <c r="AD637" s="1408"/>
      <c r="AE637" s="1408"/>
      <c r="AF637" s="1408"/>
      <c r="AG637" s="1408"/>
      <c r="AH637" s="1408"/>
      <c r="AI637" s="1406">
        <v>0</v>
      </c>
      <c r="AJ637" s="1408"/>
      <c r="AK637" s="1408"/>
      <c r="AL637" s="1408"/>
      <c r="AM637" s="1408"/>
      <c r="AN637" s="1408"/>
      <c r="AO637" s="1408"/>
      <c r="AP637" s="1408"/>
      <c r="AQ637" s="1406">
        <v>59380</v>
      </c>
      <c r="AR637" s="1404" t="s">
        <v>407</v>
      </c>
      <c r="AS637" s="1406">
        <v>162.68493150684932</v>
      </c>
      <c r="AT637" s="1406">
        <v>11.42802155504234</v>
      </c>
      <c r="AU637" s="1406">
        <v>3.1309648096006414E-2</v>
      </c>
      <c r="AV637" s="1406">
        <v>4.2901264262979613</v>
      </c>
      <c r="AW637" s="1406">
        <v>1.1753771030953318E-2</v>
      </c>
      <c r="AX637" s="1405" t="s">
        <v>1383</v>
      </c>
      <c r="AY637" s="1404">
        <v>0</v>
      </c>
      <c r="AZ637" s="1405" t="s">
        <v>407</v>
      </c>
      <c r="BA637" s="1405" t="s">
        <v>407</v>
      </c>
      <c r="BB637" s="1408"/>
      <c r="BC637" s="1408"/>
      <c r="BD637" s="1404">
        <v>0</v>
      </c>
      <c r="BE637" s="1405" t="s">
        <v>407</v>
      </c>
      <c r="BF637" s="1405" t="s">
        <v>407</v>
      </c>
      <c r="BG637" s="1404">
        <v>0</v>
      </c>
      <c r="BH637" s="1405" t="s">
        <v>407</v>
      </c>
      <c r="BI637" s="1405" t="s">
        <v>407</v>
      </c>
      <c r="BJ637" s="1404">
        <v>0</v>
      </c>
      <c r="BK637" s="1404">
        <v>0</v>
      </c>
      <c r="BL637" s="1404">
        <v>0</v>
      </c>
      <c r="BM637" s="1404">
        <v>0</v>
      </c>
      <c r="BN637" s="1408"/>
      <c r="BO637" s="1404">
        <v>0</v>
      </c>
      <c r="BP637" s="1405" t="s">
        <v>407</v>
      </c>
      <c r="BQ637" s="1405" t="s">
        <v>407</v>
      </c>
      <c r="BR637" s="1404">
        <v>1</v>
      </c>
      <c r="BS637" s="1405" t="s">
        <v>808</v>
      </c>
      <c r="BT637" s="1405" t="s">
        <v>407</v>
      </c>
      <c r="BU637" s="1405" t="s">
        <v>407</v>
      </c>
      <c r="BV637" s="1405" t="s">
        <v>846</v>
      </c>
      <c r="BW637" s="1404">
        <v>1</v>
      </c>
      <c r="BX637" s="1405" t="s">
        <v>997</v>
      </c>
      <c r="BY637" s="1405" t="s">
        <v>407</v>
      </c>
      <c r="BZ637" s="1405" t="s">
        <v>407</v>
      </c>
      <c r="CA637" s="1404">
        <v>0</v>
      </c>
      <c r="CB637" s="1405" t="s">
        <v>407</v>
      </c>
      <c r="CC637" s="1405" t="s">
        <v>677</v>
      </c>
      <c r="CD637" s="1404" t="b">
        <v>0</v>
      </c>
      <c r="CE637" s="1404" t="b">
        <v>0</v>
      </c>
      <c r="CF637" s="1404" t="b">
        <v>0</v>
      </c>
      <c r="CG637" s="1404" t="b">
        <v>0</v>
      </c>
      <c r="CH637" s="1404" t="b">
        <v>0</v>
      </c>
      <c r="CI637" s="1404" t="b">
        <v>0</v>
      </c>
      <c r="CJ637" s="1404" t="b">
        <v>1</v>
      </c>
      <c r="CK637" s="1404" t="b">
        <v>0</v>
      </c>
      <c r="CL637" s="1404" t="b">
        <v>0</v>
      </c>
      <c r="CM637" s="1405" t="s">
        <v>698</v>
      </c>
      <c r="CN637" s="1408"/>
      <c r="CO637" s="1408"/>
      <c r="CP637" s="1408"/>
      <c r="CQ637" s="1404">
        <v>1</v>
      </c>
      <c r="CR637" s="1408"/>
      <c r="CS637" s="1404">
        <v>1</v>
      </c>
      <c r="CT637" s="1405" t="s">
        <v>407</v>
      </c>
      <c r="CU637" s="1408"/>
    </row>
    <row r="638" spans="1:99" hidden="1" x14ac:dyDescent="0.2">
      <c r="A638" s="1404">
        <v>2024</v>
      </c>
      <c r="B638" s="1405" t="s">
        <v>178</v>
      </c>
      <c r="C638" s="1405" t="s">
        <v>1344</v>
      </c>
      <c r="D638" s="1406">
        <v>1</v>
      </c>
      <c r="E638" s="1406">
        <v>0</v>
      </c>
      <c r="F638" s="1405" t="s">
        <v>75</v>
      </c>
      <c r="G638" s="1407" t="s">
        <v>737</v>
      </c>
      <c r="H638" s="1405" t="s">
        <v>407</v>
      </c>
      <c r="I638" s="1405" t="s">
        <v>694</v>
      </c>
      <c r="J638" s="1405" t="s">
        <v>298</v>
      </c>
      <c r="K638" s="1405" t="s">
        <v>1090</v>
      </c>
      <c r="L638" s="1405" t="s">
        <v>407</v>
      </c>
      <c r="M638" s="1405" t="s">
        <v>407</v>
      </c>
      <c r="N638" s="1408"/>
      <c r="O638" s="1407">
        <v>126</v>
      </c>
      <c r="P638" s="1405" t="s">
        <v>695</v>
      </c>
      <c r="Q638" s="1405" t="s">
        <v>473</v>
      </c>
      <c r="R638" s="1409">
        <v>1711</v>
      </c>
      <c r="S638" s="1409">
        <v>701</v>
      </c>
      <c r="T638" s="1409">
        <v>45</v>
      </c>
      <c r="U638" s="1407">
        <v>13768</v>
      </c>
      <c r="V638" s="1405" t="s">
        <v>696</v>
      </c>
      <c r="W638" s="1405" t="s">
        <v>738</v>
      </c>
      <c r="X638" s="1405" t="s">
        <v>739</v>
      </c>
      <c r="Y638" s="1405" t="s">
        <v>407</v>
      </c>
      <c r="Z638" s="1404">
        <v>1</v>
      </c>
      <c r="AA638" s="1404">
        <v>0</v>
      </c>
      <c r="AB638" s="1408"/>
      <c r="AC638" s="1408"/>
      <c r="AD638" s="1408"/>
      <c r="AE638" s="1408"/>
      <c r="AF638" s="1408"/>
      <c r="AG638" s="1406">
        <v>0</v>
      </c>
      <c r="AH638" s="1408"/>
      <c r="AI638" s="1406">
        <v>0</v>
      </c>
      <c r="AJ638" s="1408"/>
      <c r="AK638" s="1408"/>
      <c r="AL638" s="1408"/>
      <c r="AM638" s="1408"/>
      <c r="AN638" s="1408"/>
      <c r="AO638" s="1406">
        <v>7790</v>
      </c>
      <c r="AP638" s="1408"/>
      <c r="AQ638" s="1406">
        <v>7790</v>
      </c>
      <c r="AR638" s="1404" t="s">
        <v>407</v>
      </c>
      <c r="AS638" s="1406">
        <v>21.342465753424658</v>
      </c>
      <c r="AT638" s="1406">
        <v>4.5528930450029224</v>
      </c>
      <c r="AU638" s="1406">
        <v>1.2473679575350472E-2</v>
      </c>
      <c r="AV638" s="1406">
        <v>4.2901264262979613</v>
      </c>
      <c r="AW638" s="1406">
        <v>1.1753771030953318E-2</v>
      </c>
      <c r="AX638" s="1405" t="s">
        <v>1345</v>
      </c>
      <c r="AY638" s="1404">
        <v>1</v>
      </c>
      <c r="AZ638" s="1405" t="s">
        <v>808</v>
      </c>
      <c r="BA638" s="1405" t="s">
        <v>407</v>
      </c>
      <c r="BB638" s="1404">
        <v>701</v>
      </c>
      <c r="BC638" s="1404">
        <v>45</v>
      </c>
      <c r="BD638" s="1404">
        <v>0</v>
      </c>
      <c r="BE638" s="1405" t="s">
        <v>407</v>
      </c>
      <c r="BF638" s="1405" t="s">
        <v>407</v>
      </c>
      <c r="BG638" s="1404">
        <v>0</v>
      </c>
      <c r="BH638" s="1405" t="s">
        <v>407</v>
      </c>
      <c r="BI638" s="1405" t="s">
        <v>407</v>
      </c>
      <c r="BJ638" s="1404">
        <v>0</v>
      </c>
      <c r="BK638" s="1404">
        <v>0</v>
      </c>
      <c r="BL638" s="1404">
        <v>0</v>
      </c>
      <c r="BM638" s="1404">
        <v>0</v>
      </c>
      <c r="BN638" s="1408"/>
      <c r="BO638" s="1404">
        <v>0</v>
      </c>
      <c r="BP638" s="1405" t="s">
        <v>407</v>
      </c>
      <c r="BQ638" s="1405" t="s">
        <v>407</v>
      </c>
      <c r="BR638" s="1404">
        <v>0</v>
      </c>
      <c r="BS638" s="1405" t="s">
        <v>407</v>
      </c>
      <c r="BT638" s="1405" t="s">
        <v>407</v>
      </c>
      <c r="BU638" s="1405" t="s">
        <v>407</v>
      </c>
      <c r="BV638" s="1405" t="s">
        <v>407</v>
      </c>
      <c r="BW638" s="1404">
        <v>1</v>
      </c>
      <c r="BX638" s="1405" t="s">
        <v>859</v>
      </c>
      <c r="BY638" s="1405" t="s">
        <v>407</v>
      </c>
      <c r="BZ638" s="1405" t="s">
        <v>407</v>
      </c>
      <c r="CA638" s="1404">
        <v>0</v>
      </c>
      <c r="CB638" s="1405" t="s">
        <v>407</v>
      </c>
      <c r="CC638" s="1405" t="s">
        <v>677</v>
      </c>
      <c r="CD638" s="1404" t="b">
        <v>0</v>
      </c>
      <c r="CE638" s="1404" t="b">
        <v>0</v>
      </c>
      <c r="CF638" s="1404" t="b">
        <v>0</v>
      </c>
      <c r="CG638" s="1404" t="b">
        <v>0</v>
      </c>
      <c r="CH638" s="1404" t="b">
        <v>0</v>
      </c>
      <c r="CI638" s="1404" t="b">
        <v>0</v>
      </c>
      <c r="CJ638" s="1404" t="b">
        <v>1</v>
      </c>
      <c r="CK638" s="1404" t="b">
        <v>0</v>
      </c>
      <c r="CL638" s="1404" t="b">
        <v>0</v>
      </c>
      <c r="CM638" s="1405" t="s">
        <v>750</v>
      </c>
      <c r="CN638" s="1404">
        <v>701</v>
      </c>
      <c r="CO638" s="1404">
        <v>45</v>
      </c>
      <c r="CP638" s="1408"/>
      <c r="CQ638" s="1404">
        <v>1</v>
      </c>
      <c r="CR638" s="1408"/>
      <c r="CS638" s="1404">
        <v>1</v>
      </c>
      <c r="CT638" s="1405" t="s">
        <v>407</v>
      </c>
      <c r="CU638" s="1408"/>
    </row>
    <row r="639" spans="1:99" hidden="1" x14ac:dyDescent="0.2">
      <c r="A639" s="1404">
        <v>2024</v>
      </c>
      <c r="B639" s="1405" t="s">
        <v>179</v>
      </c>
      <c r="C639" s="1405" t="s">
        <v>1237</v>
      </c>
      <c r="D639" s="1406">
        <v>1</v>
      </c>
      <c r="E639" s="1406">
        <v>0</v>
      </c>
      <c r="F639" s="1405" t="s">
        <v>75</v>
      </c>
      <c r="G639" s="1407" t="s">
        <v>737</v>
      </c>
      <c r="H639" s="1405" t="s">
        <v>407</v>
      </c>
      <c r="I639" s="1405" t="s">
        <v>694</v>
      </c>
      <c r="J639" s="1405" t="s">
        <v>303</v>
      </c>
      <c r="K639" s="1405" t="s">
        <v>328</v>
      </c>
      <c r="L639" s="1405" t="s">
        <v>407</v>
      </c>
      <c r="M639" s="1405" t="s">
        <v>407</v>
      </c>
      <c r="N639" s="1408"/>
      <c r="O639" s="1407">
        <v>126</v>
      </c>
      <c r="P639" s="1405" t="s">
        <v>695</v>
      </c>
      <c r="Q639" s="1405" t="s">
        <v>474</v>
      </c>
      <c r="R639" s="1409">
        <v>2733</v>
      </c>
      <c r="S639" s="1409">
        <v>1240</v>
      </c>
      <c r="T639" s="1409">
        <v>160</v>
      </c>
      <c r="U639" s="1407">
        <v>13768</v>
      </c>
      <c r="V639" s="1405" t="s">
        <v>696</v>
      </c>
      <c r="W639" s="1405" t="s">
        <v>738</v>
      </c>
      <c r="X639" s="1405" t="s">
        <v>739</v>
      </c>
      <c r="Y639" s="1405" t="s">
        <v>407</v>
      </c>
      <c r="Z639" s="1404">
        <v>1</v>
      </c>
      <c r="AA639" s="1404">
        <v>0</v>
      </c>
      <c r="AB639" s="1408"/>
      <c r="AC639" s="1408"/>
      <c r="AD639" s="1408"/>
      <c r="AE639" s="1408"/>
      <c r="AF639" s="1408"/>
      <c r="AG639" s="1408"/>
      <c r="AH639" s="1408"/>
      <c r="AI639" s="1406">
        <v>0</v>
      </c>
      <c r="AJ639" s="1408"/>
      <c r="AK639" s="1408"/>
      <c r="AL639" s="1408"/>
      <c r="AM639" s="1408"/>
      <c r="AN639" s="1408"/>
      <c r="AO639" s="1408"/>
      <c r="AP639" s="1408"/>
      <c r="AQ639" s="1406">
        <v>3240</v>
      </c>
      <c r="AR639" s="1404" t="s">
        <v>407</v>
      </c>
      <c r="AS639" s="1406">
        <v>8.8767123287671232</v>
      </c>
      <c r="AT639" s="1406">
        <v>1.1855104281009878</v>
      </c>
      <c r="AU639" s="1406">
        <v>3.2479737756191448E-3</v>
      </c>
      <c r="AV639" s="1406">
        <v>3.0749712906492026</v>
      </c>
      <c r="AW639" s="1406">
        <v>8.424578878490966E-3</v>
      </c>
      <c r="AX639" s="1405" t="s">
        <v>407</v>
      </c>
      <c r="AY639" s="1404">
        <v>0</v>
      </c>
      <c r="AZ639" s="1405" t="s">
        <v>407</v>
      </c>
      <c r="BA639" s="1405" t="s">
        <v>407</v>
      </c>
      <c r="BB639" s="1408"/>
      <c r="BC639" s="1408"/>
      <c r="BD639" s="1404">
        <v>0</v>
      </c>
      <c r="BE639" s="1405" t="s">
        <v>407</v>
      </c>
      <c r="BF639" s="1405" t="s">
        <v>407</v>
      </c>
      <c r="BG639" s="1404">
        <v>0</v>
      </c>
      <c r="BH639" s="1405" t="s">
        <v>407</v>
      </c>
      <c r="BI639" s="1405" t="s">
        <v>407</v>
      </c>
      <c r="BJ639" s="1404">
        <v>0</v>
      </c>
      <c r="BK639" s="1404">
        <v>0</v>
      </c>
      <c r="BL639" s="1404">
        <v>0</v>
      </c>
      <c r="BM639" s="1404">
        <v>0</v>
      </c>
      <c r="BN639" s="1408"/>
      <c r="BO639" s="1404">
        <v>0</v>
      </c>
      <c r="BP639" s="1405" t="s">
        <v>407</v>
      </c>
      <c r="BQ639" s="1405" t="s">
        <v>407</v>
      </c>
      <c r="BR639" s="1404">
        <v>1</v>
      </c>
      <c r="BS639" s="1405" t="s">
        <v>898</v>
      </c>
      <c r="BT639" s="1405" t="s">
        <v>407</v>
      </c>
      <c r="BU639" s="1405" t="s">
        <v>407</v>
      </c>
      <c r="BV639" s="1405" t="s">
        <v>407</v>
      </c>
      <c r="BW639" s="1404">
        <v>1</v>
      </c>
      <c r="BX639" s="1405" t="s">
        <v>1367</v>
      </c>
      <c r="BY639" s="1405" t="s">
        <v>407</v>
      </c>
      <c r="BZ639" s="1405" t="s">
        <v>407</v>
      </c>
      <c r="CA639" s="1404">
        <v>0</v>
      </c>
      <c r="CB639" s="1405" t="s">
        <v>407</v>
      </c>
      <c r="CC639" s="1405" t="s">
        <v>677</v>
      </c>
      <c r="CD639" s="1404" t="b">
        <v>0</v>
      </c>
      <c r="CE639" s="1404" t="b">
        <v>0</v>
      </c>
      <c r="CF639" s="1404" t="b">
        <v>0</v>
      </c>
      <c r="CG639" s="1404" t="b">
        <v>0</v>
      </c>
      <c r="CH639" s="1404" t="b">
        <v>0</v>
      </c>
      <c r="CI639" s="1404" t="b">
        <v>0</v>
      </c>
      <c r="CJ639" s="1404" t="b">
        <v>1</v>
      </c>
      <c r="CK639" s="1404" t="b">
        <v>0</v>
      </c>
      <c r="CL639" s="1404" t="b">
        <v>0</v>
      </c>
      <c r="CM639" s="1405" t="s">
        <v>698</v>
      </c>
      <c r="CN639" s="1408"/>
      <c r="CO639" s="1408"/>
      <c r="CP639" s="1408"/>
      <c r="CQ639" s="1404">
        <v>1</v>
      </c>
      <c r="CR639" s="1408"/>
      <c r="CS639" s="1404">
        <v>1</v>
      </c>
      <c r="CT639" s="1405" t="s">
        <v>407</v>
      </c>
      <c r="CU639" s="1408"/>
    </row>
    <row r="640" spans="1:99" hidden="1" x14ac:dyDescent="0.2">
      <c r="A640" s="1404">
        <v>2024</v>
      </c>
      <c r="B640" s="1405" t="s">
        <v>178</v>
      </c>
      <c r="C640" s="1405" t="s">
        <v>994</v>
      </c>
      <c r="D640" s="1406">
        <v>1</v>
      </c>
      <c r="E640" s="1406">
        <v>0</v>
      </c>
      <c r="F640" s="1405" t="s">
        <v>75</v>
      </c>
      <c r="G640" s="1407" t="s">
        <v>737</v>
      </c>
      <c r="H640" s="1405" t="s">
        <v>407</v>
      </c>
      <c r="I640" s="1405" t="s">
        <v>694</v>
      </c>
      <c r="J640" s="1405" t="s">
        <v>298</v>
      </c>
      <c r="K640" s="1405" t="s">
        <v>995</v>
      </c>
      <c r="L640" s="1405" t="s">
        <v>407</v>
      </c>
      <c r="M640" s="1405" t="s">
        <v>407</v>
      </c>
      <c r="N640" s="1408"/>
      <c r="O640" s="1407">
        <v>126</v>
      </c>
      <c r="P640" s="1405" t="s">
        <v>695</v>
      </c>
      <c r="Q640" s="1405" t="s">
        <v>473</v>
      </c>
      <c r="R640" s="1409">
        <v>4382</v>
      </c>
      <c r="S640" s="1409">
        <v>2324</v>
      </c>
      <c r="T640" s="1409">
        <v>431</v>
      </c>
      <c r="U640" s="1407">
        <v>13768</v>
      </c>
      <c r="V640" s="1405" t="s">
        <v>696</v>
      </c>
      <c r="W640" s="1405" t="s">
        <v>738</v>
      </c>
      <c r="X640" s="1405" t="s">
        <v>739</v>
      </c>
      <c r="Y640" s="1405" t="s">
        <v>407</v>
      </c>
      <c r="Z640" s="1404">
        <v>1</v>
      </c>
      <c r="AA640" s="1404">
        <v>0</v>
      </c>
      <c r="AB640" s="1408"/>
      <c r="AC640" s="1408"/>
      <c r="AD640" s="1408"/>
      <c r="AE640" s="1408"/>
      <c r="AF640" s="1408"/>
      <c r="AG640" s="1408"/>
      <c r="AH640" s="1408"/>
      <c r="AI640" s="1406">
        <v>0</v>
      </c>
      <c r="AJ640" s="1408"/>
      <c r="AK640" s="1408"/>
      <c r="AL640" s="1408"/>
      <c r="AM640" s="1408"/>
      <c r="AN640" s="1408"/>
      <c r="AO640" s="1408"/>
      <c r="AP640" s="1408"/>
      <c r="AQ640" s="1406">
        <v>34280</v>
      </c>
      <c r="AR640" s="1404" t="s">
        <v>407</v>
      </c>
      <c r="AS640" s="1406">
        <v>93.917808219178085</v>
      </c>
      <c r="AT640" s="1406">
        <v>7.8229119123687818</v>
      </c>
      <c r="AU640" s="1406">
        <v>2.1432635376352826E-2</v>
      </c>
      <c r="AV640" s="1406">
        <v>4.2901264262979613</v>
      </c>
      <c r="AW640" s="1406">
        <v>1.1753771030953318E-2</v>
      </c>
      <c r="AX640" s="1405" t="s">
        <v>1357</v>
      </c>
      <c r="AY640" s="1404">
        <v>0</v>
      </c>
      <c r="AZ640" s="1405" t="s">
        <v>407</v>
      </c>
      <c r="BA640" s="1405" t="s">
        <v>407</v>
      </c>
      <c r="BB640" s="1408"/>
      <c r="BC640" s="1408"/>
      <c r="BD640" s="1404">
        <v>0</v>
      </c>
      <c r="BE640" s="1405" t="s">
        <v>407</v>
      </c>
      <c r="BF640" s="1405" t="s">
        <v>407</v>
      </c>
      <c r="BG640" s="1404">
        <v>0</v>
      </c>
      <c r="BH640" s="1405" t="s">
        <v>407</v>
      </c>
      <c r="BI640" s="1405" t="s">
        <v>407</v>
      </c>
      <c r="BJ640" s="1404">
        <v>0</v>
      </c>
      <c r="BK640" s="1404">
        <v>0</v>
      </c>
      <c r="BL640" s="1404">
        <v>0</v>
      </c>
      <c r="BM640" s="1404">
        <v>0</v>
      </c>
      <c r="BN640" s="1408"/>
      <c r="BO640" s="1404">
        <v>0</v>
      </c>
      <c r="BP640" s="1405" t="s">
        <v>407</v>
      </c>
      <c r="BQ640" s="1405" t="s">
        <v>407</v>
      </c>
      <c r="BR640" s="1404">
        <v>1</v>
      </c>
      <c r="BS640" s="1405" t="s">
        <v>808</v>
      </c>
      <c r="BT640" s="1405" t="s">
        <v>407</v>
      </c>
      <c r="BU640" s="1405" t="s">
        <v>407</v>
      </c>
      <c r="BV640" s="1405" t="s">
        <v>890</v>
      </c>
      <c r="BW640" s="1404">
        <v>1</v>
      </c>
      <c r="BX640" s="1405" t="s">
        <v>997</v>
      </c>
      <c r="BY640" s="1405" t="s">
        <v>407</v>
      </c>
      <c r="BZ640" s="1405" t="s">
        <v>407</v>
      </c>
      <c r="CA640" s="1404">
        <v>0</v>
      </c>
      <c r="CB640" s="1405" t="s">
        <v>407</v>
      </c>
      <c r="CC640" s="1405" t="s">
        <v>677</v>
      </c>
      <c r="CD640" s="1404" t="b">
        <v>0</v>
      </c>
      <c r="CE640" s="1404" t="b">
        <v>0</v>
      </c>
      <c r="CF640" s="1404" t="b">
        <v>0</v>
      </c>
      <c r="CG640" s="1404" t="b">
        <v>0</v>
      </c>
      <c r="CH640" s="1404" t="b">
        <v>0</v>
      </c>
      <c r="CI640" s="1404" t="b">
        <v>0</v>
      </c>
      <c r="CJ640" s="1404" t="b">
        <v>1</v>
      </c>
      <c r="CK640" s="1404" t="b">
        <v>0</v>
      </c>
      <c r="CL640" s="1404" t="b">
        <v>0</v>
      </c>
      <c r="CM640" s="1405" t="s">
        <v>698</v>
      </c>
      <c r="CN640" s="1408"/>
      <c r="CO640" s="1408"/>
      <c r="CP640" s="1408"/>
      <c r="CQ640" s="1404">
        <v>1</v>
      </c>
      <c r="CR640" s="1408"/>
      <c r="CS640" s="1404">
        <v>1</v>
      </c>
      <c r="CT640" s="1405" t="s">
        <v>407</v>
      </c>
      <c r="CU640" s="1408"/>
    </row>
    <row r="641" spans="1:99" hidden="1" x14ac:dyDescent="0.2">
      <c r="A641" s="1404">
        <v>2024</v>
      </c>
      <c r="B641" s="1405" t="s">
        <v>189</v>
      </c>
      <c r="C641" s="1405" t="s">
        <v>730</v>
      </c>
      <c r="D641" s="1406">
        <v>1</v>
      </c>
      <c r="E641" s="1406">
        <v>0</v>
      </c>
      <c r="F641" s="1405" t="s">
        <v>75</v>
      </c>
      <c r="G641" s="1407" t="s">
        <v>737</v>
      </c>
      <c r="H641" s="1405" t="s">
        <v>407</v>
      </c>
      <c r="I641" s="1405" t="s">
        <v>694</v>
      </c>
      <c r="J641" s="1405" t="s">
        <v>342</v>
      </c>
      <c r="K641" s="1405" t="s">
        <v>732</v>
      </c>
      <c r="L641" s="1405" t="s">
        <v>407</v>
      </c>
      <c r="M641" s="1405" t="s">
        <v>716</v>
      </c>
      <c r="N641" s="1408"/>
      <c r="O641" s="1407">
        <v>126</v>
      </c>
      <c r="P641" s="1405" t="s">
        <v>695</v>
      </c>
      <c r="Q641" s="1405" t="s">
        <v>483</v>
      </c>
      <c r="R641" s="1409">
        <v>14037</v>
      </c>
      <c r="S641" s="1409">
        <v>9181</v>
      </c>
      <c r="T641" s="1409">
        <v>784</v>
      </c>
      <c r="U641" s="1407">
        <v>13768</v>
      </c>
      <c r="V641" s="1405" t="s">
        <v>696</v>
      </c>
      <c r="W641" s="1405" t="s">
        <v>738</v>
      </c>
      <c r="X641" s="1405" t="s">
        <v>739</v>
      </c>
      <c r="Y641" s="1405" t="s">
        <v>407</v>
      </c>
      <c r="Z641" s="1404">
        <v>1</v>
      </c>
      <c r="AA641" s="1404">
        <v>0</v>
      </c>
      <c r="AB641" s="1408"/>
      <c r="AC641" s="1408"/>
      <c r="AD641" s="1408"/>
      <c r="AE641" s="1408"/>
      <c r="AF641" s="1408"/>
      <c r="AG641" s="1408"/>
      <c r="AH641" s="1408"/>
      <c r="AI641" s="1406">
        <v>0</v>
      </c>
      <c r="AJ641" s="1408"/>
      <c r="AK641" s="1408"/>
      <c r="AL641" s="1408"/>
      <c r="AM641" s="1408"/>
      <c r="AN641" s="1408"/>
      <c r="AO641" s="1408"/>
      <c r="AP641" s="1408"/>
      <c r="AQ641" s="1406">
        <v>255580</v>
      </c>
      <c r="AR641" s="1404" t="s">
        <v>407</v>
      </c>
      <c r="AS641" s="1406">
        <v>700.21917808219177</v>
      </c>
      <c r="AT641" s="1406">
        <v>18.207594215288168</v>
      </c>
      <c r="AU641" s="1406">
        <v>4.9883819767912792E-2</v>
      </c>
      <c r="AV641" s="1406">
        <v>1.3213581477412017</v>
      </c>
      <c r="AW641" s="1406">
        <v>3.6201593088800049E-3</v>
      </c>
      <c r="AX641" s="1405" t="s">
        <v>407</v>
      </c>
      <c r="AY641" s="1404">
        <v>0</v>
      </c>
      <c r="AZ641" s="1405" t="s">
        <v>407</v>
      </c>
      <c r="BA641" s="1405" t="s">
        <v>407</v>
      </c>
      <c r="BB641" s="1408"/>
      <c r="BC641" s="1408"/>
      <c r="BD641" s="1404">
        <v>0</v>
      </c>
      <c r="BE641" s="1405" t="s">
        <v>407</v>
      </c>
      <c r="BF641" s="1405" t="s">
        <v>407</v>
      </c>
      <c r="BG641" s="1404">
        <v>0</v>
      </c>
      <c r="BH641" s="1405" t="s">
        <v>407</v>
      </c>
      <c r="BI641" s="1405" t="s">
        <v>407</v>
      </c>
      <c r="BJ641" s="1404">
        <v>0</v>
      </c>
      <c r="BK641" s="1404">
        <v>0</v>
      </c>
      <c r="BL641" s="1404">
        <v>0</v>
      </c>
      <c r="BM641" s="1404">
        <v>0</v>
      </c>
      <c r="BN641" s="1408"/>
      <c r="BO641" s="1404">
        <v>0</v>
      </c>
      <c r="BP641" s="1405" t="s">
        <v>407</v>
      </c>
      <c r="BQ641" s="1405" t="s">
        <v>407</v>
      </c>
      <c r="BR641" s="1404">
        <v>1</v>
      </c>
      <c r="BS641" s="1405" t="s">
        <v>808</v>
      </c>
      <c r="BT641" s="1405" t="s">
        <v>407</v>
      </c>
      <c r="BU641" s="1405" t="s">
        <v>407</v>
      </c>
      <c r="BV641" s="1405" t="s">
        <v>846</v>
      </c>
      <c r="BW641" s="1404">
        <v>1</v>
      </c>
      <c r="BX641" s="1405" t="s">
        <v>918</v>
      </c>
      <c r="BY641" s="1405" t="s">
        <v>407</v>
      </c>
      <c r="BZ641" s="1405" t="s">
        <v>407</v>
      </c>
      <c r="CA641" s="1404">
        <v>0</v>
      </c>
      <c r="CB641" s="1405" t="s">
        <v>407</v>
      </c>
      <c r="CC641" s="1405" t="s">
        <v>677</v>
      </c>
      <c r="CD641" s="1404" t="b">
        <v>0</v>
      </c>
      <c r="CE641" s="1404" t="b">
        <v>0</v>
      </c>
      <c r="CF641" s="1404" t="b">
        <v>0</v>
      </c>
      <c r="CG641" s="1404" t="b">
        <v>0</v>
      </c>
      <c r="CH641" s="1404" t="b">
        <v>0</v>
      </c>
      <c r="CI641" s="1404" t="b">
        <v>0</v>
      </c>
      <c r="CJ641" s="1404" t="b">
        <v>1</v>
      </c>
      <c r="CK641" s="1404" t="b">
        <v>0</v>
      </c>
      <c r="CL641" s="1404" t="b">
        <v>0</v>
      </c>
      <c r="CM641" s="1405" t="s">
        <v>698</v>
      </c>
      <c r="CN641" s="1408"/>
      <c r="CO641" s="1408"/>
      <c r="CP641" s="1408"/>
      <c r="CQ641" s="1404">
        <v>1</v>
      </c>
      <c r="CR641" s="1408"/>
      <c r="CS641" s="1404">
        <v>1</v>
      </c>
      <c r="CT641" s="1405" t="s">
        <v>407</v>
      </c>
      <c r="CU641" s="1408"/>
    </row>
    <row r="642" spans="1:99" hidden="1" x14ac:dyDescent="0.2">
      <c r="A642" s="1404">
        <v>2024</v>
      </c>
      <c r="B642" s="1405" t="s">
        <v>178</v>
      </c>
      <c r="C642" s="1405" t="s">
        <v>984</v>
      </c>
      <c r="D642" s="1406">
        <v>1</v>
      </c>
      <c r="E642" s="1406">
        <v>0</v>
      </c>
      <c r="F642" s="1405" t="s">
        <v>75</v>
      </c>
      <c r="G642" s="1407" t="s">
        <v>737</v>
      </c>
      <c r="H642" s="1405" t="s">
        <v>407</v>
      </c>
      <c r="I642" s="1405" t="s">
        <v>694</v>
      </c>
      <c r="J642" s="1405" t="s">
        <v>298</v>
      </c>
      <c r="K642" s="1405" t="s">
        <v>985</v>
      </c>
      <c r="L642" s="1405" t="s">
        <v>407</v>
      </c>
      <c r="M642" s="1405" t="s">
        <v>407</v>
      </c>
      <c r="N642" s="1408"/>
      <c r="O642" s="1407">
        <v>126</v>
      </c>
      <c r="P642" s="1405" t="s">
        <v>695</v>
      </c>
      <c r="Q642" s="1405" t="s">
        <v>473</v>
      </c>
      <c r="R642" s="1409">
        <v>10134</v>
      </c>
      <c r="S642" s="1409">
        <v>4113</v>
      </c>
      <c r="T642" s="1409">
        <v>537</v>
      </c>
      <c r="U642" s="1407">
        <v>13768</v>
      </c>
      <c r="V642" s="1405" t="s">
        <v>696</v>
      </c>
      <c r="W642" s="1405" t="s">
        <v>738</v>
      </c>
      <c r="X642" s="1405" t="s">
        <v>739</v>
      </c>
      <c r="Y642" s="1405" t="s">
        <v>407</v>
      </c>
      <c r="Z642" s="1404">
        <v>1</v>
      </c>
      <c r="AA642" s="1404">
        <v>0</v>
      </c>
      <c r="AB642" s="1408"/>
      <c r="AC642" s="1408"/>
      <c r="AD642" s="1408"/>
      <c r="AE642" s="1408"/>
      <c r="AF642" s="1408"/>
      <c r="AG642" s="1408"/>
      <c r="AH642" s="1408"/>
      <c r="AI642" s="1406">
        <v>0</v>
      </c>
      <c r="AJ642" s="1408"/>
      <c r="AK642" s="1408"/>
      <c r="AL642" s="1408"/>
      <c r="AM642" s="1408"/>
      <c r="AN642" s="1408"/>
      <c r="AO642" s="1408"/>
      <c r="AP642" s="1408"/>
      <c r="AQ642" s="1406">
        <v>289369</v>
      </c>
      <c r="AR642" s="1404" t="s">
        <v>407</v>
      </c>
      <c r="AS642" s="1406">
        <v>792.79178082191777</v>
      </c>
      <c r="AT642" s="1406">
        <v>28.554272745214131</v>
      </c>
      <c r="AU642" s="1406">
        <v>7.8230884233463374E-2</v>
      </c>
      <c r="AV642" s="1406">
        <v>4.2901264262979613</v>
      </c>
      <c r="AW642" s="1406">
        <v>1.1753771030953318E-2</v>
      </c>
      <c r="AX642" s="1405" t="s">
        <v>1369</v>
      </c>
      <c r="AY642" s="1404">
        <v>0</v>
      </c>
      <c r="AZ642" s="1405" t="s">
        <v>407</v>
      </c>
      <c r="BA642" s="1405" t="s">
        <v>407</v>
      </c>
      <c r="BB642" s="1408"/>
      <c r="BC642" s="1408"/>
      <c r="BD642" s="1404">
        <v>0</v>
      </c>
      <c r="BE642" s="1405" t="s">
        <v>407</v>
      </c>
      <c r="BF642" s="1405" t="s">
        <v>407</v>
      </c>
      <c r="BG642" s="1404">
        <v>0</v>
      </c>
      <c r="BH642" s="1405" t="s">
        <v>407</v>
      </c>
      <c r="BI642" s="1405" t="s">
        <v>407</v>
      </c>
      <c r="BJ642" s="1404">
        <v>0</v>
      </c>
      <c r="BK642" s="1404">
        <v>0</v>
      </c>
      <c r="BL642" s="1404">
        <v>0</v>
      </c>
      <c r="BM642" s="1404">
        <v>0</v>
      </c>
      <c r="BN642" s="1408"/>
      <c r="BO642" s="1404">
        <v>0</v>
      </c>
      <c r="BP642" s="1405" t="s">
        <v>407</v>
      </c>
      <c r="BQ642" s="1405" t="s">
        <v>407</v>
      </c>
      <c r="BR642" s="1404">
        <v>1</v>
      </c>
      <c r="BS642" s="1405" t="s">
        <v>808</v>
      </c>
      <c r="BT642" s="1405" t="s">
        <v>407</v>
      </c>
      <c r="BU642" s="1405" t="s">
        <v>407</v>
      </c>
      <c r="BV642" s="1405" t="s">
        <v>846</v>
      </c>
      <c r="BW642" s="1404">
        <v>1</v>
      </c>
      <c r="BX642" s="1405" t="s">
        <v>859</v>
      </c>
      <c r="BY642" s="1405" t="s">
        <v>407</v>
      </c>
      <c r="BZ642" s="1405" t="s">
        <v>407</v>
      </c>
      <c r="CA642" s="1404">
        <v>0</v>
      </c>
      <c r="CB642" s="1405" t="s">
        <v>407</v>
      </c>
      <c r="CC642" s="1405" t="s">
        <v>677</v>
      </c>
      <c r="CD642" s="1404" t="b">
        <v>0</v>
      </c>
      <c r="CE642" s="1404" t="b">
        <v>0</v>
      </c>
      <c r="CF642" s="1404" t="b">
        <v>0</v>
      </c>
      <c r="CG642" s="1404" t="b">
        <v>0</v>
      </c>
      <c r="CH642" s="1404" t="b">
        <v>0</v>
      </c>
      <c r="CI642" s="1404" t="b">
        <v>0</v>
      </c>
      <c r="CJ642" s="1404" t="b">
        <v>1</v>
      </c>
      <c r="CK642" s="1404" t="b">
        <v>0</v>
      </c>
      <c r="CL642" s="1404" t="b">
        <v>0</v>
      </c>
      <c r="CM642" s="1405" t="s">
        <v>698</v>
      </c>
      <c r="CN642" s="1408"/>
      <c r="CO642" s="1408"/>
      <c r="CP642" s="1408"/>
      <c r="CQ642" s="1404">
        <v>1</v>
      </c>
      <c r="CR642" s="1408"/>
      <c r="CS642" s="1404">
        <v>1</v>
      </c>
      <c r="CT642" s="1405" t="s">
        <v>407</v>
      </c>
      <c r="CU642" s="1408"/>
    </row>
    <row r="643" spans="1:99" hidden="1" x14ac:dyDescent="0.2">
      <c r="A643" s="1404">
        <v>2024</v>
      </c>
      <c r="B643" s="1405" t="s">
        <v>179</v>
      </c>
      <c r="C643" s="1405" t="s">
        <v>1004</v>
      </c>
      <c r="D643" s="1406">
        <v>1</v>
      </c>
      <c r="E643" s="1406">
        <v>0</v>
      </c>
      <c r="F643" s="1405" t="s">
        <v>75</v>
      </c>
      <c r="G643" s="1407" t="s">
        <v>737</v>
      </c>
      <c r="H643" s="1405" t="s">
        <v>407</v>
      </c>
      <c r="I643" s="1405" t="s">
        <v>694</v>
      </c>
      <c r="J643" s="1405" t="s">
        <v>303</v>
      </c>
      <c r="K643" s="1405" t="s">
        <v>1005</v>
      </c>
      <c r="L643" s="1405" t="s">
        <v>407</v>
      </c>
      <c r="M643" s="1405" t="s">
        <v>407</v>
      </c>
      <c r="N643" s="1408"/>
      <c r="O643" s="1407">
        <v>126</v>
      </c>
      <c r="P643" s="1405" t="s">
        <v>695</v>
      </c>
      <c r="Q643" s="1405" t="s">
        <v>474</v>
      </c>
      <c r="R643" s="1409">
        <v>3524</v>
      </c>
      <c r="S643" s="1409">
        <v>1494</v>
      </c>
      <c r="T643" s="1409">
        <v>127</v>
      </c>
      <c r="U643" s="1407">
        <v>13768</v>
      </c>
      <c r="V643" s="1405" t="s">
        <v>696</v>
      </c>
      <c r="W643" s="1405" t="s">
        <v>738</v>
      </c>
      <c r="X643" s="1405" t="s">
        <v>739</v>
      </c>
      <c r="Y643" s="1405" t="s">
        <v>407</v>
      </c>
      <c r="Z643" s="1404">
        <v>1</v>
      </c>
      <c r="AA643" s="1404">
        <v>0</v>
      </c>
      <c r="AB643" s="1408"/>
      <c r="AC643" s="1408"/>
      <c r="AD643" s="1408"/>
      <c r="AE643" s="1408"/>
      <c r="AF643" s="1408"/>
      <c r="AG643" s="1408"/>
      <c r="AH643" s="1408"/>
      <c r="AI643" s="1406">
        <v>0</v>
      </c>
      <c r="AJ643" s="1408"/>
      <c r="AK643" s="1408"/>
      <c r="AL643" s="1408"/>
      <c r="AM643" s="1408"/>
      <c r="AN643" s="1408"/>
      <c r="AO643" s="1408"/>
      <c r="AP643" s="1408"/>
      <c r="AQ643" s="1406">
        <v>22268</v>
      </c>
      <c r="AR643" s="1404" t="s">
        <v>407</v>
      </c>
      <c r="AS643" s="1406">
        <v>61.008219178082193</v>
      </c>
      <c r="AT643" s="1406">
        <v>6.3189557321225882</v>
      </c>
      <c r="AU643" s="1406">
        <v>1.7312207485267364E-2</v>
      </c>
      <c r="AV643" s="1406">
        <v>3.0749712906492026</v>
      </c>
      <c r="AW643" s="1406">
        <v>8.424578878490966E-3</v>
      </c>
      <c r="AX643" s="1405" t="s">
        <v>407</v>
      </c>
      <c r="AY643" s="1404">
        <v>0</v>
      </c>
      <c r="AZ643" s="1405" t="s">
        <v>407</v>
      </c>
      <c r="BA643" s="1405" t="s">
        <v>407</v>
      </c>
      <c r="BB643" s="1408"/>
      <c r="BC643" s="1408"/>
      <c r="BD643" s="1404">
        <v>0</v>
      </c>
      <c r="BE643" s="1405" t="s">
        <v>407</v>
      </c>
      <c r="BF643" s="1405" t="s">
        <v>407</v>
      </c>
      <c r="BG643" s="1404">
        <v>0</v>
      </c>
      <c r="BH643" s="1405" t="s">
        <v>407</v>
      </c>
      <c r="BI643" s="1405" t="s">
        <v>407</v>
      </c>
      <c r="BJ643" s="1404">
        <v>0</v>
      </c>
      <c r="BK643" s="1404">
        <v>0</v>
      </c>
      <c r="BL643" s="1404">
        <v>0</v>
      </c>
      <c r="BM643" s="1404">
        <v>0</v>
      </c>
      <c r="BN643" s="1408"/>
      <c r="BO643" s="1404">
        <v>0</v>
      </c>
      <c r="BP643" s="1405" t="s">
        <v>407</v>
      </c>
      <c r="BQ643" s="1405" t="s">
        <v>407</v>
      </c>
      <c r="BR643" s="1404">
        <v>1</v>
      </c>
      <c r="BS643" s="1405" t="s">
        <v>808</v>
      </c>
      <c r="BT643" s="1405" t="s">
        <v>407</v>
      </c>
      <c r="BU643" s="1405" t="s">
        <v>407</v>
      </c>
      <c r="BV643" s="1405" t="s">
        <v>1006</v>
      </c>
      <c r="BW643" s="1404">
        <v>1</v>
      </c>
      <c r="BX643" s="1405" t="s">
        <v>859</v>
      </c>
      <c r="BY643" s="1405" t="s">
        <v>407</v>
      </c>
      <c r="BZ643" s="1405" t="s">
        <v>407</v>
      </c>
      <c r="CA643" s="1404">
        <v>0</v>
      </c>
      <c r="CB643" s="1405" t="s">
        <v>407</v>
      </c>
      <c r="CC643" s="1405" t="s">
        <v>677</v>
      </c>
      <c r="CD643" s="1404" t="b">
        <v>0</v>
      </c>
      <c r="CE643" s="1404" t="b">
        <v>0</v>
      </c>
      <c r="CF643" s="1404" t="b">
        <v>0</v>
      </c>
      <c r="CG643" s="1404" t="b">
        <v>0</v>
      </c>
      <c r="CH643" s="1404" t="b">
        <v>0</v>
      </c>
      <c r="CI643" s="1404" t="b">
        <v>0</v>
      </c>
      <c r="CJ643" s="1404" t="b">
        <v>1</v>
      </c>
      <c r="CK643" s="1404" t="b">
        <v>0</v>
      </c>
      <c r="CL643" s="1404" t="b">
        <v>0</v>
      </c>
      <c r="CM643" s="1405" t="s">
        <v>698</v>
      </c>
      <c r="CN643" s="1408"/>
      <c r="CO643" s="1408"/>
      <c r="CP643" s="1408"/>
      <c r="CQ643" s="1404">
        <v>1</v>
      </c>
      <c r="CR643" s="1408"/>
      <c r="CS643" s="1404">
        <v>1</v>
      </c>
      <c r="CT643" s="1405" t="s">
        <v>407</v>
      </c>
      <c r="CU643" s="1408"/>
    </row>
    <row r="644" spans="1:99" hidden="1" x14ac:dyDescent="0.2">
      <c r="A644" s="1404">
        <v>2024</v>
      </c>
      <c r="B644" s="1405" t="s">
        <v>189</v>
      </c>
      <c r="C644" s="1405" t="s">
        <v>1362</v>
      </c>
      <c r="D644" s="1406">
        <v>1</v>
      </c>
      <c r="E644" s="1406">
        <v>0</v>
      </c>
      <c r="F644" s="1405" t="s">
        <v>75</v>
      </c>
      <c r="G644" s="1407" t="s">
        <v>737</v>
      </c>
      <c r="H644" s="1405" t="s">
        <v>407</v>
      </c>
      <c r="I644" s="1405" t="s">
        <v>694</v>
      </c>
      <c r="J644" s="1405" t="s">
        <v>342</v>
      </c>
      <c r="K644" s="1405" t="s">
        <v>1363</v>
      </c>
      <c r="L644" s="1405" t="s">
        <v>407</v>
      </c>
      <c r="M644" s="1405" t="s">
        <v>407</v>
      </c>
      <c r="N644" s="1408"/>
      <c r="O644" s="1407">
        <v>126</v>
      </c>
      <c r="P644" s="1405" t="s">
        <v>695</v>
      </c>
      <c r="Q644" s="1405" t="s">
        <v>483</v>
      </c>
      <c r="R644" s="1409">
        <v>1893</v>
      </c>
      <c r="S644" s="1409">
        <v>1095</v>
      </c>
      <c r="T644" s="1409">
        <v>85</v>
      </c>
      <c r="U644" s="1407">
        <v>13768</v>
      </c>
      <c r="V644" s="1405" t="s">
        <v>696</v>
      </c>
      <c r="W644" s="1405" t="s">
        <v>738</v>
      </c>
      <c r="X644" s="1405" t="s">
        <v>739</v>
      </c>
      <c r="Y644" s="1405" t="s">
        <v>407</v>
      </c>
      <c r="Z644" s="1404">
        <v>1</v>
      </c>
      <c r="AA644" s="1404">
        <v>0</v>
      </c>
      <c r="AB644" s="1408"/>
      <c r="AC644" s="1408"/>
      <c r="AD644" s="1408"/>
      <c r="AE644" s="1408"/>
      <c r="AF644" s="1408"/>
      <c r="AG644" s="1408"/>
      <c r="AH644" s="1408"/>
      <c r="AI644" s="1406">
        <v>15000</v>
      </c>
      <c r="AJ644" s="1408"/>
      <c r="AK644" s="1408"/>
      <c r="AL644" s="1408"/>
      <c r="AM644" s="1408"/>
      <c r="AN644" s="1408"/>
      <c r="AO644" s="1408"/>
      <c r="AP644" s="1408"/>
      <c r="AQ644" s="1406">
        <v>23060</v>
      </c>
      <c r="AR644" s="1404" t="s">
        <v>407</v>
      </c>
      <c r="AS644" s="1406">
        <v>63.178082191780824</v>
      </c>
      <c r="AT644" s="1406">
        <v>12.181722134178553</v>
      </c>
      <c r="AU644" s="1406">
        <v>3.3374581189530281E-2</v>
      </c>
      <c r="AV644" s="1406">
        <v>1.3213581477412017</v>
      </c>
      <c r="AW644" s="1406">
        <v>3.6201593088800049E-3</v>
      </c>
      <c r="AX644" s="1405" t="s">
        <v>407</v>
      </c>
      <c r="AY644" s="1404">
        <v>0</v>
      </c>
      <c r="AZ644" s="1405" t="s">
        <v>407</v>
      </c>
      <c r="BA644" s="1405" t="s">
        <v>407</v>
      </c>
      <c r="BB644" s="1408"/>
      <c r="BC644" s="1408"/>
      <c r="BD644" s="1404">
        <v>0</v>
      </c>
      <c r="BE644" s="1405" t="s">
        <v>407</v>
      </c>
      <c r="BF644" s="1405" t="s">
        <v>407</v>
      </c>
      <c r="BG644" s="1404">
        <v>0</v>
      </c>
      <c r="BH644" s="1405" t="s">
        <v>407</v>
      </c>
      <c r="BI644" s="1405" t="s">
        <v>407</v>
      </c>
      <c r="BJ644" s="1404">
        <v>0</v>
      </c>
      <c r="BK644" s="1404">
        <v>0</v>
      </c>
      <c r="BL644" s="1404">
        <v>0</v>
      </c>
      <c r="BM644" s="1404">
        <v>0</v>
      </c>
      <c r="BN644" s="1408"/>
      <c r="BO644" s="1404">
        <v>0</v>
      </c>
      <c r="BP644" s="1405" t="s">
        <v>407</v>
      </c>
      <c r="BQ644" s="1405" t="s">
        <v>407</v>
      </c>
      <c r="BR644" s="1404">
        <v>1</v>
      </c>
      <c r="BS644" s="1405" t="s">
        <v>751</v>
      </c>
      <c r="BT644" s="1405" t="s">
        <v>407</v>
      </c>
      <c r="BU644" s="1405" t="s">
        <v>407</v>
      </c>
      <c r="BV644" s="1405" t="s">
        <v>407</v>
      </c>
      <c r="BW644" s="1404">
        <v>1</v>
      </c>
      <c r="BX644" s="1405" t="s">
        <v>918</v>
      </c>
      <c r="BY644" s="1405" t="s">
        <v>407</v>
      </c>
      <c r="BZ644" s="1405" t="s">
        <v>407</v>
      </c>
      <c r="CA644" s="1404">
        <v>0</v>
      </c>
      <c r="CB644" s="1405" t="s">
        <v>407</v>
      </c>
      <c r="CC644" s="1405" t="s">
        <v>677</v>
      </c>
      <c r="CD644" s="1404" t="b">
        <v>0</v>
      </c>
      <c r="CE644" s="1404" t="b">
        <v>0</v>
      </c>
      <c r="CF644" s="1404" t="b">
        <v>0</v>
      </c>
      <c r="CG644" s="1404" t="b">
        <v>0</v>
      </c>
      <c r="CH644" s="1404" t="b">
        <v>0</v>
      </c>
      <c r="CI644" s="1404" t="b">
        <v>0</v>
      </c>
      <c r="CJ644" s="1404" t="b">
        <v>1</v>
      </c>
      <c r="CK644" s="1404" t="b">
        <v>0</v>
      </c>
      <c r="CL644" s="1404" t="b">
        <v>0</v>
      </c>
      <c r="CM644" s="1405" t="s">
        <v>698</v>
      </c>
      <c r="CN644" s="1408"/>
      <c r="CO644" s="1408"/>
      <c r="CP644" s="1408"/>
      <c r="CQ644" s="1404">
        <v>1</v>
      </c>
      <c r="CR644" s="1408"/>
      <c r="CS644" s="1404">
        <v>1</v>
      </c>
      <c r="CT644" s="1405" t="s">
        <v>407</v>
      </c>
      <c r="CU644" s="1408"/>
    </row>
    <row r="645" spans="1:99" hidden="1" x14ac:dyDescent="0.2">
      <c r="A645" s="1404">
        <v>2024</v>
      </c>
      <c r="B645" s="1405" t="s">
        <v>178</v>
      </c>
      <c r="C645" s="1405" t="s">
        <v>936</v>
      </c>
      <c r="D645" s="1406">
        <v>1</v>
      </c>
      <c r="E645" s="1406">
        <v>0</v>
      </c>
      <c r="F645" s="1405" t="s">
        <v>75</v>
      </c>
      <c r="G645" s="1407" t="s">
        <v>737</v>
      </c>
      <c r="H645" s="1405" t="s">
        <v>407</v>
      </c>
      <c r="I645" s="1405" t="s">
        <v>694</v>
      </c>
      <c r="J645" s="1405" t="s">
        <v>298</v>
      </c>
      <c r="K645" s="1405" t="s">
        <v>937</v>
      </c>
      <c r="L645" s="1405" t="s">
        <v>407</v>
      </c>
      <c r="M645" s="1405" t="s">
        <v>407</v>
      </c>
      <c r="N645" s="1408"/>
      <c r="O645" s="1407">
        <v>126</v>
      </c>
      <c r="P645" s="1405" t="s">
        <v>695</v>
      </c>
      <c r="Q645" s="1405" t="s">
        <v>473</v>
      </c>
      <c r="R645" s="1409">
        <v>11305</v>
      </c>
      <c r="S645" s="1409">
        <v>5142</v>
      </c>
      <c r="T645" s="1409">
        <v>510</v>
      </c>
      <c r="U645" s="1407">
        <v>13768</v>
      </c>
      <c r="V645" s="1405" t="s">
        <v>696</v>
      </c>
      <c r="W645" s="1405" t="s">
        <v>738</v>
      </c>
      <c r="X645" s="1405" t="s">
        <v>739</v>
      </c>
      <c r="Y645" s="1405" t="s">
        <v>407</v>
      </c>
      <c r="Z645" s="1404">
        <v>1</v>
      </c>
      <c r="AA645" s="1404">
        <v>0</v>
      </c>
      <c r="AB645" s="1408"/>
      <c r="AC645" s="1408"/>
      <c r="AD645" s="1408"/>
      <c r="AE645" s="1408"/>
      <c r="AF645" s="1408"/>
      <c r="AG645" s="1408"/>
      <c r="AH645" s="1406">
        <v>0</v>
      </c>
      <c r="AI645" s="1406">
        <v>42231.7</v>
      </c>
      <c r="AJ645" s="1408"/>
      <c r="AK645" s="1408"/>
      <c r="AL645" s="1408"/>
      <c r="AM645" s="1408"/>
      <c r="AN645" s="1408"/>
      <c r="AO645" s="1408"/>
      <c r="AP645" s="1406">
        <v>0</v>
      </c>
      <c r="AQ645" s="1406">
        <v>42231.7</v>
      </c>
      <c r="AR645" s="1404" t="s">
        <v>407</v>
      </c>
      <c r="AS645" s="1406">
        <v>115.70328767123287</v>
      </c>
      <c r="AT645" s="1406">
        <v>3.7356656346749224</v>
      </c>
      <c r="AU645" s="1406">
        <v>1.023470036897239E-2</v>
      </c>
      <c r="AV645" s="1406">
        <v>4.2901264262979613</v>
      </c>
      <c r="AW645" s="1406">
        <v>1.1753771030953318E-2</v>
      </c>
      <c r="AX645" s="1405" t="s">
        <v>1384</v>
      </c>
      <c r="AY645" s="1404">
        <v>0</v>
      </c>
      <c r="AZ645" s="1405" t="s">
        <v>407</v>
      </c>
      <c r="BA645" s="1405" t="s">
        <v>407</v>
      </c>
      <c r="BB645" s="1408"/>
      <c r="BC645" s="1408"/>
      <c r="BD645" s="1404">
        <v>0</v>
      </c>
      <c r="BE645" s="1405" t="s">
        <v>407</v>
      </c>
      <c r="BF645" s="1405" t="s">
        <v>407</v>
      </c>
      <c r="BG645" s="1404">
        <v>0</v>
      </c>
      <c r="BH645" s="1405" t="s">
        <v>407</v>
      </c>
      <c r="BI645" s="1405" t="s">
        <v>407</v>
      </c>
      <c r="BJ645" s="1404">
        <v>1</v>
      </c>
      <c r="BK645" s="1404">
        <v>0</v>
      </c>
      <c r="BL645" s="1404">
        <v>0</v>
      </c>
      <c r="BM645" s="1404">
        <v>0</v>
      </c>
      <c r="BN645" s="1408"/>
      <c r="BO645" s="1404">
        <v>0</v>
      </c>
      <c r="BP645" s="1405" t="s">
        <v>407</v>
      </c>
      <c r="BQ645" s="1405" t="s">
        <v>407</v>
      </c>
      <c r="BR645" s="1404">
        <v>0</v>
      </c>
      <c r="BS645" s="1405" t="s">
        <v>407</v>
      </c>
      <c r="BT645" s="1405" t="s">
        <v>407</v>
      </c>
      <c r="BU645" s="1405" t="s">
        <v>407</v>
      </c>
      <c r="BV645" s="1405" t="s">
        <v>938</v>
      </c>
      <c r="BW645" s="1404">
        <v>1</v>
      </c>
      <c r="BX645" s="1405" t="s">
        <v>407</v>
      </c>
      <c r="BY645" s="1405" t="s">
        <v>407</v>
      </c>
      <c r="BZ645" s="1405" t="s">
        <v>407</v>
      </c>
      <c r="CA645" s="1404">
        <v>0</v>
      </c>
      <c r="CB645" s="1405" t="s">
        <v>407</v>
      </c>
      <c r="CC645" s="1405" t="s">
        <v>677</v>
      </c>
      <c r="CD645" s="1404" t="b">
        <v>0</v>
      </c>
      <c r="CE645" s="1404" t="b">
        <v>0</v>
      </c>
      <c r="CF645" s="1404" t="b">
        <v>0</v>
      </c>
      <c r="CG645" s="1404" t="b">
        <v>0</v>
      </c>
      <c r="CH645" s="1404" t="b">
        <v>0</v>
      </c>
      <c r="CI645" s="1404" t="b">
        <v>0</v>
      </c>
      <c r="CJ645" s="1404" t="b">
        <v>1</v>
      </c>
      <c r="CK645" s="1404" t="b">
        <v>0</v>
      </c>
      <c r="CL645" s="1404" t="b">
        <v>0</v>
      </c>
      <c r="CM645" s="1405" t="s">
        <v>698</v>
      </c>
      <c r="CN645" s="1408"/>
      <c r="CO645" s="1408"/>
      <c r="CP645" s="1408"/>
      <c r="CQ645" s="1404">
        <v>1</v>
      </c>
      <c r="CR645" s="1408"/>
      <c r="CS645" s="1404">
        <v>1</v>
      </c>
      <c r="CT645" s="1405" t="s">
        <v>407</v>
      </c>
      <c r="CU645" s="1408"/>
    </row>
    <row r="646" spans="1:99" hidden="1" x14ac:dyDescent="0.2">
      <c r="A646" s="1404">
        <v>2024</v>
      </c>
      <c r="B646" s="1405" t="s">
        <v>179</v>
      </c>
      <c r="C646" s="1405" t="s">
        <v>1007</v>
      </c>
      <c r="D646" s="1406">
        <v>1</v>
      </c>
      <c r="E646" s="1406">
        <v>0</v>
      </c>
      <c r="F646" s="1405" t="s">
        <v>75</v>
      </c>
      <c r="G646" s="1407" t="s">
        <v>737</v>
      </c>
      <c r="H646" s="1405" t="s">
        <v>407</v>
      </c>
      <c r="I646" s="1405" t="s">
        <v>694</v>
      </c>
      <c r="J646" s="1405" t="s">
        <v>303</v>
      </c>
      <c r="K646" s="1405" t="s">
        <v>836</v>
      </c>
      <c r="L646" s="1405" t="s">
        <v>407</v>
      </c>
      <c r="M646" s="1405" t="s">
        <v>407</v>
      </c>
      <c r="N646" s="1408"/>
      <c r="O646" s="1407">
        <v>126</v>
      </c>
      <c r="P646" s="1405" t="s">
        <v>695</v>
      </c>
      <c r="Q646" s="1405" t="s">
        <v>474</v>
      </c>
      <c r="R646" s="1409">
        <v>12475</v>
      </c>
      <c r="S646" s="1409">
        <v>5220</v>
      </c>
      <c r="T646" s="1409">
        <v>780</v>
      </c>
      <c r="U646" s="1407">
        <v>13768</v>
      </c>
      <c r="V646" s="1405" t="s">
        <v>696</v>
      </c>
      <c r="W646" s="1405" t="s">
        <v>738</v>
      </c>
      <c r="X646" s="1405" t="s">
        <v>739</v>
      </c>
      <c r="Y646" s="1405" t="s">
        <v>407</v>
      </c>
      <c r="Z646" s="1404">
        <v>1</v>
      </c>
      <c r="AA646" s="1404">
        <v>0</v>
      </c>
      <c r="AB646" s="1408"/>
      <c r="AC646" s="1408"/>
      <c r="AD646" s="1408"/>
      <c r="AE646" s="1408"/>
      <c r="AF646" s="1408"/>
      <c r="AG646" s="1408"/>
      <c r="AH646" s="1408"/>
      <c r="AI646" s="1406">
        <v>0</v>
      </c>
      <c r="AJ646" s="1408"/>
      <c r="AK646" s="1408"/>
      <c r="AL646" s="1408"/>
      <c r="AM646" s="1408"/>
      <c r="AN646" s="1408"/>
      <c r="AO646" s="1408"/>
      <c r="AP646" s="1408"/>
      <c r="AQ646" s="1406">
        <v>20305</v>
      </c>
      <c r="AR646" s="1404" t="s">
        <v>407</v>
      </c>
      <c r="AS646" s="1406">
        <v>55.630136986301373</v>
      </c>
      <c r="AT646" s="1406">
        <v>1.6276553106212426</v>
      </c>
      <c r="AU646" s="1406">
        <v>4.459329618140391E-3</v>
      </c>
      <c r="AV646" s="1406">
        <v>3.0749712906492026</v>
      </c>
      <c r="AW646" s="1406">
        <v>8.424578878490966E-3</v>
      </c>
      <c r="AX646" s="1405" t="s">
        <v>407</v>
      </c>
      <c r="AY646" s="1404">
        <v>0</v>
      </c>
      <c r="AZ646" s="1405" t="s">
        <v>407</v>
      </c>
      <c r="BA646" s="1405" t="s">
        <v>407</v>
      </c>
      <c r="BB646" s="1408"/>
      <c r="BC646" s="1408"/>
      <c r="BD646" s="1404">
        <v>0</v>
      </c>
      <c r="BE646" s="1405" t="s">
        <v>407</v>
      </c>
      <c r="BF646" s="1405" t="s">
        <v>407</v>
      </c>
      <c r="BG646" s="1404">
        <v>0</v>
      </c>
      <c r="BH646" s="1405" t="s">
        <v>407</v>
      </c>
      <c r="BI646" s="1405" t="s">
        <v>407</v>
      </c>
      <c r="BJ646" s="1404">
        <v>0</v>
      </c>
      <c r="BK646" s="1404">
        <v>0</v>
      </c>
      <c r="BL646" s="1404">
        <v>0</v>
      </c>
      <c r="BM646" s="1404">
        <v>0</v>
      </c>
      <c r="BN646" s="1408"/>
      <c r="BO646" s="1404">
        <v>0</v>
      </c>
      <c r="BP646" s="1405" t="s">
        <v>407</v>
      </c>
      <c r="BQ646" s="1405" t="s">
        <v>407</v>
      </c>
      <c r="BR646" s="1404">
        <v>1</v>
      </c>
      <c r="BS646" s="1405" t="s">
        <v>751</v>
      </c>
      <c r="BT646" s="1405" t="s">
        <v>407</v>
      </c>
      <c r="BU646" s="1405" t="s">
        <v>407</v>
      </c>
      <c r="BV646" s="1405" t="s">
        <v>407</v>
      </c>
      <c r="BW646" s="1404">
        <v>1</v>
      </c>
      <c r="BX646" s="1405" t="s">
        <v>1009</v>
      </c>
      <c r="BY646" s="1405" t="s">
        <v>407</v>
      </c>
      <c r="BZ646" s="1405" t="s">
        <v>407</v>
      </c>
      <c r="CA646" s="1404">
        <v>0</v>
      </c>
      <c r="CB646" s="1405" t="s">
        <v>407</v>
      </c>
      <c r="CC646" s="1405" t="s">
        <v>677</v>
      </c>
      <c r="CD646" s="1404" t="b">
        <v>0</v>
      </c>
      <c r="CE646" s="1404" t="b">
        <v>0</v>
      </c>
      <c r="CF646" s="1404" t="b">
        <v>0</v>
      </c>
      <c r="CG646" s="1404" t="b">
        <v>0</v>
      </c>
      <c r="CH646" s="1404" t="b">
        <v>0</v>
      </c>
      <c r="CI646" s="1404" t="b">
        <v>0</v>
      </c>
      <c r="CJ646" s="1404" t="b">
        <v>1</v>
      </c>
      <c r="CK646" s="1404" t="b">
        <v>0</v>
      </c>
      <c r="CL646" s="1404" t="b">
        <v>0</v>
      </c>
      <c r="CM646" s="1405" t="s">
        <v>698</v>
      </c>
      <c r="CN646" s="1408"/>
      <c r="CO646" s="1408"/>
      <c r="CP646" s="1408"/>
      <c r="CQ646" s="1404">
        <v>1</v>
      </c>
      <c r="CR646" s="1408"/>
      <c r="CS646" s="1404">
        <v>1</v>
      </c>
      <c r="CT646" s="1405" t="s">
        <v>407</v>
      </c>
      <c r="CU646" s="1408"/>
    </row>
    <row r="647" spans="1:99" hidden="1" x14ac:dyDescent="0.2">
      <c r="A647" s="1404">
        <v>2024</v>
      </c>
      <c r="B647" s="1405" t="s">
        <v>189</v>
      </c>
      <c r="C647" s="1405" t="s">
        <v>735</v>
      </c>
      <c r="D647" s="1406">
        <v>1</v>
      </c>
      <c r="E647" s="1406">
        <v>0</v>
      </c>
      <c r="F647" s="1405" t="s">
        <v>75</v>
      </c>
      <c r="G647" s="1407" t="s">
        <v>737</v>
      </c>
      <c r="H647" s="1405" t="s">
        <v>407</v>
      </c>
      <c r="I647" s="1405" t="s">
        <v>694</v>
      </c>
      <c r="J647" s="1405" t="s">
        <v>342</v>
      </c>
      <c r="K647" s="1405" t="s">
        <v>736</v>
      </c>
      <c r="L647" s="1405" t="s">
        <v>407</v>
      </c>
      <c r="M647" s="1405" t="s">
        <v>407</v>
      </c>
      <c r="N647" s="1408"/>
      <c r="O647" s="1407">
        <v>126</v>
      </c>
      <c r="P647" s="1405" t="s">
        <v>695</v>
      </c>
      <c r="Q647" s="1405" t="s">
        <v>483</v>
      </c>
      <c r="R647" s="1409">
        <v>12739</v>
      </c>
      <c r="S647" s="1409">
        <v>5656</v>
      </c>
      <c r="T647" s="1409">
        <v>559</v>
      </c>
      <c r="U647" s="1407">
        <v>13768</v>
      </c>
      <c r="V647" s="1405" t="s">
        <v>696</v>
      </c>
      <c r="W647" s="1405" t="s">
        <v>738</v>
      </c>
      <c r="X647" s="1405" t="s">
        <v>739</v>
      </c>
      <c r="Y647" s="1405" t="s">
        <v>407</v>
      </c>
      <c r="Z647" s="1404">
        <v>1</v>
      </c>
      <c r="AA647" s="1404">
        <v>0</v>
      </c>
      <c r="AB647" s="1408"/>
      <c r="AC647" s="1408"/>
      <c r="AD647" s="1408"/>
      <c r="AE647" s="1408"/>
      <c r="AF647" s="1408"/>
      <c r="AG647" s="1408"/>
      <c r="AH647" s="1406">
        <v>0</v>
      </c>
      <c r="AI647" s="1406">
        <v>0</v>
      </c>
      <c r="AJ647" s="1408"/>
      <c r="AK647" s="1408"/>
      <c r="AL647" s="1408"/>
      <c r="AM647" s="1408"/>
      <c r="AN647" s="1408"/>
      <c r="AO647" s="1408"/>
      <c r="AP647" s="1406">
        <v>64240</v>
      </c>
      <c r="AQ647" s="1406">
        <v>64240</v>
      </c>
      <c r="AR647" s="1404" t="s">
        <v>407</v>
      </c>
      <c r="AS647" s="1406">
        <v>176</v>
      </c>
      <c r="AT647" s="1406">
        <v>5.0427820080069079</v>
      </c>
      <c r="AU647" s="1406">
        <v>1.3815841117827144E-2</v>
      </c>
      <c r="AV647" s="1406">
        <v>1.3213581477412017</v>
      </c>
      <c r="AW647" s="1406">
        <v>3.6201593088800049E-3</v>
      </c>
      <c r="AX647" s="1405" t="s">
        <v>407</v>
      </c>
      <c r="AY647" s="1404">
        <v>0</v>
      </c>
      <c r="AZ647" s="1405" t="s">
        <v>407</v>
      </c>
      <c r="BA647" s="1405" t="s">
        <v>407</v>
      </c>
      <c r="BB647" s="1408"/>
      <c r="BC647" s="1408"/>
      <c r="BD647" s="1404">
        <v>0</v>
      </c>
      <c r="BE647" s="1405" t="s">
        <v>407</v>
      </c>
      <c r="BF647" s="1405" t="s">
        <v>407</v>
      </c>
      <c r="BG647" s="1404">
        <v>0</v>
      </c>
      <c r="BH647" s="1405" t="s">
        <v>407</v>
      </c>
      <c r="BI647" s="1405" t="s">
        <v>407</v>
      </c>
      <c r="BJ647" s="1404">
        <v>1</v>
      </c>
      <c r="BK647" s="1404">
        <v>0</v>
      </c>
      <c r="BL647" s="1404">
        <v>0</v>
      </c>
      <c r="BM647" s="1404">
        <v>0</v>
      </c>
      <c r="BN647" s="1408"/>
      <c r="BO647" s="1404">
        <v>0</v>
      </c>
      <c r="BP647" s="1405" t="s">
        <v>407</v>
      </c>
      <c r="BQ647" s="1405" t="s">
        <v>407</v>
      </c>
      <c r="BR647" s="1404">
        <v>0</v>
      </c>
      <c r="BS647" s="1405" t="s">
        <v>407</v>
      </c>
      <c r="BT647" s="1405" t="s">
        <v>407</v>
      </c>
      <c r="BU647" s="1405" t="s">
        <v>407</v>
      </c>
      <c r="BV647" s="1405" t="s">
        <v>407</v>
      </c>
      <c r="BW647" s="1404">
        <v>1</v>
      </c>
      <c r="BX647" s="1405" t="s">
        <v>407</v>
      </c>
      <c r="BY647" s="1405" t="s">
        <v>407</v>
      </c>
      <c r="BZ647" s="1405" t="s">
        <v>407</v>
      </c>
      <c r="CA647" s="1404">
        <v>0</v>
      </c>
      <c r="CB647" s="1405" t="s">
        <v>407</v>
      </c>
      <c r="CC647" s="1405" t="s">
        <v>677</v>
      </c>
      <c r="CD647" s="1404" t="b">
        <v>0</v>
      </c>
      <c r="CE647" s="1404" t="b">
        <v>0</v>
      </c>
      <c r="CF647" s="1404" t="b">
        <v>0</v>
      </c>
      <c r="CG647" s="1404" t="b">
        <v>0</v>
      </c>
      <c r="CH647" s="1404" t="b">
        <v>0</v>
      </c>
      <c r="CI647" s="1404" t="b">
        <v>0</v>
      </c>
      <c r="CJ647" s="1404" t="b">
        <v>1</v>
      </c>
      <c r="CK647" s="1404" t="b">
        <v>0</v>
      </c>
      <c r="CL647" s="1404" t="b">
        <v>0</v>
      </c>
      <c r="CM647" s="1405" t="s">
        <v>698</v>
      </c>
      <c r="CN647" s="1408"/>
      <c r="CO647" s="1408"/>
      <c r="CP647" s="1408"/>
      <c r="CQ647" s="1404">
        <v>1</v>
      </c>
      <c r="CR647" s="1408"/>
      <c r="CS647" s="1404">
        <v>1</v>
      </c>
      <c r="CT647" s="1405" t="s">
        <v>407</v>
      </c>
      <c r="CU647" s="1408"/>
    </row>
    <row r="648" spans="1:99" hidden="1" x14ac:dyDescent="0.2">
      <c r="A648" s="1404">
        <v>2024</v>
      </c>
      <c r="B648" s="1405" t="s">
        <v>179</v>
      </c>
      <c r="C648" s="1405" t="s">
        <v>1143</v>
      </c>
      <c r="D648" s="1406">
        <v>1</v>
      </c>
      <c r="E648" s="1406">
        <v>0</v>
      </c>
      <c r="F648" s="1405" t="s">
        <v>75</v>
      </c>
      <c r="G648" s="1407" t="s">
        <v>737</v>
      </c>
      <c r="H648" s="1405" t="s">
        <v>407</v>
      </c>
      <c r="I648" s="1405" t="s">
        <v>694</v>
      </c>
      <c r="J648" s="1405" t="s">
        <v>303</v>
      </c>
      <c r="K648" s="1405" t="s">
        <v>340</v>
      </c>
      <c r="L648" s="1405" t="s">
        <v>407</v>
      </c>
      <c r="M648" s="1405" t="s">
        <v>407</v>
      </c>
      <c r="N648" s="1408"/>
      <c r="O648" s="1407">
        <v>126</v>
      </c>
      <c r="P648" s="1405" t="s">
        <v>695</v>
      </c>
      <c r="Q648" s="1405" t="s">
        <v>474</v>
      </c>
      <c r="R648" s="1409">
        <v>12158</v>
      </c>
      <c r="S648" s="1409">
        <v>5142</v>
      </c>
      <c r="T648" s="1409">
        <v>843</v>
      </c>
      <c r="U648" s="1407">
        <v>13768</v>
      </c>
      <c r="V648" s="1405" t="s">
        <v>696</v>
      </c>
      <c r="W648" s="1405" t="s">
        <v>738</v>
      </c>
      <c r="X648" s="1405" t="s">
        <v>739</v>
      </c>
      <c r="Y648" s="1405" t="s">
        <v>407</v>
      </c>
      <c r="Z648" s="1404">
        <v>1</v>
      </c>
      <c r="AA648" s="1404">
        <v>0</v>
      </c>
      <c r="AB648" s="1408"/>
      <c r="AC648" s="1408"/>
      <c r="AD648" s="1408"/>
      <c r="AE648" s="1408"/>
      <c r="AF648" s="1408"/>
      <c r="AG648" s="1408"/>
      <c r="AH648" s="1408"/>
      <c r="AI648" s="1406">
        <v>0</v>
      </c>
      <c r="AJ648" s="1408"/>
      <c r="AK648" s="1408"/>
      <c r="AL648" s="1408"/>
      <c r="AM648" s="1408"/>
      <c r="AN648" s="1408"/>
      <c r="AO648" s="1408"/>
      <c r="AP648" s="1408"/>
      <c r="AQ648" s="1406">
        <v>236191</v>
      </c>
      <c r="AR648" s="1404" t="s">
        <v>407</v>
      </c>
      <c r="AS648" s="1406">
        <v>647.09863013698634</v>
      </c>
      <c r="AT648" s="1406">
        <v>19.426797170587268</v>
      </c>
      <c r="AU648" s="1406">
        <v>5.3224101837225389E-2</v>
      </c>
      <c r="AV648" s="1406">
        <v>3.0749712906492026</v>
      </c>
      <c r="AW648" s="1406">
        <v>8.424578878490966E-3</v>
      </c>
      <c r="AX648" s="1405" t="s">
        <v>407</v>
      </c>
      <c r="AY648" s="1404">
        <v>0</v>
      </c>
      <c r="AZ648" s="1405" t="s">
        <v>407</v>
      </c>
      <c r="BA648" s="1405" t="s">
        <v>407</v>
      </c>
      <c r="BB648" s="1408"/>
      <c r="BC648" s="1408"/>
      <c r="BD648" s="1404">
        <v>0</v>
      </c>
      <c r="BE648" s="1405" t="s">
        <v>407</v>
      </c>
      <c r="BF648" s="1405" t="s">
        <v>407</v>
      </c>
      <c r="BG648" s="1404">
        <v>0</v>
      </c>
      <c r="BH648" s="1405" t="s">
        <v>407</v>
      </c>
      <c r="BI648" s="1405" t="s">
        <v>407</v>
      </c>
      <c r="BJ648" s="1404">
        <v>0</v>
      </c>
      <c r="BK648" s="1404">
        <v>0</v>
      </c>
      <c r="BL648" s="1404">
        <v>0</v>
      </c>
      <c r="BM648" s="1404">
        <v>0</v>
      </c>
      <c r="BN648" s="1408"/>
      <c r="BO648" s="1404">
        <v>0</v>
      </c>
      <c r="BP648" s="1405" t="s">
        <v>407</v>
      </c>
      <c r="BQ648" s="1405" t="s">
        <v>407</v>
      </c>
      <c r="BR648" s="1404">
        <v>1</v>
      </c>
      <c r="BS648" s="1405" t="s">
        <v>808</v>
      </c>
      <c r="BT648" s="1405" t="s">
        <v>407</v>
      </c>
      <c r="BU648" s="1405" t="s">
        <v>407</v>
      </c>
      <c r="BV648" s="1405" t="s">
        <v>1006</v>
      </c>
      <c r="BW648" s="1404">
        <v>1</v>
      </c>
      <c r="BX648" s="1405" t="s">
        <v>863</v>
      </c>
      <c r="BY648" s="1405" t="s">
        <v>407</v>
      </c>
      <c r="BZ648" s="1405" t="s">
        <v>407</v>
      </c>
      <c r="CA648" s="1404">
        <v>0</v>
      </c>
      <c r="CB648" s="1405" t="s">
        <v>407</v>
      </c>
      <c r="CC648" s="1405" t="s">
        <v>677</v>
      </c>
      <c r="CD648" s="1404" t="b">
        <v>0</v>
      </c>
      <c r="CE648" s="1404" t="b">
        <v>0</v>
      </c>
      <c r="CF648" s="1404" t="b">
        <v>0</v>
      </c>
      <c r="CG648" s="1404" t="b">
        <v>0</v>
      </c>
      <c r="CH648" s="1404" t="b">
        <v>0</v>
      </c>
      <c r="CI648" s="1404" t="b">
        <v>0</v>
      </c>
      <c r="CJ648" s="1404" t="b">
        <v>1</v>
      </c>
      <c r="CK648" s="1404" t="b">
        <v>0</v>
      </c>
      <c r="CL648" s="1404" t="b">
        <v>0</v>
      </c>
      <c r="CM648" s="1405" t="s">
        <v>698</v>
      </c>
      <c r="CN648" s="1408"/>
      <c r="CO648" s="1408"/>
      <c r="CP648" s="1408"/>
      <c r="CQ648" s="1404">
        <v>1</v>
      </c>
      <c r="CR648" s="1408"/>
      <c r="CS648" s="1404">
        <v>1</v>
      </c>
      <c r="CT648" s="1405" t="s">
        <v>407</v>
      </c>
      <c r="CU648" s="1408"/>
    </row>
    <row r="649" spans="1:99" hidden="1" x14ac:dyDescent="0.2">
      <c r="A649" s="1404">
        <v>2024</v>
      </c>
      <c r="B649" s="1405" t="s">
        <v>189</v>
      </c>
      <c r="C649" s="1405" t="s">
        <v>717</v>
      </c>
      <c r="D649" s="1406">
        <v>1</v>
      </c>
      <c r="E649" s="1406">
        <v>0</v>
      </c>
      <c r="F649" s="1405" t="s">
        <v>75</v>
      </c>
      <c r="G649" s="1407" t="s">
        <v>737</v>
      </c>
      <c r="H649" s="1405" t="s">
        <v>407</v>
      </c>
      <c r="I649" s="1405" t="s">
        <v>694</v>
      </c>
      <c r="J649" s="1405" t="s">
        <v>342</v>
      </c>
      <c r="K649" s="1405" t="s">
        <v>718</v>
      </c>
      <c r="L649" s="1405" t="s">
        <v>407</v>
      </c>
      <c r="M649" s="1405" t="s">
        <v>407</v>
      </c>
      <c r="N649" s="1408"/>
      <c r="O649" s="1407">
        <v>126</v>
      </c>
      <c r="P649" s="1405" t="s">
        <v>695</v>
      </c>
      <c r="Q649" s="1405" t="s">
        <v>483</v>
      </c>
      <c r="R649" s="1409">
        <v>5633</v>
      </c>
      <c r="S649" s="1409">
        <v>3036</v>
      </c>
      <c r="T649" s="1409">
        <v>385</v>
      </c>
      <c r="U649" s="1407">
        <v>13768</v>
      </c>
      <c r="V649" s="1405" t="s">
        <v>696</v>
      </c>
      <c r="W649" s="1405" t="s">
        <v>738</v>
      </c>
      <c r="X649" s="1405" t="s">
        <v>739</v>
      </c>
      <c r="Y649" s="1405" t="s">
        <v>407</v>
      </c>
      <c r="Z649" s="1404">
        <v>1</v>
      </c>
      <c r="AA649" s="1404">
        <v>0</v>
      </c>
      <c r="AB649" s="1408"/>
      <c r="AC649" s="1408"/>
      <c r="AD649" s="1408"/>
      <c r="AE649" s="1408"/>
      <c r="AF649" s="1408"/>
      <c r="AG649" s="1408"/>
      <c r="AH649" s="1408"/>
      <c r="AI649" s="1406">
        <v>22450</v>
      </c>
      <c r="AJ649" s="1408"/>
      <c r="AK649" s="1408"/>
      <c r="AL649" s="1408"/>
      <c r="AM649" s="1408"/>
      <c r="AN649" s="1408"/>
      <c r="AO649" s="1408"/>
      <c r="AP649" s="1408"/>
      <c r="AQ649" s="1406">
        <v>36330</v>
      </c>
      <c r="AR649" s="1404" t="s">
        <v>407</v>
      </c>
      <c r="AS649" s="1406">
        <v>99.534246575342465</v>
      </c>
      <c r="AT649" s="1406">
        <v>6.4494940529025389</v>
      </c>
      <c r="AU649" s="1406">
        <v>1.7669846720280928E-2</v>
      </c>
      <c r="AV649" s="1406">
        <v>1.3213581477412017</v>
      </c>
      <c r="AW649" s="1406">
        <v>3.6201593088800049E-3</v>
      </c>
      <c r="AX649" s="1405" t="s">
        <v>407</v>
      </c>
      <c r="AY649" s="1404">
        <v>0</v>
      </c>
      <c r="AZ649" s="1405" t="s">
        <v>407</v>
      </c>
      <c r="BA649" s="1405" t="s">
        <v>407</v>
      </c>
      <c r="BB649" s="1408"/>
      <c r="BC649" s="1408"/>
      <c r="BD649" s="1404">
        <v>0</v>
      </c>
      <c r="BE649" s="1405" t="s">
        <v>407</v>
      </c>
      <c r="BF649" s="1405" t="s">
        <v>407</v>
      </c>
      <c r="BG649" s="1404">
        <v>0</v>
      </c>
      <c r="BH649" s="1405" t="s">
        <v>407</v>
      </c>
      <c r="BI649" s="1405" t="s">
        <v>407</v>
      </c>
      <c r="BJ649" s="1404">
        <v>0</v>
      </c>
      <c r="BK649" s="1404">
        <v>0</v>
      </c>
      <c r="BL649" s="1404">
        <v>0</v>
      </c>
      <c r="BM649" s="1404">
        <v>0</v>
      </c>
      <c r="BN649" s="1408"/>
      <c r="BO649" s="1404">
        <v>0</v>
      </c>
      <c r="BP649" s="1405" t="s">
        <v>407</v>
      </c>
      <c r="BQ649" s="1405" t="s">
        <v>407</v>
      </c>
      <c r="BR649" s="1404">
        <v>1</v>
      </c>
      <c r="BS649" s="1405" t="s">
        <v>808</v>
      </c>
      <c r="BT649" s="1405" t="s">
        <v>407</v>
      </c>
      <c r="BU649" s="1405" t="s">
        <v>407</v>
      </c>
      <c r="BV649" s="1405" t="s">
        <v>846</v>
      </c>
      <c r="BW649" s="1404">
        <v>1</v>
      </c>
      <c r="BX649" s="1405" t="s">
        <v>772</v>
      </c>
      <c r="BY649" s="1405" t="s">
        <v>407</v>
      </c>
      <c r="BZ649" s="1405" t="s">
        <v>407</v>
      </c>
      <c r="CA649" s="1404">
        <v>0</v>
      </c>
      <c r="CB649" s="1405" t="s">
        <v>407</v>
      </c>
      <c r="CC649" s="1405" t="s">
        <v>677</v>
      </c>
      <c r="CD649" s="1404" t="b">
        <v>0</v>
      </c>
      <c r="CE649" s="1404" t="b">
        <v>0</v>
      </c>
      <c r="CF649" s="1404" t="b">
        <v>0</v>
      </c>
      <c r="CG649" s="1404" t="b">
        <v>0</v>
      </c>
      <c r="CH649" s="1404" t="b">
        <v>0</v>
      </c>
      <c r="CI649" s="1404" t="b">
        <v>0</v>
      </c>
      <c r="CJ649" s="1404" t="b">
        <v>1</v>
      </c>
      <c r="CK649" s="1404" t="b">
        <v>0</v>
      </c>
      <c r="CL649" s="1404" t="b">
        <v>0</v>
      </c>
      <c r="CM649" s="1405" t="s">
        <v>698</v>
      </c>
      <c r="CN649" s="1408"/>
      <c r="CO649" s="1408"/>
      <c r="CP649" s="1408"/>
      <c r="CQ649" s="1404">
        <v>1</v>
      </c>
      <c r="CR649" s="1408"/>
      <c r="CS649" s="1404">
        <v>1</v>
      </c>
      <c r="CT649" s="1405" t="s">
        <v>407</v>
      </c>
      <c r="CU649" s="1408"/>
    </row>
    <row r="650" spans="1:99" hidden="1" x14ac:dyDescent="0.2">
      <c r="A650" s="1404">
        <v>2024</v>
      </c>
      <c r="B650" s="1405" t="s">
        <v>178</v>
      </c>
      <c r="C650" s="1405" t="s">
        <v>981</v>
      </c>
      <c r="D650" s="1406">
        <v>1</v>
      </c>
      <c r="E650" s="1406">
        <v>0</v>
      </c>
      <c r="F650" s="1405" t="s">
        <v>75</v>
      </c>
      <c r="G650" s="1407" t="s">
        <v>737</v>
      </c>
      <c r="H650" s="1405" t="s">
        <v>407</v>
      </c>
      <c r="I650" s="1405" t="s">
        <v>694</v>
      </c>
      <c r="J650" s="1405" t="s">
        <v>298</v>
      </c>
      <c r="K650" s="1405" t="s">
        <v>982</v>
      </c>
      <c r="L650" s="1405" t="s">
        <v>407</v>
      </c>
      <c r="M650" s="1405" t="s">
        <v>407</v>
      </c>
      <c r="N650" s="1408"/>
      <c r="O650" s="1407">
        <v>126</v>
      </c>
      <c r="P650" s="1405" t="s">
        <v>695</v>
      </c>
      <c r="Q650" s="1405" t="s">
        <v>473</v>
      </c>
      <c r="R650" s="1409">
        <v>31378</v>
      </c>
      <c r="S650" s="1409">
        <v>15132</v>
      </c>
      <c r="T650" s="1409">
        <v>2440</v>
      </c>
      <c r="U650" s="1407">
        <v>13768</v>
      </c>
      <c r="V650" s="1405" t="s">
        <v>696</v>
      </c>
      <c r="W650" s="1405" t="s">
        <v>738</v>
      </c>
      <c r="X650" s="1405" t="s">
        <v>739</v>
      </c>
      <c r="Y650" s="1405" t="s">
        <v>407</v>
      </c>
      <c r="Z650" s="1404">
        <v>1</v>
      </c>
      <c r="AA650" s="1404">
        <v>0</v>
      </c>
      <c r="AB650" s="1408"/>
      <c r="AC650" s="1408"/>
      <c r="AD650" s="1408"/>
      <c r="AE650" s="1408"/>
      <c r="AF650" s="1408"/>
      <c r="AG650" s="1408"/>
      <c r="AH650" s="1408"/>
      <c r="AI650" s="1406">
        <v>0</v>
      </c>
      <c r="AJ650" s="1408"/>
      <c r="AK650" s="1408"/>
      <c r="AL650" s="1408"/>
      <c r="AM650" s="1408"/>
      <c r="AN650" s="1408"/>
      <c r="AO650" s="1408"/>
      <c r="AP650" s="1408"/>
      <c r="AQ650" s="1406">
        <v>267270</v>
      </c>
      <c r="AR650" s="1404" t="s">
        <v>407</v>
      </c>
      <c r="AS650" s="1406">
        <v>732.2465753424658</v>
      </c>
      <c r="AT650" s="1406">
        <v>8.5177512907132389</v>
      </c>
      <c r="AU650" s="1406">
        <v>2.3336304906063667E-2</v>
      </c>
      <c r="AV650" s="1406">
        <v>4.2901264262979613</v>
      </c>
      <c r="AW650" s="1406">
        <v>1.1753771030953318E-2</v>
      </c>
      <c r="AX650" s="1405" t="s">
        <v>407</v>
      </c>
      <c r="AY650" s="1404">
        <v>0</v>
      </c>
      <c r="AZ650" s="1405" t="s">
        <v>407</v>
      </c>
      <c r="BA650" s="1405" t="s">
        <v>407</v>
      </c>
      <c r="BB650" s="1408"/>
      <c r="BC650" s="1408"/>
      <c r="BD650" s="1404">
        <v>0</v>
      </c>
      <c r="BE650" s="1405" t="s">
        <v>407</v>
      </c>
      <c r="BF650" s="1405" t="s">
        <v>407</v>
      </c>
      <c r="BG650" s="1404">
        <v>0</v>
      </c>
      <c r="BH650" s="1405" t="s">
        <v>407</v>
      </c>
      <c r="BI650" s="1405" t="s">
        <v>407</v>
      </c>
      <c r="BJ650" s="1404">
        <v>0</v>
      </c>
      <c r="BK650" s="1404">
        <v>0</v>
      </c>
      <c r="BL650" s="1404">
        <v>0</v>
      </c>
      <c r="BM650" s="1404">
        <v>0</v>
      </c>
      <c r="BN650" s="1408"/>
      <c r="BO650" s="1404">
        <v>0</v>
      </c>
      <c r="BP650" s="1405" t="s">
        <v>407</v>
      </c>
      <c r="BQ650" s="1405" t="s">
        <v>407</v>
      </c>
      <c r="BR650" s="1404">
        <v>1</v>
      </c>
      <c r="BS650" s="1405" t="s">
        <v>808</v>
      </c>
      <c r="BT650" s="1405" t="s">
        <v>407</v>
      </c>
      <c r="BU650" s="1405" t="s">
        <v>407</v>
      </c>
      <c r="BV650" s="1405" t="s">
        <v>846</v>
      </c>
      <c r="BW650" s="1404">
        <v>1</v>
      </c>
      <c r="BX650" s="1405" t="s">
        <v>997</v>
      </c>
      <c r="BY650" s="1405" t="s">
        <v>407</v>
      </c>
      <c r="BZ650" s="1405" t="s">
        <v>407</v>
      </c>
      <c r="CA650" s="1404">
        <v>0</v>
      </c>
      <c r="CB650" s="1405" t="s">
        <v>407</v>
      </c>
      <c r="CC650" s="1405" t="s">
        <v>677</v>
      </c>
      <c r="CD650" s="1404" t="b">
        <v>0</v>
      </c>
      <c r="CE650" s="1404" t="b">
        <v>0</v>
      </c>
      <c r="CF650" s="1404" t="b">
        <v>0</v>
      </c>
      <c r="CG650" s="1404" t="b">
        <v>0</v>
      </c>
      <c r="CH650" s="1404" t="b">
        <v>0</v>
      </c>
      <c r="CI650" s="1404" t="b">
        <v>0</v>
      </c>
      <c r="CJ650" s="1404" t="b">
        <v>1</v>
      </c>
      <c r="CK650" s="1404" t="b">
        <v>0</v>
      </c>
      <c r="CL650" s="1404" t="b">
        <v>0</v>
      </c>
      <c r="CM650" s="1405" t="s">
        <v>698</v>
      </c>
      <c r="CN650" s="1408"/>
      <c r="CO650" s="1408"/>
      <c r="CP650" s="1408"/>
      <c r="CQ650" s="1404">
        <v>1</v>
      </c>
      <c r="CR650" s="1408"/>
      <c r="CS650" s="1404">
        <v>1</v>
      </c>
      <c r="CT650" s="1405" t="s">
        <v>407</v>
      </c>
      <c r="CU650" s="1408"/>
    </row>
    <row r="651" spans="1:99" hidden="1" x14ac:dyDescent="0.2">
      <c r="A651" s="1404">
        <v>2024</v>
      </c>
      <c r="B651" s="1405" t="s">
        <v>179</v>
      </c>
      <c r="C651" s="1405" t="s">
        <v>1010</v>
      </c>
      <c r="D651" s="1406">
        <v>1</v>
      </c>
      <c r="E651" s="1406">
        <v>0</v>
      </c>
      <c r="F651" s="1405" t="s">
        <v>1011</v>
      </c>
      <c r="G651" s="1407" t="s">
        <v>737</v>
      </c>
      <c r="H651" s="1405" t="s">
        <v>407</v>
      </c>
      <c r="I651" s="1405" t="s">
        <v>694</v>
      </c>
      <c r="J651" s="1405" t="s">
        <v>303</v>
      </c>
      <c r="K651" s="1405" t="s">
        <v>323</v>
      </c>
      <c r="L651" s="1405" t="s">
        <v>407</v>
      </c>
      <c r="M651" s="1405" t="s">
        <v>407</v>
      </c>
      <c r="N651" s="1408"/>
      <c r="O651" s="1407">
        <v>126</v>
      </c>
      <c r="P651" s="1405" t="s">
        <v>695</v>
      </c>
      <c r="Q651" s="1405" t="s">
        <v>474</v>
      </c>
      <c r="R651" s="1409">
        <v>5583</v>
      </c>
      <c r="S651" s="1409">
        <v>2277</v>
      </c>
      <c r="T651" s="1409">
        <v>322</v>
      </c>
      <c r="U651" s="1407">
        <v>23367</v>
      </c>
      <c r="V651" s="1405" t="s">
        <v>696</v>
      </c>
      <c r="W651" s="1405" t="s">
        <v>1012</v>
      </c>
      <c r="X651" s="1405" t="s">
        <v>407</v>
      </c>
      <c r="Y651" s="1405" t="s">
        <v>407</v>
      </c>
      <c r="Z651" s="1404">
        <v>1</v>
      </c>
      <c r="AA651" s="1404">
        <v>0</v>
      </c>
      <c r="AB651" s="1408"/>
      <c r="AC651" s="1408"/>
      <c r="AD651" s="1408"/>
      <c r="AE651" s="1408"/>
      <c r="AF651" s="1408"/>
      <c r="AG651" s="1408"/>
      <c r="AH651" s="1408"/>
      <c r="AI651" s="1406">
        <v>0</v>
      </c>
      <c r="AJ651" s="1408"/>
      <c r="AK651" s="1408"/>
      <c r="AL651" s="1408"/>
      <c r="AM651" s="1408"/>
      <c r="AN651" s="1408"/>
      <c r="AO651" s="1408"/>
      <c r="AP651" s="1408"/>
      <c r="AQ651" s="1406">
        <v>815</v>
      </c>
      <c r="AR651" s="1404" t="s">
        <v>407</v>
      </c>
      <c r="AS651" s="1406">
        <v>2.2328767123287672</v>
      </c>
      <c r="AT651" s="1406">
        <v>0.1459788644098155</v>
      </c>
      <c r="AU651" s="1406">
        <v>3.999420942734671E-4</v>
      </c>
      <c r="AV651" s="1406">
        <v>2.0842104099237209</v>
      </c>
      <c r="AW651" s="1406">
        <v>5.7101655066403309E-3</v>
      </c>
      <c r="AX651" s="1405" t="s">
        <v>407</v>
      </c>
      <c r="AY651" s="1404">
        <v>0</v>
      </c>
      <c r="AZ651" s="1405" t="s">
        <v>407</v>
      </c>
      <c r="BA651" s="1405" t="s">
        <v>407</v>
      </c>
      <c r="BB651" s="1408"/>
      <c r="BC651" s="1408"/>
      <c r="BD651" s="1404">
        <v>0</v>
      </c>
      <c r="BE651" s="1405" t="s">
        <v>407</v>
      </c>
      <c r="BF651" s="1405" t="s">
        <v>407</v>
      </c>
      <c r="BG651" s="1404">
        <v>0</v>
      </c>
      <c r="BH651" s="1405" t="s">
        <v>407</v>
      </c>
      <c r="BI651" s="1405" t="s">
        <v>407</v>
      </c>
      <c r="BJ651" s="1404">
        <v>0</v>
      </c>
      <c r="BK651" s="1404">
        <v>0</v>
      </c>
      <c r="BL651" s="1404">
        <v>0</v>
      </c>
      <c r="BM651" s="1404">
        <v>0</v>
      </c>
      <c r="BN651" s="1408"/>
      <c r="BO651" s="1404">
        <v>0</v>
      </c>
      <c r="BP651" s="1405" t="s">
        <v>407</v>
      </c>
      <c r="BQ651" s="1405" t="s">
        <v>407</v>
      </c>
      <c r="BR651" s="1404">
        <v>1</v>
      </c>
      <c r="BS651" s="1405" t="s">
        <v>713</v>
      </c>
      <c r="BT651" s="1405" t="s">
        <v>407</v>
      </c>
      <c r="BU651" s="1405" t="s">
        <v>407</v>
      </c>
      <c r="BV651" s="1405" t="s">
        <v>407</v>
      </c>
      <c r="BW651" s="1404">
        <v>0</v>
      </c>
      <c r="BX651" s="1405" t="s">
        <v>407</v>
      </c>
      <c r="BY651" s="1405" t="s">
        <v>407</v>
      </c>
      <c r="BZ651" s="1405" t="s">
        <v>407</v>
      </c>
      <c r="CA651" s="1404">
        <v>0</v>
      </c>
      <c r="CB651" s="1405" t="s">
        <v>677</v>
      </c>
      <c r="CC651" s="1405" t="s">
        <v>677</v>
      </c>
      <c r="CD651" s="1404" t="b">
        <v>0</v>
      </c>
      <c r="CE651" s="1404" t="b">
        <v>0</v>
      </c>
      <c r="CF651" s="1404" t="b">
        <v>0</v>
      </c>
      <c r="CG651" s="1404" t="b">
        <v>0</v>
      </c>
      <c r="CH651" s="1404" t="b">
        <v>0</v>
      </c>
      <c r="CI651" s="1404" t="b">
        <v>0</v>
      </c>
      <c r="CJ651" s="1404" t="b">
        <v>1</v>
      </c>
      <c r="CK651" s="1404" t="b">
        <v>0</v>
      </c>
      <c r="CL651" s="1404" t="b">
        <v>0</v>
      </c>
      <c r="CM651" s="1405" t="s">
        <v>698</v>
      </c>
      <c r="CN651" s="1408"/>
      <c r="CO651" s="1408"/>
      <c r="CP651" s="1408"/>
      <c r="CQ651" s="1404">
        <v>1</v>
      </c>
      <c r="CR651" s="1408"/>
      <c r="CS651" s="1404">
        <v>1</v>
      </c>
      <c r="CT651" s="1405" t="s">
        <v>407</v>
      </c>
      <c r="CU651" s="1408"/>
    </row>
    <row r="652" spans="1:99" hidden="1" x14ac:dyDescent="0.2">
      <c r="A652" s="1404">
        <v>2024</v>
      </c>
      <c r="B652" s="1405" t="s">
        <v>178</v>
      </c>
      <c r="C652" s="1405" t="s">
        <v>979</v>
      </c>
      <c r="D652" s="1406">
        <v>1</v>
      </c>
      <c r="E652" s="1406">
        <v>0</v>
      </c>
      <c r="F652" s="1405" t="s">
        <v>75</v>
      </c>
      <c r="G652" s="1407" t="s">
        <v>737</v>
      </c>
      <c r="H652" s="1405" t="s">
        <v>407</v>
      </c>
      <c r="I652" s="1405" t="s">
        <v>694</v>
      </c>
      <c r="J652" s="1405" t="s">
        <v>298</v>
      </c>
      <c r="K652" s="1405" t="s">
        <v>980</v>
      </c>
      <c r="L652" s="1405" t="s">
        <v>407</v>
      </c>
      <c r="M652" s="1405" t="s">
        <v>407</v>
      </c>
      <c r="N652" s="1408"/>
      <c r="O652" s="1407">
        <v>126</v>
      </c>
      <c r="P652" s="1405" t="s">
        <v>695</v>
      </c>
      <c r="Q652" s="1405" t="s">
        <v>473</v>
      </c>
      <c r="R652" s="1409">
        <v>9907</v>
      </c>
      <c r="S652" s="1409">
        <v>4246</v>
      </c>
      <c r="T652" s="1409">
        <v>614</v>
      </c>
      <c r="U652" s="1407">
        <v>13768</v>
      </c>
      <c r="V652" s="1405" t="s">
        <v>696</v>
      </c>
      <c r="W652" s="1405" t="s">
        <v>738</v>
      </c>
      <c r="X652" s="1405" t="s">
        <v>739</v>
      </c>
      <c r="Y652" s="1405" t="s">
        <v>407</v>
      </c>
      <c r="Z652" s="1404">
        <v>1</v>
      </c>
      <c r="AA652" s="1404">
        <v>0</v>
      </c>
      <c r="AB652" s="1408"/>
      <c r="AC652" s="1408"/>
      <c r="AD652" s="1408"/>
      <c r="AE652" s="1408"/>
      <c r="AF652" s="1408"/>
      <c r="AG652" s="1408"/>
      <c r="AH652" s="1408"/>
      <c r="AI652" s="1406">
        <v>0</v>
      </c>
      <c r="AJ652" s="1408"/>
      <c r="AK652" s="1408"/>
      <c r="AL652" s="1408"/>
      <c r="AM652" s="1408"/>
      <c r="AN652" s="1408"/>
      <c r="AO652" s="1408"/>
      <c r="AP652" s="1408"/>
      <c r="AQ652" s="1406">
        <v>40276</v>
      </c>
      <c r="AR652" s="1404" t="s">
        <v>407</v>
      </c>
      <c r="AS652" s="1406">
        <v>110.34520547945205</v>
      </c>
      <c r="AT652" s="1406">
        <v>4.0654082971636214</v>
      </c>
      <c r="AU652" s="1406">
        <v>1.1138104923735948E-2</v>
      </c>
      <c r="AV652" s="1406">
        <v>4.2901264262979613</v>
      </c>
      <c r="AW652" s="1406">
        <v>1.1753771030953318E-2</v>
      </c>
      <c r="AX652" s="1405" t="s">
        <v>407</v>
      </c>
      <c r="AY652" s="1404">
        <v>0</v>
      </c>
      <c r="AZ652" s="1405" t="s">
        <v>407</v>
      </c>
      <c r="BA652" s="1405" t="s">
        <v>407</v>
      </c>
      <c r="BB652" s="1408"/>
      <c r="BC652" s="1408"/>
      <c r="BD652" s="1404">
        <v>0</v>
      </c>
      <c r="BE652" s="1405" t="s">
        <v>407</v>
      </c>
      <c r="BF652" s="1405" t="s">
        <v>407</v>
      </c>
      <c r="BG652" s="1404">
        <v>0</v>
      </c>
      <c r="BH652" s="1405" t="s">
        <v>407</v>
      </c>
      <c r="BI652" s="1405" t="s">
        <v>407</v>
      </c>
      <c r="BJ652" s="1404">
        <v>0</v>
      </c>
      <c r="BK652" s="1404">
        <v>0</v>
      </c>
      <c r="BL652" s="1404">
        <v>0</v>
      </c>
      <c r="BM652" s="1404">
        <v>0</v>
      </c>
      <c r="BN652" s="1408"/>
      <c r="BO652" s="1404">
        <v>0</v>
      </c>
      <c r="BP652" s="1405" t="s">
        <v>407</v>
      </c>
      <c r="BQ652" s="1405" t="s">
        <v>407</v>
      </c>
      <c r="BR652" s="1404">
        <v>1</v>
      </c>
      <c r="BS652" s="1405" t="s">
        <v>751</v>
      </c>
      <c r="BT652" s="1405" t="s">
        <v>407</v>
      </c>
      <c r="BU652" s="1405" t="s">
        <v>407</v>
      </c>
      <c r="BV652" s="1405" t="s">
        <v>407</v>
      </c>
      <c r="BW652" s="1404">
        <v>1</v>
      </c>
      <c r="BX652" s="1405" t="s">
        <v>901</v>
      </c>
      <c r="BY652" s="1405" t="s">
        <v>407</v>
      </c>
      <c r="BZ652" s="1405" t="s">
        <v>407</v>
      </c>
      <c r="CA652" s="1404">
        <v>0</v>
      </c>
      <c r="CB652" s="1405" t="s">
        <v>407</v>
      </c>
      <c r="CC652" s="1405" t="s">
        <v>677</v>
      </c>
      <c r="CD652" s="1404" t="b">
        <v>0</v>
      </c>
      <c r="CE652" s="1404" t="b">
        <v>0</v>
      </c>
      <c r="CF652" s="1404" t="b">
        <v>0</v>
      </c>
      <c r="CG652" s="1404" t="b">
        <v>0</v>
      </c>
      <c r="CH652" s="1404" t="b">
        <v>0</v>
      </c>
      <c r="CI652" s="1404" t="b">
        <v>0</v>
      </c>
      <c r="CJ652" s="1404" t="b">
        <v>1</v>
      </c>
      <c r="CK652" s="1404" t="b">
        <v>0</v>
      </c>
      <c r="CL652" s="1404" t="b">
        <v>0</v>
      </c>
      <c r="CM652" s="1405" t="s">
        <v>698</v>
      </c>
      <c r="CN652" s="1408"/>
      <c r="CO652" s="1408"/>
      <c r="CP652" s="1408"/>
      <c r="CQ652" s="1404">
        <v>1</v>
      </c>
      <c r="CR652" s="1408"/>
      <c r="CS652" s="1404">
        <v>1</v>
      </c>
      <c r="CT652" s="1405" t="s">
        <v>407</v>
      </c>
      <c r="CU652" s="1408"/>
    </row>
    <row r="653" spans="1:99" hidden="1" x14ac:dyDescent="0.2">
      <c r="A653" s="1404">
        <v>2024</v>
      </c>
      <c r="B653" s="1405" t="s">
        <v>179</v>
      </c>
      <c r="C653" s="1405" t="s">
        <v>1013</v>
      </c>
      <c r="D653" s="1406">
        <v>1</v>
      </c>
      <c r="E653" s="1406">
        <v>0</v>
      </c>
      <c r="F653" s="1405" t="s">
        <v>75</v>
      </c>
      <c r="G653" s="1407" t="s">
        <v>737</v>
      </c>
      <c r="H653" s="1405" t="s">
        <v>407</v>
      </c>
      <c r="I653" s="1405" t="s">
        <v>694</v>
      </c>
      <c r="J653" s="1405" t="s">
        <v>303</v>
      </c>
      <c r="K653" s="1405" t="s">
        <v>844</v>
      </c>
      <c r="L653" s="1405" t="s">
        <v>407</v>
      </c>
      <c r="M653" s="1405" t="s">
        <v>407</v>
      </c>
      <c r="N653" s="1408"/>
      <c r="O653" s="1407">
        <v>126</v>
      </c>
      <c r="P653" s="1405" t="s">
        <v>695</v>
      </c>
      <c r="Q653" s="1405" t="s">
        <v>474</v>
      </c>
      <c r="R653" s="1409">
        <v>9092</v>
      </c>
      <c r="S653" s="1409">
        <v>4005</v>
      </c>
      <c r="T653" s="1409">
        <v>442</v>
      </c>
      <c r="U653" s="1407">
        <v>13768</v>
      </c>
      <c r="V653" s="1405" t="s">
        <v>696</v>
      </c>
      <c r="W653" s="1405" t="s">
        <v>738</v>
      </c>
      <c r="X653" s="1405" t="s">
        <v>739</v>
      </c>
      <c r="Y653" s="1405" t="s">
        <v>407</v>
      </c>
      <c r="Z653" s="1404">
        <v>1</v>
      </c>
      <c r="AA653" s="1404">
        <v>0</v>
      </c>
      <c r="AB653" s="1408"/>
      <c r="AC653" s="1408"/>
      <c r="AD653" s="1408"/>
      <c r="AE653" s="1408"/>
      <c r="AF653" s="1408"/>
      <c r="AG653" s="1408"/>
      <c r="AH653" s="1408"/>
      <c r="AI653" s="1406">
        <v>0</v>
      </c>
      <c r="AJ653" s="1408"/>
      <c r="AK653" s="1408"/>
      <c r="AL653" s="1408"/>
      <c r="AM653" s="1408"/>
      <c r="AN653" s="1408"/>
      <c r="AO653" s="1408"/>
      <c r="AP653" s="1408"/>
      <c r="AQ653" s="1406">
        <v>70485</v>
      </c>
      <c r="AR653" s="1404" t="s">
        <v>407</v>
      </c>
      <c r="AS653" s="1406">
        <v>193.10958904109589</v>
      </c>
      <c r="AT653" s="1406">
        <v>7.7524197096348439</v>
      </c>
      <c r="AU653" s="1406">
        <v>2.1239506053794092E-2</v>
      </c>
      <c r="AV653" s="1406">
        <v>3.0749712906492026</v>
      </c>
      <c r="AW653" s="1406">
        <v>8.424578878490966E-3</v>
      </c>
      <c r="AX653" s="1405" t="s">
        <v>407</v>
      </c>
      <c r="AY653" s="1404">
        <v>0</v>
      </c>
      <c r="AZ653" s="1405" t="s">
        <v>407</v>
      </c>
      <c r="BA653" s="1405" t="s">
        <v>407</v>
      </c>
      <c r="BB653" s="1408"/>
      <c r="BC653" s="1408"/>
      <c r="BD653" s="1404">
        <v>0</v>
      </c>
      <c r="BE653" s="1405" t="s">
        <v>407</v>
      </c>
      <c r="BF653" s="1405" t="s">
        <v>407</v>
      </c>
      <c r="BG653" s="1404">
        <v>0</v>
      </c>
      <c r="BH653" s="1405" t="s">
        <v>407</v>
      </c>
      <c r="BI653" s="1405" t="s">
        <v>407</v>
      </c>
      <c r="BJ653" s="1404">
        <v>0</v>
      </c>
      <c r="BK653" s="1404">
        <v>0</v>
      </c>
      <c r="BL653" s="1404">
        <v>0</v>
      </c>
      <c r="BM653" s="1404">
        <v>0</v>
      </c>
      <c r="BN653" s="1408"/>
      <c r="BO653" s="1404">
        <v>0</v>
      </c>
      <c r="BP653" s="1405" t="s">
        <v>407</v>
      </c>
      <c r="BQ653" s="1405" t="s">
        <v>407</v>
      </c>
      <c r="BR653" s="1404">
        <v>1</v>
      </c>
      <c r="BS653" s="1405" t="s">
        <v>808</v>
      </c>
      <c r="BT653" s="1405" t="s">
        <v>407</v>
      </c>
      <c r="BU653" s="1405" t="s">
        <v>407</v>
      </c>
      <c r="BV653" s="1405" t="s">
        <v>1006</v>
      </c>
      <c r="BW653" s="1404">
        <v>1</v>
      </c>
      <c r="BX653" s="1405" t="s">
        <v>859</v>
      </c>
      <c r="BY653" s="1405" t="s">
        <v>407</v>
      </c>
      <c r="BZ653" s="1405" t="s">
        <v>407</v>
      </c>
      <c r="CA653" s="1404">
        <v>0</v>
      </c>
      <c r="CB653" s="1405" t="s">
        <v>407</v>
      </c>
      <c r="CC653" s="1405" t="s">
        <v>677</v>
      </c>
      <c r="CD653" s="1404" t="b">
        <v>0</v>
      </c>
      <c r="CE653" s="1404" t="b">
        <v>0</v>
      </c>
      <c r="CF653" s="1404" t="b">
        <v>0</v>
      </c>
      <c r="CG653" s="1404" t="b">
        <v>0</v>
      </c>
      <c r="CH653" s="1404" t="b">
        <v>0</v>
      </c>
      <c r="CI653" s="1404" t="b">
        <v>0</v>
      </c>
      <c r="CJ653" s="1404" t="b">
        <v>1</v>
      </c>
      <c r="CK653" s="1404" t="b">
        <v>0</v>
      </c>
      <c r="CL653" s="1404" t="b">
        <v>0</v>
      </c>
      <c r="CM653" s="1405" t="s">
        <v>698</v>
      </c>
      <c r="CN653" s="1408"/>
      <c r="CO653" s="1408"/>
      <c r="CP653" s="1408"/>
      <c r="CQ653" s="1404">
        <v>1</v>
      </c>
      <c r="CR653" s="1408"/>
      <c r="CS653" s="1404">
        <v>1</v>
      </c>
      <c r="CT653" s="1405" t="s">
        <v>407</v>
      </c>
      <c r="CU653" s="1408"/>
    </row>
    <row r="654" spans="1:99" hidden="1" x14ac:dyDescent="0.2">
      <c r="A654" s="1404">
        <v>2024</v>
      </c>
      <c r="B654" s="1405" t="s">
        <v>178</v>
      </c>
      <c r="C654" s="1405" t="s">
        <v>976</v>
      </c>
      <c r="D654" s="1406">
        <v>1</v>
      </c>
      <c r="E654" s="1406">
        <v>0</v>
      </c>
      <c r="F654" s="1405" t="s">
        <v>75</v>
      </c>
      <c r="G654" s="1407" t="s">
        <v>737</v>
      </c>
      <c r="H654" s="1405" t="s">
        <v>407</v>
      </c>
      <c r="I654" s="1405" t="s">
        <v>694</v>
      </c>
      <c r="J654" s="1405" t="s">
        <v>298</v>
      </c>
      <c r="K654" s="1405" t="s">
        <v>977</v>
      </c>
      <c r="L654" s="1405" t="s">
        <v>407</v>
      </c>
      <c r="M654" s="1405" t="s">
        <v>407</v>
      </c>
      <c r="N654" s="1408"/>
      <c r="O654" s="1407">
        <v>126</v>
      </c>
      <c r="P654" s="1405" t="s">
        <v>695</v>
      </c>
      <c r="Q654" s="1405" t="s">
        <v>473</v>
      </c>
      <c r="R654" s="1409">
        <v>7976</v>
      </c>
      <c r="S654" s="1409">
        <v>3374</v>
      </c>
      <c r="T654" s="1409">
        <v>311</v>
      </c>
      <c r="U654" s="1407">
        <v>13768</v>
      </c>
      <c r="V654" s="1405" t="s">
        <v>696</v>
      </c>
      <c r="W654" s="1405" t="s">
        <v>738</v>
      </c>
      <c r="X654" s="1405" t="s">
        <v>739</v>
      </c>
      <c r="Y654" s="1405" t="s">
        <v>407</v>
      </c>
      <c r="Z654" s="1404">
        <v>1</v>
      </c>
      <c r="AA654" s="1404">
        <v>0</v>
      </c>
      <c r="AB654" s="1408"/>
      <c r="AC654" s="1408"/>
      <c r="AD654" s="1408"/>
      <c r="AE654" s="1408"/>
      <c r="AF654" s="1408"/>
      <c r="AG654" s="1408"/>
      <c r="AH654" s="1408"/>
      <c r="AI654" s="1406">
        <v>0</v>
      </c>
      <c r="AJ654" s="1408"/>
      <c r="AK654" s="1408"/>
      <c r="AL654" s="1408"/>
      <c r="AM654" s="1408"/>
      <c r="AN654" s="1408"/>
      <c r="AO654" s="1408"/>
      <c r="AP654" s="1408"/>
      <c r="AQ654" s="1406">
        <v>26260</v>
      </c>
      <c r="AR654" s="1404" t="s">
        <v>407</v>
      </c>
      <c r="AS654" s="1406">
        <v>71.945205479452056</v>
      </c>
      <c r="AT654" s="1406">
        <v>3.2923771313941828</v>
      </c>
      <c r="AU654" s="1406">
        <v>9.0202113188881713E-3</v>
      </c>
      <c r="AV654" s="1406">
        <v>4.2901264262979613</v>
      </c>
      <c r="AW654" s="1406">
        <v>1.1753771030953318E-2</v>
      </c>
      <c r="AX654" s="1405" t="s">
        <v>407</v>
      </c>
      <c r="AY654" s="1404">
        <v>0</v>
      </c>
      <c r="AZ654" s="1405" t="s">
        <v>407</v>
      </c>
      <c r="BA654" s="1405" t="s">
        <v>407</v>
      </c>
      <c r="BB654" s="1408"/>
      <c r="BC654" s="1408"/>
      <c r="BD654" s="1404">
        <v>0</v>
      </c>
      <c r="BE654" s="1405" t="s">
        <v>407</v>
      </c>
      <c r="BF654" s="1405" t="s">
        <v>407</v>
      </c>
      <c r="BG654" s="1404">
        <v>0</v>
      </c>
      <c r="BH654" s="1405" t="s">
        <v>407</v>
      </c>
      <c r="BI654" s="1405" t="s">
        <v>407</v>
      </c>
      <c r="BJ654" s="1404">
        <v>0</v>
      </c>
      <c r="BK654" s="1404">
        <v>0</v>
      </c>
      <c r="BL654" s="1404">
        <v>0</v>
      </c>
      <c r="BM654" s="1404">
        <v>0</v>
      </c>
      <c r="BN654" s="1408"/>
      <c r="BO654" s="1404">
        <v>0</v>
      </c>
      <c r="BP654" s="1405" t="s">
        <v>407</v>
      </c>
      <c r="BQ654" s="1405" t="s">
        <v>407</v>
      </c>
      <c r="BR654" s="1404">
        <v>1</v>
      </c>
      <c r="BS654" s="1405" t="s">
        <v>751</v>
      </c>
      <c r="BT654" s="1405" t="s">
        <v>407</v>
      </c>
      <c r="BU654" s="1405" t="s">
        <v>407</v>
      </c>
      <c r="BV654" s="1405" t="s">
        <v>1348</v>
      </c>
      <c r="BW654" s="1404">
        <v>1</v>
      </c>
      <c r="BX654" s="1405" t="s">
        <v>901</v>
      </c>
      <c r="BY654" s="1405" t="s">
        <v>407</v>
      </c>
      <c r="BZ654" s="1405" t="s">
        <v>407</v>
      </c>
      <c r="CA654" s="1404">
        <v>0</v>
      </c>
      <c r="CB654" s="1405" t="s">
        <v>407</v>
      </c>
      <c r="CC654" s="1405" t="s">
        <v>677</v>
      </c>
      <c r="CD654" s="1404" t="b">
        <v>0</v>
      </c>
      <c r="CE654" s="1404" t="b">
        <v>0</v>
      </c>
      <c r="CF654" s="1404" t="b">
        <v>0</v>
      </c>
      <c r="CG654" s="1404" t="b">
        <v>0</v>
      </c>
      <c r="CH654" s="1404" t="b">
        <v>0</v>
      </c>
      <c r="CI654" s="1404" t="b">
        <v>0</v>
      </c>
      <c r="CJ654" s="1404" t="b">
        <v>1</v>
      </c>
      <c r="CK654" s="1404" t="b">
        <v>0</v>
      </c>
      <c r="CL654" s="1404" t="b">
        <v>0</v>
      </c>
      <c r="CM654" s="1405" t="s">
        <v>698</v>
      </c>
      <c r="CN654" s="1408"/>
      <c r="CO654" s="1408"/>
      <c r="CP654" s="1408"/>
      <c r="CQ654" s="1404">
        <v>1</v>
      </c>
      <c r="CR654" s="1408"/>
      <c r="CS654" s="1404">
        <v>1</v>
      </c>
      <c r="CT654" s="1405" t="s">
        <v>407</v>
      </c>
      <c r="CU654" s="1408"/>
    </row>
    <row r="655" spans="1:99" hidden="1" x14ac:dyDescent="0.2">
      <c r="A655" s="1404">
        <v>2024</v>
      </c>
      <c r="B655" s="1405" t="s">
        <v>178</v>
      </c>
      <c r="C655" s="1405" t="s">
        <v>971</v>
      </c>
      <c r="D655" s="1406">
        <v>1</v>
      </c>
      <c r="E655" s="1406">
        <v>0</v>
      </c>
      <c r="F655" s="1405" t="s">
        <v>75</v>
      </c>
      <c r="G655" s="1407" t="s">
        <v>737</v>
      </c>
      <c r="H655" s="1405" t="s">
        <v>407</v>
      </c>
      <c r="I655" s="1405" t="s">
        <v>694</v>
      </c>
      <c r="J655" s="1405" t="s">
        <v>298</v>
      </c>
      <c r="K655" s="1405" t="s">
        <v>972</v>
      </c>
      <c r="L655" s="1405" t="s">
        <v>407</v>
      </c>
      <c r="M655" s="1405" t="s">
        <v>407</v>
      </c>
      <c r="N655" s="1408"/>
      <c r="O655" s="1407">
        <v>126</v>
      </c>
      <c r="P655" s="1405" t="s">
        <v>695</v>
      </c>
      <c r="Q655" s="1405" t="s">
        <v>473</v>
      </c>
      <c r="R655" s="1409">
        <v>13760</v>
      </c>
      <c r="S655" s="1409">
        <v>5910</v>
      </c>
      <c r="T655" s="1409">
        <v>742</v>
      </c>
      <c r="U655" s="1407">
        <v>13768</v>
      </c>
      <c r="V655" s="1405" t="s">
        <v>696</v>
      </c>
      <c r="W655" s="1405" t="s">
        <v>738</v>
      </c>
      <c r="X655" s="1405" t="s">
        <v>739</v>
      </c>
      <c r="Y655" s="1405" t="s">
        <v>407</v>
      </c>
      <c r="Z655" s="1404">
        <v>1</v>
      </c>
      <c r="AA655" s="1404">
        <v>0</v>
      </c>
      <c r="AB655" s="1408"/>
      <c r="AC655" s="1408"/>
      <c r="AD655" s="1408"/>
      <c r="AE655" s="1408"/>
      <c r="AF655" s="1408"/>
      <c r="AG655" s="1408"/>
      <c r="AH655" s="1408"/>
      <c r="AI655" s="1406">
        <v>0</v>
      </c>
      <c r="AJ655" s="1408"/>
      <c r="AK655" s="1408"/>
      <c r="AL655" s="1408"/>
      <c r="AM655" s="1408"/>
      <c r="AN655" s="1408"/>
      <c r="AO655" s="1408"/>
      <c r="AP655" s="1408"/>
      <c r="AQ655" s="1406">
        <v>388435</v>
      </c>
      <c r="AR655" s="1404" t="s">
        <v>407</v>
      </c>
      <c r="AS655" s="1406">
        <v>1064.2054794520548</v>
      </c>
      <c r="AT655" s="1406">
        <v>28.229287790697676</v>
      </c>
      <c r="AU655" s="1406">
        <v>7.7340514495062129E-2</v>
      </c>
      <c r="AV655" s="1406">
        <v>4.2901264262979613</v>
      </c>
      <c r="AW655" s="1406">
        <v>1.1753771030953318E-2</v>
      </c>
      <c r="AX655" s="1405" t="s">
        <v>1347</v>
      </c>
      <c r="AY655" s="1404">
        <v>0</v>
      </c>
      <c r="AZ655" s="1405" t="s">
        <v>407</v>
      </c>
      <c r="BA655" s="1405" t="s">
        <v>407</v>
      </c>
      <c r="BB655" s="1408"/>
      <c r="BC655" s="1408"/>
      <c r="BD655" s="1404">
        <v>0</v>
      </c>
      <c r="BE655" s="1405" t="s">
        <v>407</v>
      </c>
      <c r="BF655" s="1405" t="s">
        <v>407</v>
      </c>
      <c r="BG655" s="1404">
        <v>0</v>
      </c>
      <c r="BH655" s="1405" t="s">
        <v>407</v>
      </c>
      <c r="BI655" s="1405" t="s">
        <v>407</v>
      </c>
      <c r="BJ655" s="1404">
        <v>0</v>
      </c>
      <c r="BK655" s="1404">
        <v>0</v>
      </c>
      <c r="BL655" s="1404">
        <v>0</v>
      </c>
      <c r="BM655" s="1404">
        <v>0</v>
      </c>
      <c r="BN655" s="1408"/>
      <c r="BO655" s="1404">
        <v>0</v>
      </c>
      <c r="BP655" s="1405" t="s">
        <v>407</v>
      </c>
      <c r="BQ655" s="1405" t="s">
        <v>407</v>
      </c>
      <c r="BR655" s="1404">
        <v>1</v>
      </c>
      <c r="BS655" s="1405" t="s">
        <v>808</v>
      </c>
      <c r="BT655" s="1405" t="s">
        <v>407</v>
      </c>
      <c r="BU655" s="1405" t="s">
        <v>407</v>
      </c>
      <c r="BV655" s="1405" t="s">
        <v>846</v>
      </c>
      <c r="BW655" s="1404">
        <v>1</v>
      </c>
      <c r="BX655" s="1405" t="s">
        <v>997</v>
      </c>
      <c r="BY655" s="1405" t="s">
        <v>407</v>
      </c>
      <c r="BZ655" s="1405" t="s">
        <v>407</v>
      </c>
      <c r="CA655" s="1404">
        <v>0</v>
      </c>
      <c r="CB655" s="1405" t="s">
        <v>407</v>
      </c>
      <c r="CC655" s="1405" t="s">
        <v>677</v>
      </c>
      <c r="CD655" s="1404" t="b">
        <v>0</v>
      </c>
      <c r="CE655" s="1404" t="b">
        <v>0</v>
      </c>
      <c r="CF655" s="1404" t="b">
        <v>0</v>
      </c>
      <c r="CG655" s="1404" t="b">
        <v>0</v>
      </c>
      <c r="CH655" s="1404" t="b">
        <v>0</v>
      </c>
      <c r="CI655" s="1404" t="b">
        <v>0</v>
      </c>
      <c r="CJ655" s="1404" t="b">
        <v>1</v>
      </c>
      <c r="CK655" s="1404" t="b">
        <v>0</v>
      </c>
      <c r="CL655" s="1404" t="b">
        <v>0</v>
      </c>
      <c r="CM655" s="1405" t="s">
        <v>698</v>
      </c>
      <c r="CN655" s="1408"/>
      <c r="CO655" s="1408"/>
      <c r="CP655" s="1408"/>
      <c r="CQ655" s="1404">
        <v>1</v>
      </c>
      <c r="CR655" s="1408"/>
      <c r="CS655" s="1404">
        <v>1</v>
      </c>
      <c r="CT655" s="1405" t="s">
        <v>407</v>
      </c>
      <c r="CU655" s="1408"/>
    </row>
    <row r="656" spans="1:99" hidden="1" x14ac:dyDescent="0.2">
      <c r="A656" s="1404">
        <v>2024</v>
      </c>
      <c r="B656" s="1405" t="s">
        <v>179</v>
      </c>
      <c r="C656" s="1405" t="s">
        <v>1014</v>
      </c>
      <c r="D656" s="1406">
        <v>1</v>
      </c>
      <c r="E656" s="1406">
        <v>0</v>
      </c>
      <c r="F656" s="1405" t="s">
        <v>75</v>
      </c>
      <c r="G656" s="1407" t="s">
        <v>737</v>
      </c>
      <c r="H656" s="1405" t="s">
        <v>407</v>
      </c>
      <c r="I656" s="1405" t="s">
        <v>694</v>
      </c>
      <c r="J656" s="1405" t="s">
        <v>303</v>
      </c>
      <c r="K656" s="1405" t="s">
        <v>1015</v>
      </c>
      <c r="L656" s="1405" t="s">
        <v>407</v>
      </c>
      <c r="M656" s="1405" t="s">
        <v>407</v>
      </c>
      <c r="N656" s="1408"/>
      <c r="O656" s="1407">
        <v>126</v>
      </c>
      <c r="P656" s="1405" t="s">
        <v>695</v>
      </c>
      <c r="Q656" s="1405" t="s">
        <v>474</v>
      </c>
      <c r="R656" s="1409">
        <v>10767</v>
      </c>
      <c r="S656" s="1409">
        <v>4946</v>
      </c>
      <c r="T656" s="1409">
        <v>447</v>
      </c>
      <c r="U656" s="1407">
        <v>13768</v>
      </c>
      <c r="V656" s="1405" t="s">
        <v>696</v>
      </c>
      <c r="W656" s="1405" t="s">
        <v>738</v>
      </c>
      <c r="X656" s="1405" t="s">
        <v>739</v>
      </c>
      <c r="Y656" s="1405" t="s">
        <v>407</v>
      </c>
      <c r="Z656" s="1404">
        <v>1</v>
      </c>
      <c r="AA656" s="1404">
        <v>0</v>
      </c>
      <c r="AB656" s="1408"/>
      <c r="AC656" s="1408"/>
      <c r="AD656" s="1408"/>
      <c r="AE656" s="1408"/>
      <c r="AF656" s="1408"/>
      <c r="AG656" s="1408"/>
      <c r="AH656" s="1408"/>
      <c r="AI656" s="1406">
        <v>0</v>
      </c>
      <c r="AJ656" s="1408"/>
      <c r="AK656" s="1408"/>
      <c r="AL656" s="1408"/>
      <c r="AM656" s="1408"/>
      <c r="AN656" s="1408"/>
      <c r="AO656" s="1408"/>
      <c r="AP656" s="1408"/>
      <c r="AQ656" s="1406">
        <v>8687</v>
      </c>
      <c r="AR656" s="1404" t="s">
        <v>407</v>
      </c>
      <c r="AS656" s="1406">
        <v>23.8</v>
      </c>
      <c r="AT656" s="1406">
        <v>0.80681712640475522</v>
      </c>
      <c r="AU656" s="1406">
        <v>2.2104578805609734E-3</v>
      </c>
      <c r="AV656" s="1406">
        <v>3.0749712906492026</v>
      </c>
      <c r="AW656" s="1406">
        <v>8.424578878490966E-3</v>
      </c>
      <c r="AX656" s="1405" t="s">
        <v>407</v>
      </c>
      <c r="AY656" s="1404">
        <v>0</v>
      </c>
      <c r="AZ656" s="1405" t="s">
        <v>407</v>
      </c>
      <c r="BA656" s="1405" t="s">
        <v>407</v>
      </c>
      <c r="BB656" s="1408"/>
      <c r="BC656" s="1408"/>
      <c r="BD656" s="1404">
        <v>0</v>
      </c>
      <c r="BE656" s="1405" t="s">
        <v>407</v>
      </c>
      <c r="BF656" s="1405" t="s">
        <v>407</v>
      </c>
      <c r="BG656" s="1404">
        <v>0</v>
      </c>
      <c r="BH656" s="1405" t="s">
        <v>407</v>
      </c>
      <c r="BI656" s="1405" t="s">
        <v>407</v>
      </c>
      <c r="BJ656" s="1404">
        <v>0</v>
      </c>
      <c r="BK656" s="1404">
        <v>0</v>
      </c>
      <c r="BL656" s="1404">
        <v>0</v>
      </c>
      <c r="BM656" s="1404">
        <v>0</v>
      </c>
      <c r="BN656" s="1408"/>
      <c r="BO656" s="1404">
        <v>0</v>
      </c>
      <c r="BP656" s="1405" t="s">
        <v>407</v>
      </c>
      <c r="BQ656" s="1405" t="s">
        <v>407</v>
      </c>
      <c r="BR656" s="1404">
        <v>1</v>
      </c>
      <c r="BS656" s="1405" t="s">
        <v>713</v>
      </c>
      <c r="BT656" s="1405" t="s">
        <v>407</v>
      </c>
      <c r="BU656" s="1405" t="s">
        <v>407</v>
      </c>
      <c r="BV656" s="1405" t="s">
        <v>1044</v>
      </c>
      <c r="BW656" s="1404">
        <v>1</v>
      </c>
      <c r="BX656" s="1405" t="s">
        <v>243</v>
      </c>
      <c r="BY656" s="1405" t="s">
        <v>1358</v>
      </c>
      <c r="BZ656" s="1405" t="s">
        <v>407</v>
      </c>
      <c r="CA656" s="1404">
        <v>0</v>
      </c>
      <c r="CB656" s="1405" t="s">
        <v>407</v>
      </c>
      <c r="CC656" s="1405" t="s">
        <v>677</v>
      </c>
      <c r="CD656" s="1404" t="b">
        <v>0</v>
      </c>
      <c r="CE656" s="1404" t="b">
        <v>0</v>
      </c>
      <c r="CF656" s="1404" t="b">
        <v>0</v>
      </c>
      <c r="CG656" s="1404" t="b">
        <v>0</v>
      </c>
      <c r="CH656" s="1404" t="b">
        <v>0</v>
      </c>
      <c r="CI656" s="1404" t="b">
        <v>0</v>
      </c>
      <c r="CJ656" s="1404" t="b">
        <v>1</v>
      </c>
      <c r="CK656" s="1404" t="b">
        <v>0</v>
      </c>
      <c r="CL656" s="1404" t="b">
        <v>0</v>
      </c>
      <c r="CM656" s="1405" t="s">
        <v>698</v>
      </c>
      <c r="CN656" s="1408"/>
      <c r="CO656" s="1408"/>
      <c r="CP656" s="1408"/>
      <c r="CQ656" s="1404">
        <v>1</v>
      </c>
      <c r="CR656" s="1404">
        <v>0</v>
      </c>
      <c r="CS656" s="1404">
        <v>1</v>
      </c>
      <c r="CT656" s="1405" t="s">
        <v>407</v>
      </c>
      <c r="CU656" s="1408"/>
    </row>
    <row r="657" spans="1:99" hidden="1" x14ac:dyDescent="0.2">
      <c r="A657" s="1404">
        <v>2024</v>
      </c>
      <c r="B657" s="1405" t="s">
        <v>179</v>
      </c>
      <c r="C657" s="1405" t="s">
        <v>1034</v>
      </c>
      <c r="D657" s="1406">
        <v>1</v>
      </c>
      <c r="E657" s="1406">
        <v>0</v>
      </c>
      <c r="F657" s="1405" t="s">
        <v>75</v>
      </c>
      <c r="G657" s="1407" t="s">
        <v>737</v>
      </c>
      <c r="H657" s="1405" t="s">
        <v>407</v>
      </c>
      <c r="I657" s="1405" t="s">
        <v>694</v>
      </c>
      <c r="J657" s="1405" t="s">
        <v>303</v>
      </c>
      <c r="K657" s="1405" t="s">
        <v>1035</v>
      </c>
      <c r="L657" s="1405" t="s">
        <v>407</v>
      </c>
      <c r="M657" s="1405" t="s">
        <v>407</v>
      </c>
      <c r="N657" s="1408"/>
      <c r="O657" s="1407">
        <v>126</v>
      </c>
      <c r="P657" s="1405" t="s">
        <v>695</v>
      </c>
      <c r="Q657" s="1405" t="s">
        <v>474</v>
      </c>
      <c r="R657" s="1409">
        <v>5664</v>
      </c>
      <c r="S657" s="1409">
        <v>2404</v>
      </c>
      <c r="T657" s="1409">
        <v>237</v>
      </c>
      <c r="U657" s="1407">
        <v>13768</v>
      </c>
      <c r="V657" s="1405" t="s">
        <v>696</v>
      </c>
      <c r="W657" s="1405" t="s">
        <v>738</v>
      </c>
      <c r="X657" s="1405" t="s">
        <v>739</v>
      </c>
      <c r="Y657" s="1405" t="s">
        <v>407</v>
      </c>
      <c r="Z657" s="1404">
        <v>1</v>
      </c>
      <c r="AA657" s="1404">
        <v>0</v>
      </c>
      <c r="AB657" s="1408"/>
      <c r="AC657" s="1408"/>
      <c r="AD657" s="1408"/>
      <c r="AE657" s="1408"/>
      <c r="AF657" s="1408"/>
      <c r="AG657" s="1408"/>
      <c r="AH657" s="1408"/>
      <c r="AI657" s="1406">
        <v>0</v>
      </c>
      <c r="AJ657" s="1408"/>
      <c r="AK657" s="1408"/>
      <c r="AL657" s="1408"/>
      <c r="AM657" s="1408"/>
      <c r="AN657" s="1408"/>
      <c r="AO657" s="1408"/>
      <c r="AP657" s="1408"/>
      <c r="AQ657" s="1406">
        <v>34400</v>
      </c>
      <c r="AR657" s="1404" t="s">
        <v>407</v>
      </c>
      <c r="AS657" s="1406">
        <v>94.246575342465746</v>
      </c>
      <c r="AT657" s="1406">
        <v>6.0734463276836159</v>
      </c>
      <c r="AU657" s="1406">
        <v>1.6639578979955112E-2</v>
      </c>
      <c r="AV657" s="1406">
        <v>3.0749712906492026</v>
      </c>
      <c r="AW657" s="1406">
        <v>8.424578878490966E-3</v>
      </c>
      <c r="AX657" s="1405" t="s">
        <v>407</v>
      </c>
      <c r="AY657" s="1404">
        <v>0</v>
      </c>
      <c r="AZ657" s="1405" t="s">
        <v>407</v>
      </c>
      <c r="BA657" s="1405" t="s">
        <v>407</v>
      </c>
      <c r="BB657" s="1408"/>
      <c r="BC657" s="1408"/>
      <c r="BD657" s="1404">
        <v>0</v>
      </c>
      <c r="BE657" s="1405" t="s">
        <v>407</v>
      </c>
      <c r="BF657" s="1405" t="s">
        <v>407</v>
      </c>
      <c r="BG657" s="1404">
        <v>0</v>
      </c>
      <c r="BH657" s="1405" t="s">
        <v>407</v>
      </c>
      <c r="BI657" s="1405" t="s">
        <v>407</v>
      </c>
      <c r="BJ657" s="1404">
        <v>0</v>
      </c>
      <c r="BK657" s="1404">
        <v>0</v>
      </c>
      <c r="BL657" s="1404">
        <v>0</v>
      </c>
      <c r="BM657" s="1404">
        <v>0</v>
      </c>
      <c r="BN657" s="1408"/>
      <c r="BO657" s="1404">
        <v>0</v>
      </c>
      <c r="BP657" s="1405" t="s">
        <v>407</v>
      </c>
      <c r="BQ657" s="1405" t="s">
        <v>407</v>
      </c>
      <c r="BR657" s="1404">
        <v>1</v>
      </c>
      <c r="BS657" s="1405" t="s">
        <v>838</v>
      </c>
      <c r="BT657" s="1405" t="s">
        <v>407</v>
      </c>
      <c r="BU657" s="1405" t="s">
        <v>407</v>
      </c>
      <c r="BV657" s="1405" t="s">
        <v>407</v>
      </c>
      <c r="BW657" s="1404">
        <v>1</v>
      </c>
      <c r="BX657" s="1405" t="s">
        <v>1390</v>
      </c>
      <c r="BY657" s="1405" t="s">
        <v>407</v>
      </c>
      <c r="BZ657" s="1405" t="s">
        <v>407</v>
      </c>
      <c r="CA657" s="1404">
        <v>0</v>
      </c>
      <c r="CB657" s="1405" t="s">
        <v>407</v>
      </c>
      <c r="CC657" s="1405" t="s">
        <v>677</v>
      </c>
      <c r="CD657" s="1404" t="b">
        <v>0</v>
      </c>
      <c r="CE657" s="1404" t="b">
        <v>0</v>
      </c>
      <c r="CF657" s="1404" t="b">
        <v>0</v>
      </c>
      <c r="CG657" s="1404" t="b">
        <v>0</v>
      </c>
      <c r="CH657" s="1404" t="b">
        <v>0</v>
      </c>
      <c r="CI657" s="1404" t="b">
        <v>0</v>
      </c>
      <c r="CJ657" s="1404" t="b">
        <v>1</v>
      </c>
      <c r="CK657" s="1404" t="b">
        <v>0</v>
      </c>
      <c r="CL657" s="1404" t="b">
        <v>0</v>
      </c>
      <c r="CM657" s="1405" t="s">
        <v>698</v>
      </c>
      <c r="CN657" s="1408"/>
      <c r="CO657" s="1408"/>
      <c r="CP657" s="1408"/>
      <c r="CQ657" s="1404">
        <v>1</v>
      </c>
      <c r="CR657" s="1408"/>
      <c r="CS657" s="1404">
        <v>1</v>
      </c>
      <c r="CT657" s="1405" t="s">
        <v>407</v>
      </c>
      <c r="CU657" s="1408"/>
    </row>
    <row r="658" spans="1:99" hidden="1" x14ac:dyDescent="0.2">
      <c r="A658" s="1404">
        <v>2024</v>
      </c>
      <c r="B658" s="1405" t="s">
        <v>178</v>
      </c>
      <c r="C658" s="1405" t="s">
        <v>837</v>
      </c>
      <c r="D658" s="1406">
        <v>1</v>
      </c>
      <c r="E658" s="1406">
        <v>0</v>
      </c>
      <c r="F658" s="1405" t="s">
        <v>75</v>
      </c>
      <c r="G658" s="1407" t="s">
        <v>737</v>
      </c>
      <c r="H658" s="1405" t="s">
        <v>407</v>
      </c>
      <c r="I658" s="1405" t="s">
        <v>694</v>
      </c>
      <c r="J658" s="1405" t="s">
        <v>298</v>
      </c>
      <c r="K658" s="1405" t="s">
        <v>748</v>
      </c>
      <c r="L658" s="1405" t="s">
        <v>407</v>
      </c>
      <c r="M658" s="1405" t="s">
        <v>407</v>
      </c>
      <c r="N658" s="1408"/>
      <c r="O658" s="1407">
        <v>126</v>
      </c>
      <c r="P658" s="1405" t="s">
        <v>695</v>
      </c>
      <c r="Q658" s="1405" t="s">
        <v>473</v>
      </c>
      <c r="R658" s="1409">
        <v>3306</v>
      </c>
      <c r="S658" s="1409">
        <v>1441</v>
      </c>
      <c r="T658" s="1409">
        <v>169</v>
      </c>
      <c r="U658" s="1407">
        <v>13768</v>
      </c>
      <c r="V658" s="1405" t="s">
        <v>696</v>
      </c>
      <c r="W658" s="1405" t="s">
        <v>738</v>
      </c>
      <c r="X658" s="1405" t="s">
        <v>739</v>
      </c>
      <c r="Y658" s="1405" t="s">
        <v>407</v>
      </c>
      <c r="Z658" s="1404">
        <v>1</v>
      </c>
      <c r="AA658" s="1404">
        <v>0</v>
      </c>
      <c r="AB658" s="1408"/>
      <c r="AC658" s="1408"/>
      <c r="AD658" s="1408"/>
      <c r="AE658" s="1408"/>
      <c r="AF658" s="1408"/>
      <c r="AG658" s="1408"/>
      <c r="AH658" s="1408"/>
      <c r="AI658" s="1406">
        <v>0</v>
      </c>
      <c r="AJ658" s="1408"/>
      <c r="AK658" s="1408"/>
      <c r="AL658" s="1408"/>
      <c r="AM658" s="1408"/>
      <c r="AN658" s="1408"/>
      <c r="AO658" s="1408"/>
      <c r="AP658" s="1408"/>
      <c r="AQ658" s="1406">
        <v>322080</v>
      </c>
      <c r="AR658" s="1404" t="s">
        <v>407</v>
      </c>
      <c r="AS658" s="1406">
        <v>882.41095890410963</v>
      </c>
      <c r="AT658" s="1406">
        <v>97.422867513611621</v>
      </c>
      <c r="AU658" s="1406">
        <v>0.26691196579071674</v>
      </c>
      <c r="AV658" s="1406">
        <v>4.2901264262979613</v>
      </c>
      <c r="AW658" s="1406">
        <v>1.1753771030953318E-2</v>
      </c>
      <c r="AX658" s="1405" t="s">
        <v>1393</v>
      </c>
      <c r="AY658" s="1404">
        <v>0</v>
      </c>
      <c r="AZ658" s="1405" t="s">
        <v>407</v>
      </c>
      <c r="BA658" s="1405" t="s">
        <v>407</v>
      </c>
      <c r="BB658" s="1408"/>
      <c r="BC658" s="1408"/>
      <c r="BD658" s="1404">
        <v>0</v>
      </c>
      <c r="BE658" s="1405" t="s">
        <v>407</v>
      </c>
      <c r="BF658" s="1405" t="s">
        <v>407</v>
      </c>
      <c r="BG658" s="1404">
        <v>0</v>
      </c>
      <c r="BH658" s="1405" t="s">
        <v>407</v>
      </c>
      <c r="BI658" s="1405" t="s">
        <v>407</v>
      </c>
      <c r="BJ658" s="1404">
        <v>0</v>
      </c>
      <c r="BK658" s="1404">
        <v>0</v>
      </c>
      <c r="BL658" s="1404">
        <v>0</v>
      </c>
      <c r="BM658" s="1404">
        <v>0</v>
      </c>
      <c r="BN658" s="1408"/>
      <c r="BO658" s="1404">
        <v>0</v>
      </c>
      <c r="BP658" s="1405" t="s">
        <v>407</v>
      </c>
      <c r="BQ658" s="1405" t="s">
        <v>407</v>
      </c>
      <c r="BR658" s="1404">
        <v>1</v>
      </c>
      <c r="BS658" s="1405" t="s">
        <v>808</v>
      </c>
      <c r="BT658" s="1405" t="s">
        <v>407</v>
      </c>
      <c r="BU658" s="1405" t="s">
        <v>407</v>
      </c>
      <c r="BV658" s="1405" t="s">
        <v>839</v>
      </c>
      <c r="BW658" s="1404">
        <v>1</v>
      </c>
      <c r="BX658" s="1405" t="s">
        <v>859</v>
      </c>
      <c r="BY658" s="1405" t="s">
        <v>407</v>
      </c>
      <c r="BZ658" s="1405" t="s">
        <v>407</v>
      </c>
      <c r="CA658" s="1404">
        <v>0</v>
      </c>
      <c r="CB658" s="1405" t="s">
        <v>407</v>
      </c>
      <c r="CC658" s="1405" t="s">
        <v>677</v>
      </c>
      <c r="CD658" s="1404" t="b">
        <v>0</v>
      </c>
      <c r="CE658" s="1404" t="b">
        <v>0</v>
      </c>
      <c r="CF658" s="1404" t="b">
        <v>0</v>
      </c>
      <c r="CG658" s="1404" t="b">
        <v>0</v>
      </c>
      <c r="CH658" s="1404" t="b">
        <v>0</v>
      </c>
      <c r="CI658" s="1404" t="b">
        <v>0</v>
      </c>
      <c r="CJ658" s="1404" t="b">
        <v>1</v>
      </c>
      <c r="CK658" s="1404" t="b">
        <v>0</v>
      </c>
      <c r="CL658" s="1404" t="b">
        <v>0</v>
      </c>
      <c r="CM658" s="1405" t="s">
        <v>698</v>
      </c>
      <c r="CN658" s="1408"/>
      <c r="CO658" s="1408"/>
      <c r="CP658" s="1408"/>
      <c r="CQ658" s="1404">
        <v>1</v>
      </c>
      <c r="CR658" s="1408"/>
      <c r="CS658" s="1404">
        <v>1</v>
      </c>
      <c r="CT658" s="1405" t="s">
        <v>407</v>
      </c>
      <c r="CU658" s="1408"/>
    </row>
    <row r="659" spans="1:99" hidden="1" x14ac:dyDescent="0.2">
      <c r="A659" s="1404">
        <v>2024</v>
      </c>
      <c r="B659" s="1405" t="s">
        <v>179</v>
      </c>
      <c r="C659" s="1405" t="s">
        <v>1052</v>
      </c>
      <c r="D659" s="1406">
        <v>1</v>
      </c>
      <c r="E659" s="1406">
        <v>0</v>
      </c>
      <c r="F659" s="1405" t="s">
        <v>75</v>
      </c>
      <c r="G659" s="1407" t="s">
        <v>737</v>
      </c>
      <c r="H659" s="1405" t="s">
        <v>407</v>
      </c>
      <c r="I659" s="1405" t="s">
        <v>694</v>
      </c>
      <c r="J659" s="1405" t="s">
        <v>303</v>
      </c>
      <c r="K659" s="1405" t="s">
        <v>1053</v>
      </c>
      <c r="L659" s="1405" t="s">
        <v>407</v>
      </c>
      <c r="M659" s="1405" t="s">
        <v>407</v>
      </c>
      <c r="N659" s="1408"/>
      <c r="O659" s="1407">
        <v>126</v>
      </c>
      <c r="P659" s="1405" t="s">
        <v>695</v>
      </c>
      <c r="Q659" s="1405" t="s">
        <v>474</v>
      </c>
      <c r="R659" s="1409">
        <v>21609</v>
      </c>
      <c r="S659" s="1409">
        <v>14091</v>
      </c>
      <c r="T659" s="1409">
        <v>1877</v>
      </c>
      <c r="U659" s="1407">
        <v>13768</v>
      </c>
      <c r="V659" s="1405" t="s">
        <v>696</v>
      </c>
      <c r="W659" s="1405" t="s">
        <v>738</v>
      </c>
      <c r="X659" s="1405" t="s">
        <v>739</v>
      </c>
      <c r="Y659" s="1405" t="s">
        <v>407</v>
      </c>
      <c r="Z659" s="1404">
        <v>1</v>
      </c>
      <c r="AA659" s="1404">
        <v>0</v>
      </c>
      <c r="AB659" s="1408"/>
      <c r="AC659" s="1408"/>
      <c r="AD659" s="1408"/>
      <c r="AE659" s="1408"/>
      <c r="AF659" s="1408"/>
      <c r="AG659" s="1408"/>
      <c r="AH659" s="1408"/>
      <c r="AI659" s="1406">
        <v>0</v>
      </c>
      <c r="AJ659" s="1408"/>
      <c r="AK659" s="1408"/>
      <c r="AL659" s="1408"/>
      <c r="AM659" s="1408"/>
      <c r="AN659" s="1408"/>
      <c r="AO659" s="1408"/>
      <c r="AP659" s="1408"/>
      <c r="AQ659" s="1406">
        <v>75206</v>
      </c>
      <c r="AR659" s="1404" t="s">
        <v>407</v>
      </c>
      <c r="AS659" s="1406">
        <v>206.04383561643834</v>
      </c>
      <c r="AT659" s="1406">
        <v>3.480309130454903</v>
      </c>
      <c r="AU659" s="1406">
        <v>9.5350935080956243E-3</v>
      </c>
      <c r="AV659" s="1406">
        <v>3.0749712906492026</v>
      </c>
      <c r="AW659" s="1406">
        <v>8.424578878490966E-3</v>
      </c>
      <c r="AX659" s="1405" t="s">
        <v>407</v>
      </c>
      <c r="AY659" s="1404">
        <v>0</v>
      </c>
      <c r="AZ659" s="1405" t="s">
        <v>407</v>
      </c>
      <c r="BA659" s="1405" t="s">
        <v>407</v>
      </c>
      <c r="BB659" s="1408"/>
      <c r="BC659" s="1408"/>
      <c r="BD659" s="1404">
        <v>0</v>
      </c>
      <c r="BE659" s="1405" t="s">
        <v>407</v>
      </c>
      <c r="BF659" s="1405" t="s">
        <v>407</v>
      </c>
      <c r="BG659" s="1404">
        <v>0</v>
      </c>
      <c r="BH659" s="1405" t="s">
        <v>407</v>
      </c>
      <c r="BI659" s="1405" t="s">
        <v>407</v>
      </c>
      <c r="BJ659" s="1404">
        <v>0</v>
      </c>
      <c r="BK659" s="1404">
        <v>0</v>
      </c>
      <c r="BL659" s="1404">
        <v>0</v>
      </c>
      <c r="BM659" s="1404">
        <v>0</v>
      </c>
      <c r="BN659" s="1408"/>
      <c r="BO659" s="1404">
        <v>0</v>
      </c>
      <c r="BP659" s="1405" t="s">
        <v>407</v>
      </c>
      <c r="BQ659" s="1405" t="s">
        <v>407</v>
      </c>
      <c r="BR659" s="1404">
        <v>1</v>
      </c>
      <c r="BS659" s="1405" t="s">
        <v>713</v>
      </c>
      <c r="BT659" s="1405" t="s">
        <v>407</v>
      </c>
      <c r="BU659" s="1405" t="s">
        <v>407</v>
      </c>
      <c r="BV659" s="1405" t="s">
        <v>1299</v>
      </c>
      <c r="BW659" s="1404">
        <v>1</v>
      </c>
      <c r="BX659" s="1405" t="s">
        <v>878</v>
      </c>
      <c r="BY659" s="1405" t="s">
        <v>407</v>
      </c>
      <c r="BZ659" s="1405" t="s">
        <v>407</v>
      </c>
      <c r="CA659" s="1404">
        <v>0</v>
      </c>
      <c r="CB659" s="1405" t="s">
        <v>407</v>
      </c>
      <c r="CC659" s="1405" t="s">
        <v>677</v>
      </c>
      <c r="CD659" s="1404" t="b">
        <v>0</v>
      </c>
      <c r="CE659" s="1404" t="b">
        <v>0</v>
      </c>
      <c r="CF659" s="1404" t="b">
        <v>0</v>
      </c>
      <c r="CG659" s="1404" t="b">
        <v>0</v>
      </c>
      <c r="CH659" s="1404" t="b">
        <v>0</v>
      </c>
      <c r="CI659" s="1404" t="b">
        <v>0</v>
      </c>
      <c r="CJ659" s="1404" t="b">
        <v>1</v>
      </c>
      <c r="CK659" s="1404" t="b">
        <v>0</v>
      </c>
      <c r="CL659" s="1404" t="b">
        <v>0</v>
      </c>
      <c r="CM659" s="1405" t="s">
        <v>698</v>
      </c>
      <c r="CN659" s="1408"/>
      <c r="CO659" s="1408"/>
      <c r="CP659" s="1408"/>
      <c r="CQ659" s="1404">
        <v>1</v>
      </c>
      <c r="CR659" s="1408"/>
      <c r="CS659" s="1404">
        <v>1</v>
      </c>
      <c r="CT659" s="1405" t="s">
        <v>407</v>
      </c>
      <c r="CU659" s="1408"/>
    </row>
    <row r="660" spans="1:99" hidden="1" x14ac:dyDescent="0.2">
      <c r="A660" s="1404">
        <v>2024</v>
      </c>
      <c r="B660" s="1405" t="s">
        <v>189</v>
      </c>
      <c r="C660" s="1405" t="s">
        <v>704</v>
      </c>
      <c r="D660" s="1406">
        <v>1</v>
      </c>
      <c r="E660" s="1406">
        <v>0</v>
      </c>
      <c r="F660" s="1405" t="s">
        <v>75</v>
      </c>
      <c r="G660" s="1407" t="s">
        <v>737</v>
      </c>
      <c r="H660" s="1405" t="s">
        <v>407</v>
      </c>
      <c r="I660" s="1405" t="s">
        <v>694</v>
      </c>
      <c r="J660" s="1405" t="s">
        <v>342</v>
      </c>
      <c r="K660" s="1405" t="s">
        <v>340</v>
      </c>
      <c r="L660" s="1405" t="s">
        <v>407</v>
      </c>
      <c r="M660" s="1405" t="s">
        <v>407</v>
      </c>
      <c r="N660" s="1408"/>
      <c r="O660" s="1407">
        <v>126</v>
      </c>
      <c r="P660" s="1405" t="s">
        <v>695</v>
      </c>
      <c r="Q660" s="1405" t="s">
        <v>483</v>
      </c>
      <c r="R660" s="1409">
        <v>3181</v>
      </c>
      <c r="S660" s="1409">
        <v>1511</v>
      </c>
      <c r="T660" s="1409">
        <v>82</v>
      </c>
      <c r="U660" s="1407">
        <v>13768</v>
      </c>
      <c r="V660" s="1405" t="s">
        <v>696</v>
      </c>
      <c r="W660" s="1405" t="s">
        <v>738</v>
      </c>
      <c r="X660" s="1405" t="s">
        <v>739</v>
      </c>
      <c r="Y660" s="1405" t="s">
        <v>407</v>
      </c>
      <c r="Z660" s="1404">
        <v>1</v>
      </c>
      <c r="AA660" s="1404">
        <v>0</v>
      </c>
      <c r="AB660" s="1408"/>
      <c r="AC660" s="1408"/>
      <c r="AD660" s="1408"/>
      <c r="AE660" s="1408"/>
      <c r="AF660" s="1408"/>
      <c r="AG660" s="1408"/>
      <c r="AH660" s="1408"/>
      <c r="AI660" s="1406">
        <v>0</v>
      </c>
      <c r="AJ660" s="1408"/>
      <c r="AK660" s="1408"/>
      <c r="AL660" s="1408"/>
      <c r="AM660" s="1408"/>
      <c r="AN660" s="1408"/>
      <c r="AO660" s="1408"/>
      <c r="AP660" s="1408"/>
      <c r="AQ660" s="1406">
        <v>57920</v>
      </c>
      <c r="AR660" s="1404" t="s">
        <v>407</v>
      </c>
      <c r="AS660" s="1406">
        <v>158.68493150684932</v>
      </c>
      <c r="AT660" s="1406">
        <v>18.208110657026094</v>
      </c>
      <c r="AU660" s="1406">
        <v>4.9885234676783817E-2</v>
      </c>
      <c r="AV660" s="1406">
        <v>1.3213581477412017</v>
      </c>
      <c r="AW660" s="1406">
        <v>3.6201593088800049E-3</v>
      </c>
      <c r="AX660" s="1405" t="s">
        <v>407</v>
      </c>
      <c r="AY660" s="1404">
        <v>0</v>
      </c>
      <c r="AZ660" s="1405" t="s">
        <v>407</v>
      </c>
      <c r="BA660" s="1405" t="s">
        <v>407</v>
      </c>
      <c r="BB660" s="1408"/>
      <c r="BC660" s="1408"/>
      <c r="BD660" s="1404">
        <v>0</v>
      </c>
      <c r="BE660" s="1405" t="s">
        <v>407</v>
      </c>
      <c r="BF660" s="1405" t="s">
        <v>407</v>
      </c>
      <c r="BG660" s="1404">
        <v>0</v>
      </c>
      <c r="BH660" s="1405" t="s">
        <v>407</v>
      </c>
      <c r="BI660" s="1405" t="s">
        <v>407</v>
      </c>
      <c r="BJ660" s="1404">
        <v>0</v>
      </c>
      <c r="BK660" s="1404">
        <v>0</v>
      </c>
      <c r="BL660" s="1404">
        <v>0</v>
      </c>
      <c r="BM660" s="1404">
        <v>0</v>
      </c>
      <c r="BN660" s="1408"/>
      <c r="BO660" s="1404">
        <v>0</v>
      </c>
      <c r="BP660" s="1405" t="s">
        <v>407</v>
      </c>
      <c r="BQ660" s="1405" t="s">
        <v>407</v>
      </c>
      <c r="BR660" s="1404">
        <v>1</v>
      </c>
      <c r="BS660" s="1405" t="s">
        <v>808</v>
      </c>
      <c r="BT660" s="1405" t="s">
        <v>407</v>
      </c>
      <c r="BU660" s="1405" t="s">
        <v>407</v>
      </c>
      <c r="BV660" s="1405" t="s">
        <v>846</v>
      </c>
      <c r="BW660" s="1404">
        <v>1</v>
      </c>
      <c r="BX660" s="1405" t="s">
        <v>918</v>
      </c>
      <c r="BY660" s="1405" t="s">
        <v>407</v>
      </c>
      <c r="BZ660" s="1405" t="s">
        <v>407</v>
      </c>
      <c r="CA660" s="1404">
        <v>0</v>
      </c>
      <c r="CB660" s="1405" t="s">
        <v>407</v>
      </c>
      <c r="CC660" s="1405" t="s">
        <v>677</v>
      </c>
      <c r="CD660" s="1404" t="b">
        <v>0</v>
      </c>
      <c r="CE660" s="1404" t="b">
        <v>0</v>
      </c>
      <c r="CF660" s="1404" t="b">
        <v>0</v>
      </c>
      <c r="CG660" s="1404" t="b">
        <v>0</v>
      </c>
      <c r="CH660" s="1404" t="b">
        <v>0</v>
      </c>
      <c r="CI660" s="1404" t="b">
        <v>0</v>
      </c>
      <c r="CJ660" s="1404" t="b">
        <v>1</v>
      </c>
      <c r="CK660" s="1404" t="b">
        <v>0</v>
      </c>
      <c r="CL660" s="1404" t="b">
        <v>0</v>
      </c>
      <c r="CM660" s="1405" t="s">
        <v>698</v>
      </c>
      <c r="CN660" s="1408"/>
      <c r="CO660" s="1408"/>
      <c r="CP660" s="1408"/>
      <c r="CQ660" s="1404">
        <v>1</v>
      </c>
      <c r="CR660" s="1408"/>
      <c r="CS660" s="1404">
        <v>1</v>
      </c>
      <c r="CT660" s="1405" t="s">
        <v>407</v>
      </c>
      <c r="CU660" s="1408"/>
    </row>
    <row r="661" spans="1:99" hidden="1" x14ac:dyDescent="0.2">
      <c r="A661" s="1404">
        <v>2024</v>
      </c>
      <c r="B661" s="1405" t="s">
        <v>179</v>
      </c>
      <c r="C661" s="1405" t="s">
        <v>1032</v>
      </c>
      <c r="D661" s="1406">
        <v>1</v>
      </c>
      <c r="E661" s="1406">
        <v>0</v>
      </c>
      <c r="F661" s="1405" t="s">
        <v>75</v>
      </c>
      <c r="G661" s="1407" t="s">
        <v>737</v>
      </c>
      <c r="H661" s="1405" t="s">
        <v>407</v>
      </c>
      <c r="I661" s="1405" t="s">
        <v>694</v>
      </c>
      <c r="J661" s="1405" t="s">
        <v>303</v>
      </c>
      <c r="K661" s="1405" t="s">
        <v>1033</v>
      </c>
      <c r="L661" s="1405" t="s">
        <v>407</v>
      </c>
      <c r="M661" s="1405" t="s">
        <v>407</v>
      </c>
      <c r="N661" s="1408"/>
      <c r="O661" s="1407">
        <v>126</v>
      </c>
      <c r="P661" s="1405" t="s">
        <v>695</v>
      </c>
      <c r="Q661" s="1405" t="s">
        <v>474</v>
      </c>
      <c r="R661" s="1409">
        <v>15697</v>
      </c>
      <c r="S661" s="1409">
        <v>7080</v>
      </c>
      <c r="T661" s="1409">
        <v>691</v>
      </c>
      <c r="U661" s="1407">
        <v>13768</v>
      </c>
      <c r="V661" s="1405" t="s">
        <v>696</v>
      </c>
      <c r="W661" s="1405" t="s">
        <v>738</v>
      </c>
      <c r="X661" s="1405" t="s">
        <v>739</v>
      </c>
      <c r="Y661" s="1405" t="s">
        <v>407</v>
      </c>
      <c r="Z661" s="1404">
        <v>1</v>
      </c>
      <c r="AA661" s="1404">
        <v>0</v>
      </c>
      <c r="AB661" s="1408"/>
      <c r="AC661" s="1408"/>
      <c r="AD661" s="1408"/>
      <c r="AE661" s="1408"/>
      <c r="AF661" s="1408"/>
      <c r="AG661" s="1406">
        <v>0</v>
      </c>
      <c r="AH661" s="1408"/>
      <c r="AI661" s="1406">
        <v>0</v>
      </c>
      <c r="AJ661" s="1408"/>
      <c r="AK661" s="1408"/>
      <c r="AL661" s="1408"/>
      <c r="AM661" s="1408"/>
      <c r="AN661" s="1408"/>
      <c r="AO661" s="1406">
        <v>0</v>
      </c>
      <c r="AP661" s="1408"/>
      <c r="AQ661" s="1406">
        <v>319830</v>
      </c>
      <c r="AR661" s="1404" t="s">
        <v>407</v>
      </c>
      <c r="AS661" s="1406">
        <v>876.2465753424658</v>
      </c>
      <c r="AT661" s="1406">
        <v>20.375230935847615</v>
      </c>
      <c r="AU661" s="1406">
        <v>5.5822550509171544E-2</v>
      </c>
      <c r="AV661" s="1406">
        <v>3.0749712906492026</v>
      </c>
      <c r="AW661" s="1406">
        <v>8.424578878490966E-3</v>
      </c>
      <c r="AX661" s="1405" t="s">
        <v>407</v>
      </c>
      <c r="AY661" s="1404">
        <v>1</v>
      </c>
      <c r="AZ661" s="1405" t="s">
        <v>808</v>
      </c>
      <c r="BA661" s="1405" t="s">
        <v>407</v>
      </c>
      <c r="BB661" s="1408"/>
      <c r="BC661" s="1408"/>
      <c r="BD661" s="1404">
        <v>0</v>
      </c>
      <c r="BE661" s="1405" t="s">
        <v>407</v>
      </c>
      <c r="BF661" s="1405" t="s">
        <v>407</v>
      </c>
      <c r="BG661" s="1404">
        <v>0</v>
      </c>
      <c r="BH661" s="1405" t="s">
        <v>407</v>
      </c>
      <c r="BI661" s="1405" t="s">
        <v>407</v>
      </c>
      <c r="BJ661" s="1404">
        <v>0</v>
      </c>
      <c r="BK661" s="1404">
        <v>0</v>
      </c>
      <c r="BL661" s="1404">
        <v>0</v>
      </c>
      <c r="BM661" s="1404">
        <v>0</v>
      </c>
      <c r="BN661" s="1408"/>
      <c r="BO661" s="1404">
        <v>0</v>
      </c>
      <c r="BP661" s="1405" t="s">
        <v>407</v>
      </c>
      <c r="BQ661" s="1405" t="s">
        <v>407</v>
      </c>
      <c r="BR661" s="1404">
        <v>0</v>
      </c>
      <c r="BS661" s="1405" t="s">
        <v>407</v>
      </c>
      <c r="BT661" s="1405" t="s">
        <v>407</v>
      </c>
      <c r="BU661" s="1405" t="s">
        <v>407</v>
      </c>
      <c r="BV661" s="1405" t="s">
        <v>846</v>
      </c>
      <c r="BW661" s="1404">
        <v>1</v>
      </c>
      <c r="BX661" s="1405" t="s">
        <v>997</v>
      </c>
      <c r="BY661" s="1405" t="s">
        <v>407</v>
      </c>
      <c r="BZ661" s="1405" t="s">
        <v>407</v>
      </c>
      <c r="CA661" s="1404">
        <v>0</v>
      </c>
      <c r="CB661" s="1405" t="s">
        <v>407</v>
      </c>
      <c r="CC661" s="1405" t="s">
        <v>677</v>
      </c>
      <c r="CD661" s="1404" t="b">
        <v>0</v>
      </c>
      <c r="CE661" s="1404" t="b">
        <v>0</v>
      </c>
      <c r="CF661" s="1404" t="b">
        <v>0</v>
      </c>
      <c r="CG661" s="1404" t="b">
        <v>0</v>
      </c>
      <c r="CH661" s="1404" t="b">
        <v>0</v>
      </c>
      <c r="CI661" s="1404" t="b">
        <v>0</v>
      </c>
      <c r="CJ661" s="1404" t="b">
        <v>1</v>
      </c>
      <c r="CK661" s="1404" t="b">
        <v>0</v>
      </c>
      <c r="CL661" s="1404" t="b">
        <v>0</v>
      </c>
      <c r="CM661" s="1405" t="s">
        <v>750</v>
      </c>
      <c r="CN661" s="1408"/>
      <c r="CO661" s="1408"/>
      <c r="CP661" s="1408"/>
      <c r="CQ661" s="1404">
        <v>1</v>
      </c>
      <c r="CR661" s="1408"/>
      <c r="CS661" s="1404">
        <v>1</v>
      </c>
      <c r="CT661" s="1405" t="s">
        <v>407</v>
      </c>
      <c r="CU661" s="1408"/>
    </row>
    <row r="662" spans="1:99" hidden="1" x14ac:dyDescent="0.2">
      <c r="A662" s="1404">
        <v>2024</v>
      </c>
      <c r="B662" s="1405" t="s">
        <v>178</v>
      </c>
      <c r="C662" s="1405" t="s">
        <v>885</v>
      </c>
      <c r="D662" s="1406">
        <v>1</v>
      </c>
      <c r="E662" s="1406">
        <v>0</v>
      </c>
      <c r="F662" s="1405" t="s">
        <v>75</v>
      </c>
      <c r="G662" s="1407" t="s">
        <v>737</v>
      </c>
      <c r="H662" s="1405" t="s">
        <v>407</v>
      </c>
      <c r="I662" s="1405" t="s">
        <v>694</v>
      </c>
      <c r="J662" s="1405" t="s">
        <v>298</v>
      </c>
      <c r="K662" s="1405" t="s">
        <v>886</v>
      </c>
      <c r="L662" s="1405" t="s">
        <v>407</v>
      </c>
      <c r="M662" s="1405" t="s">
        <v>407</v>
      </c>
      <c r="N662" s="1408"/>
      <c r="O662" s="1407">
        <v>126</v>
      </c>
      <c r="P662" s="1405" t="s">
        <v>695</v>
      </c>
      <c r="Q662" s="1405" t="s">
        <v>473</v>
      </c>
      <c r="R662" s="1409">
        <v>3012</v>
      </c>
      <c r="S662" s="1409">
        <v>1641</v>
      </c>
      <c r="T662" s="1409">
        <v>267</v>
      </c>
      <c r="U662" s="1407">
        <v>13768</v>
      </c>
      <c r="V662" s="1405" t="s">
        <v>696</v>
      </c>
      <c r="W662" s="1405" t="s">
        <v>738</v>
      </c>
      <c r="X662" s="1405" t="s">
        <v>739</v>
      </c>
      <c r="Y662" s="1405" t="s">
        <v>407</v>
      </c>
      <c r="Z662" s="1404">
        <v>1</v>
      </c>
      <c r="AA662" s="1404">
        <v>0</v>
      </c>
      <c r="AB662" s="1408"/>
      <c r="AC662" s="1408"/>
      <c r="AD662" s="1408"/>
      <c r="AE662" s="1408"/>
      <c r="AF662" s="1408"/>
      <c r="AG662" s="1406">
        <v>0</v>
      </c>
      <c r="AH662" s="1408"/>
      <c r="AI662" s="1406">
        <v>0</v>
      </c>
      <c r="AJ662" s="1408"/>
      <c r="AK662" s="1408"/>
      <c r="AL662" s="1408"/>
      <c r="AM662" s="1408"/>
      <c r="AN662" s="1408"/>
      <c r="AO662" s="1406">
        <v>15260</v>
      </c>
      <c r="AP662" s="1408"/>
      <c r="AQ662" s="1406">
        <v>15260</v>
      </c>
      <c r="AR662" s="1404" t="s">
        <v>407</v>
      </c>
      <c r="AS662" s="1406">
        <v>41.80821917808219</v>
      </c>
      <c r="AT662" s="1406">
        <v>5.0664010624169986</v>
      </c>
      <c r="AU662" s="1406">
        <v>1.3880550855936983E-2</v>
      </c>
      <c r="AV662" s="1406">
        <v>4.2901264262979613</v>
      </c>
      <c r="AW662" s="1406">
        <v>1.1753771030953318E-2</v>
      </c>
      <c r="AX662" s="1405" t="s">
        <v>407</v>
      </c>
      <c r="AY662" s="1404">
        <v>1</v>
      </c>
      <c r="AZ662" s="1405" t="s">
        <v>808</v>
      </c>
      <c r="BA662" s="1405" t="s">
        <v>407</v>
      </c>
      <c r="BB662" s="1408"/>
      <c r="BC662" s="1408"/>
      <c r="BD662" s="1404">
        <v>0</v>
      </c>
      <c r="BE662" s="1405" t="s">
        <v>407</v>
      </c>
      <c r="BF662" s="1405" t="s">
        <v>407</v>
      </c>
      <c r="BG662" s="1404">
        <v>0</v>
      </c>
      <c r="BH662" s="1405" t="s">
        <v>407</v>
      </c>
      <c r="BI662" s="1405" t="s">
        <v>407</v>
      </c>
      <c r="BJ662" s="1404">
        <v>0</v>
      </c>
      <c r="BK662" s="1404">
        <v>0</v>
      </c>
      <c r="BL662" s="1404">
        <v>0</v>
      </c>
      <c r="BM662" s="1404">
        <v>0</v>
      </c>
      <c r="BN662" s="1408"/>
      <c r="BO662" s="1404">
        <v>0</v>
      </c>
      <c r="BP662" s="1405" t="s">
        <v>407</v>
      </c>
      <c r="BQ662" s="1405" t="s">
        <v>407</v>
      </c>
      <c r="BR662" s="1404">
        <v>0</v>
      </c>
      <c r="BS662" s="1405" t="s">
        <v>407</v>
      </c>
      <c r="BT662" s="1405" t="s">
        <v>407</v>
      </c>
      <c r="BU662" s="1405" t="s">
        <v>407</v>
      </c>
      <c r="BV662" s="1405" t="s">
        <v>407</v>
      </c>
      <c r="BW662" s="1404">
        <v>1</v>
      </c>
      <c r="BX662" s="1405" t="s">
        <v>757</v>
      </c>
      <c r="BY662" s="1405" t="s">
        <v>407</v>
      </c>
      <c r="BZ662" s="1405" t="s">
        <v>407</v>
      </c>
      <c r="CA662" s="1404">
        <v>0</v>
      </c>
      <c r="CB662" s="1405" t="s">
        <v>407</v>
      </c>
      <c r="CC662" s="1405" t="s">
        <v>677</v>
      </c>
      <c r="CD662" s="1404" t="b">
        <v>0</v>
      </c>
      <c r="CE662" s="1404" t="b">
        <v>0</v>
      </c>
      <c r="CF662" s="1404" t="b">
        <v>0</v>
      </c>
      <c r="CG662" s="1404" t="b">
        <v>0</v>
      </c>
      <c r="CH662" s="1404" t="b">
        <v>0</v>
      </c>
      <c r="CI662" s="1404" t="b">
        <v>0</v>
      </c>
      <c r="CJ662" s="1404" t="b">
        <v>1</v>
      </c>
      <c r="CK662" s="1404" t="b">
        <v>0</v>
      </c>
      <c r="CL662" s="1404" t="b">
        <v>0</v>
      </c>
      <c r="CM662" s="1405" t="s">
        <v>750</v>
      </c>
      <c r="CN662" s="1408"/>
      <c r="CO662" s="1408"/>
      <c r="CP662" s="1408"/>
      <c r="CQ662" s="1404">
        <v>1</v>
      </c>
      <c r="CR662" s="1408"/>
      <c r="CS662" s="1404">
        <v>1</v>
      </c>
      <c r="CT662" s="1405" t="s">
        <v>407</v>
      </c>
      <c r="CU662" s="1408"/>
    </row>
    <row r="663" spans="1:99" hidden="1" x14ac:dyDescent="0.2">
      <c r="A663" s="1404">
        <v>2024</v>
      </c>
      <c r="B663" s="1405" t="s">
        <v>178</v>
      </c>
      <c r="C663" s="1405" t="s">
        <v>876</v>
      </c>
      <c r="D663" s="1406">
        <v>1</v>
      </c>
      <c r="E663" s="1406">
        <v>0</v>
      </c>
      <c r="F663" s="1405" t="s">
        <v>75</v>
      </c>
      <c r="G663" s="1407" t="s">
        <v>737</v>
      </c>
      <c r="H663" s="1405" t="s">
        <v>407</v>
      </c>
      <c r="I663" s="1405" t="s">
        <v>694</v>
      </c>
      <c r="J663" s="1405" t="s">
        <v>298</v>
      </c>
      <c r="K663" s="1405" t="s">
        <v>877</v>
      </c>
      <c r="L663" s="1405" t="s">
        <v>407</v>
      </c>
      <c r="M663" s="1405" t="s">
        <v>407</v>
      </c>
      <c r="N663" s="1408"/>
      <c r="O663" s="1407">
        <v>126</v>
      </c>
      <c r="P663" s="1405" t="s">
        <v>695</v>
      </c>
      <c r="Q663" s="1405" t="s">
        <v>473</v>
      </c>
      <c r="R663" s="1409">
        <v>16438</v>
      </c>
      <c r="S663" s="1409">
        <v>7435</v>
      </c>
      <c r="T663" s="1409">
        <v>1131</v>
      </c>
      <c r="U663" s="1407">
        <v>13768</v>
      </c>
      <c r="V663" s="1405" t="s">
        <v>696</v>
      </c>
      <c r="W663" s="1405" t="s">
        <v>738</v>
      </c>
      <c r="X663" s="1405" t="s">
        <v>739</v>
      </c>
      <c r="Y663" s="1405" t="s">
        <v>407</v>
      </c>
      <c r="Z663" s="1404">
        <v>1</v>
      </c>
      <c r="AA663" s="1404">
        <v>0</v>
      </c>
      <c r="AB663" s="1408"/>
      <c r="AC663" s="1408"/>
      <c r="AD663" s="1408"/>
      <c r="AE663" s="1408"/>
      <c r="AF663" s="1408"/>
      <c r="AG663" s="1408"/>
      <c r="AH663" s="1408"/>
      <c r="AI663" s="1406">
        <v>26190</v>
      </c>
      <c r="AJ663" s="1408"/>
      <c r="AK663" s="1408"/>
      <c r="AL663" s="1408"/>
      <c r="AM663" s="1408"/>
      <c r="AN663" s="1408"/>
      <c r="AO663" s="1408"/>
      <c r="AP663" s="1408"/>
      <c r="AQ663" s="1406">
        <v>51880</v>
      </c>
      <c r="AR663" s="1404" t="s">
        <v>407</v>
      </c>
      <c r="AS663" s="1406">
        <v>142.13698630136986</v>
      </c>
      <c r="AT663" s="1406">
        <v>3.15610171553717</v>
      </c>
      <c r="AU663" s="1406">
        <v>8.6468540151703292E-3</v>
      </c>
      <c r="AV663" s="1406">
        <v>4.2901264262979613</v>
      </c>
      <c r="AW663" s="1406">
        <v>1.1753771030953318E-2</v>
      </c>
      <c r="AX663" s="1405" t="s">
        <v>407</v>
      </c>
      <c r="AY663" s="1404">
        <v>0</v>
      </c>
      <c r="AZ663" s="1405" t="s">
        <v>407</v>
      </c>
      <c r="BA663" s="1405" t="s">
        <v>407</v>
      </c>
      <c r="BB663" s="1408"/>
      <c r="BC663" s="1408"/>
      <c r="BD663" s="1404">
        <v>0</v>
      </c>
      <c r="BE663" s="1405" t="s">
        <v>407</v>
      </c>
      <c r="BF663" s="1405" t="s">
        <v>407</v>
      </c>
      <c r="BG663" s="1404">
        <v>0</v>
      </c>
      <c r="BH663" s="1405" t="s">
        <v>407</v>
      </c>
      <c r="BI663" s="1405" t="s">
        <v>407</v>
      </c>
      <c r="BJ663" s="1404">
        <v>0</v>
      </c>
      <c r="BK663" s="1404">
        <v>0</v>
      </c>
      <c r="BL663" s="1404">
        <v>0</v>
      </c>
      <c r="BM663" s="1404">
        <v>0</v>
      </c>
      <c r="BN663" s="1408"/>
      <c r="BO663" s="1404">
        <v>0</v>
      </c>
      <c r="BP663" s="1405" t="s">
        <v>407</v>
      </c>
      <c r="BQ663" s="1405" t="s">
        <v>407</v>
      </c>
      <c r="BR663" s="1404">
        <v>1</v>
      </c>
      <c r="BS663" s="1405" t="s">
        <v>898</v>
      </c>
      <c r="BT663" s="1405" t="s">
        <v>407</v>
      </c>
      <c r="BU663" s="1405" t="s">
        <v>407</v>
      </c>
      <c r="BV663" s="1405" t="s">
        <v>1190</v>
      </c>
      <c r="BW663" s="1404">
        <v>1</v>
      </c>
      <c r="BX663" s="1405" t="s">
        <v>962</v>
      </c>
      <c r="BY663" s="1405" t="s">
        <v>407</v>
      </c>
      <c r="BZ663" s="1405" t="s">
        <v>407</v>
      </c>
      <c r="CA663" s="1404">
        <v>0</v>
      </c>
      <c r="CB663" s="1405" t="s">
        <v>407</v>
      </c>
      <c r="CC663" s="1405" t="s">
        <v>677</v>
      </c>
      <c r="CD663" s="1404" t="b">
        <v>0</v>
      </c>
      <c r="CE663" s="1404" t="b">
        <v>0</v>
      </c>
      <c r="CF663" s="1404" t="b">
        <v>0</v>
      </c>
      <c r="CG663" s="1404" t="b">
        <v>0</v>
      </c>
      <c r="CH663" s="1404" t="b">
        <v>0</v>
      </c>
      <c r="CI663" s="1404" t="b">
        <v>0</v>
      </c>
      <c r="CJ663" s="1404" t="b">
        <v>1</v>
      </c>
      <c r="CK663" s="1404" t="b">
        <v>0</v>
      </c>
      <c r="CL663" s="1404" t="b">
        <v>0</v>
      </c>
      <c r="CM663" s="1405" t="s">
        <v>698</v>
      </c>
      <c r="CN663" s="1408"/>
      <c r="CO663" s="1408"/>
      <c r="CP663" s="1408"/>
      <c r="CQ663" s="1404">
        <v>1</v>
      </c>
      <c r="CR663" s="1408"/>
      <c r="CS663" s="1404">
        <v>1</v>
      </c>
      <c r="CT663" s="1405" t="s">
        <v>407</v>
      </c>
      <c r="CU663" s="1408"/>
    </row>
    <row r="664" spans="1:99" hidden="1" x14ac:dyDescent="0.2">
      <c r="A664" s="1404">
        <v>2024</v>
      </c>
      <c r="B664" s="1405" t="s">
        <v>179</v>
      </c>
      <c r="C664" s="1405" t="s">
        <v>1049</v>
      </c>
      <c r="D664" s="1406">
        <v>1</v>
      </c>
      <c r="E664" s="1406">
        <v>0</v>
      </c>
      <c r="F664" s="1405" t="s">
        <v>1011</v>
      </c>
      <c r="G664" s="1407" t="s">
        <v>737</v>
      </c>
      <c r="H664" s="1405" t="s">
        <v>407</v>
      </c>
      <c r="I664" s="1405" t="s">
        <v>694</v>
      </c>
      <c r="J664" s="1405" t="s">
        <v>303</v>
      </c>
      <c r="K664" s="1405" t="s">
        <v>718</v>
      </c>
      <c r="L664" s="1405" t="s">
        <v>407</v>
      </c>
      <c r="M664" s="1405" t="s">
        <v>407</v>
      </c>
      <c r="N664" s="1408"/>
      <c r="O664" s="1407">
        <v>126</v>
      </c>
      <c r="P664" s="1405" t="s">
        <v>695</v>
      </c>
      <c r="Q664" s="1405" t="s">
        <v>474</v>
      </c>
      <c r="R664" s="1409">
        <v>4100</v>
      </c>
      <c r="S664" s="1409">
        <v>1583</v>
      </c>
      <c r="T664" s="1409">
        <v>239</v>
      </c>
      <c r="U664" s="1407">
        <v>23367</v>
      </c>
      <c r="V664" s="1405" t="s">
        <v>696</v>
      </c>
      <c r="W664" s="1405" t="s">
        <v>1012</v>
      </c>
      <c r="X664" s="1405" t="s">
        <v>407</v>
      </c>
      <c r="Y664" s="1405" t="s">
        <v>407</v>
      </c>
      <c r="Z664" s="1404">
        <v>1</v>
      </c>
      <c r="AA664" s="1404">
        <v>0</v>
      </c>
      <c r="AB664" s="1408"/>
      <c r="AC664" s="1408"/>
      <c r="AD664" s="1408"/>
      <c r="AE664" s="1408"/>
      <c r="AF664" s="1408"/>
      <c r="AG664" s="1406">
        <v>0</v>
      </c>
      <c r="AH664" s="1408"/>
      <c r="AI664" s="1406">
        <v>0</v>
      </c>
      <c r="AJ664" s="1408"/>
      <c r="AK664" s="1408"/>
      <c r="AL664" s="1408"/>
      <c r="AM664" s="1408"/>
      <c r="AN664" s="1408"/>
      <c r="AO664" s="1406">
        <v>1580</v>
      </c>
      <c r="AP664" s="1408"/>
      <c r="AQ664" s="1406">
        <v>1580</v>
      </c>
      <c r="AR664" s="1404" t="s">
        <v>407</v>
      </c>
      <c r="AS664" s="1406">
        <v>4.3287671232876717</v>
      </c>
      <c r="AT664" s="1406">
        <v>0.38536585365853659</v>
      </c>
      <c r="AU664" s="1406">
        <v>1.0557968593384564E-3</v>
      </c>
      <c r="AV664" s="1406">
        <v>2.0842104099237209</v>
      </c>
      <c r="AW664" s="1406">
        <v>5.7101655066403309E-3</v>
      </c>
      <c r="AX664" s="1405" t="s">
        <v>407</v>
      </c>
      <c r="AY664" s="1404">
        <v>1</v>
      </c>
      <c r="AZ664" s="1405" t="s">
        <v>751</v>
      </c>
      <c r="BA664" s="1405" t="s">
        <v>407</v>
      </c>
      <c r="BB664" s="1408"/>
      <c r="BC664" s="1408"/>
      <c r="BD664" s="1404">
        <v>0</v>
      </c>
      <c r="BE664" s="1405" t="s">
        <v>407</v>
      </c>
      <c r="BF664" s="1405" t="s">
        <v>407</v>
      </c>
      <c r="BG664" s="1404">
        <v>0</v>
      </c>
      <c r="BH664" s="1405" t="s">
        <v>407</v>
      </c>
      <c r="BI664" s="1405" t="s">
        <v>407</v>
      </c>
      <c r="BJ664" s="1404">
        <v>0</v>
      </c>
      <c r="BK664" s="1404">
        <v>0</v>
      </c>
      <c r="BL664" s="1404">
        <v>0</v>
      </c>
      <c r="BM664" s="1404">
        <v>0</v>
      </c>
      <c r="BN664" s="1408"/>
      <c r="BO664" s="1404">
        <v>0</v>
      </c>
      <c r="BP664" s="1405" t="s">
        <v>407</v>
      </c>
      <c r="BQ664" s="1405" t="s">
        <v>407</v>
      </c>
      <c r="BR664" s="1404">
        <v>0</v>
      </c>
      <c r="BS664" s="1405" t="s">
        <v>407</v>
      </c>
      <c r="BT664" s="1405" t="s">
        <v>407</v>
      </c>
      <c r="BU664" s="1405" t="s">
        <v>407</v>
      </c>
      <c r="BV664" s="1405" t="s">
        <v>1170</v>
      </c>
      <c r="BW664" s="1404">
        <v>0</v>
      </c>
      <c r="BX664" s="1405" t="s">
        <v>407</v>
      </c>
      <c r="BY664" s="1405" t="s">
        <v>407</v>
      </c>
      <c r="BZ664" s="1405" t="s">
        <v>407</v>
      </c>
      <c r="CA664" s="1404">
        <v>0</v>
      </c>
      <c r="CB664" s="1405" t="s">
        <v>677</v>
      </c>
      <c r="CC664" s="1405" t="s">
        <v>677</v>
      </c>
      <c r="CD664" s="1404" t="b">
        <v>0</v>
      </c>
      <c r="CE664" s="1404" t="b">
        <v>0</v>
      </c>
      <c r="CF664" s="1404" t="b">
        <v>0</v>
      </c>
      <c r="CG664" s="1404" t="b">
        <v>0</v>
      </c>
      <c r="CH664" s="1404" t="b">
        <v>0</v>
      </c>
      <c r="CI664" s="1404" t="b">
        <v>0</v>
      </c>
      <c r="CJ664" s="1404" t="b">
        <v>1</v>
      </c>
      <c r="CK664" s="1404" t="b">
        <v>0</v>
      </c>
      <c r="CL664" s="1404" t="b">
        <v>0</v>
      </c>
      <c r="CM664" s="1405" t="s">
        <v>750</v>
      </c>
      <c r="CN664" s="1408"/>
      <c r="CO664" s="1408"/>
      <c r="CP664" s="1408"/>
      <c r="CQ664" s="1404">
        <v>1</v>
      </c>
      <c r="CR664" s="1408"/>
      <c r="CS664" s="1404">
        <v>1</v>
      </c>
      <c r="CT664" s="1405" t="s">
        <v>407</v>
      </c>
      <c r="CU664" s="1408"/>
    </row>
    <row r="665" spans="1:99" hidden="1" x14ac:dyDescent="0.2">
      <c r="A665" s="1404">
        <v>2024</v>
      </c>
      <c r="B665" s="1405" t="s">
        <v>178</v>
      </c>
      <c r="C665" s="1405" t="s">
        <v>872</v>
      </c>
      <c r="D665" s="1406">
        <v>1</v>
      </c>
      <c r="E665" s="1406">
        <v>0</v>
      </c>
      <c r="F665" s="1405" t="s">
        <v>75</v>
      </c>
      <c r="G665" s="1407" t="s">
        <v>737</v>
      </c>
      <c r="H665" s="1405" t="s">
        <v>407</v>
      </c>
      <c r="I665" s="1405" t="s">
        <v>694</v>
      </c>
      <c r="J665" s="1405" t="s">
        <v>298</v>
      </c>
      <c r="K665" s="1405" t="s">
        <v>873</v>
      </c>
      <c r="L665" s="1405" t="s">
        <v>407</v>
      </c>
      <c r="M665" s="1405" t="s">
        <v>407</v>
      </c>
      <c r="N665" s="1408"/>
      <c r="O665" s="1407">
        <v>126</v>
      </c>
      <c r="P665" s="1405" t="s">
        <v>695</v>
      </c>
      <c r="Q665" s="1405" t="s">
        <v>473</v>
      </c>
      <c r="R665" s="1409">
        <v>8287</v>
      </c>
      <c r="S665" s="1409">
        <v>3791</v>
      </c>
      <c r="T665" s="1409">
        <v>245</v>
      </c>
      <c r="U665" s="1407">
        <v>13768</v>
      </c>
      <c r="V665" s="1405" t="s">
        <v>696</v>
      </c>
      <c r="W665" s="1405" t="s">
        <v>738</v>
      </c>
      <c r="X665" s="1405" t="s">
        <v>739</v>
      </c>
      <c r="Y665" s="1405" t="s">
        <v>407</v>
      </c>
      <c r="Z665" s="1404">
        <v>1</v>
      </c>
      <c r="AA665" s="1404">
        <v>0</v>
      </c>
      <c r="AB665" s="1408"/>
      <c r="AC665" s="1408"/>
      <c r="AD665" s="1408"/>
      <c r="AE665" s="1408"/>
      <c r="AF665" s="1408"/>
      <c r="AG665" s="1408"/>
      <c r="AH665" s="1408"/>
      <c r="AI665" s="1406">
        <v>0</v>
      </c>
      <c r="AJ665" s="1408"/>
      <c r="AK665" s="1408"/>
      <c r="AL665" s="1408"/>
      <c r="AM665" s="1408"/>
      <c r="AN665" s="1408"/>
      <c r="AO665" s="1408"/>
      <c r="AP665" s="1408"/>
      <c r="AQ665" s="1406">
        <v>319380</v>
      </c>
      <c r="AR665" s="1404" t="s">
        <v>407</v>
      </c>
      <c r="AS665" s="1406">
        <v>875.01369863013701</v>
      </c>
      <c r="AT665" s="1406">
        <v>38.539881742488234</v>
      </c>
      <c r="AU665" s="1406">
        <v>0.10558871710270749</v>
      </c>
      <c r="AV665" s="1406">
        <v>4.2901264262979613</v>
      </c>
      <c r="AW665" s="1406">
        <v>1.1753771030953318E-2</v>
      </c>
      <c r="AX665" s="1405" t="s">
        <v>407</v>
      </c>
      <c r="AY665" s="1404">
        <v>0</v>
      </c>
      <c r="AZ665" s="1405" t="s">
        <v>407</v>
      </c>
      <c r="BA665" s="1405" t="s">
        <v>407</v>
      </c>
      <c r="BB665" s="1408"/>
      <c r="BC665" s="1408"/>
      <c r="BD665" s="1404">
        <v>0</v>
      </c>
      <c r="BE665" s="1405" t="s">
        <v>407</v>
      </c>
      <c r="BF665" s="1405" t="s">
        <v>407</v>
      </c>
      <c r="BG665" s="1404">
        <v>0</v>
      </c>
      <c r="BH665" s="1405" t="s">
        <v>407</v>
      </c>
      <c r="BI665" s="1405" t="s">
        <v>407</v>
      </c>
      <c r="BJ665" s="1404">
        <v>0</v>
      </c>
      <c r="BK665" s="1404">
        <v>0</v>
      </c>
      <c r="BL665" s="1404">
        <v>0</v>
      </c>
      <c r="BM665" s="1404">
        <v>0</v>
      </c>
      <c r="BN665" s="1408"/>
      <c r="BO665" s="1404">
        <v>0</v>
      </c>
      <c r="BP665" s="1405" t="s">
        <v>407</v>
      </c>
      <c r="BQ665" s="1405" t="s">
        <v>407</v>
      </c>
      <c r="BR665" s="1404">
        <v>1</v>
      </c>
      <c r="BS665" s="1405" t="s">
        <v>713</v>
      </c>
      <c r="BT665" s="1405" t="s">
        <v>407</v>
      </c>
      <c r="BU665" s="1405" t="s">
        <v>407</v>
      </c>
      <c r="BV665" s="1405" t="s">
        <v>407</v>
      </c>
      <c r="BW665" s="1404">
        <v>1</v>
      </c>
      <c r="BX665" s="1405" t="s">
        <v>1390</v>
      </c>
      <c r="BY665" s="1405" t="s">
        <v>407</v>
      </c>
      <c r="BZ665" s="1405" t="s">
        <v>407</v>
      </c>
      <c r="CA665" s="1404">
        <v>0</v>
      </c>
      <c r="CB665" s="1405" t="s">
        <v>407</v>
      </c>
      <c r="CC665" s="1405" t="s">
        <v>677</v>
      </c>
      <c r="CD665" s="1404" t="b">
        <v>0</v>
      </c>
      <c r="CE665" s="1404" t="b">
        <v>0</v>
      </c>
      <c r="CF665" s="1404" t="b">
        <v>0</v>
      </c>
      <c r="CG665" s="1404" t="b">
        <v>0</v>
      </c>
      <c r="CH665" s="1404" t="b">
        <v>0</v>
      </c>
      <c r="CI665" s="1404" t="b">
        <v>0</v>
      </c>
      <c r="CJ665" s="1404" t="b">
        <v>1</v>
      </c>
      <c r="CK665" s="1404" t="b">
        <v>0</v>
      </c>
      <c r="CL665" s="1404" t="b">
        <v>0</v>
      </c>
      <c r="CM665" s="1405" t="s">
        <v>698</v>
      </c>
      <c r="CN665" s="1408"/>
      <c r="CO665" s="1408"/>
      <c r="CP665" s="1408"/>
      <c r="CQ665" s="1404">
        <v>1</v>
      </c>
      <c r="CR665" s="1408"/>
      <c r="CS665" s="1404">
        <v>1</v>
      </c>
      <c r="CT665" s="1405" t="s">
        <v>407</v>
      </c>
      <c r="CU665" s="1408"/>
    </row>
    <row r="666" spans="1:99" hidden="1" x14ac:dyDescent="0.2">
      <c r="A666" s="1404">
        <v>2024</v>
      </c>
      <c r="B666" s="1405" t="s">
        <v>178</v>
      </c>
      <c r="C666" s="1405" t="s">
        <v>869</v>
      </c>
      <c r="D666" s="1406">
        <v>1</v>
      </c>
      <c r="E666" s="1406">
        <v>0</v>
      </c>
      <c r="F666" s="1405" t="s">
        <v>75</v>
      </c>
      <c r="G666" s="1407" t="s">
        <v>737</v>
      </c>
      <c r="H666" s="1405" t="s">
        <v>407</v>
      </c>
      <c r="I666" s="1405" t="s">
        <v>694</v>
      </c>
      <c r="J666" s="1405" t="s">
        <v>298</v>
      </c>
      <c r="K666" s="1405" t="s">
        <v>870</v>
      </c>
      <c r="L666" s="1405" t="s">
        <v>407</v>
      </c>
      <c r="M666" s="1405" t="s">
        <v>407</v>
      </c>
      <c r="N666" s="1408"/>
      <c r="O666" s="1407">
        <v>126</v>
      </c>
      <c r="P666" s="1405" t="s">
        <v>695</v>
      </c>
      <c r="Q666" s="1405" t="s">
        <v>473</v>
      </c>
      <c r="R666" s="1409">
        <v>4480</v>
      </c>
      <c r="S666" s="1409">
        <v>1954</v>
      </c>
      <c r="T666" s="1409">
        <v>172</v>
      </c>
      <c r="U666" s="1407">
        <v>13768</v>
      </c>
      <c r="V666" s="1405" t="s">
        <v>696</v>
      </c>
      <c r="W666" s="1405" t="s">
        <v>738</v>
      </c>
      <c r="X666" s="1405" t="s">
        <v>739</v>
      </c>
      <c r="Y666" s="1405" t="s">
        <v>407</v>
      </c>
      <c r="Z666" s="1404">
        <v>1</v>
      </c>
      <c r="AA666" s="1404">
        <v>0</v>
      </c>
      <c r="AB666" s="1408"/>
      <c r="AC666" s="1408"/>
      <c r="AD666" s="1408"/>
      <c r="AE666" s="1408"/>
      <c r="AF666" s="1408"/>
      <c r="AG666" s="1408"/>
      <c r="AH666" s="1408"/>
      <c r="AI666" s="1406">
        <v>155600</v>
      </c>
      <c r="AJ666" s="1408"/>
      <c r="AK666" s="1408"/>
      <c r="AL666" s="1408"/>
      <c r="AM666" s="1408"/>
      <c r="AN666" s="1408"/>
      <c r="AO666" s="1408"/>
      <c r="AP666" s="1408"/>
      <c r="AQ666" s="1406">
        <v>303940</v>
      </c>
      <c r="AR666" s="1404" t="s">
        <v>407</v>
      </c>
      <c r="AS666" s="1406">
        <v>832.71232876712327</v>
      </c>
      <c r="AT666" s="1406">
        <v>67.84375</v>
      </c>
      <c r="AU666" s="1406">
        <v>0.18587328767123287</v>
      </c>
      <c r="AV666" s="1406">
        <v>4.2901264262979613</v>
      </c>
      <c r="AW666" s="1406">
        <v>1.1753771030953318E-2</v>
      </c>
      <c r="AX666" s="1405" t="s">
        <v>407</v>
      </c>
      <c r="AY666" s="1404">
        <v>0</v>
      </c>
      <c r="AZ666" s="1405" t="s">
        <v>407</v>
      </c>
      <c r="BA666" s="1405" t="s">
        <v>407</v>
      </c>
      <c r="BB666" s="1408"/>
      <c r="BC666" s="1408"/>
      <c r="BD666" s="1404">
        <v>0</v>
      </c>
      <c r="BE666" s="1405" t="s">
        <v>407</v>
      </c>
      <c r="BF666" s="1405" t="s">
        <v>407</v>
      </c>
      <c r="BG666" s="1404">
        <v>0</v>
      </c>
      <c r="BH666" s="1405" t="s">
        <v>407</v>
      </c>
      <c r="BI666" s="1405" t="s">
        <v>407</v>
      </c>
      <c r="BJ666" s="1404">
        <v>0</v>
      </c>
      <c r="BK666" s="1404">
        <v>0</v>
      </c>
      <c r="BL666" s="1404">
        <v>0</v>
      </c>
      <c r="BM666" s="1404">
        <v>0</v>
      </c>
      <c r="BN666" s="1408"/>
      <c r="BO666" s="1404">
        <v>0</v>
      </c>
      <c r="BP666" s="1405" t="s">
        <v>407</v>
      </c>
      <c r="BQ666" s="1405" t="s">
        <v>407</v>
      </c>
      <c r="BR666" s="1404">
        <v>1</v>
      </c>
      <c r="BS666" s="1405" t="s">
        <v>713</v>
      </c>
      <c r="BT666" s="1405" t="s">
        <v>407</v>
      </c>
      <c r="BU666" s="1405" t="s">
        <v>407</v>
      </c>
      <c r="BV666" s="1405" t="s">
        <v>1325</v>
      </c>
      <c r="BW666" s="1404">
        <v>1</v>
      </c>
      <c r="BX666" s="1405" t="s">
        <v>1397</v>
      </c>
      <c r="BY666" s="1405" t="s">
        <v>407</v>
      </c>
      <c r="BZ666" s="1405" t="s">
        <v>407</v>
      </c>
      <c r="CA666" s="1404">
        <v>0</v>
      </c>
      <c r="CB666" s="1405" t="s">
        <v>407</v>
      </c>
      <c r="CC666" s="1405" t="s">
        <v>677</v>
      </c>
      <c r="CD666" s="1404" t="b">
        <v>0</v>
      </c>
      <c r="CE666" s="1404" t="b">
        <v>0</v>
      </c>
      <c r="CF666" s="1404" t="b">
        <v>0</v>
      </c>
      <c r="CG666" s="1404" t="b">
        <v>0</v>
      </c>
      <c r="CH666" s="1404" t="b">
        <v>0</v>
      </c>
      <c r="CI666" s="1404" t="b">
        <v>0</v>
      </c>
      <c r="CJ666" s="1404" t="b">
        <v>1</v>
      </c>
      <c r="CK666" s="1404" t="b">
        <v>0</v>
      </c>
      <c r="CL666" s="1404" t="b">
        <v>0</v>
      </c>
      <c r="CM666" s="1405" t="s">
        <v>698</v>
      </c>
      <c r="CN666" s="1408"/>
      <c r="CO666" s="1408"/>
      <c r="CP666" s="1408"/>
      <c r="CQ666" s="1404">
        <v>1</v>
      </c>
      <c r="CR666" s="1408"/>
      <c r="CS666" s="1404">
        <v>1</v>
      </c>
      <c r="CT666" s="1405" t="s">
        <v>407</v>
      </c>
      <c r="CU666" s="1408"/>
    </row>
    <row r="667" spans="1:99" hidden="1" x14ac:dyDescent="0.2">
      <c r="A667" s="1404">
        <v>2024</v>
      </c>
      <c r="B667" s="1405" t="s">
        <v>189</v>
      </c>
      <c r="C667" s="1405" t="s">
        <v>740</v>
      </c>
      <c r="D667" s="1406">
        <v>1</v>
      </c>
      <c r="E667" s="1406">
        <v>0</v>
      </c>
      <c r="F667" s="1405" t="s">
        <v>75</v>
      </c>
      <c r="G667" s="1407" t="s">
        <v>737</v>
      </c>
      <c r="H667" s="1405" t="s">
        <v>407</v>
      </c>
      <c r="I667" s="1405" t="s">
        <v>694</v>
      </c>
      <c r="J667" s="1405" t="s">
        <v>342</v>
      </c>
      <c r="K667" s="1405" t="s">
        <v>741</v>
      </c>
      <c r="L667" s="1405" t="s">
        <v>407</v>
      </c>
      <c r="M667" s="1405" t="s">
        <v>407</v>
      </c>
      <c r="N667" s="1408"/>
      <c r="O667" s="1407">
        <v>126</v>
      </c>
      <c r="P667" s="1405" t="s">
        <v>695</v>
      </c>
      <c r="Q667" s="1405" t="s">
        <v>483</v>
      </c>
      <c r="R667" s="1409">
        <v>17876</v>
      </c>
      <c r="S667" s="1409">
        <v>8742</v>
      </c>
      <c r="T667" s="1409">
        <v>1096</v>
      </c>
      <c r="U667" s="1407">
        <v>13768</v>
      </c>
      <c r="V667" s="1405" t="s">
        <v>696</v>
      </c>
      <c r="W667" s="1405" t="s">
        <v>738</v>
      </c>
      <c r="X667" s="1405" t="s">
        <v>739</v>
      </c>
      <c r="Y667" s="1405" t="s">
        <v>407</v>
      </c>
      <c r="Z667" s="1404">
        <v>1</v>
      </c>
      <c r="AA667" s="1404">
        <v>0</v>
      </c>
      <c r="AB667" s="1408"/>
      <c r="AC667" s="1408"/>
      <c r="AD667" s="1408"/>
      <c r="AE667" s="1408"/>
      <c r="AF667" s="1408"/>
      <c r="AG667" s="1408"/>
      <c r="AH667" s="1408"/>
      <c r="AI667" s="1406">
        <v>36180</v>
      </c>
      <c r="AJ667" s="1408"/>
      <c r="AK667" s="1408"/>
      <c r="AL667" s="1408"/>
      <c r="AM667" s="1408"/>
      <c r="AN667" s="1408"/>
      <c r="AO667" s="1408"/>
      <c r="AP667" s="1408"/>
      <c r="AQ667" s="1406">
        <v>240230</v>
      </c>
      <c r="AR667" s="1404" t="s">
        <v>407</v>
      </c>
      <c r="AS667" s="1406">
        <v>658.16438356164383</v>
      </c>
      <c r="AT667" s="1406">
        <v>13.438688744685612</v>
      </c>
      <c r="AU667" s="1406">
        <v>3.6818325327905785E-2</v>
      </c>
      <c r="AV667" s="1406">
        <v>1.3213581477412017</v>
      </c>
      <c r="AW667" s="1406">
        <v>3.6201593088800049E-3</v>
      </c>
      <c r="AX667" s="1405" t="s">
        <v>407</v>
      </c>
      <c r="AY667" s="1404">
        <v>0</v>
      </c>
      <c r="AZ667" s="1405" t="s">
        <v>407</v>
      </c>
      <c r="BA667" s="1405" t="s">
        <v>407</v>
      </c>
      <c r="BB667" s="1408"/>
      <c r="BC667" s="1408"/>
      <c r="BD667" s="1404">
        <v>0</v>
      </c>
      <c r="BE667" s="1405" t="s">
        <v>407</v>
      </c>
      <c r="BF667" s="1405" t="s">
        <v>407</v>
      </c>
      <c r="BG667" s="1404">
        <v>0</v>
      </c>
      <c r="BH667" s="1405" t="s">
        <v>407</v>
      </c>
      <c r="BI667" s="1405" t="s">
        <v>407</v>
      </c>
      <c r="BJ667" s="1404">
        <v>0</v>
      </c>
      <c r="BK667" s="1404">
        <v>0</v>
      </c>
      <c r="BL667" s="1404">
        <v>0</v>
      </c>
      <c r="BM667" s="1404">
        <v>0</v>
      </c>
      <c r="BN667" s="1408"/>
      <c r="BO667" s="1404">
        <v>0</v>
      </c>
      <c r="BP667" s="1405" t="s">
        <v>407</v>
      </c>
      <c r="BQ667" s="1405" t="s">
        <v>407</v>
      </c>
      <c r="BR667" s="1404">
        <v>1</v>
      </c>
      <c r="BS667" s="1405" t="s">
        <v>808</v>
      </c>
      <c r="BT667" s="1405" t="s">
        <v>407</v>
      </c>
      <c r="BU667" s="1405" t="s">
        <v>407</v>
      </c>
      <c r="BV667" s="1405" t="s">
        <v>846</v>
      </c>
      <c r="BW667" s="1404">
        <v>1</v>
      </c>
      <c r="BX667" s="1405" t="s">
        <v>918</v>
      </c>
      <c r="BY667" s="1405" t="s">
        <v>407</v>
      </c>
      <c r="BZ667" s="1405" t="s">
        <v>407</v>
      </c>
      <c r="CA667" s="1404">
        <v>0</v>
      </c>
      <c r="CB667" s="1405" t="s">
        <v>407</v>
      </c>
      <c r="CC667" s="1405" t="s">
        <v>677</v>
      </c>
      <c r="CD667" s="1404" t="b">
        <v>0</v>
      </c>
      <c r="CE667" s="1404" t="b">
        <v>0</v>
      </c>
      <c r="CF667" s="1404" t="b">
        <v>0</v>
      </c>
      <c r="CG667" s="1404" t="b">
        <v>0</v>
      </c>
      <c r="CH667" s="1404" t="b">
        <v>0</v>
      </c>
      <c r="CI667" s="1404" t="b">
        <v>0</v>
      </c>
      <c r="CJ667" s="1404" t="b">
        <v>1</v>
      </c>
      <c r="CK667" s="1404" t="b">
        <v>0</v>
      </c>
      <c r="CL667" s="1404" t="b">
        <v>0</v>
      </c>
      <c r="CM667" s="1405" t="s">
        <v>698</v>
      </c>
      <c r="CN667" s="1408"/>
      <c r="CO667" s="1408"/>
      <c r="CP667" s="1408"/>
      <c r="CQ667" s="1404">
        <v>1</v>
      </c>
      <c r="CR667" s="1408"/>
      <c r="CS667" s="1404">
        <v>1</v>
      </c>
      <c r="CT667" s="1405" t="s">
        <v>407</v>
      </c>
      <c r="CU667" s="1408"/>
    </row>
    <row r="668" spans="1:99" hidden="1" x14ac:dyDescent="0.2">
      <c r="A668" s="1404">
        <v>2024</v>
      </c>
      <c r="B668" s="1405" t="s">
        <v>178</v>
      </c>
      <c r="C668" s="1405" t="s">
        <v>861</v>
      </c>
      <c r="D668" s="1406">
        <v>1</v>
      </c>
      <c r="E668" s="1406">
        <v>0</v>
      </c>
      <c r="F668" s="1405" t="s">
        <v>75</v>
      </c>
      <c r="G668" s="1407" t="s">
        <v>737</v>
      </c>
      <c r="H668" s="1405" t="s">
        <v>407</v>
      </c>
      <c r="I668" s="1405" t="s">
        <v>694</v>
      </c>
      <c r="J668" s="1405" t="s">
        <v>298</v>
      </c>
      <c r="K668" s="1405" t="s">
        <v>862</v>
      </c>
      <c r="L668" s="1405" t="s">
        <v>407</v>
      </c>
      <c r="M668" s="1405" t="s">
        <v>407</v>
      </c>
      <c r="N668" s="1408"/>
      <c r="O668" s="1407">
        <v>126</v>
      </c>
      <c r="P668" s="1405" t="s">
        <v>695</v>
      </c>
      <c r="Q668" s="1405" t="s">
        <v>473</v>
      </c>
      <c r="R668" s="1409">
        <v>7979</v>
      </c>
      <c r="S668" s="1409">
        <v>3361</v>
      </c>
      <c r="T668" s="1409">
        <v>361</v>
      </c>
      <c r="U668" s="1407">
        <v>13768</v>
      </c>
      <c r="V668" s="1405" t="s">
        <v>696</v>
      </c>
      <c r="W668" s="1405" t="s">
        <v>738</v>
      </c>
      <c r="X668" s="1405" t="s">
        <v>739</v>
      </c>
      <c r="Y668" s="1405" t="s">
        <v>407</v>
      </c>
      <c r="Z668" s="1404">
        <v>1</v>
      </c>
      <c r="AA668" s="1404">
        <v>0</v>
      </c>
      <c r="AB668" s="1408"/>
      <c r="AC668" s="1408"/>
      <c r="AD668" s="1408"/>
      <c r="AE668" s="1408"/>
      <c r="AF668" s="1408"/>
      <c r="AG668" s="1408"/>
      <c r="AH668" s="1408"/>
      <c r="AI668" s="1406">
        <v>0</v>
      </c>
      <c r="AJ668" s="1408"/>
      <c r="AK668" s="1408"/>
      <c r="AL668" s="1408"/>
      <c r="AM668" s="1408"/>
      <c r="AN668" s="1408"/>
      <c r="AO668" s="1408"/>
      <c r="AP668" s="1408"/>
      <c r="AQ668" s="1406">
        <v>16480</v>
      </c>
      <c r="AR668" s="1404" t="s">
        <v>407</v>
      </c>
      <c r="AS668" s="1406">
        <v>45.150684931506852</v>
      </c>
      <c r="AT668" s="1406">
        <v>2.0654217320466226</v>
      </c>
      <c r="AU668" s="1406">
        <v>5.658689676840062E-3</v>
      </c>
      <c r="AV668" s="1406">
        <v>4.2901264262979613</v>
      </c>
      <c r="AW668" s="1406">
        <v>1.1753771030953318E-2</v>
      </c>
      <c r="AX668" s="1405" t="s">
        <v>407</v>
      </c>
      <c r="AY668" s="1404">
        <v>0</v>
      </c>
      <c r="AZ668" s="1405" t="s">
        <v>407</v>
      </c>
      <c r="BA668" s="1405" t="s">
        <v>407</v>
      </c>
      <c r="BB668" s="1408"/>
      <c r="BC668" s="1408"/>
      <c r="BD668" s="1404">
        <v>0</v>
      </c>
      <c r="BE668" s="1405" t="s">
        <v>407</v>
      </c>
      <c r="BF668" s="1405" t="s">
        <v>407</v>
      </c>
      <c r="BG668" s="1404">
        <v>0</v>
      </c>
      <c r="BH668" s="1405" t="s">
        <v>407</v>
      </c>
      <c r="BI668" s="1405" t="s">
        <v>407</v>
      </c>
      <c r="BJ668" s="1404">
        <v>0</v>
      </c>
      <c r="BK668" s="1404">
        <v>0</v>
      </c>
      <c r="BL668" s="1404">
        <v>0</v>
      </c>
      <c r="BM668" s="1404">
        <v>0</v>
      </c>
      <c r="BN668" s="1408"/>
      <c r="BO668" s="1404">
        <v>0</v>
      </c>
      <c r="BP668" s="1405" t="s">
        <v>407</v>
      </c>
      <c r="BQ668" s="1405" t="s">
        <v>407</v>
      </c>
      <c r="BR668" s="1404">
        <v>1</v>
      </c>
      <c r="BS668" s="1405" t="s">
        <v>713</v>
      </c>
      <c r="BT668" s="1405" t="s">
        <v>407</v>
      </c>
      <c r="BU668" s="1405" t="s">
        <v>407</v>
      </c>
      <c r="BV668" s="1405" t="s">
        <v>407</v>
      </c>
      <c r="BW668" s="1404">
        <v>1</v>
      </c>
      <c r="BX668" s="1405" t="s">
        <v>1390</v>
      </c>
      <c r="BY668" s="1405" t="s">
        <v>407</v>
      </c>
      <c r="BZ668" s="1405" t="s">
        <v>407</v>
      </c>
      <c r="CA668" s="1404">
        <v>0</v>
      </c>
      <c r="CB668" s="1405" t="s">
        <v>407</v>
      </c>
      <c r="CC668" s="1405" t="s">
        <v>677</v>
      </c>
      <c r="CD668" s="1404" t="b">
        <v>0</v>
      </c>
      <c r="CE668" s="1404" t="b">
        <v>0</v>
      </c>
      <c r="CF668" s="1404" t="b">
        <v>0</v>
      </c>
      <c r="CG668" s="1404" t="b">
        <v>0</v>
      </c>
      <c r="CH668" s="1404" t="b">
        <v>0</v>
      </c>
      <c r="CI668" s="1404" t="b">
        <v>0</v>
      </c>
      <c r="CJ668" s="1404" t="b">
        <v>1</v>
      </c>
      <c r="CK668" s="1404" t="b">
        <v>0</v>
      </c>
      <c r="CL668" s="1404" t="b">
        <v>0</v>
      </c>
      <c r="CM668" s="1405" t="s">
        <v>698</v>
      </c>
      <c r="CN668" s="1408"/>
      <c r="CO668" s="1408"/>
      <c r="CP668" s="1408"/>
      <c r="CQ668" s="1404">
        <v>1</v>
      </c>
      <c r="CR668" s="1408"/>
      <c r="CS668" s="1404">
        <v>1</v>
      </c>
      <c r="CT668" s="1405" t="s">
        <v>407</v>
      </c>
      <c r="CU668" s="1408"/>
    </row>
    <row r="669" spans="1:99" hidden="1" x14ac:dyDescent="0.2">
      <c r="A669" s="1404">
        <v>2024</v>
      </c>
      <c r="B669" s="1405" t="s">
        <v>179</v>
      </c>
      <c r="C669" s="1405" t="s">
        <v>1041</v>
      </c>
      <c r="D669" s="1406">
        <v>1</v>
      </c>
      <c r="E669" s="1406">
        <v>0</v>
      </c>
      <c r="F669" s="1405" t="s">
        <v>1011</v>
      </c>
      <c r="G669" s="1407" t="s">
        <v>737</v>
      </c>
      <c r="H669" s="1405" t="s">
        <v>407</v>
      </c>
      <c r="I669" s="1405" t="s">
        <v>694</v>
      </c>
      <c r="J669" s="1405" t="s">
        <v>303</v>
      </c>
      <c r="K669" s="1405" t="s">
        <v>897</v>
      </c>
      <c r="L669" s="1405" t="s">
        <v>407</v>
      </c>
      <c r="M669" s="1405" t="s">
        <v>407</v>
      </c>
      <c r="N669" s="1408"/>
      <c r="O669" s="1407">
        <v>126</v>
      </c>
      <c r="P669" s="1405" t="s">
        <v>695</v>
      </c>
      <c r="Q669" s="1405" t="s">
        <v>474</v>
      </c>
      <c r="R669" s="1409">
        <v>16685</v>
      </c>
      <c r="S669" s="1409">
        <v>7980</v>
      </c>
      <c r="T669" s="1409">
        <v>948</v>
      </c>
      <c r="U669" s="1407">
        <v>23367</v>
      </c>
      <c r="V669" s="1405" t="s">
        <v>696</v>
      </c>
      <c r="W669" s="1405" t="s">
        <v>1012</v>
      </c>
      <c r="X669" s="1405" t="s">
        <v>407</v>
      </c>
      <c r="Y669" s="1405" t="s">
        <v>407</v>
      </c>
      <c r="Z669" s="1404">
        <v>1</v>
      </c>
      <c r="AA669" s="1404">
        <v>0</v>
      </c>
      <c r="AB669" s="1408"/>
      <c r="AC669" s="1408"/>
      <c r="AD669" s="1408"/>
      <c r="AE669" s="1408"/>
      <c r="AF669" s="1408"/>
      <c r="AG669" s="1408"/>
      <c r="AH669" s="1408"/>
      <c r="AI669" s="1406">
        <v>0</v>
      </c>
      <c r="AJ669" s="1408"/>
      <c r="AK669" s="1408"/>
      <c r="AL669" s="1408"/>
      <c r="AM669" s="1408"/>
      <c r="AN669" s="1408"/>
      <c r="AO669" s="1408"/>
      <c r="AP669" s="1408"/>
      <c r="AQ669" s="1406">
        <v>139368</v>
      </c>
      <c r="AR669" s="1404" t="s">
        <v>407</v>
      </c>
      <c r="AS669" s="1406">
        <v>381.8301369863014</v>
      </c>
      <c r="AT669" s="1406">
        <v>8.352891818999101</v>
      </c>
      <c r="AU669" s="1406">
        <v>2.2884635120545484E-2</v>
      </c>
      <c r="AV669" s="1406">
        <v>2.0842104099237209</v>
      </c>
      <c r="AW669" s="1406">
        <v>5.7101655066403309E-3</v>
      </c>
      <c r="AX669" s="1405" t="s">
        <v>407</v>
      </c>
      <c r="AY669" s="1404">
        <v>0</v>
      </c>
      <c r="AZ669" s="1405" t="s">
        <v>407</v>
      </c>
      <c r="BA669" s="1405" t="s">
        <v>407</v>
      </c>
      <c r="BB669" s="1408"/>
      <c r="BC669" s="1408"/>
      <c r="BD669" s="1404">
        <v>0</v>
      </c>
      <c r="BE669" s="1405" t="s">
        <v>407</v>
      </c>
      <c r="BF669" s="1405" t="s">
        <v>407</v>
      </c>
      <c r="BG669" s="1404">
        <v>0</v>
      </c>
      <c r="BH669" s="1405" t="s">
        <v>407</v>
      </c>
      <c r="BI669" s="1405" t="s">
        <v>407</v>
      </c>
      <c r="BJ669" s="1404">
        <v>0</v>
      </c>
      <c r="BK669" s="1404">
        <v>0</v>
      </c>
      <c r="BL669" s="1404">
        <v>0</v>
      </c>
      <c r="BM669" s="1404">
        <v>0</v>
      </c>
      <c r="BN669" s="1408"/>
      <c r="BO669" s="1404">
        <v>0</v>
      </c>
      <c r="BP669" s="1405" t="s">
        <v>407</v>
      </c>
      <c r="BQ669" s="1405" t="s">
        <v>407</v>
      </c>
      <c r="BR669" s="1404">
        <v>1</v>
      </c>
      <c r="BS669" s="1405" t="s">
        <v>751</v>
      </c>
      <c r="BT669" s="1405" t="s">
        <v>407</v>
      </c>
      <c r="BU669" s="1405" t="s">
        <v>407</v>
      </c>
      <c r="BV669" s="1405" t="s">
        <v>1174</v>
      </c>
      <c r="BW669" s="1404">
        <v>0</v>
      </c>
      <c r="BX669" s="1405" t="s">
        <v>407</v>
      </c>
      <c r="BY669" s="1405" t="s">
        <v>407</v>
      </c>
      <c r="BZ669" s="1405" t="s">
        <v>407</v>
      </c>
      <c r="CA669" s="1404">
        <v>0</v>
      </c>
      <c r="CB669" s="1405" t="s">
        <v>677</v>
      </c>
      <c r="CC669" s="1405" t="s">
        <v>677</v>
      </c>
      <c r="CD669" s="1404" t="b">
        <v>0</v>
      </c>
      <c r="CE669" s="1404" t="b">
        <v>0</v>
      </c>
      <c r="CF669" s="1404" t="b">
        <v>0</v>
      </c>
      <c r="CG669" s="1404" t="b">
        <v>0</v>
      </c>
      <c r="CH669" s="1404" t="b">
        <v>0</v>
      </c>
      <c r="CI669" s="1404" t="b">
        <v>0</v>
      </c>
      <c r="CJ669" s="1404" t="b">
        <v>1</v>
      </c>
      <c r="CK669" s="1404" t="b">
        <v>0</v>
      </c>
      <c r="CL669" s="1404" t="b">
        <v>0</v>
      </c>
      <c r="CM669" s="1405" t="s">
        <v>698</v>
      </c>
      <c r="CN669" s="1408"/>
      <c r="CO669" s="1408"/>
      <c r="CP669" s="1408"/>
      <c r="CQ669" s="1404">
        <v>1</v>
      </c>
      <c r="CR669" s="1408"/>
      <c r="CS669" s="1404">
        <v>1</v>
      </c>
      <c r="CT669" s="1405" t="s">
        <v>407</v>
      </c>
      <c r="CU669" s="1408"/>
    </row>
    <row r="670" spans="1:99" hidden="1" x14ac:dyDescent="0.2">
      <c r="A670" s="1404">
        <v>2024</v>
      </c>
      <c r="B670" s="1405" t="s">
        <v>178</v>
      </c>
      <c r="C670" s="1405" t="s">
        <v>857</v>
      </c>
      <c r="D670" s="1406">
        <v>1</v>
      </c>
      <c r="E670" s="1406">
        <v>0</v>
      </c>
      <c r="F670" s="1405" t="s">
        <v>75</v>
      </c>
      <c r="G670" s="1407" t="s">
        <v>737</v>
      </c>
      <c r="H670" s="1405" t="s">
        <v>407</v>
      </c>
      <c r="I670" s="1405" t="s">
        <v>694</v>
      </c>
      <c r="J670" s="1405" t="s">
        <v>298</v>
      </c>
      <c r="K670" s="1405" t="s">
        <v>858</v>
      </c>
      <c r="L670" s="1405" t="s">
        <v>407</v>
      </c>
      <c r="M670" s="1405" t="s">
        <v>407</v>
      </c>
      <c r="N670" s="1408"/>
      <c r="O670" s="1407">
        <v>126</v>
      </c>
      <c r="P670" s="1405" t="s">
        <v>695</v>
      </c>
      <c r="Q670" s="1405" t="s">
        <v>473</v>
      </c>
      <c r="R670" s="1409">
        <v>8651</v>
      </c>
      <c r="S670" s="1409">
        <v>3967</v>
      </c>
      <c r="T670" s="1409">
        <v>349</v>
      </c>
      <c r="U670" s="1407">
        <v>13768</v>
      </c>
      <c r="V670" s="1405" t="s">
        <v>696</v>
      </c>
      <c r="W670" s="1405" t="s">
        <v>738</v>
      </c>
      <c r="X670" s="1405" t="s">
        <v>739</v>
      </c>
      <c r="Y670" s="1405" t="s">
        <v>407</v>
      </c>
      <c r="Z670" s="1404">
        <v>1</v>
      </c>
      <c r="AA670" s="1404">
        <v>0</v>
      </c>
      <c r="AB670" s="1408"/>
      <c r="AC670" s="1408"/>
      <c r="AD670" s="1408"/>
      <c r="AE670" s="1408"/>
      <c r="AF670" s="1408"/>
      <c r="AG670" s="1406">
        <v>0</v>
      </c>
      <c r="AH670" s="1408"/>
      <c r="AI670" s="1406">
        <v>0</v>
      </c>
      <c r="AJ670" s="1408"/>
      <c r="AK670" s="1408"/>
      <c r="AL670" s="1408"/>
      <c r="AM670" s="1408"/>
      <c r="AN670" s="1408"/>
      <c r="AO670" s="1406">
        <v>415880</v>
      </c>
      <c r="AP670" s="1408"/>
      <c r="AQ670" s="1406">
        <v>415880</v>
      </c>
      <c r="AR670" s="1404" t="s">
        <v>407</v>
      </c>
      <c r="AS670" s="1406">
        <v>1139.3972602739725</v>
      </c>
      <c r="AT670" s="1406">
        <v>48.073055138134322</v>
      </c>
      <c r="AU670" s="1406">
        <v>0.13170700037845021</v>
      </c>
      <c r="AV670" s="1406">
        <v>4.2901264262979613</v>
      </c>
      <c r="AW670" s="1406">
        <v>1.1753771030953318E-2</v>
      </c>
      <c r="AX670" s="1405" t="s">
        <v>1399</v>
      </c>
      <c r="AY670" s="1404">
        <v>1</v>
      </c>
      <c r="AZ670" s="1405" t="s">
        <v>808</v>
      </c>
      <c r="BA670" s="1405" t="s">
        <v>407</v>
      </c>
      <c r="BB670" s="1408"/>
      <c r="BC670" s="1408"/>
      <c r="BD670" s="1404">
        <v>0</v>
      </c>
      <c r="BE670" s="1405" t="s">
        <v>407</v>
      </c>
      <c r="BF670" s="1405" t="s">
        <v>407</v>
      </c>
      <c r="BG670" s="1404">
        <v>0</v>
      </c>
      <c r="BH670" s="1405" t="s">
        <v>407</v>
      </c>
      <c r="BI670" s="1405" t="s">
        <v>407</v>
      </c>
      <c r="BJ670" s="1404">
        <v>0</v>
      </c>
      <c r="BK670" s="1404">
        <v>0</v>
      </c>
      <c r="BL670" s="1404">
        <v>0</v>
      </c>
      <c r="BM670" s="1404">
        <v>0</v>
      </c>
      <c r="BN670" s="1408"/>
      <c r="BO670" s="1404">
        <v>0</v>
      </c>
      <c r="BP670" s="1405" t="s">
        <v>407</v>
      </c>
      <c r="BQ670" s="1405" t="s">
        <v>407</v>
      </c>
      <c r="BR670" s="1404">
        <v>0</v>
      </c>
      <c r="BS670" s="1405" t="s">
        <v>407</v>
      </c>
      <c r="BT670" s="1405" t="s">
        <v>407</v>
      </c>
      <c r="BU670" s="1405" t="s">
        <v>407</v>
      </c>
      <c r="BV670" s="1405" t="s">
        <v>846</v>
      </c>
      <c r="BW670" s="1404">
        <v>1</v>
      </c>
      <c r="BX670" s="1405" t="s">
        <v>997</v>
      </c>
      <c r="BY670" s="1405" t="s">
        <v>407</v>
      </c>
      <c r="BZ670" s="1405" t="s">
        <v>407</v>
      </c>
      <c r="CA670" s="1404">
        <v>0</v>
      </c>
      <c r="CB670" s="1405" t="s">
        <v>407</v>
      </c>
      <c r="CC670" s="1405" t="s">
        <v>677</v>
      </c>
      <c r="CD670" s="1404" t="b">
        <v>0</v>
      </c>
      <c r="CE670" s="1404" t="b">
        <v>0</v>
      </c>
      <c r="CF670" s="1404" t="b">
        <v>0</v>
      </c>
      <c r="CG670" s="1404" t="b">
        <v>0</v>
      </c>
      <c r="CH670" s="1404" t="b">
        <v>0</v>
      </c>
      <c r="CI670" s="1404" t="b">
        <v>0</v>
      </c>
      <c r="CJ670" s="1404" t="b">
        <v>1</v>
      </c>
      <c r="CK670" s="1404" t="b">
        <v>0</v>
      </c>
      <c r="CL670" s="1404" t="b">
        <v>0</v>
      </c>
      <c r="CM670" s="1405" t="s">
        <v>750</v>
      </c>
      <c r="CN670" s="1408"/>
      <c r="CO670" s="1408"/>
      <c r="CP670" s="1408"/>
      <c r="CQ670" s="1404">
        <v>1</v>
      </c>
      <c r="CR670" s="1408"/>
      <c r="CS670" s="1404">
        <v>1</v>
      </c>
      <c r="CT670" s="1405" t="s">
        <v>407</v>
      </c>
      <c r="CU670" s="1408"/>
    </row>
    <row r="671" spans="1:99" hidden="1" x14ac:dyDescent="0.2">
      <c r="A671" s="1404">
        <v>2024</v>
      </c>
      <c r="B671" s="1405" t="s">
        <v>189</v>
      </c>
      <c r="C671" s="1405" t="s">
        <v>692</v>
      </c>
      <c r="D671" s="1406">
        <v>1</v>
      </c>
      <c r="E671" s="1406">
        <v>0</v>
      </c>
      <c r="F671" s="1405" t="s">
        <v>75</v>
      </c>
      <c r="G671" s="1407" t="s">
        <v>737</v>
      </c>
      <c r="H671" s="1405" t="s">
        <v>407</v>
      </c>
      <c r="I671" s="1405" t="s">
        <v>694</v>
      </c>
      <c r="J671" s="1405" t="s">
        <v>342</v>
      </c>
      <c r="K671" s="1405" t="s">
        <v>307</v>
      </c>
      <c r="L671" s="1405" t="s">
        <v>407</v>
      </c>
      <c r="M671" s="1405" t="s">
        <v>407</v>
      </c>
      <c r="N671" s="1408"/>
      <c r="O671" s="1407">
        <v>126</v>
      </c>
      <c r="P671" s="1405" t="s">
        <v>695</v>
      </c>
      <c r="Q671" s="1405" t="s">
        <v>483</v>
      </c>
      <c r="R671" s="1409">
        <v>8678</v>
      </c>
      <c r="S671" s="1409">
        <v>5682</v>
      </c>
      <c r="T671" s="1409">
        <v>897</v>
      </c>
      <c r="U671" s="1407">
        <v>13768</v>
      </c>
      <c r="V671" s="1405" t="s">
        <v>696</v>
      </c>
      <c r="W671" s="1405" t="s">
        <v>738</v>
      </c>
      <c r="X671" s="1405" t="s">
        <v>739</v>
      </c>
      <c r="Y671" s="1405" t="s">
        <v>407</v>
      </c>
      <c r="Z671" s="1404">
        <v>1</v>
      </c>
      <c r="AA671" s="1404">
        <v>0</v>
      </c>
      <c r="AB671" s="1408"/>
      <c r="AC671" s="1408"/>
      <c r="AD671" s="1408"/>
      <c r="AE671" s="1408"/>
      <c r="AF671" s="1408"/>
      <c r="AG671" s="1408"/>
      <c r="AH671" s="1408"/>
      <c r="AI671" s="1406">
        <v>16050</v>
      </c>
      <c r="AJ671" s="1408"/>
      <c r="AK671" s="1408"/>
      <c r="AL671" s="1408"/>
      <c r="AM671" s="1408"/>
      <c r="AN671" s="1408"/>
      <c r="AO671" s="1408"/>
      <c r="AP671" s="1408"/>
      <c r="AQ671" s="1406">
        <v>45080</v>
      </c>
      <c r="AR671" s="1404" t="s">
        <v>407</v>
      </c>
      <c r="AS671" s="1406">
        <v>123.50684931506849</v>
      </c>
      <c r="AT671" s="1406">
        <v>5.1947453330260425</v>
      </c>
      <c r="AU671" s="1406">
        <v>1.4232178994591897E-2</v>
      </c>
      <c r="AV671" s="1406">
        <v>1.3213581477412017</v>
      </c>
      <c r="AW671" s="1406">
        <v>3.6201593088800049E-3</v>
      </c>
      <c r="AX671" s="1405" t="s">
        <v>407</v>
      </c>
      <c r="AY671" s="1404">
        <v>0</v>
      </c>
      <c r="AZ671" s="1405" t="s">
        <v>407</v>
      </c>
      <c r="BA671" s="1405" t="s">
        <v>407</v>
      </c>
      <c r="BB671" s="1408"/>
      <c r="BC671" s="1408"/>
      <c r="BD671" s="1404">
        <v>0</v>
      </c>
      <c r="BE671" s="1405" t="s">
        <v>407</v>
      </c>
      <c r="BF671" s="1405" t="s">
        <v>407</v>
      </c>
      <c r="BG671" s="1404">
        <v>0</v>
      </c>
      <c r="BH671" s="1405" t="s">
        <v>407</v>
      </c>
      <c r="BI671" s="1405" t="s">
        <v>407</v>
      </c>
      <c r="BJ671" s="1404">
        <v>0</v>
      </c>
      <c r="BK671" s="1404">
        <v>0</v>
      </c>
      <c r="BL671" s="1404">
        <v>0</v>
      </c>
      <c r="BM671" s="1404">
        <v>0</v>
      </c>
      <c r="BN671" s="1408"/>
      <c r="BO671" s="1404">
        <v>0</v>
      </c>
      <c r="BP671" s="1405" t="s">
        <v>407</v>
      </c>
      <c r="BQ671" s="1405" t="s">
        <v>407</v>
      </c>
      <c r="BR671" s="1404">
        <v>1</v>
      </c>
      <c r="BS671" s="1405" t="s">
        <v>808</v>
      </c>
      <c r="BT671" s="1405" t="s">
        <v>407</v>
      </c>
      <c r="BU671" s="1405" t="s">
        <v>407</v>
      </c>
      <c r="BV671" s="1405" t="s">
        <v>846</v>
      </c>
      <c r="BW671" s="1404">
        <v>1</v>
      </c>
      <c r="BX671" s="1405" t="s">
        <v>772</v>
      </c>
      <c r="BY671" s="1405" t="s">
        <v>407</v>
      </c>
      <c r="BZ671" s="1405" t="s">
        <v>407</v>
      </c>
      <c r="CA671" s="1404">
        <v>0</v>
      </c>
      <c r="CB671" s="1405" t="s">
        <v>407</v>
      </c>
      <c r="CC671" s="1405" t="s">
        <v>677</v>
      </c>
      <c r="CD671" s="1404" t="b">
        <v>0</v>
      </c>
      <c r="CE671" s="1404" t="b">
        <v>0</v>
      </c>
      <c r="CF671" s="1404" t="b">
        <v>0</v>
      </c>
      <c r="CG671" s="1404" t="b">
        <v>0</v>
      </c>
      <c r="CH671" s="1404" t="b">
        <v>0</v>
      </c>
      <c r="CI671" s="1404" t="b">
        <v>0</v>
      </c>
      <c r="CJ671" s="1404" t="b">
        <v>1</v>
      </c>
      <c r="CK671" s="1404" t="b">
        <v>0</v>
      </c>
      <c r="CL671" s="1404" t="b">
        <v>0</v>
      </c>
      <c r="CM671" s="1405" t="s">
        <v>698</v>
      </c>
      <c r="CN671" s="1408"/>
      <c r="CO671" s="1408"/>
      <c r="CP671" s="1408"/>
      <c r="CQ671" s="1404">
        <v>1</v>
      </c>
      <c r="CR671" s="1408"/>
      <c r="CS671" s="1404">
        <v>1</v>
      </c>
      <c r="CT671" s="1405" t="s">
        <v>407</v>
      </c>
      <c r="CU671" s="1408"/>
    </row>
    <row r="672" spans="1:99" hidden="1" x14ac:dyDescent="0.2">
      <c r="A672" s="1404">
        <v>2024</v>
      </c>
      <c r="B672" s="1405" t="s">
        <v>189</v>
      </c>
      <c r="C672" s="1405" t="s">
        <v>716</v>
      </c>
      <c r="D672" s="1406">
        <v>1</v>
      </c>
      <c r="E672" s="1406">
        <v>0</v>
      </c>
      <c r="F672" s="1405" t="s">
        <v>75</v>
      </c>
      <c r="G672" s="1407" t="s">
        <v>737</v>
      </c>
      <c r="H672" s="1405" t="s">
        <v>407</v>
      </c>
      <c r="I672" s="1405" t="s">
        <v>694</v>
      </c>
      <c r="J672" s="1405" t="s">
        <v>342</v>
      </c>
      <c r="K672" s="1405" t="s">
        <v>746</v>
      </c>
      <c r="L672" s="1405" t="s">
        <v>609</v>
      </c>
      <c r="M672" s="1405" t="s">
        <v>407</v>
      </c>
      <c r="N672" s="1408"/>
      <c r="O672" s="1407">
        <v>126</v>
      </c>
      <c r="P672" s="1405" t="s">
        <v>695</v>
      </c>
      <c r="Q672" s="1405" t="s">
        <v>483</v>
      </c>
      <c r="R672" s="1409">
        <v>61906</v>
      </c>
      <c r="S672" s="1409">
        <v>44265</v>
      </c>
      <c r="T672" s="1409">
        <v>2996</v>
      </c>
      <c r="U672" s="1407">
        <v>13768</v>
      </c>
      <c r="V672" s="1405" t="s">
        <v>696</v>
      </c>
      <c r="W672" s="1405" t="s">
        <v>738</v>
      </c>
      <c r="X672" s="1405" t="s">
        <v>739</v>
      </c>
      <c r="Y672" s="1405" t="s">
        <v>407</v>
      </c>
      <c r="Z672" s="1404">
        <v>1</v>
      </c>
      <c r="AA672" s="1404">
        <v>0</v>
      </c>
      <c r="AB672" s="1408"/>
      <c r="AC672" s="1408"/>
      <c r="AD672" s="1408"/>
      <c r="AE672" s="1408"/>
      <c r="AF672" s="1408"/>
      <c r="AG672" s="1408"/>
      <c r="AH672" s="1408"/>
      <c r="AI672" s="1406">
        <v>0</v>
      </c>
      <c r="AJ672" s="1408"/>
      <c r="AK672" s="1408"/>
      <c r="AL672" s="1408"/>
      <c r="AM672" s="1408"/>
      <c r="AN672" s="1408"/>
      <c r="AO672" s="1408"/>
      <c r="AP672" s="1408"/>
      <c r="AQ672" s="1406">
        <v>255580</v>
      </c>
      <c r="AR672" s="1404" t="s">
        <v>407</v>
      </c>
      <c r="AS672" s="1406">
        <v>700.21917808219177</v>
      </c>
      <c r="AT672" s="1406">
        <v>4.1285174296514073</v>
      </c>
      <c r="AU672" s="1406">
        <v>1.1311006656579197E-2</v>
      </c>
      <c r="AV672" s="1406">
        <v>1.3213581477412017</v>
      </c>
      <c r="AW672" s="1406">
        <v>3.6201593088800049E-3</v>
      </c>
      <c r="AX672" s="1405" t="s">
        <v>407</v>
      </c>
      <c r="AY672" s="1404">
        <v>0</v>
      </c>
      <c r="AZ672" s="1405" t="s">
        <v>407</v>
      </c>
      <c r="BA672" s="1405" t="s">
        <v>407</v>
      </c>
      <c r="BB672" s="1408"/>
      <c r="BC672" s="1408"/>
      <c r="BD672" s="1404">
        <v>0</v>
      </c>
      <c r="BE672" s="1405" t="s">
        <v>407</v>
      </c>
      <c r="BF672" s="1405" t="s">
        <v>407</v>
      </c>
      <c r="BG672" s="1404">
        <v>0</v>
      </c>
      <c r="BH672" s="1405" t="s">
        <v>407</v>
      </c>
      <c r="BI672" s="1405" t="s">
        <v>407</v>
      </c>
      <c r="BJ672" s="1404">
        <v>0</v>
      </c>
      <c r="BK672" s="1404">
        <v>0</v>
      </c>
      <c r="BL672" s="1404">
        <v>0</v>
      </c>
      <c r="BM672" s="1404">
        <v>0</v>
      </c>
      <c r="BN672" s="1408"/>
      <c r="BO672" s="1404">
        <v>0</v>
      </c>
      <c r="BP672" s="1405" t="s">
        <v>407</v>
      </c>
      <c r="BQ672" s="1405" t="s">
        <v>407</v>
      </c>
      <c r="BR672" s="1404">
        <v>1</v>
      </c>
      <c r="BS672" s="1405" t="s">
        <v>808</v>
      </c>
      <c r="BT672" s="1405" t="s">
        <v>407</v>
      </c>
      <c r="BU672" s="1405" t="s">
        <v>407</v>
      </c>
      <c r="BV672" s="1405" t="s">
        <v>846</v>
      </c>
      <c r="BW672" s="1404">
        <v>1</v>
      </c>
      <c r="BX672" s="1405" t="s">
        <v>918</v>
      </c>
      <c r="BY672" s="1405" t="s">
        <v>407</v>
      </c>
      <c r="BZ672" s="1405" t="s">
        <v>407</v>
      </c>
      <c r="CA672" s="1404">
        <v>1</v>
      </c>
      <c r="CB672" s="1405" t="s">
        <v>407</v>
      </c>
      <c r="CC672" s="1405" t="s">
        <v>677</v>
      </c>
      <c r="CD672" s="1404" t="b">
        <v>0</v>
      </c>
      <c r="CE672" s="1404" t="b">
        <v>0</v>
      </c>
      <c r="CF672" s="1404" t="b">
        <v>0</v>
      </c>
      <c r="CG672" s="1404" t="b">
        <v>0</v>
      </c>
      <c r="CH672" s="1404" t="b">
        <v>0</v>
      </c>
      <c r="CI672" s="1404" t="b">
        <v>0</v>
      </c>
      <c r="CJ672" s="1404" t="b">
        <v>1</v>
      </c>
      <c r="CK672" s="1404" t="b">
        <v>0</v>
      </c>
      <c r="CL672" s="1404" t="b">
        <v>0</v>
      </c>
      <c r="CM672" s="1405" t="s">
        <v>698</v>
      </c>
      <c r="CN672" s="1408"/>
      <c r="CO672" s="1408"/>
      <c r="CP672" s="1408"/>
      <c r="CQ672" s="1404">
        <v>1</v>
      </c>
      <c r="CR672" s="1408"/>
      <c r="CS672" s="1404">
        <v>1</v>
      </c>
      <c r="CT672" s="1405" t="s">
        <v>407</v>
      </c>
      <c r="CU672" s="1408"/>
    </row>
    <row r="673" spans="1:99" hidden="1" x14ac:dyDescent="0.2">
      <c r="A673" s="1404">
        <v>2024</v>
      </c>
      <c r="B673" s="1405" t="s">
        <v>178</v>
      </c>
      <c r="C673" s="1405" t="s">
        <v>853</v>
      </c>
      <c r="D673" s="1406">
        <v>1</v>
      </c>
      <c r="E673" s="1406">
        <v>0</v>
      </c>
      <c r="F673" s="1405" t="s">
        <v>75</v>
      </c>
      <c r="G673" s="1407" t="s">
        <v>737</v>
      </c>
      <c r="H673" s="1405" t="s">
        <v>407</v>
      </c>
      <c r="I673" s="1405" t="s">
        <v>694</v>
      </c>
      <c r="J673" s="1405" t="s">
        <v>298</v>
      </c>
      <c r="K673" s="1405" t="s">
        <v>854</v>
      </c>
      <c r="L673" s="1405" t="s">
        <v>407</v>
      </c>
      <c r="M673" s="1405" t="s">
        <v>407</v>
      </c>
      <c r="N673" s="1408"/>
      <c r="O673" s="1407">
        <v>126</v>
      </c>
      <c r="P673" s="1405" t="s">
        <v>695</v>
      </c>
      <c r="Q673" s="1405" t="s">
        <v>473</v>
      </c>
      <c r="R673" s="1409">
        <v>5065</v>
      </c>
      <c r="S673" s="1409">
        <v>2143</v>
      </c>
      <c r="T673" s="1409">
        <v>143</v>
      </c>
      <c r="U673" s="1407">
        <v>13768</v>
      </c>
      <c r="V673" s="1405" t="s">
        <v>696</v>
      </c>
      <c r="W673" s="1405" t="s">
        <v>738</v>
      </c>
      <c r="X673" s="1405" t="s">
        <v>739</v>
      </c>
      <c r="Y673" s="1405" t="s">
        <v>407</v>
      </c>
      <c r="Z673" s="1404">
        <v>1</v>
      </c>
      <c r="AA673" s="1404">
        <v>0</v>
      </c>
      <c r="AB673" s="1408"/>
      <c r="AC673" s="1408"/>
      <c r="AD673" s="1408"/>
      <c r="AE673" s="1408"/>
      <c r="AF673" s="1408"/>
      <c r="AG673" s="1408"/>
      <c r="AH673" s="1408"/>
      <c r="AI673" s="1406">
        <v>0</v>
      </c>
      <c r="AJ673" s="1408"/>
      <c r="AK673" s="1408"/>
      <c r="AL673" s="1408"/>
      <c r="AM673" s="1408"/>
      <c r="AN673" s="1408"/>
      <c r="AO673" s="1408"/>
      <c r="AP673" s="1408"/>
      <c r="AQ673" s="1406">
        <v>110720</v>
      </c>
      <c r="AR673" s="1404" t="s">
        <v>407</v>
      </c>
      <c r="AS673" s="1406">
        <v>303.34246575342468</v>
      </c>
      <c r="AT673" s="1406">
        <v>21.859822309970387</v>
      </c>
      <c r="AU673" s="1406">
        <v>5.9889924136905172E-2</v>
      </c>
      <c r="AV673" s="1406">
        <v>4.2901264262979613</v>
      </c>
      <c r="AW673" s="1406">
        <v>1.1753771030953318E-2</v>
      </c>
      <c r="AX673" s="1405" t="s">
        <v>1376</v>
      </c>
      <c r="AY673" s="1404">
        <v>0</v>
      </c>
      <c r="AZ673" s="1405" t="s">
        <v>407</v>
      </c>
      <c r="BA673" s="1405" t="s">
        <v>407</v>
      </c>
      <c r="BB673" s="1408"/>
      <c r="BC673" s="1408"/>
      <c r="BD673" s="1404">
        <v>0</v>
      </c>
      <c r="BE673" s="1405" t="s">
        <v>407</v>
      </c>
      <c r="BF673" s="1405" t="s">
        <v>407</v>
      </c>
      <c r="BG673" s="1404">
        <v>0</v>
      </c>
      <c r="BH673" s="1405" t="s">
        <v>407</v>
      </c>
      <c r="BI673" s="1405" t="s">
        <v>407</v>
      </c>
      <c r="BJ673" s="1404">
        <v>0</v>
      </c>
      <c r="BK673" s="1404">
        <v>0</v>
      </c>
      <c r="BL673" s="1404">
        <v>0</v>
      </c>
      <c r="BM673" s="1404">
        <v>0</v>
      </c>
      <c r="BN673" s="1408"/>
      <c r="BO673" s="1404">
        <v>0</v>
      </c>
      <c r="BP673" s="1405" t="s">
        <v>407</v>
      </c>
      <c r="BQ673" s="1405" t="s">
        <v>407</v>
      </c>
      <c r="BR673" s="1404">
        <v>1</v>
      </c>
      <c r="BS673" s="1405" t="s">
        <v>808</v>
      </c>
      <c r="BT673" s="1405" t="s">
        <v>407</v>
      </c>
      <c r="BU673" s="1405" t="s">
        <v>407</v>
      </c>
      <c r="BV673" s="1405" t="s">
        <v>846</v>
      </c>
      <c r="BW673" s="1404">
        <v>1</v>
      </c>
      <c r="BX673" s="1405" t="s">
        <v>1377</v>
      </c>
      <c r="BY673" s="1405" t="s">
        <v>407</v>
      </c>
      <c r="BZ673" s="1405" t="s">
        <v>407</v>
      </c>
      <c r="CA673" s="1404">
        <v>0</v>
      </c>
      <c r="CB673" s="1405" t="s">
        <v>407</v>
      </c>
      <c r="CC673" s="1405" t="s">
        <v>677</v>
      </c>
      <c r="CD673" s="1404" t="b">
        <v>0</v>
      </c>
      <c r="CE673" s="1404" t="b">
        <v>0</v>
      </c>
      <c r="CF673" s="1404" t="b">
        <v>0</v>
      </c>
      <c r="CG673" s="1404" t="b">
        <v>0</v>
      </c>
      <c r="CH673" s="1404" t="b">
        <v>0</v>
      </c>
      <c r="CI673" s="1404" t="b">
        <v>0</v>
      </c>
      <c r="CJ673" s="1404" t="b">
        <v>1</v>
      </c>
      <c r="CK673" s="1404" t="b">
        <v>0</v>
      </c>
      <c r="CL673" s="1404" t="b">
        <v>0</v>
      </c>
      <c r="CM673" s="1405" t="s">
        <v>698</v>
      </c>
      <c r="CN673" s="1408"/>
      <c r="CO673" s="1408"/>
      <c r="CP673" s="1408"/>
      <c r="CQ673" s="1404">
        <v>1</v>
      </c>
      <c r="CR673" s="1408"/>
      <c r="CS673" s="1404">
        <v>1</v>
      </c>
      <c r="CT673" s="1405" t="s">
        <v>407</v>
      </c>
      <c r="CU673" s="1408"/>
    </row>
    <row r="674" spans="1:99" hidden="1" x14ac:dyDescent="0.2">
      <c r="A674" s="1404">
        <v>2024</v>
      </c>
      <c r="B674" s="1405" t="s">
        <v>179</v>
      </c>
      <c r="C674" s="1405" t="s">
        <v>1176</v>
      </c>
      <c r="D674" s="1406">
        <v>1</v>
      </c>
      <c r="E674" s="1406">
        <v>0</v>
      </c>
      <c r="F674" s="1405" t="s">
        <v>75</v>
      </c>
      <c r="G674" s="1407" t="s">
        <v>737</v>
      </c>
      <c r="H674" s="1405" t="s">
        <v>407</v>
      </c>
      <c r="I674" s="1405" t="s">
        <v>694</v>
      </c>
      <c r="J674" s="1405" t="s">
        <v>303</v>
      </c>
      <c r="K674" s="1405" t="s">
        <v>1177</v>
      </c>
      <c r="L674" s="1405" t="s">
        <v>407</v>
      </c>
      <c r="M674" s="1405" t="s">
        <v>407</v>
      </c>
      <c r="N674" s="1408"/>
      <c r="O674" s="1407">
        <v>126</v>
      </c>
      <c r="P674" s="1405" t="s">
        <v>695</v>
      </c>
      <c r="Q674" s="1405" t="s">
        <v>474</v>
      </c>
      <c r="R674" s="1409">
        <v>13562</v>
      </c>
      <c r="S674" s="1409">
        <v>5580</v>
      </c>
      <c r="T674" s="1409">
        <v>971</v>
      </c>
      <c r="U674" s="1407">
        <v>13768</v>
      </c>
      <c r="V674" s="1405" t="s">
        <v>696</v>
      </c>
      <c r="W674" s="1405" t="s">
        <v>738</v>
      </c>
      <c r="X674" s="1405" t="s">
        <v>739</v>
      </c>
      <c r="Y674" s="1405" t="s">
        <v>407</v>
      </c>
      <c r="Z674" s="1404">
        <v>1</v>
      </c>
      <c r="AA674" s="1404">
        <v>0</v>
      </c>
      <c r="AB674" s="1408"/>
      <c r="AC674" s="1408"/>
      <c r="AD674" s="1408"/>
      <c r="AE674" s="1408"/>
      <c r="AF674" s="1408"/>
      <c r="AG674" s="1408"/>
      <c r="AH674" s="1408"/>
      <c r="AI674" s="1406">
        <v>0</v>
      </c>
      <c r="AJ674" s="1408"/>
      <c r="AK674" s="1408"/>
      <c r="AL674" s="1408"/>
      <c r="AM674" s="1408"/>
      <c r="AN674" s="1408"/>
      <c r="AO674" s="1408"/>
      <c r="AP674" s="1408"/>
      <c r="AQ674" s="1406">
        <v>1060</v>
      </c>
      <c r="AR674" s="1404" t="s">
        <v>407</v>
      </c>
      <c r="AS674" s="1406">
        <v>2.904109589041096</v>
      </c>
      <c r="AT674" s="1406">
        <v>7.8159563486211475E-2</v>
      </c>
      <c r="AU674" s="1406">
        <v>2.1413579037318211E-4</v>
      </c>
      <c r="AV674" s="1406">
        <v>3.0749712906492026</v>
      </c>
      <c r="AW674" s="1406">
        <v>8.424578878490966E-3</v>
      </c>
      <c r="AX674" s="1405" t="s">
        <v>407</v>
      </c>
      <c r="AY674" s="1404">
        <v>0</v>
      </c>
      <c r="AZ674" s="1405" t="s">
        <v>407</v>
      </c>
      <c r="BA674" s="1405" t="s">
        <v>407</v>
      </c>
      <c r="BB674" s="1408"/>
      <c r="BC674" s="1408"/>
      <c r="BD674" s="1404">
        <v>0</v>
      </c>
      <c r="BE674" s="1405" t="s">
        <v>407</v>
      </c>
      <c r="BF674" s="1405" t="s">
        <v>407</v>
      </c>
      <c r="BG674" s="1404">
        <v>0</v>
      </c>
      <c r="BH674" s="1405" t="s">
        <v>407</v>
      </c>
      <c r="BI674" s="1405" t="s">
        <v>407</v>
      </c>
      <c r="BJ674" s="1404">
        <v>0</v>
      </c>
      <c r="BK674" s="1404">
        <v>0</v>
      </c>
      <c r="BL674" s="1404">
        <v>0</v>
      </c>
      <c r="BM674" s="1404">
        <v>0</v>
      </c>
      <c r="BN674" s="1408"/>
      <c r="BO674" s="1404">
        <v>0</v>
      </c>
      <c r="BP674" s="1405" t="s">
        <v>407</v>
      </c>
      <c r="BQ674" s="1405" t="s">
        <v>407</v>
      </c>
      <c r="BR674" s="1404">
        <v>1</v>
      </c>
      <c r="BS674" s="1405" t="s">
        <v>838</v>
      </c>
      <c r="BT674" s="1405" t="s">
        <v>407</v>
      </c>
      <c r="BU674" s="1405" t="s">
        <v>407</v>
      </c>
      <c r="BV674" s="1405" t="s">
        <v>407</v>
      </c>
      <c r="BW674" s="1404">
        <v>1</v>
      </c>
      <c r="BX674" s="1405" t="s">
        <v>1390</v>
      </c>
      <c r="BY674" s="1405" t="s">
        <v>407</v>
      </c>
      <c r="BZ674" s="1405" t="s">
        <v>407</v>
      </c>
      <c r="CA674" s="1404">
        <v>0</v>
      </c>
      <c r="CB674" s="1405" t="s">
        <v>407</v>
      </c>
      <c r="CC674" s="1405" t="s">
        <v>677</v>
      </c>
      <c r="CD674" s="1404" t="b">
        <v>0</v>
      </c>
      <c r="CE674" s="1404" t="b">
        <v>0</v>
      </c>
      <c r="CF674" s="1404" t="b">
        <v>0</v>
      </c>
      <c r="CG674" s="1404" t="b">
        <v>0</v>
      </c>
      <c r="CH674" s="1404" t="b">
        <v>0</v>
      </c>
      <c r="CI674" s="1404" t="b">
        <v>0</v>
      </c>
      <c r="CJ674" s="1404" t="b">
        <v>1</v>
      </c>
      <c r="CK674" s="1404" t="b">
        <v>0</v>
      </c>
      <c r="CL674" s="1404" t="b">
        <v>0</v>
      </c>
      <c r="CM674" s="1405" t="s">
        <v>698</v>
      </c>
      <c r="CN674" s="1408"/>
      <c r="CO674" s="1408"/>
      <c r="CP674" s="1408"/>
      <c r="CQ674" s="1404">
        <v>1</v>
      </c>
      <c r="CR674" s="1408"/>
      <c r="CS674" s="1404">
        <v>1</v>
      </c>
      <c r="CT674" s="1405" t="s">
        <v>407</v>
      </c>
      <c r="CU674" s="1408"/>
    </row>
    <row r="675" spans="1:99" hidden="1" x14ac:dyDescent="0.2">
      <c r="A675" s="1404">
        <v>2024</v>
      </c>
      <c r="B675" s="1405" t="s">
        <v>178</v>
      </c>
      <c r="C675" s="1405" t="s">
        <v>850</v>
      </c>
      <c r="D675" s="1406">
        <v>1</v>
      </c>
      <c r="E675" s="1406">
        <v>0</v>
      </c>
      <c r="F675" s="1405" t="s">
        <v>75</v>
      </c>
      <c r="G675" s="1407" t="s">
        <v>737</v>
      </c>
      <c r="H675" s="1405" t="s">
        <v>407</v>
      </c>
      <c r="I675" s="1405" t="s">
        <v>694</v>
      </c>
      <c r="J675" s="1405" t="s">
        <v>298</v>
      </c>
      <c r="K675" s="1405" t="s">
        <v>851</v>
      </c>
      <c r="L675" s="1405" t="s">
        <v>407</v>
      </c>
      <c r="M675" s="1405" t="s">
        <v>407</v>
      </c>
      <c r="N675" s="1408"/>
      <c r="O675" s="1407">
        <v>126</v>
      </c>
      <c r="P675" s="1405" t="s">
        <v>695</v>
      </c>
      <c r="Q675" s="1405" t="s">
        <v>473</v>
      </c>
      <c r="R675" s="1409">
        <v>6676</v>
      </c>
      <c r="S675" s="1409">
        <v>2922</v>
      </c>
      <c r="T675" s="1409">
        <v>233</v>
      </c>
      <c r="U675" s="1407">
        <v>13768</v>
      </c>
      <c r="V675" s="1405" t="s">
        <v>696</v>
      </c>
      <c r="W675" s="1405" t="s">
        <v>738</v>
      </c>
      <c r="X675" s="1405" t="s">
        <v>739</v>
      </c>
      <c r="Y675" s="1405" t="s">
        <v>407</v>
      </c>
      <c r="Z675" s="1404">
        <v>1</v>
      </c>
      <c r="AA675" s="1404">
        <v>0</v>
      </c>
      <c r="AB675" s="1408"/>
      <c r="AC675" s="1408"/>
      <c r="AD675" s="1408"/>
      <c r="AE675" s="1408"/>
      <c r="AF675" s="1408"/>
      <c r="AG675" s="1408"/>
      <c r="AH675" s="1408"/>
      <c r="AI675" s="1406">
        <v>18170</v>
      </c>
      <c r="AJ675" s="1408"/>
      <c r="AK675" s="1408"/>
      <c r="AL675" s="1408"/>
      <c r="AM675" s="1408"/>
      <c r="AN675" s="1408"/>
      <c r="AO675" s="1408"/>
      <c r="AP675" s="1408"/>
      <c r="AQ675" s="1406">
        <v>40710</v>
      </c>
      <c r="AR675" s="1404" t="s">
        <v>407</v>
      </c>
      <c r="AS675" s="1406">
        <v>111.53424657534246</v>
      </c>
      <c r="AT675" s="1406">
        <v>6.09796285200719</v>
      </c>
      <c r="AU675" s="1406">
        <v>1.6706747539745725E-2</v>
      </c>
      <c r="AV675" s="1406">
        <v>4.2901264262979613</v>
      </c>
      <c r="AW675" s="1406">
        <v>1.1753771030953318E-2</v>
      </c>
      <c r="AX675" s="1405" t="s">
        <v>1380</v>
      </c>
      <c r="AY675" s="1404">
        <v>0</v>
      </c>
      <c r="AZ675" s="1405" t="s">
        <v>407</v>
      </c>
      <c r="BA675" s="1405" t="s">
        <v>407</v>
      </c>
      <c r="BB675" s="1408"/>
      <c r="BC675" s="1408"/>
      <c r="BD675" s="1404">
        <v>0</v>
      </c>
      <c r="BE675" s="1405" t="s">
        <v>407</v>
      </c>
      <c r="BF675" s="1405" t="s">
        <v>407</v>
      </c>
      <c r="BG675" s="1404">
        <v>0</v>
      </c>
      <c r="BH675" s="1405" t="s">
        <v>407</v>
      </c>
      <c r="BI675" s="1405" t="s">
        <v>407</v>
      </c>
      <c r="BJ675" s="1404">
        <v>0</v>
      </c>
      <c r="BK675" s="1404">
        <v>0</v>
      </c>
      <c r="BL675" s="1404">
        <v>0</v>
      </c>
      <c r="BM675" s="1404">
        <v>0</v>
      </c>
      <c r="BN675" s="1408"/>
      <c r="BO675" s="1404">
        <v>0</v>
      </c>
      <c r="BP675" s="1405" t="s">
        <v>407</v>
      </c>
      <c r="BQ675" s="1405" t="s">
        <v>407</v>
      </c>
      <c r="BR675" s="1404">
        <v>1</v>
      </c>
      <c r="BS675" s="1405" t="s">
        <v>808</v>
      </c>
      <c r="BT675" s="1405" t="s">
        <v>407</v>
      </c>
      <c r="BU675" s="1405" t="s">
        <v>407</v>
      </c>
      <c r="BV675" s="1405" t="s">
        <v>407</v>
      </c>
      <c r="BW675" s="1404">
        <v>1</v>
      </c>
      <c r="BX675" s="1405" t="s">
        <v>1381</v>
      </c>
      <c r="BY675" s="1405" t="s">
        <v>407</v>
      </c>
      <c r="BZ675" s="1405" t="s">
        <v>407</v>
      </c>
      <c r="CA675" s="1404">
        <v>0</v>
      </c>
      <c r="CB675" s="1405" t="s">
        <v>407</v>
      </c>
      <c r="CC675" s="1405" t="s">
        <v>677</v>
      </c>
      <c r="CD675" s="1404" t="b">
        <v>0</v>
      </c>
      <c r="CE675" s="1404" t="b">
        <v>0</v>
      </c>
      <c r="CF675" s="1404" t="b">
        <v>0</v>
      </c>
      <c r="CG675" s="1404" t="b">
        <v>0</v>
      </c>
      <c r="CH675" s="1404" t="b">
        <v>0</v>
      </c>
      <c r="CI675" s="1404" t="b">
        <v>0</v>
      </c>
      <c r="CJ675" s="1404" t="b">
        <v>1</v>
      </c>
      <c r="CK675" s="1404" t="b">
        <v>0</v>
      </c>
      <c r="CL675" s="1404" t="b">
        <v>0</v>
      </c>
      <c r="CM675" s="1405" t="s">
        <v>698</v>
      </c>
      <c r="CN675" s="1408"/>
      <c r="CO675" s="1408"/>
      <c r="CP675" s="1408"/>
      <c r="CQ675" s="1404">
        <v>1</v>
      </c>
      <c r="CR675" s="1408"/>
      <c r="CS675" s="1404">
        <v>1</v>
      </c>
      <c r="CT675" s="1405" t="s">
        <v>407</v>
      </c>
      <c r="CU675" s="1408"/>
    </row>
    <row r="676" spans="1:99" hidden="1" x14ac:dyDescent="0.2">
      <c r="A676" s="1404">
        <v>2024</v>
      </c>
      <c r="B676" s="1405" t="s">
        <v>178</v>
      </c>
      <c r="C676" s="1405" t="s">
        <v>843</v>
      </c>
      <c r="D676" s="1406">
        <v>1</v>
      </c>
      <c r="E676" s="1406">
        <v>0</v>
      </c>
      <c r="F676" s="1405" t="s">
        <v>75</v>
      </c>
      <c r="G676" s="1407" t="s">
        <v>737</v>
      </c>
      <c r="H676" s="1405" t="s">
        <v>407</v>
      </c>
      <c r="I676" s="1405" t="s">
        <v>694</v>
      </c>
      <c r="J676" s="1405" t="s">
        <v>298</v>
      </c>
      <c r="K676" s="1405" t="s">
        <v>844</v>
      </c>
      <c r="L676" s="1405" t="s">
        <v>407</v>
      </c>
      <c r="M676" s="1405" t="s">
        <v>407</v>
      </c>
      <c r="N676" s="1408"/>
      <c r="O676" s="1407">
        <v>126</v>
      </c>
      <c r="P676" s="1405" t="s">
        <v>695</v>
      </c>
      <c r="Q676" s="1405" t="s">
        <v>473</v>
      </c>
      <c r="R676" s="1409">
        <v>2033</v>
      </c>
      <c r="S676" s="1409">
        <v>859</v>
      </c>
      <c r="T676" s="1409">
        <v>97</v>
      </c>
      <c r="U676" s="1407">
        <v>13768</v>
      </c>
      <c r="V676" s="1405" t="s">
        <v>696</v>
      </c>
      <c r="W676" s="1405" t="s">
        <v>738</v>
      </c>
      <c r="X676" s="1405" t="s">
        <v>739</v>
      </c>
      <c r="Y676" s="1405" t="s">
        <v>407</v>
      </c>
      <c r="Z676" s="1404">
        <v>1</v>
      </c>
      <c r="AA676" s="1404">
        <v>0</v>
      </c>
      <c r="AB676" s="1408"/>
      <c r="AC676" s="1408"/>
      <c r="AD676" s="1408"/>
      <c r="AE676" s="1408"/>
      <c r="AF676" s="1408"/>
      <c r="AG676" s="1408"/>
      <c r="AH676" s="1408"/>
      <c r="AI676" s="1406">
        <v>0</v>
      </c>
      <c r="AJ676" s="1408"/>
      <c r="AK676" s="1408"/>
      <c r="AL676" s="1408"/>
      <c r="AM676" s="1408"/>
      <c r="AN676" s="1408"/>
      <c r="AO676" s="1408"/>
      <c r="AP676" s="1408"/>
      <c r="AQ676" s="1406">
        <v>17330</v>
      </c>
      <c r="AR676" s="1404" t="s">
        <v>407</v>
      </c>
      <c r="AS676" s="1406">
        <v>47.479452054794521</v>
      </c>
      <c r="AT676" s="1406">
        <v>8.5243482538121</v>
      </c>
      <c r="AU676" s="1406">
        <v>2.3354378777567398E-2</v>
      </c>
      <c r="AV676" s="1406">
        <v>4.2901264262979613</v>
      </c>
      <c r="AW676" s="1406">
        <v>1.1753771030953318E-2</v>
      </c>
      <c r="AX676" s="1405" t="s">
        <v>845</v>
      </c>
      <c r="AY676" s="1404">
        <v>0</v>
      </c>
      <c r="AZ676" s="1405" t="s">
        <v>407</v>
      </c>
      <c r="BA676" s="1405" t="s">
        <v>407</v>
      </c>
      <c r="BB676" s="1408"/>
      <c r="BC676" s="1408"/>
      <c r="BD676" s="1404">
        <v>0</v>
      </c>
      <c r="BE676" s="1405" t="s">
        <v>407</v>
      </c>
      <c r="BF676" s="1405" t="s">
        <v>407</v>
      </c>
      <c r="BG676" s="1404">
        <v>0</v>
      </c>
      <c r="BH676" s="1405" t="s">
        <v>407</v>
      </c>
      <c r="BI676" s="1405" t="s">
        <v>407</v>
      </c>
      <c r="BJ676" s="1404">
        <v>0</v>
      </c>
      <c r="BK676" s="1404">
        <v>0</v>
      </c>
      <c r="BL676" s="1404">
        <v>0</v>
      </c>
      <c r="BM676" s="1404">
        <v>0</v>
      </c>
      <c r="BN676" s="1408"/>
      <c r="BO676" s="1404">
        <v>0</v>
      </c>
      <c r="BP676" s="1405" t="s">
        <v>407</v>
      </c>
      <c r="BQ676" s="1405" t="s">
        <v>407</v>
      </c>
      <c r="BR676" s="1404">
        <v>1</v>
      </c>
      <c r="BS676" s="1405" t="s">
        <v>808</v>
      </c>
      <c r="BT676" s="1405" t="s">
        <v>407</v>
      </c>
      <c r="BU676" s="1405" t="s">
        <v>407</v>
      </c>
      <c r="BV676" s="1405" t="s">
        <v>846</v>
      </c>
      <c r="BW676" s="1404">
        <v>1</v>
      </c>
      <c r="BX676" s="1405" t="s">
        <v>997</v>
      </c>
      <c r="BY676" s="1405" t="s">
        <v>407</v>
      </c>
      <c r="BZ676" s="1405" t="s">
        <v>407</v>
      </c>
      <c r="CA676" s="1404">
        <v>0</v>
      </c>
      <c r="CB676" s="1405" t="s">
        <v>407</v>
      </c>
      <c r="CC676" s="1405" t="s">
        <v>677</v>
      </c>
      <c r="CD676" s="1404" t="b">
        <v>0</v>
      </c>
      <c r="CE676" s="1404" t="b">
        <v>0</v>
      </c>
      <c r="CF676" s="1404" t="b">
        <v>0</v>
      </c>
      <c r="CG676" s="1404" t="b">
        <v>0</v>
      </c>
      <c r="CH676" s="1404" t="b">
        <v>0</v>
      </c>
      <c r="CI676" s="1404" t="b">
        <v>0</v>
      </c>
      <c r="CJ676" s="1404" t="b">
        <v>1</v>
      </c>
      <c r="CK676" s="1404" t="b">
        <v>0</v>
      </c>
      <c r="CL676" s="1404" t="b">
        <v>0</v>
      </c>
      <c r="CM676" s="1405" t="s">
        <v>698</v>
      </c>
      <c r="CN676" s="1408"/>
      <c r="CO676" s="1408"/>
      <c r="CP676" s="1408"/>
      <c r="CQ676" s="1404">
        <v>1</v>
      </c>
      <c r="CR676" s="1408"/>
      <c r="CS676" s="1404">
        <v>1</v>
      </c>
      <c r="CT676" s="1405" t="s">
        <v>407</v>
      </c>
      <c r="CU676" s="1408"/>
    </row>
    <row r="677" spans="1:99" hidden="1" x14ac:dyDescent="0.2">
      <c r="A677" s="1404">
        <v>2024</v>
      </c>
      <c r="B677" s="1405" t="s">
        <v>179</v>
      </c>
      <c r="C677" s="1405" t="s">
        <v>1050</v>
      </c>
      <c r="D677" s="1406">
        <v>1</v>
      </c>
      <c r="E677" s="1406">
        <v>0</v>
      </c>
      <c r="F677" s="1405" t="s">
        <v>1011</v>
      </c>
      <c r="G677" s="1407" t="s">
        <v>737</v>
      </c>
      <c r="H677" s="1405" t="s">
        <v>407</v>
      </c>
      <c r="I677" s="1405" t="s">
        <v>694</v>
      </c>
      <c r="J677" s="1405" t="s">
        <v>303</v>
      </c>
      <c r="K677" s="1405" t="s">
        <v>732</v>
      </c>
      <c r="L677" s="1405" t="s">
        <v>407</v>
      </c>
      <c r="M677" s="1405" t="s">
        <v>407</v>
      </c>
      <c r="N677" s="1408"/>
      <c r="O677" s="1407">
        <v>126</v>
      </c>
      <c r="P677" s="1405" t="s">
        <v>695</v>
      </c>
      <c r="Q677" s="1405" t="s">
        <v>474</v>
      </c>
      <c r="R677" s="1409">
        <v>17089</v>
      </c>
      <c r="S677" s="1409">
        <v>7912</v>
      </c>
      <c r="T677" s="1409">
        <v>905</v>
      </c>
      <c r="U677" s="1407">
        <v>23367</v>
      </c>
      <c r="V677" s="1405" t="s">
        <v>696</v>
      </c>
      <c r="W677" s="1405" t="s">
        <v>1012</v>
      </c>
      <c r="X677" s="1405" t="s">
        <v>407</v>
      </c>
      <c r="Y677" s="1405" t="s">
        <v>407</v>
      </c>
      <c r="Z677" s="1404">
        <v>1</v>
      </c>
      <c r="AA677" s="1404">
        <v>0</v>
      </c>
      <c r="AB677" s="1408"/>
      <c r="AC677" s="1408"/>
      <c r="AD677" s="1408"/>
      <c r="AE677" s="1408"/>
      <c r="AF677" s="1408"/>
      <c r="AG677" s="1408"/>
      <c r="AH677" s="1408"/>
      <c r="AI677" s="1406">
        <v>0</v>
      </c>
      <c r="AJ677" s="1408"/>
      <c r="AK677" s="1408"/>
      <c r="AL677" s="1408"/>
      <c r="AM677" s="1408"/>
      <c r="AN677" s="1408"/>
      <c r="AO677" s="1408"/>
      <c r="AP677" s="1408"/>
      <c r="AQ677" s="1406">
        <v>932138</v>
      </c>
      <c r="AR677" s="1404" t="s">
        <v>407</v>
      </c>
      <c r="AS677" s="1406">
        <v>2553.8027397260275</v>
      </c>
      <c r="AT677" s="1406">
        <v>54.546082275147754</v>
      </c>
      <c r="AU677" s="1406">
        <v>0.14944132130177468</v>
      </c>
      <c r="AV677" s="1406">
        <v>2.0842104099237209</v>
      </c>
      <c r="AW677" s="1406">
        <v>5.7101655066403309E-3</v>
      </c>
      <c r="AX677" s="1405" t="s">
        <v>407</v>
      </c>
      <c r="AY677" s="1404">
        <v>0</v>
      </c>
      <c r="AZ677" s="1405" t="s">
        <v>407</v>
      </c>
      <c r="BA677" s="1405" t="s">
        <v>407</v>
      </c>
      <c r="BB677" s="1408"/>
      <c r="BC677" s="1408"/>
      <c r="BD677" s="1404">
        <v>0</v>
      </c>
      <c r="BE677" s="1405" t="s">
        <v>407</v>
      </c>
      <c r="BF677" s="1405" t="s">
        <v>407</v>
      </c>
      <c r="BG677" s="1404">
        <v>0</v>
      </c>
      <c r="BH677" s="1405" t="s">
        <v>407</v>
      </c>
      <c r="BI677" s="1405" t="s">
        <v>407</v>
      </c>
      <c r="BJ677" s="1404">
        <v>0</v>
      </c>
      <c r="BK677" s="1404">
        <v>0</v>
      </c>
      <c r="BL677" s="1404">
        <v>0</v>
      </c>
      <c r="BM677" s="1404">
        <v>0</v>
      </c>
      <c r="BN677" s="1408"/>
      <c r="BO677" s="1404">
        <v>0</v>
      </c>
      <c r="BP677" s="1405" t="s">
        <v>407</v>
      </c>
      <c r="BQ677" s="1405" t="s">
        <v>407</v>
      </c>
      <c r="BR677" s="1404">
        <v>1</v>
      </c>
      <c r="BS677" s="1405" t="s">
        <v>751</v>
      </c>
      <c r="BT677" s="1405" t="s">
        <v>407</v>
      </c>
      <c r="BU677" s="1405" t="s">
        <v>407</v>
      </c>
      <c r="BV677" s="1405" t="s">
        <v>407</v>
      </c>
      <c r="BW677" s="1404">
        <v>0</v>
      </c>
      <c r="BX677" s="1405" t="s">
        <v>407</v>
      </c>
      <c r="BY677" s="1405" t="s">
        <v>407</v>
      </c>
      <c r="BZ677" s="1405" t="s">
        <v>407</v>
      </c>
      <c r="CA677" s="1404">
        <v>0</v>
      </c>
      <c r="CB677" s="1405" t="s">
        <v>677</v>
      </c>
      <c r="CC677" s="1405" t="s">
        <v>677</v>
      </c>
      <c r="CD677" s="1404" t="b">
        <v>0</v>
      </c>
      <c r="CE677" s="1404" t="b">
        <v>0</v>
      </c>
      <c r="CF677" s="1404" t="b">
        <v>0</v>
      </c>
      <c r="CG677" s="1404" t="b">
        <v>0</v>
      </c>
      <c r="CH677" s="1404" t="b">
        <v>0</v>
      </c>
      <c r="CI677" s="1404" t="b">
        <v>0</v>
      </c>
      <c r="CJ677" s="1404" t="b">
        <v>1</v>
      </c>
      <c r="CK677" s="1404" t="b">
        <v>0</v>
      </c>
      <c r="CL677" s="1404" t="b">
        <v>0</v>
      </c>
      <c r="CM677" s="1405" t="s">
        <v>698</v>
      </c>
      <c r="CN677" s="1408"/>
      <c r="CO677" s="1408"/>
      <c r="CP677" s="1408"/>
      <c r="CQ677" s="1404">
        <v>1</v>
      </c>
      <c r="CR677" s="1408"/>
      <c r="CS677" s="1404">
        <v>1</v>
      </c>
      <c r="CT677" s="1405" t="s">
        <v>407</v>
      </c>
      <c r="CU677" s="1408"/>
    </row>
    <row r="678" spans="1:99" hidden="1" x14ac:dyDescent="0.2">
      <c r="A678" s="1404">
        <v>2024</v>
      </c>
      <c r="B678" s="1405" t="s">
        <v>178</v>
      </c>
      <c r="C678" s="1405" t="s">
        <v>914</v>
      </c>
      <c r="D678" s="1406">
        <v>1</v>
      </c>
      <c r="E678" s="1406">
        <v>0</v>
      </c>
      <c r="F678" s="1405" t="s">
        <v>75</v>
      </c>
      <c r="G678" s="1407" t="s">
        <v>737</v>
      </c>
      <c r="H678" s="1405" t="s">
        <v>407</v>
      </c>
      <c r="I678" s="1405" t="s">
        <v>694</v>
      </c>
      <c r="J678" s="1405" t="s">
        <v>298</v>
      </c>
      <c r="K678" s="1405" t="s">
        <v>319</v>
      </c>
      <c r="L678" s="1405" t="s">
        <v>407</v>
      </c>
      <c r="M678" s="1405" t="s">
        <v>407</v>
      </c>
      <c r="N678" s="1408"/>
      <c r="O678" s="1407">
        <v>126</v>
      </c>
      <c r="P678" s="1405" t="s">
        <v>695</v>
      </c>
      <c r="Q678" s="1405" t="s">
        <v>473</v>
      </c>
      <c r="R678" s="1409">
        <v>3121</v>
      </c>
      <c r="S678" s="1409">
        <v>1347</v>
      </c>
      <c r="T678" s="1409">
        <v>114</v>
      </c>
      <c r="U678" s="1407">
        <v>13768</v>
      </c>
      <c r="V678" s="1405" t="s">
        <v>696</v>
      </c>
      <c r="W678" s="1405" t="s">
        <v>738</v>
      </c>
      <c r="X678" s="1405" t="s">
        <v>739</v>
      </c>
      <c r="Y678" s="1405" t="s">
        <v>407</v>
      </c>
      <c r="Z678" s="1404">
        <v>1</v>
      </c>
      <c r="AA678" s="1404">
        <v>0</v>
      </c>
      <c r="AB678" s="1408"/>
      <c r="AC678" s="1408"/>
      <c r="AD678" s="1408"/>
      <c r="AE678" s="1408"/>
      <c r="AF678" s="1408"/>
      <c r="AG678" s="1408"/>
      <c r="AH678" s="1408"/>
      <c r="AI678" s="1406">
        <v>0</v>
      </c>
      <c r="AJ678" s="1408"/>
      <c r="AK678" s="1408"/>
      <c r="AL678" s="1408"/>
      <c r="AM678" s="1408"/>
      <c r="AN678" s="1408"/>
      <c r="AO678" s="1408"/>
      <c r="AP678" s="1408"/>
      <c r="AQ678" s="1406">
        <v>29180</v>
      </c>
      <c r="AR678" s="1404" t="s">
        <v>407</v>
      </c>
      <c r="AS678" s="1406">
        <v>79.945205479452056</v>
      </c>
      <c r="AT678" s="1406">
        <v>9.3495674463313048</v>
      </c>
      <c r="AU678" s="1406">
        <v>2.5615253277620011E-2</v>
      </c>
      <c r="AV678" s="1406">
        <v>4.2901264262979613</v>
      </c>
      <c r="AW678" s="1406">
        <v>1.1753771030953318E-2</v>
      </c>
      <c r="AX678" s="1405" t="s">
        <v>407</v>
      </c>
      <c r="AY678" s="1404">
        <v>0</v>
      </c>
      <c r="AZ678" s="1405" t="s">
        <v>407</v>
      </c>
      <c r="BA678" s="1405" t="s">
        <v>407</v>
      </c>
      <c r="BB678" s="1408"/>
      <c r="BC678" s="1408"/>
      <c r="BD678" s="1404">
        <v>0</v>
      </c>
      <c r="BE678" s="1405" t="s">
        <v>407</v>
      </c>
      <c r="BF678" s="1405" t="s">
        <v>407</v>
      </c>
      <c r="BG678" s="1404">
        <v>0</v>
      </c>
      <c r="BH678" s="1405" t="s">
        <v>407</v>
      </c>
      <c r="BI678" s="1405" t="s">
        <v>407</v>
      </c>
      <c r="BJ678" s="1404">
        <v>0</v>
      </c>
      <c r="BK678" s="1404">
        <v>0</v>
      </c>
      <c r="BL678" s="1404">
        <v>0</v>
      </c>
      <c r="BM678" s="1404">
        <v>0</v>
      </c>
      <c r="BN678" s="1408"/>
      <c r="BO678" s="1404">
        <v>0</v>
      </c>
      <c r="BP678" s="1405" t="s">
        <v>407</v>
      </c>
      <c r="BQ678" s="1405" t="s">
        <v>407</v>
      </c>
      <c r="BR678" s="1404">
        <v>1</v>
      </c>
      <c r="BS678" s="1405" t="s">
        <v>801</v>
      </c>
      <c r="BT678" s="1405" t="s">
        <v>407</v>
      </c>
      <c r="BU678" s="1405" t="s">
        <v>407</v>
      </c>
      <c r="BV678" s="1405" t="s">
        <v>407</v>
      </c>
      <c r="BW678" s="1404">
        <v>1</v>
      </c>
      <c r="BX678" s="1405" t="s">
        <v>1390</v>
      </c>
      <c r="BY678" s="1405" t="s">
        <v>407</v>
      </c>
      <c r="BZ678" s="1405" t="s">
        <v>407</v>
      </c>
      <c r="CA678" s="1404">
        <v>0</v>
      </c>
      <c r="CB678" s="1405" t="s">
        <v>407</v>
      </c>
      <c r="CC678" s="1405" t="s">
        <v>677</v>
      </c>
      <c r="CD678" s="1404" t="b">
        <v>0</v>
      </c>
      <c r="CE678" s="1404" t="b">
        <v>0</v>
      </c>
      <c r="CF678" s="1404" t="b">
        <v>0</v>
      </c>
      <c r="CG678" s="1404" t="b">
        <v>0</v>
      </c>
      <c r="CH678" s="1404" t="b">
        <v>0</v>
      </c>
      <c r="CI678" s="1404" t="b">
        <v>0</v>
      </c>
      <c r="CJ678" s="1404" t="b">
        <v>1</v>
      </c>
      <c r="CK678" s="1404" t="b">
        <v>0</v>
      </c>
      <c r="CL678" s="1404" t="b">
        <v>0</v>
      </c>
      <c r="CM678" s="1405" t="s">
        <v>698</v>
      </c>
      <c r="CN678" s="1408"/>
      <c r="CO678" s="1408"/>
      <c r="CP678" s="1408"/>
      <c r="CQ678" s="1404">
        <v>1</v>
      </c>
      <c r="CR678" s="1408"/>
      <c r="CS678" s="1404">
        <v>1</v>
      </c>
      <c r="CT678" s="1405" t="s">
        <v>407</v>
      </c>
      <c r="CU678" s="1408"/>
    </row>
    <row r="679" spans="1:99" hidden="1" x14ac:dyDescent="0.2">
      <c r="A679" s="1404">
        <v>2024</v>
      </c>
      <c r="B679" s="1405" t="s">
        <v>179</v>
      </c>
      <c r="C679" s="1405" t="s">
        <v>1036</v>
      </c>
      <c r="D679" s="1406">
        <v>1</v>
      </c>
      <c r="E679" s="1406">
        <v>0</v>
      </c>
      <c r="F679" s="1405" t="s">
        <v>75</v>
      </c>
      <c r="G679" s="1407" t="s">
        <v>737</v>
      </c>
      <c r="H679" s="1405" t="s">
        <v>407</v>
      </c>
      <c r="I679" s="1405" t="s">
        <v>694</v>
      </c>
      <c r="J679" s="1405" t="s">
        <v>303</v>
      </c>
      <c r="K679" s="1405" t="s">
        <v>889</v>
      </c>
      <c r="L679" s="1405" t="s">
        <v>407</v>
      </c>
      <c r="M679" s="1405" t="s">
        <v>407</v>
      </c>
      <c r="N679" s="1408"/>
      <c r="O679" s="1407">
        <v>126</v>
      </c>
      <c r="P679" s="1405" t="s">
        <v>695</v>
      </c>
      <c r="Q679" s="1405" t="s">
        <v>474</v>
      </c>
      <c r="R679" s="1409">
        <v>29275</v>
      </c>
      <c r="S679" s="1409">
        <v>22241</v>
      </c>
      <c r="T679" s="1409">
        <v>2436</v>
      </c>
      <c r="U679" s="1407">
        <v>13768</v>
      </c>
      <c r="V679" s="1405" t="s">
        <v>696</v>
      </c>
      <c r="W679" s="1405" t="s">
        <v>738</v>
      </c>
      <c r="X679" s="1405" t="s">
        <v>739</v>
      </c>
      <c r="Y679" s="1405" t="s">
        <v>407</v>
      </c>
      <c r="Z679" s="1404">
        <v>1</v>
      </c>
      <c r="AA679" s="1404">
        <v>0</v>
      </c>
      <c r="AB679" s="1408"/>
      <c r="AC679" s="1408"/>
      <c r="AD679" s="1408"/>
      <c r="AE679" s="1408"/>
      <c r="AF679" s="1408"/>
      <c r="AG679" s="1408"/>
      <c r="AH679" s="1408"/>
      <c r="AI679" s="1406">
        <v>0</v>
      </c>
      <c r="AJ679" s="1408"/>
      <c r="AK679" s="1408"/>
      <c r="AL679" s="1408"/>
      <c r="AM679" s="1408"/>
      <c r="AN679" s="1408"/>
      <c r="AO679" s="1408"/>
      <c r="AP679" s="1408"/>
      <c r="AQ679" s="1406">
        <v>372025</v>
      </c>
      <c r="AR679" s="1404" t="s">
        <v>407</v>
      </c>
      <c r="AS679" s="1406">
        <v>1019.2465753424658</v>
      </c>
      <c r="AT679" s="1406">
        <v>12.70794192997438</v>
      </c>
      <c r="AU679" s="1406">
        <v>3.4816279260203781E-2</v>
      </c>
      <c r="AV679" s="1406">
        <v>3.0749712906492026</v>
      </c>
      <c r="AW679" s="1406">
        <v>8.424578878490966E-3</v>
      </c>
      <c r="AX679" s="1405" t="s">
        <v>407</v>
      </c>
      <c r="AY679" s="1404">
        <v>0</v>
      </c>
      <c r="AZ679" s="1405" t="s">
        <v>407</v>
      </c>
      <c r="BA679" s="1405" t="s">
        <v>407</v>
      </c>
      <c r="BB679" s="1408"/>
      <c r="BC679" s="1408"/>
      <c r="BD679" s="1404">
        <v>0</v>
      </c>
      <c r="BE679" s="1405" t="s">
        <v>407</v>
      </c>
      <c r="BF679" s="1405" t="s">
        <v>407</v>
      </c>
      <c r="BG679" s="1404">
        <v>0</v>
      </c>
      <c r="BH679" s="1405" t="s">
        <v>407</v>
      </c>
      <c r="BI679" s="1405" t="s">
        <v>407</v>
      </c>
      <c r="BJ679" s="1404">
        <v>0</v>
      </c>
      <c r="BK679" s="1404">
        <v>0</v>
      </c>
      <c r="BL679" s="1404">
        <v>0</v>
      </c>
      <c r="BM679" s="1404">
        <v>0</v>
      </c>
      <c r="BN679" s="1408"/>
      <c r="BO679" s="1404">
        <v>0</v>
      </c>
      <c r="BP679" s="1405" t="s">
        <v>407</v>
      </c>
      <c r="BQ679" s="1405" t="s">
        <v>407</v>
      </c>
      <c r="BR679" s="1404">
        <v>1</v>
      </c>
      <c r="BS679" s="1405" t="s">
        <v>808</v>
      </c>
      <c r="BT679" s="1405" t="s">
        <v>407</v>
      </c>
      <c r="BU679" s="1405" t="s">
        <v>407</v>
      </c>
      <c r="BV679" s="1405" t="s">
        <v>407</v>
      </c>
      <c r="BW679" s="1404">
        <v>1</v>
      </c>
      <c r="BX679" s="1405" t="s">
        <v>1390</v>
      </c>
      <c r="BY679" s="1405" t="s">
        <v>407</v>
      </c>
      <c r="BZ679" s="1405" t="s">
        <v>407</v>
      </c>
      <c r="CA679" s="1404">
        <v>0</v>
      </c>
      <c r="CB679" s="1405" t="s">
        <v>407</v>
      </c>
      <c r="CC679" s="1405" t="s">
        <v>677</v>
      </c>
      <c r="CD679" s="1404" t="b">
        <v>0</v>
      </c>
      <c r="CE679" s="1404" t="b">
        <v>0</v>
      </c>
      <c r="CF679" s="1404" t="b">
        <v>0</v>
      </c>
      <c r="CG679" s="1404" t="b">
        <v>0</v>
      </c>
      <c r="CH679" s="1404" t="b">
        <v>0</v>
      </c>
      <c r="CI679" s="1404" t="b">
        <v>0</v>
      </c>
      <c r="CJ679" s="1404" t="b">
        <v>1</v>
      </c>
      <c r="CK679" s="1404" t="b">
        <v>0</v>
      </c>
      <c r="CL679" s="1404" t="b">
        <v>0</v>
      </c>
      <c r="CM679" s="1405" t="s">
        <v>698</v>
      </c>
      <c r="CN679" s="1408"/>
      <c r="CO679" s="1408"/>
      <c r="CP679" s="1408"/>
      <c r="CQ679" s="1404">
        <v>1</v>
      </c>
      <c r="CR679" s="1408"/>
      <c r="CS679" s="1404">
        <v>1</v>
      </c>
      <c r="CT679" s="1405" t="s">
        <v>407</v>
      </c>
      <c r="CU679" s="1408"/>
    </row>
    <row r="680" spans="1:99" hidden="1" x14ac:dyDescent="0.2">
      <c r="A680" s="1404">
        <v>2024</v>
      </c>
      <c r="B680" s="1405" t="s">
        <v>178</v>
      </c>
      <c r="C680" s="1405" t="s">
        <v>932</v>
      </c>
      <c r="D680" s="1406">
        <v>1</v>
      </c>
      <c r="E680" s="1406">
        <v>0</v>
      </c>
      <c r="F680" s="1405" t="s">
        <v>75</v>
      </c>
      <c r="G680" s="1407" t="s">
        <v>737</v>
      </c>
      <c r="H680" s="1405" t="s">
        <v>407</v>
      </c>
      <c r="I680" s="1405" t="s">
        <v>694</v>
      </c>
      <c r="J680" s="1405" t="s">
        <v>298</v>
      </c>
      <c r="K680" s="1405" t="s">
        <v>933</v>
      </c>
      <c r="L680" s="1405" t="s">
        <v>407</v>
      </c>
      <c r="M680" s="1405" t="s">
        <v>407</v>
      </c>
      <c r="N680" s="1408"/>
      <c r="O680" s="1407">
        <v>126</v>
      </c>
      <c r="P680" s="1405" t="s">
        <v>695</v>
      </c>
      <c r="Q680" s="1405" t="s">
        <v>473</v>
      </c>
      <c r="R680" s="1409">
        <v>4409</v>
      </c>
      <c r="S680" s="1409">
        <v>1849</v>
      </c>
      <c r="T680" s="1409">
        <v>210</v>
      </c>
      <c r="U680" s="1407">
        <v>13768</v>
      </c>
      <c r="V680" s="1405" t="s">
        <v>696</v>
      </c>
      <c r="W680" s="1405" t="s">
        <v>738</v>
      </c>
      <c r="X680" s="1405" t="s">
        <v>739</v>
      </c>
      <c r="Y680" s="1405" t="s">
        <v>407</v>
      </c>
      <c r="Z680" s="1404">
        <v>1</v>
      </c>
      <c r="AA680" s="1404">
        <v>0</v>
      </c>
      <c r="AB680" s="1408"/>
      <c r="AC680" s="1408"/>
      <c r="AD680" s="1408"/>
      <c r="AE680" s="1408"/>
      <c r="AF680" s="1408"/>
      <c r="AG680" s="1408"/>
      <c r="AH680" s="1408"/>
      <c r="AI680" s="1406">
        <v>0</v>
      </c>
      <c r="AJ680" s="1408"/>
      <c r="AK680" s="1408"/>
      <c r="AL680" s="1408"/>
      <c r="AM680" s="1408"/>
      <c r="AN680" s="1408"/>
      <c r="AO680" s="1408"/>
      <c r="AP680" s="1408"/>
      <c r="AQ680" s="1406">
        <v>1220</v>
      </c>
      <c r="AR680" s="1404" t="s">
        <v>407</v>
      </c>
      <c r="AS680" s="1406">
        <v>3.3424657534246576</v>
      </c>
      <c r="AT680" s="1406">
        <v>0.27670673622136538</v>
      </c>
      <c r="AU680" s="1406">
        <v>7.5810064718182294E-4</v>
      </c>
      <c r="AV680" s="1406">
        <v>4.2901264262979613</v>
      </c>
      <c r="AW680" s="1406">
        <v>1.1753771030953318E-2</v>
      </c>
      <c r="AX680" s="1405" t="s">
        <v>1373</v>
      </c>
      <c r="AY680" s="1404">
        <v>0</v>
      </c>
      <c r="AZ680" s="1405" t="s">
        <v>407</v>
      </c>
      <c r="BA680" s="1405" t="s">
        <v>407</v>
      </c>
      <c r="BB680" s="1408"/>
      <c r="BC680" s="1408"/>
      <c r="BD680" s="1404">
        <v>0</v>
      </c>
      <c r="BE680" s="1405" t="s">
        <v>407</v>
      </c>
      <c r="BF680" s="1405" t="s">
        <v>407</v>
      </c>
      <c r="BG680" s="1404">
        <v>0</v>
      </c>
      <c r="BH680" s="1405" t="s">
        <v>407</v>
      </c>
      <c r="BI680" s="1405" t="s">
        <v>407</v>
      </c>
      <c r="BJ680" s="1404">
        <v>0</v>
      </c>
      <c r="BK680" s="1404">
        <v>0</v>
      </c>
      <c r="BL680" s="1404">
        <v>0</v>
      </c>
      <c r="BM680" s="1404">
        <v>0</v>
      </c>
      <c r="BN680" s="1408"/>
      <c r="BO680" s="1404">
        <v>0</v>
      </c>
      <c r="BP680" s="1405" t="s">
        <v>407</v>
      </c>
      <c r="BQ680" s="1405" t="s">
        <v>407</v>
      </c>
      <c r="BR680" s="1404">
        <v>1</v>
      </c>
      <c r="BS680" s="1405" t="s">
        <v>808</v>
      </c>
      <c r="BT680" s="1405" t="s">
        <v>407</v>
      </c>
      <c r="BU680" s="1405" t="s">
        <v>407</v>
      </c>
      <c r="BV680" s="1405" t="s">
        <v>846</v>
      </c>
      <c r="BW680" s="1404">
        <v>1</v>
      </c>
      <c r="BX680" s="1405" t="s">
        <v>997</v>
      </c>
      <c r="BY680" s="1405" t="s">
        <v>407</v>
      </c>
      <c r="BZ680" s="1405" t="s">
        <v>407</v>
      </c>
      <c r="CA680" s="1404">
        <v>0</v>
      </c>
      <c r="CB680" s="1405" t="s">
        <v>407</v>
      </c>
      <c r="CC680" s="1405" t="s">
        <v>677</v>
      </c>
      <c r="CD680" s="1404" t="b">
        <v>0</v>
      </c>
      <c r="CE680" s="1404" t="b">
        <v>0</v>
      </c>
      <c r="CF680" s="1404" t="b">
        <v>0</v>
      </c>
      <c r="CG680" s="1404" t="b">
        <v>0</v>
      </c>
      <c r="CH680" s="1404" t="b">
        <v>0</v>
      </c>
      <c r="CI680" s="1404" t="b">
        <v>0</v>
      </c>
      <c r="CJ680" s="1404" t="b">
        <v>1</v>
      </c>
      <c r="CK680" s="1404" t="b">
        <v>0</v>
      </c>
      <c r="CL680" s="1404" t="b">
        <v>0</v>
      </c>
      <c r="CM680" s="1405" t="s">
        <v>698</v>
      </c>
      <c r="CN680" s="1408"/>
      <c r="CO680" s="1408"/>
      <c r="CP680" s="1408"/>
      <c r="CQ680" s="1404">
        <v>1</v>
      </c>
      <c r="CR680" s="1408"/>
      <c r="CS680" s="1404">
        <v>1</v>
      </c>
      <c r="CT680" s="1405" t="s">
        <v>407</v>
      </c>
      <c r="CU680" s="1408"/>
    </row>
    <row r="681" spans="1:99" hidden="1" x14ac:dyDescent="0.2">
      <c r="A681" s="1404">
        <v>2024</v>
      </c>
      <c r="B681" s="1405" t="s">
        <v>178</v>
      </c>
      <c r="C681" s="1405" t="s">
        <v>928</v>
      </c>
      <c r="D681" s="1406">
        <v>1</v>
      </c>
      <c r="E681" s="1406">
        <v>0</v>
      </c>
      <c r="F681" s="1405" t="s">
        <v>75</v>
      </c>
      <c r="G681" s="1407" t="s">
        <v>737</v>
      </c>
      <c r="H681" s="1405" t="s">
        <v>407</v>
      </c>
      <c r="I681" s="1405" t="s">
        <v>694</v>
      </c>
      <c r="J681" s="1405" t="s">
        <v>298</v>
      </c>
      <c r="K681" s="1405" t="s">
        <v>929</v>
      </c>
      <c r="L681" s="1405" t="s">
        <v>407</v>
      </c>
      <c r="M681" s="1405" t="s">
        <v>407</v>
      </c>
      <c r="N681" s="1408"/>
      <c r="O681" s="1407">
        <v>126</v>
      </c>
      <c r="P681" s="1405" t="s">
        <v>695</v>
      </c>
      <c r="Q681" s="1405" t="s">
        <v>473</v>
      </c>
      <c r="R681" s="1409">
        <v>3732</v>
      </c>
      <c r="S681" s="1409">
        <v>1895</v>
      </c>
      <c r="T681" s="1409">
        <v>183</v>
      </c>
      <c r="U681" s="1407">
        <v>13768</v>
      </c>
      <c r="V681" s="1405" t="s">
        <v>696</v>
      </c>
      <c r="W681" s="1405" t="s">
        <v>738</v>
      </c>
      <c r="X681" s="1405" t="s">
        <v>739</v>
      </c>
      <c r="Y681" s="1405" t="s">
        <v>407</v>
      </c>
      <c r="Z681" s="1404">
        <v>1</v>
      </c>
      <c r="AA681" s="1404">
        <v>0</v>
      </c>
      <c r="AB681" s="1408"/>
      <c r="AC681" s="1408"/>
      <c r="AD681" s="1408"/>
      <c r="AE681" s="1408"/>
      <c r="AF681" s="1408"/>
      <c r="AG681" s="1408"/>
      <c r="AH681" s="1408"/>
      <c r="AI681" s="1406">
        <v>0</v>
      </c>
      <c r="AJ681" s="1408"/>
      <c r="AK681" s="1408"/>
      <c r="AL681" s="1408"/>
      <c r="AM681" s="1408"/>
      <c r="AN681" s="1408"/>
      <c r="AO681" s="1408"/>
      <c r="AP681" s="1408"/>
      <c r="AQ681" s="1406">
        <v>25090</v>
      </c>
      <c r="AR681" s="1404" t="s">
        <v>407</v>
      </c>
      <c r="AS681" s="1406">
        <v>68.739726027397253</v>
      </c>
      <c r="AT681" s="1406">
        <v>6.722936763129689</v>
      </c>
      <c r="AU681" s="1406">
        <v>1.8419004830492299E-2</v>
      </c>
      <c r="AV681" s="1406">
        <v>4.2901264262979613</v>
      </c>
      <c r="AW681" s="1406">
        <v>1.1753771030953318E-2</v>
      </c>
      <c r="AX681" s="1405" t="s">
        <v>1392</v>
      </c>
      <c r="AY681" s="1404">
        <v>0</v>
      </c>
      <c r="AZ681" s="1405" t="s">
        <v>407</v>
      </c>
      <c r="BA681" s="1405" t="s">
        <v>407</v>
      </c>
      <c r="BB681" s="1408"/>
      <c r="BC681" s="1408"/>
      <c r="BD681" s="1404">
        <v>0</v>
      </c>
      <c r="BE681" s="1405" t="s">
        <v>407</v>
      </c>
      <c r="BF681" s="1405" t="s">
        <v>407</v>
      </c>
      <c r="BG681" s="1404">
        <v>0</v>
      </c>
      <c r="BH681" s="1405" t="s">
        <v>407</v>
      </c>
      <c r="BI681" s="1405" t="s">
        <v>407</v>
      </c>
      <c r="BJ681" s="1404">
        <v>0</v>
      </c>
      <c r="BK681" s="1404">
        <v>0</v>
      </c>
      <c r="BL681" s="1404">
        <v>0</v>
      </c>
      <c r="BM681" s="1404">
        <v>0</v>
      </c>
      <c r="BN681" s="1408"/>
      <c r="BO681" s="1404">
        <v>0</v>
      </c>
      <c r="BP681" s="1405" t="s">
        <v>407</v>
      </c>
      <c r="BQ681" s="1405" t="s">
        <v>407</v>
      </c>
      <c r="BR681" s="1404">
        <v>1</v>
      </c>
      <c r="BS681" s="1405" t="s">
        <v>749</v>
      </c>
      <c r="BT681" s="1405" t="s">
        <v>407</v>
      </c>
      <c r="BU681" s="1405" t="s">
        <v>407</v>
      </c>
      <c r="BV681" s="1405" t="s">
        <v>407</v>
      </c>
      <c r="BW681" s="1404">
        <v>1</v>
      </c>
      <c r="BX681" s="1405" t="s">
        <v>997</v>
      </c>
      <c r="BY681" s="1405" t="s">
        <v>407</v>
      </c>
      <c r="BZ681" s="1405" t="s">
        <v>407</v>
      </c>
      <c r="CA681" s="1404">
        <v>0</v>
      </c>
      <c r="CB681" s="1405" t="s">
        <v>407</v>
      </c>
      <c r="CC681" s="1405" t="s">
        <v>677</v>
      </c>
      <c r="CD681" s="1404" t="b">
        <v>0</v>
      </c>
      <c r="CE681" s="1404" t="b">
        <v>0</v>
      </c>
      <c r="CF681" s="1404" t="b">
        <v>0</v>
      </c>
      <c r="CG681" s="1404" t="b">
        <v>0</v>
      </c>
      <c r="CH681" s="1404" t="b">
        <v>0</v>
      </c>
      <c r="CI681" s="1404" t="b">
        <v>0</v>
      </c>
      <c r="CJ681" s="1404" t="b">
        <v>1</v>
      </c>
      <c r="CK681" s="1404" t="b">
        <v>0</v>
      </c>
      <c r="CL681" s="1404" t="b">
        <v>0</v>
      </c>
      <c r="CM681" s="1405" t="s">
        <v>698</v>
      </c>
      <c r="CN681" s="1408"/>
      <c r="CO681" s="1408"/>
      <c r="CP681" s="1408"/>
      <c r="CQ681" s="1404">
        <v>1</v>
      </c>
      <c r="CR681" s="1408"/>
      <c r="CS681" s="1404">
        <v>1</v>
      </c>
      <c r="CT681" s="1405" t="s">
        <v>407</v>
      </c>
      <c r="CU681" s="1408"/>
    </row>
    <row r="682" spans="1:99" hidden="1" x14ac:dyDescent="0.2">
      <c r="A682" s="1404">
        <v>2024</v>
      </c>
      <c r="B682" s="1405" t="s">
        <v>178</v>
      </c>
      <c r="C682" s="1405" t="s">
        <v>926</v>
      </c>
      <c r="D682" s="1406">
        <v>1</v>
      </c>
      <c r="E682" s="1406">
        <v>0</v>
      </c>
      <c r="F682" s="1405" t="s">
        <v>75</v>
      </c>
      <c r="G682" s="1407" t="s">
        <v>737</v>
      </c>
      <c r="H682" s="1405" t="s">
        <v>407</v>
      </c>
      <c r="I682" s="1405" t="s">
        <v>694</v>
      </c>
      <c r="J682" s="1405" t="s">
        <v>298</v>
      </c>
      <c r="K682" s="1405" t="s">
        <v>927</v>
      </c>
      <c r="L682" s="1405" t="s">
        <v>407</v>
      </c>
      <c r="M682" s="1405" t="s">
        <v>407</v>
      </c>
      <c r="N682" s="1408"/>
      <c r="O682" s="1407">
        <v>126</v>
      </c>
      <c r="P682" s="1405" t="s">
        <v>695</v>
      </c>
      <c r="Q682" s="1405" t="s">
        <v>473</v>
      </c>
      <c r="R682" s="1409">
        <v>4313</v>
      </c>
      <c r="S682" s="1409">
        <v>2253</v>
      </c>
      <c r="T682" s="1409">
        <v>239</v>
      </c>
      <c r="U682" s="1407">
        <v>13768</v>
      </c>
      <c r="V682" s="1405" t="s">
        <v>696</v>
      </c>
      <c r="W682" s="1405" t="s">
        <v>738</v>
      </c>
      <c r="X682" s="1405" t="s">
        <v>739</v>
      </c>
      <c r="Y682" s="1405" t="s">
        <v>407</v>
      </c>
      <c r="Z682" s="1404">
        <v>1</v>
      </c>
      <c r="AA682" s="1404">
        <v>0</v>
      </c>
      <c r="AB682" s="1408"/>
      <c r="AC682" s="1408"/>
      <c r="AD682" s="1408"/>
      <c r="AE682" s="1408"/>
      <c r="AF682" s="1408"/>
      <c r="AG682" s="1408"/>
      <c r="AH682" s="1408"/>
      <c r="AI682" s="1406">
        <v>0</v>
      </c>
      <c r="AJ682" s="1408"/>
      <c r="AK682" s="1408"/>
      <c r="AL682" s="1408"/>
      <c r="AM682" s="1408"/>
      <c r="AN682" s="1408"/>
      <c r="AO682" s="1408"/>
      <c r="AP682" s="1408"/>
      <c r="AQ682" s="1406">
        <v>12310</v>
      </c>
      <c r="AR682" s="1404" t="s">
        <v>407</v>
      </c>
      <c r="AS682" s="1406">
        <v>33.726027397260275</v>
      </c>
      <c r="AT682" s="1406">
        <v>2.8541618363088337</v>
      </c>
      <c r="AU682" s="1406">
        <v>7.8196214693392711E-3</v>
      </c>
      <c r="AV682" s="1406">
        <v>4.2901264262979613</v>
      </c>
      <c r="AW682" s="1406">
        <v>1.1753771030953318E-2</v>
      </c>
      <c r="AX682" s="1405" t="s">
        <v>1378</v>
      </c>
      <c r="AY682" s="1404">
        <v>0</v>
      </c>
      <c r="AZ682" s="1405" t="s">
        <v>407</v>
      </c>
      <c r="BA682" s="1405" t="s">
        <v>407</v>
      </c>
      <c r="BB682" s="1408"/>
      <c r="BC682" s="1408"/>
      <c r="BD682" s="1404">
        <v>0</v>
      </c>
      <c r="BE682" s="1405" t="s">
        <v>407</v>
      </c>
      <c r="BF682" s="1405" t="s">
        <v>407</v>
      </c>
      <c r="BG682" s="1404">
        <v>0</v>
      </c>
      <c r="BH682" s="1405" t="s">
        <v>407</v>
      </c>
      <c r="BI682" s="1405" t="s">
        <v>407</v>
      </c>
      <c r="BJ682" s="1404">
        <v>0</v>
      </c>
      <c r="BK682" s="1404">
        <v>0</v>
      </c>
      <c r="BL682" s="1404">
        <v>0</v>
      </c>
      <c r="BM682" s="1404">
        <v>0</v>
      </c>
      <c r="BN682" s="1408"/>
      <c r="BO682" s="1404">
        <v>0</v>
      </c>
      <c r="BP682" s="1405" t="s">
        <v>407</v>
      </c>
      <c r="BQ682" s="1405" t="s">
        <v>407</v>
      </c>
      <c r="BR682" s="1404">
        <v>1</v>
      </c>
      <c r="BS682" s="1405" t="s">
        <v>751</v>
      </c>
      <c r="BT682" s="1405" t="s">
        <v>407</v>
      </c>
      <c r="BU682" s="1405" t="s">
        <v>407</v>
      </c>
      <c r="BV682" s="1405" t="s">
        <v>407</v>
      </c>
      <c r="BW682" s="1404">
        <v>1</v>
      </c>
      <c r="BX682" s="1405" t="s">
        <v>962</v>
      </c>
      <c r="BY682" s="1405" t="s">
        <v>407</v>
      </c>
      <c r="BZ682" s="1405" t="s">
        <v>407</v>
      </c>
      <c r="CA682" s="1404">
        <v>0</v>
      </c>
      <c r="CB682" s="1405" t="s">
        <v>407</v>
      </c>
      <c r="CC682" s="1405" t="s">
        <v>677</v>
      </c>
      <c r="CD682" s="1404" t="b">
        <v>0</v>
      </c>
      <c r="CE682" s="1404" t="b">
        <v>0</v>
      </c>
      <c r="CF682" s="1404" t="b">
        <v>0</v>
      </c>
      <c r="CG682" s="1404" t="b">
        <v>0</v>
      </c>
      <c r="CH682" s="1404" t="b">
        <v>0</v>
      </c>
      <c r="CI682" s="1404" t="b">
        <v>0</v>
      </c>
      <c r="CJ682" s="1404" t="b">
        <v>1</v>
      </c>
      <c r="CK682" s="1404" t="b">
        <v>0</v>
      </c>
      <c r="CL682" s="1404" t="b">
        <v>0</v>
      </c>
      <c r="CM682" s="1405" t="s">
        <v>698</v>
      </c>
      <c r="CN682" s="1408"/>
      <c r="CO682" s="1408"/>
      <c r="CP682" s="1408"/>
      <c r="CQ682" s="1404">
        <v>1</v>
      </c>
      <c r="CR682" s="1408"/>
      <c r="CS682" s="1404">
        <v>1</v>
      </c>
      <c r="CT682" s="1405" t="s">
        <v>407</v>
      </c>
      <c r="CU682" s="1408"/>
    </row>
    <row r="683" spans="1:99" hidden="1" x14ac:dyDescent="0.2">
      <c r="A683" s="1404">
        <v>2024</v>
      </c>
      <c r="B683" s="1405" t="s">
        <v>178</v>
      </c>
      <c r="C683" s="1405" t="s">
        <v>919</v>
      </c>
      <c r="D683" s="1406">
        <v>1</v>
      </c>
      <c r="E683" s="1406">
        <v>0</v>
      </c>
      <c r="F683" s="1405" t="s">
        <v>75</v>
      </c>
      <c r="G683" s="1407" t="s">
        <v>737</v>
      </c>
      <c r="H683" s="1405" t="s">
        <v>407</v>
      </c>
      <c r="I683" s="1405" t="s">
        <v>694</v>
      </c>
      <c r="J683" s="1405" t="s">
        <v>298</v>
      </c>
      <c r="K683" s="1405" t="s">
        <v>736</v>
      </c>
      <c r="L683" s="1405" t="s">
        <v>407</v>
      </c>
      <c r="M683" s="1405" t="s">
        <v>407</v>
      </c>
      <c r="N683" s="1408"/>
      <c r="O683" s="1407">
        <v>126</v>
      </c>
      <c r="P683" s="1405" t="s">
        <v>695</v>
      </c>
      <c r="Q683" s="1405" t="s">
        <v>473</v>
      </c>
      <c r="R683" s="1409">
        <v>5167</v>
      </c>
      <c r="S683" s="1409">
        <v>2656</v>
      </c>
      <c r="T683" s="1409">
        <v>340</v>
      </c>
      <c r="U683" s="1407">
        <v>13768</v>
      </c>
      <c r="V683" s="1405" t="s">
        <v>696</v>
      </c>
      <c r="W683" s="1405" t="s">
        <v>738</v>
      </c>
      <c r="X683" s="1405" t="s">
        <v>739</v>
      </c>
      <c r="Y683" s="1405" t="s">
        <v>407</v>
      </c>
      <c r="Z683" s="1404">
        <v>1</v>
      </c>
      <c r="AA683" s="1404">
        <v>0</v>
      </c>
      <c r="AB683" s="1408"/>
      <c r="AC683" s="1408"/>
      <c r="AD683" s="1408"/>
      <c r="AE683" s="1408"/>
      <c r="AF683" s="1408"/>
      <c r="AG683" s="1408"/>
      <c r="AH683" s="1408"/>
      <c r="AI683" s="1406">
        <v>0</v>
      </c>
      <c r="AJ683" s="1408"/>
      <c r="AK683" s="1408"/>
      <c r="AL683" s="1408"/>
      <c r="AM683" s="1408"/>
      <c r="AN683" s="1408"/>
      <c r="AO683" s="1408"/>
      <c r="AP683" s="1408"/>
      <c r="AQ683" s="1406">
        <v>31140</v>
      </c>
      <c r="AR683" s="1404" t="s">
        <v>407</v>
      </c>
      <c r="AS683" s="1406">
        <v>85.31506849315069</v>
      </c>
      <c r="AT683" s="1406">
        <v>6.0267079543255271</v>
      </c>
      <c r="AU683" s="1406">
        <v>1.6511528641987745E-2</v>
      </c>
      <c r="AV683" s="1406">
        <v>4.2901264262979613</v>
      </c>
      <c r="AW683" s="1406">
        <v>1.1753771030953318E-2</v>
      </c>
      <c r="AX683" s="1405" t="s">
        <v>1387</v>
      </c>
      <c r="AY683" s="1404">
        <v>0</v>
      </c>
      <c r="AZ683" s="1405" t="s">
        <v>407</v>
      </c>
      <c r="BA683" s="1405" t="s">
        <v>407</v>
      </c>
      <c r="BB683" s="1408"/>
      <c r="BC683" s="1408"/>
      <c r="BD683" s="1404">
        <v>0</v>
      </c>
      <c r="BE683" s="1405" t="s">
        <v>407</v>
      </c>
      <c r="BF683" s="1405" t="s">
        <v>407</v>
      </c>
      <c r="BG683" s="1404">
        <v>0</v>
      </c>
      <c r="BH683" s="1405" t="s">
        <v>407</v>
      </c>
      <c r="BI683" s="1405" t="s">
        <v>407</v>
      </c>
      <c r="BJ683" s="1404">
        <v>0</v>
      </c>
      <c r="BK683" s="1404">
        <v>0</v>
      </c>
      <c r="BL683" s="1404">
        <v>0</v>
      </c>
      <c r="BM683" s="1404">
        <v>0</v>
      </c>
      <c r="BN683" s="1408"/>
      <c r="BO683" s="1404">
        <v>0</v>
      </c>
      <c r="BP683" s="1405" t="s">
        <v>407</v>
      </c>
      <c r="BQ683" s="1405" t="s">
        <v>407</v>
      </c>
      <c r="BR683" s="1404">
        <v>1</v>
      </c>
      <c r="BS683" s="1405" t="s">
        <v>751</v>
      </c>
      <c r="BT683" s="1405" t="s">
        <v>407</v>
      </c>
      <c r="BU683" s="1405" t="s">
        <v>407</v>
      </c>
      <c r="BV683" s="1405" t="s">
        <v>407</v>
      </c>
      <c r="BW683" s="1404">
        <v>1</v>
      </c>
      <c r="BX683" s="1405" t="s">
        <v>962</v>
      </c>
      <c r="BY683" s="1405" t="s">
        <v>407</v>
      </c>
      <c r="BZ683" s="1405" t="s">
        <v>407</v>
      </c>
      <c r="CA683" s="1404">
        <v>0</v>
      </c>
      <c r="CB683" s="1405" t="s">
        <v>407</v>
      </c>
      <c r="CC683" s="1405" t="s">
        <v>677</v>
      </c>
      <c r="CD683" s="1404" t="b">
        <v>0</v>
      </c>
      <c r="CE683" s="1404" t="b">
        <v>0</v>
      </c>
      <c r="CF683" s="1404" t="b">
        <v>0</v>
      </c>
      <c r="CG683" s="1404" t="b">
        <v>0</v>
      </c>
      <c r="CH683" s="1404" t="b">
        <v>0</v>
      </c>
      <c r="CI683" s="1404" t="b">
        <v>0</v>
      </c>
      <c r="CJ683" s="1404" t="b">
        <v>1</v>
      </c>
      <c r="CK683" s="1404" t="b">
        <v>0</v>
      </c>
      <c r="CL683" s="1404" t="b">
        <v>0</v>
      </c>
      <c r="CM683" s="1405" t="s">
        <v>698</v>
      </c>
      <c r="CN683" s="1408"/>
      <c r="CO683" s="1408"/>
      <c r="CP683" s="1408"/>
      <c r="CQ683" s="1404">
        <v>1</v>
      </c>
      <c r="CR683" s="1408"/>
      <c r="CS683" s="1404">
        <v>1</v>
      </c>
      <c r="CT683" s="1405" t="s">
        <v>407</v>
      </c>
      <c r="CU683" s="1408"/>
    </row>
    <row r="684" spans="1:99" hidden="1" x14ac:dyDescent="0.2">
      <c r="A684" s="1404">
        <v>2024</v>
      </c>
      <c r="B684" s="1405" t="s">
        <v>189</v>
      </c>
      <c r="C684" s="1405" t="s">
        <v>1309</v>
      </c>
      <c r="D684" s="1406">
        <v>1</v>
      </c>
      <c r="E684" s="1406">
        <v>0</v>
      </c>
      <c r="F684" s="1405" t="s">
        <v>75</v>
      </c>
      <c r="G684" s="1407" t="s">
        <v>737</v>
      </c>
      <c r="H684" s="1405" t="s">
        <v>407</v>
      </c>
      <c r="I684" s="1405" t="s">
        <v>694</v>
      </c>
      <c r="J684" s="1405" t="s">
        <v>342</v>
      </c>
      <c r="K684" s="1405" t="s">
        <v>1310</v>
      </c>
      <c r="L684" s="1405" t="s">
        <v>407</v>
      </c>
      <c r="M684" s="1405" t="s">
        <v>407</v>
      </c>
      <c r="N684" s="1408"/>
      <c r="O684" s="1407">
        <v>126</v>
      </c>
      <c r="P684" s="1405" t="s">
        <v>695</v>
      </c>
      <c r="Q684" s="1405" t="s">
        <v>483</v>
      </c>
      <c r="R684" s="1409">
        <v>5599</v>
      </c>
      <c r="S684" s="1409">
        <v>2934</v>
      </c>
      <c r="T684" s="1409">
        <v>352</v>
      </c>
      <c r="U684" s="1407">
        <v>13768</v>
      </c>
      <c r="V684" s="1405" t="s">
        <v>696</v>
      </c>
      <c r="W684" s="1405" t="s">
        <v>738</v>
      </c>
      <c r="X684" s="1405" t="s">
        <v>739</v>
      </c>
      <c r="Y684" s="1405" t="s">
        <v>407</v>
      </c>
      <c r="Z684" s="1404">
        <v>1</v>
      </c>
      <c r="AA684" s="1404">
        <v>0</v>
      </c>
      <c r="AB684" s="1408"/>
      <c r="AC684" s="1408"/>
      <c r="AD684" s="1408"/>
      <c r="AE684" s="1408"/>
      <c r="AF684" s="1408"/>
      <c r="AG684" s="1408"/>
      <c r="AH684" s="1408"/>
      <c r="AI684" s="1406">
        <v>59700</v>
      </c>
      <c r="AJ684" s="1408"/>
      <c r="AK684" s="1408"/>
      <c r="AL684" s="1408"/>
      <c r="AM684" s="1408"/>
      <c r="AN684" s="1408"/>
      <c r="AO684" s="1408"/>
      <c r="AP684" s="1408"/>
      <c r="AQ684" s="1406">
        <v>74120</v>
      </c>
      <c r="AR684" s="1404" t="s">
        <v>407</v>
      </c>
      <c r="AS684" s="1406">
        <v>203.06849315068493</v>
      </c>
      <c r="AT684" s="1406">
        <v>13.238078228255045</v>
      </c>
      <c r="AU684" s="1406">
        <v>3.6268707474671355E-2</v>
      </c>
      <c r="AV684" s="1406">
        <v>1.3213581477412017</v>
      </c>
      <c r="AW684" s="1406">
        <v>3.6201593088800049E-3</v>
      </c>
      <c r="AX684" s="1405" t="s">
        <v>407</v>
      </c>
      <c r="AY684" s="1404">
        <v>0</v>
      </c>
      <c r="AZ684" s="1405" t="s">
        <v>407</v>
      </c>
      <c r="BA684" s="1405" t="s">
        <v>407</v>
      </c>
      <c r="BB684" s="1408"/>
      <c r="BC684" s="1408"/>
      <c r="BD684" s="1404">
        <v>0</v>
      </c>
      <c r="BE684" s="1405" t="s">
        <v>407</v>
      </c>
      <c r="BF684" s="1405" t="s">
        <v>407</v>
      </c>
      <c r="BG684" s="1404">
        <v>0</v>
      </c>
      <c r="BH684" s="1405" t="s">
        <v>407</v>
      </c>
      <c r="BI684" s="1405" t="s">
        <v>407</v>
      </c>
      <c r="BJ684" s="1404">
        <v>0</v>
      </c>
      <c r="BK684" s="1404">
        <v>0</v>
      </c>
      <c r="BL684" s="1404">
        <v>0</v>
      </c>
      <c r="BM684" s="1404">
        <v>0</v>
      </c>
      <c r="BN684" s="1408"/>
      <c r="BO684" s="1404">
        <v>0</v>
      </c>
      <c r="BP684" s="1405" t="s">
        <v>407</v>
      </c>
      <c r="BQ684" s="1405" t="s">
        <v>407</v>
      </c>
      <c r="BR684" s="1404">
        <v>1</v>
      </c>
      <c r="BS684" s="1405" t="s">
        <v>756</v>
      </c>
      <c r="BT684" s="1405" t="s">
        <v>407</v>
      </c>
      <c r="BU684" s="1405" t="s">
        <v>407</v>
      </c>
      <c r="BV684" s="1405" t="s">
        <v>1311</v>
      </c>
      <c r="BW684" s="1404">
        <v>1</v>
      </c>
      <c r="BX684" s="1405" t="s">
        <v>1341</v>
      </c>
      <c r="BY684" s="1405" t="s">
        <v>407</v>
      </c>
      <c r="BZ684" s="1405" t="s">
        <v>407</v>
      </c>
      <c r="CA684" s="1404">
        <v>0</v>
      </c>
      <c r="CB684" s="1405" t="s">
        <v>407</v>
      </c>
      <c r="CC684" s="1405" t="s">
        <v>677</v>
      </c>
      <c r="CD684" s="1404" t="b">
        <v>0</v>
      </c>
      <c r="CE684" s="1404" t="b">
        <v>0</v>
      </c>
      <c r="CF684" s="1404" t="b">
        <v>0</v>
      </c>
      <c r="CG684" s="1404" t="b">
        <v>0</v>
      </c>
      <c r="CH684" s="1404" t="b">
        <v>0</v>
      </c>
      <c r="CI684" s="1404" t="b">
        <v>0</v>
      </c>
      <c r="CJ684" s="1404" t="b">
        <v>1</v>
      </c>
      <c r="CK684" s="1404" t="b">
        <v>0</v>
      </c>
      <c r="CL684" s="1404" t="b">
        <v>0</v>
      </c>
      <c r="CM684" s="1405" t="s">
        <v>698</v>
      </c>
      <c r="CN684" s="1408"/>
      <c r="CO684" s="1408"/>
      <c r="CP684" s="1408"/>
      <c r="CQ684" s="1404">
        <v>1</v>
      </c>
      <c r="CR684" s="1408"/>
      <c r="CS684" s="1404">
        <v>1</v>
      </c>
      <c r="CT684" s="1405" t="s">
        <v>407</v>
      </c>
      <c r="CU684" s="1408"/>
    </row>
    <row r="685" spans="1:99" hidden="1" x14ac:dyDescent="0.2">
      <c r="A685" s="1404">
        <v>2024</v>
      </c>
      <c r="B685" s="1405" t="s">
        <v>178</v>
      </c>
      <c r="C685" s="1405" t="s">
        <v>915</v>
      </c>
      <c r="D685" s="1406">
        <v>1</v>
      </c>
      <c r="E685" s="1406">
        <v>0</v>
      </c>
      <c r="F685" s="1405" t="s">
        <v>75</v>
      </c>
      <c r="G685" s="1407" t="s">
        <v>737</v>
      </c>
      <c r="H685" s="1405" t="s">
        <v>407</v>
      </c>
      <c r="I685" s="1405" t="s">
        <v>694</v>
      </c>
      <c r="J685" s="1405" t="s">
        <v>298</v>
      </c>
      <c r="K685" s="1405" t="s">
        <v>916</v>
      </c>
      <c r="L685" s="1405" t="s">
        <v>407</v>
      </c>
      <c r="M685" s="1405" t="s">
        <v>407</v>
      </c>
      <c r="N685" s="1408"/>
      <c r="O685" s="1407">
        <v>126</v>
      </c>
      <c r="P685" s="1405" t="s">
        <v>695</v>
      </c>
      <c r="Q685" s="1405" t="s">
        <v>473</v>
      </c>
      <c r="R685" s="1409">
        <v>4905</v>
      </c>
      <c r="S685" s="1409">
        <v>1888</v>
      </c>
      <c r="T685" s="1409">
        <v>169</v>
      </c>
      <c r="U685" s="1407">
        <v>13768</v>
      </c>
      <c r="V685" s="1405" t="s">
        <v>696</v>
      </c>
      <c r="W685" s="1405" t="s">
        <v>738</v>
      </c>
      <c r="X685" s="1405" t="s">
        <v>739</v>
      </c>
      <c r="Y685" s="1405" t="s">
        <v>407</v>
      </c>
      <c r="Z685" s="1404">
        <v>1</v>
      </c>
      <c r="AA685" s="1404">
        <v>0</v>
      </c>
      <c r="AB685" s="1408"/>
      <c r="AC685" s="1408"/>
      <c r="AD685" s="1408"/>
      <c r="AE685" s="1408"/>
      <c r="AF685" s="1408"/>
      <c r="AG685" s="1408"/>
      <c r="AH685" s="1408"/>
      <c r="AI685" s="1406">
        <v>0</v>
      </c>
      <c r="AJ685" s="1408"/>
      <c r="AK685" s="1408"/>
      <c r="AL685" s="1408"/>
      <c r="AM685" s="1408"/>
      <c r="AN685" s="1408"/>
      <c r="AO685" s="1408"/>
      <c r="AP685" s="1408"/>
      <c r="AQ685" s="1406">
        <v>19600</v>
      </c>
      <c r="AR685" s="1404" t="s">
        <v>407</v>
      </c>
      <c r="AS685" s="1406">
        <v>53.698630136986303</v>
      </c>
      <c r="AT685" s="1406">
        <v>3.9959225280326196</v>
      </c>
      <c r="AU685" s="1406">
        <v>1.0947732953514026E-2</v>
      </c>
      <c r="AV685" s="1406">
        <v>4.2901264262979613</v>
      </c>
      <c r="AW685" s="1406">
        <v>1.1753771030953318E-2</v>
      </c>
      <c r="AX685" s="1405" t="s">
        <v>407</v>
      </c>
      <c r="AY685" s="1404">
        <v>0</v>
      </c>
      <c r="AZ685" s="1405" t="s">
        <v>407</v>
      </c>
      <c r="BA685" s="1405" t="s">
        <v>407</v>
      </c>
      <c r="BB685" s="1408"/>
      <c r="BC685" s="1408"/>
      <c r="BD685" s="1404">
        <v>0</v>
      </c>
      <c r="BE685" s="1405" t="s">
        <v>407</v>
      </c>
      <c r="BF685" s="1405" t="s">
        <v>407</v>
      </c>
      <c r="BG685" s="1404">
        <v>0</v>
      </c>
      <c r="BH685" s="1405" t="s">
        <v>407</v>
      </c>
      <c r="BI685" s="1405" t="s">
        <v>407</v>
      </c>
      <c r="BJ685" s="1404">
        <v>0</v>
      </c>
      <c r="BK685" s="1404">
        <v>0</v>
      </c>
      <c r="BL685" s="1404">
        <v>0</v>
      </c>
      <c r="BM685" s="1404">
        <v>0</v>
      </c>
      <c r="BN685" s="1408"/>
      <c r="BO685" s="1404">
        <v>0</v>
      </c>
      <c r="BP685" s="1405" t="s">
        <v>407</v>
      </c>
      <c r="BQ685" s="1405" t="s">
        <v>407</v>
      </c>
      <c r="BR685" s="1404">
        <v>1</v>
      </c>
      <c r="BS685" s="1405" t="s">
        <v>713</v>
      </c>
      <c r="BT685" s="1405" t="s">
        <v>407</v>
      </c>
      <c r="BU685" s="1405" t="s">
        <v>407</v>
      </c>
      <c r="BV685" s="1405" t="s">
        <v>917</v>
      </c>
      <c r="BW685" s="1404">
        <v>1</v>
      </c>
      <c r="BX685" s="1405" t="s">
        <v>918</v>
      </c>
      <c r="BY685" s="1405" t="s">
        <v>407</v>
      </c>
      <c r="BZ685" s="1405" t="s">
        <v>407</v>
      </c>
      <c r="CA685" s="1404">
        <v>0</v>
      </c>
      <c r="CB685" s="1405" t="s">
        <v>407</v>
      </c>
      <c r="CC685" s="1405" t="s">
        <v>677</v>
      </c>
      <c r="CD685" s="1404" t="b">
        <v>0</v>
      </c>
      <c r="CE685" s="1404" t="b">
        <v>0</v>
      </c>
      <c r="CF685" s="1404" t="b">
        <v>0</v>
      </c>
      <c r="CG685" s="1404" t="b">
        <v>0</v>
      </c>
      <c r="CH685" s="1404" t="b">
        <v>0</v>
      </c>
      <c r="CI685" s="1404" t="b">
        <v>0</v>
      </c>
      <c r="CJ685" s="1404" t="b">
        <v>1</v>
      </c>
      <c r="CK685" s="1404" t="b">
        <v>0</v>
      </c>
      <c r="CL685" s="1404" t="b">
        <v>0</v>
      </c>
      <c r="CM685" s="1405" t="s">
        <v>698</v>
      </c>
      <c r="CN685" s="1408"/>
      <c r="CO685" s="1408"/>
      <c r="CP685" s="1408"/>
      <c r="CQ685" s="1404">
        <v>1</v>
      </c>
      <c r="CR685" s="1408"/>
      <c r="CS685" s="1404">
        <v>1</v>
      </c>
      <c r="CT685" s="1405" t="s">
        <v>407</v>
      </c>
      <c r="CU685" s="1408"/>
    </row>
    <row r="686" spans="1:99" hidden="1" x14ac:dyDescent="0.2">
      <c r="A686" s="1404">
        <v>2024</v>
      </c>
      <c r="B686" s="1405" t="s">
        <v>178</v>
      </c>
      <c r="C686" s="1405" t="s">
        <v>883</v>
      </c>
      <c r="D686" s="1406">
        <v>1</v>
      </c>
      <c r="E686" s="1406">
        <v>0</v>
      </c>
      <c r="F686" s="1405" t="s">
        <v>75</v>
      </c>
      <c r="G686" s="1407" t="s">
        <v>737</v>
      </c>
      <c r="H686" s="1405" t="s">
        <v>407</v>
      </c>
      <c r="I686" s="1405" t="s">
        <v>694</v>
      </c>
      <c r="J686" s="1405" t="s">
        <v>298</v>
      </c>
      <c r="K686" s="1405" t="s">
        <v>884</v>
      </c>
      <c r="L686" s="1405" t="s">
        <v>407</v>
      </c>
      <c r="M686" s="1405" t="s">
        <v>407</v>
      </c>
      <c r="N686" s="1408"/>
      <c r="O686" s="1407">
        <v>126</v>
      </c>
      <c r="P686" s="1405" t="s">
        <v>695</v>
      </c>
      <c r="Q686" s="1405" t="s">
        <v>473</v>
      </c>
      <c r="R686" s="1409">
        <v>4730</v>
      </c>
      <c r="S686" s="1409">
        <v>2026</v>
      </c>
      <c r="T686" s="1409">
        <v>223</v>
      </c>
      <c r="U686" s="1407">
        <v>13768</v>
      </c>
      <c r="V686" s="1405" t="s">
        <v>696</v>
      </c>
      <c r="W686" s="1405" t="s">
        <v>738</v>
      </c>
      <c r="X686" s="1405" t="s">
        <v>739</v>
      </c>
      <c r="Y686" s="1405" t="s">
        <v>407</v>
      </c>
      <c r="Z686" s="1404">
        <v>1</v>
      </c>
      <c r="AA686" s="1404">
        <v>0</v>
      </c>
      <c r="AB686" s="1408"/>
      <c r="AC686" s="1408"/>
      <c r="AD686" s="1408"/>
      <c r="AE686" s="1408"/>
      <c r="AF686" s="1408"/>
      <c r="AG686" s="1406">
        <v>0</v>
      </c>
      <c r="AH686" s="1408"/>
      <c r="AI686" s="1406">
        <v>0</v>
      </c>
      <c r="AJ686" s="1408"/>
      <c r="AK686" s="1408"/>
      <c r="AL686" s="1408"/>
      <c r="AM686" s="1408"/>
      <c r="AN686" s="1408"/>
      <c r="AO686" s="1406">
        <v>91660</v>
      </c>
      <c r="AP686" s="1408"/>
      <c r="AQ686" s="1406">
        <v>91660</v>
      </c>
      <c r="AR686" s="1404" t="s">
        <v>407</v>
      </c>
      <c r="AS686" s="1406">
        <v>251.12328767123287</v>
      </c>
      <c r="AT686" s="1406">
        <v>19.378435517970402</v>
      </c>
      <c r="AU686" s="1406">
        <v>5.3091604158823018E-2</v>
      </c>
      <c r="AV686" s="1406">
        <v>4.2901264262979613</v>
      </c>
      <c r="AW686" s="1406">
        <v>1.1753771030953318E-2</v>
      </c>
      <c r="AX686" s="1405" t="s">
        <v>1374</v>
      </c>
      <c r="AY686" s="1404">
        <v>1</v>
      </c>
      <c r="AZ686" s="1405" t="s">
        <v>808</v>
      </c>
      <c r="BA686" s="1405" t="s">
        <v>407</v>
      </c>
      <c r="BB686" s="1408"/>
      <c r="BC686" s="1408"/>
      <c r="BD686" s="1404">
        <v>0</v>
      </c>
      <c r="BE686" s="1405" t="s">
        <v>407</v>
      </c>
      <c r="BF686" s="1405" t="s">
        <v>407</v>
      </c>
      <c r="BG686" s="1404">
        <v>0</v>
      </c>
      <c r="BH686" s="1405" t="s">
        <v>407</v>
      </c>
      <c r="BI686" s="1405" t="s">
        <v>407</v>
      </c>
      <c r="BJ686" s="1404">
        <v>0</v>
      </c>
      <c r="BK686" s="1404">
        <v>0</v>
      </c>
      <c r="BL686" s="1404">
        <v>0</v>
      </c>
      <c r="BM686" s="1404">
        <v>0</v>
      </c>
      <c r="BN686" s="1408"/>
      <c r="BO686" s="1404">
        <v>0</v>
      </c>
      <c r="BP686" s="1405" t="s">
        <v>407</v>
      </c>
      <c r="BQ686" s="1405" t="s">
        <v>407</v>
      </c>
      <c r="BR686" s="1404">
        <v>0</v>
      </c>
      <c r="BS686" s="1405" t="s">
        <v>407</v>
      </c>
      <c r="BT686" s="1405" t="s">
        <v>407</v>
      </c>
      <c r="BU686" s="1405" t="s">
        <v>407</v>
      </c>
      <c r="BV686" s="1405" t="s">
        <v>867</v>
      </c>
      <c r="BW686" s="1404">
        <v>1</v>
      </c>
      <c r="BX686" s="1405" t="s">
        <v>867</v>
      </c>
      <c r="BY686" s="1405" t="s">
        <v>407</v>
      </c>
      <c r="BZ686" s="1405" t="s">
        <v>407</v>
      </c>
      <c r="CA686" s="1404">
        <v>0</v>
      </c>
      <c r="CB686" s="1405" t="s">
        <v>407</v>
      </c>
      <c r="CC686" s="1405" t="s">
        <v>677</v>
      </c>
      <c r="CD686" s="1404" t="b">
        <v>0</v>
      </c>
      <c r="CE686" s="1404" t="b">
        <v>0</v>
      </c>
      <c r="CF686" s="1404" t="b">
        <v>0</v>
      </c>
      <c r="CG686" s="1404" t="b">
        <v>0</v>
      </c>
      <c r="CH686" s="1404" t="b">
        <v>0</v>
      </c>
      <c r="CI686" s="1404" t="b">
        <v>0</v>
      </c>
      <c r="CJ686" s="1404" t="b">
        <v>1</v>
      </c>
      <c r="CK686" s="1404" t="b">
        <v>0</v>
      </c>
      <c r="CL686" s="1404" t="b">
        <v>0</v>
      </c>
      <c r="CM686" s="1405" t="s">
        <v>750</v>
      </c>
      <c r="CN686" s="1408"/>
      <c r="CO686" s="1408"/>
      <c r="CP686" s="1408"/>
      <c r="CQ686" s="1404">
        <v>1</v>
      </c>
      <c r="CR686" s="1408"/>
      <c r="CS686" s="1404">
        <v>1</v>
      </c>
      <c r="CT686" s="1405" t="s">
        <v>407</v>
      </c>
      <c r="CU686" s="1408"/>
    </row>
    <row r="687" spans="1:99" hidden="1" x14ac:dyDescent="0.2">
      <c r="A687" s="1404">
        <v>2024</v>
      </c>
      <c r="B687" s="1405" t="s">
        <v>179</v>
      </c>
      <c r="C687" s="1405" t="s">
        <v>1038</v>
      </c>
      <c r="D687" s="1406">
        <v>1</v>
      </c>
      <c r="E687" s="1406">
        <v>0</v>
      </c>
      <c r="F687" s="1405" t="s">
        <v>75</v>
      </c>
      <c r="G687" s="1407" t="s">
        <v>737</v>
      </c>
      <c r="H687" s="1405" t="s">
        <v>407</v>
      </c>
      <c r="I687" s="1405" t="s">
        <v>694</v>
      </c>
      <c r="J687" s="1405" t="s">
        <v>303</v>
      </c>
      <c r="K687" s="1405" t="s">
        <v>1039</v>
      </c>
      <c r="L687" s="1405" t="s">
        <v>407</v>
      </c>
      <c r="M687" s="1405" t="s">
        <v>407</v>
      </c>
      <c r="N687" s="1408"/>
      <c r="O687" s="1407">
        <v>126</v>
      </c>
      <c r="P687" s="1405" t="s">
        <v>695</v>
      </c>
      <c r="Q687" s="1405" t="s">
        <v>474</v>
      </c>
      <c r="R687" s="1409">
        <v>8835</v>
      </c>
      <c r="S687" s="1409">
        <v>3689</v>
      </c>
      <c r="T687" s="1409">
        <v>608</v>
      </c>
      <c r="U687" s="1407">
        <v>13768</v>
      </c>
      <c r="V687" s="1405" t="s">
        <v>696</v>
      </c>
      <c r="W687" s="1405" t="s">
        <v>738</v>
      </c>
      <c r="X687" s="1405" t="s">
        <v>739</v>
      </c>
      <c r="Y687" s="1405" t="s">
        <v>407</v>
      </c>
      <c r="Z687" s="1404">
        <v>1</v>
      </c>
      <c r="AA687" s="1404">
        <v>0</v>
      </c>
      <c r="AB687" s="1408"/>
      <c r="AC687" s="1408"/>
      <c r="AD687" s="1408"/>
      <c r="AE687" s="1408"/>
      <c r="AF687" s="1408"/>
      <c r="AG687" s="1408"/>
      <c r="AH687" s="1408"/>
      <c r="AI687" s="1406">
        <v>0</v>
      </c>
      <c r="AJ687" s="1408"/>
      <c r="AK687" s="1408"/>
      <c r="AL687" s="1408"/>
      <c r="AM687" s="1408"/>
      <c r="AN687" s="1408"/>
      <c r="AO687" s="1408"/>
      <c r="AP687" s="1408"/>
      <c r="AQ687" s="1406">
        <v>35383</v>
      </c>
      <c r="AR687" s="1404" t="s">
        <v>407</v>
      </c>
      <c r="AS687" s="1406">
        <v>96.939726027397256</v>
      </c>
      <c r="AT687" s="1406">
        <v>4.0048670062252407</v>
      </c>
      <c r="AU687" s="1406">
        <v>1.0972238373219837E-2</v>
      </c>
      <c r="AV687" s="1406">
        <v>3.0749712906492026</v>
      </c>
      <c r="AW687" s="1406">
        <v>8.424578878490966E-3</v>
      </c>
      <c r="AX687" s="1405" t="s">
        <v>407</v>
      </c>
      <c r="AY687" s="1404">
        <v>0</v>
      </c>
      <c r="AZ687" s="1405" t="s">
        <v>407</v>
      </c>
      <c r="BA687" s="1405" t="s">
        <v>407</v>
      </c>
      <c r="BB687" s="1408"/>
      <c r="BC687" s="1408"/>
      <c r="BD687" s="1404">
        <v>0</v>
      </c>
      <c r="BE687" s="1405" t="s">
        <v>407</v>
      </c>
      <c r="BF687" s="1405" t="s">
        <v>407</v>
      </c>
      <c r="BG687" s="1404">
        <v>0</v>
      </c>
      <c r="BH687" s="1405" t="s">
        <v>407</v>
      </c>
      <c r="BI687" s="1405" t="s">
        <v>407</v>
      </c>
      <c r="BJ687" s="1404">
        <v>0</v>
      </c>
      <c r="BK687" s="1404">
        <v>0</v>
      </c>
      <c r="BL687" s="1404">
        <v>0</v>
      </c>
      <c r="BM687" s="1404">
        <v>0</v>
      </c>
      <c r="BN687" s="1408"/>
      <c r="BO687" s="1404">
        <v>0</v>
      </c>
      <c r="BP687" s="1405" t="s">
        <v>407</v>
      </c>
      <c r="BQ687" s="1405" t="s">
        <v>407</v>
      </c>
      <c r="BR687" s="1404">
        <v>1</v>
      </c>
      <c r="BS687" s="1405" t="s">
        <v>898</v>
      </c>
      <c r="BT687" s="1405" t="s">
        <v>407</v>
      </c>
      <c r="BU687" s="1405" t="s">
        <v>407</v>
      </c>
      <c r="BV687" s="1405" t="s">
        <v>407</v>
      </c>
      <c r="BW687" s="1404">
        <v>1</v>
      </c>
      <c r="BX687" s="1405" t="s">
        <v>1367</v>
      </c>
      <c r="BY687" s="1405" t="s">
        <v>407</v>
      </c>
      <c r="BZ687" s="1405" t="s">
        <v>407</v>
      </c>
      <c r="CA687" s="1404">
        <v>0</v>
      </c>
      <c r="CB687" s="1405" t="s">
        <v>407</v>
      </c>
      <c r="CC687" s="1405" t="s">
        <v>677</v>
      </c>
      <c r="CD687" s="1404" t="b">
        <v>0</v>
      </c>
      <c r="CE687" s="1404" t="b">
        <v>0</v>
      </c>
      <c r="CF687" s="1404" t="b">
        <v>0</v>
      </c>
      <c r="CG687" s="1404" t="b">
        <v>0</v>
      </c>
      <c r="CH687" s="1404" t="b">
        <v>0</v>
      </c>
      <c r="CI687" s="1404" t="b">
        <v>0</v>
      </c>
      <c r="CJ687" s="1404" t="b">
        <v>1</v>
      </c>
      <c r="CK687" s="1404" t="b">
        <v>0</v>
      </c>
      <c r="CL687" s="1404" t="b">
        <v>0</v>
      </c>
      <c r="CM687" s="1405" t="s">
        <v>698</v>
      </c>
      <c r="CN687" s="1408"/>
      <c r="CO687" s="1408"/>
      <c r="CP687" s="1408"/>
      <c r="CQ687" s="1404">
        <v>1</v>
      </c>
      <c r="CR687" s="1408"/>
      <c r="CS687" s="1404">
        <v>1</v>
      </c>
      <c r="CT687" s="1405" t="s">
        <v>407</v>
      </c>
      <c r="CU687" s="1408"/>
    </row>
    <row r="688" spans="1:99" hidden="1" x14ac:dyDescent="0.2">
      <c r="A688" s="1404">
        <v>2024</v>
      </c>
      <c r="B688" s="1405" t="s">
        <v>178</v>
      </c>
      <c r="C688" s="1405" t="s">
        <v>908</v>
      </c>
      <c r="D688" s="1406">
        <v>1</v>
      </c>
      <c r="E688" s="1406">
        <v>0</v>
      </c>
      <c r="F688" s="1405" t="s">
        <v>75</v>
      </c>
      <c r="G688" s="1407" t="s">
        <v>737</v>
      </c>
      <c r="H688" s="1405" t="s">
        <v>407</v>
      </c>
      <c r="I688" s="1405" t="s">
        <v>694</v>
      </c>
      <c r="J688" s="1405" t="s">
        <v>298</v>
      </c>
      <c r="K688" s="1405" t="s">
        <v>909</v>
      </c>
      <c r="L688" s="1405" t="s">
        <v>407</v>
      </c>
      <c r="M688" s="1405" t="s">
        <v>407</v>
      </c>
      <c r="N688" s="1408"/>
      <c r="O688" s="1407">
        <v>126</v>
      </c>
      <c r="P688" s="1405" t="s">
        <v>695</v>
      </c>
      <c r="Q688" s="1405" t="s">
        <v>473</v>
      </c>
      <c r="R688" s="1409">
        <v>23770</v>
      </c>
      <c r="S688" s="1409">
        <v>10492</v>
      </c>
      <c r="T688" s="1409">
        <v>853</v>
      </c>
      <c r="U688" s="1407">
        <v>13768</v>
      </c>
      <c r="V688" s="1405" t="s">
        <v>696</v>
      </c>
      <c r="W688" s="1405" t="s">
        <v>738</v>
      </c>
      <c r="X688" s="1405" t="s">
        <v>739</v>
      </c>
      <c r="Y688" s="1405" t="s">
        <v>407</v>
      </c>
      <c r="Z688" s="1404">
        <v>1</v>
      </c>
      <c r="AA688" s="1404">
        <v>0</v>
      </c>
      <c r="AB688" s="1408"/>
      <c r="AC688" s="1408"/>
      <c r="AD688" s="1408"/>
      <c r="AE688" s="1408"/>
      <c r="AF688" s="1408"/>
      <c r="AG688" s="1408"/>
      <c r="AH688" s="1408"/>
      <c r="AI688" s="1406">
        <v>0</v>
      </c>
      <c r="AJ688" s="1408"/>
      <c r="AK688" s="1408"/>
      <c r="AL688" s="1408"/>
      <c r="AM688" s="1408"/>
      <c r="AN688" s="1408"/>
      <c r="AO688" s="1408"/>
      <c r="AP688" s="1408"/>
      <c r="AQ688" s="1406">
        <v>434265</v>
      </c>
      <c r="AR688" s="1404" t="s">
        <v>407</v>
      </c>
      <c r="AS688" s="1406">
        <v>1189.7671232876712</v>
      </c>
      <c r="AT688" s="1406">
        <v>18.269457299116535</v>
      </c>
      <c r="AU688" s="1406">
        <v>5.0053307668812427E-2</v>
      </c>
      <c r="AV688" s="1406">
        <v>4.2901264262979613</v>
      </c>
      <c r="AW688" s="1406">
        <v>1.1753771030953318E-2</v>
      </c>
      <c r="AX688" s="1405" t="s">
        <v>407</v>
      </c>
      <c r="AY688" s="1404">
        <v>0</v>
      </c>
      <c r="AZ688" s="1405" t="s">
        <v>407</v>
      </c>
      <c r="BA688" s="1405" t="s">
        <v>407</v>
      </c>
      <c r="BB688" s="1408"/>
      <c r="BC688" s="1408"/>
      <c r="BD688" s="1404">
        <v>0</v>
      </c>
      <c r="BE688" s="1405" t="s">
        <v>407</v>
      </c>
      <c r="BF688" s="1405" t="s">
        <v>407</v>
      </c>
      <c r="BG688" s="1404">
        <v>0</v>
      </c>
      <c r="BH688" s="1405" t="s">
        <v>407</v>
      </c>
      <c r="BI688" s="1405" t="s">
        <v>407</v>
      </c>
      <c r="BJ688" s="1404">
        <v>0</v>
      </c>
      <c r="BK688" s="1404">
        <v>0</v>
      </c>
      <c r="BL688" s="1404">
        <v>0</v>
      </c>
      <c r="BM688" s="1404">
        <v>0</v>
      </c>
      <c r="BN688" s="1408"/>
      <c r="BO688" s="1404">
        <v>0</v>
      </c>
      <c r="BP688" s="1405" t="s">
        <v>407</v>
      </c>
      <c r="BQ688" s="1405" t="s">
        <v>407</v>
      </c>
      <c r="BR688" s="1404">
        <v>1</v>
      </c>
      <c r="BS688" s="1405" t="s">
        <v>1281</v>
      </c>
      <c r="BT688" s="1405" t="s">
        <v>407</v>
      </c>
      <c r="BU688" s="1405" t="s">
        <v>910</v>
      </c>
      <c r="BV688" s="1405" t="s">
        <v>407</v>
      </c>
      <c r="BW688" s="1404">
        <v>1</v>
      </c>
      <c r="BX688" s="1405" t="s">
        <v>1124</v>
      </c>
      <c r="BY688" s="1405" t="s">
        <v>407</v>
      </c>
      <c r="BZ688" s="1405" t="s">
        <v>407</v>
      </c>
      <c r="CA688" s="1404">
        <v>0</v>
      </c>
      <c r="CB688" s="1405" t="s">
        <v>407</v>
      </c>
      <c r="CC688" s="1405" t="s">
        <v>677</v>
      </c>
      <c r="CD688" s="1404" t="b">
        <v>0</v>
      </c>
      <c r="CE688" s="1404" t="b">
        <v>0</v>
      </c>
      <c r="CF688" s="1404" t="b">
        <v>0</v>
      </c>
      <c r="CG688" s="1404" t="b">
        <v>0</v>
      </c>
      <c r="CH688" s="1404" t="b">
        <v>0</v>
      </c>
      <c r="CI688" s="1404" t="b">
        <v>0</v>
      </c>
      <c r="CJ688" s="1404" t="b">
        <v>1</v>
      </c>
      <c r="CK688" s="1404" t="b">
        <v>0</v>
      </c>
      <c r="CL688" s="1404" t="b">
        <v>0</v>
      </c>
      <c r="CM688" s="1405" t="s">
        <v>698</v>
      </c>
      <c r="CN688" s="1408"/>
      <c r="CO688" s="1408"/>
      <c r="CP688" s="1408"/>
      <c r="CQ688" s="1404">
        <v>1</v>
      </c>
      <c r="CR688" s="1408"/>
      <c r="CS688" s="1404">
        <v>1</v>
      </c>
      <c r="CT688" s="1405" t="s">
        <v>407</v>
      </c>
      <c r="CU688" s="1408"/>
    </row>
    <row r="689" spans="1:99" hidden="1" x14ac:dyDescent="0.2">
      <c r="A689" s="1404">
        <v>2024</v>
      </c>
      <c r="B689" s="1405" t="s">
        <v>189</v>
      </c>
      <c r="C689" s="1405" t="s">
        <v>1248</v>
      </c>
      <c r="D689" s="1406">
        <v>1</v>
      </c>
      <c r="E689" s="1406">
        <v>0</v>
      </c>
      <c r="F689" s="1405" t="s">
        <v>75</v>
      </c>
      <c r="G689" s="1407" t="s">
        <v>737</v>
      </c>
      <c r="H689" s="1405" t="s">
        <v>407</v>
      </c>
      <c r="I689" s="1405" t="s">
        <v>694</v>
      </c>
      <c r="J689" s="1405" t="s">
        <v>342</v>
      </c>
      <c r="K689" s="1405" t="s">
        <v>303</v>
      </c>
      <c r="L689" s="1405" t="s">
        <v>407</v>
      </c>
      <c r="M689" s="1405" t="s">
        <v>407</v>
      </c>
      <c r="N689" s="1408"/>
      <c r="O689" s="1407">
        <v>126</v>
      </c>
      <c r="P689" s="1405" t="s">
        <v>695</v>
      </c>
      <c r="Q689" s="1405" t="s">
        <v>483</v>
      </c>
      <c r="R689" s="1409">
        <v>3132</v>
      </c>
      <c r="S689" s="1409">
        <v>1600</v>
      </c>
      <c r="T689" s="1409">
        <v>140</v>
      </c>
      <c r="U689" s="1407">
        <v>13768</v>
      </c>
      <c r="V689" s="1405" t="s">
        <v>696</v>
      </c>
      <c r="W689" s="1405" t="s">
        <v>738</v>
      </c>
      <c r="X689" s="1405" t="s">
        <v>739</v>
      </c>
      <c r="Y689" s="1405" t="s">
        <v>407</v>
      </c>
      <c r="Z689" s="1404">
        <v>1</v>
      </c>
      <c r="AA689" s="1404">
        <v>0</v>
      </c>
      <c r="AB689" s="1408"/>
      <c r="AC689" s="1408"/>
      <c r="AD689" s="1408"/>
      <c r="AE689" s="1408"/>
      <c r="AF689" s="1408"/>
      <c r="AG689" s="1408"/>
      <c r="AH689" s="1408"/>
      <c r="AI689" s="1406">
        <v>0</v>
      </c>
      <c r="AJ689" s="1408"/>
      <c r="AK689" s="1408"/>
      <c r="AL689" s="1408"/>
      <c r="AM689" s="1408"/>
      <c r="AN689" s="1408"/>
      <c r="AO689" s="1408"/>
      <c r="AP689" s="1408"/>
      <c r="AQ689" s="1406">
        <v>95800</v>
      </c>
      <c r="AR689" s="1404" t="s">
        <v>407</v>
      </c>
      <c r="AS689" s="1406">
        <v>262.46575342465752</v>
      </c>
      <c r="AT689" s="1406">
        <v>30.587484035759896</v>
      </c>
      <c r="AU689" s="1406">
        <v>8.3801326125369585E-2</v>
      </c>
      <c r="AV689" s="1406">
        <v>1.3213581477412017</v>
      </c>
      <c r="AW689" s="1406">
        <v>3.6201593088800049E-3</v>
      </c>
      <c r="AX689" s="1405" t="s">
        <v>407</v>
      </c>
      <c r="AY689" s="1404">
        <v>0</v>
      </c>
      <c r="AZ689" s="1405" t="s">
        <v>407</v>
      </c>
      <c r="BA689" s="1405" t="s">
        <v>407</v>
      </c>
      <c r="BB689" s="1408"/>
      <c r="BC689" s="1408"/>
      <c r="BD689" s="1404">
        <v>0</v>
      </c>
      <c r="BE689" s="1405" t="s">
        <v>407</v>
      </c>
      <c r="BF689" s="1405" t="s">
        <v>407</v>
      </c>
      <c r="BG689" s="1404">
        <v>0</v>
      </c>
      <c r="BH689" s="1405" t="s">
        <v>407</v>
      </c>
      <c r="BI689" s="1405" t="s">
        <v>407</v>
      </c>
      <c r="BJ689" s="1404">
        <v>0</v>
      </c>
      <c r="BK689" s="1404">
        <v>0</v>
      </c>
      <c r="BL689" s="1404">
        <v>0</v>
      </c>
      <c r="BM689" s="1404">
        <v>0</v>
      </c>
      <c r="BN689" s="1408"/>
      <c r="BO689" s="1404">
        <v>0</v>
      </c>
      <c r="BP689" s="1405" t="s">
        <v>407</v>
      </c>
      <c r="BQ689" s="1405" t="s">
        <v>407</v>
      </c>
      <c r="BR689" s="1404">
        <v>1</v>
      </c>
      <c r="BS689" s="1405" t="s">
        <v>751</v>
      </c>
      <c r="BT689" s="1405" t="s">
        <v>407</v>
      </c>
      <c r="BU689" s="1405" t="s">
        <v>407</v>
      </c>
      <c r="BV689" s="1405" t="s">
        <v>407</v>
      </c>
      <c r="BW689" s="1404">
        <v>1</v>
      </c>
      <c r="BX689" s="1405" t="s">
        <v>962</v>
      </c>
      <c r="BY689" s="1405" t="s">
        <v>407</v>
      </c>
      <c r="BZ689" s="1405" t="s">
        <v>407</v>
      </c>
      <c r="CA689" s="1404">
        <v>0</v>
      </c>
      <c r="CB689" s="1405" t="s">
        <v>407</v>
      </c>
      <c r="CC689" s="1405" t="s">
        <v>677</v>
      </c>
      <c r="CD689" s="1404" t="b">
        <v>0</v>
      </c>
      <c r="CE689" s="1404" t="b">
        <v>0</v>
      </c>
      <c r="CF689" s="1404" t="b">
        <v>0</v>
      </c>
      <c r="CG689" s="1404" t="b">
        <v>0</v>
      </c>
      <c r="CH689" s="1404" t="b">
        <v>0</v>
      </c>
      <c r="CI689" s="1404" t="b">
        <v>0</v>
      </c>
      <c r="CJ689" s="1404" t="b">
        <v>1</v>
      </c>
      <c r="CK689" s="1404" t="b">
        <v>0</v>
      </c>
      <c r="CL689" s="1404" t="b">
        <v>0</v>
      </c>
      <c r="CM689" s="1405" t="s">
        <v>698</v>
      </c>
      <c r="CN689" s="1408"/>
      <c r="CO689" s="1408"/>
      <c r="CP689" s="1408"/>
      <c r="CQ689" s="1404">
        <v>1</v>
      </c>
      <c r="CR689" s="1408"/>
      <c r="CS689" s="1404">
        <v>1</v>
      </c>
      <c r="CT689" s="1405" t="s">
        <v>407</v>
      </c>
      <c r="CU689" s="1408"/>
    </row>
    <row r="690" spans="1:99" hidden="1" x14ac:dyDescent="0.2">
      <c r="A690" s="1404">
        <v>2024</v>
      </c>
      <c r="B690" s="1405" t="s">
        <v>179</v>
      </c>
      <c r="C690" s="1405" t="s">
        <v>1043</v>
      </c>
      <c r="D690" s="1406">
        <v>1</v>
      </c>
      <c r="E690" s="1406">
        <v>0</v>
      </c>
      <c r="F690" s="1405" t="s">
        <v>75</v>
      </c>
      <c r="G690" s="1407" t="s">
        <v>737</v>
      </c>
      <c r="H690" s="1405" t="s">
        <v>407</v>
      </c>
      <c r="I690" s="1405" t="s">
        <v>694</v>
      </c>
      <c r="J690" s="1405" t="s">
        <v>303</v>
      </c>
      <c r="K690" s="1405" t="s">
        <v>766</v>
      </c>
      <c r="L690" s="1405" t="s">
        <v>407</v>
      </c>
      <c r="M690" s="1405" t="s">
        <v>407</v>
      </c>
      <c r="N690" s="1408"/>
      <c r="O690" s="1407">
        <v>126</v>
      </c>
      <c r="P690" s="1405" t="s">
        <v>695</v>
      </c>
      <c r="Q690" s="1405" t="s">
        <v>474</v>
      </c>
      <c r="R690" s="1409">
        <v>12336</v>
      </c>
      <c r="S690" s="1409">
        <v>5844</v>
      </c>
      <c r="T690" s="1409">
        <v>864</v>
      </c>
      <c r="U690" s="1407">
        <v>13768</v>
      </c>
      <c r="V690" s="1405" t="s">
        <v>696</v>
      </c>
      <c r="W690" s="1405" t="s">
        <v>738</v>
      </c>
      <c r="X690" s="1405" t="s">
        <v>739</v>
      </c>
      <c r="Y690" s="1405" t="s">
        <v>407</v>
      </c>
      <c r="Z690" s="1404">
        <v>1</v>
      </c>
      <c r="AA690" s="1404">
        <v>0</v>
      </c>
      <c r="AB690" s="1408"/>
      <c r="AC690" s="1408"/>
      <c r="AD690" s="1408"/>
      <c r="AE690" s="1408"/>
      <c r="AF690" s="1408"/>
      <c r="AG690" s="1408"/>
      <c r="AH690" s="1408"/>
      <c r="AI690" s="1406">
        <v>0</v>
      </c>
      <c r="AJ690" s="1408"/>
      <c r="AK690" s="1408"/>
      <c r="AL690" s="1408"/>
      <c r="AM690" s="1408"/>
      <c r="AN690" s="1408"/>
      <c r="AO690" s="1408"/>
      <c r="AP690" s="1408"/>
      <c r="AQ690" s="1406">
        <v>53880</v>
      </c>
      <c r="AR690" s="1404" t="s">
        <v>407</v>
      </c>
      <c r="AS690" s="1406">
        <v>147.61643835616439</v>
      </c>
      <c r="AT690" s="1406">
        <v>4.3677042801556416</v>
      </c>
      <c r="AU690" s="1406">
        <v>1.1966313096316827E-2</v>
      </c>
      <c r="AV690" s="1406">
        <v>3.0749712906492026</v>
      </c>
      <c r="AW690" s="1406">
        <v>8.424578878490966E-3</v>
      </c>
      <c r="AX690" s="1405" t="s">
        <v>407</v>
      </c>
      <c r="AY690" s="1404">
        <v>0</v>
      </c>
      <c r="AZ690" s="1405" t="s">
        <v>407</v>
      </c>
      <c r="BA690" s="1405" t="s">
        <v>407</v>
      </c>
      <c r="BB690" s="1408"/>
      <c r="BC690" s="1408"/>
      <c r="BD690" s="1404">
        <v>0</v>
      </c>
      <c r="BE690" s="1405" t="s">
        <v>407</v>
      </c>
      <c r="BF690" s="1405" t="s">
        <v>407</v>
      </c>
      <c r="BG690" s="1404">
        <v>0</v>
      </c>
      <c r="BH690" s="1405" t="s">
        <v>407</v>
      </c>
      <c r="BI690" s="1405" t="s">
        <v>407</v>
      </c>
      <c r="BJ690" s="1404">
        <v>0</v>
      </c>
      <c r="BK690" s="1404">
        <v>0</v>
      </c>
      <c r="BL690" s="1404">
        <v>0</v>
      </c>
      <c r="BM690" s="1404">
        <v>0</v>
      </c>
      <c r="BN690" s="1408"/>
      <c r="BO690" s="1404">
        <v>0</v>
      </c>
      <c r="BP690" s="1405" t="s">
        <v>407</v>
      </c>
      <c r="BQ690" s="1405" t="s">
        <v>407</v>
      </c>
      <c r="BR690" s="1404">
        <v>1</v>
      </c>
      <c r="BS690" s="1405" t="s">
        <v>751</v>
      </c>
      <c r="BT690" s="1405" t="s">
        <v>407</v>
      </c>
      <c r="BU690" s="1405" t="s">
        <v>407</v>
      </c>
      <c r="BV690" s="1405" t="s">
        <v>1044</v>
      </c>
      <c r="BW690" s="1404">
        <v>1</v>
      </c>
      <c r="BX690" s="1405" t="s">
        <v>243</v>
      </c>
      <c r="BY690" s="1405" t="s">
        <v>1400</v>
      </c>
      <c r="BZ690" s="1405" t="s">
        <v>407</v>
      </c>
      <c r="CA690" s="1404">
        <v>0</v>
      </c>
      <c r="CB690" s="1405" t="s">
        <v>407</v>
      </c>
      <c r="CC690" s="1405" t="s">
        <v>677</v>
      </c>
      <c r="CD690" s="1404" t="b">
        <v>0</v>
      </c>
      <c r="CE690" s="1404" t="b">
        <v>0</v>
      </c>
      <c r="CF690" s="1404" t="b">
        <v>0</v>
      </c>
      <c r="CG690" s="1404" t="b">
        <v>0</v>
      </c>
      <c r="CH690" s="1404" t="b">
        <v>0</v>
      </c>
      <c r="CI690" s="1404" t="b">
        <v>0</v>
      </c>
      <c r="CJ690" s="1404" t="b">
        <v>1</v>
      </c>
      <c r="CK690" s="1404" t="b">
        <v>0</v>
      </c>
      <c r="CL690" s="1404" t="b">
        <v>0</v>
      </c>
      <c r="CM690" s="1405" t="s">
        <v>698</v>
      </c>
      <c r="CN690" s="1408"/>
      <c r="CO690" s="1408"/>
      <c r="CP690" s="1408"/>
      <c r="CQ690" s="1404">
        <v>1</v>
      </c>
      <c r="CR690" s="1404">
        <v>0</v>
      </c>
      <c r="CS690" s="1404">
        <v>1</v>
      </c>
      <c r="CT690" s="1405" t="s">
        <v>407</v>
      </c>
      <c r="CU690" s="1408"/>
    </row>
    <row r="691" spans="1:99" hidden="1" x14ac:dyDescent="0.2">
      <c r="A691" s="1404">
        <v>2024</v>
      </c>
      <c r="B691" s="1405" t="s">
        <v>179</v>
      </c>
      <c r="C691" s="1405" t="s">
        <v>1046</v>
      </c>
      <c r="D691" s="1406">
        <v>1</v>
      </c>
      <c r="E691" s="1406">
        <v>0</v>
      </c>
      <c r="F691" s="1405" t="s">
        <v>1011</v>
      </c>
      <c r="G691" s="1407" t="s">
        <v>737</v>
      </c>
      <c r="H691" s="1405" t="s">
        <v>407</v>
      </c>
      <c r="I691" s="1405" t="s">
        <v>694</v>
      </c>
      <c r="J691" s="1405" t="s">
        <v>303</v>
      </c>
      <c r="K691" s="1405" t="s">
        <v>778</v>
      </c>
      <c r="L691" s="1405" t="s">
        <v>407</v>
      </c>
      <c r="M691" s="1405" t="s">
        <v>407</v>
      </c>
      <c r="N691" s="1408"/>
      <c r="O691" s="1407">
        <v>126</v>
      </c>
      <c r="P691" s="1405" t="s">
        <v>695</v>
      </c>
      <c r="Q691" s="1405" t="s">
        <v>474</v>
      </c>
      <c r="R691" s="1409">
        <v>18525</v>
      </c>
      <c r="S691" s="1409">
        <v>7363</v>
      </c>
      <c r="T691" s="1409">
        <v>813</v>
      </c>
      <c r="U691" s="1407">
        <v>23367</v>
      </c>
      <c r="V691" s="1405" t="s">
        <v>696</v>
      </c>
      <c r="W691" s="1405" t="s">
        <v>1012</v>
      </c>
      <c r="X691" s="1405" t="s">
        <v>407</v>
      </c>
      <c r="Y691" s="1405" t="s">
        <v>407</v>
      </c>
      <c r="Z691" s="1404">
        <v>1</v>
      </c>
      <c r="AA691" s="1404">
        <v>0</v>
      </c>
      <c r="AB691" s="1408"/>
      <c r="AC691" s="1408"/>
      <c r="AD691" s="1408"/>
      <c r="AE691" s="1408"/>
      <c r="AF691" s="1408"/>
      <c r="AG691" s="1406">
        <v>0</v>
      </c>
      <c r="AH691" s="1408"/>
      <c r="AI691" s="1406">
        <v>0</v>
      </c>
      <c r="AJ691" s="1408"/>
      <c r="AK691" s="1408"/>
      <c r="AL691" s="1408"/>
      <c r="AM691" s="1408"/>
      <c r="AN691" s="1408"/>
      <c r="AO691" s="1406">
        <v>225330</v>
      </c>
      <c r="AP691" s="1408"/>
      <c r="AQ691" s="1406">
        <v>225330</v>
      </c>
      <c r="AR691" s="1404" t="s">
        <v>407</v>
      </c>
      <c r="AS691" s="1406">
        <v>617.34246575342468</v>
      </c>
      <c r="AT691" s="1406">
        <v>12.163562753036437</v>
      </c>
      <c r="AU691" s="1406">
        <v>3.3324829460373802E-2</v>
      </c>
      <c r="AV691" s="1406">
        <v>2.0842104099237209</v>
      </c>
      <c r="AW691" s="1406">
        <v>5.7101655066403309E-3</v>
      </c>
      <c r="AX691" s="1405" t="s">
        <v>407</v>
      </c>
      <c r="AY691" s="1404">
        <v>1</v>
      </c>
      <c r="AZ691" s="1405" t="s">
        <v>751</v>
      </c>
      <c r="BA691" s="1405" t="s">
        <v>407</v>
      </c>
      <c r="BB691" s="1408"/>
      <c r="BC691" s="1408"/>
      <c r="BD691" s="1404">
        <v>0</v>
      </c>
      <c r="BE691" s="1405" t="s">
        <v>407</v>
      </c>
      <c r="BF691" s="1405" t="s">
        <v>407</v>
      </c>
      <c r="BG691" s="1404">
        <v>0</v>
      </c>
      <c r="BH691" s="1405" t="s">
        <v>407</v>
      </c>
      <c r="BI691" s="1405" t="s">
        <v>407</v>
      </c>
      <c r="BJ691" s="1404">
        <v>0</v>
      </c>
      <c r="BK691" s="1404">
        <v>0</v>
      </c>
      <c r="BL691" s="1404">
        <v>0</v>
      </c>
      <c r="BM691" s="1404">
        <v>0</v>
      </c>
      <c r="BN691" s="1408"/>
      <c r="BO691" s="1404">
        <v>0</v>
      </c>
      <c r="BP691" s="1405" t="s">
        <v>407</v>
      </c>
      <c r="BQ691" s="1405" t="s">
        <v>407</v>
      </c>
      <c r="BR691" s="1404">
        <v>0</v>
      </c>
      <c r="BS691" s="1405" t="s">
        <v>407</v>
      </c>
      <c r="BT691" s="1405" t="s">
        <v>407</v>
      </c>
      <c r="BU691" s="1405" t="s">
        <v>407</v>
      </c>
      <c r="BV691" s="1405" t="s">
        <v>1170</v>
      </c>
      <c r="BW691" s="1404">
        <v>0</v>
      </c>
      <c r="BX691" s="1405" t="s">
        <v>407</v>
      </c>
      <c r="BY691" s="1405" t="s">
        <v>407</v>
      </c>
      <c r="BZ691" s="1405" t="s">
        <v>407</v>
      </c>
      <c r="CA691" s="1404">
        <v>0</v>
      </c>
      <c r="CB691" s="1405" t="s">
        <v>677</v>
      </c>
      <c r="CC691" s="1405" t="s">
        <v>677</v>
      </c>
      <c r="CD691" s="1404" t="b">
        <v>0</v>
      </c>
      <c r="CE691" s="1404" t="b">
        <v>0</v>
      </c>
      <c r="CF691" s="1404" t="b">
        <v>0</v>
      </c>
      <c r="CG691" s="1404" t="b">
        <v>0</v>
      </c>
      <c r="CH691" s="1404" t="b">
        <v>0</v>
      </c>
      <c r="CI691" s="1404" t="b">
        <v>0</v>
      </c>
      <c r="CJ691" s="1404" t="b">
        <v>1</v>
      </c>
      <c r="CK691" s="1404" t="b">
        <v>0</v>
      </c>
      <c r="CL691" s="1404" t="b">
        <v>0</v>
      </c>
      <c r="CM691" s="1405" t="s">
        <v>750</v>
      </c>
      <c r="CN691" s="1408"/>
      <c r="CO691" s="1408"/>
      <c r="CP691" s="1408"/>
      <c r="CQ691" s="1404">
        <v>1</v>
      </c>
      <c r="CR691" s="1408"/>
      <c r="CS691" s="1404">
        <v>1</v>
      </c>
      <c r="CT691" s="1405" t="s">
        <v>407</v>
      </c>
      <c r="CU691" s="1408"/>
    </row>
    <row r="692" spans="1:99" hidden="1" x14ac:dyDescent="0.2">
      <c r="A692" s="1404">
        <v>2024</v>
      </c>
      <c r="B692" s="1405" t="s">
        <v>179</v>
      </c>
      <c r="C692" s="1405" t="s">
        <v>1047</v>
      </c>
      <c r="D692" s="1406">
        <v>1</v>
      </c>
      <c r="E692" s="1406">
        <v>0</v>
      </c>
      <c r="F692" s="1405" t="s">
        <v>75</v>
      </c>
      <c r="G692" s="1407" t="s">
        <v>737</v>
      </c>
      <c r="H692" s="1405" t="s">
        <v>407</v>
      </c>
      <c r="I692" s="1405" t="s">
        <v>694</v>
      </c>
      <c r="J692" s="1405" t="s">
        <v>303</v>
      </c>
      <c r="K692" s="1405" t="s">
        <v>1048</v>
      </c>
      <c r="L692" s="1405" t="s">
        <v>407</v>
      </c>
      <c r="M692" s="1405" t="s">
        <v>407</v>
      </c>
      <c r="N692" s="1408"/>
      <c r="O692" s="1407">
        <v>126</v>
      </c>
      <c r="P692" s="1405" t="s">
        <v>695</v>
      </c>
      <c r="Q692" s="1405" t="s">
        <v>474</v>
      </c>
      <c r="R692" s="1409">
        <v>5029</v>
      </c>
      <c r="S692" s="1409">
        <v>2094</v>
      </c>
      <c r="T692" s="1409">
        <v>242</v>
      </c>
      <c r="U692" s="1407">
        <v>13768</v>
      </c>
      <c r="V692" s="1405" t="s">
        <v>696</v>
      </c>
      <c r="W692" s="1405" t="s">
        <v>738</v>
      </c>
      <c r="X692" s="1405" t="s">
        <v>739</v>
      </c>
      <c r="Y692" s="1405" t="s">
        <v>407</v>
      </c>
      <c r="Z692" s="1404">
        <v>1</v>
      </c>
      <c r="AA692" s="1404">
        <v>0</v>
      </c>
      <c r="AB692" s="1408"/>
      <c r="AC692" s="1408"/>
      <c r="AD692" s="1408"/>
      <c r="AE692" s="1408"/>
      <c r="AF692" s="1408"/>
      <c r="AG692" s="1408"/>
      <c r="AH692" s="1408"/>
      <c r="AI692" s="1406">
        <v>0</v>
      </c>
      <c r="AJ692" s="1408"/>
      <c r="AK692" s="1408"/>
      <c r="AL692" s="1408"/>
      <c r="AM692" s="1408"/>
      <c r="AN692" s="1408"/>
      <c r="AO692" s="1408"/>
      <c r="AP692" s="1408"/>
      <c r="AQ692" s="1406">
        <v>27080</v>
      </c>
      <c r="AR692" s="1404" t="s">
        <v>407</v>
      </c>
      <c r="AS692" s="1406">
        <v>74.191780821917803</v>
      </c>
      <c r="AT692" s="1406">
        <v>5.384768343607079</v>
      </c>
      <c r="AU692" s="1406">
        <v>1.4752789982485148E-2</v>
      </c>
      <c r="AV692" s="1406">
        <v>3.0749712906492026</v>
      </c>
      <c r="AW692" s="1406">
        <v>8.424578878490966E-3</v>
      </c>
      <c r="AX692" s="1405" t="s">
        <v>407</v>
      </c>
      <c r="AY692" s="1404">
        <v>0</v>
      </c>
      <c r="AZ692" s="1405" t="s">
        <v>407</v>
      </c>
      <c r="BA692" s="1405" t="s">
        <v>407</v>
      </c>
      <c r="BB692" s="1408"/>
      <c r="BC692" s="1408"/>
      <c r="BD692" s="1404">
        <v>0</v>
      </c>
      <c r="BE692" s="1405" t="s">
        <v>407</v>
      </c>
      <c r="BF692" s="1405" t="s">
        <v>407</v>
      </c>
      <c r="BG692" s="1404">
        <v>0</v>
      </c>
      <c r="BH692" s="1405" t="s">
        <v>407</v>
      </c>
      <c r="BI692" s="1405" t="s">
        <v>407</v>
      </c>
      <c r="BJ692" s="1404">
        <v>0</v>
      </c>
      <c r="BK692" s="1404">
        <v>0</v>
      </c>
      <c r="BL692" s="1404">
        <v>0</v>
      </c>
      <c r="BM692" s="1404">
        <v>0</v>
      </c>
      <c r="BN692" s="1408"/>
      <c r="BO692" s="1404">
        <v>0</v>
      </c>
      <c r="BP692" s="1405" t="s">
        <v>407</v>
      </c>
      <c r="BQ692" s="1405" t="s">
        <v>407</v>
      </c>
      <c r="BR692" s="1404">
        <v>1</v>
      </c>
      <c r="BS692" s="1405" t="s">
        <v>808</v>
      </c>
      <c r="BT692" s="1405" t="s">
        <v>407</v>
      </c>
      <c r="BU692" s="1405" t="s">
        <v>407</v>
      </c>
      <c r="BV692" s="1405" t="s">
        <v>890</v>
      </c>
      <c r="BW692" s="1404">
        <v>1</v>
      </c>
      <c r="BX692" s="1405" t="s">
        <v>859</v>
      </c>
      <c r="BY692" s="1405" t="s">
        <v>407</v>
      </c>
      <c r="BZ692" s="1405" t="s">
        <v>407</v>
      </c>
      <c r="CA692" s="1404">
        <v>0</v>
      </c>
      <c r="CB692" s="1405" t="s">
        <v>407</v>
      </c>
      <c r="CC692" s="1405" t="s">
        <v>677</v>
      </c>
      <c r="CD692" s="1404" t="b">
        <v>0</v>
      </c>
      <c r="CE692" s="1404" t="b">
        <v>0</v>
      </c>
      <c r="CF692" s="1404" t="b">
        <v>0</v>
      </c>
      <c r="CG692" s="1404" t="b">
        <v>0</v>
      </c>
      <c r="CH692" s="1404" t="b">
        <v>0</v>
      </c>
      <c r="CI692" s="1404" t="b">
        <v>0</v>
      </c>
      <c r="CJ692" s="1404" t="b">
        <v>1</v>
      </c>
      <c r="CK692" s="1404" t="b">
        <v>0</v>
      </c>
      <c r="CL692" s="1404" t="b">
        <v>0</v>
      </c>
      <c r="CM692" s="1405" t="s">
        <v>698</v>
      </c>
      <c r="CN692" s="1408"/>
      <c r="CO692" s="1408"/>
      <c r="CP692" s="1408"/>
      <c r="CQ692" s="1404">
        <v>1</v>
      </c>
      <c r="CR692" s="1408"/>
      <c r="CS692" s="1404">
        <v>1</v>
      </c>
      <c r="CT692" s="1405" t="s">
        <v>407</v>
      </c>
      <c r="CU692" s="1408"/>
    </row>
    <row r="693" spans="1:99" hidden="1" x14ac:dyDescent="0.2">
      <c r="A693" s="1404">
        <v>2024</v>
      </c>
      <c r="B693" s="1405" t="s">
        <v>178</v>
      </c>
      <c r="C693" s="1405" t="s">
        <v>899</v>
      </c>
      <c r="D693" s="1406">
        <v>1</v>
      </c>
      <c r="E693" s="1406">
        <v>0</v>
      </c>
      <c r="F693" s="1405" t="s">
        <v>75</v>
      </c>
      <c r="G693" s="1407" t="s">
        <v>737</v>
      </c>
      <c r="H693" s="1405" t="s">
        <v>407</v>
      </c>
      <c r="I693" s="1405" t="s">
        <v>694</v>
      </c>
      <c r="J693" s="1405" t="s">
        <v>298</v>
      </c>
      <c r="K693" s="1405" t="s">
        <v>718</v>
      </c>
      <c r="L693" s="1405" t="s">
        <v>407</v>
      </c>
      <c r="M693" s="1405" t="s">
        <v>407</v>
      </c>
      <c r="N693" s="1408"/>
      <c r="O693" s="1407">
        <v>126</v>
      </c>
      <c r="P693" s="1405" t="s">
        <v>695</v>
      </c>
      <c r="Q693" s="1405" t="s">
        <v>473</v>
      </c>
      <c r="R693" s="1409">
        <v>8825</v>
      </c>
      <c r="S693" s="1409">
        <v>4586</v>
      </c>
      <c r="T693" s="1409">
        <v>609</v>
      </c>
      <c r="U693" s="1407">
        <v>13768</v>
      </c>
      <c r="V693" s="1405" t="s">
        <v>696</v>
      </c>
      <c r="W693" s="1405" t="s">
        <v>738</v>
      </c>
      <c r="X693" s="1405" t="s">
        <v>739</v>
      </c>
      <c r="Y693" s="1405" t="s">
        <v>407</v>
      </c>
      <c r="Z693" s="1404">
        <v>1</v>
      </c>
      <c r="AA693" s="1404">
        <v>0</v>
      </c>
      <c r="AB693" s="1408"/>
      <c r="AC693" s="1408"/>
      <c r="AD693" s="1408"/>
      <c r="AE693" s="1408"/>
      <c r="AF693" s="1408"/>
      <c r="AG693" s="1408"/>
      <c r="AH693" s="1408"/>
      <c r="AI693" s="1406">
        <v>0</v>
      </c>
      <c r="AJ693" s="1408"/>
      <c r="AK693" s="1408"/>
      <c r="AL693" s="1408"/>
      <c r="AM693" s="1408"/>
      <c r="AN693" s="1408"/>
      <c r="AO693" s="1408"/>
      <c r="AP693" s="1408"/>
      <c r="AQ693" s="1406">
        <v>24465</v>
      </c>
      <c r="AR693" s="1404" t="s">
        <v>407</v>
      </c>
      <c r="AS693" s="1406">
        <v>67.027397260273972</v>
      </c>
      <c r="AT693" s="1406">
        <v>2.7722379603399432</v>
      </c>
      <c r="AU693" s="1406">
        <v>7.5951724940820364E-3</v>
      </c>
      <c r="AV693" s="1406">
        <v>4.2901264262979613</v>
      </c>
      <c r="AW693" s="1406">
        <v>1.1753771030953318E-2</v>
      </c>
      <c r="AX693" s="1405" t="s">
        <v>407</v>
      </c>
      <c r="AY693" s="1404">
        <v>0</v>
      </c>
      <c r="AZ693" s="1405" t="s">
        <v>407</v>
      </c>
      <c r="BA693" s="1405" t="s">
        <v>407</v>
      </c>
      <c r="BB693" s="1408"/>
      <c r="BC693" s="1408"/>
      <c r="BD693" s="1404">
        <v>0</v>
      </c>
      <c r="BE693" s="1405" t="s">
        <v>407</v>
      </c>
      <c r="BF693" s="1405" t="s">
        <v>407</v>
      </c>
      <c r="BG693" s="1404">
        <v>0</v>
      </c>
      <c r="BH693" s="1405" t="s">
        <v>407</v>
      </c>
      <c r="BI693" s="1405" t="s">
        <v>407</v>
      </c>
      <c r="BJ693" s="1404">
        <v>0</v>
      </c>
      <c r="BK693" s="1404">
        <v>0</v>
      </c>
      <c r="BL693" s="1404">
        <v>0</v>
      </c>
      <c r="BM693" s="1404">
        <v>0</v>
      </c>
      <c r="BN693" s="1408"/>
      <c r="BO693" s="1404">
        <v>0</v>
      </c>
      <c r="BP693" s="1405" t="s">
        <v>407</v>
      </c>
      <c r="BQ693" s="1405" t="s">
        <v>407</v>
      </c>
      <c r="BR693" s="1404">
        <v>1</v>
      </c>
      <c r="BS693" s="1405" t="s">
        <v>751</v>
      </c>
      <c r="BT693" s="1405" t="s">
        <v>407</v>
      </c>
      <c r="BU693" s="1405" t="s">
        <v>407</v>
      </c>
      <c r="BV693" s="1405" t="s">
        <v>1379</v>
      </c>
      <c r="BW693" s="1404">
        <v>1</v>
      </c>
      <c r="BX693" s="1405" t="s">
        <v>962</v>
      </c>
      <c r="BY693" s="1405" t="s">
        <v>407</v>
      </c>
      <c r="BZ693" s="1405" t="s">
        <v>407</v>
      </c>
      <c r="CA693" s="1404">
        <v>0</v>
      </c>
      <c r="CB693" s="1405" t="s">
        <v>407</v>
      </c>
      <c r="CC693" s="1405" t="s">
        <v>677</v>
      </c>
      <c r="CD693" s="1404" t="b">
        <v>0</v>
      </c>
      <c r="CE693" s="1404" t="b">
        <v>0</v>
      </c>
      <c r="CF693" s="1404" t="b">
        <v>0</v>
      </c>
      <c r="CG693" s="1404" t="b">
        <v>0</v>
      </c>
      <c r="CH693" s="1404" t="b">
        <v>0</v>
      </c>
      <c r="CI693" s="1404" t="b">
        <v>0</v>
      </c>
      <c r="CJ693" s="1404" t="b">
        <v>1</v>
      </c>
      <c r="CK693" s="1404" t="b">
        <v>0</v>
      </c>
      <c r="CL693" s="1404" t="b">
        <v>0</v>
      </c>
      <c r="CM693" s="1405" t="s">
        <v>698</v>
      </c>
      <c r="CN693" s="1408"/>
      <c r="CO693" s="1408"/>
      <c r="CP693" s="1408"/>
      <c r="CQ693" s="1404">
        <v>1</v>
      </c>
      <c r="CR693" s="1408"/>
      <c r="CS693" s="1404">
        <v>1</v>
      </c>
      <c r="CT693" s="1405" t="s">
        <v>407</v>
      </c>
      <c r="CU693" s="1408"/>
    </row>
    <row r="694" spans="1:99" hidden="1" x14ac:dyDescent="0.2">
      <c r="A694" s="1404">
        <v>2024</v>
      </c>
      <c r="B694" s="1405" t="s">
        <v>179</v>
      </c>
      <c r="C694" s="1405" t="s">
        <v>1421</v>
      </c>
      <c r="D694" s="1406">
        <v>1</v>
      </c>
      <c r="E694" s="1406">
        <v>0</v>
      </c>
      <c r="F694" s="1405" t="s">
        <v>1011</v>
      </c>
      <c r="G694" s="1407" t="s">
        <v>737</v>
      </c>
      <c r="H694" s="1405" t="s">
        <v>407</v>
      </c>
      <c r="I694" s="1405" t="s">
        <v>694</v>
      </c>
      <c r="J694" s="1405" t="s">
        <v>303</v>
      </c>
      <c r="K694" s="1405" t="s">
        <v>1422</v>
      </c>
      <c r="L694" s="1405" t="s">
        <v>407</v>
      </c>
      <c r="M694" s="1405" t="s">
        <v>407</v>
      </c>
      <c r="N694" s="1408"/>
      <c r="O694" s="1407">
        <v>126</v>
      </c>
      <c r="P694" s="1405" t="s">
        <v>695</v>
      </c>
      <c r="Q694" s="1405" t="s">
        <v>474</v>
      </c>
      <c r="R694" s="1409">
        <v>5194</v>
      </c>
      <c r="S694" s="1409">
        <v>2214</v>
      </c>
      <c r="T694" s="1409">
        <v>243</v>
      </c>
      <c r="U694" s="1407">
        <v>23367</v>
      </c>
      <c r="V694" s="1405" t="s">
        <v>696</v>
      </c>
      <c r="W694" s="1405" t="s">
        <v>1012</v>
      </c>
      <c r="X694" s="1405" t="s">
        <v>407</v>
      </c>
      <c r="Y694" s="1405" t="s">
        <v>407</v>
      </c>
      <c r="Z694" s="1404">
        <v>1</v>
      </c>
      <c r="AA694" s="1404">
        <v>0</v>
      </c>
      <c r="AB694" s="1408"/>
      <c r="AC694" s="1408"/>
      <c r="AD694" s="1408"/>
      <c r="AE694" s="1408"/>
      <c r="AF694" s="1408"/>
      <c r="AG694" s="1406">
        <v>0</v>
      </c>
      <c r="AH694" s="1408"/>
      <c r="AI694" s="1406">
        <v>0</v>
      </c>
      <c r="AJ694" s="1408"/>
      <c r="AK694" s="1408"/>
      <c r="AL694" s="1408"/>
      <c r="AM694" s="1408"/>
      <c r="AN694" s="1408"/>
      <c r="AO694" s="1406">
        <v>5070</v>
      </c>
      <c r="AP694" s="1408"/>
      <c r="AQ694" s="1406">
        <v>5070</v>
      </c>
      <c r="AR694" s="1404" t="s">
        <v>407</v>
      </c>
      <c r="AS694" s="1406">
        <v>13.890410958904109</v>
      </c>
      <c r="AT694" s="1406">
        <v>0.97612629957643438</v>
      </c>
      <c r="AU694" s="1406">
        <v>2.6743186289765325E-3</v>
      </c>
      <c r="AV694" s="1406">
        <v>2.0842104099237209</v>
      </c>
      <c r="AW694" s="1406">
        <v>5.7101655066403309E-3</v>
      </c>
      <c r="AX694" s="1405" t="s">
        <v>407</v>
      </c>
      <c r="AY694" s="1404">
        <v>1</v>
      </c>
      <c r="AZ694" s="1405" t="s">
        <v>751</v>
      </c>
      <c r="BA694" s="1405" t="s">
        <v>407</v>
      </c>
      <c r="BB694" s="1408"/>
      <c r="BC694" s="1408"/>
      <c r="BD694" s="1404">
        <v>0</v>
      </c>
      <c r="BE694" s="1405" t="s">
        <v>407</v>
      </c>
      <c r="BF694" s="1405" t="s">
        <v>407</v>
      </c>
      <c r="BG694" s="1404">
        <v>0</v>
      </c>
      <c r="BH694" s="1405" t="s">
        <v>407</v>
      </c>
      <c r="BI694" s="1405" t="s">
        <v>407</v>
      </c>
      <c r="BJ694" s="1404">
        <v>0</v>
      </c>
      <c r="BK694" s="1404">
        <v>0</v>
      </c>
      <c r="BL694" s="1404">
        <v>0</v>
      </c>
      <c r="BM694" s="1404">
        <v>0</v>
      </c>
      <c r="BN694" s="1408"/>
      <c r="BO694" s="1404">
        <v>0</v>
      </c>
      <c r="BP694" s="1405" t="s">
        <v>407</v>
      </c>
      <c r="BQ694" s="1405" t="s">
        <v>407</v>
      </c>
      <c r="BR694" s="1404">
        <v>0</v>
      </c>
      <c r="BS694" s="1405" t="s">
        <v>407</v>
      </c>
      <c r="BT694" s="1405" t="s">
        <v>407</v>
      </c>
      <c r="BU694" s="1405" t="s">
        <v>407</v>
      </c>
      <c r="BV694" s="1405" t="s">
        <v>1170</v>
      </c>
      <c r="BW694" s="1404">
        <v>0</v>
      </c>
      <c r="BX694" s="1405" t="s">
        <v>407</v>
      </c>
      <c r="BY694" s="1405" t="s">
        <v>407</v>
      </c>
      <c r="BZ694" s="1405" t="s">
        <v>407</v>
      </c>
      <c r="CA694" s="1404">
        <v>0</v>
      </c>
      <c r="CB694" s="1405" t="s">
        <v>677</v>
      </c>
      <c r="CC694" s="1405" t="s">
        <v>677</v>
      </c>
      <c r="CD694" s="1404" t="b">
        <v>0</v>
      </c>
      <c r="CE694" s="1404" t="b">
        <v>0</v>
      </c>
      <c r="CF694" s="1404" t="b">
        <v>0</v>
      </c>
      <c r="CG694" s="1404" t="b">
        <v>0</v>
      </c>
      <c r="CH694" s="1404" t="b">
        <v>0</v>
      </c>
      <c r="CI694" s="1404" t="b">
        <v>0</v>
      </c>
      <c r="CJ694" s="1404" t="b">
        <v>1</v>
      </c>
      <c r="CK694" s="1404" t="b">
        <v>0</v>
      </c>
      <c r="CL694" s="1404" t="b">
        <v>0</v>
      </c>
      <c r="CM694" s="1405" t="s">
        <v>750</v>
      </c>
      <c r="CN694" s="1408"/>
      <c r="CO694" s="1408"/>
      <c r="CP694" s="1408"/>
      <c r="CQ694" s="1404">
        <v>1</v>
      </c>
      <c r="CR694" s="1408"/>
      <c r="CS694" s="1404">
        <v>1</v>
      </c>
      <c r="CT694" s="1405" t="s">
        <v>407</v>
      </c>
      <c r="CU694" s="1408"/>
    </row>
    <row r="695" spans="1:99" hidden="1" x14ac:dyDescent="0.2">
      <c r="A695" s="1404">
        <v>2024</v>
      </c>
      <c r="B695" s="1405" t="s">
        <v>179</v>
      </c>
      <c r="C695" s="1405" t="s">
        <v>1058</v>
      </c>
      <c r="D695" s="1406">
        <v>1</v>
      </c>
      <c r="E695" s="1406">
        <v>0</v>
      </c>
      <c r="F695" s="1405" t="s">
        <v>1011</v>
      </c>
      <c r="G695" s="1407" t="s">
        <v>737</v>
      </c>
      <c r="H695" s="1405" t="s">
        <v>407</v>
      </c>
      <c r="I695" s="1405" t="s">
        <v>694</v>
      </c>
      <c r="J695" s="1405" t="s">
        <v>303</v>
      </c>
      <c r="K695" s="1405" t="s">
        <v>921</v>
      </c>
      <c r="L695" s="1405" t="s">
        <v>407</v>
      </c>
      <c r="M695" s="1405" t="s">
        <v>407</v>
      </c>
      <c r="N695" s="1408"/>
      <c r="O695" s="1407">
        <v>126</v>
      </c>
      <c r="P695" s="1405" t="s">
        <v>695</v>
      </c>
      <c r="Q695" s="1405" t="s">
        <v>474</v>
      </c>
      <c r="R695" s="1409">
        <v>26372</v>
      </c>
      <c r="S695" s="1409">
        <v>10769</v>
      </c>
      <c r="T695" s="1409">
        <v>1526</v>
      </c>
      <c r="U695" s="1407">
        <v>23367</v>
      </c>
      <c r="V695" s="1405" t="s">
        <v>696</v>
      </c>
      <c r="W695" s="1405" t="s">
        <v>1012</v>
      </c>
      <c r="X695" s="1405" t="s">
        <v>407</v>
      </c>
      <c r="Y695" s="1405" t="s">
        <v>407</v>
      </c>
      <c r="Z695" s="1404">
        <v>1</v>
      </c>
      <c r="AA695" s="1404">
        <v>0</v>
      </c>
      <c r="AB695" s="1408"/>
      <c r="AC695" s="1408"/>
      <c r="AD695" s="1408"/>
      <c r="AE695" s="1408"/>
      <c r="AF695" s="1408"/>
      <c r="AG695" s="1406">
        <v>0</v>
      </c>
      <c r="AH695" s="1408"/>
      <c r="AI695" s="1406">
        <v>0</v>
      </c>
      <c r="AJ695" s="1408"/>
      <c r="AK695" s="1408"/>
      <c r="AL695" s="1408"/>
      <c r="AM695" s="1408"/>
      <c r="AN695" s="1408"/>
      <c r="AO695" s="1406">
        <v>591015</v>
      </c>
      <c r="AP695" s="1408"/>
      <c r="AQ695" s="1406">
        <v>591015</v>
      </c>
      <c r="AR695" s="1404" t="s">
        <v>407</v>
      </c>
      <c r="AS695" s="1406">
        <v>1619.2191780821918</v>
      </c>
      <c r="AT695" s="1406">
        <v>22.410700743212498</v>
      </c>
      <c r="AU695" s="1406">
        <v>6.1399180118390406E-2</v>
      </c>
      <c r="AV695" s="1406">
        <v>2.0842104099237209</v>
      </c>
      <c r="AW695" s="1406">
        <v>5.7101655066403309E-3</v>
      </c>
      <c r="AX695" s="1405" t="s">
        <v>407</v>
      </c>
      <c r="AY695" s="1404">
        <v>1</v>
      </c>
      <c r="AZ695" s="1405" t="s">
        <v>751</v>
      </c>
      <c r="BA695" s="1405" t="s">
        <v>407</v>
      </c>
      <c r="BB695" s="1408"/>
      <c r="BC695" s="1408"/>
      <c r="BD695" s="1404">
        <v>0</v>
      </c>
      <c r="BE695" s="1405" t="s">
        <v>407</v>
      </c>
      <c r="BF695" s="1405" t="s">
        <v>407</v>
      </c>
      <c r="BG695" s="1404">
        <v>0</v>
      </c>
      <c r="BH695" s="1405" t="s">
        <v>407</v>
      </c>
      <c r="BI695" s="1405" t="s">
        <v>407</v>
      </c>
      <c r="BJ695" s="1404">
        <v>0</v>
      </c>
      <c r="BK695" s="1404">
        <v>0</v>
      </c>
      <c r="BL695" s="1404">
        <v>0</v>
      </c>
      <c r="BM695" s="1404">
        <v>0</v>
      </c>
      <c r="BN695" s="1408"/>
      <c r="BO695" s="1404">
        <v>0</v>
      </c>
      <c r="BP695" s="1405" t="s">
        <v>407</v>
      </c>
      <c r="BQ695" s="1405" t="s">
        <v>407</v>
      </c>
      <c r="BR695" s="1404">
        <v>0</v>
      </c>
      <c r="BS695" s="1405" t="s">
        <v>407</v>
      </c>
      <c r="BT695" s="1405" t="s">
        <v>407</v>
      </c>
      <c r="BU695" s="1405" t="s">
        <v>407</v>
      </c>
      <c r="BV695" s="1405" t="s">
        <v>1170</v>
      </c>
      <c r="BW695" s="1404">
        <v>0</v>
      </c>
      <c r="BX695" s="1405" t="s">
        <v>407</v>
      </c>
      <c r="BY695" s="1405" t="s">
        <v>407</v>
      </c>
      <c r="BZ695" s="1405" t="s">
        <v>407</v>
      </c>
      <c r="CA695" s="1404">
        <v>0</v>
      </c>
      <c r="CB695" s="1405" t="s">
        <v>677</v>
      </c>
      <c r="CC695" s="1405" t="s">
        <v>677</v>
      </c>
      <c r="CD695" s="1404" t="b">
        <v>0</v>
      </c>
      <c r="CE695" s="1404" t="b">
        <v>0</v>
      </c>
      <c r="CF695" s="1404" t="b">
        <v>0</v>
      </c>
      <c r="CG695" s="1404" t="b">
        <v>0</v>
      </c>
      <c r="CH695" s="1404" t="b">
        <v>0</v>
      </c>
      <c r="CI695" s="1404" t="b">
        <v>0</v>
      </c>
      <c r="CJ695" s="1404" t="b">
        <v>1</v>
      </c>
      <c r="CK695" s="1404" t="b">
        <v>0</v>
      </c>
      <c r="CL695" s="1404" t="b">
        <v>0</v>
      </c>
      <c r="CM695" s="1405" t="s">
        <v>750</v>
      </c>
      <c r="CN695" s="1408"/>
      <c r="CO695" s="1408"/>
      <c r="CP695" s="1408"/>
      <c r="CQ695" s="1404">
        <v>1</v>
      </c>
      <c r="CR695" s="1408"/>
      <c r="CS695" s="1404">
        <v>1</v>
      </c>
      <c r="CT695" s="1405" t="s">
        <v>407</v>
      </c>
      <c r="CU695" s="1408"/>
    </row>
    <row r="696" spans="1:99" hidden="1" x14ac:dyDescent="0.2">
      <c r="A696" s="1404">
        <v>2024</v>
      </c>
      <c r="B696" s="1405" t="s">
        <v>183</v>
      </c>
      <c r="C696" s="1405" t="s">
        <v>1275</v>
      </c>
      <c r="D696" s="1406">
        <v>1</v>
      </c>
      <c r="E696" s="1406">
        <v>0</v>
      </c>
      <c r="F696" s="1405" t="s">
        <v>75</v>
      </c>
      <c r="G696" s="1407" t="s">
        <v>737</v>
      </c>
      <c r="H696" s="1405" t="s">
        <v>407</v>
      </c>
      <c r="I696" s="1405" t="s">
        <v>694</v>
      </c>
      <c r="J696" s="1405" t="s">
        <v>319</v>
      </c>
      <c r="K696" s="1405" t="s">
        <v>871</v>
      </c>
      <c r="L696" s="1405" t="s">
        <v>407</v>
      </c>
      <c r="M696" s="1405" t="s">
        <v>407</v>
      </c>
      <c r="N696" s="1408"/>
      <c r="O696" s="1407">
        <v>126</v>
      </c>
      <c r="P696" s="1405" t="s">
        <v>695</v>
      </c>
      <c r="Q696" s="1405" t="s">
        <v>478</v>
      </c>
      <c r="R696" s="1409">
        <v>3391</v>
      </c>
      <c r="S696" s="1409">
        <v>1626</v>
      </c>
      <c r="T696" s="1409">
        <v>170</v>
      </c>
      <c r="U696" s="1407">
        <v>13768</v>
      </c>
      <c r="V696" s="1405" t="s">
        <v>696</v>
      </c>
      <c r="W696" s="1405" t="s">
        <v>738</v>
      </c>
      <c r="X696" s="1405" t="s">
        <v>739</v>
      </c>
      <c r="Y696" s="1405" t="s">
        <v>407</v>
      </c>
      <c r="Z696" s="1404">
        <v>1</v>
      </c>
      <c r="AA696" s="1404">
        <v>0</v>
      </c>
      <c r="AB696" s="1408"/>
      <c r="AC696" s="1408"/>
      <c r="AD696" s="1408"/>
      <c r="AE696" s="1408"/>
      <c r="AF696" s="1408"/>
      <c r="AG696" s="1408"/>
      <c r="AH696" s="1406">
        <v>0</v>
      </c>
      <c r="AI696" s="1406">
        <v>0</v>
      </c>
      <c r="AJ696" s="1408"/>
      <c r="AK696" s="1408"/>
      <c r="AL696" s="1408"/>
      <c r="AM696" s="1408"/>
      <c r="AN696" s="1408"/>
      <c r="AO696" s="1408"/>
      <c r="AP696" s="1406">
        <v>0</v>
      </c>
      <c r="AQ696" s="1406">
        <v>1297130</v>
      </c>
      <c r="AR696" s="1404" t="s">
        <v>407</v>
      </c>
      <c r="AS696" s="1406">
        <v>3553.7808219178082</v>
      </c>
      <c r="AT696" s="1406">
        <v>382.52138012385728</v>
      </c>
      <c r="AU696" s="1406">
        <v>1.0480037811612528</v>
      </c>
      <c r="AV696" s="1406">
        <v>6.4955499529175906</v>
      </c>
      <c r="AW696" s="1406">
        <v>1.7796027268267373E-2</v>
      </c>
      <c r="AX696" s="1405" t="s">
        <v>407</v>
      </c>
      <c r="AY696" s="1404">
        <v>0</v>
      </c>
      <c r="AZ696" s="1405" t="s">
        <v>407</v>
      </c>
      <c r="BA696" s="1405" t="s">
        <v>407</v>
      </c>
      <c r="BB696" s="1408"/>
      <c r="BC696" s="1408"/>
      <c r="BD696" s="1404">
        <v>0</v>
      </c>
      <c r="BE696" s="1405" t="s">
        <v>407</v>
      </c>
      <c r="BF696" s="1405" t="s">
        <v>407</v>
      </c>
      <c r="BG696" s="1404">
        <v>0</v>
      </c>
      <c r="BH696" s="1405" t="s">
        <v>407</v>
      </c>
      <c r="BI696" s="1405" t="s">
        <v>407</v>
      </c>
      <c r="BJ696" s="1404">
        <v>1</v>
      </c>
      <c r="BK696" s="1404">
        <v>0</v>
      </c>
      <c r="BL696" s="1404">
        <v>0</v>
      </c>
      <c r="BM696" s="1404">
        <v>0</v>
      </c>
      <c r="BN696" s="1408"/>
      <c r="BO696" s="1404">
        <v>0</v>
      </c>
      <c r="BP696" s="1405" t="s">
        <v>407</v>
      </c>
      <c r="BQ696" s="1405" t="s">
        <v>407</v>
      </c>
      <c r="BR696" s="1404">
        <v>0</v>
      </c>
      <c r="BS696" s="1405" t="s">
        <v>407</v>
      </c>
      <c r="BT696" s="1405" t="s">
        <v>407</v>
      </c>
      <c r="BU696" s="1405" t="s">
        <v>407</v>
      </c>
      <c r="BV696" s="1405" t="s">
        <v>407</v>
      </c>
      <c r="BW696" s="1404">
        <v>1</v>
      </c>
      <c r="BX696" s="1405" t="s">
        <v>1423</v>
      </c>
      <c r="BY696" s="1405" t="s">
        <v>407</v>
      </c>
      <c r="BZ696" s="1405" t="s">
        <v>407</v>
      </c>
      <c r="CA696" s="1404">
        <v>0</v>
      </c>
      <c r="CB696" s="1405" t="s">
        <v>407</v>
      </c>
      <c r="CC696" s="1405" t="s">
        <v>677</v>
      </c>
      <c r="CD696" s="1404" t="b">
        <v>0</v>
      </c>
      <c r="CE696" s="1404" t="b">
        <v>0</v>
      </c>
      <c r="CF696" s="1404" t="b">
        <v>0</v>
      </c>
      <c r="CG696" s="1404" t="b">
        <v>0</v>
      </c>
      <c r="CH696" s="1404" t="b">
        <v>0</v>
      </c>
      <c r="CI696" s="1404" t="b">
        <v>0</v>
      </c>
      <c r="CJ696" s="1404" t="b">
        <v>1</v>
      </c>
      <c r="CK696" s="1404" t="b">
        <v>0</v>
      </c>
      <c r="CL696" s="1404" t="b">
        <v>0</v>
      </c>
      <c r="CM696" s="1405" t="s">
        <v>698</v>
      </c>
      <c r="CN696" s="1408"/>
      <c r="CO696" s="1408"/>
      <c r="CP696" s="1408"/>
      <c r="CQ696" s="1404">
        <v>1</v>
      </c>
      <c r="CR696" s="1408"/>
      <c r="CS696" s="1404">
        <v>1</v>
      </c>
      <c r="CT696" s="1405" t="s">
        <v>407</v>
      </c>
      <c r="CU696" s="1408"/>
    </row>
    <row r="697" spans="1:99" hidden="1" x14ac:dyDescent="0.2">
      <c r="A697" s="1404">
        <v>2024</v>
      </c>
      <c r="B697" s="1405" t="s">
        <v>179</v>
      </c>
      <c r="C697" s="1405" t="s">
        <v>1063</v>
      </c>
      <c r="D697" s="1406">
        <v>1</v>
      </c>
      <c r="E697" s="1406">
        <v>0</v>
      </c>
      <c r="F697" s="1405" t="s">
        <v>75</v>
      </c>
      <c r="G697" s="1407" t="s">
        <v>737</v>
      </c>
      <c r="H697" s="1405" t="s">
        <v>407</v>
      </c>
      <c r="I697" s="1405" t="s">
        <v>694</v>
      </c>
      <c r="J697" s="1405" t="s">
        <v>303</v>
      </c>
      <c r="K697" s="1405" t="s">
        <v>745</v>
      </c>
      <c r="L697" s="1405" t="s">
        <v>407</v>
      </c>
      <c r="M697" s="1405" t="s">
        <v>407</v>
      </c>
      <c r="N697" s="1408"/>
      <c r="O697" s="1407">
        <v>126</v>
      </c>
      <c r="P697" s="1405" t="s">
        <v>695</v>
      </c>
      <c r="Q697" s="1405" t="s">
        <v>474</v>
      </c>
      <c r="R697" s="1409">
        <v>20390</v>
      </c>
      <c r="S697" s="1409">
        <v>8802</v>
      </c>
      <c r="T697" s="1409">
        <v>1032</v>
      </c>
      <c r="U697" s="1407">
        <v>13768</v>
      </c>
      <c r="V697" s="1405" t="s">
        <v>696</v>
      </c>
      <c r="W697" s="1405" t="s">
        <v>738</v>
      </c>
      <c r="X697" s="1405" t="s">
        <v>739</v>
      </c>
      <c r="Y697" s="1405" t="s">
        <v>407</v>
      </c>
      <c r="Z697" s="1404">
        <v>1</v>
      </c>
      <c r="AA697" s="1404">
        <v>0</v>
      </c>
      <c r="AB697" s="1408"/>
      <c r="AC697" s="1408"/>
      <c r="AD697" s="1408"/>
      <c r="AE697" s="1408"/>
      <c r="AF697" s="1408"/>
      <c r="AG697" s="1408"/>
      <c r="AH697" s="1408"/>
      <c r="AI697" s="1406">
        <v>0</v>
      </c>
      <c r="AJ697" s="1408"/>
      <c r="AK697" s="1408"/>
      <c r="AL697" s="1408"/>
      <c r="AM697" s="1408"/>
      <c r="AN697" s="1408"/>
      <c r="AO697" s="1408"/>
      <c r="AP697" s="1408"/>
      <c r="AQ697" s="1406">
        <v>192990</v>
      </c>
      <c r="AR697" s="1404" t="s">
        <v>407</v>
      </c>
      <c r="AS697" s="1406">
        <v>528.7397260273973</v>
      </c>
      <c r="AT697" s="1406">
        <v>9.4649337910740563</v>
      </c>
      <c r="AU697" s="1406">
        <v>2.5931325454997413E-2</v>
      </c>
      <c r="AV697" s="1406">
        <v>3.0749712906492026</v>
      </c>
      <c r="AW697" s="1406">
        <v>8.424578878490966E-3</v>
      </c>
      <c r="AX697" s="1405" t="s">
        <v>407</v>
      </c>
      <c r="AY697" s="1404">
        <v>0</v>
      </c>
      <c r="AZ697" s="1405" t="s">
        <v>407</v>
      </c>
      <c r="BA697" s="1405" t="s">
        <v>407</v>
      </c>
      <c r="BB697" s="1408"/>
      <c r="BC697" s="1408"/>
      <c r="BD697" s="1404">
        <v>0</v>
      </c>
      <c r="BE697" s="1405" t="s">
        <v>407</v>
      </c>
      <c r="BF697" s="1405" t="s">
        <v>407</v>
      </c>
      <c r="BG697" s="1404">
        <v>0</v>
      </c>
      <c r="BH697" s="1405" t="s">
        <v>407</v>
      </c>
      <c r="BI697" s="1405" t="s">
        <v>407</v>
      </c>
      <c r="BJ697" s="1404">
        <v>0</v>
      </c>
      <c r="BK697" s="1404">
        <v>0</v>
      </c>
      <c r="BL697" s="1404">
        <v>0</v>
      </c>
      <c r="BM697" s="1404">
        <v>0</v>
      </c>
      <c r="BN697" s="1408"/>
      <c r="BO697" s="1404">
        <v>0</v>
      </c>
      <c r="BP697" s="1405" t="s">
        <v>407</v>
      </c>
      <c r="BQ697" s="1405" t="s">
        <v>407</v>
      </c>
      <c r="BR697" s="1404">
        <v>1</v>
      </c>
      <c r="BS697" s="1405" t="s">
        <v>898</v>
      </c>
      <c r="BT697" s="1405" t="s">
        <v>407</v>
      </c>
      <c r="BU697" s="1405" t="s">
        <v>407</v>
      </c>
      <c r="BV697" s="1405" t="s">
        <v>407</v>
      </c>
      <c r="BW697" s="1404">
        <v>1</v>
      </c>
      <c r="BX697" s="1405" t="s">
        <v>1424</v>
      </c>
      <c r="BY697" s="1405" t="s">
        <v>407</v>
      </c>
      <c r="BZ697" s="1405" t="s">
        <v>407</v>
      </c>
      <c r="CA697" s="1404">
        <v>0</v>
      </c>
      <c r="CB697" s="1405" t="s">
        <v>407</v>
      </c>
      <c r="CC697" s="1405" t="s">
        <v>677</v>
      </c>
      <c r="CD697" s="1404" t="b">
        <v>0</v>
      </c>
      <c r="CE697" s="1404" t="b">
        <v>0</v>
      </c>
      <c r="CF697" s="1404" t="b">
        <v>0</v>
      </c>
      <c r="CG697" s="1404" t="b">
        <v>0</v>
      </c>
      <c r="CH697" s="1404" t="b">
        <v>0</v>
      </c>
      <c r="CI697" s="1404" t="b">
        <v>0</v>
      </c>
      <c r="CJ697" s="1404" t="b">
        <v>1</v>
      </c>
      <c r="CK697" s="1404" t="b">
        <v>0</v>
      </c>
      <c r="CL697" s="1404" t="b">
        <v>0</v>
      </c>
      <c r="CM697" s="1405" t="s">
        <v>698</v>
      </c>
      <c r="CN697" s="1408"/>
      <c r="CO697" s="1408"/>
      <c r="CP697" s="1408"/>
      <c r="CQ697" s="1404">
        <v>1</v>
      </c>
      <c r="CR697" s="1408"/>
      <c r="CS697" s="1404">
        <v>1</v>
      </c>
      <c r="CT697" s="1405" t="s">
        <v>407</v>
      </c>
      <c r="CU697" s="1408"/>
    </row>
    <row r="698" spans="1:99" hidden="1" x14ac:dyDescent="0.2">
      <c r="A698" s="1404">
        <v>2024</v>
      </c>
      <c r="B698" s="1405" t="s">
        <v>179</v>
      </c>
      <c r="C698" s="1405" t="s">
        <v>1276</v>
      </c>
      <c r="D698" s="1406">
        <v>1</v>
      </c>
      <c r="E698" s="1406">
        <v>0</v>
      </c>
      <c r="F698" s="1405" t="s">
        <v>75</v>
      </c>
      <c r="G698" s="1407" t="s">
        <v>737</v>
      </c>
      <c r="H698" s="1405" t="s">
        <v>407</v>
      </c>
      <c r="I698" s="1405" t="s">
        <v>694</v>
      </c>
      <c r="J698" s="1405" t="s">
        <v>303</v>
      </c>
      <c r="K698" s="1405" t="s">
        <v>947</v>
      </c>
      <c r="L698" s="1405" t="s">
        <v>407</v>
      </c>
      <c r="M698" s="1405" t="s">
        <v>407</v>
      </c>
      <c r="N698" s="1408"/>
      <c r="O698" s="1407">
        <v>126</v>
      </c>
      <c r="P698" s="1405" t="s">
        <v>695</v>
      </c>
      <c r="Q698" s="1405" t="s">
        <v>474</v>
      </c>
      <c r="R698" s="1409">
        <v>7100</v>
      </c>
      <c r="S698" s="1409">
        <v>3334</v>
      </c>
      <c r="T698" s="1409">
        <v>328</v>
      </c>
      <c r="U698" s="1407">
        <v>13768</v>
      </c>
      <c r="V698" s="1405" t="s">
        <v>696</v>
      </c>
      <c r="W698" s="1405" t="s">
        <v>738</v>
      </c>
      <c r="X698" s="1405" t="s">
        <v>739</v>
      </c>
      <c r="Y698" s="1405" t="s">
        <v>407</v>
      </c>
      <c r="Z698" s="1404">
        <v>1</v>
      </c>
      <c r="AA698" s="1404">
        <v>0</v>
      </c>
      <c r="AB698" s="1408"/>
      <c r="AC698" s="1408"/>
      <c r="AD698" s="1408"/>
      <c r="AE698" s="1408"/>
      <c r="AF698" s="1408"/>
      <c r="AG698" s="1408"/>
      <c r="AH698" s="1408"/>
      <c r="AI698" s="1406">
        <v>9540</v>
      </c>
      <c r="AJ698" s="1408"/>
      <c r="AK698" s="1408"/>
      <c r="AL698" s="1408"/>
      <c r="AM698" s="1408"/>
      <c r="AN698" s="1408"/>
      <c r="AO698" s="1408"/>
      <c r="AP698" s="1408"/>
      <c r="AQ698" s="1406">
        <v>16920</v>
      </c>
      <c r="AR698" s="1404" t="s">
        <v>407</v>
      </c>
      <c r="AS698" s="1406">
        <v>46.356164383561641</v>
      </c>
      <c r="AT698" s="1406">
        <v>2.3830985915492957</v>
      </c>
      <c r="AU698" s="1406">
        <v>6.5290372371213578E-3</v>
      </c>
      <c r="AV698" s="1406">
        <v>3.0749712906492026</v>
      </c>
      <c r="AW698" s="1406">
        <v>8.424578878490966E-3</v>
      </c>
      <c r="AX698" s="1405" t="s">
        <v>407</v>
      </c>
      <c r="AY698" s="1404">
        <v>0</v>
      </c>
      <c r="AZ698" s="1405" t="s">
        <v>407</v>
      </c>
      <c r="BA698" s="1405" t="s">
        <v>407</v>
      </c>
      <c r="BB698" s="1408"/>
      <c r="BC698" s="1408"/>
      <c r="BD698" s="1404">
        <v>0</v>
      </c>
      <c r="BE698" s="1405" t="s">
        <v>407</v>
      </c>
      <c r="BF698" s="1405" t="s">
        <v>407</v>
      </c>
      <c r="BG698" s="1404">
        <v>0</v>
      </c>
      <c r="BH698" s="1405" t="s">
        <v>407</v>
      </c>
      <c r="BI698" s="1405" t="s">
        <v>407</v>
      </c>
      <c r="BJ698" s="1404">
        <v>0</v>
      </c>
      <c r="BK698" s="1404">
        <v>0</v>
      </c>
      <c r="BL698" s="1404">
        <v>0</v>
      </c>
      <c r="BM698" s="1404">
        <v>0</v>
      </c>
      <c r="BN698" s="1408"/>
      <c r="BO698" s="1404">
        <v>0</v>
      </c>
      <c r="BP698" s="1405" t="s">
        <v>407</v>
      </c>
      <c r="BQ698" s="1405" t="s">
        <v>407</v>
      </c>
      <c r="BR698" s="1404">
        <v>1</v>
      </c>
      <c r="BS698" s="1405" t="s">
        <v>751</v>
      </c>
      <c r="BT698" s="1405" t="s">
        <v>407</v>
      </c>
      <c r="BU698" s="1405" t="s">
        <v>407</v>
      </c>
      <c r="BV698" s="1405" t="s">
        <v>1426</v>
      </c>
      <c r="BW698" s="1404">
        <v>1</v>
      </c>
      <c r="BX698" s="1405" t="s">
        <v>772</v>
      </c>
      <c r="BY698" s="1405" t="s">
        <v>407</v>
      </c>
      <c r="BZ698" s="1405" t="s">
        <v>407</v>
      </c>
      <c r="CA698" s="1404">
        <v>0</v>
      </c>
      <c r="CB698" s="1405" t="s">
        <v>407</v>
      </c>
      <c r="CC698" s="1405" t="s">
        <v>677</v>
      </c>
      <c r="CD698" s="1404" t="b">
        <v>0</v>
      </c>
      <c r="CE698" s="1404" t="b">
        <v>0</v>
      </c>
      <c r="CF698" s="1404" t="b">
        <v>0</v>
      </c>
      <c r="CG698" s="1404" t="b">
        <v>0</v>
      </c>
      <c r="CH698" s="1404" t="b">
        <v>0</v>
      </c>
      <c r="CI698" s="1404" t="b">
        <v>0</v>
      </c>
      <c r="CJ698" s="1404" t="b">
        <v>1</v>
      </c>
      <c r="CK698" s="1404" t="b">
        <v>0</v>
      </c>
      <c r="CL698" s="1404" t="b">
        <v>0</v>
      </c>
      <c r="CM698" s="1405" t="s">
        <v>698</v>
      </c>
      <c r="CN698" s="1408"/>
      <c r="CO698" s="1408"/>
      <c r="CP698" s="1408"/>
      <c r="CQ698" s="1404">
        <v>1</v>
      </c>
      <c r="CR698" s="1408"/>
      <c r="CS698" s="1404">
        <v>1</v>
      </c>
      <c r="CT698" s="1405" t="s">
        <v>407</v>
      </c>
      <c r="CU698" s="1408"/>
    </row>
    <row r="699" spans="1:99" hidden="1" x14ac:dyDescent="0.2">
      <c r="A699" s="1404">
        <v>2024</v>
      </c>
      <c r="B699" s="1405" t="s">
        <v>179</v>
      </c>
      <c r="C699" s="1405" t="s">
        <v>1169</v>
      </c>
      <c r="D699" s="1406">
        <v>1</v>
      </c>
      <c r="E699" s="1406">
        <v>0</v>
      </c>
      <c r="F699" s="1405" t="s">
        <v>75</v>
      </c>
      <c r="G699" s="1407" t="s">
        <v>737</v>
      </c>
      <c r="H699" s="1405" t="s">
        <v>407</v>
      </c>
      <c r="I699" s="1405" t="s">
        <v>694</v>
      </c>
      <c r="J699" s="1405" t="s">
        <v>303</v>
      </c>
      <c r="K699" s="1405" t="s">
        <v>799</v>
      </c>
      <c r="L699" s="1405" t="s">
        <v>407</v>
      </c>
      <c r="M699" s="1405" t="s">
        <v>407</v>
      </c>
      <c r="N699" s="1408"/>
      <c r="O699" s="1407">
        <v>126</v>
      </c>
      <c r="P699" s="1405" t="s">
        <v>695</v>
      </c>
      <c r="Q699" s="1405" t="s">
        <v>474</v>
      </c>
      <c r="R699" s="1409">
        <v>10327</v>
      </c>
      <c r="S699" s="1409">
        <v>7576</v>
      </c>
      <c r="T699" s="1409">
        <v>1324</v>
      </c>
      <c r="U699" s="1407">
        <v>13768</v>
      </c>
      <c r="V699" s="1405" t="s">
        <v>696</v>
      </c>
      <c r="W699" s="1405" t="s">
        <v>738</v>
      </c>
      <c r="X699" s="1405" t="s">
        <v>739</v>
      </c>
      <c r="Y699" s="1405" t="s">
        <v>407</v>
      </c>
      <c r="Z699" s="1404">
        <v>1</v>
      </c>
      <c r="AA699" s="1404">
        <v>0</v>
      </c>
      <c r="AB699" s="1408"/>
      <c r="AC699" s="1408"/>
      <c r="AD699" s="1408"/>
      <c r="AE699" s="1408"/>
      <c r="AF699" s="1408"/>
      <c r="AG699" s="1408"/>
      <c r="AH699" s="1408"/>
      <c r="AI699" s="1406">
        <v>0</v>
      </c>
      <c r="AJ699" s="1408"/>
      <c r="AK699" s="1408"/>
      <c r="AL699" s="1408"/>
      <c r="AM699" s="1408"/>
      <c r="AN699" s="1408"/>
      <c r="AO699" s="1408"/>
      <c r="AP699" s="1408"/>
      <c r="AQ699" s="1406">
        <v>5906</v>
      </c>
      <c r="AR699" s="1404" t="s">
        <v>407</v>
      </c>
      <c r="AS699" s="1406">
        <v>16.18082191780822</v>
      </c>
      <c r="AT699" s="1406">
        <v>0.57189890578096247</v>
      </c>
      <c r="AU699" s="1406">
        <v>1.5668463172081163E-3</v>
      </c>
      <c r="AV699" s="1406">
        <v>3.0749712906492026</v>
      </c>
      <c r="AW699" s="1406">
        <v>8.424578878490966E-3</v>
      </c>
      <c r="AX699" s="1405" t="s">
        <v>407</v>
      </c>
      <c r="AY699" s="1404">
        <v>0</v>
      </c>
      <c r="AZ699" s="1405" t="s">
        <v>407</v>
      </c>
      <c r="BA699" s="1405" t="s">
        <v>407</v>
      </c>
      <c r="BB699" s="1408"/>
      <c r="BC699" s="1408"/>
      <c r="BD699" s="1404">
        <v>0</v>
      </c>
      <c r="BE699" s="1405" t="s">
        <v>407</v>
      </c>
      <c r="BF699" s="1405" t="s">
        <v>407</v>
      </c>
      <c r="BG699" s="1404">
        <v>0</v>
      </c>
      <c r="BH699" s="1405" t="s">
        <v>407</v>
      </c>
      <c r="BI699" s="1405" t="s">
        <v>407</v>
      </c>
      <c r="BJ699" s="1404">
        <v>0</v>
      </c>
      <c r="BK699" s="1404">
        <v>0</v>
      </c>
      <c r="BL699" s="1404">
        <v>0</v>
      </c>
      <c r="BM699" s="1404">
        <v>0</v>
      </c>
      <c r="BN699" s="1408"/>
      <c r="BO699" s="1404">
        <v>0</v>
      </c>
      <c r="BP699" s="1405" t="s">
        <v>407</v>
      </c>
      <c r="BQ699" s="1405" t="s">
        <v>407</v>
      </c>
      <c r="BR699" s="1404">
        <v>1</v>
      </c>
      <c r="BS699" s="1405" t="s">
        <v>838</v>
      </c>
      <c r="BT699" s="1405" t="s">
        <v>407</v>
      </c>
      <c r="BU699" s="1405" t="s">
        <v>407</v>
      </c>
      <c r="BV699" s="1405" t="s">
        <v>407</v>
      </c>
      <c r="BW699" s="1404">
        <v>1</v>
      </c>
      <c r="BX699" s="1405" t="s">
        <v>1390</v>
      </c>
      <c r="BY699" s="1405" t="s">
        <v>407</v>
      </c>
      <c r="BZ699" s="1405" t="s">
        <v>407</v>
      </c>
      <c r="CA699" s="1404">
        <v>0</v>
      </c>
      <c r="CB699" s="1405" t="s">
        <v>407</v>
      </c>
      <c r="CC699" s="1405" t="s">
        <v>677</v>
      </c>
      <c r="CD699" s="1404" t="b">
        <v>0</v>
      </c>
      <c r="CE699" s="1404" t="b">
        <v>0</v>
      </c>
      <c r="CF699" s="1404" t="b">
        <v>0</v>
      </c>
      <c r="CG699" s="1404" t="b">
        <v>0</v>
      </c>
      <c r="CH699" s="1404" t="b">
        <v>0</v>
      </c>
      <c r="CI699" s="1404" t="b">
        <v>0</v>
      </c>
      <c r="CJ699" s="1404" t="b">
        <v>1</v>
      </c>
      <c r="CK699" s="1404" t="b">
        <v>0</v>
      </c>
      <c r="CL699" s="1404" t="b">
        <v>0</v>
      </c>
      <c r="CM699" s="1405" t="s">
        <v>698</v>
      </c>
      <c r="CN699" s="1408"/>
      <c r="CO699" s="1408"/>
      <c r="CP699" s="1408"/>
      <c r="CQ699" s="1404">
        <v>1</v>
      </c>
      <c r="CR699" s="1408"/>
      <c r="CS699" s="1404">
        <v>1</v>
      </c>
      <c r="CT699" s="1405" t="s">
        <v>407</v>
      </c>
      <c r="CU699" s="1408"/>
    </row>
    <row r="700" spans="1:99" hidden="1" x14ac:dyDescent="0.2">
      <c r="A700" s="1404">
        <v>2024</v>
      </c>
      <c r="B700" s="1405" t="s">
        <v>179</v>
      </c>
      <c r="C700" s="1405" t="s">
        <v>1064</v>
      </c>
      <c r="D700" s="1406">
        <v>1</v>
      </c>
      <c r="E700" s="1406">
        <v>0</v>
      </c>
      <c r="F700" s="1405" t="s">
        <v>75</v>
      </c>
      <c r="G700" s="1407" t="s">
        <v>737</v>
      </c>
      <c r="H700" s="1405" t="s">
        <v>407</v>
      </c>
      <c r="I700" s="1405" t="s">
        <v>694</v>
      </c>
      <c r="J700" s="1405" t="s">
        <v>303</v>
      </c>
      <c r="K700" s="1405" t="s">
        <v>940</v>
      </c>
      <c r="L700" s="1405" t="s">
        <v>407</v>
      </c>
      <c r="M700" s="1405" t="s">
        <v>407</v>
      </c>
      <c r="N700" s="1408"/>
      <c r="O700" s="1407">
        <v>126</v>
      </c>
      <c r="P700" s="1405" t="s">
        <v>695</v>
      </c>
      <c r="Q700" s="1405" t="s">
        <v>474</v>
      </c>
      <c r="R700" s="1409">
        <v>7023</v>
      </c>
      <c r="S700" s="1409">
        <v>2998</v>
      </c>
      <c r="T700" s="1409">
        <v>339</v>
      </c>
      <c r="U700" s="1407">
        <v>13768</v>
      </c>
      <c r="V700" s="1405" t="s">
        <v>696</v>
      </c>
      <c r="W700" s="1405" t="s">
        <v>738</v>
      </c>
      <c r="X700" s="1405" t="s">
        <v>739</v>
      </c>
      <c r="Y700" s="1405" t="s">
        <v>407</v>
      </c>
      <c r="Z700" s="1404">
        <v>1</v>
      </c>
      <c r="AA700" s="1404">
        <v>0</v>
      </c>
      <c r="AB700" s="1408"/>
      <c r="AC700" s="1408"/>
      <c r="AD700" s="1408"/>
      <c r="AE700" s="1408"/>
      <c r="AF700" s="1408"/>
      <c r="AG700" s="1408"/>
      <c r="AH700" s="1408"/>
      <c r="AI700" s="1406">
        <v>0</v>
      </c>
      <c r="AJ700" s="1408"/>
      <c r="AK700" s="1408"/>
      <c r="AL700" s="1408"/>
      <c r="AM700" s="1408"/>
      <c r="AN700" s="1408"/>
      <c r="AO700" s="1408"/>
      <c r="AP700" s="1408"/>
      <c r="AQ700" s="1406">
        <v>4000</v>
      </c>
      <c r="AR700" s="1404" t="s">
        <v>407</v>
      </c>
      <c r="AS700" s="1406">
        <v>10.95890410958904</v>
      </c>
      <c r="AT700" s="1406">
        <v>0.56955716930086853</v>
      </c>
      <c r="AU700" s="1406">
        <v>1.5604306008242972E-3</v>
      </c>
      <c r="AV700" s="1406">
        <v>3.0749712906492026</v>
      </c>
      <c r="AW700" s="1406">
        <v>8.424578878490966E-3</v>
      </c>
      <c r="AX700" s="1405" t="s">
        <v>407</v>
      </c>
      <c r="AY700" s="1404">
        <v>0</v>
      </c>
      <c r="AZ700" s="1405" t="s">
        <v>407</v>
      </c>
      <c r="BA700" s="1405" t="s">
        <v>407</v>
      </c>
      <c r="BB700" s="1408"/>
      <c r="BC700" s="1408"/>
      <c r="BD700" s="1404">
        <v>0</v>
      </c>
      <c r="BE700" s="1405" t="s">
        <v>407</v>
      </c>
      <c r="BF700" s="1405" t="s">
        <v>407</v>
      </c>
      <c r="BG700" s="1404">
        <v>0</v>
      </c>
      <c r="BH700" s="1405" t="s">
        <v>407</v>
      </c>
      <c r="BI700" s="1405" t="s">
        <v>407</v>
      </c>
      <c r="BJ700" s="1404">
        <v>0</v>
      </c>
      <c r="BK700" s="1404">
        <v>0</v>
      </c>
      <c r="BL700" s="1404">
        <v>0</v>
      </c>
      <c r="BM700" s="1404">
        <v>0</v>
      </c>
      <c r="BN700" s="1408"/>
      <c r="BO700" s="1404">
        <v>0</v>
      </c>
      <c r="BP700" s="1405" t="s">
        <v>407</v>
      </c>
      <c r="BQ700" s="1405" t="s">
        <v>407</v>
      </c>
      <c r="BR700" s="1404">
        <v>1</v>
      </c>
      <c r="BS700" s="1405" t="s">
        <v>838</v>
      </c>
      <c r="BT700" s="1405" t="s">
        <v>407</v>
      </c>
      <c r="BU700" s="1405" t="s">
        <v>407</v>
      </c>
      <c r="BV700" s="1405" t="s">
        <v>1065</v>
      </c>
      <c r="BW700" s="1404">
        <v>1</v>
      </c>
      <c r="BX700" s="1405" t="s">
        <v>1009</v>
      </c>
      <c r="BY700" s="1405" t="s">
        <v>407</v>
      </c>
      <c r="BZ700" s="1405" t="s">
        <v>407</v>
      </c>
      <c r="CA700" s="1404">
        <v>0</v>
      </c>
      <c r="CB700" s="1405" t="s">
        <v>407</v>
      </c>
      <c r="CC700" s="1405" t="s">
        <v>677</v>
      </c>
      <c r="CD700" s="1404" t="b">
        <v>0</v>
      </c>
      <c r="CE700" s="1404" t="b">
        <v>0</v>
      </c>
      <c r="CF700" s="1404" t="b">
        <v>0</v>
      </c>
      <c r="CG700" s="1404" t="b">
        <v>0</v>
      </c>
      <c r="CH700" s="1404" t="b">
        <v>0</v>
      </c>
      <c r="CI700" s="1404" t="b">
        <v>0</v>
      </c>
      <c r="CJ700" s="1404" t="b">
        <v>1</v>
      </c>
      <c r="CK700" s="1404" t="b">
        <v>0</v>
      </c>
      <c r="CL700" s="1404" t="b">
        <v>0</v>
      </c>
      <c r="CM700" s="1405" t="s">
        <v>698</v>
      </c>
      <c r="CN700" s="1408"/>
      <c r="CO700" s="1408"/>
      <c r="CP700" s="1408"/>
      <c r="CQ700" s="1404">
        <v>1</v>
      </c>
      <c r="CR700" s="1408"/>
      <c r="CS700" s="1404">
        <v>1</v>
      </c>
      <c r="CT700" s="1405" t="s">
        <v>407</v>
      </c>
      <c r="CU700" s="1408"/>
    </row>
    <row r="701" spans="1:99" hidden="1" x14ac:dyDescent="0.2">
      <c r="A701" s="1404">
        <v>2024</v>
      </c>
      <c r="B701" s="1405" t="s">
        <v>182</v>
      </c>
      <c r="C701" s="1405" t="s">
        <v>1106</v>
      </c>
      <c r="D701" s="1406">
        <v>1</v>
      </c>
      <c r="E701" s="1406">
        <v>0</v>
      </c>
      <c r="F701" s="1405" t="s">
        <v>75</v>
      </c>
      <c r="G701" s="1407" t="s">
        <v>737</v>
      </c>
      <c r="H701" s="1405" t="s">
        <v>407</v>
      </c>
      <c r="I701" s="1405" t="s">
        <v>694</v>
      </c>
      <c r="J701" s="1405" t="s">
        <v>315</v>
      </c>
      <c r="K701" s="1405" t="s">
        <v>298</v>
      </c>
      <c r="L701" s="1405" t="s">
        <v>407</v>
      </c>
      <c r="M701" s="1405" t="s">
        <v>407</v>
      </c>
      <c r="N701" s="1408"/>
      <c r="O701" s="1407">
        <v>126</v>
      </c>
      <c r="P701" s="1405" t="s">
        <v>695</v>
      </c>
      <c r="Q701" s="1405" t="s">
        <v>477</v>
      </c>
      <c r="R701" s="1409">
        <v>13216</v>
      </c>
      <c r="S701" s="1409">
        <v>5991</v>
      </c>
      <c r="T701" s="1409">
        <v>406</v>
      </c>
      <c r="U701" s="1407">
        <v>13768</v>
      </c>
      <c r="V701" s="1405" t="s">
        <v>696</v>
      </c>
      <c r="W701" s="1405" t="s">
        <v>738</v>
      </c>
      <c r="X701" s="1405" t="s">
        <v>739</v>
      </c>
      <c r="Y701" s="1405" t="s">
        <v>407</v>
      </c>
      <c r="Z701" s="1404">
        <v>1</v>
      </c>
      <c r="AA701" s="1404">
        <v>0</v>
      </c>
      <c r="AB701" s="1408"/>
      <c r="AC701" s="1408"/>
      <c r="AD701" s="1408"/>
      <c r="AE701" s="1408"/>
      <c r="AF701" s="1408"/>
      <c r="AG701" s="1406">
        <v>0</v>
      </c>
      <c r="AH701" s="1408"/>
      <c r="AI701" s="1406">
        <v>0</v>
      </c>
      <c r="AJ701" s="1408"/>
      <c r="AK701" s="1408"/>
      <c r="AL701" s="1408"/>
      <c r="AM701" s="1408"/>
      <c r="AN701" s="1408"/>
      <c r="AO701" s="1406">
        <v>0</v>
      </c>
      <c r="AP701" s="1408"/>
      <c r="AQ701" s="1406">
        <v>126000</v>
      </c>
      <c r="AR701" s="1404" t="s">
        <v>407</v>
      </c>
      <c r="AS701" s="1406">
        <v>345.20547945205482</v>
      </c>
      <c r="AT701" s="1406">
        <v>9.5338983050847457</v>
      </c>
      <c r="AU701" s="1406">
        <v>2.6120269328999302E-2</v>
      </c>
      <c r="AV701" s="1406">
        <v>3.0320307725491604</v>
      </c>
      <c r="AW701" s="1406">
        <v>8.3069336234223579E-3</v>
      </c>
      <c r="AX701" s="1405" t="s">
        <v>407</v>
      </c>
      <c r="AY701" s="1404">
        <v>1</v>
      </c>
      <c r="AZ701" s="1405" t="s">
        <v>713</v>
      </c>
      <c r="BA701" s="1405" t="s">
        <v>407</v>
      </c>
      <c r="BB701" s="1408"/>
      <c r="BC701" s="1408"/>
      <c r="BD701" s="1404">
        <v>0</v>
      </c>
      <c r="BE701" s="1405" t="s">
        <v>407</v>
      </c>
      <c r="BF701" s="1405" t="s">
        <v>407</v>
      </c>
      <c r="BG701" s="1404">
        <v>0</v>
      </c>
      <c r="BH701" s="1405" t="s">
        <v>407</v>
      </c>
      <c r="BI701" s="1405" t="s">
        <v>407</v>
      </c>
      <c r="BJ701" s="1404">
        <v>0</v>
      </c>
      <c r="BK701" s="1404">
        <v>0</v>
      </c>
      <c r="BL701" s="1404">
        <v>0</v>
      </c>
      <c r="BM701" s="1404">
        <v>0</v>
      </c>
      <c r="BN701" s="1408"/>
      <c r="BO701" s="1404">
        <v>0</v>
      </c>
      <c r="BP701" s="1405" t="s">
        <v>407</v>
      </c>
      <c r="BQ701" s="1405" t="s">
        <v>407</v>
      </c>
      <c r="BR701" s="1404">
        <v>0</v>
      </c>
      <c r="BS701" s="1405" t="s">
        <v>407</v>
      </c>
      <c r="BT701" s="1405" t="s">
        <v>407</v>
      </c>
      <c r="BU701" s="1405" t="s">
        <v>407</v>
      </c>
      <c r="BV701" s="1405" t="s">
        <v>407</v>
      </c>
      <c r="BW701" s="1404">
        <v>1</v>
      </c>
      <c r="BX701" s="1405" t="s">
        <v>1419</v>
      </c>
      <c r="BY701" s="1405" t="s">
        <v>1420</v>
      </c>
      <c r="BZ701" s="1405" t="s">
        <v>407</v>
      </c>
      <c r="CA701" s="1404">
        <v>0</v>
      </c>
      <c r="CB701" s="1405" t="s">
        <v>407</v>
      </c>
      <c r="CC701" s="1405" t="s">
        <v>677</v>
      </c>
      <c r="CD701" s="1404" t="b">
        <v>0</v>
      </c>
      <c r="CE701" s="1404" t="b">
        <v>0</v>
      </c>
      <c r="CF701" s="1404" t="b">
        <v>0</v>
      </c>
      <c r="CG701" s="1404" t="b">
        <v>0</v>
      </c>
      <c r="CH701" s="1404" t="b">
        <v>0</v>
      </c>
      <c r="CI701" s="1404" t="b">
        <v>0</v>
      </c>
      <c r="CJ701" s="1404" t="b">
        <v>1</v>
      </c>
      <c r="CK701" s="1404" t="b">
        <v>0</v>
      </c>
      <c r="CL701" s="1404" t="b">
        <v>0</v>
      </c>
      <c r="CM701" s="1405" t="s">
        <v>750</v>
      </c>
      <c r="CN701" s="1408"/>
      <c r="CO701" s="1408"/>
      <c r="CP701" s="1408"/>
      <c r="CQ701" s="1404">
        <v>1</v>
      </c>
      <c r="CR701" s="1408"/>
      <c r="CS701" s="1404">
        <v>1</v>
      </c>
      <c r="CT701" s="1405" t="s">
        <v>407</v>
      </c>
      <c r="CU701" s="1408"/>
    </row>
    <row r="702" spans="1:99" hidden="1" x14ac:dyDescent="0.2">
      <c r="A702" s="1404">
        <v>2024</v>
      </c>
      <c r="B702" s="1405" t="s">
        <v>184</v>
      </c>
      <c r="C702" s="1405" t="s">
        <v>1094</v>
      </c>
      <c r="D702" s="1406">
        <v>1</v>
      </c>
      <c r="E702" s="1406">
        <v>0</v>
      </c>
      <c r="F702" s="1405" t="s">
        <v>75</v>
      </c>
      <c r="G702" s="1407" t="s">
        <v>737</v>
      </c>
      <c r="H702" s="1405" t="s">
        <v>407</v>
      </c>
      <c r="I702" s="1405" t="s">
        <v>694</v>
      </c>
      <c r="J702" s="1405" t="s">
        <v>323</v>
      </c>
      <c r="K702" s="1405" t="s">
        <v>1005</v>
      </c>
      <c r="L702" s="1405" t="s">
        <v>407</v>
      </c>
      <c r="M702" s="1405" t="s">
        <v>407</v>
      </c>
      <c r="N702" s="1408"/>
      <c r="O702" s="1407">
        <v>126</v>
      </c>
      <c r="P702" s="1405" t="s">
        <v>695</v>
      </c>
      <c r="Q702" s="1405" t="s">
        <v>479</v>
      </c>
      <c r="R702" s="1409">
        <v>4378</v>
      </c>
      <c r="S702" s="1409">
        <v>2782</v>
      </c>
      <c r="T702" s="1409">
        <v>267</v>
      </c>
      <c r="U702" s="1407">
        <v>13768</v>
      </c>
      <c r="V702" s="1405" t="s">
        <v>696</v>
      </c>
      <c r="W702" s="1405" t="s">
        <v>738</v>
      </c>
      <c r="X702" s="1405" t="s">
        <v>739</v>
      </c>
      <c r="Y702" s="1405" t="s">
        <v>407</v>
      </c>
      <c r="Z702" s="1404">
        <v>1</v>
      </c>
      <c r="AA702" s="1404">
        <v>0</v>
      </c>
      <c r="AB702" s="1408"/>
      <c r="AC702" s="1408"/>
      <c r="AD702" s="1408"/>
      <c r="AE702" s="1408"/>
      <c r="AF702" s="1408"/>
      <c r="AG702" s="1408"/>
      <c r="AH702" s="1408"/>
      <c r="AI702" s="1406">
        <v>0</v>
      </c>
      <c r="AJ702" s="1408"/>
      <c r="AK702" s="1408"/>
      <c r="AL702" s="1408"/>
      <c r="AM702" s="1408"/>
      <c r="AN702" s="1408"/>
      <c r="AO702" s="1408"/>
      <c r="AP702" s="1408"/>
      <c r="AQ702" s="1406">
        <v>26725</v>
      </c>
      <c r="AR702" s="1404" t="s">
        <v>407</v>
      </c>
      <c r="AS702" s="1406">
        <v>73.219178082191775</v>
      </c>
      <c r="AT702" s="1406">
        <v>6.1043855641845592</v>
      </c>
      <c r="AU702" s="1406">
        <v>1.6724344011464547E-2</v>
      </c>
      <c r="AV702" s="1406">
        <v>3.1775862238284165</v>
      </c>
      <c r="AW702" s="1406">
        <v>8.7057156817216888E-3</v>
      </c>
      <c r="AX702" s="1405" t="s">
        <v>407</v>
      </c>
      <c r="AY702" s="1404">
        <v>0</v>
      </c>
      <c r="AZ702" s="1405" t="s">
        <v>407</v>
      </c>
      <c r="BA702" s="1405" t="s">
        <v>407</v>
      </c>
      <c r="BB702" s="1408"/>
      <c r="BC702" s="1408"/>
      <c r="BD702" s="1404">
        <v>0</v>
      </c>
      <c r="BE702" s="1405" t="s">
        <v>407</v>
      </c>
      <c r="BF702" s="1405" t="s">
        <v>407</v>
      </c>
      <c r="BG702" s="1404">
        <v>0</v>
      </c>
      <c r="BH702" s="1405" t="s">
        <v>407</v>
      </c>
      <c r="BI702" s="1405" t="s">
        <v>407</v>
      </c>
      <c r="BJ702" s="1404">
        <v>0</v>
      </c>
      <c r="BK702" s="1404">
        <v>0</v>
      </c>
      <c r="BL702" s="1404">
        <v>0</v>
      </c>
      <c r="BM702" s="1404">
        <v>0</v>
      </c>
      <c r="BN702" s="1408"/>
      <c r="BO702" s="1404">
        <v>0</v>
      </c>
      <c r="BP702" s="1405" t="s">
        <v>407</v>
      </c>
      <c r="BQ702" s="1405" t="s">
        <v>407</v>
      </c>
      <c r="BR702" s="1404">
        <v>1</v>
      </c>
      <c r="BS702" s="1405" t="s">
        <v>713</v>
      </c>
      <c r="BT702" s="1405" t="s">
        <v>407</v>
      </c>
      <c r="BU702" s="1405" t="s">
        <v>407</v>
      </c>
      <c r="BV702" s="1405" t="s">
        <v>407</v>
      </c>
      <c r="BW702" s="1404">
        <v>1</v>
      </c>
      <c r="BX702" s="1405" t="s">
        <v>407</v>
      </c>
      <c r="BY702" s="1405" t="s">
        <v>407</v>
      </c>
      <c r="BZ702" s="1405" t="s">
        <v>407</v>
      </c>
      <c r="CA702" s="1404">
        <v>0</v>
      </c>
      <c r="CB702" s="1405" t="s">
        <v>407</v>
      </c>
      <c r="CC702" s="1405" t="s">
        <v>677</v>
      </c>
      <c r="CD702" s="1404" t="b">
        <v>0</v>
      </c>
      <c r="CE702" s="1404" t="b">
        <v>0</v>
      </c>
      <c r="CF702" s="1404" t="b">
        <v>0</v>
      </c>
      <c r="CG702" s="1404" t="b">
        <v>0</v>
      </c>
      <c r="CH702" s="1404" t="b">
        <v>0</v>
      </c>
      <c r="CI702" s="1404" t="b">
        <v>0</v>
      </c>
      <c r="CJ702" s="1404" t="b">
        <v>1</v>
      </c>
      <c r="CK702" s="1404" t="b">
        <v>0</v>
      </c>
      <c r="CL702" s="1404" t="b">
        <v>0</v>
      </c>
      <c r="CM702" s="1405" t="s">
        <v>698</v>
      </c>
      <c r="CN702" s="1408"/>
      <c r="CO702" s="1408"/>
      <c r="CP702" s="1408"/>
      <c r="CQ702" s="1404">
        <v>1</v>
      </c>
      <c r="CR702" s="1408"/>
      <c r="CS702" s="1404">
        <v>1</v>
      </c>
      <c r="CT702" s="1405" t="s">
        <v>407</v>
      </c>
      <c r="CU702" s="1408"/>
    </row>
    <row r="703" spans="1:99" hidden="1" x14ac:dyDescent="0.2">
      <c r="A703" s="1404">
        <v>2024</v>
      </c>
      <c r="B703" s="1405" t="s">
        <v>179</v>
      </c>
      <c r="C703" s="1405" t="s">
        <v>1070</v>
      </c>
      <c r="D703" s="1406">
        <v>1</v>
      </c>
      <c r="E703" s="1406">
        <v>0</v>
      </c>
      <c r="F703" s="1405" t="s">
        <v>75</v>
      </c>
      <c r="G703" s="1407" t="s">
        <v>737</v>
      </c>
      <c r="H703" s="1405" t="s">
        <v>407</v>
      </c>
      <c r="I703" s="1405" t="s">
        <v>694</v>
      </c>
      <c r="J703" s="1405" t="s">
        <v>303</v>
      </c>
      <c r="K703" s="1405" t="s">
        <v>1071</v>
      </c>
      <c r="L703" s="1405" t="s">
        <v>407</v>
      </c>
      <c r="M703" s="1405" t="s">
        <v>407</v>
      </c>
      <c r="N703" s="1408"/>
      <c r="O703" s="1407">
        <v>126</v>
      </c>
      <c r="P703" s="1405" t="s">
        <v>695</v>
      </c>
      <c r="Q703" s="1405" t="s">
        <v>474</v>
      </c>
      <c r="R703" s="1409">
        <v>19627</v>
      </c>
      <c r="S703" s="1409">
        <v>8319</v>
      </c>
      <c r="T703" s="1409">
        <v>1297</v>
      </c>
      <c r="U703" s="1407">
        <v>13768</v>
      </c>
      <c r="V703" s="1405" t="s">
        <v>696</v>
      </c>
      <c r="W703" s="1405" t="s">
        <v>738</v>
      </c>
      <c r="X703" s="1405" t="s">
        <v>739</v>
      </c>
      <c r="Y703" s="1405" t="s">
        <v>407</v>
      </c>
      <c r="Z703" s="1404">
        <v>1</v>
      </c>
      <c r="AA703" s="1404">
        <v>0</v>
      </c>
      <c r="AB703" s="1408"/>
      <c r="AC703" s="1408"/>
      <c r="AD703" s="1408"/>
      <c r="AE703" s="1408"/>
      <c r="AF703" s="1408"/>
      <c r="AG703" s="1408"/>
      <c r="AH703" s="1408"/>
      <c r="AI703" s="1406">
        <v>0</v>
      </c>
      <c r="AJ703" s="1408"/>
      <c r="AK703" s="1408"/>
      <c r="AL703" s="1408"/>
      <c r="AM703" s="1408"/>
      <c r="AN703" s="1408"/>
      <c r="AO703" s="1408"/>
      <c r="AP703" s="1408"/>
      <c r="AQ703" s="1406">
        <v>111380</v>
      </c>
      <c r="AR703" s="1404" t="s">
        <v>407</v>
      </c>
      <c r="AS703" s="1406">
        <v>305.15068493150687</v>
      </c>
      <c r="AT703" s="1406">
        <v>5.674835685535232</v>
      </c>
      <c r="AU703" s="1406">
        <v>1.5547495028863649E-2</v>
      </c>
      <c r="AV703" s="1406">
        <v>3.0749712906492026</v>
      </c>
      <c r="AW703" s="1406">
        <v>8.424578878490966E-3</v>
      </c>
      <c r="AX703" s="1405" t="s">
        <v>407</v>
      </c>
      <c r="AY703" s="1404">
        <v>0</v>
      </c>
      <c r="AZ703" s="1405" t="s">
        <v>407</v>
      </c>
      <c r="BA703" s="1405" t="s">
        <v>407</v>
      </c>
      <c r="BB703" s="1408"/>
      <c r="BC703" s="1408"/>
      <c r="BD703" s="1404">
        <v>0</v>
      </c>
      <c r="BE703" s="1405" t="s">
        <v>407</v>
      </c>
      <c r="BF703" s="1405" t="s">
        <v>407</v>
      </c>
      <c r="BG703" s="1404">
        <v>0</v>
      </c>
      <c r="BH703" s="1405" t="s">
        <v>407</v>
      </c>
      <c r="BI703" s="1405" t="s">
        <v>407</v>
      </c>
      <c r="BJ703" s="1404">
        <v>0</v>
      </c>
      <c r="BK703" s="1404">
        <v>0</v>
      </c>
      <c r="BL703" s="1404">
        <v>0</v>
      </c>
      <c r="BM703" s="1404">
        <v>0</v>
      </c>
      <c r="BN703" s="1408"/>
      <c r="BO703" s="1404">
        <v>0</v>
      </c>
      <c r="BP703" s="1405" t="s">
        <v>407</v>
      </c>
      <c r="BQ703" s="1405" t="s">
        <v>407</v>
      </c>
      <c r="BR703" s="1404">
        <v>1</v>
      </c>
      <c r="BS703" s="1405" t="s">
        <v>898</v>
      </c>
      <c r="BT703" s="1405" t="s">
        <v>407</v>
      </c>
      <c r="BU703" s="1405" t="s">
        <v>407</v>
      </c>
      <c r="BV703" s="1405" t="s">
        <v>407</v>
      </c>
      <c r="BW703" s="1404">
        <v>1</v>
      </c>
      <c r="BX703" s="1405" t="s">
        <v>1425</v>
      </c>
      <c r="BY703" s="1405" t="s">
        <v>407</v>
      </c>
      <c r="BZ703" s="1405" t="s">
        <v>407</v>
      </c>
      <c r="CA703" s="1404">
        <v>0</v>
      </c>
      <c r="CB703" s="1405" t="s">
        <v>407</v>
      </c>
      <c r="CC703" s="1405" t="s">
        <v>677</v>
      </c>
      <c r="CD703" s="1404" t="b">
        <v>0</v>
      </c>
      <c r="CE703" s="1404" t="b">
        <v>0</v>
      </c>
      <c r="CF703" s="1404" t="b">
        <v>0</v>
      </c>
      <c r="CG703" s="1404" t="b">
        <v>0</v>
      </c>
      <c r="CH703" s="1404" t="b">
        <v>0</v>
      </c>
      <c r="CI703" s="1404" t="b">
        <v>0</v>
      </c>
      <c r="CJ703" s="1404" t="b">
        <v>1</v>
      </c>
      <c r="CK703" s="1404" t="b">
        <v>0</v>
      </c>
      <c r="CL703" s="1404" t="b">
        <v>0</v>
      </c>
      <c r="CM703" s="1405" t="s">
        <v>698</v>
      </c>
      <c r="CN703" s="1408"/>
      <c r="CO703" s="1408"/>
      <c r="CP703" s="1408"/>
      <c r="CQ703" s="1404">
        <v>1</v>
      </c>
      <c r="CR703" s="1408"/>
      <c r="CS703" s="1404">
        <v>1</v>
      </c>
      <c r="CT703" s="1405" t="s">
        <v>407</v>
      </c>
      <c r="CU703" s="1408"/>
    </row>
    <row r="704" spans="1:99" hidden="1" x14ac:dyDescent="0.2">
      <c r="A704" s="1404">
        <v>2024</v>
      </c>
      <c r="B704" s="1405" t="s">
        <v>179</v>
      </c>
      <c r="C704" s="1405" t="s">
        <v>1068</v>
      </c>
      <c r="D704" s="1406">
        <v>1</v>
      </c>
      <c r="E704" s="1406">
        <v>0</v>
      </c>
      <c r="F704" s="1405" t="s">
        <v>1011</v>
      </c>
      <c r="G704" s="1407" t="s">
        <v>737</v>
      </c>
      <c r="H704" s="1405" t="s">
        <v>407</v>
      </c>
      <c r="I704" s="1405" t="s">
        <v>694</v>
      </c>
      <c r="J704" s="1405" t="s">
        <v>303</v>
      </c>
      <c r="K704" s="1405" t="s">
        <v>953</v>
      </c>
      <c r="L704" s="1405" t="s">
        <v>407</v>
      </c>
      <c r="M704" s="1405" t="s">
        <v>407</v>
      </c>
      <c r="N704" s="1408"/>
      <c r="O704" s="1407">
        <v>126</v>
      </c>
      <c r="P704" s="1405" t="s">
        <v>695</v>
      </c>
      <c r="Q704" s="1405" t="s">
        <v>474</v>
      </c>
      <c r="R704" s="1409">
        <v>3442</v>
      </c>
      <c r="S704" s="1409">
        <v>1370</v>
      </c>
      <c r="T704" s="1409">
        <v>85</v>
      </c>
      <c r="U704" s="1407">
        <v>23367</v>
      </c>
      <c r="V704" s="1405" t="s">
        <v>696</v>
      </c>
      <c r="W704" s="1405" t="s">
        <v>1012</v>
      </c>
      <c r="X704" s="1405" t="s">
        <v>407</v>
      </c>
      <c r="Y704" s="1405" t="s">
        <v>407</v>
      </c>
      <c r="Z704" s="1404">
        <v>1</v>
      </c>
      <c r="AA704" s="1404">
        <v>0</v>
      </c>
      <c r="AB704" s="1408"/>
      <c r="AC704" s="1408"/>
      <c r="AD704" s="1408"/>
      <c r="AE704" s="1408"/>
      <c r="AF704" s="1408"/>
      <c r="AG704" s="1406">
        <v>0</v>
      </c>
      <c r="AH704" s="1408"/>
      <c r="AI704" s="1406">
        <v>0</v>
      </c>
      <c r="AJ704" s="1408"/>
      <c r="AK704" s="1408"/>
      <c r="AL704" s="1408"/>
      <c r="AM704" s="1408"/>
      <c r="AN704" s="1408"/>
      <c r="AO704" s="1406">
        <v>31830</v>
      </c>
      <c r="AP704" s="1408"/>
      <c r="AQ704" s="1406">
        <v>31830</v>
      </c>
      <c r="AR704" s="1404" t="s">
        <v>407</v>
      </c>
      <c r="AS704" s="1406">
        <v>87.205479452054789</v>
      </c>
      <c r="AT704" s="1406">
        <v>9.2475305055200465</v>
      </c>
      <c r="AU704" s="1406">
        <v>2.5335700015123416E-2</v>
      </c>
      <c r="AV704" s="1406">
        <v>2.0842104099237209</v>
      </c>
      <c r="AW704" s="1406">
        <v>5.7101655066403309E-3</v>
      </c>
      <c r="AX704" s="1405" t="s">
        <v>407</v>
      </c>
      <c r="AY704" s="1404">
        <v>1</v>
      </c>
      <c r="AZ704" s="1405" t="s">
        <v>751</v>
      </c>
      <c r="BA704" s="1405" t="s">
        <v>407</v>
      </c>
      <c r="BB704" s="1408"/>
      <c r="BC704" s="1408"/>
      <c r="BD704" s="1404">
        <v>0</v>
      </c>
      <c r="BE704" s="1405" t="s">
        <v>407</v>
      </c>
      <c r="BF704" s="1405" t="s">
        <v>407</v>
      </c>
      <c r="BG704" s="1404">
        <v>0</v>
      </c>
      <c r="BH704" s="1405" t="s">
        <v>407</v>
      </c>
      <c r="BI704" s="1405" t="s">
        <v>407</v>
      </c>
      <c r="BJ704" s="1404">
        <v>0</v>
      </c>
      <c r="BK704" s="1404">
        <v>0</v>
      </c>
      <c r="BL704" s="1404">
        <v>0</v>
      </c>
      <c r="BM704" s="1404">
        <v>0</v>
      </c>
      <c r="BN704" s="1408"/>
      <c r="BO704" s="1404">
        <v>0</v>
      </c>
      <c r="BP704" s="1405" t="s">
        <v>407</v>
      </c>
      <c r="BQ704" s="1405" t="s">
        <v>407</v>
      </c>
      <c r="BR704" s="1404">
        <v>0</v>
      </c>
      <c r="BS704" s="1405" t="s">
        <v>407</v>
      </c>
      <c r="BT704" s="1405" t="s">
        <v>407</v>
      </c>
      <c r="BU704" s="1405" t="s">
        <v>407</v>
      </c>
      <c r="BV704" s="1405" t="s">
        <v>1170</v>
      </c>
      <c r="BW704" s="1404">
        <v>0</v>
      </c>
      <c r="BX704" s="1405" t="s">
        <v>407</v>
      </c>
      <c r="BY704" s="1405" t="s">
        <v>407</v>
      </c>
      <c r="BZ704" s="1405" t="s">
        <v>407</v>
      </c>
      <c r="CA704" s="1404">
        <v>0</v>
      </c>
      <c r="CB704" s="1405" t="s">
        <v>677</v>
      </c>
      <c r="CC704" s="1405" t="s">
        <v>677</v>
      </c>
      <c r="CD704" s="1404" t="b">
        <v>0</v>
      </c>
      <c r="CE704" s="1404" t="b">
        <v>0</v>
      </c>
      <c r="CF704" s="1404" t="b">
        <v>0</v>
      </c>
      <c r="CG704" s="1404" t="b">
        <v>0</v>
      </c>
      <c r="CH704" s="1404" t="b">
        <v>0</v>
      </c>
      <c r="CI704" s="1404" t="b">
        <v>0</v>
      </c>
      <c r="CJ704" s="1404" t="b">
        <v>1</v>
      </c>
      <c r="CK704" s="1404" t="b">
        <v>0</v>
      </c>
      <c r="CL704" s="1404" t="b">
        <v>0</v>
      </c>
      <c r="CM704" s="1405" t="s">
        <v>750</v>
      </c>
      <c r="CN704" s="1408"/>
      <c r="CO704" s="1408"/>
      <c r="CP704" s="1408"/>
      <c r="CQ704" s="1404">
        <v>1</v>
      </c>
      <c r="CR704" s="1408"/>
      <c r="CS704" s="1404">
        <v>1</v>
      </c>
      <c r="CT704" s="1405" t="s">
        <v>407</v>
      </c>
      <c r="CU704" s="1408"/>
    </row>
    <row r="705" spans="1:99" hidden="1" x14ac:dyDescent="0.2">
      <c r="A705" s="1404">
        <v>2024</v>
      </c>
      <c r="B705" s="1405" t="s">
        <v>186</v>
      </c>
      <c r="C705" s="1405" t="s">
        <v>1182</v>
      </c>
      <c r="D705" s="1406">
        <v>1</v>
      </c>
      <c r="E705" s="1406">
        <v>0</v>
      </c>
      <c r="F705" s="1405" t="s">
        <v>75</v>
      </c>
      <c r="G705" s="1407" t="s">
        <v>737</v>
      </c>
      <c r="H705" s="1405" t="s">
        <v>407</v>
      </c>
      <c r="I705" s="1405" t="s">
        <v>694</v>
      </c>
      <c r="J705" s="1405" t="s">
        <v>736</v>
      </c>
      <c r="K705" s="1405" t="s">
        <v>1017</v>
      </c>
      <c r="L705" s="1405" t="s">
        <v>407</v>
      </c>
      <c r="M705" s="1405" t="s">
        <v>407</v>
      </c>
      <c r="N705" s="1404">
        <v>2010</v>
      </c>
      <c r="O705" s="1407">
        <v>126</v>
      </c>
      <c r="P705" s="1405" t="s">
        <v>695</v>
      </c>
      <c r="Q705" s="1405" t="s">
        <v>1131</v>
      </c>
      <c r="R705" s="1409">
        <v>7689</v>
      </c>
      <c r="S705" s="1409">
        <v>3397</v>
      </c>
      <c r="T705" s="1409">
        <v>271</v>
      </c>
      <c r="U705" s="1407">
        <v>13768</v>
      </c>
      <c r="V705" s="1405" t="s">
        <v>696</v>
      </c>
      <c r="W705" s="1405" t="s">
        <v>738</v>
      </c>
      <c r="X705" s="1405" t="s">
        <v>739</v>
      </c>
      <c r="Y705" s="1405" t="s">
        <v>407</v>
      </c>
      <c r="Z705" s="1404">
        <v>1</v>
      </c>
      <c r="AA705" s="1404">
        <v>0</v>
      </c>
      <c r="AB705" s="1408"/>
      <c r="AC705" s="1408"/>
      <c r="AD705" s="1408"/>
      <c r="AE705" s="1408"/>
      <c r="AF705" s="1408"/>
      <c r="AG705" s="1408"/>
      <c r="AH705" s="1408"/>
      <c r="AI705" s="1406">
        <v>0</v>
      </c>
      <c r="AJ705" s="1408"/>
      <c r="AK705" s="1408"/>
      <c r="AL705" s="1408"/>
      <c r="AM705" s="1408"/>
      <c r="AN705" s="1408"/>
      <c r="AO705" s="1408"/>
      <c r="AP705" s="1408"/>
      <c r="AQ705" s="1406">
        <v>107260</v>
      </c>
      <c r="AR705" s="1404" t="s">
        <v>407</v>
      </c>
      <c r="AS705" s="1406">
        <v>293.86301369863014</v>
      </c>
      <c r="AT705" s="1406">
        <v>13.949798413317726</v>
      </c>
      <c r="AU705" s="1406">
        <v>3.821862578991158E-2</v>
      </c>
      <c r="AV705" s="1406">
        <v>0.25800452854895473</v>
      </c>
      <c r="AW705" s="1406">
        <v>7.0686172205193076E-4</v>
      </c>
      <c r="AX705" s="1405" t="s">
        <v>407</v>
      </c>
      <c r="AY705" s="1404">
        <v>0</v>
      </c>
      <c r="AZ705" s="1405" t="s">
        <v>407</v>
      </c>
      <c r="BA705" s="1405" t="s">
        <v>407</v>
      </c>
      <c r="BB705" s="1408"/>
      <c r="BC705" s="1408"/>
      <c r="BD705" s="1404">
        <v>0</v>
      </c>
      <c r="BE705" s="1405" t="s">
        <v>407</v>
      </c>
      <c r="BF705" s="1405" t="s">
        <v>407</v>
      </c>
      <c r="BG705" s="1404">
        <v>0</v>
      </c>
      <c r="BH705" s="1405" t="s">
        <v>407</v>
      </c>
      <c r="BI705" s="1405" t="s">
        <v>407</v>
      </c>
      <c r="BJ705" s="1404">
        <v>0</v>
      </c>
      <c r="BK705" s="1404">
        <v>0</v>
      </c>
      <c r="BL705" s="1404">
        <v>0</v>
      </c>
      <c r="BM705" s="1404">
        <v>0</v>
      </c>
      <c r="BN705" s="1408"/>
      <c r="BO705" s="1404">
        <v>0</v>
      </c>
      <c r="BP705" s="1405" t="s">
        <v>407</v>
      </c>
      <c r="BQ705" s="1405" t="s">
        <v>407</v>
      </c>
      <c r="BR705" s="1404">
        <v>1</v>
      </c>
      <c r="BS705" s="1405" t="s">
        <v>808</v>
      </c>
      <c r="BT705" s="1405" t="s">
        <v>407</v>
      </c>
      <c r="BU705" s="1405" t="s">
        <v>407</v>
      </c>
      <c r="BV705" s="1405" t="s">
        <v>1299</v>
      </c>
      <c r="BW705" s="1404">
        <v>1</v>
      </c>
      <c r="BX705" s="1405" t="s">
        <v>1372</v>
      </c>
      <c r="BY705" s="1405" t="s">
        <v>407</v>
      </c>
      <c r="BZ705" s="1405" t="s">
        <v>407</v>
      </c>
      <c r="CA705" s="1404">
        <v>0</v>
      </c>
      <c r="CB705" s="1405" t="s">
        <v>407</v>
      </c>
      <c r="CC705" s="1405" t="s">
        <v>677</v>
      </c>
      <c r="CD705" s="1404" t="b">
        <v>0</v>
      </c>
      <c r="CE705" s="1404" t="b">
        <v>0</v>
      </c>
      <c r="CF705" s="1404" t="b">
        <v>0</v>
      </c>
      <c r="CG705" s="1404" t="b">
        <v>0</v>
      </c>
      <c r="CH705" s="1404" t="b">
        <v>0</v>
      </c>
      <c r="CI705" s="1404" t="b">
        <v>0</v>
      </c>
      <c r="CJ705" s="1404" t="b">
        <v>1</v>
      </c>
      <c r="CK705" s="1404" t="b">
        <v>0</v>
      </c>
      <c r="CL705" s="1404" t="b">
        <v>0</v>
      </c>
      <c r="CM705" s="1405" t="s">
        <v>698</v>
      </c>
      <c r="CN705" s="1408"/>
      <c r="CO705" s="1408"/>
      <c r="CP705" s="1408"/>
      <c r="CQ705" s="1404">
        <v>1</v>
      </c>
      <c r="CR705" s="1408"/>
      <c r="CS705" s="1404">
        <v>1</v>
      </c>
      <c r="CT705" s="1405" t="s">
        <v>407</v>
      </c>
      <c r="CU705" s="1408"/>
    </row>
    <row r="706" spans="1:99" hidden="1" x14ac:dyDescent="0.2">
      <c r="A706" s="1404">
        <v>2024</v>
      </c>
      <c r="B706" s="1405" t="s">
        <v>179</v>
      </c>
      <c r="C706" s="1405" t="s">
        <v>1054</v>
      </c>
      <c r="D706" s="1406">
        <v>1</v>
      </c>
      <c r="E706" s="1406">
        <v>0</v>
      </c>
      <c r="F706" s="1405" t="s">
        <v>1011</v>
      </c>
      <c r="G706" s="1407" t="s">
        <v>737</v>
      </c>
      <c r="H706" s="1405" t="s">
        <v>407</v>
      </c>
      <c r="I706" s="1405" t="s">
        <v>694</v>
      </c>
      <c r="J706" s="1405" t="s">
        <v>303</v>
      </c>
      <c r="K706" s="1405" t="s">
        <v>1055</v>
      </c>
      <c r="L706" s="1405" t="s">
        <v>407</v>
      </c>
      <c r="M706" s="1405" t="s">
        <v>407</v>
      </c>
      <c r="N706" s="1408"/>
      <c r="O706" s="1407">
        <v>126</v>
      </c>
      <c r="P706" s="1405" t="s">
        <v>695</v>
      </c>
      <c r="Q706" s="1405" t="s">
        <v>474</v>
      </c>
      <c r="R706" s="1409">
        <v>12720</v>
      </c>
      <c r="S706" s="1409">
        <v>5423</v>
      </c>
      <c r="T706" s="1409">
        <v>620</v>
      </c>
      <c r="U706" s="1407">
        <v>23367</v>
      </c>
      <c r="V706" s="1405" t="s">
        <v>696</v>
      </c>
      <c r="W706" s="1405" t="s">
        <v>1012</v>
      </c>
      <c r="X706" s="1405" t="s">
        <v>407</v>
      </c>
      <c r="Y706" s="1405" t="s">
        <v>407</v>
      </c>
      <c r="Z706" s="1404">
        <v>1</v>
      </c>
      <c r="AA706" s="1404">
        <v>0</v>
      </c>
      <c r="AB706" s="1408"/>
      <c r="AC706" s="1408"/>
      <c r="AD706" s="1408"/>
      <c r="AE706" s="1408"/>
      <c r="AF706" s="1408"/>
      <c r="AG706" s="1406">
        <v>0</v>
      </c>
      <c r="AH706" s="1408"/>
      <c r="AI706" s="1406">
        <v>0</v>
      </c>
      <c r="AJ706" s="1408"/>
      <c r="AK706" s="1408"/>
      <c r="AL706" s="1408"/>
      <c r="AM706" s="1408"/>
      <c r="AN706" s="1408"/>
      <c r="AO706" s="1406">
        <v>206000</v>
      </c>
      <c r="AP706" s="1408"/>
      <c r="AQ706" s="1406">
        <v>206000</v>
      </c>
      <c r="AR706" s="1404" t="s">
        <v>407</v>
      </c>
      <c r="AS706" s="1406">
        <v>564.38356164383561</v>
      </c>
      <c r="AT706" s="1406">
        <v>16.19496855345912</v>
      </c>
      <c r="AU706" s="1406">
        <v>4.4369776858792107E-2</v>
      </c>
      <c r="AV706" s="1406">
        <v>2.0842104099237209</v>
      </c>
      <c r="AW706" s="1406">
        <v>5.7101655066403309E-3</v>
      </c>
      <c r="AX706" s="1405" t="s">
        <v>407</v>
      </c>
      <c r="AY706" s="1404">
        <v>1</v>
      </c>
      <c r="AZ706" s="1405" t="s">
        <v>751</v>
      </c>
      <c r="BA706" s="1405" t="s">
        <v>407</v>
      </c>
      <c r="BB706" s="1408"/>
      <c r="BC706" s="1408"/>
      <c r="BD706" s="1404">
        <v>0</v>
      </c>
      <c r="BE706" s="1405" t="s">
        <v>407</v>
      </c>
      <c r="BF706" s="1405" t="s">
        <v>407</v>
      </c>
      <c r="BG706" s="1404">
        <v>0</v>
      </c>
      <c r="BH706" s="1405" t="s">
        <v>407</v>
      </c>
      <c r="BI706" s="1405" t="s">
        <v>407</v>
      </c>
      <c r="BJ706" s="1404">
        <v>0</v>
      </c>
      <c r="BK706" s="1404">
        <v>0</v>
      </c>
      <c r="BL706" s="1404">
        <v>0</v>
      </c>
      <c r="BM706" s="1404">
        <v>0</v>
      </c>
      <c r="BN706" s="1408"/>
      <c r="BO706" s="1404">
        <v>0</v>
      </c>
      <c r="BP706" s="1405" t="s">
        <v>407</v>
      </c>
      <c r="BQ706" s="1405" t="s">
        <v>407</v>
      </c>
      <c r="BR706" s="1404">
        <v>0</v>
      </c>
      <c r="BS706" s="1405" t="s">
        <v>407</v>
      </c>
      <c r="BT706" s="1405" t="s">
        <v>407</v>
      </c>
      <c r="BU706" s="1405" t="s">
        <v>407</v>
      </c>
      <c r="BV706" s="1405" t="s">
        <v>1170</v>
      </c>
      <c r="BW706" s="1404">
        <v>0</v>
      </c>
      <c r="BX706" s="1405" t="s">
        <v>407</v>
      </c>
      <c r="BY706" s="1405" t="s">
        <v>407</v>
      </c>
      <c r="BZ706" s="1405" t="s">
        <v>407</v>
      </c>
      <c r="CA706" s="1404">
        <v>0</v>
      </c>
      <c r="CB706" s="1405" t="s">
        <v>677</v>
      </c>
      <c r="CC706" s="1405" t="s">
        <v>677</v>
      </c>
      <c r="CD706" s="1404" t="b">
        <v>0</v>
      </c>
      <c r="CE706" s="1404" t="b">
        <v>0</v>
      </c>
      <c r="CF706" s="1404" t="b">
        <v>0</v>
      </c>
      <c r="CG706" s="1404" t="b">
        <v>0</v>
      </c>
      <c r="CH706" s="1404" t="b">
        <v>0</v>
      </c>
      <c r="CI706" s="1404" t="b">
        <v>0</v>
      </c>
      <c r="CJ706" s="1404" t="b">
        <v>1</v>
      </c>
      <c r="CK706" s="1404" t="b">
        <v>0</v>
      </c>
      <c r="CL706" s="1404" t="b">
        <v>0</v>
      </c>
      <c r="CM706" s="1405" t="s">
        <v>750</v>
      </c>
      <c r="CN706" s="1408"/>
      <c r="CO706" s="1408"/>
      <c r="CP706" s="1408"/>
      <c r="CQ706" s="1404">
        <v>1</v>
      </c>
      <c r="CR706" s="1408"/>
      <c r="CS706" s="1404">
        <v>1</v>
      </c>
      <c r="CT706" s="1405" t="s">
        <v>407</v>
      </c>
      <c r="CU706" s="1408"/>
    </row>
    <row r="707" spans="1:99" hidden="1" x14ac:dyDescent="0.2">
      <c r="A707" s="1404">
        <v>2024</v>
      </c>
      <c r="B707" s="1405" t="s">
        <v>182</v>
      </c>
      <c r="C707" s="1405" t="s">
        <v>1105</v>
      </c>
      <c r="D707" s="1406">
        <v>1</v>
      </c>
      <c r="E707" s="1406">
        <v>0</v>
      </c>
      <c r="F707" s="1405" t="s">
        <v>75</v>
      </c>
      <c r="G707" s="1407" t="s">
        <v>737</v>
      </c>
      <c r="H707" s="1405" t="s">
        <v>407</v>
      </c>
      <c r="I707" s="1405" t="s">
        <v>694</v>
      </c>
      <c r="J707" s="1405" t="s">
        <v>315</v>
      </c>
      <c r="K707" s="1405" t="s">
        <v>307</v>
      </c>
      <c r="L707" s="1405" t="s">
        <v>407</v>
      </c>
      <c r="M707" s="1405" t="s">
        <v>407</v>
      </c>
      <c r="N707" s="1408"/>
      <c r="O707" s="1407">
        <v>126</v>
      </c>
      <c r="P707" s="1405" t="s">
        <v>695</v>
      </c>
      <c r="Q707" s="1405" t="s">
        <v>477</v>
      </c>
      <c r="R707" s="1409">
        <v>13642</v>
      </c>
      <c r="S707" s="1409">
        <v>6396</v>
      </c>
      <c r="T707" s="1409">
        <v>774</v>
      </c>
      <c r="U707" s="1407">
        <v>13768</v>
      </c>
      <c r="V707" s="1405" t="s">
        <v>696</v>
      </c>
      <c r="W707" s="1405" t="s">
        <v>738</v>
      </c>
      <c r="X707" s="1405" t="s">
        <v>739</v>
      </c>
      <c r="Y707" s="1405" t="s">
        <v>407</v>
      </c>
      <c r="Z707" s="1404">
        <v>1</v>
      </c>
      <c r="AA707" s="1404">
        <v>0</v>
      </c>
      <c r="AB707" s="1408"/>
      <c r="AC707" s="1408"/>
      <c r="AD707" s="1408"/>
      <c r="AE707" s="1408"/>
      <c r="AF707" s="1408"/>
      <c r="AG707" s="1408"/>
      <c r="AH707" s="1408"/>
      <c r="AI707" s="1406">
        <v>0</v>
      </c>
      <c r="AJ707" s="1408"/>
      <c r="AK707" s="1408"/>
      <c r="AL707" s="1408"/>
      <c r="AM707" s="1408"/>
      <c r="AN707" s="1408"/>
      <c r="AO707" s="1408"/>
      <c r="AP707" s="1408"/>
      <c r="AQ707" s="1406">
        <v>28805</v>
      </c>
      <c r="AR707" s="1404" t="s">
        <v>407</v>
      </c>
      <c r="AS707" s="1406">
        <v>78.917808219178085</v>
      </c>
      <c r="AT707" s="1406">
        <v>2.1114939158481163</v>
      </c>
      <c r="AU707" s="1406">
        <v>5.784914837940045E-3</v>
      </c>
      <c r="AV707" s="1406">
        <v>3.0320307725491604</v>
      </c>
      <c r="AW707" s="1406">
        <v>8.3069336234223579E-3</v>
      </c>
      <c r="AX707" s="1405" t="s">
        <v>407</v>
      </c>
      <c r="AY707" s="1404">
        <v>0</v>
      </c>
      <c r="AZ707" s="1405" t="s">
        <v>407</v>
      </c>
      <c r="BA707" s="1405" t="s">
        <v>407</v>
      </c>
      <c r="BB707" s="1408"/>
      <c r="BC707" s="1408"/>
      <c r="BD707" s="1404">
        <v>0</v>
      </c>
      <c r="BE707" s="1405" t="s">
        <v>407</v>
      </c>
      <c r="BF707" s="1405" t="s">
        <v>407</v>
      </c>
      <c r="BG707" s="1404">
        <v>0</v>
      </c>
      <c r="BH707" s="1405" t="s">
        <v>407</v>
      </c>
      <c r="BI707" s="1405" t="s">
        <v>407</v>
      </c>
      <c r="BJ707" s="1404">
        <v>0</v>
      </c>
      <c r="BK707" s="1404">
        <v>0</v>
      </c>
      <c r="BL707" s="1404">
        <v>0</v>
      </c>
      <c r="BM707" s="1404">
        <v>0</v>
      </c>
      <c r="BN707" s="1408"/>
      <c r="BO707" s="1404">
        <v>0</v>
      </c>
      <c r="BP707" s="1405" t="s">
        <v>407</v>
      </c>
      <c r="BQ707" s="1405" t="s">
        <v>407</v>
      </c>
      <c r="BR707" s="1404">
        <v>1</v>
      </c>
      <c r="BS707" s="1405" t="s">
        <v>713</v>
      </c>
      <c r="BT707" s="1405" t="s">
        <v>407</v>
      </c>
      <c r="BU707" s="1405" t="s">
        <v>407</v>
      </c>
      <c r="BV707" s="1405" t="s">
        <v>1405</v>
      </c>
      <c r="BW707" s="1404">
        <v>1</v>
      </c>
      <c r="BX707" s="1405" t="s">
        <v>1404</v>
      </c>
      <c r="BY707" s="1405" t="s">
        <v>407</v>
      </c>
      <c r="BZ707" s="1405" t="s">
        <v>407</v>
      </c>
      <c r="CA707" s="1404">
        <v>0</v>
      </c>
      <c r="CB707" s="1405" t="s">
        <v>407</v>
      </c>
      <c r="CC707" s="1405" t="s">
        <v>677</v>
      </c>
      <c r="CD707" s="1404" t="b">
        <v>0</v>
      </c>
      <c r="CE707" s="1404" t="b">
        <v>0</v>
      </c>
      <c r="CF707" s="1404" t="b">
        <v>0</v>
      </c>
      <c r="CG707" s="1404" t="b">
        <v>0</v>
      </c>
      <c r="CH707" s="1404" t="b">
        <v>0</v>
      </c>
      <c r="CI707" s="1404" t="b">
        <v>0</v>
      </c>
      <c r="CJ707" s="1404" t="b">
        <v>1</v>
      </c>
      <c r="CK707" s="1404" t="b">
        <v>0</v>
      </c>
      <c r="CL707" s="1404" t="b">
        <v>0</v>
      </c>
      <c r="CM707" s="1405" t="s">
        <v>698</v>
      </c>
      <c r="CN707" s="1408"/>
      <c r="CO707" s="1408"/>
      <c r="CP707" s="1408"/>
      <c r="CQ707" s="1404">
        <v>1</v>
      </c>
      <c r="CR707" s="1408"/>
      <c r="CS707" s="1404">
        <v>1</v>
      </c>
      <c r="CT707" s="1405" t="s">
        <v>407</v>
      </c>
      <c r="CU707" s="1408"/>
    </row>
    <row r="708" spans="1:99" hidden="1" x14ac:dyDescent="0.2">
      <c r="A708" s="1404">
        <v>2024</v>
      </c>
      <c r="B708" s="1405" t="s">
        <v>181</v>
      </c>
      <c r="C708" s="1405" t="s">
        <v>1178</v>
      </c>
      <c r="D708" s="1406">
        <v>1</v>
      </c>
      <c r="E708" s="1406">
        <v>0</v>
      </c>
      <c r="F708" s="1405" t="s">
        <v>75</v>
      </c>
      <c r="G708" s="1407" t="s">
        <v>737</v>
      </c>
      <c r="H708" s="1405" t="s">
        <v>407</v>
      </c>
      <c r="I708" s="1405" t="s">
        <v>694</v>
      </c>
      <c r="J708" s="1405" t="s">
        <v>312</v>
      </c>
      <c r="K708" s="1405" t="s">
        <v>319</v>
      </c>
      <c r="L708" s="1405" t="s">
        <v>407</v>
      </c>
      <c r="M708" s="1405" t="s">
        <v>407</v>
      </c>
      <c r="N708" s="1408"/>
      <c r="O708" s="1407">
        <v>126</v>
      </c>
      <c r="P708" s="1405" t="s">
        <v>695</v>
      </c>
      <c r="Q708" s="1405" t="s">
        <v>476</v>
      </c>
      <c r="R708" s="1409">
        <v>9194</v>
      </c>
      <c r="S708" s="1409">
        <v>4006</v>
      </c>
      <c r="T708" s="1409">
        <v>415</v>
      </c>
      <c r="U708" s="1407">
        <v>13768</v>
      </c>
      <c r="V708" s="1405" t="s">
        <v>696</v>
      </c>
      <c r="W708" s="1405" t="s">
        <v>738</v>
      </c>
      <c r="X708" s="1405" t="s">
        <v>739</v>
      </c>
      <c r="Y708" s="1405" t="s">
        <v>407</v>
      </c>
      <c r="Z708" s="1404">
        <v>1</v>
      </c>
      <c r="AA708" s="1404">
        <v>0</v>
      </c>
      <c r="AB708" s="1408"/>
      <c r="AC708" s="1408"/>
      <c r="AD708" s="1408"/>
      <c r="AE708" s="1408"/>
      <c r="AF708" s="1408"/>
      <c r="AG708" s="1408"/>
      <c r="AH708" s="1408"/>
      <c r="AI708" s="1406">
        <v>0</v>
      </c>
      <c r="AJ708" s="1408"/>
      <c r="AK708" s="1408"/>
      <c r="AL708" s="1408"/>
      <c r="AM708" s="1408"/>
      <c r="AN708" s="1408"/>
      <c r="AO708" s="1408"/>
      <c r="AP708" s="1408"/>
      <c r="AQ708" s="1406">
        <v>19789</v>
      </c>
      <c r="AR708" s="1404" t="s">
        <v>407</v>
      </c>
      <c r="AS708" s="1406">
        <v>54.216438356164382</v>
      </c>
      <c r="AT708" s="1406">
        <v>2.1523819882532087</v>
      </c>
      <c r="AU708" s="1406">
        <v>5.89693695411838E-3</v>
      </c>
      <c r="AV708" s="1406">
        <v>1.692249890535177</v>
      </c>
      <c r="AW708" s="1406">
        <v>4.6363010699593888E-3</v>
      </c>
      <c r="AX708" s="1405" t="s">
        <v>407</v>
      </c>
      <c r="AY708" s="1404">
        <v>0</v>
      </c>
      <c r="AZ708" s="1405" t="s">
        <v>407</v>
      </c>
      <c r="BA708" s="1405" t="s">
        <v>407</v>
      </c>
      <c r="BB708" s="1408"/>
      <c r="BC708" s="1408"/>
      <c r="BD708" s="1404">
        <v>0</v>
      </c>
      <c r="BE708" s="1405" t="s">
        <v>407</v>
      </c>
      <c r="BF708" s="1405" t="s">
        <v>407</v>
      </c>
      <c r="BG708" s="1404">
        <v>0</v>
      </c>
      <c r="BH708" s="1405" t="s">
        <v>407</v>
      </c>
      <c r="BI708" s="1405" t="s">
        <v>407</v>
      </c>
      <c r="BJ708" s="1404">
        <v>0</v>
      </c>
      <c r="BK708" s="1404">
        <v>0</v>
      </c>
      <c r="BL708" s="1404">
        <v>0</v>
      </c>
      <c r="BM708" s="1404">
        <v>0</v>
      </c>
      <c r="BN708" s="1408"/>
      <c r="BO708" s="1404">
        <v>0</v>
      </c>
      <c r="BP708" s="1405" t="s">
        <v>407</v>
      </c>
      <c r="BQ708" s="1405" t="s">
        <v>407</v>
      </c>
      <c r="BR708" s="1404">
        <v>1</v>
      </c>
      <c r="BS708" s="1405" t="s">
        <v>767</v>
      </c>
      <c r="BT708" s="1405" t="s">
        <v>407</v>
      </c>
      <c r="BU708" s="1405" t="s">
        <v>407</v>
      </c>
      <c r="BV708" s="1405" t="s">
        <v>407</v>
      </c>
      <c r="BW708" s="1404">
        <v>1</v>
      </c>
      <c r="BX708" s="1405" t="s">
        <v>920</v>
      </c>
      <c r="BY708" s="1405" t="s">
        <v>407</v>
      </c>
      <c r="BZ708" s="1405" t="s">
        <v>407</v>
      </c>
      <c r="CA708" s="1404">
        <v>0</v>
      </c>
      <c r="CB708" s="1405" t="s">
        <v>407</v>
      </c>
      <c r="CC708" s="1405" t="s">
        <v>677</v>
      </c>
      <c r="CD708" s="1404" t="b">
        <v>0</v>
      </c>
      <c r="CE708" s="1404" t="b">
        <v>0</v>
      </c>
      <c r="CF708" s="1404" t="b">
        <v>0</v>
      </c>
      <c r="CG708" s="1404" t="b">
        <v>0</v>
      </c>
      <c r="CH708" s="1404" t="b">
        <v>0</v>
      </c>
      <c r="CI708" s="1404" t="b">
        <v>0</v>
      </c>
      <c r="CJ708" s="1404" t="b">
        <v>1</v>
      </c>
      <c r="CK708" s="1404" t="b">
        <v>0</v>
      </c>
      <c r="CL708" s="1404" t="b">
        <v>0</v>
      </c>
      <c r="CM708" s="1405" t="s">
        <v>698</v>
      </c>
      <c r="CN708" s="1408"/>
      <c r="CO708" s="1408"/>
      <c r="CP708" s="1408"/>
      <c r="CQ708" s="1404">
        <v>1</v>
      </c>
      <c r="CR708" s="1408"/>
      <c r="CS708" s="1404">
        <v>1</v>
      </c>
      <c r="CT708" s="1405" t="s">
        <v>407</v>
      </c>
      <c r="CU708" s="1408"/>
    </row>
    <row r="709" spans="1:99" hidden="1" x14ac:dyDescent="0.2">
      <c r="A709" s="1404">
        <v>2024</v>
      </c>
      <c r="B709" s="1405" t="s">
        <v>184</v>
      </c>
      <c r="C709" s="1405" t="s">
        <v>1095</v>
      </c>
      <c r="D709" s="1406">
        <v>1</v>
      </c>
      <c r="E709" s="1406">
        <v>0</v>
      </c>
      <c r="F709" s="1405" t="s">
        <v>75</v>
      </c>
      <c r="G709" s="1407" t="s">
        <v>737</v>
      </c>
      <c r="H709" s="1405" t="s">
        <v>407</v>
      </c>
      <c r="I709" s="1405" t="s">
        <v>694</v>
      </c>
      <c r="J709" s="1405" t="s">
        <v>323</v>
      </c>
      <c r="K709" s="1405" t="s">
        <v>844</v>
      </c>
      <c r="L709" s="1405" t="s">
        <v>407</v>
      </c>
      <c r="M709" s="1405" t="s">
        <v>407</v>
      </c>
      <c r="N709" s="1408"/>
      <c r="O709" s="1407">
        <v>126</v>
      </c>
      <c r="P709" s="1405" t="s">
        <v>695</v>
      </c>
      <c r="Q709" s="1405" t="s">
        <v>479</v>
      </c>
      <c r="R709" s="1409">
        <v>14752</v>
      </c>
      <c r="S709" s="1409">
        <v>7698</v>
      </c>
      <c r="T709" s="1409">
        <v>636</v>
      </c>
      <c r="U709" s="1407">
        <v>13768</v>
      </c>
      <c r="V709" s="1405" t="s">
        <v>696</v>
      </c>
      <c r="W709" s="1405" t="s">
        <v>738</v>
      </c>
      <c r="X709" s="1405" t="s">
        <v>739</v>
      </c>
      <c r="Y709" s="1405" t="s">
        <v>407</v>
      </c>
      <c r="Z709" s="1404">
        <v>1</v>
      </c>
      <c r="AA709" s="1404">
        <v>0</v>
      </c>
      <c r="AB709" s="1408"/>
      <c r="AC709" s="1408"/>
      <c r="AD709" s="1408"/>
      <c r="AE709" s="1408"/>
      <c r="AF709" s="1408"/>
      <c r="AG709" s="1408"/>
      <c r="AH709" s="1408"/>
      <c r="AI709" s="1406">
        <v>0</v>
      </c>
      <c r="AJ709" s="1408"/>
      <c r="AK709" s="1408"/>
      <c r="AL709" s="1408"/>
      <c r="AM709" s="1408"/>
      <c r="AN709" s="1408"/>
      <c r="AO709" s="1408"/>
      <c r="AP709" s="1408"/>
      <c r="AQ709" s="1406">
        <v>228490</v>
      </c>
      <c r="AR709" s="1404" t="s">
        <v>407</v>
      </c>
      <c r="AS709" s="1406">
        <v>626</v>
      </c>
      <c r="AT709" s="1406">
        <v>15.488747288503253</v>
      </c>
      <c r="AU709" s="1406">
        <v>4.2434924078091102E-2</v>
      </c>
      <c r="AV709" s="1406">
        <v>3.1775862238284165</v>
      </c>
      <c r="AW709" s="1406">
        <v>8.7057156817216888E-3</v>
      </c>
      <c r="AX709" s="1405" t="s">
        <v>407</v>
      </c>
      <c r="AY709" s="1404">
        <v>0</v>
      </c>
      <c r="AZ709" s="1405" t="s">
        <v>407</v>
      </c>
      <c r="BA709" s="1405" t="s">
        <v>407</v>
      </c>
      <c r="BB709" s="1408"/>
      <c r="BC709" s="1408"/>
      <c r="BD709" s="1404">
        <v>0</v>
      </c>
      <c r="BE709" s="1405" t="s">
        <v>407</v>
      </c>
      <c r="BF709" s="1405" t="s">
        <v>407</v>
      </c>
      <c r="BG709" s="1404">
        <v>0</v>
      </c>
      <c r="BH709" s="1405" t="s">
        <v>407</v>
      </c>
      <c r="BI709" s="1405" t="s">
        <v>407</v>
      </c>
      <c r="BJ709" s="1404">
        <v>0</v>
      </c>
      <c r="BK709" s="1404">
        <v>0</v>
      </c>
      <c r="BL709" s="1404">
        <v>0</v>
      </c>
      <c r="BM709" s="1404">
        <v>0</v>
      </c>
      <c r="BN709" s="1408"/>
      <c r="BO709" s="1404">
        <v>0</v>
      </c>
      <c r="BP709" s="1405" t="s">
        <v>407</v>
      </c>
      <c r="BQ709" s="1405" t="s">
        <v>407</v>
      </c>
      <c r="BR709" s="1404">
        <v>1</v>
      </c>
      <c r="BS709" s="1405" t="s">
        <v>808</v>
      </c>
      <c r="BT709" s="1405" t="s">
        <v>407</v>
      </c>
      <c r="BU709" s="1405" t="s">
        <v>407</v>
      </c>
      <c r="BV709" s="1405" t="s">
        <v>1006</v>
      </c>
      <c r="BW709" s="1404">
        <v>1</v>
      </c>
      <c r="BX709" s="1405" t="s">
        <v>859</v>
      </c>
      <c r="BY709" s="1405" t="s">
        <v>407</v>
      </c>
      <c r="BZ709" s="1405" t="s">
        <v>407</v>
      </c>
      <c r="CA709" s="1404">
        <v>0</v>
      </c>
      <c r="CB709" s="1405" t="s">
        <v>407</v>
      </c>
      <c r="CC709" s="1405" t="s">
        <v>677</v>
      </c>
      <c r="CD709" s="1404" t="b">
        <v>0</v>
      </c>
      <c r="CE709" s="1404" t="b">
        <v>0</v>
      </c>
      <c r="CF709" s="1404" t="b">
        <v>0</v>
      </c>
      <c r="CG709" s="1404" t="b">
        <v>0</v>
      </c>
      <c r="CH709" s="1404" t="b">
        <v>0</v>
      </c>
      <c r="CI709" s="1404" t="b">
        <v>0</v>
      </c>
      <c r="CJ709" s="1404" t="b">
        <v>1</v>
      </c>
      <c r="CK709" s="1404" t="b">
        <v>0</v>
      </c>
      <c r="CL709" s="1404" t="b">
        <v>0</v>
      </c>
      <c r="CM709" s="1405" t="s">
        <v>698</v>
      </c>
      <c r="CN709" s="1408"/>
      <c r="CO709" s="1408"/>
      <c r="CP709" s="1408"/>
      <c r="CQ709" s="1404">
        <v>1</v>
      </c>
      <c r="CR709" s="1408"/>
      <c r="CS709" s="1404">
        <v>1</v>
      </c>
      <c r="CT709" s="1405" t="s">
        <v>407</v>
      </c>
      <c r="CU709" s="1408"/>
    </row>
    <row r="710" spans="1:99" hidden="1" x14ac:dyDescent="0.2">
      <c r="A710" s="1404">
        <v>2024</v>
      </c>
      <c r="B710" s="1405" t="s">
        <v>183</v>
      </c>
      <c r="C710" s="1405" t="s">
        <v>1130</v>
      </c>
      <c r="D710" s="1406">
        <v>1</v>
      </c>
      <c r="E710" s="1406">
        <v>0</v>
      </c>
      <c r="F710" s="1405" t="s">
        <v>75</v>
      </c>
      <c r="G710" s="1407" t="s">
        <v>737</v>
      </c>
      <c r="H710" s="1405" t="s">
        <v>407</v>
      </c>
      <c r="I710" s="1405" t="s">
        <v>694</v>
      </c>
      <c r="J710" s="1405" t="s">
        <v>319</v>
      </c>
      <c r="K710" s="1405" t="s">
        <v>858</v>
      </c>
      <c r="L710" s="1405" t="s">
        <v>407</v>
      </c>
      <c r="M710" s="1405" t="s">
        <v>407</v>
      </c>
      <c r="N710" s="1408"/>
      <c r="O710" s="1407">
        <v>126</v>
      </c>
      <c r="P710" s="1405" t="s">
        <v>695</v>
      </c>
      <c r="Q710" s="1405" t="s">
        <v>478</v>
      </c>
      <c r="R710" s="1409">
        <v>4480</v>
      </c>
      <c r="S710" s="1409">
        <v>1915</v>
      </c>
      <c r="T710" s="1409">
        <v>78</v>
      </c>
      <c r="U710" s="1407">
        <v>13768</v>
      </c>
      <c r="V710" s="1405" t="s">
        <v>696</v>
      </c>
      <c r="W710" s="1405" t="s">
        <v>738</v>
      </c>
      <c r="X710" s="1405" t="s">
        <v>739</v>
      </c>
      <c r="Y710" s="1405" t="s">
        <v>407</v>
      </c>
      <c r="Z710" s="1404">
        <v>1</v>
      </c>
      <c r="AA710" s="1404">
        <v>0</v>
      </c>
      <c r="AB710" s="1408"/>
      <c r="AC710" s="1408"/>
      <c r="AD710" s="1408"/>
      <c r="AE710" s="1408"/>
      <c r="AF710" s="1408"/>
      <c r="AG710" s="1408"/>
      <c r="AH710" s="1406">
        <v>0</v>
      </c>
      <c r="AI710" s="1406">
        <v>0</v>
      </c>
      <c r="AJ710" s="1408"/>
      <c r="AK710" s="1408"/>
      <c r="AL710" s="1408"/>
      <c r="AM710" s="1408"/>
      <c r="AN710" s="1408"/>
      <c r="AO710" s="1408"/>
      <c r="AP710" s="1406">
        <v>0</v>
      </c>
      <c r="AQ710" s="1406">
        <v>20880</v>
      </c>
      <c r="AR710" s="1404" t="s">
        <v>407</v>
      </c>
      <c r="AS710" s="1406">
        <v>57.205479452054796</v>
      </c>
      <c r="AT710" s="1406">
        <v>4.6607142857142856</v>
      </c>
      <c r="AU710" s="1406">
        <v>1.276908023483366E-2</v>
      </c>
      <c r="AV710" s="1406">
        <v>6.4955499529175906</v>
      </c>
      <c r="AW710" s="1406">
        <v>1.7796027268267373E-2</v>
      </c>
      <c r="AX710" s="1405" t="s">
        <v>407</v>
      </c>
      <c r="AY710" s="1404">
        <v>0</v>
      </c>
      <c r="AZ710" s="1405" t="s">
        <v>407</v>
      </c>
      <c r="BA710" s="1405" t="s">
        <v>407</v>
      </c>
      <c r="BB710" s="1408"/>
      <c r="BC710" s="1408"/>
      <c r="BD710" s="1404">
        <v>0</v>
      </c>
      <c r="BE710" s="1405" t="s">
        <v>407</v>
      </c>
      <c r="BF710" s="1405" t="s">
        <v>407</v>
      </c>
      <c r="BG710" s="1404">
        <v>0</v>
      </c>
      <c r="BH710" s="1405" t="s">
        <v>407</v>
      </c>
      <c r="BI710" s="1405" t="s">
        <v>407</v>
      </c>
      <c r="BJ710" s="1404">
        <v>1</v>
      </c>
      <c r="BK710" s="1404">
        <v>0</v>
      </c>
      <c r="BL710" s="1404">
        <v>0</v>
      </c>
      <c r="BM710" s="1404">
        <v>0</v>
      </c>
      <c r="BN710" s="1408"/>
      <c r="BO710" s="1404">
        <v>0</v>
      </c>
      <c r="BP710" s="1405" t="s">
        <v>407</v>
      </c>
      <c r="BQ710" s="1405" t="s">
        <v>407</v>
      </c>
      <c r="BR710" s="1404">
        <v>0</v>
      </c>
      <c r="BS710" s="1405" t="s">
        <v>407</v>
      </c>
      <c r="BT710" s="1405" t="s">
        <v>407</v>
      </c>
      <c r="BU710" s="1405" t="s">
        <v>407</v>
      </c>
      <c r="BV710" s="1405" t="s">
        <v>407</v>
      </c>
      <c r="BW710" s="1404">
        <v>1</v>
      </c>
      <c r="BX710" s="1405" t="s">
        <v>1009</v>
      </c>
      <c r="BY710" s="1405" t="s">
        <v>407</v>
      </c>
      <c r="BZ710" s="1405" t="s">
        <v>407</v>
      </c>
      <c r="CA710" s="1404">
        <v>0</v>
      </c>
      <c r="CB710" s="1405" t="s">
        <v>407</v>
      </c>
      <c r="CC710" s="1405" t="s">
        <v>677</v>
      </c>
      <c r="CD710" s="1404" t="b">
        <v>0</v>
      </c>
      <c r="CE710" s="1404" t="b">
        <v>0</v>
      </c>
      <c r="CF710" s="1404" t="b">
        <v>0</v>
      </c>
      <c r="CG710" s="1404" t="b">
        <v>0</v>
      </c>
      <c r="CH710" s="1404" t="b">
        <v>0</v>
      </c>
      <c r="CI710" s="1404" t="b">
        <v>0</v>
      </c>
      <c r="CJ710" s="1404" t="b">
        <v>1</v>
      </c>
      <c r="CK710" s="1404" t="b">
        <v>0</v>
      </c>
      <c r="CL710" s="1404" t="b">
        <v>0</v>
      </c>
      <c r="CM710" s="1405" t="s">
        <v>698</v>
      </c>
      <c r="CN710" s="1408"/>
      <c r="CO710" s="1408"/>
      <c r="CP710" s="1408"/>
      <c r="CQ710" s="1404">
        <v>1</v>
      </c>
      <c r="CR710" s="1408"/>
      <c r="CS710" s="1404">
        <v>1</v>
      </c>
      <c r="CT710" s="1405" t="s">
        <v>407</v>
      </c>
      <c r="CU710" s="1408"/>
    </row>
    <row r="711" spans="1:99" hidden="1" x14ac:dyDescent="0.2">
      <c r="A711" s="1404">
        <v>2024</v>
      </c>
      <c r="B711" s="1405" t="s">
        <v>179</v>
      </c>
      <c r="C711" s="1405" t="s">
        <v>1268</v>
      </c>
      <c r="D711" s="1406">
        <v>1</v>
      </c>
      <c r="E711" s="1406">
        <v>0</v>
      </c>
      <c r="F711" s="1405" t="s">
        <v>1011</v>
      </c>
      <c r="G711" s="1407" t="s">
        <v>737</v>
      </c>
      <c r="H711" s="1405" t="s">
        <v>407</v>
      </c>
      <c r="I711" s="1405" t="s">
        <v>694</v>
      </c>
      <c r="J711" s="1405" t="s">
        <v>303</v>
      </c>
      <c r="K711" s="1405" t="s">
        <v>1269</v>
      </c>
      <c r="L711" s="1405" t="s">
        <v>407</v>
      </c>
      <c r="M711" s="1405" t="s">
        <v>407</v>
      </c>
      <c r="N711" s="1408"/>
      <c r="O711" s="1407">
        <v>126</v>
      </c>
      <c r="P711" s="1405" t="s">
        <v>695</v>
      </c>
      <c r="Q711" s="1405" t="s">
        <v>474</v>
      </c>
      <c r="R711" s="1409">
        <v>4123</v>
      </c>
      <c r="S711" s="1409">
        <v>1638</v>
      </c>
      <c r="T711" s="1409">
        <v>134</v>
      </c>
      <c r="U711" s="1407">
        <v>23367</v>
      </c>
      <c r="V711" s="1405" t="s">
        <v>696</v>
      </c>
      <c r="W711" s="1405" t="s">
        <v>1012</v>
      </c>
      <c r="X711" s="1405" t="s">
        <v>407</v>
      </c>
      <c r="Y711" s="1405" t="s">
        <v>407</v>
      </c>
      <c r="Z711" s="1404">
        <v>1</v>
      </c>
      <c r="AA711" s="1404">
        <v>0</v>
      </c>
      <c r="AB711" s="1408"/>
      <c r="AC711" s="1408"/>
      <c r="AD711" s="1408"/>
      <c r="AE711" s="1408"/>
      <c r="AF711" s="1408"/>
      <c r="AG711" s="1408"/>
      <c r="AH711" s="1408"/>
      <c r="AI711" s="1406">
        <v>0</v>
      </c>
      <c r="AJ711" s="1408"/>
      <c r="AK711" s="1408"/>
      <c r="AL711" s="1408"/>
      <c r="AM711" s="1408"/>
      <c r="AN711" s="1408"/>
      <c r="AO711" s="1408"/>
      <c r="AP711" s="1408"/>
      <c r="AQ711" s="1406">
        <v>84050</v>
      </c>
      <c r="AR711" s="1404" t="s">
        <v>407</v>
      </c>
      <c r="AS711" s="1406">
        <v>230.27397260273972</v>
      </c>
      <c r="AT711" s="1406">
        <v>20.385641523162747</v>
      </c>
      <c r="AU711" s="1406">
        <v>5.5851072666199306E-2</v>
      </c>
      <c r="AV711" s="1406">
        <v>2.0842104099237209</v>
      </c>
      <c r="AW711" s="1406">
        <v>5.7101655066403309E-3</v>
      </c>
      <c r="AX711" s="1405" t="s">
        <v>407</v>
      </c>
      <c r="AY711" s="1404">
        <v>0</v>
      </c>
      <c r="AZ711" s="1405" t="s">
        <v>407</v>
      </c>
      <c r="BA711" s="1405" t="s">
        <v>407</v>
      </c>
      <c r="BB711" s="1408"/>
      <c r="BC711" s="1408"/>
      <c r="BD711" s="1404">
        <v>0</v>
      </c>
      <c r="BE711" s="1405" t="s">
        <v>407</v>
      </c>
      <c r="BF711" s="1405" t="s">
        <v>407</v>
      </c>
      <c r="BG711" s="1404">
        <v>0</v>
      </c>
      <c r="BH711" s="1405" t="s">
        <v>407</v>
      </c>
      <c r="BI711" s="1405" t="s">
        <v>407</v>
      </c>
      <c r="BJ711" s="1404">
        <v>0</v>
      </c>
      <c r="BK711" s="1404">
        <v>0</v>
      </c>
      <c r="BL711" s="1404">
        <v>0</v>
      </c>
      <c r="BM711" s="1404">
        <v>0</v>
      </c>
      <c r="BN711" s="1408"/>
      <c r="BO711" s="1404">
        <v>0</v>
      </c>
      <c r="BP711" s="1405" t="s">
        <v>407</v>
      </c>
      <c r="BQ711" s="1405" t="s">
        <v>407</v>
      </c>
      <c r="BR711" s="1404">
        <v>1</v>
      </c>
      <c r="BS711" s="1405" t="s">
        <v>838</v>
      </c>
      <c r="BT711" s="1405" t="s">
        <v>407</v>
      </c>
      <c r="BU711" s="1405" t="s">
        <v>407</v>
      </c>
      <c r="BV711" s="1405" t="s">
        <v>407</v>
      </c>
      <c r="BW711" s="1404">
        <v>0</v>
      </c>
      <c r="BX711" s="1405" t="s">
        <v>407</v>
      </c>
      <c r="BY711" s="1405" t="s">
        <v>407</v>
      </c>
      <c r="BZ711" s="1405" t="s">
        <v>407</v>
      </c>
      <c r="CA711" s="1404">
        <v>0</v>
      </c>
      <c r="CB711" s="1405" t="s">
        <v>677</v>
      </c>
      <c r="CC711" s="1405" t="s">
        <v>677</v>
      </c>
      <c r="CD711" s="1404" t="b">
        <v>0</v>
      </c>
      <c r="CE711" s="1404" t="b">
        <v>0</v>
      </c>
      <c r="CF711" s="1404" t="b">
        <v>0</v>
      </c>
      <c r="CG711" s="1404" t="b">
        <v>0</v>
      </c>
      <c r="CH711" s="1404" t="b">
        <v>0</v>
      </c>
      <c r="CI711" s="1404" t="b">
        <v>0</v>
      </c>
      <c r="CJ711" s="1404" t="b">
        <v>1</v>
      </c>
      <c r="CK711" s="1404" t="b">
        <v>0</v>
      </c>
      <c r="CL711" s="1404" t="b">
        <v>0</v>
      </c>
      <c r="CM711" s="1405" t="s">
        <v>698</v>
      </c>
      <c r="CN711" s="1408"/>
      <c r="CO711" s="1408"/>
      <c r="CP711" s="1408"/>
      <c r="CQ711" s="1404">
        <v>1</v>
      </c>
      <c r="CR711" s="1408"/>
      <c r="CS711" s="1404">
        <v>1</v>
      </c>
      <c r="CT711" s="1405" t="s">
        <v>407</v>
      </c>
      <c r="CU711" s="1408"/>
    </row>
    <row r="712" spans="1:99" hidden="1" x14ac:dyDescent="0.2">
      <c r="A712" s="1404">
        <v>2024</v>
      </c>
      <c r="B712" s="1405" t="s">
        <v>182</v>
      </c>
      <c r="C712" s="1405" t="s">
        <v>1108</v>
      </c>
      <c r="D712" s="1406">
        <v>1</v>
      </c>
      <c r="E712" s="1406">
        <v>0</v>
      </c>
      <c r="F712" s="1405" t="s">
        <v>75</v>
      </c>
      <c r="G712" s="1407" t="s">
        <v>737</v>
      </c>
      <c r="H712" s="1405" t="s">
        <v>407</v>
      </c>
      <c r="I712" s="1405" t="s">
        <v>694</v>
      </c>
      <c r="J712" s="1405" t="s">
        <v>315</v>
      </c>
      <c r="K712" s="1405" t="s">
        <v>1109</v>
      </c>
      <c r="L712" s="1405" t="s">
        <v>407</v>
      </c>
      <c r="M712" s="1405" t="s">
        <v>407</v>
      </c>
      <c r="N712" s="1408"/>
      <c r="O712" s="1407">
        <v>126</v>
      </c>
      <c r="P712" s="1405" t="s">
        <v>695</v>
      </c>
      <c r="Q712" s="1405" t="s">
        <v>477</v>
      </c>
      <c r="R712" s="1409">
        <v>3726</v>
      </c>
      <c r="S712" s="1409">
        <v>1732</v>
      </c>
      <c r="T712" s="1409">
        <v>235</v>
      </c>
      <c r="U712" s="1407">
        <v>13768</v>
      </c>
      <c r="V712" s="1405" t="s">
        <v>696</v>
      </c>
      <c r="W712" s="1405" t="s">
        <v>738</v>
      </c>
      <c r="X712" s="1405" t="s">
        <v>739</v>
      </c>
      <c r="Y712" s="1405" t="s">
        <v>407</v>
      </c>
      <c r="Z712" s="1404">
        <v>1</v>
      </c>
      <c r="AA712" s="1404">
        <v>0</v>
      </c>
      <c r="AB712" s="1408"/>
      <c r="AC712" s="1408"/>
      <c r="AD712" s="1408"/>
      <c r="AE712" s="1408"/>
      <c r="AF712" s="1408"/>
      <c r="AG712" s="1408"/>
      <c r="AH712" s="1408"/>
      <c r="AI712" s="1406">
        <v>4140</v>
      </c>
      <c r="AJ712" s="1408"/>
      <c r="AK712" s="1408"/>
      <c r="AL712" s="1408"/>
      <c r="AM712" s="1408"/>
      <c r="AN712" s="1408"/>
      <c r="AO712" s="1408"/>
      <c r="AP712" s="1408"/>
      <c r="AQ712" s="1406">
        <v>11460</v>
      </c>
      <c r="AR712" s="1404" t="s">
        <v>407</v>
      </c>
      <c r="AS712" s="1406">
        <v>31.397260273972602</v>
      </c>
      <c r="AT712" s="1406">
        <v>3.075684380032206</v>
      </c>
      <c r="AU712" s="1406">
        <v>8.4265325480334403E-3</v>
      </c>
      <c r="AV712" s="1406">
        <v>3.0320307725491604</v>
      </c>
      <c r="AW712" s="1406">
        <v>8.3069336234223579E-3</v>
      </c>
      <c r="AX712" s="1405" t="s">
        <v>1111</v>
      </c>
      <c r="AY712" s="1404">
        <v>0</v>
      </c>
      <c r="AZ712" s="1405" t="s">
        <v>407</v>
      </c>
      <c r="BA712" s="1405" t="s">
        <v>407</v>
      </c>
      <c r="BB712" s="1408"/>
      <c r="BC712" s="1408"/>
      <c r="BD712" s="1404">
        <v>0</v>
      </c>
      <c r="BE712" s="1405" t="s">
        <v>407</v>
      </c>
      <c r="BF712" s="1405" t="s">
        <v>407</v>
      </c>
      <c r="BG712" s="1404">
        <v>0</v>
      </c>
      <c r="BH712" s="1405" t="s">
        <v>407</v>
      </c>
      <c r="BI712" s="1405" t="s">
        <v>407</v>
      </c>
      <c r="BJ712" s="1404">
        <v>0</v>
      </c>
      <c r="BK712" s="1404">
        <v>0</v>
      </c>
      <c r="BL712" s="1404">
        <v>0</v>
      </c>
      <c r="BM712" s="1404">
        <v>0</v>
      </c>
      <c r="BN712" s="1408"/>
      <c r="BO712" s="1404">
        <v>0</v>
      </c>
      <c r="BP712" s="1405" t="s">
        <v>407</v>
      </c>
      <c r="BQ712" s="1405" t="s">
        <v>407</v>
      </c>
      <c r="BR712" s="1404">
        <v>1</v>
      </c>
      <c r="BS712" s="1405" t="s">
        <v>784</v>
      </c>
      <c r="BT712" s="1405" t="s">
        <v>407</v>
      </c>
      <c r="BU712" s="1405" t="s">
        <v>407</v>
      </c>
      <c r="BV712" s="1405" t="s">
        <v>1110</v>
      </c>
      <c r="BW712" s="1404">
        <v>1</v>
      </c>
      <c r="BX712" s="1405" t="s">
        <v>1112</v>
      </c>
      <c r="BY712" s="1405" t="s">
        <v>407</v>
      </c>
      <c r="BZ712" s="1405" t="s">
        <v>407</v>
      </c>
      <c r="CA712" s="1404">
        <v>0</v>
      </c>
      <c r="CB712" s="1405" t="s">
        <v>407</v>
      </c>
      <c r="CC712" s="1405" t="s">
        <v>677</v>
      </c>
      <c r="CD712" s="1404" t="b">
        <v>0</v>
      </c>
      <c r="CE712" s="1404" t="b">
        <v>0</v>
      </c>
      <c r="CF712" s="1404" t="b">
        <v>0</v>
      </c>
      <c r="CG712" s="1404" t="b">
        <v>0</v>
      </c>
      <c r="CH712" s="1404" t="b">
        <v>0</v>
      </c>
      <c r="CI712" s="1404" t="b">
        <v>0</v>
      </c>
      <c r="CJ712" s="1404" t="b">
        <v>1</v>
      </c>
      <c r="CK712" s="1404" t="b">
        <v>0</v>
      </c>
      <c r="CL712" s="1404" t="b">
        <v>0</v>
      </c>
      <c r="CM712" s="1405" t="s">
        <v>698</v>
      </c>
      <c r="CN712" s="1408"/>
      <c r="CO712" s="1408"/>
      <c r="CP712" s="1408"/>
      <c r="CQ712" s="1404">
        <v>1</v>
      </c>
      <c r="CR712" s="1408"/>
      <c r="CS712" s="1404">
        <v>1</v>
      </c>
      <c r="CT712" s="1405" t="s">
        <v>407</v>
      </c>
      <c r="CU712" s="1408"/>
    </row>
    <row r="713" spans="1:99" hidden="1" x14ac:dyDescent="0.2">
      <c r="A713" s="1404">
        <v>2024</v>
      </c>
      <c r="B713" s="1405" t="s">
        <v>179</v>
      </c>
      <c r="C713" s="1405" t="s">
        <v>1083</v>
      </c>
      <c r="D713" s="1406">
        <v>1</v>
      </c>
      <c r="E713" s="1406">
        <v>0</v>
      </c>
      <c r="F713" s="1405" t="s">
        <v>75</v>
      </c>
      <c r="G713" s="1407" t="s">
        <v>737</v>
      </c>
      <c r="H713" s="1405" t="s">
        <v>407</v>
      </c>
      <c r="I713" s="1405" t="s">
        <v>694</v>
      </c>
      <c r="J713" s="1405" t="s">
        <v>303</v>
      </c>
      <c r="K713" s="1405" t="s">
        <v>810</v>
      </c>
      <c r="L713" s="1405" t="s">
        <v>407</v>
      </c>
      <c r="M713" s="1405" t="s">
        <v>407</v>
      </c>
      <c r="N713" s="1408"/>
      <c r="O713" s="1407">
        <v>126</v>
      </c>
      <c r="P713" s="1405" t="s">
        <v>695</v>
      </c>
      <c r="Q713" s="1405" t="s">
        <v>474</v>
      </c>
      <c r="R713" s="1409">
        <v>8117</v>
      </c>
      <c r="S713" s="1409">
        <v>3411</v>
      </c>
      <c r="T713" s="1409">
        <v>355</v>
      </c>
      <c r="U713" s="1407">
        <v>13768</v>
      </c>
      <c r="V713" s="1405" t="s">
        <v>696</v>
      </c>
      <c r="W713" s="1405" t="s">
        <v>738</v>
      </c>
      <c r="X713" s="1405" t="s">
        <v>739</v>
      </c>
      <c r="Y713" s="1405" t="s">
        <v>407</v>
      </c>
      <c r="Z713" s="1404">
        <v>1</v>
      </c>
      <c r="AA713" s="1404">
        <v>0</v>
      </c>
      <c r="AB713" s="1408"/>
      <c r="AC713" s="1408"/>
      <c r="AD713" s="1408"/>
      <c r="AE713" s="1408"/>
      <c r="AF713" s="1408"/>
      <c r="AG713" s="1408"/>
      <c r="AH713" s="1408"/>
      <c r="AI713" s="1406">
        <v>0</v>
      </c>
      <c r="AJ713" s="1408"/>
      <c r="AK713" s="1408"/>
      <c r="AL713" s="1408"/>
      <c r="AM713" s="1408"/>
      <c r="AN713" s="1408"/>
      <c r="AO713" s="1408"/>
      <c r="AP713" s="1408"/>
      <c r="AQ713" s="1406">
        <v>424395</v>
      </c>
      <c r="AR713" s="1404" t="s">
        <v>407</v>
      </c>
      <c r="AS713" s="1406">
        <v>1162.7260273972602</v>
      </c>
      <c r="AT713" s="1406">
        <v>52.284711100160159</v>
      </c>
      <c r="AU713" s="1406">
        <v>0.14324578383605524</v>
      </c>
      <c r="AV713" s="1406">
        <v>3.0749712906492026</v>
      </c>
      <c r="AW713" s="1406">
        <v>8.424578878490966E-3</v>
      </c>
      <c r="AX713" s="1405" t="s">
        <v>407</v>
      </c>
      <c r="AY713" s="1404">
        <v>0</v>
      </c>
      <c r="AZ713" s="1405" t="s">
        <v>407</v>
      </c>
      <c r="BA713" s="1405" t="s">
        <v>407</v>
      </c>
      <c r="BB713" s="1408"/>
      <c r="BC713" s="1408"/>
      <c r="BD713" s="1404">
        <v>0</v>
      </c>
      <c r="BE713" s="1405" t="s">
        <v>407</v>
      </c>
      <c r="BF713" s="1405" t="s">
        <v>407</v>
      </c>
      <c r="BG713" s="1404">
        <v>0</v>
      </c>
      <c r="BH713" s="1405" t="s">
        <v>407</v>
      </c>
      <c r="BI713" s="1405" t="s">
        <v>407</v>
      </c>
      <c r="BJ713" s="1404">
        <v>0</v>
      </c>
      <c r="BK713" s="1404">
        <v>0</v>
      </c>
      <c r="BL713" s="1404">
        <v>0</v>
      </c>
      <c r="BM713" s="1404">
        <v>0</v>
      </c>
      <c r="BN713" s="1408"/>
      <c r="BO713" s="1404">
        <v>0</v>
      </c>
      <c r="BP713" s="1405" t="s">
        <v>407</v>
      </c>
      <c r="BQ713" s="1405" t="s">
        <v>407</v>
      </c>
      <c r="BR713" s="1404">
        <v>1</v>
      </c>
      <c r="BS713" s="1405" t="s">
        <v>808</v>
      </c>
      <c r="BT713" s="1405" t="s">
        <v>407</v>
      </c>
      <c r="BU713" s="1405" t="s">
        <v>407</v>
      </c>
      <c r="BV713" s="1405" t="s">
        <v>407</v>
      </c>
      <c r="BW713" s="1404">
        <v>1</v>
      </c>
      <c r="BX713" s="1405" t="s">
        <v>1390</v>
      </c>
      <c r="BY713" s="1405" t="s">
        <v>407</v>
      </c>
      <c r="BZ713" s="1405" t="s">
        <v>407</v>
      </c>
      <c r="CA713" s="1404">
        <v>0</v>
      </c>
      <c r="CB713" s="1405" t="s">
        <v>407</v>
      </c>
      <c r="CC713" s="1405" t="s">
        <v>677</v>
      </c>
      <c r="CD713" s="1404" t="b">
        <v>0</v>
      </c>
      <c r="CE713" s="1404" t="b">
        <v>0</v>
      </c>
      <c r="CF713" s="1404" t="b">
        <v>0</v>
      </c>
      <c r="CG713" s="1404" t="b">
        <v>0</v>
      </c>
      <c r="CH713" s="1404" t="b">
        <v>0</v>
      </c>
      <c r="CI713" s="1404" t="b">
        <v>0</v>
      </c>
      <c r="CJ713" s="1404" t="b">
        <v>1</v>
      </c>
      <c r="CK713" s="1404" t="b">
        <v>0</v>
      </c>
      <c r="CL713" s="1404" t="b">
        <v>0</v>
      </c>
      <c r="CM713" s="1405" t="s">
        <v>698</v>
      </c>
      <c r="CN713" s="1408"/>
      <c r="CO713" s="1408"/>
      <c r="CP713" s="1408"/>
      <c r="CQ713" s="1404">
        <v>1</v>
      </c>
      <c r="CR713" s="1408"/>
      <c r="CS713" s="1404">
        <v>1</v>
      </c>
      <c r="CT713" s="1405" t="s">
        <v>407</v>
      </c>
      <c r="CU713" s="1408"/>
    </row>
    <row r="714" spans="1:99" hidden="1" x14ac:dyDescent="0.2">
      <c r="A714" s="1404">
        <v>2024</v>
      </c>
      <c r="B714" s="1405" t="s">
        <v>182</v>
      </c>
      <c r="C714" s="1405" t="s">
        <v>1127</v>
      </c>
      <c r="D714" s="1406">
        <v>1</v>
      </c>
      <c r="E714" s="1406">
        <v>0</v>
      </c>
      <c r="F714" s="1405" t="s">
        <v>75</v>
      </c>
      <c r="G714" s="1407" t="s">
        <v>737</v>
      </c>
      <c r="H714" s="1405" t="s">
        <v>407</v>
      </c>
      <c r="I714" s="1405" t="s">
        <v>694</v>
      </c>
      <c r="J714" s="1405" t="s">
        <v>315</v>
      </c>
      <c r="K714" s="1405" t="s">
        <v>1128</v>
      </c>
      <c r="L714" s="1405" t="s">
        <v>407</v>
      </c>
      <c r="M714" s="1405" t="s">
        <v>407</v>
      </c>
      <c r="N714" s="1408"/>
      <c r="O714" s="1407">
        <v>126</v>
      </c>
      <c r="P714" s="1405" t="s">
        <v>695</v>
      </c>
      <c r="Q714" s="1405" t="s">
        <v>477</v>
      </c>
      <c r="R714" s="1409">
        <v>2145</v>
      </c>
      <c r="S714" s="1409">
        <v>991</v>
      </c>
      <c r="T714" s="1409">
        <v>147</v>
      </c>
      <c r="U714" s="1407">
        <v>13768</v>
      </c>
      <c r="V714" s="1405" t="s">
        <v>696</v>
      </c>
      <c r="W714" s="1405" t="s">
        <v>738</v>
      </c>
      <c r="X714" s="1405" t="s">
        <v>739</v>
      </c>
      <c r="Y714" s="1405" t="s">
        <v>407</v>
      </c>
      <c r="Z714" s="1404">
        <v>1</v>
      </c>
      <c r="AA714" s="1404">
        <v>0</v>
      </c>
      <c r="AB714" s="1408"/>
      <c r="AC714" s="1408"/>
      <c r="AD714" s="1408"/>
      <c r="AE714" s="1408"/>
      <c r="AF714" s="1408"/>
      <c r="AG714" s="1408"/>
      <c r="AH714" s="1408"/>
      <c r="AI714" s="1406">
        <v>0</v>
      </c>
      <c r="AJ714" s="1408"/>
      <c r="AK714" s="1408"/>
      <c r="AL714" s="1408"/>
      <c r="AM714" s="1408"/>
      <c r="AN714" s="1408"/>
      <c r="AO714" s="1408"/>
      <c r="AP714" s="1408"/>
      <c r="AQ714" s="1406">
        <v>28550</v>
      </c>
      <c r="AR714" s="1404" t="s">
        <v>407</v>
      </c>
      <c r="AS714" s="1406">
        <v>78.219178082191775</v>
      </c>
      <c r="AT714" s="1406">
        <v>13.310023310023309</v>
      </c>
      <c r="AU714" s="1406">
        <v>3.6465817287735097E-2</v>
      </c>
      <c r="AV714" s="1406">
        <v>3.0320307725491604</v>
      </c>
      <c r="AW714" s="1406">
        <v>8.3069336234223579E-3</v>
      </c>
      <c r="AX714" s="1405" t="s">
        <v>407</v>
      </c>
      <c r="AY714" s="1404">
        <v>0</v>
      </c>
      <c r="AZ714" s="1405" t="s">
        <v>407</v>
      </c>
      <c r="BA714" s="1405" t="s">
        <v>407</v>
      </c>
      <c r="BB714" s="1408"/>
      <c r="BC714" s="1408"/>
      <c r="BD714" s="1404">
        <v>0</v>
      </c>
      <c r="BE714" s="1405" t="s">
        <v>407</v>
      </c>
      <c r="BF714" s="1405" t="s">
        <v>407</v>
      </c>
      <c r="BG714" s="1404">
        <v>0</v>
      </c>
      <c r="BH714" s="1405" t="s">
        <v>407</v>
      </c>
      <c r="BI714" s="1405" t="s">
        <v>407</v>
      </c>
      <c r="BJ714" s="1404">
        <v>0</v>
      </c>
      <c r="BK714" s="1404">
        <v>0</v>
      </c>
      <c r="BL714" s="1404">
        <v>0</v>
      </c>
      <c r="BM714" s="1404">
        <v>0</v>
      </c>
      <c r="BN714" s="1408"/>
      <c r="BO714" s="1404">
        <v>0</v>
      </c>
      <c r="BP714" s="1405" t="s">
        <v>407</v>
      </c>
      <c r="BQ714" s="1405" t="s">
        <v>407</v>
      </c>
      <c r="BR714" s="1404">
        <v>1</v>
      </c>
      <c r="BS714" s="1405" t="s">
        <v>713</v>
      </c>
      <c r="BT714" s="1405" t="s">
        <v>407</v>
      </c>
      <c r="BU714" s="1405" t="s">
        <v>407</v>
      </c>
      <c r="BV714" s="1405" t="s">
        <v>407</v>
      </c>
      <c r="BW714" s="1404">
        <v>1</v>
      </c>
      <c r="BX714" s="1405" t="s">
        <v>1417</v>
      </c>
      <c r="BY714" s="1405" t="s">
        <v>1418</v>
      </c>
      <c r="BZ714" s="1405" t="s">
        <v>407</v>
      </c>
      <c r="CA714" s="1404">
        <v>0</v>
      </c>
      <c r="CB714" s="1405" t="s">
        <v>407</v>
      </c>
      <c r="CC714" s="1405" t="s">
        <v>677</v>
      </c>
      <c r="CD714" s="1404" t="b">
        <v>0</v>
      </c>
      <c r="CE714" s="1404" t="b">
        <v>0</v>
      </c>
      <c r="CF714" s="1404" t="b">
        <v>0</v>
      </c>
      <c r="CG714" s="1404" t="b">
        <v>0</v>
      </c>
      <c r="CH714" s="1404" t="b">
        <v>0</v>
      </c>
      <c r="CI714" s="1404" t="b">
        <v>0</v>
      </c>
      <c r="CJ714" s="1404" t="b">
        <v>1</v>
      </c>
      <c r="CK714" s="1404" t="b">
        <v>0</v>
      </c>
      <c r="CL714" s="1404" t="b">
        <v>0</v>
      </c>
      <c r="CM714" s="1405" t="s">
        <v>698</v>
      </c>
      <c r="CN714" s="1408"/>
      <c r="CO714" s="1408"/>
      <c r="CP714" s="1408"/>
      <c r="CQ714" s="1404">
        <v>1</v>
      </c>
      <c r="CR714" s="1408"/>
      <c r="CS714" s="1404">
        <v>1</v>
      </c>
      <c r="CT714" s="1405" t="s">
        <v>407</v>
      </c>
      <c r="CU714" s="1408"/>
    </row>
    <row r="715" spans="1:99" hidden="1" x14ac:dyDescent="0.2">
      <c r="A715" s="1404">
        <v>2024</v>
      </c>
      <c r="B715" s="1405" t="s">
        <v>187</v>
      </c>
      <c r="C715" s="1405" t="s">
        <v>1412</v>
      </c>
      <c r="D715" s="1406">
        <v>1</v>
      </c>
      <c r="E715" s="1406">
        <v>0</v>
      </c>
      <c r="F715" s="1405" t="s">
        <v>75</v>
      </c>
      <c r="G715" s="1407" t="s">
        <v>737</v>
      </c>
      <c r="H715" s="1405" t="s">
        <v>407</v>
      </c>
      <c r="I715" s="1405" t="s">
        <v>694</v>
      </c>
      <c r="J715" s="1405" t="s">
        <v>335</v>
      </c>
      <c r="K715" s="1405" t="s">
        <v>1069</v>
      </c>
      <c r="L715" s="1405" t="s">
        <v>407</v>
      </c>
      <c r="M715" s="1405" t="s">
        <v>407</v>
      </c>
      <c r="N715" s="1408"/>
      <c r="O715" s="1407">
        <v>126</v>
      </c>
      <c r="P715" s="1405" t="s">
        <v>695</v>
      </c>
      <c r="Q715" s="1405" t="s">
        <v>481</v>
      </c>
      <c r="R715" s="1409">
        <v>801</v>
      </c>
      <c r="S715" s="1409">
        <v>550</v>
      </c>
      <c r="T715" s="1409">
        <v>65</v>
      </c>
      <c r="U715" s="1407">
        <v>13768</v>
      </c>
      <c r="V715" s="1405" t="s">
        <v>696</v>
      </c>
      <c r="W715" s="1405" t="s">
        <v>738</v>
      </c>
      <c r="X715" s="1405" t="s">
        <v>739</v>
      </c>
      <c r="Y715" s="1405" t="s">
        <v>407</v>
      </c>
      <c r="Z715" s="1404">
        <v>1</v>
      </c>
      <c r="AA715" s="1404">
        <v>0</v>
      </c>
      <c r="AB715" s="1408"/>
      <c r="AC715" s="1408"/>
      <c r="AD715" s="1408"/>
      <c r="AE715" s="1408"/>
      <c r="AF715" s="1408"/>
      <c r="AG715" s="1406">
        <v>19000</v>
      </c>
      <c r="AH715" s="1408"/>
      <c r="AI715" s="1406">
        <v>19000</v>
      </c>
      <c r="AJ715" s="1408"/>
      <c r="AK715" s="1408"/>
      <c r="AL715" s="1408"/>
      <c r="AM715" s="1408"/>
      <c r="AN715" s="1408"/>
      <c r="AO715" s="1406">
        <v>40000</v>
      </c>
      <c r="AP715" s="1408"/>
      <c r="AQ715" s="1406">
        <v>40000</v>
      </c>
      <c r="AR715" s="1404" t="s">
        <v>407</v>
      </c>
      <c r="AS715" s="1406">
        <v>109.58904109589041</v>
      </c>
      <c r="AT715" s="1406">
        <v>49.937578027465669</v>
      </c>
      <c r="AU715" s="1406">
        <v>0.13681528226702924</v>
      </c>
      <c r="AV715" s="1406">
        <v>0.54414276806829964</v>
      </c>
      <c r="AW715" s="1406">
        <v>1.4908021042967113E-3</v>
      </c>
      <c r="AX715" s="1405" t="s">
        <v>407</v>
      </c>
      <c r="AY715" s="1404">
        <v>0</v>
      </c>
      <c r="AZ715" s="1405" t="s">
        <v>407</v>
      </c>
      <c r="BA715" s="1405" t="s">
        <v>407</v>
      </c>
      <c r="BB715" s="1408"/>
      <c r="BC715" s="1408"/>
      <c r="BD715" s="1404">
        <v>1</v>
      </c>
      <c r="BE715" s="1405" t="s">
        <v>756</v>
      </c>
      <c r="BF715" s="1405" t="s">
        <v>756</v>
      </c>
      <c r="BG715" s="1404">
        <v>0</v>
      </c>
      <c r="BH715" s="1405" t="s">
        <v>407</v>
      </c>
      <c r="BI715" s="1405" t="s">
        <v>407</v>
      </c>
      <c r="BJ715" s="1404">
        <v>0</v>
      </c>
      <c r="BK715" s="1404">
        <v>0</v>
      </c>
      <c r="BL715" s="1404">
        <v>0</v>
      </c>
      <c r="BM715" s="1404">
        <v>0</v>
      </c>
      <c r="BN715" s="1408"/>
      <c r="BO715" s="1404">
        <v>0</v>
      </c>
      <c r="BP715" s="1405" t="s">
        <v>407</v>
      </c>
      <c r="BQ715" s="1405" t="s">
        <v>407</v>
      </c>
      <c r="BR715" s="1404">
        <v>0</v>
      </c>
      <c r="BS715" s="1405" t="s">
        <v>407</v>
      </c>
      <c r="BT715" s="1405" t="s">
        <v>407</v>
      </c>
      <c r="BU715" s="1405" t="s">
        <v>407</v>
      </c>
      <c r="BV715" s="1405" t="s">
        <v>407</v>
      </c>
      <c r="BW715" s="1404">
        <v>1</v>
      </c>
      <c r="BX715" s="1405" t="s">
        <v>1394</v>
      </c>
      <c r="BY715" s="1405" t="s">
        <v>407</v>
      </c>
      <c r="BZ715" s="1405" t="s">
        <v>407</v>
      </c>
      <c r="CA715" s="1404">
        <v>0</v>
      </c>
      <c r="CB715" s="1405" t="s">
        <v>407</v>
      </c>
      <c r="CC715" s="1405" t="s">
        <v>677</v>
      </c>
      <c r="CD715" s="1404" t="b">
        <v>0</v>
      </c>
      <c r="CE715" s="1404" t="b">
        <v>0</v>
      </c>
      <c r="CF715" s="1404" t="b">
        <v>0</v>
      </c>
      <c r="CG715" s="1404" t="b">
        <v>0</v>
      </c>
      <c r="CH715" s="1404" t="b">
        <v>0</v>
      </c>
      <c r="CI715" s="1404" t="b">
        <v>0</v>
      </c>
      <c r="CJ715" s="1404" t="b">
        <v>1</v>
      </c>
      <c r="CK715" s="1404" t="b">
        <v>0</v>
      </c>
      <c r="CL715" s="1404" t="b">
        <v>0</v>
      </c>
      <c r="CM715" s="1405" t="s">
        <v>750</v>
      </c>
      <c r="CN715" s="1408"/>
      <c r="CO715" s="1408"/>
      <c r="CP715" s="1408"/>
      <c r="CQ715" s="1404">
        <v>1</v>
      </c>
      <c r="CR715" s="1408"/>
      <c r="CS715" s="1404">
        <v>1</v>
      </c>
      <c r="CT715" s="1405" t="s">
        <v>407</v>
      </c>
      <c r="CU715" s="1408"/>
    </row>
    <row r="716" spans="1:99" hidden="1" x14ac:dyDescent="0.2">
      <c r="A716" s="1404">
        <v>2024</v>
      </c>
      <c r="B716" s="1405" t="s">
        <v>181</v>
      </c>
      <c r="C716" s="1405" t="s">
        <v>1272</v>
      </c>
      <c r="D716" s="1406">
        <v>1</v>
      </c>
      <c r="E716" s="1406">
        <v>0</v>
      </c>
      <c r="F716" s="1405" t="s">
        <v>75</v>
      </c>
      <c r="G716" s="1407" t="s">
        <v>737</v>
      </c>
      <c r="H716" s="1405" t="s">
        <v>407</v>
      </c>
      <c r="I716" s="1405" t="s">
        <v>694</v>
      </c>
      <c r="J716" s="1405" t="s">
        <v>312</v>
      </c>
      <c r="K716" s="1405" t="s">
        <v>1273</v>
      </c>
      <c r="L716" s="1405" t="s">
        <v>407</v>
      </c>
      <c r="M716" s="1405" t="s">
        <v>407</v>
      </c>
      <c r="N716" s="1408"/>
      <c r="O716" s="1407">
        <v>126</v>
      </c>
      <c r="P716" s="1405" t="s">
        <v>695</v>
      </c>
      <c r="Q716" s="1405" t="s">
        <v>476</v>
      </c>
      <c r="R716" s="1409">
        <v>34029</v>
      </c>
      <c r="S716" s="1409">
        <v>17360</v>
      </c>
      <c r="T716" s="1409">
        <v>1957</v>
      </c>
      <c r="U716" s="1407">
        <v>13768</v>
      </c>
      <c r="V716" s="1405" t="s">
        <v>696</v>
      </c>
      <c r="W716" s="1405" t="s">
        <v>738</v>
      </c>
      <c r="X716" s="1405" t="s">
        <v>739</v>
      </c>
      <c r="Y716" s="1405" t="s">
        <v>407</v>
      </c>
      <c r="Z716" s="1404">
        <v>1</v>
      </c>
      <c r="AA716" s="1404">
        <v>0</v>
      </c>
      <c r="AB716" s="1408"/>
      <c r="AC716" s="1408"/>
      <c r="AD716" s="1408"/>
      <c r="AE716" s="1408"/>
      <c r="AF716" s="1408"/>
      <c r="AG716" s="1408"/>
      <c r="AH716" s="1408"/>
      <c r="AI716" s="1406">
        <v>0</v>
      </c>
      <c r="AJ716" s="1408"/>
      <c r="AK716" s="1408"/>
      <c r="AL716" s="1408"/>
      <c r="AM716" s="1408"/>
      <c r="AN716" s="1408"/>
      <c r="AO716" s="1408"/>
      <c r="AP716" s="1408"/>
      <c r="AQ716" s="1406">
        <v>266860</v>
      </c>
      <c r="AR716" s="1404" t="s">
        <v>407</v>
      </c>
      <c r="AS716" s="1406">
        <v>731.1232876712329</v>
      </c>
      <c r="AT716" s="1406">
        <v>7.8421346498574742</v>
      </c>
      <c r="AU716" s="1406">
        <v>2.1485300410568422E-2</v>
      </c>
      <c r="AV716" s="1406">
        <v>1.692249890535177</v>
      </c>
      <c r="AW716" s="1406">
        <v>4.6363010699593888E-3</v>
      </c>
      <c r="AX716" s="1405" t="s">
        <v>407</v>
      </c>
      <c r="AY716" s="1404">
        <v>0</v>
      </c>
      <c r="AZ716" s="1405" t="s">
        <v>407</v>
      </c>
      <c r="BA716" s="1405" t="s">
        <v>407</v>
      </c>
      <c r="BB716" s="1408"/>
      <c r="BC716" s="1408"/>
      <c r="BD716" s="1404">
        <v>0</v>
      </c>
      <c r="BE716" s="1405" t="s">
        <v>407</v>
      </c>
      <c r="BF716" s="1405" t="s">
        <v>407</v>
      </c>
      <c r="BG716" s="1404">
        <v>0</v>
      </c>
      <c r="BH716" s="1405" t="s">
        <v>407</v>
      </c>
      <c r="BI716" s="1405" t="s">
        <v>407</v>
      </c>
      <c r="BJ716" s="1404">
        <v>0</v>
      </c>
      <c r="BK716" s="1404">
        <v>0</v>
      </c>
      <c r="BL716" s="1404">
        <v>0</v>
      </c>
      <c r="BM716" s="1404">
        <v>0</v>
      </c>
      <c r="BN716" s="1408"/>
      <c r="BO716" s="1404">
        <v>0</v>
      </c>
      <c r="BP716" s="1405" t="s">
        <v>407</v>
      </c>
      <c r="BQ716" s="1405" t="s">
        <v>407</v>
      </c>
      <c r="BR716" s="1404">
        <v>1</v>
      </c>
      <c r="BS716" s="1405" t="s">
        <v>751</v>
      </c>
      <c r="BT716" s="1405" t="s">
        <v>407</v>
      </c>
      <c r="BU716" s="1405" t="s">
        <v>407</v>
      </c>
      <c r="BV716" s="1405" t="s">
        <v>407</v>
      </c>
      <c r="BW716" s="1404">
        <v>1</v>
      </c>
      <c r="BX716" s="1405" t="s">
        <v>1009</v>
      </c>
      <c r="BY716" s="1405" t="s">
        <v>407</v>
      </c>
      <c r="BZ716" s="1405" t="s">
        <v>407</v>
      </c>
      <c r="CA716" s="1404">
        <v>0</v>
      </c>
      <c r="CB716" s="1405" t="s">
        <v>407</v>
      </c>
      <c r="CC716" s="1405" t="s">
        <v>677</v>
      </c>
      <c r="CD716" s="1404" t="b">
        <v>0</v>
      </c>
      <c r="CE716" s="1404" t="b">
        <v>0</v>
      </c>
      <c r="CF716" s="1404" t="b">
        <v>0</v>
      </c>
      <c r="CG716" s="1404" t="b">
        <v>0</v>
      </c>
      <c r="CH716" s="1404" t="b">
        <v>0</v>
      </c>
      <c r="CI716" s="1404" t="b">
        <v>0</v>
      </c>
      <c r="CJ716" s="1404" t="b">
        <v>1</v>
      </c>
      <c r="CK716" s="1404" t="b">
        <v>0</v>
      </c>
      <c r="CL716" s="1404" t="b">
        <v>0</v>
      </c>
      <c r="CM716" s="1405" t="s">
        <v>698</v>
      </c>
      <c r="CN716" s="1408"/>
      <c r="CO716" s="1408"/>
      <c r="CP716" s="1408"/>
      <c r="CQ716" s="1404">
        <v>1</v>
      </c>
      <c r="CR716" s="1408"/>
      <c r="CS716" s="1404">
        <v>1</v>
      </c>
      <c r="CT716" s="1405" t="s">
        <v>407</v>
      </c>
      <c r="CU716" s="1408"/>
    </row>
    <row r="717" spans="1:99" hidden="1" x14ac:dyDescent="0.2">
      <c r="A717" s="1404">
        <v>2024</v>
      </c>
      <c r="B717" s="1405" t="s">
        <v>182</v>
      </c>
      <c r="C717" s="1405" t="s">
        <v>477</v>
      </c>
      <c r="D717" s="1406">
        <v>1</v>
      </c>
      <c r="E717" s="1406">
        <v>0</v>
      </c>
      <c r="F717" s="1405" t="s">
        <v>75</v>
      </c>
      <c r="G717" s="1407" t="s">
        <v>737</v>
      </c>
      <c r="H717" s="1405" t="s">
        <v>407</v>
      </c>
      <c r="I717" s="1405" t="s">
        <v>694</v>
      </c>
      <c r="J717" s="1405" t="s">
        <v>315</v>
      </c>
      <c r="K717" s="1405" t="s">
        <v>1115</v>
      </c>
      <c r="L717" s="1405" t="s">
        <v>407</v>
      </c>
      <c r="M717" s="1405" t="s">
        <v>407</v>
      </c>
      <c r="N717" s="1408"/>
      <c r="O717" s="1407">
        <v>126</v>
      </c>
      <c r="P717" s="1405" t="s">
        <v>695</v>
      </c>
      <c r="Q717" s="1405" t="s">
        <v>477</v>
      </c>
      <c r="R717" s="1409">
        <v>47268</v>
      </c>
      <c r="S717" s="1409">
        <v>23917</v>
      </c>
      <c r="T717" s="1409">
        <v>5051</v>
      </c>
      <c r="U717" s="1407">
        <v>13768</v>
      </c>
      <c r="V717" s="1405" t="s">
        <v>696</v>
      </c>
      <c r="W717" s="1405" t="s">
        <v>738</v>
      </c>
      <c r="X717" s="1405" t="s">
        <v>739</v>
      </c>
      <c r="Y717" s="1405" t="s">
        <v>407</v>
      </c>
      <c r="Z717" s="1404">
        <v>1</v>
      </c>
      <c r="AA717" s="1404">
        <v>0</v>
      </c>
      <c r="AB717" s="1408"/>
      <c r="AC717" s="1408"/>
      <c r="AD717" s="1408"/>
      <c r="AE717" s="1408"/>
      <c r="AF717" s="1408"/>
      <c r="AG717" s="1408"/>
      <c r="AH717" s="1408"/>
      <c r="AI717" s="1406">
        <v>0</v>
      </c>
      <c r="AJ717" s="1408"/>
      <c r="AK717" s="1408"/>
      <c r="AL717" s="1408"/>
      <c r="AM717" s="1408"/>
      <c r="AN717" s="1408"/>
      <c r="AO717" s="1408"/>
      <c r="AP717" s="1408"/>
      <c r="AQ717" s="1406">
        <v>452769</v>
      </c>
      <c r="AR717" s="1404" t="s">
        <v>407</v>
      </c>
      <c r="AS717" s="1406">
        <v>1240.4630136986302</v>
      </c>
      <c r="AT717" s="1406">
        <v>9.5787636455953287</v>
      </c>
      <c r="AU717" s="1406">
        <v>2.6243188070124188E-2</v>
      </c>
      <c r="AV717" s="1406">
        <v>3.0320307725491604</v>
      </c>
      <c r="AW717" s="1406">
        <v>8.3069336234223579E-3</v>
      </c>
      <c r="AX717" s="1405" t="s">
        <v>407</v>
      </c>
      <c r="AY717" s="1404">
        <v>0</v>
      </c>
      <c r="AZ717" s="1405" t="s">
        <v>407</v>
      </c>
      <c r="BA717" s="1405" t="s">
        <v>407</v>
      </c>
      <c r="BB717" s="1408"/>
      <c r="BC717" s="1408"/>
      <c r="BD717" s="1404">
        <v>0</v>
      </c>
      <c r="BE717" s="1405" t="s">
        <v>407</v>
      </c>
      <c r="BF717" s="1405" t="s">
        <v>407</v>
      </c>
      <c r="BG717" s="1404">
        <v>0</v>
      </c>
      <c r="BH717" s="1405" t="s">
        <v>407</v>
      </c>
      <c r="BI717" s="1405" t="s">
        <v>407</v>
      </c>
      <c r="BJ717" s="1404">
        <v>0</v>
      </c>
      <c r="BK717" s="1404">
        <v>0</v>
      </c>
      <c r="BL717" s="1404">
        <v>0</v>
      </c>
      <c r="BM717" s="1404">
        <v>0</v>
      </c>
      <c r="BN717" s="1408"/>
      <c r="BO717" s="1404">
        <v>0</v>
      </c>
      <c r="BP717" s="1405" t="s">
        <v>407</v>
      </c>
      <c r="BQ717" s="1405" t="s">
        <v>407</v>
      </c>
      <c r="BR717" s="1404">
        <v>1</v>
      </c>
      <c r="BS717" s="1405" t="s">
        <v>713</v>
      </c>
      <c r="BT717" s="1405" t="s">
        <v>407</v>
      </c>
      <c r="BU717" s="1405" t="s">
        <v>407</v>
      </c>
      <c r="BV717" s="1405" t="s">
        <v>407</v>
      </c>
      <c r="BW717" s="1404">
        <v>1</v>
      </c>
      <c r="BX717" s="1405" t="s">
        <v>1407</v>
      </c>
      <c r="BY717" s="1405" t="s">
        <v>407</v>
      </c>
      <c r="BZ717" s="1405" t="s">
        <v>407</v>
      </c>
      <c r="CA717" s="1404">
        <v>0</v>
      </c>
      <c r="CB717" s="1405" t="s">
        <v>407</v>
      </c>
      <c r="CC717" s="1405" t="s">
        <v>677</v>
      </c>
      <c r="CD717" s="1404" t="b">
        <v>0</v>
      </c>
      <c r="CE717" s="1404" t="b">
        <v>0</v>
      </c>
      <c r="CF717" s="1404" t="b">
        <v>0</v>
      </c>
      <c r="CG717" s="1404" t="b">
        <v>0</v>
      </c>
      <c r="CH717" s="1404" t="b">
        <v>0</v>
      </c>
      <c r="CI717" s="1404" t="b">
        <v>0</v>
      </c>
      <c r="CJ717" s="1404" t="b">
        <v>1</v>
      </c>
      <c r="CK717" s="1404" t="b">
        <v>0</v>
      </c>
      <c r="CL717" s="1404" t="b">
        <v>0</v>
      </c>
      <c r="CM717" s="1405" t="s">
        <v>698</v>
      </c>
      <c r="CN717" s="1408"/>
      <c r="CO717" s="1408"/>
      <c r="CP717" s="1408"/>
      <c r="CQ717" s="1404">
        <v>1</v>
      </c>
      <c r="CR717" s="1408"/>
      <c r="CS717" s="1404">
        <v>1</v>
      </c>
      <c r="CT717" s="1405" t="s">
        <v>407</v>
      </c>
      <c r="CU717" s="1408"/>
    </row>
    <row r="718" spans="1:99" hidden="1" x14ac:dyDescent="0.2">
      <c r="A718" s="1404">
        <v>2024</v>
      </c>
      <c r="B718" s="1405" t="s">
        <v>187</v>
      </c>
      <c r="C718" s="1405" t="s">
        <v>1408</v>
      </c>
      <c r="D718" s="1406">
        <v>1</v>
      </c>
      <c r="E718" s="1406">
        <v>0</v>
      </c>
      <c r="F718" s="1405" t="s">
        <v>75</v>
      </c>
      <c r="G718" s="1407" t="s">
        <v>737</v>
      </c>
      <c r="H718" s="1405" t="s">
        <v>407</v>
      </c>
      <c r="I718" s="1405" t="s">
        <v>694</v>
      </c>
      <c r="J718" s="1405" t="s">
        <v>335</v>
      </c>
      <c r="K718" s="1405" t="s">
        <v>711</v>
      </c>
      <c r="L718" s="1405" t="s">
        <v>407</v>
      </c>
      <c r="M718" s="1405" t="s">
        <v>407</v>
      </c>
      <c r="N718" s="1408"/>
      <c r="O718" s="1407">
        <v>126</v>
      </c>
      <c r="P718" s="1405" t="s">
        <v>695</v>
      </c>
      <c r="Q718" s="1405" t="s">
        <v>481</v>
      </c>
      <c r="R718" s="1409">
        <v>187</v>
      </c>
      <c r="S718" s="1409">
        <v>109</v>
      </c>
      <c r="T718" s="1409">
        <v>3</v>
      </c>
      <c r="U718" s="1407">
        <v>13768</v>
      </c>
      <c r="V718" s="1405" t="s">
        <v>696</v>
      </c>
      <c r="W718" s="1405" t="s">
        <v>738</v>
      </c>
      <c r="X718" s="1405" t="s">
        <v>739</v>
      </c>
      <c r="Y718" s="1405" t="s">
        <v>407</v>
      </c>
      <c r="Z718" s="1404">
        <v>1</v>
      </c>
      <c r="AA718" s="1404">
        <v>0</v>
      </c>
      <c r="AB718" s="1408"/>
      <c r="AC718" s="1408"/>
      <c r="AD718" s="1408"/>
      <c r="AE718" s="1408"/>
      <c r="AF718" s="1408"/>
      <c r="AG718" s="1406">
        <v>0</v>
      </c>
      <c r="AH718" s="1408"/>
      <c r="AI718" s="1406">
        <v>2100</v>
      </c>
      <c r="AJ718" s="1408"/>
      <c r="AK718" s="1408"/>
      <c r="AL718" s="1408"/>
      <c r="AM718" s="1408"/>
      <c r="AN718" s="1408"/>
      <c r="AO718" s="1406">
        <v>2900</v>
      </c>
      <c r="AP718" s="1408"/>
      <c r="AQ718" s="1406">
        <v>5000</v>
      </c>
      <c r="AR718" s="1404" t="s">
        <v>407</v>
      </c>
      <c r="AS718" s="1406">
        <v>13.698630136986301</v>
      </c>
      <c r="AT718" s="1406">
        <v>26.737967914438503</v>
      </c>
      <c r="AU718" s="1406">
        <v>7.3254706614900009E-2</v>
      </c>
      <c r="AV718" s="1406">
        <v>0.54414276806829964</v>
      </c>
      <c r="AW718" s="1406">
        <v>1.4908021042967113E-3</v>
      </c>
      <c r="AX718" s="1405" t="s">
        <v>407</v>
      </c>
      <c r="AY718" s="1404">
        <v>1</v>
      </c>
      <c r="AZ718" s="1405" t="s">
        <v>749</v>
      </c>
      <c r="BA718" s="1405" t="s">
        <v>407</v>
      </c>
      <c r="BB718" s="1408"/>
      <c r="BC718" s="1408"/>
      <c r="BD718" s="1404">
        <v>0</v>
      </c>
      <c r="BE718" s="1405" t="s">
        <v>407</v>
      </c>
      <c r="BF718" s="1405" t="s">
        <v>407</v>
      </c>
      <c r="BG718" s="1404">
        <v>0</v>
      </c>
      <c r="BH718" s="1405" t="s">
        <v>407</v>
      </c>
      <c r="BI718" s="1405" t="s">
        <v>407</v>
      </c>
      <c r="BJ718" s="1404">
        <v>0</v>
      </c>
      <c r="BK718" s="1404">
        <v>0</v>
      </c>
      <c r="BL718" s="1404">
        <v>0</v>
      </c>
      <c r="BM718" s="1404">
        <v>0</v>
      </c>
      <c r="BN718" s="1408"/>
      <c r="BO718" s="1404">
        <v>0</v>
      </c>
      <c r="BP718" s="1405" t="s">
        <v>407</v>
      </c>
      <c r="BQ718" s="1405" t="s">
        <v>407</v>
      </c>
      <c r="BR718" s="1404">
        <v>0</v>
      </c>
      <c r="BS718" s="1405" t="s">
        <v>407</v>
      </c>
      <c r="BT718" s="1405" t="s">
        <v>407</v>
      </c>
      <c r="BU718" s="1405" t="s">
        <v>407</v>
      </c>
      <c r="BV718" s="1405" t="s">
        <v>407</v>
      </c>
      <c r="BW718" s="1404">
        <v>1</v>
      </c>
      <c r="BX718" s="1405" t="s">
        <v>1409</v>
      </c>
      <c r="BY718" s="1405" t="s">
        <v>407</v>
      </c>
      <c r="BZ718" s="1405" t="s">
        <v>407</v>
      </c>
      <c r="CA718" s="1404">
        <v>0</v>
      </c>
      <c r="CB718" s="1405" t="s">
        <v>407</v>
      </c>
      <c r="CC718" s="1405" t="s">
        <v>677</v>
      </c>
      <c r="CD718" s="1404" t="b">
        <v>0</v>
      </c>
      <c r="CE718" s="1404" t="b">
        <v>0</v>
      </c>
      <c r="CF718" s="1404" t="b">
        <v>0</v>
      </c>
      <c r="CG718" s="1404" t="b">
        <v>0</v>
      </c>
      <c r="CH718" s="1404" t="b">
        <v>0</v>
      </c>
      <c r="CI718" s="1404" t="b">
        <v>0</v>
      </c>
      <c r="CJ718" s="1404" t="b">
        <v>1</v>
      </c>
      <c r="CK718" s="1404" t="b">
        <v>0</v>
      </c>
      <c r="CL718" s="1404" t="b">
        <v>0</v>
      </c>
      <c r="CM718" s="1405" t="s">
        <v>750</v>
      </c>
      <c r="CN718" s="1408"/>
      <c r="CO718" s="1408"/>
      <c r="CP718" s="1408"/>
      <c r="CQ718" s="1404">
        <v>1</v>
      </c>
      <c r="CR718" s="1408"/>
      <c r="CS718" s="1404">
        <v>1</v>
      </c>
      <c r="CT718" s="1405" t="s">
        <v>407</v>
      </c>
      <c r="CU718" s="1408"/>
    </row>
    <row r="719" spans="1:99" hidden="1" x14ac:dyDescent="0.2">
      <c r="A719" s="1404">
        <v>2024</v>
      </c>
      <c r="B719" s="1405" t="s">
        <v>179</v>
      </c>
      <c r="C719" s="1405" t="s">
        <v>1186</v>
      </c>
      <c r="D719" s="1406">
        <v>1</v>
      </c>
      <c r="E719" s="1406">
        <v>0</v>
      </c>
      <c r="F719" s="1405" t="s">
        <v>75</v>
      </c>
      <c r="G719" s="1407" t="s">
        <v>737</v>
      </c>
      <c r="H719" s="1405" t="s">
        <v>407</v>
      </c>
      <c r="I719" s="1405" t="s">
        <v>694</v>
      </c>
      <c r="J719" s="1405" t="s">
        <v>303</v>
      </c>
      <c r="K719" s="1405" t="s">
        <v>1187</v>
      </c>
      <c r="L719" s="1405" t="s">
        <v>407</v>
      </c>
      <c r="M719" s="1405" t="s">
        <v>407</v>
      </c>
      <c r="N719" s="1408"/>
      <c r="O719" s="1407">
        <v>126</v>
      </c>
      <c r="P719" s="1405" t="s">
        <v>695</v>
      </c>
      <c r="Q719" s="1405" t="s">
        <v>474</v>
      </c>
      <c r="R719" s="1409">
        <v>14915</v>
      </c>
      <c r="S719" s="1409">
        <v>6017</v>
      </c>
      <c r="T719" s="1409">
        <v>539</v>
      </c>
      <c r="U719" s="1407">
        <v>13768</v>
      </c>
      <c r="V719" s="1405" t="s">
        <v>696</v>
      </c>
      <c r="W719" s="1405" t="s">
        <v>738</v>
      </c>
      <c r="X719" s="1405" t="s">
        <v>739</v>
      </c>
      <c r="Y719" s="1405" t="s">
        <v>407</v>
      </c>
      <c r="Z719" s="1404">
        <v>1</v>
      </c>
      <c r="AA719" s="1404">
        <v>0</v>
      </c>
      <c r="AB719" s="1408"/>
      <c r="AC719" s="1408"/>
      <c r="AD719" s="1408"/>
      <c r="AE719" s="1408"/>
      <c r="AF719" s="1408"/>
      <c r="AG719" s="1408"/>
      <c r="AH719" s="1408"/>
      <c r="AI719" s="1406">
        <v>0</v>
      </c>
      <c r="AJ719" s="1408"/>
      <c r="AK719" s="1408"/>
      <c r="AL719" s="1408"/>
      <c r="AM719" s="1408"/>
      <c r="AN719" s="1408"/>
      <c r="AO719" s="1408"/>
      <c r="AP719" s="1408"/>
      <c r="AQ719" s="1406">
        <v>105661</v>
      </c>
      <c r="AR719" s="1404" t="s">
        <v>407</v>
      </c>
      <c r="AS719" s="1406">
        <v>289.48219178082189</v>
      </c>
      <c r="AT719" s="1406">
        <v>7.0842105263157897</v>
      </c>
      <c r="AU719" s="1406">
        <v>1.9408795962509013E-2</v>
      </c>
      <c r="AV719" s="1406">
        <v>3.0749712906492026</v>
      </c>
      <c r="AW719" s="1406">
        <v>8.424578878490966E-3</v>
      </c>
      <c r="AX719" s="1405" t="s">
        <v>407</v>
      </c>
      <c r="AY719" s="1404">
        <v>0</v>
      </c>
      <c r="AZ719" s="1405" t="s">
        <v>407</v>
      </c>
      <c r="BA719" s="1405" t="s">
        <v>407</v>
      </c>
      <c r="BB719" s="1408"/>
      <c r="BC719" s="1408"/>
      <c r="BD719" s="1404">
        <v>0</v>
      </c>
      <c r="BE719" s="1405" t="s">
        <v>407</v>
      </c>
      <c r="BF719" s="1405" t="s">
        <v>407</v>
      </c>
      <c r="BG719" s="1404">
        <v>0</v>
      </c>
      <c r="BH719" s="1405" t="s">
        <v>407</v>
      </c>
      <c r="BI719" s="1405" t="s">
        <v>407</v>
      </c>
      <c r="BJ719" s="1404">
        <v>0</v>
      </c>
      <c r="BK719" s="1404">
        <v>0</v>
      </c>
      <c r="BL719" s="1404">
        <v>0</v>
      </c>
      <c r="BM719" s="1404">
        <v>0</v>
      </c>
      <c r="BN719" s="1408"/>
      <c r="BO719" s="1404">
        <v>0</v>
      </c>
      <c r="BP719" s="1405" t="s">
        <v>407</v>
      </c>
      <c r="BQ719" s="1405" t="s">
        <v>407</v>
      </c>
      <c r="BR719" s="1404">
        <v>1</v>
      </c>
      <c r="BS719" s="1405" t="s">
        <v>808</v>
      </c>
      <c r="BT719" s="1405" t="s">
        <v>407</v>
      </c>
      <c r="BU719" s="1405" t="s">
        <v>407</v>
      </c>
      <c r="BV719" s="1405" t="s">
        <v>407</v>
      </c>
      <c r="BW719" s="1404">
        <v>1</v>
      </c>
      <c r="BX719" s="1405" t="s">
        <v>1416</v>
      </c>
      <c r="BY719" s="1405" t="s">
        <v>407</v>
      </c>
      <c r="BZ719" s="1405" t="s">
        <v>407</v>
      </c>
      <c r="CA719" s="1404">
        <v>0</v>
      </c>
      <c r="CB719" s="1405" t="s">
        <v>407</v>
      </c>
      <c r="CC719" s="1405" t="s">
        <v>677</v>
      </c>
      <c r="CD719" s="1404" t="b">
        <v>0</v>
      </c>
      <c r="CE719" s="1404" t="b">
        <v>0</v>
      </c>
      <c r="CF719" s="1404" t="b">
        <v>0</v>
      </c>
      <c r="CG719" s="1404" t="b">
        <v>0</v>
      </c>
      <c r="CH719" s="1404" t="b">
        <v>0</v>
      </c>
      <c r="CI719" s="1404" t="b">
        <v>0</v>
      </c>
      <c r="CJ719" s="1404" t="b">
        <v>1</v>
      </c>
      <c r="CK719" s="1404" t="b">
        <v>0</v>
      </c>
      <c r="CL719" s="1404" t="b">
        <v>0</v>
      </c>
      <c r="CM719" s="1405" t="s">
        <v>698</v>
      </c>
      <c r="CN719" s="1408"/>
      <c r="CO719" s="1408"/>
      <c r="CP719" s="1408"/>
      <c r="CQ719" s="1404">
        <v>1</v>
      </c>
      <c r="CR719" s="1408"/>
      <c r="CS719" s="1404">
        <v>1</v>
      </c>
      <c r="CT719" s="1405" t="s">
        <v>407</v>
      </c>
      <c r="CU719" s="1408"/>
    </row>
    <row r="720" spans="1:99" hidden="1" x14ac:dyDescent="0.2">
      <c r="A720" s="1404">
        <v>2024</v>
      </c>
      <c r="B720" s="1405" t="s">
        <v>179</v>
      </c>
      <c r="C720" s="1405" t="s">
        <v>1085</v>
      </c>
      <c r="D720" s="1406">
        <v>1</v>
      </c>
      <c r="E720" s="1406">
        <v>0</v>
      </c>
      <c r="F720" s="1405" t="s">
        <v>75</v>
      </c>
      <c r="G720" s="1407" t="s">
        <v>737</v>
      </c>
      <c r="H720" s="1405" t="s">
        <v>407</v>
      </c>
      <c r="I720" s="1405" t="s">
        <v>694</v>
      </c>
      <c r="J720" s="1405" t="s">
        <v>303</v>
      </c>
      <c r="K720" s="1405" t="s">
        <v>1086</v>
      </c>
      <c r="L720" s="1405" t="s">
        <v>407</v>
      </c>
      <c r="M720" s="1405" t="s">
        <v>407</v>
      </c>
      <c r="N720" s="1408"/>
      <c r="O720" s="1407">
        <v>126</v>
      </c>
      <c r="P720" s="1405" t="s">
        <v>695</v>
      </c>
      <c r="Q720" s="1405" t="s">
        <v>474</v>
      </c>
      <c r="R720" s="1409">
        <v>8436</v>
      </c>
      <c r="S720" s="1409">
        <v>1001</v>
      </c>
      <c r="T720" s="1409">
        <v>356</v>
      </c>
      <c r="U720" s="1407">
        <v>13768</v>
      </c>
      <c r="V720" s="1405" t="s">
        <v>696</v>
      </c>
      <c r="W720" s="1405" t="s">
        <v>738</v>
      </c>
      <c r="X720" s="1405" t="s">
        <v>739</v>
      </c>
      <c r="Y720" s="1405" t="s">
        <v>407</v>
      </c>
      <c r="Z720" s="1404">
        <v>1</v>
      </c>
      <c r="AA720" s="1404">
        <v>0</v>
      </c>
      <c r="AB720" s="1408"/>
      <c r="AC720" s="1408"/>
      <c r="AD720" s="1408"/>
      <c r="AE720" s="1408"/>
      <c r="AF720" s="1408"/>
      <c r="AG720" s="1408"/>
      <c r="AH720" s="1408"/>
      <c r="AI720" s="1406">
        <v>0</v>
      </c>
      <c r="AJ720" s="1408"/>
      <c r="AK720" s="1408"/>
      <c r="AL720" s="1408"/>
      <c r="AM720" s="1408"/>
      <c r="AN720" s="1408"/>
      <c r="AO720" s="1408"/>
      <c r="AP720" s="1408"/>
      <c r="AQ720" s="1406">
        <v>120735</v>
      </c>
      <c r="AR720" s="1404" t="s">
        <v>407</v>
      </c>
      <c r="AS720" s="1406">
        <v>330.78082191780823</v>
      </c>
      <c r="AT720" s="1406">
        <v>14.311877667140825</v>
      </c>
      <c r="AU720" s="1406">
        <v>3.9210623745591304E-2</v>
      </c>
      <c r="AV720" s="1406">
        <v>3.0749712906492026</v>
      </c>
      <c r="AW720" s="1406">
        <v>8.424578878490966E-3</v>
      </c>
      <c r="AX720" s="1405" t="s">
        <v>407</v>
      </c>
      <c r="AY720" s="1404">
        <v>0</v>
      </c>
      <c r="AZ720" s="1405" t="s">
        <v>407</v>
      </c>
      <c r="BA720" s="1405" t="s">
        <v>407</v>
      </c>
      <c r="BB720" s="1408"/>
      <c r="BC720" s="1408"/>
      <c r="BD720" s="1404">
        <v>0</v>
      </c>
      <c r="BE720" s="1405" t="s">
        <v>407</v>
      </c>
      <c r="BF720" s="1405" t="s">
        <v>407</v>
      </c>
      <c r="BG720" s="1404">
        <v>0</v>
      </c>
      <c r="BH720" s="1405" t="s">
        <v>407</v>
      </c>
      <c r="BI720" s="1405" t="s">
        <v>407</v>
      </c>
      <c r="BJ720" s="1404">
        <v>0</v>
      </c>
      <c r="BK720" s="1404">
        <v>0</v>
      </c>
      <c r="BL720" s="1404">
        <v>0</v>
      </c>
      <c r="BM720" s="1404">
        <v>0</v>
      </c>
      <c r="BN720" s="1408"/>
      <c r="BO720" s="1404">
        <v>0</v>
      </c>
      <c r="BP720" s="1405" t="s">
        <v>407</v>
      </c>
      <c r="BQ720" s="1405" t="s">
        <v>407</v>
      </c>
      <c r="BR720" s="1404">
        <v>1</v>
      </c>
      <c r="BS720" s="1405" t="s">
        <v>749</v>
      </c>
      <c r="BT720" s="1405" t="s">
        <v>407</v>
      </c>
      <c r="BU720" s="1405" t="s">
        <v>407</v>
      </c>
      <c r="BV720" s="1405" t="s">
        <v>1044</v>
      </c>
      <c r="BW720" s="1404">
        <v>1</v>
      </c>
      <c r="BX720" s="1405" t="s">
        <v>243</v>
      </c>
      <c r="BY720" s="1405" t="s">
        <v>1406</v>
      </c>
      <c r="BZ720" s="1405" t="s">
        <v>407</v>
      </c>
      <c r="CA720" s="1404">
        <v>0</v>
      </c>
      <c r="CB720" s="1405" t="s">
        <v>407</v>
      </c>
      <c r="CC720" s="1405" t="s">
        <v>677</v>
      </c>
      <c r="CD720" s="1404" t="b">
        <v>0</v>
      </c>
      <c r="CE720" s="1404" t="b">
        <v>0</v>
      </c>
      <c r="CF720" s="1404" t="b">
        <v>0</v>
      </c>
      <c r="CG720" s="1404" t="b">
        <v>0</v>
      </c>
      <c r="CH720" s="1404" t="b">
        <v>0</v>
      </c>
      <c r="CI720" s="1404" t="b">
        <v>0</v>
      </c>
      <c r="CJ720" s="1404" t="b">
        <v>1</v>
      </c>
      <c r="CK720" s="1404" t="b">
        <v>0</v>
      </c>
      <c r="CL720" s="1404" t="b">
        <v>0</v>
      </c>
      <c r="CM720" s="1405" t="s">
        <v>698</v>
      </c>
      <c r="CN720" s="1408"/>
      <c r="CO720" s="1408"/>
      <c r="CP720" s="1408"/>
      <c r="CQ720" s="1404">
        <v>1</v>
      </c>
      <c r="CR720" s="1404">
        <v>0</v>
      </c>
      <c r="CS720" s="1404">
        <v>1</v>
      </c>
      <c r="CT720" s="1405" t="s">
        <v>407</v>
      </c>
      <c r="CU720" s="1408"/>
    </row>
    <row r="721" spans="1:99" hidden="1" x14ac:dyDescent="0.2">
      <c r="A721" s="1404">
        <v>2024</v>
      </c>
      <c r="B721" s="1405" t="s">
        <v>184</v>
      </c>
      <c r="C721" s="1405" t="s">
        <v>1264</v>
      </c>
      <c r="D721" s="1406">
        <v>1</v>
      </c>
      <c r="E721" s="1406">
        <v>0</v>
      </c>
      <c r="F721" s="1405" t="s">
        <v>75</v>
      </c>
      <c r="G721" s="1407" t="s">
        <v>737</v>
      </c>
      <c r="H721" s="1405" t="s">
        <v>407</v>
      </c>
      <c r="I721" s="1405" t="s">
        <v>694</v>
      </c>
      <c r="J721" s="1405" t="s">
        <v>323</v>
      </c>
      <c r="K721" s="1405" t="s">
        <v>754</v>
      </c>
      <c r="L721" s="1405" t="s">
        <v>407</v>
      </c>
      <c r="M721" s="1405" t="s">
        <v>407</v>
      </c>
      <c r="N721" s="1408"/>
      <c r="O721" s="1407">
        <v>126</v>
      </c>
      <c r="P721" s="1405" t="s">
        <v>695</v>
      </c>
      <c r="Q721" s="1405" t="s">
        <v>479</v>
      </c>
      <c r="R721" s="1409">
        <v>1734</v>
      </c>
      <c r="S721" s="1409">
        <v>946</v>
      </c>
      <c r="T721" s="1409">
        <v>126</v>
      </c>
      <c r="U721" s="1407">
        <v>13768</v>
      </c>
      <c r="V721" s="1405" t="s">
        <v>696</v>
      </c>
      <c r="W721" s="1405" t="s">
        <v>738</v>
      </c>
      <c r="X721" s="1405" t="s">
        <v>739</v>
      </c>
      <c r="Y721" s="1405" t="s">
        <v>407</v>
      </c>
      <c r="Z721" s="1404">
        <v>1</v>
      </c>
      <c r="AA721" s="1404">
        <v>0</v>
      </c>
      <c r="AB721" s="1408"/>
      <c r="AC721" s="1408"/>
      <c r="AD721" s="1408"/>
      <c r="AE721" s="1408"/>
      <c r="AF721" s="1408"/>
      <c r="AG721" s="1408"/>
      <c r="AH721" s="1408"/>
      <c r="AI721" s="1406">
        <v>0</v>
      </c>
      <c r="AJ721" s="1408"/>
      <c r="AK721" s="1408"/>
      <c r="AL721" s="1408"/>
      <c r="AM721" s="1408"/>
      <c r="AN721" s="1408"/>
      <c r="AO721" s="1408"/>
      <c r="AP721" s="1408"/>
      <c r="AQ721" s="1406">
        <v>23924</v>
      </c>
      <c r="AR721" s="1404" t="s">
        <v>407</v>
      </c>
      <c r="AS721" s="1406">
        <v>65.545205479452051</v>
      </c>
      <c r="AT721" s="1406">
        <v>13.797001153402537</v>
      </c>
      <c r="AU721" s="1406">
        <v>3.7800003160006951E-2</v>
      </c>
      <c r="AV721" s="1406">
        <v>3.1775862238284165</v>
      </c>
      <c r="AW721" s="1406">
        <v>8.7057156817216888E-3</v>
      </c>
      <c r="AX721" s="1405" t="s">
        <v>407</v>
      </c>
      <c r="AY721" s="1404">
        <v>0</v>
      </c>
      <c r="AZ721" s="1405" t="s">
        <v>407</v>
      </c>
      <c r="BA721" s="1405" t="s">
        <v>407</v>
      </c>
      <c r="BB721" s="1408"/>
      <c r="BC721" s="1408"/>
      <c r="BD721" s="1404">
        <v>0</v>
      </c>
      <c r="BE721" s="1405" t="s">
        <v>407</v>
      </c>
      <c r="BF721" s="1405" t="s">
        <v>407</v>
      </c>
      <c r="BG721" s="1404">
        <v>0</v>
      </c>
      <c r="BH721" s="1405" t="s">
        <v>407</v>
      </c>
      <c r="BI721" s="1405" t="s">
        <v>407</v>
      </c>
      <c r="BJ721" s="1404">
        <v>0</v>
      </c>
      <c r="BK721" s="1404">
        <v>0</v>
      </c>
      <c r="BL721" s="1404">
        <v>0</v>
      </c>
      <c r="BM721" s="1404">
        <v>0</v>
      </c>
      <c r="BN721" s="1408"/>
      <c r="BO721" s="1404">
        <v>0</v>
      </c>
      <c r="BP721" s="1405" t="s">
        <v>407</v>
      </c>
      <c r="BQ721" s="1405" t="s">
        <v>407</v>
      </c>
      <c r="BR721" s="1404">
        <v>1</v>
      </c>
      <c r="BS721" s="1405" t="s">
        <v>713</v>
      </c>
      <c r="BT721" s="1405" t="s">
        <v>407</v>
      </c>
      <c r="BU721" s="1405" t="s">
        <v>407</v>
      </c>
      <c r="BV721" s="1405" t="s">
        <v>407</v>
      </c>
      <c r="BW721" s="1404">
        <v>1</v>
      </c>
      <c r="BX721" s="1405" t="s">
        <v>1411</v>
      </c>
      <c r="BY721" s="1405" t="s">
        <v>407</v>
      </c>
      <c r="BZ721" s="1405" t="s">
        <v>407</v>
      </c>
      <c r="CA721" s="1404">
        <v>0</v>
      </c>
      <c r="CB721" s="1405" t="s">
        <v>407</v>
      </c>
      <c r="CC721" s="1405" t="s">
        <v>677</v>
      </c>
      <c r="CD721" s="1404" t="b">
        <v>0</v>
      </c>
      <c r="CE721" s="1404" t="b">
        <v>0</v>
      </c>
      <c r="CF721" s="1404" t="b">
        <v>0</v>
      </c>
      <c r="CG721" s="1404" t="b">
        <v>0</v>
      </c>
      <c r="CH721" s="1404" t="b">
        <v>0</v>
      </c>
      <c r="CI721" s="1404" t="b">
        <v>0</v>
      </c>
      <c r="CJ721" s="1404" t="b">
        <v>1</v>
      </c>
      <c r="CK721" s="1404" t="b">
        <v>0</v>
      </c>
      <c r="CL721" s="1404" t="b">
        <v>0</v>
      </c>
      <c r="CM721" s="1405" t="s">
        <v>698</v>
      </c>
      <c r="CN721" s="1408"/>
      <c r="CO721" s="1408"/>
      <c r="CP721" s="1408"/>
      <c r="CQ721" s="1404">
        <v>1</v>
      </c>
      <c r="CR721" s="1408"/>
      <c r="CS721" s="1404">
        <v>1</v>
      </c>
      <c r="CT721" s="1405" t="s">
        <v>407</v>
      </c>
      <c r="CU721" s="1408"/>
    </row>
    <row r="722" spans="1:99" hidden="1" x14ac:dyDescent="0.2">
      <c r="A722" s="1404">
        <v>2024</v>
      </c>
      <c r="B722" s="1405" t="s">
        <v>184</v>
      </c>
      <c r="C722" s="1405" t="s">
        <v>1096</v>
      </c>
      <c r="D722" s="1406">
        <v>1</v>
      </c>
      <c r="E722" s="1406">
        <v>0</v>
      </c>
      <c r="F722" s="1405" t="s">
        <v>75</v>
      </c>
      <c r="G722" s="1407" t="s">
        <v>737</v>
      </c>
      <c r="H722" s="1405" t="s">
        <v>407</v>
      </c>
      <c r="I722" s="1405" t="s">
        <v>694</v>
      </c>
      <c r="J722" s="1405" t="s">
        <v>323</v>
      </c>
      <c r="K722" s="1405" t="s">
        <v>752</v>
      </c>
      <c r="L722" s="1405" t="s">
        <v>407</v>
      </c>
      <c r="M722" s="1405" t="s">
        <v>407</v>
      </c>
      <c r="N722" s="1408"/>
      <c r="O722" s="1407">
        <v>126</v>
      </c>
      <c r="P722" s="1405" t="s">
        <v>695</v>
      </c>
      <c r="Q722" s="1405" t="s">
        <v>479</v>
      </c>
      <c r="R722" s="1409">
        <v>3033</v>
      </c>
      <c r="S722" s="1409">
        <v>2497</v>
      </c>
      <c r="T722" s="1409">
        <v>165</v>
      </c>
      <c r="U722" s="1407">
        <v>13768</v>
      </c>
      <c r="V722" s="1405" t="s">
        <v>696</v>
      </c>
      <c r="W722" s="1405" t="s">
        <v>738</v>
      </c>
      <c r="X722" s="1405" t="s">
        <v>739</v>
      </c>
      <c r="Y722" s="1405" t="s">
        <v>407</v>
      </c>
      <c r="Z722" s="1404">
        <v>1</v>
      </c>
      <c r="AA722" s="1404">
        <v>0</v>
      </c>
      <c r="AB722" s="1408"/>
      <c r="AC722" s="1408"/>
      <c r="AD722" s="1408"/>
      <c r="AE722" s="1408"/>
      <c r="AF722" s="1408"/>
      <c r="AG722" s="1408"/>
      <c r="AH722" s="1408"/>
      <c r="AI722" s="1406">
        <v>0</v>
      </c>
      <c r="AJ722" s="1408"/>
      <c r="AK722" s="1408"/>
      <c r="AL722" s="1408"/>
      <c r="AM722" s="1408"/>
      <c r="AN722" s="1408"/>
      <c r="AO722" s="1408"/>
      <c r="AP722" s="1408"/>
      <c r="AQ722" s="1406">
        <v>962030</v>
      </c>
      <c r="AR722" s="1404" t="s">
        <v>407</v>
      </c>
      <c r="AS722" s="1406">
        <v>2635.6986301369861</v>
      </c>
      <c r="AT722" s="1406">
        <v>317.18760303330038</v>
      </c>
      <c r="AU722" s="1406">
        <v>0.86900713159808318</v>
      </c>
      <c r="AV722" s="1406">
        <v>3.1775862238284165</v>
      </c>
      <c r="AW722" s="1406">
        <v>8.7057156817216888E-3</v>
      </c>
      <c r="AX722" s="1405" t="s">
        <v>407</v>
      </c>
      <c r="AY722" s="1404">
        <v>0</v>
      </c>
      <c r="AZ722" s="1405" t="s">
        <v>407</v>
      </c>
      <c r="BA722" s="1405" t="s">
        <v>407</v>
      </c>
      <c r="BB722" s="1408"/>
      <c r="BC722" s="1408"/>
      <c r="BD722" s="1404">
        <v>0</v>
      </c>
      <c r="BE722" s="1405" t="s">
        <v>407</v>
      </c>
      <c r="BF722" s="1405" t="s">
        <v>407</v>
      </c>
      <c r="BG722" s="1404">
        <v>0</v>
      </c>
      <c r="BH722" s="1405" t="s">
        <v>407</v>
      </c>
      <c r="BI722" s="1405" t="s">
        <v>407</v>
      </c>
      <c r="BJ722" s="1404">
        <v>0</v>
      </c>
      <c r="BK722" s="1404">
        <v>0</v>
      </c>
      <c r="BL722" s="1404">
        <v>0</v>
      </c>
      <c r="BM722" s="1404">
        <v>0</v>
      </c>
      <c r="BN722" s="1408"/>
      <c r="BO722" s="1404">
        <v>0</v>
      </c>
      <c r="BP722" s="1405" t="s">
        <v>407</v>
      </c>
      <c r="BQ722" s="1405" t="s">
        <v>407</v>
      </c>
      <c r="BR722" s="1404">
        <v>1</v>
      </c>
      <c r="BS722" s="1405" t="s">
        <v>713</v>
      </c>
      <c r="BT722" s="1405" t="s">
        <v>407</v>
      </c>
      <c r="BU722" s="1405" t="s">
        <v>407</v>
      </c>
      <c r="BV722" s="1405" t="s">
        <v>407</v>
      </c>
      <c r="BW722" s="1404">
        <v>1</v>
      </c>
      <c r="BX722" s="1405" t="s">
        <v>407</v>
      </c>
      <c r="BY722" s="1405" t="s">
        <v>407</v>
      </c>
      <c r="BZ722" s="1405" t="s">
        <v>407</v>
      </c>
      <c r="CA722" s="1404">
        <v>0</v>
      </c>
      <c r="CB722" s="1405" t="s">
        <v>407</v>
      </c>
      <c r="CC722" s="1405" t="s">
        <v>677</v>
      </c>
      <c r="CD722" s="1404" t="b">
        <v>0</v>
      </c>
      <c r="CE722" s="1404" t="b">
        <v>0</v>
      </c>
      <c r="CF722" s="1404" t="b">
        <v>0</v>
      </c>
      <c r="CG722" s="1404" t="b">
        <v>0</v>
      </c>
      <c r="CH722" s="1404" t="b">
        <v>0</v>
      </c>
      <c r="CI722" s="1404" t="b">
        <v>0</v>
      </c>
      <c r="CJ722" s="1404" t="b">
        <v>1</v>
      </c>
      <c r="CK722" s="1404" t="b">
        <v>0</v>
      </c>
      <c r="CL722" s="1404" t="b">
        <v>0</v>
      </c>
      <c r="CM722" s="1405" t="s">
        <v>698</v>
      </c>
      <c r="CN722" s="1408"/>
      <c r="CO722" s="1408"/>
      <c r="CP722" s="1408"/>
      <c r="CQ722" s="1404">
        <v>1</v>
      </c>
      <c r="CR722" s="1408"/>
      <c r="CS722" s="1404">
        <v>1</v>
      </c>
      <c r="CT722" s="1405" t="s">
        <v>407</v>
      </c>
      <c r="CU722" s="1408"/>
    </row>
    <row r="723" spans="1:99" hidden="1" x14ac:dyDescent="0.2">
      <c r="A723" s="1404">
        <v>2024</v>
      </c>
      <c r="B723" s="1405" t="s">
        <v>183</v>
      </c>
      <c r="C723" s="1405" t="s">
        <v>1129</v>
      </c>
      <c r="D723" s="1406">
        <v>1</v>
      </c>
      <c r="E723" s="1406">
        <v>0</v>
      </c>
      <c r="F723" s="1405" t="s">
        <v>75</v>
      </c>
      <c r="G723" s="1407" t="s">
        <v>737</v>
      </c>
      <c r="H723" s="1405" t="s">
        <v>407</v>
      </c>
      <c r="I723" s="1405" t="s">
        <v>694</v>
      </c>
      <c r="J723" s="1405" t="s">
        <v>319</v>
      </c>
      <c r="K723" s="1405" t="s">
        <v>312</v>
      </c>
      <c r="L723" s="1405" t="s">
        <v>407</v>
      </c>
      <c r="M723" s="1405" t="s">
        <v>407</v>
      </c>
      <c r="N723" s="1408"/>
      <c r="O723" s="1407">
        <v>126</v>
      </c>
      <c r="P723" s="1405" t="s">
        <v>695</v>
      </c>
      <c r="Q723" s="1405" t="s">
        <v>478</v>
      </c>
      <c r="R723" s="1409">
        <v>15703</v>
      </c>
      <c r="S723" s="1409">
        <v>6905</v>
      </c>
      <c r="T723" s="1409">
        <v>1071</v>
      </c>
      <c r="U723" s="1407">
        <v>13768</v>
      </c>
      <c r="V723" s="1405" t="s">
        <v>696</v>
      </c>
      <c r="W723" s="1405" t="s">
        <v>738</v>
      </c>
      <c r="X723" s="1405" t="s">
        <v>739</v>
      </c>
      <c r="Y723" s="1405" t="s">
        <v>407</v>
      </c>
      <c r="Z723" s="1404">
        <v>1</v>
      </c>
      <c r="AA723" s="1404">
        <v>0</v>
      </c>
      <c r="AB723" s="1408"/>
      <c r="AC723" s="1408"/>
      <c r="AD723" s="1408"/>
      <c r="AE723" s="1408"/>
      <c r="AF723" s="1408"/>
      <c r="AG723" s="1408"/>
      <c r="AH723" s="1408"/>
      <c r="AI723" s="1406">
        <v>0</v>
      </c>
      <c r="AJ723" s="1408"/>
      <c r="AK723" s="1408"/>
      <c r="AL723" s="1408"/>
      <c r="AM723" s="1408"/>
      <c r="AN723" s="1408"/>
      <c r="AO723" s="1408"/>
      <c r="AP723" s="1408"/>
      <c r="AQ723" s="1406">
        <v>27380</v>
      </c>
      <c r="AR723" s="1404" t="s">
        <v>407</v>
      </c>
      <c r="AS723" s="1406">
        <v>75.013698630136986</v>
      </c>
      <c r="AT723" s="1406">
        <v>1.7436158695790613</v>
      </c>
      <c r="AU723" s="1406">
        <v>4.7770297796686616E-3</v>
      </c>
      <c r="AV723" s="1406">
        <v>6.4955499529175906</v>
      </c>
      <c r="AW723" s="1406">
        <v>1.7796027268267373E-2</v>
      </c>
      <c r="AX723" s="1405" t="s">
        <v>407</v>
      </c>
      <c r="AY723" s="1404">
        <v>0</v>
      </c>
      <c r="AZ723" s="1405" t="s">
        <v>407</v>
      </c>
      <c r="BA723" s="1405" t="s">
        <v>407</v>
      </c>
      <c r="BB723" s="1408"/>
      <c r="BC723" s="1408"/>
      <c r="BD723" s="1404">
        <v>0</v>
      </c>
      <c r="BE723" s="1405" t="s">
        <v>407</v>
      </c>
      <c r="BF723" s="1405" t="s">
        <v>407</v>
      </c>
      <c r="BG723" s="1404">
        <v>0</v>
      </c>
      <c r="BH723" s="1405" t="s">
        <v>407</v>
      </c>
      <c r="BI723" s="1405" t="s">
        <v>407</v>
      </c>
      <c r="BJ723" s="1404">
        <v>0</v>
      </c>
      <c r="BK723" s="1404">
        <v>0</v>
      </c>
      <c r="BL723" s="1404">
        <v>0</v>
      </c>
      <c r="BM723" s="1404">
        <v>0</v>
      </c>
      <c r="BN723" s="1408"/>
      <c r="BO723" s="1404">
        <v>0</v>
      </c>
      <c r="BP723" s="1405" t="s">
        <v>407</v>
      </c>
      <c r="BQ723" s="1405" t="s">
        <v>407</v>
      </c>
      <c r="BR723" s="1404">
        <v>1</v>
      </c>
      <c r="BS723" s="1405" t="s">
        <v>749</v>
      </c>
      <c r="BT723" s="1405" t="s">
        <v>407</v>
      </c>
      <c r="BU723" s="1405" t="s">
        <v>407</v>
      </c>
      <c r="BV723" s="1405" t="s">
        <v>407</v>
      </c>
      <c r="BW723" s="1404">
        <v>1</v>
      </c>
      <c r="BX723" s="1405" t="s">
        <v>1428</v>
      </c>
      <c r="BY723" s="1405" t="s">
        <v>407</v>
      </c>
      <c r="BZ723" s="1405" t="s">
        <v>407</v>
      </c>
      <c r="CA723" s="1404">
        <v>0</v>
      </c>
      <c r="CB723" s="1405" t="s">
        <v>407</v>
      </c>
      <c r="CC723" s="1405" t="s">
        <v>1429</v>
      </c>
      <c r="CD723" s="1404" t="b">
        <v>0</v>
      </c>
      <c r="CE723" s="1404" t="b">
        <v>0</v>
      </c>
      <c r="CF723" s="1404" t="b">
        <v>0</v>
      </c>
      <c r="CG723" s="1404" t="b">
        <v>0</v>
      </c>
      <c r="CH723" s="1404" t="b">
        <v>0</v>
      </c>
      <c r="CI723" s="1404" t="b">
        <v>0</v>
      </c>
      <c r="CJ723" s="1404" t="b">
        <v>1</v>
      </c>
      <c r="CK723" s="1404" t="b">
        <v>0</v>
      </c>
      <c r="CL723" s="1404" t="b">
        <v>0</v>
      </c>
      <c r="CM723" s="1405" t="s">
        <v>698</v>
      </c>
      <c r="CN723" s="1408"/>
      <c r="CO723" s="1408"/>
      <c r="CP723" s="1408"/>
      <c r="CQ723" s="1404">
        <v>1</v>
      </c>
      <c r="CR723" s="1404">
        <v>27380</v>
      </c>
      <c r="CS723" s="1404">
        <v>1</v>
      </c>
      <c r="CT723" s="1405" t="s">
        <v>407</v>
      </c>
      <c r="CU723" s="1408"/>
    </row>
    <row r="724" spans="1:99" hidden="1" x14ac:dyDescent="0.2">
      <c r="A724" s="1404">
        <v>2024</v>
      </c>
      <c r="B724" s="1405" t="s">
        <v>182</v>
      </c>
      <c r="C724" s="1405" t="s">
        <v>1116</v>
      </c>
      <c r="D724" s="1406">
        <v>1</v>
      </c>
      <c r="E724" s="1406">
        <v>0</v>
      </c>
      <c r="F724" s="1405" t="s">
        <v>75</v>
      </c>
      <c r="G724" s="1407" t="s">
        <v>737</v>
      </c>
      <c r="H724" s="1405" t="s">
        <v>407</v>
      </c>
      <c r="I724" s="1405" t="s">
        <v>694</v>
      </c>
      <c r="J724" s="1405" t="s">
        <v>315</v>
      </c>
      <c r="K724" s="1405" t="s">
        <v>762</v>
      </c>
      <c r="L724" s="1405" t="s">
        <v>407</v>
      </c>
      <c r="M724" s="1405" t="s">
        <v>407</v>
      </c>
      <c r="N724" s="1408"/>
      <c r="O724" s="1407">
        <v>126</v>
      </c>
      <c r="P724" s="1405" t="s">
        <v>695</v>
      </c>
      <c r="Q724" s="1405" t="s">
        <v>477</v>
      </c>
      <c r="R724" s="1409">
        <v>4130</v>
      </c>
      <c r="S724" s="1409">
        <v>2013</v>
      </c>
      <c r="T724" s="1409">
        <v>188</v>
      </c>
      <c r="U724" s="1407">
        <v>13768</v>
      </c>
      <c r="V724" s="1405" t="s">
        <v>696</v>
      </c>
      <c r="W724" s="1405" t="s">
        <v>738</v>
      </c>
      <c r="X724" s="1405" t="s">
        <v>739</v>
      </c>
      <c r="Y724" s="1405" t="s">
        <v>407</v>
      </c>
      <c r="Z724" s="1404">
        <v>1</v>
      </c>
      <c r="AA724" s="1404">
        <v>0</v>
      </c>
      <c r="AB724" s="1408"/>
      <c r="AC724" s="1408"/>
      <c r="AD724" s="1408"/>
      <c r="AE724" s="1408"/>
      <c r="AF724" s="1408"/>
      <c r="AG724" s="1408"/>
      <c r="AH724" s="1408"/>
      <c r="AI724" s="1406">
        <v>6950</v>
      </c>
      <c r="AJ724" s="1408"/>
      <c r="AK724" s="1408"/>
      <c r="AL724" s="1408"/>
      <c r="AM724" s="1408"/>
      <c r="AN724" s="1408"/>
      <c r="AO724" s="1408"/>
      <c r="AP724" s="1408"/>
      <c r="AQ724" s="1406">
        <v>10890</v>
      </c>
      <c r="AR724" s="1404" t="s">
        <v>407</v>
      </c>
      <c r="AS724" s="1406">
        <v>29.835616438356166</v>
      </c>
      <c r="AT724" s="1406">
        <v>2.6368038740920099</v>
      </c>
      <c r="AU724" s="1406">
        <v>7.2241202029918079E-3</v>
      </c>
      <c r="AV724" s="1406">
        <v>3.0320307725491604</v>
      </c>
      <c r="AW724" s="1406">
        <v>8.3069336234223579E-3</v>
      </c>
      <c r="AX724" s="1405" t="s">
        <v>407</v>
      </c>
      <c r="AY724" s="1404">
        <v>0</v>
      </c>
      <c r="AZ724" s="1405" t="s">
        <v>407</v>
      </c>
      <c r="BA724" s="1405" t="s">
        <v>407</v>
      </c>
      <c r="BB724" s="1408"/>
      <c r="BC724" s="1408"/>
      <c r="BD724" s="1404">
        <v>0</v>
      </c>
      <c r="BE724" s="1405" t="s">
        <v>407</v>
      </c>
      <c r="BF724" s="1405" t="s">
        <v>407</v>
      </c>
      <c r="BG724" s="1404">
        <v>0</v>
      </c>
      <c r="BH724" s="1405" t="s">
        <v>407</v>
      </c>
      <c r="BI724" s="1405" t="s">
        <v>407</v>
      </c>
      <c r="BJ724" s="1404">
        <v>0</v>
      </c>
      <c r="BK724" s="1404">
        <v>0</v>
      </c>
      <c r="BL724" s="1404">
        <v>0</v>
      </c>
      <c r="BM724" s="1404">
        <v>0</v>
      </c>
      <c r="BN724" s="1408"/>
      <c r="BO724" s="1404">
        <v>0</v>
      </c>
      <c r="BP724" s="1405" t="s">
        <v>407</v>
      </c>
      <c r="BQ724" s="1405" t="s">
        <v>407</v>
      </c>
      <c r="BR724" s="1404">
        <v>1</v>
      </c>
      <c r="BS724" s="1405" t="s">
        <v>751</v>
      </c>
      <c r="BT724" s="1405" t="s">
        <v>407</v>
      </c>
      <c r="BU724" s="1405" t="s">
        <v>407</v>
      </c>
      <c r="BV724" s="1405" t="s">
        <v>407</v>
      </c>
      <c r="BW724" s="1404">
        <v>1</v>
      </c>
      <c r="BX724" s="1405" t="s">
        <v>1117</v>
      </c>
      <c r="BY724" s="1405" t="s">
        <v>407</v>
      </c>
      <c r="BZ724" s="1405" t="s">
        <v>407</v>
      </c>
      <c r="CA724" s="1404">
        <v>0</v>
      </c>
      <c r="CB724" s="1405" t="s">
        <v>407</v>
      </c>
      <c r="CC724" s="1405" t="s">
        <v>677</v>
      </c>
      <c r="CD724" s="1404" t="b">
        <v>0</v>
      </c>
      <c r="CE724" s="1404" t="b">
        <v>0</v>
      </c>
      <c r="CF724" s="1404" t="b">
        <v>0</v>
      </c>
      <c r="CG724" s="1404" t="b">
        <v>0</v>
      </c>
      <c r="CH724" s="1404" t="b">
        <v>0</v>
      </c>
      <c r="CI724" s="1404" t="b">
        <v>0</v>
      </c>
      <c r="CJ724" s="1404" t="b">
        <v>1</v>
      </c>
      <c r="CK724" s="1404" t="b">
        <v>0</v>
      </c>
      <c r="CL724" s="1404" t="b">
        <v>0</v>
      </c>
      <c r="CM724" s="1405" t="s">
        <v>698</v>
      </c>
      <c r="CN724" s="1408"/>
      <c r="CO724" s="1408"/>
      <c r="CP724" s="1408"/>
      <c r="CQ724" s="1404">
        <v>1</v>
      </c>
      <c r="CR724" s="1408"/>
      <c r="CS724" s="1404">
        <v>1</v>
      </c>
      <c r="CT724" s="1405" t="s">
        <v>407</v>
      </c>
      <c r="CU724" s="1408"/>
    </row>
    <row r="725" spans="1:99" hidden="1" x14ac:dyDescent="0.2">
      <c r="A725" s="1404">
        <v>2024</v>
      </c>
      <c r="B725" s="1405" t="s">
        <v>181</v>
      </c>
      <c r="C725" s="1405" t="s">
        <v>476</v>
      </c>
      <c r="D725" s="1406">
        <v>1</v>
      </c>
      <c r="E725" s="1406">
        <v>0</v>
      </c>
      <c r="F725" s="1405" t="s">
        <v>75</v>
      </c>
      <c r="G725" s="1407" t="s">
        <v>737</v>
      </c>
      <c r="H725" s="1405" t="s">
        <v>407</v>
      </c>
      <c r="I725" s="1405" t="s">
        <v>694</v>
      </c>
      <c r="J725" s="1405" t="s">
        <v>312</v>
      </c>
      <c r="K725" s="1405" t="s">
        <v>779</v>
      </c>
      <c r="L725" s="1405" t="s">
        <v>407</v>
      </c>
      <c r="M725" s="1405" t="s">
        <v>407</v>
      </c>
      <c r="N725" s="1408"/>
      <c r="O725" s="1407">
        <v>126</v>
      </c>
      <c r="P725" s="1405" t="s">
        <v>695</v>
      </c>
      <c r="Q725" s="1405" t="s">
        <v>476</v>
      </c>
      <c r="R725" s="1409">
        <v>71062</v>
      </c>
      <c r="S725" s="1409">
        <v>36428</v>
      </c>
      <c r="T725" s="1409">
        <v>4712</v>
      </c>
      <c r="U725" s="1407">
        <v>13768</v>
      </c>
      <c r="V725" s="1405" t="s">
        <v>696</v>
      </c>
      <c r="W725" s="1405" t="s">
        <v>738</v>
      </c>
      <c r="X725" s="1405" t="s">
        <v>739</v>
      </c>
      <c r="Y725" s="1405" t="s">
        <v>407</v>
      </c>
      <c r="Z725" s="1404">
        <v>1</v>
      </c>
      <c r="AA725" s="1404">
        <v>0</v>
      </c>
      <c r="AB725" s="1408"/>
      <c r="AC725" s="1408"/>
      <c r="AD725" s="1408"/>
      <c r="AE725" s="1408"/>
      <c r="AF725" s="1408"/>
      <c r="AG725" s="1406">
        <v>0</v>
      </c>
      <c r="AH725" s="1408"/>
      <c r="AI725" s="1406">
        <v>0</v>
      </c>
      <c r="AJ725" s="1408"/>
      <c r="AK725" s="1408"/>
      <c r="AL725" s="1408"/>
      <c r="AM725" s="1408"/>
      <c r="AN725" s="1408"/>
      <c r="AO725" s="1406">
        <v>0</v>
      </c>
      <c r="AP725" s="1408"/>
      <c r="AQ725" s="1406">
        <v>310539</v>
      </c>
      <c r="AR725" s="1404" t="s">
        <v>407</v>
      </c>
      <c r="AS725" s="1406">
        <v>850.79178082191777</v>
      </c>
      <c r="AT725" s="1406">
        <v>4.3699726998958655</v>
      </c>
      <c r="AU725" s="1406">
        <v>1.1972527944920179E-2</v>
      </c>
      <c r="AV725" s="1406">
        <v>1.692249890535177</v>
      </c>
      <c r="AW725" s="1406">
        <v>4.6363010699593888E-3</v>
      </c>
      <c r="AX725" s="1405" t="s">
        <v>407</v>
      </c>
      <c r="AY725" s="1404">
        <v>1</v>
      </c>
      <c r="AZ725" s="1405" t="s">
        <v>749</v>
      </c>
      <c r="BA725" s="1405" t="s">
        <v>407</v>
      </c>
      <c r="BB725" s="1408"/>
      <c r="BC725" s="1408"/>
      <c r="BD725" s="1404">
        <v>0</v>
      </c>
      <c r="BE725" s="1405" t="s">
        <v>407</v>
      </c>
      <c r="BF725" s="1405" t="s">
        <v>407</v>
      </c>
      <c r="BG725" s="1404">
        <v>0</v>
      </c>
      <c r="BH725" s="1405" t="s">
        <v>407</v>
      </c>
      <c r="BI725" s="1405" t="s">
        <v>407</v>
      </c>
      <c r="BJ725" s="1404">
        <v>0</v>
      </c>
      <c r="BK725" s="1404">
        <v>0</v>
      </c>
      <c r="BL725" s="1404">
        <v>0</v>
      </c>
      <c r="BM725" s="1404">
        <v>0</v>
      </c>
      <c r="BN725" s="1408"/>
      <c r="BO725" s="1404">
        <v>0</v>
      </c>
      <c r="BP725" s="1405" t="s">
        <v>407</v>
      </c>
      <c r="BQ725" s="1405" t="s">
        <v>407</v>
      </c>
      <c r="BR725" s="1404">
        <v>0</v>
      </c>
      <c r="BS725" s="1405" t="s">
        <v>407</v>
      </c>
      <c r="BT725" s="1405" t="s">
        <v>407</v>
      </c>
      <c r="BU725" s="1405" t="s">
        <v>407</v>
      </c>
      <c r="BV725" s="1405" t="s">
        <v>407</v>
      </c>
      <c r="BW725" s="1404">
        <v>1</v>
      </c>
      <c r="BX725" s="1405" t="s">
        <v>1415</v>
      </c>
      <c r="BY725" s="1405" t="s">
        <v>407</v>
      </c>
      <c r="BZ725" s="1405" t="s">
        <v>407</v>
      </c>
      <c r="CA725" s="1404">
        <v>0</v>
      </c>
      <c r="CB725" s="1405" t="s">
        <v>407</v>
      </c>
      <c r="CC725" s="1405" t="s">
        <v>677</v>
      </c>
      <c r="CD725" s="1404" t="b">
        <v>0</v>
      </c>
      <c r="CE725" s="1404" t="b">
        <v>0</v>
      </c>
      <c r="CF725" s="1404" t="b">
        <v>0</v>
      </c>
      <c r="CG725" s="1404" t="b">
        <v>0</v>
      </c>
      <c r="CH725" s="1404" t="b">
        <v>0</v>
      </c>
      <c r="CI725" s="1404" t="b">
        <v>0</v>
      </c>
      <c r="CJ725" s="1404" t="b">
        <v>1</v>
      </c>
      <c r="CK725" s="1404" t="b">
        <v>0</v>
      </c>
      <c r="CL725" s="1404" t="b">
        <v>0</v>
      </c>
      <c r="CM725" s="1405" t="s">
        <v>750</v>
      </c>
      <c r="CN725" s="1408"/>
      <c r="CO725" s="1408"/>
      <c r="CP725" s="1408"/>
      <c r="CQ725" s="1404">
        <v>1</v>
      </c>
      <c r="CR725" s="1408"/>
      <c r="CS725" s="1404">
        <v>1</v>
      </c>
      <c r="CT725" s="1405" t="s">
        <v>407</v>
      </c>
      <c r="CU725" s="1408"/>
    </row>
    <row r="726" spans="1:99" hidden="1" x14ac:dyDescent="0.2">
      <c r="A726" s="1404">
        <v>2024</v>
      </c>
      <c r="B726" s="1405" t="s">
        <v>179</v>
      </c>
      <c r="C726" s="1405" t="s">
        <v>1266</v>
      </c>
      <c r="D726" s="1406">
        <v>1</v>
      </c>
      <c r="E726" s="1406">
        <v>0</v>
      </c>
      <c r="F726" s="1405" t="s">
        <v>75</v>
      </c>
      <c r="G726" s="1407" t="s">
        <v>737</v>
      </c>
      <c r="H726" s="1405" t="s">
        <v>407</v>
      </c>
      <c r="I726" s="1405" t="s">
        <v>694</v>
      </c>
      <c r="J726" s="1405" t="s">
        <v>303</v>
      </c>
      <c r="K726" s="1405" t="s">
        <v>1267</v>
      </c>
      <c r="L726" s="1405" t="s">
        <v>407</v>
      </c>
      <c r="M726" s="1405" t="s">
        <v>407</v>
      </c>
      <c r="N726" s="1408"/>
      <c r="O726" s="1407">
        <v>126</v>
      </c>
      <c r="P726" s="1405" t="s">
        <v>695</v>
      </c>
      <c r="Q726" s="1405" t="s">
        <v>474</v>
      </c>
      <c r="R726" s="1409">
        <v>13231</v>
      </c>
      <c r="S726" s="1409">
        <v>6171</v>
      </c>
      <c r="T726" s="1409">
        <v>1122</v>
      </c>
      <c r="U726" s="1407">
        <v>13768</v>
      </c>
      <c r="V726" s="1405" t="s">
        <v>696</v>
      </c>
      <c r="W726" s="1405" t="s">
        <v>738</v>
      </c>
      <c r="X726" s="1405" t="s">
        <v>739</v>
      </c>
      <c r="Y726" s="1405" t="s">
        <v>407</v>
      </c>
      <c r="Z726" s="1404">
        <v>1</v>
      </c>
      <c r="AA726" s="1404">
        <v>0</v>
      </c>
      <c r="AB726" s="1408"/>
      <c r="AC726" s="1408"/>
      <c r="AD726" s="1408"/>
      <c r="AE726" s="1408"/>
      <c r="AF726" s="1408"/>
      <c r="AG726" s="1408"/>
      <c r="AH726" s="1408"/>
      <c r="AI726" s="1406">
        <v>0</v>
      </c>
      <c r="AJ726" s="1408"/>
      <c r="AK726" s="1408"/>
      <c r="AL726" s="1408"/>
      <c r="AM726" s="1408"/>
      <c r="AN726" s="1408"/>
      <c r="AO726" s="1408"/>
      <c r="AP726" s="1408"/>
      <c r="AQ726" s="1406">
        <v>17980</v>
      </c>
      <c r="AR726" s="1404" t="s">
        <v>407</v>
      </c>
      <c r="AS726" s="1406">
        <v>49.260273972602739</v>
      </c>
      <c r="AT726" s="1406">
        <v>1.3589297861083818</v>
      </c>
      <c r="AU726" s="1406">
        <v>3.7230953044065252E-3</v>
      </c>
      <c r="AV726" s="1406">
        <v>3.0749712906492026</v>
      </c>
      <c r="AW726" s="1406">
        <v>8.424578878490966E-3</v>
      </c>
      <c r="AX726" s="1405" t="s">
        <v>407</v>
      </c>
      <c r="AY726" s="1404">
        <v>0</v>
      </c>
      <c r="AZ726" s="1405" t="s">
        <v>407</v>
      </c>
      <c r="BA726" s="1405" t="s">
        <v>407</v>
      </c>
      <c r="BB726" s="1408"/>
      <c r="BC726" s="1408"/>
      <c r="BD726" s="1404">
        <v>0</v>
      </c>
      <c r="BE726" s="1405" t="s">
        <v>407</v>
      </c>
      <c r="BF726" s="1405" t="s">
        <v>407</v>
      </c>
      <c r="BG726" s="1404">
        <v>0</v>
      </c>
      <c r="BH726" s="1405" t="s">
        <v>407</v>
      </c>
      <c r="BI726" s="1405" t="s">
        <v>407</v>
      </c>
      <c r="BJ726" s="1404">
        <v>0</v>
      </c>
      <c r="BK726" s="1404">
        <v>0</v>
      </c>
      <c r="BL726" s="1404">
        <v>0</v>
      </c>
      <c r="BM726" s="1404">
        <v>0</v>
      </c>
      <c r="BN726" s="1408"/>
      <c r="BO726" s="1404">
        <v>0</v>
      </c>
      <c r="BP726" s="1405" t="s">
        <v>407</v>
      </c>
      <c r="BQ726" s="1405" t="s">
        <v>407</v>
      </c>
      <c r="BR726" s="1404">
        <v>1</v>
      </c>
      <c r="BS726" s="1405" t="s">
        <v>808</v>
      </c>
      <c r="BT726" s="1405" t="s">
        <v>407</v>
      </c>
      <c r="BU726" s="1405" t="s">
        <v>407</v>
      </c>
      <c r="BV726" s="1405" t="s">
        <v>1006</v>
      </c>
      <c r="BW726" s="1404">
        <v>1</v>
      </c>
      <c r="BX726" s="1405" t="s">
        <v>1372</v>
      </c>
      <c r="BY726" s="1405" t="s">
        <v>407</v>
      </c>
      <c r="BZ726" s="1405" t="s">
        <v>407</v>
      </c>
      <c r="CA726" s="1404">
        <v>0</v>
      </c>
      <c r="CB726" s="1405" t="s">
        <v>407</v>
      </c>
      <c r="CC726" s="1405" t="s">
        <v>677</v>
      </c>
      <c r="CD726" s="1404" t="b">
        <v>0</v>
      </c>
      <c r="CE726" s="1404" t="b">
        <v>0</v>
      </c>
      <c r="CF726" s="1404" t="b">
        <v>0</v>
      </c>
      <c r="CG726" s="1404" t="b">
        <v>0</v>
      </c>
      <c r="CH726" s="1404" t="b">
        <v>0</v>
      </c>
      <c r="CI726" s="1404" t="b">
        <v>0</v>
      </c>
      <c r="CJ726" s="1404" t="b">
        <v>1</v>
      </c>
      <c r="CK726" s="1404" t="b">
        <v>0</v>
      </c>
      <c r="CL726" s="1404" t="b">
        <v>0</v>
      </c>
      <c r="CM726" s="1405" t="s">
        <v>698</v>
      </c>
      <c r="CN726" s="1408"/>
      <c r="CO726" s="1408"/>
      <c r="CP726" s="1408"/>
      <c r="CQ726" s="1404">
        <v>1</v>
      </c>
      <c r="CR726" s="1408"/>
      <c r="CS726" s="1404">
        <v>1</v>
      </c>
      <c r="CT726" s="1405" t="s">
        <v>407</v>
      </c>
      <c r="CU726" s="1408"/>
    </row>
    <row r="727" spans="1:99" hidden="1" x14ac:dyDescent="0.2">
      <c r="A727" s="1404">
        <v>2024</v>
      </c>
      <c r="B727" s="1405" t="s">
        <v>179</v>
      </c>
      <c r="C727" s="1405" t="s">
        <v>1084</v>
      </c>
      <c r="D727" s="1406">
        <v>1</v>
      </c>
      <c r="E727" s="1406">
        <v>0</v>
      </c>
      <c r="F727" s="1405" t="s">
        <v>1011</v>
      </c>
      <c r="G727" s="1407" t="s">
        <v>737</v>
      </c>
      <c r="H727" s="1405" t="s">
        <v>407</v>
      </c>
      <c r="I727" s="1405" t="s">
        <v>694</v>
      </c>
      <c r="J727" s="1405" t="s">
        <v>303</v>
      </c>
      <c r="K727" s="1405" t="s">
        <v>771</v>
      </c>
      <c r="L727" s="1405" t="s">
        <v>407</v>
      </c>
      <c r="M727" s="1405" t="s">
        <v>407</v>
      </c>
      <c r="N727" s="1408"/>
      <c r="O727" s="1407">
        <v>126</v>
      </c>
      <c r="P727" s="1405" t="s">
        <v>695</v>
      </c>
      <c r="Q727" s="1405" t="s">
        <v>474</v>
      </c>
      <c r="R727" s="1409">
        <v>5901</v>
      </c>
      <c r="S727" s="1409">
        <v>2956</v>
      </c>
      <c r="T727" s="1409">
        <v>342</v>
      </c>
      <c r="U727" s="1407">
        <v>23367</v>
      </c>
      <c r="V727" s="1405" t="s">
        <v>696</v>
      </c>
      <c r="W727" s="1405" t="s">
        <v>1012</v>
      </c>
      <c r="X727" s="1405" t="s">
        <v>407</v>
      </c>
      <c r="Y727" s="1405" t="s">
        <v>407</v>
      </c>
      <c r="Z727" s="1404">
        <v>1</v>
      </c>
      <c r="AA727" s="1404">
        <v>0</v>
      </c>
      <c r="AB727" s="1408"/>
      <c r="AC727" s="1408"/>
      <c r="AD727" s="1408"/>
      <c r="AE727" s="1408"/>
      <c r="AF727" s="1408"/>
      <c r="AG727" s="1408"/>
      <c r="AH727" s="1408"/>
      <c r="AI727" s="1406">
        <v>0</v>
      </c>
      <c r="AJ727" s="1408"/>
      <c r="AK727" s="1408"/>
      <c r="AL727" s="1408"/>
      <c r="AM727" s="1408"/>
      <c r="AN727" s="1408"/>
      <c r="AO727" s="1408"/>
      <c r="AP727" s="1408"/>
      <c r="AQ727" s="1406">
        <v>22525</v>
      </c>
      <c r="AR727" s="1404" t="s">
        <v>407</v>
      </c>
      <c r="AS727" s="1406">
        <v>61.712328767123289</v>
      </c>
      <c r="AT727" s="1406">
        <v>3.8171496356549737</v>
      </c>
      <c r="AU727" s="1406">
        <v>1.04579442072739E-2</v>
      </c>
      <c r="AV727" s="1406">
        <v>2.0842104099237209</v>
      </c>
      <c r="AW727" s="1406">
        <v>5.7101655066403309E-3</v>
      </c>
      <c r="AX727" s="1405" t="s">
        <v>407</v>
      </c>
      <c r="AY727" s="1404">
        <v>0</v>
      </c>
      <c r="AZ727" s="1405" t="s">
        <v>407</v>
      </c>
      <c r="BA727" s="1405" t="s">
        <v>407</v>
      </c>
      <c r="BB727" s="1408"/>
      <c r="BC727" s="1408"/>
      <c r="BD727" s="1404">
        <v>0</v>
      </c>
      <c r="BE727" s="1405" t="s">
        <v>407</v>
      </c>
      <c r="BF727" s="1405" t="s">
        <v>407</v>
      </c>
      <c r="BG727" s="1404">
        <v>0</v>
      </c>
      <c r="BH727" s="1405" t="s">
        <v>407</v>
      </c>
      <c r="BI727" s="1405" t="s">
        <v>407</v>
      </c>
      <c r="BJ727" s="1404">
        <v>0</v>
      </c>
      <c r="BK727" s="1404">
        <v>0</v>
      </c>
      <c r="BL727" s="1404">
        <v>0</v>
      </c>
      <c r="BM727" s="1404">
        <v>0</v>
      </c>
      <c r="BN727" s="1408"/>
      <c r="BO727" s="1404">
        <v>0</v>
      </c>
      <c r="BP727" s="1405" t="s">
        <v>407</v>
      </c>
      <c r="BQ727" s="1405" t="s">
        <v>407</v>
      </c>
      <c r="BR727" s="1404">
        <v>1</v>
      </c>
      <c r="BS727" s="1405" t="s">
        <v>713</v>
      </c>
      <c r="BT727" s="1405" t="s">
        <v>407</v>
      </c>
      <c r="BU727" s="1405" t="s">
        <v>407</v>
      </c>
      <c r="BV727" s="1405" t="s">
        <v>1044</v>
      </c>
      <c r="BW727" s="1404">
        <v>0</v>
      </c>
      <c r="BX727" s="1405" t="s">
        <v>407</v>
      </c>
      <c r="BY727" s="1405" t="s">
        <v>407</v>
      </c>
      <c r="BZ727" s="1405" t="s">
        <v>407</v>
      </c>
      <c r="CA727" s="1404">
        <v>0</v>
      </c>
      <c r="CB727" s="1405" t="s">
        <v>677</v>
      </c>
      <c r="CC727" s="1405" t="s">
        <v>677</v>
      </c>
      <c r="CD727" s="1404" t="b">
        <v>0</v>
      </c>
      <c r="CE727" s="1404" t="b">
        <v>0</v>
      </c>
      <c r="CF727" s="1404" t="b">
        <v>0</v>
      </c>
      <c r="CG727" s="1404" t="b">
        <v>0</v>
      </c>
      <c r="CH727" s="1404" t="b">
        <v>0</v>
      </c>
      <c r="CI727" s="1404" t="b">
        <v>0</v>
      </c>
      <c r="CJ727" s="1404" t="b">
        <v>1</v>
      </c>
      <c r="CK727" s="1404" t="b">
        <v>0</v>
      </c>
      <c r="CL727" s="1404" t="b">
        <v>0</v>
      </c>
      <c r="CM727" s="1405" t="s">
        <v>698</v>
      </c>
      <c r="CN727" s="1408"/>
      <c r="CO727" s="1408"/>
      <c r="CP727" s="1408"/>
      <c r="CQ727" s="1404">
        <v>1</v>
      </c>
      <c r="CR727" s="1404">
        <v>0</v>
      </c>
      <c r="CS727" s="1404">
        <v>1</v>
      </c>
      <c r="CT727" s="1405" t="s">
        <v>407</v>
      </c>
      <c r="CU727" s="1408"/>
    </row>
    <row r="728" spans="1:99" hidden="1" x14ac:dyDescent="0.2">
      <c r="A728" s="1404">
        <v>2024</v>
      </c>
      <c r="B728" s="1405" t="s">
        <v>184</v>
      </c>
      <c r="C728" s="1405" t="s">
        <v>1261</v>
      </c>
      <c r="D728" s="1406">
        <v>1</v>
      </c>
      <c r="E728" s="1406">
        <v>0</v>
      </c>
      <c r="F728" s="1405" t="s">
        <v>75</v>
      </c>
      <c r="G728" s="1407" t="s">
        <v>737</v>
      </c>
      <c r="H728" s="1405" t="s">
        <v>407</v>
      </c>
      <c r="I728" s="1405" t="s">
        <v>694</v>
      </c>
      <c r="J728" s="1405" t="s">
        <v>323</v>
      </c>
      <c r="K728" s="1405" t="s">
        <v>1109</v>
      </c>
      <c r="L728" s="1405" t="s">
        <v>407</v>
      </c>
      <c r="M728" s="1405" t="s">
        <v>407</v>
      </c>
      <c r="N728" s="1408"/>
      <c r="O728" s="1407">
        <v>126</v>
      </c>
      <c r="P728" s="1405" t="s">
        <v>695</v>
      </c>
      <c r="Q728" s="1405" t="s">
        <v>479</v>
      </c>
      <c r="R728" s="1409">
        <v>3183</v>
      </c>
      <c r="S728" s="1409">
        <v>1640</v>
      </c>
      <c r="T728" s="1409">
        <v>173</v>
      </c>
      <c r="U728" s="1407">
        <v>13768</v>
      </c>
      <c r="V728" s="1405" t="s">
        <v>696</v>
      </c>
      <c r="W728" s="1405" t="s">
        <v>738</v>
      </c>
      <c r="X728" s="1405" t="s">
        <v>739</v>
      </c>
      <c r="Y728" s="1405" t="s">
        <v>407</v>
      </c>
      <c r="Z728" s="1404">
        <v>1</v>
      </c>
      <c r="AA728" s="1404">
        <v>0</v>
      </c>
      <c r="AB728" s="1408"/>
      <c r="AC728" s="1408"/>
      <c r="AD728" s="1408"/>
      <c r="AE728" s="1408"/>
      <c r="AF728" s="1408"/>
      <c r="AG728" s="1408"/>
      <c r="AH728" s="1408"/>
      <c r="AI728" s="1406">
        <v>0</v>
      </c>
      <c r="AJ728" s="1408"/>
      <c r="AK728" s="1408"/>
      <c r="AL728" s="1408"/>
      <c r="AM728" s="1408"/>
      <c r="AN728" s="1408"/>
      <c r="AO728" s="1408"/>
      <c r="AP728" s="1408"/>
      <c r="AQ728" s="1406">
        <v>18500</v>
      </c>
      <c r="AR728" s="1404" t="s">
        <v>407</v>
      </c>
      <c r="AS728" s="1406">
        <v>50.684931506849317</v>
      </c>
      <c r="AT728" s="1406">
        <v>5.8121269242852653</v>
      </c>
      <c r="AU728" s="1406">
        <v>1.5923635409000728E-2</v>
      </c>
      <c r="AV728" s="1406">
        <v>3.1775862238284165</v>
      </c>
      <c r="AW728" s="1406">
        <v>8.7057156817216888E-3</v>
      </c>
      <c r="AX728" s="1405" t="s">
        <v>407</v>
      </c>
      <c r="AY728" s="1404">
        <v>0</v>
      </c>
      <c r="AZ728" s="1405" t="s">
        <v>407</v>
      </c>
      <c r="BA728" s="1405" t="s">
        <v>407</v>
      </c>
      <c r="BB728" s="1408"/>
      <c r="BC728" s="1408"/>
      <c r="BD728" s="1404">
        <v>0</v>
      </c>
      <c r="BE728" s="1405" t="s">
        <v>407</v>
      </c>
      <c r="BF728" s="1405" t="s">
        <v>407</v>
      </c>
      <c r="BG728" s="1404">
        <v>0</v>
      </c>
      <c r="BH728" s="1405" t="s">
        <v>407</v>
      </c>
      <c r="BI728" s="1405" t="s">
        <v>407</v>
      </c>
      <c r="BJ728" s="1404">
        <v>0</v>
      </c>
      <c r="BK728" s="1404">
        <v>0</v>
      </c>
      <c r="BL728" s="1404">
        <v>0</v>
      </c>
      <c r="BM728" s="1404">
        <v>0</v>
      </c>
      <c r="BN728" s="1408"/>
      <c r="BO728" s="1404">
        <v>0</v>
      </c>
      <c r="BP728" s="1405" t="s">
        <v>407</v>
      </c>
      <c r="BQ728" s="1405" t="s">
        <v>407</v>
      </c>
      <c r="BR728" s="1404">
        <v>1</v>
      </c>
      <c r="BS728" s="1405" t="s">
        <v>713</v>
      </c>
      <c r="BT728" s="1405" t="s">
        <v>407</v>
      </c>
      <c r="BU728" s="1405" t="s">
        <v>407</v>
      </c>
      <c r="BV728" s="1405" t="s">
        <v>407</v>
      </c>
      <c r="BW728" s="1404">
        <v>1</v>
      </c>
      <c r="BX728" s="1405" t="s">
        <v>407</v>
      </c>
      <c r="BY728" s="1405" t="s">
        <v>407</v>
      </c>
      <c r="BZ728" s="1405" t="s">
        <v>407</v>
      </c>
      <c r="CA728" s="1404">
        <v>0</v>
      </c>
      <c r="CB728" s="1405" t="s">
        <v>407</v>
      </c>
      <c r="CC728" s="1405" t="s">
        <v>677</v>
      </c>
      <c r="CD728" s="1404" t="b">
        <v>0</v>
      </c>
      <c r="CE728" s="1404" t="b">
        <v>0</v>
      </c>
      <c r="CF728" s="1404" t="b">
        <v>0</v>
      </c>
      <c r="CG728" s="1404" t="b">
        <v>0</v>
      </c>
      <c r="CH728" s="1404" t="b">
        <v>0</v>
      </c>
      <c r="CI728" s="1404" t="b">
        <v>0</v>
      </c>
      <c r="CJ728" s="1404" t="b">
        <v>1</v>
      </c>
      <c r="CK728" s="1404" t="b">
        <v>0</v>
      </c>
      <c r="CL728" s="1404" t="b">
        <v>0</v>
      </c>
      <c r="CM728" s="1405" t="s">
        <v>698</v>
      </c>
      <c r="CN728" s="1408"/>
      <c r="CO728" s="1408"/>
      <c r="CP728" s="1408"/>
      <c r="CQ728" s="1404">
        <v>1</v>
      </c>
      <c r="CR728" s="1408"/>
      <c r="CS728" s="1404">
        <v>1</v>
      </c>
      <c r="CT728" s="1405" t="s">
        <v>407</v>
      </c>
      <c r="CU728" s="1408"/>
    </row>
    <row r="729" spans="1:99" hidden="1" x14ac:dyDescent="0.2">
      <c r="A729" s="1404">
        <v>2024</v>
      </c>
      <c r="B729" s="1405" t="s">
        <v>179</v>
      </c>
      <c r="C729" s="1405" t="s">
        <v>1075</v>
      </c>
      <c r="D729" s="1406">
        <v>1</v>
      </c>
      <c r="E729" s="1406">
        <v>0</v>
      </c>
      <c r="F729" s="1405" t="s">
        <v>1011</v>
      </c>
      <c r="G729" s="1407" t="s">
        <v>737</v>
      </c>
      <c r="H729" s="1405" t="s">
        <v>407</v>
      </c>
      <c r="I729" s="1405" t="s">
        <v>694</v>
      </c>
      <c r="J729" s="1405" t="s">
        <v>303</v>
      </c>
      <c r="K729" s="1405" t="s">
        <v>1076</v>
      </c>
      <c r="L729" s="1405" t="s">
        <v>407</v>
      </c>
      <c r="M729" s="1405" t="s">
        <v>407</v>
      </c>
      <c r="N729" s="1408"/>
      <c r="O729" s="1407">
        <v>126</v>
      </c>
      <c r="P729" s="1405" t="s">
        <v>695</v>
      </c>
      <c r="Q729" s="1405" t="s">
        <v>474</v>
      </c>
      <c r="R729" s="1409">
        <v>4713</v>
      </c>
      <c r="S729" s="1409">
        <v>1913</v>
      </c>
      <c r="T729" s="1409">
        <v>525</v>
      </c>
      <c r="U729" s="1407">
        <v>23367</v>
      </c>
      <c r="V729" s="1405" t="s">
        <v>696</v>
      </c>
      <c r="W729" s="1405" t="s">
        <v>1012</v>
      </c>
      <c r="X729" s="1405" t="s">
        <v>407</v>
      </c>
      <c r="Y729" s="1405" t="s">
        <v>407</v>
      </c>
      <c r="Z729" s="1404">
        <v>1</v>
      </c>
      <c r="AA729" s="1404">
        <v>0</v>
      </c>
      <c r="AB729" s="1408"/>
      <c r="AC729" s="1408"/>
      <c r="AD729" s="1408"/>
      <c r="AE729" s="1408"/>
      <c r="AF729" s="1408"/>
      <c r="AG729" s="1406">
        <v>0</v>
      </c>
      <c r="AH729" s="1408"/>
      <c r="AI729" s="1406">
        <v>0</v>
      </c>
      <c r="AJ729" s="1408"/>
      <c r="AK729" s="1408"/>
      <c r="AL729" s="1408"/>
      <c r="AM729" s="1408"/>
      <c r="AN729" s="1408"/>
      <c r="AO729" s="1406">
        <v>25720</v>
      </c>
      <c r="AP729" s="1408"/>
      <c r="AQ729" s="1406">
        <v>25720</v>
      </c>
      <c r="AR729" s="1404" t="s">
        <v>407</v>
      </c>
      <c r="AS729" s="1406">
        <v>70.465753424657535</v>
      </c>
      <c r="AT729" s="1406">
        <v>5.4572459155527264</v>
      </c>
      <c r="AU729" s="1406">
        <v>1.4951358672747196E-2</v>
      </c>
      <c r="AV729" s="1406">
        <v>2.0842104099237209</v>
      </c>
      <c r="AW729" s="1406">
        <v>5.7101655066403309E-3</v>
      </c>
      <c r="AX729" s="1405" t="s">
        <v>407</v>
      </c>
      <c r="AY729" s="1404">
        <v>1</v>
      </c>
      <c r="AZ729" s="1405" t="s">
        <v>751</v>
      </c>
      <c r="BA729" s="1405" t="s">
        <v>407</v>
      </c>
      <c r="BB729" s="1408"/>
      <c r="BC729" s="1408"/>
      <c r="BD729" s="1404">
        <v>0</v>
      </c>
      <c r="BE729" s="1405" t="s">
        <v>407</v>
      </c>
      <c r="BF729" s="1405" t="s">
        <v>407</v>
      </c>
      <c r="BG729" s="1404">
        <v>0</v>
      </c>
      <c r="BH729" s="1405" t="s">
        <v>407</v>
      </c>
      <c r="BI729" s="1405" t="s">
        <v>407</v>
      </c>
      <c r="BJ729" s="1404">
        <v>0</v>
      </c>
      <c r="BK729" s="1404">
        <v>0</v>
      </c>
      <c r="BL729" s="1404">
        <v>0</v>
      </c>
      <c r="BM729" s="1404">
        <v>0</v>
      </c>
      <c r="BN729" s="1408"/>
      <c r="BO729" s="1404">
        <v>0</v>
      </c>
      <c r="BP729" s="1405" t="s">
        <v>407</v>
      </c>
      <c r="BQ729" s="1405" t="s">
        <v>407</v>
      </c>
      <c r="BR729" s="1404">
        <v>0</v>
      </c>
      <c r="BS729" s="1405" t="s">
        <v>407</v>
      </c>
      <c r="BT729" s="1405" t="s">
        <v>407</v>
      </c>
      <c r="BU729" s="1405" t="s">
        <v>407</v>
      </c>
      <c r="BV729" s="1405" t="s">
        <v>1170</v>
      </c>
      <c r="BW729" s="1404">
        <v>0</v>
      </c>
      <c r="BX729" s="1405" t="s">
        <v>407</v>
      </c>
      <c r="BY729" s="1405" t="s">
        <v>407</v>
      </c>
      <c r="BZ729" s="1405" t="s">
        <v>407</v>
      </c>
      <c r="CA729" s="1404">
        <v>0</v>
      </c>
      <c r="CB729" s="1405" t="s">
        <v>677</v>
      </c>
      <c r="CC729" s="1405" t="s">
        <v>677</v>
      </c>
      <c r="CD729" s="1404" t="b">
        <v>0</v>
      </c>
      <c r="CE729" s="1404" t="b">
        <v>0</v>
      </c>
      <c r="CF729" s="1404" t="b">
        <v>0</v>
      </c>
      <c r="CG729" s="1404" t="b">
        <v>0</v>
      </c>
      <c r="CH729" s="1404" t="b">
        <v>0</v>
      </c>
      <c r="CI729" s="1404" t="b">
        <v>0</v>
      </c>
      <c r="CJ729" s="1404" t="b">
        <v>1</v>
      </c>
      <c r="CK729" s="1404" t="b">
        <v>0</v>
      </c>
      <c r="CL729" s="1404" t="b">
        <v>0</v>
      </c>
      <c r="CM729" s="1405" t="s">
        <v>750</v>
      </c>
      <c r="CN729" s="1408"/>
      <c r="CO729" s="1408"/>
      <c r="CP729" s="1408"/>
      <c r="CQ729" s="1404">
        <v>1</v>
      </c>
      <c r="CR729" s="1408"/>
      <c r="CS729" s="1404">
        <v>1</v>
      </c>
      <c r="CT729" s="1405" t="s">
        <v>407</v>
      </c>
      <c r="CU729" s="1408"/>
    </row>
    <row r="730" spans="1:99" hidden="1" x14ac:dyDescent="0.2">
      <c r="A730" s="1404">
        <v>2024</v>
      </c>
      <c r="B730" s="1405" t="s">
        <v>182</v>
      </c>
      <c r="C730" s="1405" t="s">
        <v>1101</v>
      </c>
      <c r="D730" s="1406">
        <v>1</v>
      </c>
      <c r="E730" s="1406">
        <v>0</v>
      </c>
      <c r="F730" s="1405" t="s">
        <v>75</v>
      </c>
      <c r="G730" s="1407" t="s">
        <v>737</v>
      </c>
      <c r="H730" s="1405" t="s">
        <v>407</v>
      </c>
      <c r="I730" s="1405" t="s">
        <v>694</v>
      </c>
      <c r="J730" s="1405" t="s">
        <v>315</v>
      </c>
      <c r="K730" s="1405" t="s">
        <v>826</v>
      </c>
      <c r="L730" s="1405" t="s">
        <v>407</v>
      </c>
      <c r="M730" s="1405" t="s">
        <v>407</v>
      </c>
      <c r="N730" s="1408"/>
      <c r="O730" s="1407">
        <v>126</v>
      </c>
      <c r="P730" s="1405" t="s">
        <v>695</v>
      </c>
      <c r="Q730" s="1405" t="s">
        <v>477</v>
      </c>
      <c r="R730" s="1409">
        <v>5006</v>
      </c>
      <c r="S730" s="1409">
        <v>2372</v>
      </c>
      <c r="T730" s="1409">
        <v>428</v>
      </c>
      <c r="U730" s="1407">
        <v>13768</v>
      </c>
      <c r="V730" s="1405" t="s">
        <v>696</v>
      </c>
      <c r="W730" s="1405" t="s">
        <v>738</v>
      </c>
      <c r="X730" s="1405" t="s">
        <v>739</v>
      </c>
      <c r="Y730" s="1405" t="s">
        <v>407</v>
      </c>
      <c r="Z730" s="1404">
        <v>1</v>
      </c>
      <c r="AA730" s="1404">
        <v>0</v>
      </c>
      <c r="AB730" s="1408"/>
      <c r="AC730" s="1408"/>
      <c r="AD730" s="1408"/>
      <c r="AE730" s="1408"/>
      <c r="AF730" s="1408"/>
      <c r="AG730" s="1408"/>
      <c r="AH730" s="1408"/>
      <c r="AI730" s="1406">
        <v>0</v>
      </c>
      <c r="AJ730" s="1408"/>
      <c r="AK730" s="1408"/>
      <c r="AL730" s="1408"/>
      <c r="AM730" s="1408"/>
      <c r="AN730" s="1408"/>
      <c r="AO730" s="1408"/>
      <c r="AP730" s="1408"/>
      <c r="AQ730" s="1406">
        <v>70060</v>
      </c>
      <c r="AR730" s="1404" t="s">
        <v>407</v>
      </c>
      <c r="AS730" s="1406">
        <v>191.94520547945206</v>
      </c>
      <c r="AT730" s="1406">
        <v>13.995205753096284</v>
      </c>
      <c r="AU730" s="1406">
        <v>3.8343029460537768E-2</v>
      </c>
      <c r="AV730" s="1406">
        <v>3.0320307725491604</v>
      </c>
      <c r="AW730" s="1406">
        <v>8.3069336234223579E-3</v>
      </c>
      <c r="AX730" s="1405" t="s">
        <v>407</v>
      </c>
      <c r="AY730" s="1404">
        <v>0</v>
      </c>
      <c r="AZ730" s="1405" t="s">
        <v>407</v>
      </c>
      <c r="BA730" s="1405" t="s">
        <v>407</v>
      </c>
      <c r="BB730" s="1408"/>
      <c r="BC730" s="1408"/>
      <c r="BD730" s="1404">
        <v>0</v>
      </c>
      <c r="BE730" s="1405" t="s">
        <v>407</v>
      </c>
      <c r="BF730" s="1405" t="s">
        <v>407</v>
      </c>
      <c r="BG730" s="1404">
        <v>0</v>
      </c>
      <c r="BH730" s="1405" t="s">
        <v>407</v>
      </c>
      <c r="BI730" s="1405" t="s">
        <v>407</v>
      </c>
      <c r="BJ730" s="1404">
        <v>0</v>
      </c>
      <c r="BK730" s="1404">
        <v>0</v>
      </c>
      <c r="BL730" s="1404">
        <v>0</v>
      </c>
      <c r="BM730" s="1404">
        <v>0</v>
      </c>
      <c r="BN730" s="1408"/>
      <c r="BO730" s="1404">
        <v>0</v>
      </c>
      <c r="BP730" s="1405" t="s">
        <v>407</v>
      </c>
      <c r="BQ730" s="1405" t="s">
        <v>407</v>
      </c>
      <c r="BR730" s="1404">
        <v>1</v>
      </c>
      <c r="BS730" s="1405" t="s">
        <v>749</v>
      </c>
      <c r="BT730" s="1405" t="s">
        <v>407</v>
      </c>
      <c r="BU730" s="1405" t="s">
        <v>407</v>
      </c>
      <c r="BV730" s="1405" t="s">
        <v>1002</v>
      </c>
      <c r="BW730" s="1404">
        <v>1</v>
      </c>
      <c r="BX730" s="1405" t="s">
        <v>1407</v>
      </c>
      <c r="BY730" s="1405" t="s">
        <v>407</v>
      </c>
      <c r="BZ730" s="1405" t="s">
        <v>407</v>
      </c>
      <c r="CA730" s="1404">
        <v>0</v>
      </c>
      <c r="CB730" s="1405" t="s">
        <v>407</v>
      </c>
      <c r="CC730" s="1405" t="s">
        <v>677</v>
      </c>
      <c r="CD730" s="1404" t="b">
        <v>0</v>
      </c>
      <c r="CE730" s="1404" t="b">
        <v>0</v>
      </c>
      <c r="CF730" s="1404" t="b">
        <v>0</v>
      </c>
      <c r="CG730" s="1404" t="b">
        <v>0</v>
      </c>
      <c r="CH730" s="1404" t="b">
        <v>0</v>
      </c>
      <c r="CI730" s="1404" t="b">
        <v>0</v>
      </c>
      <c r="CJ730" s="1404" t="b">
        <v>1</v>
      </c>
      <c r="CK730" s="1404" t="b">
        <v>0</v>
      </c>
      <c r="CL730" s="1404" t="b">
        <v>0</v>
      </c>
      <c r="CM730" s="1405" t="s">
        <v>698</v>
      </c>
      <c r="CN730" s="1408"/>
      <c r="CO730" s="1408"/>
      <c r="CP730" s="1408"/>
      <c r="CQ730" s="1404">
        <v>1</v>
      </c>
      <c r="CR730" s="1408"/>
      <c r="CS730" s="1404">
        <v>1</v>
      </c>
      <c r="CT730" s="1405" t="s">
        <v>407</v>
      </c>
      <c r="CU730" s="1408"/>
    </row>
    <row r="731" spans="1:99" hidden="1" x14ac:dyDescent="0.2">
      <c r="A731" s="1404">
        <v>2024</v>
      </c>
      <c r="B731" s="1405" t="s">
        <v>179</v>
      </c>
      <c r="C731" s="1405" t="s">
        <v>1183</v>
      </c>
      <c r="D731" s="1406">
        <v>1</v>
      </c>
      <c r="E731" s="1406">
        <v>0</v>
      </c>
      <c r="F731" s="1405" t="s">
        <v>75</v>
      </c>
      <c r="G731" s="1407" t="s">
        <v>737</v>
      </c>
      <c r="H731" s="1405" t="s">
        <v>407</v>
      </c>
      <c r="I731" s="1405" t="s">
        <v>694</v>
      </c>
      <c r="J731" s="1405" t="s">
        <v>303</v>
      </c>
      <c r="K731" s="1405" t="s">
        <v>1184</v>
      </c>
      <c r="L731" s="1405" t="s">
        <v>407</v>
      </c>
      <c r="M731" s="1405" t="s">
        <v>407</v>
      </c>
      <c r="N731" s="1408"/>
      <c r="O731" s="1407">
        <v>126</v>
      </c>
      <c r="P731" s="1405" t="s">
        <v>695</v>
      </c>
      <c r="Q731" s="1405" t="s">
        <v>474</v>
      </c>
      <c r="R731" s="1409">
        <v>2690</v>
      </c>
      <c r="S731" s="1409">
        <v>1493</v>
      </c>
      <c r="T731" s="1409">
        <v>114</v>
      </c>
      <c r="U731" s="1407">
        <v>13768</v>
      </c>
      <c r="V731" s="1405" t="s">
        <v>696</v>
      </c>
      <c r="W731" s="1405" t="s">
        <v>738</v>
      </c>
      <c r="X731" s="1405" t="s">
        <v>739</v>
      </c>
      <c r="Y731" s="1405" t="s">
        <v>407</v>
      </c>
      <c r="Z731" s="1404">
        <v>1</v>
      </c>
      <c r="AA731" s="1404">
        <v>0</v>
      </c>
      <c r="AB731" s="1408"/>
      <c r="AC731" s="1408"/>
      <c r="AD731" s="1408"/>
      <c r="AE731" s="1408"/>
      <c r="AF731" s="1408"/>
      <c r="AG731" s="1408"/>
      <c r="AH731" s="1408"/>
      <c r="AI731" s="1406">
        <v>0</v>
      </c>
      <c r="AJ731" s="1408"/>
      <c r="AK731" s="1408"/>
      <c r="AL731" s="1408"/>
      <c r="AM731" s="1408"/>
      <c r="AN731" s="1408"/>
      <c r="AO731" s="1408"/>
      <c r="AP731" s="1408"/>
      <c r="AQ731" s="1406">
        <v>98010</v>
      </c>
      <c r="AR731" s="1404" t="s">
        <v>407</v>
      </c>
      <c r="AS731" s="1406">
        <v>268.52054794520546</v>
      </c>
      <c r="AT731" s="1406">
        <v>36.434944237918216</v>
      </c>
      <c r="AU731" s="1406">
        <v>9.9821765035392376E-2</v>
      </c>
      <c r="AV731" s="1406">
        <v>3.0749712906492026</v>
      </c>
      <c r="AW731" s="1406">
        <v>8.424578878490966E-3</v>
      </c>
      <c r="AX731" s="1405" t="s">
        <v>407</v>
      </c>
      <c r="AY731" s="1404">
        <v>0</v>
      </c>
      <c r="AZ731" s="1405" t="s">
        <v>407</v>
      </c>
      <c r="BA731" s="1405" t="s">
        <v>407</v>
      </c>
      <c r="BB731" s="1408"/>
      <c r="BC731" s="1408"/>
      <c r="BD731" s="1404">
        <v>0</v>
      </c>
      <c r="BE731" s="1405" t="s">
        <v>407</v>
      </c>
      <c r="BF731" s="1405" t="s">
        <v>407</v>
      </c>
      <c r="BG731" s="1404">
        <v>0</v>
      </c>
      <c r="BH731" s="1405" t="s">
        <v>407</v>
      </c>
      <c r="BI731" s="1405" t="s">
        <v>407</v>
      </c>
      <c r="BJ731" s="1404">
        <v>0</v>
      </c>
      <c r="BK731" s="1404">
        <v>0</v>
      </c>
      <c r="BL731" s="1404">
        <v>0</v>
      </c>
      <c r="BM731" s="1404">
        <v>0</v>
      </c>
      <c r="BN731" s="1408"/>
      <c r="BO731" s="1404">
        <v>0</v>
      </c>
      <c r="BP731" s="1405" t="s">
        <v>407</v>
      </c>
      <c r="BQ731" s="1405" t="s">
        <v>407</v>
      </c>
      <c r="BR731" s="1404">
        <v>1</v>
      </c>
      <c r="BS731" s="1405" t="s">
        <v>713</v>
      </c>
      <c r="BT731" s="1405" t="s">
        <v>407</v>
      </c>
      <c r="BU731" s="1405" t="s">
        <v>407</v>
      </c>
      <c r="BV731" s="1405" t="s">
        <v>1044</v>
      </c>
      <c r="BW731" s="1404">
        <v>1</v>
      </c>
      <c r="BX731" s="1405" t="s">
        <v>243</v>
      </c>
      <c r="BY731" s="1405" t="s">
        <v>1402</v>
      </c>
      <c r="BZ731" s="1405" t="s">
        <v>407</v>
      </c>
      <c r="CA731" s="1404">
        <v>0</v>
      </c>
      <c r="CB731" s="1405" t="s">
        <v>407</v>
      </c>
      <c r="CC731" s="1405" t="s">
        <v>677</v>
      </c>
      <c r="CD731" s="1404" t="b">
        <v>0</v>
      </c>
      <c r="CE731" s="1404" t="b">
        <v>0</v>
      </c>
      <c r="CF731" s="1404" t="b">
        <v>0</v>
      </c>
      <c r="CG731" s="1404" t="b">
        <v>0</v>
      </c>
      <c r="CH731" s="1404" t="b">
        <v>0</v>
      </c>
      <c r="CI731" s="1404" t="b">
        <v>0</v>
      </c>
      <c r="CJ731" s="1404" t="b">
        <v>1</v>
      </c>
      <c r="CK731" s="1404" t="b">
        <v>0</v>
      </c>
      <c r="CL731" s="1404" t="b">
        <v>0</v>
      </c>
      <c r="CM731" s="1405" t="s">
        <v>698</v>
      </c>
      <c r="CN731" s="1408"/>
      <c r="CO731" s="1408"/>
      <c r="CP731" s="1408"/>
      <c r="CQ731" s="1404">
        <v>1</v>
      </c>
      <c r="CR731" s="1404">
        <v>0</v>
      </c>
      <c r="CS731" s="1404">
        <v>1</v>
      </c>
      <c r="CT731" s="1405" t="s">
        <v>407</v>
      </c>
      <c r="CU731" s="1408"/>
    </row>
    <row r="732" spans="1:99" hidden="1" x14ac:dyDescent="0.2">
      <c r="A732" s="1404">
        <v>2024</v>
      </c>
      <c r="B732" s="1405" t="s">
        <v>182</v>
      </c>
      <c r="C732" s="1405" t="s">
        <v>1122</v>
      </c>
      <c r="D732" s="1406">
        <v>1</v>
      </c>
      <c r="E732" s="1406">
        <v>0</v>
      </c>
      <c r="F732" s="1405" t="s">
        <v>75</v>
      </c>
      <c r="G732" s="1407" t="s">
        <v>737</v>
      </c>
      <c r="H732" s="1405" t="s">
        <v>407</v>
      </c>
      <c r="I732" s="1405" t="s">
        <v>694</v>
      </c>
      <c r="J732" s="1405" t="s">
        <v>315</v>
      </c>
      <c r="K732" s="1405" t="s">
        <v>1123</v>
      </c>
      <c r="L732" s="1405" t="s">
        <v>407</v>
      </c>
      <c r="M732" s="1405" t="s">
        <v>407</v>
      </c>
      <c r="N732" s="1408"/>
      <c r="O732" s="1407">
        <v>126</v>
      </c>
      <c r="P732" s="1405" t="s">
        <v>695</v>
      </c>
      <c r="Q732" s="1405" t="s">
        <v>477</v>
      </c>
      <c r="R732" s="1409">
        <v>6926</v>
      </c>
      <c r="S732" s="1409">
        <v>3266</v>
      </c>
      <c r="T732" s="1409">
        <v>232</v>
      </c>
      <c r="U732" s="1407">
        <v>13768</v>
      </c>
      <c r="V732" s="1405" t="s">
        <v>696</v>
      </c>
      <c r="W732" s="1405" t="s">
        <v>738</v>
      </c>
      <c r="X732" s="1405" t="s">
        <v>739</v>
      </c>
      <c r="Y732" s="1405" t="s">
        <v>407</v>
      </c>
      <c r="Z732" s="1404">
        <v>1</v>
      </c>
      <c r="AA732" s="1404">
        <v>0</v>
      </c>
      <c r="AB732" s="1408"/>
      <c r="AC732" s="1408"/>
      <c r="AD732" s="1408"/>
      <c r="AE732" s="1408"/>
      <c r="AF732" s="1408"/>
      <c r="AG732" s="1408"/>
      <c r="AH732" s="1408"/>
      <c r="AI732" s="1406">
        <v>0</v>
      </c>
      <c r="AJ732" s="1408"/>
      <c r="AK732" s="1408"/>
      <c r="AL732" s="1408"/>
      <c r="AM732" s="1408"/>
      <c r="AN732" s="1408"/>
      <c r="AO732" s="1408"/>
      <c r="AP732" s="1408"/>
      <c r="AQ732" s="1406">
        <v>470</v>
      </c>
      <c r="AR732" s="1404" t="s">
        <v>407</v>
      </c>
      <c r="AS732" s="1406">
        <v>1.2876712328767124</v>
      </c>
      <c r="AT732" s="1406">
        <v>6.7860236788911343E-2</v>
      </c>
      <c r="AU732" s="1406">
        <v>1.8591845695592148E-4</v>
      </c>
      <c r="AV732" s="1406">
        <v>3.0320307725491604</v>
      </c>
      <c r="AW732" s="1406">
        <v>8.3069336234223579E-3</v>
      </c>
      <c r="AX732" s="1405" t="s">
        <v>407</v>
      </c>
      <c r="AY732" s="1404">
        <v>0</v>
      </c>
      <c r="AZ732" s="1405" t="s">
        <v>407</v>
      </c>
      <c r="BA732" s="1405" t="s">
        <v>407</v>
      </c>
      <c r="BB732" s="1408"/>
      <c r="BC732" s="1408"/>
      <c r="BD732" s="1404">
        <v>0</v>
      </c>
      <c r="BE732" s="1405" t="s">
        <v>407</v>
      </c>
      <c r="BF732" s="1405" t="s">
        <v>407</v>
      </c>
      <c r="BG732" s="1404">
        <v>0</v>
      </c>
      <c r="BH732" s="1405" t="s">
        <v>407</v>
      </c>
      <c r="BI732" s="1405" t="s">
        <v>407</v>
      </c>
      <c r="BJ732" s="1404">
        <v>0</v>
      </c>
      <c r="BK732" s="1404">
        <v>0</v>
      </c>
      <c r="BL732" s="1404">
        <v>0</v>
      </c>
      <c r="BM732" s="1404">
        <v>0</v>
      </c>
      <c r="BN732" s="1408"/>
      <c r="BO732" s="1404">
        <v>0</v>
      </c>
      <c r="BP732" s="1405" t="s">
        <v>407</v>
      </c>
      <c r="BQ732" s="1405" t="s">
        <v>407</v>
      </c>
      <c r="BR732" s="1404">
        <v>1</v>
      </c>
      <c r="BS732" s="1405" t="s">
        <v>713</v>
      </c>
      <c r="BT732" s="1405" t="s">
        <v>407</v>
      </c>
      <c r="BU732" s="1405" t="s">
        <v>407</v>
      </c>
      <c r="BV732" s="1405" t="s">
        <v>1427</v>
      </c>
      <c r="BW732" s="1404">
        <v>1</v>
      </c>
      <c r="BX732" s="1405" t="s">
        <v>1404</v>
      </c>
      <c r="BY732" s="1405" t="s">
        <v>407</v>
      </c>
      <c r="BZ732" s="1405" t="s">
        <v>407</v>
      </c>
      <c r="CA732" s="1404">
        <v>0</v>
      </c>
      <c r="CB732" s="1405" t="s">
        <v>407</v>
      </c>
      <c r="CC732" s="1405" t="s">
        <v>677</v>
      </c>
      <c r="CD732" s="1404" t="b">
        <v>0</v>
      </c>
      <c r="CE732" s="1404" t="b">
        <v>0</v>
      </c>
      <c r="CF732" s="1404" t="b">
        <v>0</v>
      </c>
      <c r="CG732" s="1404" t="b">
        <v>0</v>
      </c>
      <c r="CH732" s="1404" t="b">
        <v>0</v>
      </c>
      <c r="CI732" s="1404" t="b">
        <v>0</v>
      </c>
      <c r="CJ732" s="1404" t="b">
        <v>1</v>
      </c>
      <c r="CK732" s="1404" t="b">
        <v>0</v>
      </c>
      <c r="CL732" s="1404" t="b">
        <v>0</v>
      </c>
      <c r="CM732" s="1405" t="s">
        <v>698</v>
      </c>
      <c r="CN732" s="1408"/>
      <c r="CO732" s="1408"/>
      <c r="CP732" s="1408"/>
      <c r="CQ732" s="1404">
        <v>1</v>
      </c>
      <c r="CR732" s="1408"/>
      <c r="CS732" s="1404">
        <v>1</v>
      </c>
      <c r="CT732" s="1405" t="s">
        <v>407</v>
      </c>
      <c r="CU732" s="1408"/>
    </row>
    <row r="733" spans="1:99" hidden="1" x14ac:dyDescent="0.2">
      <c r="A733" s="1404">
        <v>2024</v>
      </c>
      <c r="B733" s="1405" t="s">
        <v>187</v>
      </c>
      <c r="C733" s="1405" t="s">
        <v>1089</v>
      </c>
      <c r="D733" s="1406">
        <v>1</v>
      </c>
      <c r="E733" s="1406">
        <v>0</v>
      </c>
      <c r="F733" s="1405" t="s">
        <v>75</v>
      </c>
      <c r="G733" s="1407" t="s">
        <v>737</v>
      </c>
      <c r="H733" s="1405" t="s">
        <v>407</v>
      </c>
      <c r="I733" s="1405" t="s">
        <v>694</v>
      </c>
      <c r="J733" s="1405" t="s">
        <v>335</v>
      </c>
      <c r="K733" s="1405" t="s">
        <v>1090</v>
      </c>
      <c r="L733" s="1405" t="s">
        <v>407</v>
      </c>
      <c r="M733" s="1405" t="s">
        <v>407</v>
      </c>
      <c r="N733" s="1408"/>
      <c r="O733" s="1407">
        <v>126</v>
      </c>
      <c r="P733" s="1405" t="s">
        <v>695</v>
      </c>
      <c r="Q733" s="1405" t="s">
        <v>481</v>
      </c>
      <c r="R733" s="1409">
        <v>62845</v>
      </c>
      <c r="S733" s="1409">
        <v>28102</v>
      </c>
      <c r="T733" s="1409">
        <v>5118</v>
      </c>
      <c r="U733" s="1407">
        <v>13768</v>
      </c>
      <c r="V733" s="1405" t="s">
        <v>696</v>
      </c>
      <c r="W733" s="1405" t="s">
        <v>738</v>
      </c>
      <c r="X733" s="1405" t="s">
        <v>739</v>
      </c>
      <c r="Y733" s="1405" t="s">
        <v>407</v>
      </c>
      <c r="Z733" s="1404">
        <v>1</v>
      </c>
      <c r="AA733" s="1404">
        <v>0</v>
      </c>
      <c r="AB733" s="1408"/>
      <c r="AC733" s="1408"/>
      <c r="AD733" s="1408"/>
      <c r="AE733" s="1408"/>
      <c r="AF733" s="1408"/>
      <c r="AG733" s="1406">
        <v>47680</v>
      </c>
      <c r="AH733" s="1408"/>
      <c r="AI733" s="1406">
        <v>47680</v>
      </c>
      <c r="AJ733" s="1408"/>
      <c r="AK733" s="1408"/>
      <c r="AL733" s="1408"/>
      <c r="AM733" s="1408"/>
      <c r="AN733" s="1408"/>
      <c r="AO733" s="1406">
        <v>249970</v>
      </c>
      <c r="AP733" s="1408"/>
      <c r="AQ733" s="1406">
        <v>249970</v>
      </c>
      <c r="AR733" s="1404" t="s">
        <v>407</v>
      </c>
      <c r="AS733" s="1406">
        <v>684.84931506849318</v>
      </c>
      <c r="AT733" s="1406">
        <v>3.9775638475614605</v>
      </c>
      <c r="AU733" s="1406">
        <v>1.0897435198798522E-2</v>
      </c>
      <c r="AV733" s="1406">
        <v>0.54414276806829964</v>
      </c>
      <c r="AW733" s="1406">
        <v>1.4908021042967113E-3</v>
      </c>
      <c r="AX733" s="1405" t="s">
        <v>407</v>
      </c>
      <c r="AY733" s="1404">
        <v>1</v>
      </c>
      <c r="AZ733" s="1405" t="s">
        <v>1413</v>
      </c>
      <c r="BA733" s="1405" t="s">
        <v>407</v>
      </c>
      <c r="BB733" s="1408"/>
      <c r="BC733" s="1408"/>
      <c r="BD733" s="1404">
        <v>0</v>
      </c>
      <c r="BE733" s="1405" t="s">
        <v>407</v>
      </c>
      <c r="BF733" s="1405" t="s">
        <v>407</v>
      </c>
      <c r="BG733" s="1404">
        <v>0</v>
      </c>
      <c r="BH733" s="1405" t="s">
        <v>407</v>
      </c>
      <c r="BI733" s="1405" t="s">
        <v>407</v>
      </c>
      <c r="BJ733" s="1404">
        <v>0</v>
      </c>
      <c r="BK733" s="1404">
        <v>0</v>
      </c>
      <c r="BL733" s="1404">
        <v>0</v>
      </c>
      <c r="BM733" s="1404">
        <v>0</v>
      </c>
      <c r="BN733" s="1408"/>
      <c r="BO733" s="1404">
        <v>0</v>
      </c>
      <c r="BP733" s="1405" t="s">
        <v>407</v>
      </c>
      <c r="BQ733" s="1405" t="s">
        <v>407</v>
      </c>
      <c r="BR733" s="1404">
        <v>0</v>
      </c>
      <c r="BS733" s="1405" t="s">
        <v>407</v>
      </c>
      <c r="BT733" s="1405" t="s">
        <v>407</v>
      </c>
      <c r="BU733" s="1405" t="s">
        <v>407</v>
      </c>
      <c r="BV733" s="1405" t="s">
        <v>407</v>
      </c>
      <c r="BW733" s="1404">
        <v>1</v>
      </c>
      <c r="BX733" s="1405" t="s">
        <v>1414</v>
      </c>
      <c r="BY733" s="1405" t="s">
        <v>407</v>
      </c>
      <c r="BZ733" s="1405" t="s">
        <v>407</v>
      </c>
      <c r="CA733" s="1404">
        <v>0</v>
      </c>
      <c r="CB733" s="1405" t="s">
        <v>407</v>
      </c>
      <c r="CC733" s="1405" t="s">
        <v>726</v>
      </c>
      <c r="CD733" s="1404" t="b">
        <v>0</v>
      </c>
      <c r="CE733" s="1404" t="b">
        <v>0</v>
      </c>
      <c r="CF733" s="1404" t="b">
        <v>0</v>
      </c>
      <c r="CG733" s="1404" t="b">
        <v>0</v>
      </c>
      <c r="CH733" s="1404" t="b">
        <v>0</v>
      </c>
      <c r="CI733" s="1404" t="b">
        <v>0</v>
      </c>
      <c r="CJ733" s="1404" t="b">
        <v>1</v>
      </c>
      <c r="CK733" s="1404" t="b">
        <v>0</v>
      </c>
      <c r="CL733" s="1404" t="b">
        <v>0</v>
      </c>
      <c r="CM733" s="1405" t="s">
        <v>750</v>
      </c>
      <c r="CN733" s="1408"/>
      <c r="CO733" s="1408"/>
      <c r="CP733" s="1408"/>
      <c r="CQ733" s="1404">
        <v>1</v>
      </c>
      <c r="CR733" s="1408"/>
      <c r="CS733" s="1404">
        <v>1</v>
      </c>
      <c r="CT733" s="1405" t="s">
        <v>407</v>
      </c>
      <c r="CU733" s="1408"/>
    </row>
    <row r="734" spans="1:99" hidden="1" x14ac:dyDescent="0.2">
      <c r="A734" s="1404">
        <v>2024</v>
      </c>
      <c r="B734" s="1405" t="s">
        <v>182</v>
      </c>
      <c r="C734" s="1405" t="s">
        <v>1125</v>
      </c>
      <c r="D734" s="1406">
        <v>1</v>
      </c>
      <c r="E734" s="1406">
        <v>0</v>
      </c>
      <c r="F734" s="1405" t="s">
        <v>75</v>
      </c>
      <c r="G734" s="1407" t="s">
        <v>737</v>
      </c>
      <c r="H734" s="1405" t="s">
        <v>407</v>
      </c>
      <c r="I734" s="1405" t="s">
        <v>694</v>
      </c>
      <c r="J734" s="1405" t="s">
        <v>315</v>
      </c>
      <c r="K734" s="1405" t="s">
        <v>1033</v>
      </c>
      <c r="L734" s="1405" t="s">
        <v>407</v>
      </c>
      <c r="M734" s="1405" t="s">
        <v>407</v>
      </c>
      <c r="N734" s="1408"/>
      <c r="O734" s="1407">
        <v>126</v>
      </c>
      <c r="P734" s="1405" t="s">
        <v>695</v>
      </c>
      <c r="Q734" s="1405" t="s">
        <v>477</v>
      </c>
      <c r="R734" s="1409">
        <v>4776</v>
      </c>
      <c r="S734" s="1409">
        <v>2351</v>
      </c>
      <c r="T734" s="1409">
        <v>274</v>
      </c>
      <c r="U734" s="1407">
        <v>13768</v>
      </c>
      <c r="V734" s="1405" t="s">
        <v>696</v>
      </c>
      <c r="W734" s="1405" t="s">
        <v>738</v>
      </c>
      <c r="X734" s="1405" t="s">
        <v>739</v>
      </c>
      <c r="Y734" s="1405" t="s">
        <v>407</v>
      </c>
      <c r="Z734" s="1404">
        <v>1</v>
      </c>
      <c r="AA734" s="1404">
        <v>0</v>
      </c>
      <c r="AB734" s="1408"/>
      <c r="AC734" s="1408"/>
      <c r="AD734" s="1408"/>
      <c r="AE734" s="1408"/>
      <c r="AF734" s="1408"/>
      <c r="AG734" s="1408"/>
      <c r="AH734" s="1408"/>
      <c r="AI734" s="1406">
        <v>0</v>
      </c>
      <c r="AJ734" s="1408"/>
      <c r="AK734" s="1408"/>
      <c r="AL734" s="1408"/>
      <c r="AM734" s="1408"/>
      <c r="AN734" s="1408"/>
      <c r="AO734" s="1408"/>
      <c r="AP734" s="1408"/>
      <c r="AQ734" s="1406">
        <v>283100</v>
      </c>
      <c r="AR734" s="1404" t="s">
        <v>407</v>
      </c>
      <c r="AS734" s="1406">
        <v>775.61643835616439</v>
      </c>
      <c r="AT734" s="1406">
        <v>59.275544388609717</v>
      </c>
      <c r="AU734" s="1406">
        <v>0.16239875174961566</v>
      </c>
      <c r="AV734" s="1406">
        <v>3.0320307725491604</v>
      </c>
      <c r="AW734" s="1406">
        <v>8.3069336234223579E-3</v>
      </c>
      <c r="AX734" s="1405" t="s">
        <v>407</v>
      </c>
      <c r="AY734" s="1404">
        <v>0</v>
      </c>
      <c r="AZ734" s="1405" t="s">
        <v>407</v>
      </c>
      <c r="BA734" s="1405" t="s">
        <v>407</v>
      </c>
      <c r="BB734" s="1408"/>
      <c r="BC734" s="1408"/>
      <c r="BD734" s="1404">
        <v>0</v>
      </c>
      <c r="BE734" s="1405" t="s">
        <v>407</v>
      </c>
      <c r="BF734" s="1405" t="s">
        <v>407</v>
      </c>
      <c r="BG734" s="1404">
        <v>0</v>
      </c>
      <c r="BH734" s="1405" t="s">
        <v>407</v>
      </c>
      <c r="BI734" s="1405" t="s">
        <v>407</v>
      </c>
      <c r="BJ734" s="1404">
        <v>0</v>
      </c>
      <c r="BK734" s="1404">
        <v>0</v>
      </c>
      <c r="BL734" s="1404">
        <v>0</v>
      </c>
      <c r="BM734" s="1404">
        <v>0</v>
      </c>
      <c r="BN734" s="1408"/>
      <c r="BO734" s="1404">
        <v>0</v>
      </c>
      <c r="BP734" s="1405" t="s">
        <v>407</v>
      </c>
      <c r="BQ734" s="1405" t="s">
        <v>407</v>
      </c>
      <c r="BR734" s="1404">
        <v>1</v>
      </c>
      <c r="BS734" s="1405" t="s">
        <v>713</v>
      </c>
      <c r="BT734" s="1405" t="s">
        <v>407</v>
      </c>
      <c r="BU734" s="1405" t="s">
        <v>407</v>
      </c>
      <c r="BV734" s="1405" t="s">
        <v>1002</v>
      </c>
      <c r="BW734" s="1404">
        <v>1</v>
      </c>
      <c r="BX734" s="1405" t="s">
        <v>1407</v>
      </c>
      <c r="BY734" s="1405" t="s">
        <v>407</v>
      </c>
      <c r="BZ734" s="1405" t="s">
        <v>407</v>
      </c>
      <c r="CA734" s="1404">
        <v>0</v>
      </c>
      <c r="CB734" s="1405" t="s">
        <v>407</v>
      </c>
      <c r="CC734" s="1405" t="s">
        <v>677</v>
      </c>
      <c r="CD734" s="1404" t="b">
        <v>0</v>
      </c>
      <c r="CE734" s="1404" t="b">
        <v>0</v>
      </c>
      <c r="CF734" s="1404" t="b">
        <v>0</v>
      </c>
      <c r="CG734" s="1404" t="b">
        <v>0</v>
      </c>
      <c r="CH734" s="1404" t="b">
        <v>0</v>
      </c>
      <c r="CI734" s="1404" t="b">
        <v>0</v>
      </c>
      <c r="CJ734" s="1404" t="b">
        <v>1</v>
      </c>
      <c r="CK734" s="1404" t="b">
        <v>0</v>
      </c>
      <c r="CL734" s="1404" t="b">
        <v>0</v>
      </c>
      <c r="CM734" s="1405" t="s">
        <v>698</v>
      </c>
      <c r="CN734" s="1408"/>
      <c r="CO734" s="1408"/>
      <c r="CP734" s="1408"/>
      <c r="CQ734" s="1404">
        <v>1</v>
      </c>
      <c r="CR734" s="1408"/>
      <c r="CS734" s="1404">
        <v>1</v>
      </c>
      <c r="CT734" s="1405" t="s">
        <v>407</v>
      </c>
      <c r="CU734" s="1408"/>
    </row>
    <row r="735" spans="1:99" hidden="1" x14ac:dyDescent="0.2">
      <c r="A735" s="1404">
        <v>2024</v>
      </c>
      <c r="B735" s="1405" t="s">
        <v>179</v>
      </c>
      <c r="C735" s="1405" t="s">
        <v>1059</v>
      </c>
      <c r="D735" s="1406">
        <v>1</v>
      </c>
      <c r="E735" s="1406">
        <v>0</v>
      </c>
      <c r="F735" s="1405" t="s">
        <v>1011</v>
      </c>
      <c r="G735" s="1407" t="s">
        <v>737</v>
      </c>
      <c r="H735" s="1405" t="s">
        <v>407</v>
      </c>
      <c r="I735" s="1405" t="s">
        <v>694</v>
      </c>
      <c r="J735" s="1405" t="s">
        <v>303</v>
      </c>
      <c r="K735" s="1405" t="s">
        <v>1060</v>
      </c>
      <c r="L735" s="1405" t="s">
        <v>407</v>
      </c>
      <c r="M735" s="1405" t="s">
        <v>407</v>
      </c>
      <c r="N735" s="1408"/>
      <c r="O735" s="1407">
        <v>126</v>
      </c>
      <c r="P735" s="1405" t="s">
        <v>695</v>
      </c>
      <c r="Q735" s="1405" t="s">
        <v>474</v>
      </c>
      <c r="R735" s="1409">
        <v>5102</v>
      </c>
      <c r="S735" s="1409">
        <v>2110</v>
      </c>
      <c r="T735" s="1409">
        <v>325</v>
      </c>
      <c r="U735" s="1407">
        <v>23367</v>
      </c>
      <c r="V735" s="1405" t="s">
        <v>696</v>
      </c>
      <c r="W735" s="1405" t="s">
        <v>1012</v>
      </c>
      <c r="X735" s="1405" t="s">
        <v>407</v>
      </c>
      <c r="Y735" s="1405" t="s">
        <v>407</v>
      </c>
      <c r="Z735" s="1404">
        <v>1</v>
      </c>
      <c r="AA735" s="1404">
        <v>0</v>
      </c>
      <c r="AB735" s="1408"/>
      <c r="AC735" s="1408"/>
      <c r="AD735" s="1408"/>
      <c r="AE735" s="1408"/>
      <c r="AF735" s="1408"/>
      <c r="AG735" s="1406">
        <v>0</v>
      </c>
      <c r="AH735" s="1408"/>
      <c r="AI735" s="1406">
        <v>0</v>
      </c>
      <c r="AJ735" s="1408"/>
      <c r="AK735" s="1408"/>
      <c r="AL735" s="1408"/>
      <c r="AM735" s="1408"/>
      <c r="AN735" s="1408"/>
      <c r="AO735" s="1406">
        <v>1362</v>
      </c>
      <c r="AP735" s="1408"/>
      <c r="AQ735" s="1406">
        <v>1362</v>
      </c>
      <c r="AR735" s="1404" t="s">
        <v>407</v>
      </c>
      <c r="AS735" s="1406">
        <v>3.7315068493150685</v>
      </c>
      <c r="AT735" s="1406">
        <v>0.26695413563308507</v>
      </c>
      <c r="AU735" s="1406">
        <v>7.3138119351530157E-4</v>
      </c>
      <c r="AV735" s="1406">
        <v>2.0842104099237209</v>
      </c>
      <c r="AW735" s="1406">
        <v>5.7101655066403309E-3</v>
      </c>
      <c r="AX735" s="1405" t="s">
        <v>407</v>
      </c>
      <c r="AY735" s="1404">
        <v>1</v>
      </c>
      <c r="AZ735" s="1405" t="s">
        <v>751</v>
      </c>
      <c r="BA735" s="1405" t="s">
        <v>407</v>
      </c>
      <c r="BB735" s="1408"/>
      <c r="BC735" s="1408"/>
      <c r="BD735" s="1404">
        <v>0</v>
      </c>
      <c r="BE735" s="1405" t="s">
        <v>407</v>
      </c>
      <c r="BF735" s="1405" t="s">
        <v>407</v>
      </c>
      <c r="BG735" s="1404">
        <v>0</v>
      </c>
      <c r="BH735" s="1405" t="s">
        <v>407</v>
      </c>
      <c r="BI735" s="1405" t="s">
        <v>407</v>
      </c>
      <c r="BJ735" s="1404">
        <v>0</v>
      </c>
      <c r="BK735" s="1404">
        <v>0</v>
      </c>
      <c r="BL735" s="1404">
        <v>0</v>
      </c>
      <c r="BM735" s="1404">
        <v>0</v>
      </c>
      <c r="BN735" s="1408"/>
      <c r="BO735" s="1404">
        <v>0</v>
      </c>
      <c r="BP735" s="1405" t="s">
        <v>407</v>
      </c>
      <c r="BQ735" s="1405" t="s">
        <v>407</v>
      </c>
      <c r="BR735" s="1404">
        <v>0</v>
      </c>
      <c r="BS735" s="1405" t="s">
        <v>407</v>
      </c>
      <c r="BT735" s="1405" t="s">
        <v>407</v>
      </c>
      <c r="BU735" s="1405" t="s">
        <v>407</v>
      </c>
      <c r="BV735" s="1405" t="s">
        <v>1170</v>
      </c>
      <c r="BW735" s="1404">
        <v>0</v>
      </c>
      <c r="BX735" s="1405" t="s">
        <v>407</v>
      </c>
      <c r="BY735" s="1405" t="s">
        <v>407</v>
      </c>
      <c r="BZ735" s="1405" t="s">
        <v>407</v>
      </c>
      <c r="CA735" s="1404">
        <v>0</v>
      </c>
      <c r="CB735" s="1405" t="s">
        <v>677</v>
      </c>
      <c r="CC735" s="1405" t="s">
        <v>677</v>
      </c>
      <c r="CD735" s="1404" t="b">
        <v>0</v>
      </c>
      <c r="CE735" s="1404" t="b">
        <v>0</v>
      </c>
      <c r="CF735" s="1404" t="b">
        <v>0</v>
      </c>
      <c r="CG735" s="1404" t="b">
        <v>0</v>
      </c>
      <c r="CH735" s="1404" t="b">
        <v>0</v>
      </c>
      <c r="CI735" s="1404" t="b">
        <v>0</v>
      </c>
      <c r="CJ735" s="1404" t="b">
        <v>1</v>
      </c>
      <c r="CK735" s="1404" t="b">
        <v>0</v>
      </c>
      <c r="CL735" s="1404" t="b">
        <v>0</v>
      </c>
      <c r="CM735" s="1405" t="s">
        <v>750</v>
      </c>
      <c r="CN735" s="1408"/>
      <c r="CO735" s="1408"/>
      <c r="CP735" s="1408"/>
      <c r="CQ735" s="1404">
        <v>1</v>
      </c>
      <c r="CR735" s="1408"/>
      <c r="CS735" s="1404">
        <v>1</v>
      </c>
      <c r="CT735" s="1405" t="s">
        <v>407</v>
      </c>
      <c r="CU735" s="1408"/>
    </row>
    <row r="736" spans="1:99" hidden="1" x14ac:dyDescent="0.2">
      <c r="A736" s="1404">
        <v>2024</v>
      </c>
      <c r="B736" s="1405" t="s">
        <v>181</v>
      </c>
      <c r="C736" s="1405" t="s">
        <v>1271</v>
      </c>
      <c r="D736" s="1406">
        <v>1</v>
      </c>
      <c r="E736" s="1406">
        <v>0</v>
      </c>
      <c r="F736" s="1405" t="s">
        <v>75</v>
      </c>
      <c r="G736" s="1407" t="s">
        <v>737</v>
      </c>
      <c r="H736" s="1405" t="s">
        <v>407</v>
      </c>
      <c r="I736" s="1405" t="s">
        <v>694</v>
      </c>
      <c r="J736" s="1405" t="s">
        <v>312</v>
      </c>
      <c r="K736" s="1405" t="s">
        <v>315</v>
      </c>
      <c r="L736" s="1405" t="s">
        <v>407</v>
      </c>
      <c r="M736" s="1405" t="s">
        <v>407</v>
      </c>
      <c r="N736" s="1408"/>
      <c r="O736" s="1407">
        <v>126</v>
      </c>
      <c r="P736" s="1405" t="s">
        <v>695</v>
      </c>
      <c r="Q736" s="1405" t="s">
        <v>476</v>
      </c>
      <c r="R736" s="1409">
        <v>7537</v>
      </c>
      <c r="S736" s="1409">
        <v>3454</v>
      </c>
      <c r="T736" s="1409">
        <v>415</v>
      </c>
      <c r="U736" s="1407">
        <v>13768</v>
      </c>
      <c r="V736" s="1405" t="s">
        <v>696</v>
      </c>
      <c r="W736" s="1405" t="s">
        <v>738</v>
      </c>
      <c r="X736" s="1405" t="s">
        <v>739</v>
      </c>
      <c r="Y736" s="1405" t="s">
        <v>407</v>
      </c>
      <c r="Z736" s="1404">
        <v>1</v>
      </c>
      <c r="AA736" s="1404">
        <v>0</v>
      </c>
      <c r="AB736" s="1408"/>
      <c r="AC736" s="1408"/>
      <c r="AD736" s="1408"/>
      <c r="AE736" s="1408"/>
      <c r="AF736" s="1408"/>
      <c r="AG736" s="1408"/>
      <c r="AH736" s="1408"/>
      <c r="AI736" s="1406">
        <v>0</v>
      </c>
      <c r="AJ736" s="1408"/>
      <c r="AK736" s="1408"/>
      <c r="AL736" s="1408"/>
      <c r="AM736" s="1408"/>
      <c r="AN736" s="1408"/>
      <c r="AO736" s="1408"/>
      <c r="AP736" s="1408"/>
      <c r="AQ736" s="1406">
        <v>853</v>
      </c>
      <c r="AR736" s="1404" t="s">
        <v>407</v>
      </c>
      <c r="AS736" s="1406">
        <v>2.3369863013698629</v>
      </c>
      <c r="AT736" s="1406">
        <v>0.11317500331696961</v>
      </c>
      <c r="AU736" s="1406">
        <v>3.1006850223827293E-4</v>
      </c>
      <c r="AV736" s="1406">
        <v>1.692249890535177</v>
      </c>
      <c r="AW736" s="1406">
        <v>4.6363010699593888E-3</v>
      </c>
      <c r="AX736" s="1405" t="s">
        <v>407</v>
      </c>
      <c r="AY736" s="1404">
        <v>0</v>
      </c>
      <c r="AZ736" s="1405" t="s">
        <v>407</v>
      </c>
      <c r="BA736" s="1405" t="s">
        <v>407</v>
      </c>
      <c r="BB736" s="1408"/>
      <c r="BC736" s="1408"/>
      <c r="BD736" s="1404">
        <v>0</v>
      </c>
      <c r="BE736" s="1405" t="s">
        <v>407</v>
      </c>
      <c r="BF736" s="1405" t="s">
        <v>407</v>
      </c>
      <c r="BG736" s="1404">
        <v>0</v>
      </c>
      <c r="BH736" s="1405" t="s">
        <v>407</v>
      </c>
      <c r="BI736" s="1405" t="s">
        <v>407</v>
      </c>
      <c r="BJ736" s="1404">
        <v>0</v>
      </c>
      <c r="BK736" s="1404">
        <v>0</v>
      </c>
      <c r="BL736" s="1404">
        <v>0</v>
      </c>
      <c r="BM736" s="1404">
        <v>0</v>
      </c>
      <c r="BN736" s="1408"/>
      <c r="BO736" s="1404">
        <v>0</v>
      </c>
      <c r="BP736" s="1405" t="s">
        <v>407</v>
      </c>
      <c r="BQ736" s="1405" t="s">
        <v>407</v>
      </c>
      <c r="BR736" s="1404">
        <v>1</v>
      </c>
      <c r="BS736" s="1405" t="s">
        <v>801</v>
      </c>
      <c r="BT736" s="1405" t="s">
        <v>407</v>
      </c>
      <c r="BU736" s="1405" t="s">
        <v>407</v>
      </c>
      <c r="BV736" s="1405" t="s">
        <v>407</v>
      </c>
      <c r="BW736" s="1404">
        <v>1</v>
      </c>
      <c r="BX736" s="1405" t="s">
        <v>1009</v>
      </c>
      <c r="BY736" s="1405" t="s">
        <v>407</v>
      </c>
      <c r="BZ736" s="1405" t="s">
        <v>407</v>
      </c>
      <c r="CA736" s="1404">
        <v>0</v>
      </c>
      <c r="CB736" s="1405" t="s">
        <v>407</v>
      </c>
      <c r="CC736" s="1405" t="s">
        <v>677</v>
      </c>
      <c r="CD736" s="1404" t="b">
        <v>0</v>
      </c>
      <c r="CE736" s="1404" t="b">
        <v>0</v>
      </c>
      <c r="CF736" s="1404" t="b">
        <v>0</v>
      </c>
      <c r="CG736" s="1404" t="b">
        <v>0</v>
      </c>
      <c r="CH736" s="1404" t="b">
        <v>0</v>
      </c>
      <c r="CI736" s="1404" t="b">
        <v>0</v>
      </c>
      <c r="CJ736" s="1404" t="b">
        <v>1</v>
      </c>
      <c r="CK736" s="1404" t="b">
        <v>0</v>
      </c>
      <c r="CL736" s="1404" t="b">
        <v>0</v>
      </c>
      <c r="CM736" s="1405" t="s">
        <v>698</v>
      </c>
      <c r="CN736" s="1408"/>
      <c r="CO736" s="1408"/>
      <c r="CP736" s="1408"/>
      <c r="CQ736" s="1404">
        <v>1</v>
      </c>
      <c r="CR736" s="1408"/>
      <c r="CS736" s="1404">
        <v>1</v>
      </c>
      <c r="CT736" s="1405" t="s">
        <v>407</v>
      </c>
      <c r="CU736" s="1408"/>
    </row>
    <row r="737" spans="1:99" hidden="1" x14ac:dyDescent="0.2">
      <c r="A737" s="1404">
        <v>2024</v>
      </c>
      <c r="B737" s="1405" t="s">
        <v>183</v>
      </c>
      <c r="C737" s="1405" t="s">
        <v>478</v>
      </c>
      <c r="D737" s="1406">
        <v>1</v>
      </c>
      <c r="E737" s="1406">
        <v>0</v>
      </c>
      <c r="F737" s="1405" t="s">
        <v>75</v>
      </c>
      <c r="G737" s="1407" t="s">
        <v>737</v>
      </c>
      <c r="H737" s="1405" t="s">
        <v>407</v>
      </c>
      <c r="I737" s="1405" t="s">
        <v>694</v>
      </c>
      <c r="J737" s="1405" t="s">
        <v>319</v>
      </c>
      <c r="K737" s="1405" t="s">
        <v>851</v>
      </c>
      <c r="L737" s="1405" t="s">
        <v>407</v>
      </c>
      <c r="M737" s="1405" t="s">
        <v>407</v>
      </c>
      <c r="N737" s="1408"/>
      <c r="O737" s="1407">
        <v>126</v>
      </c>
      <c r="P737" s="1405" t="s">
        <v>695</v>
      </c>
      <c r="Q737" s="1405" t="s">
        <v>478</v>
      </c>
      <c r="R737" s="1409">
        <v>45349</v>
      </c>
      <c r="S737" s="1409">
        <v>22390</v>
      </c>
      <c r="T737" s="1409">
        <v>2701</v>
      </c>
      <c r="U737" s="1407">
        <v>13768</v>
      </c>
      <c r="V737" s="1405" t="s">
        <v>696</v>
      </c>
      <c r="W737" s="1405" t="s">
        <v>738</v>
      </c>
      <c r="X737" s="1405" t="s">
        <v>739</v>
      </c>
      <c r="Y737" s="1405" t="s">
        <v>407</v>
      </c>
      <c r="Z737" s="1404">
        <v>1</v>
      </c>
      <c r="AA737" s="1404">
        <v>0</v>
      </c>
      <c r="AB737" s="1408"/>
      <c r="AC737" s="1408"/>
      <c r="AD737" s="1408"/>
      <c r="AE737" s="1408"/>
      <c r="AF737" s="1408"/>
      <c r="AG737" s="1408"/>
      <c r="AH737" s="1406">
        <v>0</v>
      </c>
      <c r="AI737" s="1406">
        <v>0</v>
      </c>
      <c r="AJ737" s="1408"/>
      <c r="AK737" s="1408"/>
      <c r="AL737" s="1408"/>
      <c r="AM737" s="1408"/>
      <c r="AN737" s="1408"/>
      <c r="AO737" s="1408"/>
      <c r="AP737" s="1406">
        <v>0</v>
      </c>
      <c r="AQ737" s="1406">
        <v>151490</v>
      </c>
      <c r="AR737" s="1404" t="s">
        <v>407</v>
      </c>
      <c r="AS737" s="1406">
        <v>415.04109589041099</v>
      </c>
      <c r="AT737" s="1406">
        <v>3.3405367262784185</v>
      </c>
      <c r="AU737" s="1406">
        <v>9.1521554144614204E-3</v>
      </c>
      <c r="AV737" s="1406">
        <v>6.4955499529175906</v>
      </c>
      <c r="AW737" s="1406">
        <v>1.7796027268267373E-2</v>
      </c>
      <c r="AX737" s="1405" t="s">
        <v>407</v>
      </c>
      <c r="AY737" s="1404">
        <v>0</v>
      </c>
      <c r="AZ737" s="1405" t="s">
        <v>407</v>
      </c>
      <c r="BA737" s="1405" t="s">
        <v>407</v>
      </c>
      <c r="BB737" s="1408"/>
      <c r="BC737" s="1408"/>
      <c r="BD737" s="1404">
        <v>0</v>
      </c>
      <c r="BE737" s="1405" t="s">
        <v>407</v>
      </c>
      <c r="BF737" s="1405" t="s">
        <v>407</v>
      </c>
      <c r="BG737" s="1404">
        <v>0</v>
      </c>
      <c r="BH737" s="1405" t="s">
        <v>407</v>
      </c>
      <c r="BI737" s="1405" t="s">
        <v>407</v>
      </c>
      <c r="BJ737" s="1404">
        <v>1</v>
      </c>
      <c r="BK737" s="1404">
        <v>0</v>
      </c>
      <c r="BL737" s="1404">
        <v>0</v>
      </c>
      <c r="BM737" s="1404">
        <v>0</v>
      </c>
      <c r="BN737" s="1408"/>
      <c r="BO737" s="1404">
        <v>0</v>
      </c>
      <c r="BP737" s="1405" t="s">
        <v>407</v>
      </c>
      <c r="BQ737" s="1405" t="s">
        <v>407</v>
      </c>
      <c r="BR737" s="1404">
        <v>0</v>
      </c>
      <c r="BS737" s="1405" t="s">
        <v>407</v>
      </c>
      <c r="BT737" s="1405" t="s">
        <v>407</v>
      </c>
      <c r="BU737" s="1405" t="s">
        <v>407</v>
      </c>
      <c r="BV737" s="1405" t="s">
        <v>407</v>
      </c>
      <c r="BW737" s="1404">
        <v>1</v>
      </c>
      <c r="BX737" s="1405" t="s">
        <v>1009</v>
      </c>
      <c r="BY737" s="1405" t="s">
        <v>407</v>
      </c>
      <c r="BZ737" s="1405" t="s">
        <v>407</v>
      </c>
      <c r="CA737" s="1404">
        <v>0</v>
      </c>
      <c r="CB737" s="1405" t="s">
        <v>407</v>
      </c>
      <c r="CC737" s="1405" t="s">
        <v>677</v>
      </c>
      <c r="CD737" s="1404" t="b">
        <v>0</v>
      </c>
      <c r="CE737" s="1404" t="b">
        <v>0</v>
      </c>
      <c r="CF737" s="1404" t="b">
        <v>0</v>
      </c>
      <c r="CG737" s="1404" t="b">
        <v>0</v>
      </c>
      <c r="CH737" s="1404" t="b">
        <v>0</v>
      </c>
      <c r="CI737" s="1404" t="b">
        <v>0</v>
      </c>
      <c r="CJ737" s="1404" t="b">
        <v>1</v>
      </c>
      <c r="CK737" s="1404" t="b">
        <v>0</v>
      </c>
      <c r="CL737" s="1404" t="b">
        <v>0</v>
      </c>
      <c r="CM737" s="1405" t="s">
        <v>698</v>
      </c>
      <c r="CN737" s="1408"/>
      <c r="CO737" s="1408"/>
      <c r="CP737" s="1408"/>
      <c r="CQ737" s="1404">
        <v>1</v>
      </c>
      <c r="CR737" s="1408"/>
      <c r="CS737" s="1404">
        <v>1</v>
      </c>
      <c r="CT737" s="1405" t="s">
        <v>407</v>
      </c>
      <c r="CU737" s="1408"/>
    </row>
    <row r="738" spans="1:99" hidden="1" x14ac:dyDescent="0.2">
      <c r="A738" s="1404">
        <v>2024</v>
      </c>
      <c r="B738" s="1405" t="s">
        <v>184</v>
      </c>
      <c r="C738" s="1405" t="s">
        <v>1099</v>
      </c>
      <c r="D738" s="1406">
        <v>1</v>
      </c>
      <c r="E738" s="1406">
        <v>0</v>
      </c>
      <c r="F738" s="1405" t="s">
        <v>75</v>
      </c>
      <c r="G738" s="1407" t="s">
        <v>737</v>
      </c>
      <c r="H738" s="1405" t="s">
        <v>407</v>
      </c>
      <c r="I738" s="1405" t="s">
        <v>694</v>
      </c>
      <c r="J738" s="1405" t="s">
        <v>323</v>
      </c>
      <c r="K738" s="1405" t="s">
        <v>764</v>
      </c>
      <c r="L738" s="1405" t="s">
        <v>407</v>
      </c>
      <c r="M738" s="1405" t="s">
        <v>407</v>
      </c>
      <c r="N738" s="1404">
        <v>2014</v>
      </c>
      <c r="O738" s="1407">
        <v>126</v>
      </c>
      <c r="P738" s="1405" t="s">
        <v>695</v>
      </c>
      <c r="Q738" s="1405" t="s">
        <v>479</v>
      </c>
      <c r="R738" s="1409">
        <v>15052</v>
      </c>
      <c r="S738" s="1409">
        <v>7866</v>
      </c>
      <c r="T738" s="1409">
        <v>645</v>
      </c>
      <c r="U738" s="1407">
        <v>13768</v>
      </c>
      <c r="V738" s="1405" t="s">
        <v>696</v>
      </c>
      <c r="W738" s="1405" t="s">
        <v>738</v>
      </c>
      <c r="X738" s="1405" t="s">
        <v>739</v>
      </c>
      <c r="Y738" s="1405" t="s">
        <v>407</v>
      </c>
      <c r="Z738" s="1404">
        <v>1</v>
      </c>
      <c r="AA738" s="1404">
        <v>0</v>
      </c>
      <c r="AB738" s="1408"/>
      <c r="AC738" s="1408"/>
      <c r="AD738" s="1408"/>
      <c r="AE738" s="1408"/>
      <c r="AF738" s="1408"/>
      <c r="AG738" s="1408"/>
      <c r="AH738" s="1408"/>
      <c r="AI738" s="1406">
        <v>0</v>
      </c>
      <c r="AJ738" s="1408"/>
      <c r="AK738" s="1408"/>
      <c r="AL738" s="1408"/>
      <c r="AM738" s="1408"/>
      <c r="AN738" s="1408"/>
      <c r="AO738" s="1408"/>
      <c r="AP738" s="1408"/>
      <c r="AQ738" s="1406">
        <v>34600</v>
      </c>
      <c r="AR738" s="1404" t="s">
        <v>407</v>
      </c>
      <c r="AS738" s="1406">
        <v>94.794520547945211</v>
      </c>
      <c r="AT738" s="1406">
        <v>2.2986978474621313</v>
      </c>
      <c r="AU738" s="1406">
        <v>6.2978023218140588E-3</v>
      </c>
      <c r="AV738" s="1406">
        <v>3.1775862238284165</v>
      </c>
      <c r="AW738" s="1406">
        <v>8.7057156817216888E-3</v>
      </c>
      <c r="AX738" s="1405" t="s">
        <v>407</v>
      </c>
      <c r="AY738" s="1404">
        <v>0</v>
      </c>
      <c r="AZ738" s="1405" t="s">
        <v>407</v>
      </c>
      <c r="BA738" s="1405" t="s">
        <v>407</v>
      </c>
      <c r="BB738" s="1408"/>
      <c r="BC738" s="1408"/>
      <c r="BD738" s="1404">
        <v>0</v>
      </c>
      <c r="BE738" s="1405" t="s">
        <v>407</v>
      </c>
      <c r="BF738" s="1405" t="s">
        <v>407</v>
      </c>
      <c r="BG738" s="1404">
        <v>0</v>
      </c>
      <c r="BH738" s="1405" t="s">
        <v>407</v>
      </c>
      <c r="BI738" s="1405" t="s">
        <v>407</v>
      </c>
      <c r="BJ738" s="1404">
        <v>0</v>
      </c>
      <c r="BK738" s="1404">
        <v>0</v>
      </c>
      <c r="BL738" s="1404">
        <v>0</v>
      </c>
      <c r="BM738" s="1404">
        <v>0</v>
      </c>
      <c r="BN738" s="1408"/>
      <c r="BO738" s="1404">
        <v>0</v>
      </c>
      <c r="BP738" s="1405" t="s">
        <v>407</v>
      </c>
      <c r="BQ738" s="1405" t="s">
        <v>407</v>
      </c>
      <c r="BR738" s="1404">
        <v>1</v>
      </c>
      <c r="BS738" s="1405" t="s">
        <v>808</v>
      </c>
      <c r="BT738" s="1405" t="s">
        <v>407</v>
      </c>
      <c r="BU738" s="1405" t="s">
        <v>407</v>
      </c>
      <c r="BV738" s="1405" t="s">
        <v>1006</v>
      </c>
      <c r="BW738" s="1404">
        <v>1</v>
      </c>
      <c r="BX738" s="1405" t="s">
        <v>859</v>
      </c>
      <c r="BY738" s="1405" t="s">
        <v>407</v>
      </c>
      <c r="BZ738" s="1405" t="s">
        <v>407</v>
      </c>
      <c r="CA738" s="1404">
        <v>0</v>
      </c>
      <c r="CB738" s="1405" t="s">
        <v>407</v>
      </c>
      <c r="CC738" s="1405" t="s">
        <v>677</v>
      </c>
      <c r="CD738" s="1404" t="b">
        <v>0</v>
      </c>
      <c r="CE738" s="1404" t="b">
        <v>0</v>
      </c>
      <c r="CF738" s="1404" t="b">
        <v>0</v>
      </c>
      <c r="CG738" s="1404" t="b">
        <v>0</v>
      </c>
      <c r="CH738" s="1404" t="b">
        <v>0</v>
      </c>
      <c r="CI738" s="1404" t="b">
        <v>0</v>
      </c>
      <c r="CJ738" s="1404" t="b">
        <v>1</v>
      </c>
      <c r="CK738" s="1404" t="b">
        <v>0</v>
      </c>
      <c r="CL738" s="1404" t="b">
        <v>0</v>
      </c>
      <c r="CM738" s="1405" t="s">
        <v>698</v>
      </c>
      <c r="CN738" s="1408"/>
      <c r="CO738" s="1408"/>
      <c r="CP738" s="1408"/>
      <c r="CQ738" s="1404">
        <v>1</v>
      </c>
      <c r="CR738" s="1408"/>
      <c r="CS738" s="1404">
        <v>1</v>
      </c>
      <c r="CT738" s="1405" t="s">
        <v>407</v>
      </c>
      <c r="CU738" s="1408"/>
    </row>
    <row r="739" spans="1:99" hidden="1" x14ac:dyDescent="0.2">
      <c r="A739" s="1404">
        <v>2024</v>
      </c>
      <c r="B739" s="1405" t="s">
        <v>179</v>
      </c>
      <c r="C739" s="1405" t="s">
        <v>1081</v>
      </c>
      <c r="D739" s="1406">
        <v>1</v>
      </c>
      <c r="E739" s="1406">
        <v>0</v>
      </c>
      <c r="F739" s="1405" t="s">
        <v>75</v>
      </c>
      <c r="G739" s="1407" t="s">
        <v>737</v>
      </c>
      <c r="H739" s="1405" t="s">
        <v>407</v>
      </c>
      <c r="I739" s="1405" t="s">
        <v>694</v>
      </c>
      <c r="J739" s="1405" t="s">
        <v>303</v>
      </c>
      <c r="K739" s="1405" t="s">
        <v>964</v>
      </c>
      <c r="L739" s="1405" t="s">
        <v>407</v>
      </c>
      <c r="M739" s="1405" t="s">
        <v>407</v>
      </c>
      <c r="N739" s="1408"/>
      <c r="O739" s="1407">
        <v>126</v>
      </c>
      <c r="P739" s="1405" t="s">
        <v>695</v>
      </c>
      <c r="Q739" s="1405" t="s">
        <v>474</v>
      </c>
      <c r="R739" s="1409">
        <v>13931</v>
      </c>
      <c r="S739" s="1409">
        <v>5882</v>
      </c>
      <c r="T739" s="1409">
        <v>1051</v>
      </c>
      <c r="U739" s="1407">
        <v>13768</v>
      </c>
      <c r="V739" s="1405" t="s">
        <v>696</v>
      </c>
      <c r="W739" s="1405" t="s">
        <v>738</v>
      </c>
      <c r="X739" s="1405" t="s">
        <v>739</v>
      </c>
      <c r="Y739" s="1405" t="s">
        <v>407</v>
      </c>
      <c r="Z739" s="1404">
        <v>1</v>
      </c>
      <c r="AA739" s="1404">
        <v>0</v>
      </c>
      <c r="AB739" s="1408"/>
      <c r="AC739" s="1408"/>
      <c r="AD739" s="1408"/>
      <c r="AE739" s="1408"/>
      <c r="AF739" s="1408"/>
      <c r="AG739" s="1408"/>
      <c r="AH739" s="1408"/>
      <c r="AI739" s="1406">
        <v>0</v>
      </c>
      <c r="AJ739" s="1408"/>
      <c r="AK739" s="1408"/>
      <c r="AL739" s="1408"/>
      <c r="AM739" s="1408"/>
      <c r="AN739" s="1408"/>
      <c r="AO739" s="1408"/>
      <c r="AP739" s="1408"/>
      <c r="AQ739" s="1406">
        <v>38925</v>
      </c>
      <c r="AR739" s="1404" t="s">
        <v>407</v>
      </c>
      <c r="AS739" s="1406">
        <v>106.64383561643835</v>
      </c>
      <c r="AT739" s="1406">
        <v>2.7941282032876318</v>
      </c>
      <c r="AU739" s="1406">
        <v>7.655145762431868E-3</v>
      </c>
      <c r="AV739" s="1406">
        <v>3.0749712906492026</v>
      </c>
      <c r="AW739" s="1406">
        <v>8.424578878490966E-3</v>
      </c>
      <c r="AX739" s="1405" t="s">
        <v>407</v>
      </c>
      <c r="AY739" s="1404">
        <v>0</v>
      </c>
      <c r="AZ739" s="1405" t="s">
        <v>407</v>
      </c>
      <c r="BA739" s="1405" t="s">
        <v>407</v>
      </c>
      <c r="BB739" s="1408"/>
      <c r="BC739" s="1408"/>
      <c r="BD739" s="1404">
        <v>0</v>
      </c>
      <c r="BE739" s="1405" t="s">
        <v>407</v>
      </c>
      <c r="BF739" s="1405" t="s">
        <v>407</v>
      </c>
      <c r="BG739" s="1404">
        <v>0</v>
      </c>
      <c r="BH739" s="1405" t="s">
        <v>407</v>
      </c>
      <c r="BI739" s="1405" t="s">
        <v>407</v>
      </c>
      <c r="BJ739" s="1404">
        <v>0</v>
      </c>
      <c r="BK739" s="1404">
        <v>0</v>
      </c>
      <c r="BL739" s="1404">
        <v>0</v>
      </c>
      <c r="BM739" s="1404">
        <v>0</v>
      </c>
      <c r="BN739" s="1408"/>
      <c r="BO739" s="1404">
        <v>0</v>
      </c>
      <c r="BP739" s="1405" t="s">
        <v>407</v>
      </c>
      <c r="BQ739" s="1405" t="s">
        <v>407</v>
      </c>
      <c r="BR739" s="1404">
        <v>1</v>
      </c>
      <c r="BS739" s="1405" t="s">
        <v>713</v>
      </c>
      <c r="BT739" s="1405" t="s">
        <v>407</v>
      </c>
      <c r="BU739" s="1405" t="s">
        <v>407</v>
      </c>
      <c r="BV739" s="1405" t="s">
        <v>1072</v>
      </c>
      <c r="BW739" s="1404">
        <v>1</v>
      </c>
      <c r="BX739" s="1405" t="s">
        <v>1410</v>
      </c>
      <c r="BY739" s="1405" t="s">
        <v>407</v>
      </c>
      <c r="BZ739" s="1405" t="s">
        <v>407</v>
      </c>
      <c r="CA739" s="1404">
        <v>0</v>
      </c>
      <c r="CB739" s="1405" t="s">
        <v>407</v>
      </c>
      <c r="CC739" s="1405" t="s">
        <v>677</v>
      </c>
      <c r="CD739" s="1404" t="b">
        <v>0</v>
      </c>
      <c r="CE739" s="1404" t="b">
        <v>0</v>
      </c>
      <c r="CF739" s="1404" t="b">
        <v>0</v>
      </c>
      <c r="CG739" s="1404" t="b">
        <v>0</v>
      </c>
      <c r="CH739" s="1404" t="b">
        <v>0</v>
      </c>
      <c r="CI739" s="1404" t="b">
        <v>0</v>
      </c>
      <c r="CJ739" s="1404" t="b">
        <v>1</v>
      </c>
      <c r="CK739" s="1404" t="b">
        <v>0</v>
      </c>
      <c r="CL739" s="1404" t="b">
        <v>0</v>
      </c>
      <c r="CM739" s="1405" t="s">
        <v>698</v>
      </c>
      <c r="CN739" s="1408"/>
      <c r="CO739" s="1408"/>
      <c r="CP739" s="1408"/>
      <c r="CQ739" s="1404">
        <v>1</v>
      </c>
      <c r="CR739" s="1408"/>
      <c r="CS739" s="1404">
        <v>1</v>
      </c>
      <c r="CT739" s="1405" t="s">
        <v>407</v>
      </c>
      <c r="CU739" s="1408"/>
    </row>
    <row r="740" spans="1:99" hidden="1" x14ac:dyDescent="0.2">
      <c r="A740" s="1404">
        <v>2024</v>
      </c>
      <c r="B740" s="1405" t="s">
        <v>179</v>
      </c>
      <c r="C740" s="1405" t="s">
        <v>1082</v>
      </c>
      <c r="D740" s="1406">
        <v>1</v>
      </c>
      <c r="E740" s="1406">
        <v>0</v>
      </c>
      <c r="F740" s="1405" t="s">
        <v>75</v>
      </c>
      <c r="G740" s="1407" t="s">
        <v>737</v>
      </c>
      <c r="H740" s="1405" t="s">
        <v>407</v>
      </c>
      <c r="I740" s="1405" t="s">
        <v>694</v>
      </c>
      <c r="J740" s="1405" t="s">
        <v>303</v>
      </c>
      <c r="K740" s="1405" t="s">
        <v>807</v>
      </c>
      <c r="L740" s="1405" t="s">
        <v>407</v>
      </c>
      <c r="M740" s="1405" t="s">
        <v>407</v>
      </c>
      <c r="N740" s="1408"/>
      <c r="O740" s="1407">
        <v>126</v>
      </c>
      <c r="P740" s="1405" t="s">
        <v>695</v>
      </c>
      <c r="Q740" s="1405" t="s">
        <v>474</v>
      </c>
      <c r="R740" s="1409">
        <v>2094</v>
      </c>
      <c r="S740" s="1409">
        <v>2903</v>
      </c>
      <c r="T740" s="1409">
        <v>438</v>
      </c>
      <c r="U740" s="1407">
        <v>13768</v>
      </c>
      <c r="V740" s="1405" t="s">
        <v>696</v>
      </c>
      <c r="W740" s="1405" t="s">
        <v>738</v>
      </c>
      <c r="X740" s="1405" t="s">
        <v>739</v>
      </c>
      <c r="Y740" s="1405" t="s">
        <v>407</v>
      </c>
      <c r="Z740" s="1404">
        <v>1</v>
      </c>
      <c r="AA740" s="1404">
        <v>0</v>
      </c>
      <c r="AB740" s="1408"/>
      <c r="AC740" s="1408"/>
      <c r="AD740" s="1408"/>
      <c r="AE740" s="1408"/>
      <c r="AF740" s="1408"/>
      <c r="AG740" s="1408"/>
      <c r="AH740" s="1408"/>
      <c r="AI740" s="1406">
        <v>0</v>
      </c>
      <c r="AJ740" s="1408"/>
      <c r="AK740" s="1408"/>
      <c r="AL740" s="1408"/>
      <c r="AM740" s="1408"/>
      <c r="AN740" s="1408"/>
      <c r="AO740" s="1408"/>
      <c r="AP740" s="1408"/>
      <c r="AQ740" s="1406">
        <v>700</v>
      </c>
      <c r="AR740" s="1404" t="s">
        <v>407</v>
      </c>
      <c r="AS740" s="1406">
        <v>1.9178082191780821</v>
      </c>
      <c r="AT740" s="1406">
        <v>0.33428844317096468</v>
      </c>
      <c r="AU740" s="1406">
        <v>9.158587484136019E-4</v>
      </c>
      <c r="AV740" s="1406">
        <v>3.0749712906492026</v>
      </c>
      <c r="AW740" s="1406">
        <v>8.424578878490966E-3</v>
      </c>
      <c r="AX740" s="1405" t="s">
        <v>407</v>
      </c>
      <c r="AY740" s="1404">
        <v>0</v>
      </c>
      <c r="AZ740" s="1405" t="s">
        <v>407</v>
      </c>
      <c r="BA740" s="1405" t="s">
        <v>407</v>
      </c>
      <c r="BB740" s="1408"/>
      <c r="BC740" s="1408"/>
      <c r="BD740" s="1404">
        <v>0</v>
      </c>
      <c r="BE740" s="1405" t="s">
        <v>407</v>
      </c>
      <c r="BF740" s="1405" t="s">
        <v>407</v>
      </c>
      <c r="BG740" s="1404">
        <v>0</v>
      </c>
      <c r="BH740" s="1405" t="s">
        <v>407</v>
      </c>
      <c r="BI740" s="1405" t="s">
        <v>407</v>
      </c>
      <c r="BJ740" s="1404">
        <v>0</v>
      </c>
      <c r="BK740" s="1404">
        <v>0</v>
      </c>
      <c r="BL740" s="1404">
        <v>0</v>
      </c>
      <c r="BM740" s="1404">
        <v>0</v>
      </c>
      <c r="BN740" s="1408"/>
      <c r="BO740" s="1404">
        <v>0</v>
      </c>
      <c r="BP740" s="1405" t="s">
        <v>407</v>
      </c>
      <c r="BQ740" s="1405" t="s">
        <v>407</v>
      </c>
      <c r="BR740" s="1404">
        <v>1</v>
      </c>
      <c r="BS740" s="1405" t="s">
        <v>838</v>
      </c>
      <c r="BT740" s="1405" t="s">
        <v>407</v>
      </c>
      <c r="BU740" s="1405" t="s">
        <v>407</v>
      </c>
      <c r="BV740" s="1405" t="s">
        <v>407</v>
      </c>
      <c r="BW740" s="1404">
        <v>1</v>
      </c>
      <c r="BX740" s="1405" t="s">
        <v>1390</v>
      </c>
      <c r="BY740" s="1405" t="s">
        <v>407</v>
      </c>
      <c r="BZ740" s="1405" t="s">
        <v>407</v>
      </c>
      <c r="CA740" s="1404">
        <v>0</v>
      </c>
      <c r="CB740" s="1405" t="s">
        <v>407</v>
      </c>
      <c r="CC740" s="1405" t="s">
        <v>677</v>
      </c>
      <c r="CD740" s="1404" t="b">
        <v>0</v>
      </c>
      <c r="CE740" s="1404" t="b">
        <v>0</v>
      </c>
      <c r="CF740" s="1404" t="b">
        <v>0</v>
      </c>
      <c r="CG740" s="1404" t="b">
        <v>0</v>
      </c>
      <c r="CH740" s="1404" t="b">
        <v>0</v>
      </c>
      <c r="CI740" s="1404" t="b">
        <v>0</v>
      </c>
      <c r="CJ740" s="1404" t="b">
        <v>1</v>
      </c>
      <c r="CK740" s="1404" t="b">
        <v>0</v>
      </c>
      <c r="CL740" s="1404" t="b">
        <v>0</v>
      </c>
      <c r="CM740" s="1405" t="s">
        <v>698</v>
      </c>
      <c r="CN740" s="1408"/>
      <c r="CO740" s="1408"/>
      <c r="CP740" s="1408"/>
      <c r="CQ740" s="1404">
        <v>1</v>
      </c>
      <c r="CR740" s="1408"/>
      <c r="CS740" s="1404">
        <v>1</v>
      </c>
      <c r="CT740" s="1405" t="s">
        <v>407</v>
      </c>
      <c r="CU740" s="1408"/>
    </row>
    <row r="741" spans="1:99" hidden="1" x14ac:dyDescent="0.2">
      <c r="A741" s="1404">
        <v>2024</v>
      </c>
      <c r="B741" s="1405" t="s">
        <v>186</v>
      </c>
      <c r="C741" s="1405" t="s">
        <v>1259</v>
      </c>
      <c r="D741" s="1406">
        <v>1</v>
      </c>
      <c r="E741" s="1406">
        <v>0</v>
      </c>
      <c r="F741" s="1405" t="s">
        <v>75</v>
      </c>
      <c r="G741" s="1407" t="s">
        <v>737</v>
      </c>
      <c r="H741" s="1405" t="s">
        <v>407</v>
      </c>
      <c r="I741" s="1405" t="s">
        <v>694</v>
      </c>
      <c r="J741" s="1405" t="s">
        <v>736</v>
      </c>
      <c r="K741" s="1405" t="s">
        <v>1121</v>
      </c>
      <c r="L741" s="1405" t="s">
        <v>407</v>
      </c>
      <c r="M741" s="1405" t="s">
        <v>407</v>
      </c>
      <c r="N741" s="1404">
        <v>2010</v>
      </c>
      <c r="O741" s="1407">
        <v>126</v>
      </c>
      <c r="P741" s="1405" t="s">
        <v>695</v>
      </c>
      <c r="Q741" s="1405" t="s">
        <v>1131</v>
      </c>
      <c r="R741" s="1409">
        <v>15988</v>
      </c>
      <c r="S741" s="1409">
        <v>7566</v>
      </c>
      <c r="T741" s="1409">
        <v>547</v>
      </c>
      <c r="U741" s="1407">
        <v>13768</v>
      </c>
      <c r="V741" s="1405" t="s">
        <v>696</v>
      </c>
      <c r="W741" s="1405" t="s">
        <v>738</v>
      </c>
      <c r="X741" s="1405" t="s">
        <v>739</v>
      </c>
      <c r="Y741" s="1405" t="s">
        <v>407</v>
      </c>
      <c r="Z741" s="1404">
        <v>1</v>
      </c>
      <c r="AA741" s="1404">
        <v>0</v>
      </c>
      <c r="AB741" s="1408"/>
      <c r="AC741" s="1408"/>
      <c r="AD741" s="1408"/>
      <c r="AE741" s="1408"/>
      <c r="AF741" s="1408"/>
      <c r="AG741" s="1408"/>
      <c r="AH741" s="1408"/>
      <c r="AI741" s="1406">
        <v>0</v>
      </c>
      <c r="AJ741" s="1408"/>
      <c r="AK741" s="1408"/>
      <c r="AL741" s="1408"/>
      <c r="AM741" s="1408"/>
      <c r="AN741" s="1408"/>
      <c r="AO741" s="1408"/>
      <c r="AP741" s="1408"/>
      <c r="AQ741" s="1406">
        <v>119720</v>
      </c>
      <c r="AR741" s="1404" t="s">
        <v>407</v>
      </c>
      <c r="AS741" s="1406">
        <v>328</v>
      </c>
      <c r="AT741" s="1406">
        <v>7.4881160870652987</v>
      </c>
      <c r="AU741" s="1406">
        <v>2.0515386539904926E-2</v>
      </c>
      <c r="AV741" s="1406">
        <v>0.25800452854895473</v>
      </c>
      <c r="AW741" s="1406">
        <v>7.0686172205193076E-4</v>
      </c>
      <c r="AX741" s="1405" t="s">
        <v>407</v>
      </c>
      <c r="AY741" s="1404">
        <v>0</v>
      </c>
      <c r="AZ741" s="1405" t="s">
        <v>407</v>
      </c>
      <c r="BA741" s="1405" t="s">
        <v>407</v>
      </c>
      <c r="BB741" s="1408"/>
      <c r="BC741" s="1408"/>
      <c r="BD741" s="1404">
        <v>0</v>
      </c>
      <c r="BE741" s="1405" t="s">
        <v>407</v>
      </c>
      <c r="BF741" s="1405" t="s">
        <v>407</v>
      </c>
      <c r="BG741" s="1404">
        <v>0</v>
      </c>
      <c r="BH741" s="1405" t="s">
        <v>407</v>
      </c>
      <c r="BI741" s="1405" t="s">
        <v>407</v>
      </c>
      <c r="BJ741" s="1404">
        <v>0</v>
      </c>
      <c r="BK741" s="1404">
        <v>0</v>
      </c>
      <c r="BL741" s="1404">
        <v>0</v>
      </c>
      <c r="BM741" s="1404">
        <v>0</v>
      </c>
      <c r="BN741" s="1408"/>
      <c r="BO741" s="1404">
        <v>0</v>
      </c>
      <c r="BP741" s="1405" t="s">
        <v>407</v>
      </c>
      <c r="BQ741" s="1405" t="s">
        <v>407</v>
      </c>
      <c r="BR741" s="1404">
        <v>1</v>
      </c>
      <c r="BS741" s="1405" t="s">
        <v>713</v>
      </c>
      <c r="BT741" s="1405" t="s">
        <v>407</v>
      </c>
      <c r="BU741" s="1405" t="s">
        <v>407</v>
      </c>
      <c r="BV741" s="1405" t="s">
        <v>1403</v>
      </c>
      <c r="BW741" s="1404">
        <v>1</v>
      </c>
      <c r="BX741" s="1405" t="s">
        <v>1404</v>
      </c>
      <c r="BY741" s="1405" t="s">
        <v>407</v>
      </c>
      <c r="BZ741" s="1405" t="s">
        <v>407</v>
      </c>
      <c r="CA741" s="1404">
        <v>0</v>
      </c>
      <c r="CB741" s="1405" t="s">
        <v>407</v>
      </c>
      <c r="CC741" s="1405" t="s">
        <v>677</v>
      </c>
      <c r="CD741" s="1404" t="b">
        <v>0</v>
      </c>
      <c r="CE741" s="1404" t="b">
        <v>0</v>
      </c>
      <c r="CF741" s="1404" t="b">
        <v>0</v>
      </c>
      <c r="CG741" s="1404" t="b">
        <v>0</v>
      </c>
      <c r="CH741" s="1404" t="b">
        <v>0</v>
      </c>
      <c r="CI741" s="1404" t="b">
        <v>0</v>
      </c>
      <c r="CJ741" s="1404" t="b">
        <v>1</v>
      </c>
      <c r="CK741" s="1404" t="b">
        <v>0</v>
      </c>
      <c r="CL741" s="1404" t="b">
        <v>0</v>
      </c>
      <c r="CM741" s="1405" t="s">
        <v>698</v>
      </c>
      <c r="CN741" s="1408"/>
      <c r="CO741" s="1408"/>
      <c r="CP741" s="1408"/>
      <c r="CQ741" s="1404">
        <v>1</v>
      </c>
      <c r="CR741" s="1408"/>
      <c r="CS741" s="1404">
        <v>1</v>
      </c>
      <c r="CT741" s="1405" t="s">
        <v>407</v>
      </c>
      <c r="CU741" s="1408"/>
    </row>
    <row r="742" spans="1:99" hidden="1" x14ac:dyDescent="0.2">
      <c r="A742" s="1404">
        <v>2024</v>
      </c>
      <c r="B742" s="1405" t="s">
        <v>179</v>
      </c>
      <c r="C742" s="1405" t="s">
        <v>1061</v>
      </c>
      <c r="D742" s="1406">
        <v>1</v>
      </c>
      <c r="E742" s="1406">
        <v>0</v>
      </c>
      <c r="F742" s="1405" t="s">
        <v>75</v>
      </c>
      <c r="G742" s="1407" t="s">
        <v>737</v>
      </c>
      <c r="H742" s="1405" t="s">
        <v>407</v>
      </c>
      <c r="I742" s="1405" t="s">
        <v>694</v>
      </c>
      <c r="J742" s="1405" t="s">
        <v>303</v>
      </c>
      <c r="K742" s="1405" t="s">
        <v>1062</v>
      </c>
      <c r="L742" s="1405" t="s">
        <v>407</v>
      </c>
      <c r="M742" s="1405" t="s">
        <v>407</v>
      </c>
      <c r="N742" s="1408"/>
      <c r="O742" s="1407">
        <v>126</v>
      </c>
      <c r="P742" s="1405" t="s">
        <v>695</v>
      </c>
      <c r="Q742" s="1405" t="s">
        <v>474</v>
      </c>
      <c r="R742" s="1409">
        <v>12451</v>
      </c>
      <c r="S742" s="1409">
        <v>5130</v>
      </c>
      <c r="T742" s="1409">
        <v>691</v>
      </c>
      <c r="U742" s="1407">
        <v>13768</v>
      </c>
      <c r="V742" s="1405" t="s">
        <v>696</v>
      </c>
      <c r="W742" s="1405" t="s">
        <v>738</v>
      </c>
      <c r="X742" s="1405" t="s">
        <v>739</v>
      </c>
      <c r="Y742" s="1405" t="s">
        <v>407</v>
      </c>
      <c r="Z742" s="1404">
        <v>1</v>
      </c>
      <c r="AA742" s="1404">
        <v>0</v>
      </c>
      <c r="AB742" s="1408"/>
      <c r="AC742" s="1408"/>
      <c r="AD742" s="1408"/>
      <c r="AE742" s="1408"/>
      <c r="AF742" s="1408"/>
      <c r="AG742" s="1408"/>
      <c r="AH742" s="1408"/>
      <c r="AI742" s="1406">
        <v>0</v>
      </c>
      <c r="AJ742" s="1408"/>
      <c r="AK742" s="1408"/>
      <c r="AL742" s="1408"/>
      <c r="AM742" s="1408"/>
      <c r="AN742" s="1408"/>
      <c r="AO742" s="1408"/>
      <c r="AP742" s="1408"/>
      <c r="AQ742" s="1406">
        <v>288305</v>
      </c>
      <c r="AR742" s="1404" t="s">
        <v>407</v>
      </c>
      <c r="AS742" s="1406">
        <v>789.8767123287671</v>
      </c>
      <c r="AT742" s="1406">
        <v>23.155168259577543</v>
      </c>
      <c r="AU742" s="1406">
        <v>6.343881714952751E-2</v>
      </c>
      <c r="AV742" s="1406">
        <v>3.0749712906492026</v>
      </c>
      <c r="AW742" s="1406">
        <v>8.424578878490966E-3</v>
      </c>
      <c r="AX742" s="1405" t="s">
        <v>407</v>
      </c>
      <c r="AY742" s="1404">
        <v>0</v>
      </c>
      <c r="AZ742" s="1405" t="s">
        <v>407</v>
      </c>
      <c r="BA742" s="1405" t="s">
        <v>407</v>
      </c>
      <c r="BB742" s="1408"/>
      <c r="BC742" s="1408"/>
      <c r="BD742" s="1404">
        <v>0</v>
      </c>
      <c r="BE742" s="1405" t="s">
        <v>407</v>
      </c>
      <c r="BF742" s="1405" t="s">
        <v>407</v>
      </c>
      <c r="BG742" s="1404">
        <v>0</v>
      </c>
      <c r="BH742" s="1405" t="s">
        <v>407</v>
      </c>
      <c r="BI742" s="1405" t="s">
        <v>407</v>
      </c>
      <c r="BJ742" s="1404">
        <v>0</v>
      </c>
      <c r="BK742" s="1404">
        <v>0</v>
      </c>
      <c r="BL742" s="1404">
        <v>0</v>
      </c>
      <c r="BM742" s="1404">
        <v>0</v>
      </c>
      <c r="BN742" s="1408"/>
      <c r="BO742" s="1404">
        <v>0</v>
      </c>
      <c r="BP742" s="1405" t="s">
        <v>407</v>
      </c>
      <c r="BQ742" s="1405" t="s">
        <v>407</v>
      </c>
      <c r="BR742" s="1404">
        <v>1</v>
      </c>
      <c r="BS742" s="1405" t="s">
        <v>898</v>
      </c>
      <c r="BT742" s="1405" t="s">
        <v>407</v>
      </c>
      <c r="BU742" s="1405" t="s">
        <v>407</v>
      </c>
      <c r="BV742" s="1405" t="s">
        <v>407</v>
      </c>
      <c r="BW742" s="1404">
        <v>1</v>
      </c>
      <c r="BX742" s="1405" t="s">
        <v>1401</v>
      </c>
      <c r="BY742" s="1405" t="s">
        <v>407</v>
      </c>
      <c r="BZ742" s="1405" t="s">
        <v>407</v>
      </c>
      <c r="CA742" s="1404">
        <v>0</v>
      </c>
      <c r="CB742" s="1405" t="s">
        <v>407</v>
      </c>
      <c r="CC742" s="1405" t="s">
        <v>677</v>
      </c>
      <c r="CD742" s="1404" t="b">
        <v>0</v>
      </c>
      <c r="CE742" s="1404" t="b">
        <v>0</v>
      </c>
      <c r="CF742" s="1404" t="b">
        <v>0</v>
      </c>
      <c r="CG742" s="1404" t="b">
        <v>0</v>
      </c>
      <c r="CH742" s="1404" t="b">
        <v>0</v>
      </c>
      <c r="CI742" s="1404" t="b">
        <v>0</v>
      </c>
      <c r="CJ742" s="1404" t="b">
        <v>1</v>
      </c>
      <c r="CK742" s="1404" t="b">
        <v>0</v>
      </c>
      <c r="CL742" s="1404" t="b">
        <v>0</v>
      </c>
      <c r="CM742" s="1405" t="s">
        <v>698</v>
      </c>
      <c r="CN742" s="1408"/>
      <c r="CO742" s="1408"/>
      <c r="CP742" s="1408"/>
      <c r="CQ742" s="1404">
        <v>1</v>
      </c>
      <c r="CR742" s="1408"/>
      <c r="CS742" s="1404">
        <v>1</v>
      </c>
      <c r="CT742" s="1405" t="s">
        <v>407</v>
      </c>
      <c r="CU742" s="1408"/>
    </row>
    <row r="743" spans="1:99" hidden="1" x14ac:dyDescent="0.2">
      <c r="A743" s="1404">
        <v>2024</v>
      </c>
      <c r="B743" s="1405" t="s">
        <v>181</v>
      </c>
      <c r="C743" s="1405" t="s">
        <v>1091</v>
      </c>
      <c r="D743" s="1406">
        <v>1</v>
      </c>
      <c r="E743" s="1406">
        <v>0</v>
      </c>
      <c r="F743" s="1405" t="s">
        <v>75</v>
      </c>
      <c r="G743" s="1407" t="s">
        <v>737</v>
      </c>
      <c r="H743" s="1405" t="s">
        <v>407</v>
      </c>
      <c r="I743" s="1405" t="s">
        <v>694</v>
      </c>
      <c r="J743" s="1405" t="s">
        <v>312</v>
      </c>
      <c r="K743" s="1405" t="s">
        <v>715</v>
      </c>
      <c r="L743" s="1405" t="s">
        <v>407</v>
      </c>
      <c r="M743" s="1405" t="s">
        <v>407</v>
      </c>
      <c r="N743" s="1408"/>
      <c r="O743" s="1407">
        <v>126</v>
      </c>
      <c r="P743" s="1405" t="s">
        <v>695</v>
      </c>
      <c r="Q743" s="1405" t="s">
        <v>476</v>
      </c>
      <c r="R743" s="1409">
        <v>6208</v>
      </c>
      <c r="S743" s="1409">
        <v>3326</v>
      </c>
      <c r="T743" s="1409">
        <v>248</v>
      </c>
      <c r="U743" s="1407">
        <v>13768</v>
      </c>
      <c r="V743" s="1405" t="s">
        <v>696</v>
      </c>
      <c r="W743" s="1405" t="s">
        <v>738</v>
      </c>
      <c r="X743" s="1405" t="s">
        <v>739</v>
      </c>
      <c r="Y743" s="1405" t="s">
        <v>407</v>
      </c>
      <c r="Z743" s="1404">
        <v>1</v>
      </c>
      <c r="AA743" s="1404">
        <v>0</v>
      </c>
      <c r="AB743" s="1408"/>
      <c r="AC743" s="1408"/>
      <c r="AD743" s="1408"/>
      <c r="AE743" s="1408"/>
      <c r="AF743" s="1408"/>
      <c r="AG743" s="1408"/>
      <c r="AH743" s="1408"/>
      <c r="AI743" s="1406">
        <v>0</v>
      </c>
      <c r="AJ743" s="1408"/>
      <c r="AK743" s="1408"/>
      <c r="AL743" s="1408"/>
      <c r="AM743" s="1408"/>
      <c r="AN743" s="1408"/>
      <c r="AO743" s="1408"/>
      <c r="AP743" s="1408"/>
      <c r="AQ743" s="1406">
        <v>1007</v>
      </c>
      <c r="AR743" s="1404" t="s">
        <v>407</v>
      </c>
      <c r="AS743" s="1406">
        <v>2.7589041095890412</v>
      </c>
      <c r="AT743" s="1406">
        <v>0.16221005154639176</v>
      </c>
      <c r="AU743" s="1406">
        <v>4.444111001271007E-4</v>
      </c>
      <c r="AV743" s="1406">
        <v>1.692249890535177</v>
      </c>
      <c r="AW743" s="1406">
        <v>4.6363010699593888E-3</v>
      </c>
      <c r="AX743" s="1405" t="s">
        <v>407</v>
      </c>
      <c r="AY743" s="1404">
        <v>0</v>
      </c>
      <c r="AZ743" s="1405" t="s">
        <v>407</v>
      </c>
      <c r="BA743" s="1405" t="s">
        <v>407</v>
      </c>
      <c r="BB743" s="1408"/>
      <c r="BC743" s="1408"/>
      <c r="BD743" s="1404">
        <v>0</v>
      </c>
      <c r="BE743" s="1405" t="s">
        <v>407</v>
      </c>
      <c r="BF743" s="1405" t="s">
        <v>407</v>
      </c>
      <c r="BG743" s="1404">
        <v>0</v>
      </c>
      <c r="BH743" s="1405" t="s">
        <v>407</v>
      </c>
      <c r="BI743" s="1405" t="s">
        <v>407</v>
      </c>
      <c r="BJ743" s="1404">
        <v>0</v>
      </c>
      <c r="BK743" s="1404">
        <v>0</v>
      </c>
      <c r="BL743" s="1404">
        <v>0</v>
      </c>
      <c r="BM743" s="1404">
        <v>0</v>
      </c>
      <c r="BN743" s="1408"/>
      <c r="BO743" s="1404">
        <v>0</v>
      </c>
      <c r="BP743" s="1405" t="s">
        <v>407</v>
      </c>
      <c r="BQ743" s="1405" t="s">
        <v>407</v>
      </c>
      <c r="BR743" s="1404">
        <v>1</v>
      </c>
      <c r="BS743" s="1405" t="s">
        <v>751</v>
      </c>
      <c r="BT743" s="1405" t="s">
        <v>407</v>
      </c>
      <c r="BU743" s="1405" t="s">
        <v>407</v>
      </c>
      <c r="BV743" s="1405" t="s">
        <v>407</v>
      </c>
      <c r="BW743" s="1404">
        <v>1</v>
      </c>
      <c r="BX743" s="1405" t="s">
        <v>1009</v>
      </c>
      <c r="BY743" s="1405" t="s">
        <v>407</v>
      </c>
      <c r="BZ743" s="1405" t="s">
        <v>407</v>
      </c>
      <c r="CA743" s="1404">
        <v>0</v>
      </c>
      <c r="CB743" s="1405" t="s">
        <v>407</v>
      </c>
      <c r="CC743" s="1405" t="s">
        <v>677</v>
      </c>
      <c r="CD743" s="1404" t="b">
        <v>0</v>
      </c>
      <c r="CE743" s="1404" t="b">
        <v>0</v>
      </c>
      <c r="CF743" s="1404" t="b">
        <v>0</v>
      </c>
      <c r="CG743" s="1404" t="b">
        <v>0</v>
      </c>
      <c r="CH743" s="1404" t="b">
        <v>0</v>
      </c>
      <c r="CI743" s="1404" t="b">
        <v>0</v>
      </c>
      <c r="CJ743" s="1404" t="b">
        <v>1</v>
      </c>
      <c r="CK743" s="1404" t="b">
        <v>0</v>
      </c>
      <c r="CL743" s="1404" t="b">
        <v>0</v>
      </c>
      <c r="CM743" s="1405" t="s">
        <v>698</v>
      </c>
      <c r="CN743" s="1408"/>
      <c r="CO743" s="1408"/>
      <c r="CP743" s="1408"/>
      <c r="CQ743" s="1404">
        <v>1</v>
      </c>
      <c r="CR743" s="1408"/>
      <c r="CS743" s="1404">
        <v>1</v>
      </c>
      <c r="CT743" s="1405" t="s">
        <v>407</v>
      </c>
      <c r="CU743" s="1408"/>
    </row>
    <row r="744" spans="1:99" hidden="1" x14ac:dyDescent="0.2">
      <c r="A744" s="1404">
        <v>2024</v>
      </c>
      <c r="B744" s="1405" t="s">
        <v>179</v>
      </c>
      <c r="C744" s="1405" t="s">
        <v>1041</v>
      </c>
      <c r="D744" s="1406">
        <v>1</v>
      </c>
      <c r="E744" s="1406">
        <v>0</v>
      </c>
      <c r="F744" s="1405" t="s">
        <v>253</v>
      </c>
      <c r="G744" s="1407" t="s">
        <v>702</v>
      </c>
      <c r="H744" s="1405" t="s">
        <v>407</v>
      </c>
      <c r="I744" s="1405" t="s">
        <v>694</v>
      </c>
      <c r="J744" s="1405" t="s">
        <v>303</v>
      </c>
      <c r="K744" s="1405" t="s">
        <v>897</v>
      </c>
      <c r="L744" s="1405" t="s">
        <v>407</v>
      </c>
      <c r="M744" s="1405" t="s">
        <v>407</v>
      </c>
      <c r="N744" s="1408"/>
      <c r="O744" s="1407">
        <v>126</v>
      </c>
      <c r="P744" s="1405" t="s">
        <v>695</v>
      </c>
      <c r="Q744" s="1405" t="s">
        <v>474</v>
      </c>
      <c r="R744" s="1409">
        <v>16685</v>
      </c>
      <c r="S744" s="1409">
        <v>7980</v>
      </c>
      <c r="T744" s="1409">
        <v>948</v>
      </c>
      <c r="U744" s="1407">
        <v>19208</v>
      </c>
      <c r="V744" s="1405" t="s">
        <v>696</v>
      </c>
      <c r="W744" s="1405" t="s">
        <v>703</v>
      </c>
      <c r="X744" s="1405" t="s">
        <v>703</v>
      </c>
      <c r="Y744" s="1405" t="s">
        <v>407</v>
      </c>
      <c r="Z744" s="1404">
        <v>1</v>
      </c>
      <c r="AA744" s="1404">
        <v>0</v>
      </c>
      <c r="AB744" s="1408"/>
      <c r="AC744" s="1408"/>
      <c r="AD744" s="1408"/>
      <c r="AE744" s="1408"/>
      <c r="AF744" s="1408"/>
      <c r="AG744" s="1408"/>
      <c r="AH744" s="1408"/>
      <c r="AI744" s="1406">
        <v>0</v>
      </c>
      <c r="AJ744" s="1408"/>
      <c r="AK744" s="1408"/>
      <c r="AL744" s="1408"/>
      <c r="AM744" s="1408"/>
      <c r="AN744" s="1408"/>
      <c r="AO744" s="1408"/>
      <c r="AP744" s="1408"/>
      <c r="AQ744" s="1406">
        <v>12240</v>
      </c>
      <c r="AR744" s="1404" t="s">
        <v>407</v>
      </c>
      <c r="AS744" s="1406">
        <v>33.534246575342465</v>
      </c>
      <c r="AT744" s="1406">
        <v>0.7335930476475877</v>
      </c>
      <c r="AU744" s="1406">
        <v>2.0098439661577743E-3</v>
      </c>
      <c r="AV744" s="1406">
        <v>4.4924013022277193E-2</v>
      </c>
      <c r="AW744" s="1406">
        <v>1.2307948773226628E-4</v>
      </c>
      <c r="AX744" s="1405" t="s">
        <v>407</v>
      </c>
      <c r="AY744" s="1404">
        <v>0</v>
      </c>
      <c r="AZ744" s="1405" t="s">
        <v>407</v>
      </c>
      <c r="BA744" s="1405" t="s">
        <v>407</v>
      </c>
      <c r="BB744" s="1408"/>
      <c r="BC744" s="1408"/>
      <c r="BD744" s="1404">
        <v>0</v>
      </c>
      <c r="BE744" s="1405" t="s">
        <v>407</v>
      </c>
      <c r="BF744" s="1405" t="s">
        <v>407</v>
      </c>
      <c r="BG744" s="1404">
        <v>0</v>
      </c>
      <c r="BH744" s="1405" t="s">
        <v>407</v>
      </c>
      <c r="BI744" s="1405" t="s">
        <v>407</v>
      </c>
      <c r="BJ744" s="1404">
        <v>0</v>
      </c>
      <c r="BK744" s="1404">
        <v>0</v>
      </c>
      <c r="BL744" s="1404">
        <v>0</v>
      </c>
      <c r="BM744" s="1404">
        <v>0</v>
      </c>
      <c r="BN744" s="1408"/>
      <c r="BO744" s="1404">
        <v>0</v>
      </c>
      <c r="BP744" s="1405" t="s">
        <v>407</v>
      </c>
      <c r="BQ744" s="1405" t="s">
        <v>407</v>
      </c>
      <c r="BR744" s="1404">
        <v>1</v>
      </c>
      <c r="BS744" s="1405" t="s">
        <v>713</v>
      </c>
      <c r="BT744" s="1405" t="s">
        <v>407</v>
      </c>
      <c r="BU744" s="1405" t="s">
        <v>407</v>
      </c>
      <c r="BV744" s="1405" t="s">
        <v>1435</v>
      </c>
      <c r="BW744" s="1404">
        <v>0</v>
      </c>
      <c r="BX744" s="1405" t="s">
        <v>407</v>
      </c>
      <c r="BY744" s="1405" t="s">
        <v>407</v>
      </c>
      <c r="BZ744" s="1405" t="s">
        <v>407</v>
      </c>
      <c r="CA744" s="1404">
        <v>0</v>
      </c>
      <c r="CB744" s="1405" t="s">
        <v>407</v>
      </c>
      <c r="CC744" s="1405" t="s">
        <v>677</v>
      </c>
      <c r="CD744" s="1404" t="b">
        <v>0</v>
      </c>
      <c r="CE744" s="1404" t="b">
        <v>0</v>
      </c>
      <c r="CF744" s="1404" t="b">
        <v>0</v>
      </c>
      <c r="CG744" s="1404" t="b">
        <v>0</v>
      </c>
      <c r="CH744" s="1404" t="b">
        <v>0</v>
      </c>
      <c r="CI744" s="1404" t="b">
        <v>0</v>
      </c>
      <c r="CJ744" s="1404" t="b">
        <v>1</v>
      </c>
      <c r="CK744" s="1404" t="b">
        <v>0</v>
      </c>
      <c r="CL744" s="1404" t="b">
        <v>0</v>
      </c>
      <c r="CM744" s="1405" t="s">
        <v>698</v>
      </c>
      <c r="CN744" s="1408"/>
      <c r="CO744" s="1408"/>
      <c r="CP744" s="1408"/>
      <c r="CQ744" s="1404">
        <v>1</v>
      </c>
      <c r="CR744" s="1408"/>
      <c r="CS744" s="1404">
        <v>1</v>
      </c>
      <c r="CT744" s="1405" t="s">
        <v>407</v>
      </c>
      <c r="CU744" s="1408"/>
    </row>
    <row r="745" spans="1:99" hidden="1" x14ac:dyDescent="0.2">
      <c r="A745" s="1404">
        <v>2024</v>
      </c>
      <c r="B745" s="1405" t="s">
        <v>189</v>
      </c>
      <c r="C745" s="1405" t="s">
        <v>692</v>
      </c>
      <c r="D745" s="1406">
        <v>1</v>
      </c>
      <c r="E745" s="1406">
        <v>0</v>
      </c>
      <c r="F745" s="1405" t="s">
        <v>253</v>
      </c>
      <c r="G745" s="1407" t="s">
        <v>702</v>
      </c>
      <c r="H745" s="1405" t="s">
        <v>407</v>
      </c>
      <c r="I745" s="1405" t="s">
        <v>694</v>
      </c>
      <c r="J745" s="1405" t="s">
        <v>342</v>
      </c>
      <c r="K745" s="1405" t="s">
        <v>307</v>
      </c>
      <c r="L745" s="1405" t="s">
        <v>407</v>
      </c>
      <c r="M745" s="1405" t="s">
        <v>407</v>
      </c>
      <c r="N745" s="1408"/>
      <c r="O745" s="1407">
        <v>126</v>
      </c>
      <c r="P745" s="1405" t="s">
        <v>695</v>
      </c>
      <c r="Q745" s="1405" t="s">
        <v>483</v>
      </c>
      <c r="R745" s="1409">
        <v>8678</v>
      </c>
      <c r="S745" s="1409">
        <v>5682</v>
      </c>
      <c r="T745" s="1409">
        <v>897</v>
      </c>
      <c r="U745" s="1407">
        <v>19208</v>
      </c>
      <c r="V745" s="1405" t="s">
        <v>696</v>
      </c>
      <c r="W745" s="1405" t="s">
        <v>703</v>
      </c>
      <c r="X745" s="1405" t="s">
        <v>703</v>
      </c>
      <c r="Y745" s="1405" t="s">
        <v>407</v>
      </c>
      <c r="Z745" s="1404">
        <v>1</v>
      </c>
      <c r="AA745" s="1404">
        <v>0</v>
      </c>
      <c r="AB745" s="1408"/>
      <c r="AC745" s="1408"/>
      <c r="AD745" s="1408"/>
      <c r="AE745" s="1408"/>
      <c r="AF745" s="1408"/>
      <c r="AG745" s="1408"/>
      <c r="AH745" s="1408"/>
      <c r="AI745" s="1406">
        <v>1980</v>
      </c>
      <c r="AJ745" s="1408"/>
      <c r="AK745" s="1408"/>
      <c r="AL745" s="1408"/>
      <c r="AM745" s="1408"/>
      <c r="AN745" s="1408"/>
      <c r="AO745" s="1408"/>
      <c r="AP745" s="1408"/>
      <c r="AQ745" s="1406">
        <v>3480</v>
      </c>
      <c r="AR745" s="1404" t="s">
        <v>407</v>
      </c>
      <c r="AS745" s="1406">
        <v>9.5342465753424666</v>
      </c>
      <c r="AT745" s="1406">
        <v>0.40101405853883382</v>
      </c>
      <c r="AU745" s="1406">
        <v>1.0986686535310515E-3</v>
      </c>
      <c r="AV745" s="1406">
        <v>3.9459943055220109E-3</v>
      </c>
      <c r="AW745" s="1406">
        <v>1.0810943302800029E-5</v>
      </c>
      <c r="AX745" s="1405" t="s">
        <v>407</v>
      </c>
      <c r="AY745" s="1404">
        <v>0</v>
      </c>
      <c r="AZ745" s="1405" t="s">
        <v>407</v>
      </c>
      <c r="BA745" s="1405" t="s">
        <v>407</v>
      </c>
      <c r="BB745" s="1408"/>
      <c r="BC745" s="1408"/>
      <c r="BD745" s="1404">
        <v>0</v>
      </c>
      <c r="BE745" s="1405" t="s">
        <v>407</v>
      </c>
      <c r="BF745" s="1405" t="s">
        <v>407</v>
      </c>
      <c r="BG745" s="1404">
        <v>0</v>
      </c>
      <c r="BH745" s="1405" t="s">
        <v>407</v>
      </c>
      <c r="BI745" s="1405" t="s">
        <v>407</v>
      </c>
      <c r="BJ745" s="1404">
        <v>0</v>
      </c>
      <c r="BK745" s="1404">
        <v>0</v>
      </c>
      <c r="BL745" s="1404">
        <v>0</v>
      </c>
      <c r="BM745" s="1404">
        <v>0</v>
      </c>
      <c r="BN745" s="1408"/>
      <c r="BO745" s="1404">
        <v>0</v>
      </c>
      <c r="BP745" s="1405" t="s">
        <v>407</v>
      </c>
      <c r="BQ745" s="1405" t="s">
        <v>407</v>
      </c>
      <c r="BR745" s="1404">
        <v>1</v>
      </c>
      <c r="BS745" s="1405" t="s">
        <v>808</v>
      </c>
      <c r="BT745" s="1405" t="s">
        <v>407</v>
      </c>
      <c r="BU745" s="1405" t="s">
        <v>407</v>
      </c>
      <c r="BV745" s="1405" t="s">
        <v>1431</v>
      </c>
      <c r="BW745" s="1404">
        <v>0</v>
      </c>
      <c r="BX745" s="1405" t="s">
        <v>407</v>
      </c>
      <c r="BY745" s="1405" t="s">
        <v>407</v>
      </c>
      <c r="BZ745" s="1405" t="s">
        <v>407</v>
      </c>
      <c r="CA745" s="1404">
        <v>0</v>
      </c>
      <c r="CB745" s="1405" t="s">
        <v>407</v>
      </c>
      <c r="CC745" s="1405" t="s">
        <v>677</v>
      </c>
      <c r="CD745" s="1404" t="b">
        <v>0</v>
      </c>
      <c r="CE745" s="1404" t="b">
        <v>0</v>
      </c>
      <c r="CF745" s="1404" t="b">
        <v>0</v>
      </c>
      <c r="CG745" s="1404" t="b">
        <v>0</v>
      </c>
      <c r="CH745" s="1404" t="b">
        <v>0</v>
      </c>
      <c r="CI745" s="1404" t="b">
        <v>0</v>
      </c>
      <c r="CJ745" s="1404" t="b">
        <v>1</v>
      </c>
      <c r="CK745" s="1404" t="b">
        <v>0</v>
      </c>
      <c r="CL745" s="1404" t="b">
        <v>0</v>
      </c>
      <c r="CM745" s="1405" t="s">
        <v>698</v>
      </c>
      <c r="CN745" s="1408"/>
      <c r="CO745" s="1408"/>
      <c r="CP745" s="1408"/>
      <c r="CQ745" s="1404">
        <v>1</v>
      </c>
      <c r="CR745" s="1408"/>
      <c r="CS745" s="1404">
        <v>1</v>
      </c>
      <c r="CT745" s="1405" t="s">
        <v>407</v>
      </c>
      <c r="CU745" s="1408"/>
    </row>
    <row r="746" spans="1:99" hidden="1" x14ac:dyDescent="0.2">
      <c r="A746" s="1404">
        <v>2024</v>
      </c>
      <c r="B746" s="1405" t="s">
        <v>179</v>
      </c>
      <c r="C746" s="1405" t="s">
        <v>1050</v>
      </c>
      <c r="D746" s="1406">
        <v>1</v>
      </c>
      <c r="E746" s="1406">
        <v>0</v>
      </c>
      <c r="F746" s="1405" t="s">
        <v>253</v>
      </c>
      <c r="G746" s="1407" t="s">
        <v>702</v>
      </c>
      <c r="H746" s="1405" t="s">
        <v>407</v>
      </c>
      <c r="I746" s="1405" t="s">
        <v>694</v>
      </c>
      <c r="J746" s="1405" t="s">
        <v>303</v>
      </c>
      <c r="K746" s="1405" t="s">
        <v>732</v>
      </c>
      <c r="L746" s="1405" t="s">
        <v>407</v>
      </c>
      <c r="M746" s="1405" t="s">
        <v>407</v>
      </c>
      <c r="N746" s="1408"/>
      <c r="O746" s="1407">
        <v>126</v>
      </c>
      <c r="P746" s="1405" t="s">
        <v>695</v>
      </c>
      <c r="Q746" s="1405" t="s">
        <v>474</v>
      </c>
      <c r="R746" s="1409">
        <v>17089</v>
      </c>
      <c r="S746" s="1409">
        <v>7912</v>
      </c>
      <c r="T746" s="1409">
        <v>905</v>
      </c>
      <c r="U746" s="1407">
        <v>19208</v>
      </c>
      <c r="V746" s="1405" t="s">
        <v>696</v>
      </c>
      <c r="W746" s="1405" t="s">
        <v>703</v>
      </c>
      <c r="X746" s="1405" t="s">
        <v>703</v>
      </c>
      <c r="Y746" s="1405" t="s">
        <v>407</v>
      </c>
      <c r="Z746" s="1404">
        <v>1</v>
      </c>
      <c r="AA746" s="1404">
        <v>0</v>
      </c>
      <c r="AB746" s="1408"/>
      <c r="AC746" s="1408"/>
      <c r="AD746" s="1408"/>
      <c r="AE746" s="1408"/>
      <c r="AF746" s="1408"/>
      <c r="AG746" s="1408"/>
      <c r="AH746" s="1408"/>
      <c r="AI746" s="1406">
        <v>0</v>
      </c>
      <c r="AJ746" s="1408"/>
      <c r="AK746" s="1408"/>
      <c r="AL746" s="1408"/>
      <c r="AM746" s="1408"/>
      <c r="AN746" s="1408"/>
      <c r="AO746" s="1408"/>
      <c r="AP746" s="1408"/>
      <c r="AQ746" s="1406">
        <v>28080</v>
      </c>
      <c r="AR746" s="1404" t="s">
        <v>407</v>
      </c>
      <c r="AS746" s="1406">
        <v>76.93150684931507</v>
      </c>
      <c r="AT746" s="1406">
        <v>1.643162268125695</v>
      </c>
      <c r="AU746" s="1406">
        <v>4.5018144332210821E-3</v>
      </c>
      <c r="AV746" s="1406">
        <v>4.4924013022277193E-2</v>
      </c>
      <c r="AW746" s="1406">
        <v>1.2307948773226628E-4</v>
      </c>
      <c r="AX746" s="1405" t="s">
        <v>407</v>
      </c>
      <c r="AY746" s="1404">
        <v>0</v>
      </c>
      <c r="AZ746" s="1405" t="s">
        <v>407</v>
      </c>
      <c r="BA746" s="1405" t="s">
        <v>407</v>
      </c>
      <c r="BB746" s="1408"/>
      <c r="BC746" s="1408"/>
      <c r="BD746" s="1404">
        <v>0</v>
      </c>
      <c r="BE746" s="1405" t="s">
        <v>407</v>
      </c>
      <c r="BF746" s="1405" t="s">
        <v>407</v>
      </c>
      <c r="BG746" s="1404">
        <v>0</v>
      </c>
      <c r="BH746" s="1405" t="s">
        <v>407</v>
      </c>
      <c r="BI746" s="1405" t="s">
        <v>407</v>
      </c>
      <c r="BJ746" s="1404">
        <v>0</v>
      </c>
      <c r="BK746" s="1404">
        <v>0</v>
      </c>
      <c r="BL746" s="1404">
        <v>0</v>
      </c>
      <c r="BM746" s="1404">
        <v>0</v>
      </c>
      <c r="BN746" s="1408"/>
      <c r="BO746" s="1404">
        <v>0</v>
      </c>
      <c r="BP746" s="1405" t="s">
        <v>407</v>
      </c>
      <c r="BQ746" s="1405" t="s">
        <v>407</v>
      </c>
      <c r="BR746" s="1404">
        <v>1</v>
      </c>
      <c r="BS746" s="1405" t="s">
        <v>838</v>
      </c>
      <c r="BT746" s="1405" t="s">
        <v>407</v>
      </c>
      <c r="BU746" s="1405" t="s">
        <v>407</v>
      </c>
      <c r="BV746" s="1405" t="s">
        <v>407</v>
      </c>
      <c r="BW746" s="1404">
        <v>0</v>
      </c>
      <c r="BX746" s="1405" t="s">
        <v>407</v>
      </c>
      <c r="BY746" s="1405" t="s">
        <v>407</v>
      </c>
      <c r="BZ746" s="1405" t="s">
        <v>407</v>
      </c>
      <c r="CA746" s="1404">
        <v>0</v>
      </c>
      <c r="CB746" s="1405" t="s">
        <v>407</v>
      </c>
      <c r="CC746" s="1405" t="s">
        <v>677</v>
      </c>
      <c r="CD746" s="1404" t="b">
        <v>0</v>
      </c>
      <c r="CE746" s="1404" t="b">
        <v>0</v>
      </c>
      <c r="CF746" s="1404" t="b">
        <v>0</v>
      </c>
      <c r="CG746" s="1404" t="b">
        <v>0</v>
      </c>
      <c r="CH746" s="1404" t="b">
        <v>0</v>
      </c>
      <c r="CI746" s="1404" t="b">
        <v>0</v>
      </c>
      <c r="CJ746" s="1404" t="b">
        <v>1</v>
      </c>
      <c r="CK746" s="1404" t="b">
        <v>0</v>
      </c>
      <c r="CL746" s="1404" t="b">
        <v>0</v>
      </c>
      <c r="CM746" s="1405" t="s">
        <v>698</v>
      </c>
      <c r="CN746" s="1408"/>
      <c r="CO746" s="1408"/>
      <c r="CP746" s="1408"/>
      <c r="CQ746" s="1404">
        <v>1</v>
      </c>
      <c r="CR746" s="1408"/>
      <c r="CS746" s="1404">
        <v>1</v>
      </c>
      <c r="CT746" s="1405" t="s">
        <v>407</v>
      </c>
      <c r="CU746" s="1408"/>
    </row>
    <row r="747" spans="1:99" hidden="1" x14ac:dyDescent="0.2">
      <c r="A747" s="1404">
        <v>2024</v>
      </c>
      <c r="B747" s="1405" t="s">
        <v>179</v>
      </c>
      <c r="C747" s="1405" t="s">
        <v>474</v>
      </c>
      <c r="D747" s="1406">
        <v>1</v>
      </c>
      <c r="E747" s="1406">
        <v>0</v>
      </c>
      <c r="F747" s="1405" t="s">
        <v>253</v>
      </c>
      <c r="G747" s="1407" t="s">
        <v>702</v>
      </c>
      <c r="H747" s="1405" t="s">
        <v>407</v>
      </c>
      <c r="I747" s="1405" t="s">
        <v>694</v>
      </c>
      <c r="J747" s="1405" t="s">
        <v>303</v>
      </c>
      <c r="K747" s="1405" t="s">
        <v>1018</v>
      </c>
      <c r="L747" s="1405" t="s">
        <v>407</v>
      </c>
      <c r="M747" s="1405" t="s">
        <v>407</v>
      </c>
      <c r="N747" s="1408"/>
      <c r="O747" s="1407">
        <v>126</v>
      </c>
      <c r="P747" s="1405" t="s">
        <v>695</v>
      </c>
      <c r="Q747" s="1405" t="s">
        <v>474</v>
      </c>
      <c r="R747" s="1409">
        <v>199949</v>
      </c>
      <c r="S747" s="1409">
        <v>96263</v>
      </c>
      <c r="T747" s="1409">
        <v>22757</v>
      </c>
      <c r="U747" s="1407">
        <v>19208</v>
      </c>
      <c r="V747" s="1405" t="s">
        <v>696</v>
      </c>
      <c r="W747" s="1405" t="s">
        <v>703</v>
      </c>
      <c r="X747" s="1405" t="s">
        <v>703</v>
      </c>
      <c r="Y747" s="1405" t="s">
        <v>407</v>
      </c>
      <c r="Z747" s="1404">
        <v>1</v>
      </c>
      <c r="AA747" s="1404">
        <v>0</v>
      </c>
      <c r="AB747" s="1408"/>
      <c r="AC747" s="1408"/>
      <c r="AD747" s="1408"/>
      <c r="AE747" s="1408"/>
      <c r="AF747" s="1408"/>
      <c r="AG747" s="1408"/>
      <c r="AH747" s="1408"/>
      <c r="AI747" s="1406">
        <v>0</v>
      </c>
      <c r="AJ747" s="1408"/>
      <c r="AK747" s="1408"/>
      <c r="AL747" s="1408"/>
      <c r="AM747" s="1408"/>
      <c r="AN747" s="1408"/>
      <c r="AO747" s="1408"/>
      <c r="AP747" s="1408"/>
      <c r="AQ747" s="1406">
        <v>280</v>
      </c>
      <c r="AR747" s="1404" t="s">
        <v>407</v>
      </c>
      <c r="AS747" s="1406">
        <v>0.76712328767123283</v>
      </c>
      <c r="AT747" s="1406">
        <v>1.4003570910582199E-3</v>
      </c>
      <c r="AU747" s="1406">
        <v>3.8365947700225202E-6</v>
      </c>
      <c r="AV747" s="1406">
        <v>4.4924013022277193E-2</v>
      </c>
      <c r="AW747" s="1406">
        <v>1.2307948773226628E-4</v>
      </c>
      <c r="AX747" s="1405" t="s">
        <v>407</v>
      </c>
      <c r="AY747" s="1404">
        <v>0</v>
      </c>
      <c r="AZ747" s="1405" t="s">
        <v>407</v>
      </c>
      <c r="BA747" s="1405" t="s">
        <v>407</v>
      </c>
      <c r="BB747" s="1408"/>
      <c r="BC747" s="1408"/>
      <c r="BD747" s="1404">
        <v>0</v>
      </c>
      <c r="BE747" s="1405" t="s">
        <v>407</v>
      </c>
      <c r="BF747" s="1405" t="s">
        <v>407</v>
      </c>
      <c r="BG747" s="1404">
        <v>0</v>
      </c>
      <c r="BH747" s="1405" t="s">
        <v>407</v>
      </c>
      <c r="BI747" s="1405" t="s">
        <v>407</v>
      </c>
      <c r="BJ747" s="1404">
        <v>0</v>
      </c>
      <c r="BK747" s="1404">
        <v>0</v>
      </c>
      <c r="BL747" s="1404">
        <v>0</v>
      </c>
      <c r="BM747" s="1404">
        <v>0</v>
      </c>
      <c r="BN747" s="1408"/>
      <c r="BO747" s="1404">
        <v>0</v>
      </c>
      <c r="BP747" s="1405" t="s">
        <v>407</v>
      </c>
      <c r="BQ747" s="1405" t="s">
        <v>407</v>
      </c>
      <c r="BR747" s="1404">
        <v>1</v>
      </c>
      <c r="BS747" s="1405" t="s">
        <v>808</v>
      </c>
      <c r="BT747" s="1405" t="s">
        <v>407</v>
      </c>
      <c r="BU747" s="1405" t="s">
        <v>407</v>
      </c>
      <c r="BV747" s="1405" t="s">
        <v>1006</v>
      </c>
      <c r="BW747" s="1404">
        <v>0</v>
      </c>
      <c r="BX747" s="1405" t="s">
        <v>407</v>
      </c>
      <c r="BY747" s="1405" t="s">
        <v>407</v>
      </c>
      <c r="BZ747" s="1405" t="s">
        <v>407</v>
      </c>
      <c r="CA747" s="1404">
        <v>0</v>
      </c>
      <c r="CB747" s="1405" t="s">
        <v>407</v>
      </c>
      <c r="CC747" s="1405" t="s">
        <v>677</v>
      </c>
      <c r="CD747" s="1404" t="b">
        <v>0</v>
      </c>
      <c r="CE747" s="1404" t="b">
        <v>0</v>
      </c>
      <c r="CF747" s="1404" t="b">
        <v>0</v>
      </c>
      <c r="CG747" s="1404" t="b">
        <v>0</v>
      </c>
      <c r="CH747" s="1404" t="b">
        <v>0</v>
      </c>
      <c r="CI747" s="1404" t="b">
        <v>0</v>
      </c>
      <c r="CJ747" s="1404" t="b">
        <v>1</v>
      </c>
      <c r="CK747" s="1404" t="b">
        <v>0</v>
      </c>
      <c r="CL747" s="1404" t="b">
        <v>0</v>
      </c>
      <c r="CM747" s="1405" t="s">
        <v>698</v>
      </c>
      <c r="CN747" s="1408"/>
      <c r="CO747" s="1408"/>
      <c r="CP747" s="1408"/>
      <c r="CQ747" s="1404">
        <v>1</v>
      </c>
      <c r="CR747" s="1408"/>
      <c r="CS747" s="1404">
        <v>1</v>
      </c>
      <c r="CT747" s="1405" t="s">
        <v>407</v>
      </c>
      <c r="CU747" s="1408"/>
    </row>
    <row r="748" spans="1:99" hidden="1" x14ac:dyDescent="0.2">
      <c r="A748" s="1404">
        <v>2024</v>
      </c>
      <c r="B748" s="1405" t="s">
        <v>179</v>
      </c>
      <c r="C748" s="1405" t="s">
        <v>1036</v>
      </c>
      <c r="D748" s="1406">
        <v>1</v>
      </c>
      <c r="E748" s="1406">
        <v>0</v>
      </c>
      <c r="F748" s="1405" t="s">
        <v>253</v>
      </c>
      <c r="G748" s="1407" t="s">
        <v>702</v>
      </c>
      <c r="H748" s="1405" t="s">
        <v>407</v>
      </c>
      <c r="I748" s="1405" t="s">
        <v>694</v>
      </c>
      <c r="J748" s="1405" t="s">
        <v>303</v>
      </c>
      <c r="K748" s="1405" t="s">
        <v>889</v>
      </c>
      <c r="L748" s="1405" t="s">
        <v>407</v>
      </c>
      <c r="M748" s="1405" t="s">
        <v>407</v>
      </c>
      <c r="N748" s="1408"/>
      <c r="O748" s="1407">
        <v>126</v>
      </c>
      <c r="P748" s="1405" t="s">
        <v>695</v>
      </c>
      <c r="Q748" s="1405" t="s">
        <v>474</v>
      </c>
      <c r="R748" s="1409">
        <v>29275</v>
      </c>
      <c r="S748" s="1409">
        <v>22241</v>
      </c>
      <c r="T748" s="1409">
        <v>2436</v>
      </c>
      <c r="U748" s="1407">
        <v>19208</v>
      </c>
      <c r="V748" s="1405" t="s">
        <v>696</v>
      </c>
      <c r="W748" s="1405" t="s">
        <v>703</v>
      </c>
      <c r="X748" s="1405" t="s">
        <v>703</v>
      </c>
      <c r="Y748" s="1405" t="s">
        <v>407</v>
      </c>
      <c r="Z748" s="1404">
        <v>1</v>
      </c>
      <c r="AA748" s="1404">
        <v>0</v>
      </c>
      <c r="AB748" s="1408"/>
      <c r="AC748" s="1408"/>
      <c r="AD748" s="1408"/>
      <c r="AE748" s="1408"/>
      <c r="AF748" s="1408"/>
      <c r="AG748" s="1408"/>
      <c r="AH748" s="1408"/>
      <c r="AI748" s="1406">
        <v>0</v>
      </c>
      <c r="AJ748" s="1408"/>
      <c r="AK748" s="1408"/>
      <c r="AL748" s="1408"/>
      <c r="AM748" s="1408"/>
      <c r="AN748" s="1408"/>
      <c r="AO748" s="1408"/>
      <c r="AP748" s="1408"/>
      <c r="AQ748" s="1406">
        <v>670</v>
      </c>
      <c r="AR748" s="1404" t="s">
        <v>407</v>
      </c>
      <c r="AS748" s="1406">
        <v>1.8356164383561644</v>
      </c>
      <c r="AT748" s="1406">
        <v>2.2886421861656705E-2</v>
      </c>
      <c r="AU748" s="1406">
        <v>6.2702525648374529E-5</v>
      </c>
      <c r="AV748" s="1406">
        <v>4.4924013022277193E-2</v>
      </c>
      <c r="AW748" s="1406">
        <v>1.2307948773226628E-4</v>
      </c>
      <c r="AX748" s="1405" t="s">
        <v>407</v>
      </c>
      <c r="AY748" s="1404">
        <v>0</v>
      </c>
      <c r="AZ748" s="1405" t="s">
        <v>407</v>
      </c>
      <c r="BA748" s="1405" t="s">
        <v>407</v>
      </c>
      <c r="BB748" s="1408"/>
      <c r="BC748" s="1408"/>
      <c r="BD748" s="1404">
        <v>0</v>
      </c>
      <c r="BE748" s="1405" t="s">
        <v>407</v>
      </c>
      <c r="BF748" s="1405" t="s">
        <v>407</v>
      </c>
      <c r="BG748" s="1404">
        <v>0</v>
      </c>
      <c r="BH748" s="1405" t="s">
        <v>407</v>
      </c>
      <c r="BI748" s="1405" t="s">
        <v>407</v>
      </c>
      <c r="BJ748" s="1404">
        <v>0</v>
      </c>
      <c r="BK748" s="1404">
        <v>0</v>
      </c>
      <c r="BL748" s="1404">
        <v>0</v>
      </c>
      <c r="BM748" s="1404">
        <v>0</v>
      </c>
      <c r="BN748" s="1408"/>
      <c r="BO748" s="1404">
        <v>0</v>
      </c>
      <c r="BP748" s="1405" t="s">
        <v>407</v>
      </c>
      <c r="BQ748" s="1405" t="s">
        <v>407</v>
      </c>
      <c r="BR748" s="1404">
        <v>1</v>
      </c>
      <c r="BS748" s="1405" t="s">
        <v>808</v>
      </c>
      <c r="BT748" s="1405" t="s">
        <v>407</v>
      </c>
      <c r="BU748" s="1405" t="s">
        <v>407</v>
      </c>
      <c r="BV748" s="1405" t="s">
        <v>407</v>
      </c>
      <c r="BW748" s="1404">
        <v>0</v>
      </c>
      <c r="BX748" s="1405" t="s">
        <v>407</v>
      </c>
      <c r="BY748" s="1405" t="s">
        <v>407</v>
      </c>
      <c r="BZ748" s="1405" t="s">
        <v>407</v>
      </c>
      <c r="CA748" s="1404">
        <v>0</v>
      </c>
      <c r="CB748" s="1405" t="s">
        <v>407</v>
      </c>
      <c r="CC748" s="1405" t="s">
        <v>677</v>
      </c>
      <c r="CD748" s="1404" t="b">
        <v>0</v>
      </c>
      <c r="CE748" s="1404" t="b">
        <v>0</v>
      </c>
      <c r="CF748" s="1404" t="b">
        <v>0</v>
      </c>
      <c r="CG748" s="1404" t="b">
        <v>0</v>
      </c>
      <c r="CH748" s="1404" t="b">
        <v>0</v>
      </c>
      <c r="CI748" s="1404" t="b">
        <v>0</v>
      </c>
      <c r="CJ748" s="1404" t="b">
        <v>1</v>
      </c>
      <c r="CK748" s="1404" t="b">
        <v>0</v>
      </c>
      <c r="CL748" s="1404" t="b">
        <v>0</v>
      </c>
      <c r="CM748" s="1405" t="s">
        <v>698</v>
      </c>
      <c r="CN748" s="1408"/>
      <c r="CO748" s="1408"/>
      <c r="CP748" s="1408"/>
      <c r="CQ748" s="1404">
        <v>1</v>
      </c>
      <c r="CR748" s="1408"/>
      <c r="CS748" s="1404">
        <v>1</v>
      </c>
      <c r="CT748" s="1405" t="s">
        <v>407</v>
      </c>
      <c r="CU748" s="1408"/>
    </row>
    <row r="749" spans="1:99" hidden="1" x14ac:dyDescent="0.2">
      <c r="A749" s="1404">
        <v>2024</v>
      </c>
      <c r="B749" s="1405" t="s">
        <v>179</v>
      </c>
      <c r="C749" s="1405" t="s">
        <v>1007</v>
      </c>
      <c r="D749" s="1406">
        <v>1</v>
      </c>
      <c r="E749" s="1406">
        <v>0</v>
      </c>
      <c r="F749" s="1405" t="s">
        <v>253</v>
      </c>
      <c r="G749" s="1407" t="s">
        <v>702</v>
      </c>
      <c r="H749" s="1405" t="s">
        <v>407</v>
      </c>
      <c r="I749" s="1405" t="s">
        <v>694</v>
      </c>
      <c r="J749" s="1405" t="s">
        <v>303</v>
      </c>
      <c r="K749" s="1405" t="s">
        <v>836</v>
      </c>
      <c r="L749" s="1405" t="s">
        <v>407</v>
      </c>
      <c r="M749" s="1405" t="s">
        <v>407</v>
      </c>
      <c r="N749" s="1408"/>
      <c r="O749" s="1407">
        <v>126</v>
      </c>
      <c r="P749" s="1405" t="s">
        <v>695</v>
      </c>
      <c r="Q749" s="1405" t="s">
        <v>474</v>
      </c>
      <c r="R749" s="1409">
        <v>12475</v>
      </c>
      <c r="S749" s="1409">
        <v>5220</v>
      </c>
      <c r="T749" s="1409">
        <v>780</v>
      </c>
      <c r="U749" s="1407">
        <v>19208</v>
      </c>
      <c r="V749" s="1405" t="s">
        <v>696</v>
      </c>
      <c r="W749" s="1405" t="s">
        <v>703</v>
      </c>
      <c r="X749" s="1405" t="s">
        <v>703</v>
      </c>
      <c r="Y749" s="1405" t="s">
        <v>407</v>
      </c>
      <c r="Z749" s="1404">
        <v>1</v>
      </c>
      <c r="AA749" s="1404">
        <v>0</v>
      </c>
      <c r="AB749" s="1408"/>
      <c r="AC749" s="1408"/>
      <c r="AD749" s="1408"/>
      <c r="AE749" s="1408"/>
      <c r="AF749" s="1408"/>
      <c r="AG749" s="1408"/>
      <c r="AH749" s="1408"/>
      <c r="AI749" s="1406">
        <v>0</v>
      </c>
      <c r="AJ749" s="1408"/>
      <c r="AK749" s="1408"/>
      <c r="AL749" s="1408"/>
      <c r="AM749" s="1408"/>
      <c r="AN749" s="1408"/>
      <c r="AO749" s="1408"/>
      <c r="AP749" s="1408"/>
      <c r="AQ749" s="1406">
        <v>4200</v>
      </c>
      <c r="AR749" s="1404" t="s">
        <v>407</v>
      </c>
      <c r="AS749" s="1406">
        <v>11.506849315068493</v>
      </c>
      <c r="AT749" s="1406">
        <v>0.33667334669338678</v>
      </c>
      <c r="AU749" s="1406">
        <v>9.2239273066681304E-4</v>
      </c>
      <c r="AV749" s="1406">
        <v>4.4924013022277193E-2</v>
      </c>
      <c r="AW749" s="1406">
        <v>1.2307948773226628E-4</v>
      </c>
      <c r="AX749" s="1405" t="s">
        <v>407</v>
      </c>
      <c r="AY749" s="1404">
        <v>0</v>
      </c>
      <c r="AZ749" s="1405" t="s">
        <v>407</v>
      </c>
      <c r="BA749" s="1405" t="s">
        <v>407</v>
      </c>
      <c r="BB749" s="1408"/>
      <c r="BC749" s="1408"/>
      <c r="BD749" s="1404">
        <v>0</v>
      </c>
      <c r="BE749" s="1405" t="s">
        <v>407</v>
      </c>
      <c r="BF749" s="1405" t="s">
        <v>407</v>
      </c>
      <c r="BG749" s="1404">
        <v>0</v>
      </c>
      <c r="BH749" s="1405" t="s">
        <v>407</v>
      </c>
      <c r="BI749" s="1405" t="s">
        <v>407</v>
      </c>
      <c r="BJ749" s="1404">
        <v>0</v>
      </c>
      <c r="BK749" s="1404">
        <v>0</v>
      </c>
      <c r="BL749" s="1404">
        <v>0</v>
      </c>
      <c r="BM749" s="1404">
        <v>0</v>
      </c>
      <c r="BN749" s="1408"/>
      <c r="BO749" s="1404">
        <v>0</v>
      </c>
      <c r="BP749" s="1405" t="s">
        <v>407</v>
      </c>
      <c r="BQ749" s="1405" t="s">
        <v>407</v>
      </c>
      <c r="BR749" s="1404">
        <v>1</v>
      </c>
      <c r="BS749" s="1405" t="s">
        <v>751</v>
      </c>
      <c r="BT749" s="1405" t="s">
        <v>407</v>
      </c>
      <c r="BU749" s="1405" t="s">
        <v>407</v>
      </c>
      <c r="BV749" s="1405" t="s">
        <v>407</v>
      </c>
      <c r="BW749" s="1404">
        <v>0</v>
      </c>
      <c r="BX749" s="1405" t="s">
        <v>407</v>
      </c>
      <c r="BY749" s="1405" t="s">
        <v>407</v>
      </c>
      <c r="BZ749" s="1405" t="s">
        <v>407</v>
      </c>
      <c r="CA749" s="1404">
        <v>0</v>
      </c>
      <c r="CB749" s="1405" t="s">
        <v>407</v>
      </c>
      <c r="CC749" s="1405" t="s">
        <v>677</v>
      </c>
      <c r="CD749" s="1404" t="b">
        <v>0</v>
      </c>
      <c r="CE749" s="1404" t="b">
        <v>0</v>
      </c>
      <c r="CF749" s="1404" t="b">
        <v>0</v>
      </c>
      <c r="CG749" s="1404" t="b">
        <v>0</v>
      </c>
      <c r="CH749" s="1404" t="b">
        <v>0</v>
      </c>
      <c r="CI749" s="1404" t="b">
        <v>0</v>
      </c>
      <c r="CJ749" s="1404" t="b">
        <v>1</v>
      </c>
      <c r="CK749" s="1404" t="b">
        <v>0</v>
      </c>
      <c r="CL749" s="1404" t="b">
        <v>0</v>
      </c>
      <c r="CM749" s="1405" t="s">
        <v>698</v>
      </c>
      <c r="CN749" s="1408"/>
      <c r="CO749" s="1408"/>
      <c r="CP749" s="1408"/>
      <c r="CQ749" s="1404">
        <v>1</v>
      </c>
      <c r="CR749" s="1408"/>
      <c r="CS749" s="1404">
        <v>1</v>
      </c>
      <c r="CT749" s="1405" t="s">
        <v>407</v>
      </c>
      <c r="CU749" s="1408"/>
    </row>
    <row r="750" spans="1:99" hidden="1" x14ac:dyDescent="0.2">
      <c r="A750" s="1404">
        <v>2024</v>
      </c>
      <c r="B750" s="1405" t="s">
        <v>178</v>
      </c>
      <c r="C750" s="1405" t="s">
        <v>981</v>
      </c>
      <c r="D750" s="1406">
        <v>1</v>
      </c>
      <c r="E750" s="1406">
        <v>0</v>
      </c>
      <c r="F750" s="1405" t="s">
        <v>253</v>
      </c>
      <c r="G750" s="1407" t="s">
        <v>702</v>
      </c>
      <c r="H750" s="1405" t="s">
        <v>407</v>
      </c>
      <c r="I750" s="1405" t="s">
        <v>694</v>
      </c>
      <c r="J750" s="1405" t="s">
        <v>298</v>
      </c>
      <c r="K750" s="1405" t="s">
        <v>982</v>
      </c>
      <c r="L750" s="1405" t="s">
        <v>407</v>
      </c>
      <c r="M750" s="1405" t="s">
        <v>407</v>
      </c>
      <c r="N750" s="1408"/>
      <c r="O750" s="1407">
        <v>126</v>
      </c>
      <c r="P750" s="1405" t="s">
        <v>695</v>
      </c>
      <c r="Q750" s="1405" t="s">
        <v>473</v>
      </c>
      <c r="R750" s="1409">
        <v>31378</v>
      </c>
      <c r="S750" s="1409">
        <v>15132</v>
      </c>
      <c r="T750" s="1409">
        <v>2440</v>
      </c>
      <c r="U750" s="1407">
        <v>19208</v>
      </c>
      <c r="V750" s="1405" t="s">
        <v>696</v>
      </c>
      <c r="W750" s="1405" t="s">
        <v>703</v>
      </c>
      <c r="X750" s="1405" t="s">
        <v>703</v>
      </c>
      <c r="Y750" s="1405" t="s">
        <v>407</v>
      </c>
      <c r="Z750" s="1404">
        <v>1</v>
      </c>
      <c r="AA750" s="1404">
        <v>0</v>
      </c>
      <c r="AB750" s="1408"/>
      <c r="AC750" s="1408"/>
      <c r="AD750" s="1408"/>
      <c r="AE750" s="1408"/>
      <c r="AF750" s="1408"/>
      <c r="AG750" s="1408"/>
      <c r="AH750" s="1408"/>
      <c r="AI750" s="1406">
        <v>0</v>
      </c>
      <c r="AJ750" s="1408"/>
      <c r="AK750" s="1408"/>
      <c r="AL750" s="1408"/>
      <c r="AM750" s="1408"/>
      <c r="AN750" s="1408"/>
      <c r="AO750" s="1408"/>
      <c r="AP750" s="1408"/>
      <c r="AQ750" s="1406">
        <v>4860</v>
      </c>
      <c r="AR750" s="1404" t="s">
        <v>407</v>
      </c>
      <c r="AS750" s="1406">
        <v>13.315068493150685</v>
      </c>
      <c r="AT750" s="1406">
        <v>0.15488558862897572</v>
      </c>
      <c r="AU750" s="1406">
        <v>4.2434407843554994E-4</v>
      </c>
      <c r="AV750" s="1406">
        <v>4.9765164743412103E-2</v>
      </c>
      <c r="AW750" s="1406">
        <v>1.3634291710523864E-4</v>
      </c>
      <c r="AX750" s="1405" t="s">
        <v>407</v>
      </c>
      <c r="AY750" s="1404">
        <v>0</v>
      </c>
      <c r="AZ750" s="1405" t="s">
        <v>407</v>
      </c>
      <c r="BA750" s="1405" t="s">
        <v>407</v>
      </c>
      <c r="BB750" s="1408"/>
      <c r="BC750" s="1408"/>
      <c r="BD750" s="1404">
        <v>0</v>
      </c>
      <c r="BE750" s="1405" t="s">
        <v>407</v>
      </c>
      <c r="BF750" s="1405" t="s">
        <v>407</v>
      </c>
      <c r="BG750" s="1404">
        <v>0</v>
      </c>
      <c r="BH750" s="1405" t="s">
        <v>407</v>
      </c>
      <c r="BI750" s="1405" t="s">
        <v>407</v>
      </c>
      <c r="BJ750" s="1404">
        <v>0</v>
      </c>
      <c r="BK750" s="1404">
        <v>0</v>
      </c>
      <c r="BL750" s="1404">
        <v>0</v>
      </c>
      <c r="BM750" s="1404">
        <v>0</v>
      </c>
      <c r="BN750" s="1408"/>
      <c r="BO750" s="1404">
        <v>0</v>
      </c>
      <c r="BP750" s="1405" t="s">
        <v>407</v>
      </c>
      <c r="BQ750" s="1405" t="s">
        <v>407</v>
      </c>
      <c r="BR750" s="1404">
        <v>1</v>
      </c>
      <c r="BS750" s="1405" t="s">
        <v>808</v>
      </c>
      <c r="BT750" s="1405" t="s">
        <v>407</v>
      </c>
      <c r="BU750" s="1405" t="s">
        <v>407</v>
      </c>
      <c r="BV750" s="1405" t="s">
        <v>846</v>
      </c>
      <c r="BW750" s="1404">
        <v>0</v>
      </c>
      <c r="BX750" s="1405" t="s">
        <v>407</v>
      </c>
      <c r="BY750" s="1405" t="s">
        <v>407</v>
      </c>
      <c r="BZ750" s="1405" t="s">
        <v>407</v>
      </c>
      <c r="CA750" s="1404">
        <v>0</v>
      </c>
      <c r="CB750" s="1405" t="s">
        <v>407</v>
      </c>
      <c r="CC750" s="1405" t="s">
        <v>677</v>
      </c>
      <c r="CD750" s="1404" t="b">
        <v>0</v>
      </c>
      <c r="CE750" s="1404" t="b">
        <v>0</v>
      </c>
      <c r="CF750" s="1404" t="b">
        <v>0</v>
      </c>
      <c r="CG750" s="1404" t="b">
        <v>0</v>
      </c>
      <c r="CH750" s="1404" t="b">
        <v>0</v>
      </c>
      <c r="CI750" s="1404" t="b">
        <v>0</v>
      </c>
      <c r="CJ750" s="1404" t="b">
        <v>1</v>
      </c>
      <c r="CK750" s="1404" t="b">
        <v>0</v>
      </c>
      <c r="CL750" s="1404" t="b">
        <v>0</v>
      </c>
      <c r="CM750" s="1405" t="s">
        <v>698</v>
      </c>
      <c r="CN750" s="1408"/>
      <c r="CO750" s="1408"/>
      <c r="CP750" s="1408"/>
      <c r="CQ750" s="1404">
        <v>1</v>
      </c>
      <c r="CR750" s="1408"/>
      <c r="CS750" s="1404">
        <v>1</v>
      </c>
      <c r="CT750" s="1405" t="s">
        <v>407</v>
      </c>
      <c r="CU750" s="1408"/>
    </row>
    <row r="751" spans="1:99" hidden="1" x14ac:dyDescent="0.2">
      <c r="A751" s="1404">
        <v>2024</v>
      </c>
      <c r="B751" s="1405" t="s">
        <v>178</v>
      </c>
      <c r="C751" s="1405" t="s">
        <v>904</v>
      </c>
      <c r="D751" s="1406">
        <v>1</v>
      </c>
      <c r="E751" s="1406">
        <v>0</v>
      </c>
      <c r="F751" s="1405" t="s">
        <v>253</v>
      </c>
      <c r="G751" s="1407" t="s">
        <v>702</v>
      </c>
      <c r="H751" s="1405" t="s">
        <v>407</v>
      </c>
      <c r="I751" s="1405" t="s">
        <v>694</v>
      </c>
      <c r="J751" s="1405" t="s">
        <v>298</v>
      </c>
      <c r="K751" s="1405" t="s">
        <v>905</v>
      </c>
      <c r="L751" s="1405" t="s">
        <v>407</v>
      </c>
      <c r="M751" s="1405" t="s">
        <v>407</v>
      </c>
      <c r="N751" s="1408"/>
      <c r="O751" s="1407">
        <v>126</v>
      </c>
      <c r="P751" s="1405" t="s">
        <v>695</v>
      </c>
      <c r="Q751" s="1405" t="s">
        <v>473</v>
      </c>
      <c r="R751" s="1409">
        <v>7563</v>
      </c>
      <c r="S751" s="1409">
        <v>3543</v>
      </c>
      <c r="T751" s="1409">
        <v>703</v>
      </c>
      <c r="U751" s="1407">
        <v>19208</v>
      </c>
      <c r="V751" s="1405" t="s">
        <v>696</v>
      </c>
      <c r="W751" s="1405" t="s">
        <v>703</v>
      </c>
      <c r="X751" s="1405" t="s">
        <v>703</v>
      </c>
      <c r="Y751" s="1405" t="s">
        <v>407</v>
      </c>
      <c r="Z751" s="1404">
        <v>1</v>
      </c>
      <c r="AA751" s="1404">
        <v>0</v>
      </c>
      <c r="AB751" s="1408"/>
      <c r="AC751" s="1408"/>
      <c r="AD751" s="1408"/>
      <c r="AE751" s="1408"/>
      <c r="AF751" s="1408"/>
      <c r="AG751" s="1408"/>
      <c r="AH751" s="1408"/>
      <c r="AI751" s="1406">
        <v>0</v>
      </c>
      <c r="AJ751" s="1408"/>
      <c r="AK751" s="1408"/>
      <c r="AL751" s="1408"/>
      <c r="AM751" s="1408"/>
      <c r="AN751" s="1408"/>
      <c r="AO751" s="1408"/>
      <c r="AP751" s="1408"/>
      <c r="AQ751" s="1406">
        <v>24400</v>
      </c>
      <c r="AR751" s="1404" t="s">
        <v>407</v>
      </c>
      <c r="AS751" s="1406">
        <v>66.849315068493155</v>
      </c>
      <c r="AT751" s="1406">
        <v>3.2262329763321431</v>
      </c>
      <c r="AU751" s="1406">
        <v>8.8389944557045012E-3</v>
      </c>
      <c r="AV751" s="1406">
        <v>4.9765164743412103E-2</v>
      </c>
      <c r="AW751" s="1406">
        <v>1.3634291710523864E-4</v>
      </c>
      <c r="AX751" s="1405" t="s">
        <v>407</v>
      </c>
      <c r="AY751" s="1404">
        <v>0</v>
      </c>
      <c r="AZ751" s="1405" t="s">
        <v>407</v>
      </c>
      <c r="BA751" s="1405" t="s">
        <v>407</v>
      </c>
      <c r="BB751" s="1408"/>
      <c r="BC751" s="1408"/>
      <c r="BD751" s="1404">
        <v>0</v>
      </c>
      <c r="BE751" s="1405" t="s">
        <v>407</v>
      </c>
      <c r="BF751" s="1405" t="s">
        <v>407</v>
      </c>
      <c r="BG751" s="1404">
        <v>0</v>
      </c>
      <c r="BH751" s="1405" t="s">
        <v>407</v>
      </c>
      <c r="BI751" s="1405" t="s">
        <v>407</v>
      </c>
      <c r="BJ751" s="1404">
        <v>0</v>
      </c>
      <c r="BK751" s="1404">
        <v>0</v>
      </c>
      <c r="BL751" s="1404">
        <v>0</v>
      </c>
      <c r="BM751" s="1404">
        <v>0</v>
      </c>
      <c r="BN751" s="1408"/>
      <c r="BO751" s="1404">
        <v>0</v>
      </c>
      <c r="BP751" s="1405" t="s">
        <v>407</v>
      </c>
      <c r="BQ751" s="1405" t="s">
        <v>407</v>
      </c>
      <c r="BR751" s="1404">
        <v>1</v>
      </c>
      <c r="BS751" s="1405" t="s">
        <v>751</v>
      </c>
      <c r="BT751" s="1405" t="s">
        <v>407</v>
      </c>
      <c r="BU751" s="1405" t="s">
        <v>407</v>
      </c>
      <c r="BV751" s="1405" t="s">
        <v>907</v>
      </c>
      <c r="BW751" s="1404">
        <v>0</v>
      </c>
      <c r="BX751" s="1405" t="s">
        <v>407</v>
      </c>
      <c r="BY751" s="1405" t="s">
        <v>407</v>
      </c>
      <c r="BZ751" s="1405" t="s">
        <v>407</v>
      </c>
      <c r="CA751" s="1404">
        <v>0</v>
      </c>
      <c r="CB751" s="1405" t="s">
        <v>407</v>
      </c>
      <c r="CC751" s="1405" t="s">
        <v>677</v>
      </c>
      <c r="CD751" s="1404" t="b">
        <v>0</v>
      </c>
      <c r="CE751" s="1404" t="b">
        <v>0</v>
      </c>
      <c r="CF751" s="1404" t="b">
        <v>0</v>
      </c>
      <c r="CG751" s="1404" t="b">
        <v>0</v>
      </c>
      <c r="CH751" s="1404" t="b">
        <v>0</v>
      </c>
      <c r="CI751" s="1404" t="b">
        <v>0</v>
      </c>
      <c r="CJ751" s="1404" t="b">
        <v>1</v>
      </c>
      <c r="CK751" s="1404" t="b">
        <v>0</v>
      </c>
      <c r="CL751" s="1404" t="b">
        <v>0</v>
      </c>
      <c r="CM751" s="1405" t="s">
        <v>698</v>
      </c>
      <c r="CN751" s="1408"/>
      <c r="CO751" s="1408"/>
      <c r="CP751" s="1408"/>
      <c r="CQ751" s="1404">
        <v>1</v>
      </c>
      <c r="CR751" s="1408"/>
      <c r="CS751" s="1404">
        <v>1</v>
      </c>
      <c r="CT751" s="1405" t="s">
        <v>407</v>
      </c>
      <c r="CU751" s="1408"/>
    </row>
    <row r="752" spans="1:99" hidden="1" x14ac:dyDescent="0.2">
      <c r="A752" s="1404">
        <v>2024</v>
      </c>
      <c r="B752" s="1405" t="s">
        <v>185</v>
      </c>
      <c r="C752" s="1405" t="s">
        <v>798</v>
      </c>
      <c r="D752" s="1406">
        <v>1</v>
      </c>
      <c r="E752" s="1406">
        <v>0</v>
      </c>
      <c r="F752" s="1405" t="s">
        <v>253</v>
      </c>
      <c r="G752" s="1407" t="s">
        <v>702</v>
      </c>
      <c r="H752" s="1405" t="s">
        <v>407</v>
      </c>
      <c r="I752" s="1405" t="s">
        <v>694</v>
      </c>
      <c r="J752" s="1405" t="s">
        <v>328</v>
      </c>
      <c r="K752" s="1405" t="s">
        <v>799</v>
      </c>
      <c r="L752" s="1405" t="s">
        <v>407</v>
      </c>
      <c r="M752" s="1405" t="s">
        <v>407</v>
      </c>
      <c r="N752" s="1408"/>
      <c r="O752" s="1407">
        <v>126</v>
      </c>
      <c r="P752" s="1405" t="s">
        <v>695</v>
      </c>
      <c r="Q752" s="1405" t="s">
        <v>480</v>
      </c>
      <c r="R752" s="1409">
        <v>11840</v>
      </c>
      <c r="S752" s="1409">
        <v>4799</v>
      </c>
      <c r="T752" s="1409">
        <v>617</v>
      </c>
      <c r="U752" s="1407">
        <v>19208</v>
      </c>
      <c r="V752" s="1405" t="s">
        <v>696</v>
      </c>
      <c r="W752" s="1405" t="s">
        <v>703</v>
      </c>
      <c r="X752" s="1405" t="s">
        <v>703</v>
      </c>
      <c r="Y752" s="1405" t="s">
        <v>407</v>
      </c>
      <c r="Z752" s="1404">
        <v>1</v>
      </c>
      <c r="AA752" s="1404">
        <v>0</v>
      </c>
      <c r="AB752" s="1408"/>
      <c r="AC752" s="1408"/>
      <c r="AD752" s="1408"/>
      <c r="AE752" s="1408"/>
      <c r="AF752" s="1408"/>
      <c r="AG752" s="1406">
        <v>0</v>
      </c>
      <c r="AH752" s="1408"/>
      <c r="AI752" s="1406">
        <v>0</v>
      </c>
      <c r="AJ752" s="1408"/>
      <c r="AK752" s="1408"/>
      <c r="AL752" s="1408"/>
      <c r="AM752" s="1408"/>
      <c r="AN752" s="1408"/>
      <c r="AO752" s="1406">
        <v>200</v>
      </c>
      <c r="AP752" s="1408"/>
      <c r="AQ752" s="1406">
        <v>200</v>
      </c>
      <c r="AR752" s="1404" t="s">
        <v>407</v>
      </c>
      <c r="AS752" s="1406">
        <v>0.54794520547945202</v>
      </c>
      <c r="AT752" s="1406">
        <v>1.6891891891891893E-2</v>
      </c>
      <c r="AU752" s="1406">
        <v>4.6279155868196966E-5</v>
      </c>
      <c r="AV752" s="1406">
        <v>1.6698366774714923E-2</v>
      </c>
      <c r="AW752" s="1406">
        <v>4.5748950067712121E-5</v>
      </c>
      <c r="AX752" s="1405" t="s">
        <v>1141</v>
      </c>
      <c r="AY752" s="1404">
        <v>1</v>
      </c>
      <c r="AZ752" s="1405" t="s">
        <v>751</v>
      </c>
      <c r="BA752" s="1405" t="s">
        <v>407</v>
      </c>
      <c r="BB752" s="1408"/>
      <c r="BC752" s="1408"/>
      <c r="BD752" s="1404">
        <v>0</v>
      </c>
      <c r="BE752" s="1405" t="s">
        <v>407</v>
      </c>
      <c r="BF752" s="1405" t="s">
        <v>407</v>
      </c>
      <c r="BG752" s="1404">
        <v>0</v>
      </c>
      <c r="BH752" s="1405" t="s">
        <v>407</v>
      </c>
      <c r="BI752" s="1405" t="s">
        <v>407</v>
      </c>
      <c r="BJ752" s="1404">
        <v>0</v>
      </c>
      <c r="BK752" s="1404">
        <v>0</v>
      </c>
      <c r="BL752" s="1404">
        <v>0</v>
      </c>
      <c r="BM752" s="1404">
        <v>0</v>
      </c>
      <c r="BN752" s="1408"/>
      <c r="BO752" s="1404">
        <v>0</v>
      </c>
      <c r="BP752" s="1405" t="s">
        <v>407</v>
      </c>
      <c r="BQ752" s="1405" t="s">
        <v>407</v>
      </c>
      <c r="BR752" s="1404">
        <v>0</v>
      </c>
      <c r="BS752" s="1405" t="s">
        <v>407</v>
      </c>
      <c r="BT752" s="1405" t="s">
        <v>407</v>
      </c>
      <c r="BU752" s="1405" t="s">
        <v>407</v>
      </c>
      <c r="BV752" s="1405" t="s">
        <v>800</v>
      </c>
      <c r="BW752" s="1404">
        <v>0</v>
      </c>
      <c r="BX752" s="1405" t="s">
        <v>407</v>
      </c>
      <c r="BY752" s="1405" t="s">
        <v>407</v>
      </c>
      <c r="BZ752" s="1405" t="s">
        <v>407</v>
      </c>
      <c r="CA752" s="1404">
        <v>0</v>
      </c>
      <c r="CB752" s="1405" t="s">
        <v>407</v>
      </c>
      <c r="CC752" s="1405" t="s">
        <v>677</v>
      </c>
      <c r="CD752" s="1404" t="b">
        <v>0</v>
      </c>
      <c r="CE752" s="1404" t="b">
        <v>0</v>
      </c>
      <c r="CF752" s="1404" t="b">
        <v>0</v>
      </c>
      <c r="CG752" s="1404" t="b">
        <v>0</v>
      </c>
      <c r="CH752" s="1404" t="b">
        <v>0</v>
      </c>
      <c r="CI752" s="1404" t="b">
        <v>0</v>
      </c>
      <c r="CJ752" s="1404" t="b">
        <v>1</v>
      </c>
      <c r="CK752" s="1404" t="b">
        <v>0</v>
      </c>
      <c r="CL752" s="1404" t="b">
        <v>0</v>
      </c>
      <c r="CM752" s="1405" t="s">
        <v>750</v>
      </c>
      <c r="CN752" s="1408"/>
      <c r="CO752" s="1408"/>
      <c r="CP752" s="1408"/>
      <c r="CQ752" s="1404">
        <v>1</v>
      </c>
      <c r="CR752" s="1408"/>
      <c r="CS752" s="1404">
        <v>1</v>
      </c>
      <c r="CT752" s="1405" t="s">
        <v>407</v>
      </c>
      <c r="CU752" s="1408"/>
    </row>
    <row r="753" spans="1:99" hidden="1" x14ac:dyDescent="0.2">
      <c r="A753" s="1404">
        <v>2024</v>
      </c>
      <c r="B753" s="1405" t="s">
        <v>185</v>
      </c>
      <c r="C753" s="1405" t="s">
        <v>480</v>
      </c>
      <c r="D753" s="1406">
        <v>1</v>
      </c>
      <c r="E753" s="1406">
        <v>0</v>
      </c>
      <c r="F753" s="1405" t="s">
        <v>253</v>
      </c>
      <c r="G753" s="1407" t="s">
        <v>702</v>
      </c>
      <c r="H753" s="1405" t="s">
        <v>407</v>
      </c>
      <c r="I753" s="1405" t="s">
        <v>694</v>
      </c>
      <c r="J753" s="1405" t="s">
        <v>328</v>
      </c>
      <c r="K753" s="1405" t="s">
        <v>792</v>
      </c>
      <c r="L753" s="1405" t="s">
        <v>407</v>
      </c>
      <c r="M753" s="1405" t="s">
        <v>407</v>
      </c>
      <c r="N753" s="1408"/>
      <c r="O753" s="1407">
        <v>126</v>
      </c>
      <c r="P753" s="1405" t="s">
        <v>695</v>
      </c>
      <c r="Q753" s="1405" t="s">
        <v>480</v>
      </c>
      <c r="R753" s="1409">
        <v>1366155</v>
      </c>
      <c r="S753" s="1409">
        <v>777340</v>
      </c>
      <c r="T753" s="1409">
        <v>137375</v>
      </c>
      <c r="U753" s="1407">
        <v>19208</v>
      </c>
      <c r="V753" s="1405" t="s">
        <v>696</v>
      </c>
      <c r="W753" s="1405" t="s">
        <v>703</v>
      </c>
      <c r="X753" s="1405" t="s">
        <v>703</v>
      </c>
      <c r="Y753" s="1405" t="s">
        <v>407</v>
      </c>
      <c r="Z753" s="1404">
        <v>1</v>
      </c>
      <c r="AA753" s="1404">
        <v>0</v>
      </c>
      <c r="AB753" s="1408"/>
      <c r="AC753" s="1408"/>
      <c r="AD753" s="1408"/>
      <c r="AE753" s="1408"/>
      <c r="AF753" s="1408"/>
      <c r="AG753" s="1408"/>
      <c r="AH753" s="1408"/>
      <c r="AI753" s="1406">
        <v>0</v>
      </c>
      <c r="AJ753" s="1408"/>
      <c r="AK753" s="1408"/>
      <c r="AL753" s="1408"/>
      <c r="AM753" s="1408"/>
      <c r="AN753" s="1408"/>
      <c r="AO753" s="1408"/>
      <c r="AP753" s="1408"/>
      <c r="AQ753" s="1406">
        <v>46830</v>
      </c>
      <c r="AR753" s="1404" t="s">
        <v>407</v>
      </c>
      <c r="AS753" s="1406">
        <v>128.30136986301369</v>
      </c>
      <c r="AT753" s="1406">
        <v>3.4278687264622243E-2</v>
      </c>
      <c r="AU753" s="1406">
        <v>9.3914211683896549E-5</v>
      </c>
      <c r="AV753" s="1406">
        <v>1.6698366774714923E-2</v>
      </c>
      <c r="AW753" s="1406">
        <v>4.5748950067712121E-5</v>
      </c>
      <c r="AX753" s="1405" t="s">
        <v>407</v>
      </c>
      <c r="AY753" s="1404">
        <v>0</v>
      </c>
      <c r="AZ753" s="1405" t="s">
        <v>407</v>
      </c>
      <c r="BA753" s="1405" t="s">
        <v>407</v>
      </c>
      <c r="BB753" s="1408"/>
      <c r="BC753" s="1408"/>
      <c r="BD753" s="1404">
        <v>0</v>
      </c>
      <c r="BE753" s="1405" t="s">
        <v>407</v>
      </c>
      <c r="BF753" s="1405" t="s">
        <v>407</v>
      </c>
      <c r="BG753" s="1404">
        <v>0</v>
      </c>
      <c r="BH753" s="1405" t="s">
        <v>407</v>
      </c>
      <c r="BI753" s="1405" t="s">
        <v>407</v>
      </c>
      <c r="BJ753" s="1404">
        <v>0</v>
      </c>
      <c r="BK753" s="1404">
        <v>0</v>
      </c>
      <c r="BL753" s="1404">
        <v>0</v>
      </c>
      <c r="BM753" s="1404">
        <v>0</v>
      </c>
      <c r="BN753" s="1408"/>
      <c r="BO753" s="1404">
        <v>0</v>
      </c>
      <c r="BP753" s="1405" t="s">
        <v>407</v>
      </c>
      <c r="BQ753" s="1405" t="s">
        <v>407</v>
      </c>
      <c r="BR753" s="1404">
        <v>1</v>
      </c>
      <c r="BS753" s="1405" t="s">
        <v>751</v>
      </c>
      <c r="BT753" s="1405" t="s">
        <v>407</v>
      </c>
      <c r="BU753" s="1405" t="s">
        <v>407</v>
      </c>
      <c r="BV753" s="1405" t="s">
        <v>793</v>
      </c>
      <c r="BW753" s="1404">
        <v>0</v>
      </c>
      <c r="BX753" s="1405" t="s">
        <v>407</v>
      </c>
      <c r="BY753" s="1405" t="s">
        <v>407</v>
      </c>
      <c r="BZ753" s="1405" t="s">
        <v>407</v>
      </c>
      <c r="CA753" s="1404">
        <v>0</v>
      </c>
      <c r="CB753" s="1405" t="s">
        <v>407</v>
      </c>
      <c r="CC753" s="1405" t="s">
        <v>677</v>
      </c>
      <c r="CD753" s="1404" t="b">
        <v>0</v>
      </c>
      <c r="CE753" s="1404" t="b">
        <v>0</v>
      </c>
      <c r="CF753" s="1404" t="b">
        <v>0</v>
      </c>
      <c r="CG753" s="1404" t="b">
        <v>0</v>
      </c>
      <c r="CH753" s="1404" t="b">
        <v>0</v>
      </c>
      <c r="CI753" s="1404" t="b">
        <v>0</v>
      </c>
      <c r="CJ753" s="1404" t="b">
        <v>1</v>
      </c>
      <c r="CK753" s="1404" t="b">
        <v>0</v>
      </c>
      <c r="CL753" s="1404" t="b">
        <v>0</v>
      </c>
      <c r="CM753" s="1405" t="s">
        <v>698</v>
      </c>
      <c r="CN753" s="1408"/>
      <c r="CO753" s="1408"/>
      <c r="CP753" s="1408"/>
      <c r="CQ753" s="1404">
        <v>1</v>
      </c>
      <c r="CR753" s="1408"/>
      <c r="CS753" s="1404">
        <v>1</v>
      </c>
      <c r="CT753" s="1405" t="s">
        <v>407</v>
      </c>
      <c r="CU753" s="1408"/>
    </row>
    <row r="754" spans="1:99" hidden="1" x14ac:dyDescent="0.2">
      <c r="A754" s="1404">
        <v>2024</v>
      </c>
      <c r="B754" s="1405" t="s">
        <v>178</v>
      </c>
      <c r="C754" s="1405" t="s">
        <v>1205</v>
      </c>
      <c r="D754" s="1406">
        <v>1</v>
      </c>
      <c r="E754" s="1406">
        <v>0</v>
      </c>
      <c r="F754" s="1405" t="s">
        <v>253</v>
      </c>
      <c r="G754" s="1407" t="s">
        <v>702</v>
      </c>
      <c r="H754" s="1405" t="s">
        <v>407</v>
      </c>
      <c r="I754" s="1405" t="s">
        <v>694</v>
      </c>
      <c r="J754" s="1405" t="s">
        <v>298</v>
      </c>
      <c r="K754" s="1405" t="s">
        <v>1026</v>
      </c>
      <c r="L754" s="1405" t="s">
        <v>407</v>
      </c>
      <c r="M754" s="1405" t="s">
        <v>407</v>
      </c>
      <c r="N754" s="1408"/>
      <c r="O754" s="1407">
        <v>126</v>
      </c>
      <c r="P754" s="1405" t="s">
        <v>695</v>
      </c>
      <c r="Q754" s="1405" t="s">
        <v>473</v>
      </c>
      <c r="R754" s="1409">
        <v>6206</v>
      </c>
      <c r="S754" s="1409">
        <v>2585</v>
      </c>
      <c r="T754" s="1409">
        <v>350</v>
      </c>
      <c r="U754" s="1407">
        <v>19208</v>
      </c>
      <c r="V754" s="1405" t="s">
        <v>696</v>
      </c>
      <c r="W754" s="1405" t="s">
        <v>703</v>
      </c>
      <c r="X754" s="1405" t="s">
        <v>703</v>
      </c>
      <c r="Y754" s="1405" t="s">
        <v>407</v>
      </c>
      <c r="Z754" s="1404">
        <v>1</v>
      </c>
      <c r="AA754" s="1404">
        <v>0</v>
      </c>
      <c r="AB754" s="1408"/>
      <c r="AC754" s="1408"/>
      <c r="AD754" s="1408"/>
      <c r="AE754" s="1408"/>
      <c r="AF754" s="1408"/>
      <c r="AG754" s="1408"/>
      <c r="AH754" s="1408"/>
      <c r="AI754" s="1406">
        <v>0</v>
      </c>
      <c r="AJ754" s="1408"/>
      <c r="AK754" s="1408"/>
      <c r="AL754" s="1408"/>
      <c r="AM754" s="1408"/>
      <c r="AN754" s="1408"/>
      <c r="AO754" s="1408"/>
      <c r="AP754" s="1408"/>
      <c r="AQ754" s="1406">
        <v>4800</v>
      </c>
      <c r="AR754" s="1404" t="s">
        <v>407</v>
      </c>
      <c r="AS754" s="1406">
        <v>13.150684931506849</v>
      </c>
      <c r="AT754" s="1406">
        <v>0.77344505317434742</v>
      </c>
      <c r="AU754" s="1406">
        <v>2.1190275429434175E-3</v>
      </c>
      <c r="AV754" s="1406">
        <v>4.9765164743412103E-2</v>
      </c>
      <c r="AW754" s="1406">
        <v>1.3634291710523864E-4</v>
      </c>
      <c r="AX754" s="1405" t="s">
        <v>407</v>
      </c>
      <c r="AY754" s="1404">
        <v>0</v>
      </c>
      <c r="AZ754" s="1405" t="s">
        <v>407</v>
      </c>
      <c r="BA754" s="1405" t="s">
        <v>407</v>
      </c>
      <c r="BB754" s="1408"/>
      <c r="BC754" s="1408"/>
      <c r="BD754" s="1404">
        <v>0</v>
      </c>
      <c r="BE754" s="1405" t="s">
        <v>407</v>
      </c>
      <c r="BF754" s="1405" t="s">
        <v>407</v>
      </c>
      <c r="BG754" s="1404">
        <v>0</v>
      </c>
      <c r="BH754" s="1405" t="s">
        <v>407</v>
      </c>
      <c r="BI754" s="1405" t="s">
        <v>407</v>
      </c>
      <c r="BJ754" s="1404">
        <v>0</v>
      </c>
      <c r="BK754" s="1404">
        <v>0</v>
      </c>
      <c r="BL754" s="1404">
        <v>0</v>
      </c>
      <c r="BM754" s="1404">
        <v>0</v>
      </c>
      <c r="BN754" s="1408"/>
      <c r="BO754" s="1404">
        <v>0</v>
      </c>
      <c r="BP754" s="1405" t="s">
        <v>407</v>
      </c>
      <c r="BQ754" s="1405" t="s">
        <v>407</v>
      </c>
      <c r="BR754" s="1404">
        <v>1</v>
      </c>
      <c r="BS754" s="1405" t="s">
        <v>751</v>
      </c>
      <c r="BT754" s="1405" t="s">
        <v>407</v>
      </c>
      <c r="BU754" s="1405" t="s">
        <v>407</v>
      </c>
      <c r="BV754" s="1405" t="s">
        <v>770</v>
      </c>
      <c r="BW754" s="1404">
        <v>0</v>
      </c>
      <c r="BX754" s="1405" t="s">
        <v>407</v>
      </c>
      <c r="BY754" s="1405" t="s">
        <v>407</v>
      </c>
      <c r="BZ754" s="1405" t="s">
        <v>407</v>
      </c>
      <c r="CA754" s="1404">
        <v>0</v>
      </c>
      <c r="CB754" s="1405" t="s">
        <v>407</v>
      </c>
      <c r="CC754" s="1405" t="s">
        <v>677</v>
      </c>
      <c r="CD754" s="1404" t="b">
        <v>0</v>
      </c>
      <c r="CE754" s="1404" t="b">
        <v>0</v>
      </c>
      <c r="CF754" s="1404" t="b">
        <v>0</v>
      </c>
      <c r="CG754" s="1404" t="b">
        <v>0</v>
      </c>
      <c r="CH754" s="1404" t="b">
        <v>0</v>
      </c>
      <c r="CI754" s="1404" t="b">
        <v>0</v>
      </c>
      <c r="CJ754" s="1404" t="b">
        <v>1</v>
      </c>
      <c r="CK754" s="1404" t="b">
        <v>0</v>
      </c>
      <c r="CL754" s="1404" t="b">
        <v>0</v>
      </c>
      <c r="CM754" s="1405" t="s">
        <v>698</v>
      </c>
      <c r="CN754" s="1408"/>
      <c r="CO754" s="1408"/>
      <c r="CP754" s="1408"/>
      <c r="CQ754" s="1404">
        <v>1</v>
      </c>
      <c r="CR754" s="1408"/>
      <c r="CS754" s="1404">
        <v>1</v>
      </c>
      <c r="CT754" s="1405" t="s">
        <v>407</v>
      </c>
      <c r="CU754" s="1408"/>
    </row>
    <row r="755" spans="1:99" hidden="1" x14ac:dyDescent="0.2">
      <c r="A755" s="1404">
        <v>2024</v>
      </c>
      <c r="B755" s="1405" t="s">
        <v>178</v>
      </c>
      <c r="C755" s="1405" t="s">
        <v>969</v>
      </c>
      <c r="D755" s="1406">
        <v>1</v>
      </c>
      <c r="E755" s="1406">
        <v>0</v>
      </c>
      <c r="F755" s="1405" t="s">
        <v>253</v>
      </c>
      <c r="G755" s="1407" t="s">
        <v>702</v>
      </c>
      <c r="H755" s="1405" t="s">
        <v>407</v>
      </c>
      <c r="I755" s="1405" t="s">
        <v>694</v>
      </c>
      <c r="J755" s="1405" t="s">
        <v>298</v>
      </c>
      <c r="K755" s="1405" t="s">
        <v>970</v>
      </c>
      <c r="L755" s="1405" t="s">
        <v>407</v>
      </c>
      <c r="M755" s="1405" t="s">
        <v>407</v>
      </c>
      <c r="N755" s="1408"/>
      <c r="O755" s="1407">
        <v>126</v>
      </c>
      <c r="P755" s="1405" t="s">
        <v>695</v>
      </c>
      <c r="Q755" s="1405" t="s">
        <v>473</v>
      </c>
      <c r="R755" s="1409">
        <v>25586</v>
      </c>
      <c r="S755" s="1409">
        <v>11819</v>
      </c>
      <c r="T755" s="1409">
        <v>1268</v>
      </c>
      <c r="U755" s="1407">
        <v>19208</v>
      </c>
      <c r="V755" s="1405" t="s">
        <v>696</v>
      </c>
      <c r="W755" s="1405" t="s">
        <v>703</v>
      </c>
      <c r="X755" s="1405" t="s">
        <v>703</v>
      </c>
      <c r="Y755" s="1405" t="s">
        <v>407</v>
      </c>
      <c r="Z755" s="1404">
        <v>1</v>
      </c>
      <c r="AA755" s="1404">
        <v>0</v>
      </c>
      <c r="AB755" s="1408"/>
      <c r="AC755" s="1408"/>
      <c r="AD755" s="1408"/>
      <c r="AE755" s="1408"/>
      <c r="AF755" s="1408"/>
      <c r="AG755" s="1408"/>
      <c r="AH755" s="1408"/>
      <c r="AI755" s="1406">
        <v>0</v>
      </c>
      <c r="AJ755" s="1408"/>
      <c r="AK755" s="1408"/>
      <c r="AL755" s="1408"/>
      <c r="AM755" s="1408"/>
      <c r="AN755" s="1408"/>
      <c r="AO755" s="1408"/>
      <c r="AP755" s="1408"/>
      <c r="AQ755" s="1406">
        <v>13350</v>
      </c>
      <c r="AR755" s="1404" t="s">
        <v>407</v>
      </c>
      <c r="AS755" s="1406">
        <v>36.575342465753423</v>
      </c>
      <c r="AT755" s="1406">
        <v>0.52176971781442971</v>
      </c>
      <c r="AU755" s="1406">
        <v>1.429506076203917E-3</v>
      </c>
      <c r="AV755" s="1406">
        <v>4.9765164743412103E-2</v>
      </c>
      <c r="AW755" s="1406">
        <v>1.3634291710523864E-4</v>
      </c>
      <c r="AX755" s="1405" t="s">
        <v>407</v>
      </c>
      <c r="AY755" s="1404">
        <v>0</v>
      </c>
      <c r="AZ755" s="1405" t="s">
        <v>407</v>
      </c>
      <c r="BA755" s="1405" t="s">
        <v>407</v>
      </c>
      <c r="BB755" s="1408"/>
      <c r="BC755" s="1408"/>
      <c r="BD755" s="1404">
        <v>0</v>
      </c>
      <c r="BE755" s="1405" t="s">
        <v>407</v>
      </c>
      <c r="BF755" s="1405" t="s">
        <v>407</v>
      </c>
      <c r="BG755" s="1404">
        <v>0</v>
      </c>
      <c r="BH755" s="1405" t="s">
        <v>407</v>
      </c>
      <c r="BI755" s="1405" t="s">
        <v>407</v>
      </c>
      <c r="BJ755" s="1404">
        <v>0</v>
      </c>
      <c r="BK755" s="1404">
        <v>0</v>
      </c>
      <c r="BL755" s="1404">
        <v>0</v>
      </c>
      <c r="BM755" s="1404">
        <v>0</v>
      </c>
      <c r="BN755" s="1408"/>
      <c r="BO755" s="1404">
        <v>0</v>
      </c>
      <c r="BP755" s="1405" t="s">
        <v>407</v>
      </c>
      <c r="BQ755" s="1405" t="s">
        <v>407</v>
      </c>
      <c r="BR755" s="1404">
        <v>1</v>
      </c>
      <c r="BS755" s="1405" t="s">
        <v>713</v>
      </c>
      <c r="BT755" s="1405" t="s">
        <v>407</v>
      </c>
      <c r="BU755" s="1405" t="s">
        <v>407</v>
      </c>
      <c r="BV755" s="1405" t="s">
        <v>1430</v>
      </c>
      <c r="BW755" s="1404">
        <v>0</v>
      </c>
      <c r="BX755" s="1405" t="s">
        <v>407</v>
      </c>
      <c r="BY755" s="1405" t="s">
        <v>407</v>
      </c>
      <c r="BZ755" s="1405" t="s">
        <v>407</v>
      </c>
      <c r="CA755" s="1404">
        <v>0</v>
      </c>
      <c r="CB755" s="1405" t="s">
        <v>407</v>
      </c>
      <c r="CC755" s="1405" t="s">
        <v>677</v>
      </c>
      <c r="CD755" s="1404" t="b">
        <v>0</v>
      </c>
      <c r="CE755" s="1404" t="b">
        <v>0</v>
      </c>
      <c r="CF755" s="1404" t="b">
        <v>0</v>
      </c>
      <c r="CG755" s="1404" t="b">
        <v>0</v>
      </c>
      <c r="CH755" s="1404" t="b">
        <v>0</v>
      </c>
      <c r="CI755" s="1404" t="b">
        <v>0</v>
      </c>
      <c r="CJ755" s="1404" t="b">
        <v>1</v>
      </c>
      <c r="CK755" s="1404" t="b">
        <v>0</v>
      </c>
      <c r="CL755" s="1404" t="b">
        <v>0</v>
      </c>
      <c r="CM755" s="1405" t="s">
        <v>698</v>
      </c>
      <c r="CN755" s="1408"/>
      <c r="CO755" s="1408"/>
      <c r="CP755" s="1408"/>
      <c r="CQ755" s="1404">
        <v>1</v>
      </c>
      <c r="CR755" s="1408"/>
      <c r="CS755" s="1404">
        <v>1</v>
      </c>
      <c r="CT755" s="1405" t="s">
        <v>407</v>
      </c>
      <c r="CU755" s="1408"/>
    </row>
    <row r="756" spans="1:99" hidden="1" x14ac:dyDescent="0.2">
      <c r="A756" s="1404">
        <v>2024</v>
      </c>
      <c r="B756" s="1405" t="s">
        <v>185</v>
      </c>
      <c r="C756" s="1405" t="s">
        <v>809</v>
      </c>
      <c r="D756" s="1406">
        <v>1</v>
      </c>
      <c r="E756" s="1406">
        <v>0</v>
      </c>
      <c r="F756" s="1405" t="s">
        <v>253</v>
      </c>
      <c r="G756" s="1407" t="s">
        <v>702</v>
      </c>
      <c r="H756" s="1405" t="s">
        <v>407</v>
      </c>
      <c r="I756" s="1405" t="s">
        <v>694</v>
      </c>
      <c r="J756" s="1405" t="s">
        <v>328</v>
      </c>
      <c r="K756" s="1405" t="s">
        <v>810</v>
      </c>
      <c r="L756" s="1405" t="s">
        <v>407</v>
      </c>
      <c r="M756" s="1405" t="s">
        <v>407</v>
      </c>
      <c r="N756" s="1408"/>
      <c r="O756" s="1407">
        <v>126</v>
      </c>
      <c r="P756" s="1405" t="s">
        <v>695</v>
      </c>
      <c r="Q756" s="1405" t="s">
        <v>480</v>
      </c>
      <c r="R756" s="1409">
        <v>40028</v>
      </c>
      <c r="S756" s="1409">
        <v>17674</v>
      </c>
      <c r="T756" s="1409">
        <v>1310</v>
      </c>
      <c r="U756" s="1407">
        <v>19208</v>
      </c>
      <c r="V756" s="1405" t="s">
        <v>696</v>
      </c>
      <c r="W756" s="1405" t="s">
        <v>703</v>
      </c>
      <c r="X756" s="1405" t="s">
        <v>703</v>
      </c>
      <c r="Y756" s="1405" t="s">
        <v>407</v>
      </c>
      <c r="Z756" s="1404">
        <v>1</v>
      </c>
      <c r="AA756" s="1404">
        <v>0</v>
      </c>
      <c r="AB756" s="1408"/>
      <c r="AC756" s="1408"/>
      <c r="AD756" s="1408"/>
      <c r="AE756" s="1408"/>
      <c r="AF756" s="1408"/>
      <c r="AG756" s="1408"/>
      <c r="AH756" s="1408"/>
      <c r="AI756" s="1406">
        <v>0</v>
      </c>
      <c r="AJ756" s="1408"/>
      <c r="AK756" s="1408"/>
      <c r="AL756" s="1408"/>
      <c r="AM756" s="1408"/>
      <c r="AN756" s="1408"/>
      <c r="AO756" s="1408"/>
      <c r="AP756" s="1408"/>
      <c r="AQ756" s="1406">
        <v>7200</v>
      </c>
      <c r="AR756" s="1404" t="s">
        <v>407</v>
      </c>
      <c r="AS756" s="1406">
        <v>19.726027397260275</v>
      </c>
      <c r="AT756" s="1406">
        <v>0.17987408813830319</v>
      </c>
      <c r="AU756" s="1406">
        <v>4.9280572092685806E-4</v>
      </c>
      <c r="AV756" s="1406">
        <v>1.6698366774714923E-2</v>
      </c>
      <c r="AW756" s="1406">
        <v>4.5748950067712121E-5</v>
      </c>
      <c r="AX756" s="1405" t="s">
        <v>407</v>
      </c>
      <c r="AY756" s="1404">
        <v>0</v>
      </c>
      <c r="AZ756" s="1405" t="s">
        <v>407</v>
      </c>
      <c r="BA756" s="1405" t="s">
        <v>407</v>
      </c>
      <c r="BB756" s="1408"/>
      <c r="BC756" s="1408"/>
      <c r="BD756" s="1404">
        <v>0</v>
      </c>
      <c r="BE756" s="1405" t="s">
        <v>407</v>
      </c>
      <c r="BF756" s="1405" t="s">
        <v>407</v>
      </c>
      <c r="BG756" s="1404">
        <v>0</v>
      </c>
      <c r="BH756" s="1405" t="s">
        <v>407</v>
      </c>
      <c r="BI756" s="1405" t="s">
        <v>407</v>
      </c>
      <c r="BJ756" s="1404">
        <v>0</v>
      </c>
      <c r="BK756" s="1404">
        <v>0</v>
      </c>
      <c r="BL756" s="1404">
        <v>0</v>
      </c>
      <c r="BM756" s="1404">
        <v>0</v>
      </c>
      <c r="BN756" s="1408"/>
      <c r="BO756" s="1404">
        <v>0</v>
      </c>
      <c r="BP756" s="1405" t="s">
        <v>407</v>
      </c>
      <c r="BQ756" s="1405" t="s">
        <v>407</v>
      </c>
      <c r="BR756" s="1404">
        <v>1</v>
      </c>
      <c r="BS756" s="1405" t="s">
        <v>751</v>
      </c>
      <c r="BT756" s="1405" t="s">
        <v>407</v>
      </c>
      <c r="BU756" s="1405" t="s">
        <v>407</v>
      </c>
      <c r="BV756" s="1405" t="s">
        <v>793</v>
      </c>
      <c r="BW756" s="1404">
        <v>0</v>
      </c>
      <c r="BX756" s="1405" t="s">
        <v>407</v>
      </c>
      <c r="BY756" s="1405" t="s">
        <v>407</v>
      </c>
      <c r="BZ756" s="1405" t="s">
        <v>407</v>
      </c>
      <c r="CA756" s="1404">
        <v>0</v>
      </c>
      <c r="CB756" s="1405" t="s">
        <v>407</v>
      </c>
      <c r="CC756" s="1405" t="s">
        <v>677</v>
      </c>
      <c r="CD756" s="1404" t="b">
        <v>0</v>
      </c>
      <c r="CE756" s="1404" t="b">
        <v>0</v>
      </c>
      <c r="CF756" s="1404" t="b">
        <v>0</v>
      </c>
      <c r="CG756" s="1404" t="b">
        <v>0</v>
      </c>
      <c r="CH756" s="1404" t="b">
        <v>0</v>
      </c>
      <c r="CI756" s="1404" t="b">
        <v>0</v>
      </c>
      <c r="CJ756" s="1404" t="b">
        <v>1</v>
      </c>
      <c r="CK756" s="1404" t="b">
        <v>0</v>
      </c>
      <c r="CL756" s="1404" t="b">
        <v>0</v>
      </c>
      <c r="CM756" s="1405" t="s">
        <v>698</v>
      </c>
      <c r="CN756" s="1408"/>
      <c r="CO756" s="1408"/>
      <c r="CP756" s="1408"/>
      <c r="CQ756" s="1404">
        <v>1</v>
      </c>
      <c r="CR756" s="1408"/>
      <c r="CS756" s="1404">
        <v>1</v>
      </c>
      <c r="CT756" s="1405" t="s">
        <v>407</v>
      </c>
      <c r="CU756" s="1408"/>
    </row>
    <row r="757" spans="1:99" hidden="1" x14ac:dyDescent="0.2">
      <c r="A757" s="1404">
        <v>2024</v>
      </c>
      <c r="B757" s="1405" t="s">
        <v>178</v>
      </c>
      <c r="C757" s="1405" t="s">
        <v>958</v>
      </c>
      <c r="D757" s="1406">
        <v>1</v>
      </c>
      <c r="E757" s="1406">
        <v>0</v>
      </c>
      <c r="F757" s="1405" t="s">
        <v>253</v>
      </c>
      <c r="G757" s="1407" t="s">
        <v>702</v>
      </c>
      <c r="H757" s="1405" t="s">
        <v>407</v>
      </c>
      <c r="I757" s="1405" t="s">
        <v>694</v>
      </c>
      <c r="J757" s="1405" t="s">
        <v>298</v>
      </c>
      <c r="K757" s="1405" t="s">
        <v>959</v>
      </c>
      <c r="L757" s="1405" t="s">
        <v>407</v>
      </c>
      <c r="M757" s="1405" t="s">
        <v>407</v>
      </c>
      <c r="N757" s="1408"/>
      <c r="O757" s="1407">
        <v>126</v>
      </c>
      <c r="P757" s="1405" t="s">
        <v>695</v>
      </c>
      <c r="Q757" s="1405" t="s">
        <v>473</v>
      </c>
      <c r="R757" s="1409">
        <v>4979</v>
      </c>
      <c r="S757" s="1409">
        <v>2096</v>
      </c>
      <c r="T757" s="1409">
        <v>242</v>
      </c>
      <c r="U757" s="1407">
        <v>19208</v>
      </c>
      <c r="V757" s="1405" t="s">
        <v>696</v>
      </c>
      <c r="W757" s="1405" t="s">
        <v>703</v>
      </c>
      <c r="X757" s="1405" t="s">
        <v>703</v>
      </c>
      <c r="Y757" s="1405" t="s">
        <v>407</v>
      </c>
      <c r="Z757" s="1404">
        <v>1</v>
      </c>
      <c r="AA757" s="1404">
        <v>0</v>
      </c>
      <c r="AB757" s="1408"/>
      <c r="AC757" s="1408"/>
      <c r="AD757" s="1408"/>
      <c r="AE757" s="1408"/>
      <c r="AF757" s="1408"/>
      <c r="AG757" s="1408"/>
      <c r="AH757" s="1408"/>
      <c r="AI757" s="1406">
        <v>0</v>
      </c>
      <c r="AJ757" s="1408"/>
      <c r="AK757" s="1408"/>
      <c r="AL757" s="1408"/>
      <c r="AM757" s="1408"/>
      <c r="AN757" s="1408"/>
      <c r="AO757" s="1408"/>
      <c r="AP757" s="1408"/>
      <c r="AQ757" s="1406">
        <v>8080</v>
      </c>
      <c r="AR757" s="1404" t="s">
        <v>407</v>
      </c>
      <c r="AS757" s="1406">
        <v>22.136986301369863</v>
      </c>
      <c r="AT757" s="1406">
        <v>1.6228158264711789</v>
      </c>
      <c r="AU757" s="1406">
        <v>4.446070757455285E-3</v>
      </c>
      <c r="AV757" s="1406">
        <v>4.9765164743412103E-2</v>
      </c>
      <c r="AW757" s="1406">
        <v>1.3634291710523864E-4</v>
      </c>
      <c r="AX757" s="1405" t="s">
        <v>1160</v>
      </c>
      <c r="AY757" s="1404">
        <v>0</v>
      </c>
      <c r="AZ757" s="1405" t="s">
        <v>407</v>
      </c>
      <c r="BA757" s="1405" t="s">
        <v>407</v>
      </c>
      <c r="BB757" s="1408"/>
      <c r="BC757" s="1408"/>
      <c r="BD757" s="1404">
        <v>0</v>
      </c>
      <c r="BE757" s="1405" t="s">
        <v>407</v>
      </c>
      <c r="BF757" s="1405" t="s">
        <v>407</v>
      </c>
      <c r="BG757" s="1404">
        <v>0</v>
      </c>
      <c r="BH757" s="1405" t="s">
        <v>407</v>
      </c>
      <c r="BI757" s="1405" t="s">
        <v>407</v>
      </c>
      <c r="BJ757" s="1404">
        <v>0</v>
      </c>
      <c r="BK757" s="1404">
        <v>0</v>
      </c>
      <c r="BL757" s="1404">
        <v>0</v>
      </c>
      <c r="BM757" s="1404">
        <v>0</v>
      </c>
      <c r="BN757" s="1408"/>
      <c r="BO757" s="1404">
        <v>0</v>
      </c>
      <c r="BP757" s="1405" t="s">
        <v>407</v>
      </c>
      <c r="BQ757" s="1405" t="s">
        <v>407</v>
      </c>
      <c r="BR757" s="1404">
        <v>1</v>
      </c>
      <c r="BS757" s="1405" t="s">
        <v>808</v>
      </c>
      <c r="BT757" s="1405" t="s">
        <v>407</v>
      </c>
      <c r="BU757" s="1405" t="s">
        <v>407</v>
      </c>
      <c r="BV757" s="1405" t="s">
        <v>846</v>
      </c>
      <c r="BW757" s="1404">
        <v>0</v>
      </c>
      <c r="BX757" s="1405" t="s">
        <v>407</v>
      </c>
      <c r="BY757" s="1405" t="s">
        <v>407</v>
      </c>
      <c r="BZ757" s="1405" t="s">
        <v>407</v>
      </c>
      <c r="CA757" s="1404">
        <v>0</v>
      </c>
      <c r="CB757" s="1405" t="s">
        <v>407</v>
      </c>
      <c r="CC757" s="1405" t="s">
        <v>677</v>
      </c>
      <c r="CD757" s="1404" t="b">
        <v>0</v>
      </c>
      <c r="CE757" s="1404" t="b">
        <v>0</v>
      </c>
      <c r="CF757" s="1404" t="b">
        <v>0</v>
      </c>
      <c r="CG757" s="1404" t="b">
        <v>0</v>
      </c>
      <c r="CH757" s="1404" t="b">
        <v>0</v>
      </c>
      <c r="CI757" s="1404" t="b">
        <v>0</v>
      </c>
      <c r="CJ757" s="1404" t="b">
        <v>1</v>
      </c>
      <c r="CK757" s="1404" t="b">
        <v>0</v>
      </c>
      <c r="CL757" s="1404" t="b">
        <v>0</v>
      </c>
      <c r="CM757" s="1405" t="s">
        <v>698</v>
      </c>
      <c r="CN757" s="1408"/>
      <c r="CO757" s="1408"/>
      <c r="CP757" s="1408"/>
      <c r="CQ757" s="1404">
        <v>1</v>
      </c>
      <c r="CR757" s="1408"/>
      <c r="CS757" s="1404">
        <v>1</v>
      </c>
      <c r="CT757" s="1405" t="s">
        <v>407</v>
      </c>
      <c r="CU757" s="1408"/>
    </row>
    <row r="758" spans="1:99" hidden="1" x14ac:dyDescent="0.2">
      <c r="A758" s="1404">
        <v>2024</v>
      </c>
      <c r="B758" s="1405" t="s">
        <v>179</v>
      </c>
      <c r="C758" s="1405" t="s">
        <v>1061</v>
      </c>
      <c r="D758" s="1406">
        <v>1</v>
      </c>
      <c r="E758" s="1406">
        <v>0</v>
      </c>
      <c r="F758" s="1405" t="s">
        <v>253</v>
      </c>
      <c r="G758" s="1407" t="s">
        <v>702</v>
      </c>
      <c r="H758" s="1405" t="s">
        <v>407</v>
      </c>
      <c r="I758" s="1405" t="s">
        <v>694</v>
      </c>
      <c r="J758" s="1405" t="s">
        <v>303</v>
      </c>
      <c r="K758" s="1405" t="s">
        <v>1062</v>
      </c>
      <c r="L758" s="1405" t="s">
        <v>407</v>
      </c>
      <c r="M758" s="1405" t="s">
        <v>407</v>
      </c>
      <c r="N758" s="1408"/>
      <c r="O758" s="1407">
        <v>126</v>
      </c>
      <c r="P758" s="1405" t="s">
        <v>695</v>
      </c>
      <c r="Q758" s="1405" t="s">
        <v>474</v>
      </c>
      <c r="R758" s="1409">
        <v>12451</v>
      </c>
      <c r="S758" s="1409">
        <v>5130</v>
      </c>
      <c r="T758" s="1409">
        <v>691</v>
      </c>
      <c r="U758" s="1407">
        <v>19208</v>
      </c>
      <c r="V758" s="1405" t="s">
        <v>696</v>
      </c>
      <c r="W758" s="1405" t="s">
        <v>703</v>
      </c>
      <c r="X758" s="1405" t="s">
        <v>703</v>
      </c>
      <c r="Y758" s="1405" t="s">
        <v>407</v>
      </c>
      <c r="Z758" s="1404">
        <v>1</v>
      </c>
      <c r="AA758" s="1404">
        <v>0</v>
      </c>
      <c r="AB758" s="1408"/>
      <c r="AC758" s="1408"/>
      <c r="AD758" s="1408"/>
      <c r="AE758" s="1408"/>
      <c r="AF758" s="1408"/>
      <c r="AG758" s="1408"/>
      <c r="AH758" s="1408"/>
      <c r="AI758" s="1406">
        <v>0</v>
      </c>
      <c r="AJ758" s="1408"/>
      <c r="AK758" s="1408"/>
      <c r="AL758" s="1408"/>
      <c r="AM758" s="1408"/>
      <c r="AN758" s="1408"/>
      <c r="AO758" s="1408"/>
      <c r="AP758" s="1408"/>
      <c r="AQ758" s="1406">
        <v>9140</v>
      </c>
      <c r="AR758" s="1404" t="s">
        <v>407</v>
      </c>
      <c r="AS758" s="1406">
        <v>25.041095890410958</v>
      </c>
      <c r="AT758" s="1406">
        <v>0.73407758412978874</v>
      </c>
      <c r="AU758" s="1406">
        <v>2.0111714633692843E-3</v>
      </c>
      <c r="AV758" s="1406">
        <v>4.4924013022277193E-2</v>
      </c>
      <c r="AW758" s="1406">
        <v>1.2307948773226628E-4</v>
      </c>
      <c r="AX758" s="1405" t="s">
        <v>407</v>
      </c>
      <c r="AY758" s="1404">
        <v>0</v>
      </c>
      <c r="AZ758" s="1405" t="s">
        <v>407</v>
      </c>
      <c r="BA758" s="1405" t="s">
        <v>407</v>
      </c>
      <c r="BB758" s="1408"/>
      <c r="BC758" s="1408"/>
      <c r="BD758" s="1404">
        <v>0</v>
      </c>
      <c r="BE758" s="1405" t="s">
        <v>407</v>
      </c>
      <c r="BF758" s="1405" t="s">
        <v>407</v>
      </c>
      <c r="BG758" s="1404">
        <v>0</v>
      </c>
      <c r="BH758" s="1405" t="s">
        <v>407</v>
      </c>
      <c r="BI758" s="1405" t="s">
        <v>407</v>
      </c>
      <c r="BJ758" s="1404">
        <v>0</v>
      </c>
      <c r="BK758" s="1404">
        <v>0</v>
      </c>
      <c r="BL758" s="1404">
        <v>0</v>
      </c>
      <c r="BM758" s="1404">
        <v>0</v>
      </c>
      <c r="BN758" s="1408"/>
      <c r="BO758" s="1404">
        <v>0</v>
      </c>
      <c r="BP758" s="1405" t="s">
        <v>407</v>
      </c>
      <c r="BQ758" s="1405" t="s">
        <v>407</v>
      </c>
      <c r="BR758" s="1404">
        <v>1</v>
      </c>
      <c r="BS758" s="1405" t="s">
        <v>713</v>
      </c>
      <c r="BT758" s="1405" t="s">
        <v>407</v>
      </c>
      <c r="BU758" s="1405" t="s">
        <v>407</v>
      </c>
      <c r="BV758" s="1405" t="s">
        <v>407</v>
      </c>
      <c r="BW758" s="1404">
        <v>0</v>
      </c>
      <c r="BX758" s="1405" t="s">
        <v>407</v>
      </c>
      <c r="BY758" s="1405" t="s">
        <v>407</v>
      </c>
      <c r="BZ758" s="1405" t="s">
        <v>407</v>
      </c>
      <c r="CA758" s="1404">
        <v>0</v>
      </c>
      <c r="CB758" s="1405" t="s">
        <v>407</v>
      </c>
      <c r="CC758" s="1405" t="s">
        <v>677</v>
      </c>
      <c r="CD758" s="1404" t="b">
        <v>0</v>
      </c>
      <c r="CE758" s="1404" t="b">
        <v>0</v>
      </c>
      <c r="CF758" s="1404" t="b">
        <v>0</v>
      </c>
      <c r="CG758" s="1404" t="b">
        <v>0</v>
      </c>
      <c r="CH758" s="1404" t="b">
        <v>0</v>
      </c>
      <c r="CI758" s="1404" t="b">
        <v>0</v>
      </c>
      <c r="CJ758" s="1404" t="b">
        <v>1</v>
      </c>
      <c r="CK758" s="1404" t="b">
        <v>0</v>
      </c>
      <c r="CL758" s="1404" t="b">
        <v>0</v>
      </c>
      <c r="CM758" s="1405" t="s">
        <v>698</v>
      </c>
      <c r="CN758" s="1408"/>
      <c r="CO758" s="1408"/>
      <c r="CP758" s="1408"/>
      <c r="CQ758" s="1404">
        <v>1</v>
      </c>
      <c r="CR758" s="1408"/>
      <c r="CS758" s="1404">
        <v>1</v>
      </c>
      <c r="CT758" s="1405" t="s">
        <v>407</v>
      </c>
      <c r="CU758" s="1408"/>
    </row>
    <row r="759" spans="1:99" hidden="1" x14ac:dyDescent="0.2">
      <c r="A759" s="1404">
        <v>2024</v>
      </c>
      <c r="B759" s="1405" t="s">
        <v>183</v>
      </c>
      <c r="C759" s="1405" t="s">
        <v>1432</v>
      </c>
      <c r="D759" s="1406">
        <v>1</v>
      </c>
      <c r="E759" s="1406">
        <v>0</v>
      </c>
      <c r="F759" s="1405" t="s">
        <v>253</v>
      </c>
      <c r="G759" s="1407" t="s">
        <v>702</v>
      </c>
      <c r="H759" s="1405" t="s">
        <v>407</v>
      </c>
      <c r="I759" s="1405" t="s">
        <v>694</v>
      </c>
      <c r="J759" s="1405" t="s">
        <v>319</v>
      </c>
      <c r="K759" s="1405" t="s">
        <v>877</v>
      </c>
      <c r="L759" s="1405" t="s">
        <v>407</v>
      </c>
      <c r="M759" s="1405" t="s">
        <v>407</v>
      </c>
      <c r="N759" s="1408"/>
      <c r="O759" s="1407">
        <v>126</v>
      </c>
      <c r="P759" s="1405" t="s">
        <v>695</v>
      </c>
      <c r="Q759" s="1405" t="s">
        <v>478</v>
      </c>
      <c r="R759" s="1409">
        <v>1815</v>
      </c>
      <c r="S759" s="1409">
        <v>867</v>
      </c>
      <c r="T759" s="1409">
        <v>58</v>
      </c>
      <c r="U759" s="1407">
        <v>19208</v>
      </c>
      <c r="V759" s="1405" t="s">
        <v>696</v>
      </c>
      <c r="W759" s="1405" t="s">
        <v>703</v>
      </c>
      <c r="X759" s="1405" t="s">
        <v>703</v>
      </c>
      <c r="Y759" s="1405" t="s">
        <v>407</v>
      </c>
      <c r="Z759" s="1404">
        <v>1</v>
      </c>
      <c r="AA759" s="1404">
        <v>0</v>
      </c>
      <c r="AB759" s="1408"/>
      <c r="AC759" s="1408"/>
      <c r="AD759" s="1408"/>
      <c r="AE759" s="1408"/>
      <c r="AF759" s="1408"/>
      <c r="AG759" s="1406">
        <v>0</v>
      </c>
      <c r="AH759" s="1406">
        <v>42340</v>
      </c>
      <c r="AI759" s="1406">
        <v>42340</v>
      </c>
      <c r="AJ759" s="1408"/>
      <c r="AK759" s="1408"/>
      <c r="AL759" s="1408"/>
      <c r="AM759" s="1408"/>
      <c r="AN759" s="1408"/>
      <c r="AO759" s="1406">
        <v>0</v>
      </c>
      <c r="AP759" s="1406">
        <v>99700</v>
      </c>
      <c r="AQ759" s="1406">
        <v>99700</v>
      </c>
      <c r="AR759" s="1404" t="s">
        <v>407</v>
      </c>
      <c r="AS759" s="1406">
        <v>273.15068493150687</v>
      </c>
      <c r="AT759" s="1406">
        <v>54.931129476584019</v>
      </c>
      <c r="AU759" s="1406">
        <v>0.15049624514132609</v>
      </c>
      <c r="AV759" s="1406">
        <v>0.62075010739996617</v>
      </c>
      <c r="AW759" s="1406">
        <v>1.700685225753332E-3</v>
      </c>
      <c r="AX759" s="1405" t="s">
        <v>407</v>
      </c>
      <c r="AY759" s="1404">
        <v>1</v>
      </c>
      <c r="AZ759" s="1405" t="s">
        <v>749</v>
      </c>
      <c r="BA759" s="1405" t="s">
        <v>407</v>
      </c>
      <c r="BB759" s="1408"/>
      <c r="BC759" s="1408"/>
      <c r="BD759" s="1404">
        <v>0</v>
      </c>
      <c r="BE759" s="1405" t="s">
        <v>407</v>
      </c>
      <c r="BF759" s="1405" t="s">
        <v>407</v>
      </c>
      <c r="BG759" s="1404">
        <v>0</v>
      </c>
      <c r="BH759" s="1405" t="s">
        <v>407</v>
      </c>
      <c r="BI759" s="1405" t="s">
        <v>407</v>
      </c>
      <c r="BJ759" s="1404">
        <v>1</v>
      </c>
      <c r="BK759" s="1404">
        <v>0</v>
      </c>
      <c r="BL759" s="1404">
        <v>0</v>
      </c>
      <c r="BM759" s="1404">
        <v>0</v>
      </c>
      <c r="BN759" s="1408"/>
      <c r="BO759" s="1404">
        <v>0</v>
      </c>
      <c r="BP759" s="1405" t="s">
        <v>407</v>
      </c>
      <c r="BQ759" s="1405" t="s">
        <v>407</v>
      </c>
      <c r="BR759" s="1404">
        <v>0</v>
      </c>
      <c r="BS759" s="1405" t="s">
        <v>407</v>
      </c>
      <c r="BT759" s="1405" t="s">
        <v>407</v>
      </c>
      <c r="BU759" s="1405" t="s">
        <v>407</v>
      </c>
      <c r="BV759" s="1405" t="s">
        <v>407</v>
      </c>
      <c r="BW759" s="1404">
        <v>0</v>
      </c>
      <c r="BX759" s="1405" t="s">
        <v>407</v>
      </c>
      <c r="BY759" s="1405" t="s">
        <v>407</v>
      </c>
      <c r="BZ759" s="1405" t="s">
        <v>407</v>
      </c>
      <c r="CA759" s="1404">
        <v>0</v>
      </c>
      <c r="CB759" s="1405" t="s">
        <v>407</v>
      </c>
      <c r="CC759" s="1405" t="s">
        <v>677</v>
      </c>
      <c r="CD759" s="1404" t="b">
        <v>0</v>
      </c>
      <c r="CE759" s="1404" t="b">
        <v>0</v>
      </c>
      <c r="CF759" s="1404" t="b">
        <v>0</v>
      </c>
      <c r="CG759" s="1404" t="b">
        <v>0</v>
      </c>
      <c r="CH759" s="1404" t="b">
        <v>0</v>
      </c>
      <c r="CI759" s="1404" t="b">
        <v>0</v>
      </c>
      <c r="CJ759" s="1404" t="b">
        <v>1</v>
      </c>
      <c r="CK759" s="1404" t="b">
        <v>0</v>
      </c>
      <c r="CL759" s="1404" t="b">
        <v>0</v>
      </c>
      <c r="CM759" s="1405" t="s">
        <v>750</v>
      </c>
      <c r="CN759" s="1408"/>
      <c r="CO759" s="1408"/>
      <c r="CP759" s="1408"/>
      <c r="CQ759" s="1404">
        <v>1</v>
      </c>
      <c r="CR759" s="1408"/>
      <c r="CS759" s="1404">
        <v>1</v>
      </c>
      <c r="CT759" s="1405" t="s">
        <v>407</v>
      </c>
      <c r="CU759" s="1408"/>
    </row>
    <row r="760" spans="1:99" hidden="1" x14ac:dyDescent="0.2">
      <c r="A760" s="1404">
        <v>2024</v>
      </c>
      <c r="B760" s="1405" t="s">
        <v>179</v>
      </c>
      <c r="C760" s="1405" t="s">
        <v>1068</v>
      </c>
      <c r="D760" s="1406">
        <v>1</v>
      </c>
      <c r="E760" s="1406">
        <v>0</v>
      </c>
      <c r="F760" s="1405" t="s">
        <v>253</v>
      </c>
      <c r="G760" s="1407" t="s">
        <v>702</v>
      </c>
      <c r="H760" s="1405" t="s">
        <v>407</v>
      </c>
      <c r="I760" s="1405" t="s">
        <v>694</v>
      </c>
      <c r="J760" s="1405" t="s">
        <v>303</v>
      </c>
      <c r="K760" s="1405" t="s">
        <v>953</v>
      </c>
      <c r="L760" s="1405" t="s">
        <v>407</v>
      </c>
      <c r="M760" s="1405" t="s">
        <v>407</v>
      </c>
      <c r="N760" s="1408"/>
      <c r="O760" s="1407">
        <v>126</v>
      </c>
      <c r="P760" s="1405" t="s">
        <v>695</v>
      </c>
      <c r="Q760" s="1405" t="s">
        <v>474</v>
      </c>
      <c r="R760" s="1409">
        <v>3442</v>
      </c>
      <c r="S760" s="1409">
        <v>1370</v>
      </c>
      <c r="T760" s="1409">
        <v>85</v>
      </c>
      <c r="U760" s="1407">
        <v>19208</v>
      </c>
      <c r="V760" s="1405" t="s">
        <v>696</v>
      </c>
      <c r="W760" s="1405" t="s">
        <v>703</v>
      </c>
      <c r="X760" s="1405" t="s">
        <v>703</v>
      </c>
      <c r="Y760" s="1405" t="s">
        <v>407</v>
      </c>
      <c r="Z760" s="1404">
        <v>1</v>
      </c>
      <c r="AA760" s="1404">
        <v>0</v>
      </c>
      <c r="AB760" s="1408"/>
      <c r="AC760" s="1408"/>
      <c r="AD760" s="1408"/>
      <c r="AE760" s="1408"/>
      <c r="AF760" s="1408"/>
      <c r="AG760" s="1406">
        <v>0</v>
      </c>
      <c r="AH760" s="1408"/>
      <c r="AI760" s="1406">
        <v>0</v>
      </c>
      <c r="AJ760" s="1408"/>
      <c r="AK760" s="1408"/>
      <c r="AL760" s="1408"/>
      <c r="AM760" s="1408"/>
      <c r="AN760" s="1408"/>
      <c r="AO760" s="1406">
        <v>870</v>
      </c>
      <c r="AP760" s="1408"/>
      <c r="AQ760" s="1406">
        <v>870</v>
      </c>
      <c r="AR760" s="1404" t="s">
        <v>407</v>
      </c>
      <c r="AS760" s="1406">
        <v>2.3835616438356166</v>
      </c>
      <c r="AT760" s="1406">
        <v>0.25276002324230101</v>
      </c>
      <c r="AU760" s="1406">
        <v>6.924932143624685E-4</v>
      </c>
      <c r="AV760" s="1406">
        <v>4.4924013022277193E-2</v>
      </c>
      <c r="AW760" s="1406">
        <v>1.2307948773226628E-4</v>
      </c>
      <c r="AX760" s="1405" t="s">
        <v>407</v>
      </c>
      <c r="AY760" s="1404">
        <v>1</v>
      </c>
      <c r="AZ760" s="1405" t="s">
        <v>751</v>
      </c>
      <c r="BA760" s="1405" t="s">
        <v>407</v>
      </c>
      <c r="BB760" s="1408"/>
      <c r="BC760" s="1408"/>
      <c r="BD760" s="1404">
        <v>0</v>
      </c>
      <c r="BE760" s="1405" t="s">
        <v>407</v>
      </c>
      <c r="BF760" s="1405" t="s">
        <v>407</v>
      </c>
      <c r="BG760" s="1404">
        <v>0</v>
      </c>
      <c r="BH760" s="1405" t="s">
        <v>407</v>
      </c>
      <c r="BI760" s="1405" t="s">
        <v>407</v>
      </c>
      <c r="BJ760" s="1404">
        <v>0</v>
      </c>
      <c r="BK760" s="1404">
        <v>0</v>
      </c>
      <c r="BL760" s="1404">
        <v>0</v>
      </c>
      <c r="BM760" s="1404">
        <v>0</v>
      </c>
      <c r="BN760" s="1408"/>
      <c r="BO760" s="1404">
        <v>0</v>
      </c>
      <c r="BP760" s="1405" t="s">
        <v>407</v>
      </c>
      <c r="BQ760" s="1405" t="s">
        <v>407</v>
      </c>
      <c r="BR760" s="1404">
        <v>0</v>
      </c>
      <c r="BS760" s="1405" t="s">
        <v>407</v>
      </c>
      <c r="BT760" s="1405" t="s">
        <v>407</v>
      </c>
      <c r="BU760" s="1405" t="s">
        <v>407</v>
      </c>
      <c r="BV760" s="1405" t="s">
        <v>1170</v>
      </c>
      <c r="BW760" s="1404">
        <v>0</v>
      </c>
      <c r="BX760" s="1405" t="s">
        <v>407</v>
      </c>
      <c r="BY760" s="1405" t="s">
        <v>407</v>
      </c>
      <c r="BZ760" s="1405" t="s">
        <v>407</v>
      </c>
      <c r="CA760" s="1404">
        <v>0</v>
      </c>
      <c r="CB760" s="1405" t="s">
        <v>407</v>
      </c>
      <c r="CC760" s="1405" t="s">
        <v>677</v>
      </c>
      <c r="CD760" s="1404" t="b">
        <v>0</v>
      </c>
      <c r="CE760" s="1404" t="b">
        <v>0</v>
      </c>
      <c r="CF760" s="1404" t="b">
        <v>0</v>
      </c>
      <c r="CG760" s="1404" t="b">
        <v>0</v>
      </c>
      <c r="CH760" s="1404" t="b">
        <v>0</v>
      </c>
      <c r="CI760" s="1404" t="b">
        <v>0</v>
      </c>
      <c r="CJ760" s="1404" t="b">
        <v>1</v>
      </c>
      <c r="CK760" s="1404" t="b">
        <v>0</v>
      </c>
      <c r="CL760" s="1404" t="b">
        <v>0</v>
      </c>
      <c r="CM760" s="1405" t="s">
        <v>750</v>
      </c>
      <c r="CN760" s="1408"/>
      <c r="CO760" s="1408"/>
      <c r="CP760" s="1408"/>
      <c r="CQ760" s="1404">
        <v>1</v>
      </c>
      <c r="CR760" s="1408"/>
      <c r="CS760" s="1404">
        <v>1</v>
      </c>
      <c r="CT760" s="1405" t="s">
        <v>407</v>
      </c>
      <c r="CU760" s="1408"/>
    </row>
    <row r="761" spans="1:99" hidden="1" x14ac:dyDescent="0.2">
      <c r="A761" s="1404">
        <v>2024</v>
      </c>
      <c r="B761" s="1405" t="s">
        <v>183</v>
      </c>
      <c r="C761" s="1405" t="s">
        <v>1275</v>
      </c>
      <c r="D761" s="1406">
        <v>1</v>
      </c>
      <c r="E761" s="1406">
        <v>0</v>
      </c>
      <c r="F761" s="1405" t="s">
        <v>253</v>
      </c>
      <c r="G761" s="1407" t="s">
        <v>702</v>
      </c>
      <c r="H761" s="1405" t="s">
        <v>407</v>
      </c>
      <c r="I761" s="1405" t="s">
        <v>694</v>
      </c>
      <c r="J761" s="1405" t="s">
        <v>319</v>
      </c>
      <c r="K761" s="1405" t="s">
        <v>871</v>
      </c>
      <c r="L761" s="1405" t="s">
        <v>407</v>
      </c>
      <c r="M761" s="1405" t="s">
        <v>407</v>
      </c>
      <c r="N761" s="1408"/>
      <c r="O761" s="1407">
        <v>126</v>
      </c>
      <c r="P761" s="1405" t="s">
        <v>695</v>
      </c>
      <c r="Q761" s="1405" t="s">
        <v>478</v>
      </c>
      <c r="R761" s="1409">
        <v>3391</v>
      </c>
      <c r="S761" s="1409">
        <v>1626</v>
      </c>
      <c r="T761" s="1409">
        <v>170</v>
      </c>
      <c r="U761" s="1407">
        <v>19208</v>
      </c>
      <c r="V761" s="1405" t="s">
        <v>696</v>
      </c>
      <c r="W761" s="1405" t="s">
        <v>703</v>
      </c>
      <c r="X761" s="1405" t="s">
        <v>703</v>
      </c>
      <c r="Y761" s="1405" t="s">
        <v>407</v>
      </c>
      <c r="Z761" s="1404">
        <v>1</v>
      </c>
      <c r="AA761" s="1404">
        <v>0</v>
      </c>
      <c r="AB761" s="1408"/>
      <c r="AC761" s="1408"/>
      <c r="AD761" s="1408"/>
      <c r="AE761" s="1408"/>
      <c r="AF761" s="1408"/>
      <c r="AG761" s="1408"/>
      <c r="AH761" s="1406">
        <v>0</v>
      </c>
      <c r="AI761" s="1406">
        <v>0</v>
      </c>
      <c r="AJ761" s="1408"/>
      <c r="AK761" s="1408"/>
      <c r="AL761" s="1408"/>
      <c r="AM761" s="1408"/>
      <c r="AN761" s="1408"/>
      <c r="AO761" s="1408"/>
      <c r="AP761" s="1406">
        <v>0</v>
      </c>
      <c r="AQ761" s="1406">
        <v>43350</v>
      </c>
      <c r="AR761" s="1404" t="s">
        <v>407</v>
      </c>
      <c r="AS761" s="1406">
        <v>118.76712328767124</v>
      </c>
      <c r="AT761" s="1406">
        <v>12.783839575346505</v>
      </c>
      <c r="AU761" s="1406">
        <v>3.5024218014647959E-2</v>
      </c>
      <c r="AV761" s="1406">
        <v>0.62075010739996617</v>
      </c>
      <c r="AW761" s="1406">
        <v>1.700685225753332E-3</v>
      </c>
      <c r="AX761" s="1405" t="s">
        <v>407</v>
      </c>
      <c r="AY761" s="1404">
        <v>0</v>
      </c>
      <c r="AZ761" s="1405" t="s">
        <v>407</v>
      </c>
      <c r="BA761" s="1405" t="s">
        <v>407</v>
      </c>
      <c r="BB761" s="1408"/>
      <c r="BC761" s="1408"/>
      <c r="BD761" s="1404">
        <v>0</v>
      </c>
      <c r="BE761" s="1405" t="s">
        <v>407</v>
      </c>
      <c r="BF761" s="1405" t="s">
        <v>407</v>
      </c>
      <c r="BG761" s="1404">
        <v>0</v>
      </c>
      <c r="BH761" s="1405" t="s">
        <v>407</v>
      </c>
      <c r="BI761" s="1405" t="s">
        <v>407</v>
      </c>
      <c r="BJ761" s="1404">
        <v>1</v>
      </c>
      <c r="BK761" s="1404">
        <v>0</v>
      </c>
      <c r="BL761" s="1404">
        <v>0</v>
      </c>
      <c r="BM761" s="1404">
        <v>0</v>
      </c>
      <c r="BN761" s="1408"/>
      <c r="BO761" s="1404">
        <v>0</v>
      </c>
      <c r="BP761" s="1405" t="s">
        <v>407</v>
      </c>
      <c r="BQ761" s="1405" t="s">
        <v>407</v>
      </c>
      <c r="BR761" s="1404">
        <v>0</v>
      </c>
      <c r="BS761" s="1405" t="s">
        <v>407</v>
      </c>
      <c r="BT761" s="1405" t="s">
        <v>407</v>
      </c>
      <c r="BU761" s="1405" t="s">
        <v>407</v>
      </c>
      <c r="BV761" s="1405" t="s">
        <v>407</v>
      </c>
      <c r="BW761" s="1404">
        <v>0</v>
      </c>
      <c r="BX761" s="1405" t="s">
        <v>407</v>
      </c>
      <c r="BY761" s="1405" t="s">
        <v>407</v>
      </c>
      <c r="BZ761" s="1405" t="s">
        <v>407</v>
      </c>
      <c r="CA761" s="1404">
        <v>0</v>
      </c>
      <c r="CB761" s="1405" t="s">
        <v>407</v>
      </c>
      <c r="CC761" s="1405" t="s">
        <v>677</v>
      </c>
      <c r="CD761" s="1404" t="b">
        <v>0</v>
      </c>
      <c r="CE761" s="1404" t="b">
        <v>0</v>
      </c>
      <c r="CF761" s="1404" t="b">
        <v>0</v>
      </c>
      <c r="CG761" s="1404" t="b">
        <v>0</v>
      </c>
      <c r="CH761" s="1404" t="b">
        <v>0</v>
      </c>
      <c r="CI761" s="1404" t="b">
        <v>0</v>
      </c>
      <c r="CJ761" s="1404" t="b">
        <v>1</v>
      </c>
      <c r="CK761" s="1404" t="b">
        <v>0</v>
      </c>
      <c r="CL761" s="1404" t="b">
        <v>0</v>
      </c>
      <c r="CM761" s="1405" t="s">
        <v>698</v>
      </c>
      <c r="CN761" s="1408"/>
      <c r="CO761" s="1408"/>
      <c r="CP761" s="1408"/>
      <c r="CQ761" s="1404">
        <v>1</v>
      </c>
      <c r="CR761" s="1408"/>
      <c r="CS761" s="1404">
        <v>1</v>
      </c>
      <c r="CT761" s="1405" t="s">
        <v>407</v>
      </c>
      <c r="CU761" s="1408"/>
    </row>
    <row r="762" spans="1:99" hidden="1" x14ac:dyDescent="0.2">
      <c r="A762" s="1404">
        <v>2024</v>
      </c>
      <c r="B762" s="1405" t="s">
        <v>182</v>
      </c>
      <c r="C762" s="1405" t="s">
        <v>477</v>
      </c>
      <c r="D762" s="1406">
        <v>1</v>
      </c>
      <c r="E762" s="1406">
        <v>0</v>
      </c>
      <c r="F762" s="1405" t="s">
        <v>253</v>
      </c>
      <c r="G762" s="1407" t="s">
        <v>702</v>
      </c>
      <c r="H762" s="1405" t="s">
        <v>407</v>
      </c>
      <c r="I762" s="1405" t="s">
        <v>694</v>
      </c>
      <c r="J762" s="1405" t="s">
        <v>315</v>
      </c>
      <c r="K762" s="1405" t="s">
        <v>1115</v>
      </c>
      <c r="L762" s="1405" t="s">
        <v>407</v>
      </c>
      <c r="M762" s="1405" t="s">
        <v>407</v>
      </c>
      <c r="N762" s="1408"/>
      <c r="O762" s="1407">
        <v>126</v>
      </c>
      <c r="P762" s="1405" t="s">
        <v>695</v>
      </c>
      <c r="Q762" s="1405" t="s">
        <v>477</v>
      </c>
      <c r="R762" s="1409">
        <v>47268</v>
      </c>
      <c r="S762" s="1409">
        <v>23917</v>
      </c>
      <c r="T762" s="1409">
        <v>5051</v>
      </c>
      <c r="U762" s="1407">
        <v>19208</v>
      </c>
      <c r="V762" s="1405" t="s">
        <v>696</v>
      </c>
      <c r="W762" s="1405" t="s">
        <v>703</v>
      </c>
      <c r="X762" s="1405" t="s">
        <v>703</v>
      </c>
      <c r="Y762" s="1405" t="s">
        <v>407</v>
      </c>
      <c r="Z762" s="1404">
        <v>1</v>
      </c>
      <c r="AA762" s="1404">
        <v>0</v>
      </c>
      <c r="AB762" s="1408"/>
      <c r="AC762" s="1408"/>
      <c r="AD762" s="1408"/>
      <c r="AE762" s="1408"/>
      <c r="AF762" s="1408"/>
      <c r="AG762" s="1408"/>
      <c r="AH762" s="1408"/>
      <c r="AI762" s="1406">
        <v>0</v>
      </c>
      <c r="AJ762" s="1408"/>
      <c r="AK762" s="1408"/>
      <c r="AL762" s="1408"/>
      <c r="AM762" s="1408"/>
      <c r="AN762" s="1408"/>
      <c r="AO762" s="1408"/>
      <c r="AP762" s="1408"/>
      <c r="AQ762" s="1406">
        <v>440</v>
      </c>
      <c r="AR762" s="1404" t="s">
        <v>407</v>
      </c>
      <c r="AS762" s="1406">
        <v>1.2054794520547945</v>
      </c>
      <c r="AT762" s="1406">
        <v>9.308623170009309E-3</v>
      </c>
      <c r="AU762" s="1406">
        <v>2.5503077178107695E-5</v>
      </c>
      <c r="AV762" s="1406">
        <v>1.3181387880312999E-3</v>
      </c>
      <c r="AW762" s="1406">
        <v>3.6113391452912324E-6</v>
      </c>
      <c r="AX762" s="1405" t="s">
        <v>407</v>
      </c>
      <c r="AY762" s="1404">
        <v>0</v>
      </c>
      <c r="AZ762" s="1405" t="s">
        <v>407</v>
      </c>
      <c r="BA762" s="1405" t="s">
        <v>407</v>
      </c>
      <c r="BB762" s="1408"/>
      <c r="BC762" s="1408"/>
      <c r="BD762" s="1404">
        <v>0</v>
      </c>
      <c r="BE762" s="1405" t="s">
        <v>407</v>
      </c>
      <c r="BF762" s="1405" t="s">
        <v>407</v>
      </c>
      <c r="BG762" s="1404">
        <v>0</v>
      </c>
      <c r="BH762" s="1405" t="s">
        <v>407</v>
      </c>
      <c r="BI762" s="1405" t="s">
        <v>407</v>
      </c>
      <c r="BJ762" s="1404">
        <v>0</v>
      </c>
      <c r="BK762" s="1404">
        <v>0</v>
      </c>
      <c r="BL762" s="1404">
        <v>0</v>
      </c>
      <c r="BM762" s="1404">
        <v>0</v>
      </c>
      <c r="BN762" s="1408"/>
      <c r="BO762" s="1404">
        <v>0</v>
      </c>
      <c r="BP762" s="1405" t="s">
        <v>407</v>
      </c>
      <c r="BQ762" s="1405" t="s">
        <v>407</v>
      </c>
      <c r="BR762" s="1404">
        <v>1</v>
      </c>
      <c r="BS762" s="1405" t="s">
        <v>713</v>
      </c>
      <c r="BT762" s="1405" t="s">
        <v>407</v>
      </c>
      <c r="BU762" s="1405" t="s">
        <v>407</v>
      </c>
      <c r="BV762" s="1405" t="s">
        <v>1002</v>
      </c>
      <c r="BW762" s="1404">
        <v>0</v>
      </c>
      <c r="BX762" s="1405" t="s">
        <v>407</v>
      </c>
      <c r="BY762" s="1405" t="s">
        <v>407</v>
      </c>
      <c r="BZ762" s="1405" t="s">
        <v>407</v>
      </c>
      <c r="CA762" s="1404">
        <v>0</v>
      </c>
      <c r="CB762" s="1405" t="s">
        <v>407</v>
      </c>
      <c r="CC762" s="1405" t="s">
        <v>677</v>
      </c>
      <c r="CD762" s="1404" t="b">
        <v>0</v>
      </c>
      <c r="CE762" s="1404" t="b">
        <v>0</v>
      </c>
      <c r="CF762" s="1404" t="b">
        <v>0</v>
      </c>
      <c r="CG762" s="1404" t="b">
        <v>0</v>
      </c>
      <c r="CH762" s="1404" t="b">
        <v>0</v>
      </c>
      <c r="CI762" s="1404" t="b">
        <v>0</v>
      </c>
      <c r="CJ762" s="1404" t="b">
        <v>1</v>
      </c>
      <c r="CK762" s="1404" t="b">
        <v>0</v>
      </c>
      <c r="CL762" s="1404" t="b">
        <v>0</v>
      </c>
      <c r="CM762" s="1405" t="s">
        <v>698</v>
      </c>
      <c r="CN762" s="1408"/>
      <c r="CO762" s="1408"/>
      <c r="CP762" s="1408"/>
      <c r="CQ762" s="1404">
        <v>1</v>
      </c>
      <c r="CR762" s="1408"/>
      <c r="CS762" s="1404">
        <v>1</v>
      </c>
      <c r="CT762" s="1405" t="s">
        <v>407</v>
      </c>
      <c r="CU762" s="1408"/>
    </row>
    <row r="763" spans="1:99" hidden="1" x14ac:dyDescent="0.2">
      <c r="A763" s="1404">
        <v>2024</v>
      </c>
      <c r="B763" s="1405" t="s">
        <v>179</v>
      </c>
      <c r="C763" s="1405" t="s">
        <v>1054</v>
      </c>
      <c r="D763" s="1406">
        <v>1</v>
      </c>
      <c r="E763" s="1406">
        <v>0</v>
      </c>
      <c r="F763" s="1405" t="s">
        <v>253</v>
      </c>
      <c r="G763" s="1407" t="s">
        <v>702</v>
      </c>
      <c r="H763" s="1405" t="s">
        <v>407</v>
      </c>
      <c r="I763" s="1405" t="s">
        <v>694</v>
      </c>
      <c r="J763" s="1405" t="s">
        <v>303</v>
      </c>
      <c r="K763" s="1405" t="s">
        <v>1055</v>
      </c>
      <c r="L763" s="1405" t="s">
        <v>407</v>
      </c>
      <c r="M763" s="1405" t="s">
        <v>407</v>
      </c>
      <c r="N763" s="1408"/>
      <c r="O763" s="1407">
        <v>126</v>
      </c>
      <c r="P763" s="1405" t="s">
        <v>695</v>
      </c>
      <c r="Q763" s="1405" t="s">
        <v>474</v>
      </c>
      <c r="R763" s="1409">
        <v>12720</v>
      </c>
      <c r="S763" s="1409">
        <v>5423</v>
      </c>
      <c r="T763" s="1409">
        <v>620</v>
      </c>
      <c r="U763" s="1407">
        <v>19208</v>
      </c>
      <c r="V763" s="1405" t="s">
        <v>696</v>
      </c>
      <c r="W763" s="1405" t="s">
        <v>703</v>
      </c>
      <c r="X763" s="1405" t="s">
        <v>703</v>
      </c>
      <c r="Y763" s="1405" t="s">
        <v>407</v>
      </c>
      <c r="Z763" s="1404">
        <v>1</v>
      </c>
      <c r="AA763" s="1404">
        <v>0</v>
      </c>
      <c r="AB763" s="1408"/>
      <c r="AC763" s="1408"/>
      <c r="AD763" s="1408"/>
      <c r="AE763" s="1408"/>
      <c r="AF763" s="1408"/>
      <c r="AG763" s="1406">
        <v>0</v>
      </c>
      <c r="AH763" s="1408"/>
      <c r="AI763" s="1406">
        <v>0</v>
      </c>
      <c r="AJ763" s="1408"/>
      <c r="AK763" s="1408"/>
      <c r="AL763" s="1408"/>
      <c r="AM763" s="1408"/>
      <c r="AN763" s="1408"/>
      <c r="AO763" s="1406">
        <v>1400</v>
      </c>
      <c r="AP763" s="1408"/>
      <c r="AQ763" s="1406">
        <v>1400</v>
      </c>
      <c r="AR763" s="1404" t="s">
        <v>407</v>
      </c>
      <c r="AS763" s="1406">
        <v>3.8356164383561642</v>
      </c>
      <c r="AT763" s="1406">
        <v>0.11006289308176101</v>
      </c>
      <c r="AU763" s="1406">
        <v>3.0154217282674247E-4</v>
      </c>
      <c r="AV763" s="1406">
        <v>4.4924013022277193E-2</v>
      </c>
      <c r="AW763" s="1406">
        <v>1.2307948773226628E-4</v>
      </c>
      <c r="AX763" s="1405" t="s">
        <v>407</v>
      </c>
      <c r="AY763" s="1404">
        <v>1</v>
      </c>
      <c r="AZ763" s="1405" t="s">
        <v>751</v>
      </c>
      <c r="BA763" s="1405" t="s">
        <v>407</v>
      </c>
      <c r="BB763" s="1408"/>
      <c r="BC763" s="1408"/>
      <c r="BD763" s="1404">
        <v>0</v>
      </c>
      <c r="BE763" s="1405" t="s">
        <v>407</v>
      </c>
      <c r="BF763" s="1405" t="s">
        <v>407</v>
      </c>
      <c r="BG763" s="1404">
        <v>0</v>
      </c>
      <c r="BH763" s="1405" t="s">
        <v>407</v>
      </c>
      <c r="BI763" s="1405" t="s">
        <v>407</v>
      </c>
      <c r="BJ763" s="1404">
        <v>0</v>
      </c>
      <c r="BK763" s="1404">
        <v>0</v>
      </c>
      <c r="BL763" s="1404">
        <v>0</v>
      </c>
      <c r="BM763" s="1404">
        <v>0</v>
      </c>
      <c r="BN763" s="1408"/>
      <c r="BO763" s="1404">
        <v>0</v>
      </c>
      <c r="BP763" s="1405" t="s">
        <v>407</v>
      </c>
      <c r="BQ763" s="1405" t="s">
        <v>407</v>
      </c>
      <c r="BR763" s="1404">
        <v>0</v>
      </c>
      <c r="BS763" s="1405" t="s">
        <v>407</v>
      </c>
      <c r="BT763" s="1405" t="s">
        <v>407</v>
      </c>
      <c r="BU763" s="1405" t="s">
        <v>407</v>
      </c>
      <c r="BV763" s="1405" t="s">
        <v>1170</v>
      </c>
      <c r="BW763" s="1404">
        <v>0</v>
      </c>
      <c r="BX763" s="1405" t="s">
        <v>407</v>
      </c>
      <c r="BY763" s="1405" t="s">
        <v>407</v>
      </c>
      <c r="BZ763" s="1405" t="s">
        <v>407</v>
      </c>
      <c r="CA763" s="1404">
        <v>0</v>
      </c>
      <c r="CB763" s="1405" t="s">
        <v>407</v>
      </c>
      <c r="CC763" s="1405" t="s">
        <v>677</v>
      </c>
      <c r="CD763" s="1404" t="b">
        <v>0</v>
      </c>
      <c r="CE763" s="1404" t="b">
        <v>0</v>
      </c>
      <c r="CF763" s="1404" t="b">
        <v>0</v>
      </c>
      <c r="CG763" s="1404" t="b">
        <v>0</v>
      </c>
      <c r="CH763" s="1404" t="b">
        <v>0</v>
      </c>
      <c r="CI763" s="1404" t="b">
        <v>0</v>
      </c>
      <c r="CJ763" s="1404" t="b">
        <v>1</v>
      </c>
      <c r="CK763" s="1404" t="b">
        <v>0</v>
      </c>
      <c r="CL763" s="1404" t="b">
        <v>0</v>
      </c>
      <c r="CM763" s="1405" t="s">
        <v>750</v>
      </c>
      <c r="CN763" s="1408"/>
      <c r="CO763" s="1408"/>
      <c r="CP763" s="1408"/>
      <c r="CQ763" s="1404">
        <v>1</v>
      </c>
      <c r="CR763" s="1408"/>
      <c r="CS763" s="1404">
        <v>1</v>
      </c>
      <c r="CT763" s="1405" t="s">
        <v>407</v>
      </c>
      <c r="CU763" s="1408"/>
    </row>
    <row r="764" spans="1:99" hidden="1" x14ac:dyDescent="0.2">
      <c r="A764" s="1404">
        <v>2024</v>
      </c>
      <c r="B764" s="1405" t="s">
        <v>181</v>
      </c>
      <c r="C764" s="1405" t="s">
        <v>476</v>
      </c>
      <c r="D764" s="1406">
        <v>1</v>
      </c>
      <c r="E764" s="1406">
        <v>0</v>
      </c>
      <c r="F764" s="1405" t="s">
        <v>253</v>
      </c>
      <c r="G764" s="1407" t="s">
        <v>702</v>
      </c>
      <c r="H764" s="1405" t="s">
        <v>407</v>
      </c>
      <c r="I764" s="1405" t="s">
        <v>694</v>
      </c>
      <c r="J764" s="1405" t="s">
        <v>312</v>
      </c>
      <c r="K764" s="1405" t="s">
        <v>779</v>
      </c>
      <c r="L764" s="1405" t="s">
        <v>407</v>
      </c>
      <c r="M764" s="1405" t="s">
        <v>407</v>
      </c>
      <c r="N764" s="1408"/>
      <c r="O764" s="1407">
        <v>126</v>
      </c>
      <c r="P764" s="1405" t="s">
        <v>695</v>
      </c>
      <c r="Q764" s="1405" t="s">
        <v>476</v>
      </c>
      <c r="R764" s="1409">
        <v>71062</v>
      </c>
      <c r="S764" s="1409">
        <v>36428</v>
      </c>
      <c r="T764" s="1409">
        <v>4712</v>
      </c>
      <c r="U764" s="1407">
        <v>19208</v>
      </c>
      <c r="V764" s="1405" t="s">
        <v>696</v>
      </c>
      <c r="W764" s="1405" t="s">
        <v>703</v>
      </c>
      <c r="X764" s="1405" t="s">
        <v>703</v>
      </c>
      <c r="Y764" s="1405" t="s">
        <v>407</v>
      </c>
      <c r="Z764" s="1404">
        <v>1</v>
      </c>
      <c r="AA764" s="1404">
        <v>0</v>
      </c>
      <c r="AB764" s="1408"/>
      <c r="AC764" s="1408"/>
      <c r="AD764" s="1408"/>
      <c r="AE764" s="1408"/>
      <c r="AF764" s="1408"/>
      <c r="AG764" s="1406">
        <v>0</v>
      </c>
      <c r="AH764" s="1408"/>
      <c r="AI764" s="1406">
        <v>0</v>
      </c>
      <c r="AJ764" s="1408"/>
      <c r="AK764" s="1408"/>
      <c r="AL764" s="1408"/>
      <c r="AM764" s="1408"/>
      <c r="AN764" s="1408"/>
      <c r="AO764" s="1406">
        <v>0</v>
      </c>
      <c r="AP764" s="1408"/>
      <c r="AQ764" s="1406">
        <v>280</v>
      </c>
      <c r="AR764" s="1404" t="s">
        <v>407</v>
      </c>
      <c r="AS764" s="1406">
        <v>0.76712328767123283</v>
      </c>
      <c r="AT764" s="1406">
        <v>3.9402212152768006E-3</v>
      </c>
      <c r="AU764" s="1406">
        <v>1.0795126617196714E-5</v>
      </c>
      <c r="AV764" s="1406">
        <v>7.9097162389299284E-4</v>
      </c>
      <c r="AW764" s="1406">
        <v>2.1670455449123093E-6</v>
      </c>
      <c r="AX764" s="1405" t="s">
        <v>407</v>
      </c>
      <c r="AY764" s="1404">
        <v>1</v>
      </c>
      <c r="AZ764" s="1405" t="s">
        <v>749</v>
      </c>
      <c r="BA764" s="1405" t="s">
        <v>407</v>
      </c>
      <c r="BB764" s="1408"/>
      <c r="BC764" s="1408"/>
      <c r="BD764" s="1404">
        <v>0</v>
      </c>
      <c r="BE764" s="1405" t="s">
        <v>407</v>
      </c>
      <c r="BF764" s="1405" t="s">
        <v>407</v>
      </c>
      <c r="BG764" s="1404">
        <v>0</v>
      </c>
      <c r="BH764" s="1405" t="s">
        <v>407</v>
      </c>
      <c r="BI764" s="1405" t="s">
        <v>407</v>
      </c>
      <c r="BJ764" s="1404">
        <v>0</v>
      </c>
      <c r="BK764" s="1404">
        <v>0</v>
      </c>
      <c r="BL764" s="1404">
        <v>0</v>
      </c>
      <c r="BM764" s="1404">
        <v>0</v>
      </c>
      <c r="BN764" s="1408"/>
      <c r="BO764" s="1404">
        <v>0</v>
      </c>
      <c r="BP764" s="1405" t="s">
        <v>407</v>
      </c>
      <c r="BQ764" s="1405" t="s">
        <v>407</v>
      </c>
      <c r="BR764" s="1404">
        <v>0</v>
      </c>
      <c r="BS764" s="1405" t="s">
        <v>407</v>
      </c>
      <c r="BT764" s="1405" t="s">
        <v>407</v>
      </c>
      <c r="BU764" s="1405" t="s">
        <v>407</v>
      </c>
      <c r="BV764" s="1405" t="s">
        <v>407</v>
      </c>
      <c r="BW764" s="1404">
        <v>0</v>
      </c>
      <c r="BX764" s="1405" t="s">
        <v>407</v>
      </c>
      <c r="BY764" s="1405" t="s">
        <v>407</v>
      </c>
      <c r="BZ764" s="1405" t="s">
        <v>407</v>
      </c>
      <c r="CA764" s="1404">
        <v>0</v>
      </c>
      <c r="CB764" s="1405" t="s">
        <v>407</v>
      </c>
      <c r="CC764" s="1405" t="s">
        <v>677</v>
      </c>
      <c r="CD764" s="1404" t="b">
        <v>0</v>
      </c>
      <c r="CE764" s="1404" t="b">
        <v>0</v>
      </c>
      <c r="CF764" s="1404" t="b">
        <v>0</v>
      </c>
      <c r="CG764" s="1404" t="b">
        <v>0</v>
      </c>
      <c r="CH764" s="1404" t="b">
        <v>0</v>
      </c>
      <c r="CI764" s="1404" t="b">
        <v>0</v>
      </c>
      <c r="CJ764" s="1404" t="b">
        <v>1</v>
      </c>
      <c r="CK764" s="1404" t="b">
        <v>0</v>
      </c>
      <c r="CL764" s="1404" t="b">
        <v>0</v>
      </c>
      <c r="CM764" s="1405" t="s">
        <v>750</v>
      </c>
      <c r="CN764" s="1408"/>
      <c r="CO764" s="1408"/>
      <c r="CP764" s="1408"/>
      <c r="CQ764" s="1404">
        <v>1</v>
      </c>
      <c r="CR764" s="1408"/>
      <c r="CS764" s="1404">
        <v>1</v>
      </c>
      <c r="CT764" s="1405" t="s">
        <v>407</v>
      </c>
      <c r="CU764" s="1408"/>
    </row>
    <row r="765" spans="1:99" hidden="1" x14ac:dyDescent="0.2">
      <c r="A765" s="1404">
        <v>2024</v>
      </c>
      <c r="B765" s="1405" t="s">
        <v>187</v>
      </c>
      <c r="C765" s="1405" t="s">
        <v>1433</v>
      </c>
      <c r="D765" s="1406">
        <v>1</v>
      </c>
      <c r="E765" s="1406">
        <v>0</v>
      </c>
      <c r="F765" s="1405" t="s">
        <v>253</v>
      </c>
      <c r="G765" s="1407" t="s">
        <v>702</v>
      </c>
      <c r="H765" s="1405" t="s">
        <v>407</v>
      </c>
      <c r="I765" s="1405" t="s">
        <v>694</v>
      </c>
      <c r="J765" s="1405" t="s">
        <v>335</v>
      </c>
      <c r="K765" s="1405" t="s">
        <v>1434</v>
      </c>
      <c r="L765" s="1405" t="s">
        <v>407</v>
      </c>
      <c r="M765" s="1405" t="s">
        <v>407</v>
      </c>
      <c r="N765" s="1408"/>
      <c r="O765" s="1407">
        <v>126</v>
      </c>
      <c r="P765" s="1405" t="s">
        <v>695</v>
      </c>
      <c r="Q765" s="1405" t="s">
        <v>481</v>
      </c>
      <c r="R765" s="1409">
        <v>11600</v>
      </c>
      <c r="S765" s="1409">
        <v>9687</v>
      </c>
      <c r="T765" s="1409">
        <v>883</v>
      </c>
      <c r="U765" s="1407">
        <v>19208</v>
      </c>
      <c r="V765" s="1405" t="s">
        <v>696</v>
      </c>
      <c r="W765" s="1405" t="s">
        <v>703</v>
      </c>
      <c r="X765" s="1405" t="s">
        <v>703</v>
      </c>
      <c r="Y765" s="1405" t="s">
        <v>407</v>
      </c>
      <c r="Z765" s="1404">
        <v>1</v>
      </c>
      <c r="AA765" s="1404">
        <v>0</v>
      </c>
      <c r="AB765" s="1408"/>
      <c r="AC765" s="1408"/>
      <c r="AD765" s="1408"/>
      <c r="AE765" s="1408"/>
      <c r="AF765" s="1408"/>
      <c r="AG765" s="1406">
        <v>0</v>
      </c>
      <c r="AH765" s="1408"/>
      <c r="AI765" s="1406">
        <v>0</v>
      </c>
      <c r="AJ765" s="1408"/>
      <c r="AK765" s="1408"/>
      <c r="AL765" s="1408"/>
      <c r="AM765" s="1408"/>
      <c r="AN765" s="1408"/>
      <c r="AO765" s="1406">
        <v>0</v>
      </c>
      <c r="AP765" s="1408"/>
      <c r="AQ765" s="1406">
        <v>45000</v>
      </c>
      <c r="AR765" s="1404" t="s">
        <v>407</v>
      </c>
      <c r="AS765" s="1406">
        <v>123.28767123287672</v>
      </c>
      <c r="AT765" s="1406">
        <v>3.8793103448275863</v>
      </c>
      <c r="AU765" s="1406">
        <v>1.0628247520075578E-2</v>
      </c>
      <c r="AV765" s="1406">
        <v>8.3013271054932655E-2</v>
      </c>
      <c r="AW765" s="1406">
        <v>2.2743361932858262E-4</v>
      </c>
      <c r="AX765" s="1405" t="s">
        <v>407</v>
      </c>
      <c r="AY765" s="1404">
        <v>0</v>
      </c>
      <c r="AZ765" s="1405" t="s">
        <v>407</v>
      </c>
      <c r="BA765" s="1405" t="s">
        <v>407</v>
      </c>
      <c r="BB765" s="1408"/>
      <c r="BC765" s="1408"/>
      <c r="BD765" s="1404">
        <v>1</v>
      </c>
      <c r="BE765" s="1405" t="s">
        <v>749</v>
      </c>
      <c r="BF765" s="1405" t="s">
        <v>407</v>
      </c>
      <c r="BG765" s="1404">
        <v>0</v>
      </c>
      <c r="BH765" s="1405" t="s">
        <v>407</v>
      </c>
      <c r="BI765" s="1405" t="s">
        <v>407</v>
      </c>
      <c r="BJ765" s="1404">
        <v>0</v>
      </c>
      <c r="BK765" s="1404">
        <v>0</v>
      </c>
      <c r="BL765" s="1404">
        <v>0</v>
      </c>
      <c r="BM765" s="1404">
        <v>0</v>
      </c>
      <c r="BN765" s="1408"/>
      <c r="BO765" s="1404">
        <v>0</v>
      </c>
      <c r="BP765" s="1405" t="s">
        <v>407</v>
      </c>
      <c r="BQ765" s="1405" t="s">
        <v>407</v>
      </c>
      <c r="BR765" s="1404">
        <v>0</v>
      </c>
      <c r="BS765" s="1405" t="s">
        <v>407</v>
      </c>
      <c r="BT765" s="1405" t="s">
        <v>407</v>
      </c>
      <c r="BU765" s="1405" t="s">
        <v>407</v>
      </c>
      <c r="BV765" s="1405" t="s">
        <v>407</v>
      </c>
      <c r="BW765" s="1404">
        <v>0</v>
      </c>
      <c r="BX765" s="1405" t="s">
        <v>407</v>
      </c>
      <c r="BY765" s="1405" t="s">
        <v>407</v>
      </c>
      <c r="BZ765" s="1405" t="s">
        <v>407</v>
      </c>
      <c r="CA765" s="1404">
        <v>0</v>
      </c>
      <c r="CB765" s="1405" t="s">
        <v>407</v>
      </c>
      <c r="CC765" s="1405" t="s">
        <v>677</v>
      </c>
      <c r="CD765" s="1404" t="b">
        <v>0</v>
      </c>
      <c r="CE765" s="1404" t="b">
        <v>0</v>
      </c>
      <c r="CF765" s="1404" t="b">
        <v>0</v>
      </c>
      <c r="CG765" s="1404" t="b">
        <v>0</v>
      </c>
      <c r="CH765" s="1404" t="b">
        <v>0</v>
      </c>
      <c r="CI765" s="1404" t="b">
        <v>0</v>
      </c>
      <c r="CJ765" s="1404" t="b">
        <v>1</v>
      </c>
      <c r="CK765" s="1404" t="b">
        <v>0</v>
      </c>
      <c r="CL765" s="1404" t="b">
        <v>0</v>
      </c>
      <c r="CM765" s="1405" t="s">
        <v>750</v>
      </c>
      <c r="CN765" s="1408"/>
      <c r="CO765" s="1408"/>
      <c r="CP765" s="1408"/>
      <c r="CQ765" s="1404">
        <v>1</v>
      </c>
      <c r="CR765" s="1408"/>
      <c r="CS765" s="1404">
        <v>1</v>
      </c>
      <c r="CT765" s="1405" t="s">
        <v>407</v>
      </c>
      <c r="CU765" s="1408"/>
    </row>
    <row r="766" spans="1:99" hidden="1" x14ac:dyDescent="0.2">
      <c r="A766" s="1404">
        <v>2024</v>
      </c>
      <c r="B766" s="1405" t="s">
        <v>179</v>
      </c>
      <c r="C766" s="1405" t="s">
        <v>1046</v>
      </c>
      <c r="D766" s="1406">
        <v>1</v>
      </c>
      <c r="E766" s="1406">
        <v>0</v>
      </c>
      <c r="F766" s="1405" t="s">
        <v>236</v>
      </c>
      <c r="G766" s="1407" t="s">
        <v>731</v>
      </c>
      <c r="H766" s="1405" t="s">
        <v>407</v>
      </c>
      <c r="I766" s="1405" t="s">
        <v>694</v>
      </c>
      <c r="J766" s="1405" t="s">
        <v>303</v>
      </c>
      <c r="K766" s="1405" t="s">
        <v>778</v>
      </c>
      <c r="L766" s="1405" t="s">
        <v>407</v>
      </c>
      <c r="M766" s="1405" t="s">
        <v>407</v>
      </c>
      <c r="N766" s="1408"/>
      <c r="O766" s="1407">
        <v>126</v>
      </c>
      <c r="P766" s="1405" t="s">
        <v>695</v>
      </c>
      <c r="Q766" s="1405" t="s">
        <v>474</v>
      </c>
      <c r="R766" s="1409">
        <v>18525</v>
      </c>
      <c r="S766" s="1409">
        <v>7363</v>
      </c>
      <c r="T766" s="1409">
        <v>813</v>
      </c>
      <c r="U766" s="1407">
        <v>13762</v>
      </c>
      <c r="V766" s="1405" t="s">
        <v>696</v>
      </c>
      <c r="W766" s="1405" t="s">
        <v>733</v>
      </c>
      <c r="X766" s="1405" t="s">
        <v>734</v>
      </c>
      <c r="Y766" s="1405" t="s">
        <v>407</v>
      </c>
      <c r="Z766" s="1404">
        <v>1</v>
      </c>
      <c r="AA766" s="1404">
        <v>0</v>
      </c>
      <c r="AB766" s="1408"/>
      <c r="AC766" s="1408"/>
      <c r="AD766" s="1408"/>
      <c r="AE766" s="1408"/>
      <c r="AF766" s="1408"/>
      <c r="AG766" s="1406">
        <v>0</v>
      </c>
      <c r="AH766" s="1408"/>
      <c r="AI766" s="1406">
        <v>0</v>
      </c>
      <c r="AJ766" s="1408"/>
      <c r="AK766" s="1408"/>
      <c r="AL766" s="1408"/>
      <c r="AM766" s="1408"/>
      <c r="AN766" s="1408"/>
      <c r="AO766" s="1406">
        <v>330</v>
      </c>
      <c r="AP766" s="1408"/>
      <c r="AQ766" s="1406">
        <v>330</v>
      </c>
      <c r="AR766" s="1404" t="s">
        <v>407</v>
      </c>
      <c r="AS766" s="1406">
        <v>0.90410958904109584</v>
      </c>
      <c r="AT766" s="1406">
        <v>1.7813765182186234E-2</v>
      </c>
      <c r="AU766" s="1406">
        <v>4.8804836115578726E-5</v>
      </c>
      <c r="AV766" s="1406">
        <v>7.8407724908343329E-2</v>
      </c>
      <c r="AW766" s="1406">
        <v>2.1481568468039269E-4</v>
      </c>
      <c r="AX766" s="1405" t="s">
        <v>407</v>
      </c>
      <c r="AY766" s="1404">
        <v>1</v>
      </c>
      <c r="AZ766" s="1405" t="s">
        <v>751</v>
      </c>
      <c r="BA766" s="1405" t="s">
        <v>407</v>
      </c>
      <c r="BB766" s="1408"/>
      <c r="BC766" s="1408"/>
      <c r="BD766" s="1404">
        <v>0</v>
      </c>
      <c r="BE766" s="1405" t="s">
        <v>407</v>
      </c>
      <c r="BF766" s="1405" t="s">
        <v>407</v>
      </c>
      <c r="BG766" s="1404">
        <v>0</v>
      </c>
      <c r="BH766" s="1405" t="s">
        <v>407</v>
      </c>
      <c r="BI766" s="1405" t="s">
        <v>407</v>
      </c>
      <c r="BJ766" s="1404">
        <v>0</v>
      </c>
      <c r="BK766" s="1404">
        <v>0</v>
      </c>
      <c r="BL766" s="1404">
        <v>0</v>
      </c>
      <c r="BM766" s="1404">
        <v>0</v>
      </c>
      <c r="BN766" s="1408"/>
      <c r="BO766" s="1404">
        <v>0</v>
      </c>
      <c r="BP766" s="1405" t="s">
        <v>407</v>
      </c>
      <c r="BQ766" s="1405" t="s">
        <v>407</v>
      </c>
      <c r="BR766" s="1404">
        <v>0</v>
      </c>
      <c r="BS766" s="1405" t="s">
        <v>407</v>
      </c>
      <c r="BT766" s="1405" t="s">
        <v>407</v>
      </c>
      <c r="BU766" s="1405" t="s">
        <v>407</v>
      </c>
      <c r="BV766" s="1405" t="s">
        <v>1170</v>
      </c>
      <c r="BW766" s="1404">
        <v>0</v>
      </c>
      <c r="BX766" s="1405" t="s">
        <v>407</v>
      </c>
      <c r="BY766" s="1405" t="s">
        <v>407</v>
      </c>
      <c r="BZ766" s="1405" t="s">
        <v>407</v>
      </c>
      <c r="CA766" s="1404">
        <v>0</v>
      </c>
      <c r="CB766" s="1405" t="s">
        <v>407</v>
      </c>
      <c r="CC766" s="1405" t="s">
        <v>677</v>
      </c>
      <c r="CD766" s="1404" t="b">
        <v>0</v>
      </c>
      <c r="CE766" s="1404" t="b">
        <v>0</v>
      </c>
      <c r="CF766" s="1404" t="b">
        <v>0</v>
      </c>
      <c r="CG766" s="1404" t="b">
        <v>0</v>
      </c>
      <c r="CH766" s="1404" t="b">
        <v>0</v>
      </c>
      <c r="CI766" s="1404" t="b">
        <v>0</v>
      </c>
      <c r="CJ766" s="1404" t="b">
        <v>1</v>
      </c>
      <c r="CK766" s="1404" t="b">
        <v>0</v>
      </c>
      <c r="CL766" s="1404" t="b">
        <v>0</v>
      </c>
      <c r="CM766" s="1405" t="s">
        <v>750</v>
      </c>
      <c r="CN766" s="1408"/>
      <c r="CO766" s="1408"/>
      <c r="CP766" s="1408"/>
      <c r="CQ766" s="1404">
        <v>1</v>
      </c>
      <c r="CR766" s="1408"/>
      <c r="CS766" s="1404">
        <v>1</v>
      </c>
      <c r="CT766" s="1405" t="s">
        <v>407</v>
      </c>
      <c r="CU766" s="1408"/>
    </row>
    <row r="767" spans="1:99" hidden="1" x14ac:dyDescent="0.2">
      <c r="A767" s="1404">
        <v>2024</v>
      </c>
      <c r="B767" s="1405" t="s">
        <v>179</v>
      </c>
      <c r="C767" s="1405" t="s">
        <v>1043</v>
      </c>
      <c r="D767" s="1406">
        <v>1</v>
      </c>
      <c r="E767" s="1406">
        <v>0</v>
      </c>
      <c r="F767" s="1405" t="s">
        <v>236</v>
      </c>
      <c r="G767" s="1407" t="s">
        <v>731</v>
      </c>
      <c r="H767" s="1405" t="s">
        <v>407</v>
      </c>
      <c r="I767" s="1405" t="s">
        <v>694</v>
      </c>
      <c r="J767" s="1405" t="s">
        <v>303</v>
      </c>
      <c r="K767" s="1405" t="s">
        <v>766</v>
      </c>
      <c r="L767" s="1405" t="s">
        <v>407</v>
      </c>
      <c r="M767" s="1405" t="s">
        <v>407</v>
      </c>
      <c r="N767" s="1408"/>
      <c r="O767" s="1407">
        <v>126</v>
      </c>
      <c r="P767" s="1405" t="s">
        <v>695</v>
      </c>
      <c r="Q767" s="1405" t="s">
        <v>474</v>
      </c>
      <c r="R767" s="1409">
        <v>12336</v>
      </c>
      <c r="S767" s="1409">
        <v>5844</v>
      </c>
      <c r="T767" s="1409">
        <v>864</v>
      </c>
      <c r="U767" s="1407">
        <v>13762</v>
      </c>
      <c r="V767" s="1405" t="s">
        <v>696</v>
      </c>
      <c r="W767" s="1405" t="s">
        <v>733</v>
      </c>
      <c r="X767" s="1405" t="s">
        <v>734</v>
      </c>
      <c r="Y767" s="1405" t="s">
        <v>407</v>
      </c>
      <c r="Z767" s="1404">
        <v>1</v>
      </c>
      <c r="AA767" s="1404">
        <v>0</v>
      </c>
      <c r="AB767" s="1408"/>
      <c r="AC767" s="1408"/>
      <c r="AD767" s="1408"/>
      <c r="AE767" s="1408"/>
      <c r="AF767" s="1408"/>
      <c r="AG767" s="1408"/>
      <c r="AH767" s="1408"/>
      <c r="AI767" s="1406">
        <v>0</v>
      </c>
      <c r="AJ767" s="1408"/>
      <c r="AK767" s="1408"/>
      <c r="AL767" s="1408"/>
      <c r="AM767" s="1408"/>
      <c r="AN767" s="1408"/>
      <c r="AO767" s="1408"/>
      <c r="AP767" s="1408"/>
      <c r="AQ767" s="1406">
        <v>160</v>
      </c>
      <c r="AR767" s="1404" t="s">
        <v>407</v>
      </c>
      <c r="AS767" s="1406">
        <v>0.43835616438356162</v>
      </c>
      <c r="AT767" s="1406">
        <v>1.2970168612191959E-2</v>
      </c>
      <c r="AU767" s="1406">
        <v>3.5534708526553314E-5</v>
      </c>
      <c r="AV767" s="1406">
        <v>7.8407724908343329E-2</v>
      </c>
      <c r="AW767" s="1406">
        <v>2.1481568468039269E-4</v>
      </c>
      <c r="AX767" s="1405" t="s">
        <v>407</v>
      </c>
      <c r="AY767" s="1404">
        <v>0</v>
      </c>
      <c r="AZ767" s="1405" t="s">
        <v>407</v>
      </c>
      <c r="BA767" s="1405" t="s">
        <v>407</v>
      </c>
      <c r="BB767" s="1408"/>
      <c r="BC767" s="1408"/>
      <c r="BD767" s="1404">
        <v>0</v>
      </c>
      <c r="BE767" s="1405" t="s">
        <v>407</v>
      </c>
      <c r="BF767" s="1405" t="s">
        <v>407</v>
      </c>
      <c r="BG767" s="1404">
        <v>0</v>
      </c>
      <c r="BH767" s="1405" t="s">
        <v>407</v>
      </c>
      <c r="BI767" s="1405" t="s">
        <v>407</v>
      </c>
      <c r="BJ767" s="1404">
        <v>0</v>
      </c>
      <c r="BK767" s="1404">
        <v>0</v>
      </c>
      <c r="BL767" s="1404">
        <v>0</v>
      </c>
      <c r="BM767" s="1404">
        <v>0</v>
      </c>
      <c r="BN767" s="1408"/>
      <c r="BO767" s="1404">
        <v>0</v>
      </c>
      <c r="BP767" s="1405" t="s">
        <v>407</v>
      </c>
      <c r="BQ767" s="1405" t="s">
        <v>407</v>
      </c>
      <c r="BR767" s="1404">
        <v>1</v>
      </c>
      <c r="BS767" s="1405" t="s">
        <v>713</v>
      </c>
      <c r="BT767" s="1405" t="s">
        <v>407</v>
      </c>
      <c r="BU767" s="1405" t="s">
        <v>407</v>
      </c>
      <c r="BV767" s="1405" t="s">
        <v>1044</v>
      </c>
      <c r="BW767" s="1404">
        <v>0</v>
      </c>
      <c r="BX767" s="1405" t="s">
        <v>407</v>
      </c>
      <c r="BY767" s="1405" t="s">
        <v>407</v>
      </c>
      <c r="BZ767" s="1405" t="s">
        <v>407</v>
      </c>
      <c r="CA767" s="1404">
        <v>0</v>
      </c>
      <c r="CB767" s="1405" t="s">
        <v>407</v>
      </c>
      <c r="CC767" s="1405" t="s">
        <v>677</v>
      </c>
      <c r="CD767" s="1404" t="b">
        <v>0</v>
      </c>
      <c r="CE767" s="1404" t="b">
        <v>0</v>
      </c>
      <c r="CF767" s="1404" t="b">
        <v>0</v>
      </c>
      <c r="CG767" s="1404" t="b">
        <v>0</v>
      </c>
      <c r="CH767" s="1404" t="b">
        <v>0</v>
      </c>
      <c r="CI767" s="1404" t="b">
        <v>0</v>
      </c>
      <c r="CJ767" s="1404" t="b">
        <v>1</v>
      </c>
      <c r="CK767" s="1404" t="b">
        <v>0</v>
      </c>
      <c r="CL767" s="1404" t="b">
        <v>0</v>
      </c>
      <c r="CM767" s="1405" t="s">
        <v>698</v>
      </c>
      <c r="CN767" s="1408"/>
      <c r="CO767" s="1408"/>
      <c r="CP767" s="1408"/>
      <c r="CQ767" s="1404">
        <v>1</v>
      </c>
      <c r="CR767" s="1404">
        <v>0</v>
      </c>
      <c r="CS767" s="1404">
        <v>1</v>
      </c>
      <c r="CT767" s="1405" t="s">
        <v>407</v>
      </c>
      <c r="CU767" s="1408"/>
    </row>
    <row r="768" spans="1:99" hidden="1" x14ac:dyDescent="0.2">
      <c r="A768" s="1404">
        <v>2024</v>
      </c>
      <c r="B768" s="1405" t="s">
        <v>178</v>
      </c>
      <c r="C768" s="1405" t="s">
        <v>908</v>
      </c>
      <c r="D768" s="1406">
        <v>1</v>
      </c>
      <c r="E768" s="1406">
        <v>0</v>
      </c>
      <c r="F768" s="1405" t="s">
        <v>236</v>
      </c>
      <c r="G768" s="1407" t="s">
        <v>731</v>
      </c>
      <c r="H768" s="1405" t="s">
        <v>407</v>
      </c>
      <c r="I768" s="1405" t="s">
        <v>694</v>
      </c>
      <c r="J768" s="1405" t="s">
        <v>298</v>
      </c>
      <c r="K768" s="1405" t="s">
        <v>909</v>
      </c>
      <c r="L768" s="1405" t="s">
        <v>407</v>
      </c>
      <c r="M768" s="1405" t="s">
        <v>407</v>
      </c>
      <c r="N768" s="1408"/>
      <c r="O768" s="1407">
        <v>126</v>
      </c>
      <c r="P768" s="1405" t="s">
        <v>695</v>
      </c>
      <c r="Q768" s="1405" t="s">
        <v>473</v>
      </c>
      <c r="R768" s="1409">
        <v>23770</v>
      </c>
      <c r="S768" s="1409">
        <v>10492</v>
      </c>
      <c r="T768" s="1409">
        <v>853</v>
      </c>
      <c r="U768" s="1407">
        <v>13762</v>
      </c>
      <c r="V768" s="1405" t="s">
        <v>696</v>
      </c>
      <c r="W768" s="1405" t="s">
        <v>733</v>
      </c>
      <c r="X768" s="1405" t="s">
        <v>734</v>
      </c>
      <c r="Y768" s="1405" t="s">
        <v>407</v>
      </c>
      <c r="Z768" s="1404">
        <v>1</v>
      </c>
      <c r="AA768" s="1404">
        <v>0</v>
      </c>
      <c r="AB768" s="1408"/>
      <c r="AC768" s="1408"/>
      <c r="AD768" s="1408"/>
      <c r="AE768" s="1408"/>
      <c r="AF768" s="1408"/>
      <c r="AG768" s="1408"/>
      <c r="AH768" s="1408"/>
      <c r="AI768" s="1406">
        <v>0</v>
      </c>
      <c r="AJ768" s="1408"/>
      <c r="AK768" s="1408"/>
      <c r="AL768" s="1408"/>
      <c r="AM768" s="1408"/>
      <c r="AN768" s="1408"/>
      <c r="AO768" s="1408"/>
      <c r="AP768" s="1408"/>
      <c r="AQ768" s="1406">
        <v>5170</v>
      </c>
      <c r="AR768" s="1404" t="s">
        <v>407</v>
      </c>
      <c r="AS768" s="1406">
        <v>14.164383561643836</v>
      </c>
      <c r="AT768" s="1406">
        <v>0.21750105174589818</v>
      </c>
      <c r="AU768" s="1406">
        <v>5.9589329245451558E-4</v>
      </c>
      <c r="AV768" s="1406">
        <v>0.50288017348303238</v>
      </c>
      <c r="AW768" s="1406">
        <v>1.3777538999535134E-3</v>
      </c>
      <c r="AX768" s="1405" t="s">
        <v>407</v>
      </c>
      <c r="AY768" s="1404">
        <v>0</v>
      </c>
      <c r="AZ768" s="1405" t="s">
        <v>407</v>
      </c>
      <c r="BA768" s="1405" t="s">
        <v>407</v>
      </c>
      <c r="BB768" s="1408"/>
      <c r="BC768" s="1408"/>
      <c r="BD768" s="1404">
        <v>0</v>
      </c>
      <c r="BE768" s="1405" t="s">
        <v>407</v>
      </c>
      <c r="BF768" s="1405" t="s">
        <v>407</v>
      </c>
      <c r="BG768" s="1404">
        <v>0</v>
      </c>
      <c r="BH768" s="1405" t="s">
        <v>407</v>
      </c>
      <c r="BI768" s="1405" t="s">
        <v>407</v>
      </c>
      <c r="BJ768" s="1404">
        <v>0</v>
      </c>
      <c r="BK768" s="1404">
        <v>0</v>
      </c>
      <c r="BL768" s="1404">
        <v>0</v>
      </c>
      <c r="BM768" s="1404">
        <v>0</v>
      </c>
      <c r="BN768" s="1408"/>
      <c r="BO768" s="1404">
        <v>0</v>
      </c>
      <c r="BP768" s="1405" t="s">
        <v>407</v>
      </c>
      <c r="BQ768" s="1405" t="s">
        <v>407</v>
      </c>
      <c r="BR768" s="1404">
        <v>1</v>
      </c>
      <c r="BS768" s="1405" t="s">
        <v>751</v>
      </c>
      <c r="BT768" s="1405" t="s">
        <v>407</v>
      </c>
      <c r="BU768" s="1405" t="s">
        <v>910</v>
      </c>
      <c r="BV768" s="1405" t="s">
        <v>911</v>
      </c>
      <c r="BW768" s="1404">
        <v>0</v>
      </c>
      <c r="BX768" s="1405" t="s">
        <v>407</v>
      </c>
      <c r="BY768" s="1405" t="s">
        <v>407</v>
      </c>
      <c r="BZ768" s="1405" t="s">
        <v>407</v>
      </c>
      <c r="CA768" s="1404">
        <v>0</v>
      </c>
      <c r="CB768" s="1405" t="s">
        <v>407</v>
      </c>
      <c r="CC768" s="1405" t="s">
        <v>677</v>
      </c>
      <c r="CD768" s="1404" t="b">
        <v>0</v>
      </c>
      <c r="CE768" s="1404" t="b">
        <v>0</v>
      </c>
      <c r="CF768" s="1404" t="b">
        <v>0</v>
      </c>
      <c r="CG768" s="1404" t="b">
        <v>0</v>
      </c>
      <c r="CH768" s="1404" t="b">
        <v>0</v>
      </c>
      <c r="CI768" s="1404" t="b">
        <v>0</v>
      </c>
      <c r="CJ768" s="1404" t="b">
        <v>1</v>
      </c>
      <c r="CK768" s="1404" t="b">
        <v>0</v>
      </c>
      <c r="CL768" s="1404" t="b">
        <v>0</v>
      </c>
      <c r="CM768" s="1405" t="s">
        <v>698</v>
      </c>
      <c r="CN768" s="1408"/>
      <c r="CO768" s="1408"/>
      <c r="CP768" s="1408"/>
      <c r="CQ768" s="1404">
        <v>1</v>
      </c>
      <c r="CR768" s="1408"/>
      <c r="CS768" s="1404">
        <v>1</v>
      </c>
      <c r="CT768" s="1405" t="s">
        <v>407</v>
      </c>
      <c r="CU768" s="1408"/>
    </row>
    <row r="769" spans="1:99" hidden="1" x14ac:dyDescent="0.2">
      <c r="A769" s="1404">
        <v>2024</v>
      </c>
      <c r="B769" s="1405" t="s">
        <v>189</v>
      </c>
      <c r="C769" s="1405" t="s">
        <v>716</v>
      </c>
      <c r="D769" s="1406">
        <v>1</v>
      </c>
      <c r="E769" s="1406">
        <v>0</v>
      </c>
      <c r="F769" s="1405" t="s">
        <v>236</v>
      </c>
      <c r="G769" s="1407" t="s">
        <v>731</v>
      </c>
      <c r="H769" s="1405" t="s">
        <v>407</v>
      </c>
      <c r="I769" s="1405" t="s">
        <v>694</v>
      </c>
      <c r="J769" s="1405" t="s">
        <v>342</v>
      </c>
      <c r="K769" s="1405" t="s">
        <v>746</v>
      </c>
      <c r="L769" s="1405" t="s">
        <v>609</v>
      </c>
      <c r="M769" s="1405" t="s">
        <v>407</v>
      </c>
      <c r="N769" s="1408"/>
      <c r="O769" s="1407">
        <v>126</v>
      </c>
      <c r="P769" s="1405" t="s">
        <v>695</v>
      </c>
      <c r="Q769" s="1405" t="s">
        <v>483</v>
      </c>
      <c r="R769" s="1409">
        <v>61906</v>
      </c>
      <c r="S769" s="1409">
        <v>44265</v>
      </c>
      <c r="T769" s="1409">
        <v>2996</v>
      </c>
      <c r="U769" s="1407">
        <v>13762</v>
      </c>
      <c r="V769" s="1405" t="s">
        <v>696</v>
      </c>
      <c r="W769" s="1405" t="s">
        <v>733</v>
      </c>
      <c r="X769" s="1405" t="s">
        <v>734</v>
      </c>
      <c r="Y769" s="1405" t="s">
        <v>407</v>
      </c>
      <c r="Z769" s="1404">
        <v>1</v>
      </c>
      <c r="AA769" s="1404">
        <v>0</v>
      </c>
      <c r="AB769" s="1408"/>
      <c r="AC769" s="1408"/>
      <c r="AD769" s="1408"/>
      <c r="AE769" s="1408"/>
      <c r="AF769" s="1408"/>
      <c r="AG769" s="1408"/>
      <c r="AH769" s="1408"/>
      <c r="AI769" s="1406">
        <v>0</v>
      </c>
      <c r="AJ769" s="1408"/>
      <c r="AK769" s="1408"/>
      <c r="AL769" s="1408"/>
      <c r="AM769" s="1408"/>
      <c r="AN769" s="1408"/>
      <c r="AO769" s="1408"/>
      <c r="AP769" s="1408"/>
      <c r="AQ769" s="1406">
        <v>400</v>
      </c>
      <c r="AR769" s="1404" t="s">
        <v>407</v>
      </c>
      <c r="AS769" s="1406">
        <v>1.095890410958904</v>
      </c>
      <c r="AT769" s="1406">
        <v>6.4614092333537942E-3</v>
      </c>
      <c r="AU769" s="1406">
        <v>1.7702491050284369E-5</v>
      </c>
      <c r="AV769" s="1406">
        <v>7.099388030710721E-2</v>
      </c>
      <c r="AW769" s="1406">
        <v>1.9450378166330744E-4</v>
      </c>
      <c r="AX769" s="1405" t="s">
        <v>407</v>
      </c>
      <c r="AY769" s="1404">
        <v>0</v>
      </c>
      <c r="AZ769" s="1405" t="s">
        <v>407</v>
      </c>
      <c r="BA769" s="1405" t="s">
        <v>407</v>
      </c>
      <c r="BB769" s="1408"/>
      <c r="BC769" s="1408"/>
      <c r="BD769" s="1404">
        <v>0</v>
      </c>
      <c r="BE769" s="1405" t="s">
        <v>407</v>
      </c>
      <c r="BF769" s="1405" t="s">
        <v>407</v>
      </c>
      <c r="BG769" s="1404">
        <v>0</v>
      </c>
      <c r="BH769" s="1405" t="s">
        <v>407</v>
      </c>
      <c r="BI769" s="1405" t="s">
        <v>407</v>
      </c>
      <c r="BJ769" s="1404">
        <v>0</v>
      </c>
      <c r="BK769" s="1404">
        <v>0</v>
      </c>
      <c r="BL769" s="1404">
        <v>0</v>
      </c>
      <c r="BM769" s="1404">
        <v>0</v>
      </c>
      <c r="BN769" s="1408"/>
      <c r="BO769" s="1404">
        <v>0</v>
      </c>
      <c r="BP769" s="1405" t="s">
        <v>407</v>
      </c>
      <c r="BQ769" s="1405" t="s">
        <v>407</v>
      </c>
      <c r="BR769" s="1404">
        <v>1</v>
      </c>
      <c r="BS769" s="1405" t="s">
        <v>808</v>
      </c>
      <c r="BT769" s="1405" t="s">
        <v>407</v>
      </c>
      <c r="BU769" s="1405" t="s">
        <v>407</v>
      </c>
      <c r="BV769" s="1405" t="s">
        <v>846</v>
      </c>
      <c r="BW769" s="1404">
        <v>0</v>
      </c>
      <c r="BX769" s="1405" t="s">
        <v>407</v>
      </c>
      <c r="BY769" s="1405" t="s">
        <v>407</v>
      </c>
      <c r="BZ769" s="1405" t="s">
        <v>407</v>
      </c>
      <c r="CA769" s="1404">
        <v>1</v>
      </c>
      <c r="CB769" s="1405" t="s">
        <v>407</v>
      </c>
      <c r="CC769" s="1405" t="s">
        <v>677</v>
      </c>
      <c r="CD769" s="1404" t="b">
        <v>0</v>
      </c>
      <c r="CE769" s="1404" t="b">
        <v>0</v>
      </c>
      <c r="CF769" s="1404" t="b">
        <v>0</v>
      </c>
      <c r="CG769" s="1404" t="b">
        <v>0</v>
      </c>
      <c r="CH769" s="1404" t="b">
        <v>0</v>
      </c>
      <c r="CI769" s="1404" t="b">
        <v>0</v>
      </c>
      <c r="CJ769" s="1404" t="b">
        <v>1</v>
      </c>
      <c r="CK769" s="1404" t="b">
        <v>0</v>
      </c>
      <c r="CL769" s="1404" t="b">
        <v>0</v>
      </c>
      <c r="CM769" s="1405" t="s">
        <v>698</v>
      </c>
      <c r="CN769" s="1408"/>
      <c r="CO769" s="1408"/>
      <c r="CP769" s="1408"/>
      <c r="CQ769" s="1404">
        <v>1</v>
      </c>
      <c r="CR769" s="1408"/>
      <c r="CS769" s="1404">
        <v>1</v>
      </c>
      <c r="CT769" s="1405" t="s">
        <v>407</v>
      </c>
      <c r="CU769" s="1408"/>
    </row>
    <row r="770" spans="1:99" hidden="1" x14ac:dyDescent="0.2">
      <c r="A770" s="1404">
        <v>2024</v>
      </c>
      <c r="B770" s="1405" t="s">
        <v>188</v>
      </c>
      <c r="C770" s="1405" t="s">
        <v>775</v>
      </c>
      <c r="D770" s="1406">
        <v>1</v>
      </c>
      <c r="E770" s="1406">
        <v>0</v>
      </c>
      <c r="F770" s="1405" t="s">
        <v>236</v>
      </c>
      <c r="G770" s="1407" t="s">
        <v>731</v>
      </c>
      <c r="H770" s="1405" t="s">
        <v>407</v>
      </c>
      <c r="I770" s="1405" t="s">
        <v>694</v>
      </c>
      <c r="J770" s="1405" t="s">
        <v>340</v>
      </c>
      <c r="K770" s="1405" t="s">
        <v>335</v>
      </c>
      <c r="L770" s="1405" t="s">
        <v>407</v>
      </c>
      <c r="M770" s="1405" t="s">
        <v>407</v>
      </c>
      <c r="N770" s="1408"/>
      <c r="O770" s="1407">
        <v>126</v>
      </c>
      <c r="P770" s="1405" t="s">
        <v>695</v>
      </c>
      <c r="Q770" s="1405" t="s">
        <v>482</v>
      </c>
      <c r="R770" s="1409">
        <v>7223</v>
      </c>
      <c r="S770" s="1409">
        <v>4452</v>
      </c>
      <c r="T770" s="1409">
        <v>576</v>
      </c>
      <c r="U770" s="1407">
        <v>13762</v>
      </c>
      <c r="V770" s="1405" t="s">
        <v>696</v>
      </c>
      <c r="W770" s="1405" t="s">
        <v>733</v>
      </c>
      <c r="X770" s="1405" t="s">
        <v>734</v>
      </c>
      <c r="Y770" s="1405" t="s">
        <v>407</v>
      </c>
      <c r="Z770" s="1404">
        <v>1</v>
      </c>
      <c r="AA770" s="1404">
        <v>0</v>
      </c>
      <c r="AB770" s="1408"/>
      <c r="AC770" s="1408"/>
      <c r="AD770" s="1408"/>
      <c r="AE770" s="1408"/>
      <c r="AF770" s="1408"/>
      <c r="AG770" s="1406">
        <v>0</v>
      </c>
      <c r="AH770" s="1408"/>
      <c r="AI770" s="1406">
        <v>0</v>
      </c>
      <c r="AJ770" s="1408"/>
      <c r="AK770" s="1408"/>
      <c r="AL770" s="1408"/>
      <c r="AM770" s="1408"/>
      <c r="AN770" s="1408"/>
      <c r="AO770" s="1406">
        <v>0</v>
      </c>
      <c r="AP770" s="1408"/>
      <c r="AQ770" s="1406">
        <v>250</v>
      </c>
      <c r="AR770" s="1404" t="s">
        <v>407</v>
      </c>
      <c r="AS770" s="1406">
        <v>0.68493150684931503</v>
      </c>
      <c r="AT770" s="1406">
        <v>3.4611657206147027E-2</v>
      </c>
      <c r="AU770" s="1406">
        <v>9.4826458099032954E-5</v>
      </c>
      <c r="AV770" s="1406">
        <v>1.396250230381288E-3</v>
      </c>
      <c r="AW770" s="1406">
        <v>3.8253430969350355E-6</v>
      </c>
      <c r="AX770" s="1405" t="s">
        <v>407</v>
      </c>
      <c r="AY770" s="1404">
        <v>1</v>
      </c>
      <c r="AZ770" s="1405" t="s">
        <v>784</v>
      </c>
      <c r="BA770" s="1405" t="s">
        <v>407</v>
      </c>
      <c r="BB770" s="1408"/>
      <c r="BC770" s="1408"/>
      <c r="BD770" s="1404">
        <v>0</v>
      </c>
      <c r="BE770" s="1405" t="s">
        <v>407</v>
      </c>
      <c r="BF770" s="1405" t="s">
        <v>407</v>
      </c>
      <c r="BG770" s="1404">
        <v>0</v>
      </c>
      <c r="BH770" s="1405" t="s">
        <v>407</v>
      </c>
      <c r="BI770" s="1405" t="s">
        <v>407</v>
      </c>
      <c r="BJ770" s="1404">
        <v>0</v>
      </c>
      <c r="BK770" s="1404">
        <v>0</v>
      </c>
      <c r="BL770" s="1404">
        <v>0</v>
      </c>
      <c r="BM770" s="1404">
        <v>0</v>
      </c>
      <c r="BN770" s="1408"/>
      <c r="BO770" s="1404">
        <v>0</v>
      </c>
      <c r="BP770" s="1405" t="s">
        <v>407</v>
      </c>
      <c r="BQ770" s="1405" t="s">
        <v>407</v>
      </c>
      <c r="BR770" s="1404">
        <v>0</v>
      </c>
      <c r="BS770" s="1405" t="s">
        <v>407</v>
      </c>
      <c r="BT770" s="1405" t="s">
        <v>407</v>
      </c>
      <c r="BU770" s="1405" t="s">
        <v>407</v>
      </c>
      <c r="BV770" s="1405" t="s">
        <v>407</v>
      </c>
      <c r="BW770" s="1404">
        <v>0</v>
      </c>
      <c r="BX770" s="1405" t="s">
        <v>407</v>
      </c>
      <c r="BY770" s="1405" t="s">
        <v>407</v>
      </c>
      <c r="BZ770" s="1405" t="s">
        <v>407</v>
      </c>
      <c r="CA770" s="1404">
        <v>0</v>
      </c>
      <c r="CB770" s="1405" t="s">
        <v>407</v>
      </c>
      <c r="CC770" s="1405" t="s">
        <v>677</v>
      </c>
      <c r="CD770" s="1404" t="b">
        <v>0</v>
      </c>
      <c r="CE770" s="1404" t="b">
        <v>0</v>
      </c>
      <c r="CF770" s="1404" t="b">
        <v>0</v>
      </c>
      <c r="CG770" s="1404" t="b">
        <v>0</v>
      </c>
      <c r="CH770" s="1404" t="b">
        <v>0</v>
      </c>
      <c r="CI770" s="1404" t="b">
        <v>0</v>
      </c>
      <c r="CJ770" s="1404" t="b">
        <v>1</v>
      </c>
      <c r="CK770" s="1404" t="b">
        <v>0</v>
      </c>
      <c r="CL770" s="1404" t="b">
        <v>0</v>
      </c>
      <c r="CM770" s="1405" t="s">
        <v>750</v>
      </c>
      <c r="CN770" s="1408"/>
      <c r="CO770" s="1408"/>
      <c r="CP770" s="1408"/>
      <c r="CQ770" s="1404">
        <v>1</v>
      </c>
      <c r="CR770" s="1408"/>
      <c r="CS770" s="1404">
        <v>1</v>
      </c>
      <c r="CT770" s="1405" t="s">
        <v>407</v>
      </c>
      <c r="CU770" s="1408"/>
    </row>
    <row r="771" spans="1:99" hidden="1" x14ac:dyDescent="0.2">
      <c r="A771" s="1404">
        <v>2024</v>
      </c>
      <c r="B771" s="1405" t="s">
        <v>180</v>
      </c>
      <c r="C771" s="1405" t="s">
        <v>768</v>
      </c>
      <c r="D771" s="1406">
        <v>1</v>
      </c>
      <c r="E771" s="1406">
        <v>0</v>
      </c>
      <c r="F771" s="1405" t="s">
        <v>236</v>
      </c>
      <c r="G771" s="1407" t="s">
        <v>731</v>
      </c>
      <c r="H771" s="1405" t="s">
        <v>407</v>
      </c>
      <c r="I771" s="1405" t="s">
        <v>694</v>
      </c>
      <c r="J771" s="1405" t="s">
        <v>307</v>
      </c>
      <c r="K771" s="1405" t="s">
        <v>769</v>
      </c>
      <c r="L771" s="1405" t="s">
        <v>407</v>
      </c>
      <c r="M771" s="1405" t="s">
        <v>407</v>
      </c>
      <c r="N771" s="1408"/>
      <c r="O771" s="1407">
        <v>126</v>
      </c>
      <c r="P771" s="1405" t="s">
        <v>695</v>
      </c>
      <c r="Q771" s="1405" t="s">
        <v>475</v>
      </c>
      <c r="R771" s="1409">
        <v>5480</v>
      </c>
      <c r="S771" s="1409">
        <v>2545</v>
      </c>
      <c r="T771" s="1409">
        <v>310</v>
      </c>
      <c r="U771" s="1407">
        <v>13762</v>
      </c>
      <c r="V771" s="1405" t="s">
        <v>696</v>
      </c>
      <c r="W771" s="1405" t="s">
        <v>733</v>
      </c>
      <c r="X771" s="1405" t="s">
        <v>734</v>
      </c>
      <c r="Y771" s="1405" t="s">
        <v>407</v>
      </c>
      <c r="Z771" s="1404">
        <v>1</v>
      </c>
      <c r="AA771" s="1404">
        <v>0</v>
      </c>
      <c r="AB771" s="1408"/>
      <c r="AC771" s="1408"/>
      <c r="AD771" s="1408"/>
      <c r="AE771" s="1408"/>
      <c r="AF771" s="1408"/>
      <c r="AG771" s="1408"/>
      <c r="AH771" s="1408"/>
      <c r="AI771" s="1406">
        <v>0</v>
      </c>
      <c r="AJ771" s="1408"/>
      <c r="AK771" s="1408"/>
      <c r="AL771" s="1408"/>
      <c r="AM771" s="1408"/>
      <c r="AN771" s="1408"/>
      <c r="AO771" s="1408"/>
      <c r="AP771" s="1408"/>
      <c r="AQ771" s="1406">
        <v>380</v>
      </c>
      <c r="AR771" s="1404" t="s">
        <v>407</v>
      </c>
      <c r="AS771" s="1406">
        <v>1.0410958904109588</v>
      </c>
      <c r="AT771" s="1406">
        <v>6.9343065693430656E-2</v>
      </c>
      <c r="AU771" s="1406">
        <v>1.8998100189981002E-4</v>
      </c>
      <c r="AV771" s="1406">
        <v>3.1587761330229155E-3</v>
      </c>
      <c r="AW771" s="1406">
        <v>8.6541811863641524E-6</v>
      </c>
      <c r="AX771" s="1405" t="s">
        <v>407</v>
      </c>
      <c r="AY771" s="1404">
        <v>0</v>
      </c>
      <c r="AZ771" s="1405" t="s">
        <v>407</v>
      </c>
      <c r="BA771" s="1405" t="s">
        <v>407</v>
      </c>
      <c r="BB771" s="1408"/>
      <c r="BC771" s="1408"/>
      <c r="BD771" s="1404">
        <v>0</v>
      </c>
      <c r="BE771" s="1405" t="s">
        <v>407</v>
      </c>
      <c r="BF771" s="1405" t="s">
        <v>407</v>
      </c>
      <c r="BG771" s="1404">
        <v>0</v>
      </c>
      <c r="BH771" s="1405" t="s">
        <v>407</v>
      </c>
      <c r="BI771" s="1405" t="s">
        <v>407</v>
      </c>
      <c r="BJ771" s="1404">
        <v>0</v>
      </c>
      <c r="BK771" s="1404">
        <v>0</v>
      </c>
      <c r="BL771" s="1404">
        <v>0</v>
      </c>
      <c r="BM771" s="1404">
        <v>0</v>
      </c>
      <c r="BN771" s="1408"/>
      <c r="BO771" s="1404">
        <v>0</v>
      </c>
      <c r="BP771" s="1405" t="s">
        <v>407</v>
      </c>
      <c r="BQ771" s="1405" t="s">
        <v>407</v>
      </c>
      <c r="BR771" s="1404">
        <v>1</v>
      </c>
      <c r="BS771" s="1405" t="s">
        <v>751</v>
      </c>
      <c r="BT771" s="1405" t="s">
        <v>407</v>
      </c>
      <c r="BU771" s="1405" t="s">
        <v>407</v>
      </c>
      <c r="BV771" s="1405" t="s">
        <v>770</v>
      </c>
      <c r="BW771" s="1404">
        <v>0</v>
      </c>
      <c r="BX771" s="1405" t="s">
        <v>407</v>
      </c>
      <c r="BY771" s="1405" t="s">
        <v>407</v>
      </c>
      <c r="BZ771" s="1405" t="s">
        <v>407</v>
      </c>
      <c r="CA771" s="1404">
        <v>0</v>
      </c>
      <c r="CB771" s="1405" t="s">
        <v>407</v>
      </c>
      <c r="CC771" s="1405" t="s">
        <v>677</v>
      </c>
      <c r="CD771" s="1404" t="b">
        <v>0</v>
      </c>
      <c r="CE771" s="1404" t="b">
        <v>0</v>
      </c>
      <c r="CF771" s="1404" t="b">
        <v>0</v>
      </c>
      <c r="CG771" s="1404" t="b">
        <v>0</v>
      </c>
      <c r="CH771" s="1404" t="b">
        <v>0</v>
      </c>
      <c r="CI771" s="1404" t="b">
        <v>0</v>
      </c>
      <c r="CJ771" s="1404" t="b">
        <v>1</v>
      </c>
      <c r="CK771" s="1404" t="b">
        <v>0</v>
      </c>
      <c r="CL771" s="1404" t="b">
        <v>0</v>
      </c>
      <c r="CM771" s="1405" t="s">
        <v>698</v>
      </c>
      <c r="CN771" s="1408"/>
      <c r="CO771" s="1408"/>
      <c r="CP771" s="1408"/>
      <c r="CQ771" s="1404">
        <v>1</v>
      </c>
      <c r="CR771" s="1408"/>
      <c r="CS771" s="1404">
        <v>1</v>
      </c>
      <c r="CT771" s="1405" t="s">
        <v>407</v>
      </c>
      <c r="CU771" s="1408"/>
    </row>
    <row r="772" spans="1:99" hidden="1" x14ac:dyDescent="0.2">
      <c r="A772" s="1404">
        <v>2024</v>
      </c>
      <c r="B772" s="1405" t="s">
        <v>185</v>
      </c>
      <c r="C772" s="1405" t="s">
        <v>809</v>
      </c>
      <c r="D772" s="1406">
        <v>1</v>
      </c>
      <c r="E772" s="1406">
        <v>0</v>
      </c>
      <c r="F772" s="1405" t="s">
        <v>236</v>
      </c>
      <c r="G772" s="1407" t="s">
        <v>731</v>
      </c>
      <c r="H772" s="1405" t="s">
        <v>407</v>
      </c>
      <c r="I772" s="1405" t="s">
        <v>694</v>
      </c>
      <c r="J772" s="1405" t="s">
        <v>328</v>
      </c>
      <c r="K772" s="1405" t="s">
        <v>810</v>
      </c>
      <c r="L772" s="1405" t="s">
        <v>407</v>
      </c>
      <c r="M772" s="1405" t="s">
        <v>407</v>
      </c>
      <c r="N772" s="1408"/>
      <c r="O772" s="1407">
        <v>126</v>
      </c>
      <c r="P772" s="1405" t="s">
        <v>695</v>
      </c>
      <c r="Q772" s="1405" t="s">
        <v>480</v>
      </c>
      <c r="R772" s="1409">
        <v>40028</v>
      </c>
      <c r="S772" s="1409">
        <v>17674</v>
      </c>
      <c r="T772" s="1409">
        <v>1310</v>
      </c>
      <c r="U772" s="1407">
        <v>13762</v>
      </c>
      <c r="V772" s="1405" t="s">
        <v>696</v>
      </c>
      <c r="W772" s="1405" t="s">
        <v>733</v>
      </c>
      <c r="X772" s="1405" t="s">
        <v>734</v>
      </c>
      <c r="Y772" s="1405" t="s">
        <v>407</v>
      </c>
      <c r="Z772" s="1404">
        <v>1</v>
      </c>
      <c r="AA772" s="1404">
        <v>0</v>
      </c>
      <c r="AB772" s="1408"/>
      <c r="AC772" s="1408"/>
      <c r="AD772" s="1408"/>
      <c r="AE772" s="1408"/>
      <c r="AF772" s="1408"/>
      <c r="AG772" s="1408"/>
      <c r="AH772" s="1408"/>
      <c r="AI772" s="1406">
        <v>0</v>
      </c>
      <c r="AJ772" s="1408"/>
      <c r="AK772" s="1408"/>
      <c r="AL772" s="1408"/>
      <c r="AM772" s="1408"/>
      <c r="AN772" s="1408"/>
      <c r="AO772" s="1408"/>
      <c r="AP772" s="1408"/>
      <c r="AQ772" s="1406">
        <v>196616</v>
      </c>
      <c r="AR772" s="1404" t="s">
        <v>407</v>
      </c>
      <c r="AS772" s="1406">
        <v>538.6739726027397</v>
      </c>
      <c r="AT772" s="1406">
        <v>4.9119616268611974</v>
      </c>
      <c r="AU772" s="1406">
        <v>1.3457429114688212E-2</v>
      </c>
      <c r="AV772" s="1406">
        <v>8.9972573787043625E-2</v>
      </c>
      <c r="AW772" s="1406">
        <v>2.4650020215628393E-4</v>
      </c>
      <c r="AX772" s="1405" t="s">
        <v>407</v>
      </c>
      <c r="AY772" s="1404">
        <v>0</v>
      </c>
      <c r="AZ772" s="1405" t="s">
        <v>407</v>
      </c>
      <c r="BA772" s="1405" t="s">
        <v>407</v>
      </c>
      <c r="BB772" s="1408"/>
      <c r="BC772" s="1408"/>
      <c r="BD772" s="1404">
        <v>0</v>
      </c>
      <c r="BE772" s="1405" t="s">
        <v>407</v>
      </c>
      <c r="BF772" s="1405" t="s">
        <v>407</v>
      </c>
      <c r="BG772" s="1404">
        <v>0</v>
      </c>
      <c r="BH772" s="1405" t="s">
        <v>407</v>
      </c>
      <c r="BI772" s="1405" t="s">
        <v>407</v>
      </c>
      <c r="BJ772" s="1404">
        <v>0</v>
      </c>
      <c r="BK772" s="1404">
        <v>0</v>
      </c>
      <c r="BL772" s="1404">
        <v>0</v>
      </c>
      <c r="BM772" s="1404">
        <v>0</v>
      </c>
      <c r="BN772" s="1408"/>
      <c r="BO772" s="1404">
        <v>0</v>
      </c>
      <c r="BP772" s="1405" t="s">
        <v>407</v>
      </c>
      <c r="BQ772" s="1405" t="s">
        <v>407</v>
      </c>
      <c r="BR772" s="1404">
        <v>1</v>
      </c>
      <c r="BS772" s="1405" t="s">
        <v>751</v>
      </c>
      <c r="BT772" s="1405" t="s">
        <v>407</v>
      </c>
      <c r="BU772" s="1405" t="s">
        <v>407</v>
      </c>
      <c r="BV772" s="1405" t="s">
        <v>793</v>
      </c>
      <c r="BW772" s="1404">
        <v>0</v>
      </c>
      <c r="BX772" s="1405" t="s">
        <v>407</v>
      </c>
      <c r="BY772" s="1405" t="s">
        <v>407</v>
      </c>
      <c r="BZ772" s="1405" t="s">
        <v>407</v>
      </c>
      <c r="CA772" s="1404">
        <v>0</v>
      </c>
      <c r="CB772" s="1405" t="s">
        <v>407</v>
      </c>
      <c r="CC772" s="1405" t="s">
        <v>677</v>
      </c>
      <c r="CD772" s="1404" t="b">
        <v>0</v>
      </c>
      <c r="CE772" s="1404" t="b">
        <v>0</v>
      </c>
      <c r="CF772" s="1404" t="b">
        <v>0</v>
      </c>
      <c r="CG772" s="1404" t="b">
        <v>0</v>
      </c>
      <c r="CH772" s="1404" t="b">
        <v>0</v>
      </c>
      <c r="CI772" s="1404" t="b">
        <v>0</v>
      </c>
      <c r="CJ772" s="1404" t="b">
        <v>1</v>
      </c>
      <c r="CK772" s="1404" t="b">
        <v>0</v>
      </c>
      <c r="CL772" s="1404" t="b">
        <v>0</v>
      </c>
      <c r="CM772" s="1405" t="s">
        <v>698</v>
      </c>
      <c r="CN772" s="1408"/>
      <c r="CO772" s="1408"/>
      <c r="CP772" s="1408"/>
      <c r="CQ772" s="1404">
        <v>1</v>
      </c>
      <c r="CR772" s="1408"/>
      <c r="CS772" s="1404">
        <v>1</v>
      </c>
      <c r="CT772" s="1405" t="s">
        <v>407</v>
      </c>
      <c r="CU772" s="1408"/>
    </row>
    <row r="773" spans="1:99" hidden="1" x14ac:dyDescent="0.2">
      <c r="A773" s="1404">
        <v>2024</v>
      </c>
      <c r="B773" s="1405" t="s">
        <v>179</v>
      </c>
      <c r="C773" s="1405" t="s">
        <v>1036</v>
      </c>
      <c r="D773" s="1406">
        <v>1</v>
      </c>
      <c r="E773" s="1406">
        <v>0</v>
      </c>
      <c r="F773" s="1405" t="s">
        <v>236</v>
      </c>
      <c r="G773" s="1407" t="s">
        <v>731</v>
      </c>
      <c r="H773" s="1405" t="s">
        <v>407</v>
      </c>
      <c r="I773" s="1405" t="s">
        <v>694</v>
      </c>
      <c r="J773" s="1405" t="s">
        <v>303</v>
      </c>
      <c r="K773" s="1405" t="s">
        <v>889</v>
      </c>
      <c r="L773" s="1405" t="s">
        <v>407</v>
      </c>
      <c r="M773" s="1405" t="s">
        <v>407</v>
      </c>
      <c r="N773" s="1408"/>
      <c r="O773" s="1407">
        <v>126</v>
      </c>
      <c r="P773" s="1405" t="s">
        <v>695</v>
      </c>
      <c r="Q773" s="1405" t="s">
        <v>474</v>
      </c>
      <c r="R773" s="1409">
        <v>29275</v>
      </c>
      <c r="S773" s="1409">
        <v>22241</v>
      </c>
      <c r="T773" s="1409">
        <v>2436</v>
      </c>
      <c r="U773" s="1407">
        <v>13762</v>
      </c>
      <c r="V773" s="1405" t="s">
        <v>696</v>
      </c>
      <c r="W773" s="1405" t="s">
        <v>733</v>
      </c>
      <c r="X773" s="1405" t="s">
        <v>734</v>
      </c>
      <c r="Y773" s="1405" t="s">
        <v>407</v>
      </c>
      <c r="Z773" s="1404">
        <v>1</v>
      </c>
      <c r="AA773" s="1404">
        <v>0</v>
      </c>
      <c r="AB773" s="1408"/>
      <c r="AC773" s="1408"/>
      <c r="AD773" s="1408"/>
      <c r="AE773" s="1408"/>
      <c r="AF773" s="1408"/>
      <c r="AG773" s="1408"/>
      <c r="AH773" s="1408"/>
      <c r="AI773" s="1406">
        <v>0</v>
      </c>
      <c r="AJ773" s="1408"/>
      <c r="AK773" s="1408"/>
      <c r="AL773" s="1408"/>
      <c r="AM773" s="1408"/>
      <c r="AN773" s="1408"/>
      <c r="AO773" s="1408"/>
      <c r="AP773" s="1408"/>
      <c r="AQ773" s="1406">
        <v>2112</v>
      </c>
      <c r="AR773" s="1404" t="s">
        <v>407</v>
      </c>
      <c r="AS773" s="1406">
        <v>5.7863013698630139</v>
      </c>
      <c r="AT773" s="1406">
        <v>7.2143467122117846E-2</v>
      </c>
      <c r="AU773" s="1406">
        <v>1.9765333458114477E-4</v>
      </c>
      <c r="AV773" s="1406">
        <v>7.8407724908343329E-2</v>
      </c>
      <c r="AW773" s="1406">
        <v>2.1481568468039269E-4</v>
      </c>
      <c r="AX773" s="1405" t="s">
        <v>407</v>
      </c>
      <c r="AY773" s="1404">
        <v>0</v>
      </c>
      <c r="AZ773" s="1405" t="s">
        <v>407</v>
      </c>
      <c r="BA773" s="1405" t="s">
        <v>407</v>
      </c>
      <c r="BB773" s="1408"/>
      <c r="BC773" s="1408"/>
      <c r="BD773" s="1404">
        <v>0</v>
      </c>
      <c r="BE773" s="1405" t="s">
        <v>407</v>
      </c>
      <c r="BF773" s="1405" t="s">
        <v>407</v>
      </c>
      <c r="BG773" s="1404">
        <v>0</v>
      </c>
      <c r="BH773" s="1405" t="s">
        <v>407</v>
      </c>
      <c r="BI773" s="1405" t="s">
        <v>407</v>
      </c>
      <c r="BJ773" s="1404">
        <v>0</v>
      </c>
      <c r="BK773" s="1404">
        <v>0</v>
      </c>
      <c r="BL773" s="1404">
        <v>0</v>
      </c>
      <c r="BM773" s="1404">
        <v>0</v>
      </c>
      <c r="BN773" s="1408"/>
      <c r="BO773" s="1404">
        <v>0</v>
      </c>
      <c r="BP773" s="1405" t="s">
        <v>407</v>
      </c>
      <c r="BQ773" s="1405" t="s">
        <v>407</v>
      </c>
      <c r="BR773" s="1404">
        <v>1</v>
      </c>
      <c r="BS773" s="1405" t="s">
        <v>808</v>
      </c>
      <c r="BT773" s="1405" t="s">
        <v>407</v>
      </c>
      <c r="BU773" s="1405" t="s">
        <v>407</v>
      </c>
      <c r="BV773" s="1405" t="s">
        <v>407</v>
      </c>
      <c r="BW773" s="1404">
        <v>0</v>
      </c>
      <c r="BX773" s="1405" t="s">
        <v>407</v>
      </c>
      <c r="BY773" s="1405" t="s">
        <v>407</v>
      </c>
      <c r="BZ773" s="1405" t="s">
        <v>407</v>
      </c>
      <c r="CA773" s="1404">
        <v>0</v>
      </c>
      <c r="CB773" s="1405" t="s">
        <v>407</v>
      </c>
      <c r="CC773" s="1405" t="s">
        <v>677</v>
      </c>
      <c r="CD773" s="1404" t="b">
        <v>0</v>
      </c>
      <c r="CE773" s="1404" t="b">
        <v>0</v>
      </c>
      <c r="CF773" s="1404" t="b">
        <v>0</v>
      </c>
      <c r="CG773" s="1404" t="b">
        <v>0</v>
      </c>
      <c r="CH773" s="1404" t="b">
        <v>0</v>
      </c>
      <c r="CI773" s="1404" t="b">
        <v>0</v>
      </c>
      <c r="CJ773" s="1404" t="b">
        <v>1</v>
      </c>
      <c r="CK773" s="1404" t="b">
        <v>0</v>
      </c>
      <c r="CL773" s="1404" t="b">
        <v>0</v>
      </c>
      <c r="CM773" s="1405" t="s">
        <v>698</v>
      </c>
      <c r="CN773" s="1408"/>
      <c r="CO773" s="1408"/>
      <c r="CP773" s="1408"/>
      <c r="CQ773" s="1404">
        <v>1</v>
      </c>
      <c r="CR773" s="1408"/>
      <c r="CS773" s="1404">
        <v>1</v>
      </c>
      <c r="CT773" s="1405" t="s">
        <v>407</v>
      </c>
      <c r="CU773" s="1408"/>
    </row>
    <row r="774" spans="1:99" hidden="1" x14ac:dyDescent="0.2">
      <c r="A774" s="1404">
        <v>2024</v>
      </c>
      <c r="B774" s="1405" t="s">
        <v>178</v>
      </c>
      <c r="C774" s="1405" t="s">
        <v>919</v>
      </c>
      <c r="D774" s="1406">
        <v>1</v>
      </c>
      <c r="E774" s="1406">
        <v>0</v>
      </c>
      <c r="F774" s="1405" t="s">
        <v>236</v>
      </c>
      <c r="G774" s="1407" t="s">
        <v>731</v>
      </c>
      <c r="H774" s="1405" t="s">
        <v>407</v>
      </c>
      <c r="I774" s="1405" t="s">
        <v>694</v>
      </c>
      <c r="J774" s="1405" t="s">
        <v>298</v>
      </c>
      <c r="K774" s="1405" t="s">
        <v>736</v>
      </c>
      <c r="L774" s="1405" t="s">
        <v>407</v>
      </c>
      <c r="M774" s="1405" t="s">
        <v>407</v>
      </c>
      <c r="N774" s="1408"/>
      <c r="O774" s="1407">
        <v>126</v>
      </c>
      <c r="P774" s="1405" t="s">
        <v>695</v>
      </c>
      <c r="Q774" s="1405" t="s">
        <v>473</v>
      </c>
      <c r="R774" s="1409">
        <v>5167</v>
      </c>
      <c r="S774" s="1409">
        <v>2656</v>
      </c>
      <c r="T774" s="1409">
        <v>340</v>
      </c>
      <c r="U774" s="1407">
        <v>13762</v>
      </c>
      <c r="V774" s="1405" t="s">
        <v>696</v>
      </c>
      <c r="W774" s="1405" t="s">
        <v>733</v>
      </c>
      <c r="X774" s="1405" t="s">
        <v>734</v>
      </c>
      <c r="Y774" s="1405" t="s">
        <v>407</v>
      </c>
      <c r="Z774" s="1404">
        <v>1</v>
      </c>
      <c r="AA774" s="1404">
        <v>0</v>
      </c>
      <c r="AB774" s="1408"/>
      <c r="AC774" s="1408"/>
      <c r="AD774" s="1408"/>
      <c r="AE774" s="1408"/>
      <c r="AF774" s="1408"/>
      <c r="AG774" s="1408"/>
      <c r="AH774" s="1408"/>
      <c r="AI774" s="1406">
        <v>0</v>
      </c>
      <c r="AJ774" s="1408"/>
      <c r="AK774" s="1408"/>
      <c r="AL774" s="1408"/>
      <c r="AM774" s="1408"/>
      <c r="AN774" s="1408"/>
      <c r="AO774" s="1408"/>
      <c r="AP774" s="1408"/>
      <c r="AQ774" s="1406">
        <v>391380</v>
      </c>
      <c r="AR774" s="1404" t="s">
        <v>407</v>
      </c>
      <c r="AS774" s="1406">
        <v>1072.2739726027398</v>
      </c>
      <c r="AT774" s="1406">
        <v>75.746080898006582</v>
      </c>
      <c r="AU774" s="1406">
        <v>0.20752350930960708</v>
      </c>
      <c r="AV774" s="1406">
        <v>0.50288017348303238</v>
      </c>
      <c r="AW774" s="1406">
        <v>1.3777538999535134E-3</v>
      </c>
      <c r="AX774" s="1405" t="s">
        <v>1441</v>
      </c>
      <c r="AY774" s="1404">
        <v>0</v>
      </c>
      <c r="AZ774" s="1405" t="s">
        <v>407</v>
      </c>
      <c r="BA774" s="1405" t="s">
        <v>407</v>
      </c>
      <c r="BB774" s="1408"/>
      <c r="BC774" s="1408"/>
      <c r="BD774" s="1404">
        <v>0</v>
      </c>
      <c r="BE774" s="1405" t="s">
        <v>407</v>
      </c>
      <c r="BF774" s="1405" t="s">
        <v>407</v>
      </c>
      <c r="BG774" s="1404">
        <v>0</v>
      </c>
      <c r="BH774" s="1405" t="s">
        <v>407</v>
      </c>
      <c r="BI774" s="1405" t="s">
        <v>407</v>
      </c>
      <c r="BJ774" s="1404">
        <v>0</v>
      </c>
      <c r="BK774" s="1404">
        <v>0</v>
      </c>
      <c r="BL774" s="1404">
        <v>0</v>
      </c>
      <c r="BM774" s="1404">
        <v>0</v>
      </c>
      <c r="BN774" s="1408"/>
      <c r="BO774" s="1404">
        <v>0</v>
      </c>
      <c r="BP774" s="1405" t="s">
        <v>407</v>
      </c>
      <c r="BQ774" s="1405" t="s">
        <v>407</v>
      </c>
      <c r="BR774" s="1404">
        <v>1</v>
      </c>
      <c r="BS774" s="1405" t="s">
        <v>751</v>
      </c>
      <c r="BT774" s="1405" t="s">
        <v>407</v>
      </c>
      <c r="BU774" s="1405" t="s">
        <v>407</v>
      </c>
      <c r="BV774" s="1405" t="s">
        <v>407</v>
      </c>
      <c r="BW774" s="1404">
        <v>0</v>
      </c>
      <c r="BX774" s="1405" t="s">
        <v>407</v>
      </c>
      <c r="BY774" s="1405" t="s">
        <v>407</v>
      </c>
      <c r="BZ774" s="1405" t="s">
        <v>407</v>
      </c>
      <c r="CA774" s="1404">
        <v>0</v>
      </c>
      <c r="CB774" s="1405" t="s">
        <v>407</v>
      </c>
      <c r="CC774" s="1405" t="s">
        <v>677</v>
      </c>
      <c r="CD774" s="1404" t="b">
        <v>0</v>
      </c>
      <c r="CE774" s="1404" t="b">
        <v>0</v>
      </c>
      <c r="CF774" s="1404" t="b">
        <v>0</v>
      </c>
      <c r="CG774" s="1404" t="b">
        <v>0</v>
      </c>
      <c r="CH774" s="1404" t="b">
        <v>0</v>
      </c>
      <c r="CI774" s="1404" t="b">
        <v>0</v>
      </c>
      <c r="CJ774" s="1404" t="b">
        <v>1</v>
      </c>
      <c r="CK774" s="1404" t="b">
        <v>0</v>
      </c>
      <c r="CL774" s="1404" t="b">
        <v>0</v>
      </c>
      <c r="CM774" s="1405" t="s">
        <v>698</v>
      </c>
      <c r="CN774" s="1408"/>
      <c r="CO774" s="1408"/>
      <c r="CP774" s="1408"/>
      <c r="CQ774" s="1404">
        <v>1</v>
      </c>
      <c r="CR774" s="1408"/>
      <c r="CS774" s="1404">
        <v>1</v>
      </c>
      <c r="CT774" s="1405" t="s">
        <v>407</v>
      </c>
      <c r="CU774" s="1408"/>
    </row>
    <row r="775" spans="1:99" hidden="1" x14ac:dyDescent="0.2">
      <c r="A775" s="1404">
        <v>2024</v>
      </c>
      <c r="B775" s="1405" t="s">
        <v>178</v>
      </c>
      <c r="C775" s="1405" t="s">
        <v>949</v>
      </c>
      <c r="D775" s="1406">
        <v>1</v>
      </c>
      <c r="E775" s="1406">
        <v>0</v>
      </c>
      <c r="F775" s="1405" t="s">
        <v>236</v>
      </c>
      <c r="G775" s="1407" t="s">
        <v>731</v>
      </c>
      <c r="H775" s="1405" t="s">
        <v>407</v>
      </c>
      <c r="I775" s="1405" t="s">
        <v>694</v>
      </c>
      <c r="J775" s="1405" t="s">
        <v>298</v>
      </c>
      <c r="K775" s="1405" t="s">
        <v>950</v>
      </c>
      <c r="L775" s="1405" t="s">
        <v>407</v>
      </c>
      <c r="M775" s="1405" t="s">
        <v>407</v>
      </c>
      <c r="N775" s="1408"/>
      <c r="O775" s="1407">
        <v>126</v>
      </c>
      <c r="P775" s="1405" t="s">
        <v>695</v>
      </c>
      <c r="Q775" s="1405" t="s">
        <v>473</v>
      </c>
      <c r="R775" s="1409">
        <v>5701</v>
      </c>
      <c r="S775" s="1409">
        <v>2352</v>
      </c>
      <c r="T775" s="1409">
        <v>427</v>
      </c>
      <c r="U775" s="1407">
        <v>13762</v>
      </c>
      <c r="V775" s="1405" t="s">
        <v>696</v>
      </c>
      <c r="W775" s="1405" t="s">
        <v>733</v>
      </c>
      <c r="X775" s="1405" t="s">
        <v>734</v>
      </c>
      <c r="Y775" s="1405" t="s">
        <v>407</v>
      </c>
      <c r="Z775" s="1404">
        <v>1</v>
      </c>
      <c r="AA775" s="1404">
        <v>0</v>
      </c>
      <c r="AB775" s="1408"/>
      <c r="AC775" s="1408"/>
      <c r="AD775" s="1408"/>
      <c r="AE775" s="1408"/>
      <c r="AF775" s="1408"/>
      <c r="AG775" s="1408"/>
      <c r="AH775" s="1408"/>
      <c r="AI775" s="1406">
        <v>0</v>
      </c>
      <c r="AJ775" s="1408"/>
      <c r="AK775" s="1408"/>
      <c r="AL775" s="1408"/>
      <c r="AM775" s="1408"/>
      <c r="AN775" s="1408"/>
      <c r="AO775" s="1408"/>
      <c r="AP775" s="1408"/>
      <c r="AQ775" s="1406">
        <v>18560</v>
      </c>
      <c r="AR775" s="1404" t="s">
        <v>407</v>
      </c>
      <c r="AS775" s="1406">
        <v>50.849315068493148</v>
      </c>
      <c r="AT775" s="1406">
        <v>3.2555691983862478</v>
      </c>
      <c r="AU775" s="1406">
        <v>8.9193676668116381E-3</v>
      </c>
      <c r="AV775" s="1406">
        <v>0.50288017348303238</v>
      </c>
      <c r="AW775" s="1406">
        <v>1.3777538999535134E-3</v>
      </c>
      <c r="AX775" s="1405" t="s">
        <v>407</v>
      </c>
      <c r="AY775" s="1404">
        <v>0</v>
      </c>
      <c r="AZ775" s="1405" t="s">
        <v>407</v>
      </c>
      <c r="BA775" s="1405" t="s">
        <v>407</v>
      </c>
      <c r="BB775" s="1408"/>
      <c r="BC775" s="1408"/>
      <c r="BD775" s="1404">
        <v>0</v>
      </c>
      <c r="BE775" s="1405" t="s">
        <v>407</v>
      </c>
      <c r="BF775" s="1405" t="s">
        <v>407</v>
      </c>
      <c r="BG775" s="1404">
        <v>0</v>
      </c>
      <c r="BH775" s="1405" t="s">
        <v>407</v>
      </c>
      <c r="BI775" s="1405" t="s">
        <v>407</v>
      </c>
      <c r="BJ775" s="1404">
        <v>0</v>
      </c>
      <c r="BK775" s="1404">
        <v>0</v>
      </c>
      <c r="BL775" s="1404">
        <v>0</v>
      </c>
      <c r="BM775" s="1404">
        <v>0</v>
      </c>
      <c r="BN775" s="1408"/>
      <c r="BO775" s="1404">
        <v>0</v>
      </c>
      <c r="BP775" s="1405" t="s">
        <v>407</v>
      </c>
      <c r="BQ775" s="1405" t="s">
        <v>407</v>
      </c>
      <c r="BR775" s="1404">
        <v>1</v>
      </c>
      <c r="BS775" s="1405" t="s">
        <v>756</v>
      </c>
      <c r="BT775" s="1405" t="s">
        <v>407</v>
      </c>
      <c r="BU775" s="1405" t="s">
        <v>407</v>
      </c>
      <c r="BV775" s="1405" t="s">
        <v>407</v>
      </c>
      <c r="BW775" s="1404">
        <v>0</v>
      </c>
      <c r="BX775" s="1405" t="s">
        <v>407</v>
      </c>
      <c r="BY775" s="1405" t="s">
        <v>407</v>
      </c>
      <c r="BZ775" s="1405" t="s">
        <v>407</v>
      </c>
      <c r="CA775" s="1404">
        <v>0</v>
      </c>
      <c r="CB775" s="1405" t="s">
        <v>407</v>
      </c>
      <c r="CC775" s="1405" t="s">
        <v>677</v>
      </c>
      <c r="CD775" s="1404" t="b">
        <v>0</v>
      </c>
      <c r="CE775" s="1404" t="b">
        <v>0</v>
      </c>
      <c r="CF775" s="1404" t="b">
        <v>0</v>
      </c>
      <c r="CG775" s="1404" t="b">
        <v>0</v>
      </c>
      <c r="CH775" s="1404" t="b">
        <v>0</v>
      </c>
      <c r="CI775" s="1404" t="b">
        <v>0</v>
      </c>
      <c r="CJ775" s="1404" t="b">
        <v>1</v>
      </c>
      <c r="CK775" s="1404" t="b">
        <v>0</v>
      </c>
      <c r="CL775" s="1404" t="b">
        <v>0</v>
      </c>
      <c r="CM775" s="1405" t="s">
        <v>698</v>
      </c>
      <c r="CN775" s="1408"/>
      <c r="CO775" s="1408"/>
      <c r="CP775" s="1408"/>
      <c r="CQ775" s="1404">
        <v>1</v>
      </c>
      <c r="CR775" s="1408"/>
      <c r="CS775" s="1404">
        <v>1</v>
      </c>
      <c r="CT775" s="1405" t="s">
        <v>407</v>
      </c>
      <c r="CU775" s="1408"/>
    </row>
    <row r="776" spans="1:99" hidden="1" x14ac:dyDescent="0.2">
      <c r="A776" s="1404">
        <v>2024</v>
      </c>
      <c r="B776" s="1405" t="s">
        <v>179</v>
      </c>
      <c r="C776" s="1405" t="s">
        <v>1041</v>
      </c>
      <c r="D776" s="1406">
        <v>1</v>
      </c>
      <c r="E776" s="1406">
        <v>0</v>
      </c>
      <c r="F776" s="1405" t="s">
        <v>236</v>
      </c>
      <c r="G776" s="1407" t="s">
        <v>731</v>
      </c>
      <c r="H776" s="1405" t="s">
        <v>407</v>
      </c>
      <c r="I776" s="1405" t="s">
        <v>694</v>
      </c>
      <c r="J776" s="1405" t="s">
        <v>303</v>
      </c>
      <c r="K776" s="1405" t="s">
        <v>897</v>
      </c>
      <c r="L776" s="1405" t="s">
        <v>407</v>
      </c>
      <c r="M776" s="1405" t="s">
        <v>407</v>
      </c>
      <c r="N776" s="1408"/>
      <c r="O776" s="1407">
        <v>126</v>
      </c>
      <c r="P776" s="1405" t="s">
        <v>695</v>
      </c>
      <c r="Q776" s="1405" t="s">
        <v>474</v>
      </c>
      <c r="R776" s="1409">
        <v>16685</v>
      </c>
      <c r="S776" s="1409">
        <v>7980</v>
      </c>
      <c r="T776" s="1409">
        <v>948</v>
      </c>
      <c r="U776" s="1407">
        <v>13762</v>
      </c>
      <c r="V776" s="1405" t="s">
        <v>696</v>
      </c>
      <c r="W776" s="1405" t="s">
        <v>733</v>
      </c>
      <c r="X776" s="1405" t="s">
        <v>734</v>
      </c>
      <c r="Y776" s="1405" t="s">
        <v>407</v>
      </c>
      <c r="Z776" s="1404">
        <v>1</v>
      </c>
      <c r="AA776" s="1404">
        <v>0</v>
      </c>
      <c r="AB776" s="1408"/>
      <c r="AC776" s="1408"/>
      <c r="AD776" s="1408"/>
      <c r="AE776" s="1408"/>
      <c r="AF776" s="1408"/>
      <c r="AG776" s="1408"/>
      <c r="AH776" s="1408"/>
      <c r="AI776" s="1406">
        <v>0</v>
      </c>
      <c r="AJ776" s="1408"/>
      <c r="AK776" s="1408"/>
      <c r="AL776" s="1408"/>
      <c r="AM776" s="1408"/>
      <c r="AN776" s="1408"/>
      <c r="AO776" s="1408"/>
      <c r="AP776" s="1408"/>
      <c r="AQ776" s="1406">
        <v>1260</v>
      </c>
      <c r="AR776" s="1404" t="s">
        <v>407</v>
      </c>
      <c r="AS776" s="1406">
        <v>3.452054794520548</v>
      </c>
      <c r="AT776" s="1406">
        <v>7.551693137548697E-2</v>
      </c>
      <c r="AU776" s="1406">
        <v>2.0689570239859444E-4</v>
      </c>
      <c r="AV776" s="1406">
        <v>7.8407724908343329E-2</v>
      </c>
      <c r="AW776" s="1406">
        <v>2.1481568468039269E-4</v>
      </c>
      <c r="AX776" s="1405" t="s">
        <v>407</v>
      </c>
      <c r="AY776" s="1404">
        <v>0</v>
      </c>
      <c r="AZ776" s="1405" t="s">
        <v>407</v>
      </c>
      <c r="BA776" s="1405" t="s">
        <v>407</v>
      </c>
      <c r="BB776" s="1408"/>
      <c r="BC776" s="1408"/>
      <c r="BD776" s="1404">
        <v>0</v>
      </c>
      <c r="BE776" s="1405" t="s">
        <v>407</v>
      </c>
      <c r="BF776" s="1405" t="s">
        <v>407</v>
      </c>
      <c r="BG776" s="1404">
        <v>0</v>
      </c>
      <c r="BH776" s="1405" t="s">
        <v>407</v>
      </c>
      <c r="BI776" s="1405" t="s">
        <v>407</v>
      </c>
      <c r="BJ776" s="1404">
        <v>0</v>
      </c>
      <c r="BK776" s="1404">
        <v>0</v>
      </c>
      <c r="BL776" s="1404">
        <v>0</v>
      </c>
      <c r="BM776" s="1404">
        <v>0</v>
      </c>
      <c r="BN776" s="1408"/>
      <c r="BO776" s="1404">
        <v>0</v>
      </c>
      <c r="BP776" s="1405" t="s">
        <v>407</v>
      </c>
      <c r="BQ776" s="1405" t="s">
        <v>407</v>
      </c>
      <c r="BR776" s="1404">
        <v>1</v>
      </c>
      <c r="BS776" s="1405" t="s">
        <v>713</v>
      </c>
      <c r="BT776" s="1405" t="s">
        <v>407</v>
      </c>
      <c r="BU776" s="1405" t="s">
        <v>407</v>
      </c>
      <c r="BV776" s="1405" t="s">
        <v>1443</v>
      </c>
      <c r="BW776" s="1404">
        <v>0</v>
      </c>
      <c r="BX776" s="1405" t="s">
        <v>407</v>
      </c>
      <c r="BY776" s="1405" t="s">
        <v>407</v>
      </c>
      <c r="BZ776" s="1405" t="s">
        <v>407</v>
      </c>
      <c r="CA776" s="1404">
        <v>0</v>
      </c>
      <c r="CB776" s="1405" t="s">
        <v>407</v>
      </c>
      <c r="CC776" s="1405" t="s">
        <v>677</v>
      </c>
      <c r="CD776" s="1404" t="b">
        <v>0</v>
      </c>
      <c r="CE776" s="1404" t="b">
        <v>0</v>
      </c>
      <c r="CF776" s="1404" t="b">
        <v>0</v>
      </c>
      <c r="CG776" s="1404" t="b">
        <v>0</v>
      </c>
      <c r="CH776" s="1404" t="b">
        <v>0</v>
      </c>
      <c r="CI776" s="1404" t="b">
        <v>0</v>
      </c>
      <c r="CJ776" s="1404" t="b">
        <v>1</v>
      </c>
      <c r="CK776" s="1404" t="b">
        <v>0</v>
      </c>
      <c r="CL776" s="1404" t="b">
        <v>0</v>
      </c>
      <c r="CM776" s="1405" t="s">
        <v>698</v>
      </c>
      <c r="CN776" s="1408"/>
      <c r="CO776" s="1408"/>
      <c r="CP776" s="1408"/>
      <c r="CQ776" s="1404">
        <v>1</v>
      </c>
      <c r="CR776" s="1408"/>
      <c r="CS776" s="1404">
        <v>1</v>
      </c>
      <c r="CT776" s="1405" t="s">
        <v>407</v>
      </c>
      <c r="CU776" s="1408"/>
    </row>
    <row r="777" spans="1:99" hidden="1" x14ac:dyDescent="0.2">
      <c r="A777" s="1404">
        <v>2024</v>
      </c>
      <c r="B777" s="1405" t="s">
        <v>179</v>
      </c>
      <c r="C777" s="1405" t="s">
        <v>1032</v>
      </c>
      <c r="D777" s="1406">
        <v>1</v>
      </c>
      <c r="E777" s="1406">
        <v>0</v>
      </c>
      <c r="F777" s="1405" t="s">
        <v>236</v>
      </c>
      <c r="G777" s="1407" t="s">
        <v>731</v>
      </c>
      <c r="H777" s="1405" t="s">
        <v>407</v>
      </c>
      <c r="I777" s="1405" t="s">
        <v>694</v>
      </c>
      <c r="J777" s="1405" t="s">
        <v>303</v>
      </c>
      <c r="K777" s="1405" t="s">
        <v>1033</v>
      </c>
      <c r="L777" s="1405" t="s">
        <v>407</v>
      </c>
      <c r="M777" s="1405" t="s">
        <v>407</v>
      </c>
      <c r="N777" s="1408"/>
      <c r="O777" s="1407">
        <v>126</v>
      </c>
      <c r="P777" s="1405" t="s">
        <v>695</v>
      </c>
      <c r="Q777" s="1405" t="s">
        <v>474</v>
      </c>
      <c r="R777" s="1409">
        <v>15697</v>
      </c>
      <c r="S777" s="1409">
        <v>7080</v>
      </c>
      <c r="T777" s="1409">
        <v>691</v>
      </c>
      <c r="U777" s="1407">
        <v>13762</v>
      </c>
      <c r="V777" s="1405" t="s">
        <v>696</v>
      </c>
      <c r="W777" s="1405" t="s">
        <v>733</v>
      </c>
      <c r="X777" s="1405" t="s">
        <v>734</v>
      </c>
      <c r="Y777" s="1405" t="s">
        <v>407</v>
      </c>
      <c r="Z777" s="1404">
        <v>1</v>
      </c>
      <c r="AA777" s="1404">
        <v>0</v>
      </c>
      <c r="AB777" s="1408"/>
      <c r="AC777" s="1408"/>
      <c r="AD777" s="1408"/>
      <c r="AE777" s="1408"/>
      <c r="AF777" s="1408"/>
      <c r="AG777" s="1408"/>
      <c r="AH777" s="1408"/>
      <c r="AI777" s="1406">
        <v>0</v>
      </c>
      <c r="AJ777" s="1408"/>
      <c r="AK777" s="1408"/>
      <c r="AL777" s="1408"/>
      <c r="AM777" s="1408"/>
      <c r="AN777" s="1408"/>
      <c r="AO777" s="1408"/>
      <c r="AP777" s="1408"/>
      <c r="AQ777" s="1406">
        <v>920</v>
      </c>
      <c r="AR777" s="1404" t="s">
        <v>407</v>
      </c>
      <c r="AS777" s="1406">
        <v>2.5205479452054793</v>
      </c>
      <c r="AT777" s="1406">
        <v>5.8609925463464357E-2</v>
      </c>
      <c r="AU777" s="1406">
        <v>1.6057513825606674E-4</v>
      </c>
      <c r="AV777" s="1406">
        <v>7.8407724908343329E-2</v>
      </c>
      <c r="AW777" s="1406">
        <v>2.1481568468039269E-4</v>
      </c>
      <c r="AX777" s="1405" t="s">
        <v>407</v>
      </c>
      <c r="AY777" s="1404">
        <v>0</v>
      </c>
      <c r="AZ777" s="1405" t="s">
        <v>407</v>
      </c>
      <c r="BA777" s="1405" t="s">
        <v>407</v>
      </c>
      <c r="BB777" s="1408"/>
      <c r="BC777" s="1408"/>
      <c r="BD777" s="1404">
        <v>0</v>
      </c>
      <c r="BE777" s="1405" t="s">
        <v>407</v>
      </c>
      <c r="BF777" s="1405" t="s">
        <v>407</v>
      </c>
      <c r="BG777" s="1404">
        <v>0</v>
      </c>
      <c r="BH777" s="1405" t="s">
        <v>407</v>
      </c>
      <c r="BI777" s="1405" t="s">
        <v>407</v>
      </c>
      <c r="BJ777" s="1404">
        <v>0</v>
      </c>
      <c r="BK777" s="1404">
        <v>0</v>
      </c>
      <c r="BL777" s="1404">
        <v>0</v>
      </c>
      <c r="BM777" s="1404">
        <v>0</v>
      </c>
      <c r="BN777" s="1408"/>
      <c r="BO777" s="1404">
        <v>0</v>
      </c>
      <c r="BP777" s="1405" t="s">
        <v>407</v>
      </c>
      <c r="BQ777" s="1405" t="s">
        <v>407</v>
      </c>
      <c r="BR777" s="1404">
        <v>1</v>
      </c>
      <c r="BS777" s="1405" t="s">
        <v>713</v>
      </c>
      <c r="BT777" s="1405" t="s">
        <v>407</v>
      </c>
      <c r="BU777" s="1405" t="s">
        <v>407</v>
      </c>
      <c r="BV777" s="1405" t="s">
        <v>1006</v>
      </c>
      <c r="BW777" s="1404">
        <v>0</v>
      </c>
      <c r="BX777" s="1405" t="s">
        <v>407</v>
      </c>
      <c r="BY777" s="1405" t="s">
        <v>407</v>
      </c>
      <c r="BZ777" s="1405" t="s">
        <v>407</v>
      </c>
      <c r="CA777" s="1404">
        <v>0</v>
      </c>
      <c r="CB777" s="1405" t="s">
        <v>407</v>
      </c>
      <c r="CC777" s="1405" t="s">
        <v>677</v>
      </c>
      <c r="CD777" s="1404" t="b">
        <v>0</v>
      </c>
      <c r="CE777" s="1404" t="b">
        <v>0</v>
      </c>
      <c r="CF777" s="1404" t="b">
        <v>0</v>
      </c>
      <c r="CG777" s="1404" t="b">
        <v>0</v>
      </c>
      <c r="CH777" s="1404" t="b">
        <v>0</v>
      </c>
      <c r="CI777" s="1404" t="b">
        <v>0</v>
      </c>
      <c r="CJ777" s="1404" t="b">
        <v>1</v>
      </c>
      <c r="CK777" s="1404" t="b">
        <v>0</v>
      </c>
      <c r="CL777" s="1404" t="b">
        <v>0</v>
      </c>
      <c r="CM777" s="1405" t="s">
        <v>698</v>
      </c>
      <c r="CN777" s="1408"/>
      <c r="CO777" s="1408"/>
      <c r="CP777" s="1408"/>
      <c r="CQ777" s="1404">
        <v>1</v>
      </c>
      <c r="CR777" s="1408"/>
      <c r="CS777" s="1404">
        <v>1</v>
      </c>
      <c r="CT777" s="1405" t="s">
        <v>407</v>
      </c>
      <c r="CU777" s="1408"/>
    </row>
    <row r="778" spans="1:99" hidden="1" x14ac:dyDescent="0.2">
      <c r="A778" s="1404">
        <v>2024</v>
      </c>
      <c r="B778" s="1405" t="s">
        <v>178</v>
      </c>
      <c r="C778" s="1405" t="s">
        <v>899</v>
      </c>
      <c r="D778" s="1406">
        <v>1</v>
      </c>
      <c r="E778" s="1406">
        <v>0</v>
      </c>
      <c r="F778" s="1405" t="s">
        <v>236</v>
      </c>
      <c r="G778" s="1407" t="s">
        <v>731</v>
      </c>
      <c r="H778" s="1405" t="s">
        <v>407</v>
      </c>
      <c r="I778" s="1405" t="s">
        <v>694</v>
      </c>
      <c r="J778" s="1405" t="s">
        <v>298</v>
      </c>
      <c r="K778" s="1405" t="s">
        <v>718</v>
      </c>
      <c r="L778" s="1405" t="s">
        <v>407</v>
      </c>
      <c r="M778" s="1405" t="s">
        <v>407</v>
      </c>
      <c r="N778" s="1408"/>
      <c r="O778" s="1407">
        <v>126</v>
      </c>
      <c r="P778" s="1405" t="s">
        <v>695</v>
      </c>
      <c r="Q778" s="1405" t="s">
        <v>473</v>
      </c>
      <c r="R778" s="1409">
        <v>8825</v>
      </c>
      <c r="S778" s="1409">
        <v>4586</v>
      </c>
      <c r="T778" s="1409">
        <v>609</v>
      </c>
      <c r="U778" s="1407">
        <v>13762</v>
      </c>
      <c r="V778" s="1405" t="s">
        <v>696</v>
      </c>
      <c r="W778" s="1405" t="s">
        <v>733</v>
      </c>
      <c r="X778" s="1405" t="s">
        <v>734</v>
      </c>
      <c r="Y778" s="1405" t="s">
        <v>407</v>
      </c>
      <c r="Z778" s="1404">
        <v>1</v>
      </c>
      <c r="AA778" s="1404">
        <v>0</v>
      </c>
      <c r="AB778" s="1408"/>
      <c r="AC778" s="1408"/>
      <c r="AD778" s="1408"/>
      <c r="AE778" s="1408"/>
      <c r="AF778" s="1408"/>
      <c r="AG778" s="1408"/>
      <c r="AH778" s="1408"/>
      <c r="AI778" s="1406">
        <v>0</v>
      </c>
      <c r="AJ778" s="1408"/>
      <c r="AK778" s="1408"/>
      <c r="AL778" s="1408"/>
      <c r="AM778" s="1408"/>
      <c r="AN778" s="1408"/>
      <c r="AO778" s="1408"/>
      <c r="AP778" s="1408"/>
      <c r="AQ778" s="1406">
        <v>260</v>
      </c>
      <c r="AR778" s="1404" t="s">
        <v>407</v>
      </c>
      <c r="AS778" s="1406">
        <v>0.71232876712328763</v>
      </c>
      <c r="AT778" s="1406">
        <v>2.9461756373937678E-2</v>
      </c>
      <c r="AU778" s="1406">
        <v>8.0717140750514183E-5</v>
      </c>
      <c r="AV778" s="1406">
        <v>0.50288017348303238</v>
      </c>
      <c r="AW778" s="1406">
        <v>1.3777538999535134E-3</v>
      </c>
      <c r="AX778" s="1405" t="s">
        <v>407</v>
      </c>
      <c r="AY778" s="1404">
        <v>0</v>
      </c>
      <c r="AZ778" s="1405" t="s">
        <v>407</v>
      </c>
      <c r="BA778" s="1405" t="s">
        <v>407</v>
      </c>
      <c r="BB778" s="1408"/>
      <c r="BC778" s="1408"/>
      <c r="BD778" s="1404">
        <v>0</v>
      </c>
      <c r="BE778" s="1405" t="s">
        <v>407</v>
      </c>
      <c r="BF778" s="1405" t="s">
        <v>407</v>
      </c>
      <c r="BG778" s="1404">
        <v>0</v>
      </c>
      <c r="BH778" s="1405" t="s">
        <v>407</v>
      </c>
      <c r="BI778" s="1405" t="s">
        <v>407</v>
      </c>
      <c r="BJ778" s="1404">
        <v>0</v>
      </c>
      <c r="BK778" s="1404">
        <v>0</v>
      </c>
      <c r="BL778" s="1404">
        <v>0</v>
      </c>
      <c r="BM778" s="1404">
        <v>0</v>
      </c>
      <c r="BN778" s="1408"/>
      <c r="BO778" s="1404">
        <v>0</v>
      </c>
      <c r="BP778" s="1405" t="s">
        <v>407</v>
      </c>
      <c r="BQ778" s="1405" t="s">
        <v>407</v>
      </c>
      <c r="BR778" s="1404">
        <v>1</v>
      </c>
      <c r="BS778" s="1405" t="s">
        <v>751</v>
      </c>
      <c r="BT778" s="1405" t="s">
        <v>407</v>
      </c>
      <c r="BU778" s="1405" t="s">
        <v>407</v>
      </c>
      <c r="BV778" s="1405" t="s">
        <v>900</v>
      </c>
      <c r="BW778" s="1404">
        <v>0</v>
      </c>
      <c r="BX778" s="1405" t="s">
        <v>407</v>
      </c>
      <c r="BY778" s="1405" t="s">
        <v>407</v>
      </c>
      <c r="BZ778" s="1405" t="s">
        <v>407</v>
      </c>
      <c r="CA778" s="1404">
        <v>0</v>
      </c>
      <c r="CB778" s="1405" t="s">
        <v>407</v>
      </c>
      <c r="CC778" s="1405" t="s">
        <v>677</v>
      </c>
      <c r="CD778" s="1404" t="b">
        <v>0</v>
      </c>
      <c r="CE778" s="1404" t="b">
        <v>0</v>
      </c>
      <c r="CF778" s="1404" t="b">
        <v>0</v>
      </c>
      <c r="CG778" s="1404" t="b">
        <v>0</v>
      </c>
      <c r="CH778" s="1404" t="b">
        <v>0</v>
      </c>
      <c r="CI778" s="1404" t="b">
        <v>0</v>
      </c>
      <c r="CJ778" s="1404" t="b">
        <v>1</v>
      </c>
      <c r="CK778" s="1404" t="b">
        <v>0</v>
      </c>
      <c r="CL778" s="1404" t="b">
        <v>0</v>
      </c>
      <c r="CM778" s="1405" t="s">
        <v>698</v>
      </c>
      <c r="CN778" s="1408"/>
      <c r="CO778" s="1408"/>
      <c r="CP778" s="1408"/>
      <c r="CQ778" s="1404">
        <v>1</v>
      </c>
      <c r="CR778" s="1408"/>
      <c r="CS778" s="1404">
        <v>1</v>
      </c>
      <c r="CT778" s="1405" t="s">
        <v>407</v>
      </c>
      <c r="CU778" s="1408"/>
    </row>
    <row r="779" spans="1:99" hidden="1" x14ac:dyDescent="0.2">
      <c r="A779" s="1404">
        <v>2024</v>
      </c>
      <c r="B779" s="1405" t="s">
        <v>178</v>
      </c>
      <c r="C779" s="1405" t="s">
        <v>887</v>
      </c>
      <c r="D779" s="1406">
        <v>1</v>
      </c>
      <c r="E779" s="1406">
        <v>0</v>
      </c>
      <c r="F779" s="1405" t="s">
        <v>236</v>
      </c>
      <c r="G779" s="1407" t="s">
        <v>731</v>
      </c>
      <c r="H779" s="1405" t="s">
        <v>407</v>
      </c>
      <c r="I779" s="1405" t="s">
        <v>694</v>
      </c>
      <c r="J779" s="1405" t="s">
        <v>298</v>
      </c>
      <c r="K779" s="1405" t="s">
        <v>888</v>
      </c>
      <c r="L779" s="1405" t="s">
        <v>407</v>
      </c>
      <c r="M779" s="1405" t="s">
        <v>407</v>
      </c>
      <c r="N779" s="1408"/>
      <c r="O779" s="1407">
        <v>126</v>
      </c>
      <c r="P779" s="1405" t="s">
        <v>695</v>
      </c>
      <c r="Q779" s="1405" t="s">
        <v>473</v>
      </c>
      <c r="R779" s="1409">
        <v>10448</v>
      </c>
      <c r="S779" s="1409">
        <v>4558</v>
      </c>
      <c r="T779" s="1409">
        <v>627</v>
      </c>
      <c r="U779" s="1407">
        <v>13762</v>
      </c>
      <c r="V779" s="1405" t="s">
        <v>696</v>
      </c>
      <c r="W779" s="1405" t="s">
        <v>733</v>
      </c>
      <c r="X779" s="1405" t="s">
        <v>734</v>
      </c>
      <c r="Y779" s="1405" t="s">
        <v>407</v>
      </c>
      <c r="Z779" s="1404">
        <v>1</v>
      </c>
      <c r="AA779" s="1404">
        <v>0</v>
      </c>
      <c r="AB779" s="1408"/>
      <c r="AC779" s="1408"/>
      <c r="AD779" s="1408"/>
      <c r="AE779" s="1408"/>
      <c r="AF779" s="1408"/>
      <c r="AG779" s="1408"/>
      <c r="AH779" s="1408"/>
      <c r="AI779" s="1406">
        <v>0</v>
      </c>
      <c r="AJ779" s="1408"/>
      <c r="AK779" s="1408"/>
      <c r="AL779" s="1408"/>
      <c r="AM779" s="1408"/>
      <c r="AN779" s="1408"/>
      <c r="AO779" s="1408"/>
      <c r="AP779" s="1408"/>
      <c r="AQ779" s="1406">
        <v>1220</v>
      </c>
      <c r="AR779" s="1404" t="s">
        <v>407</v>
      </c>
      <c r="AS779" s="1406">
        <v>3.3424657534246576</v>
      </c>
      <c r="AT779" s="1406">
        <v>0.1167687595712098</v>
      </c>
      <c r="AU779" s="1406">
        <v>3.1991440978413645E-4</v>
      </c>
      <c r="AV779" s="1406">
        <v>0.50288017348303238</v>
      </c>
      <c r="AW779" s="1406">
        <v>1.3777538999535134E-3</v>
      </c>
      <c r="AX779" s="1405" t="s">
        <v>407</v>
      </c>
      <c r="AY779" s="1404">
        <v>0</v>
      </c>
      <c r="AZ779" s="1405" t="s">
        <v>407</v>
      </c>
      <c r="BA779" s="1405" t="s">
        <v>407</v>
      </c>
      <c r="BB779" s="1408"/>
      <c r="BC779" s="1408"/>
      <c r="BD779" s="1404">
        <v>0</v>
      </c>
      <c r="BE779" s="1405" t="s">
        <v>407</v>
      </c>
      <c r="BF779" s="1405" t="s">
        <v>407</v>
      </c>
      <c r="BG779" s="1404">
        <v>0</v>
      </c>
      <c r="BH779" s="1405" t="s">
        <v>407</v>
      </c>
      <c r="BI779" s="1405" t="s">
        <v>407</v>
      </c>
      <c r="BJ779" s="1404">
        <v>0</v>
      </c>
      <c r="BK779" s="1404">
        <v>0</v>
      </c>
      <c r="BL779" s="1404">
        <v>0</v>
      </c>
      <c r="BM779" s="1404">
        <v>0</v>
      </c>
      <c r="BN779" s="1408"/>
      <c r="BO779" s="1404">
        <v>0</v>
      </c>
      <c r="BP779" s="1405" t="s">
        <v>407</v>
      </c>
      <c r="BQ779" s="1405" t="s">
        <v>407</v>
      </c>
      <c r="BR779" s="1404">
        <v>1</v>
      </c>
      <c r="BS779" s="1405" t="s">
        <v>713</v>
      </c>
      <c r="BT779" s="1405" t="s">
        <v>407</v>
      </c>
      <c r="BU779" s="1405" t="s">
        <v>407</v>
      </c>
      <c r="BV779" s="1405" t="s">
        <v>881</v>
      </c>
      <c r="BW779" s="1404">
        <v>0</v>
      </c>
      <c r="BX779" s="1405" t="s">
        <v>407</v>
      </c>
      <c r="BY779" s="1405" t="s">
        <v>407</v>
      </c>
      <c r="BZ779" s="1405" t="s">
        <v>407</v>
      </c>
      <c r="CA779" s="1404">
        <v>0</v>
      </c>
      <c r="CB779" s="1405" t="s">
        <v>407</v>
      </c>
      <c r="CC779" s="1405" t="s">
        <v>677</v>
      </c>
      <c r="CD779" s="1404" t="b">
        <v>0</v>
      </c>
      <c r="CE779" s="1404" t="b">
        <v>0</v>
      </c>
      <c r="CF779" s="1404" t="b">
        <v>0</v>
      </c>
      <c r="CG779" s="1404" t="b">
        <v>0</v>
      </c>
      <c r="CH779" s="1404" t="b">
        <v>0</v>
      </c>
      <c r="CI779" s="1404" t="b">
        <v>0</v>
      </c>
      <c r="CJ779" s="1404" t="b">
        <v>1</v>
      </c>
      <c r="CK779" s="1404" t="b">
        <v>0</v>
      </c>
      <c r="CL779" s="1404" t="b">
        <v>0</v>
      </c>
      <c r="CM779" s="1405" t="s">
        <v>698</v>
      </c>
      <c r="CN779" s="1408"/>
      <c r="CO779" s="1408"/>
      <c r="CP779" s="1408"/>
      <c r="CQ779" s="1404">
        <v>1</v>
      </c>
      <c r="CR779" s="1408"/>
      <c r="CS779" s="1404">
        <v>1</v>
      </c>
      <c r="CT779" s="1405" t="s">
        <v>407</v>
      </c>
      <c r="CU779" s="1408"/>
    </row>
    <row r="780" spans="1:99" hidden="1" x14ac:dyDescent="0.2">
      <c r="A780" s="1404">
        <v>2024</v>
      </c>
      <c r="B780" s="1405" t="s">
        <v>178</v>
      </c>
      <c r="C780" s="1405" t="s">
        <v>823</v>
      </c>
      <c r="D780" s="1406">
        <v>1</v>
      </c>
      <c r="E780" s="1406">
        <v>0</v>
      </c>
      <c r="F780" s="1405" t="s">
        <v>236</v>
      </c>
      <c r="G780" s="1407" t="s">
        <v>731</v>
      </c>
      <c r="H780" s="1405" t="s">
        <v>407</v>
      </c>
      <c r="I780" s="1405" t="s">
        <v>694</v>
      </c>
      <c r="J780" s="1405" t="s">
        <v>298</v>
      </c>
      <c r="K780" s="1405" t="s">
        <v>824</v>
      </c>
      <c r="L780" s="1405" t="s">
        <v>407</v>
      </c>
      <c r="M780" s="1405" t="s">
        <v>407</v>
      </c>
      <c r="N780" s="1408"/>
      <c r="O780" s="1407">
        <v>126</v>
      </c>
      <c r="P780" s="1405" t="s">
        <v>695</v>
      </c>
      <c r="Q780" s="1405" t="s">
        <v>473</v>
      </c>
      <c r="R780" s="1409">
        <v>17565</v>
      </c>
      <c r="S780" s="1409">
        <v>8583</v>
      </c>
      <c r="T780" s="1409">
        <v>944</v>
      </c>
      <c r="U780" s="1407">
        <v>13762</v>
      </c>
      <c r="V780" s="1405" t="s">
        <v>696</v>
      </c>
      <c r="W780" s="1405" t="s">
        <v>733</v>
      </c>
      <c r="X780" s="1405" t="s">
        <v>734</v>
      </c>
      <c r="Y780" s="1405" t="s">
        <v>407</v>
      </c>
      <c r="Z780" s="1404">
        <v>1</v>
      </c>
      <c r="AA780" s="1404">
        <v>0</v>
      </c>
      <c r="AB780" s="1408"/>
      <c r="AC780" s="1408"/>
      <c r="AD780" s="1408"/>
      <c r="AE780" s="1408"/>
      <c r="AF780" s="1408"/>
      <c r="AG780" s="1408"/>
      <c r="AH780" s="1408"/>
      <c r="AI780" s="1406">
        <v>0</v>
      </c>
      <c r="AJ780" s="1408"/>
      <c r="AK780" s="1408"/>
      <c r="AL780" s="1408"/>
      <c r="AM780" s="1408"/>
      <c r="AN780" s="1408"/>
      <c r="AO780" s="1408"/>
      <c r="AP780" s="1408"/>
      <c r="AQ780" s="1406">
        <v>250</v>
      </c>
      <c r="AR780" s="1404" t="s">
        <v>407</v>
      </c>
      <c r="AS780" s="1406">
        <v>0.68493150684931503</v>
      </c>
      <c r="AT780" s="1406">
        <v>1.4232849416453175E-2</v>
      </c>
      <c r="AU780" s="1406">
        <v>3.899410799028267E-5</v>
      </c>
      <c r="AV780" s="1406">
        <v>0.50288017348303238</v>
      </c>
      <c r="AW780" s="1406">
        <v>1.3777538999535134E-3</v>
      </c>
      <c r="AX780" s="1405" t="s">
        <v>407</v>
      </c>
      <c r="AY780" s="1404">
        <v>0</v>
      </c>
      <c r="AZ780" s="1405" t="s">
        <v>407</v>
      </c>
      <c r="BA780" s="1405" t="s">
        <v>407</v>
      </c>
      <c r="BB780" s="1408"/>
      <c r="BC780" s="1408"/>
      <c r="BD780" s="1404">
        <v>0</v>
      </c>
      <c r="BE780" s="1405" t="s">
        <v>407</v>
      </c>
      <c r="BF780" s="1405" t="s">
        <v>407</v>
      </c>
      <c r="BG780" s="1404">
        <v>0</v>
      </c>
      <c r="BH780" s="1405" t="s">
        <v>407</v>
      </c>
      <c r="BI780" s="1405" t="s">
        <v>407</v>
      </c>
      <c r="BJ780" s="1404">
        <v>0</v>
      </c>
      <c r="BK780" s="1404">
        <v>0</v>
      </c>
      <c r="BL780" s="1404">
        <v>0</v>
      </c>
      <c r="BM780" s="1404">
        <v>0</v>
      </c>
      <c r="BN780" s="1408"/>
      <c r="BO780" s="1404">
        <v>0</v>
      </c>
      <c r="BP780" s="1405" t="s">
        <v>407</v>
      </c>
      <c r="BQ780" s="1405" t="s">
        <v>407</v>
      </c>
      <c r="BR780" s="1404">
        <v>1</v>
      </c>
      <c r="BS780" s="1405" t="s">
        <v>751</v>
      </c>
      <c r="BT780" s="1405" t="s">
        <v>407</v>
      </c>
      <c r="BU780" s="1405" t="s">
        <v>407</v>
      </c>
      <c r="BV780" s="1405" t="s">
        <v>770</v>
      </c>
      <c r="BW780" s="1404">
        <v>0</v>
      </c>
      <c r="BX780" s="1405" t="s">
        <v>407</v>
      </c>
      <c r="BY780" s="1405" t="s">
        <v>407</v>
      </c>
      <c r="BZ780" s="1405" t="s">
        <v>407</v>
      </c>
      <c r="CA780" s="1404">
        <v>0</v>
      </c>
      <c r="CB780" s="1405" t="s">
        <v>407</v>
      </c>
      <c r="CC780" s="1405" t="s">
        <v>677</v>
      </c>
      <c r="CD780" s="1404" t="b">
        <v>0</v>
      </c>
      <c r="CE780" s="1404" t="b">
        <v>0</v>
      </c>
      <c r="CF780" s="1404" t="b">
        <v>0</v>
      </c>
      <c r="CG780" s="1404" t="b">
        <v>0</v>
      </c>
      <c r="CH780" s="1404" t="b">
        <v>0</v>
      </c>
      <c r="CI780" s="1404" t="b">
        <v>0</v>
      </c>
      <c r="CJ780" s="1404" t="b">
        <v>1</v>
      </c>
      <c r="CK780" s="1404" t="b">
        <v>0</v>
      </c>
      <c r="CL780" s="1404" t="b">
        <v>0</v>
      </c>
      <c r="CM780" s="1405" t="s">
        <v>698</v>
      </c>
      <c r="CN780" s="1408"/>
      <c r="CO780" s="1408"/>
      <c r="CP780" s="1408"/>
      <c r="CQ780" s="1404">
        <v>1</v>
      </c>
      <c r="CR780" s="1408"/>
      <c r="CS780" s="1404">
        <v>1</v>
      </c>
      <c r="CT780" s="1405" t="s">
        <v>407</v>
      </c>
      <c r="CU780" s="1408"/>
    </row>
    <row r="781" spans="1:99" hidden="1" x14ac:dyDescent="0.2">
      <c r="A781" s="1404">
        <v>2024</v>
      </c>
      <c r="B781" s="1405" t="s">
        <v>179</v>
      </c>
      <c r="C781" s="1405" t="s">
        <v>1050</v>
      </c>
      <c r="D781" s="1406">
        <v>1</v>
      </c>
      <c r="E781" s="1406">
        <v>0</v>
      </c>
      <c r="F781" s="1405" t="s">
        <v>236</v>
      </c>
      <c r="G781" s="1407" t="s">
        <v>731</v>
      </c>
      <c r="H781" s="1405" t="s">
        <v>407</v>
      </c>
      <c r="I781" s="1405" t="s">
        <v>694</v>
      </c>
      <c r="J781" s="1405" t="s">
        <v>303</v>
      </c>
      <c r="K781" s="1405" t="s">
        <v>732</v>
      </c>
      <c r="L781" s="1405" t="s">
        <v>407</v>
      </c>
      <c r="M781" s="1405" t="s">
        <v>407</v>
      </c>
      <c r="N781" s="1408"/>
      <c r="O781" s="1407">
        <v>126</v>
      </c>
      <c r="P781" s="1405" t="s">
        <v>695</v>
      </c>
      <c r="Q781" s="1405" t="s">
        <v>474</v>
      </c>
      <c r="R781" s="1409">
        <v>17089</v>
      </c>
      <c r="S781" s="1409">
        <v>7912</v>
      </c>
      <c r="T781" s="1409">
        <v>905</v>
      </c>
      <c r="U781" s="1407">
        <v>13762</v>
      </c>
      <c r="V781" s="1405" t="s">
        <v>696</v>
      </c>
      <c r="W781" s="1405" t="s">
        <v>733</v>
      </c>
      <c r="X781" s="1405" t="s">
        <v>734</v>
      </c>
      <c r="Y781" s="1405" t="s">
        <v>407</v>
      </c>
      <c r="Z781" s="1404">
        <v>1</v>
      </c>
      <c r="AA781" s="1404">
        <v>0</v>
      </c>
      <c r="AB781" s="1408"/>
      <c r="AC781" s="1408"/>
      <c r="AD781" s="1408"/>
      <c r="AE781" s="1408"/>
      <c r="AF781" s="1408"/>
      <c r="AG781" s="1408"/>
      <c r="AH781" s="1408"/>
      <c r="AI781" s="1406">
        <v>0</v>
      </c>
      <c r="AJ781" s="1408"/>
      <c r="AK781" s="1408"/>
      <c r="AL781" s="1408"/>
      <c r="AM781" s="1408"/>
      <c r="AN781" s="1408"/>
      <c r="AO781" s="1408"/>
      <c r="AP781" s="1408"/>
      <c r="AQ781" s="1406">
        <v>2170</v>
      </c>
      <c r="AR781" s="1404" t="s">
        <v>407</v>
      </c>
      <c r="AS781" s="1406">
        <v>5.9452054794520546</v>
      </c>
      <c r="AT781" s="1406">
        <v>0.1269822692960384</v>
      </c>
      <c r="AU781" s="1406">
        <v>3.4789662820832438E-4</v>
      </c>
      <c r="AV781" s="1406">
        <v>7.8407724908343329E-2</v>
      </c>
      <c r="AW781" s="1406">
        <v>2.1481568468039269E-4</v>
      </c>
      <c r="AX781" s="1405" t="s">
        <v>407</v>
      </c>
      <c r="AY781" s="1404">
        <v>0</v>
      </c>
      <c r="AZ781" s="1405" t="s">
        <v>407</v>
      </c>
      <c r="BA781" s="1405" t="s">
        <v>407</v>
      </c>
      <c r="BB781" s="1408"/>
      <c r="BC781" s="1408"/>
      <c r="BD781" s="1404">
        <v>0</v>
      </c>
      <c r="BE781" s="1405" t="s">
        <v>407</v>
      </c>
      <c r="BF781" s="1405" t="s">
        <v>407</v>
      </c>
      <c r="BG781" s="1404">
        <v>0</v>
      </c>
      <c r="BH781" s="1405" t="s">
        <v>407</v>
      </c>
      <c r="BI781" s="1405" t="s">
        <v>407</v>
      </c>
      <c r="BJ781" s="1404">
        <v>0</v>
      </c>
      <c r="BK781" s="1404">
        <v>0</v>
      </c>
      <c r="BL781" s="1404">
        <v>0</v>
      </c>
      <c r="BM781" s="1404">
        <v>0</v>
      </c>
      <c r="BN781" s="1408"/>
      <c r="BO781" s="1404">
        <v>0</v>
      </c>
      <c r="BP781" s="1405" t="s">
        <v>407</v>
      </c>
      <c r="BQ781" s="1405" t="s">
        <v>407</v>
      </c>
      <c r="BR781" s="1404">
        <v>1</v>
      </c>
      <c r="BS781" s="1405" t="s">
        <v>838</v>
      </c>
      <c r="BT781" s="1405" t="s">
        <v>407</v>
      </c>
      <c r="BU781" s="1405" t="s">
        <v>407</v>
      </c>
      <c r="BV781" s="1405" t="s">
        <v>407</v>
      </c>
      <c r="BW781" s="1404">
        <v>0</v>
      </c>
      <c r="BX781" s="1405" t="s">
        <v>407</v>
      </c>
      <c r="BY781" s="1405" t="s">
        <v>407</v>
      </c>
      <c r="BZ781" s="1405" t="s">
        <v>407</v>
      </c>
      <c r="CA781" s="1404">
        <v>0</v>
      </c>
      <c r="CB781" s="1405" t="s">
        <v>407</v>
      </c>
      <c r="CC781" s="1405" t="s">
        <v>677</v>
      </c>
      <c r="CD781" s="1404" t="b">
        <v>0</v>
      </c>
      <c r="CE781" s="1404" t="b">
        <v>0</v>
      </c>
      <c r="CF781" s="1404" t="b">
        <v>0</v>
      </c>
      <c r="CG781" s="1404" t="b">
        <v>0</v>
      </c>
      <c r="CH781" s="1404" t="b">
        <v>0</v>
      </c>
      <c r="CI781" s="1404" t="b">
        <v>0</v>
      </c>
      <c r="CJ781" s="1404" t="b">
        <v>1</v>
      </c>
      <c r="CK781" s="1404" t="b">
        <v>0</v>
      </c>
      <c r="CL781" s="1404" t="b">
        <v>0</v>
      </c>
      <c r="CM781" s="1405" t="s">
        <v>698</v>
      </c>
      <c r="CN781" s="1408"/>
      <c r="CO781" s="1408"/>
      <c r="CP781" s="1408"/>
      <c r="CQ781" s="1404">
        <v>1</v>
      </c>
      <c r="CR781" s="1408"/>
      <c r="CS781" s="1404">
        <v>1</v>
      </c>
      <c r="CT781" s="1405" t="s">
        <v>407</v>
      </c>
      <c r="CU781" s="1408"/>
    </row>
    <row r="782" spans="1:99" hidden="1" x14ac:dyDescent="0.2">
      <c r="A782" s="1404">
        <v>2024</v>
      </c>
      <c r="B782" s="1405" t="s">
        <v>178</v>
      </c>
      <c r="C782" s="1405" t="s">
        <v>872</v>
      </c>
      <c r="D782" s="1406">
        <v>1</v>
      </c>
      <c r="E782" s="1406">
        <v>0</v>
      </c>
      <c r="F782" s="1405" t="s">
        <v>236</v>
      </c>
      <c r="G782" s="1407" t="s">
        <v>731</v>
      </c>
      <c r="H782" s="1405" t="s">
        <v>407</v>
      </c>
      <c r="I782" s="1405" t="s">
        <v>694</v>
      </c>
      <c r="J782" s="1405" t="s">
        <v>298</v>
      </c>
      <c r="K782" s="1405" t="s">
        <v>873</v>
      </c>
      <c r="L782" s="1405" t="s">
        <v>407</v>
      </c>
      <c r="M782" s="1405" t="s">
        <v>407</v>
      </c>
      <c r="N782" s="1408"/>
      <c r="O782" s="1407">
        <v>126</v>
      </c>
      <c r="P782" s="1405" t="s">
        <v>695</v>
      </c>
      <c r="Q782" s="1405" t="s">
        <v>473</v>
      </c>
      <c r="R782" s="1409">
        <v>8287</v>
      </c>
      <c r="S782" s="1409">
        <v>3791</v>
      </c>
      <c r="T782" s="1409">
        <v>245</v>
      </c>
      <c r="U782" s="1407">
        <v>13762</v>
      </c>
      <c r="V782" s="1405" t="s">
        <v>696</v>
      </c>
      <c r="W782" s="1405" t="s">
        <v>733</v>
      </c>
      <c r="X782" s="1405" t="s">
        <v>734</v>
      </c>
      <c r="Y782" s="1405" t="s">
        <v>407</v>
      </c>
      <c r="Z782" s="1404">
        <v>1</v>
      </c>
      <c r="AA782" s="1404">
        <v>0</v>
      </c>
      <c r="AB782" s="1408"/>
      <c r="AC782" s="1408"/>
      <c r="AD782" s="1408"/>
      <c r="AE782" s="1408"/>
      <c r="AF782" s="1408"/>
      <c r="AG782" s="1408"/>
      <c r="AH782" s="1408"/>
      <c r="AI782" s="1406">
        <v>0</v>
      </c>
      <c r="AJ782" s="1408"/>
      <c r="AK782" s="1408"/>
      <c r="AL782" s="1408"/>
      <c r="AM782" s="1408"/>
      <c r="AN782" s="1408"/>
      <c r="AO782" s="1408"/>
      <c r="AP782" s="1408"/>
      <c r="AQ782" s="1406">
        <v>73050</v>
      </c>
      <c r="AR782" s="1404" t="s">
        <v>407</v>
      </c>
      <c r="AS782" s="1406">
        <v>200.13698630136986</v>
      </c>
      <c r="AT782" s="1406">
        <v>8.8150114637383847</v>
      </c>
      <c r="AU782" s="1406">
        <v>2.4150716339009275E-2</v>
      </c>
      <c r="AV782" s="1406">
        <v>0.50288017348303238</v>
      </c>
      <c r="AW782" s="1406">
        <v>1.3777538999535134E-3</v>
      </c>
      <c r="AX782" s="1405" t="s">
        <v>407</v>
      </c>
      <c r="AY782" s="1404">
        <v>0</v>
      </c>
      <c r="AZ782" s="1405" t="s">
        <v>407</v>
      </c>
      <c r="BA782" s="1405" t="s">
        <v>407</v>
      </c>
      <c r="BB782" s="1408"/>
      <c r="BC782" s="1408"/>
      <c r="BD782" s="1404">
        <v>0</v>
      </c>
      <c r="BE782" s="1405" t="s">
        <v>407</v>
      </c>
      <c r="BF782" s="1405" t="s">
        <v>407</v>
      </c>
      <c r="BG782" s="1404">
        <v>0</v>
      </c>
      <c r="BH782" s="1405" t="s">
        <v>407</v>
      </c>
      <c r="BI782" s="1405" t="s">
        <v>407</v>
      </c>
      <c r="BJ782" s="1404">
        <v>0</v>
      </c>
      <c r="BK782" s="1404">
        <v>0</v>
      </c>
      <c r="BL782" s="1404">
        <v>0</v>
      </c>
      <c r="BM782" s="1404">
        <v>0</v>
      </c>
      <c r="BN782" s="1408"/>
      <c r="BO782" s="1404">
        <v>0</v>
      </c>
      <c r="BP782" s="1405" t="s">
        <v>407</v>
      </c>
      <c r="BQ782" s="1405" t="s">
        <v>407</v>
      </c>
      <c r="BR782" s="1404">
        <v>1</v>
      </c>
      <c r="BS782" s="1405" t="s">
        <v>713</v>
      </c>
      <c r="BT782" s="1405" t="s">
        <v>407</v>
      </c>
      <c r="BU782" s="1405" t="s">
        <v>407</v>
      </c>
      <c r="BV782" s="1405" t="s">
        <v>407</v>
      </c>
      <c r="BW782" s="1404">
        <v>0</v>
      </c>
      <c r="BX782" s="1405" t="s">
        <v>407</v>
      </c>
      <c r="BY782" s="1405" t="s">
        <v>407</v>
      </c>
      <c r="BZ782" s="1405" t="s">
        <v>407</v>
      </c>
      <c r="CA782" s="1404">
        <v>0</v>
      </c>
      <c r="CB782" s="1405" t="s">
        <v>407</v>
      </c>
      <c r="CC782" s="1405" t="s">
        <v>677</v>
      </c>
      <c r="CD782" s="1404" t="b">
        <v>0</v>
      </c>
      <c r="CE782" s="1404" t="b">
        <v>0</v>
      </c>
      <c r="CF782" s="1404" t="b">
        <v>0</v>
      </c>
      <c r="CG782" s="1404" t="b">
        <v>0</v>
      </c>
      <c r="CH782" s="1404" t="b">
        <v>0</v>
      </c>
      <c r="CI782" s="1404" t="b">
        <v>0</v>
      </c>
      <c r="CJ782" s="1404" t="b">
        <v>1</v>
      </c>
      <c r="CK782" s="1404" t="b">
        <v>0</v>
      </c>
      <c r="CL782" s="1404" t="b">
        <v>0</v>
      </c>
      <c r="CM782" s="1405" t="s">
        <v>698</v>
      </c>
      <c r="CN782" s="1408"/>
      <c r="CO782" s="1408"/>
      <c r="CP782" s="1408"/>
      <c r="CQ782" s="1404">
        <v>1</v>
      </c>
      <c r="CR782" s="1408"/>
      <c r="CS782" s="1404">
        <v>1</v>
      </c>
      <c r="CT782" s="1405" t="s">
        <v>407</v>
      </c>
      <c r="CU782" s="1408"/>
    </row>
    <row r="783" spans="1:99" hidden="1" x14ac:dyDescent="0.2">
      <c r="A783" s="1404">
        <v>2024</v>
      </c>
      <c r="B783" s="1405" t="s">
        <v>178</v>
      </c>
      <c r="C783" s="1405" t="s">
        <v>869</v>
      </c>
      <c r="D783" s="1406">
        <v>1</v>
      </c>
      <c r="E783" s="1406">
        <v>0</v>
      </c>
      <c r="F783" s="1405" t="s">
        <v>236</v>
      </c>
      <c r="G783" s="1407" t="s">
        <v>731</v>
      </c>
      <c r="H783" s="1405" t="s">
        <v>407</v>
      </c>
      <c r="I783" s="1405" t="s">
        <v>694</v>
      </c>
      <c r="J783" s="1405" t="s">
        <v>298</v>
      </c>
      <c r="K783" s="1405" t="s">
        <v>870</v>
      </c>
      <c r="L783" s="1405" t="s">
        <v>407</v>
      </c>
      <c r="M783" s="1405" t="s">
        <v>407</v>
      </c>
      <c r="N783" s="1408"/>
      <c r="O783" s="1407">
        <v>126</v>
      </c>
      <c r="P783" s="1405" t="s">
        <v>695</v>
      </c>
      <c r="Q783" s="1405" t="s">
        <v>473</v>
      </c>
      <c r="R783" s="1409">
        <v>4480</v>
      </c>
      <c r="S783" s="1409">
        <v>1954</v>
      </c>
      <c r="T783" s="1409">
        <v>172</v>
      </c>
      <c r="U783" s="1407">
        <v>13762</v>
      </c>
      <c r="V783" s="1405" t="s">
        <v>696</v>
      </c>
      <c r="W783" s="1405" t="s">
        <v>733</v>
      </c>
      <c r="X783" s="1405" t="s">
        <v>734</v>
      </c>
      <c r="Y783" s="1405" t="s">
        <v>407</v>
      </c>
      <c r="Z783" s="1404">
        <v>1</v>
      </c>
      <c r="AA783" s="1404">
        <v>0</v>
      </c>
      <c r="AB783" s="1408"/>
      <c r="AC783" s="1408"/>
      <c r="AD783" s="1408"/>
      <c r="AE783" s="1408"/>
      <c r="AF783" s="1408"/>
      <c r="AG783" s="1408"/>
      <c r="AH783" s="1408"/>
      <c r="AI783" s="1406">
        <v>0</v>
      </c>
      <c r="AJ783" s="1408"/>
      <c r="AK783" s="1408"/>
      <c r="AL783" s="1408"/>
      <c r="AM783" s="1408"/>
      <c r="AN783" s="1408"/>
      <c r="AO783" s="1408"/>
      <c r="AP783" s="1408"/>
      <c r="AQ783" s="1406">
        <v>2400</v>
      </c>
      <c r="AR783" s="1404" t="s">
        <v>407</v>
      </c>
      <c r="AS783" s="1406">
        <v>6.5753424657534243</v>
      </c>
      <c r="AT783" s="1406">
        <v>0.5357142857142857</v>
      </c>
      <c r="AU783" s="1406">
        <v>1.4677103718199608E-3</v>
      </c>
      <c r="AV783" s="1406">
        <v>0.50288017348303238</v>
      </c>
      <c r="AW783" s="1406">
        <v>1.3777538999535134E-3</v>
      </c>
      <c r="AX783" s="1405" t="s">
        <v>407</v>
      </c>
      <c r="AY783" s="1404">
        <v>0</v>
      </c>
      <c r="AZ783" s="1405" t="s">
        <v>407</v>
      </c>
      <c r="BA783" s="1405" t="s">
        <v>407</v>
      </c>
      <c r="BB783" s="1408"/>
      <c r="BC783" s="1408"/>
      <c r="BD783" s="1404">
        <v>0</v>
      </c>
      <c r="BE783" s="1405" t="s">
        <v>407</v>
      </c>
      <c r="BF783" s="1405" t="s">
        <v>407</v>
      </c>
      <c r="BG783" s="1404">
        <v>0</v>
      </c>
      <c r="BH783" s="1405" t="s">
        <v>407</v>
      </c>
      <c r="BI783" s="1405" t="s">
        <v>407</v>
      </c>
      <c r="BJ783" s="1404">
        <v>0</v>
      </c>
      <c r="BK783" s="1404">
        <v>0</v>
      </c>
      <c r="BL783" s="1404">
        <v>0</v>
      </c>
      <c r="BM783" s="1404">
        <v>0</v>
      </c>
      <c r="BN783" s="1408"/>
      <c r="BO783" s="1404">
        <v>0</v>
      </c>
      <c r="BP783" s="1405" t="s">
        <v>407</v>
      </c>
      <c r="BQ783" s="1405" t="s">
        <v>407</v>
      </c>
      <c r="BR783" s="1404">
        <v>1</v>
      </c>
      <c r="BS783" s="1405" t="s">
        <v>713</v>
      </c>
      <c r="BT783" s="1405" t="s">
        <v>407</v>
      </c>
      <c r="BU783" s="1405" t="s">
        <v>407</v>
      </c>
      <c r="BV783" s="1405" t="s">
        <v>1280</v>
      </c>
      <c r="BW783" s="1404">
        <v>0</v>
      </c>
      <c r="BX783" s="1405" t="s">
        <v>407</v>
      </c>
      <c r="BY783" s="1405" t="s">
        <v>407</v>
      </c>
      <c r="BZ783" s="1405" t="s">
        <v>407</v>
      </c>
      <c r="CA783" s="1404">
        <v>0</v>
      </c>
      <c r="CB783" s="1405" t="s">
        <v>407</v>
      </c>
      <c r="CC783" s="1405" t="s">
        <v>677</v>
      </c>
      <c r="CD783" s="1404" t="b">
        <v>0</v>
      </c>
      <c r="CE783" s="1404" t="b">
        <v>0</v>
      </c>
      <c r="CF783" s="1404" t="b">
        <v>0</v>
      </c>
      <c r="CG783" s="1404" t="b">
        <v>0</v>
      </c>
      <c r="CH783" s="1404" t="b">
        <v>0</v>
      </c>
      <c r="CI783" s="1404" t="b">
        <v>0</v>
      </c>
      <c r="CJ783" s="1404" t="b">
        <v>1</v>
      </c>
      <c r="CK783" s="1404" t="b">
        <v>0</v>
      </c>
      <c r="CL783" s="1404" t="b">
        <v>0</v>
      </c>
      <c r="CM783" s="1405" t="s">
        <v>698</v>
      </c>
      <c r="CN783" s="1408"/>
      <c r="CO783" s="1408"/>
      <c r="CP783" s="1408"/>
      <c r="CQ783" s="1404">
        <v>1</v>
      </c>
      <c r="CR783" s="1408"/>
      <c r="CS783" s="1404">
        <v>1</v>
      </c>
      <c r="CT783" s="1405" t="s">
        <v>407</v>
      </c>
      <c r="CU783" s="1408"/>
    </row>
    <row r="784" spans="1:99" hidden="1" x14ac:dyDescent="0.2">
      <c r="A784" s="1404">
        <v>2024</v>
      </c>
      <c r="B784" s="1405" t="s">
        <v>178</v>
      </c>
      <c r="C784" s="1405" t="s">
        <v>864</v>
      </c>
      <c r="D784" s="1406">
        <v>1</v>
      </c>
      <c r="E784" s="1406">
        <v>0</v>
      </c>
      <c r="F784" s="1405" t="s">
        <v>236</v>
      </c>
      <c r="G784" s="1407" t="s">
        <v>731</v>
      </c>
      <c r="H784" s="1405" t="s">
        <v>407</v>
      </c>
      <c r="I784" s="1405" t="s">
        <v>694</v>
      </c>
      <c r="J784" s="1405" t="s">
        <v>298</v>
      </c>
      <c r="K784" s="1405" t="s">
        <v>865</v>
      </c>
      <c r="L784" s="1405" t="s">
        <v>407</v>
      </c>
      <c r="M784" s="1405" t="s">
        <v>407</v>
      </c>
      <c r="N784" s="1408"/>
      <c r="O784" s="1407">
        <v>126</v>
      </c>
      <c r="P784" s="1405" t="s">
        <v>695</v>
      </c>
      <c r="Q784" s="1405" t="s">
        <v>473</v>
      </c>
      <c r="R784" s="1409">
        <v>8391</v>
      </c>
      <c r="S784" s="1409">
        <v>3657</v>
      </c>
      <c r="T784" s="1409">
        <v>477</v>
      </c>
      <c r="U784" s="1407">
        <v>13762</v>
      </c>
      <c r="V784" s="1405" t="s">
        <v>696</v>
      </c>
      <c r="W784" s="1405" t="s">
        <v>733</v>
      </c>
      <c r="X784" s="1405" t="s">
        <v>734</v>
      </c>
      <c r="Y784" s="1405" t="s">
        <v>407</v>
      </c>
      <c r="Z784" s="1404">
        <v>1</v>
      </c>
      <c r="AA784" s="1404">
        <v>0</v>
      </c>
      <c r="AB784" s="1408"/>
      <c r="AC784" s="1408"/>
      <c r="AD784" s="1408"/>
      <c r="AE784" s="1408"/>
      <c r="AF784" s="1408"/>
      <c r="AG784" s="1406">
        <v>0</v>
      </c>
      <c r="AH784" s="1408"/>
      <c r="AI784" s="1406">
        <v>0</v>
      </c>
      <c r="AJ784" s="1408"/>
      <c r="AK784" s="1408"/>
      <c r="AL784" s="1408"/>
      <c r="AM784" s="1408"/>
      <c r="AN784" s="1408"/>
      <c r="AO784" s="1406">
        <v>415</v>
      </c>
      <c r="AP784" s="1408"/>
      <c r="AQ784" s="1406">
        <v>415</v>
      </c>
      <c r="AR784" s="1404" t="s">
        <v>407</v>
      </c>
      <c r="AS784" s="1406">
        <v>1.1369863013698631</v>
      </c>
      <c r="AT784" s="1406">
        <v>4.945775235371231E-2</v>
      </c>
      <c r="AU784" s="1406">
        <v>1.3550069138003372E-4</v>
      </c>
      <c r="AV784" s="1406">
        <v>0.50288017348303238</v>
      </c>
      <c r="AW784" s="1406">
        <v>1.3777538999535134E-3</v>
      </c>
      <c r="AX784" s="1405" t="s">
        <v>866</v>
      </c>
      <c r="AY784" s="1404">
        <v>1</v>
      </c>
      <c r="AZ784" s="1405" t="s">
        <v>808</v>
      </c>
      <c r="BA784" s="1405" t="s">
        <v>407</v>
      </c>
      <c r="BB784" s="1408"/>
      <c r="BC784" s="1408"/>
      <c r="BD784" s="1404">
        <v>0</v>
      </c>
      <c r="BE784" s="1405" t="s">
        <v>407</v>
      </c>
      <c r="BF784" s="1405" t="s">
        <v>407</v>
      </c>
      <c r="BG784" s="1404">
        <v>0</v>
      </c>
      <c r="BH784" s="1405" t="s">
        <v>407</v>
      </c>
      <c r="BI784" s="1405" t="s">
        <v>407</v>
      </c>
      <c r="BJ784" s="1404">
        <v>0</v>
      </c>
      <c r="BK784" s="1404">
        <v>0</v>
      </c>
      <c r="BL784" s="1404">
        <v>0</v>
      </c>
      <c r="BM784" s="1404">
        <v>0</v>
      </c>
      <c r="BN784" s="1408"/>
      <c r="BO784" s="1404">
        <v>0</v>
      </c>
      <c r="BP784" s="1405" t="s">
        <v>407</v>
      </c>
      <c r="BQ784" s="1405" t="s">
        <v>407</v>
      </c>
      <c r="BR784" s="1404">
        <v>0</v>
      </c>
      <c r="BS784" s="1405" t="s">
        <v>407</v>
      </c>
      <c r="BT784" s="1405" t="s">
        <v>407</v>
      </c>
      <c r="BU784" s="1405" t="s">
        <v>407</v>
      </c>
      <c r="BV784" s="1405" t="s">
        <v>867</v>
      </c>
      <c r="BW784" s="1404">
        <v>0</v>
      </c>
      <c r="BX784" s="1405" t="s">
        <v>407</v>
      </c>
      <c r="BY784" s="1405" t="s">
        <v>407</v>
      </c>
      <c r="BZ784" s="1405" t="s">
        <v>407</v>
      </c>
      <c r="CA784" s="1404">
        <v>0</v>
      </c>
      <c r="CB784" s="1405" t="s">
        <v>407</v>
      </c>
      <c r="CC784" s="1405" t="s">
        <v>677</v>
      </c>
      <c r="CD784" s="1404" t="b">
        <v>0</v>
      </c>
      <c r="CE784" s="1404" t="b">
        <v>0</v>
      </c>
      <c r="CF784" s="1404" t="b">
        <v>0</v>
      </c>
      <c r="CG784" s="1404" t="b">
        <v>0</v>
      </c>
      <c r="CH784" s="1404" t="b">
        <v>0</v>
      </c>
      <c r="CI784" s="1404" t="b">
        <v>0</v>
      </c>
      <c r="CJ784" s="1404" t="b">
        <v>1</v>
      </c>
      <c r="CK784" s="1404" t="b">
        <v>0</v>
      </c>
      <c r="CL784" s="1404" t="b">
        <v>0</v>
      </c>
      <c r="CM784" s="1405" t="s">
        <v>750</v>
      </c>
      <c r="CN784" s="1408"/>
      <c r="CO784" s="1408"/>
      <c r="CP784" s="1408"/>
      <c r="CQ784" s="1404">
        <v>1</v>
      </c>
      <c r="CR784" s="1408"/>
      <c r="CS784" s="1404">
        <v>1</v>
      </c>
      <c r="CT784" s="1405" t="s">
        <v>407</v>
      </c>
      <c r="CU784" s="1408"/>
    </row>
    <row r="785" spans="1:99" hidden="1" x14ac:dyDescent="0.2">
      <c r="A785" s="1404">
        <v>2024</v>
      </c>
      <c r="B785" s="1405" t="s">
        <v>179</v>
      </c>
      <c r="C785" s="1405" t="s">
        <v>1052</v>
      </c>
      <c r="D785" s="1406">
        <v>1</v>
      </c>
      <c r="E785" s="1406">
        <v>0</v>
      </c>
      <c r="F785" s="1405" t="s">
        <v>236</v>
      </c>
      <c r="G785" s="1407" t="s">
        <v>731</v>
      </c>
      <c r="H785" s="1405" t="s">
        <v>407</v>
      </c>
      <c r="I785" s="1405" t="s">
        <v>694</v>
      </c>
      <c r="J785" s="1405" t="s">
        <v>303</v>
      </c>
      <c r="K785" s="1405" t="s">
        <v>1053</v>
      </c>
      <c r="L785" s="1405" t="s">
        <v>407</v>
      </c>
      <c r="M785" s="1405" t="s">
        <v>407</v>
      </c>
      <c r="N785" s="1408"/>
      <c r="O785" s="1407">
        <v>126</v>
      </c>
      <c r="P785" s="1405" t="s">
        <v>695</v>
      </c>
      <c r="Q785" s="1405" t="s">
        <v>474</v>
      </c>
      <c r="R785" s="1409">
        <v>21609</v>
      </c>
      <c r="S785" s="1409">
        <v>14091</v>
      </c>
      <c r="T785" s="1409">
        <v>1877</v>
      </c>
      <c r="U785" s="1407">
        <v>13762</v>
      </c>
      <c r="V785" s="1405" t="s">
        <v>696</v>
      </c>
      <c r="W785" s="1405" t="s">
        <v>733</v>
      </c>
      <c r="X785" s="1405" t="s">
        <v>734</v>
      </c>
      <c r="Y785" s="1405" t="s">
        <v>407</v>
      </c>
      <c r="Z785" s="1404">
        <v>1</v>
      </c>
      <c r="AA785" s="1404">
        <v>0</v>
      </c>
      <c r="AB785" s="1408"/>
      <c r="AC785" s="1408"/>
      <c r="AD785" s="1408"/>
      <c r="AE785" s="1408"/>
      <c r="AF785" s="1408"/>
      <c r="AG785" s="1408"/>
      <c r="AH785" s="1408"/>
      <c r="AI785" s="1406">
        <v>0</v>
      </c>
      <c r="AJ785" s="1408"/>
      <c r="AK785" s="1408"/>
      <c r="AL785" s="1408"/>
      <c r="AM785" s="1408"/>
      <c r="AN785" s="1408"/>
      <c r="AO785" s="1408"/>
      <c r="AP785" s="1408"/>
      <c r="AQ785" s="1406">
        <v>2275</v>
      </c>
      <c r="AR785" s="1404" t="s">
        <v>407</v>
      </c>
      <c r="AS785" s="1406">
        <v>6.2328767123287667</v>
      </c>
      <c r="AT785" s="1406">
        <v>0.10528020732102365</v>
      </c>
      <c r="AU785" s="1406">
        <v>2.8843892416718811E-4</v>
      </c>
      <c r="AV785" s="1406">
        <v>7.8407724908343329E-2</v>
      </c>
      <c r="AW785" s="1406">
        <v>2.1481568468039269E-4</v>
      </c>
      <c r="AX785" s="1405" t="s">
        <v>407</v>
      </c>
      <c r="AY785" s="1404">
        <v>0</v>
      </c>
      <c r="AZ785" s="1405" t="s">
        <v>407</v>
      </c>
      <c r="BA785" s="1405" t="s">
        <v>407</v>
      </c>
      <c r="BB785" s="1408"/>
      <c r="BC785" s="1408"/>
      <c r="BD785" s="1404">
        <v>0</v>
      </c>
      <c r="BE785" s="1405" t="s">
        <v>407</v>
      </c>
      <c r="BF785" s="1405" t="s">
        <v>407</v>
      </c>
      <c r="BG785" s="1404">
        <v>0</v>
      </c>
      <c r="BH785" s="1405" t="s">
        <v>407</v>
      </c>
      <c r="BI785" s="1405" t="s">
        <v>407</v>
      </c>
      <c r="BJ785" s="1404">
        <v>0</v>
      </c>
      <c r="BK785" s="1404">
        <v>0</v>
      </c>
      <c r="BL785" s="1404">
        <v>0</v>
      </c>
      <c r="BM785" s="1404">
        <v>0</v>
      </c>
      <c r="BN785" s="1408"/>
      <c r="BO785" s="1404">
        <v>0</v>
      </c>
      <c r="BP785" s="1405" t="s">
        <v>407</v>
      </c>
      <c r="BQ785" s="1405" t="s">
        <v>407</v>
      </c>
      <c r="BR785" s="1404">
        <v>1</v>
      </c>
      <c r="BS785" s="1405" t="s">
        <v>713</v>
      </c>
      <c r="BT785" s="1405" t="s">
        <v>407</v>
      </c>
      <c r="BU785" s="1405" t="s">
        <v>407</v>
      </c>
      <c r="BV785" s="1405" t="s">
        <v>1006</v>
      </c>
      <c r="BW785" s="1404">
        <v>0</v>
      </c>
      <c r="BX785" s="1405" t="s">
        <v>407</v>
      </c>
      <c r="BY785" s="1405" t="s">
        <v>407</v>
      </c>
      <c r="BZ785" s="1405" t="s">
        <v>407</v>
      </c>
      <c r="CA785" s="1404">
        <v>0</v>
      </c>
      <c r="CB785" s="1405" t="s">
        <v>407</v>
      </c>
      <c r="CC785" s="1405" t="s">
        <v>677</v>
      </c>
      <c r="CD785" s="1404" t="b">
        <v>0</v>
      </c>
      <c r="CE785" s="1404" t="b">
        <v>0</v>
      </c>
      <c r="CF785" s="1404" t="b">
        <v>0</v>
      </c>
      <c r="CG785" s="1404" t="b">
        <v>0</v>
      </c>
      <c r="CH785" s="1404" t="b">
        <v>0</v>
      </c>
      <c r="CI785" s="1404" t="b">
        <v>0</v>
      </c>
      <c r="CJ785" s="1404" t="b">
        <v>1</v>
      </c>
      <c r="CK785" s="1404" t="b">
        <v>0</v>
      </c>
      <c r="CL785" s="1404" t="b">
        <v>0</v>
      </c>
      <c r="CM785" s="1405" t="s">
        <v>698</v>
      </c>
      <c r="CN785" s="1408"/>
      <c r="CO785" s="1408"/>
      <c r="CP785" s="1408"/>
      <c r="CQ785" s="1404">
        <v>1</v>
      </c>
      <c r="CR785" s="1408"/>
      <c r="CS785" s="1404">
        <v>1</v>
      </c>
      <c r="CT785" s="1405" t="s">
        <v>407</v>
      </c>
      <c r="CU785" s="1408"/>
    </row>
    <row r="786" spans="1:99" hidden="1" x14ac:dyDescent="0.2">
      <c r="A786" s="1404">
        <v>2024</v>
      </c>
      <c r="B786" s="1405" t="s">
        <v>178</v>
      </c>
      <c r="C786" s="1405" t="s">
        <v>857</v>
      </c>
      <c r="D786" s="1406">
        <v>1</v>
      </c>
      <c r="E786" s="1406">
        <v>0</v>
      </c>
      <c r="F786" s="1405" t="s">
        <v>236</v>
      </c>
      <c r="G786" s="1407" t="s">
        <v>731</v>
      </c>
      <c r="H786" s="1405" t="s">
        <v>407</v>
      </c>
      <c r="I786" s="1405" t="s">
        <v>694</v>
      </c>
      <c r="J786" s="1405" t="s">
        <v>298</v>
      </c>
      <c r="K786" s="1405" t="s">
        <v>858</v>
      </c>
      <c r="L786" s="1405" t="s">
        <v>407</v>
      </c>
      <c r="M786" s="1405" t="s">
        <v>407</v>
      </c>
      <c r="N786" s="1408"/>
      <c r="O786" s="1407">
        <v>126</v>
      </c>
      <c r="P786" s="1405" t="s">
        <v>695</v>
      </c>
      <c r="Q786" s="1405" t="s">
        <v>473</v>
      </c>
      <c r="R786" s="1409">
        <v>8651</v>
      </c>
      <c r="S786" s="1409">
        <v>3967</v>
      </c>
      <c r="T786" s="1409">
        <v>349</v>
      </c>
      <c r="U786" s="1407">
        <v>13762</v>
      </c>
      <c r="V786" s="1405" t="s">
        <v>696</v>
      </c>
      <c r="W786" s="1405" t="s">
        <v>733</v>
      </c>
      <c r="X786" s="1405" t="s">
        <v>734</v>
      </c>
      <c r="Y786" s="1405" t="s">
        <v>407</v>
      </c>
      <c r="Z786" s="1404">
        <v>1</v>
      </c>
      <c r="AA786" s="1404">
        <v>0</v>
      </c>
      <c r="AB786" s="1408"/>
      <c r="AC786" s="1408"/>
      <c r="AD786" s="1408"/>
      <c r="AE786" s="1408"/>
      <c r="AF786" s="1408"/>
      <c r="AG786" s="1406">
        <v>0</v>
      </c>
      <c r="AH786" s="1408"/>
      <c r="AI786" s="1406">
        <v>0</v>
      </c>
      <c r="AJ786" s="1408"/>
      <c r="AK786" s="1408"/>
      <c r="AL786" s="1408"/>
      <c r="AM786" s="1408"/>
      <c r="AN786" s="1408"/>
      <c r="AO786" s="1406">
        <v>975</v>
      </c>
      <c r="AP786" s="1408"/>
      <c r="AQ786" s="1406">
        <v>975</v>
      </c>
      <c r="AR786" s="1404" t="s">
        <v>407</v>
      </c>
      <c r="AS786" s="1406">
        <v>2.6712328767123288</v>
      </c>
      <c r="AT786" s="1406">
        <v>0.11270373367240781</v>
      </c>
      <c r="AU786" s="1406">
        <v>3.0877735252714467E-4</v>
      </c>
      <c r="AV786" s="1406">
        <v>0.50288017348303238</v>
      </c>
      <c r="AW786" s="1406">
        <v>1.3777538999535134E-3</v>
      </c>
      <c r="AX786" s="1405" t="s">
        <v>1440</v>
      </c>
      <c r="AY786" s="1404">
        <v>1</v>
      </c>
      <c r="AZ786" s="1405" t="s">
        <v>808</v>
      </c>
      <c r="BA786" s="1405" t="s">
        <v>407</v>
      </c>
      <c r="BB786" s="1408"/>
      <c r="BC786" s="1408"/>
      <c r="BD786" s="1404">
        <v>0</v>
      </c>
      <c r="BE786" s="1405" t="s">
        <v>407</v>
      </c>
      <c r="BF786" s="1405" t="s">
        <v>407</v>
      </c>
      <c r="BG786" s="1404">
        <v>0</v>
      </c>
      <c r="BH786" s="1405" t="s">
        <v>407</v>
      </c>
      <c r="BI786" s="1405" t="s">
        <v>407</v>
      </c>
      <c r="BJ786" s="1404">
        <v>0</v>
      </c>
      <c r="BK786" s="1404">
        <v>0</v>
      </c>
      <c r="BL786" s="1404">
        <v>0</v>
      </c>
      <c r="BM786" s="1404">
        <v>0</v>
      </c>
      <c r="BN786" s="1408"/>
      <c r="BO786" s="1404">
        <v>0</v>
      </c>
      <c r="BP786" s="1405" t="s">
        <v>407</v>
      </c>
      <c r="BQ786" s="1405" t="s">
        <v>407</v>
      </c>
      <c r="BR786" s="1404">
        <v>0</v>
      </c>
      <c r="BS786" s="1405" t="s">
        <v>407</v>
      </c>
      <c r="BT786" s="1405" t="s">
        <v>407</v>
      </c>
      <c r="BU786" s="1405" t="s">
        <v>407</v>
      </c>
      <c r="BV786" s="1405" t="s">
        <v>846</v>
      </c>
      <c r="BW786" s="1404">
        <v>0</v>
      </c>
      <c r="BX786" s="1405" t="s">
        <v>407</v>
      </c>
      <c r="BY786" s="1405" t="s">
        <v>407</v>
      </c>
      <c r="BZ786" s="1405" t="s">
        <v>407</v>
      </c>
      <c r="CA786" s="1404">
        <v>0</v>
      </c>
      <c r="CB786" s="1405" t="s">
        <v>407</v>
      </c>
      <c r="CC786" s="1405" t="s">
        <v>677</v>
      </c>
      <c r="CD786" s="1404" t="b">
        <v>0</v>
      </c>
      <c r="CE786" s="1404" t="b">
        <v>0</v>
      </c>
      <c r="CF786" s="1404" t="b">
        <v>0</v>
      </c>
      <c r="CG786" s="1404" t="b">
        <v>0</v>
      </c>
      <c r="CH786" s="1404" t="b">
        <v>0</v>
      </c>
      <c r="CI786" s="1404" t="b">
        <v>0</v>
      </c>
      <c r="CJ786" s="1404" t="b">
        <v>1</v>
      </c>
      <c r="CK786" s="1404" t="b">
        <v>0</v>
      </c>
      <c r="CL786" s="1404" t="b">
        <v>0</v>
      </c>
      <c r="CM786" s="1405" t="s">
        <v>750</v>
      </c>
      <c r="CN786" s="1408"/>
      <c r="CO786" s="1408"/>
      <c r="CP786" s="1408"/>
      <c r="CQ786" s="1404">
        <v>1</v>
      </c>
      <c r="CR786" s="1408"/>
      <c r="CS786" s="1404">
        <v>1</v>
      </c>
      <c r="CT786" s="1405" t="s">
        <v>407</v>
      </c>
      <c r="CU786" s="1408"/>
    </row>
    <row r="787" spans="1:99" hidden="1" x14ac:dyDescent="0.2">
      <c r="A787" s="1404">
        <v>2024</v>
      </c>
      <c r="B787" s="1405" t="s">
        <v>179</v>
      </c>
      <c r="C787" s="1405" t="s">
        <v>1176</v>
      </c>
      <c r="D787" s="1406">
        <v>1</v>
      </c>
      <c r="E787" s="1406">
        <v>0</v>
      </c>
      <c r="F787" s="1405" t="s">
        <v>236</v>
      </c>
      <c r="G787" s="1407" t="s">
        <v>731</v>
      </c>
      <c r="H787" s="1405" t="s">
        <v>407</v>
      </c>
      <c r="I787" s="1405" t="s">
        <v>694</v>
      </c>
      <c r="J787" s="1405" t="s">
        <v>303</v>
      </c>
      <c r="K787" s="1405" t="s">
        <v>1177</v>
      </c>
      <c r="L787" s="1405" t="s">
        <v>407</v>
      </c>
      <c r="M787" s="1405" t="s">
        <v>407</v>
      </c>
      <c r="N787" s="1408"/>
      <c r="O787" s="1407">
        <v>126</v>
      </c>
      <c r="P787" s="1405" t="s">
        <v>695</v>
      </c>
      <c r="Q787" s="1405" t="s">
        <v>474</v>
      </c>
      <c r="R787" s="1409">
        <v>13562</v>
      </c>
      <c r="S787" s="1409">
        <v>5580</v>
      </c>
      <c r="T787" s="1409">
        <v>971</v>
      </c>
      <c r="U787" s="1407">
        <v>13762</v>
      </c>
      <c r="V787" s="1405" t="s">
        <v>696</v>
      </c>
      <c r="W787" s="1405" t="s">
        <v>733</v>
      </c>
      <c r="X787" s="1405" t="s">
        <v>734</v>
      </c>
      <c r="Y787" s="1405" t="s">
        <v>407</v>
      </c>
      <c r="Z787" s="1404">
        <v>1</v>
      </c>
      <c r="AA787" s="1404">
        <v>0</v>
      </c>
      <c r="AB787" s="1408"/>
      <c r="AC787" s="1408"/>
      <c r="AD787" s="1408"/>
      <c r="AE787" s="1408"/>
      <c r="AF787" s="1408"/>
      <c r="AG787" s="1408"/>
      <c r="AH787" s="1408"/>
      <c r="AI787" s="1406">
        <v>0</v>
      </c>
      <c r="AJ787" s="1408"/>
      <c r="AK787" s="1408"/>
      <c r="AL787" s="1408"/>
      <c r="AM787" s="1408"/>
      <c r="AN787" s="1408"/>
      <c r="AO787" s="1408"/>
      <c r="AP787" s="1408"/>
      <c r="AQ787" s="1406">
        <v>1980</v>
      </c>
      <c r="AR787" s="1404" t="s">
        <v>407</v>
      </c>
      <c r="AS787" s="1406">
        <v>5.4246575342465757</v>
      </c>
      <c r="AT787" s="1406">
        <v>0.14599616575726293</v>
      </c>
      <c r="AU787" s="1406">
        <v>3.9998949522537791E-4</v>
      </c>
      <c r="AV787" s="1406">
        <v>7.8407724908343329E-2</v>
      </c>
      <c r="AW787" s="1406">
        <v>2.1481568468039269E-4</v>
      </c>
      <c r="AX787" s="1405" t="s">
        <v>407</v>
      </c>
      <c r="AY787" s="1404">
        <v>0</v>
      </c>
      <c r="AZ787" s="1405" t="s">
        <v>407</v>
      </c>
      <c r="BA787" s="1405" t="s">
        <v>407</v>
      </c>
      <c r="BB787" s="1408"/>
      <c r="BC787" s="1408"/>
      <c r="BD787" s="1404">
        <v>0</v>
      </c>
      <c r="BE787" s="1405" t="s">
        <v>407</v>
      </c>
      <c r="BF787" s="1405" t="s">
        <v>407</v>
      </c>
      <c r="BG787" s="1404">
        <v>0</v>
      </c>
      <c r="BH787" s="1405" t="s">
        <v>407</v>
      </c>
      <c r="BI787" s="1405" t="s">
        <v>407</v>
      </c>
      <c r="BJ787" s="1404">
        <v>0</v>
      </c>
      <c r="BK787" s="1404">
        <v>0</v>
      </c>
      <c r="BL787" s="1404">
        <v>0</v>
      </c>
      <c r="BM787" s="1404">
        <v>0</v>
      </c>
      <c r="BN787" s="1408"/>
      <c r="BO787" s="1404">
        <v>0</v>
      </c>
      <c r="BP787" s="1405" t="s">
        <v>407</v>
      </c>
      <c r="BQ787" s="1405" t="s">
        <v>407</v>
      </c>
      <c r="BR787" s="1404">
        <v>1</v>
      </c>
      <c r="BS787" s="1405" t="s">
        <v>838</v>
      </c>
      <c r="BT787" s="1405" t="s">
        <v>407</v>
      </c>
      <c r="BU787" s="1405" t="s">
        <v>407</v>
      </c>
      <c r="BV787" s="1405" t="s">
        <v>407</v>
      </c>
      <c r="BW787" s="1404">
        <v>0</v>
      </c>
      <c r="BX787" s="1405" t="s">
        <v>407</v>
      </c>
      <c r="BY787" s="1405" t="s">
        <v>407</v>
      </c>
      <c r="BZ787" s="1405" t="s">
        <v>407</v>
      </c>
      <c r="CA787" s="1404">
        <v>0</v>
      </c>
      <c r="CB787" s="1405" t="s">
        <v>407</v>
      </c>
      <c r="CC787" s="1405" t="s">
        <v>677</v>
      </c>
      <c r="CD787" s="1404" t="b">
        <v>0</v>
      </c>
      <c r="CE787" s="1404" t="b">
        <v>0</v>
      </c>
      <c r="CF787" s="1404" t="b">
        <v>0</v>
      </c>
      <c r="CG787" s="1404" t="b">
        <v>0</v>
      </c>
      <c r="CH787" s="1404" t="b">
        <v>0</v>
      </c>
      <c r="CI787" s="1404" t="b">
        <v>0</v>
      </c>
      <c r="CJ787" s="1404" t="b">
        <v>1</v>
      </c>
      <c r="CK787" s="1404" t="b">
        <v>0</v>
      </c>
      <c r="CL787" s="1404" t="b">
        <v>0</v>
      </c>
      <c r="CM787" s="1405" t="s">
        <v>698</v>
      </c>
      <c r="CN787" s="1408"/>
      <c r="CO787" s="1408"/>
      <c r="CP787" s="1408"/>
      <c r="CQ787" s="1404">
        <v>1</v>
      </c>
      <c r="CR787" s="1408"/>
      <c r="CS787" s="1404">
        <v>1</v>
      </c>
      <c r="CT787" s="1405" t="s">
        <v>407</v>
      </c>
      <c r="CU787" s="1408"/>
    </row>
    <row r="788" spans="1:99" hidden="1" x14ac:dyDescent="0.2">
      <c r="A788" s="1404">
        <v>2024</v>
      </c>
      <c r="B788" s="1405" t="s">
        <v>180</v>
      </c>
      <c r="C788" s="1405" t="s">
        <v>747</v>
      </c>
      <c r="D788" s="1406">
        <v>1</v>
      </c>
      <c r="E788" s="1406">
        <v>0</v>
      </c>
      <c r="F788" s="1405" t="s">
        <v>236</v>
      </c>
      <c r="G788" s="1407" t="s">
        <v>731</v>
      </c>
      <c r="H788" s="1405" t="s">
        <v>407</v>
      </c>
      <c r="I788" s="1405" t="s">
        <v>694</v>
      </c>
      <c r="J788" s="1405" t="s">
        <v>307</v>
      </c>
      <c r="K788" s="1405" t="s">
        <v>748</v>
      </c>
      <c r="L788" s="1405" t="s">
        <v>407</v>
      </c>
      <c r="M788" s="1405" t="s">
        <v>407</v>
      </c>
      <c r="N788" s="1408"/>
      <c r="O788" s="1407">
        <v>126</v>
      </c>
      <c r="P788" s="1405" t="s">
        <v>695</v>
      </c>
      <c r="Q788" s="1405" t="s">
        <v>475</v>
      </c>
      <c r="R788" s="1409">
        <v>7696</v>
      </c>
      <c r="S788" s="1409">
        <v>5494</v>
      </c>
      <c r="T788" s="1409">
        <v>363</v>
      </c>
      <c r="U788" s="1407">
        <v>13762</v>
      </c>
      <c r="V788" s="1405" t="s">
        <v>696</v>
      </c>
      <c r="W788" s="1405" t="s">
        <v>733</v>
      </c>
      <c r="X788" s="1405" t="s">
        <v>734</v>
      </c>
      <c r="Y788" s="1405" t="s">
        <v>407</v>
      </c>
      <c r="Z788" s="1404">
        <v>1</v>
      </c>
      <c r="AA788" s="1404">
        <v>0</v>
      </c>
      <c r="AB788" s="1408"/>
      <c r="AC788" s="1408"/>
      <c r="AD788" s="1408"/>
      <c r="AE788" s="1408"/>
      <c r="AF788" s="1408"/>
      <c r="AG788" s="1408"/>
      <c r="AH788" s="1408"/>
      <c r="AI788" s="1406">
        <v>0</v>
      </c>
      <c r="AJ788" s="1408"/>
      <c r="AK788" s="1408"/>
      <c r="AL788" s="1408"/>
      <c r="AM788" s="1408"/>
      <c r="AN788" s="1408"/>
      <c r="AO788" s="1408"/>
      <c r="AP788" s="1408"/>
      <c r="AQ788" s="1406">
        <v>1510</v>
      </c>
      <c r="AR788" s="1404" t="s">
        <v>407</v>
      </c>
      <c r="AS788" s="1406">
        <v>4.1369863013698627</v>
      </c>
      <c r="AT788" s="1406">
        <v>0.1962058212058212</v>
      </c>
      <c r="AU788" s="1406">
        <v>5.3755019508444169E-4</v>
      </c>
      <c r="AV788" s="1406">
        <v>3.1587761330229155E-3</v>
      </c>
      <c r="AW788" s="1406">
        <v>8.6541811863641524E-6</v>
      </c>
      <c r="AX788" s="1405" t="s">
        <v>407</v>
      </c>
      <c r="AY788" s="1404">
        <v>0</v>
      </c>
      <c r="AZ788" s="1405" t="s">
        <v>407</v>
      </c>
      <c r="BA788" s="1405" t="s">
        <v>407</v>
      </c>
      <c r="BB788" s="1408"/>
      <c r="BC788" s="1408"/>
      <c r="BD788" s="1404">
        <v>0</v>
      </c>
      <c r="BE788" s="1405" t="s">
        <v>407</v>
      </c>
      <c r="BF788" s="1405" t="s">
        <v>407</v>
      </c>
      <c r="BG788" s="1404">
        <v>0</v>
      </c>
      <c r="BH788" s="1405" t="s">
        <v>407</v>
      </c>
      <c r="BI788" s="1405" t="s">
        <v>407</v>
      </c>
      <c r="BJ788" s="1404">
        <v>0</v>
      </c>
      <c r="BK788" s="1404">
        <v>0</v>
      </c>
      <c r="BL788" s="1404">
        <v>0</v>
      </c>
      <c r="BM788" s="1404">
        <v>0</v>
      </c>
      <c r="BN788" s="1408"/>
      <c r="BO788" s="1404">
        <v>0</v>
      </c>
      <c r="BP788" s="1405" t="s">
        <v>407</v>
      </c>
      <c r="BQ788" s="1405" t="s">
        <v>407</v>
      </c>
      <c r="BR788" s="1404">
        <v>1</v>
      </c>
      <c r="BS788" s="1405" t="s">
        <v>1037</v>
      </c>
      <c r="BT788" s="1405" t="s">
        <v>407</v>
      </c>
      <c r="BU788" s="1405" t="s">
        <v>407</v>
      </c>
      <c r="BV788" s="1405" t="s">
        <v>846</v>
      </c>
      <c r="BW788" s="1404">
        <v>0</v>
      </c>
      <c r="BX788" s="1405" t="s">
        <v>407</v>
      </c>
      <c r="BY788" s="1405" t="s">
        <v>407</v>
      </c>
      <c r="BZ788" s="1405" t="s">
        <v>407</v>
      </c>
      <c r="CA788" s="1404">
        <v>0</v>
      </c>
      <c r="CB788" s="1405" t="s">
        <v>407</v>
      </c>
      <c r="CC788" s="1405" t="s">
        <v>677</v>
      </c>
      <c r="CD788" s="1404" t="b">
        <v>0</v>
      </c>
      <c r="CE788" s="1404" t="b">
        <v>0</v>
      </c>
      <c r="CF788" s="1404" t="b">
        <v>0</v>
      </c>
      <c r="CG788" s="1404" t="b">
        <v>0</v>
      </c>
      <c r="CH788" s="1404" t="b">
        <v>0</v>
      </c>
      <c r="CI788" s="1404" t="b">
        <v>0</v>
      </c>
      <c r="CJ788" s="1404" t="b">
        <v>1</v>
      </c>
      <c r="CK788" s="1404" t="b">
        <v>0</v>
      </c>
      <c r="CL788" s="1404" t="b">
        <v>0</v>
      </c>
      <c r="CM788" s="1405" t="s">
        <v>698</v>
      </c>
      <c r="CN788" s="1408"/>
      <c r="CO788" s="1408"/>
      <c r="CP788" s="1408"/>
      <c r="CQ788" s="1404">
        <v>1</v>
      </c>
      <c r="CR788" s="1408"/>
      <c r="CS788" s="1404">
        <v>1</v>
      </c>
      <c r="CT788" s="1405" t="s">
        <v>407</v>
      </c>
      <c r="CU788" s="1408"/>
    </row>
    <row r="789" spans="1:99" hidden="1" x14ac:dyDescent="0.2">
      <c r="A789" s="1404">
        <v>2024</v>
      </c>
      <c r="B789" s="1405" t="s">
        <v>178</v>
      </c>
      <c r="C789" s="1405" t="s">
        <v>902</v>
      </c>
      <c r="D789" s="1406">
        <v>1</v>
      </c>
      <c r="E789" s="1406">
        <v>0</v>
      </c>
      <c r="F789" s="1405" t="s">
        <v>236</v>
      </c>
      <c r="G789" s="1407" t="s">
        <v>731</v>
      </c>
      <c r="H789" s="1405" t="s">
        <v>407</v>
      </c>
      <c r="I789" s="1405" t="s">
        <v>694</v>
      </c>
      <c r="J789" s="1405" t="s">
        <v>298</v>
      </c>
      <c r="K789" s="1405" t="s">
        <v>903</v>
      </c>
      <c r="L789" s="1405" t="s">
        <v>407</v>
      </c>
      <c r="M789" s="1405" t="s">
        <v>407</v>
      </c>
      <c r="N789" s="1408"/>
      <c r="O789" s="1407">
        <v>126</v>
      </c>
      <c r="P789" s="1405" t="s">
        <v>695</v>
      </c>
      <c r="Q789" s="1405" t="s">
        <v>473</v>
      </c>
      <c r="R789" s="1409">
        <v>4344</v>
      </c>
      <c r="S789" s="1409">
        <v>1695</v>
      </c>
      <c r="T789" s="1409">
        <v>287</v>
      </c>
      <c r="U789" s="1407">
        <v>13762</v>
      </c>
      <c r="V789" s="1405" t="s">
        <v>696</v>
      </c>
      <c r="W789" s="1405" t="s">
        <v>733</v>
      </c>
      <c r="X789" s="1405" t="s">
        <v>734</v>
      </c>
      <c r="Y789" s="1405" t="s">
        <v>407</v>
      </c>
      <c r="Z789" s="1404">
        <v>1</v>
      </c>
      <c r="AA789" s="1404">
        <v>0</v>
      </c>
      <c r="AB789" s="1408"/>
      <c r="AC789" s="1408"/>
      <c r="AD789" s="1408"/>
      <c r="AE789" s="1408"/>
      <c r="AF789" s="1408"/>
      <c r="AG789" s="1408"/>
      <c r="AH789" s="1408"/>
      <c r="AI789" s="1406">
        <v>0</v>
      </c>
      <c r="AJ789" s="1408"/>
      <c r="AK789" s="1408"/>
      <c r="AL789" s="1408"/>
      <c r="AM789" s="1408"/>
      <c r="AN789" s="1408"/>
      <c r="AO789" s="1408"/>
      <c r="AP789" s="1408"/>
      <c r="AQ789" s="1406">
        <v>15830</v>
      </c>
      <c r="AR789" s="1404" t="s">
        <v>407</v>
      </c>
      <c r="AS789" s="1406">
        <v>43.369863013698627</v>
      </c>
      <c r="AT789" s="1406">
        <v>3.6441068139963169</v>
      </c>
      <c r="AU789" s="1406">
        <v>9.9838542849214167E-3</v>
      </c>
      <c r="AV789" s="1406">
        <v>0.50288017348303238</v>
      </c>
      <c r="AW789" s="1406">
        <v>1.3777538999535134E-3</v>
      </c>
      <c r="AX789" s="1405" t="s">
        <v>407</v>
      </c>
      <c r="AY789" s="1404">
        <v>0</v>
      </c>
      <c r="AZ789" s="1405" t="s">
        <v>407</v>
      </c>
      <c r="BA789" s="1405" t="s">
        <v>407</v>
      </c>
      <c r="BB789" s="1408"/>
      <c r="BC789" s="1408"/>
      <c r="BD789" s="1404">
        <v>0</v>
      </c>
      <c r="BE789" s="1405" t="s">
        <v>407</v>
      </c>
      <c r="BF789" s="1405" t="s">
        <v>407</v>
      </c>
      <c r="BG789" s="1404">
        <v>0</v>
      </c>
      <c r="BH789" s="1405" t="s">
        <v>407</v>
      </c>
      <c r="BI789" s="1405" t="s">
        <v>407</v>
      </c>
      <c r="BJ789" s="1404">
        <v>0</v>
      </c>
      <c r="BK789" s="1404">
        <v>0</v>
      </c>
      <c r="BL789" s="1404">
        <v>0</v>
      </c>
      <c r="BM789" s="1404">
        <v>0</v>
      </c>
      <c r="BN789" s="1408"/>
      <c r="BO789" s="1404">
        <v>0</v>
      </c>
      <c r="BP789" s="1405" t="s">
        <v>407</v>
      </c>
      <c r="BQ789" s="1405" t="s">
        <v>407</v>
      </c>
      <c r="BR789" s="1404">
        <v>1</v>
      </c>
      <c r="BS789" s="1405" t="s">
        <v>751</v>
      </c>
      <c r="BT789" s="1405" t="s">
        <v>407</v>
      </c>
      <c r="BU789" s="1405" t="s">
        <v>407</v>
      </c>
      <c r="BV789" s="1405" t="s">
        <v>770</v>
      </c>
      <c r="BW789" s="1404">
        <v>0</v>
      </c>
      <c r="BX789" s="1405" t="s">
        <v>407</v>
      </c>
      <c r="BY789" s="1405" t="s">
        <v>407</v>
      </c>
      <c r="BZ789" s="1405" t="s">
        <v>407</v>
      </c>
      <c r="CA789" s="1404">
        <v>0</v>
      </c>
      <c r="CB789" s="1405" t="s">
        <v>407</v>
      </c>
      <c r="CC789" s="1405" t="s">
        <v>677</v>
      </c>
      <c r="CD789" s="1404" t="b">
        <v>0</v>
      </c>
      <c r="CE789" s="1404" t="b">
        <v>0</v>
      </c>
      <c r="CF789" s="1404" t="b">
        <v>0</v>
      </c>
      <c r="CG789" s="1404" t="b">
        <v>0</v>
      </c>
      <c r="CH789" s="1404" t="b">
        <v>0</v>
      </c>
      <c r="CI789" s="1404" t="b">
        <v>0</v>
      </c>
      <c r="CJ789" s="1404" t="b">
        <v>1</v>
      </c>
      <c r="CK789" s="1404" t="b">
        <v>0</v>
      </c>
      <c r="CL789" s="1404" t="b">
        <v>0</v>
      </c>
      <c r="CM789" s="1405" t="s">
        <v>698</v>
      </c>
      <c r="CN789" s="1408"/>
      <c r="CO789" s="1408"/>
      <c r="CP789" s="1408"/>
      <c r="CQ789" s="1404">
        <v>1</v>
      </c>
      <c r="CR789" s="1408"/>
      <c r="CS789" s="1404">
        <v>1</v>
      </c>
      <c r="CT789" s="1405" t="s">
        <v>407</v>
      </c>
      <c r="CU789" s="1408"/>
    </row>
    <row r="790" spans="1:99" hidden="1" x14ac:dyDescent="0.2">
      <c r="A790" s="1404">
        <v>2024</v>
      </c>
      <c r="B790" s="1405" t="s">
        <v>178</v>
      </c>
      <c r="C790" s="1405" t="s">
        <v>969</v>
      </c>
      <c r="D790" s="1406">
        <v>1</v>
      </c>
      <c r="E790" s="1406">
        <v>0</v>
      </c>
      <c r="F790" s="1405" t="s">
        <v>236</v>
      </c>
      <c r="G790" s="1407" t="s">
        <v>731</v>
      </c>
      <c r="H790" s="1405" t="s">
        <v>407</v>
      </c>
      <c r="I790" s="1405" t="s">
        <v>694</v>
      </c>
      <c r="J790" s="1405" t="s">
        <v>298</v>
      </c>
      <c r="K790" s="1405" t="s">
        <v>970</v>
      </c>
      <c r="L790" s="1405" t="s">
        <v>407</v>
      </c>
      <c r="M790" s="1405" t="s">
        <v>407</v>
      </c>
      <c r="N790" s="1408"/>
      <c r="O790" s="1407">
        <v>126</v>
      </c>
      <c r="P790" s="1405" t="s">
        <v>695</v>
      </c>
      <c r="Q790" s="1405" t="s">
        <v>473</v>
      </c>
      <c r="R790" s="1409">
        <v>25586</v>
      </c>
      <c r="S790" s="1409">
        <v>11819</v>
      </c>
      <c r="T790" s="1409">
        <v>1268</v>
      </c>
      <c r="U790" s="1407">
        <v>13762</v>
      </c>
      <c r="V790" s="1405" t="s">
        <v>696</v>
      </c>
      <c r="W790" s="1405" t="s">
        <v>733</v>
      </c>
      <c r="X790" s="1405" t="s">
        <v>734</v>
      </c>
      <c r="Y790" s="1405" t="s">
        <v>407</v>
      </c>
      <c r="Z790" s="1404">
        <v>1</v>
      </c>
      <c r="AA790" s="1404">
        <v>0</v>
      </c>
      <c r="AB790" s="1408"/>
      <c r="AC790" s="1408"/>
      <c r="AD790" s="1408"/>
      <c r="AE790" s="1408"/>
      <c r="AF790" s="1408"/>
      <c r="AG790" s="1408"/>
      <c r="AH790" s="1408"/>
      <c r="AI790" s="1406">
        <v>0</v>
      </c>
      <c r="AJ790" s="1408"/>
      <c r="AK790" s="1408"/>
      <c r="AL790" s="1408"/>
      <c r="AM790" s="1408"/>
      <c r="AN790" s="1408"/>
      <c r="AO790" s="1408"/>
      <c r="AP790" s="1408"/>
      <c r="AQ790" s="1406">
        <v>800</v>
      </c>
      <c r="AR790" s="1404" t="s">
        <v>407</v>
      </c>
      <c r="AS790" s="1406">
        <v>2.1917808219178081</v>
      </c>
      <c r="AT790" s="1406">
        <v>3.1267099194872194E-2</v>
      </c>
      <c r="AU790" s="1406">
        <v>8.5663285465403279E-5</v>
      </c>
      <c r="AV790" s="1406">
        <v>0.50288017348303238</v>
      </c>
      <c r="AW790" s="1406">
        <v>1.3777538999535134E-3</v>
      </c>
      <c r="AX790" s="1405" t="s">
        <v>407</v>
      </c>
      <c r="AY790" s="1404">
        <v>0</v>
      </c>
      <c r="AZ790" s="1405" t="s">
        <v>407</v>
      </c>
      <c r="BA790" s="1405" t="s">
        <v>407</v>
      </c>
      <c r="BB790" s="1408"/>
      <c r="BC790" s="1408"/>
      <c r="BD790" s="1404">
        <v>0</v>
      </c>
      <c r="BE790" s="1405" t="s">
        <v>407</v>
      </c>
      <c r="BF790" s="1405" t="s">
        <v>407</v>
      </c>
      <c r="BG790" s="1404">
        <v>0</v>
      </c>
      <c r="BH790" s="1405" t="s">
        <v>407</v>
      </c>
      <c r="BI790" s="1405" t="s">
        <v>407</v>
      </c>
      <c r="BJ790" s="1404">
        <v>0</v>
      </c>
      <c r="BK790" s="1404">
        <v>0</v>
      </c>
      <c r="BL790" s="1404">
        <v>0</v>
      </c>
      <c r="BM790" s="1404">
        <v>0</v>
      </c>
      <c r="BN790" s="1408"/>
      <c r="BO790" s="1404">
        <v>0</v>
      </c>
      <c r="BP790" s="1405" t="s">
        <v>407</v>
      </c>
      <c r="BQ790" s="1405" t="s">
        <v>407</v>
      </c>
      <c r="BR790" s="1404">
        <v>1</v>
      </c>
      <c r="BS790" s="1405" t="s">
        <v>713</v>
      </c>
      <c r="BT790" s="1405" t="s">
        <v>407</v>
      </c>
      <c r="BU790" s="1405" t="s">
        <v>407</v>
      </c>
      <c r="BV790" s="1405" t="s">
        <v>1437</v>
      </c>
      <c r="BW790" s="1404">
        <v>0</v>
      </c>
      <c r="BX790" s="1405" t="s">
        <v>407</v>
      </c>
      <c r="BY790" s="1405" t="s">
        <v>407</v>
      </c>
      <c r="BZ790" s="1405" t="s">
        <v>407</v>
      </c>
      <c r="CA790" s="1404">
        <v>0</v>
      </c>
      <c r="CB790" s="1405" t="s">
        <v>407</v>
      </c>
      <c r="CC790" s="1405" t="s">
        <v>677</v>
      </c>
      <c r="CD790" s="1404" t="b">
        <v>0</v>
      </c>
      <c r="CE790" s="1404" t="b">
        <v>0</v>
      </c>
      <c r="CF790" s="1404" t="b">
        <v>0</v>
      </c>
      <c r="CG790" s="1404" t="b">
        <v>0</v>
      </c>
      <c r="CH790" s="1404" t="b">
        <v>0</v>
      </c>
      <c r="CI790" s="1404" t="b">
        <v>0</v>
      </c>
      <c r="CJ790" s="1404" t="b">
        <v>1</v>
      </c>
      <c r="CK790" s="1404" t="b">
        <v>0</v>
      </c>
      <c r="CL790" s="1404" t="b">
        <v>0</v>
      </c>
      <c r="CM790" s="1405" t="s">
        <v>698</v>
      </c>
      <c r="CN790" s="1408"/>
      <c r="CO790" s="1408"/>
      <c r="CP790" s="1408"/>
      <c r="CQ790" s="1404">
        <v>1</v>
      </c>
      <c r="CR790" s="1408"/>
      <c r="CS790" s="1404">
        <v>1</v>
      </c>
      <c r="CT790" s="1405" t="s">
        <v>407</v>
      </c>
      <c r="CU790" s="1408"/>
    </row>
    <row r="791" spans="1:99" hidden="1" x14ac:dyDescent="0.2">
      <c r="A791" s="1404">
        <v>2024</v>
      </c>
      <c r="B791" s="1405" t="s">
        <v>178</v>
      </c>
      <c r="C791" s="1405" t="s">
        <v>991</v>
      </c>
      <c r="D791" s="1406">
        <v>1</v>
      </c>
      <c r="E791" s="1406">
        <v>0</v>
      </c>
      <c r="F791" s="1405" t="s">
        <v>236</v>
      </c>
      <c r="G791" s="1407" t="s">
        <v>731</v>
      </c>
      <c r="H791" s="1405" t="s">
        <v>407</v>
      </c>
      <c r="I791" s="1405" t="s">
        <v>694</v>
      </c>
      <c r="J791" s="1405" t="s">
        <v>298</v>
      </c>
      <c r="K791" s="1405" t="s">
        <v>992</v>
      </c>
      <c r="L791" s="1405" t="s">
        <v>407</v>
      </c>
      <c r="M791" s="1405" t="s">
        <v>407</v>
      </c>
      <c r="N791" s="1408"/>
      <c r="O791" s="1407">
        <v>126</v>
      </c>
      <c r="P791" s="1405" t="s">
        <v>695</v>
      </c>
      <c r="Q791" s="1405" t="s">
        <v>473</v>
      </c>
      <c r="R791" s="1409">
        <v>8155</v>
      </c>
      <c r="S791" s="1409">
        <v>3525</v>
      </c>
      <c r="T791" s="1409">
        <v>583</v>
      </c>
      <c r="U791" s="1407">
        <v>13762</v>
      </c>
      <c r="V791" s="1405" t="s">
        <v>696</v>
      </c>
      <c r="W791" s="1405" t="s">
        <v>733</v>
      </c>
      <c r="X791" s="1405" t="s">
        <v>734</v>
      </c>
      <c r="Y791" s="1405" t="s">
        <v>407</v>
      </c>
      <c r="Z791" s="1404">
        <v>1</v>
      </c>
      <c r="AA791" s="1404">
        <v>0</v>
      </c>
      <c r="AB791" s="1408"/>
      <c r="AC791" s="1408"/>
      <c r="AD791" s="1408"/>
      <c r="AE791" s="1408"/>
      <c r="AF791" s="1408"/>
      <c r="AG791" s="1406">
        <v>0</v>
      </c>
      <c r="AH791" s="1408"/>
      <c r="AI791" s="1406">
        <v>0</v>
      </c>
      <c r="AJ791" s="1408"/>
      <c r="AK791" s="1408"/>
      <c r="AL791" s="1408"/>
      <c r="AM791" s="1408"/>
      <c r="AN791" s="1408"/>
      <c r="AO791" s="1406">
        <v>24800</v>
      </c>
      <c r="AP791" s="1408"/>
      <c r="AQ791" s="1406">
        <v>24800</v>
      </c>
      <c r="AR791" s="1404" t="s">
        <v>407</v>
      </c>
      <c r="AS791" s="1406">
        <v>67.945205479452056</v>
      </c>
      <c r="AT791" s="1406">
        <v>3.0410790925812385</v>
      </c>
      <c r="AU791" s="1406">
        <v>8.3317235413184615E-3</v>
      </c>
      <c r="AV791" s="1406">
        <v>0.50288017348303238</v>
      </c>
      <c r="AW791" s="1406">
        <v>1.3777538999535134E-3</v>
      </c>
      <c r="AX791" s="1405" t="s">
        <v>1436</v>
      </c>
      <c r="AY791" s="1404">
        <v>1</v>
      </c>
      <c r="AZ791" s="1405" t="s">
        <v>808</v>
      </c>
      <c r="BA791" s="1405" t="s">
        <v>407</v>
      </c>
      <c r="BB791" s="1408"/>
      <c r="BC791" s="1408"/>
      <c r="BD791" s="1404">
        <v>0</v>
      </c>
      <c r="BE791" s="1405" t="s">
        <v>407</v>
      </c>
      <c r="BF791" s="1405" t="s">
        <v>407</v>
      </c>
      <c r="BG791" s="1404">
        <v>0</v>
      </c>
      <c r="BH791" s="1405" t="s">
        <v>407</v>
      </c>
      <c r="BI791" s="1405" t="s">
        <v>407</v>
      </c>
      <c r="BJ791" s="1404">
        <v>0</v>
      </c>
      <c r="BK791" s="1404">
        <v>0</v>
      </c>
      <c r="BL791" s="1404">
        <v>0</v>
      </c>
      <c r="BM791" s="1404">
        <v>0</v>
      </c>
      <c r="BN791" s="1408"/>
      <c r="BO791" s="1404">
        <v>0</v>
      </c>
      <c r="BP791" s="1405" t="s">
        <v>407</v>
      </c>
      <c r="BQ791" s="1405" t="s">
        <v>407</v>
      </c>
      <c r="BR791" s="1404">
        <v>0</v>
      </c>
      <c r="BS791" s="1405" t="s">
        <v>407</v>
      </c>
      <c r="BT791" s="1405" t="s">
        <v>407</v>
      </c>
      <c r="BU791" s="1405" t="s">
        <v>407</v>
      </c>
      <c r="BV791" s="1405" t="s">
        <v>407</v>
      </c>
      <c r="BW791" s="1404">
        <v>0</v>
      </c>
      <c r="BX791" s="1405" t="s">
        <v>407</v>
      </c>
      <c r="BY791" s="1405" t="s">
        <v>407</v>
      </c>
      <c r="BZ791" s="1405" t="s">
        <v>407</v>
      </c>
      <c r="CA791" s="1404">
        <v>0</v>
      </c>
      <c r="CB791" s="1405" t="s">
        <v>407</v>
      </c>
      <c r="CC791" s="1405" t="s">
        <v>677</v>
      </c>
      <c r="CD791" s="1404" t="b">
        <v>0</v>
      </c>
      <c r="CE791" s="1404" t="b">
        <v>0</v>
      </c>
      <c r="CF791" s="1404" t="b">
        <v>0</v>
      </c>
      <c r="CG791" s="1404" t="b">
        <v>0</v>
      </c>
      <c r="CH791" s="1404" t="b">
        <v>0</v>
      </c>
      <c r="CI791" s="1404" t="b">
        <v>0</v>
      </c>
      <c r="CJ791" s="1404" t="b">
        <v>1</v>
      </c>
      <c r="CK791" s="1404" t="b">
        <v>0</v>
      </c>
      <c r="CL791" s="1404" t="b">
        <v>0</v>
      </c>
      <c r="CM791" s="1405" t="s">
        <v>750</v>
      </c>
      <c r="CN791" s="1408"/>
      <c r="CO791" s="1408"/>
      <c r="CP791" s="1408"/>
      <c r="CQ791" s="1404">
        <v>1</v>
      </c>
      <c r="CR791" s="1408"/>
      <c r="CS791" s="1404">
        <v>1</v>
      </c>
      <c r="CT791" s="1405" t="s">
        <v>407</v>
      </c>
      <c r="CU791" s="1408"/>
    </row>
    <row r="792" spans="1:99" hidden="1" x14ac:dyDescent="0.2">
      <c r="A792" s="1404">
        <v>2024</v>
      </c>
      <c r="B792" s="1405" t="s">
        <v>178</v>
      </c>
      <c r="C792" s="1405" t="s">
        <v>1238</v>
      </c>
      <c r="D792" s="1406">
        <v>1</v>
      </c>
      <c r="E792" s="1406">
        <v>0</v>
      </c>
      <c r="F792" s="1405" t="s">
        <v>236</v>
      </c>
      <c r="G792" s="1407" t="s">
        <v>731</v>
      </c>
      <c r="H792" s="1405" t="s">
        <v>407</v>
      </c>
      <c r="I792" s="1405" t="s">
        <v>694</v>
      </c>
      <c r="J792" s="1405" t="s">
        <v>298</v>
      </c>
      <c r="K792" s="1405" t="s">
        <v>1239</v>
      </c>
      <c r="L792" s="1405" t="s">
        <v>407</v>
      </c>
      <c r="M792" s="1405" t="s">
        <v>407</v>
      </c>
      <c r="N792" s="1408"/>
      <c r="O792" s="1407">
        <v>126</v>
      </c>
      <c r="P792" s="1405" t="s">
        <v>695</v>
      </c>
      <c r="Q792" s="1405" t="s">
        <v>473</v>
      </c>
      <c r="R792" s="1409">
        <v>8195</v>
      </c>
      <c r="S792" s="1409">
        <v>3324</v>
      </c>
      <c r="T792" s="1409">
        <v>534</v>
      </c>
      <c r="U792" s="1407">
        <v>13762</v>
      </c>
      <c r="V792" s="1405" t="s">
        <v>696</v>
      </c>
      <c r="W792" s="1405" t="s">
        <v>733</v>
      </c>
      <c r="X792" s="1405" t="s">
        <v>734</v>
      </c>
      <c r="Y792" s="1405" t="s">
        <v>407</v>
      </c>
      <c r="Z792" s="1404">
        <v>1</v>
      </c>
      <c r="AA792" s="1404">
        <v>0</v>
      </c>
      <c r="AB792" s="1408"/>
      <c r="AC792" s="1408"/>
      <c r="AD792" s="1408"/>
      <c r="AE792" s="1408"/>
      <c r="AF792" s="1408"/>
      <c r="AG792" s="1408"/>
      <c r="AH792" s="1408"/>
      <c r="AI792" s="1406">
        <v>0</v>
      </c>
      <c r="AJ792" s="1408"/>
      <c r="AK792" s="1408"/>
      <c r="AL792" s="1408"/>
      <c r="AM792" s="1408"/>
      <c r="AN792" s="1408"/>
      <c r="AO792" s="1408"/>
      <c r="AP792" s="1408"/>
      <c r="AQ792" s="1406">
        <v>3200</v>
      </c>
      <c r="AR792" s="1404" t="s">
        <v>407</v>
      </c>
      <c r="AS792" s="1406">
        <v>8.7671232876712324</v>
      </c>
      <c r="AT792" s="1406">
        <v>0.39048200122025628</v>
      </c>
      <c r="AU792" s="1406">
        <v>1.069813701973305E-3</v>
      </c>
      <c r="AV792" s="1406">
        <v>0.50288017348303238</v>
      </c>
      <c r="AW792" s="1406">
        <v>1.3777538999535134E-3</v>
      </c>
      <c r="AX792" s="1405" t="s">
        <v>407</v>
      </c>
      <c r="AY792" s="1404">
        <v>0</v>
      </c>
      <c r="AZ792" s="1405" t="s">
        <v>407</v>
      </c>
      <c r="BA792" s="1405" t="s">
        <v>407</v>
      </c>
      <c r="BB792" s="1408"/>
      <c r="BC792" s="1408"/>
      <c r="BD792" s="1404">
        <v>0</v>
      </c>
      <c r="BE792" s="1405" t="s">
        <v>407</v>
      </c>
      <c r="BF792" s="1405" t="s">
        <v>407</v>
      </c>
      <c r="BG792" s="1404">
        <v>0</v>
      </c>
      <c r="BH792" s="1405" t="s">
        <v>407</v>
      </c>
      <c r="BI792" s="1405" t="s">
        <v>407</v>
      </c>
      <c r="BJ792" s="1404">
        <v>0</v>
      </c>
      <c r="BK792" s="1404">
        <v>0</v>
      </c>
      <c r="BL792" s="1404">
        <v>0</v>
      </c>
      <c r="BM792" s="1404">
        <v>0</v>
      </c>
      <c r="BN792" s="1408"/>
      <c r="BO792" s="1404">
        <v>0</v>
      </c>
      <c r="BP792" s="1405" t="s">
        <v>407</v>
      </c>
      <c r="BQ792" s="1405" t="s">
        <v>407</v>
      </c>
      <c r="BR792" s="1404">
        <v>1</v>
      </c>
      <c r="BS792" s="1405" t="s">
        <v>751</v>
      </c>
      <c r="BT792" s="1405" t="s">
        <v>407</v>
      </c>
      <c r="BU792" s="1405" t="s">
        <v>407</v>
      </c>
      <c r="BV792" s="1405" t="s">
        <v>1210</v>
      </c>
      <c r="BW792" s="1404">
        <v>0</v>
      </c>
      <c r="BX792" s="1405" t="s">
        <v>407</v>
      </c>
      <c r="BY792" s="1405" t="s">
        <v>407</v>
      </c>
      <c r="BZ792" s="1405" t="s">
        <v>407</v>
      </c>
      <c r="CA792" s="1404">
        <v>0</v>
      </c>
      <c r="CB792" s="1405" t="s">
        <v>407</v>
      </c>
      <c r="CC792" s="1405" t="s">
        <v>677</v>
      </c>
      <c r="CD792" s="1404" t="b">
        <v>0</v>
      </c>
      <c r="CE792" s="1404" t="b">
        <v>0</v>
      </c>
      <c r="CF792" s="1404" t="b">
        <v>0</v>
      </c>
      <c r="CG792" s="1404" t="b">
        <v>0</v>
      </c>
      <c r="CH792" s="1404" t="b">
        <v>0</v>
      </c>
      <c r="CI792" s="1404" t="b">
        <v>0</v>
      </c>
      <c r="CJ792" s="1404" t="b">
        <v>1</v>
      </c>
      <c r="CK792" s="1404" t="b">
        <v>0</v>
      </c>
      <c r="CL792" s="1404" t="b">
        <v>0</v>
      </c>
      <c r="CM792" s="1405" t="s">
        <v>698</v>
      </c>
      <c r="CN792" s="1408"/>
      <c r="CO792" s="1408"/>
      <c r="CP792" s="1408"/>
      <c r="CQ792" s="1404">
        <v>1</v>
      </c>
      <c r="CR792" s="1408"/>
      <c r="CS792" s="1404">
        <v>1</v>
      </c>
      <c r="CT792" s="1405" t="s">
        <v>407</v>
      </c>
      <c r="CU792" s="1408"/>
    </row>
    <row r="793" spans="1:99" hidden="1" x14ac:dyDescent="0.2">
      <c r="A793" s="1404">
        <v>2024</v>
      </c>
      <c r="B793" s="1405" t="s">
        <v>178</v>
      </c>
      <c r="C793" s="1405" t="s">
        <v>984</v>
      </c>
      <c r="D793" s="1406">
        <v>1</v>
      </c>
      <c r="E793" s="1406">
        <v>0</v>
      </c>
      <c r="F793" s="1405" t="s">
        <v>236</v>
      </c>
      <c r="G793" s="1407" t="s">
        <v>731</v>
      </c>
      <c r="H793" s="1405" t="s">
        <v>407</v>
      </c>
      <c r="I793" s="1405" t="s">
        <v>694</v>
      </c>
      <c r="J793" s="1405" t="s">
        <v>298</v>
      </c>
      <c r="K793" s="1405" t="s">
        <v>985</v>
      </c>
      <c r="L793" s="1405" t="s">
        <v>407</v>
      </c>
      <c r="M793" s="1405" t="s">
        <v>407</v>
      </c>
      <c r="N793" s="1408"/>
      <c r="O793" s="1407">
        <v>126</v>
      </c>
      <c r="P793" s="1405" t="s">
        <v>695</v>
      </c>
      <c r="Q793" s="1405" t="s">
        <v>473</v>
      </c>
      <c r="R793" s="1409">
        <v>10134</v>
      </c>
      <c r="S793" s="1409">
        <v>4113</v>
      </c>
      <c r="T793" s="1409">
        <v>537</v>
      </c>
      <c r="U793" s="1407">
        <v>13762</v>
      </c>
      <c r="V793" s="1405" t="s">
        <v>696</v>
      </c>
      <c r="W793" s="1405" t="s">
        <v>733</v>
      </c>
      <c r="X793" s="1405" t="s">
        <v>734</v>
      </c>
      <c r="Y793" s="1405" t="s">
        <v>407</v>
      </c>
      <c r="Z793" s="1404">
        <v>1</v>
      </c>
      <c r="AA793" s="1404">
        <v>0</v>
      </c>
      <c r="AB793" s="1408"/>
      <c r="AC793" s="1408"/>
      <c r="AD793" s="1408"/>
      <c r="AE793" s="1408"/>
      <c r="AF793" s="1408"/>
      <c r="AG793" s="1408"/>
      <c r="AH793" s="1408"/>
      <c r="AI793" s="1406">
        <v>0</v>
      </c>
      <c r="AJ793" s="1408"/>
      <c r="AK793" s="1408"/>
      <c r="AL793" s="1408"/>
      <c r="AM793" s="1408"/>
      <c r="AN793" s="1408"/>
      <c r="AO793" s="1408"/>
      <c r="AP793" s="1408"/>
      <c r="AQ793" s="1406">
        <v>4050</v>
      </c>
      <c r="AR793" s="1404" t="s">
        <v>407</v>
      </c>
      <c r="AS793" s="1406">
        <v>11.095890410958905</v>
      </c>
      <c r="AT793" s="1406">
        <v>0.39964476021314388</v>
      </c>
      <c r="AU793" s="1406">
        <v>1.0949171512688873E-3</v>
      </c>
      <c r="AV793" s="1406">
        <v>0.50288017348303238</v>
      </c>
      <c r="AW793" s="1406">
        <v>1.3777538999535134E-3</v>
      </c>
      <c r="AX793" s="1405" t="s">
        <v>986</v>
      </c>
      <c r="AY793" s="1404">
        <v>0</v>
      </c>
      <c r="AZ793" s="1405" t="s">
        <v>407</v>
      </c>
      <c r="BA793" s="1405" t="s">
        <v>407</v>
      </c>
      <c r="BB793" s="1408"/>
      <c r="BC793" s="1408"/>
      <c r="BD793" s="1404">
        <v>0</v>
      </c>
      <c r="BE793" s="1405" t="s">
        <v>407</v>
      </c>
      <c r="BF793" s="1405" t="s">
        <v>407</v>
      </c>
      <c r="BG793" s="1404">
        <v>0</v>
      </c>
      <c r="BH793" s="1405" t="s">
        <v>407</v>
      </c>
      <c r="BI793" s="1405" t="s">
        <v>407</v>
      </c>
      <c r="BJ793" s="1404">
        <v>0</v>
      </c>
      <c r="BK793" s="1404">
        <v>0</v>
      </c>
      <c r="BL793" s="1404">
        <v>0</v>
      </c>
      <c r="BM793" s="1404">
        <v>0</v>
      </c>
      <c r="BN793" s="1408"/>
      <c r="BO793" s="1404">
        <v>0</v>
      </c>
      <c r="BP793" s="1405" t="s">
        <v>407</v>
      </c>
      <c r="BQ793" s="1405" t="s">
        <v>407</v>
      </c>
      <c r="BR793" s="1404">
        <v>1</v>
      </c>
      <c r="BS793" s="1405" t="s">
        <v>808</v>
      </c>
      <c r="BT793" s="1405" t="s">
        <v>407</v>
      </c>
      <c r="BU793" s="1405" t="s">
        <v>407</v>
      </c>
      <c r="BV793" s="1405" t="s">
        <v>846</v>
      </c>
      <c r="BW793" s="1404">
        <v>0</v>
      </c>
      <c r="BX793" s="1405" t="s">
        <v>407</v>
      </c>
      <c r="BY793" s="1405" t="s">
        <v>407</v>
      </c>
      <c r="BZ793" s="1405" t="s">
        <v>407</v>
      </c>
      <c r="CA793" s="1404">
        <v>0</v>
      </c>
      <c r="CB793" s="1405" t="s">
        <v>407</v>
      </c>
      <c r="CC793" s="1405" t="s">
        <v>677</v>
      </c>
      <c r="CD793" s="1404" t="b">
        <v>0</v>
      </c>
      <c r="CE793" s="1404" t="b">
        <v>0</v>
      </c>
      <c r="CF793" s="1404" t="b">
        <v>0</v>
      </c>
      <c r="CG793" s="1404" t="b">
        <v>0</v>
      </c>
      <c r="CH793" s="1404" t="b">
        <v>0</v>
      </c>
      <c r="CI793" s="1404" t="b">
        <v>0</v>
      </c>
      <c r="CJ793" s="1404" t="b">
        <v>1</v>
      </c>
      <c r="CK793" s="1404" t="b">
        <v>0</v>
      </c>
      <c r="CL793" s="1404" t="b">
        <v>0</v>
      </c>
      <c r="CM793" s="1405" t="s">
        <v>698</v>
      </c>
      <c r="CN793" s="1408"/>
      <c r="CO793" s="1408"/>
      <c r="CP793" s="1408"/>
      <c r="CQ793" s="1404">
        <v>1</v>
      </c>
      <c r="CR793" s="1408"/>
      <c r="CS793" s="1404">
        <v>1</v>
      </c>
      <c r="CT793" s="1405" t="s">
        <v>407</v>
      </c>
      <c r="CU793" s="1408"/>
    </row>
    <row r="794" spans="1:99" hidden="1" x14ac:dyDescent="0.2">
      <c r="A794" s="1404">
        <v>2024</v>
      </c>
      <c r="B794" s="1405" t="s">
        <v>178</v>
      </c>
      <c r="C794" s="1405" t="s">
        <v>983</v>
      </c>
      <c r="D794" s="1406">
        <v>1</v>
      </c>
      <c r="E794" s="1406">
        <v>0</v>
      </c>
      <c r="F794" s="1405" t="s">
        <v>236</v>
      </c>
      <c r="G794" s="1407" t="s">
        <v>731</v>
      </c>
      <c r="H794" s="1405" t="s">
        <v>407</v>
      </c>
      <c r="I794" s="1405" t="s">
        <v>694</v>
      </c>
      <c r="J794" s="1405" t="s">
        <v>298</v>
      </c>
      <c r="K794" s="1405" t="s">
        <v>820</v>
      </c>
      <c r="L794" s="1405" t="s">
        <v>407</v>
      </c>
      <c r="M794" s="1405" t="s">
        <v>407</v>
      </c>
      <c r="N794" s="1408"/>
      <c r="O794" s="1407">
        <v>126</v>
      </c>
      <c r="P794" s="1405" t="s">
        <v>695</v>
      </c>
      <c r="Q794" s="1405" t="s">
        <v>473</v>
      </c>
      <c r="R794" s="1409">
        <v>10882</v>
      </c>
      <c r="S794" s="1409">
        <v>4993</v>
      </c>
      <c r="T794" s="1409">
        <v>1079</v>
      </c>
      <c r="U794" s="1407">
        <v>13762</v>
      </c>
      <c r="V794" s="1405" t="s">
        <v>696</v>
      </c>
      <c r="W794" s="1405" t="s">
        <v>733</v>
      </c>
      <c r="X794" s="1405" t="s">
        <v>734</v>
      </c>
      <c r="Y794" s="1405" t="s">
        <v>407</v>
      </c>
      <c r="Z794" s="1404">
        <v>1</v>
      </c>
      <c r="AA794" s="1404">
        <v>0</v>
      </c>
      <c r="AB794" s="1408"/>
      <c r="AC794" s="1408"/>
      <c r="AD794" s="1408"/>
      <c r="AE794" s="1408"/>
      <c r="AF794" s="1408"/>
      <c r="AG794" s="1408"/>
      <c r="AH794" s="1408"/>
      <c r="AI794" s="1406">
        <v>14610</v>
      </c>
      <c r="AJ794" s="1408"/>
      <c r="AK794" s="1408"/>
      <c r="AL794" s="1408"/>
      <c r="AM794" s="1408"/>
      <c r="AN794" s="1408"/>
      <c r="AO794" s="1408"/>
      <c r="AP794" s="1408"/>
      <c r="AQ794" s="1406">
        <v>14610</v>
      </c>
      <c r="AR794" s="1404" t="s">
        <v>407</v>
      </c>
      <c r="AS794" s="1406">
        <v>40.027397260273972</v>
      </c>
      <c r="AT794" s="1406">
        <v>1.3425840838081236</v>
      </c>
      <c r="AU794" s="1406">
        <v>3.6783125583784207E-3</v>
      </c>
      <c r="AV794" s="1406">
        <v>0.50288017348303238</v>
      </c>
      <c r="AW794" s="1406">
        <v>1.3777538999535134E-3</v>
      </c>
      <c r="AX794" s="1405" t="s">
        <v>407</v>
      </c>
      <c r="AY794" s="1404">
        <v>0</v>
      </c>
      <c r="AZ794" s="1405" t="s">
        <v>407</v>
      </c>
      <c r="BA794" s="1405" t="s">
        <v>407</v>
      </c>
      <c r="BB794" s="1408"/>
      <c r="BC794" s="1408"/>
      <c r="BD794" s="1404">
        <v>0</v>
      </c>
      <c r="BE794" s="1405" t="s">
        <v>407</v>
      </c>
      <c r="BF794" s="1405" t="s">
        <v>407</v>
      </c>
      <c r="BG794" s="1404">
        <v>0</v>
      </c>
      <c r="BH794" s="1405" t="s">
        <v>407</v>
      </c>
      <c r="BI794" s="1405" t="s">
        <v>407</v>
      </c>
      <c r="BJ794" s="1404">
        <v>0</v>
      </c>
      <c r="BK794" s="1404">
        <v>0</v>
      </c>
      <c r="BL794" s="1404">
        <v>0</v>
      </c>
      <c r="BM794" s="1404">
        <v>0</v>
      </c>
      <c r="BN794" s="1408"/>
      <c r="BO794" s="1404">
        <v>0</v>
      </c>
      <c r="BP794" s="1405" t="s">
        <v>407</v>
      </c>
      <c r="BQ794" s="1405" t="s">
        <v>407</v>
      </c>
      <c r="BR794" s="1404">
        <v>1</v>
      </c>
      <c r="BS794" s="1405" t="s">
        <v>713</v>
      </c>
      <c r="BT794" s="1405" t="s">
        <v>407</v>
      </c>
      <c r="BU794" s="1405" t="s">
        <v>407</v>
      </c>
      <c r="BV794" s="1405" t="s">
        <v>1442</v>
      </c>
      <c r="BW794" s="1404">
        <v>0</v>
      </c>
      <c r="BX794" s="1405" t="s">
        <v>407</v>
      </c>
      <c r="BY794" s="1405" t="s">
        <v>407</v>
      </c>
      <c r="BZ794" s="1405" t="s">
        <v>407</v>
      </c>
      <c r="CA794" s="1404">
        <v>0</v>
      </c>
      <c r="CB794" s="1405" t="s">
        <v>407</v>
      </c>
      <c r="CC794" s="1405" t="s">
        <v>677</v>
      </c>
      <c r="CD794" s="1404" t="b">
        <v>0</v>
      </c>
      <c r="CE794" s="1404" t="b">
        <v>0</v>
      </c>
      <c r="CF794" s="1404" t="b">
        <v>0</v>
      </c>
      <c r="CG794" s="1404" t="b">
        <v>0</v>
      </c>
      <c r="CH794" s="1404" t="b">
        <v>0</v>
      </c>
      <c r="CI794" s="1404" t="b">
        <v>0</v>
      </c>
      <c r="CJ794" s="1404" t="b">
        <v>1</v>
      </c>
      <c r="CK794" s="1404" t="b">
        <v>0</v>
      </c>
      <c r="CL794" s="1404" t="b">
        <v>0</v>
      </c>
      <c r="CM794" s="1405" t="s">
        <v>698</v>
      </c>
      <c r="CN794" s="1408"/>
      <c r="CO794" s="1408"/>
      <c r="CP794" s="1408"/>
      <c r="CQ794" s="1404">
        <v>1</v>
      </c>
      <c r="CR794" s="1408"/>
      <c r="CS794" s="1404">
        <v>1</v>
      </c>
      <c r="CT794" s="1405" t="s">
        <v>407</v>
      </c>
      <c r="CU794" s="1408"/>
    </row>
    <row r="795" spans="1:99" hidden="1" x14ac:dyDescent="0.2">
      <c r="A795" s="1404">
        <v>2024</v>
      </c>
      <c r="B795" s="1405" t="s">
        <v>185</v>
      </c>
      <c r="C795" s="1405" t="s">
        <v>1145</v>
      </c>
      <c r="D795" s="1406">
        <v>1</v>
      </c>
      <c r="E795" s="1406">
        <v>0</v>
      </c>
      <c r="F795" s="1405" t="s">
        <v>236</v>
      </c>
      <c r="G795" s="1407" t="s">
        <v>731</v>
      </c>
      <c r="H795" s="1405" t="s">
        <v>407</v>
      </c>
      <c r="I795" s="1405" t="s">
        <v>694</v>
      </c>
      <c r="J795" s="1405" t="s">
        <v>328</v>
      </c>
      <c r="K795" s="1405" t="s">
        <v>950</v>
      </c>
      <c r="L795" s="1405" t="s">
        <v>407</v>
      </c>
      <c r="M795" s="1405" t="s">
        <v>407</v>
      </c>
      <c r="N795" s="1408"/>
      <c r="O795" s="1407">
        <v>126</v>
      </c>
      <c r="P795" s="1405" t="s">
        <v>695</v>
      </c>
      <c r="Q795" s="1405" t="s">
        <v>480</v>
      </c>
      <c r="R795" s="1409">
        <v>20301</v>
      </c>
      <c r="S795" s="1409">
        <v>10009</v>
      </c>
      <c r="T795" s="1409">
        <v>1518</v>
      </c>
      <c r="U795" s="1407">
        <v>13762</v>
      </c>
      <c r="V795" s="1405" t="s">
        <v>696</v>
      </c>
      <c r="W795" s="1405" t="s">
        <v>733</v>
      </c>
      <c r="X795" s="1405" t="s">
        <v>734</v>
      </c>
      <c r="Y795" s="1405" t="s">
        <v>407</v>
      </c>
      <c r="Z795" s="1404">
        <v>1</v>
      </c>
      <c r="AA795" s="1404">
        <v>0</v>
      </c>
      <c r="AB795" s="1408"/>
      <c r="AC795" s="1408"/>
      <c r="AD795" s="1408"/>
      <c r="AE795" s="1408"/>
      <c r="AF795" s="1408"/>
      <c r="AG795" s="1408"/>
      <c r="AH795" s="1408"/>
      <c r="AI795" s="1406">
        <v>0</v>
      </c>
      <c r="AJ795" s="1408"/>
      <c r="AK795" s="1408"/>
      <c r="AL795" s="1408"/>
      <c r="AM795" s="1408"/>
      <c r="AN795" s="1408"/>
      <c r="AO795" s="1408"/>
      <c r="AP795" s="1408"/>
      <c r="AQ795" s="1406">
        <v>3770</v>
      </c>
      <c r="AR795" s="1404" t="s">
        <v>407</v>
      </c>
      <c r="AS795" s="1406">
        <v>10.328767123287671</v>
      </c>
      <c r="AT795" s="1406">
        <v>0.18570513767794689</v>
      </c>
      <c r="AU795" s="1406">
        <v>5.0878119911766271E-4</v>
      </c>
      <c r="AV795" s="1406">
        <v>8.9972573787043625E-2</v>
      </c>
      <c r="AW795" s="1406">
        <v>2.4650020215628393E-4</v>
      </c>
      <c r="AX795" s="1405" t="s">
        <v>407</v>
      </c>
      <c r="AY795" s="1404">
        <v>0</v>
      </c>
      <c r="AZ795" s="1405" t="s">
        <v>407</v>
      </c>
      <c r="BA795" s="1405" t="s">
        <v>407</v>
      </c>
      <c r="BB795" s="1408"/>
      <c r="BC795" s="1408"/>
      <c r="BD795" s="1404">
        <v>0</v>
      </c>
      <c r="BE795" s="1405" t="s">
        <v>407</v>
      </c>
      <c r="BF795" s="1405" t="s">
        <v>407</v>
      </c>
      <c r="BG795" s="1404">
        <v>0</v>
      </c>
      <c r="BH795" s="1405" t="s">
        <v>407</v>
      </c>
      <c r="BI795" s="1405" t="s">
        <v>407</v>
      </c>
      <c r="BJ795" s="1404">
        <v>0</v>
      </c>
      <c r="BK795" s="1404">
        <v>0</v>
      </c>
      <c r="BL795" s="1404">
        <v>0</v>
      </c>
      <c r="BM795" s="1404">
        <v>0</v>
      </c>
      <c r="BN795" s="1408"/>
      <c r="BO795" s="1404">
        <v>0</v>
      </c>
      <c r="BP795" s="1405" t="s">
        <v>407</v>
      </c>
      <c r="BQ795" s="1405" t="s">
        <v>407</v>
      </c>
      <c r="BR795" s="1404">
        <v>1</v>
      </c>
      <c r="BS795" s="1405" t="s">
        <v>751</v>
      </c>
      <c r="BT795" s="1405" t="s">
        <v>407</v>
      </c>
      <c r="BU795" s="1405" t="s">
        <v>407</v>
      </c>
      <c r="BV795" s="1405" t="s">
        <v>1146</v>
      </c>
      <c r="BW795" s="1404">
        <v>0</v>
      </c>
      <c r="BX795" s="1405" t="s">
        <v>407</v>
      </c>
      <c r="BY795" s="1405" t="s">
        <v>407</v>
      </c>
      <c r="BZ795" s="1405" t="s">
        <v>407</v>
      </c>
      <c r="CA795" s="1404">
        <v>0</v>
      </c>
      <c r="CB795" s="1405" t="s">
        <v>407</v>
      </c>
      <c r="CC795" s="1405" t="s">
        <v>677</v>
      </c>
      <c r="CD795" s="1404" t="b">
        <v>0</v>
      </c>
      <c r="CE795" s="1404" t="b">
        <v>0</v>
      </c>
      <c r="CF795" s="1404" t="b">
        <v>0</v>
      </c>
      <c r="CG795" s="1404" t="b">
        <v>0</v>
      </c>
      <c r="CH795" s="1404" t="b">
        <v>0</v>
      </c>
      <c r="CI795" s="1404" t="b">
        <v>0</v>
      </c>
      <c r="CJ795" s="1404" t="b">
        <v>1</v>
      </c>
      <c r="CK795" s="1404" t="b">
        <v>0</v>
      </c>
      <c r="CL795" s="1404" t="b">
        <v>0</v>
      </c>
      <c r="CM795" s="1405" t="s">
        <v>698</v>
      </c>
      <c r="CN795" s="1408"/>
      <c r="CO795" s="1408"/>
      <c r="CP795" s="1408"/>
      <c r="CQ795" s="1404">
        <v>1</v>
      </c>
      <c r="CR795" s="1408"/>
      <c r="CS795" s="1404">
        <v>1</v>
      </c>
      <c r="CT795" s="1405" t="s">
        <v>407</v>
      </c>
      <c r="CU795" s="1408"/>
    </row>
    <row r="796" spans="1:99" hidden="1" x14ac:dyDescent="0.2">
      <c r="A796" s="1404">
        <v>2024</v>
      </c>
      <c r="B796" s="1405" t="s">
        <v>178</v>
      </c>
      <c r="C796" s="1405" t="s">
        <v>981</v>
      </c>
      <c r="D796" s="1406">
        <v>1</v>
      </c>
      <c r="E796" s="1406">
        <v>0</v>
      </c>
      <c r="F796" s="1405" t="s">
        <v>236</v>
      </c>
      <c r="G796" s="1407" t="s">
        <v>731</v>
      </c>
      <c r="H796" s="1405" t="s">
        <v>407</v>
      </c>
      <c r="I796" s="1405" t="s">
        <v>694</v>
      </c>
      <c r="J796" s="1405" t="s">
        <v>298</v>
      </c>
      <c r="K796" s="1405" t="s">
        <v>982</v>
      </c>
      <c r="L796" s="1405" t="s">
        <v>407</v>
      </c>
      <c r="M796" s="1405" t="s">
        <v>407</v>
      </c>
      <c r="N796" s="1408"/>
      <c r="O796" s="1407">
        <v>126</v>
      </c>
      <c r="P796" s="1405" t="s">
        <v>695</v>
      </c>
      <c r="Q796" s="1405" t="s">
        <v>473</v>
      </c>
      <c r="R796" s="1409">
        <v>31378</v>
      </c>
      <c r="S796" s="1409">
        <v>15132</v>
      </c>
      <c r="T796" s="1409">
        <v>2440</v>
      </c>
      <c r="U796" s="1407">
        <v>13762</v>
      </c>
      <c r="V796" s="1405" t="s">
        <v>696</v>
      </c>
      <c r="W796" s="1405" t="s">
        <v>733</v>
      </c>
      <c r="X796" s="1405" t="s">
        <v>734</v>
      </c>
      <c r="Y796" s="1405" t="s">
        <v>407</v>
      </c>
      <c r="Z796" s="1404">
        <v>1</v>
      </c>
      <c r="AA796" s="1404">
        <v>0</v>
      </c>
      <c r="AB796" s="1408"/>
      <c r="AC796" s="1408"/>
      <c r="AD796" s="1408"/>
      <c r="AE796" s="1408"/>
      <c r="AF796" s="1408"/>
      <c r="AG796" s="1408"/>
      <c r="AH796" s="1408"/>
      <c r="AI796" s="1406">
        <v>0</v>
      </c>
      <c r="AJ796" s="1408"/>
      <c r="AK796" s="1408"/>
      <c r="AL796" s="1408"/>
      <c r="AM796" s="1408"/>
      <c r="AN796" s="1408"/>
      <c r="AO796" s="1408"/>
      <c r="AP796" s="1408"/>
      <c r="AQ796" s="1406">
        <v>620</v>
      </c>
      <c r="AR796" s="1404" t="s">
        <v>407</v>
      </c>
      <c r="AS796" s="1406">
        <v>1.6986301369863013</v>
      </c>
      <c r="AT796" s="1406">
        <v>1.9759066862132704E-2</v>
      </c>
      <c r="AU796" s="1406">
        <v>5.4134429759267683E-5</v>
      </c>
      <c r="AV796" s="1406">
        <v>0.50288017348303238</v>
      </c>
      <c r="AW796" s="1406">
        <v>1.3777538999535134E-3</v>
      </c>
      <c r="AX796" s="1405" t="s">
        <v>407</v>
      </c>
      <c r="AY796" s="1404">
        <v>0</v>
      </c>
      <c r="AZ796" s="1405" t="s">
        <v>407</v>
      </c>
      <c r="BA796" s="1405" t="s">
        <v>407</v>
      </c>
      <c r="BB796" s="1408"/>
      <c r="BC796" s="1408"/>
      <c r="BD796" s="1404">
        <v>0</v>
      </c>
      <c r="BE796" s="1405" t="s">
        <v>407</v>
      </c>
      <c r="BF796" s="1405" t="s">
        <v>407</v>
      </c>
      <c r="BG796" s="1404">
        <v>0</v>
      </c>
      <c r="BH796" s="1405" t="s">
        <v>407</v>
      </c>
      <c r="BI796" s="1405" t="s">
        <v>407</v>
      </c>
      <c r="BJ796" s="1404">
        <v>0</v>
      </c>
      <c r="BK796" s="1404">
        <v>0</v>
      </c>
      <c r="BL796" s="1404">
        <v>0</v>
      </c>
      <c r="BM796" s="1404">
        <v>0</v>
      </c>
      <c r="BN796" s="1408"/>
      <c r="BO796" s="1404">
        <v>0</v>
      </c>
      <c r="BP796" s="1405" t="s">
        <v>407</v>
      </c>
      <c r="BQ796" s="1405" t="s">
        <v>407</v>
      </c>
      <c r="BR796" s="1404">
        <v>1</v>
      </c>
      <c r="BS796" s="1405" t="s">
        <v>808</v>
      </c>
      <c r="BT796" s="1405" t="s">
        <v>407</v>
      </c>
      <c r="BU796" s="1405" t="s">
        <v>407</v>
      </c>
      <c r="BV796" s="1405" t="s">
        <v>846</v>
      </c>
      <c r="BW796" s="1404">
        <v>0</v>
      </c>
      <c r="BX796" s="1405" t="s">
        <v>407</v>
      </c>
      <c r="BY796" s="1405" t="s">
        <v>407</v>
      </c>
      <c r="BZ796" s="1405" t="s">
        <v>407</v>
      </c>
      <c r="CA796" s="1404">
        <v>0</v>
      </c>
      <c r="CB796" s="1405" t="s">
        <v>407</v>
      </c>
      <c r="CC796" s="1405" t="s">
        <v>677</v>
      </c>
      <c r="CD796" s="1404" t="b">
        <v>0</v>
      </c>
      <c r="CE796" s="1404" t="b">
        <v>0</v>
      </c>
      <c r="CF796" s="1404" t="b">
        <v>0</v>
      </c>
      <c r="CG796" s="1404" t="b">
        <v>0</v>
      </c>
      <c r="CH796" s="1404" t="b">
        <v>0</v>
      </c>
      <c r="CI796" s="1404" t="b">
        <v>0</v>
      </c>
      <c r="CJ796" s="1404" t="b">
        <v>1</v>
      </c>
      <c r="CK796" s="1404" t="b">
        <v>0</v>
      </c>
      <c r="CL796" s="1404" t="b">
        <v>0</v>
      </c>
      <c r="CM796" s="1405" t="s">
        <v>698</v>
      </c>
      <c r="CN796" s="1408"/>
      <c r="CO796" s="1408"/>
      <c r="CP796" s="1408"/>
      <c r="CQ796" s="1404">
        <v>1</v>
      </c>
      <c r="CR796" s="1408"/>
      <c r="CS796" s="1404">
        <v>1</v>
      </c>
      <c r="CT796" s="1405" t="s">
        <v>407</v>
      </c>
      <c r="CU796" s="1408"/>
    </row>
    <row r="797" spans="1:99" hidden="1" x14ac:dyDescent="0.2">
      <c r="A797" s="1404">
        <v>2024</v>
      </c>
      <c r="B797" s="1405" t="s">
        <v>179</v>
      </c>
      <c r="C797" s="1405" t="s">
        <v>1013</v>
      </c>
      <c r="D797" s="1406">
        <v>1</v>
      </c>
      <c r="E797" s="1406">
        <v>0</v>
      </c>
      <c r="F797" s="1405" t="s">
        <v>236</v>
      </c>
      <c r="G797" s="1407" t="s">
        <v>731</v>
      </c>
      <c r="H797" s="1405" t="s">
        <v>407</v>
      </c>
      <c r="I797" s="1405" t="s">
        <v>694</v>
      </c>
      <c r="J797" s="1405" t="s">
        <v>303</v>
      </c>
      <c r="K797" s="1405" t="s">
        <v>844</v>
      </c>
      <c r="L797" s="1405" t="s">
        <v>407</v>
      </c>
      <c r="M797" s="1405" t="s">
        <v>407</v>
      </c>
      <c r="N797" s="1408"/>
      <c r="O797" s="1407">
        <v>126</v>
      </c>
      <c r="P797" s="1405" t="s">
        <v>695</v>
      </c>
      <c r="Q797" s="1405" t="s">
        <v>474</v>
      </c>
      <c r="R797" s="1409">
        <v>9092</v>
      </c>
      <c r="S797" s="1409">
        <v>4005</v>
      </c>
      <c r="T797" s="1409">
        <v>442</v>
      </c>
      <c r="U797" s="1407">
        <v>13762</v>
      </c>
      <c r="V797" s="1405" t="s">
        <v>696</v>
      </c>
      <c r="W797" s="1405" t="s">
        <v>733</v>
      </c>
      <c r="X797" s="1405" t="s">
        <v>734</v>
      </c>
      <c r="Y797" s="1405" t="s">
        <v>407</v>
      </c>
      <c r="Z797" s="1404">
        <v>1</v>
      </c>
      <c r="AA797" s="1404">
        <v>0</v>
      </c>
      <c r="AB797" s="1408"/>
      <c r="AC797" s="1408"/>
      <c r="AD797" s="1408"/>
      <c r="AE797" s="1408"/>
      <c r="AF797" s="1408"/>
      <c r="AG797" s="1408"/>
      <c r="AH797" s="1408"/>
      <c r="AI797" s="1406">
        <v>0</v>
      </c>
      <c r="AJ797" s="1408"/>
      <c r="AK797" s="1408"/>
      <c r="AL797" s="1408"/>
      <c r="AM797" s="1408"/>
      <c r="AN797" s="1408"/>
      <c r="AO797" s="1408"/>
      <c r="AP797" s="1408"/>
      <c r="AQ797" s="1406">
        <v>444</v>
      </c>
      <c r="AR797" s="1404" t="s">
        <v>407</v>
      </c>
      <c r="AS797" s="1406">
        <v>1.2164383561643837</v>
      </c>
      <c r="AT797" s="1406">
        <v>4.8834139903211615E-2</v>
      </c>
      <c r="AU797" s="1406">
        <v>1.33792164118388E-4</v>
      </c>
      <c r="AV797" s="1406">
        <v>7.8407724908343329E-2</v>
      </c>
      <c r="AW797" s="1406">
        <v>2.1481568468039269E-4</v>
      </c>
      <c r="AX797" s="1405" t="s">
        <v>407</v>
      </c>
      <c r="AY797" s="1404">
        <v>0</v>
      </c>
      <c r="AZ797" s="1405" t="s">
        <v>407</v>
      </c>
      <c r="BA797" s="1405" t="s">
        <v>407</v>
      </c>
      <c r="BB797" s="1408"/>
      <c r="BC797" s="1408"/>
      <c r="BD797" s="1404">
        <v>0</v>
      </c>
      <c r="BE797" s="1405" t="s">
        <v>407</v>
      </c>
      <c r="BF797" s="1405" t="s">
        <v>407</v>
      </c>
      <c r="BG797" s="1404">
        <v>0</v>
      </c>
      <c r="BH797" s="1405" t="s">
        <v>407</v>
      </c>
      <c r="BI797" s="1405" t="s">
        <v>407</v>
      </c>
      <c r="BJ797" s="1404">
        <v>0</v>
      </c>
      <c r="BK797" s="1404">
        <v>0</v>
      </c>
      <c r="BL797" s="1404">
        <v>0</v>
      </c>
      <c r="BM797" s="1404">
        <v>0</v>
      </c>
      <c r="BN797" s="1408"/>
      <c r="BO797" s="1404">
        <v>0</v>
      </c>
      <c r="BP797" s="1405" t="s">
        <v>407</v>
      </c>
      <c r="BQ797" s="1405" t="s">
        <v>407</v>
      </c>
      <c r="BR797" s="1404">
        <v>1</v>
      </c>
      <c r="BS797" s="1405" t="s">
        <v>808</v>
      </c>
      <c r="BT797" s="1405" t="s">
        <v>407</v>
      </c>
      <c r="BU797" s="1405" t="s">
        <v>407</v>
      </c>
      <c r="BV797" s="1405" t="s">
        <v>1006</v>
      </c>
      <c r="BW797" s="1404">
        <v>0</v>
      </c>
      <c r="BX797" s="1405" t="s">
        <v>407</v>
      </c>
      <c r="BY797" s="1405" t="s">
        <v>407</v>
      </c>
      <c r="BZ797" s="1405" t="s">
        <v>407</v>
      </c>
      <c r="CA797" s="1404">
        <v>0</v>
      </c>
      <c r="CB797" s="1405" t="s">
        <v>407</v>
      </c>
      <c r="CC797" s="1405" t="s">
        <v>677</v>
      </c>
      <c r="CD797" s="1404" t="b">
        <v>0</v>
      </c>
      <c r="CE797" s="1404" t="b">
        <v>0</v>
      </c>
      <c r="CF797" s="1404" t="b">
        <v>0</v>
      </c>
      <c r="CG797" s="1404" t="b">
        <v>0</v>
      </c>
      <c r="CH797" s="1404" t="b">
        <v>0</v>
      </c>
      <c r="CI797" s="1404" t="b">
        <v>0</v>
      </c>
      <c r="CJ797" s="1404" t="b">
        <v>1</v>
      </c>
      <c r="CK797" s="1404" t="b">
        <v>0</v>
      </c>
      <c r="CL797" s="1404" t="b">
        <v>0</v>
      </c>
      <c r="CM797" s="1405" t="s">
        <v>698</v>
      </c>
      <c r="CN797" s="1408"/>
      <c r="CO797" s="1408"/>
      <c r="CP797" s="1408"/>
      <c r="CQ797" s="1404">
        <v>1</v>
      </c>
      <c r="CR797" s="1408"/>
      <c r="CS797" s="1404">
        <v>1</v>
      </c>
      <c r="CT797" s="1405" t="s">
        <v>407</v>
      </c>
      <c r="CU797" s="1408"/>
    </row>
    <row r="798" spans="1:99" hidden="1" x14ac:dyDescent="0.2">
      <c r="A798" s="1404">
        <v>2024</v>
      </c>
      <c r="B798" s="1405" t="s">
        <v>185</v>
      </c>
      <c r="C798" s="1405" t="s">
        <v>787</v>
      </c>
      <c r="D798" s="1406">
        <v>1</v>
      </c>
      <c r="E798" s="1406">
        <v>0</v>
      </c>
      <c r="F798" s="1405" t="s">
        <v>236</v>
      </c>
      <c r="G798" s="1407" t="s">
        <v>731</v>
      </c>
      <c r="H798" s="1405" t="s">
        <v>407</v>
      </c>
      <c r="I798" s="1405" t="s">
        <v>694</v>
      </c>
      <c r="J798" s="1405" t="s">
        <v>328</v>
      </c>
      <c r="K798" s="1405" t="s">
        <v>788</v>
      </c>
      <c r="L798" s="1405" t="s">
        <v>407</v>
      </c>
      <c r="M798" s="1405" t="s">
        <v>407</v>
      </c>
      <c r="N798" s="1408"/>
      <c r="O798" s="1407">
        <v>126</v>
      </c>
      <c r="P798" s="1405" t="s">
        <v>695</v>
      </c>
      <c r="Q798" s="1405" t="s">
        <v>480</v>
      </c>
      <c r="R798" s="1409">
        <v>26899</v>
      </c>
      <c r="S798" s="1409">
        <v>12188</v>
      </c>
      <c r="T798" s="1409">
        <v>992</v>
      </c>
      <c r="U798" s="1407">
        <v>13762</v>
      </c>
      <c r="V798" s="1405" t="s">
        <v>696</v>
      </c>
      <c r="W798" s="1405" t="s">
        <v>733</v>
      </c>
      <c r="X798" s="1405" t="s">
        <v>734</v>
      </c>
      <c r="Y798" s="1405" t="s">
        <v>407</v>
      </c>
      <c r="Z798" s="1404">
        <v>1</v>
      </c>
      <c r="AA798" s="1404">
        <v>0</v>
      </c>
      <c r="AB798" s="1408"/>
      <c r="AC798" s="1408"/>
      <c r="AD798" s="1408"/>
      <c r="AE798" s="1408"/>
      <c r="AF798" s="1408"/>
      <c r="AG798" s="1408"/>
      <c r="AH798" s="1408"/>
      <c r="AI798" s="1406">
        <v>0</v>
      </c>
      <c r="AJ798" s="1408"/>
      <c r="AK798" s="1408"/>
      <c r="AL798" s="1408"/>
      <c r="AM798" s="1408"/>
      <c r="AN798" s="1408"/>
      <c r="AO798" s="1408"/>
      <c r="AP798" s="1408"/>
      <c r="AQ798" s="1406">
        <v>4810</v>
      </c>
      <c r="AR798" s="1404" t="s">
        <v>407</v>
      </c>
      <c r="AS798" s="1406">
        <v>13.178082191780822</v>
      </c>
      <c r="AT798" s="1406">
        <v>0.17881705639614856</v>
      </c>
      <c r="AU798" s="1406">
        <v>4.8990974355109197E-4</v>
      </c>
      <c r="AV798" s="1406">
        <v>8.9972573787043625E-2</v>
      </c>
      <c r="AW798" s="1406">
        <v>2.4650020215628393E-4</v>
      </c>
      <c r="AX798" s="1405" t="s">
        <v>407</v>
      </c>
      <c r="AY798" s="1404">
        <v>0</v>
      </c>
      <c r="AZ798" s="1405" t="s">
        <v>407</v>
      </c>
      <c r="BA798" s="1405" t="s">
        <v>407</v>
      </c>
      <c r="BB798" s="1408"/>
      <c r="BC798" s="1408"/>
      <c r="BD798" s="1404">
        <v>0</v>
      </c>
      <c r="BE798" s="1405" t="s">
        <v>407</v>
      </c>
      <c r="BF798" s="1405" t="s">
        <v>407</v>
      </c>
      <c r="BG798" s="1404">
        <v>0</v>
      </c>
      <c r="BH798" s="1405" t="s">
        <v>407</v>
      </c>
      <c r="BI798" s="1405" t="s">
        <v>407</v>
      </c>
      <c r="BJ798" s="1404">
        <v>0</v>
      </c>
      <c r="BK798" s="1404">
        <v>0</v>
      </c>
      <c r="BL798" s="1404">
        <v>0</v>
      </c>
      <c r="BM798" s="1404">
        <v>0</v>
      </c>
      <c r="BN798" s="1408"/>
      <c r="BO798" s="1404">
        <v>0</v>
      </c>
      <c r="BP798" s="1405" t="s">
        <v>407</v>
      </c>
      <c r="BQ798" s="1405" t="s">
        <v>407</v>
      </c>
      <c r="BR798" s="1404">
        <v>1</v>
      </c>
      <c r="BS798" s="1405" t="s">
        <v>838</v>
      </c>
      <c r="BT798" s="1405" t="s">
        <v>407</v>
      </c>
      <c r="BU798" s="1405" t="s">
        <v>407</v>
      </c>
      <c r="BV798" s="1405" t="s">
        <v>996</v>
      </c>
      <c r="BW798" s="1404">
        <v>0</v>
      </c>
      <c r="BX798" s="1405" t="s">
        <v>407</v>
      </c>
      <c r="BY798" s="1405" t="s">
        <v>407</v>
      </c>
      <c r="BZ798" s="1405" t="s">
        <v>407</v>
      </c>
      <c r="CA798" s="1404">
        <v>0</v>
      </c>
      <c r="CB798" s="1405" t="s">
        <v>407</v>
      </c>
      <c r="CC798" s="1405" t="s">
        <v>677</v>
      </c>
      <c r="CD798" s="1404" t="b">
        <v>0</v>
      </c>
      <c r="CE798" s="1404" t="b">
        <v>0</v>
      </c>
      <c r="CF798" s="1404" t="b">
        <v>0</v>
      </c>
      <c r="CG798" s="1404" t="b">
        <v>0</v>
      </c>
      <c r="CH798" s="1404" t="b">
        <v>0</v>
      </c>
      <c r="CI798" s="1404" t="b">
        <v>0</v>
      </c>
      <c r="CJ798" s="1404" t="b">
        <v>1</v>
      </c>
      <c r="CK798" s="1404" t="b">
        <v>0</v>
      </c>
      <c r="CL798" s="1404" t="b">
        <v>0</v>
      </c>
      <c r="CM798" s="1405" t="s">
        <v>698</v>
      </c>
      <c r="CN798" s="1408"/>
      <c r="CO798" s="1408"/>
      <c r="CP798" s="1408"/>
      <c r="CQ798" s="1404">
        <v>1</v>
      </c>
      <c r="CR798" s="1408"/>
      <c r="CS798" s="1404">
        <v>1</v>
      </c>
      <c r="CT798" s="1405" t="s">
        <v>407</v>
      </c>
      <c r="CU798" s="1408"/>
    </row>
    <row r="799" spans="1:99" hidden="1" x14ac:dyDescent="0.2">
      <c r="A799" s="1404">
        <v>2024</v>
      </c>
      <c r="B799" s="1405" t="s">
        <v>178</v>
      </c>
      <c r="C799" s="1405" t="s">
        <v>979</v>
      </c>
      <c r="D799" s="1406">
        <v>1</v>
      </c>
      <c r="E799" s="1406">
        <v>0</v>
      </c>
      <c r="F799" s="1405" t="s">
        <v>236</v>
      </c>
      <c r="G799" s="1407" t="s">
        <v>731</v>
      </c>
      <c r="H799" s="1405" t="s">
        <v>407</v>
      </c>
      <c r="I799" s="1405" t="s">
        <v>694</v>
      </c>
      <c r="J799" s="1405" t="s">
        <v>298</v>
      </c>
      <c r="K799" s="1405" t="s">
        <v>980</v>
      </c>
      <c r="L799" s="1405" t="s">
        <v>407</v>
      </c>
      <c r="M799" s="1405" t="s">
        <v>407</v>
      </c>
      <c r="N799" s="1408"/>
      <c r="O799" s="1407">
        <v>126</v>
      </c>
      <c r="P799" s="1405" t="s">
        <v>695</v>
      </c>
      <c r="Q799" s="1405" t="s">
        <v>473</v>
      </c>
      <c r="R799" s="1409">
        <v>9907</v>
      </c>
      <c r="S799" s="1409">
        <v>4246</v>
      </c>
      <c r="T799" s="1409">
        <v>614</v>
      </c>
      <c r="U799" s="1407">
        <v>13762</v>
      </c>
      <c r="V799" s="1405" t="s">
        <v>696</v>
      </c>
      <c r="W799" s="1405" t="s">
        <v>733</v>
      </c>
      <c r="X799" s="1405" t="s">
        <v>734</v>
      </c>
      <c r="Y799" s="1405" t="s">
        <v>407</v>
      </c>
      <c r="Z799" s="1404">
        <v>1</v>
      </c>
      <c r="AA799" s="1404">
        <v>0</v>
      </c>
      <c r="AB799" s="1408"/>
      <c r="AC799" s="1408"/>
      <c r="AD799" s="1408"/>
      <c r="AE799" s="1408"/>
      <c r="AF799" s="1408"/>
      <c r="AG799" s="1408"/>
      <c r="AH799" s="1408"/>
      <c r="AI799" s="1406">
        <v>0</v>
      </c>
      <c r="AJ799" s="1408"/>
      <c r="AK799" s="1408"/>
      <c r="AL799" s="1408"/>
      <c r="AM799" s="1408"/>
      <c r="AN799" s="1408"/>
      <c r="AO799" s="1408"/>
      <c r="AP799" s="1408"/>
      <c r="AQ799" s="1406">
        <v>180</v>
      </c>
      <c r="AR799" s="1404" t="s">
        <v>407</v>
      </c>
      <c r="AS799" s="1406">
        <v>0.49315068493150682</v>
      </c>
      <c r="AT799" s="1406">
        <v>1.8168971434339355E-2</v>
      </c>
      <c r="AU799" s="1406">
        <v>4.9778003929696863E-5</v>
      </c>
      <c r="AV799" s="1406">
        <v>0.50288017348303238</v>
      </c>
      <c r="AW799" s="1406">
        <v>1.3777538999535134E-3</v>
      </c>
      <c r="AX799" s="1405" t="s">
        <v>407</v>
      </c>
      <c r="AY799" s="1404">
        <v>0</v>
      </c>
      <c r="AZ799" s="1405" t="s">
        <v>407</v>
      </c>
      <c r="BA799" s="1405" t="s">
        <v>407</v>
      </c>
      <c r="BB799" s="1408"/>
      <c r="BC799" s="1408"/>
      <c r="BD799" s="1404">
        <v>0</v>
      </c>
      <c r="BE799" s="1405" t="s">
        <v>407</v>
      </c>
      <c r="BF799" s="1405" t="s">
        <v>407</v>
      </c>
      <c r="BG799" s="1404">
        <v>0</v>
      </c>
      <c r="BH799" s="1405" t="s">
        <v>407</v>
      </c>
      <c r="BI799" s="1405" t="s">
        <v>407</v>
      </c>
      <c r="BJ799" s="1404">
        <v>0</v>
      </c>
      <c r="BK799" s="1404">
        <v>0</v>
      </c>
      <c r="BL799" s="1404">
        <v>0</v>
      </c>
      <c r="BM799" s="1404">
        <v>0</v>
      </c>
      <c r="BN799" s="1408"/>
      <c r="BO799" s="1404">
        <v>0</v>
      </c>
      <c r="BP799" s="1405" t="s">
        <v>407</v>
      </c>
      <c r="BQ799" s="1405" t="s">
        <v>407</v>
      </c>
      <c r="BR799" s="1404">
        <v>1</v>
      </c>
      <c r="BS799" s="1405" t="s">
        <v>751</v>
      </c>
      <c r="BT799" s="1405" t="s">
        <v>407</v>
      </c>
      <c r="BU799" s="1405" t="s">
        <v>407</v>
      </c>
      <c r="BV799" s="1405" t="s">
        <v>407</v>
      </c>
      <c r="BW799" s="1404">
        <v>0</v>
      </c>
      <c r="BX799" s="1405" t="s">
        <v>407</v>
      </c>
      <c r="BY799" s="1405" t="s">
        <v>407</v>
      </c>
      <c r="BZ799" s="1405" t="s">
        <v>407</v>
      </c>
      <c r="CA799" s="1404">
        <v>0</v>
      </c>
      <c r="CB799" s="1405" t="s">
        <v>407</v>
      </c>
      <c r="CC799" s="1405" t="s">
        <v>677</v>
      </c>
      <c r="CD799" s="1404" t="b">
        <v>0</v>
      </c>
      <c r="CE799" s="1404" t="b">
        <v>0</v>
      </c>
      <c r="CF799" s="1404" t="b">
        <v>0</v>
      </c>
      <c r="CG799" s="1404" t="b">
        <v>0</v>
      </c>
      <c r="CH799" s="1404" t="b">
        <v>0</v>
      </c>
      <c r="CI799" s="1404" t="b">
        <v>0</v>
      </c>
      <c r="CJ799" s="1404" t="b">
        <v>1</v>
      </c>
      <c r="CK799" s="1404" t="b">
        <v>0</v>
      </c>
      <c r="CL799" s="1404" t="b">
        <v>0</v>
      </c>
      <c r="CM799" s="1405" t="s">
        <v>698</v>
      </c>
      <c r="CN799" s="1408"/>
      <c r="CO799" s="1408"/>
      <c r="CP799" s="1408"/>
      <c r="CQ799" s="1404">
        <v>1</v>
      </c>
      <c r="CR799" s="1408"/>
      <c r="CS799" s="1404">
        <v>1</v>
      </c>
      <c r="CT799" s="1405" t="s">
        <v>407</v>
      </c>
      <c r="CU799" s="1408"/>
    </row>
    <row r="800" spans="1:99" hidden="1" x14ac:dyDescent="0.2">
      <c r="A800" s="1404">
        <v>2024</v>
      </c>
      <c r="B800" s="1405" t="s">
        <v>189</v>
      </c>
      <c r="C800" s="1405" t="s">
        <v>730</v>
      </c>
      <c r="D800" s="1406">
        <v>1</v>
      </c>
      <c r="E800" s="1406">
        <v>0</v>
      </c>
      <c r="F800" s="1405" t="s">
        <v>236</v>
      </c>
      <c r="G800" s="1407" t="s">
        <v>731</v>
      </c>
      <c r="H800" s="1405" t="s">
        <v>407</v>
      </c>
      <c r="I800" s="1405" t="s">
        <v>694</v>
      </c>
      <c r="J800" s="1405" t="s">
        <v>342</v>
      </c>
      <c r="K800" s="1405" t="s">
        <v>732</v>
      </c>
      <c r="L800" s="1405" t="s">
        <v>407</v>
      </c>
      <c r="M800" s="1405" t="s">
        <v>716</v>
      </c>
      <c r="N800" s="1408"/>
      <c r="O800" s="1407">
        <v>126</v>
      </c>
      <c r="P800" s="1405" t="s">
        <v>695</v>
      </c>
      <c r="Q800" s="1405" t="s">
        <v>483</v>
      </c>
      <c r="R800" s="1409">
        <v>14037</v>
      </c>
      <c r="S800" s="1409">
        <v>9181</v>
      </c>
      <c r="T800" s="1409">
        <v>784</v>
      </c>
      <c r="U800" s="1407">
        <v>13762</v>
      </c>
      <c r="V800" s="1405" t="s">
        <v>696</v>
      </c>
      <c r="W800" s="1405" t="s">
        <v>733</v>
      </c>
      <c r="X800" s="1405" t="s">
        <v>734</v>
      </c>
      <c r="Y800" s="1405" t="s">
        <v>407</v>
      </c>
      <c r="Z800" s="1404">
        <v>1</v>
      </c>
      <c r="AA800" s="1404">
        <v>0</v>
      </c>
      <c r="AB800" s="1408"/>
      <c r="AC800" s="1408"/>
      <c r="AD800" s="1408"/>
      <c r="AE800" s="1408"/>
      <c r="AF800" s="1408"/>
      <c r="AG800" s="1408"/>
      <c r="AH800" s="1408"/>
      <c r="AI800" s="1406">
        <v>0</v>
      </c>
      <c r="AJ800" s="1408"/>
      <c r="AK800" s="1408"/>
      <c r="AL800" s="1408"/>
      <c r="AM800" s="1408"/>
      <c r="AN800" s="1408"/>
      <c r="AO800" s="1408"/>
      <c r="AP800" s="1408"/>
      <c r="AQ800" s="1406">
        <v>400</v>
      </c>
      <c r="AR800" s="1404" t="s">
        <v>407</v>
      </c>
      <c r="AS800" s="1406">
        <v>1.095890410958904</v>
      </c>
      <c r="AT800" s="1406">
        <v>2.8496117404003703E-2</v>
      </c>
      <c r="AU800" s="1406">
        <v>7.8071554531516997E-5</v>
      </c>
      <c r="AV800" s="1406">
        <v>7.099388030710721E-2</v>
      </c>
      <c r="AW800" s="1406">
        <v>1.9450378166330744E-4</v>
      </c>
      <c r="AX800" s="1405" t="s">
        <v>407</v>
      </c>
      <c r="AY800" s="1404">
        <v>0</v>
      </c>
      <c r="AZ800" s="1405" t="s">
        <v>407</v>
      </c>
      <c r="BA800" s="1405" t="s">
        <v>407</v>
      </c>
      <c r="BB800" s="1408"/>
      <c r="BC800" s="1408"/>
      <c r="BD800" s="1404">
        <v>0</v>
      </c>
      <c r="BE800" s="1405" t="s">
        <v>407</v>
      </c>
      <c r="BF800" s="1405" t="s">
        <v>407</v>
      </c>
      <c r="BG800" s="1404">
        <v>0</v>
      </c>
      <c r="BH800" s="1405" t="s">
        <v>407</v>
      </c>
      <c r="BI800" s="1405" t="s">
        <v>407</v>
      </c>
      <c r="BJ800" s="1404">
        <v>0</v>
      </c>
      <c r="BK800" s="1404">
        <v>0</v>
      </c>
      <c r="BL800" s="1404">
        <v>0</v>
      </c>
      <c r="BM800" s="1404">
        <v>0</v>
      </c>
      <c r="BN800" s="1408"/>
      <c r="BO800" s="1404">
        <v>0</v>
      </c>
      <c r="BP800" s="1405" t="s">
        <v>407</v>
      </c>
      <c r="BQ800" s="1405" t="s">
        <v>407</v>
      </c>
      <c r="BR800" s="1404">
        <v>1</v>
      </c>
      <c r="BS800" s="1405" t="s">
        <v>808</v>
      </c>
      <c r="BT800" s="1405" t="s">
        <v>407</v>
      </c>
      <c r="BU800" s="1405" t="s">
        <v>407</v>
      </c>
      <c r="BV800" s="1405" t="s">
        <v>846</v>
      </c>
      <c r="BW800" s="1404">
        <v>0</v>
      </c>
      <c r="BX800" s="1405" t="s">
        <v>407</v>
      </c>
      <c r="BY800" s="1405" t="s">
        <v>407</v>
      </c>
      <c r="BZ800" s="1405" t="s">
        <v>407</v>
      </c>
      <c r="CA800" s="1404">
        <v>0</v>
      </c>
      <c r="CB800" s="1405" t="s">
        <v>407</v>
      </c>
      <c r="CC800" s="1405" t="s">
        <v>677</v>
      </c>
      <c r="CD800" s="1404" t="b">
        <v>0</v>
      </c>
      <c r="CE800" s="1404" t="b">
        <v>0</v>
      </c>
      <c r="CF800" s="1404" t="b">
        <v>0</v>
      </c>
      <c r="CG800" s="1404" t="b">
        <v>0</v>
      </c>
      <c r="CH800" s="1404" t="b">
        <v>0</v>
      </c>
      <c r="CI800" s="1404" t="b">
        <v>0</v>
      </c>
      <c r="CJ800" s="1404" t="b">
        <v>1</v>
      </c>
      <c r="CK800" s="1404" t="b">
        <v>0</v>
      </c>
      <c r="CL800" s="1404" t="b">
        <v>0</v>
      </c>
      <c r="CM800" s="1405" t="s">
        <v>698</v>
      </c>
      <c r="CN800" s="1408"/>
      <c r="CO800" s="1408"/>
      <c r="CP800" s="1408"/>
      <c r="CQ800" s="1404">
        <v>1</v>
      </c>
      <c r="CR800" s="1408"/>
      <c r="CS800" s="1404">
        <v>1</v>
      </c>
      <c r="CT800" s="1405" t="s">
        <v>407</v>
      </c>
      <c r="CU800" s="1408"/>
    </row>
    <row r="801" spans="1:99" hidden="1" x14ac:dyDescent="0.2">
      <c r="A801" s="1404">
        <v>2024</v>
      </c>
      <c r="B801" s="1405" t="s">
        <v>178</v>
      </c>
      <c r="C801" s="1405" t="s">
        <v>971</v>
      </c>
      <c r="D801" s="1406">
        <v>1</v>
      </c>
      <c r="E801" s="1406">
        <v>0</v>
      </c>
      <c r="F801" s="1405" t="s">
        <v>236</v>
      </c>
      <c r="G801" s="1407" t="s">
        <v>731</v>
      </c>
      <c r="H801" s="1405" t="s">
        <v>407</v>
      </c>
      <c r="I801" s="1405" t="s">
        <v>694</v>
      </c>
      <c r="J801" s="1405" t="s">
        <v>298</v>
      </c>
      <c r="K801" s="1405" t="s">
        <v>972</v>
      </c>
      <c r="L801" s="1405" t="s">
        <v>407</v>
      </c>
      <c r="M801" s="1405" t="s">
        <v>407</v>
      </c>
      <c r="N801" s="1408"/>
      <c r="O801" s="1407">
        <v>126</v>
      </c>
      <c r="P801" s="1405" t="s">
        <v>695</v>
      </c>
      <c r="Q801" s="1405" t="s">
        <v>473</v>
      </c>
      <c r="R801" s="1409">
        <v>13760</v>
      </c>
      <c r="S801" s="1409">
        <v>5910</v>
      </c>
      <c r="T801" s="1409">
        <v>742</v>
      </c>
      <c r="U801" s="1407">
        <v>13762</v>
      </c>
      <c r="V801" s="1405" t="s">
        <v>696</v>
      </c>
      <c r="W801" s="1405" t="s">
        <v>733</v>
      </c>
      <c r="X801" s="1405" t="s">
        <v>734</v>
      </c>
      <c r="Y801" s="1405" t="s">
        <v>407</v>
      </c>
      <c r="Z801" s="1404">
        <v>1</v>
      </c>
      <c r="AA801" s="1404">
        <v>0</v>
      </c>
      <c r="AB801" s="1408"/>
      <c r="AC801" s="1408"/>
      <c r="AD801" s="1408"/>
      <c r="AE801" s="1408"/>
      <c r="AF801" s="1408"/>
      <c r="AG801" s="1408"/>
      <c r="AH801" s="1408"/>
      <c r="AI801" s="1406">
        <v>0</v>
      </c>
      <c r="AJ801" s="1408"/>
      <c r="AK801" s="1408"/>
      <c r="AL801" s="1408"/>
      <c r="AM801" s="1408"/>
      <c r="AN801" s="1408"/>
      <c r="AO801" s="1408"/>
      <c r="AP801" s="1408"/>
      <c r="AQ801" s="1406">
        <v>640</v>
      </c>
      <c r="AR801" s="1404" t="s">
        <v>407</v>
      </c>
      <c r="AS801" s="1406">
        <v>1.7534246575342465</v>
      </c>
      <c r="AT801" s="1406">
        <v>4.6511627906976744E-2</v>
      </c>
      <c r="AU801" s="1406">
        <v>1.2742911755336093E-4</v>
      </c>
      <c r="AV801" s="1406">
        <v>0.50288017348303238</v>
      </c>
      <c r="AW801" s="1406">
        <v>1.3777538999535134E-3</v>
      </c>
      <c r="AX801" s="1405" t="s">
        <v>1438</v>
      </c>
      <c r="AY801" s="1404">
        <v>0</v>
      </c>
      <c r="AZ801" s="1405" t="s">
        <v>407</v>
      </c>
      <c r="BA801" s="1405" t="s">
        <v>407</v>
      </c>
      <c r="BB801" s="1408"/>
      <c r="BC801" s="1408"/>
      <c r="BD801" s="1404">
        <v>0</v>
      </c>
      <c r="BE801" s="1405" t="s">
        <v>407</v>
      </c>
      <c r="BF801" s="1405" t="s">
        <v>407</v>
      </c>
      <c r="BG801" s="1404">
        <v>0</v>
      </c>
      <c r="BH801" s="1405" t="s">
        <v>407</v>
      </c>
      <c r="BI801" s="1405" t="s">
        <v>407</v>
      </c>
      <c r="BJ801" s="1404">
        <v>0</v>
      </c>
      <c r="BK801" s="1404">
        <v>0</v>
      </c>
      <c r="BL801" s="1404">
        <v>0</v>
      </c>
      <c r="BM801" s="1404">
        <v>0</v>
      </c>
      <c r="BN801" s="1408"/>
      <c r="BO801" s="1404">
        <v>0</v>
      </c>
      <c r="BP801" s="1405" t="s">
        <v>407</v>
      </c>
      <c r="BQ801" s="1405" t="s">
        <v>407</v>
      </c>
      <c r="BR801" s="1404">
        <v>1</v>
      </c>
      <c r="BS801" s="1405" t="s">
        <v>808</v>
      </c>
      <c r="BT801" s="1405" t="s">
        <v>407</v>
      </c>
      <c r="BU801" s="1405" t="s">
        <v>407</v>
      </c>
      <c r="BV801" s="1405" t="s">
        <v>846</v>
      </c>
      <c r="BW801" s="1404">
        <v>0</v>
      </c>
      <c r="BX801" s="1405" t="s">
        <v>407</v>
      </c>
      <c r="BY801" s="1405" t="s">
        <v>407</v>
      </c>
      <c r="BZ801" s="1405" t="s">
        <v>407</v>
      </c>
      <c r="CA801" s="1404">
        <v>0</v>
      </c>
      <c r="CB801" s="1405" t="s">
        <v>407</v>
      </c>
      <c r="CC801" s="1405" t="s">
        <v>677</v>
      </c>
      <c r="CD801" s="1404" t="b">
        <v>0</v>
      </c>
      <c r="CE801" s="1404" t="b">
        <v>0</v>
      </c>
      <c r="CF801" s="1404" t="b">
        <v>0</v>
      </c>
      <c r="CG801" s="1404" t="b">
        <v>0</v>
      </c>
      <c r="CH801" s="1404" t="b">
        <v>0</v>
      </c>
      <c r="CI801" s="1404" t="b">
        <v>0</v>
      </c>
      <c r="CJ801" s="1404" t="b">
        <v>1</v>
      </c>
      <c r="CK801" s="1404" t="b">
        <v>0</v>
      </c>
      <c r="CL801" s="1404" t="b">
        <v>0</v>
      </c>
      <c r="CM801" s="1405" t="s">
        <v>698</v>
      </c>
      <c r="CN801" s="1408"/>
      <c r="CO801" s="1408"/>
      <c r="CP801" s="1408"/>
      <c r="CQ801" s="1404">
        <v>1</v>
      </c>
      <c r="CR801" s="1408"/>
      <c r="CS801" s="1404">
        <v>1</v>
      </c>
      <c r="CT801" s="1405" t="s">
        <v>407</v>
      </c>
      <c r="CU801" s="1408"/>
    </row>
    <row r="802" spans="1:99" hidden="1" x14ac:dyDescent="0.2">
      <c r="A802" s="1404">
        <v>2024</v>
      </c>
      <c r="B802" s="1405" t="s">
        <v>189</v>
      </c>
      <c r="C802" s="1405" t="s">
        <v>1163</v>
      </c>
      <c r="D802" s="1406">
        <v>1</v>
      </c>
      <c r="E802" s="1406">
        <v>0</v>
      </c>
      <c r="F802" s="1405" t="s">
        <v>236</v>
      </c>
      <c r="G802" s="1407" t="s">
        <v>731</v>
      </c>
      <c r="H802" s="1405" t="s">
        <v>407</v>
      </c>
      <c r="I802" s="1405" t="s">
        <v>694</v>
      </c>
      <c r="J802" s="1405" t="s">
        <v>342</v>
      </c>
      <c r="K802" s="1405" t="s">
        <v>1164</v>
      </c>
      <c r="L802" s="1405" t="s">
        <v>407</v>
      </c>
      <c r="M802" s="1405" t="s">
        <v>407</v>
      </c>
      <c r="N802" s="1408"/>
      <c r="O802" s="1407">
        <v>126</v>
      </c>
      <c r="P802" s="1405" t="s">
        <v>695</v>
      </c>
      <c r="Q802" s="1405" t="s">
        <v>483</v>
      </c>
      <c r="R802" s="1409">
        <v>10468</v>
      </c>
      <c r="S802" s="1409">
        <v>4750</v>
      </c>
      <c r="T802" s="1409">
        <v>364</v>
      </c>
      <c r="U802" s="1407">
        <v>13762</v>
      </c>
      <c r="V802" s="1405" t="s">
        <v>696</v>
      </c>
      <c r="W802" s="1405" t="s">
        <v>733</v>
      </c>
      <c r="X802" s="1405" t="s">
        <v>734</v>
      </c>
      <c r="Y802" s="1405" t="s">
        <v>407</v>
      </c>
      <c r="Z802" s="1404">
        <v>1</v>
      </c>
      <c r="AA802" s="1404">
        <v>0</v>
      </c>
      <c r="AB802" s="1408"/>
      <c r="AC802" s="1408"/>
      <c r="AD802" s="1408"/>
      <c r="AE802" s="1408"/>
      <c r="AF802" s="1408"/>
      <c r="AG802" s="1408"/>
      <c r="AH802" s="1408"/>
      <c r="AI802" s="1406">
        <v>0</v>
      </c>
      <c r="AJ802" s="1408"/>
      <c r="AK802" s="1408"/>
      <c r="AL802" s="1408"/>
      <c r="AM802" s="1408"/>
      <c r="AN802" s="1408"/>
      <c r="AO802" s="1408"/>
      <c r="AP802" s="1408"/>
      <c r="AQ802" s="1406">
        <v>140</v>
      </c>
      <c r="AR802" s="1404" t="s">
        <v>407</v>
      </c>
      <c r="AS802" s="1406">
        <v>0.38356164383561642</v>
      </c>
      <c r="AT802" s="1406">
        <v>1.3374092472296522E-2</v>
      </c>
      <c r="AU802" s="1406">
        <v>3.6641349239168553E-5</v>
      </c>
      <c r="AV802" s="1406">
        <v>7.099388030710721E-2</v>
      </c>
      <c r="AW802" s="1406">
        <v>1.9450378166330744E-4</v>
      </c>
      <c r="AX802" s="1405" t="s">
        <v>407</v>
      </c>
      <c r="AY802" s="1404">
        <v>0</v>
      </c>
      <c r="AZ802" s="1405" t="s">
        <v>407</v>
      </c>
      <c r="BA802" s="1405" t="s">
        <v>407</v>
      </c>
      <c r="BB802" s="1408"/>
      <c r="BC802" s="1408"/>
      <c r="BD802" s="1404">
        <v>0</v>
      </c>
      <c r="BE802" s="1405" t="s">
        <v>407</v>
      </c>
      <c r="BF802" s="1405" t="s">
        <v>407</v>
      </c>
      <c r="BG802" s="1404">
        <v>0</v>
      </c>
      <c r="BH802" s="1405" t="s">
        <v>407</v>
      </c>
      <c r="BI802" s="1405" t="s">
        <v>407</v>
      </c>
      <c r="BJ802" s="1404">
        <v>0</v>
      </c>
      <c r="BK802" s="1404">
        <v>0</v>
      </c>
      <c r="BL802" s="1404">
        <v>0</v>
      </c>
      <c r="BM802" s="1404">
        <v>0</v>
      </c>
      <c r="BN802" s="1408"/>
      <c r="BO802" s="1404">
        <v>0</v>
      </c>
      <c r="BP802" s="1405" t="s">
        <v>407</v>
      </c>
      <c r="BQ802" s="1405" t="s">
        <v>407</v>
      </c>
      <c r="BR802" s="1404">
        <v>1</v>
      </c>
      <c r="BS802" s="1405" t="s">
        <v>808</v>
      </c>
      <c r="BT802" s="1405" t="s">
        <v>407</v>
      </c>
      <c r="BU802" s="1405" t="s">
        <v>407</v>
      </c>
      <c r="BV802" s="1405" t="s">
        <v>846</v>
      </c>
      <c r="BW802" s="1404">
        <v>0</v>
      </c>
      <c r="BX802" s="1405" t="s">
        <v>407</v>
      </c>
      <c r="BY802" s="1405" t="s">
        <v>407</v>
      </c>
      <c r="BZ802" s="1405" t="s">
        <v>407</v>
      </c>
      <c r="CA802" s="1404">
        <v>0</v>
      </c>
      <c r="CB802" s="1405" t="s">
        <v>407</v>
      </c>
      <c r="CC802" s="1405" t="s">
        <v>677</v>
      </c>
      <c r="CD802" s="1404" t="b">
        <v>0</v>
      </c>
      <c r="CE802" s="1404" t="b">
        <v>0</v>
      </c>
      <c r="CF802" s="1404" t="b">
        <v>0</v>
      </c>
      <c r="CG802" s="1404" t="b">
        <v>0</v>
      </c>
      <c r="CH802" s="1404" t="b">
        <v>0</v>
      </c>
      <c r="CI802" s="1404" t="b">
        <v>0</v>
      </c>
      <c r="CJ802" s="1404" t="b">
        <v>1</v>
      </c>
      <c r="CK802" s="1404" t="b">
        <v>0</v>
      </c>
      <c r="CL802" s="1404" t="b">
        <v>0</v>
      </c>
      <c r="CM802" s="1405" t="s">
        <v>698</v>
      </c>
      <c r="CN802" s="1408"/>
      <c r="CO802" s="1408"/>
      <c r="CP802" s="1408"/>
      <c r="CQ802" s="1404">
        <v>1</v>
      </c>
      <c r="CR802" s="1408"/>
      <c r="CS802" s="1404">
        <v>1</v>
      </c>
      <c r="CT802" s="1405" t="s">
        <v>407</v>
      </c>
      <c r="CU802" s="1408"/>
    </row>
    <row r="803" spans="1:99" hidden="1" x14ac:dyDescent="0.2">
      <c r="A803" s="1404">
        <v>2024</v>
      </c>
      <c r="B803" s="1405" t="s">
        <v>179</v>
      </c>
      <c r="C803" s="1405" t="s">
        <v>474</v>
      </c>
      <c r="D803" s="1406">
        <v>1</v>
      </c>
      <c r="E803" s="1406">
        <v>0</v>
      </c>
      <c r="F803" s="1405" t="s">
        <v>236</v>
      </c>
      <c r="G803" s="1407" t="s">
        <v>731</v>
      </c>
      <c r="H803" s="1405" t="s">
        <v>407</v>
      </c>
      <c r="I803" s="1405" t="s">
        <v>694</v>
      </c>
      <c r="J803" s="1405" t="s">
        <v>303</v>
      </c>
      <c r="K803" s="1405" t="s">
        <v>1018</v>
      </c>
      <c r="L803" s="1405" t="s">
        <v>407</v>
      </c>
      <c r="M803" s="1405" t="s">
        <v>407</v>
      </c>
      <c r="N803" s="1408"/>
      <c r="O803" s="1407">
        <v>126</v>
      </c>
      <c r="P803" s="1405" t="s">
        <v>695</v>
      </c>
      <c r="Q803" s="1405" t="s">
        <v>474</v>
      </c>
      <c r="R803" s="1409">
        <v>199949</v>
      </c>
      <c r="S803" s="1409">
        <v>96263</v>
      </c>
      <c r="T803" s="1409">
        <v>22757</v>
      </c>
      <c r="U803" s="1407">
        <v>13762</v>
      </c>
      <c r="V803" s="1405" t="s">
        <v>696</v>
      </c>
      <c r="W803" s="1405" t="s">
        <v>733</v>
      </c>
      <c r="X803" s="1405" t="s">
        <v>734</v>
      </c>
      <c r="Y803" s="1405" t="s">
        <v>407</v>
      </c>
      <c r="Z803" s="1404">
        <v>1</v>
      </c>
      <c r="AA803" s="1404">
        <v>0</v>
      </c>
      <c r="AB803" s="1408"/>
      <c r="AC803" s="1408"/>
      <c r="AD803" s="1408"/>
      <c r="AE803" s="1408"/>
      <c r="AF803" s="1408"/>
      <c r="AG803" s="1408"/>
      <c r="AH803" s="1408"/>
      <c r="AI803" s="1406">
        <v>0</v>
      </c>
      <c r="AJ803" s="1408"/>
      <c r="AK803" s="1408"/>
      <c r="AL803" s="1408"/>
      <c r="AM803" s="1408"/>
      <c r="AN803" s="1408"/>
      <c r="AO803" s="1408"/>
      <c r="AP803" s="1408"/>
      <c r="AQ803" s="1406">
        <v>61293</v>
      </c>
      <c r="AR803" s="1404" t="s">
        <v>407</v>
      </c>
      <c r="AS803" s="1406">
        <v>167.92602739726027</v>
      </c>
      <c r="AT803" s="1406">
        <v>0.30654316850796953</v>
      </c>
      <c r="AU803" s="1406">
        <v>8.3984429728210829E-4</v>
      </c>
      <c r="AV803" s="1406">
        <v>7.8407724908343329E-2</v>
      </c>
      <c r="AW803" s="1406">
        <v>2.1481568468039269E-4</v>
      </c>
      <c r="AX803" s="1405" t="s">
        <v>407</v>
      </c>
      <c r="AY803" s="1404">
        <v>0</v>
      </c>
      <c r="AZ803" s="1405" t="s">
        <v>407</v>
      </c>
      <c r="BA803" s="1405" t="s">
        <v>407</v>
      </c>
      <c r="BB803" s="1408"/>
      <c r="BC803" s="1408"/>
      <c r="BD803" s="1404">
        <v>0</v>
      </c>
      <c r="BE803" s="1405" t="s">
        <v>407</v>
      </c>
      <c r="BF803" s="1405" t="s">
        <v>407</v>
      </c>
      <c r="BG803" s="1404">
        <v>0</v>
      </c>
      <c r="BH803" s="1405" t="s">
        <v>407</v>
      </c>
      <c r="BI803" s="1405" t="s">
        <v>407</v>
      </c>
      <c r="BJ803" s="1404">
        <v>0</v>
      </c>
      <c r="BK803" s="1404">
        <v>0</v>
      </c>
      <c r="BL803" s="1404">
        <v>0</v>
      </c>
      <c r="BM803" s="1404">
        <v>0</v>
      </c>
      <c r="BN803" s="1408"/>
      <c r="BO803" s="1404">
        <v>0</v>
      </c>
      <c r="BP803" s="1405" t="s">
        <v>407</v>
      </c>
      <c r="BQ803" s="1405" t="s">
        <v>407</v>
      </c>
      <c r="BR803" s="1404">
        <v>1</v>
      </c>
      <c r="BS803" s="1405" t="s">
        <v>808</v>
      </c>
      <c r="BT803" s="1405" t="s">
        <v>407</v>
      </c>
      <c r="BU803" s="1405" t="s">
        <v>407</v>
      </c>
      <c r="BV803" s="1405" t="s">
        <v>1006</v>
      </c>
      <c r="BW803" s="1404">
        <v>0</v>
      </c>
      <c r="BX803" s="1405" t="s">
        <v>407</v>
      </c>
      <c r="BY803" s="1405" t="s">
        <v>407</v>
      </c>
      <c r="BZ803" s="1405" t="s">
        <v>407</v>
      </c>
      <c r="CA803" s="1404">
        <v>0</v>
      </c>
      <c r="CB803" s="1405" t="s">
        <v>407</v>
      </c>
      <c r="CC803" s="1405" t="s">
        <v>677</v>
      </c>
      <c r="CD803" s="1404" t="b">
        <v>0</v>
      </c>
      <c r="CE803" s="1404" t="b">
        <v>0</v>
      </c>
      <c r="CF803" s="1404" t="b">
        <v>0</v>
      </c>
      <c r="CG803" s="1404" t="b">
        <v>0</v>
      </c>
      <c r="CH803" s="1404" t="b">
        <v>0</v>
      </c>
      <c r="CI803" s="1404" t="b">
        <v>0</v>
      </c>
      <c r="CJ803" s="1404" t="b">
        <v>1</v>
      </c>
      <c r="CK803" s="1404" t="b">
        <v>0</v>
      </c>
      <c r="CL803" s="1404" t="b">
        <v>0</v>
      </c>
      <c r="CM803" s="1405" t="s">
        <v>698</v>
      </c>
      <c r="CN803" s="1408"/>
      <c r="CO803" s="1408"/>
      <c r="CP803" s="1408"/>
      <c r="CQ803" s="1404">
        <v>1</v>
      </c>
      <c r="CR803" s="1408"/>
      <c r="CS803" s="1404">
        <v>1</v>
      </c>
      <c r="CT803" s="1405" t="s">
        <v>407</v>
      </c>
      <c r="CU803" s="1408"/>
    </row>
    <row r="804" spans="1:99" hidden="1" x14ac:dyDescent="0.2">
      <c r="A804" s="1404">
        <v>2024</v>
      </c>
      <c r="B804" s="1405" t="s">
        <v>185</v>
      </c>
      <c r="C804" s="1405" t="s">
        <v>480</v>
      </c>
      <c r="D804" s="1406">
        <v>1</v>
      </c>
      <c r="E804" s="1406">
        <v>0</v>
      </c>
      <c r="F804" s="1405" t="s">
        <v>236</v>
      </c>
      <c r="G804" s="1407" t="s">
        <v>731</v>
      </c>
      <c r="H804" s="1405" t="s">
        <v>407</v>
      </c>
      <c r="I804" s="1405" t="s">
        <v>694</v>
      </c>
      <c r="J804" s="1405" t="s">
        <v>328</v>
      </c>
      <c r="K804" s="1405" t="s">
        <v>792</v>
      </c>
      <c r="L804" s="1405" t="s">
        <v>407</v>
      </c>
      <c r="M804" s="1405" t="s">
        <v>407</v>
      </c>
      <c r="N804" s="1408"/>
      <c r="O804" s="1407">
        <v>126</v>
      </c>
      <c r="P804" s="1405" t="s">
        <v>695</v>
      </c>
      <c r="Q804" s="1405" t="s">
        <v>480</v>
      </c>
      <c r="R804" s="1409">
        <v>1366155</v>
      </c>
      <c r="S804" s="1409">
        <v>777340</v>
      </c>
      <c r="T804" s="1409">
        <v>137375</v>
      </c>
      <c r="U804" s="1407">
        <v>13762</v>
      </c>
      <c r="V804" s="1405" t="s">
        <v>696</v>
      </c>
      <c r="W804" s="1405" t="s">
        <v>733</v>
      </c>
      <c r="X804" s="1405" t="s">
        <v>734</v>
      </c>
      <c r="Y804" s="1405" t="s">
        <v>407</v>
      </c>
      <c r="Z804" s="1404">
        <v>1</v>
      </c>
      <c r="AA804" s="1404">
        <v>0</v>
      </c>
      <c r="AB804" s="1408"/>
      <c r="AC804" s="1408"/>
      <c r="AD804" s="1408"/>
      <c r="AE804" s="1408"/>
      <c r="AF804" s="1408"/>
      <c r="AG804" s="1408"/>
      <c r="AH804" s="1408"/>
      <c r="AI804" s="1406">
        <v>0</v>
      </c>
      <c r="AJ804" s="1408"/>
      <c r="AK804" s="1408"/>
      <c r="AL804" s="1408"/>
      <c r="AM804" s="1408"/>
      <c r="AN804" s="1408"/>
      <c r="AO804" s="1408"/>
      <c r="AP804" s="1408"/>
      <c r="AQ804" s="1406">
        <v>65110</v>
      </c>
      <c r="AR804" s="1404" t="s">
        <v>407</v>
      </c>
      <c r="AS804" s="1406">
        <v>178.38356164383561</v>
      </c>
      <c r="AT804" s="1406">
        <v>4.7659306594054117E-2</v>
      </c>
      <c r="AU804" s="1406">
        <v>1.3057344272343594E-4</v>
      </c>
      <c r="AV804" s="1406">
        <v>8.9972573787043625E-2</v>
      </c>
      <c r="AW804" s="1406">
        <v>2.4650020215628393E-4</v>
      </c>
      <c r="AX804" s="1405" t="s">
        <v>407</v>
      </c>
      <c r="AY804" s="1404">
        <v>0</v>
      </c>
      <c r="AZ804" s="1405" t="s">
        <v>407</v>
      </c>
      <c r="BA804" s="1405" t="s">
        <v>407</v>
      </c>
      <c r="BB804" s="1408"/>
      <c r="BC804" s="1408"/>
      <c r="BD804" s="1404">
        <v>0</v>
      </c>
      <c r="BE804" s="1405" t="s">
        <v>407</v>
      </c>
      <c r="BF804" s="1405" t="s">
        <v>407</v>
      </c>
      <c r="BG804" s="1404">
        <v>0</v>
      </c>
      <c r="BH804" s="1405" t="s">
        <v>407</v>
      </c>
      <c r="BI804" s="1405" t="s">
        <v>407</v>
      </c>
      <c r="BJ804" s="1404">
        <v>0</v>
      </c>
      <c r="BK804" s="1404">
        <v>0</v>
      </c>
      <c r="BL804" s="1404">
        <v>0</v>
      </c>
      <c r="BM804" s="1404">
        <v>0</v>
      </c>
      <c r="BN804" s="1408"/>
      <c r="BO804" s="1404">
        <v>0</v>
      </c>
      <c r="BP804" s="1405" t="s">
        <v>407</v>
      </c>
      <c r="BQ804" s="1405" t="s">
        <v>407</v>
      </c>
      <c r="BR804" s="1404">
        <v>1</v>
      </c>
      <c r="BS804" s="1405" t="s">
        <v>713</v>
      </c>
      <c r="BT804" s="1405" t="s">
        <v>407</v>
      </c>
      <c r="BU804" s="1405" t="s">
        <v>407</v>
      </c>
      <c r="BV804" s="1405" t="s">
        <v>793</v>
      </c>
      <c r="BW804" s="1404">
        <v>0</v>
      </c>
      <c r="BX804" s="1405" t="s">
        <v>407</v>
      </c>
      <c r="BY804" s="1405" t="s">
        <v>407</v>
      </c>
      <c r="BZ804" s="1405" t="s">
        <v>407</v>
      </c>
      <c r="CA804" s="1404">
        <v>0</v>
      </c>
      <c r="CB804" s="1405" t="s">
        <v>407</v>
      </c>
      <c r="CC804" s="1405" t="s">
        <v>677</v>
      </c>
      <c r="CD804" s="1404" t="b">
        <v>0</v>
      </c>
      <c r="CE804" s="1404" t="b">
        <v>0</v>
      </c>
      <c r="CF804" s="1404" t="b">
        <v>0</v>
      </c>
      <c r="CG804" s="1404" t="b">
        <v>0</v>
      </c>
      <c r="CH804" s="1404" t="b">
        <v>0</v>
      </c>
      <c r="CI804" s="1404" t="b">
        <v>0</v>
      </c>
      <c r="CJ804" s="1404" t="b">
        <v>1</v>
      </c>
      <c r="CK804" s="1404" t="b">
        <v>0</v>
      </c>
      <c r="CL804" s="1404" t="b">
        <v>0</v>
      </c>
      <c r="CM804" s="1405" t="s">
        <v>698</v>
      </c>
      <c r="CN804" s="1408"/>
      <c r="CO804" s="1408"/>
      <c r="CP804" s="1408"/>
      <c r="CQ804" s="1404">
        <v>1</v>
      </c>
      <c r="CR804" s="1408"/>
      <c r="CS804" s="1404">
        <v>1</v>
      </c>
      <c r="CT804" s="1405" t="s">
        <v>407</v>
      </c>
      <c r="CU804" s="1408"/>
    </row>
    <row r="805" spans="1:99" hidden="1" x14ac:dyDescent="0.2">
      <c r="A805" s="1404">
        <v>2024</v>
      </c>
      <c r="B805" s="1405" t="s">
        <v>179</v>
      </c>
      <c r="C805" s="1405" t="s">
        <v>1022</v>
      </c>
      <c r="D805" s="1406">
        <v>1</v>
      </c>
      <c r="E805" s="1406">
        <v>0</v>
      </c>
      <c r="F805" s="1405" t="s">
        <v>236</v>
      </c>
      <c r="G805" s="1407" t="s">
        <v>731</v>
      </c>
      <c r="H805" s="1405" t="s">
        <v>407</v>
      </c>
      <c r="I805" s="1405" t="s">
        <v>694</v>
      </c>
      <c r="J805" s="1405" t="s">
        <v>303</v>
      </c>
      <c r="K805" s="1405" t="s">
        <v>1023</v>
      </c>
      <c r="L805" s="1405" t="s">
        <v>407</v>
      </c>
      <c r="M805" s="1405" t="s">
        <v>407</v>
      </c>
      <c r="N805" s="1408"/>
      <c r="O805" s="1407">
        <v>126</v>
      </c>
      <c r="P805" s="1405" t="s">
        <v>695</v>
      </c>
      <c r="Q805" s="1405" t="s">
        <v>474</v>
      </c>
      <c r="R805" s="1409">
        <v>8375</v>
      </c>
      <c r="S805" s="1409">
        <v>3538</v>
      </c>
      <c r="T805" s="1409">
        <v>409</v>
      </c>
      <c r="U805" s="1407">
        <v>13762</v>
      </c>
      <c r="V805" s="1405" t="s">
        <v>696</v>
      </c>
      <c r="W805" s="1405" t="s">
        <v>733</v>
      </c>
      <c r="X805" s="1405" t="s">
        <v>734</v>
      </c>
      <c r="Y805" s="1405" t="s">
        <v>407</v>
      </c>
      <c r="Z805" s="1404">
        <v>1</v>
      </c>
      <c r="AA805" s="1404">
        <v>0</v>
      </c>
      <c r="AB805" s="1408"/>
      <c r="AC805" s="1408"/>
      <c r="AD805" s="1408"/>
      <c r="AE805" s="1408"/>
      <c r="AF805" s="1408"/>
      <c r="AG805" s="1408"/>
      <c r="AH805" s="1408"/>
      <c r="AI805" s="1406">
        <v>0</v>
      </c>
      <c r="AJ805" s="1408"/>
      <c r="AK805" s="1408"/>
      <c r="AL805" s="1408"/>
      <c r="AM805" s="1408"/>
      <c r="AN805" s="1408"/>
      <c r="AO805" s="1408"/>
      <c r="AP805" s="1408"/>
      <c r="AQ805" s="1406">
        <v>1180</v>
      </c>
      <c r="AR805" s="1404" t="s">
        <v>407</v>
      </c>
      <c r="AS805" s="1406">
        <v>3.2328767123287672</v>
      </c>
      <c r="AT805" s="1406">
        <v>0.14089552238805969</v>
      </c>
      <c r="AU805" s="1406">
        <v>3.8601512983030051E-4</v>
      </c>
      <c r="AV805" s="1406">
        <v>7.8407724908343329E-2</v>
      </c>
      <c r="AW805" s="1406">
        <v>2.1481568468039269E-4</v>
      </c>
      <c r="AX805" s="1405" t="s">
        <v>407</v>
      </c>
      <c r="AY805" s="1404">
        <v>0</v>
      </c>
      <c r="AZ805" s="1405" t="s">
        <v>407</v>
      </c>
      <c r="BA805" s="1405" t="s">
        <v>407</v>
      </c>
      <c r="BB805" s="1408"/>
      <c r="BC805" s="1408"/>
      <c r="BD805" s="1404">
        <v>0</v>
      </c>
      <c r="BE805" s="1405" t="s">
        <v>407</v>
      </c>
      <c r="BF805" s="1405" t="s">
        <v>407</v>
      </c>
      <c r="BG805" s="1404">
        <v>0</v>
      </c>
      <c r="BH805" s="1405" t="s">
        <v>407</v>
      </c>
      <c r="BI805" s="1405" t="s">
        <v>407</v>
      </c>
      <c r="BJ805" s="1404">
        <v>0</v>
      </c>
      <c r="BK805" s="1404">
        <v>0</v>
      </c>
      <c r="BL805" s="1404">
        <v>0</v>
      </c>
      <c r="BM805" s="1404">
        <v>0</v>
      </c>
      <c r="BN805" s="1408"/>
      <c r="BO805" s="1404">
        <v>0</v>
      </c>
      <c r="BP805" s="1405" t="s">
        <v>407</v>
      </c>
      <c r="BQ805" s="1405" t="s">
        <v>407</v>
      </c>
      <c r="BR805" s="1404">
        <v>1</v>
      </c>
      <c r="BS805" s="1405" t="s">
        <v>713</v>
      </c>
      <c r="BT805" s="1405" t="s">
        <v>407</v>
      </c>
      <c r="BU805" s="1405" t="s">
        <v>407</v>
      </c>
      <c r="BV805" s="1405" t="s">
        <v>407</v>
      </c>
      <c r="BW805" s="1404">
        <v>0</v>
      </c>
      <c r="BX805" s="1405" t="s">
        <v>407</v>
      </c>
      <c r="BY805" s="1405" t="s">
        <v>407</v>
      </c>
      <c r="BZ805" s="1405" t="s">
        <v>407</v>
      </c>
      <c r="CA805" s="1404">
        <v>0</v>
      </c>
      <c r="CB805" s="1405" t="s">
        <v>407</v>
      </c>
      <c r="CC805" s="1405" t="s">
        <v>677</v>
      </c>
      <c r="CD805" s="1404" t="b">
        <v>0</v>
      </c>
      <c r="CE805" s="1404" t="b">
        <v>0</v>
      </c>
      <c r="CF805" s="1404" t="b">
        <v>0</v>
      </c>
      <c r="CG805" s="1404" t="b">
        <v>0</v>
      </c>
      <c r="CH805" s="1404" t="b">
        <v>0</v>
      </c>
      <c r="CI805" s="1404" t="b">
        <v>0</v>
      </c>
      <c r="CJ805" s="1404" t="b">
        <v>1</v>
      </c>
      <c r="CK805" s="1404" t="b">
        <v>0</v>
      </c>
      <c r="CL805" s="1404" t="b">
        <v>0</v>
      </c>
      <c r="CM805" s="1405" t="s">
        <v>698</v>
      </c>
      <c r="CN805" s="1408"/>
      <c r="CO805" s="1408"/>
      <c r="CP805" s="1408"/>
      <c r="CQ805" s="1404">
        <v>1</v>
      </c>
      <c r="CR805" s="1408"/>
      <c r="CS805" s="1404">
        <v>1</v>
      </c>
      <c r="CT805" s="1405" t="s">
        <v>407</v>
      </c>
      <c r="CU805" s="1408"/>
    </row>
    <row r="806" spans="1:99" hidden="1" x14ac:dyDescent="0.2">
      <c r="A806" s="1404">
        <v>2024</v>
      </c>
      <c r="B806" s="1405" t="s">
        <v>185</v>
      </c>
      <c r="C806" s="1405" t="s">
        <v>1225</v>
      </c>
      <c r="D806" s="1406">
        <v>1</v>
      </c>
      <c r="E806" s="1406">
        <v>0</v>
      </c>
      <c r="F806" s="1405" t="s">
        <v>236</v>
      </c>
      <c r="G806" s="1407" t="s">
        <v>731</v>
      </c>
      <c r="H806" s="1405" t="s">
        <v>407</v>
      </c>
      <c r="I806" s="1405" t="s">
        <v>694</v>
      </c>
      <c r="J806" s="1405" t="s">
        <v>328</v>
      </c>
      <c r="K806" s="1405" t="s">
        <v>1226</v>
      </c>
      <c r="L806" s="1405" t="s">
        <v>407</v>
      </c>
      <c r="M806" s="1405" t="s">
        <v>407</v>
      </c>
      <c r="N806" s="1408"/>
      <c r="O806" s="1407">
        <v>126</v>
      </c>
      <c r="P806" s="1405" t="s">
        <v>695</v>
      </c>
      <c r="Q806" s="1405" t="s">
        <v>480</v>
      </c>
      <c r="R806" s="1409">
        <v>50831</v>
      </c>
      <c r="S806" s="1409">
        <v>38906</v>
      </c>
      <c r="T806" s="1409">
        <v>3929</v>
      </c>
      <c r="U806" s="1407">
        <v>13762</v>
      </c>
      <c r="V806" s="1405" t="s">
        <v>696</v>
      </c>
      <c r="W806" s="1405" t="s">
        <v>733</v>
      </c>
      <c r="X806" s="1405" t="s">
        <v>734</v>
      </c>
      <c r="Y806" s="1405" t="s">
        <v>407</v>
      </c>
      <c r="Z806" s="1404">
        <v>1</v>
      </c>
      <c r="AA806" s="1404">
        <v>0</v>
      </c>
      <c r="AB806" s="1408"/>
      <c r="AC806" s="1408"/>
      <c r="AD806" s="1408"/>
      <c r="AE806" s="1408"/>
      <c r="AF806" s="1408"/>
      <c r="AG806" s="1408"/>
      <c r="AH806" s="1408"/>
      <c r="AI806" s="1406">
        <v>0</v>
      </c>
      <c r="AJ806" s="1408"/>
      <c r="AK806" s="1408"/>
      <c r="AL806" s="1408"/>
      <c r="AM806" s="1408"/>
      <c r="AN806" s="1408"/>
      <c r="AO806" s="1408"/>
      <c r="AP806" s="1408"/>
      <c r="AQ806" s="1406">
        <v>4300</v>
      </c>
      <c r="AR806" s="1404" t="s">
        <v>407</v>
      </c>
      <c r="AS806" s="1406">
        <v>11.780821917808218</v>
      </c>
      <c r="AT806" s="1406">
        <v>8.459404693985953E-2</v>
      </c>
      <c r="AU806" s="1406">
        <v>2.3176451216399871E-4</v>
      </c>
      <c r="AV806" s="1406">
        <v>8.9972573787043625E-2</v>
      </c>
      <c r="AW806" s="1406">
        <v>2.4650020215628393E-4</v>
      </c>
      <c r="AX806" s="1405" t="s">
        <v>407</v>
      </c>
      <c r="AY806" s="1404">
        <v>0</v>
      </c>
      <c r="AZ806" s="1405" t="s">
        <v>407</v>
      </c>
      <c r="BA806" s="1405" t="s">
        <v>407</v>
      </c>
      <c r="BB806" s="1408"/>
      <c r="BC806" s="1408"/>
      <c r="BD806" s="1404">
        <v>0</v>
      </c>
      <c r="BE806" s="1405" t="s">
        <v>407</v>
      </c>
      <c r="BF806" s="1405" t="s">
        <v>407</v>
      </c>
      <c r="BG806" s="1404">
        <v>0</v>
      </c>
      <c r="BH806" s="1405" t="s">
        <v>407</v>
      </c>
      <c r="BI806" s="1405" t="s">
        <v>407</v>
      </c>
      <c r="BJ806" s="1404">
        <v>0</v>
      </c>
      <c r="BK806" s="1404">
        <v>0</v>
      </c>
      <c r="BL806" s="1404">
        <v>0</v>
      </c>
      <c r="BM806" s="1404">
        <v>0</v>
      </c>
      <c r="BN806" s="1408"/>
      <c r="BO806" s="1404">
        <v>0</v>
      </c>
      <c r="BP806" s="1405" t="s">
        <v>407</v>
      </c>
      <c r="BQ806" s="1405" t="s">
        <v>407</v>
      </c>
      <c r="BR806" s="1404">
        <v>1</v>
      </c>
      <c r="BS806" s="1405" t="s">
        <v>713</v>
      </c>
      <c r="BT806" s="1405" t="s">
        <v>407</v>
      </c>
      <c r="BU806" s="1405" t="s">
        <v>407</v>
      </c>
      <c r="BV806" s="1405" t="s">
        <v>1228</v>
      </c>
      <c r="BW806" s="1404">
        <v>0</v>
      </c>
      <c r="BX806" s="1405" t="s">
        <v>407</v>
      </c>
      <c r="BY806" s="1405" t="s">
        <v>407</v>
      </c>
      <c r="BZ806" s="1405" t="s">
        <v>407</v>
      </c>
      <c r="CA806" s="1404">
        <v>0</v>
      </c>
      <c r="CB806" s="1405" t="s">
        <v>407</v>
      </c>
      <c r="CC806" s="1405" t="s">
        <v>677</v>
      </c>
      <c r="CD806" s="1404" t="b">
        <v>0</v>
      </c>
      <c r="CE806" s="1404" t="b">
        <v>0</v>
      </c>
      <c r="CF806" s="1404" t="b">
        <v>0</v>
      </c>
      <c r="CG806" s="1404" t="b">
        <v>0</v>
      </c>
      <c r="CH806" s="1404" t="b">
        <v>0</v>
      </c>
      <c r="CI806" s="1404" t="b">
        <v>0</v>
      </c>
      <c r="CJ806" s="1404" t="b">
        <v>1</v>
      </c>
      <c r="CK806" s="1404" t="b">
        <v>0</v>
      </c>
      <c r="CL806" s="1404" t="b">
        <v>0</v>
      </c>
      <c r="CM806" s="1405" t="s">
        <v>698</v>
      </c>
      <c r="CN806" s="1408"/>
      <c r="CO806" s="1408"/>
      <c r="CP806" s="1408"/>
      <c r="CQ806" s="1404">
        <v>1</v>
      </c>
      <c r="CR806" s="1408"/>
      <c r="CS806" s="1404">
        <v>1</v>
      </c>
      <c r="CT806" s="1405" t="s">
        <v>407</v>
      </c>
      <c r="CU806" s="1408"/>
    </row>
    <row r="807" spans="1:99" hidden="1" x14ac:dyDescent="0.2">
      <c r="A807" s="1404">
        <v>2024</v>
      </c>
      <c r="B807" s="1405" t="s">
        <v>179</v>
      </c>
      <c r="C807" s="1405" t="s">
        <v>1029</v>
      </c>
      <c r="D807" s="1406">
        <v>1</v>
      </c>
      <c r="E807" s="1406">
        <v>0</v>
      </c>
      <c r="F807" s="1405" t="s">
        <v>236</v>
      </c>
      <c r="G807" s="1407" t="s">
        <v>731</v>
      </c>
      <c r="H807" s="1405" t="s">
        <v>407</v>
      </c>
      <c r="I807" s="1405" t="s">
        <v>694</v>
      </c>
      <c r="J807" s="1405" t="s">
        <v>303</v>
      </c>
      <c r="K807" s="1405" t="s">
        <v>1030</v>
      </c>
      <c r="L807" s="1405" t="s">
        <v>407</v>
      </c>
      <c r="M807" s="1405" t="s">
        <v>407</v>
      </c>
      <c r="N807" s="1408"/>
      <c r="O807" s="1407">
        <v>126</v>
      </c>
      <c r="P807" s="1405" t="s">
        <v>695</v>
      </c>
      <c r="Q807" s="1405" t="s">
        <v>474</v>
      </c>
      <c r="R807" s="1409">
        <v>19535</v>
      </c>
      <c r="S807" s="1409">
        <v>8238</v>
      </c>
      <c r="T807" s="1409">
        <v>987</v>
      </c>
      <c r="U807" s="1407">
        <v>13762</v>
      </c>
      <c r="V807" s="1405" t="s">
        <v>696</v>
      </c>
      <c r="W807" s="1405" t="s">
        <v>733</v>
      </c>
      <c r="X807" s="1405" t="s">
        <v>734</v>
      </c>
      <c r="Y807" s="1405" t="s">
        <v>407</v>
      </c>
      <c r="Z807" s="1404">
        <v>1</v>
      </c>
      <c r="AA807" s="1404">
        <v>0</v>
      </c>
      <c r="AB807" s="1408"/>
      <c r="AC807" s="1408"/>
      <c r="AD807" s="1408"/>
      <c r="AE807" s="1408"/>
      <c r="AF807" s="1408"/>
      <c r="AG807" s="1408"/>
      <c r="AH807" s="1408"/>
      <c r="AI807" s="1406">
        <v>0</v>
      </c>
      <c r="AJ807" s="1408"/>
      <c r="AK807" s="1408"/>
      <c r="AL807" s="1408"/>
      <c r="AM807" s="1408"/>
      <c r="AN807" s="1408"/>
      <c r="AO807" s="1408"/>
      <c r="AP807" s="1406">
        <v>0</v>
      </c>
      <c r="AQ807" s="1406">
        <v>1530</v>
      </c>
      <c r="AR807" s="1404" t="s">
        <v>407</v>
      </c>
      <c r="AS807" s="1406">
        <v>4.1917808219178081</v>
      </c>
      <c r="AT807" s="1406">
        <v>7.8320962375223957E-2</v>
      </c>
      <c r="AU807" s="1406">
        <v>2.1457797911020261E-4</v>
      </c>
      <c r="AV807" s="1406">
        <v>7.8407724908343329E-2</v>
      </c>
      <c r="AW807" s="1406">
        <v>2.1481568468039269E-4</v>
      </c>
      <c r="AX807" s="1405" t="s">
        <v>407</v>
      </c>
      <c r="AY807" s="1404">
        <v>0</v>
      </c>
      <c r="AZ807" s="1405" t="s">
        <v>407</v>
      </c>
      <c r="BA807" s="1405" t="s">
        <v>407</v>
      </c>
      <c r="BB807" s="1408"/>
      <c r="BC807" s="1408"/>
      <c r="BD807" s="1404">
        <v>0</v>
      </c>
      <c r="BE807" s="1405" t="s">
        <v>407</v>
      </c>
      <c r="BF807" s="1405" t="s">
        <v>407</v>
      </c>
      <c r="BG807" s="1404">
        <v>0</v>
      </c>
      <c r="BH807" s="1405" t="s">
        <v>407</v>
      </c>
      <c r="BI807" s="1405" t="s">
        <v>407</v>
      </c>
      <c r="BJ807" s="1404">
        <v>1</v>
      </c>
      <c r="BK807" s="1404">
        <v>0</v>
      </c>
      <c r="BL807" s="1404">
        <v>0</v>
      </c>
      <c r="BM807" s="1404">
        <v>0</v>
      </c>
      <c r="BN807" s="1408"/>
      <c r="BO807" s="1404">
        <v>0</v>
      </c>
      <c r="BP807" s="1405" t="s">
        <v>407</v>
      </c>
      <c r="BQ807" s="1405" t="s">
        <v>407</v>
      </c>
      <c r="BR807" s="1404">
        <v>0</v>
      </c>
      <c r="BS807" s="1405" t="s">
        <v>407</v>
      </c>
      <c r="BT807" s="1405" t="s">
        <v>407</v>
      </c>
      <c r="BU807" s="1405" t="s">
        <v>407</v>
      </c>
      <c r="BV807" s="1405" t="s">
        <v>407</v>
      </c>
      <c r="BW807" s="1404">
        <v>0</v>
      </c>
      <c r="BX807" s="1405" t="s">
        <v>407</v>
      </c>
      <c r="BY807" s="1405" t="s">
        <v>407</v>
      </c>
      <c r="BZ807" s="1405" t="s">
        <v>407</v>
      </c>
      <c r="CA807" s="1404">
        <v>0</v>
      </c>
      <c r="CB807" s="1405" t="s">
        <v>407</v>
      </c>
      <c r="CC807" s="1405" t="s">
        <v>677</v>
      </c>
      <c r="CD807" s="1404" t="b">
        <v>0</v>
      </c>
      <c r="CE807" s="1404" t="b">
        <v>0</v>
      </c>
      <c r="CF807" s="1404" t="b">
        <v>0</v>
      </c>
      <c r="CG807" s="1404" t="b">
        <v>0</v>
      </c>
      <c r="CH807" s="1404" t="b">
        <v>0</v>
      </c>
      <c r="CI807" s="1404" t="b">
        <v>0</v>
      </c>
      <c r="CJ807" s="1404" t="b">
        <v>1</v>
      </c>
      <c r="CK807" s="1404" t="b">
        <v>0</v>
      </c>
      <c r="CL807" s="1404" t="b">
        <v>0</v>
      </c>
      <c r="CM807" s="1405" t="s">
        <v>698</v>
      </c>
      <c r="CN807" s="1408"/>
      <c r="CO807" s="1408"/>
      <c r="CP807" s="1408"/>
      <c r="CQ807" s="1404">
        <v>1</v>
      </c>
      <c r="CR807" s="1408"/>
      <c r="CS807" s="1404">
        <v>1</v>
      </c>
      <c r="CT807" s="1405" t="s">
        <v>407</v>
      </c>
      <c r="CU807" s="1408"/>
    </row>
    <row r="808" spans="1:99" hidden="1" x14ac:dyDescent="0.2">
      <c r="A808" s="1404">
        <v>2024</v>
      </c>
      <c r="B808" s="1405" t="s">
        <v>178</v>
      </c>
      <c r="C808" s="1405" t="s">
        <v>954</v>
      </c>
      <c r="D808" s="1406">
        <v>1</v>
      </c>
      <c r="E808" s="1406">
        <v>0</v>
      </c>
      <c r="F808" s="1405" t="s">
        <v>236</v>
      </c>
      <c r="G808" s="1407" t="s">
        <v>731</v>
      </c>
      <c r="H808" s="1405" t="s">
        <v>407</v>
      </c>
      <c r="I808" s="1405" t="s">
        <v>694</v>
      </c>
      <c r="J808" s="1405" t="s">
        <v>298</v>
      </c>
      <c r="K808" s="1405" t="s">
        <v>799</v>
      </c>
      <c r="L808" s="1405" t="s">
        <v>407</v>
      </c>
      <c r="M808" s="1405" t="s">
        <v>407</v>
      </c>
      <c r="N808" s="1408"/>
      <c r="O808" s="1407">
        <v>126</v>
      </c>
      <c r="P808" s="1405" t="s">
        <v>695</v>
      </c>
      <c r="Q808" s="1405" t="s">
        <v>473</v>
      </c>
      <c r="R808" s="1409">
        <v>11914</v>
      </c>
      <c r="S808" s="1409">
        <v>5090</v>
      </c>
      <c r="T808" s="1409">
        <v>442</v>
      </c>
      <c r="U808" s="1407">
        <v>13762</v>
      </c>
      <c r="V808" s="1405" t="s">
        <v>696</v>
      </c>
      <c r="W808" s="1405" t="s">
        <v>733</v>
      </c>
      <c r="X808" s="1405" t="s">
        <v>734</v>
      </c>
      <c r="Y808" s="1405" t="s">
        <v>407</v>
      </c>
      <c r="Z808" s="1404">
        <v>1</v>
      </c>
      <c r="AA808" s="1404">
        <v>0</v>
      </c>
      <c r="AB808" s="1408"/>
      <c r="AC808" s="1408"/>
      <c r="AD808" s="1408"/>
      <c r="AE808" s="1408"/>
      <c r="AF808" s="1408"/>
      <c r="AG808" s="1406">
        <v>0</v>
      </c>
      <c r="AH808" s="1408"/>
      <c r="AI808" s="1406">
        <v>0</v>
      </c>
      <c r="AJ808" s="1408"/>
      <c r="AK808" s="1408"/>
      <c r="AL808" s="1408"/>
      <c r="AM808" s="1408"/>
      <c r="AN808" s="1408"/>
      <c r="AO808" s="1406">
        <v>850</v>
      </c>
      <c r="AP808" s="1408"/>
      <c r="AQ808" s="1406">
        <v>850</v>
      </c>
      <c r="AR808" s="1404" t="s">
        <v>407</v>
      </c>
      <c r="AS808" s="1406">
        <v>2.3287671232876712</v>
      </c>
      <c r="AT808" s="1406">
        <v>7.1344636562027872E-2</v>
      </c>
      <c r="AU808" s="1406">
        <v>1.9546475770418594E-4</v>
      </c>
      <c r="AV808" s="1406">
        <v>0.50288017348303238</v>
      </c>
      <c r="AW808" s="1406">
        <v>1.3777538999535134E-3</v>
      </c>
      <c r="AX808" s="1405" t="s">
        <v>955</v>
      </c>
      <c r="AY808" s="1404">
        <v>1</v>
      </c>
      <c r="AZ808" s="1405" t="s">
        <v>808</v>
      </c>
      <c r="BA808" s="1405" t="s">
        <v>407</v>
      </c>
      <c r="BB808" s="1408"/>
      <c r="BC808" s="1408"/>
      <c r="BD808" s="1404">
        <v>0</v>
      </c>
      <c r="BE808" s="1405" t="s">
        <v>407</v>
      </c>
      <c r="BF808" s="1405" t="s">
        <v>407</v>
      </c>
      <c r="BG808" s="1404">
        <v>0</v>
      </c>
      <c r="BH808" s="1405" t="s">
        <v>407</v>
      </c>
      <c r="BI808" s="1405" t="s">
        <v>407</v>
      </c>
      <c r="BJ808" s="1404">
        <v>0</v>
      </c>
      <c r="BK808" s="1404">
        <v>0</v>
      </c>
      <c r="BL808" s="1404">
        <v>0</v>
      </c>
      <c r="BM808" s="1404">
        <v>0</v>
      </c>
      <c r="BN808" s="1408"/>
      <c r="BO808" s="1404">
        <v>0</v>
      </c>
      <c r="BP808" s="1405" t="s">
        <v>407</v>
      </c>
      <c r="BQ808" s="1405" t="s">
        <v>407</v>
      </c>
      <c r="BR808" s="1404">
        <v>0</v>
      </c>
      <c r="BS808" s="1405" t="s">
        <v>407</v>
      </c>
      <c r="BT808" s="1405" t="s">
        <v>407</v>
      </c>
      <c r="BU808" s="1405" t="s">
        <v>407</v>
      </c>
      <c r="BV808" s="1405" t="s">
        <v>846</v>
      </c>
      <c r="BW808" s="1404">
        <v>0</v>
      </c>
      <c r="BX808" s="1405" t="s">
        <v>407</v>
      </c>
      <c r="BY808" s="1405" t="s">
        <v>407</v>
      </c>
      <c r="BZ808" s="1405" t="s">
        <v>407</v>
      </c>
      <c r="CA808" s="1404">
        <v>0</v>
      </c>
      <c r="CB808" s="1405" t="s">
        <v>407</v>
      </c>
      <c r="CC808" s="1405" t="s">
        <v>677</v>
      </c>
      <c r="CD808" s="1404" t="b">
        <v>0</v>
      </c>
      <c r="CE808" s="1404" t="b">
        <v>0</v>
      </c>
      <c r="CF808" s="1404" t="b">
        <v>0</v>
      </c>
      <c r="CG808" s="1404" t="b">
        <v>0</v>
      </c>
      <c r="CH808" s="1404" t="b">
        <v>0</v>
      </c>
      <c r="CI808" s="1404" t="b">
        <v>0</v>
      </c>
      <c r="CJ808" s="1404" t="b">
        <v>1</v>
      </c>
      <c r="CK808" s="1404" t="b">
        <v>0</v>
      </c>
      <c r="CL808" s="1404" t="b">
        <v>0</v>
      </c>
      <c r="CM808" s="1405" t="s">
        <v>750</v>
      </c>
      <c r="CN808" s="1408"/>
      <c r="CO808" s="1408"/>
      <c r="CP808" s="1408"/>
      <c r="CQ808" s="1404">
        <v>1</v>
      </c>
      <c r="CR808" s="1408"/>
      <c r="CS808" s="1404">
        <v>1</v>
      </c>
      <c r="CT808" s="1405" t="s">
        <v>407</v>
      </c>
      <c r="CU808" s="1408"/>
    </row>
    <row r="809" spans="1:99" hidden="1" x14ac:dyDescent="0.2">
      <c r="A809" s="1404">
        <v>2024</v>
      </c>
      <c r="B809" s="1405" t="s">
        <v>189</v>
      </c>
      <c r="C809" s="1405" t="s">
        <v>740</v>
      </c>
      <c r="D809" s="1406">
        <v>1</v>
      </c>
      <c r="E809" s="1406">
        <v>0</v>
      </c>
      <c r="F809" s="1405" t="s">
        <v>236</v>
      </c>
      <c r="G809" s="1407" t="s">
        <v>731</v>
      </c>
      <c r="H809" s="1405" t="s">
        <v>407</v>
      </c>
      <c r="I809" s="1405" t="s">
        <v>694</v>
      </c>
      <c r="J809" s="1405" t="s">
        <v>342</v>
      </c>
      <c r="K809" s="1405" t="s">
        <v>741</v>
      </c>
      <c r="L809" s="1405" t="s">
        <v>407</v>
      </c>
      <c r="M809" s="1405" t="s">
        <v>407</v>
      </c>
      <c r="N809" s="1408"/>
      <c r="O809" s="1407">
        <v>126</v>
      </c>
      <c r="P809" s="1405" t="s">
        <v>695</v>
      </c>
      <c r="Q809" s="1405" t="s">
        <v>483</v>
      </c>
      <c r="R809" s="1409">
        <v>17876</v>
      </c>
      <c r="S809" s="1409">
        <v>8742</v>
      </c>
      <c r="T809" s="1409">
        <v>1096</v>
      </c>
      <c r="U809" s="1407">
        <v>13762</v>
      </c>
      <c r="V809" s="1405" t="s">
        <v>696</v>
      </c>
      <c r="W809" s="1405" t="s">
        <v>733</v>
      </c>
      <c r="X809" s="1405" t="s">
        <v>734</v>
      </c>
      <c r="Y809" s="1405" t="s">
        <v>407</v>
      </c>
      <c r="Z809" s="1404">
        <v>1</v>
      </c>
      <c r="AA809" s="1404">
        <v>0</v>
      </c>
      <c r="AB809" s="1408"/>
      <c r="AC809" s="1408"/>
      <c r="AD809" s="1408"/>
      <c r="AE809" s="1408"/>
      <c r="AF809" s="1408"/>
      <c r="AG809" s="1408"/>
      <c r="AH809" s="1408"/>
      <c r="AI809" s="1406">
        <v>470</v>
      </c>
      <c r="AJ809" s="1408"/>
      <c r="AK809" s="1408"/>
      <c r="AL809" s="1408"/>
      <c r="AM809" s="1408"/>
      <c r="AN809" s="1408"/>
      <c r="AO809" s="1408"/>
      <c r="AP809" s="1408"/>
      <c r="AQ809" s="1406">
        <v>670</v>
      </c>
      <c r="AR809" s="1404" t="s">
        <v>407</v>
      </c>
      <c r="AS809" s="1406">
        <v>1.8356164383561644</v>
      </c>
      <c r="AT809" s="1406">
        <v>3.7480420675766388E-2</v>
      </c>
      <c r="AU809" s="1406">
        <v>1.0268608404319558E-4</v>
      </c>
      <c r="AV809" s="1406">
        <v>7.099388030710721E-2</v>
      </c>
      <c r="AW809" s="1406">
        <v>1.9450378166330744E-4</v>
      </c>
      <c r="AX809" s="1405" t="s">
        <v>407</v>
      </c>
      <c r="AY809" s="1404">
        <v>0</v>
      </c>
      <c r="AZ809" s="1405" t="s">
        <v>407</v>
      </c>
      <c r="BA809" s="1405" t="s">
        <v>407</v>
      </c>
      <c r="BB809" s="1408"/>
      <c r="BC809" s="1408"/>
      <c r="BD809" s="1404">
        <v>0</v>
      </c>
      <c r="BE809" s="1405" t="s">
        <v>407</v>
      </c>
      <c r="BF809" s="1405" t="s">
        <v>407</v>
      </c>
      <c r="BG809" s="1404">
        <v>0</v>
      </c>
      <c r="BH809" s="1405" t="s">
        <v>407</v>
      </c>
      <c r="BI809" s="1405" t="s">
        <v>407</v>
      </c>
      <c r="BJ809" s="1404">
        <v>0</v>
      </c>
      <c r="BK809" s="1404">
        <v>0</v>
      </c>
      <c r="BL809" s="1404">
        <v>0</v>
      </c>
      <c r="BM809" s="1404">
        <v>0</v>
      </c>
      <c r="BN809" s="1408"/>
      <c r="BO809" s="1404">
        <v>0</v>
      </c>
      <c r="BP809" s="1405" t="s">
        <v>407</v>
      </c>
      <c r="BQ809" s="1405" t="s">
        <v>407</v>
      </c>
      <c r="BR809" s="1404">
        <v>1</v>
      </c>
      <c r="BS809" s="1405" t="s">
        <v>808</v>
      </c>
      <c r="BT809" s="1405" t="s">
        <v>407</v>
      </c>
      <c r="BU809" s="1405" t="s">
        <v>407</v>
      </c>
      <c r="BV809" s="1405" t="s">
        <v>846</v>
      </c>
      <c r="BW809" s="1404">
        <v>0</v>
      </c>
      <c r="BX809" s="1405" t="s">
        <v>407</v>
      </c>
      <c r="BY809" s="1405" t="s">
        <v>407</v>
      </c>
      <c r="BZ809" s="1405" t="s">
        <v>407</v>
      </c>
      <c r="CA809" s="1404">
        <v>0</v>
      </c>
      <c r="CB809" s="1405" t="s">
        <v>407</v>
      </c>
      <c r="CC809" s="1405" t="s">
        <v>677</v>
      </c>
      <c r="CD809" s="1404" t="b">
        <v>0</v>
      </c>
      <c r="CE809" s="1404" t="b">
        <v>0</v>
      </c>
      <c r="CF809" s="1404" t="b">
        <v>0</v>
      </c>
      <c r="CG809" s="1404" t="b">
        <v>0</v>
      </c>
      <c r="CH809" s="1404" t="b">
        <v>0</v>
      </c>
      <c r="CI809" s="1404" t="b">
        <v>0</v>
      </c>
      <c r="CJ809" s="1404" t="b">
        <v>1</v>
      </c>
      <c r="CK809" s="1404" t="b">
        <v>0</v>
      </c>
      <c r="CL809" s="1404" t="b">
        <v>0</v>
      </c>
      <c r="CM809" s="1405" t="s">
        <v>698</v>
      </c>
      <c r="CN809" s="1408"/>
      <c r="CO809" s="1408"/>
      <c r="CP809" s="1408"/>
      <c r="CQ809" s="1404">
        <v>1</v>
      </c>
      <c r="CR809" s="1408"/>
      <c r="CS809" s="1404">
        <v>1</v>
      </c>
      <c r="CT809" s="1405" t="s">
        <v>407</v>
      </c>
      <c r="CU809" s="1408"/>
    </row>
    <row r="810" spans="1:99" hidden="1" x14ac:dyDescent="0.2">
      <c r="A810" s="1404">
        <v>2024</v>
      </c>
      <c r="B810" s="1405" t="s">
        <v>185</v>
      </c>
      <c r="C810" s="1405" t="s">
        <v>798</v>
      </c>
      <c r="D810" s="1406">
        <v>1</v>
      </c>
      <c r="E810" s="1406">
        <v>0</v>
      </c>
      <c r="F810" s="1405" t="s">
        <v>236</v>
      </c>
      <c r="G810" s="1407" t="s">
        <v>731</v>
      </c>
      <c r="H810" s="1405" t="s">
        <v>407</v>
      </c>
      <c r="I810" s="1405" t="s">
        <v>694</v>
      </c>
      <c r="J810" s="1405" t="s">
        <v>328</v>
      </c>
      <c r="K810" s="1405" t="s">
        <v>799</v>
      </c>
      <c r="L810" s="1405" t="s">
        <v>407</v>
      </c>
      <c r="M810" s="1405" t="s">
        <v>407</v>
      </c>
      <c r="N810" s="1408"/>
      <c r="O810" s="1407">
        <v>126</v>
      </c>
      <c r="P810" s="1405" t="s">
        <v>695</v>
      </c>
      <c r="Q810" s="1405" t="s">
        <v>480</v>
      </c>
      <c r="R810" s="1409">
        <v>11840</v>
      </c>
      <c r="S810" s="1409">
        <v>4799</v>
      </c>
      <c r="T810" s="1409">
        <v>617</v>
      </c>
      <c r="U810" s="1407">
        <v>13762</v>
      </c>
      <c r="V810" s="1405" t="s">
        <v>696</v>
      </c>
      <c r="W810" s="1405" t="s">
        <v>733</v>
      </c>
      <c r="X810" s="1405" t="s">
        <v>734</v>
      </c>
      <c r="Y810" s="1405" t="s">
        <v>407</v>
      </c>
      <c r="Z810" s="1404">
        <v>1</v>
      </c>
      <c r="AA810" s="1404">
        <v>0</v>
      </c>
      <c r="AB810" s="1408"/>
      <c r="AC810" s="1408"/>
      <c r="AD810" s="1408"/>
      <c r="AE810" s="1408"/>
      <c r="AF810" s="1408"/>
      <c r="AG810" s="1406">
        <v>0</v>
      </c>
      <c r="AH810" s="1408"/>
      <c r="AI810" s="1406">
        <v>0</v>
      </c>
      <c r="AJ810" s="1408"/>
      <c r="AK810" s="1408"/>
      <c r="AL810" s="1408"/>
      <c r="AM810" s="1408"/>
      <c r="AN810" s="1408"/>
      <c r="AO810" s="1406">
        <v>1480</v>
      </c>
      <c r="AP810" s="1408"/>
      <c r="AQ810" s="1406">
        <v>1480</v>
      </c>
      <c r="AR810" s="1404" t="s">
        <v>407</v>
      </c>
      <c r="AS810" s="1406">
        <v>4.0547945205479454</v>
      </c>
      <c r="AT810" s="1406">
        <v>0.125</v>
      </c>
      <c r="AU810" s="1406">
        <v>3.4246575342465754E-4</v>
      </c>
      <c r="AV810" s="1406">
        <v>8.9972573787043625E-2</v>
      </c>
      <c r="AW810" s="1406">
        <v>2.4650020215628393E-4</v>
      </c>
      <c r="AX810" s="1405" t="s">
        <v>1141</v>
      </c>
      <c r="AY810" s="1404">
        <v>1</v>
      </c>
      <c r="AZ810" s="1405" t="s">
        <v>751</v>
      </c>
      <c r="BA810" s="1405" t="s">
        <v>407</v>
      </c>
      <c r="BB810" s="1408"/>
      <c r="BC810" s="1408"/>
      <c r="BD810" s="1404">
        <v>0</v>
      </c>
      <c r="BE810" s="1405" t="s">
        <v>407</v>
      </c>
      <c r="BF810" s="1405" t="s">
        <v>407</v>
      </c>
      <c r="BG810" s="1404">
        <v>0</v>
      </c>
      <c r="BH810" s="1405" t="s">
        <v>407</v>
      </c>
      <c r="BI810" s="1405" t="s">
        <v>407</v>
      </c>
      <c r="BJ810" s="1404">
        <v>0</v>
      </c>
      <c r="BK810" s="1404">
        <v>0</v>
      </c>
      <c r="BL810" s="1404">
        <v>0</v>
      </c>
      <c r="BM810" s="1404">
        <v>0</v>
      </c>
      <c r="BN810" s="1408"/>
      <c r="BO810" s="1404">
        <v>0</v>
      </c>
      <c r="BP810" s="1405" t="s">
        <v>407</v>
      </c>
      <c r="BQ810" s="1405" t="s">
        <v>407</v>
      </c>
      <c r="BR810" s="1404">
        <v>0</v>
      </c>
      <c r="BS810" s="1405" t="s">
        <v>407</v>
      </c>
      <c r="BT810" s="1405" t="s">
        <v>407</v>
      </c>
      <c r="BU810" s="1405" t="s">
        <v>407</v>
      </c>
      <c r="BV810" s="1405" t="s">
        <v>1375</v>
      </c>
      <c r="BW810" s="1404">
        <v>0</v>
      </c>
      <c r="BX810" s="1405" t="s">
        <v>407</v>
      </c>
      <c r="BY810" s="1405" t="s">
        <v>407</v>
      </c>
      <c r="BZ810" s="1405" t="s">
        <v>407</v>
      </c>
      <c r="CA810" s="1404">
        <v>0</v>
      </c>
      <c r="CB810" s="1405" t="s">
        <v>407</v>
      </c>
      <c r="CC810" s="1405" t="s">
        <v>677</v>
      </c>
      <c r="CD810" s="1404" t="b">
        <v>0</v>
      </c>
      <c r="CE810" s="1404" t="b">
        <v>0</v>
      </c>
      <c r="CF810" s="1404" t="b">
        <v>0</v>
      </c>
      <c r="CG810" s="1404" t="b">
        <v>0</v>
      </c>
      <c r="CH810" s="1404" t="b">
        <v>0</v>
      </c>
      <c r="CI810" s="1404" t="b">
        <v>0</v>
      </c>
      <c r="CJ810" s="1404" t="b">
        <v>1</v>
      </c>
      <c r="CK810" s="1404" t="b">
        <v>0</v>
      </c>
      <c r="CL810" s="1404" t="b">
        <v>0</v>
      </c>
      <c r="CM810" s="1405" t="s">
        <v>750</v>
      </c>
      <c r="CN810" s="1408"/>
      <c r="CO810" s="1408"/>
      <c r="CP810" s="1408"/>
      <c r="CQ810" s="1404">
        <v>1</v>
      </c>
      <c r="CR810" s="1408"/>
      <c r="CS810" s="1404">
        <v>1</v>
      </c>
      <c r="CT810" s="1405" t="s">
        <v>407</v>
      </c>
      <c r="CU810" s="1408"/>
    </row>
    <row r="811" spans="1:99" hidden="1" x14ac:dyDescent="0.2">
      <c r="A811" s="1404">
        <v>2024</v>
      </c>
      <c r="B811" s="1405" t="s">
        <v>185</v>
      </c>
      <c r="C811" s="1405" t="s">
        <v>782</v>
      </c>
      <c r="D811" s="1406">
        <v>1</v>
      </c>
      <c r="E811" s="1406">
        <v>0</v>
      </c>
      <c r="F811" s="1405" t="s">
        <v>236</v>
      </c>
      <c r="G811" s="1407" t="s">
        <v>731</v>
      </c>
      <c r="H811" s="1405" t="s">
        <v>407</v>
      </c>
      <c r="I811" s="1405" t="s">
        <v>694</v>
      </c>
      <c r="J811" s="1405" t="s">
        <v>328</v>
      </c>
      <c r="K811" s="1405" t="s">
        <v>783</v>
      </c>
      <c r="L811" s="1405" t="s">
        <v>407</v>
      </c>
      <c r="M811" s="1405" t="s">
        <v>407</v>
      </c>
      <c r="N811" s="1408"/>
      <c r="O811" s="1407">
        <v>126</v>
      </c>
      <c r="P811" s="1405" t="s">
        <v>695</v>
      </c>
      <c r="Q811" s="1405" t="s">
        <v>480</v>
      </c>
      <c r="R811" s="1409">
        <v>23322</v>
      </c>
      <c r="S811" s="1409">
        <v>10767</v>
      </c>
      <c r="T811" s="1409">
        <v>1890</v>
      </c>
      <c r="U811" s="1407">
        <v>13762</v>
      </c>
      <c r="V811" s="1405" t="s">
        <v>696</v>
      </c>
      <c r="W811" s="1405" t="s">
        <v>733</v>
      </c>
      <c r="X811" s="1405" t="s">
        <v>734</v>
      </c>
      <c r="Y811" s="1405" t="s">
        <v>407</v>
      </c>
      <c r="Z811" s="1404">
        <v>1</v>
      </c>
      <c r="AA811" s="1404">
        <v>0</v>
      </c>
      <c r="AB811" s="1408"/>
      <c r="AC811" s="1408"/>
      <c r="AD811" s="1408"/>
      <c r="AE811" s="1408"/>
      <c r="AF811" s="1408"/>
      <c r="AG811" s="1408"/>
      <c r="AH811" s="1408"/>
      <c r="AI811" s="1406">
        <v>3900</v>
      </c>
      <c r="AJ811" s="1408"/>
      <c r="AK811" s="1408"/>
      <c r="AL811" s="1408"/>
      <c r="AM811" s="1408"/>
      <c r="AN811" s="1408"/>
      <c r="AO811" s="1408"/>
      <c r="AP811" s="1408"/>
      <c r="AQ811" s="1406">
        <v>9160</v>
      </c>
      <c r="AR811" s="1404" t="s">
        <v>407</v>
      </c>
      <c r="AS811" s="1406">
        <v>25.095890410958905</v>
      </c>
      <c r="AT811" s="1406">
        <v>0.39276219878226565</v>
      </c>
      <c r="AU811" s="1406">
        <v>1.0760608185815498E-3</v>
      </c>
      <c r="AV811" s="1406">
        <v>8.9972573787043625E-2</v>
      </c>
      <c r="AW811" s="1406">
        <v>2.4650020215628393E-4</v>
      </c>
      <c r="AX811" s="1405" t="s">
        <v>407</v>
      </c>
      <c r="AY811" s="1404">
        <v>0</v>
      </c>
      <c r="AZ811" s="1405" t="s">
        <v>407</v>
      </c>
      <c r="BA811" s="1405" t="s">
        <v>407</v>
      </c>
      <c r="BB811" s="1408"/>
      <c r="BC811" s="1408"/>
      <c r="BD811" s="1404">
        <v>0</v>
      </c>
      <c r="BE811" s="1405" t="s">
        <v>407</v>
      </c>
      <c r="BF811" s="1405" t="s">
        <v>407</v>
      </c>
      <c r="BG811" s="1404">
        <v>0</v>
      </c>
      <c r="BH811" s="1405" t="s">
        <v>407</v>
      </c>
      <c r="BI811" s="1405" t="s">
        <v>407</v>
      </c>
      <c r="BJ811" s="1404">
        <v>0</v>
      </c>
      <c r="BK811" s="1404">
        <v>0</v>
      </c>
      <c r="BL811" s="1404">
        <v>0</v>
      </c>
      <c r="BM811" s="1404">
        <v>0</v>
      </c>
      <c r="BN811" s="1408"/>
      <c r="BO811" s="1404">
        <v>0</v>
      </c>
      <c r="BP811" s="1405" t="s">
        <v>407</v>
      </c>
      <c r="BQ811" s="1405" t="s">
        <v>407</v>
      </c>
      <c r="BR811" s="1404">
        <v>1</v>
      </c>
      <c r="BS811" s="1405" t="s">
        <v>713</v>
      </c>
      <c r="BT811" s="1405" t="s">
        <v>407</v>
      </c>
      <c r="BU811" s="1405" t="s">
        <v>407</v>
      </c>
      <c r="BV811" s="1405" t="s">
        <v>1214</v>
      </c>
      <c r="BW811" s="1404">
        <v>0</v>
      </c>
      <c r="BX811" s="1405" t="s">
        <v>407</v>
      </c>
      <c r="BY811" s="1405" t="s">
        <v>407</v>
      </c>
      <c r="BZ811" s="1405" t="s">
        <v>407</v>
      </c>
      <c r="CA811" s="1404">
        <v>0</v>
      </c>
      <c r="CB811" s="1405" t="s">
        <v>407</v>
      </c>
      <c r="CC811" s="1405" t="s">
        <v>677</v>
      </c>
      <c r="CD811" s="1404" t="b">
        <v>0</v>
      </c>
      <c r="CE811" s="1404" t="b">
        <v>0</v>
      </c>
      <c r="CF811" s="1404" t="b">
        <v>0</v>
      </c>
      <c r="CG811" s="1404" t="b">
        <v>0</v>
      </c>
      <c r="CH811" s="1404" t="b">
        <v>0</v>
      </c>
      <c r="CI811" s="1404" t="b">
        <v>0</v>
      </c>
      <c r="CJ811" s="1404" t="b">
        <v>1</v>
      </c>
      <c r="CK811" s="1404" t="b">
        <v>0</v>
      </c>
      <c r="CL811" s="1404" t="b">
        <v>0</v>
      </c>
      <c r="CM811" s="1405" t="s">
        <v>698</v>
      </c>
      <c r="CN811" s="1408"/>
      <c r="CO811" s="1408"/>
      <c r="CP811" s="1408"/>
      <c r="CQ811" s="1404">
        <v>1</v>
      </c>
      <c r="CR811" s="1408"/>
      <c r="CS811" s="1404">
        <v>1</v>
      </c>
      <c r="CT811" s="1405" t="s">
        <v>407</v>
      </c>
      <c r="CU811" s="1408"/>
    </row>
    <row r="812" spans="1:99" hidden="1" x14ac:dyDescent="0.2">
      <c r="A812" s="1404">
        <v>2024</v>
      </c>
      <c r="B812" s="1405" t="s">
        <v>185</v>
      </c>
      <c r="C812" s="1405" t="s">
        <v>786</v>
      </c>
      <c r="D812" s="1406">
        <v>1</v>
      </c>
      <c r="E812" s="1406">
        <v>0</v>
      </c>
      <c r="F812" s="1405" t="s">
        <v>236</v>
      </c>
      <c r="G812" s="1407" t="s">
        <v>731</v>
      </c>
      <c r="H812" s="1405" t="s">
        <v>407</v>
      </c>
      <c r="I812" s="1405" t="s">
        <v>694</v>
      </c>
      <c r="J812" s="1405" t="s">
        <v>328</v>
      </c>
      <c r="K812" s="1405" t="s">
        <v>715</v>
      </c>
      <c r="L812" s="1405" t="s">
        <v>407</v>
      </c>
      <c r="M812" s="1405" t="s">
        <v>407</v>
      </c>
      <c r="N812" s="1408"/>
      <c r="O812" s="1407">
        <v>126</v>
      </c>
      <c r="P812" s="1405" t="s">
        <v>695</v>
      </c>
      <c r="Q812" s="1405" t="s">
        <v>480</v>
      </c>
      <c r="R812" s="1409">
        <v>14320</v>
      </c>
      <c r="S812" s="1409">
        <v>6367</v>
      </c>
      <c r="T812" s="1409">
        <v>300</v>
      </c>
      <c r="U812" s="1407">
        <v>13762</v>
      </c>
      <c r="V812" s="1405" t="s">
        <v>696</v>
      </c>
      <c r="W812" s="1405" t="s">
        <v>733</v>
      </c>
      <c r="X812" s="1405" t="s">
        <v>734</v>
      </c>
      <c r="Y812" s="1405" t="s">
        <v>407</v>
      </c>
      <c r="Z812" s="1404">
        <v>1</v>
      </c>
      <c r="AA812" s="1404">
        <v>0</v>
      </c>
      <c r="AB812" s="1408"/>
      <c r="AC812" s="1408"/>
      <c r="AD812" s="1408"/>
      <c r="AE812" s="1408"/>
      <c r="AF812" s="1408"/>
      <c r="AG812" s="1408"/>
      <c r="AH812" s="1408"/>
      <c r="AI812" s="1406">
        <v>0</v>
      </c>
      <c r="AJ812" s="1408"/>
      <c r="AK812" s="1408"/>
      <c r="AL812" s="1408"/>
      <c r="AM812" s="1408"/>
      <c r="AN812" s="1408"/>
      <c r="AO812" s="1408"/>
      <c r="AP812" s="1408"/>
      <c r="AQ812" s="1406">
        <v>131</v>
      </c>
      <c r="AR812" s="1404" t="s">
        <v>407</v>
      </c>
      <c r="AS812" s="1406">
        <v>0.35890410958904112</v>
      </c>
      <c r="AT812" s="1406">
        <v>9.1480446927374309E-3</v>
      </c>
      <c r="AU812" s="1406">
        <v>2.5063136144486114E-5</v>
      </c>
      <c r="AV812" s="1406">
        <v>8.9972573787043625E-2</v>
      </c>
      <c r="AW812" s="1406">
        <v>2.4650020215628393E-4</v>
      </c>
      <c r="AX812" s="1405" t="s">
        <v>1151</v>
      </c>
      <c r="AY812" s="1404">
        <v>0</v>
      </c>
      <c r="AZ812" s="1405" t="s">
        <v>407</v>
      </c>
      <c r="BA812" s="1405" t="s">
        <v>407</v>
      </c>
      <c r="BB812" s="1408"/>
      <c r="BC812" s="1408"/>
      <c r="BD812" s="1404">
        <v>0</v>
      </c>
      <c r="BE812" s="1405" t="s">
        <v>407</v>
      </c>
      <c r="BF812" s="1405" t="s">
        <v>407</v>
      </c>
      <c r="BG812" s="1404">
        <v>0</v>
      </c>
      <c r="BH812" s="1405" t="s">
        <v>407</v>
      </c>
      <c r="BI812" s="1405" t="s">
        <v>407</v>
      </c>
      <c r="BJ812" s="1404">
        <v>0</v>
      </c>
      <c r="BK812" s="1404">
        <v>0</v>
      </c>
      <c r="BL812" s="1404">
        <v>0</v>
      </c>
      <c r="BM812" s="1404">
        <v>0</v>
      </c>
      <c r="BN812" s="1408"/>
      <c r="BO812" s="1404">
        <v>0</v>
      </c>
      <c r="BP812" s="1405" t="s">
        <v>407</v>
      </c>
      <c r="BQ812" s="1405" t="s">
        <v>407</v>
      </c>
      <c r="BR812" s="1404">
        <v>1</v>
      </c>
      <c r="BS812" s="1405" t="s">
        <v>808</v>
      </c>
      <c r="BT812" s="1405" t="s">
        <v>407</v>
      </c>
      <c r="BU812" s="1405" t="s">
        <v>1152</v>
      </c>
      <c r="BV812" s="1405" t="s">
        <v>1315</v>
      </c>
      <c r="BW812" s="1404">
        <v>0</v>
      </c>
      <c r="BX812" s="1405" t="s">
        <v>407</v>
      </c>
      <c r="BY812" s="1405" t="s">
        <v>407</v>
      </c>
      <c r="BZ812" s="1405" t="s">
        <v>407</v>
      </c>
      <c r="CA812" s="1404">
        <v>0</v>
      </c>
      <c r="CB812" s="1405" t="s">
        <v>407</v>
      </c>
      <c r="CC812" s="1405" t="s">
        <v>677</v>
      </c>
      <c r="CD812" s="1404" t="b">
        <v>0</v>
      </c>
      <c r="CE812" s="1404" t="b">
        <v>0</v>
      </c>
      <c r="CF812" s="1404" t="b">
        <v>0</v>
      </c>
      <c r="CG812" s="1404" t="b">
        <v>0</v>
      </c>
      <c r="CH812" s="1404" t="b">
        <v>0</v>
      </c>
      <c r="CI812" s="1404" t="b">
        <v>0</v>
      </c>
      <c r="CJ812" s="1404" t="b">
        <v>1</v>
      </c>
      <c r="CK812" s="1404" t="b">
        <v>0</v>
      </c>
      <c r="CL812" s="1404" t="b">
        <v>0</v>
      </c>
      <c r="CM812" s="1405" t="s">
        <v>698</v>
      </c>
      <c r="CN812" s="1408"/>
      <c r="CO812" s="1408"/>
      <c r="CP812" s="1408"/>
      <c r="CQ812" s="1404">
        <v>1</v>
      </c>
      <c r="CR812" s="1408"/>
      <c r="CS812" s="1404">
        <v>1</v>
      </c>
      <c r="CT812" s="1405" t="s">
        <v>407</v>
      </c>
      <c r="CU812" s="1408"/>
    </row>
    <row r="813" spans="1:99" hidden="1" x14ac:dyDescent="0.2">
      <c r="A813" s="1404">
        <v>2024</v>
      </c>
      <c r="B813" s="1405" t="s">
        <v>178</v>
      </c>
      <c r="C813" s="1405" t="s">
        <v>960</v>
      </c>
      <c r="D813" s="1406">
        <v>1</v>
      </c>
      <c r="E813" s="1406">
        <v>0</v>
      </c>
      <c r="F813" s="1405" t="s">
        <v>236</v>
      </c>
      <c r="G813" s="1407" t="s">
        <v>731</v>
      </c>
      <c r="H813" s="1405" t="s">
        <v>407</v>
      </c>
      <c r="I813" s="1405" t="s">
        <v>694</v>
      </c>
      <c r="J813" s="1405" t="s">
        <v>298</v>
      </c>
      <c r="K813" s="1405" t="s">
        <v>961</v>
      </c>
      <c r="L813" s="1405" t="s">
        <v>407</v>
      </c>
      <c r="M813" s="1405" t="s">
        <v>407</v>
      </c>
      <c r="N813" s="1408"/>
      <c r="O813" s="1407">
        <v>126</v>
      </c>
      <c r="P813" s="1405" t="s">
        <v>695</v>
      </c>
      <c r="Q813" s="1405" t="s">
        <v>473</v>
      </c>
      <c r="R813" s="1409">
        <v>5901</v>
      </c>
      <c r="S813" s="1409">
        <v>2780</v>
      </c>
      <c r="T813" s="1409">
        <v>319</v>
      </c>
      <c r="U813" s="1407">
        <v>13762</v>
      </c>
      <c r="V813" s="1405" t="s">
        <v>696</v>
      </c>
      <c r="W813" s="1405" t="s">
        <v>733</v>
      </c>
      <c r="X813" s="1405" t="s">
        <v>734</v>
      </c>
      <c r="Y813" s="1405" t="s">
        <v>407</v>
      </c>
      <c r="Z813" s="1404">
        <v>1</v>
      </c>
      <c r="AA813" s="1404">
        <v>0</v>
      </c>
      <c r="AB813" s="1408"/>
      <c r="AC813" s="1408"/>
      <c r="AD813" s="1408"/>
      <c r="AE813" s="1408"/>
      <c r="AF813" s="1408"/>
      <c r="AG813" s="1408"/>
      <c r="AH813" s="1408"/>
      <c r="AI813" s="1406">
        <v>0</v>
      </c>
      <c r="AJ813" s="1408"/>
      <c r="AK813" s="1408"/>
      <c r="AL813" s="1408"/>
      <c r="AM813" s="1408"/>
      <c r="AN813" s="1408"/>
      <c r="AO813" s="1408"/>
      <c r="AP813" s="1408"/>
      <c r="AQ813" s="1406">
        <v>1470</v>
      </c>
      <c r="AR813" s="1404" t="s">
        <v>407</v>
      </c>
      <c r="AS813" s="1406">
        <v>4.0273972602739727</v>
      </c>
      <c r="AT813" s="1406">
        <v>0.24911032028469751</v>
      </c>
      <c r="AU813" s="1406">
        <v>6.8249402817725346E-4</v>
      </c>
      <c r="AV813" s="1406">
        <v>0.50288017348303238</v>
      </c>
      <c r="AW813" s="1406">
        <v>1.3777538999535134E-3</v>
      </c>
      <c r="AX813" s="1405" t="s">
        <v>1439</v>
      </c>
      <c r="AY813" s="1404">
        <v>0</v>
      </c>
      <c r="AZ813" s="1405" t="s">
        <v>407</v>
      </c>
      <c r="BA813" s="1405" t="s">
        <v>407</v>
      </c>
      <c r="BB813" s="1408"/>
      <c r="BC813" s="1408"/>
      <c r="BD813" s="1404">
        <v>0</v>
      </c>
      <c r="BE813" s="1405" t="s">
        <v>407</v>
      </c>
      <c r="BF813" s="1405" t="s">
        <v>407</v>
      </c>
      <c r="BG813" s="1404">
        <v>0</v>
      </c>
      <c r="BH813" s="1405" t="s">
        <v>407</v>
      </c>
      <c r="BI813" s="1405" t="s">
        <v>407</v>
      </c>
      <c r="BJ813" s="1404">
        <v>0</v>
      </c>
      <c r="BK813" s="1404">
        <v>0</v>
      </c>
      <c r="BL813" s="1404">
        <v>0</v>
      </c>
      <c r="BM813" s="1404">
        <v>0</v>
      </c>
      <c r="BN813" s="1408"/>
      <c r="BO813" s="1404">
        <v>0</v>
      </c>
      <c r="BP813" s="1405" t="s">
        <v>407</v>
      </c>
      <c r="BQ813" s="1405" t="s">
        <v>407</v>
      </c>
      <c r="BR813" s="1404">
        <v>1</v>
      </c>
      <c r="BS813" s="1405" t="s">
        <v>713</v>
      </c>
      <c r="BT813" s="1405" t="s">
        <v>407</v>
      </c>
      <c r="BU813" s="1405" t="s">
        <v>407</v>
      </c>
      <c r="BV813" s="1405" t="s">
        <v>407</v>
      </c>
      <c r="BW813" s="1404">
        <v>0</v>
      </c>
      <c r="BX813" s="1405" t="s">
        <v>407</v>
      </c>
      <c r="BY813" s="1405" t="s">
        <v>407</v>
      </c>
      <c r="BZ813" s="1405" t="s">
        <v>407</v>
      </c>
      <c r="CA813" s="1404">
        <v>0</v>
      </c>
      <c r="CB813" s="1405" t="s">
        <v>407</v>
      </c>
      <c r="CC813" s="1405" t="s">
        <v>677</v>
      </c>
      <c r="CD813" s="1404" t="b">
        <v>0</v>
      </c>
      <c r="CE813" s="1404" t="b">
        <v>0</v>
      </c>
      <c r="CF813" s="1404" t="b">
        <v>0</v>
      </c>
      <c r="CG813" s="1404" t="b">
        <v>0</v>
      </c>
      <c r="CH813" s="1404" t="b">
        <v>0</v>
      </c>
      <c r="CI813" s="1404" t="b">
        <v>0</v>
      </c>
      <c r="CJ813" s="1404" t="b">
        <v>1</v>
      </c>
      <c r="CK813" s="1404" t="b">
        <v>0</v>
      </c>
      <c r="CL813" s="1404" t="b">
        <v>0</v>
      </c>
      <c r="CM813" s="1405" t="s">
        <v>698</v>
      </c>
      <c r="CN813" s="1408"/>
      <c r="CO813" s="1408"/>
      <c r="CP813" s="1408"/>
      <c r="CQ813" s="1404">
        <v>1</v>
      </c>
      <c r="CR813" s="1408"/>
      <c r="CS813" s="1404">
        <v>1</v>
      </c>
      <c r="CT813" s="1405" t="s">
        <v>407</v>
      </c>
      <c r="CU813" s="1408"/>
    </row>
    <row r="814" spans="1:99" hidden="1" x14ac:dyDescent="0.2">
      <c r="A814" s="1404">
        <v>2024</v>
      </c>
      <c r="B814" s="1405" t="s">
        <v>185</v>
      </c>
      <c r="C814" s="1405" t="s">
        <v>802</v>
      </c>
      <c r="D814" s="1406">
        <v>1</v>
      </c>
      <c r="E814" s="1406">
        <v>0</v>
      </c>
      <c r="F814" s="1405" t="s">
        <v>236</v>
      </c>
      <c r="G814" s="1407" t="s">
        <v>731</v>
      </c>
      <c r="H814" s="1405" t="s">
        <v>407</v>
      </c>
      <c r="I814" s="1405" t="s">
        <v>694</v>
      </c>
      <c r="J814" s="1405" t="s">
        <v>328</v>
      </c>
      <c r="K814" s="1405" t="s">
        <v>803</v>
      </c>
      <c r="L814" s="1405" t="s">
        <v>407</v>
      </c>
      <c r="M814" s="1405" t="s">
        <v>407</v>
      </c>
      <c r="N814" s="1408"/>
      <c r="O814" s="1407">
        <v>126</v>
      </c>
      <c r="P814" s="1405" t="s">
        <v>695</v>
      </c>
      <c r="Q814" s="1405" t="s">
        <v>480</v>
      </c>
      <c r="R814" s="1409">
        <v>37270</v>
      </c>
      <c r="S814" s="1409">
        <v>16700</v>
      </c>
      <c r="T814" s="1409">
        <v>1208</v>
      </c>
      <c r="U814" s="1407">
        <v>13762</v>
      </c>
      <c r="V814" s="1405" t="s">
        <v>696</v>
      </c>
      <c r="W814" s="1405" t="s">
        <v>733</v>
      </c>
      <c r="X814" s="1405" t="s">
        <v>734</v>
      </c>
      <c r="Y814" s="1405" t="s">
        <v>407</v>
      </c>
      <c r="Z814" s="1404">
        <v>1</v>
      </c>
      <c r="AA814" s="1404">
        <v>0</v>
      </c>
      <c r="AB814" s="1408"/>
      <c r="AC814" s="1408"/>
      <c r="AD814" s="1408"/>
      <c r="AE814" s="1408"/>
      <c r="AF814" s="1408"/>
      <c r="AG814" s="1408"/>
      <c r="AH814" s="1408"/>
      <c r="AI814" s="1406">
        <v>0</v>
      </c>
      <c r="AJ814" s="1408"/>
      <c r="AK814" s="1408"/>
      <c r="AL814" s="1408"/>
      <c r="AM814" s="1408"/>
      <c r="AN814" s="1408"/>
      <c r="AO814" s="1408"/>
      <c r="AP814" s="1408"/>
      <c r="AQ814" s="1406">
        <v>6820</v>
      </c>
      <c r="AR814" s="1404" t="s">
        <v>407</v>
      </c>
      <c r="AS814" s="1406">
        <v>18.684931506849313</v>
      </c>
      <c r="AT814" s="1406">
        <v>0.18298899919506306</v>
      </c>
      <c r="AU814" s="1406">
        <v>5.0133972382209054E-4</v>
      </c>
      <c r="AV814" s="1406">
        <v>8.9972573787043625E-2</v>
      </c>
      <c r="AW814" s="1406">
        <v>2.4650020215628393E-4</v>
      </c>
      <c r="AX814" s="1405" t="s">
        <v>407</v>
      </c>
      <c r="AY814" s="1404">
        <v>0</v>
      </c>
      <c r="AZ814" s="1405" t="s">
        <v>407</v>
      </c>
      <c r="BA814" s="1405" t="s">
        <v>407</v>
      </c>
      <c r="BB814" s="1408"/>
      <c r="BC814" s="1408"/>
      <c r="BD814" s="1404">
        <v>0</v>
      </c>
      <c r="BE814" s="1405" t="s">
        <v>407</v>
      </c>
      <c r="BF814" s="1405" t="s">
        <v>407</v>
      </c>
      <c r="BG814" s="1404">
        <v>0</v>
      </c>
      <c r="BH814" s="1405" t="s">
        <v>407</v>
      </c>
      <c r="BI814" s="1405" t="s">
        <v>407</v>
      </c>
      <c r="BJ814" s="1404">
        <v>0</v>
      </c>
      <c r="BK814" s="1404">
        <v>0</v>
      </c>
      <c r="BL814" s="1404">
        <v>0</v>
      </c>
      <c r="BM814" s="1404">
        <v>0</v>
      </c>
      <c r="BN814" s="1408"/>
      <c r="BO814" s="1404">
        <v>0</v>
      </c>
      <c r="BP814" s="1405" t="s">
        <v>407</v>
      </c>
      <c r="BQ814" s="1405" t="s">
        <v>407</v>
      </c>
      <c r="BR814" s="1404">
        <v>1</v>
      </c>
      <c r="BS814" s="1405" t="s">
        <v>751</v>
      </c>
      <c r="BT814" s="1405" t="s">
        <v>407</v>
      </c>
      <c r="BU814" s="1405" t="s">
        <v>407</v>
      </c>
      <c r="BV814" s="1405" t="s">
        <v>1144</v>
      </c>
      <c r="BW814" s="1404">
        <v>0</v>
      </c>
      <c r="BX814" s="1405" t="s">
        <v>407</v>
      </c>
      <c r="BY814" s="1405" t="s">
        <v>407</v>
      </c>
      <c r="BZ814" s="1405" t="s">
        <v>407</v>
      </c>
      <c r="CA814" s="1404">
        <v>0</v>
      </c>
      <c r="CB814" s="1405" t="s">
        <v>407</v>
      </c>
      <c r="CC814" s="1405" t="s">
        <v>677</v>
      </c>
      <c r="CD814" s="1404" t="b">
        <v>0</v>
      </c>
      <c r="CE814" s="1404" t="b">
        <v>0</v>
      </c>
      <c r="CF814" s="1404" t="b">
        <v>0</v>
      </c>
      <c r="CG814" s="1404" t="b">
        <v>0</v>
      </c>
      <c r="CH814" s="1404" t="b">
        <v>0</v>
      </c>
      <c r="CI814" s="1404" t="b">
        <v>0</v>
      </c>
      <c r="CJ814" s="1404" t="b">
        <v>1</v>
      </c>
      <c r="CK814" s="1404" t="b">
        <v>0</v>
      </c>
      <c r="CL814" s="1404" t="b">
        <v>0</v>
      </c>
      <c r="CM814" s="1405" t="s">
        <v>698</v>
      </c>
      <c r="CN814" s="1408"/>
      <c r="CO814" s="1408"/>
      <c r="CP814" s="1408"/>
      <c r="CQ814" s="1404">
        <v>1</v>
      </c>
      <c r="CR814" s="1408"/>
      <c r="CS814" s="1404">
        <v>1</v>
      </c>
      <c r="CT814" s="1405" t="s">
        <v>407</v>
      </c>
      <c r="CU814" s="1408"/>
    </row>
    <row r="815" spans="1:99" hidden="1" x14ac:dyDescent="0.2">
      <c r="A815" s="1404">
        <v>2024</v>
      </c>
      <c r="B815" s="1405" t="s">
        <v>189</v>
      </c>
      <c r="C815" s="1405" t="s">
        <v>1161</v>
      </c>
      <c r="D815" s="1406">
        <v>1</v>
      </c>
      <c r="E815" s="1406">
        <v>0</v>
      </c>
      <c r="F815" s="1405" t="s">
        <v>236</v>
      </c>
      <c r="G815" s="1407" t="s">
        <v>731</v>
      </c>
      <c r="H815" s="1405" t="s">
        <v>407</v>
      </c>
      <c r="I815" s="1405" t="s">
        <v>694</v>
      </c>
      <c r="J815" s="1405" t="s">
        <v>342</v>
      </c>
      <c r="K815" s="1405" t="s">
        <v>1162</v>
      </c>
      <c r="L815" s="1405" t="s">
        <v>407</v>
      </c>
      <c r="M815" s="1405" t="s">
        <v>407</v>
      </c>
      <c r="N815" s="1408"/>
      <c r="O815" s="1407">
        <v>126</v>
      </c>
      <c r="P815" s="1405" t="s">
        <v>695</v>
      </c>
      <c r="Q815" s="1405" t="s">
        <v>483</v>
      </c>
      <c r="R815" s="1409">
        <v>10428</v>
      </c>
      <c r="S815" s="1409">
        <v>4889</v>
      </c>
      <c r="T815" s="1409">
        <v>325</v>
      </c>
      <c r="U815" s="1407">
        <v>13762</v>
      </c>
      <c r="V815" s="1405" t="s">
        <v>696</v>
      </c>
      <c r="W815" s="1405" t="s">
        <v>733</v>
      </c>
      <c r="X815" s="1405" t="s">
        <v>734</v>
      </c>
      <c r="Y815" s="1405" t="s">
        <v>407</v>
      </c>
      <c r="Z815" s="1404">
        <v>1</v>
      </c>
      <c r="AA815" s="1404">
        <v>0</v>
      </c>
      <c r="AB815" s="1408"/>
      <c r="AC815" s="1408"/>
      <c r="AD815" s="1408"/>
      <c r="AE815" s="1408"/>
      <c r="AF815" s="1408"/>
      <c r="AG815" s="1408"/>
      <c r="AH815" s="1408"/>
      <c r="AI815" s="1406">
        <v>0</v>
      </c>
      <c r="AJ815" s="1408"/>
      <c r="AK815" s="1408"/>
      <c r="AL815" s="1408"/>
      <c r="AM815" s="1408"/>
      <c r="AN815" s="1408"/>
      <c r="AO815" s="1408"/>
      <c r="AP815" s="1408"/>
      <c r="AQ815" s="1406">
        <v>61000</v>
      </c>
      <c r="AR815" s="1404" t="s">
        <v>407</v>
      </c>
      <c r="AS815" s="1406">
        <v>167.12328767123287</v>
      </c>
      <c r="AT815" s="1406">
        <v>5.8496355964710398</v>
      </c>
      <c r="AU815" s="1406">
        <v>1.6026398894441206E-2</v>
      </c>
      <c r="AV815" s="1406">
        <v>7.099388030710721E-2</v>
      </c>
      <c r="AW815" s="1406">
        <v>1.9450378166330744E-4</v>
      </c>
      <c r="AX815" s="1405" t="s">
        <v>407</v>
      </c>
      <c r="AY815" s="1404">
        <v>0</v>
      </c>
      <c r="AZ815" s="1405" t="s">
        <v>407</v>
      </c>
      <c r="BA815" s="1405" t="s">
        <v>407</v>
      </c>
      <c r="BB815" s="1408"/>
      <c r="BC815" s="1408"/>
      <c r="BD815" s="1404">
        <v>0</v>
      </c>
      <c r="BE815" s="1405" t="s">
        <v>407</v>
      </c>
      <c r="BF815" s="1405" t="s">
        <v>407</v>
      </c>
      <c r="BG815" s="1404">
        <v>0</v>
      </c>
      <c r="BH815" s="1405" t="s">
        <v>407</v>
      </c>
      <c r="BI815" s="1405" t="s">
        <v>407</v>
      </c>
      <c r="BJ815" s="1404">
        <v>0</v>
      </c>
      <c r="BK815" s="1404">
        <v>0</v>
      </c>
      <c r="BL815" s="1404">
        <v>0</v>
      </c>
      <c r="BM815" s="1404">
        <v>0</v>
      </c>
      <c r="BN815" s="1408"/>
      <c r="BO815" s="1404">
        <v>0</v>
      </c>
      <c r="BP815" s="1405" t="s">
        <v>407</v>
      </c>
      <c r="BQ815" s="1405" t="s">
        <v>407</v>
      </c>
      <c r="BR815" s="1404">
        <v>1</v>
      </c>
      <c r="BS815" s="1405" t="s">
        <v>808</v>
      </c>
      <c r="BT815" s="1405" t="s">
        <v>407</v>
      </c>
      <c r="BU815" s="1405" t="s">
        <v>407</v>
      </c>
      <c r="BV815" s="1405" t="s">
        <v>846</v>
      </c>
      <c r="BW815" s="1404">
        <v>0</v>
      </c>
      <c r="BX815" s="1405" t="s">
        <v>407</v>
      </c>
      <c r="BY815" s="1405" t="s">
        <v>407</v>
      </c>
      <c r="BZ815" s="1405" t="s">
        <v>407</v>
      </c>
      <c r="CA815" s="1404">
        <v>0</v>
      </c>
      <c r="CB815" s="1405" t="s">
        <v>407</v>
      </c>
      <c r="CC815" s="1405" t="s">
        <v>677</v>
      </c>
      <c r="CD815" s="1404" t="b">
        <v>0</v>
      </c>
      <c r="CE815" s="1404" t="b">
        <v>0</v>
      </c>
      <c r="CF815" s="1404" t="b">
        <v>0</v>
      </c>
      <c r="CG815" s="1404" t="b">
        <v>0</v>
      </c>
      <c r="CH815" s="1404" t="b">
        <v>0</v>
      </c>
      <c r="CI815" s="1404" t="b">
        <v>0</v>
      </c>
      <c r="CJ815" s="1404" t="b">
        <v>1</v>
      </c>
      <c r="CK815" s="1404" t="b">
        <v>0</v>
      </c>
      <c r="CL815" s="1404" t="b">
        <v>0</v>
      </c>
      <c r="CM815" s="1405" t="s">
        <v>698</v>
      </c>
      <c r="CN815" s="1408"/>
      <c r="CO815" s="1408"/>
      <c r="CP815" s="1408"/>
      <c r="CQ815" s="1404">
        <v>1</v>
      </c>
      <c r="CR815" s="1408"/>
      <c r="CS815" s="1404">
        <v>1</v>
      </c>
      <c r="CT815" s="1405" t="s">
        <v>407</v>
      </c>
      <c r="CU815" s="1408"/>
    </row>
    <row r="816" spans="1:99" hidden="1" x14ac:dyDescent="0.2">
      <c r="A816" s="1404">
        <v>2024</v>
      </c>
      <c r="B816" s="1405" t="s">
        <v>179</v>
      </c>
      <c r="C816" s="1405" t="s">
        <v>1183</v>
      </c>
      <c r="D816" s="1406">
        <v>1</v>
      </c>
      <c r="E816" s="1406">
        <v>0</v>
      </c>
      <c r="F816" s="1405" t="s">
        <v>236</v>
      </c>
      <c r="G816" s="1407" t="s">
        <v>731</v>
      </c>
      <c r="H816" s="1405" t="s">
        <v>407</v>
      </c>
      <c r="I816" s="1405" t="s">
        <v>694</v>
      </c>
      <c r="J816" s="1405" t="s">
        <v>303</v>
      </c>
      <c r="K816" s="1405" t="s">
        <v>1184</v>
      </c>
      <c r="L816" s="1405" t="s">
        <v>407</v>
      </c>
      <c r="M816" s="1405" t="s">
        <v>407</v>
      </c>
      <c r="N816" s="1408"/>
      <c r="O816" s="1407">
        <v>126</v>
      </c>
      <c r="P816" s="1405" t="s">
        <v>695</v>
      </c>
      <c r="Q816" s="1405" t="s">
        <v>474</v>
      </c>
      <c r="R816" s="1409">
        <v>2690</v>
      </c>
      <c r="S816" s="1409">
        <v>1493</v>
      </c>
      <c r="T816" s="1409">
        <v>114</v>
      </c>
      <c r="U816" s="1407">
        <v>13762</v>
      </c>
      <c r="V816" s="1405" t="s">
        <v>696</v>
      </c>
      <c r="W816" s="1405" t="s">
        <v>733</v>
      </c>
      <c r="X816" s="1405" t="s">
        <v>734</v>
      </c>
      <c r="Y816" s="1405" t="s">
        <v>407</v>
      </c>
      <c r="Z816" s="1404">
        <v>1</v>
      </c>
      <c r="AA816" s="1404">
        <v>0</v>
      </c>
      <c r="AB816" s="1408"/>
      <c r="AC816" s="1408"/>
      <c r="AD816" s="1408"/>
      <c r="AE816" s="1408"/>
      <c r="AF816" s="1408"/>
      <c r="AG816" s="1408"/>
      <c r="AH816" s="1408"/>
      <c r="AI816" s="1406">
        <v>0</v>
      </c>
      <c r="AJ816" s="1408"/>
      <c r="AK816" s="1408"/>
      <c r="AL816" s="1408"/>
      <c r="AM816" s="1408"/>
      <c r="AN816" s="1408"/>
      <c r="AO816" s="1408"/>
      <c r="AP816" s="1408"/>
      <c r="AQ816" s="1406">
        <v>5560</v>
      </c>
      <c r="AR816" s="1404" t="s">
        <v>407</v>
      </c>
      <c r="AS816" s="1406">
        <v>15.232876712328768</v>
      </c>
      <c r="AT816" s="1406">
        <v>2.0669144981412639</v>
      </c>
      <c r="AU816" s="1406">
        <v>5.662779446962367E-3</v>
      </c>
      <c r="AV816" s="1406">
        <v>7.8407724908343329E-2</v>
      </c>
      <c r="AW816" s="1406">
        <v>2.1481568468039269E-4</v>
      </c>
      <c r="AX816" s="1405" t="s">
        <v>407</v>
      </c>
      <c r="AY816" s="1404">
        <v>0</v>
      </c>
      <c r="AZ816" s="1405" t="s">
        <v>407</v>
      </c>
      <c r="BA816" s="1405" t="s">
        <v>407</v>
      </c>
      <c r="BB816" s="1408"/>
      <c r="BC816" s="1408"/>
      <c r="BD816" s="1404">
        <v>0</v>
      </c>
      <c r="BE816" s="1405" t="s">
        <v>407</v>
      </c>
      <c r="BF816" s="1405" t="s">
        <v>407</v>
      </c>
      <c r="BG816" s="1404">
        <v>0</v>
      </c>
      <c r="BH816" s="1405" t="s">
        <v>407</v>
      </c>
      <c r="BI816" s="1405" t="s">
        <v>407</v>
      </c>
      <c r="BJ816" s="1404">
        <v>0</v>
      </c>
      <c r="BK816" s="1404">
        <v>0</v>
      </c>
      <c r="BL816" s="1404">
        <v>0</v>
      </c>
      <c r="BM816" s="1404">
        <v>0</v>
      </c>
      <c r="BN816" s="1408"/>
      <c r="BO816" s="1404">
        <v>0</v>
      </c>
      <c r="BP816" s="1405" t="s">
        <v>407</v>
      </c>
      <c r="BQ816" s="1405" t="s">
        <v>407</v>
      </c>
      <c r="BR816" s="1404">
        <v>1</v>
      </c>
      <c r="BS816" s="1405" t="s">
        <v>713</v>
      </c>
      <c r="BT816" s="1405" t="s">
        <v>407</v>
      </c>
      <c r="BU816" s="1405" t="s">
        <v>407</v>
      </c>
      <c r="BV816" s="1405" t="s">
        <v>1044</v>
      </c>
      <c r="BW816" s="1404">
        <v>0</v>
      </c>
      <c r="BX816" s="1405" t="s">
        <v>407</v>
      </c>
      <c r="BY816" s="1405" t="s">
        <v>407</v>
      </c>
      <c r="BZ816" s="1405" t="s">
        <v>407</v>
      </c>
      <c r="CA816" s="1404">
        <v>0</v>
      </c>
      <c r="CB816" s="1405" t="s">
        <v>407</v>
      </c>
      <c r="CC816" s="1405" t="s">
        <v>677</v>
      </c>
      <c r="CD816" s="1404" t="b">
        <v>0</v>
      </c>
      <c r="CE816" s="1404" t="b">
        <v>0</v>
      </c>
      <c r="CF816" s="1404" t="b">
        <v>0</v>
      </c>
      <c r="CG816" s="1404" t="b">
        <v>0</v>
      </c>
      <c r="CH816" s="1404" t="b">
        <v>0</v>
      </c>
      <c r="CI816" s="1404" t="b">
        <v>0</v>
      </c>
      <c r="CJ816" s="1404" t="b">
        <v>1</v>
      </c>
      <c r="CK816" s="1404" t="b">
        <v>0</v>
      </c>
      <c r="CL816" s="1404" t="b">
        <v>0</v>
      </c>
      <c r="CM816" s="1405" t="s">
        <v>698</v>
      </c>
      <c r="CN816" s="1408"/>
      <c r="CO816" s="1408"/>
      <c r="CP816" s="1408"/>
      <c r="CQ816" s="1404">
        <v>1</v>
      </c>
      <c r="CR816" s="1404">
        <v>0</v>
      </c>
      <c r="CS816" s="1404">
        <v>1</v>
      </c>
      <c r="CT816" s="1405" t="s">
        <v>407</v>
      </c>
      <c r="CU816" s="1408"/>
    </row>
    <row r="817" spans="1:99" hidden="1" x14ac:dyDescent="0.2">
      <c r="A817" s="1404">
        <v>2024</v>
      </c>
      <c r="B817" s="1405" t="s">
        <v>187</v>
      </c>
      <c r="C817" s="1405" t="s">
        <v>1089</v>
      </c>
      <c r="D817" s="1406">
        <v>1</v>
      </c>
      <c r="E817" s="1406">
        <v>0</v>
      </c>
      <c r="F817" s="1405" t="s">
        <v>236</v>
      </c>
      <c r="G817" s="1407" t="s">
        <v>731</v>
      </c>
      <c r="H817" s="1405" t="s">
        <v>407</v>
      </c>
      <c r="I817" s="1405" t="s">
        <v>694</v>
      </c>
      <c r="J817" s="1405" t="s">
        <v>335</v>
      </c>
      <c r="K817" s="1405" t="s">
        <v>1090</v>
      </c>
      <c r="L817" s="1405" t="s">
        <v>407</v>
      </c>
      <c r="M817" s="1405" t="s">
        <v>407</v>
      </c>
      <c r="N817" s="1408"/>
      <c r="O817" s="1407">
        <v>126</v>
      </c>
      <c r="P817" s="1405" t="s">
        <v>695</v>
      </c>
      <c r="Q817" s="1405" t="s">
        <v>481</v>
      </c>
      <c r="R817" s="1409">
        <v>62845</v>
      </c>
      <c r="S817" s="1409">
        <v>28102</v>
      </c>
      <c r="T817" s="1409">
        <v>5118</v>
      </c>
      <c r="U817" s="1407">
        <v>13762</v>
      </c>
      <c r="V817" s="1405" t="s">
        <v>696</v>
      </c>
      <c r="W817" s="1405" t="s">
        <v>733</v>
      </c>
      <c r="X817" s="1405" t="s">
        <v>734</v>
      </c>
      <c r="Y817" s="1405" t="s">
        <v>407</v>
      </c>
      <c r="Z817" s="1404">
        <v>1</v>
      </c>
      <c r="AA817" s="1404">
        <v>0</v>
      </c>
      <c r="AB817" s="1408"/>
      <c r="AC817" s="1408"/>
      <c r="AD817" s="1408"/>
      <c r="AE817" s="1408"/>
      <c r="AF817" s="1408"/>
      <c r="AG817" s="1406">
        <v>0</v>
      </c>
      <c r="AH817" s="1408"/>
      <c r="AI817" s="1406">
        <v>0</v>
      </c>
      <c r="AJ817" s="1408"/>
      <c r="AK817" s="1408"/>
      <c r="AL817" s="1408"/>
      <c r="AM817" s="1408"/>
      <c r="AN817" s="1408"/>
      <c r="AO817" s="1406">
        <v>20740</v>
      </c>
      <c r="AP817" s="1408"/>
      <c r="AQ817" s="1406">
        <v>20740</v>
      </c>
      <c r="AR817" s="1404" t="s">
        <v>407</v>
      </c>
      <c r="AS817" s="1406">
        <v>56.821917808219176</v>
      </c>
      <c r="AT817" s="1406">
        <v>0.33001829898957752</v>
      </c>
      <c r="AU817" s="1406">
        <v>9.0415972325911653E-4</v>
      </c>
      <c r="AV817" s="1406">
        <v>3.8259894259540073E-2</v>
      </c>
      <c r="AW817" s="1406">
        <v>1.0482162810832897E-4</v>
      </c>
      <c r="AX817" s="1405" t="s">
        <v>407</v>
      </c>
      <c r="AY817" s="1404">
        <v>1</v>
      </c>
      <c r="AZ817" s="1405" t="s">
        <v>801</v>
      </c>
      <c r="BA817" s="1405" t="s">
        <v>407</v>
      </c>
      <c r="BB817" s="1408"/>
      <c r="BC817" s="1408"/>
      <c r="BD817" s="1404">
        <v>0</v>
      </c>
      <c r="BE817" s="1405" t="s">
        <v>407</v>
      </c>
      <c r="BF817" s="1405" t="s">
        <v>407</v>
      </c>
      <c r="BG817" s="1404">
        <v>0</v>
      </c>
      <c r="BH817" s="1405" t="s">
        <v>407</v>
      </c>
      <c r="BI817" s="1405" t="s">
        <v>407</v>
      </c>
      <c r="BJ817" s="1404">
        <v>0</v>
      </c>
      <c r="BK817" s="1404">
        <v>0</v>
      </c>
      <c r="BL817" s="1404">
        <v>0</v>
      </c>
      <c r="BM817" s="1404">
        <v>0</v>
      </c>
      <c r="BN817" s="1408"/>
      <c r="BO817" s="1404">
        <v>0</v>
      </c>
      <c r="BP817" s="1405" t="s">
        <v>407</v>
      </c>
      <c r="BQ817" s="1405" t="s">
        <v>407</v>
      </c>
      <c r="BR817" s="1404">
        <v>0</v>
      </c>
      <c r="BS817" s="1405" t="s">
        <v>407</v>
      </c>
      <c r="BT817" s="1405" t="s">
        <v>407</v>
      </c>
      <c r="BU817" s="1405" t="s">
        <v>407</v>
      </c>
      <c r="BV817" s="1405" t="s">
        <v>407</v>
      </c>
      <c r="BW817" s="1404">
        <v>0</v>
      </c>
      <c r="BX817" s="1405" t="s">
        <v>407</v>
      </c>
      <c r="BY817" s="1405" t="s">
        <v>407</v>
      </c>
      <c r="BZ817" s="1405" t="s">
        <v>407</v>
      </c>
      <c r="CA817" s="1404">
        <v>0</v>
      </c>
      <c r="CB817" s="1405" t="s">
        <v>407</v>
      </c>
      <c r="CC817" s="1405" t="s">
        <v>677</v>
      </c>
      <c r="CD817" s="1404" t="b">
        <v>0</v>
      </c>
      <c r="CE817" s="1404" t="b">
        <v>0</v>
      </c>
      <c r="CF817" s="1404" t="b">
        <v>0</v>
      </c>
      <c r="CG817" s="1404" t="b">
        <v>0</v>
      </c>
      <c r="CH817" s="1404" t="b">
        <v>0</v>
      </c>
      <c r="CI817" s="1404" t="b">
        <v>0</v>
      </c>
      <c r="CJ817" s="1404" t="b">
        <v>1</v>
      </c>
      <c r="CK817" s="1404" t="b">
        <v>0</v>
      </c>
      <c r="CL817" s="1404" t="b">
        <v>0</v>
      </c>
      <c r="CM817" s="1405" t="s">
        <v>750</v>
      </c>
      <c r="CN817" s="1408"/>
      <c r="CO817" s="1408"/>
      <c r="CP817" s="1408"/>
      <c r="CQ817" s="1404">
        <v>1</v>
      </c>
      <c r="CR817" s="1408"/>
      <c r="CS817" s="1404">
        <v>1</v>
      </c>
      <c r="CT817" s="1405" t="s">
        <v>407</v>
      </c>
      <c r="CU817" s="1408"/>
    </row>
    <row r="818" spans="1:99" hidden="1" x14ac:dyDescent="0.2">
      <c r="A818" s="1404">
        <v>2024</v>
      </c>
      <c r="B818" s="1405" t="s">
        <v>181</v>
      </c>
      <c r="C818" s="1405" t="s">
        <v>476</v>
      </c>
      <c r="D818" s="1406">
        <v>1</v>
      </c>
      <c r="E818" s="1406">
        <v>0</v>
      </c>
      <c r="F818" s="1405" t="s">
        <v>236</v>
      </c>
      <c r="G818" s="1407" t="s">
        <v>731</v>
      </c>
      <c r="H818" s="1405" t="s">
        <v>407</v>
      </c>
      <c r="I818" s="1405" t="s">
        <v>694</v>
      </c>
      <c r="J818" s="1405" t="s">
        <v>312</v>
      </c>
      <c r="K818" s="1405" t="s">
        <v>779</v>
      </c>
      <c r="L818" s="1405" t="s">
        <v>407</v>
      </c>
      <c r="M818" s="1405" t="s">
        <v>407</v>
      </c>
      <c r="N818" s="1408"/>
      <c r="O818" s="1407">
        <v>126</v>
      </c>
      <c r="P818" s="1405" t="s">
        <v>695</v>
      </c>
      <c r="Q818" s="1405" t="s">
        <v>476</v>
      </c>
      <c r="R818" s="1409">
        <v>71062</v>
      </c>
      <c r="S818" s="1409">
        <v>36428</v>
      </c>
      <c r="T818" s="1409">
        <v>4712</v>
      </c>
      <c r="U818" s="1407">
        <v>13762</v>
      </c>
      <c r="V818" s="1405" t="s">
        <v>696</v>
      </c>
      <c r="W818" s="1405" t="s">
        <v>733</v>
      </c>
      <c r="X818" s="1405" t="s">
        <v>734</v>
      </c>
      <c r="Y818" s="1405" t="s">
        <v>407</v>
      </c>
      <c r="Z818" s="1404">
        <v>1</v>
      </c>
      <c r="AA818" s="1404">
        <v>0</v>
      </c>
      <c r="AB818" s="1408"/>
      <c r="AC818" s="1408"/>
      <c r="AD818" s="1408"/>
      <c r="AE818" s="1408"/>
      <c r="AF818" s="1408"/>
      <c r="AG818" s="1406">
        <v>0</v>
      </c>
      <c r="AH818" s="1408"/>
      <c r="AI818" s="1406">
        <v>0</v>
      </c>
      <c r="AJ818" s="1408"/>
      <c r="AK818" s="1408"/>
      <c r="AL818" s="1408"/>
      <c r="AM818" s="1408"/>
      <c r="AN818" s="1408"/>
      <c r="AO818" s="1406">
        <v>0</v>
      </c>
      <c r="AP818" s="1408"/>
      <c r="AQ818" s="1406">
        <v>930960</v>
      </c>
      <c r="AR818" s="1404" t="s">
        <v>407</v>
      </c>
      <c r="AS818" s="1406">
        <v>2550.5753424657532</v>
      </c>
      <c r="AT818" s="1406">
        <v>13.100672652050322</v>
      </c>
      <c r="AU818" s="1406">
        <v>3.5892253841233762E-2</v>
      </c>
      <c r="AV818" s="1406">
        <v>2.6327914236076779</v>
      </c>
      <c r="AW818" s="1406">
        <v>7.2131271879662413E-3</v>
      </c>
      <c r="AX818" s="1405" t="s">
        <v>407</v>
      </c>
      <c r="AY818" s="1404">
        <v>1</v>
      </c>
      <c r="AZ818" s="1405" t="s">
        <v>749</v>
      </c>
      <c r="BA818" s="1405" t="s">
        <v>407</v>
      </c>
      <c r="BB818" s="1408"/>
      <c r="BC818" s="1408"/>
      <c r="BD818" s="1404">
        <v>0</v>
      </c>
      <c r="BE818" s="1405" t="s">
        <v>407</v>
      </c>
      <c r="BF818" s="1405" t="s">
        <v>407</v>
      </c>
      <c r="BG818" s="1404">
        <v>0</v>
      </c>
      <c r="BH818" s="1405" t="s">
        <v>407</v>
      </c>
      <c r="BI818" s="1405" t="s">
        <v>407</v>
      </c>
      <c r="BJ818" s="1404">
        <v>0</v>
      </c>
      <c r="BK818" s="1404">
        <v>0</v>
      </c>
      <c r="BL818" s="1404">
        <v>0</v>
      </c>
      <c r="BM818" s="1404">
        <v>0</v>
      </c>
      <c r="BN818" s="1408"/>
      <c r="BO818" s="1404">
        <v>0</v>
      </c>
      <c r="BP818" s="1405" t="s">
        <v>407</v>
      </c>
      <c r="BQ818" s="1405" t="s">
        <v>407</v>
      </c>
      <c r="BR818" s="1404">
        <v>0</v>
      </c>
      <c r="BS818" s="1405" t="s">
        <v>407</v>
      </c>
      <c r="BT818" s="1405" t="s">
        <v>407</v>
      </c>
      <c r="BU818" s="1405" t="s">
        <v>407</v>
      </c>
      <c r="BV818" s="1405" t="s">
        <v>407</v>
      </c>
      <c r="BW818" s="1404">
        <v>0</v>
      </c>
      <c r="BX818" s="1405" t="s">
        <v>407</v>
      </c>
      <c r="BY818" s="1405" t="s">
        <v>407</v>
      </c>
      <c r="BZ818" s="1405" t="s">
        <v>407</v>
      </c>
      <c r="CA818" s="1404">
        <v>0</v>
      </c>
      <c r="CB818" s="1405" t="s">
        <v>407</v>
      </c>
      <c r="CC818" s="1405" t="s">
        <v>677</v>
      </c>
      <c r="CD818" s="1404" t="b">
        <v>0</v>
      </c>
      <c r="CE818" s="1404" t="b">
        <v>0</v>
      </c>
      <c r="CF818" s="1404" t="b">
        <v>0</v>
      </c>
      <c r="CG818" s="1404" t="b">
        <v>0</v>
      </c>
      <c r="CH818" s="1404" t="b">
        <v>0</v>
      </c>
      <c r="CI818" s="1404" t="b">
        <v>0</v>
      </c>
      <c r="CJ818" s="1404" t="b">
        <v>1</v>
      </c>
      <c r="CK818" s="1404" t="b">
        <v>0</v>
      </c>
      <c r="CL818" s="1404" t="b">
        <v>0</v>
      </c>
      <c r="CM818" s="1405" t="s">
        <v>750</v>
      </c>
      <c r="CN818" s="1408"/>
      <c r="CO818" s="1408"/>
      <c r="CP818" s="1408"/>
      <c r="CQ818" s="1404">
        <v>1</v>
      </c>
      <c r="CR818" s="1408"/>
      <c r="CS818" s="1404">
        <v>1</v>
      </c>
      <c r="CT818" s="1405" t="s">
        <v>407</v>
      </c>
      <c r="CU818" s="1408"/>
    </row>
    <row r="819" spans="1:99" hidden="1" x14ac:dyDescent="0.2">
      <c r="A819" s="1404">
        <v>2024</v>
      </c>
      <c r="B819" s="1405" t="s">
        <v>179</v>
      </c>
      <c r="C819" s="1405" t="s">
        <v>1068</v>
      </c>
      <c r="D819" s="1406">
        <v>1</v>
      </c>
      <c r="E819" s="1406">
        <v>0</v>
      </c>
      <c r="F819" s="1405" t="s">
        <v>236</v>
      </c>
      <c r="G819" s="1407" t="s">
        <v>731</v>
      </c>
      <c r="H819" s="1405" t="s">
        <v>407</v>
      </c>
      <c r="I819" s="1405" t="s">
        <v>694</v>
      </c>
      <c r="J819" s="1405" t="s">
        <v>303</v>
      </c>
      <c r="K819" s="1405" t="s">
        <v>953</v>
      </c>
      <c r="L819" s="1405" t="s">
        <v>407</v>
      </c>
      <c r="M819" s="1405" t="s">
        <v>407</v>
      </c>
      <c r="N819" s="1408"/>
      <c r="O819" s="1407">
        <v>126</v>
      </c>
      <c r="P819" s="1405" t="s">
        <v>695</v>
      </c>
      <c r="Q819" s="1405" t="s">
        <v>474</v>
      </c>
      <c r="R819" s="1409">
        <v>3442</v>
      </c>
      <c r="S819" s="1409">
        <v>1370</v>
      </c>
      <c r="T819" s="1409">
        <v>85</v>
      </c>
      <c r="U819" s="1407">
        <v>13762</v>
      </c>
      <c r="V819" s="1405" t="s">
        <v>696</v>
      </c>
      <c r="W819" s="1405" t="s">
        <v>733</v>
      </c>
      <c r="X819" s="1405" t="s">
        <v>734</v>
      </c>
      <c r="Y819" s="1405" t="s">
        <v>407</v>
      </c>
      <c r="Z819" s="1404">
        <v>1</v>
      </c>
      <c r="AA819" s="1404">
        <v>0</v>
      </c>
      <c r="AB819" s="1408"/>
      <c r="AC819" s="1408"/>
      <c r="AD819" s="1408"/>
      <c r="AE819" s="1408"/>
      <c r="AF819" s="1408"/>
      <c r="AG819" s="1406">
        <v>0</v>
      </c>
      <c r="AH819" s="1408"/>
      <c r="AI819" s="1406">
        <v>0</v>
      </c>
      <c r="AJ819" s="1408"/>
      <c r="AK819" s="1408"/>
      <c r="AL819" s="1408"/>
      <c r="AM819" s="1408"/>
      <c r="AN819" s="1408"/>
      <c r="AO819" s="1406">
        <v>2860</v>
      </c>
      <c r="AP819" s="1408"/>
      <c r="AQ819" s="1406">
        <v>2860</v>
      </c>
      <c r="AR819" s="1404" t="s">
        <v>407</v>
      </c>
      <c r="AS819" s="1406">
        <v>7.8356164383561646</v>
      </c>
      <c r="AT819" s="1406">
        <v>0.83091226031377108</v>
      </c>
      <c r="AU819" s="1406">
        <v>2.2764719460651264E-3</v>
      </c>
      <c r="AV819" s="1406">
        <v>7.8407724908343329E-2</v>
      </c>
      <c r="AW819" s="1406">
        <v>2.1481568468039269E-4</v>
      </c>
      <c r="AX819" s="1405" t="s">
        <v>407</v>
      </c>
      <c r="AY819" s="1404">
        <v>1</v>
      </c>
      <c r="AZ819" s="1405" t="s">
        <v>751</v>
      </c>
      <c r="BA819" s="1405" t="s">
        <v>407</v>
      </c>
      <c r="BB819" s="1408"/>
      <c r="BC819" s="1408"/>
      <c r="BD819" s="1404">
        <v>0</v>
      </c>
      <c r="BE819" s="1405" t="s">
        <v>407</v>
      </c>
      <c r="BF819" s="1405" t="s">
        <v>407</v>
      </c>
      <c r="BG819" s="1404">
        <v>0</v>
      </c>
      <c r="BH819" s="1405" t="s">
        <v>407</v>
      </c>
      <c r="BI819" s="1405" t="s">
        <v>407</v>
      </c>
      <c r="BJ819" s="1404">
        <v>0</v>
      </c>
      <c r="BK819" s="1404">
        <v>0</v>
      </c>
      <c r="BL819" s="1404">
        <v>0</v>
      </c>
      <c r="BM819" s="1404">
        <v>0</v>
      </c>
      <c r="BN819" s="1408"/>
      <c r="BO819" s="1404">
        <v>0</v>
      </c>
      <c r="BP819" s="1405" t="s">
        <v>407</v>
      </c>
      <c r="BQ819" s="1405" t="s">
        <v>407</v>
      </c>
      <c r="BR819" s="1404">
        <v>0</v>
      </c>
      <c r="BS819" s="1405" t="s">
        <v>407</v>
      </c>
      <c r="BT819" s="1405" t="s">
        <v>407</v>
      </c>
      <c r="BU819" s="1405" t="s">
        <v>407</v>
      </c>
      <c r="BV819" s="1405" t="s">
        <v>1170</v>
      </c>
      <c r="BW819" s="1404">
        <v>0</v>
      </c>
      <c r="BX819" s="1405" t="s">
        <v>407</v>
      </c>
      <c r="BY819" s="1405" t="s">
        <v>407</v>
      </c>
      <c r="BZ819" s="1405" t="s">
        <v>407</v>
      </c>
      <c r="CA819" s="1404">
        <v>0</v>
      </c>
      <c r="CB819" s="1405" t="s">
        <v>407</v>
      </c>
      <c r="CC819" s="1405" t="s">
        <v>677</v>
      </c>
      <c r="CD819" s="1404" t="b">
        <v>0</v>
      </c>
      <c r="CE819" s="1404" t="b">
        <v>0</v>
      </c>
      <c r="CF819" s="1404" t="b">
        <v>0</v>
      </c>
      <c r="CG819" s="1404" t="b">
        <v>0</v>
      </c>
      <c r="CH819" s="1404" t="b">
        <v>0</v>
      </c>
      <c r="CI819" s="1404" t="b">
        <v>0</v>
      </c>
      <c r="CJ819" s="1404" t="b">
        <v>1</v>
      </c>
      <c r="CK819" s="1404" t="b">
        <v>0</v>
      </c>
      <c r="CL819" s="1404" t="b">
        <v>0</v>
      </c>
      <c r="CM819" s="1405" t="s">
        <v>750</v>
      </c>
      <c r="CN819" s="1408"/>
      <c r="CO819" s="1408"/>
      <c r="CP819" s="1408"/>
      <c r="CQ819" s="1404">
        <v>1</v>
      </c>
      <c r="CR819" s="1408"/>
      <c r="CS819" s="1404">
        <v>1</v>
      </c>
      <c r="CT819" s="1405" t="s">
        <v>407</v>
      </c>
      <c r="CU819" s="1408"/>
    </row>
    <row r="820" spans="1:99" hidden="1" x14ac:dyDescent="0.2">
      <c r="A820" s="1404">
        <v>2024</v>
      </c>
      <c r="B820" s="1405" t="s">
        <v>181</v>
      </c>
      <c r="C820" s="1405" t="s">
        <v>1091</v>
      </c>
      <c r="D820" s="1406">
        <v>1</v>
      </c>
      <c r="E820" s="1406">
        <v>0</v>
      </c>
      <c r="F820" s="1405" t="s">
        <v>236</v>
      </c>
      <c r="G820" s="1407" t="s">
        <v>731</v>
      </c>
      <c r="H820" s="1405" t="s">
        <v>407</v>
      </c>
      <c r="I820" s="1405" t="s">
        <v>694</v>
      </c>
      <c r="J820" s="1405" t="s">
        <v>312</v>
      </c>
      <c r="K820" s="1405" t="s">
        <v>715</v>
      </c>
      <c r="L820" s="1405" t="s">
        <v>407</v>
      </c>
      <c r="M820" s="1405" t="s">
        <v>407</v>
      </c>
      <c r="N820" s="1408"/>
      <c r="O820" s="1407">
        <v>126</v>
      </c>
      <c r="P820" s="1405" t="s">
        <v>695</v>
      </c>
      <c r="Q820" s="1405" t="s">
        <v>476</v>
      </c>
      <c r="R820" s="1409">
        <v>6208</v>
      </c>
      <c r="S820" s="1409">
        <v>3326</v>
      </c>
      <c r="T820" s="1409">
        <v>248</v>
      </c>
      <c r="U820" s="1407">
        <v>13762</v>
      </c>
      <c r="V820" s="1405" t="s">
        <v>696</v>
      </c>
      <c r="W820" s="1405" t="s">
        <v>733</v>
      </c>
      <c r="X820" s="1405" t="s">
        <v>734</v>
      </c>
      <c r="Y820" s="1405" t="s">
        <v>407</v>
      </c>
      <c r="Z820" s="1404">
        <v>1</v>
      </c>
      <c r="AA820" s="1404">
        <v>0</v>
      </c>
      <c r="AB820" s="1408"/>
      <c r="AC820" s="1408"/>
      <c r="AD820" s="1408"/>
      <c r="AE820" s="1408"/>
      <c r="AF820" s="1408"/>
      <c r="AG820" s="1408"/>
      <c r="AH820" s="1408"/>
      <c r="AI820" s="1406">
        <v>0</v>
      </c>
      <c r="AJ820" s="1408"/>
      <c r="AK820" s="1408"/>
      <c r="AL820" s="1408"/>
      <c r="AM820" s="1408"/>
      <c r="AN820" s="1408"/>
      <c r="AO820" s="1408"/>
      <c r="AP820" s="1408"/>
      <c r="AQ820" s="1406">
        <v>400</v>
      </c>
      <c r="AR820" s="1404" t="s">
        <v>407</v>
      </c>
      <c r="AS820" s="1406">
        <v>1.095890410958904</v>
      </c>
      <c r="AT820" s="1406">
        <v>6.4432989690721643E-2</v>
      </c>
      <c r="AU820" s="1406">
        <v>1.7652873887868942E-4</v>
      </c>
      <c r="AV820" s="1406">
        <v>2.6327914236076779</v>
      </c>
      <c r="AW820" s="1406">
        <v>7.2131271879662413E-3</v>
      </c>
      <c r="AX820" s="1405" t="s">
        <v>407</v>
      </c>
      <c r="AY820" s="1404">
        <v>0</v>
      </c>
      <c r="AZ820" s="1405" t="s">
        <v>407</v>
      </c>
      <c r="BA820" s="1405" t="s">
        <v>407</v>
      </c>
      <c r="BB820" s="1408"/>
      <c r="BC820" s="1408"/>
      <c r="BD820" s="1404">
        <v>0</v>
      </c>
      <c r="BE820" s="1405" t="s">
        <v>407</v>
      </c>
      <c r="BF820" s="1405" t="s">
        <v>407</v>
      </c>
      <c r="BG820" s="1404">
        <v>0</v>
      </c>
      <c r="BH820" s="1405" t="s">
        <v>407</v>
      </c>
      <c r="BI820" s="1405" t="s">
        <v>407</v>
      </c>
      <c r="BJ820" s="1404">
        <v>0</v>
      </c>
      <c r="BK820" s="1404">
        <v>0</v>
      </c>
      <c r="BL820" s="1404">
        <v>0</v>
      </c>
      <c r="BM820" s="1404">
        <v>0</v>
      </c>
      <c r="BN820" s="1408"/>
      <c r="BO820" s="1404">
        <v>0</v>
      </c>
      <c r="BP820" s="1405" t="s">
        <v>407</v>
      </c>
      <c r="BQ820" s="1405" t="s">
        <v>407</v>
      </c>
      <c r="BR820" s="1404">
        <v>1</v>
      </c>
      <c r="BS820" s="1405" t="s">
        <v>751</v>
      </c>
      <c r="BT820" s="1405" t="s">
        <v>407</v>
      </c>
      <c r="BU820" s="1405" t="s">
        <v>407</v>
      </c>
      <c r="BV820" s="1405" t="s">
        <v>407</v>
      </c>
      <c r="BW820" s="1404">
        <v>0</v>
      </c>
      <c r="BX820" s="1405" t="s">
        <v>407</v>
      </c>
      <c r="BY820" s="1405" t="s">
        <v>407</v>
      </c>
      <c r="BZ820" s="1405" t="s">
        <v>407</v>
      </c>
      <c r="CA820" s="1404">
        <v>0</v>
      </c>
      <c r="CB820" s="1405" t="s">
        <v>407</v>
      </c>
      <c r="CC820" s="1405" t="s">
        <v>677</v>
      </c>
      <c r="CD820" s="1404" t="b">
        <v>0</v>
      </c>
      <c r="CE820" s="1404" t="b">
        <v>0</v>
      </c>
      <c r="CF820" s="1404" t="b">
        <v>0</v>
      </c>
      <c r="CG820" s="1404" t="b">
        <v>0</v>
      </c>
      <c r="CH820" s="1404" t="b">
        <v>0</v>
      </c>
      <c r="CI820" s="1404" t="b">
        <v>0</v>
      </c>
      <c r="CJ820" s="1404" t="b">
        <v>1</v>
      </c>
      <c r="CK820" s="1404" t="b">
        <v>0</v>
      </c>
      <c r="CL820" s="1404" t="b">
        <v>0</v>
      </c>
      <c r="CM820" s="1405" t="s">
        <v>698</v>
      </c>
      <c r="CN820" s="1408"/>
      <c r="CO820" s="1408"/>
      <c r="CP820" s="1408"/>
      <c r="CQ820" s="1404">
        <v>1</v>
      </c>
      <c r="CR820" s="1408"/>
      <c r="CS820" s="1404">
        <v>1</v>
      </c>
      <c r="CT820" s="1405" t="s">
        <v>407</v>
      </c>
      <c r="CU820" s="1408"/>
    </row>
    <row r="821" spans="1:99" hidden="1" x14ac:dyDescent="0.2">
      <c r="A821" s="1404">
        <v>2024</v>
      </c>
      <c r="B821" s="1405" t="s">
        <v>181</v>
      </c>
      <c r="C821" s="1405" t="s">
        <v>1274</v>
      </c>
      <c r="D821" s="1406">
        <v>1</v>
      </c>
      <c r="E821" s="1406">
        <v>0</v>
      </c>
      <c r="F821" s="1405" t="s">
        <v>236</v>
      </c>
      <c r="G821" s="1407" t="s">
        <v>731</v>
      </c>
      <c r="H821" s="1405" t="s">
        <v>407</v>
      </c>
      <c r="I821" s="1405" t="s">
        <v>694</v>
      </c>
      <c r="J821" s="1405" t="s">
        <v>312</v>
      </c>
      <c r="K821" s="1405" t="s">
        <v>889</v>
      </c>
      <c r="L821" s="1405" t="s">
        <v>407</v>
      </c>
      <c r="M821" s="1405" t="s">
        <v>407</v>
      </c>
      <c r="N821" s="1408"/>
      <c r="O821" s="1407">
        <v>126</v>
      </c>
      <c r="P821" s="1405" t="s">
        <v>695</v>
      </c>
      <c r="Q821" s="1405" t="s">
        <v>476</v>
      </c>
      <c r="R821" s="1409">
        <v>8899</v>
      </c>
      <c r="S821" s="1409">
        <v>7068</v>
      </c>
      <c r="T821" s="1409">
        <v>459</v>
      </c>
      <c r="U821" s="1407">
        <v>13762</v>
      </c>
      <c r="V821" s="1405" t="s">
        <v>696</v>
      </c>
      <c r="W821" s="1405" t="s">
        <v>733</v>
      </c>
      <c r="X821" s="1405" t="s">
        <v>734</v>
      </c>
      <c r="Y821" s="1405" t="s">
        <v>407</v>
      </c>
      <c r="Z821" s="1404">
        <v>1</v>
      </c>
      <c r="AA821" s="1404">
        <v>0</v>
      </c>
      <c r="AB821" s="1408"/>
      <c r="AC821" s="1408"/>
      <c r="AD821" s="1408"/>
      <c r="AE821" s="1408"/>
      <c r="AF821" s="1408"/>
      <c r="AG821" s="1408"/>
      <c r="AH821" s="1408"/>
      <c r="AI821" s="1406">
        <v>0</v>
      </c>
      <c r="AJ821" s="1408"/>
      <c r="AK821" s="1408"/>
      <c r="AL821" s="1408"/>
      <c r="AM821" s="1408"/>
      <c r="AN821" s="1408"/>
      <c r="AO821" s="1408"/>
      <c r="AP821" s="1408"/>
      <c r="AQ821" s="1406">
        <v>325</v>
      </c>
      <c r="AR821" s="1404" t="s">
        <v>407</v>
      </c>
      <c r="AS821" s="1406">
        <v>0.8904109589041096</v>
      </c>
      <c r="AT821" s="1406">
        <v>3.6520957410945049E-2</v>
      </c>
      <c r="AU821" s="1406">
        <v>1.0005741756423301E-4</v>
      </c>
      <c r="AV821" s="1406">
        <v>2.6327914236076779</v>
      </c>
      <c r="AW821" s="1406">
        <v>7.2131271879662413E-3</v>
      </c>
      <c r="AX821" s="1405" t="s">
        <v>407</v>
      </c>
      <c r="AY821" s="1404">
        <v>0</v>
      </c>
      <c r="AZ821" s="1405" t="s">
        <v>407</v>
      </c>
      <c r="BA821" s="1405" t="s">
        <v>407</v>
      </c>
      <c r="BB821" s="1408"/>
      <c r="BC821" s="1408"/>
      <c r="BD821" s="1404">
        <v>0</v>
      </c>
      <c r="BE821" s="1405" t="s">
        <v>407</v>
      </c>
      <c r="BF821" s="1405" t="s">
        <v>407</v>
      </c>
      <c r="BG821" s="1404">
        <v>0</v>
      </c>
      <c r="BH821" s="1405" t="s">
        <v>407</v>
      </c>
      <c r="BI821" s="1405" t="s">
        <v>407</v>
      </c>
      <c r="BJ821" s="1404">
        <v>0</v>
      </c>
      <c r="BK821" s="1404">
        <v>0</v>
      </c>
      <c r="BL821" s="1404">
        <v>0</v>
      </c>
      <c r="BM821" s="1404">
        <v>0</v>
      </c>
      <c r="BN821" s="1408"/>
      <c r="BO821" s="1404">
        <v>0</v>
      </c>
      <c r="BP821" s="1405" t="s">
        <v>407</v>
      </c>
      <c r="BQ821" s="1405" t="s">
        <v>407</v>
      </c>
      <c r="BR821" s="1404">
        <v>1</v>
      </c>
      <c r="BS821" s="1405" t="s">
        <v>838</v>
      </c>
      <c r="BT821" s="1405" t="s">
        <v>407</v>
      </c>
      <c r="BU821" s="1405" t="s">
        <v>407</v>
      </c>
      <c r="BV821" s="1405" t="s">
        <v>407</v>
      </c>
      <c r="BW821" s="1404">
        <v>0</v>
      </c>
      <c r="BX821" s="1405" t="s">
        <v>407</v>
      </c>
      <c r="BY821" s="1405" t="s">
        <v>407</v>
      </c>
      <c r="BZ821" s="1405" t="s">
        <v>407</v>
      </c>
      <c r="CA821" s="1404">
        <v>0</v>
      </c>
      <c r="CB821" s="1405" t="s">
        <v>407</v>
      </c>
      <c r="CC821" s="1405" t="s">
        <v>677</v>
      </c>
      <c r="CD821" s="1404" t="b">
        <v>0</v>
      </c>
      <c r="CE821" s="1404" t="b">
        <v>0</v>
      </c>
      <c r="CF821" s="1404" t="b">
        <v>0</v>
      </c>
      <c r="CG821" s="1404" t="b">
        <v>0</v>
      </c>
      <c r="CH821" s="1404" t="b">
        <v>0</v>
      </c>
      <c r="CI821" s="1404" t="b">
        <v>0</v>
      </c>
      <c r="CJ821" s="1404" t="b">
        <v>1</v>
      </c>
      <c r="CK821" s="1404" t="b">
        <v>0</v>
      </c>
      <c r="CL821" s="1404" t="b">
        <v>0</v>
      </c>
      <c r="CM821" s="1405" t="s">
        <v>698</v>
      </c>
      <c r="CN821" s="1408"/>
      <c r="CO821" s="1408"/>
      <c r="CP821" s="1408"/>
      <c r="CQ821" s="1404">
        <v>1</v>
      </c>
      <c r="CR821" s="1408"/>
      <c r="CS821" s="1404">
        <v>1</v>
      </c>
      <c r="CT821" s="1405" t="s">
        <v>407</v>
      </c>
      <c r="CU821" s="1408"/>
    </row>
    <row r="822" spans="1:99" hidden="1" x14ac:dyDescent="0.2">
      <c r="A822" s="1404">
        <v>2024</v>
      </c>
      <c r="B822" s="1405" t="s">
        <v>179</v>
      </c>
      <c r="C822" s="1405" t="s">
        <v>1061</v>
      </c>
      <c r="D822" s="1406">
        <v>1</v>
      </c>
      <c r="E822" s="1406">
        <v>0</v>
      </c>
      <c r="F822" s="1405" t="s">
        <v>236</v>
      </c>
      <c r="G822" s="1407" t="s">
        <v>731</v>
      </c>
      <c r="H822" s="1405" t="s">
        <v>407</v>
      </c>
      <c r="I822" s="1405" t="s">
        <v>694</v>
      </c>
      <c r="J822" s="1405" t="s">
        <v>303</v>
      </c>
      <c r="K822" s="1405" t="s">
        <v>1062</v>
      </c>
      <c r="L822" s="1405" t="s">
        <v>407</v>
      </c>
      <c r="M822" s="1405" t="s">
        <v>407</v>
      </c>
      <c r="N822" s="1408"/>
      <c r="O822" s="1407">
        <v>126</v>
      </c>
      <c r="P822" s="1405" t="s">
        <v>695</v>
      </c>
      <c r="Q822" s="1405" t="s">
        <v>474</v>
      </c>
      <c r="R822" s="1409">
        <v>12451</v>
      </c>
      <c r="S822" s="1409">
        <v>5130</v>
      </c>
      <c r="T822" s="1409">
        <v>691</v>
      </c>
      <c r="U822" s="1407">
        <v>13762</v>
      </c>
      <c r="V822" s="1405" t="s">
        <v>696</v>
      </c>
      <c r="W822" s="1405" t="s">
        <v>733</v>
      </c>
      <c r="X822" s="1405" t="s">
        <v>734</v>
      </c>
      <c r="Y822" s="1405" t="s">
        <v>407</v>
      </c>
      <c r="Z822" s="1404">
        <v>1</v>
      </c>
      <c r="AA822" s="1404">
        <v>0</v>
      </c>
      <c r="AB822" s="1408"/>
      <c r="AC822" s="1408"/>
      <c r="AD822" s="1408"/>
      <c r="AE822" s="1408"/>
      <c r="AF822" s="1408"/>
      <c r="AG822" s="1408"/>
      <c r="AH822" s="1408"/>
      <c r="AI822" s="1406">
        <v>0</v>
      </c>
      <c r="AJ822" s="1408"/>
      <c r="AK822" s="1408"/>
      <c r="AL822" s="1408"/>
      <c r="AM822" s="1408"/>
      <c r="AN822" s="1408"/>
      <c r="AO822" s="1408"/>
      <c r="AP822" s="1408"/>
      <c r="AQ822" s="1406">
        <v>330</v>
      </c>
      <c r="AR822" s="1404" t="s">
        <v>407</v>
      </c>
      <c r="AS822" s="1406">
        <v>0.90410958904109584</v>
      </c>
      <c r="AT822" s="1406">
        <v>2.6503895269456269E-2</v>
      </c>
      <c r="AU822" s="1406">
        <v>7.2613411697140467E-5</v>
      </c>
      <c r="AV822" s="1406">
        <v>7.8407724908343329E-2</v>
      </c>
      <c r="AW822" s="1406">
        <v>2.1481568468039269E-4</v>
      </c>
      <c r="AX822" s="1405" t="s">
        <v>407</v>
      </c>
      <c r="AY822" s="1404">
        <v>0</v>
      </c>
      <c r="AZ822" s="1405" t="s">
        <v>407</v>
      </c>
      <c r="BA822" s="1405" t="s">
        <v>407</v>
      </c>
      <c r="BB822" s="1408"/>
      <c r="BC822" s="1408"/>
      <c r="BD822" s="1404">
        <v>0</v>
      </c>
      <c r="BE822" s="1405" t="s">
        <v>407</v>
      </c>
      <c r="BF822" s="1405" t="s">
        <v>407</v>
      </c>
      <c r="BG822" s="1404">
        <v>0</v>
      </c>
      <c r="BH822" s="1405" t="s">
        <v>407</v>
      </c>
      <c r="BI822" s="1405" t="s">
        <v>407</v>
      </c>
      <c r="BJ822" s="1404">
        <v>0</v>
      </c>
      <c r="BK822" s="1404">
        <v>0</v>
      </c>
      <c r="BL822" s="1404">
        <v>0</v>
      </c>
      <c r="BM822" s="1404">
        <v>0</v>
      </c>
      <c r="BN822" s="1408"/>
      <c r="BO822" s="1404">
        <v>0</v>
      </c>
      <c r="BP822" s="1405" t="s">
        <v>407</v>
      </c>
      <c r="BQ822" s="1405" t="s">
        <v>407</v>
      </c>
      <c r="BR822" s="1404">
        <v>1</v>
      </c>
      <c r="BS822" s="1405" t="s">
        <v>713</v>
      </c>
      <c r="BT822" s="1405" t="s">
        <v>407</v>
      </c>
      <c r="BU822" s="1405" t="s">
        <v>407</v>
      </c>
      <c r="BV822" s="1405" t="s">
        <v>407</v>
      </c>
      <c r="BW822" s="1404">
        <v>0</v>
      </c>
      <c r="BX822" s="1405" t="s">
        <v>407</v>
      </c>
      <c r="BY822" s="1405" t="s">
        <v>407</v>
      </c>
      <c r="BZ822" s="1405" t="s">
        <v>407</v>
      </c>
      <c r="CA822" s="1404">
        <v>0</v>
      </c>
      <c r="CB822" s="1405" t="s">
        <v>407</v>
      </c>
      <c r="CC822" s="1405" t="s">
        <v>677</v>
      </c>
      <c r="CD822" s="1404" t="b">
        <v>0</v>
      </c>
      <c r="CE822" s="1404" t="b">
        <v>0</v>
      </c>
      <c r="CF822" s="1404" t="b">
        <v>0</v>
      </c>
      <c r="CG822" s="1404" t="b">
        <v>0</v>
      </c>
      <c r="CH822" s="1404" t="b">
        <v>0</v>
      </c>
      <c r="CI822" s="1404" t="b">
        <v>0</v>
      </c>
      <c r="CJ822" s="1404" t="b">
        <v>1</v>
      </c>
      <c r="CK822" s="1404" t="b">
        <v>0</v>
      </c>
      <c r="CL822" s="1404" t="b">
        <v>0</v>
      </c>
      <c r="CM822" s="1405" t="s">
        <v>698</v>
      </c>
      <c r="CN822" s="1408"/>
      <c r="CO822" s="1408"/>
      <c r="CP822" s="1408"/>
      <c r="CQ822" s="1404">
        <v>1</v>
      </c>
      <c r="CR822" s="1408"/>
      <c r="CS822" s="1404">
        <v>1</v>
      </c>
      <c r="CT822" s="1405" t="s">
        <v>407</v>
      </c>
      <c r="CU822" s="1408"/>
    </row>
    <row r="823" spans="1:99" hidden="1" x14ac:dyDescent="0.2">
      <c r="A823" s="1404">
        <v>2024</v>
      </c>
      <c r="B823" s="1405" t="s">
        <v>184</v>
      </c>
      <c r="C823" s="1405" t="s">
        <v>1095</v>
      </c>
      <c r="D823" s="1406">
        <v>1</v>
      </c>
      <c r="E823" s="1406">
        <v>0</v>
      </c>
      <c r="F823" s="1405" t="s">
        <v>236</v>
      </c>
      <c r="G823" s="1407" t="s">
        <v>731</v>
      </c>
      <c r="H823" s="1405" t="s">
        <v>407</v>
      </c>
      <c r="I823" s="1405" t="s">
        <v>694</v>
      </c>
      <c r="J823" s="1405" t="s">
        <v>323</v>
      </c>
      <c r="K823" s="1405" t="s">
        <v>844</v>
      </c>
      <c r="L823" s="1405" t="s">
        <v>407</v>
      </c>
      <c r="M823" s="1405" t="s">
        <v>407</v>
      </c>
      <c r="N823" s="1408"/>
      <c r="O823" s="1407">
        <v>126</v>
      </c>
      <c r="P823" s="1405" t="s">
        <v>695</v>
      </c>
      <c r="Q823" s="1405" t="s">
        <v>479</v>
      </c>
      <c r="R823" s="1409">
        <v>14752</v>
      </c>
      <c r="S823" s="1409">
        <v>7698</v>
      </c>
      <c r="T823" s="1409">
        <v>636</v>
      </c>
      <c r="U823" s="1407">
        <v>13762</v>
      </c>
      <c r="V823" s="1405" t="s">
        <v>696</v>
      </c>
      <c r="W823" s="1405" t="s">
        <v>733</v>
      </c>
      <c r="X823" s="1405" t="s">
        <v>734</v>
      </c>
      <c r="Y823" s="1405" t="s">
        <v>407</v>
      </c>
      <c r="Z823" s="1404">
        <v>1</v>
      </c>
      <c r="AA823" s="1404">
        <v>0</v>
      </c>
      <c r="AB823" s="1408"/>
      <c r="AC823" s="1408"/>
      <c r="AD823" s="1408"/>
      <c r="AE823" s="1408"/>
      <c r="AF823" s="1408"/>
      <c r="AG823" s="1408"/>
      <c r="AH823" s="1408"/>
      <c r="AI823" s="1406">
        <v>0</v>
      </c>
      <c r="AJ823" s="1408"/>
      <c r="AK823" s="1408"/>
      <c r="AL823" s="1408"/>
      <c r="AM823" s="1408"/>
      <c r="AN823" s="1408"/>
      <c r="AO823" s="1408"/>
      <c r="AP823" s="1408"/>
      <c r="AQ823" s="1406">
        <v>140</v>
      </c>
      <c r="AR823" s="1404" t="s">
        <v>407</v>
      </c>
      <c r="AS823" s="1406">
        <v>0.38356164383561642</v>
      </c>
      <c r="AT823" s="1406">
        <v>9.4902386117136656E-3</v>
      </c>
      <c r="AU823" s="1406">
        <v>2.6000653730722372E-5</v>
      </c>
      <c r="AV823" s="1406">
        <v>2.3569155831401974E-3</v>
      </c>
      <c r="AW823" s="1406">
        <v>6.4573029675073899E-6</v>
      </c>
      <c r="AX823" s="1405" t="s">
        <v>407</v>
      </c>
      <c r="AY823" s="1404">
        <v>0</v>
      </c>
      <c r="AZ823" s="1405" t="s">
        <v>407</v>
      </c>
      <c r="BA823" s="1405" t="s">
        <v>407</v>
      </c>
      <c r="BB823" s="1408"/>
      <c r="BC823" s="1408"/>
      <c r="BD823" s="1404">
        <v>0</v>
      </c>
      <c r="BE823" s="1405" t="s">
        <v>407</v>
      </c>
      <c r="BF823" s="1405" t="s">
        <v>407</v>
      </c>
      <c r="BG823" s="1404">
        <v>0</v>
      </c>
      <c r="BH823" s="1405" t="s">
        <v>407</v>
      </c>
      <c r="BI823" s="1405" t="s">
        <v>407</v>
      </c>
      <c r="BJ823" s="1404">
        <v>0</v>
      </c>
      <c r="BK823" s="1404">
        <v>0</v>
      </c>
      <c r="BL823" s="1404">
        <v>0</v>
      </c>
      <c r="BM823" s="1404">
        <v>0</v>
      </c>
      <c r="BN823" s="1408"/>
      <c r="BO823" s="1404">
        <v>0</v>
      </c>
      <c r="BP823" s="1405" t="s">
        <v>407</v>
      </c>
      <c r="BQ823" s="1405" t="s">
        <v>407</v>
      </c>
      <c r="BR823" s="1404">
        <v>1</v>
      </c>
      <c r="BS823" s="1405" t="s">
        <v>808</v>
      </c>
      <c r="BT823" s="1405" t="s">
        <v>407</v>
      </c>
      <c r="BU823" s="1405" t="s">
        <v>407</v>
      </c>
      <c r="BV823" s="1405" t="s">
        <v>1006</v>
      </c>
      <c r="BW823" s="1404">
        <v>0</v>
      </c>
      <c r="BX823" s="1405" t="s">
        <v>407</v>
      </c>
      <c r="BY823" s="1405" t="s">
        <v>407</v>
      </c>
      <c r="BZ823" s="1405" t="s">
        <v>407</v>
      </c>
      <c r="CA823" s="1404">
        <v>0</v>
      </c>
      <c r="CB823" s="1405" t="s">
        <v>407</v>
      </c>
      <c r="CC823" s="1405" t="s">
        <v>677</v>
      </c>
      <c r="CD823" s="1404" t="b">
        <v>0</v>
      </c>
      <c r="CE823" s="1404" t="b">
        <v>0</v>
      </c>
      <c r="CF823" s="1404" t="b">
        <v>0</v>
      </c>
      <c r="CG823" s="1404" t="b">
        <v>0</v>
      </c>
      <c r="CH823" s="1404" t="b">
        <v>0</v>
      </c>
      <c r="CI823" s="1404" t="b">
        <v>0</v>
      </c>
      <c r="CJ823" s="1404" t="b">
        <v>1</v>
      </c>
      <c r="CK823" s="1404" t="b">
        <v>0</v>
      </c>
      <c r="CL823" s="1404" t="b">
        <v>0</v>
      </c>
      <c r="CM823" s="1405" t="s">
        <v>698</v>
      </c>
      <c r="CN823" s="1408"/>
      <c r="CO823" s="1408"/>
      <c r="CP823" s="1408"/>
      <c r="CQ823" s="1404">
        <v>1</v>
      </c>
      <c r="CR823" s="1408"/>
      <c r="CS823" s="1404">
        <v>1</v>
      </c>
      <c r="CT823" s="1405" t="s">
        <v>407</v>
      </c>
      <c r="CU823" s="1408"/>
    </row>
    <row r="824" spans="1:99" hidden="1" x14ac:dyDescent="0.2">
      <c r="A824" s="1404">
        <v>2024</v>
      </c>
      <c r="B824" s="1405" t="s">
        <v>184</v>
      </c>
      <c r="C824" s="1405" t="s">
        <v>1099</v>
      </c>
      <c r="D824" s="1406">
        <v>1</v>
      </c>
      <c r="E824" s="1406">
        <v>0</v>
      </c>
      <c r="F824" s="1405" t="s">
        <v>236</v>
      </c>
      <c r="G824" s="1407" t="s">
        <v>731</v>
      </c>
      <c r="H824" s="1405" t="s">
        <v>407</v>
      </c>
      <c r="I824" s="1405" t="s">
        <v>694</v>
      </c>
      <c r="J824" s="1405" t="s">
        <v>323</v>
      </c>
      <c r="K824" s="1405" t="s">
        <v>764</v>
      </c>
      <c r="L824" s="1405" t="s">
        <v>407</v>
      </c>
      <c r="M824" s="1405" t="s">
        <v>407</v>
      </c>
      <c r="N824" s="1404">
        <v>2014</v>
      </c>
      <c r="O824" s="1407">
        <v>126</v>
      </c>
      <c r="P824" s="1405" t="s">
        <v>695</v>
      </c>
      <c r="Q824" s="1405" t="s">
        <v>479</v>
      </c>
      <c r="R824" s="1409">
        <v>15052</v>
      </c>
      <c r="S824" s="1409">
        <v>7866</v>
      </c>
      <c r="T824" s="1409">
        <v>645</v>
      </c>
      <c r="U824" s="1407">
        <v>13762</v>
      </c>
      <c r="V824" s="1405" t="s">
        <v>696</v>
      </c>
      <c r="W824" s="1405" t="s">
        <v>733</v>
      </c>
      <c r="X824" s="1405" t="s">
        <v>734</v>
      </c>
      <c r="Y824" s="1405" t="s">
        <v>407</v>
      </c>
      <c r="Z824" s="1404">
        <v>1</v>
      </c>
      <c r="AA824" s="1404">
        <v>0</v>
      </c>
      <c r="AB824" s="1408"/>
      <c r="AC824" s="1408"/>
      <c r="AD824" s="1408"/>
      <c r="AE824" s="1408"/>
      <c r="AF824" s="1408"/>
      <c r="AG824" s="1408"/>
      <c r="AH824" s="1408"/>
      <c r="AI824" s="1406">
        <v>0</v>
      </c>
      <c r="AJ824" s="1408"/>
      <c r="AK824" s="1408"/>
      <c r="AL824" s="1408"/>
      <c r="AM824" s="1408"/>
      <c r="AN824" s="1408"/>
      <c r="AO824" s="1408"/>
      <c r="AP824" s="1408"/>
      <c r="AQ824" s="1406">
        <v>320</v>
      </c>
      <c r="AR824" s="1404" t="s">
        <v>407</v>
      </c>
      <c r="AS824" s="1406">
        <v>0.87671232876712324</v>
      </c>
      <c r="AT824" s="1406">
        <v>2.1259633271326069E-2</v>
      </c>
      <c r="AU824" s="1406">
        <v>5.8245570606372796E-5</v>
      </c>
      <c r="AV824" s="1406">
        <v>2.3569155831401974E-3</v>
      </c>
      <c r="AW824" s="1406">
        <v>6.4573029675073899E-6</v>
      </c>
      <c r="AX824" s="1405" t="s">
        <v>407</v>
      </c>
      <c r="AY824" s="1404">
        <v>0</v>
      </c>
      <c r="AZ824" s="1405" t="s">
        <v>407</v>
      </c>
      <c r="BA824" s="1405" t="s">
        <v>407</v>
      </c>
      <c r="BB824" s="1408"/>
      <c r="BC824" s="1408"/>
      <c r="BD824" s="1404">
        <v>0</v>
      </c>
      <c r="BE824" s="1405" t="s">
        <v>407</v>
      </c>
      <c r="BF824" s="1405" t="s">
        <v>407</v>
      </c>
      <c r="BG824" s="1404">
        <v>0</v>
      </c>
      <c r="BH824" s="1405" t="s">
        <v>407</v>
      </c>
      <c r="BI824" s="1405" t="s">
        <v>407</v>
      </c>
      <c r="BJ824" s="1404">
        <v>0</v>
      </c>
      <c r="BK824" s="1404">
        <v>0</v>
      </c>
      <c r="BL824" s="1404">
        <v>0</v>
      </c>
      <c r="BM824" s="1404">
        <v>0</v>
      </c>
      <c r="BN824" s="1408"/>
      <c r="BO824" s="1404">
        <v>0</v>
      </c>
      <c r="BP824" s="1405" t="s">
        <v>407</v>
      </c>
      <c r="BQ824" s="1405" t="s">
        <v>407</v>
      </c>
      <c r="BR824" s="1404">
        <v>1</v>
      </c>
      <c r="BS824" s="1405" t="s">
        <v>808</v>
      </c>
      <c r="BT824" s="1405" t="s">
        <v>407</v>
      </c>
      <c r="BU824" s="1405" t="s">
        <v>407</v>
      </c>
      <c r="BV824" s="1405" t="s">
        <v>1006</v>
      </c>
      <c r="BW824" s="1404">
        <v>0</v>
      </c>
      <c r="BX824" s="1405" t="s">
        <v>407</v>
      </c>
      <c r="BY824" s="1405" t="s">
        <v>407</v>
      </c>
      <c r="BZ824" s="1405" t="s">
        <v>407</v>
      </c>
      <c r="CA824" s="1404">
        <v>0</v>
      </c>
      <c r="CB824" s="1405" t="s">
        <v>407</v>
      </c>
      <c r="CC824" s="1405" t="s">
        <v>677</v>
      </c>
      <c r="CD824" s="1404" t="b">
        <v>0</v>
      </c>
      <c r="CE824" s="1404" t="b">
        <v>0</v>
      </c>
      <c r="CF824" s="1404" t="b">
        <v>0</v>
      </c>
      <c r="CG824" s="1404" t="b">
        <v>0</v>
      </c>
      <c r="CH824" s="1404" t="b">
        <v>0</v>
      </c>
      <c r="CI824" s="1404" t="b">
        <v>0</v>
      </c>
      <c r="CJ824" s="1404" t="b">
        <v>1</v>
      </c>
      <c r="CK824" s="1404" t="b">
        <v>0</v>
      </c>
      <c r="CL824" s="1404" t="b">
        <v>0</v>
      </c>
      <c r="CM824" s="1405" t="s">
        <v>698</v>
      </c>
      <c r="CN824" s="1408"/>
      <c r="CO824" s="1408"/>
      <c r="CP824" s="1408"/>
      <c r="CQ824" s="1404">
        <v>1</v>
      </c>
      <c r="CR824" s="1408"/>
      <c r="CS824" s="1404">
        <v>1</v>
      </c>
      <c r="CT824" s="1405" t="s">
        <v>407</v>
      </c>
      <c r="CU824" s="1408"/>
    </row>
    <row r="825" spans="1:99" hidden="1" x14ac:dyDescent="0.2">
      <c r="A825" s="1404">
        <v>2024</v>
      </c>
      <c r="B825" s="1405" t="s">
        <v>182</v>
      </c>
      <c r="C825" s="1405" t="s">
        <v>1105</v>
      </c>
      <c r="D825" s="1406">
        <v>1</v>
      </c>
      <c r="E825" s="1406">
        <v>0</v>
      </c>
      <c r="F825" s="1405" t="s">
        <v>236</v>
      </c>
      <c r="G825" s="1407" t="s">
        <v>731</v>
      </c>
      <c r="H825" s="1405" t="s">
        <v>407</v>
      </c>
      <c r="I825" s="1405" t="s">
        <v>694</v>
      </c>
      <c r="J825" s="1405" t="s">
        <v>315</v>
      </c>
      <c r="K825" s="1405" t="s">
        <v>307</v>
      </c>
      <c r="L825" s="1405" t="s">
        <v>407</v>
      </c>
      <c r="M825" s="1405" t="s">
        <v>407</v>
      </c>
      <c r="N825" s="1408"/>
      <c r="O825" s="1407">
        <v>126</v>
      </c>
      <c r="P825" s="1405" t="s">
        <v>695</v>
      </c>
      <c r="Q825" s="1405" t="s">
        <v>477</v>
      </c>
      <c r="R825" s="1409">
        <v>13642</v>
      </c>
      <c r="S825" s="1409">
        <v>6396</v>
      </c>
      <c r="T825" s="1409">
        <v>774</v>
      </c>
      <c r="U825" s="1407">
        <v>13762</v>
      </c>
      <c r="V825" s="1405" t="s">
        <v>696</v>
      </c>
      <c r="W825" s="1405" t="s">
        <v>733</v>
      </c>
      <c r="X825" s="1405" t="s">
        <v>734</v>
      </c>
      <c r="Y825" s="1405" t="s">
        <v>407</v>
      </c>
      <c r="Z825" s="1404">
        <v>1</v>
      </c>
      <c r="AA825" s="1404">
        <v>0</v>
      </c>
      <c r="AB825" s="1408"/>
      <c r="AC825" s="1408"/>
      <c r="AD825" s="1408"/>
      <c r="AE825" s="1408"/>
      <c r="AF825" s="1408"/>
      <c r="AG825" s="1408"/>
      <c r="AH825" s="1408"/>
      <c r="AI825" s="1406">
        <v>0</v>
      </c>
      <c r="AJ825" s="1408"/>
      <c r="AK825" s="1408"/>
      <c r="AL825" s="1408"/>
      <c r="AM825" s="1408"/>
      <c r="AN825" s="1408"/>
      <c r="AO825" s="1408"/>
      <c r="AP825" s="1408"/>
      <c r="AQ825" s="1406">
        <v>4230</v>
      </c>
      <c r="AR825" s="1404" t="s">
        <v>407</v>
      </c>
      <c r="AS825" s="1406">
        <v>11.58904109589041</v>
      </c>
      <c r="AT825" s="1406">
        <v>0.31007183697405072</v>
      </c>
      <c r="AU825" s="1406">
        <v>8.4951188212068689E-4</v>
      </c>
      <c r="AV825" s="1406">
        <v>3.487076248337348E-2</v>
      </c>
      <c r="AW825" s="1406">
        <v>9.5536335570886252E-5</v>
      </c>
      <c r="AX825" s="1405" t="s">
        <v>407</v>
      </c>
      <c r="AY825" s="1404">
        <v>0</v>
      </c>
      <c r="AZ825" s="1405" t="s">
        <v>407</v>
      </c>
      <c r="BA825" s="1405" t="s">
        <v>407</v>
      </c>
      <c r="BB825" s="1408"/>
      <c r="BC825" s="1408"/>
      <c r="BD825" s="1404">
        <v>0</v>
      </c>
      <c r="BE825" s="1405" t="s">
        <v>407</v>
      </c>
      <c r="BF825" s="1405" t="s">
        <v>407</v>
      </c>
      <c r="BG825" s="1404">
        <v>0</v>
      </c>
      <c r="BH825" s="1405" t="s">
        <v>407</v>
      </c>
      <c r="BI825" s="1405" t="s">
        <v>407</v>
      </c>
      <c r="BJ825" s="1404">
        <v>0</v>
      </c>
      <c r="BK825" s="1404">
        <v>0</v>
      </c>
      <c r="BL825" s="1404">
        <v>0</v>
      </c>
      <c r="BM825" s="1404">
        <v>0</v>
      </c>
      <c r="BN825" s="1408"/>
      <c r="BO825" s="1404">
        <v>0</v>
      </c>
      <c r="BP825" s="1405" t="s">
        <v>407</v>
      </c>
      <c r="BQ825" s="1405" t="s">
        <v>407</v>
      </c>
      <c r="BR825" s="1404">
        <v>1</v>
      </c>
      <c r="BS825" s="1405" t="s">
        <v>713</v>
      </c>
      <c r="BT825" s="1405" t="s">
        <v>407</v>
      </c>
      <c r="BU825" s="1405" t="s">
        <v>407</v>
      </c>
      <c r="BV825" s="1405" t="s">
        <v>1444</v>
      </c>
      <c r="BW825" s="1404">
        <v>0</v>
      </c>
      <c r="BX825" s="1405" t="s">
        <v>407</v>
      </c>
      <c r="BY825" s="1405" t="s">
        <v>407</v>
      </c>
      <c r="BZ825" s="1405" t="s">
        <v>407</v>
      </c>
      <c r="CA825" s="1404">
        <v>0</v>
      </c>
      <c r="CB825" s="1405" t="s">
        <v>407</v>
      </c>
      <c r="CC825" s="1405" t="s">
        <v>677</v>
      </c>
      <c r="CD825" s="1404" t="b">
        <v>0</v>
      </c>
      <c r="CE825" s="1404" t="b">
        <v>0</v>
      </c>
      <c r="CF825" s="1404" t="b">
        <v>0</v>
      </c>
      <c r="CG825" s="1404" t="b">
        <v>0</v>
      </c>
      <c r="CH825" s="1404" t="b">
        <v>0</v>
      </c>
      <c r="CI825" s="1404" t="b">
        <v>0</v>
      </c>
      <c r="CJ825" s="1404" t="b">
        <v>1</v>
      </c>
      <c r="CK825" s="1404" t="b">
        <v>0</v>
      </c>
      <c r="CL825" s="1404" t="b">
        <v>0</v>
      </c>
      <c r="CM825" s="1405" t="s">
        <v>698</v>
      </c>
      <c r="CN825" s="1408"/>
      <c r="CO825" s="1408"/>
      <c r="CP825" s="1408"/>
      <c r="CQ825" s="1404">
        <v>1</v>
      </c>
      <c r="CR825" s="1408"/>
      <c r="CS825" s="1404">
        <v>1</v>
      </c>
      <c r="CT825" s="1405" t="s">
        <v>407</v>
      </c>
      <c r="CU825" s="1408"/>
    </row>
    <row r="826" spans="1:99" hidden="1" x14ac:dyDescent="0.2">
      <c r="A826" s="1404">
        <v>2024</v>
      </c>
      <c r="B826" s="1405" t="s">
        <v>182</v>
      </c>
      <c r="C826" s="1405" t="s">
        <v>1107</v>
      </c>
      <c r="D826" s="1406">
        <v>1</v>
      </c>
      <c r="E826" s="1406">
        <v>0</v>
      </c>
      <c r="F826" s="1405" t="s">
        <v>236</v>
      </c>
      <c r="G826" s="1407" t="s">
        <v>731</v>
      </c>
      <c r="H826" s="1405" t="s">
        <v>407</v>
      </c>
      <c r="I826" s="1405" t="s">
        <v>694</v>
      </c>
      <c r="J826" s="1405" t="s">
        <v>315</v>
      </c>
      <c r="K826" s="1405" t="s">
        <v>1015</v>
      </c>
      <c r="L826" s="1405" t="s">
        <v>407</v>
      </c>
      <c r="M826" s="1405" t="s">
        <v>407</v>
      </c>
      <c r="N826" s="1408"/>
      <c r="O826" s="1407">
        <v>126</v>
      </c>
      <c r="P826" s="1405" t="s">
        <v>695</v>
      </c>
      <c r="Q826" s="1405" t="s">
        <v>477</v>
      </c>
      <c r="R826" s="1409">
        <v>8217</v>
      </c>
      <c r="S826" s="1409">
        <v>7130</v>
      </c>
      <c r="T826" s="1409">
        <v>4761</v>
      </c>
      <c r="U826" s="1407">
        <v>13762</v>
      </c>
      <c r="V826" s="1405" t="s">
        <v>696</v>
      </c>
      <c r="W826" s="1405" t="s">
        <v>733</v>
      </c>
      <c r="X826" s="1405" t="s">
        <v>734</v>
      </c>
      <c r="Y826" s="1405" t="s">
        <v>407</v>
      </c>
      <c r="Z826" s="1404">
        <v>1</v>
      </c>
      <c r="AA826" s="1404">
        <v>0</v>
      </c>
      <c r="AB826" s="1408"/>
      <c r="AC826" s="1408"/>
      <c r="AD826" s="1408"/>
      <c r="AE826" s="1408"/>
      <c r="AF826" s="1408"/>
      <c r="AG826" s="1408"/>
      <c r="AH826" s="1408"/>
      <c r="AI826" s="1406">
        <v>0</v>
      </c>
      <c r="AJ826" s="1408"/>
      <c r="AK826" s="1408"/>
      <c r="AL826" s="1408"/>
      <c r="AM826" s="1408"/>
      <c r="AN826" s="1408"/>
      <c r="AO826" s="1408"/>
      <c r="AP826" s="1408"/>
      <c r="AQ826" s="1406">
        <v>600</v>
      </c>
      <c r="AR826" s="1404" t="s">
        <v>407</v>
      </c>
      <c r="AS826" s="1406">
        <v>1.6438356164383561</v>
      </c>
      <c r="AT826" s="1406">
        <v>7.3019350127783864E-2</v>
      </c>
      <c r="AU826" s="1406">
        <v>2.0005301404872291E-4</v>
      </c>
      <c r="AV826" s="1406">
        <v>3.487076248337348E-2</v>
      </c>
      <c r="AW826" s="1406">
        <v>9.5536335570886252E-5</v>
      </c>
      <c r="AX826" s="1405" t="s">
        <v>407</v>
      </c>
      <c r="AY826" s="1404">
        <v>0</v>
      </c>
      <c r="AZ826" s="1405" t="s">
        <v>407</v>
      </c>
      <c r="BA826" s="1405" t="s">
        <v>407</v>
      </c>
      <c r="BB826" s="1408"/>
      <c r="BC826" s="1408"/>
      <c r="BD826" s="1404">
        <v>0</v>
      </c>
      <c r="BE826" s="1405" t="s">
        <v>407</v>
      </c>
      <c r="BF826" s="1405" t="s">
        <v>407</v>
      </c>
      <c r="BG826" s="1404">
        <v>0</v>
      </c>
      <c r="BH826" s="1405" t="s">
        <v>407</v>
      </c>
      <c r="BI826" s="1405" t="s">
        <v>407</v>
      </c>
      <c r="BJ826" s="1404">
        <v>0</v>
      </c>
      <c r="BK826" s="1404">
        <v>0</v>
      </c>
      <c r="BL826" s="1404">
        <v>0</v>
      </c>
      <c r="BM826" s="1404">
        <v>0</v>
      </c>
      <c r="BN826" s="1408"/>
      <c r="BO826" s="1404">
        <v>0</v>
      </c>
      <c r="BP826" s="1405" t="s">
        <v>407</v>
      </c>
      <c r="BQ826" s="1405" t="s">
        <v>407</v>
      </c>
      <c r="BR826" s="1404">
        <v>1</v>
      </c>
      <c r="BS826" s="1405" t="s">
        <v>713</v>
      </c>
      <c r="BT826" s="1405" t="s">
        <v>407</v>
      </c>
      <c r="BU826" s="1405" t="s">
        <v>407</v>
      </c>
      <c r="BV826" s="1405" t="s">
        <v>1002</v>
      </c>
      <c r="BW826" s="1404">
        <v>0</v>
      </c>
      <c r="BX826" s="1405" t="s">
        <v>407</v>
      </c>
      <c r="BY826" s="1405" t="s">
        <v>407</v>
      </c>
      <c r="BZ826" s="1405" t="s">
        <v>407</v>
      </c>
      <c r="CA826" s="1404">
        <v>0</v>
      </c>
      <c r="CB826" s="1405" t="s">
        <v>407</v>
      </c>
      <c r="CC826" s="1405" t="s">
        <v>677</v>
      </c>
      <c r="CD826" s="1404" t="b">
        <v>0</v>
      </c>
      <c r="CE826" s="1404" t="b">
        <v>0</v>
      </c>
      <c r="CF826" s="1404" t="b">
        <v>0</v>
      </c>
      <c r="CG826" s="1404" t="b">
        <v>0</v>
      </c>
      <c r="CH826" s="1404" t="b">
        <v>0</v>
      </c>
      <c r="CI826" s="1404" t="b">
        <v>0</v>
      </c>
      <c r="CJ826" s="1404" t="b">
        <v>1</v>
      </c>
      <c r="CK826" s="1404" t="b">
        <v>0</v>
      </c>
      <c r="CL826" s="1404" t="b">
        <v>0</v>
      </c>
      <c r="CM826" s="1405" t="s">
        <v>698</v>
      </c>
      <c r="CN826" s="1408"/>
      <c r="CO826" s="1408"/>
      <c r="CP826" s="1408"/>
      <c r="CQ826" s="1404">
        <v>1</v>
      </c>
      <c r="CR826" s="1408"/>
      <c r="CS826" s="1404">
        <v>1</v>
      </c>
      <c r="CT826" s="1405" t="s">
        <v>407</v>
      </c>
      <c r="CU826" s="1408"/>
    </row>
    <row r="827" spans="1:99" hidden="1" x14ac:dyDescent="0.2">
      <c r="A827" s="1404">
        <v>2024</v>
      </c>
      <c r="B827" s="1405" t="s">
        <v>182</v>
      </c>
      <c r="C827" s="1405" t="s">
        <v>477</v>
      </c>
      <c r="D827" s="1406">
        <v>1</v>
      </c>
      <c r="E827" s="1406">
        <v>0</v>
      </c>
      <c r="F827" s="1405" t="s">
        <v>236</v>
      </c>
      <c r="G827" s="1407" t="s">
        <v>731</v>
      </c>
      <c r="H827" s="1405" t="s">
        <v>407</v>
      </c>
      <c r="I827" s="1405" t="s">
        <v>694</v>
      </c>
      <c r="J827" s="1405" t="s">
        <v>315</v>
      </c>
      <c r="K827" s="1405" t="s">
        <v>1115</v>
      </c>
      <c r="L827" s="1405" t="s">
        <v>407</v>
      </c>
      <c r="M827" s="1405" t="s">
        <v>407</v>
      </c>
      <c r="N827" s="1408"/>
      <c r="O827" s="1407">
        <v>126</v>
      </c>
      <c r="P827" s="1405" t="s">
        <v>695</v>
      </c>
      <c r="Q827" s="1405" t="s">
        <v>477</v>
      </c>
      <c r="R827" s="1409">
        <v>47268</v>
      </c>
      <c r="S827" s="1409">
        <v>23917</v>
      </c>
      <c r="T827" s="1409">
        <v>5051</v>
      </c>
      <c r="U827" s="1407">
        <v>13762</v>
      </c>
      <c r="V827" s="1405" t="s">
        <v>696</v>
      </c>
      <c r="W827" s="1405" t="s">
        <v>733</v>
      </c>
      <c r="X827" s="1405" t="s">
        <v>734</v>
      </c>
      <c r="Y827" s="1405" t="s">
        <v>407</v>
      </c>
      <c r="Z827" s="1404">
        <v>1</v>
      </c>
      <c r="AA827" s="1404">
        <v>0</v>
      </c>
      <c r="AB827" s="1408"/>
      <c r="AC827" s="1408"/>
      <c r="AD827" s="1408"/>
      <c r="AE827" s="1408"/>
      <c r="AF827" s="1408"/>
      <c r="AG827" s="1408"/>
      <c r="AH827" s="1408"/>
      <c r="AI827" s="1406">
        <v>0</v>
      </c>
      <c r="AJ827" s="1408"/>
      <c r="AK827" s="1408"/>
      <c r="AL827" s="1408"/>
      <c r="AM827" s="1408"/>
      <c r="AN827" s="1408"/>
      <c r="AO827" s="1408"/>
      <c r="AP827" s="1408"/>
      <c r="AQ827" s="1406">
        <v>6810</v>
      </c>
      <c r="AR827" s="1404" t="s">
        <v>407</v>
      </c>
      <c r="AS827" s="1406">
        <v>18.657534246575342</v>
      </c>
      <c r="AT827" s="1406">
        <v>0.14407209951764408</v>
      </c>
      <c r="AU827" s="1406">
        <v>3.9471808087025777E-4</v>
      </c>
      <c r="AV827" s="1406">
        <v>3.487076248337348E-2</v>
      </c>
      <c r="AW827" s="1406">
        <v>9.5536335570886252E-5</v>
      </c>
      <c r="AX827" s="1405" t="s">
        <v>407</v>
      </c>
      <c r="AY827" s="1404">
        <v>0</v>
      </c>
      <c r="AZ827" s="1405" t="s">
        <v>407</v>
      </c>
      <c r="BA827" s="1405" t="s">
        <v>407</v>
      </c>
      <c r="BB827" s="1408"/>
      <c r="BC827" s="1408"/>
      <c r="BD827" s="1404">
        <v>0</v>
      </c>
      <c r="BE827" s="1405" t="s">
        <v>407</v>
      </c>
      <c r="BF827" s="1405" t="s">
        <v>407</v>
      </c>
      <c r="BG827" s="1404">
        <v>0</v>
      </c>
      <c r="BH827" s="1405" t="s">
        <v>407</v>
      </c>
      <c r="BI827" s="1405" t="s">
        <v>407</v>
      </c>
      <c r="BJ827" s="1404">
        <v>0</v>
      </c>
      <c r="BK827" s="1404">
        <v>0</v>
      </c>
      <c r="BL827" s="1404">
        <v>0</v>
      </c>
      <c r="BM827" s="1404">
        <v>0</v>
      </c>
      <c r="BN827" s="1408"/>
      <c r="BO827" s="1404">
        <v>0</v>
      </c>
      <c r="BP827" s="1405" t="s">
        <v>407</v>
      </c>
      <c r="BQ827" s="1405" t="s">
        <v>407</v>
      </c>
      <c r="BR827" s="1404">
        <v>1</v>
      </c>
      <c r="BS827" s="1405" t="s">
        <v>713</v>
      </c>
      <c r="BT827" s="1405" t="s">
        <v>407</v>
      </c>
      <c r="BU827" s="1405" t="s">
        <v>407</v>
      </c>
      <c r="BV827" s="1405" t="s">
        <v>1002</v>
      </c>
      <c r="BW827" s="1404">
        <v>0</v>
      </c>
      <c r="BX827" s="1405" t="s">
        <v>407</v>
      </c>
      <c r="BY827" s="1405" t="s">
        <v>407</v>
      </c>
      <c r="BZ827" s="1405" t="s">
        <v>407</v>
      </c>
      <c r="CA827" s="1404">
        <v>0</v>
      </c>
      <c r="CB827" s="1405" t="s">
        <v>407</v>
      </c>
      <c r="CC827" s="1405" t="s">
        <v>677</v>
      </c>
      <c r="CD827" s="1404" t="b">
        <v>0</v>
      </c>
      <c r="CE827" s="1404" t="b">
        <v>0</v>
      </c>
      <c r="CF827" s="1404" t="b">
        <v>0</v>
      </c>
      <c r="CG827" s="1404" t="b">
        <v>0</v>
      </c>
      <c r="CH827" s="1404" t="b">
        <v>0</v>
      </c>
      <c r="CI827" s="1404" t="b">
        <v>0</v>
      </c>
      <c r="CJ827" s="1404" t="b">
        <v>1</v>
      </c>
      <c r="CK827" s="1404" t="b">
        <v>0</v>
      </c>
      <c r="CL827" s="1404" t="b">
        <v>0</v>
      </c>
      <c r="CM827" s="1405" t="s">
        <v>698</v>
      </c>
      <c r="CN827" s="1408"/>
      <c r="CO827" s="1408"/>
      <c r="CP827" s="1408"/>
      <c r="CQ827" s="1404">
        <v>1</v>
      </c>
      <c r="CR827" s="1408"/>
      <c r="CS827" s="1404">
        <v>1</v>
      </c>
      <c r="CT827" s="1405" t="s">
        <v>407</v>
      </c>
      <c r="CU827" s="1408"/>
    </row>
    <row r="828" spans="1:99" hidden="1" x14ac:dyDescent="0.2">
      <c r="A828" s="1404">
        <v>2024</v>
      </c>
      <c r="B828" s="1405" t="s">
        <v>179</v>
      </c>
      <c r="C828" s="1405" t="s">
        <v>1058</v>
      </c>
      <c r="D828" s="1406">
        <v>1</v>
      </c>
      <c r="E828" s="1406">
        <v>0</v>
      </c>
      <c r="F828" s="1405" t="s">
        <v>236</v>
      </c>
      <c r="G828" s="1407" t="s">
        <v>731</v>
      </c>
      <c r="H828" s="1405" t="s">
        <v>407</v>
      </c>
      <c r="I828" s="1405" t="s">
        <v>694</v>
      </c>
      <c r="J828" s="1405" t="s">
        <v>303</v>
      </c>
      <c r="K828" s="1405" t="s">
        <v>921</v>
      </c>
      <c r="L828" s="1405" t="s">
        <v>407</v>
      </c>
      <c r="M828" s="1405" t="s">
        <v>407</v>
      </c>
      <c r="N828" s="1408"/>
      <c r="O828" s="1407">
        <v>126</v>
      </c>
      <c r="P828" s="1405" t="s">
        <v>695</v>
      </c>
      <c r="Q828" s="1405" t="s">
        <v>474</v>
      </c>
      <c r="R828" s="1409">
        <v>26372</v>
      </c>
      <c r="S828" s="1409">
        <v>10769</v>
      </c>
      <c r="T828" s="1409">
        <v>1526</v>
      </c>
      <c r="U828" s="1407">
        <v>13762</v>
      </c>
      <c r="V828" s="1405" t="s">
        <v>696</v>
      </c>
      <c r="W828" s="1405" t="s">
        <v>733</v>
      </c>
      <c r="X828" s="1405" t="s">
        <v>734</v>
      </c>
      <c r="Y828" s="1405" t="s">
        <v>407</v>
      </c>
      <c r="Z828" s="1404">
        <v>1</v>
      </c>
      <c r="AA828" s="1404">
        <v>0</v>
      </c>
      <c r="AB828" s="1408"/>
      <c r="AC828" s="1408"/>
      <c r="AD828" s="1408"/>
      <c r="AE828" s="1408"/>
      <c r="AF828" s="1408"/>
      <c r="AG828" s="1406">
        <v>0</v>
      </c>
      <c r="AH828" s="1408"/>
      <c r="AI828" s="1406">
        <v>0</v>
      </c>
      <c r="AJ828" s="1408"/>
      <c r="AK828" s="1408"/>
      <c r="AL828" s="1408"/>
      <c r="AM828" s="1408"/>
      <c r="AN828" s="1408"/>
      <c r="AO828" s="1406">
        <v>8590</v>
      </c>
      <c r="AP828" s="1408"/>
      <c r="AQ828" s="1406">
        <v>8590</v>
      </c>
      <c r="AR828" s="1404" t="s">
        <v>407</v>
      </c>
      <c r="AS828" s="1406">
        <v>23.534246575342465</v>
      </c>
      <c r="AT828" s="1406">
        <v>0.32572425299560137</v>
      </c>
      <c r="AU828" s="1406">
        <v>8.923952136865791E-4</v>
      </c>
      <c r="AV828" s="1406">
        <v>7.8407724908343329E-2</v>
      </c>
      <c r="AW828" s="1406">
        <v>2.1481568468039269E-4</v>
      </c>
      <c r="AX828" s="1405" t="s">
        <v>407</v>
      </c>
      <c r="AY828" s="1404">
        <v>1</v>
      </c>
      <c r="AZ828" s="1405" t="s">
        <v>751</v>
      </c>
      <c r="BA828" s="1405" t="s">
        <v>407</v>
      </c>
      <c r="BB828" s="1408"/>
      <c r="BC828" s="1408"/>
      <c r="BD828" s="1404">
        <v>0</v>
      </c>
      <c r="BE828" s="1405" t="s">
        <v>407</v>
      </c>
      <c r="BF828" s="1405" t="s">
        <v>407</v>
      </c>
      <c r="BG828" s="1404">
        <v>0</v>
      </c>
      <c r="BH828" s="1405" t="s">
        <v>407</v>
      </c>
      <c r="BI828" s="1405" t="s">
        <v>407</v>
      </c>
      <c r="BJ828" s="1404">
        <v>0</v>
      </c>
      <c r="BK828" s="1404">
        <v>0</v>
      </c>
      <c r="BL828" s="1404">
        <v>0</v>
      </c>
      <c r="BM828" s="1404">
        <v>0</v>
      </c>
      <c r="BN828" s="1408"/>
      <c r="BO828" s="1404">
        <v>0</v>
      </c>
      <c r="BP828" s="1405" t="s">
        <v>407</v>
      </c>
      <c r="BQ828" s="1405" t="s">
        <v>407</v>
      </c>
      <c r="BR828" s="1404">
        <v>0</v>
      </c>
      <c r="BS828" s="1405" t="s">
        <v>407</v>
      </c>
      <c r="BT828" s="1405" t="s">
        <v>407</v>
      </c>
      <c r="BU828" s="1405" t="s">
        <v>407</v>
      </c>
      <c r="BV828" s="1405" t="s">
        <v>1170</v>
      </c>
      <c r="BW828" s="1404">
        <v>0</v>
      </c>
      <c r="BX828" s="1405" t="s">
        <v>407</v>
      </c>
      <c r="BY828" s="1405" t="s">
        <v>407</v>
      </c>
      <c r="BZ828" s="1405" t="s">
        <v>407</v>
      </c>
      <c r="CA828" s="1404">
        <v>0</v>
      </c>
      <c r="CB828" s="1405" t="s">
        <v>407</v>
      </c>
      <c r="CC828" s="1405" t="s">
        <v>677</v>
      </c>
      <c r="CD828" s="1404" t="b">
        <v>0</v>
      </c>
      <c r="CE828" s="1404" t="b">
        <v>0</v>
      </c>
      <c r="CF828" s="1404" t="b">
        <v>0</v>
      </c>
      <c r="CG828" s="1404" t="b">
        <v>0</v>
      </c>
      <c r="CH828" s="1404" t="b">
        <v>0</v>
      </c>
      <c r="CI828" s="1404" t="b">
        <v>0</v>
      </c>
      <c r="CJ828" s="1404" t="b">
        <v>1</v>
      </c>
      <c r="CK828" s="1404" t="b">
        <v>0</v>
      </c>
      <c r="CL828" s="1404" t="b">
        <v>0</v>
      </c>
      <c r="CM828" s="1405" t="s">
        <v>750</v>
      </c>
      <c r="CN828" s="1408"/>
      <c r="CO828" s="1408"/>
      <c r="CP828" s="1408"/>
      <c r="CQ828" s="1404">
        <v>1</v>
      </c>
      <c r="CR828" s="1408"/>
      <c r="CS828" s="1404">
        <v>1</v>
      </c>
      <c r="CT828" s="1405" t="s">
        <v>407</v>
      </c>
      <c r="CU828" s="1408"/>
    </row>
    <row r="829" spans="1:99" hidden="1" x14ac:dyDescent="0.2">
      <c r="A829" s="1404">
        <v>2024</v>
      </c>
      <c r="B829" s="1405" t="s">
        <v>184</v>
      </c>
      <c r="C829" s="1405" t="s">
        <v>1179</v>
      </c>
      <c r="D829" s="1406">
        <v>1</v>
      </c>
      <c r="E829" s="1406">
        <v>0</v>
      </c>
      <c r="F829" s="1405" t="s">
        <v>236</v>
      </c>
      <c r="G829" s="1407" t="s">
        <v>731</v>
      </c>
      <c r="H829" s="1405" t="s">
        <v>407</v>
      </c>
      <c r="I829" s="1405" t="s">
        <v>694</v>
      </c>
      <c r="J829" s="1405" t="s">
        <v>323</v>
      </c>
      <c r="K829" s="1405" t="s">
        <v>862</v>
      </c>
      <c r="L829" s="1405" t="s">
        <v>407</v>
      </c>
      <c r="M829" s="1405" t="s">
        <v>407</v>
      </c>
      <c r="N829" s="1408"/>
      <c r="O829" s="1407">
        <v>126</v>
      </c>
      <c r="P829" s="1405" t="s">
        <v>695</v>
      </c>
      <c r="Q829" s="1405" t="s">
        <v>479</v>
      </c>
      <c r="R829" s="1409">
        <v>6742</v>
      </c>
      <c r="S829" s="1409">
        <v>3864</v>
      </c>
      <c r="T829" s="1409">
        <v>406</v>
      </c>
      <c r="U829" s="1407">
        <v>13762</v>
      </c>
      <c r="V829" s="1405" t="s">
        <v>696</v>
      </c>
      <c r="W829" s="1405" t="s">
        <v>733</v>
      </c>
      <c r="X829" s="1405" t="s">
        <v>734</v>
      </c>
      <c r="Y829" s="1405" t="s">
        <v>407</v>
      </c>
      <c r="Z829" s="1404">
        <v>1</v>
      </c>
      <c r="AA829" s="1404">
        <v>0</v>
      </c>
      <c r="AB829" s="1408"/>
      <c r="AC829" s="1408"/>
      <c r="AD829" s="1408"/>
      <c r="AE829" s="1408"/>
      <c r="AF829" s="1408"/>
      <c r="AG829" s="1408"/>
      <c r="AH829" s="1408"/>
      <c r="AI829" s="1406">
        <v>0</v>
      </c>
      <c r="AJ829" s="1408"/>
      <c r="AK829" s="1408"/>
      <c r="AL829" s="1408"/>
      <c r="AM829" s="1408"/>
      <c r="AN829" s="1408"/>
      <c r="AO829" s="1408"/>
      <c r="AP829" s="1408"/>
      <c r="AQ829" s="1406">
        <v>500</v>
      </c>
      <c r="AR829" s="1404" t="s">
        <v>407</v>
      </c>
      <c r="AS829" s="1406">
        <v>1.3698630136986301</v>
      </c>
      <c r="AT829" s="1406">
        <v>7.4161969741916342E-2</v>
      </c>
      <c r="AU829" s="1406">
        <v>2.0318347874497629E-4</v>
      </c>
      <c r="AV829" s="1406">
        <v>2.3569155831401974E-3</v>
      </c>
      <c r="AW829" s="1406">
        <v>6.4573029675073899E-6</v>
      </c>
      <c r="AX829" s="1405" t="s">
        <v>407</v>
      </c>
      <c r="AY829" s="1404">
        <v>0</v>
      </c>
      <c r="AZ829" s="1405" t="s">
        <v>407</v>
      </c>
      <c r="BA829" s="1405" t="s">
        <v>407</v>
      </c>
      <c r="BB829" s="1408"/>
      <c r="BC829" s="1408"/>
      <c r="BD829" s="1404">
        <v>0</v>
      </c>
      <c r="BE829" s="1405" t="s">
        <v>407</v>
      </c>
      <c r="BF829" s="1405" t="s">
        <v>407</v>
      </c>
      <c r="BG829" s="1404">
        <v>0</v>
      </c>
      <c r="BH829" s="1405" t="s">
        <v>407</v>
      </c>
      <c r="BI829" s="1405" t="s">
        <v>407</v>
      </c>
      <c r="BJ829" s="1404">
        <v>0</v>
      </c>
      <c r="BK829" s="1404">
        <v>0</v>
      </c>
      <c r="BL829" s="1404">
        <v>0</v>
      </c>
      <c r="BM829" s="1404">
        <v>0</v>
      </c>
      <c r="BN829" s="1408"/>
      <c r="BO829" s="1404">
        <v>0</v>
      </c>
      <c r="BP829" s="1405" t="s">
        <v>407</v>
      </c>
      <c r="BQ829" s="1405" t="s">
        <v>407</v>
      </c>
      <c r="BR829" s="1404">
        <v>1</v>
      </c>
      <c r="BS829" s="1405" t="s">
        <v>713</v>
      </c>
      <c r="BT829" s="1405" t="s">
        <v>407</v>
      </c>
      <c r="BU829" s="1405" t="s">
        <v>407</v>
      </c>
      <c r="BV829" s="1405" t="s">
        <v>407</v>
      </c>
      <c r="BW829" s="1404">
        <v>0</v>
      </c>
      <c r="BX829" s="1405" t="s">
        <v>407</v>
      </c>
      <c r="BY829" s="1405" t="s">
        <v>407</v>
      </c>
      <c r="BZ829" s="1405" t="s">
        <v>407</v>
      </c>
      <c r="CA829" s="1404">
        <v>0</v>
      </c>
      <c r="CB829" s="1405" t="s">
        <v>407</v>
      </c>
      <c r="CC829" s="1405" t="s">
        <v>677</v>
      </c>
      <c r="CD829" s="1404" t="b">
        <v>0</v>
      </c>
      <c r="CE829" s="1404" t="b">
        <v>0</v>
      </c>
      <c r="CF829" s="1404" t="b">
        <v>0</v>
      </c>
      <c r="CG829" s="1404" t="b">
        <v>0</v>
      </c>
      <c r="CH829" s="1404" t="b">
        <v>0</v>
      </c>
      <c r="CI829" s="1404" t="b">
        <v>0</v>
      </c>
      <c r="CJ829" s="1404" t="b">
        <v>1</v>
      </c>
      <c r="CK829" s="1404" t="b">
        <v>0</v>
      </c>
      <c r="CL829" s="1404" t="b">
        <v>0</v>
      </c>
      <c r="CM829" s="1405" t="s">
        <v>698</v>
      </c>
      <c r="CN829" s="1408"/>
      <c r="CO829" s="1408"/>
      <c r="CP829" s="1408"/>
      <c r="CQ829" s="1404">
        <v>1</v>
      </c>
      <c r="CR829" s="1408"/>
      <c r="CS829" s="1404">
        <v>1</v>
      </c>
      <c r="CT829" s="1405" t="s">
        <v>407</v>
      </c>
      <c r="CU829" s="1408"/>
    </row>
    <row r="830" spans="1:99" hidden="1" x14ac:dyDescent="0.2">
      <c r="A830" s="1404">
        <v>2024</v>
      </c>
      <c r="B830" s="1405" t="s">
        <v>179</v>
      </c>
      <c r="C830" s="1405" t="s">
        <v>1186</v>
      </c>
      <c r="D830" s="1406">
        <v>1</v>
      </c>
      <c r="E830" s="1406">
        <v>0</v>
      </c>
      <c r="F830" s="1405" t="s">
        <v>236</v>
      </c>
      <c r="G830" s="1407" t="s">
        <v>731</v>
      </c>
      <c r="H830" s="1405" t="s">
        <v>407</v>
      </c>
      <c r="I830" s="1405" t="s">
        <v>694</v>
      </c>
      <c r="J830" s="1405" t="s">
        <v>303</v>
      </c>
      <c r="K830" s="1405" t="s">
        <v>1187</v>
      </c>
      <c r="L830" s="1405" t="s">
        <v>407</v>
      </c>
      <c r="M830" s="1405" t="s">
        <v>407</v>
      </c>
      <c r="N830" s="1408"/>
      <c r="O830" s="1407">
        <v>126</v>
      </c>
      <c r="P830" s="1405" t="s">
        <v>695</v>
      </c>
      <c r="Q830" s="1405" t="s">
        <v>474</v>
      </c>
      <c r="R830" s="1409">
        <v>14915</v>
      </c>
      <c r="S830" s="1409">
        <v>6017</v>
      </c>
      <c r="T830" s="1409">
        <v>539</v>
      </c>
      <c r="U830" s="1407">
        <v>13762</v>
      </c>
      <c r="V830" s="1405" t="s">
        <v>696</v>
      </c>
      <c r="W830" s="1405" t="s">
        <v>733</v>
      </c>
      <c r="X830" s="1405" t="s">
        <v>734</v>
      </c>
      <c r="Y830" s="1405" t="s">
        <v>407</v>
      </c>
      <c r="Z830" s="1404">
        <v>1</v>
      </c>
      <c r="AA830" s="1404">
        <v>0</v>
      </c>
      <c r="AB830" s="1408"/>
      <c r="AC830" s="1408"/>
      <c r="AD830" s="1408"/>
      <c r="AE830" s="1408"/>
      <c r="AF830" s="1408"/>
      <c r="AG830" s="1408"/>
      <c r="AH830" s="1408"/>
      <c r="AI830" s="1406">
        <v>0</v>
      </c>
      <c r="AJ830" s="1408"/>
      <c r="AK830" s="1408"/>
      <c r="AL830" s="1408"/>
      <c r="AM830" s="1408"/>
      <c r="AN830" s="1408"/>
      <c r="AO830" s="1408"/>
      <c r="AP830" s="1408"/>
      <c r="AQ830" s="1406">
        <v>470</v>
      </c>
      <c r="AR830" s="1404" t="s">
        <v>407</v>
      </c>
      <c r="AS830" s="1406">
        <v>1.2876712328767124</v>
      </c>
      <c r="AT830" s="1406">
        <v>3.151190077103587E-2</v>
      </c>
      <c r="AU830" s="1406">
        <v>8.6333974715166762E-5</v>
      </c>
      <c r="AV830" s="1406">
        <v>7.8407724908343329E-2</v>
      </c>
      <c r="AW830" s="1406">
        <v>2.1481568468039269E-4</v>
      </c>
      <c r="AX830" s="1405" t="s">
        <v>407</v>
      </c>
      <c r="AY830" s="1404">
        <v>0</v>
      </c>
      <c r="AZ830" s="1405" t="s">
        <v>407</v>
      </c>
      <c r="BA830" s="1405" t="s">
        <v>407</v>
      </c>
      <c r="BB830" s="1408"/>
      <c r="BC830" s="1408"/>
      <c r="BD830" s="1404">
        <v>0</v>
      </c>
      <c r="BE830" s="1405" t="s">
        <v>407</v>
      </c>
      <c r="BF830" s="1405" t="s">
        <v>407</v>
      </c>
      <c r="BG830" s="1404">
        <v>0</v>
      </c>
      <c r="BH830" s="1405" t="s">
        <v>407</v>
      </c>
      <c r="BI830" s="1405" t="s">
        <v>407</v>
      </c>
      <c r="BJ830" s="1404">
        <v>0</v>
      </c>
      <c r="BK830" s="1404">
        <v>0</v>
      </c>
      <c r="BL830" s="1404">
        <v>0</v>
      </c>
      <c r="BM830" s="1404">
        <v>0</v>
      </c>
      <c r="BN830" s="1408"/>
      <c r="BO830" s="1404">
        <v>0</v>
      </c>
      <c r="BP830" s="1405" t="s">
        <v>407</v>
      </c>
      <c r="BQ830" s="1405" t="s">
        <v>407</v>
      </c>
      <c r="BR830" s="1404">
        <v>1</v>
      </c>
      <c r="BS830" s="1405" t="s">
        <v>808</v>
      </c>
      <c r="BT830" s="1405" t="s">
        <v>407</v>
      </c>
      <c r="BU830" s="1405" t="s">
        <v>407</v>
      </c>
      <c r="BV830" s="1405" t="s">
        <v>407</v>
      </c>
      <c r="BW830" s="1404">
        <v>0</v>
      </c>
      <c r="BX830" s="1405" t="s">
        <v>407</v>
      </c>
      <c r="BY830" s="1405" t="s">
        <v>407</v>
      </c>
      <c r="BZ830" s="1405" t="s">
        <v>407</v>
      </c>
      <c r="CA830" s="1404">
        <v>0</v>
      </c>
      <c r="CB830" s="1405" t="s">
        <v>407</v>
      </c>
      <c r="CC830" s="1405" t="s">
        <v>677</v>
      </c>
      <c r="CD830" s="1404" t="b">
        <v>0</v>
      </c>
      <c r="CE830" s="1404" t="b">
        <v>0</v>
      </c>
      <c r="CF830" s="1404" t="b">
        <v>0</v>
      </c>
      <c r="CG830" s="1404" t="b">
        <v>0</v>
      </c>
      <c r="CH830" s="1404" t="b">
        <v>0</v>
      </c>
      <c r="CI830" s="1404" t="b">
        <v>0</v>
      </c>
      <c r="CJ830" s="1404" t="b">
        <v>1</v>
      </c>
      <c r="CK830" s="1404" t="b">
        <v>0</v>
      </c>
      <c r="CL830" s="1404" t="b">
        <v>0</v>
      </c>
      <c r="CM830" s="1405" t="s">
        <v>698</v>
      </c>
      <c r="CN830" s="1408"/>
      <c r="CO830" s="1408"/>
      <c r="CP830" s="1408"/>
      <c r="CQ830" s="1404">
        <v>1</v>
      </c>
      <c r="CR830" s="1408"/>
      <c r="CS830" s="1404">
        <v>1</v>
      </c>
      <c r="CT830" s="1405" t="s">
        <v>407</v>
      </c>
      <c r="CU830" s="1408"/>
    </row>
    <row r="831" spans="1:99" hidden="1" x14ac:dyDescent="0.2">
      <c r="A831" s="1404">
        <v>2024</v>
      </c>
      <c r="B831" s="1405" t="s">
        <v>181</v>
      </c>
      <c r="C831" s="1405" t="s">
        <v>1178</v>
      </c>
      <c r="D831" s="1406">
        <v>1</v>
      </c>
      <c r="E831" s="1406">
        <v>0</v>
      </c>
      <c r="F831" s="1405" t="s">
        <v>236</v>
      </c>
      <c r="G831" s="1407" t="s">
        <v>731</v>
      </c>
      <c r="H831" s="1405" t="s">
        <v>407</v>
      </c>
      <c r="I831" s="1405" t="s">
        <v>694</v>
      </c>
      <c r="J831" s="1405" t="s">
        <v>312</v>
      </c>
      <c r="K831" s="1405" t="s">
        <v>319</v>
      </c>
      <c r="L831" s="1405" t="s">
        <v>407</v>
      </c>
      <c r="M831" s="1405" t="s">
        <v>407</v>
      </c>
      <c r="N831" s="1408"/>
      <c r="O831" s="1407">
        <v>126</v>
      </c>
      <c r="P831" s="1405" t="s">
        <v>695</v>
      </c>
      <c r="Q831" s="1405" t="s">
        <v>476</v>
      </c>
      <c r="R831" s="1409">
        <v>9194</v>
      </c>
      <c r="S831" s="1409">
        <v>4006</v>
      </c>
      <c r="T831" s="1409">
        <v>415</v>
      </c>
      <c r="U831" s="1407">
        <v>13762</v>
      </c>
      <c r="V831" s="1405" t="s">
        <v>696</v>
      </c>
      <c r="W831" s="1405" t="s">
        <v>733</v>
      </c>
      <c r="X831" s="1405" t="s">
        <v>734</v>
      </c>
      <c r="Y831" s="1405" t="s">
        <v>407</v>
      </c>
      <c r="Z831" s="1404">
        <v>1</v>
      </c>
      <c r="AA831" s="1404">
        <v>0</v>
      </c>
      <c r="AB831" s="1408"/>
      <c r="AC831" s="1408"/>
      <c r="AD831" s="1408"/>
      <c r="AE831" s="1408"/>
      <c r="AF831" s="1408"/>
      <c r="AG831" s="1408"/>
      <c r="AH831" s="1408"/>
      <c r="AI831" s="1406">
        <v>0</v>
      </c>
      <c r="AJ831" s="1408"/>
      <c r="AK831" s="1408"/>
      <c r="AL831" s="1408"/>
      <c r="AM831" s="1408"/>
      <c r="AN831" s="1408"/>
      <c r="AO831" s="1408"/>
      <c r="AP831" s="1408"/>
      <c r="AQ831" s="1406">
        <v>310</v>
      </c>
      <c r="AR831" s="1404" t="s">
        <v>407</v>
      </c>
      <c r="AS831" s="1406">
        <v>0.84931506849315064</v>
      </c>
      <c r="AT831" s="1406">
        <v>3.3717641940395914E-2</v>
      </c>
      <c r="AU831" s="1406">
        <v>9.2377101206564152E-5</v>
      </c>
      <c r="AV831" s="1406">
        <v>2.6327914236076779</v>
      </c>
      <c r="AW831" s="1406">
        <v>7.2131271879662413E-3</v>
      </c>
      <c r="AX831" s="1405" t="s">
        <v>407</v>
      </c>
      <c r="AY831" s="1404">
        <v>0</v>
      </c>
      <c r="AZ831" s="1405" t="s">
        <v>407</v>
      </c>
      <c r="BA831" s="1405" t="s">
        <v>407</v>
      </c>
      <c r="BB831" s="1408"/>
      <c r="BC831" s="1408"/>
      <c r="BD831" s="1404">
        <v>0</v>
      </c>
      <c r="BE831" s="1405" t="s">
        <v>407</v>
      </c>
      <c r="BF831" s="1405" t="s">
        <v>407</v>
      </c>
      <c r="BG831" s="1404">
        <v>0</v>
      </c>
      <c r="BH831" s="1405" t="s">
        <v>407</v>
      </c>
      <c r="BI831" s="1405" t="s">
        <v>407</v>
      </c>
      <c r="BJ831" s="1404">
        <v>0</v>
      </c>
      <c r="BK831" s="1404">
        <v>0</v>
      </c>
      <c r="BL831" s="1404">
        <v>0</v>
      </c>
      <c r="BM831" s="1404">
        <v>0</v>
      </c>
      <c r="BN831" s="1408"/>
      <c r="BO831" s="1404">
        <v>0</v>
      </c>
      <c r="BP831" s="1405" t="s">
        <v>407</v>
      </c>
      <c r="BQ831" s="1405" t="s">
        <v>407</v>
      </c>
      <c r="BR831" s="1404">
        <v>1</v>
      </c>
      <c r="BS831" s="1405" t="s">
        <v>784</v>
      </c>
      <c r="BT831" s="1405" t="s">
        <v>407</v>
      </c>
      <c r="BU831" s="1405" t="s">
        <v>407</v>
      </c>
      <c r="BV831" s="1405" t="s">
        <v>407</v>
      </c>
      <c r="BW831" s="1404">
        <v>0</v>
      </c>
      <c r="BX831" s="1405" t="s">
        <v>407</v>
      </c>
      <c r="BY831" s="1405" t="s">
        <v>407</v>
      </c>
      <c r="BZ831" s="1405" t="s">
        <v>407</v>
      </c>
      <c r="CA831" s="1404">
        <v>0</v>
      </c>
      <c r="CB831" s="1405" t="s">
        <v>407</v>
      </c>
      <c r="CC831" s="1405" t="s">
        <v>677</v>
      </c>
      <c r="CD831" s="1404" t="b">
        <v>0</v>
      </c>
      <c r="CE831" s="1404" t="b">
        <v>0</v>
      </c>
      <c r="CF831" s="1404" t="b">
        <v>0</v>
      </c>
      <c r="CG831" s="1404" t="b">
        <v>0</v>
      </c>
      <c r="CH831" s="1404" t="b">
        <v>0</v>
      </c>
      <c r="CI831" s="1404" t="b">
        <v>0</v>
      </c>
      <c r="CJ831" s="1404" t="b">
        <v>1</v>
      </c>
      <c r="CK831" s="1404" t="b">
        <v>0</v>
      </c>
      <c r="CL831" s="1404" t="b">
        <v>0</v>
      </c>
      <c r="CM831" s="1405" t="s">
        <v>698</v>
      </c>
      <c r="CN831" s="1408"/>
      <c r="CO831" s="1408"/>
      <c r="CP831" s="1408"/>
      <c r="CQ831" s="1404">
        <v>1</v>
      </c>
      <c r="CR831" s="1408"/>
      <c r="CS831" s="1404">
        <v>1</v>
      </c>
      <c r="CT831" s="1405" t="s">
        <v>407</v>
      </c>
      <c r="CU831" s="1408"/>
    </row>
    <row r="832" spans="1:99" hidden="1" x14ac:dyDescent="0.2">
      <c r="A832" s="1404">
        <v>2024</v>
      </c>
      <c r="B832" s="1405" t="s">
        <v>179</v>
      </c>
      <c r="C832" s="1405" t="s">
        <v>1063</v>
      </c>
      <c r="D832" s="1406">
        <v>1</v>
      </c>
      <c r="E832" s="1406">
        <v>0</v>
      </c>
      <c r="F832" s="1405" t="s">
        <v>236</v>
      </c>
      <c r="G832" s="1407" t="s">
        <v>731</v>
      </c>
      <c r="H832" s="1405" t="s">
        <v>407</v>
      </c>
      <c r="I832" s="1405" t="s">
        <v>694</v>
      </c>
      <c r="J832" s="1405" t="s">
        <v>303</v>
      </c>
      <c r="K832" s="1405" t="s">
        <v>745</v>
      </c>
      <c r="L832" s="1405" t="s">
        <v>407</v>
      </c>
      <c r="M832" s="1405" t="s">
        <v>407</v>
      </c>
      <c r="N832" s="1408"/>
      <c r="O832" s="1407">
        <v>126</v>
      </c>
      <c r="P832" s="1405" t="s">
        <v>695</v>
      </c>
      <c r="Q832" s="1405" t="s">
        <v>474</v>
      </c>
      <c r="R832" s="1409">
        <v>20390</v>
      </c>
      <c r="S832" s="1409">
        <v>8802</v>
      </c>
      <c r="T832" s="1409">
        <v>1032</v>
      </c>
      <c r="U832" s="1407">
        <v>13762</v>
      </c>
      <c r="V832" s="1405" t="s">
        <v>696</v>
      </c>
      <c r="W832" s="1405" t="s">
        <v>733</v>
      </c>
      <c r="X832" s="1405" t="s">
        <v>734</v>
      </c>
      <c r="Y832" s="1405" t="s">
        <v>407</v>
      </c>
      <c r="Z832" s="1404">
        <v>1</v>
      </c>
      <c r="AA832" s="1404">
        <v>0</v>
      </c>
      <c r="AB832" s="1408"/>
      <c r="AC832" s="1408"/>
      <c r="AD832" s="1408"/>
      <c r="AE832" s="1408"/>
      <c r="AF832" s="1408"/>
      <c r="AG832" s="1408"/>
      <c r="AH832" s="1408"/>
      <c r="AI832" s="1406">
        <v>0</v>
      </c>
      <c r="AJ832" s="1408"/>
      <c r="AK832" s="1408"/>
      <c r="AL832" s="1408"/>
      <c r="AM832" s="1408"/>
      <c r="AN832" s="1408"/>
      <c r="AO832" s="1408"/>
      <c r="AP832" s="1408"/>
      <c r="AQ832" s="1406">
        <v>1300</v>
      </c>
      <c r="AR832" s="1404" t="s">
        <v>407</v>
      </c>
      <c r="AS832" s="1406">
        <v>3.5616438356164384</v>
      </c>
      <c r="AT832" s="1406">
        <v>6.3756743501716534E-2</v>
      </c>
      <c r="AU832" s="1406">
        <v>1.7467600959374392E-4</v>
      </c>
      <c r="AV832" s="1406">
        <v>7.8407724908343329E-2</v>
      </c>
      <c r="AW832" s="1406">
        <v>2.1481568468039269E-4</v>
      </c>
      <c r="AX832" s="1405" t="s">
        <v>407</v>
      </c>
      <c r="AY832" s="1404">
        <v>0</v>
      </c>
      <c r="AZ832" s="1405" t="s">
        <v>407</v>
      </c>
      <c r="BA832" s="1405" t="s">
        <v>407</v>
      </c>
      <c r="BB832" s="1408"/>
      <c r="BC832" s="1408"/>
      <c r="BD832" s="1404">
        <v>0</v>
      </c>
      <c r="BE832" s="1405" t="s">
        <v>407</v>
      </c>
      <c r="BF832" s="1405" t="s">
        <v>407</v>
      </c>
      <c r="BG832" s="1404">
        <v>0</v>
      </c>
      <c r="BH832" s="1405" t="s">
        <v>407</v>
      </c>
      <c r="BI832" s="1405" t="s">
        <v>407</v>
      </c>
      <c r="BJ832" s="1404">
        <v>0</v>
      </c>
      <c r="BK832" s="1404">
        <v>0</v>
      </c>
      <c r="BL832" s="1404">
        <v>0</v>
      </c>
      <c r="BM832" s="1404">
        <v>0</v>
      </c>
      <c r="BN832" s="1408"/>
      <c r="BO832" s="1404">
        <v>0</v>
      </c>
      <c r="BP832" s="1405" t="s">
        <v>407</v>
      </c>
      <c r="BQ832" s="1405" t="s">
        <v>407</v>
      </c>
      <c r="BR832" s="1404">
        <v>1</v>
      </c>
      <c r="BS832" s="1405" t="s">
        <v>713</v>
      </c>
      <c r="BT832" s="1405" t="s">
        <v>407</v>
      </c>
      <c r="BU832" s="1405" t="s">
        <v>407</v>
      </c>
      <c r="BV832" s="1405" t="s">
        <v>407</v>
      </c>
      <c r="BW832" s="1404">
        <v>0</v>
      </c>
      <c r="BX832" s="1405" t="s">
        <v>407</v>
      </c>
      <c r="BY832" s="1405" t="s">
        <v>407</v>
      </c>
      <c r="BZ832" s="1405" t="s">
        <v>407</v>
      </c>
      <c r="CA832" s="1404">
        <v>0</v>
      </c>
      <c r="CB832" s="1405" t="s">
        <v>407</v>
      </c>
      <c r="CC832" s="1405" t="s">
        <v>677</v>
      </c>
      <c r="CD832" s="1404" t="b">
        <v>0</v>
      </c>
      <c r="CE832" s="1404" t="b">
        <v>0</v>
      </c>
      <c r="CF832" s="1404" t="b">
        <v>0</v>
      </c>
      <c r="CG832" s="1404" t="b">
        <v>0</v>
      </c>
      <c r="CH832" s="1404" t="b">
        <v>0</v>
      </c>
      <c r="CI832" s="1404" t="b">
        <v>0</v>
      </c>
      <c r="CJ832" s="1404" t="b">
        <v>1</v>
      </c>
      <c r="CK832" s="1404" t="b">
        <v>0</v>
      </c>
      <c r="CL832" s="1404" t="b">
        <v>0</v>
      </c>
      <c r="CM832" s="1405" t="s">
        <v>698</v>
      </c>
      <c r="CN832" s="1408"/>
      <c r="CO832" s="1408"/>
      <c r="CP832" s="1408"/>
      <c r="CQ832" s="1404">
        <v>1</v>
      </c>
      <c r="CR832" s="1408"/>
      <c r="CS832" s="1404">
        <v>1</v>
      </c>
      <c r="CT832" s="1405" t="s">
        <v>407</v>
      </c>
      <c r="CU832" s="1408"/>
    </row>
    <row r="833" spans="1:99" hidden="1" x14ac:dyDescent="0.2">
      <c r="A833" s="1404">
        <v>2024</v>
      </c>
      <c r="B833" s="1405" t="s">
        <v>179</v>
      </c>
      <c r="C833" s="1405" t="s">
        <v>1169</v>
      </c>
      <c r="D833" s="1406">
        <v>1</v>
      </c>
      <c r="E833" s="1406">
        <v>0</v>
      </c>
      <c r="F833" s="1405" t="s">
        <v>236</v>
      </c>
      <c r="G833" s="1407" t="s">
        <v>731</v>
      </c>
      <c r="H833" s="1405" t="s">
        <v>407</v>
      </c>
      <c r="I833" s="1405" t="s">
        <v>694</v>
      </c>
      <c r="J833" s="1405" t="s">
        <v>303</v>
      </c>
      <c r="K833" s="1405" t="s">
        <v>799</v>
      </c>
      <c r="L833" s="1405" t="s">
        <v>407</v>
      </c>
      <c r="M833" s="1405" t="s">
        <v>407</v>
      </c>
      <c r="N833" s="1408"/>
      <c r="O833" s="1407">
        <v>126</v>
      </c>
      <c r="P833" s="1405" t="s">
        <v>695</v>
      </c>
      <c r="Q833" s="1405" t="s">
        <v>474</v>
      </c>
      <c r="R833" s="1409">
        <v>10327</v>
      </c>
      <c r="S833" s="1409">
        <v>7576</v>
      </c>
      <c r="T833" s="1409">
        <v>1324</v>
      </c>
      <c r="U833" s="1407">
        <v>13762</v>
      </c>
      <c r="V833" s="1405" t="s">
        <v>696</v>
      </c>
      <c r="W833" s="1405" t="s">
        <v>733</v>
      </c>
      <c r="X833" s="1405" t="s">
        <v>734</v>
      </c>
      <c r="Y833" s="1405" t="s">
        <v>407</v>
      </c>
      <c r="Z833" s="1404">
        <v>1</v>
      </c>
      <c r="AA833" s="1404">
        <v>0</v>
      </c>
      <c r="AB833" s="1408"/>
      <c r="AC833" s="1408"/>
      <c r="AD833" s="1408"/>
      <c r="AE833" s="1408"/>
      <c r="AF833" s="1408"/>
      <c r="AG833" s="1408"/>
      <c r="AH833" s="1408"/>
      <c r="AI833" s="1406">
        <v>0</v>
      </c>
      <c r="AJ833" s="1408"/>
      <c r="AK833" s="1408"/>
      <c r="AL833" s="1408"/>
      <c r="AM833" s="1408"/>
      <c r="AN833" s="1408"/>
      <c r="AO833" s="1408"/>
      <c r="AP833" s="1408"/>
      <c r="AQ833" s="1406">
        <v>200</v>
      </c>
      <c r="AR833" s="1404" t="s">
        <v>407</v>
      </c>
      <c r="AS833" s="1406">
        <v>0.54794520547945202</v>
      </c>
      <c r="AT833" s="1406">
        <v>1.9366708627868694E-2</v>
      </c>
      <c r="AU833" s="1406">
        <v>5.3059475692790945E-5</v>
      </c>
      <c r="AV833" s="1406">
        <v>7.8407724908343329E-2</v>
      </c>
      <c r="AW833" s="1406">
        <v>2.1481568468039269E-4</v>
      </c>
      <c r="AX833" s="1405" t="s">
        <v>407</v>
      </c>
      <c r="AY833" s="1404">
        <v>0</v>
      </c>
      <c r="AZ833" s="1405" t="s">
        <v>407</v>
      </c>
      <c r="BA833" s="1405" t="s">
        <v>407</v>
      </c>
      <c r="BB833" s="1408"/>
      <c r="BC833" s="1408"/>
      <c r="BD833" s="1404">
        <v>0</v>
      </c>
      <c r="BE833" s="1405" t="s">
        <v>407</v>
      </c>
      <c r="BF833" s="1405" t="s">
        <v>407</v>
      </c>
      <c r="BG833" s="1404">
        <v>0</v>
      </c>
      <c r="BH833" s="1405" t="s">
        <v>407</v>
      </c>
      <c r="BI833" s="1405" t="s">
        <v>407</v>
      </c>
      <c r="BJ833" s="1404">
        <v>0</v>
      </c>
      <c r="BK833" s="1404">
        <v>0</v>
      </c>
      <c r="BL833" s="1404">
        <v>0</v>
      </c>
      <c r="BM833" s="1404">
        <v>0</v>
      </c>
      <c r="BN833" s="1408"/>
      <c r="BO833" s="1404">
        <v>0</v>
      </c>
      <c r="BP833" s="1405" t="s">
        <v>407</v>
      </c>
      <c r="BQ833" s="1405" t="s">
        <v>407</v>
      </c>
      <c r="BR833" s="1404">
        <v>1</v>
      </c>
      <c r="BS833" s="1405" t="s">
        <v>838</v>
      </c>
      <c r="BT833" s="1405" t="s">
        <v>407</v>
      </c>
      <c r="BU833" s="1405" t="s">
        <v>407</v>
      </c>
      <c r="BV833" s="1405" t="s">
        <v>407</v>
      </c>
      <c r="BW833" s="1404">
        <v>0</v>
      </c>
      <c r="BX833" s="1405" t="s">
        <v>407</v>
      </c>
      <c r="BY833" s="1405" t="s">
        <v>407</v>
      </c>
      <c r="BZ833" s="1405" t="s">
        <v>407</v>
      </c>
      <c r="CA833" s="1404">
        <v>0</v>
      </c>
      <c r="CB833" s="1405" t="s">
        <v>407</v>
      </c>
      <c r="CC833" s="1405" t="s">
        <v>677</v>
      </c>
      <c r="CD833" s="1404" t="b">
        <v>0</v>
      </c>
      <c r="CE833" s="1404" t="b">
        <v>0</v>
      </c>
      <c r="CF833" s="1404" t="b">
        <v>0</v>
      </c>
      <c r="CG833" s="1404" t="b">
        <v>0</v>
      </c>
      <c r="CH833" s="1404" t="b">
        <v>0</v>
      </c>
      <c r="CI833" s="1404" t="b">
        <v>0</v>
      </c>
      <c r="CJ833" s="1404" t="b">
        <v>1</v>
      </c>
      <c r="CK833" s="1404" t="b">
        <v>0</v>
      </c>
      <c r="CL833" s="1404" t="b">
        <v>0</v>
      </c>
      <c r="CM833" s="1405" t="s">
        <v>698</v>
      </c>
      <c r="CN833" s="1408"/>
      <c r="CO833" s="1408"/>
      <c r="CP833" s="1408"/>
      <c r="CQ833" s="1404">
        <v>1</v>
      </c>
      <c r="CR833" s="1408"/>
      <c r="CS833" s="1404">
        <v>1</v>
      </c>
      <c r="CT833" s="1405" t="s">
        <v>407</v>
      </c>
      <c r="CU833" s="1408"/>
    </row>
    <row r="834" spans="1:99" hidden="1" x14ac:dyDescent="0.2">
      <c r="A834" s="1404">
        <v>2024</v>
      </c>
      <c r="B834" s="1405" t="s">
        <v>179</v>
      </c>
      <c r="C834" s="1405" t="s">
        <v>1070</v>
      </c>
      <c r="D834" s="1406">
        <v>1</v>
      </c>
      <c r="E834" s="1406">
        <v>0</v>
      </c>
      <c r="F834" s="1405" t="s">
        <v>236</v>
      </c>
      <c r="G834" s="1407" t="s">
        <v>731</v>
      </c>
      <c r="H834" s="1405" t="s">
        <v>407</v>
      </c>
      <c r="I834" s="1405" t="s">
        <v>694</v>
      </c>
      <c r="J834" s="1405" t="s">
        <v>303</v>
      </c>
      <c r="K834" s="1405" t="s">
        <v>1071</v>
      </c>
      <c r="L834" s="1405" t="s">
        <v>407</v>
      </c>
      <c r="M834" s="1405" t="s">
        <v>407</v>
      </c>
      <c r="N834" s="1408"/>
      <c r="O834" s="1407">
        <v>126</v>
      </c>
      <c r="P834" s="1405" t="s">
        <v>695</v>
      </c>
      <c r="Q834" s="1405" t="s">
        <v>474</v>
      </c>
      <c r="R834" s="1409">
        <v>19627</v>
      </c>
      <c r="S834" s="1409">
        <v>8319</v>
      </c>
      <c r="T834" s="1409">
        <v>1297</v>
      </c>
      <c r="U834" s="1407">
        <v>13762</v>
      </c>
      <c r="V834" s="1405" t="s">
        <v>696</v>
      </c>
      <c r="W834" s="1405" t="s">
        <v>733</v>
      </c>
      <c r="X834" s="1405" t="s">
        <v>734</v>
      </c>
      <c r="Y834" s="1405" t="s">
        <v>407</v>
      </c>
      <c r="Z834" s="1404">
        <v>1</v>
      </c>
      <c r="AA834" s="1404">
        <v>0</v>
      </c>
      <c r="AB834" s="1408"/>
      <c r="AC834" s="1408"/>
      <c r="AD834" s="1408"/>
      <c r="AE834" s="1408"/>
      <c r="AF834" s="1408"/>
      <c r="AG834" s="1408"/>
      <c r="AH834" s="1408"/>
      <c r="AI834" s="1406">
        <v>0</v>
      </c>
      <c r="AJ834" s="1408"/>
      <c r="AK834" s="1408"/>
      <c r="AL834" s="1408"/>
      <c r="AM834" s="1408"/>
      <c r="AN834" s="1408"/>
      <c r="AO834" s="1408"/>
      <c r="AP834" s="1408"/>
      <c r="AQ834" s="1406">
        <v>4311</v>
      </c>
      <c r="AR834" s="1404" t="s">
        <v>407</v>
      </c>
      <c r="AS834" s="1406">
        <v>11.810958904109588</v>
      </c>
      <c r="AT834" s="1406">
        <v>0.21964640546186376</v>
      </c>
      <c r="AU834" s="1406">
        <v>6.0177097386811989E-4</v>
      </c>
      <c r="AV834" s="1406">
        <v>7.8407724908343329E-2</v>
      </c>
      <c r="AW834" s="1406">
        <v>2.1481568468039269E-4</v>
      </c>
      <c r="AX834" s="1405" t="s">
        <v>407</v>
      </c>
      <c r="AY834" s="1404">
        <v>0</v>
      </c>
      <c r="AZ834" s="1405" t="s">
        <v>407</v>
      </c>
      <c r="BA834" s="1405" t="s">
        <v>407</v>
      </c>
      <c r="BB834" s="1408"/>
      <c r="BC834" s="1408"/>
      <c r="BD834" s="1404">
        <v>0</v>
      </c>
      <c r="BE834" s="1405" t="s">
        <v>407</v>
      </c>
      <c r="BF834" s="1405" t="s">
        <v>407</v>
      </c>
      <c r="BG834" s="1404">
        <v>0</v>
      </c>
      <c r="BH834" s="1405" t="s">
        <v>407</v>
      </c>
      <c r="BI834" s="1405" t="s">
        <v>407</v>
      </c>
      <c r="BJ834" s="1404">
        <v>0</v>
      </c>
      <c r="BK834" s="1404">
        <v>0</v>
      </c>
      <c r="BL834" s="1404">
        <v>0</v>
      </c>
      <c r="BM834" s="1404">
        <v>0</v>
      </c>
      <c r="BN834" s="1408"/>
      <c r="BO834" s="1404">
        <v>0</v>
      </c>
      <c r="BP834" s="1405" t="s">
        <v>407</v>
      </c>
      <c r="BQ834" s="1405" t="s">
        <v>407</v>
      </c>
      <c r="BR834" s="1404">
        <v>1</v>
      </c>
      <c r="BS834" s="1405" t="s">
        <v>713</v>
      </c>
      <c r="BT834" s="1405" t="s">
        <v>407</v>
      </c>
      <c r="BU834" s="1405" t="s">
        <v>407</v>
      </c>
      <c r="BV834" s="1405" t="s">
        <v>407</v>
      </c>
      <c r="BW834" s="1404">
        <v>0</v>
      </c>
      <c r="BX834" s="1405" t="s">
        <v>407</v>
      </c>
      <c r="BY834" s="1405" t="s">
        <v>407</v>
      </c>
      <c r="BZ834" s="1405" t="s">
        <v>407</v>
      </c>
      <c r="CA834" s="1404">
        <v>0</v>
      </c>
      <c r="CB834" s="1405" t="s">
        <v>407</v>
      </c>
      <c r="CC834" s="1405" t="s">
        <v>677</v>
      </c>
      <c r="CD834" s="1404" t="b">
        <v>0</v>
      </c>
      <c r="CE834" s="1404" t="b">
        <v>0</v>
      </c>
      <c r="CF834" s="1404" t="b">
        <v>0</v>
      </c>
      <c r="CG834" s="1404" t="b">
        <v>0</v>
      </c>
      <c r="CH834" s="1404" t="b">
        <v>0</v>
      </c>
      <c r="CI834" s="1404" t="b">
        <v>0</v>
      </c>
      <c r="CJ834" s="1404" t="b">
        <v>1</v>
      </c>
      <c r="CK834" s="1404" t="b">
        <v>0</v>
      </c>
      <c r="CL834" s="1404" t="b">
        <v>0</v>
      </c>
      <c r="CM834" s="1405" t="s">
        <v>698</v>
      </c>
      <c r="CN834" s="1408"/>
      <c r="CO834" s="1408"/>
      <c r="CP834" s="1408"/>
      <c r="CQ834" s="1404">
        <v>1</v>
      </c>
      <c r="CR834" s="1408"/>
      <c r="CS834" s="1404">
        <v>1</v>
      </c>
      <c r="CT834" s="1405" t="s">
        <v>407</v>
      </c>
      <c r="CU834" s="1408"/>
    </row>
    <row r="835" spans="1:99" hidden="1" x14ac:dyDescent="0.2">
      <c r="A835" s="1404">
        <v>2024</v>
      </c>
      <c r="B835" s="1405" t="s">
        <v>189</v>
      </c>
      <c r="C835" s="1405" t="s">
        <v>1447</v>
      </c>
      <c r="D835" s="1406">
        <v>1</v>
      </c>
      <c r="E835" s="1406">
        <v>0</v>
      </c>
      <c r="F835" s="1405" t="s">
        <v>253</v>
      </c>
      <c r="G835" s="1407" t="s">
        <v>817</v>
      </c>
      <c r="H835" s="1405" t="s">
        <v>407</v>
      </c>
      <c r="I835" s="1405" t="s">
        <v>694</v>
      </c>
      <c r="J835" s="1405" t="s">
        <v>342</v>
      </c>
      <c r="K835" s="1405" t="s">
        <v>1115</v>
      </c>
      <c r="L835" s="1405" t="s">
        <v>407</v>
      </c>
      <c r="M835" s="1405" t="s">
        <v>407</v>
      </c>
      <c r="N835" s="1408"/>
      <c r="O835" s="1407">
        <v>126</v>
      </c>
      <c r="P835" s="1405" t="s">
        <v>695</v>
      </c>
      <c r="Q835" s="1405" t="s">
        <v>483</v>
      </c>
      <c r="R835" s="1409">
        <v>13890</v>
      </c>
      <c r="S835" s="1409">
        <v>9624</v>
      </c>
      <c r="T835" s="1409">
        <v>1270</v>
      </c>
      <c r="U835" s="1407">
        <v>23534</v>
      </c>
      <c r="V835" s="1405" t="s">
        <v>696</v>
      </c>
      <c r="W835" s="1405" t="s">
        <v>818</v>
      </c>
      <c r="X835" s="1405" t="s">
        <v>818</v>
      </c>
      <c r="Y835" s="1405" t="s">
        <v>407</v>
      </c>
      <c r="Z835" s="1404">
        <v>1</v>
      </c>
      <c r="AA835" s="1404">
        <v>0</v>
      </c>
      <c r="AB835" s="1408"/>
      <c r="AC835" s="1408"/>
      <c r="AD835" s="1408"/>
      <c r="AE835" s="1408"/>
      <c r="AF835" s="1408"/>
      <c r="AG835" s="1408"/>
      <c r="AH835" s="1406">
        <v>4860</v>
      </c>
      <c r="AI835" s="1406">
        <v>4860</v>
      </c>
      <c r="AJ835" s="1408"/>
      <c r="AK835" s="1408"/>
      <c r="AL835" s="1408"/>
      <c r="AM835" s="1408"/>
      <c r="AN835" s="1408"/>
      <c r="AO835" s="1408"/>
      <c r="AP835" s="1406">
        <v>17160</v>
      </c>
      <c r="AQ835" s="1406">
        <v>17160</v>
      </c>
      <c r="AR835" s="1404" t="s">
        <v>407</v>
      </c>
      <c r="AS835" s="1406">
        <v>47.013698630136986</v>
      </c>
      <c r="AT835" s="1406">
        <v>1.2354211663066954</v>
      </c>
      <c r="AU835" s="1406">
        <v>3.3847155241279324E-3</v>
      </c>
      <c r="AV835" s="1406">
        <v>1.9457833989298193E-2</v>
      </c>
      <c r="AW835" s="1406">
        <v>5.3309134217255325E-5</v>
      </c>
      <c r="AX835" s="1405" t="s">
        <v>1448</v>
      </c>
      <c r="AY835" s="1404">
        <v>0</v>
      </c>
      <c r="AZ835" s="1405" t="s">
        <v>407</v>
      </c>
      <c r="BA835" s="1405" t="s">
        <v>407</v>
      </c>
      <c r="BB835" s="1408"/>
      <c r="BC835" s="1408"/>
      <c r="BD835" s="1404">
        <v>0</v>
      </c>
      <c r="BE835" s="1405" t="s">
        <v>407</v>
      </c>
      <c r="BF835" s="1405" t="s">
        <v>407</v>
      </c>
      <c r="BG835" s="1404">
        <v>0</v>
      </c>
      <c r="BH835" s="1405" t="s">
        <v>407</v>
      </c>
      <c r="BI835" s="1405" t="s">
        <v>407</v>
      </c>
      <c r="BJ835" s="1404">
        <v>1</v>
      </c>
      <c r="BK835" s="1404">
        <v>0</v>
      </c>
      <c r="BL835" s="1404">
        <v>0</v>
      </c>
      <c r="BM835" s="1404">
        <v>0</v>
      </c>
      <c r="BN835" s="1408"/>
      <c r="BO835" s="1404">
        <v>0</v>
      </c>
      <c r="BP835" s="1405" t="s">
        <v>407</v>
      </c>
      <c r="BQ835" s="1405" t="s">
        <v>407</v>
      </c>
      <c r="BR835" s="1404">
        <v>0</v>
      </c>
      <c r="BS835" s="1405" t="s">
        <v>407</v>
      </c>
      <c r="BT835" s="1405" t="s">
        <v>407</v>
      </c>
      <c r="BU835" s="1405" t="s">
        <v>407</v>
      </c>
      <c r="BV835" s="1405" t="s">
        <v>407</v>
      </c>
      <c r="BW835" s="1404">
        <v>0</v>
      </c>
      <c r="BX835" s="1405" t="s">
        <v>407</v>
      </c>
      <c r="BY835" s="1405" t="s">
        <v>407</v>
      </c>
      <c r="BZ835" s="1405" t="s">
        <v>407</v>
      </c>
      <c r="CA835" s="1404">
        <v>0</v>
      </c>
      <c r="CB835" s="1405" t="s">
        <v>407</v>
      </c>
      <c r="CC835" s="1405" t="s">
        <v>677</v>
      </c>
      <c r="CD835" s="1404" t="b">
        <v>0</v>
      </c>
      <c r="CE835" s="1404" t="b">
        <v>0</v>
      </c>
      <c r="CF835" s="1404" t="b">
        <v>0</v>
      </c>
      <c r="CG835" s="1404" t="b">
        <v>0</v>
      </c>
      <c r="CH835" s="1404" t="b">
        <v>0</v>
      </c>
      <c r="CI835" s="1404" t="b">
        <v>0</v>
      </c>
      <c r="CJ835" s="1404" t="b">
        <v>1</v>
      </c>
      <c r="CK835" s="1404" t="b">
        <v>0</v>
      </c>
      <c r="CL835" s="1404" t="b">
        <v>0</v>
      </c>
      <c r="CM835" s="1405" t="s">
        <v>698</v>
      </c>
      <c r="CN835" s="1408"/>
      <c r="CO835" s="1408"/>
      <c r="CP835" s="1408"/>
      <c r="CQ835" s="1404">
        <v>1</v>
      </c>
      <c r="CR835" s="1408"/>
      <c r="CS835" s="1404">
        <v>1</v>
      </c>
      <c r="CT835" s="1405" t="s">
        <v>407</v>
      </c>
      <c r="CU835" s="1408"/>
    </row>
    <row r="836" spans="1:99" hidden="1" x14ac:dyDescent="0.2">
      <c r="A836" s="1404">
        <v>2024</v>
      </c>
      <c r="B836" s="1405" t="s">
        <v>178</v>
      </c>
      <c r="C836" s="1405" t="s">
        <v>1445</v>
      </c>
      <c r="D836" s="1406">
        <v>1</v>
      </c>
      <c r="E836" s="1406">
        <v>0</v>
      </c>
      <c r="F836" s="1405" t="s">
        <v>253</v>
      </c>
      <c r="G836" s="1407" t="s">
        <v>817</v>
      </c>
      <c r="H836" s="1405" t="s">
        <v>407</v>
      </c>
      <c r="I836" s="1405" t="s">
        <v>694</v>
      </c>
      <c r="J836" s="1405" t="s">
        <v>298</v>
      </c>
      <c r="K836" s="1405" t="s">
        <v>1446</v>
      </c>
      <c r="L836" s="1405" t="s">
        <v>407</v>
      </c>
      <c r="M836" s="1405" t="s">
        <v>407</v>
      </c>
      <c r="N836" s="1408"/>
      <c r="O836" s="1407">
        <v>126</v>
      </c>
      <c r="P836" s="1405" t="s">
        <v>695</v>
      </c>
      <c r="Q836" s="1405" t="s">
        <v>473</v>
      </c>
      <c r="R836" s="1409">
        <v>3464</v>
      </c>
      <c r="S836" s="1409">
        <v>1396</v>
      </c>
      <c r="T836" s="1409">
        <v>155</v>
      </c>
      <c r="U836" s="1407">
        <v>23534</v>
      </c>
      <c r="V836" s="1405" t="s">
        <v>696</v>
      </c>
      <c r="W836" s="1405" t="s">
        <v>818</v>
      </c>
      <c r="X836" s="1405" t="s">
        <v>818</v>
      </c>
      <c r="Y836" s="1405" t="s">
        <v>407</v>
      </c>
      <c r="Z836" s="1404">
        <v>1</v>
      </c>
      <c r="AA836" s="1404">
        <v>0</v>
      </c>
      <c r="AB836" s="1408"/>
      <c r="AC836" s="1408"/>
      <c r="AD836" s="1408"/>
      <c r="AE836" s="1408"/>
      <c r="AF836" s="1408"/>
      <c r="AG836" s="1408"/>
      <c r="AH836" s="1406">
        <v>0</v>
      </c>
      <c r="AI836" s="1406">
        <v>0</v>
      </c>
      <c r="AJ836" s="1408"/>
      <c r="AK836" s="1408"/>
      <c r="AL836" s="1408"/>
      <c r="AM836" s="1408"/>
      <c r="AN836" s="1408"/>
      <c r="AO836" s="1408"/>
      <c r="AP836" s="1406">
        <v>1139</v>
      </c>
      <c r="AQ836" s="1406">
        <v>1139</v>
      </c>
      <c r="AR836" s="1404" t="s">
        <v>407</v>
      </c>
      <c r="AS836" s="1406">
        <v>3.1205479452054794</v>
      </c>
      <c r="AT836" s="1406">
        <v>0.32881062355658197</v>
      </c>
      <c r="AU836" s="1406">
        <v>9.0085102344269032E-4</v>
      </c>
      <c r="AV836" s="1406">
        <v>1.0214907666741104E-3</v>
      </c>
      <c r="AW836" s="1406">
        <v>2.7986048402030422E-6</v>
      </c>
      <c r="AX836" s="1405" t="s">
        <v>407</v>
      </c>
      <c r="AY836" s="1404">
        <v>0</v>
      </c>
      <c r="AZ836" s="1405" t="s">
        <v>407</v>
      </c>
      <c r="BA836" s="1405" t="s">
        <v>407</v>
      </c>
      <c r="BB836" s="1408"/>
      <c r="BC836" s="1408"/>
      <c r="BD836" s="1404">
        <v>0</v>
      </c>
      <c r="BE836" s="1405" t="s">
        <v>407</v>
      </c>
      <c r="BF836" s="1405" t="s">
        <v>407</v>
      </c>
      <c r="BG836" s="1404">
        <v>0</v>
      </c>
      <c r="BH836" s="1405" t="s">
        <v>407</v>
      </c>
      <c r="BI836" s="1405" t="s">
        <v>407</v>
      </c>
      <c r="BJ836" s="1404">
        <v>1</v>
      </c>
      <c r="BK836" s="1404">
        <v>0</v>
      </c>
      <c r="BL836" s="1404">
        <v>0</v>
      </c>
      <c r="BM836" s="1404">
        <v>0</v>
      </c>
      <c r="BN836" s="1408"/>
      <c r="BO836" s="1404">
        <v>0</v>
      </c>
      <c r="BP836" s="1405" t="s">
        <v>407</v>
      </c>
      <c r="BQ836" s="1405" t="s">
        <v>407</v>
      </c>
      <c r="BR836" s="1404">
        <v>0</v>
      </c>
      <c r="BS836" s="1405" t="s">
        <v>407</v>
      </c>
      <c r="BT836" s="1405" t="s">
        <v>407</v>
      </c>
      <c r="BU836" s="1405" t="s">
        <v>407</v>
      </c>
      <c r="BV836" s="1405" t="s">
        <v>407</v>
      </c>
      <c r="BW836" s="1404">
        <v>0</v>
      </c>
      <c r="BX836" s="1405" t="s">
        <v>407</v>
      </c>
      <c r="BY836" s="1405" t="s">
        <v>407</v>
      </c>
      <c r="BZ836" s="1405" t="s">
        <v>407</v>
      </c>
      <c r="CA836" s="1404">
        <v>0</v>
      </c>
      <c r="CB836" s="1405" t="s">
        <v>407</v>
      </c>
      <c r="CC836" s="1405" t="s">
        <v>677</v>
      </c>
      <c r="CD836" s="1404" t="b">
        <v>0</v>
      </c>
      <c r="CE836" s="1404" t="b">
        <v>0</v>
      </c>
      <c r="CF836" s="1404" t="b">
        <v>0</v>
      </c>
      <c r="CG836" s="1404" t="b">
        <v>0</v>
      </c>
      <c r="CH836" s="1404" t="b">
        <v>0</v>
      </c>
      <c r="CI836" s="1404" t="b">
        <v>0</v>
      </c>
      <c r="CJ836" s="1404" t="b">
        <v>1</v>
      </c>
      <c r="CK836" s="1404" t="b">
        <v>0</v>
      </c>
      <c r="CL836" s="1404" t="b">
        <v>0</v>
      </c>
      <c r="CM836" s="1405" t="s">
        <v>698</v>
      </c>
      <c r="CN836" s="1408"/>
      <c r="CO836" s="1408"/>
      <c r="CP836" s="1408"/>
      <c r="CQ836" s="1404">
        <v>1</v>
      </c>
      <c r="CR836" s="1408"/>
      <c r="CS836" s="1404">
        <v>1</v>
      </c>
      <c r="CT836" s="1405" t="s">
        <v>407</v>
      </c>
      <c r="CU836" s="1408"/>
    </row>
    <row r="837" spans="1:99" hidden="1" x14ac:dyDescent="0.2">
      <c r="A837" s="1404">
        <v>2024</v>
      </c>
      <c r="B837" s="1405" t="s">
        <v>179</v>
      </c>
      <c r="C837" s="1405" t="s">
        <v>1043</v>
      </c>
      <c r="D837" s="1406">
        <v>1</v>
      </c>
      <c r="E837" s="1406">
        <v>0</v>
      </c>
      <c r="F837" s="1405" t="s">
        <v>253</v>
      </c>
      <c r="G837" s="1407" t="s">
        <v>817</v>
      </c>
      <c r="H837" s="1405" t="s">
        <v>407</v>
      </c>
      <c r="I837" s="1405" t="s">
        <v>694</v>
      </c>
      <c r="J837" s="1405" t="s">
        <v>303</v>
      </c>
      <c r="K837" s="1405" t="s">
        <v>766</v>
      </c>
      <c r="L837" s="1405" t="s">
        <v>407</v>
      </c>
      <c r="M837" s="1405" t="s">
        <v>407</v>
      </c>
      <c r="N837" s="1408"/>
      <c r="O837" s="1407">
        <v>126</v>
      </c>
      <c r="P837" s="1405" t="s">
        <v>695</v>
      </c>
      <c r="Q837" s="1405" t="s">
        <v>474</v>
      </c>
      <c r="R837" s="1409">
        <v>12336</v>
      </c>
      <c r="S837" s="1409">
        <v>5844</v>
      </c>
      <c r="T837" s="1409">
        <v>864</v>
      </c>
      <c r="U837" s="1407">
        <v>23369</v>
      </c>
      <c r="V837" s="1405" t="s">
        <v>696</v>
      </c>
      <c r="W837" s="1405" t="s">
        <v>1045</v>
      </c>
      <c r="X837" s="1405" t="s">
        <v>407</v>
      </c>
      <c r="Y837" s="1405" t="s">
        <v>407</v>
      </c>
      <c r="Z837" s="1404">
        <v>1</v>
      </c>
      <c r="AA837" s="1404">
        <v>0</v>
      </c>
      <c r="AB837" s="1408"/>
      <c r="AC837" s="1408"/>
      <c r="AD837" s="1408"/>
      <c r="AE837" s="1408"/>
      <c r="AF837" s="1408"/>
      <c r="AG837" s="1408"/>
      <c r="AH837" s="1408"/>
      <c r="AI837" s="1406">
        <v>0</v>
      </c>
      <c r="AJ837" s="1408"/>
      <c r="AK837" s="1408"/>
      <c r="AL837" s="1408"/>
      <c r="AM837" s="1408"/>
      <c r="AN837" s="1408"/>
      <c r="AO837" s="1408"/>
      <c r="AP837" s="1408"/>
      <c r="AQ837" s="1406">
        <v>12000</v>
      </c>
      <c r="AR837" s="1404" t="s">
        <v>407</v>
      </c>
      <c r="AS837" s="1406">
        <v>32.876712328767127</v>
      </c>
      <c r="AT837" s="1406">
        <v>0.97276264591439687</v>
      </c>
      <c r="AU837" s="1406">
        <v>2.6651031394914985E-3</v>
      </c>
      <c r="AV837" s="1406">
        <v>9.4776398781175504E-3</v>
      </c>
      <c r="AW837" s="1406">
        <v>2.5966136652376852E-5</v>
      </c>
      <c r="AX837" s="1405" t="s">
        <v>407</v>
      </c>
      <c r="AY837" s="1404">
        <v>0</v>
      </c>
      <c r="AZ837" s="1405" t="s">
        <v>407</v>
      </c>
      <c r="BA837" s="1405" t="s">
        <v>407</v>
      </c>
      <c r="BB837" s="1408"/>
      <c r="BC837" s="1408"/>
      <c r="BD837" s="1404">
        <v>0</v>
      </c>
      <c r="BE837" s="1405" t="s">
        <v>407</v>
      </c>
      <c r="BF837" s="1405" t="s">
        <v>407</v>
      </c>
      <c r="BG837" s="1404">
        <v>0</v>
      </c>
      <c r="BH837" s="1405" t="s">
        <v>407</v>
      </c>
      <c r="BI837" s="1405" t="s">
        <v>407</v>
      </c>
      <c r="BJ837" s="1404">
        <v>0</v>
      </c>
      <c r="BK837" s="1404">
        <v>0</v>
      </c>
      <c r="BL837" s="1404">
        <v>0</v>
      </c>
      <c r="BM837" s="1404">
        <v>0</v>
      </c>
      <c r="BN837" s="1408"/>
      <c r="BO837" s="1404">
        <v>0</v>
      </c>
      <c r="BP837" s="1405" t="s">
        <v>407</v>
      </c>
      <c r="BQ837" s="1405" t="s">
        <v>407</v>
      </c>
      <c r="BR837" s="1404">
        <v>1</v>
      </c>
      <c r="BS837" s="1405" t="s">
        <v>713</v>
      </c>
      <c r="BT837" s="1405" t="s">
        <v>407</v>
      </c>
      <c r="BU837" s="1405" t="s">
        <v>407</v>
      </c>
      <c r="BV837" s="1405" t="s">
        <v>1044</v>
      </c>
      <c r="BW837" s="1404">
        <v>0</v>
      </c>
      <c r="BX837" s="1405" t="s">
        <v>407</v>
      </c>
      <c r="BY837" s="1405" t="s">
        <v>407</v>
      </c>
      <c r="BZ837" s="1405" t="s">
        <v>407</v>
      </c>
      <c r="CA837" s="1404">
        <v>0</v>
      </c>
      <c r="CB837" s="1405" t="s">
        <v>677</v>
      </c>
      <c r="CC837" s="1405" t="s">
        <v>677</v>
      </c>
      <c r="CD837" s="1404" t="b">
        <v>0</v>
      </c>
      <c r="CE837" s="1404" t="b">
        <v>0</v>
      </c>
      <c r="CF837" s="1404" t="b">
        <v>0</v>
      </c>
      <c r="CG837" s="1404" t="b">
        <v>0</v>
      </c>
      <c r="CH837" s="1404" t="b">
        <v>0</v>
      </c>
      <c r="CI837" s="1404" t="b">
        <v>0</v>
      </c>
      <c r="CJ837" s="1404" t="b">
        <v>1</v>
      </c>
      <c r="CK837" s="1404" t="b">
        <v>0</v>
      </c>
      <c r="CL837" s="1404" t="b">
        <v>0</v>
      </c>
      <c r="CM837" s="1405" t="s">
        <v>698</v>
      </c>
      <c r="CN837" s="1408"/>
      <c r="CO837" s="1408"/>
      <c r="CP837" s="1408"/>
      <c r="CQ837" s="1404">
        <v>1</v>
      </c>
      <c r="CR837" s="1404">
        <v>0</v>
      </c>
      <c r="CS837" s="1404">
        <v>1</v>
      </c>
      <c r="CT837" s="1405" t="s">
        <v>407</v>
      </c>
      <c r="CU837" s="1408"/>
    </row>
    <row r="838" spans="1:99" hidden="1" x14ac:dyDescent="0.2">
      <c r="A838" s="1404">
        <v>2024</v>
      </c>
      <c r="B838" s="1405" t="s">
        <v>187</v>
      </c>
      <c r="C838" s="1405" t="s">
        <v>1449</v>
      </c>
      <c r="D838" s="1406">
        <v>1</v>
      </c>
      <c r="E838" s="1406">
        <v>0</v>
      </c>
      <c r="F838" s="1405" t="s">
        <v>253</v>
      </c>
      <c r="G838" s="1407" t="s">
        <v>817</v>
      </c>
      <c r="H838" s="1405" t="s">
        <v>407</v>
      </c>
      <c r="I838" s="1405" t="s">
        <v>694</v>
      </c>
      <c r="J838" s="1405" t="s">
        <v>335</v>
      </c>
      <c r="K838" s="1405" t="s">
        <v>929</v>
      </c>
      <c r="L838" s="1405" t="s">
        <v>407</v>
      </c>
      <c r="M838" s="1405" t="s">
        <v>407</v>
      </c>
      <c r="N838" s="1408"/>
      <c r="O838" s="1407">
        <v>126</v>
      </c>
      <c r="P838" s="1405" t="s">
        <v>695</v>
      </c>
      <c r="Q838" s="1405" t="s">
        <v>481</v>
      </c>
      <c r="R838" s="1409">
        <v>238</v>
      </c>
      <c r="S838" s="1409">
        <v>108</v>
      </c>
      <c r="T838" s="1409">
        <v>64</v>
      </c>
      <c r="U838" s="1407">
        <v>23534</v>
      </c>
      <c r="V838" s="1405" t="s">
        <v>696</v>
      </c>
      <c r="W838" s="1405" t="s">
        <v>818</v>
      </c>
      <c r="X838" s="1405" t="s">
        <v>818</v>
      </c>
      <c r="Y838" s="1405" t="s">
        <v>407</v>
      </c>
      <c r="Z838" s="1404">
        <v>1</v>
      </c>
      <c r="AA838" s="1404">
        <v>0</v>
      </c>
      <c r="AB838" s="1408"/>
      <c r="AC838" s="1408"/>
      <c r="AD838" s="1408"/>
      <c r="AE838" s="1408"/>
      <c r="AF838" s="1408"/>
      <c r="AG838" s="1408"/>
      <c r="AH838" s="1406">
        <v>0</v>
      </c>
      <c r="AI838" s="1406">
        <v>0</v>
      </c>
      <c r="AJ838" s="1408"/>
      <c r="AK838" s="1408"/>
      <c r="AL838" s="1408"/>
      <c r="AM838" s="1408"/>
      <c r="AN838" s="1408"/>
      <c r="AO838" s="1408"/>
      <c r="AP838" s="1406">
        <v>100</v>
      </c>
      <c r="AQ838" s="1406">
        <v>100</v>
      </c>
      <c r="AR838" s="1404" t="s">
        <v>407</v>
      </c>
      <c r="AS838" s="1406">
        <v>0.27397260273972601</v>
      </c>
      <c r="AT838" s="1406">
        <v>0.42016806722689076</v>
      </c>
      <c r="AU838" s="1406">
        <v>1.1511453896627143E-3</v>
      </c>
      <c r="AV838" s="1406">
        <v>1.8447393567762812E-4</v>
      </c>
      <c r="AW838" s="1406">
        <v>5.0540804295240577E-7</v>
      </c>
      <c r="AX838" s="1405" t="s">
        <v>407</v>
      </c>
      <c r="AY838" s="1404">
        <v>0</v>
      </c>
      <c r="AZ838" s="1405" t="s">
        <v>407</v>
      </c>
      <c r="BA838" s="1405" t="s">
        <v>407</v>
      </c>
      <c r="BB838" s="1408"/>
      <c r="BC838" s="1408"/>
      <c r="BD838" s="1404">
        <v>0</v>
      </c>
      <c r="BE838" s="1405" t="s">
        <v>407</v>
      </c>
      <c r="BF838" s="1405" t="s">
        <v>407</v>
      </c>
      <c r="BG838" s="1404">
        <v>0</v>
      </c>
      <c r="BH838" s="1405" t="s">
        <v>407</v>
      </c>
      <c r="BI838" s="1405" t="s">
        <v>407</v>
      </c>
      <c r="BJ838" s="1404">
        <v>1</v>
      </c>
      <c r="BK838" s="1404">
        <v>0</v>
      </c>
      <c r="BL838" s="1404">
        <v>0</v>
      </c>
      <c r="BM838" s="1404">
        <v>0</v>
      </c>
      <c r="BN838" s="1408"/>
      <c r="BO838" s="1404">
        <v>0</v>
      </c>
      <c r="BP838" s="1405" t="s">
        <v>407</v>
      </c>
      <c r="BQ838" s="1405" t="s">
        <v>407</v>
      </c>
      <c r="BR838" s="1404">
        <v>0</v>
      </c>
      <c r="BS838" s="1405" t="s">
        <v>407</v>
      </c>
      <c r="BT838" s="1405" t="s">
        <v>407</v>
      </c>
      <c r="BU838" s="1405" t="s">
        <v>407</v>
      </c>
      <c r="BV838" s="1405" t="s">
        <v>407</v>
      </c>
      <c r="BW838" s="1404">
        <v>0</v>
      </c>
      <c r="BX838" s="1405" t="s">
        <v>407</v>
      </c>
      <c r="BY838" s="1405" t="s">
        <v>407</v>
      </c>
      <c r="BZ838" s="1405" t="s">
        <v>407</v>
      </c>
      <c r="CA838" s="1404">
        <v>0</v>
      </c>
      <c r="CB838" s="1405" t="s">
        <v>407</v>
      </c>
      <c r="CC838" s="1405" t="s">
        <v>677</v>
      </c>
      <c r="CD838" s="1404" t="b">
        <v>0</v>
      </c>
      <c r="CE838" s="1404" t="b">
        <v>0</v>
      </c>
      <c r="CF838" s="1404" t="b">
        <v>0</v>
      </c>
      <c r="CG838" s="1404" t="b">
        <v>0</v>
      </c>
      <c r="CH838" s="1404" t="b">
        <v>0</v>
      </c>
      <c r="CI838" s="1404" t="b">
        <v>0</v>
      </c>
      <c r="CJ838" s="1404" t="b">
        <v>1</v>
      </c>
      <c r="CK838" s="1404" t="b">
        <v>0</v>
      </c>
      <c r="CL838" s="1404" t="b">
        <v>0</v>
      </c>
      <c r="CM838" s="1405" t="s">
        <v>698</v>
      </c>
      <c r="CN838" s="1408"/>
      <c r="CO838" s="1408"/>
      <c r="CP838" s="1408"/>
      <c r="CQ838" s="1404">
        <v>1</v>
      </c>
      <c r="CR838" s="1408"/>
      <c r="CS838" s="1404">
        <v>1</v>
      </c>
      <c r="CT838" s="1405" t="s">
        <v>407</v>
      </c>
      <c r="CU838" s="1408"/>
    </row>
    <row r="839" spans="1:99" hidden="1" x14ac:dyDescent="0.2">
      <c r="A839" s="1404">
        <v>2024</v>
      </c>
      <c r="B839" s="1405" t="s">
        <v>189</v>
      </c>
      <c r="C839" s="1405" t="s">
        <v>717</v>
      </c>
      <c r="D839" s="1406">
        <v>1</v>
      </c>
      <c r="E839" s="1406">
        <v>0</v>
      </c>
      <c r="F839" s="1405" t="s">
        <v>249</v>
      </c>
      <c r="G839" s="1407" t="s">
        <v>758</v>
      </c>
      <c r="H839" s="1405" t="s">
        <v>407</v>
      </c>
      <c r="I839" s="1405" t="s">
        <v>694</v>
      </c>
      <c r="J839" s="1405" t="s">
        <v>342</v>
      </c>
      <c r="K839" s="1405" t="s">
        <v>718</v>
      </c>
      <c r="L839" s="1405" t="s">
        <v>407</v>
      </c>
      <c r="M839" s="1405" t="s">
        <v>407</v>
      </c>
      <c r="N839" s="1408"/>
      <c r="O839" s="1407">
        <v>126</v>
      </c>
      <c r="P839" s="1405" t="s">
        <v>695</v>
      </c>
      <c r="Q839" s="1405" t="s">
        <v>483</v>
      </c>
      <c r="R839" s="1409">
        <v>5633</v>
      </c>
      <c r="S839" s="1409">
        <v>3036</v>
      </c>
      <c r="T839" s="1409">
        <v>385</v>
      </c>
      <c r="U839" s="1407">
        <v>22198</v>
      </c>
      <c r="V839" s="1405" t="s">
        <v>696</v>
      </c>
      <c r="W839" s="1405" t="s">
        <v>759</v>
      </c>
      <c r="X839" s="1405" t="s">
        <v>760</v>
      </c>
      <c r="Y839" s="1405" t="s">
        <v>407</v>
      </c>
      <c r="Z839" s="1404">
        <v>1</v>
      </c>
      <c r="AA839" s="1404">
        <v>0</v>
      </c>
      <c r="AB839" s="1408"/>
      <c r="AC839" s="1408"/>
      <c r="AD839" s="1408"/>
      <c r="AE839" s="1408"/>
      <c r="AF839" s="1408"/>
      <c r="AG839" s="1408"/>
      <c r="AH839" s="1408"/>
      <c r="AI839" s="1406">
        <v>0</v>
      </c>
      <c r="AJ839" s="1408"/>
      <c r="AK839" s="1408"/>
      <c r="AL839" s="1408"/>
      <c r="AM839" s="1408"/>
      <c r="AN839" s="1408"/>
      <c r="AO839" s="1408"/>
      <c r="AP839" s="1408"/>
      <c r="AQ839" s="1406">
        <v>20380</v>
      </c>
      <c r="AR839" s="1404" t="s">
        <v>407</v>
      </c>
      <c r="AS839" s="1406">
        <v>55.835616438356162</v>
      </c>
      <c r="AT839" s="1406">
        <v>3.6179655600923133</v>
      </c>
      <c r="AU839" s="1406">
        <v>9.912234411211817E-3</v>
      </c>
      <c r="AV839" s="1406">
        <v>0.13918701178242152</v>
      </c>
      <c r="AW839" s="1406">
        <v>3.8133427885594934E-4</v>
      </c>
      <c r="AX839" s="1405" t="s">
        <v>407</v>
      </c>
      <c r="AY839" s="1404">
        <v>0</v>
      </c>
      <c r="AZ839" s="1405" t="s">
        <v>407</v>
      </c>
      <c r="BA839" s="1405" t="s">
        <v>407</v>
      </c>
      <c r="BB839" s="1408"/>
      <c r="BC839" s="1408"/>
      <c r="BD839" s="1404">
        <v>0</v>
      </c>
      <c r="BE839" s="1405" t="s">
        <v>407</v>
      </c>
      <c r="BF839" s="1405" t="s">
        <v>407</v>
      </c>
      <c r="BG839" s="1404">
        <v>0</v>
      </c>
      <c r="BH839" s="1405" t="s">
        <v>407</v>
      </c>
      <c r="BI839" s="1405" t="s">
        <v>407</v>
      </c>
      <c r="BJ839" s="1404">
        <v>0</v>
      </c>
      <c r="BK839" s="1404">
        <v>0</v>
      </c>
      <c r="BL839" s="1404">
        <v>0</v>
      </c>
      <c r="BM839" s="1404">
        <v>0</v>
      </c>
      <c r="BN839" s="1408"/>
      <c r="BO839" s="1404">
        <v>0</v>
      </c>
      <c r="BP839" s="1405" t="s">
        <v>407</v>
      </c>
      <c r="BQ839" s="1405" t="s">
        <v>407</v>
      </c>
      <c r="BR839" s="1404">
        <v>1</v>
      </c>
      <c r="BS839" s="1405" t="s">
        <v>808</v>
      </c>
      <c r="BT839" s="1405" t="s">
        <v>407</v>
      </c>
      <c r="BU839" s="1405" t="s">
        <v>407</v>
      </c>
      <c r="BV839" s="1405" t="s">
        <v>1235</v>
      </c>
      <c r="BW839" s="1404">
        <v>0</v>
      </c>
      <c r="BX839" s="1405" t="s">
        <v>407</v>
      </c>
      <c r="BY839" s="1405" t="s">
        <v>407</v>
      </c>
      <c r="BZ839" s="1405" t="s">
        <v>407</v>
      </c>
      <c r="CA839" s="1404">
        <v>0</v>
      </c>
      <c r="CB839" s="1405" t="s">
        <v>677</v>
      </c>
      <c r="CC839" s="1405" t="s">
        <v>677</v>
      </c>
      <c r="CD839" s="1404" t="b">
        <v>0</v>
      </c>
      <c r="CE839" s="1404" t="b">
        <v>0</v>
      </c>
      <c r="CF839" s="1404" t="b">
        <v>0</v>
      </c>
      <c r="CG839" s="1404" t="b">
        <v>0</v>
      </c>
      <c r="CH839" s="1404" t="b">
        <v>0</v>
      </c>
      <c r="CI839" s="1404" t="b">
        <v>0</v>
      </c>
      <c r="CJ839" s="1404" t="b">
        <v>1</v>
      </c>
      <c r="CK839" s="1404" t="b">
        <v>0</v>
      </c>
      <c r="CL839" s="1404" t="b">
        <v>0</v>
      </c>
      <c r="CM839" s="1405" t="s">
        <v>698</v>
      </c>
      <c r="CN839" s="1408"/>
      <c r="CO839" s="1408"/>
      <c r="CP839" s="1404">
        <v>930</v>
      </c>
      <c r="CQ839" s="1404">
        <v>1</v>
      </c>
      <c r="CR839" s="1408"/>
      <c r="CS839" s="1404">
        <v>1</v>
      </c>
      <c r="CT839" s="1405" t="s">
        <v>407</v>
      </c>
      <c r="CU839" s="1408"/>
    </row>
    <row r="840" spans="1:99" hidden="1" x14ac:dyDescent="0.2">
      <c r="A840" s="1404">
        <v>2024</v>
      </c>
      <c r="B840" s="1405" t="s">
        <v>189</v>
      </c>
      <c r="C840" s="1405" t="s">
        <v>740</v>
      </c>
      <c r="D840" s="1406">
        <v>1</v>
      </c>
      <c r="E840" s="1406">
        <v>0</v>
      </c>
      <c r="F840" s="1405" t="s">
        <v>249</v>
      </c>
      <c r="G840" s="1407" t="s">
        <v>758</v>
      </c>
      <c r="H840" s="1405" t="s">
        <v>407</v>
      </c>
      <c r="I840" s="1405" t="s">
        <v>694</v>
      </c>
      <c r="J840" s="1405" t="s">
        <v>342</v>
      </c>
      <c r="K840" s="1405" t="s">
        <v>741</v>
      </c>
      <c r="L840" s="1405" t="s">
        <v>407</v>
      </c>
      <c r="M840" s="1405" t="s">
        <v>407</v>
      </c>
      <c r="N840" s="1408"/>
      <c r="O840" s="1407">
        <v>126</v>
      </c>
      <c r="P840" s="1405" t="s">
        <v>695</v>
      </c>
      <c r="Q840" s="1405" t="s">
        <v>483</v>
      </c>
      <c r="R840" s="1409">
        <v>17876</v>
      </c>
      <c r="S840" s="1409">
        <v>8742</v>
      </c>
      <c r="T840" s="1409">
        <v>1096</v>
      </c>
      <c r="U840" s="1407">
        <v>22198</v>
      </c>
      <c r="V840" s="1405" t="s">
        <v>696</v>
      </c>
      <c r="W840" s="1405" t="s">
        <v>759</v>
      </c>
      <c r="X840" s="1405" t="s">
        <v>760</v>
      </c>
      <c r="Y840" s="1405" t="s">
        <v>407</v>
      </c>
      <c r="Z840" s="1404">
        <v>1</v>
      </c>
      <c r="AA840" s="1404">
        <v>0</v>
      </c>
      <c r="AB840" s="1408"/>
      <c r="AC840" s="1408"/>
      <c r="AD840" s="1408"/>
      <c r="AE840" s="1408"/>
      <c r="AF840" s="1408"/>
      <c r="AG840" s="1408"/>
      <c r="AH840" s="1408"/>
      <c r="AI840" s="1406">
        <v>0</v>
      </c>
      <c r="AJ840" s="1408"/>
      <c r="AK840" s="1408"/>
      <c r="AL840" s="1408"/>
      <c r="AM840" s="1408"/>
      <c r="AN840" s="1408"/>
      <c r="AO840" s="1408"/>
      <c r="AP840" s="1408"/>
      <c r="AQ840" s="1406">
        <v>102370</v>
      </c>
      <c r="AR840" s="1404" t="s">
        <v>407</v>
      </c>
      <c r="AS840" s="1406">
        <v>280.46575342465752</v>
      </c>
      <c r="AT840" s="1406">
        <v>5.7266726336988141</v>
      </c>
      <c r="AU840" s="1406">
        <v>1.5689514064928259E-2</v>
      </c>
      <c r="AV840" s="1406">
        <v>0.13918701178242152</v>
      </c>
      <c r="AW840" s="1406">
        <v>3.8133427885594934E-4</v>
      </c>
      <c r="AX840" s="1405" t="s">
        <v>407</v>
      </c>
      <c r="AY840" s="1404">
        <v>0</v>
      </c>
      <c r="AZ840" s="1405" t="s">
        <v>407</v>
      </c>
      <c r="BA840" s="1405" t="s">
        <v>407</v>
      </c>
      <c r="BB840" s="1408"/>
      <c r="BC840" s="1408"/>
      <c r="BD840" s="1404">
        <v>0</v>
      </c>
      <c r="BE840" s="1405" t="s">
        <v>407</v>
      </c>
      <c r="BF840" s="1405" t="s">
        <v>407</v>
      </c>
      <c r="BG840" s="1404">
        <v>0</v>
      </c>
      <c r="BH840" s="1405" t="s">
        <v>407</v>
      </c>
      <c r="BI840" s="1405" t="s">
        <v>407</v>
      </c>
      <c r="BJ840" s="1404">
        <v>0</v>
      </c>
      <c r="BK840" s="1404">
        <v>0</v>
      </c>
      <c r="BL840" s="1404">
        <v>0</v>
      </c>
      <c r="BM840" s="1404">
        <v>0</v>
      </c>
      <c r="BN840" s="1408"/>
      <c r="BO840" s="1404">
        <v>0</v>
      </c>
      <c r="BP840" s="1405" t="s">
        <v>407</v>
      </c>
      <c r="BQ840" s="1405" t="s">
        <v>407</v>
      </c>
      <c r="BR840" s="1404">
        <v>1</v>
      </c>
      <c r="BS840" s="1405" t="s">
        <v>808</v>
      </c>
      <c r="BT840" s="1405" t="s">
        <v>407</v>
      </c>
      <c r="BU840" s="1405" t="s">
        <v>407</v>
      </c>
      <c r="BV840" s="1405" t="s">
        <v>846</v>
      </c>
      <c r="BW840" s="1404">
        <v>0</v>
      </c>
      <c r="BX840" s="1405" t="s">
        <v>407</v>
      </c>
      <c r="BY840" s="1405" t="s">
        <v>407</v>
      </c>
      <c r="BZ840" s="1405" t="s">
        <v>407</v>
      </c>
      <c r="CA840" s="1404">
        <v>0</v>
      </c>
      <c r="CB840" s="1405" t="s">
        <v>677</v>
      </c>
      <c r="CC840" s="1405" t="s">
        <v>677</v>
      </c>
      <c r="CD840" s="1404" t="b">
        <v>0</v>
      </c>
      <c r="CE840" s="1404" t="b">
        <v>0</v>
      </c>
      <c r="CF840" s="1404" t="b">
        <v>0</v>
      </c>
      <c r="CG840" s="1404" t="b">
        <v>0</v>
      </c>
      <c r="CH840" s="1404" t="b">
        <v>0</v>
      </c>
      <c r="CI840" s="1404" t="b">
        <v>0</v>
      </c>
      <c r="CJ840" s="1404" t="b">
        <v>1</v>
      </c>
      <c r="CK840" s="1404" t="b">
        <v>0</v>
      </c>
      <c r="CL840" s="1404" t="b">
        <v>0</v>
      </c>
      <c r="CM840" s="1405" t="s">
        <v>698</v>
      </c>
      <c r="CN840" s="1408"/>
      <c r="CO840" s="1408"/>
      <c r="CP840" s="1404">
        <v>1</v>
      </c>
      <c r="CQ840" s="1404">
        <v>1</v>
      </c>
      <c r="CR840" s="1408"/>
      <c r="CS840" s="1404">
        <v>1</v>
      </c>
      <c r="CT840" s="1405" t="s">
        <v>407</v>
      </c>
      <c r="CU840" s="1408"/>
    </row>
    <row r="841" spans="1:99" hidden="1" x14ac:dyDescent="0.2">
      <c r="A841" s="1404">
        <v>2024</v>
      </c>
      <c r="B841" s="1405" t="s">
        <v>180</v>
      </c>
      <c r="C841" s="1405" t="s">
        <v>753</v>
      </c>
      <c r="D841" s="1406">
        <v>1</v>
      </c>
      <c r="E841" s="1406">
        <v>0</v>
      </c>
      <c r="F841" s="1405" t="s">
        <v>249</v>
      </c>
      <c r="G841" s="1407" t="s">
        <v>758</v>
      </c>
      <c r="H841" s="1405" t="s">
        <v>407</v>
      </c>
      <c r="I841" s="1405" t="s">
        <v>694</v>
      </c>
      <c r="J841" s="1405" t="s">
        <v>307</v>
      </c>
      <c r="K841" s="1405" t="s">
        <v>754</v>
      </c>
      <c r="L841" s="1405" t="s">
        <v>407</v>
      </c>
      <c r="M841" s="1405" t="s">
        <v>407</v>
      </c>
      <c r="N841" s="1408"/>
      <c r="O841" s="1407">
        <v>126</v>
      </c>
      <c r="P841" s="1405" t="s">
        <v>695</v>
      </c>
      <c r="Q841" s="1405" t="s">
        <v>475</v>
      </c>
      <c r="R841" s="1409">
        <v>40276</v>
      </c>
      <c r="S841" s="1409">
        <v>18858</v>
      </c>
      <c r="T841" s="1409">
        <v>2677</v>
      </c>
      <c r="U841" s="1407">
        <v>22198</v>
      </c>
      <c r="V841" s="1405" t="s">
        <v>696</v>
      </c>
      <c r="W841" s="1405" t="s">
        <v>759</v>
      </c>
      <c r="X841" s="1405" t="s">
        <v>760</v>
      </c>
      <c r="Y841" s="1405" t="s">
        <v>407</v>
      </c>
      <c r="Z841" s="1404">
        <v>1</v>
      </c>
      <c r="AA841" s="1404">
        <v>0</v>
      </c>
      <c r="AB841" s="1408"/>
      <c r="AC841" s="1408"/>
      <c r="AD841" s="1408"/>
      <c r="AE841" s="1408"/>
      <c r="AF841" s="1408"/>
      <c r="AG841" s="1406">
        <v>20640</v>
      </c>
      <c r="AH841" s="1408"/>
      <c r="AI841" s="1406">
        <v>20640</v>
      </c>
      <c r="AJ841" s="1408"/>
      <c r="AK841" s="1408"/>
      <c r="AL841" s="1408"/>
      <c r="AM841" s="1408"/>
      <c r="AN841" s="1408"/>
      <c r="AO841" s="1406">
        <v>44550</v>
      </c>
      <c r="AP841" s="1408"/>
      <c r="AQ841" s="1406">
        <v>44550</v>
      </c>
      <c r="AR841" s="1404" t="s">
        <v>407</v>
      </c>
      <c r="AS841" s="1406">
        <v>122.05479452054794</v>
      </c>
      <c r="AT841" s="1406">
        <v>1.1061177872678518</v>
      </c>
      <c r="AU841" s="1406">
        <v>3.0304596911447995E-3</v>
      </c>
      <c r="AV841" s="1406">
        <v>0.1234596788076205</v>
      </c>
      <c r="AW841" s="1406">
        <v>3.3824569536334382E-4</v>
      </c>
      <c r="AX841" s="1405" t="s">
        <v>407</v>
      </c>
      <c r="AY841" s="1404">
        <v>1</v>
      </c>
      <c r="AZ841" s="1405" t="s">
        <v>751</v>
      </c>
      <c r="BA841" s="1405" t="s">
        <v>407</v>
      </c>
      <c r="BB841" s="1408"/>
      <c r="BC841" s="1408"/>
      <c r="BD841" s="1404">
        <v>0</v>
      </c>
      <c r="BE841" s="1405" t="s">
        <v>407</v>
      </c>
      <c r="BF841" s="1405" t="s">
        <v>407</v>
      </c>
      <c r="BG841" s="1404">
        <v>0</v>
      </c>
      <c r="BH841" s="1405" t="s">
        <v>407</v>
      </c>
      <c r="BI841" s="1405" t="s">
        <v>407</v>
      </c>
      <c r="BJ841" s="1404">
        <v>0</v>
      </c>
      <c r="BK841" s="1404">
        <v>0</v>
      </c>
      <c r="BL841" s="1404">
        <v>0</v>
      </c>
      <c r="BM841" s="1404">
        <v>0</v>
      </c>
      <c r="BN841" s="1408"/>
      <c r="BO841" s="1404">
        <v>0</v>
      </c>
      <c r="BP841" s="1405" t="s">
        <v>407</v>
      </c>
      <c r="BQ841" s="1405" t="s">
        <v>407</v>
      </c>
      <c r="BR841" s="1404">
        <v>0</v>
      </c>
      <c r="BS841" s="1405" t="s">
        <v>407</v>
      </c>
      <c r="BT841" s="1405" t="s">
        <v>407</v>
      </c>
      <c r="BU841" s="1405" t="s">
        <v>407</v>
      </c>
      <c r="BV841" s="1405" t="s">
        <v>755</v>
      </c>
      <c r="BW841" s="1404">
        <v>0</v>
      </c>
      <c r="BX841" s="1405" t="s">
        <v>407</v>
      </c>
      <c r="BY841" s="1405" t="s">
        <v>407</v>
      </c>
      <c r="BZ841" s="1405" t="s">
        <v>407</v>
      </c>
      <c r="CA841" s="1404">
        <v>0</v>
      </c>
      <c r="CB841" s="1405" t="s">
        <v>677</v>
      </c>
      <c r="CC841" s="1405" t="s">
        <v>677</v>
      </c>
      <c r="CD841" s="1404" t="b">
        <v>0</v>
      </c>
      <c r="CE841" s="1404" t="b">
        <v>0</v>
      </c>
      <c r="CF841" s="1404" t="b">
        <v>0</v>
      </c>
      <c r="CG841" s="1404" t="b">
        <v>0</v>
      </c>
      <c r="CH841" s="1404" t="b">
        <v>0</v>
      </c>
      <c r="CI841" s="1404" t="b">
        <v>0</v>
      </c>
      <c r="CJ841" s="1404" t="b">
        <v>1</v>
      </c>
      <c r="CK841" s="1404" t="b">
        <v>0</v>
      </c>
      <c r="CL841" s="1404" t="b">
        <v>0</v>
      </c>
      <c r="CM841" s="1405" t="s">
        <v>750</v>
      </c>
      <c r="CN841" s="1408"/>
      <c r="CO841" s="1408"/>
      <c r="CP841" s="1404">
        <v>1E-3</v>
      </c>
      <c r="CQ841" s="1404">
        <v>1</v>
      </c>
      <c r="CR841" s="1408"/>
      <c r="CS841" s="1404">
        <v>1</v>
      </c>
      <c r="CT841" s="1405" t="s">
        <v>407</v>
      </c>
      <c r="CU841" s="1408"/>
    </row>
    <row r="842" spans="1:99" hidden="1" x14ac:dyDescent="0.2">
      <c r="A842" s="1404">
        <v>2024</v>
      </c>
      <c r="B842" s="1405" t="s">
        <v>178</v>
      </c>
      <c r="C842" s="1405" t="s">
        <v>981</v>
      </c>
      <c r="D842" s="1406">
        <v>1</v>
      </c>
      <c r="E842" s="1406">
        <v>0</v>
      </c>
      <c r="F842" s="1405" t="s">
        <v>249</v>
      </c>
      <c r="G842" s="1407" t="s">
        <v>758</v>
      </c>
      <c r="H842" s="1405" t="s">
        <v>407</v>
      </c>
      <c r="I842" s="1405" t="s">
        <v>694</v>
      </c>
      <c r="J842" s="1405" t="s">
        <v>298</v>
      </c>
      <c r="K842" s="1405" t="s">
        <v>982</v>
      </c>
      <c r="L842" s="1405" t="s">
        <v>407</v>
      </c>
      <c r="M842" s="1405" t="s">
        <v>407</v>
      </c>
      <c r="N842" s="1408"/>
      <c r="O842" s="1407">
        <v>126</v>
      </c>
      <c r="P842" s="1405" t="s">
        <v>695</v>
      </c>
      <c r="Q842" s="1405" t="s">
        <v>473</v>
      </c>
      <c r="R842" s="1409">
        <v>31378</v>
      </c>
      <c r="S842" s="1409">
        <v>15132</v>
      </c>
      <c r="T842" s="1409">
        <v>2440</v>
      </c>
      <c r="U842" s="1407">
        <v>22198</v>
      </c>
      <c r="V842" s="1405" t="s">
        <v>696</v>
      </c>
      <c r="W842" s="1405" t="s">
        <v>759</v>
      </c>
      <c r="X842" s="1405" t="s">
        <v>760</v>
      </c>
      <c r="Y842" s="1405" t="s">
        <v>407</v>
      </c>
      <c r="Z842" s="1404">
        <v>1</v>
      </c>
      <c r="AA842" s="1404">
        <v>0</v>
      </c>
      <c r="AB842" s="1408"/>
      <c r="AC842" s="1408"/>
      <c r="AD842" s="1408"/>
      <c r="AE842" s="1408"/>
      <c r="AF842" s="1408"/>
      <c r="AG842" s="1408"/>
      <c r="AH842" s="1408"/>
      <c r="AI842" s="1406">
        <v>0</v>
      </c>
      <c r="AJ842" s="1408"/>
      <c r="AK842" s="1408"/>
      <c r="AL842" s="1408"/>
      <c r="AM842" s="1408"/>
      <c r="AN842" s="1408"/>
      <c r="AO842" s="1408"/>
      <c r="AP842" s="1408"/>
      <c r="AQ842" s="1406">
        <v>30120</v>
      </c>
      <c r="AR842" s="1404" t="s">
        <v>407</v>
      </c>
      <c r="AS842" s="1406">
        <v>82.520547945205479</v>
      </c>
      <c r="AT842" s="1406">
        <v>0.9599082159474791</v>
      </c>
      <c r="AU842" s="1406">
        <v>2.6298855231437785E-3</v>
      </c>
      <c r="AV842" s="1406">
        <v>0.42247925405165926</v>
      </c>
      <c r="AW842" s="1406">
        <v>1.1574774083607103E-3</v>
      </c>
      <c r="AX842" s="1405" t="s">
        <v>407</v>
      </c>
      <c r="AY842" s="1404">
        <v>0</v>
      </c>
      <c r="AZ842" s="1405" t="s">
        <v>407</v>
      </c>
      <c r="BA842" s="1405" t="s">
        <v>407</v>
      </c>
      <c r="BB842" s="1408"/>
      <c r="BC842" s="1408"/>
      <c r="BD842" s="1404">
        <v>0</v>
      </c>
      <c r="BE842" s="1405" t="s">
        <v>407</v>
      </c>
      <c r="BF842" s="1405" t="s">
        <v>407</v>
      </c>
      <c r="BG842" s="1404">
        <v>0</v>
      </c>
      <c r="BH842" s="1405" t="s">
        <v>407</v>
      </c>
      <c r="BI842" s="1405" t="s">
        <v>407</v>
      </c>
      <c r="BJ842" s="1404">
        <v>0</v>
      </c>
      <c r="BK842" s="1404">
        <v>0</v>
      </c>
      <c r="BL842" s="1404">
        <v>0</v>
      </c>
      <c r="BM842" s="1404">
        <v>0</v>
      </c>
      <c r="BN842" s="1408"/>
      <c r="BO842" s="1404">
        <v>0</v>
      </c>
      <c r="BP842" s="1405" t="s">
        <v>407</v>
      </c>
      <c r="BQ842" s="1405" t="s">
        <v>407</v>
      </c>
      <c r="BR842" s="1404">
        <v>1</v>
      </c>
      <c r="BS842" s="1405" t="s">
        <v>808</v>
      </c>
      <c r="BT842" s="1405" t="s">
        <v>407</v>
      </c>
      <c r="BU842" s="1405" t="s">
        <v>407</v>
      </c>
      <c r="BV842" s="1405" t="s">
        <v>407</v>
      </c>
      <c r="BW842" s="1404">
        <v>0</v>
      </c>
      <c r="BX842" s="1405" t="s">
        <v>407</v>
      </c>
      <c r="BY842" s="1405" t="s">
        <v>407</v>
      </c>
      <c r="BZ842" s="1405" t="s">
        <v>407</v>
      </c>
      <c r="CA842" s="1404">
        <v>0</v>
      </c>
      <c r="CB842" s="1405" t="s">
        <v>677</v>
      </c>
      <c r="CC842" s="1405" t="s">
        <v>677</v>
      </c>
      <c r="CD842" s="1404" t="b">
        <v>0</v>
      </c>
      <c r="CE842" s="1404" t="b">
        <v>0</v>
      </c>
      <c r="CF842" s="1404" t="b">
        <v>0</v>
      </c>
      <c r="CG842" s="1404" t="b">
        <v>0</v>
      </c>
      <c r="CH842" s="1404" t="b">
        <v>0</v>
      </c>
      <c r="CI842" s="1404" t="b">
        <v>0</v>
      </c>
      <c r="CJ842" s="1404" t="b">
        <v>1</v>
      </c>
      <c r="CK842" s="1404" t="b">
        <v>0</v>
      </c>
      <c r="CL842" s="1404" t="b">
        <v>0</v>
      </c>
      <c r="CM842" s="1405" t="s">
        <v>698</v>
      </c>
      <c r="CN842" s="1408"/>
      <c r="CO842" s="1408"/>
      <c r="CP842" s="1404">
        <v>0</v>
      </c>
      <c r="CQ842" s="1404">
        <v>1</v>
      </c>
      <c r="CR842" s="1408"/>
      <c r="CS842" s="1404">
        <v>1</v>
      </c>
      <c r="CT842" s="1405" t="s">
        <v>407</v>
      </c>
      <c r="CU842" s="1408"/>
    </row>
    <row r="843" spans="1:99" hidden="1" x14ac:dyDescent="0.2">
      <c r="A843" s="1404">
        <v>2024</v>
      </c>
      <c r="B843" s="1405" t="s">
        <v>179</v>
      </c>
      <c r="C843" s="1405" t="s">
        <v>1036</v>
      </c>
      <c r="D843" s="1406">
        <v>1</v>
      </c>
      <c r="E843" s="1406">
        <v>0</v>
      </c>
      <c r="F843" s="1405" t="s">
        <v>249</v>
      </c>
      <c r="G843" s="1407" t="s">
        <v>758</v>
      </c>
      <c r="H843" s="1405" t="s">
        <v>407</v>
      </c>
      <c r="I843" s="1405" t="s">
        <v>694</v>
      </c>
      <c r="J843" s="1405" t="s">
        <v>303</v>
      </c>
      <c r="K843" s="1405" t="s">
        <v>889</v>
      </c>
      <c r="L843" s="1405" t="s">
        <v>407</v>
      </c>
      <c r="M843" s="1405" t="s">
        <v>407</v>
      </c>
      <c r="N843" s="1408"/>
      <c r="O843" s="1407">
        <v>126</v>
      </c>
      <c r="P843" s="1405" t="s">
        <v>695</v>
      </c>
      <c r="Q843" s="1405" t="s">
        <v>474</v>
      </c>
      <c r="R843" s="1409">
        <v>29275</v>
      </c>
      <c r="S843" s="1409">
        <v>22241</v>
      </c>
      <c r="T843" s="1409">
        <v>2436</v>
      </c>
      <c r="U843" s="1407">
        <v>22198</v>
      </c>
      <c r="V843" s="1405" t="s">
        <v>696</v>
      </c>
      <c r="W843" s="1405" t="s">
        <v>759</v>
      </c>
      <c r="X843" s="1405" t="s">
        <v>760</v>
      </c>
      <c r="Y843" s="1405" t="s">
        <v>407</v>
      </c>
      <c r="Z843" s="1404">
        <v>1</v>
      </c>
      <c r="AA843" s="1404">
        <v>0</v>
      </c>
      <c r="AB843" s="1408"/>
      <c r="AC843" s="1408"/>
      <c r="AD843" s="1408"/>
      <c r="AE843" s="1408"/>
      <c r="AF843" s="1408"/>
      <c r="AG843" s="1408"/>
      <c r="AH843" s="1408"/>
      <c r="AI843" s="1406">
        <v>0</v>
      </c>
      <c r="AJ843" s="1408"/>
      <c r="AK843" s="1408"/>
      <c r="AL843" s="1408"/>
      <c r="AM843" s="1408"/>
      <c r="AN843" s="1408"/>
      <c r="AO843" s="1408"/>
      <c r="AP843" s="1408"/>
      <c r="AQ843" s="1406">
        <v>37590</v>
      </c>
      <c r="AR843" s="1404" t="s">
        <v>407</v>
      </c>
      <c r="AS843" s="1406">
        <v>102.98630136986301</v>
      </c>
      <c r="AT843" s="1406">
        <v>1.2840307429547395</v>
      </c>
      <c r="AU843" s="1406">
        <v>3.5178924464513411E-3</v>
      </c>
      <c r="AV843" s="1406">
        <v>0.14864098542181026</v>
      </c>
      <c r="AW843" s="1406">
        <v>4.072355764981103E-4</v>
      </c>
      <c r="AX843" s="1405" t="s">
        <v>407</v>
      </c>
      <c r="AY843" s="1404">
        <v>0</v>
      </c>
      <c r="AZ843" s="1405" t="s">
        <v>407</v>
      </c>
      <c r="BA843" s="1405" t="s">
        <v>407</v>
      </c>
      <c r="BB843" s="1408"/>
      <c r="BC843" s="1408"/>
      <c r="BD843" s="1404">
        <v>0</v>
      </c>
      <c r="BE843" s="1405" t="s">
        <v>407</v>
      </c>
      <c r="BF843" s="1405" t="s">
        <v>407</v>
      </c>
      <c r="BG843" s="1404">
        <v>0</v>
      </c>
      <c r="BH843" s="1405" t="s">
        <v>407</v>
      </c>
      <c r="BI843" s="1405" t="s">
        <v>407</v>
      </c>
      <c r="BJ843" s="1404">
        <v>0</v>
      </c>
      <c r="BK843" s="1404">
        <v>0</v>
      </c>
      <c r="BL843" s="1404">
        <v>0</v>
      </c>
      <c r="BM843" s="1404">
        <v>0</v>
      </c>
      <c r="BN843" s="1408"/>
      <c r="BO843" s="1404">
        <v>0</v>
      </c>
      <c r="BP843" s="1405" t="s">
        <v>407</v>
      </c>
      <c r="BQ843" s="1405" t="s">
        <v>407</v>
      </c>
      <c r="BR843" s="1404">
        <v>1</v>
      </c>
      <c r="BS843" s="1405" t="s">
        <v>808</v>
      </c>
      <c r="BT843" s="1405" t="s">
        <v>407</v>
      </c>
      <c r="BU843" s="1405" t="s">
        <v>407</v>
      </c>
      <c r="BV843" s="1405" t="s">
        <v>407</v>
      </c>
      <c r="BW843" s="1404">
        <v>0</v>
      </c>
      <c r="BX843" s="1405" t="s">
        <v>407</v>
      </c>
      <c r="BY843" s="1405" t="s">
        <v>407</v>
      </c>
      <c r="BZ843" s="1405" t="s">
        <v>407</v>
      </c>
      <c r="CA843" s="1404">
        <v>0</v>
      </c>
      <c r="CB843" s="1405" t="s">
        <v>677</v>
      </c>
      <c r="CC843" s="1405" t="s">
        <v>677</v>
      </c>
      <c r="CD843" s="1404" t="b">
        <v>0</v>
      </c>
      <c r="CE843" s="1404" t="b">
        <v>0</v>
      </c>
      <c r="CF843" s="1404" t="b">
        <v>0</v>
      </c>
      <c r="CG843" s="1404" t="b">
        <v>0</v>
      </c>
      <c r="CH843" s="1404" t="b">
        <v>0</v>
      </c>
      <c r="CI843" s="1404" t="b">
        <v>0</v>
      </c>
      <c r="CJ843" s="1404" t="b">
        <v>1</v>
      </c>
      <c r="CK843" s="1404" t="b">
        <v>0</v>
      </c>
      <c r="CL843" s="1404" t="b">
        <v>0</v>
      </c>
      <c r="CM843" s="1405" t="s">
        <v>698</v>
      </c>
      <c r="CN843" s="1408"/>
      <c r="CO843" s="1408"/>
      <c r="CP843" s="1404">
        <v>37590</v>
      </c>
      <c r="CQ843" s="1404">
        <v>1</v>
      </c>
      <c r="CR843" s="1408"/>
      <c r="CS843" s="1404">
        <v>1</v>
      </c>
      <c r="CT843" s="1405" t="s">
        <v>407</v>
      </c>
      <c r="CU843" s="1408"/>
    </row>
    <row r="844" spans="1:99" hidden="1" x14ac:dyDescent="0.2">
      <c r="A844" s="1404">
        <v>2024</v>
      </c>
      <c r="B844" s="1405" t="s">
        <v>185</v>
      </c>
      <c r="C844" s="1405" t="s">
        <v>809</v>
      </c>
      <c r="D844" s="1406">
        <v>1</v>
      </c>
      <c r="E844" s="1406">
        <v>0</v>
      </c>
      <c r="F844" s="1405" t="s">
        <v>249</v>
      </c>
      <c r="G844" s="1407" t="s">
        <v>758</v>
      </c>
      <c r="H844" s="1405" t="s">
        <v>407</v>
      </c>
      <c r="I844" s="1405" t="s">
        <v>694</v>
      </c>
      <c r="J844" s="1405" t="s">
        <v>328</v>
      </c>
      <c r="K844" s="1405" t="s">
        <v>810</v>
      </c>
      <c r="L844" s="1405" t="s">
        <v>407</v>
      </c>
      <c r="M844" s="1405" t="s">
        <v>407</v>
      </c>
      <c r="N844" s="1408"/>
      <c r="O844" s="1407">
        <v>126</v>
      </c>
      <c r="P844" s="1405" t="s">
        <v>695</v>
      </c>
      <c r="Q844" s="1405" t="s">
        <v>480</v>
      </c>
      <c r="R844" s="1409">
        <v>40028</v>
      </c>
      <c r="S844" s="1409">
        <v>17674</v>
      </c>
      <c r="T844" s="1409">
        <v>1310</v>
      </c>
      <c r="U844" s="1407">
        <v>22198</v>
      </c>
      <c r="V844" s="1405" t="s">
        <v>696</v>
      </c>
      <c r="W844" s="1405" t="s">
        <v>759</v>
      </c>
      <c r="X844" s="1405" t="s">
        <v>760</v>
      </c>
      <c r="Y844" s="1405" t="s">
        <v>407</v>
      </c>
      <c r="Z844" s="1404">
        <v>1</v>
      </c>
      <c r="AA844" s="1404">
        <v>0</v>
      </c>
      <c r="AB844" s="1408"/>
      <c r="AC844" s="1408"/>
      <c r="AD844" s="1408"/>
      <c r="AE844" s="1408"/>
      <c r="AF844" s="1408"/>
      <c r="AG844" s="1408"/>
      <c r="AH844" s="1408"/>
      <c r="AI844" s="1406">
        <v>0</v>
      </c>
      <c r="AJ844" s="1408"/>
      <c r="AK844" s="1408"/>
      <c r="AL844" s="1408"/>
      <c r="AM844" s="1408"/>
      <c r="AN844" s="1408"/>
      <c r="AO844" s="1408"/>
      <c r="AP844" s="1408"/>
      <c r="AQ844" s="1406">
        <v>91020</v>
      </c>
      <c r="AR844" s="1404" t="s">
        <v>407</v>
      </c>
      <c r="AS844" s="1406">
        <v>249.36986301369862</v>
      </c>
      <c r="AT844" s="1406">
        <v>2.2739082642150494</v>
      </c>
      <c r="AU844" s="1406">
        <v>6.2298856553836971E-3</v>
      </c>
      <c r="AV844" s="1406">
        <v>2.8577824458072873E-2</v>
      </c>
      <c r="AW844" s="1406">
        <v>7.8295409474172256E-5</v>
      </c>
      <c r="AX844" s="1405" t="s">
        <v>407</v>
      </c>
      <c r="AY844" s="1404">
        <v>0</v>
      </c>
      <c r="AZ844" s="1405" t="s">
        <v>407</v>
      </c>
      <c r="BA844" s="1405" t="s">
        <v>407</v>
      </c>
      <c r="BB844" s="1408"/>
      <c r="BC844" s="1408"/>
      <c r="BD844" s="1404">
        <v>0</v>
      </c>
      <c r="BE844" s="1405" t="s">
        <v>407</v>
      </c>
      <c r="BF844" s="1405" t="s">
        <v>407</v>
      </c>
      <c r="BG844" s="1404">
        <v>0</v>
      </c>
      <c r="BH844" s="1405" t="s">
        <v>407</v>
      </c>
      <c r="BI844" s="1405" t="s">
        <v>407</v>
      </c>
      <c r="BJ844" s="1404">
        <v>0</v>
      </c>
      <c r="BK844" s="1404">
        <v>0</v>
      </c>
      <c r="BL844" s="1404">
        <v>0</v>
      </c>
      <c r="BM844" s="1404">
        <v>0</v>
      </c>
      <c r="BN844" s="1408"/>
      <c r="BO844" s="1404">
        <v>0</v>
      </c>
      <c r="BP844" s="1405" t="s">
        <v>407</v>
      </c>
      <c r="BQ844" s="1405" t="s">
        <v>407</v>
      </c>
      <c r="BR844" s="1404">
        <v>1</v>
      </c>
      <c r="BS844" s="1405" t="s">
        <v>751</v>
      </c>
      <c r="BT844" s="1405" t="s">
        <v>407</v>
      </c>
      <c r="BU844" s="1405" t="s">
        <v>407</v>
      </c>
      <c r="BV844" s="1405" t="s">
        <v>811</v>
      </c>
      <c r="BW844" s="1404">
        <v>0</v>
      </c>
      <c r="BX844" s="1405" t="s">
        <v>407</v>
      </c>
      <c r="BY844" s="1405" t="s">
        <v>407</v>
      </c>
      <c r="BZ844" s="1405" t="s">
        <v>407</v>
      </c>
      <c r="CA844" s="1404">
        <v>0</v>
      </c>
      <c r="CB844" s="1405" t="s">
        <v>677</v>
      </c>
      <c r="CC844" s="1405" t="s">
        <v>677</v>
      </c>
      <c r="CD844" s="1404" t="b">
        <v>0</v>
      </c>
      <c r="CE844" s="1404" t="b">
        <v>0</v>
      </c>
      <c r="CF844" s="1404" t="b">
        <v>0</v>
      </c>
      <c r="CG844" s="1404" t="b">
        <v>0</v>
      </c>
      <c r="CH844" s="1404" t="b">
        <v>0</v>
      </c>
      <c r="CI844" s="1404" t="b">
        <v>0</v>
      </c>
      <c r="CJ844" s="1404" t="b">
        <v>1</v>
      </c>
      <c r="CK844" s="1404" t="b">
        <v>0</v>
      </c>
      <c r="CL844" s="1404" t="b">
        <v>0</v>
      </c>
      <c r="CM844" s="1405" t="s">
        <v>698</v>
      </c>
      <c r="CN844" s="1408"/>
      <c r="CO844" s="1408"/>
      <c r="CP844" s="1408"/>
      <c r="CQ844" s="1404">
        <v>1</v>
      </c>
      <c r="CR844" s="1408"/>
      <c r="CS844" s="1404">
        <v>1</v>
      </c>
      <c r="CT844" s="1405" t="s">
        <v>407</v>
      </c>
      <c r="CU844" s="1408"/>
    </row>
    <row r="845" spans="1:99" hidden="1" x14ac:dyDescent="0.2">
      <c r="A845" s="1404">
        <v>2024</v>
      </c>
      <c r="B845" s="1405" t="s">
        <v>179</v>
      </c>
      <c r="C845" s="1405" t="s">
        <v>1024</v>
      </c>
      <c r="D845" s="1406">
        <v>1</v>
      </c>
      <c r="E845" s="1406">
        <v>0</v>
      </c>
      <c r="F845" s="1405" t="s">
        <v>249</v>
      </c>
      <c r="G845" s="1407" t="s">
        <v>758</v>
      </c>
      <c r="H845" s="1405" t="s">
        <v>407</v>
      </c>
      <c r="I845" s="1405" t="s">
        <v>694</v>
      </c>
      <c r="J845" s="1405" t="s">
        <v>303</v>
      </c>
      <c r="K845" s="1405" t="s">
        <v>862</v>
      </c>
      <c r="L845" s="1405" t="s">
        <v>407</v>
      </c>
      <c r="M845" s="1405" t="s">
        <v>407</v>
      </c>
      <c r="N845" s="1408"/>
      <c r="O845" s="1407">
        <v>126</v>
      </c>
      <c r="P845" s="1405" t="s">
        <v>695</v>
      </c>
      <c r="Q845" s="1405" t="s">
        <v>474</v>
      </c>
      <c r="R845" s="1409">
        <v>9387</v>
      </c>
      <c r="S845" s="1409">
        <v>3816</v>
      </c>
      <c r="T845" s="1409">
        <v>503</v>
      </c>
      <c r="U845" s="1407">
        <v>22198</v>
      </c>
      <c r="V845" s="1405" t="s">
        <v>696</v>
      </c>
      <c r="W845" s="1405" t="s">
        <v>759</v>
      </c>
      <c r="X845" s="1405" t="s">
        <v>760</v>
      </c>
      <c r="Y845" s="1405" t="s">
        <v>407</v>
      </c>
      <c r="Z845" s="1404">
        <v>1</v>
      </c>
      <c r="AA845" s="1404">
        <v>0</v>
      </c>
      <c r="AB845" s="1408"/>
      <c r="AC845" s="1408"/>
      <c r="AD845" s="1408"/>
      <c r="AE845" s="1408"/>
      <c r="AF845" s="1408"/>
      <c r="AG845" s="1408"/>
      <c r="AH845" s="1408"/>
      <c r="AI845" s="1406">
        <v>0</v>
      </c>
      <c r="AJ845" s="1408"/>
      <c r="AK845" s="1408"/>
      <c r="AL845" s="1408"/>
      <c r="AM845" s="1408"/>
      <c r="AN845" s="1408"/>
      <c r="AO845" s="1408"/>
      <c r="AP845" s="1408"/>
      <c r="AQ845" s="1406">
        <v>15240</v>
      </c>
      <c r="AR845" s="1404" t="s">
        <v>407</v>
      </c>
      <c r="AS845" s="1406">
        <v>41.753424657534246</v>
      </c>
      <c r="AT845" s="1406">
        <v>1.6235218919782679</v>
      </c>
      <c r="AU845" s="1406">
        <v>4.4480051835021038E-3</v>
      </c>
      <c r="AV845" s="1406">
        <v>0.14864098542181026</v>
      </c>
      <c r="AW845" s="1406">
        <v>4.072355764981103E-4</v>
      </c>
      <c r="AX845" s="1405" t="s">
        <v>407</v>
      </c>
      <c r="AY845" s="1404">
        <v>0</v>
      </c>
      <c r="AZ845" s="1405" t="s">
        <v>407</v>
      </c>
      <c r="BA845" s="1405" t="s">
        <v>407</v>
      </c>
      <c r="BB845" s="1408"/>
      <c r="BC845" s="1408"/>
      <c r="BD845" s="1404">
        <v>0</v>
      </c>
      <c r="BE845" s="1405" t="s">
        <v>407</v>
      </c>
      <c r="BF845" s="1405" t="s">
        <v>407</v>
      </c>
      <c r="BG845" s="1404">
        <v>0</v>
      </c>
      <c r="BH845" s="1405" t="s">
        <v>407</v>
      </c>
      <c r="BI845" s="1405" t="s">
        <v>407</v>
      </c>
      <c r="BJ845" s="1404">
        <v>0</v>
      </c>
      <c r="BK845" s="1404">
        <v>0</v>
      </c>
      <c r="BL845" s="1404">
        <v>0</v>
      </c>
      <c r="BM845" s="1404">
        <v>0</v>
      </c>
      <c r="BN845" s="1408"/>
      <c r="BO845" s="1404">
        <v>0</v>
      </c>
      <c r="BP845" s="1405" t="s">
        <v>407</v>
      </c>
      <c r="BQ845" s="1405" t="s">
        <v>407</v>
      </c>
      <c r="BR845" s="1404">
        <v>1</v>
      </c>
      <c r="BS845" s="1405" t="s">
        <v>842</v>
      </c>
      <c r="BT845" s="1405" t="s">
        <v>407</v>
      </c>
      <c r="BU845" s="1405" t="s">
        <v>407</v>
      </c>
      <c r="BV845" s="1405" t="s">
        <v>407</v>
      </c>
      <c r="BW845" s="1404">
        <v>0</v>
      </c>
      <c r="BX845" s="1405" t="s">
        <v>407</v>
      </c>
      <c r="BY845" s="1405" t="s">
        <v>407</v>
      </c>
      <c r="BZ845" s="1405" t="s">
        <v>407</v>
      </c>
      <c r="CA845" s="1404">
        <v>0</v>
      </c>
      <c r="CB845" s="1405" t="s">
        <v>677</v>
      </c>
      <c r="CC845" s="1405" t="s">
        <v>677</v>
      </c>
      <c r="CD845" s="1404" t="b">
        <v>0</v>
      </c>
      <c r="CE845" s="1404" t="b">
        <v>0</v>
      </c>
      <c r="CF845" s="1404" t="b">
        <v>0</v>
      </c>
      <c r="CG845" s="1404" t="b">
        <v>0</v>
      </c>
      <c r="CH845" s="1404" t="b">
        <v>0</v>
      </c>
      <c r="CI845" s="1404" t="b">
        <v>0</v>
      </c>
      <c r="CJ845" s="1404" t="b">
        <v>1</v>
      </c>
      <c r="CK845" s="1404" t="b">
        <v>0</v>
      </c>
      <c r="CL845" s="1404" t="b">
        <v>0</v>
      </c>
      <c r="CM845" s="1405" t="s">
        <v>698</v>
      </c>
      <c r="CN845" s="1408"/>
      <c r="CO845" s="1408"/>
      <c r="CP845" s="1404">
        <v>1</v>
      </c>
      <c r="CQ845" s="1404">
        <v>1</v>
      </c>
      <c r="CR845" s="1408"/>
      <c r="CS845" s="1404">
        <v>1</v>
      </c>
      <c r="CT845" s="1405" t="s">
        <v>407</v>
      </c>
      <c r="CU845" s="1408"/>
    </row>
    <row r="846" spans="1:99" hidden="1" x14ac:dyDescent="0.2">
      <c r="A846" s="1404">
        <v>2024</v>
      </c>
      <c r="B846" s="1405" t="s">
        <v>178</v>
      </c>
      <c r="C846" s="1405" t="s">
        <v>904</v>
      </c>
      <c r="D846" s="1406">
        <v>1</v>
      </c>
      <c r="E846" s="1406">
        <v>0</v>
      </c>
      <c r="F846" s="1405" t="s">
        <v>249</v>
      </c>
      <c r="G846" s="1407" t="s">
        <v>758</v>
      </c>
      <c r="H846" s="1405" t="s">
        <v>407</v>
      </c>
      <c r="I846" s="1405" t="s">
        <v>694</v>
      </c>
      <c r="J846" s="1405" t="s">
        <v>298</v>
      </c>
      <c r="K846" s="1405" t="s">
        <v>905</v>
      </c>
      <c r="L846" s="1405" t="s">
        <v>407</v>
      </c>
      <c r="M846" s="1405" t="s">
        <v>407</v>
      </c>
      <c r="N846" s="1408"/>
      <c r="O846" s="1407">
        <v>126</v>
      </c>
      <c r="P846" s="1405" t="s">
        <v>695</v>
      </c>
      <c r="Q846" s="1405" t="s">
        <v>473</v>
      </c>
      <c r="R846" s="1409">
        <v>7563</v>
      </c>
      <c r="S846" s="1409">
        <v>3543</v>
      </c>
      <c r="T846" s="1409">
        <v>703</v>
      </c>
      <c r="U846" s="1407">
        <v>22198</v>
      </c>
      <c r="V846" s="1405" t="s">
        <v>696</v>
      </c>
      <c r="W846" s="1405" t="s">
        <v>759</v>
      </c>
      <c r="X846" s="1405" t="s">
        <v>760</v>
      </c>
      <c r="Y846" s="1405" t="s">
        <v>407</v>
      </c>
      <c r="Z846" s="1404">
        <v>1</v>
      </c>
      <c r="AA846" s="1404">
        <v>0</v>
      </c>
      <c r="AB846" s="1408"/>
      <c r="AC846" s="1408"/>
      <c r="AD846" s="1408"/>
      <c r="AE846" s="1408"/>
      <c r="AF846" s="1408"/>
      <c r="AG846" s="1408"/>
      <c r="AH846" s="1408"/>
      <c r="AI846" s="1406">
        <v>0</v>
      </c>
      <c r="AJ846" s="1408"/>
      <c r="AK846" s="1408"/>
      <c r="AL846" s="1408"/>
      <c r="AM846" s="1408"/>
      <c r="AN846" s="1408"/>
      <c r="AO846" s="1408"/>
      <c r="AP846" s="1408"/>
      <c r="AQ846" s="1406">
        <v>27590</v>
      </c>
      <c r="AR846" s="1404" t="s">
        <v>407</v>
      </c>
      <c r="AS846" s="1406">
        <v>75.589041095890408</v>
      </c>
      <c r="AT846" s="1406">
        <v>3.6480232711886815</v>
      </c>
      <c r="AU846" s="1406">
        <v>9.9945843046265245E-3</v>
      </c>
      <c r="AV846" s="1406">
        <v>0.42247925405165926</v>
      </c>
      <c r="AW846" s="1406">
        <v>1.1574774083607103E-3</v>
      </c>
      <c r="AX846" s="1405" t="s">
        <v>407</v>
      </c>
      <c r="AY846" s="1404">
        <v>0</v>
      </c>
      <c r="AZ846" s="1405" t="s">
        <v>407</v>
      </c>
      <c r="BA846" s="1405" t="s">
        <v>407</v>
      </c>
      <c r="BB846" s="1408"/>
      <c r="BC846" s="1408"/>
      <c r="BD846" s="1404">
        <v>0</v>
      </c>
      <c r="BE846" s="1405" t="s">
        <v>407</v>
      </c>
      <c r="BF846" s="1405" t="s">
        <v>407</v>
      </c>
      <c r="BG846" s="1404">
        <v>0</v>
      </c>
      <c r="BH846" s="1405" t="s">
        <v>407</v>
      </c>
      <c r="BI846" s="1405" t="s">
        <v>407</v>
      </c>
      <c r="BJ846" s="1404">
        <v>0</v>
      </c>
      <c r="BK846" s="1404">
        <v>0</v>
      </c>
      <c r="BL846" s="1404">
        <v>0</v>
      </c>
      <c r="BM846" s="1404">
        <v>0</v>
      </c>
      <c r="BN846" s="1408"/>
      <c r="BO846" s="1404">
        <v>0</v>
      </c>
      <c r="BP846" s="1405" t="s">
        <v>407</v>
      </c>
      <c r="BQ846" s="1405" t="s">
        <v>407</v>
      </c>
      <c r="BR846" s="1404">
        <v>1</v>
      </c>
      <c r="BS846" s="1405" t="s">
        <v>751</v>
      </c>
      <c r="BT846" s="1405" t="s">
        <v>407</v>
      </c>
      <c r="BU846" s="1405" t="s">
        <v>407</v>
      </c>
      <c r="BV846" s="1405" t="s">
        <v>770</v>
      </c>
      <c r="BW846" s="1404">
        <v>0</v>
      </c>
      <c r="BX846" s="1405" t="s">
        <v>407</v>
      </c>
      <c r="BY846" s="1405" t="s">
        <v>407</v>
      </c>
      <c r="BZ846" s="1405" t="s">
        <v>407</v>
      </c>
      <c r="CA846" s="1404">
        <v>0</v>
      </c>
      <c r="CB846" s="1405" t="s">
        <v>677</v>
      </c>
      <c r="CC846" s="1405" t="s">
        <v>677</v>
      </c>
      <c r="CD846" s="1404" t="b">
        <v>0</v>
      </c>
      <c r="CE846" s="1404" t="b">
        <v>0</v>
      </c>
      <c r="CF846" s="1404" t="b">
        <v>0</v>
      </c>
      <c r="CG846" s="1404" t="b">
        <v>0</v>
      </c>
      <c r="CH846" s="1404" t="b">
        <v>0</v>
      </c>
      <c r="CI846" s="1404" t="b">
        <v>0</v>
      </c>
      <c r="CJ846" s="1404" t="b">
        <v>1</v>
      </c>
      <c r="CK846" s="1404" t="b">
        <v>0</v>
      </c>
      <c r="CL846" s="1404" t="b">
        <v>0</v>
      </c>
      <c r="CM846" s="1405" t="s">
        <v>698</v>
      </c>
      <c r="CN846" s="1408"/>
      <c r="CO846" s="1408"/>
      <c r="CP846" s="1404">
        <v>1</v>
      </c>
      <c r="CQ846" s="1404">
        <v>1</v>
      </c>
      <c r="CR846" s="1408"/>
      <c r="CS846" s="1404">
        <v>1</v>
      </c>
      <c r="CT846" s="1405" t="s">
        <v>407</v>
      </c>
      <c r="CU846" s="1408"/>
    </row>
    <row r="847" spans="1:99" hidden="1" x14ac:dyDescent="0.2">
      <c r="A847" s="1404">
        <v>2024</v>
      </c>
      <c r="B847" s="1405" t="s">
        <v>179</v>
      </c>
      <c r="C847" s="1405" t="s">
        <v>1038</v>
      </c>
      <c r="D847" s="1406">
        <v>1</v>
      </c>
      <c r="E847" s="1406">
        <v>0</v>
      </c>
      <c r="F847" s="1405" t="s">
        <v>249</v>
      </c>
      <c r="G847" s="1407" t="s">
        <v>758</v>
      </c>
      <c r="H847" s="1405" t="s">
        <v>407</v>
      </c>
      <c r="I847" s="1405" t="s">
        <v>694</v>
      </c>
      <c r="J847" s="1405" t="s">
        <v>303</v>
      </c>
      <c r="K847" s="1405" t="s">
        <v>1039</v>
      </c>
      <c r="L847" s="1405" t="s">
        <v>407</v>
      </c>
      <c r="M847" s="1405" t="s">
        <v>407</v>
      </c>
      <c r="N847" s="1408"/>
      <c r="O847" s="1407">
        <v>126</v>
      </c>
      <c r="P847" s="1405" t="s">
        <v>695</v>
      </c>
      <c r="Q847" s="1405" t="s">
        <v>474</v>
      </c>
      <c r="R847" s="1409">
        <v>8835</v>
      </c>
      <c r="S847" s="1409">
        <v>3689</v>
      </c>
      <c r="T847" s="1409">
        <v>608</v>
      </c>
      <c r="U847" s="1407">
        <v>22198</v>
      </c>
      <c r="V847" s="1405" t="s">
        <v>696</v>
      </c>
      <c r="W847" s="1405" t="s">
        <v>759</v>
      </c>
      <c r="X847" s="1405" t="s">
        <v>760</v>
      </c>
      <c r="Y847" s="1405" t="s">
        <v>407</v>
      </c>
      <c r="Z847" s="1404">
        <v>1</v>
      </c>
      <c r="AA847" s="1404">
        <v>0</v>
      </c>
      <c r="AB847" s="1408"/>
      <c r="AC847" s="1408"/>
      <c r="AD847" s="1408"/>
      <c r="AE847" s="1408"/>
      <c r="AF847" s="1408"/>
      <c r="AG847" s="1408"/>
      <c r="AH847" s="1408"/>
      <c r="AI847" s="1406">
        <v>0</v>
      </c>
      <c r="AJ847" s="1408"/>
      <c r="AK847" s="1408"/>
      <c r="AL847" s="1408"/>
      <c r="AM847" s="1408"/>
      <c r="AN847" s="1408"/>
      <c r="AO847" s="1408"/>
      <c r="AP847" s="1408"/>
      <c r="AQ847" s="1406">
        <v>2080</v>
      </c>
      <c r="AR847" s="1404" t="s">
        <v>407</v>
      </c>
      <c r="AS847" s="1406">
        <v>5.6986301369863011</v>
      </c>
      <c r="AT847" s="1406">
        <v>0.23542727787209961</v>
      </c>
      <c r="AU847" s="1406">
        <v>6.450062407454784E-4</v>
      </c>
      <c r="AV847" s="1406">
        <v>0.14864098542181026</v>
      </c>
      <c r="AW847" s="1406">
        <v>4.072355764981103E-4</v>
      </c>
      <c r="AX847" s="1405" t="s">
        <v>407</v>
      </c>
      <c r="AY847" s="1404">
        <v>0</v>
      </c>
      <c r="AZ847" s="1405" t="s">
        <v>407</v>
      </c>
      <c r="BA847" s="1405" t="s">
        <v>407</v>
      </c>
      <c r="BB847" s="1408"/>
      <c r="BC847" s="1408"/>
      <c r="BD847" s="1404">
        <v>0</v>
      </c>
      <c r="BE847" s="1405" t="s">
        <v>407</v>
      </c>
      <c r="BF847" s="1405" t="s">
        <v>407</v>
      </c>
      <c r="BG847" s="1404">
        <v>0</v>
      </c>
      <c r="BH847" s="1405" t="s">
        <v>407</v>
      </c>
      <c r="BI847" s="1405" t="s">
        <v>407</v>
      </c>
      <c r="BJ847" s="1404">
        <v>0</v>
      </c>
      <c r="BK847" s="1404">
        <v>0</v>
      </c>
      <c r="BL847" s="1404">
        <v>0</v>
      </c>
      <c r="BM847" s="1404">
        <v>0</v>
      </c>
      <c r="BN847" s="1408"/>
      <c r="BO847" s="1404">
        <v>0</v>
      </c>
      <c r="BP847" s="1405" t="s">
        <v>407</v>
      </c>
      <c r="BQ847" s="1405" t="s">
        <v>407</v>
      </c>
      <c r="BR847" s="1404">
        <v>1</v>
      </c>
      <c r="BS847" s="1405" t="s">
        <v>898</v>
      </c>
      <c r="BT847" s="1405" t="s">
        <v>407</v>
      </c>
      <c r="BU847" s="1405" t="s">
        <v>407</v>
      </c>
      <c r="BV847" s="1405" t="s">
        <v>407</v>
      </c>
      <c r="BW847" s="1404">
        <v>0</v>
      </c>
      <c r="BX847" s="1405" t="s">
        <v>407</v>
      </c>
      <c r="BY847" s="1405" t="s">
        <v>407</v>
      </c>
      <c r="BZ847" s="1405" t="s">
        <v>407</v>
      </c>
      <c r="CA847" s="1404">
        <v>0</v>
      </c>
      <c r="CB847" s="1405" t="s">
        <v>677</v>
      </c>
      <c r="CC847" s="1405" t="s">
        <v>677</v>
      </c>
      <c r="CD847" s="1404" t="b">
        <v>0</v>
      </c>
      <c r="CE847" s="1404" t="b">
        <v>0</v>
      </c>
      <c r="CF847" s="1404" t="b">
        <v>0</v>
      </c>
      <c r="CG847" s="1404" t="b">
        <v>0</v>
      </c>
      <c r="CH847" s="1404" t="b">
        <v>0</v>
      </c>
      <c r="CI847" s="1404" t="b">
        <v>0</v>
      </c>
      <c r="CJ847" s="1404" t="b">
        <v>1</v>
      </c>
      <c r="CK847" s="1404" t="b">
        <v>0</v>
      </c>
      <c r="CL847" s="1404" t="b">
        <v>0</v>
      </c>
      <c r="CM847" s="1405" t="s">
        <v>698</v>
      </c>
      <c r="CN847" s="1408"/>
      <c r="CO847" s="1408"/>
      <c r="CP847" s="1404">
        <v>0</v>
      </c>
      <c r="CQ847" s="1404">
        <v>1</v>
      </c>
      <c r="CR847" s="1408"/>
      <c r="CS847" s="1404">
        <v>1</v>
      </c>
      <c r="CT847" s="1405" t="s">
        <v>407</v>
      </c>
      <c r="CU847" s="1408"/>
    </row>
    <row r="848" spans="1:99" hidden="1" x14ac:dyDescent="0.2">
      <c r="A848" s="1404">
        <v>2024</v>
      </c>
      <c r="B848" s="1405" t="s">
        <v>179</v>
      </c>
      <c r="C848" s="1405" t="s">
        <v>1032</v>
      </c>
      <c r="D848" s="1406">
        <v>1</v>
      </c>
      <c r="E848" s="1406">
        <v>0</v>
      </c>
      <c r="F848" s="1405" t="s">
        <v>249</v>
      </c>
      <c r="G848" s="1407" t="s">
        <v>758</v>
      </c>
      <c r="H848" s="1405" t="s">
        <v>407</v>
      </c>
      <c r="I848" s="1405" t="s">
        <v>694</v>
      </c>
      <c r="J848" s="1405" t="s">
        <v>303</v>
      </c>
      <c r="K848" s="1405" t="s">
        <v>1033</v>
      </c>
      <c r="L848" s="1405" t="s">
        <v>407</v>
      </c>
      <c r="M848" s="1405" t="s">
        <v>407</v>
      </c>
      <c r="N848" s="1408"/>
      <c r="O848" s="1407">
        <v>126</v>
      </c>
      <c r="P848" s="1405" t="s">
        <v>695</v>
      </c>
      <c r="Q848" s="1405" t="s">
        <v>474</v>
      </c>
      <c r="R848" s="1409">
        <v>15697</v>
      </c>
      <c r="S848" s="1409">
        <v>7080</v>
      </c>
      <c r="T848" s="1409">
        <v>691</v>
      </c>
      <c r="U848" s="1407">
        <v>22198</v>
      </c>
      <c r="V848" s="1405" t="s">
        <v>696</v>
      </c>
      <c r="W848" s="1405" t="s">
        <v>759</v>
      </c>
      <c r="X848" s="1405" t="s">
        <v>760</v>
      </c>
      <c r="Y848" s="1405" t="s">
        <v>407</v>
      </c>
      <c r="Z848" s="1404">
        <v>1</v>
      </c>
      <c r="AA848" s="1404">
        <v>0</v>
      </c>
      <c r="AB848" s="1408"/>
      <c r="AC848" s="1408"/>
      <c r="AD848" s="1408"/>
      <c r="AE848" s="1408"/>
      <c r="AF848" s="1408"/>
      <c r="AG848" s="1408"/>
      <c r="AH848" s="1408"/>
      <c r="AI848" s="1406">
        <v>0</v>
      </c>
      <c r="AJ848" s="1408"/>
      <c r="AK848" s="1408"/>
      <c r="AL848" s="1408"/>
      <c r="AM848" s="1408"/>
      <c r="AN848" s="1408"/>
      <c r="AO848" s="1408"/>
      <c r="AP848" s="1408"/>
      <c r="AQ848" s="1406">
        <v>20050</v>
      </c>
      <c r="AR848" s="1404" t="s">
        <v>407</v>
      </c>
      <c r="AS848" s="1406">
        <v>54.93150684931507</v>
      </c>
      <c r="AT848" s="1406">
        <v>1.277314136459196</v>
      </c>
      <c r="AU848" s="1406">
        <v>3.4994907848197149E-3</v>
      </c>
      <c r="AV848" s="1406">
        <v>0.14864098542181026</v>
      </c>
      <c r="AW848" s="1406">
        <v>4.072355764981103E-4</v>
      </c>
      <c r="AX848" s="1405" t="s">
        <v>407</v>
      </c>
      <c r="AY848" s="1404">
        <v>0</v>
      </c>
      <c r="AZ848" s="1405" t="s">
        <v>407</v>
      </c>
      <c r="BA848" s="1405" t="s">
        <v>407</v>
      </c>
      <c r="BB848" s="1408"/>
      <c r="BC848" s="1408"/>
      <c r="BD848" s="1404">
        <v>0</v>
      </c>
      <c r="BE848" s="1405" t="s">
        <v>407</v>
      </c>
      <c r="BF848" s="1405" t="s">
        <v>407</v>
      </c>
      <c r="BG848" s="1404">
        <v>0</v>
      </c>
      <c r="BH848" s="1405" t="s">
        <v>407</v>
      </c>
      <c r="BI848" s="1405" t="s">
        <v>407</v>
      </c>
      <c r="BJ848" s="1404">
        <v>0</v>
      </c>
      <c r="BK848" s="1404">
        <v>0</v>
      </c>
      <c r="BL848" s="1404">
        <v>0</v>
      </c>
      <c r="BM848" s="1404">
        <v>0</v>
      </c>
      <c r="BN848" s="1408"/>
      <c r="BO848" s="1404">
        <v>0</v>
      </c>
      <c r="BP848" s="1405" t="s">
        <v>407</v>
      </c>
      <c r="BQ848" s="1405" t="s">
        <v>407</v>
      </c>
      <c r="BR848" s="1404">
        <v>1</v>
      </c>
      <c r="BS848" s="1405" t="s">
        <v>713</v>
      </c>
      <c r="BT848" s="1405" t="s">
        <v>407</v>
      </c>
      <c r="BU848" s="1405" t="s">
        <v>407</v>
      </c>
      <c r="BV848" s="1405" t="s">
        <v>890</v>
      </c>
      <c r="BW848" s="1404">
        <v>0</v>
      </c>
      <c r="BX848" s="1405" t="s">
        <v>407</v>
      </c>
      <c r="BY848" s="1405" t="s">
        <v>407</v>
      </c>
      <c r="BZ848" s="1405" t="s">
        <v>407</v>
      </c>
      <c r="CA848" s="1404">
        <v>0</v>
      </c>
      <c r="CB848" s="1405" t="s">
        <v>677</v>
      </c>
      <c r="CC848" s="1405" t="s">
        <v>677</v>
      </c>
      <c r="CD848" s="1404" t="b">
        <v>0</v>
      </c>
      <c r="CE848" s="1404" t="b">
        <v>0</v>
      </c>
      <c r="CF848" s="1404" t="b">
        <v>0</v>
      </c>
      <c r="CG848" s="1404" t="b">
        <v>0</v>
      </c>
      <c r="CH848" s="1404" t="b">
        <v>0</v>
      </c>
      <c r="CI848" s="1404" t="b">
        <v>0</v>
      </c>
      <c r="CJ848" s="1404" t="b">
        <v>1</v>
      </c>
      <c r="CK848" s="1404" t="b">
        <v>0</v>
      </c>
      <c r="CL848" s="1404" t="b">
        <v>0</v>
      </c>
      <c r="CM848" s="1405" t="s">
        <v>698</v>
      </c>
      <c r="CN848" s="1408"/>
      <c r="CO848" s="1408"/>
      <c r="CP848" s="1408"/>
      <c r="CQ848" s="1404">
        <v>1</v>
      </c>
      <c r="CR848" s="1408"/>
      <c r="CS848" s="1404">
        <v>1</v>
      </c>
      <c r="CT848" s="1405" t="s">
        <v>407</v>
      </c>
      <c r="CU848" s="1408"/>
    </row>
    <row r="849" spans="1:99" hidden="1" x14ac:dyDescent="0.2">
      <c r="A849" s="1404">
        <v>2024</v>
      </c>
      <c r="B849" s="1405" t="s">
        <v>179</v>
      </c>
      <c r="C849" s="1405" t="s">
        <v>1049</v>
      </c>
      <c r="D849" s="1406">
        <v>1</v>
      </c>
      <c r="E849" s="1406">
        <v>0</v>
      </c>
      <c r="F849" s="1405" t="s">
        <v>249</v>
      </c>
      <c r="G849" s="1407" t="s">
        <v>758</v>
      </c>
      <c r="H849" s="1405" t="s">
        <v>407</v>
      </c>
      <c r="I849" s="1405" t="s">
        <v>694</v>
      </c>
      <c r="J849" s="1405" t="s">
        <v>303</v>
      </c>
      <c r="K849" s="1405" t="s">
        <v>718</v>
      </c>
      <c r="L849" s="1405" t="s">
        <v>407</v>
      </c>
      <c r="M849" s="1405" t="s">
        <v>407</v>
      </c>
      <c r="N849" s="1408"/>
      <c r="O849" s="1407">
        <v>126</v>
      </c>
      <c r="P849" s="1405" t="s">
        <v>695</v>
      </c>
      <c r="Q849" s="1405" t="s">
        <v>474</v>
      </c>
      <c r="R849" s="1409">
        <v>4100</v>
      </c>
      <c r="S849" s="1409">
        <v>1583</v>
      </c>
      <c r="T849" s="1409">
        <v>239</v>
      </c>
      <c r="U849" s="1407">
        <v>22198</v>
      </c>
      <c r="V849" s="1405" t="s">
        <v>696</v>
      </c>
      <c r="W849" s="1405" t="s">
        <v>759</v>
      </c>
      <c r="X849" s="1405" t="s">
        <v>760</v>
      </c>
      <c r="Y849" s="1405" t="s">
        <v>407</v>
      </c>
      <c r="Z849" s="1404">
        <v>1</v>
      </c>
      <c r="AA849" s="1404">
        <v>0</v>
      </c>
      <c r="AB849" s="1408"/>
      <c r="AC849" s="1408"/>
      <c r="AD849" s="1408"/>
      <c r="AE849" s="1408"/>
      <c r="AF849" s="1408"/>
      <c r="AG849" s="1406">
        <v>0</v>
      </c>
      <c r="AH849" s="1408"/>
      <c r="AI849" s="1406">
        <v>0</v>
      </c>
      <c r="AJ849" s="1408"/>
      <c r="AK849" s="1408"/>
      <c r="AL849" s="1408"/>
      <c r="AM849" s="1408"/>
      <c r="AN849" s="1408"/>
      <c r="AO849" s="1406">
        <v>4700</v>
      </c>
      <c r="AP849" s="1408"/>
      <c r="AQ849" s="1406">
        <v>4700</v>
      </c>
      <c r="AR849" s="1404" t="s">
        <v>407</v>
      </c>
      <c r="AS849" s="1406">
        <v>12.876712328767123</v>
      </c>
      <c r="AT849" s="1406">
        <v>1.1463414634146341</v>
      </c>
      <c r="AU849" s="1406">
        <v>3.1406615436017373E-3</v>
      </c>
      <c r="AV849" s="1406">
        <v>0.14864098542181026</v>
      </c>
      <c r="AW849" s="1406">
        <v>4.072355764981103E-4</v>
      </c>
      <c r="AX849" s="1405" t="s">
        <v>1455</v>
      </c>
      <c r="AY849" s="1404">
        <v>1</v>
      </c>
      <c r="AZ849" s="1405" t="s">
        <v>751</v>
      </c>
      <c r="BA849" s="1405" t="s">
        <v>407</v>
      </c>
      <c r="BB849" s="1408"/>
      <c r="BC849" s="1408"/>
      <c r="BD849" s="1404">
        <v>0</v>
      </c>
      <c r="BE849" s="1405" t="s">
        <v>407</v>
      </c>
      <c r="BF849" s="1405" t="s">
        <v>407</v>
      </c>
      <c r="BG849" s="1404">
        <v>0</v>
      </c>
      <c r="BH849" s="1405" t="s">
        <v>407</v>
      </c>
      <c r="BI849" s="1405" t="s">
        <v>407</v>
      </c>
      <c r="BJ849" s="1404">
        <v>0</v>
      </c>
      <c r="BK849" s="1404">
        <v>0</v>
      </c>
      <c r="BL849" s="1404">
        <v>0</v>
      </c>
      <c r="BM849" s="1404">
        <v>0</v>
      </c>
      <c r="BN849" s="1408"/>
      <c r="BO849" s="1404">
        <v>0</v>
      </c>
      <c r="BP849" s="1405" t="s">
        <v>407</v>
      </c>
      <c r="BQ849" s="1405" t="s">
        <v>407</v>
      </c>
      <c r="BR849" s="1404">
        <v>0</v>
      </c>
      <c r="BS849" s="1405" t="s">
        <v>407</v>
      </c>
      <c r="BT849" s="1405" t="s">
        <v>407</v>
      </c>
      <c r="BU849" s="1405" t="s">
        <v>407</v>
      </c>
      <c r="BV849" s="1405" t="s">
        <v>1170</v>
      </c>
      <c r="BW849" s="1404">
        <v>0</v>
      </c>
      <c r="BX849" s="1405" t="s">
        <v>407</v>
      </c>
      <c r="BY849" s="1405" t="s">
        <v>407</v>
      </c>
      <c r="BZ849" s="1405" t="s">
        <v>407</v>
      </c>
      <c r="CA849" s="1404">
        <v>0</v>
      </c>
      <c r="CB849" s="1405" t="s">
        <v>677</v>
      </c>
      <c r="CC849" s="1405" t="s">
        <v>677</v>
      </c>
      <c r="CD849" s="1404" t="b">
        <v>0</v>
      </c>
      <c r="CE849" s="1404" t="b">
        <v>0</v>
      </c>
      <c r="CF849" s="1404" t="b">
        <v>0</v>
      </c>
      <c r="CG849" s="1404" t="b">
        <v>0</v>
      </c>
      <c r="CH849" s="1404" t="b">
        <v>0</v>
      </c>
      <c r="CI849" s="1404" t="b">
        <v>0</v>
      </c>
      <c r="CJ849" s="1404" t="b">
        <v>1</v>
      </c>
      <c r="CK849" s="1404" t="b">
        <v>0</v>
      </c>
      <c r="CL849" s="1404" t="b">
        <v>0</v>
      </c>
      <c r="CM849" s="1405" t="s">
        <v>750</v>
      </c>
      <c r="CN849" s="1408"/>
      <c r="CO849" s="1408"/>
      <c r="CP849" s="1404">
        <v>4277</v>
      </c>
      <c r="CQ849" s="1404">
        <v>1</v>
      </c>
      <c r="CR849" s="1408"/>
      <c r="CS849" s="1404">
        <v>1</v>
      </c>
      <c r="CT849" s="1405" t="s">
        <v>407</v>
      </c>
      <c r="CU849" s="1408"/>
    </row>
    <row r="850" spans="1:99" hidden="1" x14ac:dyDescent="0.2">
      <c r="A850" s="1404">
        <v>2024</v>
      </c>
      <c r="B850" s="1405" t="s">
        <v>178</v>
      </c>
      <c r="C850" s="1405" t="s">
        <v>942</v>
      </c>
      <c r="D850" s="1406">
        <v>1</v>
      </c>
      <c r="E850" s="1406">
        <v>0</v>
      </c>
      <c r="F850" s="1405" t="s">
        <v>249</v>
      </c>
      <c r="G850" s="1407" t="s">
        <v>758</v>
      </c>
      <c r="H850" s="1405" t="s">
        <v>407</v>
      </c>
      <c r="I850" s="1405" t="s">
        <v>694</v>
      </c>
      <c r="J850" s="1405" t="s">
        <v>298</v>
      </c>
      <c r="K850" s="1405" t="s">
        <v>943</v>
      </c>
      <c r="L850" s="1405" t="s">
        <v>407</v>
      </c>
      <c r="M850" s="1405" t="s">
        <v>407</v>
      </c>
      <c r="N850" s="1408"/>
      <c r="O850" s="1407">
        <v>126</v>
      </c>
      <c r="P850" s="1405" t="s">
        <v>695</v>
      </c>
      <c r="Q850" s="1405" t="s">
        <v>473</v>
      </c>
      <c r="R850" s="1409">
        <v>1624</v>
      </c>
      <c r="S850" s="1409">
        <v>788</v>
      </c>
      <c r="T850" s="1409">
        <v>312</v>
      </c>
      <c r="U850" s="1407">
        <v>22198</v>
      </c>
      <c r="V850" s="1405" t="s">
        <v>696</v>
      </c>
      <c r="W850" s="1405" t="s">
        <v>759</v>
      </c>
      <c r="X850" s="1405" t="s">
        <v>760</v>
      </c>
      <c r="Y850" s="1405" t="s">
        <v>407</v>
      </c>
      <c r="Z850" s="1404">
        <v>1</v>
      </c>
      <c r="AA850" s="1404">
        <v>0</v>
      </c>
      <c r="AB850" s="1408"/>
      <c r="AC850" s="1408"/>
      <c r="AD850" s="1408"/>
      <c r="AE850" s="1408"/>
      <c r="AF850" s="1408"/>
      <c r="AG850" s="1408"/>
      <c r="AH850" s="1408"/>
      <c r="AI850" s="1406">
        <v>0</v>
      </c>
      <c r="AJ850" s="1408"/>
      <c r="AK850" s="1408"/>
      <c r="AL850" s="1408"/>
      <c r="AM850" s="1408"/>
      <c r="AN850" s="1408"/>
      <c r="AO850" s="1408"/>
      <c r="AP850" s="1408"/>
      <c r="AQ850" s="1406">
        <v>357070</v>
      </c>
      <c r="AR850" s="1404" t="s">
        <v>407</v>
      </c>
      <c r="AS850" s="1406">
        <v>978.27397260273972</v>
      </c>
      <c r="AT850" s="1406">
        <v>219.87068965517241</v>
      </c>
      <c r="AU850" s="1406">
        <v>0.60238545111006137</v>
      </c>
      <c r="AV850" s="1406">
        <v>0.42247925405165926</v>
      </c>
      <c r="AW850" s="1406">
        <v>1.1574774083607103E-3</v>
      </c>
      <c r="AX850" s="1405" t="s">
        <v>407</v>
      </c>
      <c r="AY850" s="1404">
        <v>0</v>
      </c>
      <c r="AZ850" s="1405" t="s">
        <v>407</v>
      </c>
      <c r="BA850" s="1405" t="s">
        <v>407</v>
      </c>
      <c r="BB850" s="1408"/>
      <c r="BC850" s="1408"/>
      <c r="BD850" s="1404">
        <v>0</v>
      </c>
      <c r="BE850" s="1405" t="s">
        <v>407</v>
      </c>
      <c r="BF850" s="1405" t="s">
        <v>407</v>
      </c>
      <c r="BG850" s="1404">
        <v>0</v>
      </c>
      <c r="BH850" s="1405" t="s">
        <v>407</v>
      </c>
      <c r="BI850" s="1405" t="s">
        <v>407</v>
      </c>
      <c r="BJ850" s="1404">
        <v>0</v>
      </c>
      <c r="BK850" s="1404">
        <v>0</v>
      </c>
      <c r="BL850" s="1404">
        <v>0</v>
      </c>
      <c r="BM850" s="1404">
        <v>0</v>
      </c>
      <c r="BN850" s="1408"/>
      <c r="BO850" s="1404">
        <v>0</v>
      </c>
      <c r="BP850" s="1405" t="s">
        <v>407</v>
      </c>
      <c r="BQ850" s="1405" t="s">
        <v>407</v>
      </c>
      <c r="BR850" s="1404">
        <v>1</v>
      </c>
      <c r="BS850" s="1405" t="s">
        <v>749</v>
      </c>
      <c r="BT850" s="1405" t="s">
        <v>407</v>
      </c>
      <c r="BU850" s="1405" t="s">
        <v>407</v>
      </c>
      <c r="BV850" s="1405" t="s">
        <v>1452</v>
      </c>
      <c r="BW850" s="1404">
        <v>0</v>
      </c>
      <c r="BX850" s="1405" t="s">
        <v>407</v>
      </c>
      <c r="BY850" s="1405" t="s">
        <v>407</v>
      </c>
      <c r="BZ850" s="1405" t="s">
        <v>407</v>
      </c>
      <c r="CA850" s="1404">
        <v>0</v>
      </c>
      <c r="CB850" s="1405" t="s">
        <v>677</v>
      </c>
      <c r="CC850" s="1405" t="s">
        <v>677</v>
      </c>
      <c r="CD850" s="1404" t="b">
        <v>0</v>
      </c>
      <c r="CE850" s="1404" t="b">
        <v>0</v>
      </c>
      <c r="CF850" s="1404" t="b">
        <v>0</v>
      </c>
      <c r="CG850" s="1404" t="b">
        <v>0</v>
      </c>
      <c r="CH850" s="1404" t="b">
        <v>0</v>
      </c>
      <c r="CI850" s="1404" t="b">
        <v>0</v>
      </c>
      <c r="CJ850" s="1404" t="b">
        <v>1</v>
      </c>
      <c r="CK850" s="1404" t="b">
        <v>0</v>
      </c>
      <c r="CL850" s="1404" t="b">
        <v>0</v>
      </c>
      <c r="CM850" s="1405" t="s">
        <v>698</v>
      </c>
      <c r="CN850" s="1408"/>
      <c r="CO850" s="1408"/>
      <c r="CP850" s="1404">
        <v>0</v>
      </c>
      <c r="CQ850" s="1404">
        <v>1</v>
      </c>
      <c r="CR850" s="1408"/>
      <c r="CS850" s="1404">
        <v>1</v>
      </c>
      <c r="CT850" s="1405" t="s">
        <v>407</v>
      </c>
      <c r="CU850" s="1408"/>
    </row>
    <row r="851" spans="1:99" hidden="1" x14ac:dyDescent="0.2">
      <c r="A851" s="1404">
        <v>2024</v>
      </c>
      <c r="B851" s="1405" t="s">
        <v>178</v>
      </c>
      <c r="C851" s="1405" t="s">
        <v>850</v>
      </c>
      <c r="D851" s="1406">
        <v>1</v>
      </c>
      <c r="E851" s="1406">
        <v>0</v>
      </c>
      <c r="F851" s="1405" t="s">
        <v>249</v>
      </c>
      <c r="G851" s="1407" t="s">
        <v>758</v>
      </c>
      <c r="H851" s="1405" t="s">
        <v>407</v>
      </c>
      <c r="I851" s="1405" t="s">
        <v>694</v>
      </c>
      <c r="J851" s="1405" t="s">
        <v>298</v>
      </c>
      <c r="K851" s="1405" t="s">
        <v>851</v>
      </c>
      <c r="L851" s="1405" t="s">
        <v>407</v>
      </c>
      <c r="M851" s="1405" t="s">
        <v>407</v>
      </c>
      <c r="N851" s="1408"/>
      <c r="O851" s="1407">
        <v>126</v>
      </c>
      <c r="P851" s="1405" t="s">
        <v>695</v>
      </c>
      <c r="Q851" s="1405" t="s">
        <v>473</v>
      </c>
      <c r="R851" s="1409">
        <v>6676</v>
      </c>
      <c r="S851" s="1409">
        <v>2922</v>
      </c>
      <c r="T851" s="1409">
        <v>233</v>
      </c>
      <c r="U851" s="1407">
        <v>22198</v>
      </c>
      <c r="V851" s="1405" t="s">
        <v>696</v>
      </c>
      <c r="W851" s="1405" t="s">
        <v>759</v>
      </c>
      <c r="X851" s="1405" t="s">
        <v>760</v>
      </c>
      <c r="Y851" s="1405" t="s">
        <v>407</v>
      </c>
      <c r="Z851" s="1404">
        <v>1</v>
      </c>
      <c r="AA851" s="1404">
        <v>0</v>
      </c>
      <c r="AB851" s="1408"/>
      <c r="AC851" s="1408"/>
      <c r="AD851" s="1408"/>
      <c r="AE851" s="1408"/>
      <c r="AF851" s="1408"/>
      <c r="AG851" s="1408"/>
      <c r="AH851" s="1408"/>
      <c r="AI851" s="1406">
        <v>5940</v>
      </c>
      <c r="AJ851" s="1408"/>
      <c r="AK851" s="1408"/>
      <c r="AL851" s="1408"/>
      <c r="AM851" s="1408"/>
      <c r="AN851" s="1408"/>
      <c r="AO851" s="1408"/>
      <c r="AP851" s="1408"/>
      <c r="AQ851" s="1406">
        <v>10620</v>
      </c>
      <c r="AR851" s="1404" t="s">
        <v>407</v>
      </c>
      <c r="AS851" s="1406">
        <v>29.095890410958905</v>
      </c>
      <c r="AT851" s="1406">
        <v>1.590772917914919</v>
      </c>
      <c r="AU851" s="1406">
        <v>4.3582819668901889E-3</v>
      </c>
      <c r="AV851" s="1406">
        <v>0.42247925405165926</v>
      </c>
      <c r="AW851" s="1406">
        <v>1.1574774083607103E-3</v>
      </c>
      <c r="AX851" s="1405" t="s">
        <v>1451</v>
      </c>
      <c r="AY851" s="1404">
        <v>0</v>
      </c>
      <c r="AZ851" s="1405" t="s">
        <v>407</v>
      </c>
      <c r="BA851" s="1405" t="s">
        <v>407</v>
      </c>
      <c r="BB851" s="1408"/>
      <c r="BC851" s="1408"/>
      <c r="BD851" s="1404">
        <v>0</v>
      </c>
      <c r="BE851" s="1405" t="s">
        <v>407</v>
      </c>
      <c r="BF851" s="1405" t="s">
        <v>407</v>
      </c>
      <c r="BG851" s="1404">
        <v>0</v>
      </c>
      <c r="BH851" s="1405" t="s">
        <v>407</v>
      </c>
      <c r="BI851" s="1405" t="s">
        <v>407</v>
      </c>
      <c r="BJ851" s="1404">
        <v>0</v>
      </c>
      <c r="BK851" s="1404">
        <v>0</v>
      </c>
      <c r="BL851" s="1404">
        <v>0</v>
      </c>
      <c r="BM851" s="1404">
        <v>0</v>
      </c>
      <c r="BN851" s="1408"/>
      <c r="BO851" s="1404">
        <v>0</v>
      </c>
      <c r="BP851" s="1405" t="s">
        <v>407</v>
      </c>
      <c r="BQ851" s="1405" t="s">
        <v>407</v>
      </c>
      <c r="BR851" s="1404">
        <v>1</v>
      </c>
      <c r="BS851" s="1405" t="s">
        <v>808</v>
      </c>
      <c r="BT851" s="1405" t="s">
        <v>407</v>
      </c>
      <c r="BU851" s="1405" t="s">
        <v>407</v>
      </c>
      <c r="BV851" s="1405" t="s">
        <v>407</v>
      </c>
      <c r="BW851" s="1404">
        <v>0</v>
      </c>
      <c r="BX851" s="1405" t="s">
        <v>407</v>
      </c>
      <c r="BY851" s="1405" t="s">
        <v>407</v>
      </c>
      <c r="BZ851" s="1405" t="s">
        <v>407</v>
      </c>
      <c r="CA851" s="1404">
        <v>0</v>
      </c>
      <c r="CB851" s="1405" t="s">
        <v>677</v>
      </c>
      <c r="CC851" s="1405" t="s">
        <v>677</v>
      </c>
      <c r="CD851" s="1404" t="b">
        <v>0</v>
      </c>
      <c r="CE851" s="1404" t="b">
        <v>0</v>
      </c>
      <c r="CF851" s="1404" t="b">
        <v>0</v>
      </c>
      <c r="CG851" s="1404" t="b">
        <v>0</v>
      </c>
      <c r="CH851" s="1404" t="b">
        <v>0</v>
      </c>
      <c r="CI851" s="1404" t="b">
        <v>0</v>
      </c>
      <c r="CJ851" s="1404" t="b">
        <v>1</v>
      </c>
      <c r="CK851" s="1404" t="b">
        <v>0</v>
      </c>
      <c r="CL851" s="1404" t="b">
        <v>0</v>
      </c>
      <c r="CM851" s="1405" t="s">
        <v>698</v>
      </c>
      <c r="CN851" s="1408"/>
      <c r="CO851" s="1408"/>
      <c r="CP851" s="1404">
        <v>0</v>
      </c>
      <c r="CQ851" s="1404">
        <v>1</v>
      </c>
      <c r="CR851" s="1408"/>
      <c r="CS851" s="1404">
        <v>1</v>
      </c>
      <c r="CT851" s="1405" t="s">
        <v>407</v>
      </c>
      <c r="CU851" s="1408"/>
    </row>
    <row r="852" spans="1:99" hidden="1" x14ac:dyDescent="0.2">
      <c r="A852" s="1404">
        <v>2024</v>
      </c>
      <c r="B852" s="1405" t="s">
        <v>178</v>
      </c>
      <c r="C852" s="1405" t="s">
        <v>949</v>
      </c>
      <c r="D852" s="1406">
        <v>1</v>
      </c>
      <c r="E852" s="1406">
        <v>0</v>
      </c>
      <c r="F852" s="1405" t="s">
        <v>249</v>
      </c>
      <c r="G852" s="1407" t="s">
        <v>758</v>
      </c>
      <c r="H852" s="1405" t="s">
        <v>407</v>
      </c>
      <c r="I852" s="1405" t="s">
        <v>694</v>
      </c>
      <c r="J852" s="1405" t="s">
        <v>298</v>
      </c>
      <c r="K852" s="1405" t="s">
        <v>950</v>
      </c>
      <c r="L852" s="1405" t="s">
        <v>407</v>
      </c>
      <c r="M852" s="1405" t="s">
        <v>407</v>
      </c>
      <c r="N852" s="1408"/>
      <c r="O852" s="1407">
        <v>126</v>
      </c>
      <c r="P852" s="1405" t="s">
        <v>695</v>
      </c>
      <c r="Q852" s="1405" t="s">
        <v>473</v>
      </c>
      <c r="R852" s="1409">
        <v>5701</v>
      </c>
      <c r="S852" s="1409">
        <v>2352</v>
      </c>
      <c r="T852" s="1409">
        <v>427</v>
      </c>
      <c r="U852" s="1407">
        <v>22198</v>
      </c>
      <c r="V852" s="1405" t="s">
        <v>696</v>
      </c>
      <c r="W852" s="1405" t="s">
        <v>759</v>
      </c>
      <c r="X852" s="1405" t="s">
        <v>760</v>
      </c>
      <c r="Y852" s="1405" t="s">
        <v>407</v>
      </c>
      <c r="Z852" s="1404">
        <v>1</v>
      </c>
      <c r="AA852" s="1404">
        <v>0</v>
      </c>
      <c r="AB852" s="1408"/>
      <c r="AC852" s="1408"/>
      <c r="AD852" s="1408"/>
      <c r="AE852" s="1408"/>
      <c r="AF852" s="1408"/>
      <c r="AG852" s="1408"/>
      <c r="AH852" s="1408"/>
      <c r="AI852" s="1406">
        <v>0</v>
      </c>
      <c r="AJ852" s="1408"/>
      <c r="AK852" s="1408"/>
      <c r="AL852" s="1408"/>
      <c r="AM852" s="1408"/>
      <c r="AN852" s="1408"/>
      <c r="AO852" s="1408"/>
      <c r="AP852" s="1408"/>
      <c r="AQ852" s="1406">
        <v>16030</v>
      </c>
      <c r="AR852" s="1404" t="s">
        <v>407</v>
      </c>
      <c r="AS852" s="1406">
        <v>43.917808219178085</v>
      </c>
      <c r="AT852" s="1406">
        <v>2.8117874057182952</v>
      </c>
      <c r="AU852" s="1406">
        <v>7.7035271389542335E-3</v>
      </c>
      <c r="AV852" s="1406">
        <v>0.42247925405165926</v>
      </c>
      <c r="AW852" s="1406">
        <v>1.1574774083607103E-3</v>
      </c>
      <c r="AX852" s="1405" t="s">
        <v>407</v>
      </c>
      <c r="AY852" s="1404">
        <v>0</v>
      </c>
      <c r="AZ852" s="1405" t="s">
        <v>407</v>
      </c>
      <c r="BA852" s="1405" t="s">
        <v>407</v>
      </c>
      <c r="BB852" s="1408"/>
      <c r="BC852" s="1408"/>
      <c r="BD852" s="1404">
        <v>0</v>
      </c>
      <c r="BE852" s="1405" t="s">
        <v>407</v>
      </c>
      <c r="BF852" s="1405" t="s">
        <v>407</v>
      </c>
      <c r="BG852" s="1404">
        <v>0</v>
      </c>
      <c r="BH852" s="1405" t="s">
        <v>407</v>
      </c>
      <c r="BI852" s="1405" t="s">
        <v>407</v>
      </c>
      <c r="BJ852" s="1404">
        <v>0</v>
      </c>
      <c r="BK852" s="1404">
        <v>0</v>
      </c>
      <c r="BL852" s="1404">
        <v>0</v>
      </c>
      <c r="BM852" s="1404">
        <v>0</v>
      </c>
      <c r="BN852" s="1408"/>
      <c r="BO852" s="1404">
        <v>0</v>
      </c>
      <c r="BP852" s="1405" t="s">
        <v>407</v>
      </c>
      <c r="BQ852" s="1405" t="s">
        <v>407</v>
      </c>
      <c r="BR852" s="1404">
        <v>1</v>
      </c>
      <c r="BS852" s="1405" t="s">
        <v>751</v>
      </c>
      <c r="BT852" s="1405" t="s">
        <v>407</v>
      </c>
      <c r="BU852" s="1405" t="s">
        <v>407</v>
      </c>
      <c r="BV852" s="1405" t="s">
        <v>407</v>
      </c>
      <c r="BW852" s="1404">
        <v>0</v>
      </c>
      <c r="BX852" s="1405" t="s">
        <v>407</v>
      </c>
      <c r="BY852" s="1405" t="s">
        <v>407</v>
      </c>
      <c r="BZ852" s="1405" t="s">
        <v>407</v>
      </c>
      <c r="CA852" s="1404">
        <v>0</v>
      </c>
      <c r="CB852" s="1405" t="s">
        <v>677</v>
      </c>
      <c r="CC852" s="1405" t="s">
        <v>677</v>
      </c>
      <c r="CD852" s="1404" t="b">
        <v>0</v>
      </c>
      <c r="CE852" s="1404" t="b">
        <v>0</v>
      </c>
      <c r="CF852" s="1404" t="b">
        <v>0</v>
      </c>
      <c r="CG852" s="1404" t="b">
        <v>0</v>
      </c>
      <c r="CH852" s="1404" t="b">
        <v>0</v>
      </c>
      <c r="CI852" s="1404" t="b">
        <v>0</v>
      </c>
      <c r="CJ852" s="1404" t="b">
        <v>1</v>
      </c>
      <c r="CK852" s="1404" t="b">
        <v>0</v>
      </c>
      <c r="CL852" s="1404" t="b">
        <v>0</v>
      </c>
      <c r="CM852" s="1405" t="s">
        <v>698</v>
      </c>
      <c r="CN852" s="1408"/>
      <c r="CO852" s="1408"/>
      <c r="CP852" s="1404">
        <v>16030</v>
      </c>
      <c r="CQ852" s="1404">
        <v>1</v>
      </c>
      <c r="CR852" s="1408"/>
      <c r="CS852" s="1404">
        <v>1</v>
      </c>
      <c r="CT852" s="1405" t="s">
        <v>407</v>
      </c>
      <c r="CU852" s="1408"/>
    </row>
    <row r="853" spans="1:99" hidden="1" x14ac:dyDescent="0.2">
      <c r="A853" s="1404">
        <v>2024</v>
      </c>
      <c r="B853" s="1405" t="s">
        <v>178</v>
      </c>
      <c r="C853" s="1405" t="s">
        <v>853</v>
      </c>
      <c r="D853" s="1406">
        <v>1</v>
      </c>
      <c r="E853" s="1406">
        <v>0</v>
      </c>
      <c r="F853" s="1405" t="s">
        <v>249</v>
      </c>
      <c r="G853" s="1407" t="s">
        <v>758</v>
      </c>
      <c r="H853" s="1405" t="s">
        <v>407</v>
      </c>
      <c r="I853" s="1405" t="s">
        <v>694</v>
      </c>
      <c r="J853" s="1405" t="s">
        <v>298</v>
      </c>
      <c r="K853" s="1405" t="s">
        <v>854</v>
      </c>
      <c r="L853" s="1405" t="s">
        <v>407</v>
      </c>
      <c r="M853" s="1405" t="s">
        <v>407</v>
      </c>
      <c r="N853" s="1408"/>
      <c r="O853" s="1407">
        <v>126</v>
      </c>
      <c r="P853" s="1405" t="s">
        <v>695</v>
      </c>
      <c r="Q853" s="1405" t="s">
        <v>473</v>
      </c>
      <c r="R853" s="1409">
        <v>5065</v>
      </c>
      <c r="S853" s="1409">
        <v>2143</v>
      </c>
      <c r="T853" s="1409">
        <v>143</v>
      </c>
      <c r="U853" s="1407">
        <v>22198</v>
      </c>
      <c r="V853" s="1405" t="s">
        <v>696</v>
      </c>
      <c r="W853" s="1405" t="s">
        <v>759</v>
      </c>
      <c r="X853" s="1405" t="s">
        <v>760</v>
      </c>
      <c r="Y853" s="1405" t="s">
        <v>407</v>
      </c>
      <c r="Z853" s="1404">
        <v>1</v>
      </c>
      <c r="AA853" s="1404">
        <v>0</v>
      </c>
      <c r="AB853" s="1408"/>
      <c r="AC853" s="1408"/>
      <c r="AD853" s="1408"/>
      <c r="AE853" s="1408"/>
      <c r="AF853" s="1408"/>
      <c r="AG853" s="1408"/>
      <c r="AH853" s="1408"/>
      <c r="AI853" s="1406">
        <v>0</v>
      </c>
      <c r="AJ853" s="1408"/>
      <c r="AK853" s="1408"/>
      <c r="AL853" s="1408"/>
      <c r="AM853" s="1408"/>
      <c r="AN853" s="1408"/>
      <c r="AO853" s="1408"/>
      <c r="AP853" s="1408"/>
      <c r="AQ853" s="1406">
        <v>29650</v>
      </c>
      <c r="AR853" s="1404" t="s">
        <v>407</v>
      </c>
      <c r="AS853" s="1406">
        <v>81.232876712328761</v>
      </c>
      <c r="AT853" s="1406">
        <v>5.8538993089832179</v>
      </c>
      <c r="AU853" s="1406">
        <v>1.6038080298584157E-2</v>
      </c>
      <c r="AV853" s="1406">
        <v>0.42247925405165926</v>
      </c>
      <c r="AW853" s="1406">
        <v>1.1574774083607103E-3</v>
      </c>
      <c r="AX853" s="1405" t="s">
        <v>856</v>
      </c>
      <c r="AY853" s="1404">
        <v>0</v>
      </c>
      <c r="AZ853" s="1405" t="s">
        <v>407</v>
      </c>
      <c r="BA853" s="1405" t="s">
        <v>407</v>
      </c>
      <c r="BB853" s="1408"/>
      <c r="BC853" s="1408"/>
      <c r="BD853" s="1404">
        <v>0</v>
      </c>
      <c r="BE853" s="1405" t="s">
        <v>407</v>
      </c>
      <c r="BF853" s="1405" t="s">
        <v>407</v>
      </c>
      <c r="BG853" s="1404">
        <v>0</v>
      </c>
      <c r="BH853" s="1405" t="s">
        <v>407</v>
      </c>
      <c r="BI853" s="1405" t="s">
        <v>407</v>
      </c>
      <c r="BJ853" s="1404">
        <v>0</v>
      </c>
      <c r="BK853" s="1404">
        <v>0</v>
      </c>
      <c r="BL853" s="1404">
        <v>0</v>
      </c>
      <c r="BM853" s="1404">
        <v>0</v>
      </c>
      <c r="BN853" s="1408"/>
      <c r="BO853" s="1404">
        <v>0</v>
      </c>
      <c r="BP853" s="1405" t="s">
        <v>407</v>
      </c>
      <c r="BQ853" s="1405" t="s">
        <v>407</v>
      </c>
      <c r="BR853" s="1404">
        <v>1</v>
      </c>
      <c r="BS853" s="1405" t="s">
        <v>808</v>
      </c>
      <c r="BT853" s="1405" t="s">
        <v>407</v>
      </c>
      <c r="BU853" s="1405" t="s">
        <v>407</v>
      </c>
      <c r="BV853" s="1405" t="s">
        <v>846</v>
      </c>
      <c r="BW853" s="1404">
        <v>0</v>
      </c>
      <c r="BX853" s="1405" t="s">
        <v>407</v>
      </c>
      <c r="BY853" s="1405" t="s">
        <v>407</v>
      </c>
      <c r="BZ853" s="1405" t="s">
        <v>407</v>
      </c>
      <c r="CA853" s="1404">
        <v>0</v>
      </c>
      <c r="CB853" s="1405" t="s">
        <v>677</v>
      </c>
      <c r="CC853" s="1405" t="s">
        <v>677</v>
      </c>
      <c r="CD853" s="1404" t="b">
        <v>0</v>
      </c>
      <c r="CE853" s="1404" t="b">
        <v>0</v>
      </c>
      <c r="CF853" s="1404" t="b">
        <v>0</v>
      </c>
      <c r="CG853" s="1404" t="b">
        <v>0</v>
      </c>
      <c r="CH853" s="1404" t="b">
        <v>0</v>
      </c>
      <c r="CI853" s="1404" t="b">
        <v>0</v>
      </c>
      <c r="CJ853" s="1404" t="b">
        <v>1</v>
      </c>
      <c r="CK853" s="1404" t="b">
        <v>0</v>
      </c>
      <c r="CL853" s="1404" t="b">
        <v>0</v>
      </c>
      <c r="CM853" s="1405" t="s">
        <v>698</v>
      </c>
      <c r="CN853" s="1408"/>
      <c r="CO853" s="1408"/>
      <c r="CP853" s="1404">
        <v>1</v>
      </c>
      <c r="CQ853" s="1404">
        <v>1</v>
      </c>
      <c r="CR853" s="1408"/>
      <c r="CS853" s="1404">
        <v>1</v>
      </c>
      <c r="CT853" s="1405" t="s">
        <v>407</v>
      </c>
      <c r="CU853" s="1408"/>
    </row>
    <row r="854" spans="1:99" hidden="1" x14ac:dyDescent="0.2">
      <c r="A854" s="1404">
        <v>2024</v>
      </c>
      <c r="B854" s="1405" t="s">
        <v>179</v>
      </c>
      <c r="C854" s="1405" t="s">
        <v>1025</v>
      </c>
      <c r="D854" s="1406">
        <v>1</v>
      </c>
      <c r="E854" s="1406">
        <v>0</v>
      </c>
      <c r="F854" s="1405" t="s">
        <v>249</v>
      </c>
      <c r="G854" s="1407" t="s">
        <v>758</v>
      </c>
      <c r="H854" s="1405" t="s">
        <v>407</v>
      </c>
      <c r="I854" s="1405" t="s">
        <v>694</v>
      </c>
      <c r="J854" s="1405" t="s">
        <v>303</v>
      </c>
      <c r="K854" s="1405" t="s">
        <v>1026</v>
      </c>
      <c r="L854" s="1405" t="s">
        <v>407</v>
      </c>
      <c r="M854" s="1405" t="s">
        <v>407</v>
      </c>
      <c r="N854" s="1408"/>
      <c r="O854" s="1407">
        <v>126</v>
      </c>
      <c r="P854" s="1405" t="s">
        <v>695</v>
      </c>
      <c r="Q854" s="1405" t="s">
        <v>474</v>
      </c>
      <c r="R854" s="1409">
        <v>11688</v>
      </c>
      <c r="S854" s="1409">
        <v>5024</v>
      </c>
      <c r="T854" s="1409">
        <v>639</v>
      </c>
      <c r="U854" s="1407">
        <v>22198</v>
      </c>
      <c r="V854" s="1405" t="s">
        <v>696</v>
      </c>
      <c r="W854" s="1405" t="s">
        <v>759</v>
      </c>
      <c r="X854" s="1405" t="s">
        <v>760</v>
      </c>
      <c r="Y854" s="1405" t="s">
        <v>407</v>
      </c>
      <c r="Z854" s="1404">
        <v>1</v>
      </c>
      <c r="AA854" s="1404">
        <v>0</v>
      </c>
      <c r="AB854" s="1408"/>
      <c r="AC854" s="1408"/>
      <c r="AD854" s="1408"/>
      <c r="AE854" s="1408"/>
      <c r="AF854" s="1408"/>
      <c r="AG854" s="1406">
        <v>0</v>
      </c>
      <c r="AH854" s="1408"/>
      <c r="AI854" s="1406">
        <v>0</v>
      </c>
      <c r="AJ854" s="1408"/>
      <c r="AK854" s="1408"/>
      <c r="AL854" s="1408"/>
      <c r="AM854" s="1408"/>
      <c r="AN854" s="1408"/>
      <c r="AO854" s="1406">
        <v>44930</v>
      </c>
      <c r="AP854" s="1408"/>
      <c r="AQ854" s="1406">
        <v>44930</v>
      </c>
      <c r="AR854" s="1404" t="s">
        <v>407</v>
      </c>
      <c r="AS854" s="1406">
        <v>123.0958904109589</v>
      </c>
      <c r="AT854" s="1406">
        <v>3.8441136208076658</v>
      </c>
      <c r="AU854" s="1406">
        <v>1.0531818139199085E-2</v>
      </c>
      <c r="AV854" s="1406">
        <v>0.14864098542181026</v>
      </c>
      <c r="AW854" s="1406">
        <v>4.072355764981103E-4</v>
      </c>
      <c r="AX854" s="1405" t="s">
        <v>1450</v>
      </c>
      <c r="AY854" s="1404">
        <v>1</v>
      </c>
      <c r="AZ854" s="1405" t="s">
        <v>751</v>
      </c>
      <c r="BA854" s="1405" t="s">
        <v>407</v>
      </c>
      <c r="BB854" s="1408"/>
      <c r="BC854" s="1408"/>
      <c r="BD854" s="1404">
        <v>0</v>
      </c>
      <c r="BE854" s="1405" t="s">
        <v>407</v>
      </c>
      <c r="BF854" s="1405" t="s">
        <v>407</v>
      </c>
      <c r="BG854" s="1404">
        <v>0</v>
      </c>
      <c r="BH854" s="1405" t="s">
        <v>407</v>
      </c>
      <c r="BI854" s="1405" t="s">
        <v>407</v>
      </c>
      <c r="BJ854" s="1404">
        <v>0</v>
      </c>
      <c r="BK854" s="1404">
        <v>0</v>
      </c>
      <c r="BL854" s="1404">
        <v>0</v>
      </c>
      <c r="BM854" s="1404">
        <v>0</v>
      </c>
      <c r="BN854" s="1408"/>
      <c r="BO854" s="1404">
        <v>0</v>
      </c>
      <c r="BP854" s="1405" t="s">
        <v>407</v>
      </c>
      <c r="BQ854" s="1405" t="s">
        <v>407</v>
      </c>
      <c r="BR854" s="1404">
        <v>0</v>
      </c>
      <c r="BS854" s="1405" t="s">
        <v>407</v>
      </c>
      <c r="BT854" s="1405" t="s">
        <v>407</v>
      </c>
      <c r="BU854" s="1405" t="s">
        <v>407</v>
      </c>
      <c r="BV854" s="1405" t="s">
        <v>1170</v>
      </c>
      <c r="BW854" s="1404">
        <v>0</v>
      </c>
      <c r="BX854" s="1405" t="s">
        <v>407</v>
      </c>
      <c r="BY854" s="1405" t="s">
        <v>407</v>
      </c>
      <c r="BZ854" s="1405" t="s">
        <v>407</v>
      </c>
      <c r="CA854" s="1404">
        <v>0</v>
      </c>
      <c r="CB854" s="1405" t="s">
        <v>677</v>
      </c>
      <c r="CC854" s="1405" t="s">
        <v>677</v>
      </c>
      <c r="CD854" s="1404" t="b">
        <v>0</v>
      </c>
      <c r="CE854" s="1404" t="b">
        <v>0</v>
      </c>
      <c r="CF854" s="1404" t="b">
        <v>0</v>
      </c>
      <c r="CG854" s="1404" t="b">
        <v>0</v>
      </c>
      <c r="CH854" s="1404" t="b">
        <v>0</v>
      </c>
      <c r="CI854" s="1404" t="b">
        <v>0</v>
      </c>
      <c r="CJ854" s="1404" t="b">
        <v>1</v>
      </c>
      <c r="CK854" s="1404" t="b">
        <v>0</v>
      </c>
      <c r="CL854" s="1404" t="b">
        <v>0</v>
      </c>
      <c r="CM854" s="1405" t="s">
        <v>750</v>
      </c>
      <c r="CN854" s="1408"/>
      <c r="CO854" s="1408"/>
      <c r="CP854" s="1404">
        <v>39988</v>
      </c>
      <c r="CQ854" s="1404">
        <v>1</v>
      </c>
      <c r="CR854" s="1408"/>
      <c r="CS854" s="1404">
        <v>1</v>
      </c>
      <c r="CT854" s="1405" t="s">
        <v>407</v>
      </c>
      <c r="CU854" s="1408"/>
    </row>
    <row r="855" spans="1:99" hidden="1" x14ac:dyDescent="0.2">
      <c r="A855" s="1404">
        <v>2024</v>
      </c>
      <c r="B855" s="1405" t="s">
        <v>179</v>
      </c>
      <c r="C855" s="1405" t="s">
        <v>1052</v>
      </c>
      <c r="D855" s="1406">
        <v>1</v>
      </c>
      <c r="E855" s="1406">
        <v>0</v>
      </c>
      <c r="F855" s="1405" t="s">
        <v>249</v>
      </c>
      <c r="G855" s="1407" t="s">
        <v>758</v>
      </c>
      <c r="H855" s="1405" t="s">
        <v>407</v>
      </c>
      <c r="I855" s="1405" t="s">
        <v>694</v>
      </c>
      <c r="J855" s="1405" t="s">
        <v>303</v>
      </c>
      <c r="K855" s="1405" t="s">
        <v>1053</v>
      </c>
      <c r="L855" s="1405" t="s">
        <v>407</v>
      </c>
      <c r="M855" s="1405" t="s">
        <v>407</v>
      </c>
      <c r="N855" s="1408"/>
      <c r="O855" s="1407">
        <v>126</v>
      </c>
      <c r="P855" s="1405" t="s">
        <v>695</v>
      </c>
      <c r="Q855" s="1405" t="s">
        <v>474</v>
      </c>
      <c r="R855" s="1409">
        <v>21609</v>
      </c>
      <c r="S855" s="1409">
        <v>14091</v>
      </c>
      <c r="T855" s="1409">
        <v>1877</v>
      </c>
      <c r="U855" s="1407">
        <v>22198</v>
      </c>
      <c r="V855" s="1405" t="s">
        <v>696</v>
      </c>
      <c r="W855" s="1405" t="s">
        <v>759</v>
      </c>
      <c r="X855" s="1405" t="s">
        <v>760</v>
      </c>
      <c r="Y855" s="1405" t="s">
        <v>407</v>
      </c>
      <c r="Z855" s="1404">
        <v>1</v>
      </c>
      <c r="AA855" s="1404">
        <v>0</v>
      </c>
      <c r="AB855" s="1408"/>
      <c r="AC855" s="1408"/>
      <c r="AD855" s="1408"/>
      <c r="AE855" s="1408"/>
      <c r="AF855" s="1408"/>
      <c r="AG855" s="1408"/>
      <c r="AH855" s="1408"/>
      <c r="AI855" s="1406">
        <v>0</v>
      </c>
      <c r="AJ855" s="1408"/>
      <c r="AK855" s="1408"/>
      <c r="AL855" s="1408"/>
      <c r="AM855" s="1408"/>
      <c r="AN855" s="1408"/>
      <c r="AO855" s="1408"/>
      <c r="AP855" s="1408"/>
      <c r="AQ855" s="1406">
        <v>760</v>
      </c>
      <c r="AR855" s="1404" t="s">
        <v>407</v>
      </c>
      <c r="AS855" s="1406">
        <v>2.0821917808219177</v>
      </c>
      <c r="AT855" s="1406">
        <v>3.5170530797352953E-2</v>
      </c>
      <c r="AU855" s="1406">
        <v>9.6357618622884797E-5</v>
      </c>
      <c r="AV855" s="1406">
        <v>0.14864098542181026</v>
      </c>
      <c r="AW855" s="1406">
        <v>4.072355764981103E-4</v>
      </c>
      <c r="AX855" s="1405" t="s">
        <v>407</v>
      </c>
      <c r="AY855" s="1404">
        <v>0</v>
      </c>
      <c r="AZ855" s="1405" t="s">
        <v>407</v>
      </c>
      <c r="BA855" s="1405" t="s">
        <v>407</v>
      </c>
      <c r="BB855" s="1408"/>
      <c r="BC855" s="1408"/>
      <c r="BD855" s="1404">
        <v>0</v>
      </c>
      <c r="BE855" s="1405" t="s">
        <v>407</v>
      </c>
      <c r="BF855" s="1405" t="s">
        <v>407</v>
      </c>
      <c r="BG855" s="1404">
        <v>0</v>
      </c>
      <c r="BH855" s="1405" t="s">
        <v>407</v>
      </c>
      <c r="BI855" s="1405" t="s">
        <v>407</v>
      </c>
      <c r="BJ855" s="1404">
        <v>0</v>
      </c>
      <c r="BK855" s="1404">
        <v>0</v>
      </c>
      <c r="BL855" s="1404">
        <v>0</v>
      </c>
      <c r="BM855" s="1404">
        <v>0</v>
      </c>
      <c r="BN855" s="1408"/>
      <c r="BO855" s="1404">
        <v>0</v>
      </c>
      <c r="BP855" s="1405" t="s">
        <v>407</v>
      </c>
      <c r="BQ855" s="1405" t="s">
        <v>407</v>
      </c>
      <c r="BR855" s="1404">
        <v>1</v>
      </c>
      <c r="BS855" s="1405" t="s">
        <v>713</v>
      </c>
      <c r="BT855" s="1405" t="s">
        <v>407</v>
      </c>
      <c r="BU855" s="1405" t="s">
        <v>407</v>
      </c>
      <c r="BV855" s="1405" t="s">
        <v>1006</v>
      </c>
      <c r="BW855" s="1404">
        <v>0</v>
      </c>
      <c r="BX855" s="1405" t="s">
        <v>407</v>
      </c>
      <c r="BY855" s="1405" t="s">
        <v>407</v>
      </c>
      <c r="BZ855" s="1405" t="s">
        <v>407</v>
      </c>
      <c r="CA855" s="1404">
        <v>0</v>
      </c>
      <c r="CB855" s="1405" t="s">
        <v>677</v>
      </c>
      <c r="CC855" s="1405" t="s">
        <v>677</v>
      </c>
      <c r="CD855" s="1404" t="b">
        <v>0</v>
      </c>
      <c r="CE855" s="1404" t="b">
        <v>0</v>
      </c>
      <c r="CF855" s="1404" t="b">
        <v>0</v>
      </c>
      <c r="CG855" s="1404" t="b">
        <v>0</v>
      </c>
      <c r="CH855" s="1404" t="b">
        <v>0</v>
      </c>
      <c r="CI855" s="1404" t="b">
        <v>0</v>
      </c>
      <c r="CJ855" s="1404" t="b">
        <v>1</v>
      </c>
      <c r="CK855" s="1404" t="b">
        <v>0</v>
      </c>
      <c r="CL855" s="1404" t="b">
        <v>0</v>
      </c>
      <c r="CM855" s="1405" t="s">
        <v>698</v>
      </c>
      <c r="CN855" s="1408"/>
      <c r="CO855" s="1408"/>
      <c r="CP855" s="1404">
        <v>0</v>
      </c>
      <c r="CQ855" s="1404">
        <v>1</v>
      </c>
      <c r="CR855" s="1408"/>
      <c r="CS855" s="1404">
        <v>1</v>
      </c>
      <c r="CT855" s="1405" t="s">
        <v>407</v>
      </c>
      <c r="CU855" s="1408"/>
    </row>
    <row r="856" spans="1:99" hidden="1" x14ac:dyDescent="0.2">
      <c r="A856" s="1404">
        <v>2024</v>
      </c>
      <c r="B856" s="1405" t="s">
        <v>179</v>
      </c>
      <c r="C856" s="1405" t="s">
        <v>1007</v>
      </c>
      <c r="D856" s="1406">
        <v>1</v>
      </c>
      <c r="E856" s="1406">
        <v>0</v>
      </c>
      <c r="F856" s="1405" t="s">
        <v>249</v>
      </c>
      <c r="G856" s="1407" t="s">
        <v>758</v>
      </c>
      <c r="H856" s="1405" t="s">
        <v>407</v>
      </c>
      <c r="I856" s="1405" t="s">
        <v>694</v>
      </c>
      <c r="J856" s="1405" t="s">
        <v>303</v>
      </c>
      <c r="K856" s="1405" t="s">
        <v>836</v>
      </c>
      <c r="L856" s="1405" t="s">
        <v>407</v>
      </c>
      <c r="M856" s="1405" t="s">
        <v>407</v>
      </c>
      <c r="N856" s="1408"/>
      <c r="O856" s="1407">
        <v>126</v>
      </c>
      <c r="P856" s="1405" t="s">
        <v>695</v>
      </c>
      <c r="Q856" s="1405" t="s">
        <v>474</v>
      </c>
      <c r="R856" s="1409">
        <v>12475</v>
      </c>
      <c r="S856" s="1409">
        <v>5220</v>
      </c>
      <c r="T856" s="1409">
        <v>780</v>
      </c>
      <c r="U856" s="1407">
        <v>22198</v>
      </c>
      <c r="V856" s="1405" t="s">
        <v>696</v>
      </c>
      <c r="W856" s="1405" t="s">
        <v>759</v>
      </c>
      <c r="X856" s="1405" t="s">
        <v>760</v>
      </c>
      <c r="Y856" s="1405" t="s">
        <v>407</v>
      </c>
      <c r="Z856" s="1404">
        <v>1</v>
      </c>
      <c r="AA856" s="1404">
        <v>0</v>
      </c>
      <c r="AB856" s="1408"/>
      <c r="AC856" s="1408"/>
      <c r="AD856" s="1408"/>
      <c r="AE856" s="1408"/>
      <c r="AF856" s="1408"/>
      <c r="AG856" s="1408"/>
      <c r="AH856" s="1408"/>
      <c r="AI856" s="1406">
        <v>0</v>
      </c>
      <c r="AJ856" s="1408"/>
      <c r="AK856" s="1408"/>
      <c r="AL856" s="1408"/>
      <c r="AM856" s="1408"/>
      <c r="AN856" s="1408"/>
      <c r="AO856" s="1408"/>
      <c r="AP856" s="1408"/>
      <c r="AQ856" s="1406">
        <v>23520</v>
      </c>
      <c r="AR856" s="1404" t="s">
        <v>407</v>
      </c>
      <c r="AS856" s="1406">
        <v>64.438356164383563</v>
      </c>
      <c r="AT856" s="1406">
        <v>1.8853707414829659</v>
      </c>
      <c r="AU856" s="1406">
        <v>5.1653992917341535E-3</v>
      </c>
      <c r="AV856" s="1406">
        <v>0.14864098542181026</v>
      </c>
      <c r="AW856" s="1406">
        <v>4.072355764981103E-4</v>
      </c>
      <c r="AX856" s="1405" t="s">
        <v>407</v>
      </c>
      <c r="AY856" s="1404">
        <v>0</v>
      </c>
      <c r="AZ856" s="1405" t="s">
        <v>407</v>
      </c>
      <c r="BA856" s="1405" t="s">
        <v>407</v>
      </c>
      <c r="BB856" s="1408"/>
      <c r="BC856" s="1408"/>
      <c r="BD856" s="1404">
        <v>0</v>
      </c>
      <c r="BE856" s="1405" t="s">
        <v>407</v>
      </c>
      <c r="BF856" s="1405" t="s">
        <v>407</v>
      </c>
      <c r="BG856" s="1404">
        <v>0</v>
      </c>
      <c r="BH856" s="1405" t="s">
        <v>407</v>
      </c>
      <c r="BI856" s="1405" t="s">
        <v>407</v>
      </c>
      <c r="BJ856" s="1404">
        <v>0</v>
      </c>
      <c r="BK856" s="1404">
        <v>0</v>
      </c>
      <c r="BL856" s="1404">
        <v>0</v>
      </c>
      <c r="BM856" s="1404">
        <v>0</v>
      </c>
      <c r="BN856" s="1408"/>
      <c r="BO856" s="1404">
        <v>0</v>
      </c>
      <c r="BP856" s="1405" t="s">
        <v>407</v>
      </c>
      <c r="BQ856" s="1405" t="s">
        <v>407</v>
      </c>
      <c r="BR856" s="1404">
        <v>1</v>
      </c>
      <c r="BS856" s="1405" t="s">
        <v>751</v>
      </c>
      <c r="BT856" s="1405" t="s">
        <v>407</v>
      </c>
      <c r="BU856" s="1405" t="s">
        <v>407</v>
      </c>
      <c r="BV856" s="1405" t="s">
        <v>407</v>
      </c>
      <c r="BW856" s="1404">
        <v>0</v>
      </c>
      <c r="BX856" s="1405" t="s">
        <v>407</v>
      </c>
      <c r="BY856" s="1405" t="s">
        <v>407</v>
      </c>
      <c r="BZ856" s="1405" t="s">
        <v>407</v>
      </c>
      <c r="CA856" s="1404">
        <v>0</v>
      </c>
      <c r="CB856" s="1405" t="s">
        <v>677</v>
      </c>
      <c r="CC856" s="1405" t="s">
        <v>677</v>
      </c>
      <c r="CD856" s="1404" t="b">
        <v>0</v>
      </c>
      <c r="CE856" s="1404" t="b">
        <v>0</v>
      </c>
      <c r="CF856" s="1404" t="b">
        <v>0</v>
      </c>
      <c r="CG856" s="1404" t="b">
        <v>0</v>
      </c>
      <c r="CH856" s="1404" t="b">
        <v>0</v>
      </c>
      <c r="CI856" s="1404" t="b">
        <v>0</v>
      </c>
      <c r="CJ856" s="1404" t="b">
        <v>1</v>
      </c>
      <c r="CK856" s="1404" t="b">
        <v>0</v>
      </c>
      <c r="CL856" s="1404" t="b">
        <v>0</v>
      </c>
      <c r="CM856" s="1405" t="s">
        <v>698</v>
      </c>
      <c r="CN856" s="1408"/>
      <c r="CO856" s="1408"/>
      <c r="CP856" s="1404">
        <v>0</v>
      </c>
      <c r="CQ856" s="1404">
        <v>1</v>
      </c>
      <c r="CR856" s="1408"/>
      <c r="CS856" s="1404">
        <v>1</v>
      </c>
      <c r="CT856" s="1405" t="s">
        <v>407</v>
      </c>
      <c r="CU856" s="1408"/>
    </row>
    <row r="857" spans="1:99" hidden="1" x14ac:dyDescent="0.2">
      <c r="A857" s="1404">
        <v>2024</v>
      </c>
      <c r="B857" s="1405" t="s">
        <v>179</v>
      </c>
      <c r="C857" s="1405" t="s">
        <v>1016</v>
      </c>
      <c r="D857" s="1406">
        <v>1</v>
      </c>
      <c r="E857" s="1406">
        <v>0</v>
      </c>
      <c r="F857" s="1405" t="s">
        <v>249</v>
      </c>
      <c r="G857" s="1407" t="s">
        <v>758</v>
      </c>
      <c r="H857" s="1405" t="s">
        <v>407</v>
      </c>
      <c r="I857" s="1405" t="s">
        <v>694</v>
      </c>
      <c r="J857" s="1405" t="s">
        <v>303</v>
      </c>
      <c r="K857" s="1405" t="s">
        <v>1017</v>
      </c>
      <c r="L857" s="1405" t="s">
        <v>407</v>
      </c>
      <c r="M857" s="1405" t="s">
        <v>407</v>
      </c>
      <c r="N857" s="1408"/>
      <c r="O857" s="1407">
        <v>126</v>
      </c>
      <c r="P857" s="1405" t="s">
        <v>695</v>
      </c>
      <c r="Q857" s="1405" t="s">
        <v>474</v>
      </c>
      <c r="R857" s="1409">
        <v>7306</v>
      </c>
      <c r="S857" s="1409">
        <v>3390</v>
      </c>
      <c r="T857" s="1409">
        <v>225</v>
      </c>
      <c r="U857" s="1407">
        <v>22198</v>
      </c>
      <c r="V857" s="1405" t="s">
        <v>696</v>
      </c>
      <c r="W857" s="1405" t="s">
        <v>759</v>
      </c>
      <c r="X857" s="1405" t="s">
        <v>760</v>
      </c>
      <c r="Y857" s="1405" t="s">
        <v>407</v>
      </c>
      <c r="Z857" s="1404">
        <v>1</v>
      </c>
      <c r="AA857" s="1404">
        <v>0</v>
      </c>
      <c r="AB857" s="1408"/>
      <c r="AC857" s="1408"/>
      <c r="AD857" s="1408"/>
      <c r="AE857" s="1408"/>
      <c r="AF857" s="1408"/>
      <c r="AG857" s="1408"/>
      <c r="AH857" s="1408"/>
      <c r="AI857" s="1406">
        <v>0</v>
      </c>
      <c r="AJ857" s="1408"/>
      <c r="AK857" s="1408"/>
      <c r="AL857" s="1408"/>
      <c r="AM857" s="1408"/>
      <c r="AN857" s="1408"/>
      <c r="AO857" s="1408"/>
      <c r="AP857" s="1408"/>
      <c r="AQ857" s="1406">
        <v>15130</v>
      </c>
      <c r="AR857" s="1404" t="s">
        <v>407</v>
      </c>
      <c r="AS857" s="1406">
        <v>41.452054794520549</v>
      </c>
      <c r="AT857" s="1406">
        <v>2.0709006296194907</v>
      </c>
      <c r="AU857" s="1406">
        <v>5.6737003551218922E-3</v>
      </c>
      <c r="AV857" s="1406">
        <v>0.14864098542181026</v>
      </c>
      <c r="AW857" s="1406">
        <v>4.072355764981103E-4</v>
      </c>
      <c r="AX857" s="1405" t="s">
        <v>407</v>
      </c>
      <c r="AY857" s="1404">
        <v>0</v>
      </c>
      <c r="AZ857" s="1405" t="s">
        <v>407</v>
      </c>
      <c r="BA857" s="1405" t="s">
        <v>407</v>
      </c>
      <c r="BB857" s="1408"/>
      <c r="BC857" s="1408"/>
      <c r="BD857" s="1404">
        <v>0</v>
      </c>
      <c r="BE857" s="1405" t="s">
        <v>407</v>
      </c>
      <c r="BF857" s="1405" t="s">
        <v>407</v>
      </c>
      <c r="BG857" s="1404">
        <v>0</v>
      </c>
      <c r="BH857" s="1405" t="s">
        <v>407</v>
      </c>
      <c r="BI857" s="1405" t="s">
        <v>407</v>
      </c>
      <c r="BJ857" s="1404">
        <v>0</v>
      </c>
      <c r="BK857" s="1404">
        <v>0</v>
      </c>
      <c r="BL857" s="1404">
        <v>0</v>
      </c>
      <c r="BM857" s="1404">
        <v>0</v>
      </c>
      <c r="BN857" s="1408"/>
      <c r="BO857" s="1404">
        <v>0</v>
      </c>
      <c r="BP857" s="1405" t="s">
        <v>407</v>
      </c>
      <c r="BQ857" s="1405" t="s">
        <v>407</v>
      </c>
      <c r="BR857" s="1404">
        <v>1</v>
      </c>
      <c r="BS857" s="1405" t="s">
        <v>808</v>
      </c>
      <c r="BT857" s="1405" t="s">
        <v>407</v>
      </c>
      <c r="BU857" s="1405" t="s">
        <v>407</v>
      </c>
      <c r="BV857" s="1405" t="s">
        <v>1006</v>
      </c>
      <c r="BW857" s="1404">
        <v>0</v>
      </c>
      <c r="BX857" s="1405" t="s">
        <v>407</v>
      </c>
      <c r="BY857" s="1405" t="s">
        <v>407</v>
      </c>
      <c r="BZ857" s="1405" t="s">
        <v>407</v>
      </c>
      <c r="CA857" s="1404">
        <v>0</v>
      </c>
      <c r="CB857" s="1405" t="s">
        <v>677</v>
      </c>
      <c r="CC857" s="1405" t="s">
        <v>677</v>
      </c>
      <c r="CD857" s="1404" t="b">
        <v>0</v>
      </c>
      <c r="CE857" s="1404" t="b">
        <v>0</v>
      </c>
      <c r="CF857" s="1404" t="b">
        <v>0</v>
      </c>
      <c r="CG857" s="1404" t="b">
        <v>0</v>
      </c>
      <c r="CH857" s="1404" t="b">
        <v>0</v>
      </c>
      <c r="CI857" s="1404" t="b">
        <v>0</v>
      </c>
      <c r="CJ857" s="1404" t="b">
        <v>1</v>
      </c>
      <c r="CK857" s="1404" t="b">
        <v>0</v>
      </c>
      <c r="CL857" s="1404" t="b">
        <v>0</v>
      </c>
      <c r="CM857" s="1405" t="s">
        <v>698</v>
      </c>
      <c r="CN857" s="1408"/>
      <c r="CO857" s="1408"/>
      <c r="CP857" s="1408"/>
      <c r="CQ857" s="1404">
        <v>1</v>
      </c>
      <c r="CR857" s="1408"/>
      <c r="CS857" s="1404">
        <v>1</v>
      </c>
      <c r="CT857" s="1405" t="s">
        <v>407</v>
      </c>
      <c r="CU857" s="1408"/>
    </row>
    <row r="858" spans="1:99" hidden="1" x14ac:dyDescent="0.2">
      <c r="A858" s="1404">
        <v>2024</v>
      </c>
      <c r="B858" s="1405" t="s">
        <v>180</v>
      </c>
      <c r="C858" s="1405" t="s">
        <v>768</v>
      </c>
      <c r="D858" s="1406">
        <v>1</v>
      </c>
      <c r="E858" s="1406">
        <v>0</v>
      </c>
      <c r="F858" s="1405" t="s">
        <v>249</v>
      </c>
      <c r="G858" s="1407" t="s">
        <v>758</v>
      </c>
      <c r="H858" s="1405" t="s">
        <v>407</v>
      </c>
      <c r="I858" s="1405" t="s">
        <v>694</v>
      </c>
      <c r="J858" s="1405" t="s">
        <v>307</v>
      </c>
      <c r="K858" s="1405" t="s">
        <v>769</v>
      </c>
      <c r="L858" s="1405" t="s">
        <v>407</v>
      </c>
      <c r="M858" s="1405" t="s">
        <v>407</v>
      </c>
      <c r="N858" s="1408"/>
      <c r="O858" s="1407">
        <v>126</v>
      </c>
      <c r="P858" s="1405" t="s">
        <v>695</v>
      </c>
      <c r="Q858" s="1405" t="s">
        <v>475</v>
      </c>
      <c r="R858" s="1409">
        <v>5480</v>
      </c>
      <c r="S858" s="1409">
        <v>2545</v>
      </c>
      <c r="T858" s="1409">
        <v>310</v>
      </c>
      <c r="U858" s="1407">
        <v>22198</v>
      </c>
      <c r="V858" s="1405" t="s">
        <v>696</v>
      </c>
      <c r="W858" s="1405" t="s">
        <v>759</v>
      </c>
      <c r="X858" s="1405" t="s">
        <v>760</v>
      </c>
      <c r="Y858" s="1405" t="s">
        <v>407</v>
      </c>
      <c r="Z858" s="1404">
        <v>1</v>
      </c>
      <c r="AA858" s="1404">
        <v>0</v>
      </c>
      <c r="AB858" s="1408"/>
      <c r="AC858" s="1408"/>
      <c r="AD858" s="1408"/>
      <c r="AE858" s="1408"/>
      <c r="AF858" s="1408"/>
      <c r="AG858" s="1408"/>
      <c r="AH858" s="1408"/>
      <c r="AI858" s="1406">
        <v>0</v>
      </c>
      <c r="AJ858" s="1408"/>
      <c r="AK858" s="1408"/>
      <c r="AL858" s="1408"/>
      <c r="AM858" s="1408"/>
      <c r="AN858" s="1408"/>
      <c r="AO858" s="1408"/>
      <c r="AP858" s="1408"/>
      <c r="AQ858" s="1406">
        <v>29320</v>
      </c>
      <c r="AR858" s="1404" t="s">
        <v>407</v>
      </c>
      <c r="AS858" s="1406">
        <v>80.328767123287676</v>
      </c>
      <c r="AT858" s="1406">
        <v>5.3503649635036492</v>
      </c>
      <c r="AU858" s="1406">
        <v>1.465853414658534E-2</v>
      </c>
      <c r="AV858" s="1406">
        <v>0.1234596788076205</v>
      </c>
      <c r="AW858" s="1406">
        <v>3.3824569536334382E-4</v>
      </c>
      <c r="AX858" s="1405" t="s">
        <v>407</v>
      </c>
      <c r="AY858" s="1404">
        <v>0</v>
      </c>
      <c r="AZ858" s="1405" t="s">
        <v>407</v>
      </c>
      <c r="BA858" s="1405" t="s">
        <v>407</v>
      </c>
      <c r="BB858" s="1408"/>
      <c r="BC858" s="1408"/>
      <c r="BD858" s="1404">
        <v>0</v>
      </c>
      <c r="BE858" s="1405" t="s">
        <v>407</v>
      </c>
      <c r="BF858" s="1405" t="s">
        <v>407</v>
      </c>
      <c r="BG858" s="1404">
        <v>0</v>
      </c>
      <c r="BH858" s="1405" t="s">
        <v>407</v>
      </c>
      <c r="BI858" s="1405" t="s">
        <v>407</v>
      </c>
      <c r="BJ858" s="1404">
        <v>0</v>
      </c>
      <c r="BK858" s="1404">
        <v>0</v>
      </c>
      <c r="BL858" s="1404">
        <v>0</v>
      </c>
      <c r="BM858" s="1404">
        <v>0</v>
      </c>
      <c r="BN858" s="1408"/>
      <c r="BO858" s="1404">
        <v>0</v>
      </c>
      <c r="BP858" s="1405" t="s">
        <v>407</v>
      </c>
      <c r="BQ858" s="1405" t="s">
        <v>407</v>
      </c>
      <c r="BR858" s="1404">
        <v>1</v>
      </c>
      <c r="BS858" s="1405" t="s">
        <v>808</v>
      </c>
      <c r="BT858" s="1405" t="s">
        <v>407</v>
      </c>
      <c r="BU858" s="1405" t="s">
        <v>407</v>
      </c>
      <c r="BV858" s="1405" t="s">
        <v>1006</v>
      </c>
      <c r="BW858" s="1404">
        <v>0</v>
      </c>
      <c r="BX858" s="1405" t="s">
        <v>407</v>
      </c>
      <c r="BY858" s="1405" t="s">
        <v>407</v>
      </c>
      <c r="BZ858" s="1405" t="s">
        <v>407</v>
      </c>
      <c r="CA858" s="1404">
        <v>0</v>
      </c>
      <c r="CB858" s="1405" t="s">
        <v>677</v>
      </c>
      <c r="CC858" s="1405" t="s">
        <v>677</v>
      </c>
      <c r="CD858" s="1404" t="b">
        <v>0</v>
      </c>
      <c r="CE858" s="1404" t="b">
        <v>0</v>
      </c>
      <c r="CF858" s="1404" t="b">
        <v>0</v>
      </c>
      <c r="CG858" s="1404" t="b">
        <v>0</v>
      </c>
      <c r="CH858" s="1404" t="b">
        <v>0</v>
      </c>
      <c r="CI858" s="1404" t="b">
        <v>0</v>
      </c>
      <c r="CJ858" s="1404" t="b">
        <v>1</v>
      </c>
      <c r="CK858" s="1404" t="b">
        <v>0</v>
      </c>
      <c r="CL858" s="1404" t="b">
        <v>0</v>
      </c>
      <c r="CM858" s="1405" t="s">
        <v>698</v>
      </c>
      <c r="CN858" s="1408"/>
      <c r="CO858" s="1408"/>
      <c r="CP858" s="1404">
        <v>1</v>
      </c>
      <c r="CQ858" s="1404">
        <v>1</v>
      </c>
      <c r="CR858" s="1408"/>
      <c r="CS858" s="1404">
        <v>1</v>
      </c>
      <c r="CT858" s="1405" t="s">
        <v>407</v>
      </c>
      <c r="CU858" s="1408"/>
    </row>
    <row r="859" spans="1:99" hidden="1" x14ac:dyDescent="0.2">
      <c r="A859" s="1404">
        <v>2024</v>
      </c>
      <c r="B859" s="1405" t="s">
        <v>188</v>
      </c>
      <c r="C859" s="1405" t="s">
        <v>1242</v>
      </c>
      <c r="D859" s="1406">
        <v>1</v>
      </c>
      <c r="E859" s="1406">
        <v>0</v>
      </c>
      <c r="F859" s="1405" t="s">
        <v>249</v>
      </c>
      <c r="G859" s="1407" t="s">
        <v>758</v>
      </c>
      <c r="H859" s="1405" t="s">
        <v>407</v>
      </c>
      <c r="I859" s="1405" t="s">
        <v>694</v>
      </c>
      <c r="J859" s="1405" t="s">
        <v>340</v>
      </c>
      <c r="K859" s="1405" t="s">
        <v>871</v>
      </c>
      <c r="L859" s="1405" t="s">
        <v>407</v>
      </c>
      <c r="M859" s="1405" t="s">
        <v>407</v>
      </c>
      <c r="N859" s="1408"/>
      <c r="O859" s="1407">
        <v>126</v>
      </c>
      <c r="P859" s="1405" t="s">
        <v>695</v>
      </c>
      <c r="Q859" s="1405" t="s">
        <v>482</v>
      </c>
      <c r="R859" s="1409">
        <v>2069</v>
      </c>
      <c r="S859" s="1409">
        <v>1684</v>
      </c>
      <c r="T859" s="1409">
        <v>157</v>
      </c>
      <c r="U859" s="1407">
        <v>22198</v>
      </c>
      <c r="V859" s="1405" t="s">
        <v>696</v>
      </c>
      <c r="W859" s="1405" t="s">
        <v>759</v>
      </c>
      <c r="X859" s="1405" t="s">
        <v>760</v>
      </c>
      <c r="Y859" s="1405" t="s">
        <v>407</v>
      </c>
      <c r="Z859" s="1404">
        <v>1</v>
      </c>
      <c r="AA859" s="1404">
        <v>0</v>
      </c>
      <c r="AB859" s="1408"/>
      <c r="AC859" s="1408"/>
      <c r="AD859" s="1408"/>
      <c r="AE859" s="1408"/>
      <c r="AF859" s="1408"/>
      <c r="AG859" s="1408"/>
      <c r="AH859" s="1408"/>
      <c r="AI859" s="1406">
        <v>0</v>
      </c>
      <c r="AJ859" s="1408"/>
      <c r="AK859" s="1408"/>
      <c r="AL859" s="1408"/>
      <c r="AM859" s="1408"/>
      <c r="AN859" s="1408"/>
      <c r="AO859" s="1408"/>
      <c r="AP859" s="1408"/>
      <c r="AQ859" s="1406">
        <v>4870</v>
      </c>
      <c r="AR859" s="1404" t="s">
        <v>407</v>
      </c>
      <c r="AS859" s="1406">
        <v>13.342465753424657</v>
      </c>
      <c r="AT859" s="1406">
        <v>2.3537941034316097</v>
      </c>
      <c r="AU859" s="1406">
        <v>6.4487509683057798E-3</v>
      </c>
      <c r="AV859" s="1406">
        <v>2.7198954487827491E-2</v>
      </c>
      <c r="AW859" s="1406">
        <v>7.451768352829449E-5</v>
      </c>
      <c r="AX859" s="1405" t="s">
        <v>407</v>
      </c>
      <c r="AY859" s="1404">
        <v>0</v>
      </c>
      <c r="AZ859" s="1405" t="s">
        <v>407</v>
      </c>
      <c r="BA859" s="1405" t="s">
        <v>407</v>
      </c>
      <c r="BB859" s="1408"/>
      <c r="BC859" s="1408"/>
      <c r="BD859" s="1404">
        <v>0</v>
      </c>
      <c r="BE859" s="1405" t="s">
        <v>407</v>
      </c>
      <c r="BF859" s="1405" t="s">
        <v>407</v>
      </c>
      <c r="BG859" s="1404">
        <v>0</v>
      </c>
      <c r="BH859" s="1405" t="s">
        <v>407</v>
      </c>
      <c r="BI859" s="1405" t="s">
        <v>407</v>
      </c>
      <c r="BJ859" s="1404">
        <v>0</v>
      </c>
      <c r="BK859" s="1404">
        <v>0</v>
      </c>
      <c r="BL859" s="1404">
        <v>0</v>
      </c>
      <c r="BM859" s="1404">
        <v>0</v>
      </c>
      <c r="BN859" s="1408"/>
      <c r="BO859" s="1404">
        <v>0</v>
      </c>
      <c r="BP859" s="1405" t="s">
        <v>407</v>
      </c>
      <c r="BQ859" s="1405" t="s">
        <v>407</v>
      </c>
      <c r="BR859" s="1404">
        <v>1</v>
      </c>
      <c r="BS859" s="1405" t="s">
        <v>808</v>
      </c>
      <c r="BT859" s="1405" t="s">
        <v>407</v>
      </c>
      <c r="BU859" s="1405" t="s">
        <v>407</v>
      </c>
      <c r="BV859" s="1405" t="s">
        <v>407</v>
      </c>
      <c r="BW859" s="1404">
        <v>0</v>
      </c>
      <c r="BX859" s="1405" t="s">
        <v>407</v>
      </c>
      <c r="BY859" s="1405" t="s">
        <v>407</v>
      </c>
      <c r="BZ859" s="1405" t="s">
        <v>407</v>
      </c>
      <c r="CA859" s="1404">
        <v>0</v>
      </c>
      <c r="CB859" s="1405" t="s">
        <v>677</v>
      </c>
      <c r="CC859" s="1405" t="s">
        <v>677</v>
      </c>
      <c r="CD859" s="1404" t="b">
        <v>0</v>
      </c>
      <c r="CE859" s="1404" t="b">
        <v>0</v>
      </c>
      <c r="CF859" s="1404" t="b">
        <v>0</v>
      </c>
      <c r="CG859" s="1404" t="b">
        <v>0</v>
      </c>
      <c r="CH859" s="1404" t="b">
        <v>0</v>
      </c>
      <c r="CI859" s="1404" t="b">
        <v>0</v>
      </c>
      <c r="CJ859" s="1404" t="b">
        <v>1</v>
      </c>
      <c r="CK859" s="1404" t="b">
        <v>0</v>
      </c>
      <c r="CL859" s="1404" t="b">
        <v>0</v>
      </c>
      <c r="CM859" s="1405" t="s">
        <v>698</v>
      </c>
      <c r="CN859" s="1408"/>
      <c r="CO859" s="1408"/>
      <c r="CP859" s="1404">
        <v>1E-4</v>
      </c>
      <c r="CQ859" s="1404">
        <v>1</v>
      </c>
      <c r="CR859" s="1408"/>
      <c r="CS859" s="1404">
        <v>1</v>
      </c>
      <c r="CT859" s="1405" t="s">
        <v>407</v>
      </c>
      <c r="CU859" s="1408"/>
    </row>
    <row r="860" spans="1:99" hidden="1" x14ac:dyDescent="0.2">
      <c r="A860" s="1404">
        <v>2024</v>
      </c>
      <c r="B860" s="1405" t="s">
        <v>179</v>
      </c>
      <c r="C860" s="1405" t="s">
        <v>474</v>
      </c>
      <c r="D860" s="1406">
        <v>1</v>
      </c>
      <c r="E860" s="1406">
        <v>0</v>
      </c>
      <c r="F860" s="1405" t="s">
        <v>249</v>
      </c>
      <c r="G860" s="1407" t="s">
        <v>758</v>
      </c>
      <c r="H860" s="1405" t="s">
        <v>407</v>
      </c>
      <c r="I860" s="1405" t="s">
        <v>694</v>
      </c>
      <c r="J860" s="1405" t="s">
        <v>303</v>
      </c>
      <c r="K860" s="1405" t="s">
        <v>1018</v>
      </c>
      <c r="L860" s="1405" t="s">
        <v>407</v>
      </c>
      <c r="M860" s="1405" t="s">
        <v>407</v>
      </c>
      <c r="N860" s="1408"/>
      <c r="O860" s="1407">
        <v>126</v>
      </c>
      <c r="P860" s="1405" t="s">
        <v>695</v>
      </c>
      <c r="Q860" s="1405" t="s">
        <v>474</v>
      </c>
      <c r="R860" s="1409">
        <v>199949</v>
      </c>
      <c r="S860" s="1409">
        <v>96263</v>
      </c>
      <c r="T860" s="1409">
        <v>22757</v>
      </c>
      <c r="U860" s="1407">
        <v>22198</v>
      </c>
      <c r="V860" s="1405" t="s">
        <v>696</v>
      </c>
      <c r="W860" s="1405" t="s">
        <v>759</v>
      </c>
      <c r="X860" s="1405" t="s">
        <v>760</v>
      </c>
      <c r="Y860" s="1405" t="s">
        <v>407</v>
      </c>
      <c r="Z860" s="1404">
        <v>1</v>
      </c>
      <c r="AA860" s="1404">
        <v>0</v>
      </c>
      <c r="AB860" s="1408"/>
      <c r="AC860" s="1408"/>
      <c r="AD860" s="1408"/>
      <c r="AE860" s="1408"/>
      <c r="AF860" s="1408"/>
      <c r="AG860" s="1408"/>
      <c r="AH860" s="1408"/>
      <c r="AI860" s="1406">
        <v>0</v>
      </c>
      <c r="AJ860" s="1408"/>
      <c r="AK860" s="1408"/>
      <c r="AL860" s="1408"/>
      <c r="AM860" s="1408"/>
      <c r="AN860" s="1408"/>
      <c r="AO860" s="1408"/>
      <c r="AP860" s="1408"/>
      <c r="AQ860" s="1406">
        <v>1540</v>
      </c>
      <c r="AR860" s="1404" t="s">
        <v>407</v>
      </c>
      <c r="AS860" s="1406">
        <v>4.2191780821917808</v>
      </c>
      <c r="AT860" s="1406">
        <v>7.7019640008202089E-3</v>
      </c>
      <c r="AU860" s="1406">
        <v>2.1101271235123859E-5</v>
      </c>
      <c r="AV860" s="1406">
        <v>0.14864098542181026</v>
      </c>
      <c r="AW860" s="1406">
        <v>4.072355764981103E-4</v>
      </c>
      <c r="AX860" s="1405" t="s">
        <v>407</v>
      </c>
      <c r="AY860" s="1404">
        <v>0</v>
      </c>
      <c r="AZ860" s="1405" t="s">
        <v>407</v>
      </c>
      <c r="BA860" s="1405" t="s">
        <v>407</v>
      </c>
      <c r="BB860" s="1408"/>
      <c r="BC860" s="1408"/>
      <c r="BD860" s="1404">
        <v>0</v>
      </c>
      <c r="BE860" s="1405" t="s">
        <v>407</v>
      </c>
      <c r="BF860" s="1405" t="s">
        <v>407</v>
      </c>
      <c r="BG860" s="1404">
        <v>0</v>
      </c>
      <c r="BH860" s="1405" t="s">
        <v>407</v>
      </c>
      <c r="BI860" s="1405" t="s">
        <v>407</v>
      </c>
      <c r="BJ860" s="1404">
        <v>0</v>
      </c>
      <c r="BK860" s="1404">
        <v>0</v>
      </c>
      <c r="BL860" s="1404">
        <v>0</v>
      </c>
      <c r="BM860" s="1404">
        <v>0</v>
      </c>
      <c r="BN860" s="1408"/>
      <c r="BO860" s="1404">
        <v>0</v>
      </c>
      <c r="BP860" s="1405" t="s">
        <v>407</v>
      </c>
      <c r="BQ860" s="1405" t="s">
        <v>407</v>
      </c>
      <c r="BR860" s="1404">
        <v>1</v>
      </c>
      <c r="BS860" s="1405" t="s">
        <v>808</v>
      </c>
      <c r="BT860" s="1405" t="s">
        <v>407</v>
      </c>
      <c r="BU860" s="1405" t="s">
        <v>407</v>
      </c>
      <c r="BV860" s="1405" t="s">
        <v>1006</v>
      </c>
      <c r="BW860" s="1404">
        <v>0</v>
      </c>
      <c r="BX860" s="1405" t="s">
        <v>407</v>
      </c>
      <c r="BY860" s="1405" t="s">
        <v>407</v>
      </c>
      <c r="BZ860" s="1405" t="s">
        <v>407</v>
      </c>
      <c r="CA860" s="1404">
        <v>0</v>
      </c>
      <c r="CB860" s="1405" t="s">
        <v>677</v>
      </c>
      <c r="CC860" s="1405" t="s">
        <v>677</v>
      </c>
      <c r="CD860" s="1404" t="b">
        <v>0</v>
      </c>
      <c r="CE860" s="1404" t="b">
        <v>0</v>
      </c>
      <c r="CF860" s="1404" t="b">
        <v>0</v>
      </c>
      <c r="CG860" s="1404" t="b">
        <v>0</v>
      </c>
      <c r="CH860" s="1404" t="b">
        <v>0</v>
      </c>
      <c r="CI860" s="1404" t="b">
        <v>0</v>
      </c>
      <c r="CJ860" s="1404" t="b">
        <v>1</v>
      </c>
      <c r="CK860" s="1404" t="b">
        <v>0</v>
      </c>
      <c r="CL860" s="1404" t="b">
        <v>0</v>
      </c>
      <c r="CM860" s="1405" t="s">
        <v>698</v>
      </c>
      <c r="CN860" s="1408"/>
      <c r="CO860" s="1408"/>
      <c r="CP860" s="1408"/>
      <c r="CQ860" s="1404">
        <v>1</v>
      </c>
      <c r="CR860" s="1408"/>
      <c r="CS860" s="1404">
        <v>1</v>
      </c>
      <c r="CT860" s="1405" t="s">
        <v>407</v>
      </c>
      <c r="CU860" s="1408"/>
    </row>
    <row r="861" spans="1:99" hidden="1" x14ac:dyDescent="0.2">
      <c r="A861" s="1404">
        <v>2024</v>
      </c>
      <c r="B861" s="1405" t="s">
        <v>185</v>
      </c>
      <c r="C861" s="1405" t="s">
        <v>480</v>
      </c>
      <c r="D861" s="1406">
        <v>1</v>
      </c>
      <c r="E861" s="1406">
        <v>0</v>
      </c>
      <c r="F861" s="1405" t="s">
        <v>249</v>
      </c>
      <c r="G861" s="1407" t="s">
        <v>758</v>
      </c>
      <c r="H861" s="1405" t="s">
        <v>407</v>
      </c>
      <c r="I861" s="1405" t="s">
        <v>694</v>
      </c>
      <c r="J861" s="1405" t="s">
        <v>328</v>
      </c>
      <c r="K861" s="1405" t="s">
        <v>792</v>
      </c>
      <c r="L861" s="1405" t="s">
        <v>407</v>
      </c>
      <c r="M861" s="1405" t="s">
        <v>407</v>
      </c>
      <c r="N861" s="1408"/>
      <c r="O861" s="1407">
        <v>126</v>
      </c>
      <c r="P861" s="1405" t="s">
        <v>695</v>
      </c>
      <c r="Q861" s="1405" t="s">
        <v>480</v>
      </c>
      <c r="R861" s="1409">
        <v>1366155</v>
      </c>
      <c r="S861" s="1409">
        <v>777340</v>
      </c>
      <c r="T861" s="1409">
        <v>137375</v>
      </c>
      <c r="U861" s="1407">
        <v>22198</v>
      </c>
      <c r="V861" s="1405" t="s">
        <v>696</v>
      </c>
      <c r="W861" s="1405" t="s">
        <v>759</v>
      </c>
      <c r="X861" s="1405" t="s">
        <v>760</v>
      </c>
      <c r="Y861" s="1405" t="s">
        <v>407</v>
      </c>
      <c r="Z861" s="1404">
        <v>1</v>
      </c>
      <c r="AA861" s="1404">
        <v>0</v>
      </c>
      <c r="AB861" s="1408"/>
      <c r="AC861" s="1408"/>
      <c r="AD861" s="1408"/>
      <c r="AE861" s="1408"/>
      <c r="AF861" s="1408"/>
      <c r="AG861" s="1408"/>
      <c r="AH861" s="1408"/>
      <c r="AI861" s="1406">
        <v>0</v>
      </c>
      <c r="AJ861" s="1408"/>
      <c r="AK861" s="1408"/>
      <c r="AL861" s="1408"/>
      <c r="AM861" s="1408"/>
      <c r="AN861" s="1408"/>
      <c r="AO861" s="1408"/>
      <c r="AP861" s="1408"/>
      <c r="AQ861" s="1406">
        <v>1790</v>
      </c>
      <c r="AR861" s="1404" t="s">
        <v>407</v>
      </c>
      <c r="AS861" s="1406">
        <v>4.904109589041096</v>
      </c>
      <c r="AT861" s="1406">
        <v>1.3102466411205171E-3</v>
      </c>
      <c r="AU861" s="1406">
        <v>3.5897168249877181E-6</v>
      </c>
      <c r="AV861" s="1406">
        <v>2.8577824458072873E-2</v>
      </c>
      <c r="AW861" s="1406">
        <v>7.8295409474172256E-5</v>
      </c>
      <c r="AX861" s="1405" t="s">
        <v>407</v>
      </c>
      <c r="AY861" s="1404">
        <v>0</v>
      </c>
      <c r="AZ861" s="1405" t="s">
        <v>407</v>
      </c>
      <c r="BA861" s="1405" t="s">
        <v>407</v>
      </c>
      <c r="BB861" s="1408"/>
      <c r="BC861" s="1408"/>
      <c r="BD861" s="1404">
        <v>0</v>
      </c>
      <c r="BE861" s="1405" t="s">
        <v>407</v>
      </c>
      <c r="BF861" s="1405" t="s">
        <v>407</v>
      </c>
      <c r="BG861" s="1404">
        <v>0</v>
      </c>
      <c r="BH861" s="1405" t="s">
        <v>407</v>
      </c>
      <c r="BI861" s="1405" t="s">
        <v>407</v>
      </c>
      <c r="BJ861" s="1404">
        <v>0</v>
      </c>
      <c r="BK861" s="1404">
        <v>0</v>
      </c>
      <c r="BL861" s="1404">
        <v>0</v>
      </c>
      <c r="BM861" s="1404">
        <v>0</v>
      </c>
      <c r="BN861" s="1408"/>
      <c r="BO861" s="1404">
        <v>0</v>
      </c>
      <c r="BP861" s="1405" t="s">
        <v>407</v>
      </c>
      <c r="BQ861" s="1405" t="s">
        <v>407</v>
      </c>
      <c r="BR861" s="1404">
        <v>1</v>
      </c>
      <c r="BS861" s="1405" t="s">
        <v>713</v>
      </c>
      <c r="BT861" s="1405" t="s">
        <v>407</v>
      </c>
      <c r="BU861" s="1405" t="s">
        <v>407</v>
      </c>
      <c r="BV861" s="1405" t="s">
        <v>1453</v>
      </c>
      <c r="BW861" s="1404">
        <v>0</v>
      </c>
      <c r="BX861" s="1405" t="s">
        <v>407</v>
      </c>
      <c r="BY861" s="1405" t="s">
        <v>407</v>
      </c>
      <c r="BZ861" s="1405" t="s">
        <v>407</v>
      </c>
      <c r="CA861" s="1404">
        <v>0</v>
      </c>
      <c r="CB861" s="1405" t="s">
        <v>677</v>
      </c>
      <c r="CC861" s="1405" t="s">
        <v>677</v>
      </c>
      <c r="CD861" s="1404" t="b">
        <v>0</v>
      </c>
      <c r="CE861" s="1404" t="b">
        <v>0</v>
      </c>
      <c r="CF861" s="1404" t="b">
        <v>0</v>
      </c>
      <c r="CG861" s="1404" t="b">
        <v>0</v>
      </c>
      <c r="CH861" s="1404" t="b">
        <v>0</v>
      </c>
      <c r="CI861" s="1404" t="b">
        <v>0</v>
      </c>
      <c r="CJ861" s="1404" t="b">
        <v>1</v>
      </c>
      <c r="CK861" s="1404" t="b">
        <v>0</v>
      </c>
      <c r="CL861" s="1404" t="b">
        <v>0</v>
      </c>
      <c r="CM861" s="1405" t="s">
        <v>698</v>
      </c>
      <c r="CN861" s="1408"/>
      <c r="CO861" s="1408"/>
      <c r="CP861" s="1404">
        <v>0</v>
      </c>
      <c r="CQ861" s="1404">
        <v>1</v>
      </c>
      <c r="CR861" s="1408"/>
      <c r="CS861" s="1404">
        <v>1</v>
      </c>
      <c r="CT861" s="1405" t="s">
        <v>407</v>
      </c>
      <c r="CU861" s="1408"/>
    </row>
    <row r="862" spans="1:99" hidden="1" x14ac:dyDescent="0.2">
      <c r="A862" s="1404">
        <v>2024</v>
      </c>
      <c r="B862" s="1405" t="s">
        <v>184</v>
      </c>
      <c r="C862" s="1405" t="s">
        <v>1094</v>
      </c>
      <c r="D862" s="1406">
        <v>1</v>
      </c>
      <c r="E862" s="1406">
        <v>0</v>
      </c>
      <c r="F862" s="1405" t="s">
        <v>249</v>
      </c>
      <c r="G862" s="1407" t="s">
        <v>758</v>
      </c>
      <c r="H862" s="1405" t="s">
        <v>407</v>
      </c>
      <c r="I862" s="1405" t="s">
        <v>694</v>
      </c>
      <c r="J862" s="1405" t="s">
        <v>323</v>
      </c>
      <c r="K862" s="1405" t="s">
        <v>1005</v>
      </c>
      <c r="L862" s="1405" t="s">
        <v>407</v>
      </c>
      <c r="M862" s="1405" t="s">
        <v>407</v>
      </c>
      <c r="N862" s="1408"/>
      <c r="O862" s="1407">
        <v>126</v>
      </c>
      <c r="P862" s="1405" t="s">
        <v>695</v>
      </c>
      <c r="Q862" s="1405" t="s">
        <v>479</v>
      </c>
      <c r="R862" s="1409">
        <v>4378</v>
      </c>
      <c r="S862" s="1409">
        <v>2782</v>
      </c>
      <c r="T862" s="1409">
        <v>267</v>
      </c>
      <c r="U862" s="1407">
        <v>22198</v>
      </c>
      <c r="V862" s="1405" t="s">
        <v>696</v>
      </c>
      <c r="W862" s="1405" t="s">
        <v>759</v>
      </c>
      <c r="X862" s="1405" t="s">
        <v>760</v>
      </c>
      <c r="Y862" s="1405" t="s">
        <v>407</v>
      </c>
      <c r="Z862" s="1404">
        <v>1</v>
      </c>
      <c r="AA862" s="1404">
        <v>0</v>
      </c>
      <c r="AB862" s="1408"/>
      <c r="AC862" s="1408"/>
      <c r="AD862" s="1408"/>
      <c r="AE862" s="1408"/>
      <c r="AF862" s="1408"/>
      <c r="AG862" s="1408"/>
      <c r="AH862" s="1408"/>
      <c r="AI862" s="1406">
        <v>0</v>
      </c>
      <c r="AJ862" s="1408"/>
      <c r="AK862" s="1408"/>
      <c r="AL862" s="1408"/>
      <c r="AM862" s="1408"/>
      <c r="AN862" s="1408"/>
      <c r="AO862" s="1408"/>
      <c r="AP862" s="1408"/>
      <c r="AQ862" s="1406">
        <v>5190</v>
      </c>
      <c r="AR862" s="1404" t="s">
        <v>407</v>
      </c>
      <c r="AS862" s="1406">
        <v>14.219178082191782</v>
      </c>
      <c r="AT862" s="1406">
        <v>1.1854728186386478</v>
      </c>
      <c r="AU862" s="1406">
        <v>3.2478707359962955E-3</v>
      </c>
      <c r="AV862" s="1406">
        <v>1.2742074871351691E-2</v>
      </c>
      <c r="AW862" s="1406">
        <v>3.4909794168086823E-5</v>
      </c>
      <c r="AX862" s="1405" t="s">
        <v>407</v>
      </c>
      <c r="AY862" s="1404">
        <v>0</v>
      </c>
      <c r="AZ862" s="1405" t="s">
        <v>407</v>
      </c>
      <c r="BA862" s="1405" t="s">
        <v>407</v>
      </c>
      <c r="BB862" s="1408"/>
      <c r="BC862" s="1408"/>
      <c r="BD862" s="1404">
        <v>0</v>
      </c>
      <c r="BE862" s="1405" t="s">
        <v>407</v>
      </c>
      <c r="BF862" s="1405" t="s">
        <v>407</v>
      </c>
      <c r="BG862" s="1404">
        <v>0</v>
      </c>
      <c r="BH862" s="1405" t="s">
        <v>407</v>
      </c>
      <c r="BI862" s="1405" t="s">
        <v>407</v>
      </c>
      <c r="BJ862" s="1404">
        <v>0</v>
      </c>
      <c r="BK862" s="1404">
        <v>0</v>
      </c>
      <c r="BL862" s="1404">
        <v>0</v>
      </c>
      <c r="BM862" s="1404">
        <v>0</v>
      </c>
      <c r="BN862" s="1408"/>
      <c r="BO862" s="1404">
        <v>0</v>
      </c>
      <c r="BP862" s="1405" t="s">
        <v>407</v>
      </c>
      <c r="BQ862" s="1405" t="s">
        <v>407</v>
      </c>
      <c r="BR862" s="1404">
        <v>1</v>
      </c>
      <c r="BS862" s="1405" t="s">
        <v>713</v>
      </c>
      <c r="BT862" s="1405" t="s">
        <v>407</v>
      </c>
      <c r="BU862" s="1405" t="s">
        <v>407</v>
      </c>
      <c r="BV862" s="1405" t="s">
        <v>407</v>
      </c>
      <c r="BW862" s="1404">
        <v>0</v>
      </c>
      <c r="BX862" s="1405" t="s">
        <v>407</v>
      </c>
      <c r="BY862" s="1405" t="s">
        <v>407</v>
      </c>
      <c r="BZ862" s="1405" t="s">
        <v>407</v>
      </c>
      <c r="CA862" s="1404">
        <v>0</v>
      </c>
      <c r="CB862" s="1405" t="s">
        <v>677</v>
      </c>
      <c r="CC862" s="1405" t="s">
        <v>677</v>
      </c>
      <c r="CD862" s="1404" t="b">
        <v>0</v>
      </c>
      <c r="CE862" s="1404" t="b">
        <v>0</v>
      </c>
      <c r="CF862" s="1404" t="b">
        <v>0</v>
      </c>
      <c r="CG862" s="1404" t="b">
        <v>0</v>
      </c>
      <c r="CH862" s="1404" t="b">
        <v>0</v>
      </c>
      <c r="CI862" s="1404" t="b">
        <v>0</v>
      </c>
      <c r="CJ862" s="1404" t="b">
        <v>1</v>
      </c>
      <c r="CK862" s="1404" t="b">
        <v>0</v>
      </c>
      <c r="CL862" s="1404" t="b">
        <v>0</v>
      </c>
      <c r="CM862" s="1405" t="s">
        <v>698</v>
      </c>
      <c r="CN862" s="1408"/>
      <c r="CO862" s="1408"/>
      <c r="CP862" s="1408"/>
      <c r="CQ862" s="1404">
        <v>1</v>
      </c>
      <c r="CR862" s="1408"/>
      <c r="CS862" s="1404">
        <v>1</v>
      </c>
      <c r="CT862" s="1405" t="s">
        <v>407</v>
      </c>
      <c r="CU862" s="1408"/>
    </row>
    <row r="863" spans="1:99" hidden="1" x14ac:dyDescent="0.2">
      <c r="A863" s="1404">
        <v>2024</v>
      </c>
      <c r="B863" s="1405" t="s">
        <v>179</v>
      </c>
      <c r="C863" s="1405" t="s">
        <v>1061</v>
      </c>
      <c r="D863" s="1406">
        <v>1</v>
      </c>
      <c r="E863" s="1406">
        <v>0</v>
      </c>
      <c r="F863" s="1405" t="s">
        <v>249</v>
      </c>
      <c r="G863" s="1407" t="s">
        <v>758</v>
      </c>
      <c r="H863" s="1405" t="s">
        <v>407</v>
      </c>
      <c r="I863" s="1405" t="s">
        <v>694</v>
      </c>
      <c r="J863" s="1405" t="s">
        <v>303</v>
      </c>
      <c r="K863" s="1405" t="s">
        <v>1062</v>
      </c>
      <c r="L863" s="1405" t="s">
        <v>407</v>
      </c>
      <c r="M863" s="1405" t="s">
        <v>407</v>
      </c>
      <c r="N863" s="1408"/>
      <c r="O863" s="1407">
        <v>126</v>
      </c>
      <c r="P863" s="1405" t="s">
        <v>695</v>
      </c>
      <c r="Q863" s="1405" t="s">
        <v>474</v>
      </c>
      <c r="R863" s="1409">
        <v>12451</v>
      </c>
      <c r="S863" s="1409">
        <v>5130</v>
      </c>
      <c r="T863" s="1409">
        <v>691</v>
      </c>
      <c r="U863" s="1407">
        <v>22198</v>
      </c>
      <c r="V863" s="1405" t="s">
        <v>696</v>
      </c>
      <c r="W863" s="1405" t="s">
        <v>759</v>
      </c>
      <c r="X863" s="1405" t="s">
        <v>760</v>
      </c>
      <c r="Y863" s="1405" t="s">
        <v>407</v>
      </c>
      <c r="Z863" s="1404">
        <v>1</v>
      </c>
      <c r="AA863" s="1404">
        <v>0</v>
      </c>
      <c r="AB863" s="1408"/>
      <c r="AC863" s="1408"/>
      <c r="AD863" s="1408"/>
      <c r="AE863" s="1408"/>
      <c r="AF863" s="1408"/>
      <c r="AG863" s="1408"/>
      <c r="AH863" s="1408"/>
      <c r="AI863" s="1406">
        <v>0</v>
      </c>
      <c r="AJ863" s="1408"/>
      <c r="AK863" s="1408"/>
      <c r="AL863" s="1408"/>
      <c r="AM863" s="1408"/>
      <c r="AN863" s="1408"/>
      <c r="AO863" s="1408"/>
      <c r="AP863" s="1408"/>
      <c r="AQ863" s="1406">
        <v>4680</v>
      </c>
      <c r="AR863" s="1404" t="s">
        <v>407</v>
      </c>
      <c r="AS863" s="1406">
        <v>12.821917808219178</v>
      </c>
      <c r="AT863" s="1406">
        <v>0.37587342382137978</v>
      </c>
      <c r="AU863" s="1406">
        <v>1.0297902022503556E-3</v>
      </c>
      <c r="AV863" s="1406">
        <v>0.14864098542181026</v>
      </c>
      <c r="AW863" s="1406">
        <v>4.072355764981103E-4</v>
      </c>
      <c r="AX863" s="1405" t="s">
        <v>407</v>
      </c>
      <c r="AY863" s="1404">
        <v>0</v>
      </c>
      <c r="AZ863" s="1405" t="s">
        <v>407</v>
      </c>
      <c r="BA863" s="1405" t="s">
        <v>407</v>
      </c>
      <c r="BB863" s="1408"/>
      <c r="BC863" s="1408"/>
      <c r="BD863" s="1404">
        <v>0</v>
      </c>
      <c r="BE863" s="1405" t="s">
        <v>407</v>
      </c>
      <c r="BF863" s="1405" t="s">
        <v>407</v>
      </c>
      <c r="BG863" s="1404">
        <v>0</v>
      </c>
      <c r="BH863" s="1405" t="s">
        <v>407</v>
      </c>
      <c r="BI863" s="1405" t="s">
        <v>407</v>
      </c>
      <c r="BJ863" s="1404">
        <v>0</v>
      </c>
      <c r="BK863" s="1404">
        <v>0</v>
      </c>
      <c r="BL863" s="1404">
        <v>0</v>
      </c>
      <c r="BM863" s="1404">
        <v>0</v>
      </c>
      <c r="BN863" s="1408"/>
      <c r="BO863" s="1404">
        <v>0</v>
      </c>
      <c r="BP863" s="1405" t="s">
        <v>407</v>
      </c>
      <c r="BQ863" s="1405" t="s">
        <v>407</v>
      </c>
      <c r="BR863" s="1404">
        <v>1</v>
      </c>
      <c r="BS863" s="1405" t="s">
        <v>780</v>
      </c>
      <c r="BT863" s="1405" t="s">
        <v>407</v>
      </c>
      <c r="BU863" s="1405" t="s">
        <v>407</v>
      </c>
      <c r="BV863" s="1405" t="s">
        <v>407</v>
      </c>
      <c r="BW863" s="1404">
        <v>0</v>
      </c>
      <c r="BX863" s="1405" t="s">
        <v>407</v>
      </c>
      <c r="BY863" s="1405" t="s">
        <v>407</v>
      </c>
      <c r="BZ863" s="1405" t="s">
        <v>407</v>
      </c>
      <c r="CA863" s="1404">
        <v>0</v>
      </c>
      <c r="CB863" s="1405" t="s">
        <v>677</v>
      </c>
      <c r="CC863" s="1405" t="s">
        <v>677</v>
      </c>
      <c r="CD863" s="1404" t="b">
        <v>0</v>
      </c>
      <c r="CE863" s="1404" t="b">
        <v>0</v>
      </c>
      <c r="CF863" s="1404" t="b">
        <v>0</v>
      </c>
      <c r="CG863" s="1404" t="b">
        <v>0</v>
      </c>
      <c r="CH863" s="1404" t="b">
        <v>0</v>
      </c>
      <c r="CI863" s="1404" t="b">
        <v>0</v>
      </c>
      <c r="CJ863" s="1404" t="b">
        <v>1</v>
      </c>
      <c r="CK863" s="1404" t="b">
        <v>0</v>
      </c>
      <c r="CL863" s="1404" t="b">
        <v>0</v>
      </c>
      <c r="CM863" s="1405" t="s">
        <v>698</v>
      </c>
      <c r="CN863" s="1408"/>
      <c r="CO863" s="1408"/>
      <c r="CP863" s="1404">
        <v>0</v>
      </c>
      <c r="CQ863" s="1404">
        <v>1</v>
      </c>
      <c r="CR863" s="1408"/>
      <c r="CS863" s="1404">
        <v>1</v>
      </c>
      <c r="CT863" s="1405" t="s">
        <v>407</v>
      </c>
      <c r="CU863" s="1408"/>
    </row>
    <row r="864" spans="1:99" hidden="1" x14ac:dyDescent="0.2">
      <c r="A864" s="1404">
        <v>2024</v>
      </c>
      <c r="B864" s="1405" t="s">
        <v>182</v>
      </c>
      <c r="C864" s="1405" t="s">
        <v>1106</v>
      </c>
      <c r="D864" s="1406">
        <v>1</v>
      </c>
      <c r="E864" s="1406">
        <v>0</v>
      </c>
      <c r="F864" s="1405" t="s">
        <v>249</v>
      </c>
      <c r="G864" s="1407" t="s">
        <v>758</v>
      </c>
      <c r="H864" s="1405" t="s">
        <v>407</v>
      </c>
      <c r="I864" s="1405" t="s">
        <v>694</v>
      </c>
      <c r="J864" s="1405" t="s">
        <v>315</v>
      </c>
      <c r="K864" s="1405" t="s">
        <v>298</v>
      </c>
      <c r="L864" s="1405" t="s">
        <v>407</v>
      </c>
      <c r="M864" s="1405" t="s">
        <v>407</v>
      </c>
      <c r="N864" s="1408"/>
      <c r="O864" s="1407">
        <v>126</v>
      </c>
      <c r="P864" s="1405" t="s">
        <v>695</v>
      </c>
      <c r="Q864" s="1405" t="s">
        <v>477</v>
      </c>
      <c r="R864" s="1409">
        <v>13216</v>
      </c>
      <c r="S864" s="1409">
        <v>5991</v>
      </c>
      <c r="T864" s="1409">
        <v>406</v>
      </c>
      <c r="U864" s="1407">
        <v>22198</v>
      </c>
      <c r="V864" s="1405" t="s">
        <v>696</v>
      </c>
      <c r="W864" s="1405" t="s">
        <v>759</v>
      </c>
      <c r="X864" s="1405" t="s">
        <v>760</v>
      </c>
      <c r="Y864" s="1405" t="s">
        <v>407</v>
      </c>
      <c r="Z864" s="1404">
        <v>1</v>
      </c>
      <c r="AA864" s="1404">
        <v>0</v>
      </c>
      <c r="AB864" s="1408"/>
      <c r="AC864" s="1408"/>
      <c r="AD864" s="1408"/>
      <c r="AE864" s="1408"/>
      <c r="AF864" s="1408"/>
      <c r="AG864" s="1406">
        <v>0</v>
      </c>
      <c r="AH864" s="1408"/>
      <c r="AI864" s="1406">
        <v>0</v>
      </c>
      <c r="AJ864" s="1408"/>
      <c r="AK864" s="1408"/>
      <c r="AL864" s="1408"/>
      <c r="AM864" s="1408"/>
      <c r="AN864" s="1408"/>
      <c r="AO864" s="1406">
        <v>0</v>
      </c>
      <c r="AP864" s="1408"/>
      <c r="AQ864" s="1406">
        <v>20650</v>
      </c>
      <c r="AR864" s="1404" t="s">
        <v>407</v>
      </c>
      <c r="AS864" s="1406">
        <v>56.575342465753423</v>
      </c>
      <c r="AT864" s="1406">
        <v>1.5625</v>
      </c>
      <c r="AU864" s="1406">
        <v>4.2808219178082189E-3</v>
      </c>
      <c r="AV864" s="1406">
        <v>6.1862649938287141E-2</v>
      </c>
      <c r="AW864" s="1406">
        <v>1.6948671215969081E-4</v>
      </c>
      <c r="AX864" s="1405" t="s">
        <v>1454</v>
      </c>
      <c r="AY864" s="1404">
        <v>1</v>
      </c>
      <c r="AZ864" s="1405" t="s">
        <v>780</v>
      </c>
      <c r="BA864" s="1405" t="s">
        <v>407</v>
      </c>
      <c r="BB864" s="1408"/>
      <c r="BC864" s="1408"/>
      <c r="BD864" s="1404">
        <v>0</v>
      </c>
      <c r="BE864" s="1405" t="s">
        <v>407</v>
      </c>
      <c r="BF864" s="1405" t="s">
        <v>407</v>
      </c>
      <c r="BG864" s="1404">
        <v>0</v>
      </c>
      <c r="BH864" s="1405" t="s">
        <v>407</v>
      </c>
      <c r="BI864" s="1405" t="s">
        <v>407</v>
      </c>
      <c r="BJ864" s="1404">
        <v>0</v>
      </c>
      <c r="BK864" s="1404">
        <v>0</v>
      </c>
      <c r="BL864" s="1404">
        <v>0</v>
      </c>
      <c r="BM864" s="1404">
        <v>0</v>
      </c>
      <c r="BN864" s="1408"/>
      <c r="BO864" s="1404">
        <v>0</v>
      </c>
      <c r="BP864" s="1405" t="s">
        <v>407</v>
      </c>
      <c r="BQ864" s="1405" t="s">
        <v>407</v>
      </c>
      <c r="BR864" s="1404">
        <v>0</v>
      </c>
      <c r="BS864" s="1405" t="s">
        <v>407</v>
      </c>
      <c r="BT864" s="1405" t="s">
        <v>407</v>
      </c>
      <c r="BU864" s="1405" t="s">
        <v>407</v>
      </c>
      <c r="BV864" s="1405" t="s">
        <v>1002</v>
      </c>
      <c r="BW864" s="1404">
        <v>0</v>
      </c>
      <c r="BX864" s="1405" t="s">
        <v>407</v>
      </c>
      <c r="BY864" s="1405" t="s">
        <v>407</v>
      </c>
      <c r="BZ864" s="1405" t="s">
        <v>407</v>
      </c>
      <c r="CA864" s="1404">
        <v>0</v>
      </c>
      <c r="CB864" s="1405" t="s">
        <v>677</v>
      </c>
      <c r="CC864" s="1405" t="s">
        <v>677</v>
      </c>
      <c r="CD864" s="1404" t="b">
        <v>0</v>
      </c>
      <c r="CE864" s="1404" t="b">
        <v>0</v>
      </c>
      <c r="CF864" s="1404" t="b">
        <v>0</v>
      </c>
      <c r="CG864" s="1404" t="b">
        <v>0</v>
      </c>
      <c r="CH864" s="1404" t="b">
        <v>0</v>
      </c>
      <c r="CI864" s="1404" t="b">
        <v>0</v>
      </c>
      <c r="CJ864" s="1404" t="b">
        <v>1</v>
      </c>
      <c r="CK864" s="1404" t="b">
        <v>0</v>
      </c>
      <c r="CL864" s="1404" t="b">
        <v>0</v>
      </c>
      <c r="CM864" s="1405" t="s">
        <v>750</v>
      </c>
      <c r="CN864" s="1408"/>
      <c r="CO864" s="1408"/>
      <c r="CP864" s="1404">
        <v>1</v>
      </c>
      <c r="CQ864" s="1404">
        <v>1</v>
      </c>
      <c r="CR864" s="1408"/>
      <c r="CS864" s="1404">
        <v>1</v>
      </c>
      <c r="CT864" s="1405" t="s">
        <v>407</v>
      </c>
      <c r="CU864" s="1408"/>
    </row>
    <row r="865" spans="1:99" hidden="1" x14ac:dyDescent="0.2">
      <c r="A865" s="1404">
        <v>2024</v>
      </c>
      <c r="B865" s="1405" t="s">
        <v>179</v>
      </c>
      <c r="C865" s="1405" t="s">
        <v>1059</v>
      </c>
      <c r="D865" s="1406">
        <v>1</v>
      </c>
      <c r="E865" s="1406">
        <v>0</v>
      </c>
      <c r="F865" s="1405" t="s">
        <v>249</v>
      </c>
      <c r="G865" s="1407" t="s">
        <v>758</v>
      </c>
      <c r="H865" s="1405" t="s">
        <v>407</v>
      </c>
      <c r="I865" s="1405" t="s">
        <v>694</v>
      </c>
      <c r="J865" s="1405" t="s">
        <v>303</v>
      </c>
      <c r="K865" s="1405" t="s">
        <v>1060</v>
      </c>
      <c r="L865" s="1405" t="s">
        <v>407</v>
      </c>
      <c r="M865" s="1405" t="s">
        <v>407</v>
      </c>
      <c r="N865" s="1408"/>
      <c r="O865" s="1407">
        <v>126</v>
      </c>
      <c r="P865" s="1405" t="s">
        <v>695</v>
      </c>
      <c r="Q865" s="1405" t="s">
        <v>474</v>
      </c>
      <c r="R865" s="1409">
        <v>5102</v>
      </c>
      <c r="S865" s="1409">
        <v>2110</v>
      </c>
      <c r="T865" s="1409">
        <v>325</v>
      </c>
      <c r="U865" s="1407">
        <v>22198</v>
      </c>
      <c r="V865" s="1405" t="s">
        <v>696</v>
      </c>
      <c r="W865" s="1405" t="s">
        <v>759</v>
      </c>
      <c r="X865" s="1405" t="s">
        <v>760</v>
      </c>
      <c r="Y865" s="1405" t="s">
        <v>407</v>
      </c>
      <c r="Z865" s="1404">
        <v>1</v>
      </c>
      <c r="AA865" s="1404">
        <v>0</v>
      </c>
      <c r="AB865" s="1408"/>
      <c r="AC865" s="1408"/>
      <c r="AD865" s="1408"/>
      <c r="AE865" s="1408"/>
      <c r="AF865" s="1408"/>
      <c r="AG865" s="1406">
        <v>0</v>
      </c>
      <c r="AH865" s="1408"/>
      <c r="AI865" s="1406">
        <v>0</v>
      </c>
      <c r="AJ865" s="1408"/>
      <c r="AK865" s="1408"/>
      <c r="AL865" s="1408"/>
      <c r="AM865" s="1408"/>
      <c r="AN865" s="1408"/>
      <c r="AO865" s="1406">
        <v>17980</v>
      </c>
      <c r="AP865" s="1408"/>
      <c r="AQ865" s="1406">
        <v>17980</v>
      </c>
      <c r="AR865" s="1404" t="s">
        <v>407</v>
      </c>
      <c r="AS865" s="1406">
        <v>49.260273972602739</v>
      </c>
      <c r="AT865" s="1406">
        <v>3.5241081928655431</v>
      </c>
      <c r="AU865" s="1406">
        <v>9.6550909393576523E-3</v>
      </c>
      <c r="AV865" s="1406">
        <v>0.14864098542181026</v>
      </c>
      <c r="AW865" s="1406">
        <v>4.072355764981103E-4</v>
      </c>
      <c r="AX865" s="1405" t="s">
        <v>1455</v>
      </c>
      <c r="AY865" s="1404">
        <v>1</v>
      </c>
      <c r="AZ865" s="1405" t="s">
        <v>751</v>
      </c>
      <c r="BA865" s="1405" t="s">
        <v>407</v>
      </c>
      <c r="BB865" s="1408"/>
      <c r="BC865" s="1408"/>
      <c r="BD865" s="1404">
        <v>0</v>
      </c>
      <c r="BE865" s="1405" t="s">
        <v>407</v>
      </c>
      <c r="BF865" s="1405" t="s">
        <v>407</v>
      </c>
      <c r="BG865" s="1404">
        <v>0</v>
      </c>
      <c r="BH865" s="1405" t="s">
        <v>407</v>
      </c>
      <c r="BI865" s="1405" t="s">
        <v>407</v>
      </c>
      <c r="BJ865" s="1404">
        <v>0</v>
      </c>
      <c r="BK865" s="1404">
        <v>0</v>
      </c>
      <c r="BL865" s="1404">
        <v>0</v>
      </c>
      <c r="BM865" s="1404">
        <v>0</v>
      </c>
      <c r="BN865" s="1408"/>
      <c r="BO865" s="1404">
        <v>0</v>
      </c>
      <c r="BP865" s="1405" t="s">
        <v>407</v>
      </c>
      <c r="BQ865" s="1405" t="s">
        <v>407</v>
      </c>
      <c r="BR865" s="1404">
        <v>0</v>
      </c>
      <c r="BS865" s="1405" t="s">
        <v>407</v>
      </c>
      <c r="BT865" s="1405" t="s">
        <v>407</v>
      </c>
      <c r="BU865" s="1405" t="s">
        <v>407</v>
      </c>
      <c r="BV865" s="1405" t="s">
        <v>1170</v>
      </c>
      <c r="BW865" s="1404">
        <v>0</v>
      </c>
      <c r="BX865" s="1405" t="s">
        <v>407</v>
      </c>
      <c r="BY865" s="1405" t="s">
        <v>407</v>
      </c>
      <c r="BZ865" s="1405" t="s">
        <v>407</v>
      </c>
      <c r="CA865" s="1404">
        <v>0</v>
      </c>
      <c r="CB865" s="1405" t="s">
        <v>677</v>
      </c>
      <c r="CC865" s="1405" t="s">
        <v>677</v>
      </c>
      <c r="CD865" s="1404" t="b">
        <v>0</v>
      </c>
      <c r="CE865" s="1404" t="b">
        <v>0</v>
      </c>
      <c r="CF865" s="1404" t="b">
        <v>0</v>
      </c>
      <c r="CG865" s="1404" t="b">
        <v>0</v>
      </c>
      <c r="CH865" s="1404" t="b">
        <v>0</v>
      </c>
      <c r="CI865" s="1404" t="b">
        <v>0</v>
      </c>
      <c r="CJ865" s="1404" t="b">
        <v>1</v>
      </c>
      <c r="CK865" s="1404" t="b">
        <v>0</v>
      </c>
      <c r="CL865" s="1404" t="b">
        <v>0</v>
      </c>
      <c r="CM865" s="1405" t="s">
        <v>750</v>
      </c>
      <c r="CN865" s="1408"/>
      <c r="CO865" s="1408"/>
      <c r="CP865" s="1404">
        <v>16182</v>
      </c>
      <c r="CQ865" s="1404">
        <v>1</v>
      </c>
      <c r="CR865" s="1408"/>
      <c r="CS865" s="1404">
        <v>1</v>
      </c>
      <c r="CT865" s="1405" t="s">
        <v>407</v>
      </c>
      <c r="CU865" s="1408"/>
    </row>
    <row r="866" spans="1:99" hidden="1" x14ac:dyDescent="0.2">
      <c r="A866" s="1404">
        <v>2024</v>
      </c>
      <c r="B866" s="1405" t="s">
        <v>179</v>
      </c>
      <c r="C866" s="1405" t="s">
        <v>474</v>
      </c>
      <c r="D866" s="1406">
        <v>1</v>
      </c>
      <c r="E866" s="1406">
        <v>0</v>
      </c>
      <c r="F866" s="1405" t="s">
        <v>812</v>
      </c>
      <c r="G866" s="1407" t="s">
        <v>813</v>
      </c>
      <c r="H866" s="1405" t="s">
        <v>407</v>
      </c>
      <c r="I866" s="1405" t="s">
        <v>694</v>
      </c>
      <c r="J866" s="1405" t="s">
        <v>303</v>
      </c>
      <c r="K866" s="1405" t="s">
        <v>1018</v>
      </c>
      <c r="L866" s="1405" t="s">
        <v>407</v>
      </c>
      <c r="M866" s="1405" t="s">
        <v>407</v>
      </c>
      <c r="N866" s="1408"/>
      <c r="O866" s="1407">
        <v>126</v>
      </c>
      <c r="P866" s="1405" t="s">
        <v>695</v>
      </c>
      <c r="Q866" s="1405" t="s">
        <v>474</v>
      </c>
      <c r="R866" s="1409">
        <v>199949</v>
      </c>
      <c r="S866" s="1409">
        <v>96263</v>
      </c>
      <c r="T866" s="1409">
        <v>22757</v>
      </c>
      <c r="U866" s="1407">
        <v>23371</v>
      </c>
      <c r="V866" s="1405" t="s">
        <v>696</v>
      </c>
      <c r="W866" s="1405" t="s">
        <v>814</v>
      </c>
      <c r="X866" s="1405" t="s">
        <v>407</v>
      </c>
      <c r="Y866" s="1405" t="s">
        <v>407</v>
      </c>
      <c r="Z866" s="1404">
        <v>1</v>
      </c>
      <c r="AA866" s="1404">
        <v>0</v>
      </c>
      <c r="AB866" s="1408"/>
      <c r="AC866" s="1408"/>
      <c r="AD866" s="1408"/>
      <c r="AE866" s="1408"/>
      <c r="AF866" s="1408"/>
      <c r="AG866" s="1408"/>
      <c r="AH866" s="1408"/>
      <c r="AI866" s="1406">
        <v>0</v>
      </c>
      <c r="AJ866" s="1408"/>
      <c r="AK866" s="1408"/>
      <c r="AL866" s="1408"/>
      <c r="AM866" s="1408"/>
      <c r="AN866" s="1408"/>
      <c r="AO866" s="1408"/>
      <c r="AP866" s="1408"/>
      <c r="AQ866" s="1406">
        <v>8685</v>
      </c>
      <c r="AR866" s="1404" t="s">
        <v>407</v>
      </c>
      <c r="AS866" s="1406">
        <v>23.794520547945204</v>
      </c>
      <c r="AT866" s="1406">
        <v>4.3436076199430858E-2</v>
      </c>
      <c r="AU866" s="1406">
        <v>1.1900294849159139E-4</v>
      </c>
      <c r="AV866" s="1406">
        <v>6.8594418617875779E-3</v>
      </c>
      <c r="AW866" s="1406">
        <v>1.8792991402157748E-5</v>
      </c>
      <c r="AX866" s="1405" t="s">
        <v>407</v>
      </c>
      <c r="AY866" s="1404">
        <v>0</v>
      </c>
      <c r="AZ866" s="1405" t="s">
        <v>407</v>
      </c>
      <c r="BA866" s="1405" t="s">
        <v>407</v>
      </c>
      <c r="BB866" s="1408"/>
      <c r="BC866" s="1408"/>
      <c r="BD866" s="1404">
        <v>0</v>
      </c>
      <c r="BE866" s="1405" t="s">
        <v>407</v>
      </c>
      <c r="BF866" s="1405" t="s">
        <v>407</v>
      </c>
      <c r="BG866" s="1404">
        <v>0</v>
      </c>
      <c r="BH866" s="1405" t="s">
        <v>407</v>
      </c>
      <c r="BI866" s="1405" t="s">
        <v>407</v>
      </c>
      <c r="BJ866" s="1404">
        <v>0</v>
      </c>
      <c r="BK866" s="1404">
        <v>0</v>
      </c>
      <c r="BL866" s="1404">
        <v>0</v>
      </c>
      <c r="BM866" s="1404">
        <v>0</v>
      </c>
      <c r="BN866" s="1408"/>
      <c r="BO866" s="1404">
        <v>0</v>
      </c>
      <c r="BP866" s="1405" t="s">
        <v>407</v>
      </c>
      <c r="BQ866" s="1405" t="s">
        <v>407</v>
      </c>
      <c r="BR866" s="1404">
        <v>1</v>
      </c>
      <c r="BS866" s="1405" t="s">
        <v>808</v>
      </c>
      <c r="BT866" s="1405" t="s">
        <v>407</v>
      </c>
      <c r="BU866" s="1405" t="s">
        <v>407</v>
      </c>
      <c r="BV866" s="1405" t="s">
        <v>1006</v>
      </c>
      <c r="BW866" s="1404">
        <v>0</v>
      </c>
      <c r="BX866" s="1405" t="s">
        <v>407</v>
      </c>
      <c r="BY866" s="1405" t="s">
        <v>407</v>
      </c>
      <c r="BZ866" s="1405" t="s">
        <v>407</v>
      </c>
      <c r="CA866" s="1404">
        <v>0</v>
      </c>
      <c r="CB866" s="1405" t="s">
        <v>677</v>
      </c>
      <c r="CC866" s="1405" t="s">
        <v>677</v>
      </c>
      <c r="CD866" s="1404" t="b">
        <v>0</v>
      </c>
      <c r="CE866" s="1404" t="b">
        <v>0</v>
      </c>
      <c r="CF866" s="1404" t="b">
        <v>0</v>
      </c>
      <c r="CG866" s="1404" t="b">
        <v>0</v>
      </c>
      <c r="CH866" s="1404" t="b">
        <v>0</v>
      </c>
      <c r="CI866" s="1404" t="b">
        <v>0</v>
      </c>
      <c r="CJ866" s="1404" t="b">
        <v>1</v>
      </c>
      <c r="CK866" s="1404" t="b">
        <v>0</v>
      </c>
      <c r="CL866" s="1404" t="b">
        <v>0</v>
      </c>
      <c r="CM866" s="1405" t="s">
        <v>698</v>
      </c>
      <c r="CN866" s="1408"/>
      <c r="CO866" s="1408"/>
      <c r="CP866" s="1408"/>
      <c r="CQ866" s="1404">
        <v>1</v>
      </c>
      <c r="CR866" s="1408"/>
      <c r="CS866" s="1404">
        <v>1</v>
      </c>
      <c r="CT866" s="1405" t="s">
        <v>407</v>
      </c>
      <c r="CU866" s="1408"/>
    </row>
    <row r="867" spans="1:99" hidden="1" x14ac:dyDescent="0.2">
      <c r="A867" s="1404">
        <v>2024</v>
      </c>
      <c r="B867" s="1405" t="s">
        <v>185</v>
      </c>
      <c r="C867" s="1405" t="s">
        <v>809</v>
      </c>
      <c r="D867" s="1406">
        <v>1</v>
      </c>
      <c r="E867" s="1406">
        <v>0</v>
      </c>
      <c r="F867" s="1405" t="s">
        <v>812</v>
      </c>
      <c r="G867" s="1407" t="s">
        <v>813</v>
      </c>
      <c r="H867" s="1405" t="s">
        <v>407</v>
      </c>
      <c r="I867" s="1405" t="s">
        <v>694</v>
      </c>
      <c r="J867" s="1405" t="s">
        <v>328</v>
      </c>
      <c r="K867" s="1405" t="s">
        <v>810</v>
      </c>
      <c r="L867" s="1405" t="s">
        <v>407</v>
      </c>
      <c r="M867" s="1405" t="s">
        <v>407</v>
      </c>
      <c r="N867" s="1408"/>
      <c r="O867" s="1407">
        <v>126</v>
      </c>
      <c r="P867" s="1405" t="s">
        <v>695</v>
      </c>
      <c r="Q867" s="1405" t="s">
        <v>480</v>
      </c>
      <c r="R867" s="1409">
        <v>40028</v>
      </c>
      <c r="S867" s="1409">
        <v>17674</v>
      </c>
      <c r="T867" s="1409">
        <v>1310</v>
      </c>
      <c r="U867" s="1407">
        <v>23371</v>
      </c>
      <c r="V867" s="1405" t="s">
        <v>696</v>
      </c>
      <c r="W867" s="1405" t="s">
        <v>814</v>
      </c>
      <c r="X867" s="1405" t="s">
        <v>407</v>
      </c>
      <c r="Y867" s="1405" t="s">
        <v>407</v>
      </c>
      <c r="Z867" s="1404">
        <v>1</v>
      </c>
      <c r="AA867" s="1404">
        <v>0</v>
      </c>
      <c r="AB867" s="1408"/>
      <c r="AC867" s="1408"/>
      <c r="AD867" s="1408"/>
      <c r="AE867" s="1408"/>
      <c r="AF867" s="1408"/>
      <c r="AG867" s="1408"/>
      <c r="AH867" s="1408"/>
      <c r="AI867" s="1406">
        <v>0</v>
      </c>
      <c r="AJ867" s="1408"/>
      <c r="AK867" s="1408"/>
      <c r="AL867" s="1408"/>
      <c r="AM867" s="1408"/>
      <c r="AN867" s="1408"/>
      <c r="AO867" s="1408"/>
      <c r="AP867" s="1408"/>
      <c r="AQ867" s="1406">
        <v>160</v>
      </c>
      <c r="AR867" s="1404" t="s">
        <v>407</v>
      </c>
      <c r="AS867" s="1406">
        <v>0.43835616438356162</v>
      </c>
      <c r="AT867" s="1406">
        <v>3.9972019586289598E-3</v>
      </c>
      <c r="AU867" s="1406">
        <v>1.0951238242819067E-5</v>
      </c>
      <c r="AV867" s="1406">
        <v>2.340173105067922E-4</v>
      </c>
      <c r="AW867" s="1406">
        <v>6.4114331645696495E-7</v>
      </c>
      <c r="AX867" s="1405" t="s">
        <v>407</v>
      </c>
      <c r="AY867" s="1404">
        <v>0</v>
      </c>
      <c r="AZ867" s="1405" t="s">
        <v>407</v>
      </c>
      <c r="BA867" s="1405" t="s">
        <v>407</v>
      </c>
      <c r="BB867" s="1408"/>
      <c r="BC867" s="1408"/>
      <c r="BD867" s="1404">
        <v>0</v>
      </c>
      <c r="BE867" s="1405" t="s">
        <v>407</v>
      </c>
      <c r="BF867" s="1405" t="s">
        <v>407</v>
      </c>
      <c r="BG867" s="1404">
        <v>0</v>
      </c>
      <c r="BH867" s="1405" t="s">
        <v>407</v>
      </c>
      <c r="BI867" s="1405" t="s">
        <v>407</v>
      </c>
      <c r="BJ867" s="1404">
        <v>0</v>
      </c>
      <c r="BK867" s="1404">
        <v>0</v>
      </c>
      <c r="BL867" s="1404">
        <v>0</v>
      </c>
      <c r="BM867" s="1404">
        <v>0</v>
      </c>
      <c r="BN867" s="1408"/>
      <c r="BO867" s="1404">
        <v>0</v>
      </c>
      <c r="BP867" s="1405" t="s">
        <v>407</v>
      </c>
      <c r="BQ867" s="1405" t="s">
        <v>407</v>
      </c>
      <c r="BR867" s="1404">
        <v>1</v>
      </c>
      <c r="BS867" s="1405" t="s">
        <v>751</v>
      </c>
      <c r="BT867" s="1405" t="s">
        <v>407</v>
      </c>
      <c r="BU867" s="1405" t="s">
        <v>407</v>
      </c>
      <c r="BV867" s="1405" t="s">
        <v>793</v>
      </c>
      <c r="BW867" s="1404">
        <v>0</v>
      </c>
      <c r="BX867" s="1405" t="s">
        <v>407</v>
      </c>
      <c r="BY867" s="1405" t="s">
        <v>407</v>
      </c>
      <c r="BZ867" s="1405" t="s">
        <v>407</v>
      </c>
      <c r="CA867" s="1404">
        <v>0</v>
      </c>
      <c r="CB867" s="1405" t="s">
        <v>677</v>
      </c>
      <c r="CC867" s="1405" t="s">
        <v>677</v>
      </c>
      <c r="CD867" s="1404" t="b">
        <v>0</v>
      </c>
      <c r="CE867" s="1404" t="b">
        <v>0</v>
      </c>
      <c r="CF867" s="1404" t="b">
        <v>0</v>
      </c>
      <c r="CG867" s="1404" t="b">
        <v>0</v>
      </c>
      <c r="CH867" s="1404" t="b">
        <v>0</v>
      </c>
      <c r="CI867" s="1404" t="b">
        <v>0</v>
      </c>
      <c r="CJ867" s="1404" t="b">
        <v>1</v>
      </c>
      <c r="CK867" s="1404" t="b">
        <v>0</v>
      </c>
      <c r="CL867" s="1404" t="b">
        <v>0</v>
      </c>
      <c r="CM867" s="1405" t="s">
        <v>698</v>
      </c>
      <c r="CN867" s="1408"/>
      <c r="CO867" s="1408"/>
      <c r="CP867" s="1408"/>
      <c r="CQ867" s="1404">
        <v>1</v>
      </c>
      <c r="CR867" s="1408"/>
      <c r="CS867" s="1404">
        <v>1</v>
      </c>
      <c r="CT867" s="1405" t="s">
        <v>407</v>
      </c>
      <c r="CU867" s="1408"/>
    </row>
    <row r="868" spans="1:99" hidden="1" x14ac:dyDescent="0.2">
      <c r="A868" s="1404">
        <v>2024</v>
      </c>
      <c r="B868" s="1405" t="s">
        <v>188</v>
      </c>
      <c r="C868" s="1405" t="s">
        <v>1458</v>
      </c>
      <c r="D868" s="1406">
        <v>1</v>
      </c>
      <c r="E868" s="1406">
        <v>0</v>
      </c>
      <c r="F868" s="1405" t="s">
        <v>812</v>
      </c>
      <c r="G868" s="1407" t="s">
        <v>813</v>
      </c>
      <c r="H868" s="1405" t="s">
        <v>407</v>
      </c>
      <c r="I868" s="1405" t="s">
        <v>694</v>
      </c>
      <c r="J868" s="1405" t="s">
        <v>340</v>
      </c>
      <c r="K868" s="1405" t="s">
        <v>1459</v>
      </c>
      <c r="L868" s="1405" t="s">
        <v>407</v>
      </c>
      <c r="M868" s="1405" t="s">
        <v>407</v>
      </c>
      <c r="N868" s="1408"/>
      <c r="O868" s="1407">
        <v>126</v>
      </c>
      <c r="P868" s="1405" t="s">
        <v>695</v>
      </c>
      <c r="Q868" s="1405" t="s">
        <v>482</v>
      </c>
      <c r="R868" s="1409">
        <v>1424</v>
      </c>
      <c r="S868" s="1409">
        <v>719</v>
      </c>
      <c r="T868" s="1409">
        <v>165</v>
      </c>
      <c r="U868" s="1407">
        <v>23371</v>
      </c>
      <c r="V868" s="1405" t="s">
        <v>696</v>
      </c>
      <c r="W868" s="1405" t="s">
        <v>814</v>
      </c>
      <c r="X868" s="1405" t="s">
        <v>407</v>
      </c>
      <c r="Y868" s="1405" t="s">
        <v>407</v>
      </c>
      <c r="Z868" s="1404">
        <v>1</v>
      </c>
      <c r="AA868" s="1404">
        <v>0</v>
      </c>
      <c r="AB868" s="1408"/>
      <c r="AC868" s="1408"/>
      <c r="AD868" s="1408"/>
      <c r="AE868" s="1408"/>
      <c r="AF868" s="1408"/>
      <c r="AG868" s="1406">
        <v>5700</v>
      </c>
      <c r="AH868" s="1408"/>
      <c r="AI868" s="1406">
        <v>5700</v>
      </c>
      <c r="AJ868" s="1408"/>
      <c r="AK868" s="1408"/>
      <c r="AL868" s="1408"/>
      <c r="AM868" s="1408"/>
      <c r="AN868" s="1408"/>
      <c r="AO868" s="1406">
        <v>11030</v>
      </c>
      <c r="AP868" s="1408"/>
      <c r="AQ868" s="1406">
        <v>11030</v>
      </c>
      <c r="AR868" s="1404" t="s">
        <v>407</v>
      </c>
      <c r="AS868" s="1406">
        <v>30.219178082191782</v>
      </c>
      <c r="AT868" s="1406">
        <v>7.7457865168539328</v>
      </c>
      <c r="AU868" s="1406">
        <v>2.1221332922887488E-2</v>
      </c>
      <c r="AV868" s="1406">
        <v>0.32510290364197908</v>
      </c>
      <c r="AW868" s="1406">
        <v>8.9069288669035363E-4</v>
      </c>
      <c r="AX868" s="1405" t="s">
        <v>407</v>
      </c>
      <c r="AY868" s="1404">
        <v>0</v>
      </c>
      <c r="AZ868" s="1405" t="s">
        <v>407</v>
      </c>
      <c r="BA868" s="1405" t="s">
        <v>407</v>
      </c>
      <c r="BB868" s="1408"/>
      <c r="BC868" s="1408"/>
      <c r="BD868" s="1404">
        <v>1</v>
      </c>
      <c r="BE868" s="1405" t="s">
        <v>801</v>
      </c>
      <c r="BF868" s="1405" t="s">
        <v>407</v>
      </c>
      <c r="BG868" s="1404">
        <v>0</v>
      </c>
      <c r="BH868" s="1405" t="s">
        <v>407</v>
      </c>
      <c r="BI868" s="1405" t="s">
        <v>407</v>
      </c>
      <c r="BJ868" s="1404">
        <v>0</v>
      </c>
      <c r="BK868" s="1404">
        <v>0</v>
      </c>
      <c r="BL868" s="1404">
        <v>0</v>
      </c>
      <c r="BM868" s="1404">
        <v>0</v>
      </c>
      <c r="BN868" s="1408"/>
      <c r="BO868" s="1404">
        <v>0</v>
      </c>
      <c r="BP868" s="1405" t="s">
        <v>407</v>
      </c>
      <c r="BQ868" s="1405" t="s">
        <v>407</v>
      </c>
      <c r="BR868" s="1404">
        <v>0</v>
      </c>
      <c r="BS868" s="1405" t="s">
        <v>407</v>
      </c>
      <c r="BT868" s="1405" t="s">
        <v>407</v>
      </c>
      <c r="BU868" s="1405" t="s">
        <v>407</v>
      </c>
      <c r="BV868" s="1405" t="s">
        <v>407</v>
      </c>
      <c r="BW868" s="1404">
        <v>0</v>
      </c>
      <c r="BX868" s="1405" t="s">
        <v>407</v>
      </c>
      <c r="BY868" s="1405" t="s">
        <v>407</v>
      </c>
      <c r="BZ868" s="1405" t="s">
        <v>407</v>
      </c>
      <c r="CA868" s="1404">
        <v>0</v>
      </c>
      <c r="CB868" s="1405" t="s">
        <v>677</v>
      </c>
      <c r="CC868" s="1405" t="s">
        <v>677</v>
      </c>
      <c r="CD868" s="1404" t="b">
        <v>0</v>
      </c>
      <c r="CE868" s="1404" t="b">
        <v>0</v>
      </c>
      <c r="CF868" s="1404" t="b">
        <v>0</v>
      </c>
      <c r="CG868" s="1404" t="b">
        <v>0</v>
      </c>
      <c r="CH868" s="1404" t="b">
        <v>0</v>
      </c>
      <c r="CI868" s="1404" t="b">
        <v>0</v>
      </c>
      <c r="CJ868" s="1404" t="b">
        <v>1</v>
      </c>
      <c r="CK868" s="1404" t="b">
        <v>0</v>
      </c>
      <c r="CL868" s="1404" t="b">
        <v>0</v>
      </c>
      <c r="CM868" s="1405" t="s">
        <v>750</v>
      </c>
      <c r="CN868" s="1408"/>
      <c r="CO868" s="1408"/>
      <c r="CP868" s="1408"/>
      <c r="CQ868" s="1404">
        <v>1</v>
      </c>
      <c r="CR868" s="1408"/>
      <c r="CS868" s="1404">
        <v>1</v>
      </c>
      <c r="CT868" s="1405" t="s">
        <v>407</v>
      </c>
      <c r="CU868" s="1408"/>
    </row>
    <row r="869" spans="1:99" hidden="1" x14ac:dyDescent="0.2">
      <c r="A869" s="1404">
        <v>2024</v>
      </c>
      <c r="B869" s="1405" t="s">
        <v>185</v>
      </c>
      <c r="C869" s="1405" t="s">
        <v>480</v>
      </c>
      <c r="D869" s="1406">
        <v>1</v>
      </c>
      <c r="E869" s="1406">
        <v>0</v>
      </c>
      <c r="F869" s="1405" t="s">
        <v>812</v>
      </c>
      <c r="G869" s="1407" t="s">
        <v>813</v>
      </c>
      <c r="H869" s="1405" t="s">
        <v>407</v>
      </c>
      <c r="I869" s="1405" t="s">
        <v>694</v>
      </c>
      <c r="J869" s="1405" t="s">
        <v>328</v>
      </c>
      <c r="K869" s="1405" t="s">
        <v>792</v>
      </c>
      <c r="L869" s="1405" t="s">
        <v>407</v>
      </c>
      <c r="M869" s="1405" t="s">
        <v>407</v>
      </c>
      <c r="N869" s="1408"/>
      <c r="O869" s="1407">
        <v>126</v>
      </c>
      <c r="P869" s="1405" t="s">
        <v>695</v>
      </c>
      <c r="Q869" s="1405" t="s">
        <v>480</v>
      </c>
      <c r="R869" s="1409">
        <v>1366155</v>
      </c>
      <c r="S869" s="1409">
        <v>777340</v>
      </c>
      <c r="T869" s="1409">
        <v>137375</v>
      </c>
      <c r="U869" s="1407">
        <v>23371</v>
      </c>
      <c r="V869" s="1405" t="s">
        <v>696</v>
      </c>
      <c r="W869" s="1405" t="s">
        <v>814</v>
      </c>
      <c r="X869" s="1405" t="s">
        <v>407</v>
      </c>
      <c r="Y869" s="1405" t="s">
        <v>407</v>
      </c>
      <c r="Z869" s="1404">
        <v>1</v>
      </c>
      <c r="AA869" s="1404">
        <v>0</v>
      </c>
      <c r="AB869" s="1408"/>
      <c r="AC869" s="1408"/>
      <c r="AD869" s="1408"/>
      <c r="AE869" s="1408"/>
      <c r="AF869" s="1408"/>
      <c r="AG869" s="1408"/>
      <c r="AH869" s="1408"/>
      <c r="AI869" s="1406">
        <v>0</v>
      </c>
      <c r="AJ869" s="1408"/>
      <c r="AK869" s="1408"/>
      <c r="AL869" s="1408"/>
      <c r="AM869" s="1408"/>
      <c r="AN869" s="1408"/>
      <c r="AO869" s="1408"/>
      <c r="AP869" s="1408"/>
      <c r="AQ869" s="1406">
        <v>600</v>
      </c>
      <c r="AR869" s="1404" t="s">
        <v>407</v>
      </c>
      <c r="AS869" s="1406">
        <v>1.6438356164383561</v>
      </c>
      <c r="AT869" s="1406">
        <v>4.3918881825268731E-4</v>
      </c>
      <c r="AU869" s="1406">
        <v>1.2032570363087323E-6</v>
      </c>
      <c r="AV869" s="1406">
        <v>2.340173105067922E-4</v>
      </c>
      <c r="AW869" s="1406">
        <v>6.4114331645696495E-7</v>
      </c>
      <c r="AX869" s="1405" t="s">
        <v>407</v>
      </c>
      <c r="AY869" s="1404">
        <v>0</v>
      </c>
      <c r="AZ869" s="1405" t="s">
        <v>407</v>
      </c>
      <c r="BA869" s="1405" t="s">
        <v>407</v>
      </c>
      <c r="BB869" s="1408"/>
      <c r="BC869" s="1408"/>
      <c r="BD869" s="1404">
        <v>0</v>
      </c>
      <c r="BE869" s="1405" t="s">
        <v>407</v>
      </c>
      <c r="BF869" s="1405" t="s">
        <v>407</v>
      </c>
      <c r="BG869" s="1404">
        <v>0</v>
      </c>
      <c r="BH869" s="1405" t="s">
        <v>407</v>
      </c>
      <c r="BI869" s="1405" t="s">
        <v>407</v>
      </c>
      <c r="BJ869" s="1404">
        <v>0</v>
      </c>
      <c r="BK869" s="1404">
        <v>0</v>
      </c>
      <c r="BL869" s="1404">
        <v>0</v>
      </c>
      <c r="BM869" s="1404">
        <v>0</v>
      </c>
      <c r="BN869" s="1408"/>
      <c r="BO869" s="1404">
        <v>0</v>
      </c>
      <c r="BP869" s="1405" t="s">
        <v>407</v>
      </c>
      <c r="BQ869" s="1405" t="s">
        <v>407</v>
      </c>
      <c r="BR869" s="1404">
        <v>1</v>
      </c>
      <c r="BS869" s="1405" t="s">
        <v>713</v>
      </c>
      <c r="BT869" s="1405" t="s">
        <v>407</v>
      </c>
      <c r="BU869" s="1405" t="s">
        <v>407</v>
      </c>
      <c r="BV869" s="1405" t="s">
        <v>1460</v>
      </c>
      <c r="BW869" s="1404">
        <v>0</v>
      </c>
      <c r="BX869" s="1405" t="s">
        <v>407</v>
      </c>
      <c r="BY869" s="1405" t="s">
        <v>407</v>
      </c>
      <c r="BZ869" s="1405" t="s">
        <v>407</v>
      </c>
      <c r="CA869" s="1404">
        <v>0</v>
      </c>
      <c r="CB869" s="1405" t="s">
        <v>677</v>
      </c>
      <c r="CC869" s="1405" t="s">
        <v>677</v>
      </c>
      <c r="CD869" s="1404" t="b">
        <v>0</v>
      </c>
      <c r="CE869" s="1404" t="b">
        <v>0</v>
      </c>
      <c r="CF869" s="1404" t="b">
        <v>0</v>
      </c>
      <c r="CG869" s="1404" t="b">
        <v>0</v>
      </c>
      <c r="CH869" s="1404" t="b">
        <v>0</v>
      </c>
      <c r="CI869" s="1404" t="b">
        <v>0</v>
      </c>
      <c r="CJ869" s="1404" t="b">
        <v>1</v>
      </c>
      <c r="CK869" s="1404" t="b">
        <v>0</v>
      </c>
      <c r="CL869" s="1404" t="b">
        <v>0</v>
      </c>
      <c r="CM869" s="1405" t="s">
        <v>698</v>
      </c>
      <c r="CN869" s="1408"/>
      <c r="CO869" s="1408"/>
      <c r="CP869" s="1408"/>
      <c r="CQ869" s="1404">
        <v>1</v>
      </c>
      <c r="CR869" s="1408"/>
      <c r="CS869" s="1404">
        <v>1</v>
      </c>
      <c r="CT869" s="1405" t="s">
        <v>407</v>
      </c>
      <c r="CU869" s="1408"/>
    </row>
    <row r="870" spans="1:99" hidden="1" x14ac:dyDescent="0.2">
      <c r="A870" s="1404">
        <v>2024</v>
      </c>
      <c r="B870" s="1405" t="s">
        <v>188</v>
      </c>
      <c r="C870" s="1405" t="s">
        <v>1456</v>
      </c>
      <c r="D870" s="1406">
        <v>1</v>
      </c>
      <c r="E870" s="1406">
        <v>0</v>
      </c>
      <c r="F870" s="1405" t="s">
        <v>812</v>
      </c>
      <c r="G870" s="1407" t="s">
        <v>813</v>
      </c>
      <c r="H870" s="1405" t="s">
        <v>407</v>
      </c>
      <c r="I870" s="1405" t="s">
        <v>694</v>
      </c>
      <c r="J870" s="1405" t="s">
        <v>340</v>
      </c>
      <c r="K870" s="1405" t="s">
        <v>1031</v>
      </c>
      <c r="L870" s="1405" t="s">
        <v>407</v>
      </c>
      <c r="M870" s="1405" t="s">
        <v>407</v>
      </c>
      <c r="N870" s="1408"/>
      <c r="O870" s="1407">
        <v>126</v>
      </c>
      <c r="P870" s="1405" t="s">
        <v>695</v>
      </c>
      <c r="Q870" s="1405" t="s">
        <v>482</v>
      </c>
      <c r="R870" s="1409">
        <v>4628</v>
      </c>
      <c r="S870" s="1409">
        <v>5033</v>
      </c>
      <c r="T870" s="1409">
        <v>374</v>
      </c>
      <c r="U870" s="1407">
        <v>23371</v>
      </c>
      <c r="V870" s="1405" t="s">
        <v>696</v>
      </c>
      <c r="W870" s="1405" t="s">
        <v>814</v>
      </c>
      <c r="X870" s="1405" t="s">
        <v>407</v>
      </c>
      <c r="Y870" s="1405" t="s">
        <v>407</v>
      </c>
      <c r="Z870" s="1404">
        <v>1</v>
      </c>
      <c r="AA870" s="1404">
        <v>0</v>
      </c>
      <c r="AB870" s="1408"/>
      <c r="AC870" s="1408"/>
      <c r="AD870" s="1408"/>
      <c r="AE870" s="1408"/>
      <c r="AF870" s="1408"/>
      <c r="AG870" s="1406">
        <v>0</v>
      </c>
      <c r="AH870" s="1408"/>
      <c r="AI870" s="1406">
        <v>25160</v>
      </c>
      <c r="AJ870" s="1408"/>
      <c r="AK870" s="1408"/>
      <c r="AL870" s="1408"/>
      <c r="AM870" s="1408"/>
      <c r="AN870" s="1408"/>
      <c r="AO870" s="1406">
        <v>0</v>
      </c>
      <c r="AP870" s="1408"/>
      <c r="AQ870" s="1406">
        <v>47180</v>
      </c>
      <c r="AR870" s="1404" t="s">
        <v>407</v>
      </c>
      <c r="AS870" s="1406">
        <v>129.26027397260273</v>
      </c>
      <c r="AT870" s="1406">
        <v>10.194468452895419</v>
      </c>
      <c r="AU870" s="1406">
        <v>2.7930050555877863E-2</v>
      </c>
      <c r="AV870" s="1406">
        <v>0.32510290364197908</v>
      </c>
      <c r="AW870" s="1406">
        <v>8.9069288669035363E-4</v>
      </c>
      <c r="AX870" s="1405" t="s">
        <v>407</v>
      </c>
      <c r="AY870" s="1404">
        <v>0</v>
      </c>
      <c r="AZ870" s="1405" t="s">
        <v>407</v>
      </c>
      <c r="BA870" s="1405" t="s">
        <v>407</v>
      </c>
      <c r="BB870" s="1408"/>
      <c r="BC870" s="1408"/>
      <c r="BD870" s="1404">
        <v>1</v>
      </c>
      <c r="BE870" s="1405" t="s">
        <v>756</v>
      </c>
      <c r="BF870" s="1405" t="s">
        <v>756</v>
      </c>
      <c r="BG870" s="1404">
        <v>0</v>
      </c>
      <c r="BH870" s="1405" t="s">
        <v>407</v>
      </c>
      <c r="BI870" s="1405" t="s">
        <v>407</v>
      </c>
      <c r="BJ870" s="1404">
        <v>0</v>
      </c>
      <c r="BK870" s="1404">
        <v>0</v>
      </c>
      <c r="BL870" s="1404">
        <v>0</v>
      </c>
      <c r="BM870" s="1404">
        <v>0</v>
      </c>
      <c r="BN870" s="1408"/>
      <c r="BO870" s="1404">
        <v>0</v>
      </c>
      <c r="BP870" s="1405" t="s">
        <v>407</v>
      </c>
      <c r="BQ870" s="1405" t="s">
        <v>407</v>
      </c>
      <c r="BR870" s="1404">
        <v>0</v>
      </c>
      <c r="BS870" s="1405" t="s">
        <v>407</v>
      </c>
      <c r="BT870" s="1405" t="s">
        <v>407</v>
      </c>
      <c r="BU870" s="1405" t="s">
        <v>407</v>
      </c>
      <c r="BV870" s="1405" t="s">
        <v>1457</v>
      </c>
      <c r="BW870" s="1404">
        <v>0</v>
      </c>
      <c r="BX870" s="1405" t="s">
        <v>407</v>
      </c>
      <c r="BY870" s="1405" t="s">
        <v>407</v>
      </c>
      <c r="BZ870" s="1405" t="s">
        <v>407</v>
      </c>
      <c r="CA870" s="1404">
        <v>0</v>
      </c>
      <c r="CB870" s="1405" t="s">
        <v>677</v>
      </c>
      <c r="CC870" s="1405" t="s">
        <v>677</v>
      </c>
      <c r="CD870" s="1404" t="b">
        <v>0</v>
      </c>
      <c r="CE870" s="1404" t="b">
        <v>0</v>
      </c>
      <c r="CF870" s="1404" t="b">
        <v>0</v>
      </c>
      <c r="CG870" s="1404" t="b">
        <v>0</v>
      </c>
      <c r="CH870" s="1404" t="b">
        <v>0</v>
      </c>
      <c r="CI870" s="1404" t="b">
        <v>0</v>
      </c>
      <c r="CJ870" s="1404" t="b">
        <v>1</v>
      </c>
      <c r="CK870" s="1404" t="b">
        <v>0</v>
      </c>
      <c r="CL870" s="1404" t="b">
        <v>0</v>
      </c>
      <c r="CM870" s="1405" t="s">
        <v>750</v>
      </c>
      <c r="CN870" s="1408"/>
      <c r="CO870" s="1408"/>
      <c r="CP870" s="1408"/>
      <c r="CQ870" s="1404">
        <v>1</v>
      </c>
      <c r="CR870" s="1408"/>
      <c r="CS870" s="1404">
        <v>1</v>
      </c>
      <c r="CT870" s="1405" t="s">
        <v>407</v>
      </c>
      <c r="CU870" s="1408"/>
    </row>
    <row r="871" spans="1:99" hidden="1" x14ac:dyDescent="0.2">
      <c r="A871" s="1404">
        <v>2024</v>
      </c>
      <c r="B871" s="1405" t="s">
        <v>180</v>
      </c>
      <c r="C871" s="1405" t="s">
        <v>1461</v>
      </c>
      <c r="D871" s="1406">
        <v>1</v>
      </c>
      <c r="E871" s="1406">
        <v>0</v>
      </c>
      <c r="F871" s="1405" t="s">
        <v>812</v>
      </c>
      <c r="G871" s="1407" t="s">
        <v>813</v>
      </c>
      <c r="H871" s="1405" t="s">
        <v>407</v>
      </c>
      <c r="I871" s="1405" t="s">
        <v>694</v>
      </c>
      <c r="J871" s="1405" t="s">
        <v>307</v>
      </c>
      <c r="K871" s="1405" t="s">
        <v>1462</v>
      </c>
      <c r="L871" s="1405" t="s">
        <v>407</v>
      </c>
      <c r="M871" s="1405" t="s">
        <v>407</v>
      </c>
      <c r="N871" s="1408"/>
      <c r="O871" s="1407">
        <v>126</v>
      </c>
      <c r="P871" s="1405" t="s">
        <v>695</v>
      </c>
      <c r="Q871" s="1405" t="s">
        <v>475</v>
      </c>
      <c r="R871" s="1409">
        <v>2630</v>
      </c>
      <c r="S871" s="1409">
        <v>2851</v>
      </c>
      <c r="T871" s="1409">
        <v>103</v>
      </c>
      <c r="U871" s="1407">
        <v>23371</v>
      </c>
      <c r="V871" s="1405" t="s">
        <v>696</v>
      </c>
      <c r="W871" s="1405" t="s">
        <v>814</v>
      </c>
      <c r="X871" s="1405" t="s">
        <v>407</v>
      </c>
      <c r="Y871" s="1405" t="s">
        <v>407</v>
      </c>
      <c r="Z871" s="1404">
        <v>1</v>
      </c>
      <c r="AA871" s="1404">
        <v>0</v>
      </c>
      <c r="AB871" s="1408"/>
      <c r="AC871" s="1408"/>
      <c r="AD871" s="1408"/>
      <c r="AE871" s="1408"/>
      <c r="AF871" s="1408"/>
      <c r="AG871" s="1406">
        <v>2223</v>
      </c>
      <c r="AH871" s="1408"/>
      <c r="AI871" s="1406">
        <v>2223</v>
      </c>
      <c r="AJ871" s="1408"/>
      <c r="AK871" s="1408"/>
      <c r="AL871" s="1408"/>
      <c r="AM871" s="1408"/>
      <c r="AN871" s="1408"/>
      <c r="AO871" s="1406">
        <v>4480</v>
      </c>
      <c r="AP871" s="1408"/>
      <c r="AQ871" s="1406">
        <v>5028</v>
      </c>
      <c r="AR871" s="1404" t="s">
        <v>407</v>
      </c>
      <c r="AS871" s="1406">
        <v>13.775342465753425</v>
      </c>
      <c r="AT871" s="1406">
        <v>1.9117870722433461</v>
      </c>
      <c r="AU871" s="1406">
        <v>5.2377728006667013E-3</v>
      </c>
      <c r="AV871" s="1406">
        <v>8.4033472999149299E-3</v>
      </c>
      <c r="AW871" s="1406">
        <v>2.3022869314835426E-5</v>
      </c>
      <c r="AX871" s="1405" t="s">
        <v>407</v>
      </c>
      <c r="AY871" s="1404">
        <v>0</v>
      </c>
      <c r="AZ871" s="1405" t="s">
        <v>407</v>
      </c>
      <c r="BA871" s="1405" t="s">
        <v>407</v>
      </c>
      <c r="BB871" s="1408"/>
      <c r="BC871" s="1408"/>
      <c r="BD871" s="1404">
        <v>1</v>
      </c>
      <c r="BE871" s="1405" t="s">
        <v>756</v>
      </c>
      <c r="BF871" s="1405" t="s">
        <v>785</v>
      </c>
      <c r="BG871" s="1404">
        <v>0</v>
      </c>
      <c r="BH871" s="1405" t="s">
        <v>407</v>
      </c>
      <c r="BI871" s="1405" t="s">
        <v>407</v>
      </c>
      <c r="BJ871" s="1404">
        <v>0</v>
      </c>
      <c r="BK871" s="1404">
        <v>0</v>
      </c>
      <c r="BL871" s="1404">
        <v>0</v>
      </c>
      <c r="BM871" s="1404">
        <v>0</v>
      </c>
      <c r="BN871" s="1408"/>
      <c r="BO871" s="1404">
        <v>0</v>
      </c>
      <c r="BP871" s="1405" t="s">
        <v>407</v>
      </c>
      <c r="BQ871" s="1405" t="s">
        <v>407</v>
      </c>
      <c r="BR871" s="1404">
        <v>0</v>
      </c>
      <c r="BS871" s="1405" t="s">
        <v>407</v>
      </c>
      <c r="BT871" s="1405" t="s">
        <v>407</v>
      </c>
      <c r="BU871" s="1405" t="s">
        <v>407</v>
      </c>
      <c r="BV871" s="1405" t="s">
        <v>407</v>
      </c>
      <c r="BW871" s="1404">
        <v>0</v>
      </c>
      <c r="BX871" s="1405" t="s">
        <v>407</v>
      </c>
      <c r="BY871" s="1405" t="s">
        <v>407</v>
      </c>
      <c r="BZ871" s="1405" t="s">
        <v>407</v>
      </c>
      <c r="CA871" s="1404">
        <v>0</v>
      </c>
      <c r="CB871" s="1405" t="s">
        <v>677</v>
      </c>
      <c r="CC871" s="1405" t="s">
        <v>677</v>
      </c>
      <c r="CD871" s="1404" t="b">
        <v>0</v>
      </c>
      <c r="CE871" s="1404" t="b">
        <v>0</v>
      </c>
      <c r="CF871" s="1404" t="b">
        <v>0</v>
      </c>
      <c r="CG871" s="1404" t="b">
        <v>0</v>
      </c>
      <c r="CH871" s="1404" t="b">
        <v>0</v>
      </c>
      <c r="CI871" s="1404" t="b">
        <v>0</v>
      </c>
      <c r="CJ871" s="1404" t="b">
        <v>1</v>
      </c>
      <c r="CK871" s="1404" t="b">
        <v>0</v>
      </c>
      <c r="CL871" s="1404" t="b">
        <v>0</v>
      </c>
      <c r="CM871" s="1405" t="s">
        <v>750</v>
      </c>
      <c r="CN871" s="1408"/>
      <c r="CO871" s="1408"/>
      <c r="CP871" s="1408"/>
      <c r="CQ871" s="1404">
        <v>1</v>
      </c>
      <c r="CR871" s="1408"/>
      <c r="CS871" s="1404">
        <v>1</v>
      </c>
      <c r="CT871" s="1405" t="s">
        <v>407</v>
      </c>
      <c r="CU871" s="1408"/>
    </row>
    <row r="872" spans="1:99" hidden="1" x14ac:dyDescent="0.2">
      <c r="A872" s="1404">
        <v>2024</v>
      </c>
      <c r="B872" s="1405" t="s">
        <v>181</v>
      </c>
      <c r="C872" s="1405" t="s">
        <v>1463</v>
      </c>
      <c r="D872" s="1406">
        <v>1</v>
      </c>
      <c r="E872" s="1406">
        <v>0</v>
      </c>
      <c r="F872" s="1405" t="s">
        <v>812</v>
      </c>
      <c r="G872" s="1407" t="s">
        <v>813</v>
      </c>
      <c r="H872" s="1405" t="s">
        <v>407</v>
      </c>
      <c r="I872" s="1405" t="s">
        <v>694</v>
      </c>
      <c r="J872" s="1405" t="s">
        <v>312</v>
      </c>
      <c r="K872" s="1405" t="s">
        <v>921</v>
      </c>
      <c r="L872" s="1405" t="s">
        <v>407</v>
      </c>
      <c r="M872" s="1405" t="s">
        <v>407</v>
      </c>
      <c r="N872" s="1408"/>
      <c r="O872" s="1407">
        <v>126</v>
      </c>
      <c r="P872" s="1405" t="s">
        <v>695</v>
      </c>
      <c r="Q872" s="1405" t="s">
        <v>476</v>
      </c>
      <c r="R872" s="1409">
        <v>3973</v>
      </c>
      <c r="S872" s="1409">
        <v>1575</v>
      </c>
      <c r="T872" s="1409">
        <v>139</v>
      </c>
      <c r="U872" s="1407">
        <v>23371</v>
      </c>
      <c r="V872" s="1405" t="s">
        <v>696</v>
      </c>
      <c r="W872" s="1405" t="s">
        <v>814</v>
      </c>
      <c r="X872" s="1405" t="s">
        <v>407</v>
      </c>
      <c r="Y872" s="1405" t="s">
        <v>407</v>
      </c>
      <c r="Z872" s="1404">
        <v>1</v>
      </c>
      <c r="AA872" s="1404">
        <v>0</v>
      </c>
      <c r="AB872" s="1408"/>
      <c r="AC872" s="1408"/>
      <c r="AD872" s="1408"/>
      <c r="AE872" s="1408"/>
      <c r="AF872" s="1408"/>
      <c r="AG872" s="1408"/>
      <c r="AH872" s="1406">
        <v>0</v>
      </c>
      <c r="AI872" s="1406">
        <v>5770</v>
      </c>
      <c r="AJ872" s="1408"/>
      <c r="AK872" s="1408"/>
      <c r="AL872" s="1408"/>
      <c r="AM872" s="1408"/>
      <c r="AN872" s="1408"/>
      <c r="AO872" s="1408"/>
      <c r="AP872" s="1406">
        <v>0</v>
      </c>
      <c r="AQ872" s="1406">
        <v>13140</v>
      </c>
      <c r="AR872" s="1404" t="s">
        <v>407</v>
      </c>
      <c r="AS872" s="1406">
        <v>36</v>
      </c>
      <c r="AT872" s="1406">
        <v>3.3073244399697961</v>
      </c>
      <c r="AU872" s="1406">
        <v>9.0611628492323175E-3</v>
      </c>
      <c r="AV872" s="1406">
        <v>3.7119168349835446E-2</v>
      </c>
      <c r="AW872" s="1406">
        <v>1.0169635164338479E-4</v>
      </c>
      <c r="AX872" s="1405" t="s">
        <v>407</v>
      </c>
      <c r="AY872" s="1404">
        <v>0</v>
      </c>
      <c r="AZ872" s="1405" t="s">
        <v>407</v>
      </c>
      <c r="BA872" s="1405" t="s">
        <v>407</v>
      </c>
      <c r="BB872" s="1408"/>
      <c r="BC872" s="1408"/>
      <c r="BD872" s="1404">
        <v>0</v>
      </c>
      <c r="BE872" s="1405" t="s">
        <v>407</v>
      </c>
      <c r="BF872" s="1405" t="s">
        <v>407</v>
      </c>
      <c r="BG872" s="1404">
        <v>0</v>
      </c>
      <c r="BH872" s="1405" t="s">
        <v>407</v>
      </c>
      <c r="BI872" s="1405" t="s">
        <v>407</v>
      </c>
      <c r="BJ872" s="1404">
        <v>1</v>
      </c>
      <c r="BK872" s="1404">
        <v>0</v>
      </c>
      <c r="BL872" s="1404">
        <v>0</v>
      </c>
      <c r="BM872" s="1404">
        <v>0</v>
      </c>
      <c r="BN872" s="1408"/>
      <c r="BO872" s="1404">
        <v>0</v>
      </c>
      <c r="BP872" s="1405" t="s">
        <v>407</v>
      </c>
      <c r="BQ872" s="1405" t="s">
        <v>407</v>
      </c>
      <c r="BR872" s="1404">
        <v>0</v>
      </c>
      <c r="BS872" s="1405" t="s">
        <v>407</v>
      </c>
      <c r="BT872" s="1405" t="s">
        <v>407</v>
      </c>
      <c r="BU872" s="1405" t="s">
        <v>407</v>
      </c>
      <c r="BV872" s="1405" t="s">
        <v>407</v>
      </c>
      <c r="BW872" s="1404">
        <v>0</v>
      </c>
      <c r="BX872" s="1405" t="s">
        <v>407</v>
      </c>
      <c r="BY872" s="1405" t="s">
        <v>407</v>
      </c>
      <c r="BZ872" s="1405" t="s">
        <v>407</v>
      </c>
      <c r="CA872" s="1404">
        <v>0</v>
      </c>
      <c r="CB872" s="1405" t="s">
        <v>677</v>
      </c>
      <c r="CC872" s="1405" t="s">
        <v>677</v>
      </c>
      <c r="CD872" s="1404" t="b">
        <v>0</v>
      </c>
      <c r="CE872" s="1404" t="b">
        <v>0</v>
      </c>
      <c r="CF872" s="1404" t="b">
        <v>0</v>
      </c>
      <c r="CG872" s="1404" t="b">
        <v>0</v>
      </c>
      <c r="CH872" s="1404" t="b">
        <v>0</v>
      </c>
      <c r="CI872" s="1404" t="b">
        <v>0</v>
      </c>
      <c r="CJ872" s="1404" t="b">
        <v>1</v>
      </c>
      <c r="CK872" s="1404" t="b">
        <v>0</v>
      </c>
      <c r="CL872" s="1404" t="b">
        <v>0</v>
      </c>
      <c r="CM872" s="1405" t="s">
        <v>698</v>
      </c>
      <c r="CN872" s="1408"/>
      <c r="CO872" s="1408"/>
      <c r="CP872" s="1408"/>
      <c r="CQ872" s="1404">
        <v>1</v>
      </c>
      <c r="CR872" s="1408"/>
      <c r="CS872" s="1404">
        <v>1</v>
      </c>
      <c r="CT872" s="1405" t="s">
        <v>407</v>
      </c>
      <c r="CU872" s="1408"/>
    </row>
    <row r="873" spans="1:99" hidden="1" x14ac:dyDescent="0.2">
      <c r="A873" s="1404">
        <v>2024</v>
      </c>
      <c r="B873" s="1405" t="s">
        <v>185</v>
      </c>
      <c r="C873" s="1405" t="s">
        <v>809</v>
      </c>
      <c r="D873" s="1406">
        <v>1</v>
      </c>
      <c r="E873" s="1406">
        <v>0</v>
      </c>
      <c r="F873" s="1405" t="s">
        <v>247</v>
      </c>
      <c r="G873" s="1407" t="s">
        <v>815</v>
      </c>
      <c r="H873" s="1405" t="s">
        <v>407</v>
      </c>
      <c r="I873" s="1405" t="s">
        <v>694</v>
      </c>
      <c r="J873" s="1405" t="s">
        <v>328</v>
      </c>
      <c r="K873" s="1405" t="s">
        <v>810</v>
      </c>
      <c r="L873" s="1405" t="s">
        <v>407</v>
      </c>
      <c r="M873" s="1405" t="s">
        <v>407</v>
      </c>
      <c r="N873" s="1408"/>
      <c r="O873" s="1407">
        <v>126</v>
      </c>
      <c r="P873" s="1405" t="s">
        <v>695</v>
      </c>
      <c r="Q873" s="1405" t="s">
        <v>480</v>
      </c>
      <c r="R873" s="1409">
        <v>40028</v>
      </c>
      <c r="S873" s="1409">
        <v>17674</v>
      </c>
      <c r="T873" s="1409">
        <v>1310</v>
      </c>
      <c r="U873" s="1407">
        <v>23372</v>
      </c>
      <c r="V873" s="1405" t="s">
        <v>696</v>
      </c>
      <c r="W873" s="1405" t="s">
        <v>816</v>
      </c>
      <c r="X873" s="1405" t="s">
        <v>407</v>
      </c>
      <c r="Y873" s="1405" t="s">
        <v>407</v>
      </c>
      <c r="Z873" s="1404">
        <v>1</v>
      </c>
      <c r="AA873" s="1404">
        <v>0</v>
      </c>
      <c r="AB873" s="1408"/>
      <c r="AC873" s="1408"/>
      <c r="AD873" s="1408"/>
      <c r="AE873" s="1408"/>
      <c r="AF873" s="1408"/>
      <c r="AG873" s="1408"/>
      <c r="AH873" s="1408"/>
      <c r="AI873" s="1406">
        <v>0</v>
      </c>
      <c r="AJ873" s="1408"/>
      <c r="AK873" s="1408"/>
      <c r="AL873" s="1408"/>
      <c r="AM873" s="1408"/>
      <c r="AN873" s="1408"/>
      <c r="AO873" s="1408"/>
      <c r="AP873" s="1408"/>
      <c r="AQ873" s="1406">
        <v>900</v>
      </c>
      <c r="AR873" s="1404" t="s">
        <v>407</v>
      </c>
      <c r="AS873" s="1406">
        <v>2.4657534246575343</v>
      </c>
      <c r="AT873" s="1406">
        <v>2.2484261017287899E-2</v>
      </c>
      <c r="AU873" s="1406">
        <v>6.1600715115857257E-5</v>
      </c>
      <c r="AV873" s="1406">
        <v>2.7712576244225395E-4</v>
      </c>
      <c r="AW873" s="1406">
        <v>7.5924866422535332E-7</v>
      </c>
      <c r="AX873" s="1405" t="s">
        <v>407</v>
      </c>
      <c r="AY873" s="1404">
        <v>0</v>
      </c>
      <c r="AZ873" s="1405" t="s">
        <v>407</v>
      </c>
      <c r="BA873" s="1405" t="s">
        <v>407</v>
      </c>
      <c r="BB873" s="1408"/>
      <c r="BC873" s="1408"/>
      <c r="BD873" s="1404">
        <v>0</v>
      </c>
      <c r="BE873" s="1405" t="s">
        <v>407</v>
      </c>
      <c r="BF873" s="1405" t="s">
        <v>407</v>
      </c>
      <c r="BG873" s="1404">
        <v>0</v>
      </c>
      <c r="BH873" s="1405" t="s">
        <v>407</v>
      </c>
      <c r="BI873" s="1405" t="s">
        <v>407</v>
      </c>
      <c r="BJ873" s="1404">
        <v>0</v>
      </c>
      <c r="BK873" s="1404">
        <v>0</v>
      </c>
      <c r="BL873" s="1404">
        <v>0</v>
      </c>
      <c r="BM873" s="1404">
        <v>0</v>
      </c>
      <c r="BN873" s="1408"/>
      <c r="BO873" s="1404">
        <v>0</v>
      </c>
      <c r="BP873" s="1405" t="s">
        <v>407</v>
      </c>
      <c r="BQ873" s="1405" t="s">
        <v>407</v>
      </c>
      <c r="BR873" s="1404">
        <v>1</v>
      </c>
      <c r="BS873" s="1405" t="s">
        <v>751</v>
      </c>
      <c r="BT873" s="1405" t="s">
        <v>407</v>
      </c>
      <c r="BU873" s="1405" t="s">
        <v>407</v>
      </c>
      <c r="BV873" s="1405" t="s">
        <v>793</v>
      </c>
      <c r="BW873" s="1404">
        <v>0</v>
      </c>
      <c r="BX873" s="1405" t="s">
        <v>407</v>
      </c>
      <c r="BY873" s="1405" t="s">
        <v>407</v>
      </c>
      <c r="BZ873" s="1405" t="s">
        <v>407</v>
      </c>
      <c r="CA873" s="1404">
        <v>0</v>
      </c>
      <c r="CB873" s="1405" t="s">
        <v>407</v>
      </c>
      <c r="CC873" s="1405" t="s">
        <v>677</v>
      </c>
      <c r="CD873" s="1404" t="b">
        <v>0</v>
      </c>
      <c r="CE873" s="1404" t="b">
        <v>0</v>
      </c>
      <c r="CF873" s="1404" t="b">
        <v>0</v>
      </c>
      <c r="CG873" s="1404" t="b">
        <v>0</v>
      </c>
      <c r="CH873" s="1404" t="b">
        <v>0</v>
      </c>
      <c r="CI873" s="1404" t="b">
        <v>0</v>
      </c>
      <c r="CJ873" s="1404" t="b">
        <v>1</v>
      </c>
      <c r="CK873" s="1404" t="b">
        <v>0</v>
      </c>
      <c r="CL873" s="1404" t="b">
        <v>0</v>
      </c>
      <c r="CM873" s="1405" t="s">
        <v>698</v>
      </c>
      <c r="CN873" s="1408"/>
      <c r="CO873" s="1408"/>
      <c r="CP873" s="1408"/>
      <c r="CQ873" s="1404">
        <v>1</v>
      </c>
      <c r="CR873" s="1408"/>
      <c r="CS873" s="1404">
        <v>1</v>
      </c>
      <c r="CT873" s="1405" t="s">
        <v>407</v>
      </c>
      <c r="CU873" s="1408"/>
    </row>
    <row r="874" spans="1:99" hidden="1" x14ac:dyDescent="0.2">
      <c r="A874" s="1404">
        <v>2024</v>
      </c>
      <c r="B874" s="1405" t="s">
        <v>187</v>
      </c>
      <c r="C874" s="1405" t="s">
        <v>1464</v>
      </c>
      <c r="D874" s="1406">
        <v>1</v>
      </c>
      <c r="E874" s="1406">
        <v>0</v>
      </c>
      <c r="F874" s="1405" t="s">
        <v>247</v>
      </c>
      <c r="G874" s="1407" t="s">
        <v>815</v>
      </c>
      <c r="H874" s="1405" t="s">
        <v>407</v>
      </c>
      <c r="I874" s="1405" t="s">
        <v>694</v>
      </c>
      <c r="J874" s="1405" t="s">
        <v>335</v>
      </c>
      <c r="K874" s="1405" t="s">
        <v>303</v>
      </c>
      <c r="L874" s="1405" t="s">
        <v>407</v>
      </c>
      <c r="M874" s="1405" t="s">
        <v>407</v>
      </c>
      <c r="N874" s="1408"/>
      <c r="O874" s="1407">
        <v>126</v>
      </c>
      <c r="P874" s="1405" t="s">
        <v>695</v>
      </c>
      <c r="Q874" s="1405" t="s">
        <v>481</v>
      </c>
      <c r="R874" s="1409">
        <v>415</v>
      </c>
      <c r="S874" s="1409">
        <v>235</v>
      </c>
      <c r="T874" s="1409">
        <v>92</v>
      </c>
      <c r="U874" s="1407">
        <v>23372</v>
      </c>
      <c r="V874" s="1405" t="s">
        <v>696</v>
      </c>
      <c r="W874" s="1405" t="s">
        <v>816</v>
      </c>
      <c r="X874" s="1405" t="s">
        <v>407</v>
      </c>
      <c r="Y874" s="1405" t="s">
        <v>407</v>
      </c>
      <c r="Z874" s="1404">
        <v>1</v>
      </c>
      <c r="AA874" s="1404">
        <v>0</v>
      </c>
      <c r="AB874" s="1408"/>
      <c r="AC874" s="1408"/>
      <c r="AD874" s="1408"/>
      <c r="AE874" s="1408"/>
      <c r="AF874" s="1408"/>
      <c r="AG874" s="1406">
        <v>286</v>
      </c>
      <c r="AH874" s="1408"/>
      <c r="AI874" s="1406">
        <v>286</v>
      </c>
      <c r="AJ874" s="1408"/>
      <c r="AK874" s="1408"/>
      <c r="AL874" s="1408"/>
      <c r="AM874" s="1408"/>
      <c r="AN874" s="1408"/>
      <c r="AO874" s="1406">
        <v>628</v>
      </c>
      <c r="AP874" s="1408"/>
      <c r="AQ874" s="1406">
        <v>628</v>
      </c>
      <c r="AR874" s="1404" t="s">
        <v>407</v>
      </c>
      <c r="AS874" s="1406">
        <v>1.7205479452054795</v>
      </c>
      <c r="AT874" s="1406">
        <v>1.5132530120481928</v>
      </c>
      <c r="AU874" s="1406">
        <v>4.1458986631457339E-3</v>
      </c>
      <c r="AV874" s="1406">
        <v>1.1584963160555044E-3</v>
      </c>
      <c r="AW874" s="1406">
        <v>3.173962509741108E-6</v>
      </c>
      <c r="AX874" s="1405" t="s">
        <v>407</v>
      </c>
      <c r="AY874" s="1404">
        <v>0</v>
      </c>
      <c r="AZ874" s="1405" t="s">
        <v>407</v>
      </c>
      <c r="BA874" s="1405" t="s">
        <v>407</v>
      </c>
      <c r="BB874" s="1408"/>
      <c r="BC874" s="1408"/>
      <c r="BD874" s="1404">
        <v>1</v>
      </c>
      <c r="BE874" s="1405" t="s">
        <v>751</v>
      </c>
      <c r="BF874" s="1405" t="s">
        <v>407</v>
      </c>
      <c r="BG874" s="1404">
        <v>0</v>
      </c>
      <c r="BH874" s="1405" t="s">
        <v>407</v>
      </c>
      <c r="BI874" s="1405" t="s">
        <v>407</v>
      </c>
      <c r="BJ874" s="1404">
        <v>0</v>
      </c>
      <c r="BK874" s="1404">
        <v>0</v>
      </c>
      <c r="BL874" s="1404">
        <v>0</v>
      </c>
      <c r="BM874" s="1404">
        <v>0</v>
      </c>
      <c r="BN874" s="1408"/>
      <c r="BO874" s="1404">
        <v>0</v>
      </c>
      <c r="BP874" s="1405" t="s">
        <v>407</v>
      </c>
      <c r="BQ874" s="1405" t="s">
        <v>407</v>
      </c>
      <c r="BR874" s="1404">
        <v>0</v>
      </c>
      <c r="BS874" s="1405" t="s">
        <v>407</v>
      </c>
      <c r="BT874" s="1405" t="s">
        <v>407</v>
      </c>
      <c r="BU874" s="1405" t="s">
        <v>407</v>
      </c>
      <c r="BV874" s="1405" t="s">
        <v>407</v>
      </c>
      <c r="BW874" s="1404">
        <v>0</v>
      </c>
      <c r="BX874" s="1405" t="s">
        <v>407</v>
      </c>
      <c r="BY874" s="1405" t="s">
        <v>407</v>
      </c>
      <c r="BZ874" s="1405" t="s">
        <v>407</v>
      </c>
      <c r="CA874" s="1404">
        <v>0</v>
      </c>
      <c r="CB874" s="1405" t="s">
        <v>407</v>
      </c>
      <c r="CC874" s="1405" t="s">
        <v>677</v>
      </c>
      <c r="CD874" s="1404" t="b">
        <v>0</v>
      </c>
      <c r="CE874" s="1404" t="b">
        <v>0</v>
      </c>
      <c r="CF874" s="1404" t="b">
        <v>0</v>
      </c>
      <c r="CG874" s="1404" t="b">
        <v>0</v>
      </c>
      <c r="CH874" s="1404" t="b">
        <v>0</v>
      </c>
      <c r="CI874" s="1404" t="b">
        <v>0</v>
      </c>
      <c r="CJ874" s="1404" t="b">
        <v>1</v>
      </c>
      <c r="CK874" s="1404" t="b">
        <v>0</v>
      </c>
      <c r="CL874" s="1404" t="b">
        <v>0</v>
      </c>
      <c r="CM874" s="1405" t="s">
        <v>750</v>
      </c>
      <c r="CN874" s="1408"/>
      <c r="CO874" s="1408"/>
      <c r="CP874" s="1408"/>
      <c r="CQ874" s="1404">
        <v>1</v>
      </c>
      <c r="CR874" s="1408"/>
      <c r="CS874" s="1404">
        <v>1</v>
      </c>
      <c r="CT874" s="1405" t="s">
        <v>407</v>
      </c>
      <c r="CU874" s="1408"/>
    </row>
    <row r="875" spans="1:99" hidden="1" x14ac:dyDescent="0.2">
      <c r="A875" s="1404">
        <v>2024</v>
      </c>
      <c r="B875" s="1405" t="s">
        <v>178</v>
      </c>
      <c r="C875" s="1405" t="s">
        <v>983</v>
      </c>
      <c r="D875" s="1406">
        <v>1</v>
      </c>
      <c r="E875" s="1406">
        <v>0</v>
      </c>
      <c r="F875" s="1405" t="s">
        <v>238</v>
      </c>
      <c r="G875" s="1407" t="s">
        <v>795</v>
      </c>
      <c r="H875" s="1405" t="s">
        <v>407</v>
      </c>
      <c r="I875" s="1405" t="s">
        <v>694</v>
      </c>
      <c r="J875" s="1405" t="s">
        <v>298</v>
      </c>
      <c r="K875" s="1405" t="s">
        <v>820</v>
      </c>
      <c r="L875" s="1405" t="s">
        <v>407</v>
      </c>
      <c r="M875" s="1405" t="s">
        <v>407</v>
      </c>
      <c r="N875" s="1408"/>
      <c r="O875" s="1407">
        <v>126</v>
      </c>
      <c r="P875" s="1405" t="s">
        <v>695</v>
      </c>
      <c r="Q875" s="1405" t="s">
        <v>473</v>
      </c>
      <c r="R875" s="1409">
        <v>10882</v>
      </c>
      <c r="S875" s="1409">
        <v>4993</v>
      </c>
      <c r="T875" s="1409">
        <v>1079</v>
      </c>
      <c r="U875" s="1407">
        <v>23215</v>
      </c>
      <c r="V875" s="1405" t="s">
        <v>696</v>
      </c>
      <c r="W875" s="1405" t="s">
        <v>796</v>
      </c>
      <c r="X875" s="1405" t="s">
        <v>797</v>
      </c>
      <c r="Y875" s="1405" t="s">
        <v>407</v>
      </c>
      <c r="Z875" s="1404">
        <v>1</v>
      </c>
      <c r="AA875" s="1404">
        <v>0</v>
      </c>
      <c r="AB875" s="1408"/>
      <c r="AC875" s="1408"/>
      <c r="AD875" s="1408"/>
      <c r="AE875" s="1408"/>
      <c r="AF875" s="1408"/>
      <c r="AG875" s="1408"/>
      <c r="AH875" s="1408"/>
      <c r="AI875" s="1406">
        <v>14160</v>
      </c>
      <c r="AJ875" s="1408"/>
      <c r="AK875" s="1408"/>
      <c r="AL875" s="1408"/>
      <c r="AM875" s="1408"/>
      <c r="AN875" s="1408"/>
      <c r="AO875" s="1408"/>
      <c r="AP875" s="1408"/>
      <c r="AQ875" s="1406">
        <v>14160</v>
      </c>
      <c r="AR875" s="1404" t="s">
        <v>407</v>
      </c>
      <c r="AS875" s="1406">
        <v>38.794520547945204</v>
      </c>
      <c r="AT875" s="1406">
        <v>1.3012313912883662</v>
      </c>
      <c r="AU875" s="1406">
        <v>3.5650175103790855E-3</v>
      </c>
      <c r="AV875" s="1406">
        <v>1.2699130163393682E-2</v>
      </c>
      <c r="AW875" s="1406">
        <v>3.479213743395529E-5</v>
      </c>
      <c r="AX875" s="1405" t="s">
        <v>407</v>
      </c>
      <c r="AY875" s="1404">
        <v>0</v>
      </c>
      <c r="AZ875" s="1405" t="s">
        <v>407</v>
      </c>
      <c r="BA875" s="1405" t="s">
        <v>407</v>
      </c>
      <c r="BB875" s="1408"/>
      <c r="BC875" s="1408"/>
      <c r="BD875" s="1404">
        <v>0</v>
      </c>
      <c r="BE875" s="1405" t="s">
        <v>407</v>
      </c>
      <c r="BF875" s="1405" t="s">
        <v>407</v>
      </c>
      <c r="BG875" s="1404">
        <v>0</v>
      </c>
      <c r="BH875" s="1405" t="s">
        <v>407</v>
      </c>
      <c r="BI875" s="1405" t="s">
        <v>407</v>
      </c>
      <c r="BJ875" s="1404">
        <v>0</v>
      </c>
      <c r="BK875" s="1404">
        <v>0</v>
      </c>
      <c r="BL875" s="1404">
        <v>0</v>
      </c>
      <c r="BM875" s="1404">
        <v>0</v>
      </c>
      <c r="BN875" s="1408"/>
      <c r="BO875" s="1404">
        <v>0</v>
      </c>
      <c r="BP875" s="1405" t="s">
        <v>407</v>
      </c>
      <c r="BQ875" s="1405" t="s">
        <v>407</v>
      </c>
      <c r="BR875" s="1404">
        <v>1</v>
      </c>
      <c r="BS875" s="1405" t="s">
        <v>713</v>
      </c>
      <c r="BT875" s="1405" t="s">
        <v>407</v>
      </c>
      <c r="BU875" s="1405" t="s">
        <v>407</v>
      </c>
      <c r="BV875" s="1405" t="s">
        <v>1465</v>
      </c>
      <c r="BW875" s="1404">
        <v>0</v>
      </c>
      <c r="BX875" s="1405" t="s">
        <v>407</v>
      </c>
      <c r="BY875" s="1405" t="s">
        <v>407</v>
      </c>
      <c r="BZ875" s="1405" t="s">
        <v>407</v>
      </c>
      <c r="CA875" s="1404">
        <v>0</v>
      </c>
      <c r="CB875" s="1405" t="s">
        <v>407</v>
      </c>
      <c r="CC875" s="1405" t="s">
        <v>677</v>
      </c>
      <c r="CD875" s="1404" t="b">
        <v>0</v>
      </c>
      <c r="CE875" s="1404" t="b">
        <v>0</v>
      </c>
      <c r="CF875" s="1404" t="b">
        <v>0</v>
      </c>
      <c r="CG875" s="1404" t="b">
        <v>0</v>
      </c>
      <c r="CH875" s="1404" t="b">
        <v>0</v>
      </c>
      <c r="CI875" s="1404" t="b">
        <v>0</v>
      </c>
      <c r="CJ875" s="1404" t="b">
        <v>1</v>
      </c>
      <c r="CK875" s="1404" t="b">
        <v>0</v>
      </c>
      <c r="CL875" s="1404" t="b">
        <v>0</v>
      </c>
      <c r="CM875" s="1405" t="s">
        <v>698</v>
      </c>
      <c r="CN875" s="1408"/>
      <c r="CO875" s="1408"/>
      <c r="CP875" s="1408"/>
      <c r="CQ875" s="1404">
        <v>1</v>
      </c>
      <c r="CR875" s="1408"/>
      <c r="CS875" s="1404">
        <v>1</v>
      </c>
      <c r="CT875" s="1405" t="s">
        <v>407</v>
      </c>
      <c r="CU875" s="1408"/>
    </row>
    <row r="876" spans="1:99" hidden="1" x14ac:dyDescent="0.2">
      <c r="A876" s="1404">
        <v>2024</v>
      </c>
      <c r="B876" s="1405" t="s">
        <v>179</v>
      </c>
      <c r="C876" s="1405" t="s">
        <v>1036</v>
      </c>
      <c r="D876" s="1406">
        <v>1</v>
      </c>
      <c r="E876" s="1406">
        <v>0</v>
      </c>
      <c r="F876" s="1405" t="s">
        <v>238</v>
      </c>
      <c r="G876" s="1407" t="s">
        <v>795</v>
      </c>
      <c r="H876" s="1405" t="s">
        <v>407</v>
      </c>
      <c r="I876" s="1405" t="s">
        <v>694</v>
      </c>
      <c r="J876" s="1405" t="s">
        <v>303</v>
      </c>
      <c r="K876" s="1405" t="s">
        <v>889</v>
      </c>
      <c r="L876" s="1405" t="s">
        <v>407</v>
      </c>
      <c r="M876" s="1405" t="s">
        <v>407</v>
      </c>
      <c r="N876" s="1408"/>
      <c r="O876" s="1407">
        <v>126</v>
      </c>
      <c r="P876" s="1405" t="s">
        <v>695</v>
      </c>
      <c r="Q876" s="1405" t="s">
        <v>474</v>
      </c>
      <c r="R876" s="1409">
        <v>29275</v>
      </c>
      <c r="S876" s="1409">
        <v>22241</v>
      </c>
      <c r="T876" s="1409">
        <v>2436</v>
      </c>
      <c r="U876" s="1407">
        <v>23215</v>
      </c>
      <c r="V876" s="1405" t="s">
        <v>696</v>
      </c>
      <c r="W876" s="1405" t="s">
        <v>796</v>
      </c>
      <c r="X876" s="1405" t="s">
        <v>797</v>
      </c>
      <c r="Y876" s="1405" t="s">
        <v>407</v>
      </c>
      <c r="Z876" s="1404">
        <v>1</v>
      </c>
      <c r="AA876" s="1404">
        <v>0</v>
      </c>
      <c r="AB876" s="1408"/>
      <c r="AC876" s="1408"/>
      <c r="AD876" s="1408"/>
      <c r="AE876" s="1408"/>
      <c r="AF876" s="1408"/>
      <c r="AG876" s="1408"/>
      <c r="AH876" s="1408"/>
      <c r="AI876" s="1406">
        <v>0</v>
      </c>
      <c r="AJ876" s="1408"/>
      <c r="AK876" s="1408"/>
      <c r="AL876" s="1408"/>
      <c r="AM876" s="1408"/>
      <c r="AN876" s="1408"/>
      <c r="AO876" s="1408"/>
      <c r="AP876" s="1408"/>
      <c r="AQ876" s="1406">
        <v>1482</v>
      </c>
      <c r="AR876" s="1404" t="s">
        <v>407</v>
      </c>
      <c r="AS876" s="1406">
        <v>4.0602739726027401</v>
      </c>
      <c r="AT876" s="1406">
        <v>5.0623398804440646E-2</v>
      </c>
      <c r="AU876" s="1406">
        <v>1.3869424329983739E-4</v>
      </c>
      <c r="AV876" s="1406">
        <v>1.1704885249475177E-3</v>
      </c>
      <c r="AW876" s="1406">
        <v>3.2068178765685416E-6</v>
      </c>
      <c r="AX876" s="1405" t="s">
        <v>407</v>
      </c>
      <c r="AY876" s="1404">
        <v>0</v>
      </c>
      <c r="AZ876" s="1405" t="s">
        <v>407</v>
      </c>
      <c r="BA876" s="1405" t="s">
        <v>407</v>
      </c>
      <c r="BB876" s="1408"/>
      <c r="BC876" s="1408"/>
      <c r="BD876" s="1404">
        <v>0</v>
      </c>
      <c r="BE876" s="1405" t="s">
        <v>407</v>
      </c>
      <c r="BF876" s="1405" t="s">
        <v>407</v>
      </c>
      <c r="BG876" s="1404">
        <v>0</v>
      </c>
      <c r="BH876" s="1405" t="s">
        <v>407</v>
      </c>
      <c r="BI876" s="1405" t="s">
        <v>407</v>
      </c>
      <c r="BJ876" s="1404">
        <v>0</v>
      </c>
      <c r="BK876" s="1404">
        <v>0</v>
      </c>
      <c r="BL876" s="1404">
        <v>0</v>
      </c>
      <c r="BM876" s="1404">
        <v>0</v>
      </c>
      <c r="BN876" s="1408"/>
      <c r="BO876" s="1404">
        <v>0</v>
      </c>
      <c r="BP876" s="1405" t="s">
        <v>407</v>
      </c>
      <c r="BQ876" s="1405" t="s">
        <v>407</v>
      </c>
      <c r="BR876" s="1404">
        <v>1</v>
      </c>
      <c r="BS876" s="1405" t="s">
        <v>808</v>
      </c>
      <c r="BT876" s="1405" t="s">
        <v>407</v>
      </c>
      <c r="BU876" s="1405" t="s">
        <v>407</v>
      </c>
      <c r="BV876" s="1405" t="s">
        <v>407</v>
      </c>
      <c r="BW876" s="1404">
        <v>0</v>
      </c>
      <c r="BX876" s="1405" t="s">
        <v>407</v>
      </c>
      <c r="BY876" s="1405" t="s">
        <v>407</v>
      </c>
      <c r="BZ876" s="1405" t="s">
        <v>407</v>
      </c>
      <c r="CA876" s="1404">
        <v>0</v>
      </c>
      <c r="CB876" s="1405" t="s">
        <v>407</v>
      </c>
      <c r="CC876" s="1405" t="s">
        <v>677</v>
      </c>
      <c r="CD876" s="1404" t="b">
        <v>0</v>
      </c>
      <c r="CE876" s="1404" t="b">
        <v>0</v>
      </c>
      <c r="CF876" s="1404" t="b">
        <v>0</v>
      </c>
      <c r="CG876" s="1404" t="b">
        <v>0</v>
      </c>
      <c r="CH876" s="1404" t="b">
        <v>0</v>
      </c>
      <c r="CI876" s="1404" t="b">
        <v>0</v>
      </c>
      <c r="CJ876" s="1404" t="b">
        <v>1</v>
      </c>
      <c r="CK876" s="1404" t="b">
        <v>0</v>
      </c>
      <c r="CL876" s="1404" t="b">
        <v>0</v>
      </c>
      <c r="CM876" s="1405" t="s">
        <v>698</v>
      </c>
      <c r="CN876" s="1408"/>
      <c r="CO876" s="1408"/>
      <c r="CP876" s="1408"/>
      <c r="CQ876" s="1404">
        <v>1</v>
      </c>
      <c r="CR876" s="1408"/>
      <c r="CS876" s="1404">
        <v>1</v>
      </c>
      <c r="CT876" s="1405" t="s">
        <v>407</v>
      </c>
      <c r="CU876" s="1408"/>
    </row>
    <row r="877" spans="1:99" hidden="1" x14ac:dyDescent="0.2">
      <c r="A877" s="1404">
        <v>2024</v>
      </c>
      <c r="B877" s="1405" t="s">
        <v>178</v>
      </c>
      <c r="C877" s="1405" t="s">
        <v>853</v>
      </c>
      <c r="D877" s="1406">
        <v>1</v>
      </c>
      <c r="E877" s="1406">
        <v>0</v>
      </c>
      <c r="F877" s="1405" t="s">
        <v>243</v>
      </c>
      <c r="G877" s="1407" t="s">
        <v>804</v>
      </c>
      <c r="H877" s="1405" t="s">
        <v>407</v>
      </c>
      <c r="I877" s="1405" t="s">
        <v>694</v>
      </c>
      <c r="J877" s="1405" t="s">
        <v>298</v>
      </c>
      <c r="K877" s="1405" t="s">
        <v>854</v>
      </c>
      <c r="L877" s="1405" t="s">
        <v>407</v>
      </c>
      <c r="M877" s="1405" t="s">
        <v>407</v>
      </c>
      <c r="N877" s="1408"/>
      <c r="O877" s="1407">
        <v>126</v>
      </c>
      <c r="P877" s="1405" t="s">
        <v>695</v>
      </c>
      <c r="Q877" s="1405" t="s">
        <v>473</v>
      </c>
      <c r="R877" s="1409">
        <v>5065</v>
      </c>
      <c r="S877" s="1409">
        <v>2143</v>
      </c>
      <c r="T877" s="1409">
        <v>143</v>
      </c>
      <c r="U877" s="1407">
        <v>23395</v>
      </c>
      <c r="V877" s="1405" t="s">
        <v>696</v>
      </c>
      <c r="W877" s="1405" t="s">
        <v>805</v>
      </c>
      <c r="X877" s="1405" t="s">
        <v>806</v>
      </c>
      <c r="Y877" s="1405" t="s">
        <v>407</v>
      </c>
      <c r="Z877" s="1404">
        <v>1</v>
      </c>
      <c r="AA877" s="1404">
        <v>0</v>
      </c>
      <c r="AB877" s="1408"/>
      <c r="AC877" s="1408"/>
      <c r="AD877" s="1408"/>
      <c r="AE877" s="1408"/>
      <c r="AF877" s="1408"/>
      <c r="AG877" s="1408"/>
      <c r="AH877" s="1408"/>
      <c r="AI877" s="1406">
        <v>0</v>
      </c>
      <c r="AJ877" s="1408"/>
      <c r="AK877" s="1408"/>
      <c r="AL877" s="1408"/>
      <c r="AM877" s="1408"/>
      <c r="AN877" s="1408"/>
      <c r="AO877" s="1408"/>
      <c r="AP877" s="1408"/>
      <c r="AQ877" s="1406">
        <v>470</v>
      </c>
      <c r="AR877" s="1404" t="s">
        <v>407</v>
      </c>
      <c r="AS877" s="1406">
        <v>1.2876712328767124</v>
      </c>
      <c r="AT877" s="1406">
        <v>9.2793682132280356E-2</v>
      </c>
      <c r="AU877" s="1406">
        <v>2.5422926611583658E-4</v>
      </c>
      <c r="AV877" s="1406">
        <v>4.2151067632733262E-4</v>
      </c>
      <c r="AW877" s="1406">
        <v>1.1548237707598154E-6</v>
      </c>
      <c r="AX877" s="1405" t="s">
        <v>407</v>
      </c>
      <c r="AY877" s="1404">
        <v>0</v>
      </c>
      <c r="AZ877" s="1405" t="s">
        <v>407</v>
      </c>
      <c r="BA877" s="1405" t="s">
        <v>407</v>
      </c>
      <c r="BB877" s="1408"/>
      <c r="BC877" s="1408"/>
      <c r="BD877" s="1404">
        <v>0</v>
      </c>
      <c r="BE877" s="1405" t="s">
        <v>407</v>
      </c>
      <c r="BF877" s="1405" t="s">
        <v>407</v>
      </c>
      <c r="BG877" s="1404">
        <v>0</v>
      </c>
      <c r="BH877" s="1405" t="s">
        <v>407</v>
      </c>
      <c r="BI877" s="1405" t="s">
        <v>407</v>
      </c>
      <c r="BJ877" s="1404">
        <v>0</v>
      </c>
      <c r="BK877" s="1404">
        <v>0</v>
      </c>
      <c r="BL877" s="1404">
        <v>0</v>
      </c>
      <c r="BM877" s="1404">
        <v>0</v>
      </c>
      <c r="BN877" s="1408"/>
      <c r="BO877" s="1404">
        <v>0</v>
      </c>
      <c r="BP877" s="1405" t="s">
        <v>407</v>
      </c>
      <c r="BQ877" s="1405" t="s">
        <v>407</v>
      </c>
      <c r="BR877" s="1404">
        <v>1</v>
      </c>
      <c r="BS877" s="1405" t="s">
        <v>808</v>
      </c>
      <c r="BT877" s="1405" t="s">
        <v>407</v>
      </c>
      <c r="BU877" s="1405" t="s">
        <v>407</v>
      </c>
      <c r="BV877" s="1405" t="s">
        <v>846</v>
      </c>
      <c r="BW877" s="1404">
        <v>0</v>
      </c>
      <c r="BX877" s="1405" t="s">
        <v>407</v>
      </c>
      <c r="BY877" s="1405" t="s">
        <v>407</v>
      </c>
      <c r="BZ877" s="1405" t="s">
        <v>407</v>
      </c>
      <c r="CA877" s="1404">
        <v>0</v>
      </c>
      <c r="CB877" s="1405" t="s">
        <v>407</v>
      </c>
      <c r="CC877" s="1405" t="s">
        <v>677</v>
      </c>
      <c r="CD877" s="1404" t="b">
        <v>0</v>
      </c>
      <c r="CE877" s="1404" t="b">
        <v>0</v>
      </c>
      <c r="CF877" s="1404" t="b">
        <v>0</v>
      </c>
      <c r="CG877" s="1404" t="b">
        <v>0</v>
      </c>
      <c r="CH877" s="1404" t="b">
        <v>0</v>
      </c>
      <c r="CI877" s="1404" t="b">
        <v>0</v>
      </c>
      <c r="CJ877" s="1404" t="b">
        <v>1</v>
      </c>
      <c r="CK877" s="1404" t="b">
        <v>0</v>
      </c>
      <c r="CL877" s="1404" t="b">
        <v>0</v>
      </c>
      <c r="CM877" s="1405" t="s">
        <v>698</v>
      </c>
      <c r="CN877" s="1408"/>
      <c r="CO877" s="1408"/>
      <c r="CP877" s="1408"/>
      <c r="CQ877" s="1404">
        <v>1</v>
      </c>
      <c r="CR877" s="1408"/>
      <c r="CS877" s="1404">
        <v>1</v>
      </c>
      <c r="CT877" s="1405" t="s">
        <v>407</v>
      </c>
      <c r="CU877" s="1408"/>
    </row>
    <row r="878" spans="1:99" hidden="1" x14ac:dyDescent="0.2">
      <c r="A878" s="1404">
        <v>2024</v>
      </c>
      <c r="B878" s="1405" t="s">
        <v>179</v>
      </c>
      <c r="C878" s="1405" t="s">
        <v>1022</v>
      </c>
      <c r="D878" s="1406">
        <v>1</v>
      </c>
      <c r="E878" s="1406">
        <v>0</v>
      </c>
      <c r="F878" s="1405" t="s">
        <v>243</v>
      </c>
      <c r="G878" s="1407" t="s">
        <v>804</v>
      </c>
      <c r="H878" s="1405" t="s">
        <v>407</v>
      </c>
      <c r="I878" s="1405" t="s">
        <v>694</v>
      </c>
      <c r="J878" s="1405" t="s">
        <v>303</v>
      </c>
      <c r="K878" s="1405" t="s">
        <v>1023</v>
      </c>
      <c r="L878" s="1405" t="s">
        <v>407</v>
      </c>
      <c r="M878" s="1405" t="s">
        <v>407</v>
      </c>
      <c r="N878" s="1408"/>
      <c r="O878" s="1407">
        <v>126</v>
      </c>
      <c r="P878" s="1405" t="s">
        <v>695</v>
      </c>
      <c r="Q878" s="1405" t="s">
        <v>474</v>
      </c>
      <c r="R878" s="1409">
        <v>8375</v>
      </c>
      <c r="S878" s="1409">
        <v>3538</v>
      </c>
      <c r="T878" s="1409">
        <v>409</v>
      </c>
      <c r="U878" s="1407">
        <v>23395</v>
      </c>
      <c r="V878" s="1405" t="s">
        <v>696</v>
      </c>
      <c r="W878" s="1405" t="s">
        <v>805</v>
      </c>
      <c r="X878" s="1405" t="s">
        <v>806</v>
      </c>
      <c r="Y878" s="1405" t="s">
        <v>407</v>
      </c>
      <c r="Z878" s="1404">
        <v>1</v>
      </c>
      <c r="AA878" s="1404">
        <v>0</v>
      </c>
      <c r="AB878" s="1408"/>
      <c r="AC878" s="1408"/>
      <c r="AD878" s="1408"/>
      <c r="AE878" s="1408"/>
      <c r="AF878" s="1408"/>
      <c r="AG878" s="1408"/>
      <c r="AH878" s="1408"/>
      <c r="AI878" s="1406">
        <v>0</v>
      </c>
      <c r="AJ878" s="1408"/>
      <c r="AK878" s="1408"/>
      <c r="AL878" s="1408"/>
      <c r="AM878" s="1408"/>
      <c r="AN878" s="1408"/>
      <c r="AO878" s="1408"/>
      <c r="AP878" s="1408"/>
      <c r="AQ878" s="1406">
        <v>260</v>
      </c>
      <c r="AR878" s="1404" t="s">
        <v>407</v>
      </c>
      <c r="AS878" s="1406">
        <v>0.71232876712328763</v>
      </c>
      <c r="AT878" s="1406">
        <v>3.1044776119402984E-2</v>
      </c>
      <c r="AU878" s="1406">
        <v>8.5054181149049268E-5</v>
      </c>
      <c r="AV878" s="1406">
        <v>8.7668168872587346E-4</v>
      </c>
      <c r="AW878" s="1406">
        <v>2.4018676403448586E-6</v>
      </c>
      <c r="AX878" s="1405" t="s">
        <v>407</v>
      </c>
      <c r="AY878" s="1404">
        <v>0</v>
      </c>
      <c r="AZ878" s="1405" t="s">
        <v>407</v>
      </c>
      <c r="BA878" s="1405" t="s">
        <v>407</v>
      </c>
      <c r="BB878" s="1408"/>
      <c r="BC878" s="1408"/>
      <c r="BD878" s="1404">
        <v>0</v>
      </c>
      <c r="BE878" s="1405" t="s">
        <v>407</v>
      </c>
      <c r="BF878" s="1405" t="s">
        <v>407</v>
      </c>
      <c r="BG878" s="1404">
        <v>0</v>
      </c>
      <c r="BH878" s="1405" t="s">
        <v>407</v>
      </c>
      <c r="BI878" s="1405" t="s">
        <v>407</v>
      </c>
      <c r="BJ878" s="1404">
        <v>0</v>
      </c>
      <c r="BK878" s="1404">
        <v>0</v>
      </c>
      <c r="BL878" s="1404">
        <v>0</v>
      </c>
      <c r="BM878" s="1404">
        <v>0</v>
      </c>
      <c r="BN878" s="1408"/>
      <c r="BO878" s="1404">
        <v>0</v>
      </c>
      <c r="BP878" s="1405" t="s">
        <v>407</v>
      </c>
      <c r="BQ878" s="1405" t="s">
        <v>407</v>
      </c>
      <c r="BR878" s="1404">
        <v>1</v>
      </c>
      <c r="BS878" s="1405" t="s">
        <v>713</v>
      </c>
      <c r="BT878" s="1405" t="s">
        <v>407</v>
      </c>
      <c r="BU878" s="1405" t="s">
        <v>407</v>
      </c>
      <c r="BV878" s="1405" t="s">
        <v>407</v>
      </c>
      <c r="BW878" s="1404">
        <v>0</v>
      </c>
      <c r="BX878" s="1405" t="s">
        <v>407</v>
      </c>
      <c r="BY878" s="1405" t="s">
        <v>407</v>
      </c>
      <c r="BZ878" s="1405" t="s">
        <v>407</v>
      </c>
      <c r="CA878" s="1404">
        <v>0</v>
      </c>
      <c r="CB878" s="1405" t="s">
        <v>407</v>
      </c>
      <c r="CC878" s="1405" t="s">
        <v>677</v>
      </c>
      <c r="CD878" s="1404" t="b">
        <v>0</v>
      </c>
      <c r="CE878" s="1404" t="b">
        <v>0</v>
      </c>
      <c r="CF878" s="1404" t="b">
        <v>0</v>
      </c>
      <c r="CG878" s="1404" t="b">
        <v>0</v>
      </c>
      <c r="CH878" s="1404" t="b">
        <v>0</v>
      </c>
      <c r="CI878" s="1404" t="b">
        <v>0</v>
      </c>
      <c r="CJ878" s="1404" t="b">
        <v>1</v>
      </c>
      <c r="CK878" s="1404" t="b">
        <v>0</v>
      </c>
      <c r="CL878" s="1404" t="b">
        <v>0</v>
      </c>
      <c r="CM878" s="1405" t="s">
        <v>698</v>
      </c>
      <c r="CN878" s="1408"/>
      <c r="CO878" s="1408"/>
      <c r="CP878" s="1408"/>
      <c r="CQ878" s="1404">
        <v>1</v>
      </c>
      <c r="CR878" s="1408"/>
      <c r="CS878" s="1404">
        <v>1</v>
      </c>
      <c r="CT878" s="1405" t="s">
        <v>407</v>
      </c>
      <c r="CU878" s="1408"/>
    </row>
    <row r="879" spans="1:99" hidden="1" x14ac:dyDescent="0.2">
      <c r="A879" s="1404">
        <v>2024</v>
      </c>
      <c r="B879" s="1405" t="s">
        <v>185</v>
      </c>
      <c r="C879" s="1405" t="s">
        <v>786</v>
      </c>
      <c r="D879" s="1406">
        <v>1</v>
      </c>
      <c r="E879" s="1406">
        <v>0</v>
      </c>
      <c r="F879" s="1405" t="s">
        <v>243</v>
      </c>
      <c r="G879" s="1407" t="s">
        <v>804</v>
      </c>
      <c r="H879" s="1405" t="s">
        <v>407</v>
      </c>
      <c r="I879" s="1405" t="s">
        <v>694</v>
      </c>
      <c r="J879" s="1405" t="s">
        <v>328</v>
      </c>
      <c r="K879" s="1405" t="s">
        <v>715</v>
      </c>
      <c r="L879" s="1405" t="s">
        <v>407</v>
      </c>
      <c r="M879" s="1405" t="s">
        <v>407</v>
      </c>
      <c r="N879" s="1408"/>
      <c r="O879" s="1407">
        <v>126</v>
      </c>
      <c r="P879" s="1405" t="s">
        <v>695</v>
      </c>
      <c r="Q879" s="1405" t="s">
        <v>480</v>
      </c>
      <c r="R879" s="1409">
        <v>14320</v>
      </c>
      <c r="S879" s="1409">
        <v>6367</v>
      </c>
      <c r="T879" s="1409">
        <v>300</v>
      </c>
      <c r="U879" s="1407">
        <v>23395</v>
      </c>
      <c r="V879" s="1405" t="s">
        <v>696</v>
      </c>
      <c r="W879" s="1405" t="s">
        <v>805</v>
      </c>
      <c r="X879" s="1405" t="s">
        <v>806</v>
      </c>
      <c r="Y879" s="1405" t="s">
        <v>407</v>
      </c>
      <c r="Z879" s="1404">
        <v>1</v>
      </c>
      <c r="AA879" s="1404">
        <v>0</v>
      </c>
      <c r="AB879" s="1408"/>
      <c r="AC879" s="1408"/>
      <c r="AD879" s="1408"/>
      <c r="AE879" s="1408"/>
      <c r="AF879" s="1408"/>
      <c r="AG879" s="1408"/>
      <c r="AH879" s="1408"/>
      <c r="AI879" s="1406">
        <v>0</v>
      </c>
      <c r="AJ879" s="1408"/>
      <c r="AK879" s="1408"/>
      <c r="AL879" s="1408"/>
      <c r="AM879" s="1408"/>
      <c r="AN879" s="1408"/>
      <c r="AO879" s="1408"/>
      <c r="AP879" s="1408"/>
      <c r="AQ879" s="1406">
        <v>228</v>
      </c>
      <c r="AR879" s="1404" t="s">
        <v>407</v>
      </c>
      <c r="AS879" s="1406">
        <v>0.62465753424657533</v>
      </c>
      <c r="AT879" s="1406">
        <v>1.5921787709497207E-2</v>
      </c>
      <c r="AU879" s="1406">
        <v>4.362133619040331E-5</v>
      </c>
      <c r="AV879" s="1406">
        <v>2.2262436249527733E-4</v>
      </c>
      <c r="AW879" s="1406">
        <v>6.0992976026103378E-7</v>
      </c>
      <c r="AX879" s="1405" t="s">
        <v>1151</v>
      </c>
      <c r="AY879" s="1404">
        <v>0</v>
      </c>
      <c r="AZ879" s="1405" t="s">
        <v>407</v>
      </c>
      <c r="BA879" s="1405" t="s">
        <v>407</v>
      </c>
      <c r="BB879" s="1408"/>
      <c r="BC879" s="1408"/>
      <c r="BD879" s="1404">
        <v>0</v>
      </c>
      <c r="BE879" s="1405" t="s">
        <v>407</v>
      </c>
      <c r="BF879" s="1405" t="s">
        <v>407</v>
      </c>
      <c r="BG879" s="1404">
        <v>0</v>
      </c>
      <c r="BH879" s="1405" t="s">
        <v>407</v>
      </c>
      <c r="BI879" s="1405" t="s">
        <v>407</v>
      </c>
      <c r="BJ879" s="1404">
        <v>0</v>
      </c>
      <c r="BK879" s="1404">
        <v>0</v>
      </c>
      <c r="BL879" s="1404">
        <v>0</v>
      </c>
      <c r="BM879" s="1404">
        <v>0</v>
      </c>
      <c r="BN879" s="1408"/>
      <c r="BO879" s="1404">
        <v>0</v>
      </c>
      <c r="BP879" s="1405" t="s">
        <v>407</v>
      </c>
      <c r="BQ879" s="1405" t="s">
        <v>407</v>
      </c>
      <c r="BR879" s="1404">
        <v>1</v>
      </c>
      <c r="BS879" s="1405" t="s">
        <v>808</v>
      </c>
      <c r="BT879" s="1405" t="s">
        <v>407</v>
      </c>
      <c r="BU879" s="1405" t="s">
        <v>1152</v>
      </c>
      <c r="BV879" s="1405" t="s">
        <v>1466</v>
      </c>
      <c r="BW879" s="1404">
        <v>0</v>
      </c>
      <c r="BX879" s="1405" t="s">
        <v>407</v>
      </c>
      <c r="BY879" s="1405" t="s">
        <v>407</v>
      </c>
      <c r="BZ879" s="1405" t="s">
        <v>407</v>
      </c>
      <c r="CA879" s="1404">
        <v>0</v>
      </c>
      <c r="CB879" s="1405" t="s">
        <v>407</v>
      </c>
      <c r="CC879" s="1405" t="s">
        <v>677</v>
      </c>
      <c r="CD879" s="1404" t="b">
        <v>0</v>
      </c>
      <c r="CE879" s="1404" t="b">
        <v>0</v>
      </c>
      <c r="CF879" s="1404" t="b">
        <v>0</v>
      </c>
      <c r="CG879" s="1404" t="b">
        <v>0</v>
      </c>
      <c r="CH879" s="1404" t="b">
        <v>0</v>
      </c>
      <c r="CI879" s="1404" t="b">
        <v>0</v>
      </c>
      <c r="CJ879" s="1404" t="b">
        <v>1</v>
      </c>
      <c r="CK879" s="1404" t="b">
        <v>0</v>
      </c>
      <c r="CL879" s="1404" t="b">
        <v>0</v>
      </c>
      <c r="CM879" s="1405" t="s">
        <v>698</v>
      </c>
      <c r="CN879" s="1408"/>
      <c r="CO879" s="1408"/>
      <c r="CP879" s="1408"/>
      <c r="CQ879" s="1404">
        <v>1</v>
      </c>
      <c r="CR879" s="1408"/>
      <c r="CS879" s="1404">
        <v>1</v>
      </c>
      <c r="CT879" s="1405" t="s">
        <v>407</v>
      </c>
      <c r="CU879" s="1408"/>
    </row>
    <row r="880" spans="1:99" hidden="1" x14ac:dyDescent="0.2">
      <c r="A880" s="1404">
        <v>2024</v>
      </c>
      <c r="B880" s="1405" t="s">
        <v>185</v>
      </c>
      <c r="C880" s="1405" t="s">
        <v>802</v>
      </c>
      <c r="D880" s="1406">
        <v>1</v>
      </c>
      <c r="E880" s="1406">
        <v>0</v>
      </c>
      <c r="F880" s="1405" t="s">
        <v>243</v>
      </c>
      <c r="G880" s="1407" t="s">
        <v>804</v>
      </c>
      <c r="H880" s="1405" t="s">
        <v>407</v>
      </c>
      <c r="I880" s="1405" t="s">
        <v>694</v>
      </c>
      <c r="J880" s="1405" t="s">
        <v>328</v>
      </c>
      <c r="K880" s="1405" t="s">
        <v>803</v>
      </c>
      <c r="L880" s="1405" t="s">
        <v>407</v>
      </c>
      <c r="M880" s="1405" t="s">
        <v>407</v>
      </c>
      <c r="N880" s="1408"/>
      <c r="O880" s="1407">
        <v>126</v>
      </c>
      <c r="P880" s="1405" t="s">
        <v>695</v>
      </c>
      <c r="Q880" s="1405" t="s">
        <v>480</v>
      </c>
      <c r="R880" s="1409">
        <v>37270</v>
      </c>
      <c r="S880" s="1409">
        <v>16700</v>
      </c>
      <c r="T880" s="1409">
        <v>1208</v>
      </c>
      <c r="U880" s="1407">
        <v>23395</v>
      </c>
      <c r="V880" s="1405" t="s">
        <v>696</v>
      </c>
      <c r="W880" s="1405" t="s">
        <v>805</v>
      </c>
      <c r="X880" s="1405" t="s">
        <v>806</v>
      </c>
      <c r="Y880" s="1405" t="s">
        <v>407</v>
      </c>
      <c r="Z880" s="1404">
        <v>1</v>
      </c>
      <c r="AA880" s="1404">
        <v>0</v>
      </c>
      <c r="AB880" s="1408"/>
      <c r="AC880" s="1408"/>
      <c r="AD880" s="1408"/>
      <c r="AE880" s="1408"/>
      <c r="AF880" s="1408"/>
      <c r="AG880" s="1408"/>
      <c r="AH880" s="1408"/>
      <c r="AI880" s="1406">
        <v>0</v>
      </c>
      <c r="AJ880" s="1408"/>
      <c r="AK880" s="1408"/>
      <c r="AL880" s="1408"/>
      <c r="AM880" s="1408"/>
      <c r="AN880" s="1408"/>
      <c r="AO880" s="1408"/>
      <c r="AP880" s="1408"/>
      <c r="AQ880" s="1406">
        <v>495</v>
      </c>
      <c r="AR880" s="1404" t="s">
        <v>407</v>
      </c>
      <c r="AS880" s="1406">
        <v>1.3561643835616439</v>
      </c>
      <c r="AT880" s="1406">
        <v>1.3281459618996513E-2</v>
      </c>
      <c r="AU880" s="1406">
        <v>3.6387560599990443E-5</v>
      </c>
      <c r="AV880" s="1406">
        <v>2.2262436249527733E-4</v>
      </c>
      <c r="AW880" s="1406">
        <v>6.0992976026103378E-7</v>
      </c>
      <c r="AX880" s="1405" t="s">
        <v>407</v>
      </c>
      <c r="AY880" s="1404">
        <v>0</v>
      </c>
      <c r="AZ880" s="1405" t="s">
        <v>407</v>
      </c>
      <c r="BA880" s="1405" t="s">
        <v>407</v>
      </c>
      <c r="BB880" s="1408"/>
      <c r="BC880" s="1408"/>
      <c r="BD880" s="1404">
        <v>0</v>
      </c>
      <c r="BE880" s="1405" t="s">
        <v>407</v>
      </c>
      <c r="BF880" s="1405" t="s">
        <v>407</v>
      </c>
      <c r="BG880" s="1404">
        <v>0</v>
      </c>
      <c r="BH880" s="1405" t="s">
        <v>407</v>
      </c>
      <c r="BI880" s="1405" t="s">
        <v>407</v>
      </c>
      <c r="BJ880" s="1404">
        <v>0</v>
      </c>
      <c r="BK880" s="1404">
        <v>0</v>
      </c>
      <c r="BL880" s="1404">
        <v>0</v>
      </c>
      <c r="BM880" s="1404">
        <v>0</v>
      </c>
      <c r="BN880" s="1408"/>
      <c r="BO880" s="1404">
        <v>0</v>
      </c>
      <c r="BP880" s="1405" t="s">
        <v>407</v>
      </c>
      <c r="BQ880" s="1405" t="s">
        <v>407</v>
      </c>
      <c r="BR880" s="1404">
        <v>1</v>
      </c>
      <c r="BS880" s="1405" t="s">
        <v>713</v>
      </c>
      <c r="BT880" s="1405" t="s">
        <v>407</v>
      </c>
      <c r="BU880" s="1405" t="s">
        <v>407</v>
      </c>
      <c r="BV880" s="1405" t="s">
        <v>1144</v>
      </c>
      <c r="BW880" s="1404">
        <v>0</v>
      </c>
      <c r="BX880" s="1405" t="s">
        <v>407</v>
      </c>
      <c r="BY880" s="1405" t="s">
        <v>407</v>
      </c>
      <c r="BZ880" s="1405" t="s">
        <v>407</v>
      </c>
      <c r="CA880" s="1404">
        <v>0</v>
      </c>
      <c r="CB880" s="1405" t="s">
        <v>407</v>
      </c>
      <c r="CC880" s="1405" t="s">
        <v>677</v>
      </c>
      <c r="CD880" s="1404" t="b">
        <v>0</v>
      </c>
      <c r="CE880" s="1404" t="b">
        <v>0</v>
      </c>
      <c r="CF880" s="1404" t="b">
        <v>0</v>
      </c>
      <c r="CG880" s="1404" t="b">
        <v>0</v>
      </c>
      <c r="CH880" s="1404" t="b">
        <v>0</v>
      </c>
      <c r="CI880" s="1404" t="b">
        <v>0</v>
      </c>
      <c r="CJ880" s="1404" t="b">
        <v>1</v>
      </c>
      <c r="CK880" s="1404" t="b">
        <v>0</v>
      </c>
      <c r="CL880" s="1404" t="b">
        <v>0</v>
      </c>
      <c r="CM880" s="1405" t="s">
        <v>698</v>
      </c>
      <c r="CN880" s="1408"/>
      <c r="CO880" s="1408"/>
      <c r="CP880" s="1408"/>
      <c r="CQ880" s="1404">
        <v>1</v>
      </c>
      <c r="CR880" s="1408"/>
      <c r="CS880" s="1404">
        <v>1</v>
      </c>
      <c r="CT880" s="1405" t="s">
        <v>407</v>
      </c>
      <c r="CU880" s="1408"/>
    </row>
    <row r="881" spans="1:99" hidden="1" x14ac:dyDescent="0.2">
      <c r="A881" s="1404">
        <v>2024</v>
      </c>
      <c r="B881" s="1405" t="s">
        <v>179</v>
      </c>
      <c r="C881" s="1405" t="s">
        <v>1073</v>
      </c>
      <c r="D881" s="1406">
        <v>1</v>
      </c>
      <c r="E881" s="1406">
        <v>0</v>
      </c>
      <c r="F881" s="1405" t="s">
        <v>243</v>
      </c>
      <c r="G881" s="1407" t="s">
        <v>804</v>
      </c>
      <c r="H881" s="1405" t="s">
        <v>407</v>
      </c>
      <c r="I881" s="1405" t="s">
        <v>694</v>
      </c>
      <c r="J881" s="1405" t="s">
        <v>303</v>
      </c>
      <c r="K881" s="1405" t="s">
        <v>1074</v>
      </c>
      <c r="L881" s="1405" t="s">
        <v>407</v>
      </c>
      <c r="M881" s="1405" t="s">
        <v>407</v>
      </c>
      <c r="N881" s="1408"/>
      <c r="O881" s="1407">
        <v>126</v>
      </c>
      <c r="P881" s="1405" t="s">
        <v>695</v>
      </c>
      <c r="Q881" s="1405" t="s">
        <v>474</v>
      </c>
      <c r="R881" s="1409">
        <v>3234</v>
      </c>
      <c r="S881" s="1409">
        <v>2285</v>
      </c>
      <c r="T881" s="1409">
        <v>215</v>
      </c>
      <c r="U881" s="1407">
        <v>23395</v>
      </c>
      <c r="V881" s="1405" t="s">
        <v>696</v>
      </c>
      <c r="W881" s="1405" t="s">
        <v>805</v>
      </c>
      <c r="X881" s="1405" t="s">
        <v>806</v>
      </c>
      <c r="Y881" s="1405" t="s">
        <v>407</v>
      </c>
      <c r="Z881" s="1404">
        <v>1</v>
      </c>
      <c r="AA881" s="1404">
        <v>0</v>
      </c>
      <c r="AB881" s="1408"/>
      <c r="AC881" s="1408"/>
      <c r="AD881" s="1408"/>
      <c r="AE881" s="1408"/>
      <c r="AF881" s="1408"/>
      <c r="AG881" s="1408"/>
      <c r="AH881" s="1408"/>
      <c r="AI881" s="1406">
        <v>0</v>
      </c>
      <c r="AJ881" s="1408"/>
      <c r="AK881" s="1408"/>
      <c r="AL881" s="1408"/>
      <c r="AM881" s="1408"/>
      <c r="AN881" s="1408"/>
      <c r="AO881" s="1408"/>
      <c r="AP881" s="1408"/>
      <c r="AQ881" s="1406">
        <v>850</v>
      </c>
      <c r="AR881" s="1404" t="s">
        <v>407</v>
      </c>
      <c r="AS881" s="1406">
        <v>2.3287671232876712</v>
      </c>
      <c r="AT881" s="1406">
        <v>0.26283240568954852</v>
      </c>
      <c r="AU881" s="1406">
        <v>7.2008878271109182E-4</v>
      </c>
      <c r="AV881" s="1406">
        <v>8.7668168872587346E-4</v>
      </c>
      <c r="AW881" s="1406">
        <v>2.4018676403448586E-6</v>
      </c>
      <c r="AX881" s="1405" t="s">
        <v>407</v>
      </c>
      <c r="AY881" s="1404">
        <v>0</v>
      </c>
      <c r="AZ881" s="1405" t="s">
        <v>407</v>
      </c>
      <c r="BA881" s="1405" t="s">
        <v>407</v>
      </c>
      <c r="BB881" s="1408"/>
      <c r="BC881" s="1408"/>
      <c r="BD881" s="1404">
        <v>0</v>
      </c>
      <c r="BE881" s="1405" t="s">
        <v>407</v>
      </c>
      <c r="BF881" s="1405" t="s">
        <v>407</v>
      </c>
      <c r="BG881" s="1404">
        <v>0</v>
      </c>
      <c r="BH881" s="1405" t="s">
        <v>407</v>
      </c>
      <c r="BI881" s="1405" t="s">
        <v>407</v>
      </c>
      <c r="BJ881" s="1404">
        <v>0</v>
      </c>
      <c r="BK881" s="1404">
        <v>0</v>
      </c>
      <c r="BL881" s="1404">
        <v>0</v>
      </c>
      <c r="BM881" s="1404">
        <v>0</v>
      </c>
      <c r="BN881" s="1408"/>
      <c r="BO881" s="1404">
        <v>0</v>
      </c>
      <c r="BP881" s="1405" t="s">
        <v>407</v>
      </c>
      <c r="BQ881" s="1405" t="s">
        <v>407</v>
      </c>
      <c r="BR881" s="1404">
        <v>1</v>
      </c>
      <c r="BS881" s="1405" t="s">
        <v>808</v>
      </c>
      <c r="BT881" s="1405" t="s">
        <v>407</v>
      </c>
      <c r="BU881" s="1405" t="s">
        <v>407</v>
      </c>
      <c r="BV881" s="1405" t="s">
        <v>1006</v>
      </c>
      <c r="BW881" s="1404">
        <v>0</v>
      </c>
      <c r="BX881" s="1405" t="s">
        <v>407</v>
      </c>
      <c r="BY881" s="1405" t="s">
        <v>407</v>
      </c>
      <c r="BZ881" s="1405" t="s">
        <v>407</v>
      </c>
      <c r="CA881" s="1404">
        <v>0</v>
      </c>
      <c r="CB881" s="1405" t="s">
        <v>407</v>
      </c>
      <c r="CC881" s="1405" t="s">
        <v>677</v>
      </c>
      <c r="CD881" s="1404" t="b">
        <v>0</v>
      </c>
      <c r="CE881" s="1404" t="b">
        <v>0</v>
      </c>
      <c r="CF881" s="1404" t="b">
        <v>0</v>
      </c>
      <c r="CG881" s="1404" t="b">
        <v>0</v>
      </c>
      <c r="CH881" s="1404" t="b">
        <v>0</v>
      </c>
      <c r="CI881" s="1404" t="b">
        <v>0</v>
      </c>
      <c r="CJ881" s="1404" t="b">
        <v>1</v>
      </c>
      <c r="CK881" s="1404" t="b">
        <v>0</v>
      </c>
      <c r="CL881" s="1404" t="b">
        <v>0</v>
      </c>
      <c r="CM881" s="1405" t="s">
        <v>698</v>
      </c>
      <c r="CN881" s="1408"/>
      <c r="CO881" s="1408"/>
      <c r="CP881" s="1408"/>
      <c r="CQ881" s="1404">
        <v>1</v>
      </c>
      <c r="CR881" s="1408"/>
      <c r="CS881" s="1404">
        <v>1</v>
      </c>
      <c r="CT881" s="1405" t="s">
        <v>407</v>
      </c>
      <c r="CU881" s="1408"/>
    </row>
    <row r="882" spans="1:99" hidden="1" x14ac:dyDescent="0.2">
      <c r="A882" s="1404">
        <v>2024</v>
      </c>
      <c r="B882" s="1405" t="s">
        <v>180</v>
      </c>
      <c r="C882" s="1405" t="s">
        <v>768</v>
      </c>
      <c r="D882" s="1406">
        <v>1</v>
      </c>
      <c r="E882" s="1406">
        <v>0</v>
      </c>
      <c r="F882" s="1405" t="s">
        <v>239</v>
      </c>
      <c r="G882" s="1407" t="s">
        <v>832</v>
      </c>
      <c r="H882" s="1405" t="s">
        <v>407</v>
      </c>
      <c r="I882" s="1405" t="s">
        <v>694</v>
      </c>
      <c r="J882" s="1405" t="s">
        <v>307</v>
      </c>
      <c r="K882" s="1405" t="s">
        <v>769</v>
      </c>
      <c r="L882" s="1405" t="s">
        <v>407</v>
      </c>
      <c r="M882" s="1405" t="s">
        <v>407</v>
      </c>
      <c r="N882" s="1408"/>
      <c r="O882" s="1407">
        <v>126</v>
      </c>
      <c r="P882" s="1405" t="s">
        <v>695</v>
      </c>
      <c r="Q882" s="1405" t="s">
        <v>475</v>
      </c>
      <c r="R882" s="1409">
        <v>5480</v>
      </c>
      <c r="S882" s="1409">
        <v>2545</v>
      </c>
      <c r="T882" s="1409">
        <v>310</v>
      </c>
      <c r="U882" s="1407">
        <v>19191</v>
      </c>
      <c r="V882" s="1405" t="s">
        <v>696</v>
      </c>
      <c r="W882" s="1405" t="s">
        <v>833</v>
      </c>
      <c r="X882" s="1405" t="s">
        <v>834</v>
      </c>
      <c r="Y882" s="1405" t="s">
        <v>407</v>
      </c>
      <c r="Z882" s="1404">
        <v>1</v>
      </c>
      <c r="AA882" s="1404">
        <v>0</v>
      </c>
      <c r="AB882" s="1408"/>
      <c r="AC882" s="1408"/>
      <c r="AD882" s="1408"/>
      <c r="AE882" s="1408"/>
      <c r="AF882" s="1408"/>
      <c r="AG882" s="1408"/>
      <c r="AH882" s="1408"/>
      <c r="AI882" s="1406">
        <v>0</v>
      </c>
      <c r="AJ882" s="1408"/>
      <c r="AK882" s="1408"/>
      <c r="AL882" s="1408"/>
      <c r="AM882" s="1408"/>
      <c r="AN882" s="1408"/>
      <c r="AO882" s="1408"/>
      <c r="AP882" s="1408"/>
      <c r="AQ882" s="1406">
        <v>520</v>
      </c>
      <c r="AR882" s="1404" t="s">
        <v>407</v>
      </c>
      <c r="AS882" s="1406">
        <v>1.4246575342465753</v>
      </c>
      <c r="AT882" s="1406">
        <v>9.4890510948905105E-2</v>
      </c>
      <c r="AU882" s="1406">
        <v>2.5997400259974003E-4</v>
      </c>
      <c r="AV882" s="1406">
        <v>8.6908126411212481E-4</v>
      </c>
      <c r="AW882" s="1406">
        <v>2.381044559211301E-6</v>
      </c>
      <c r="AX882" s="1405" t="s">
        <v>407</v>
      </c>
      <c r="AY882" s="1404">
        <v>0</v>
      </c>
      <c r="AZ882" s="1405" t="s">
        <v>407</v>
      </c>
      <c r="BA882" s="1405" t="s">
        <v>407</v>
      </c>
      <c r="BB882" s="1408"/>
      <c r="BC882" s="1408"/>
      <c r="BD882" s="1404">
        <v>0</v>
      </c>
      <c r="BE882" s="1405" t="s">
        <v>407</v>
      </c>
      <c r="BF882" s="1405" t="s">
        <v>407</v>
      </c>
      <c r="BG882" s="1404">
        <v>0</v>
      </c>
      <c r="BH882" s="1405" t="s">
        <v>407</v>
      </c>
      <c r="BI882" s="1405" t="s">
        <v>407</v>
      </c>
      <c r="BJ882" s="1404">
        <v>0</v>
      </c>
      <c r="BK882" s="1404">
        <v>0</v>
      </c>
      <c r="BL882" s="1404">
        <v>0</v>
      </c>
      <c r="BM882" s="1404">
        <v>0</v>
      </c>
      <c r="BN882" s="1408"/>
      <c r="BO882" s="1404">
        <v>0</v>
      </c>
      <c r="BP882" s="1405" t="s">
        <v>407</v>
      </c>
      <c r="BQ882" s="1405" t="s">
        <v>407</v>
      </c>
      <c r="BR882" s="1404">
        <v>1</v>
      </c>
      <c r="BS882" s="1405" t="s">
        <v>808</v>
      </c>
      <c r="BT882" s="1405" t="s">
        <v>407</v>
      </c>
      <c r="BU882" s="1405" t="s">
        <v>407</v>
      </c>
      <c r="BV882" s="1405" t="s">
        <v>1006</v>
      </c>
      <c r="BW882" s="1404">
        <v>0</v>
      </c>
      <c r="BX882" s="1405" t="s">
        <v>407</v>
      </c>
      <c r="BY882" s="1405" t="s">
        <v>407</v>
      </c>
      <c r="BZ882" s="1405" t="s">
        <v>407</v>
      </c>
      <c r="CA882" s="1404">
        <v>0</v>
      </c>
      <c r="CB882" s="1405" t="s">
        <v>407</v>
      </c>
      <c r="CC882" s="1405" t="s">
        <v>677</v>
      </c>
      <c r="CD882" s="1404" t="b">
        <v>0</v>
      </c>
      <c r="CE882" s="1404" t="b">
        <v>0</v>
      </c>
      <c r="CF882" s="1404" t="b">
        <v>0</v>
      </c>
      <c r="CG882" s="1404" t="b">
        <v>0</v>
      </c>
      <c r="CH882" s="1404" t="b">
        <v>0</v>
      </c>
      <c r="CI882" s="1404" t="b">
        <v>0</v>
      </c>
      <c r="CJ882" s="1404" t="b">
        <v>1</v>
      </c>
      <c r="CK882" s="1404" t="b">
        <v>0</v>
      </c>
      <c r="CL882" s="1404" t="b">
        <v>0</v>
      </c>
      <c r="CM882" s="1405" t="s">
        <v>698</v>
      </c>
      <c r="CN882" s="1408"/>
      <c r="CO882" s="1408"/>
      <c r="CP882" s="1408"/>
      <c r="CQ882" s="1404">
        <v>1</v>
      </c>
      <c r="CR882" s="1408"/>
      <c r="CS882" s="1404">
        <v>1</v>
      </c>
      <c r="CT882" s="1405" t="s">
        <v>407</v>
      </c>
      <c r="CU882" s="1408"/>
    </row>
    <row r="883" spans="1:99" hidden="1" x14ac:dyDescent="0.2">
      <c r="A883" s="1404">
        <v>2024</v>
      </c>
      <c r="B883" s="1405" t="s">
        <v>179</v>
      </c>
      <c r="C883" s="1405" t="s">
        <v>1052</v>
      </c>
      <c r="D883" s="1406">
        <v>1</v>
      </c>
      <c r="E883" s="1406">
        <v>0</v>
      </c>
      <c r="F883" s="1405" t="s">
        <v>239</v>
      </c>
      <c r="G883" s="1407" t="s">
        <v>832</v>
      </c>
      <c r="H883" s="1405" t="s">
        <v>407</v>
      </c>
      <c r="I883" s="1405" t="s">
        <v>694</v>
      </c>
      <c r="J883" s="1405" t="s">
        <v>303</v>
      </c>
      <c r="K883" s="1405" t="s">
        <v>1053</v>
      </c>
      <c r="L883" s="1405" t="s">
        <v>407</v>
      </c>
      <c r="M883" s="1405" t="s">
        <v>407</v>
      </c>
      <c r="N883" s="1408"/>
      <c r="O883" s="1407">
        <v>126</v>
      </c>
      <c r="P883" s="1405" t="s">
        <v>695</v>
      </c>
      <c r="Q883" s="1405" t="s">
        <v>474</v>
      </c>
      <c r="R883" s="1409">
        <v>21609</v>
      </c>
      <c r="S883" s="1409">
        <v>14091</v>
      </c>
      <c r="T883" s="1409">
        <v>1877</v>
      </c>
      <c r="U883" s="1407">
        <v>19191</v>
      </c>
      <c r="V883" s="1405" t="s">
        <v>696</v>
      </c>
      <c r="W883" s="1405" t="s">
        <v>833</v>
      </c>
      <c r="X883" s="1405" t="s">
        <v>834</v>
      </c>
      <c r="Y883" s="1405" t="s">
        <v>407</v>
      </c>
      <c r="Z883" s="1404">
        <v>1</v>
      </c>
      <c r="AA883" s="1404">
        <v>0</v>
      </c>
      <c r="AB883" s="1408"/>
      <c r="AC883" s="1408"/>
      <c r="AD883" s="1408"/>
      <c r="AE883" s="1408"/>
      <c r="AF883" s="1408"/>
      <c r="AG883" s="1408"/>
      <c r="AH883" s="1408"/>
      <c r="AI883" s="1406">
        <v>0</v>
      </c>
      <c r="AJ883" s="1408"/>
      <c r="AK883" s="1408"/>
      <c r="AL883" s="1408"/>
      <c r="AM883" s="1408"/>
      <c r="AN883" s="1408"/>
      <c r="AO883" s="1408"/>
      <c r="AP883" s="1408"/>
      <c r="AQ883" s="1406">
        <v>3620</v>
      </c>
      <c r="AR883" s="1404" t="s">
        <v>407</v>
      </c>
      <c r="AS883" s="1406">
        <v>9.9178082191780828</v>
      </c>
      <c r="AT883" s="1406">
        <v>0.16752279142949697</v>
      </c>
      <c r="AU883" s="1406">
        <v>4.5896655186163554E-4</v>
      </c>
      <c r="AV883" s="1406">
        <v>3.4846122618545528E-2</v>
      </c>
      <c r="AW883" s="1406">
        <v>9.5468829091905551E-5</v>
      </c>
      <c r="AX883" s="1405" t="s">
        <v>407</v>
      </c>
      <c r="AY883" s="1404">
        <v>0</v>
      </c>
      <c r="AZ883" s="1405" t="s">
        <v>407</v>
      </c>
      <c r="BA883" s="1405" t="s">
        <v>407</v>
      </c>
      <c r="BB883" s="1408"/>
      <c r="BC883" s="1408"/>
      <c r="BD883" s="1404">
        <v>0</v>
      </c>
      <c r="BE883" s="1405" t="s">
        <v>407</v>
      </c>
      <c r="BF883" s="1405" t="s">
        <v>407</v>
      </c>
      <c r="BG883" s="1404">
        <v>0</v>
      </c>
      <c r="BH883" s="1405" t="s">
        <v>407</v>
      </c>
      <c r="BI883" s="1405" t="s">
        <v>407</v>
      </c>
      <c r="BJ883" s="1404">
        <v>0</v>
      </c>
      <c r="BK883" s="1404">
        <v>0</v>
      </c>
      <c r="BL883" s="1404">
        <v>0</v>
      </c>
      <c r="BM883" s="1404">
        <v>0</v>
      </c>
      <c r="BN883" s="1408"/>
      <c r="BO883" s="1404">
        <v>0</v>
      </c>
      <c r="BP883" s="1405" t="s">
        <v>407</v>
      </c>
      <c r="BQ883" s="1405" t="s">
        <v>407</v>
      </c>
      <c r="BR883" s="1404">
        <v>1</v>
      </c>
      <c r="BS883" s="1405" t="s">
        <v>713</v>
      </c>
      <c r="BT883" s="1405" t="s">
        <v>407</v>
      </c>
      <c r="BU883" s="1405" t="s">
        <v>407</v>
      </c>
      <c r="BV883" s="1405" t="s">
        <v>1299</v>
      </c>
      <c r="BW883" s="1404">
        <v>0</v>
      </c>
      <c r="BX883" s="1405" t="s">
        <v>407</v>
      </c>
      <c r="BY883" s="1405" t="s">
        <v>407</v>
      </c>
      <c r="BZ883" s="1405" t="s">
        <v>407</v>
      </c>
      <c r="CA883" s="1404">
        <v>0</v>
      </c>
      <c r="CB883" s="1405" t="s">
        <v>407</v>
      </c>
      <c r="CC883" s="1405" t="s">
        <v>677</v>
      </c>
      <c r="CD883" s="1404" t="b">
        <v>0</v>
      </c>
      <c r="CE883" s="1404" t="b">
        <v>0</v>
      </c>
      <c r="CF883" s="1404" t="b">
        <v>0</v>
      </c>
      <c r="CG883" s="1404" t="b">
        <v>0</v>
      </c>
      <c r="CH883" s="1404" t="b">
        <v>0</v>
      </c>
      <c r="CI883" s="1404" t="b">
        <v>0</v>
      </c>
      <c r="CJ883" s="1404" t="b">
        <v>1</v>
      </c>
      <c r="CK883" s="1404" t="b">
        <v>0</v>
      </c>
      <c r="CL883" s="1404" t="b">
        <v>0</v>
      </c>
      <c r="CM883" s="1405" t="s">
        <v>698</v>
      </c>
      <c r="CN883" s="1408"/>
      <c r="CO883" s="1408"/>
      <c r="CP883" s="1408"/>
      <c r="CQ883" s="1404">
        <v>1</v>
      </c>
      <c r="CR883" s="1408"/>
      <c r="CS883" s="1404">
        <v>1</v>
      </c>
      <c r="CT883" s="1405" t="s">
        <v>407</v>
      </c>
      <c r="CU883" s="1408"/>
    </row>
    <row r="884" spans="1:99" hidden="1" x14ac:dyDescent="0.2">
      <c r="A884" s="1404">
        <v>2024</v>
      </c>
      <c r="B884" s="1405" t="s">
        <v>182</v>
      </c>
      <c r="C884" s="1405" t="s">
        <v>1122</v>
      </c>
      <c r="D884" s="1406">
        <v>1</v>
      </c>
      <c r="E884" s="1406">
        <v>0</v>
      </c>
      <c r="F884" s="1405" t="s">
        <v>239</v>
      </c>
      <c r="G884" s="1407" t="s">
        <v>832</v>
      </c>
      <c r="H884" s="1405" t="s">
        <v>407</v>
      </c>
      <c r="I884" s="1405" t="s">
        <v>694</v>
      </c>
      <c r="J884" s="1405" t="s">
        <v>315</v>
      </c>
      <c r="K884" s="1405" t="s">
        <v>1123</v>
      </c>
      <c r="L884" s="1405" t="s">
        <v>407</v>
      </c>
      <c r="M884" s="1405" t="s">
        <v>407</v>
      </c>
      <c r="N884" s="1408"/>
      <c r="O884" s="1407">
        <v>126</v>
      </c>
      <c r="P884" s="1405" t="s">
        <v>695</v>
      </c>
      <c r="Q884" s="1405" t="s">
        <v>477</v>
      </c>
      <c r="R884" s="1409">
        <v>6926</v>
      </c>
      <c r="S884" s="1409">
        <v>3266</v>
      </c>
      <c r="T884" s="1409">
        <v>232</v>
      </c>
      <c r="U884" s="1407">
        <v>19191</v>
      </c>
      <c r="V884" s="1405" t="s">
        <v>696</v>
      </c>
      <c r="W884" s="1405" t="s">
        <v>833</v>
      </c>
      <c r="X884" s="1405" t="s">
        <v>834</v>
      </c>
      <c r="Y884" s="1405" t="s">
        <v>407</v>
      </c>
      <c r="Z884" s="1404">
        <v>1</v>
      </c>
      <c r="AA884" s="1404">
        <v>0</v>
      </c>
      <c r="AB884" s="1408"/>
      <c r="AC884" s="1408"/>
      <c r="AD884" s="1408"/>
      <c r="AE884" s="1408"/>
      <c r="AF884" s="1408"/>
      <c r="AG884" s="1408"/>
      <c r="AH884" s="1408"/>
      <c r="AI884" s="1406">
        <v>0</v>
      </c>
      <c r="AJ884" s="1408"/>
      <c r="AK884" s="1408"/>
      <c r="AL884" s="1408"/>
      <c r="AM884" s="1408"/>
      <c r="AN884" s="1408"/>
      <c r="AO884" s="1408"/>
      <c r="AP884" s="1408"/>
      <c r="AQ884" s="1406">
        <v>4160</v>
      </c>
      <c r="AR884" s="1404" t="s">
        <v>407</v>
      </c>
      <c r="AS884" s="1406">
        <v>11.397260273972602</v>
      </c>
      <c r="AT884" s="1406">
        <v>0.60063528732313021</v>
      </c>
      <c r="AU884" s="1406">
        <v>1.6455761296524116E-3</v>
      </c>
      <c r="AV884" s="1406">
        <v>1.2507339636433357E-2</v>
      </c>
      <c r="AW884" s="1406">
        <v>3.4266683935433854E-5</v>
      </c>
      <c r="AX884" s="1405" t="s">
        <v>407</v>
      </c>
      <c r="AY884" s="1404">
        <v>0</v>
      </c>
      <c r="AZ884" s="1405" t="s">
        <v>407</v>
      </c>
      <c r="BA884" s="1405" t="s">
        <v>407</v>
      </c>
      <c r="BB884" s="1408"/>
      <c r="BC884" s="1408"/>
      <c r="BD884" s="1404">
        <v>0</v>
      </c>
      <c r="BE884" s="1405" t="s">
        <v>407</v>
      </c>
      <c r="BF884" s="1405" t="s">
        <v>407</v>
      </c>
      <c r="BG884" s="1404">
        <v>0</v>
      </c>
      <c r="BH884" s="1405" t="s">
        <v>407</v>
      </c>
      <c r="BI884" s="1405" t="s">
        <v>407</v>
      </c>
      <c r="BJ884" s="1404">
        <v>0</v>
      </c>
      <c r="BK884" s="1404">
        <v>0</v>
      </c>
      <c r="BL884" s="1404">
        <v>0</v>
      </c>
      <c r="BM884" s="1404">
        <v>0</v>
      </c>
      <c r="BN884" s="1408"/>
      <c r="BO884" s="1404">
        <v>0</v>
      </c>
      <c r="BP884" s="1405" t="s">
        <v>407</v>
      </c>
      <c r="BQ884" s="1405" t="s">
        <v>407</v>
      </c>
      <c r="BR884" s="1404">
        <v>1</v>
      </c>
      <c r="BS884" s="1405" t="s">
        <v>713</v>
      </c>
      <c r="BT884" s="1405" t="s">
        <v>407</v>
      </c>
      <c r="BU884" s="1405" t="s">
        <v>407</v>
      </c>
      <c r="BV884" s="1405" t="s">
        <v>1467</v>
      </c>
      <c r="BW884" s="1404">
        <v>0</v>
      </c>
      <c r="BX884" s="1405" t="s">
        <v>407</v>
      </c>
      <c r="BY884" s="1405" t="s">
        <v>407</v>
      </c>
      <c r="BZ884" s="1405" t="s">
        <v>407</v>
      </c>
      <c r="CA884" s="1404">
        <v>0</v>
      </c>
      <c r="CB884" s="1405" t="s">
        <v>407</v>
      </c>
      <c r="CC884" s="1405" t="s">
        <v>677</v>
      </c>
      <c r="CD884" s="1404" t="b">
        <v>0</v>
      </c>
      <c r="CE884" s="1404" t="b">
        <v>0</v>
      </c>
      <c r="CF884" s="1404" t="b">
        <v>0</v>
      </c>
      <c r="CG884" s="1404" t="b">
        <v>0</v>
      </c>
      <c r="CH884" s="1404" t="b">
        <v>0</v>
      </c>
      <c r="CI884" s="1404" t="b">
        <v>0</v>
      </c>
      <c r="CJ884" s="1404" t="b">
        <v>1</v>
      </c>
      <c r="CK884" s="1404" t="b">
        <v>0</v>
      </c>
      <c r="CL884" s="1404" t="b">
        <v>0</v>
      </c>
      <c r="CM884" s="1405" t="s">
        <v>698</v>
      </c>
      <c r="CN884" s="1408"/>
      <c r="CO884" s="1408"/>
      <c r="CP884" s="1408"/>
      <c r="CQ884" s="1404">
        <v>1</v>
      </c>
      <c r="CR884" s="1408"/>
      <c r="CS884" s="1404">
        <v>1</v>
      </c>
      <c r="CT884" s="1405" t="s">
        <v>407</v>
      </c>
      <c r="CU884" s="1408"/>
    </row>
    <row r="885" spans="1:99" hidden="1" x14ac:dyDescent="0.2">
      <c r="A885" s="1404">
        <v>2024</v>
      </c>
      <c r="B885" s="1405" t="s">
        <v>187</v>
      </c>
      <c r="C885" s="1405" t="s">
        <v>1087</v>
      </c>
      <c r="D885" s="1406">
        <v>1</v>
      </c>
      <c r="E885" s="1406">
        <v>0</v>
      </c>
      <c r="F885" s="1405" t="s">
        <v>239</v>
      </c>
      <c r="G885" s="1407" t="s">
        <v>832</v>
      </c>
      <c r="H885" s="1405" t="s">
        <v>407</v>
      </c>
      <c r="I885" s="1405" t="s">
        <v>694</v>
      </c>
      <c r="J885" s="1405" t="s">
        <v>335</v>
      </c>
      <c r="K885" s="1405" t="s">
        <v>1088</v>
      </c>
      <c r="L885" s="1405" t="s">
        <v>407</v>
      </c>
      <c r="M885" s="1405" t="s">
        <v>407</v>
      </c>
      <c r="N885" s="1408"/>
      <c r="O885" s="1407">
        <v>126</v>
      </c>
      <c r="P885" s="1405" t="s">
        <v>695</v>
      </c>
      <c r="Q885" s="1405" t="s">
        <v>481</v>
      </c>
      <c r="R885" s="1409">
        <v>817</v>
      </c>
      <c r="S885" s="1409">
        <v>364</v>
      </c>
      <c r="T885" s="1409">
        <v>47</v>
      </c>
      <c r="U885" s="1407">
        <v>19191</v>
      </c>
      <c r="V885" s="1405" t="s">
        <v>696</v>
      </c>
      <c r="W885" s="1405" t="s">
        <v>833</v>
      </c>
      <c r="X885" s="1405" t="s">
        <v>834</v>
      </c>
      <c r="Y885" s="1405" t="s">
        <v>407</v>
      </c>
      <c r="Z885" s="1404">
        <v>1</v>
      </c>
      <c r="AA885" s="1404">
        <v>0</v>
      </c>
      <c r="AB885" s="1408"/>
      <c r="AC885" s="1408"/>
      <c r="AD885" s="1408"/>
      <c r="AE885" s="1408"/>
      <c r="AF885" s="1408"/>
      <c r="AG885" s="1408"/>
      <c r="AH885" s="1406">
        <v>0</v>
      </c>
      <c r="AI885" s="1406">
        <v>0</v>
      </c>
      <c r="AJ885" s="1408"/>
      <c r="AK885" s="1408"/>
      <c r="AL885" s="1408"/>
      <c r="AM885" s="1408"/>
      <c r="AN885" s="1408"/>
      <c r="AO885" s="1408"/>
      <c r="AP885" s="1406">
        <v>0</v>
      </c>
      <c r="AQ885" s="1406">
        <v>400</v>
      </c>
      <c r="AR885" s="1404" t="s">
        <v>407</v>
      </c>
      <c r="AS885" s="1406">
        <v>1.095890410958904</v>
      </c>
      <c r="AT885" s="1406">
        <v>0.48959608323133413</v>
      </c>
      <c r="AU885" s="1406">
        <v>1.3413591321406414E-3</v>
      </c>
      <c r="AV885" s="1406">
        <v>7.3789574271051247E-4</v>
      </c>
      <c r="AW885" s="1406">
        <v>2.0216321718096231E-6</v>
      </c>
      <c r="AX885" s="1405" t="s">
        <v>407</v>
      </c>
      <c r="AY885" s="1404">
        <v>0</v>
      </c>
      <c r="AZ885" s="1405" t="s">
        <v>407</v>
      </c>
      <c r="BA885" s="1405" t="s">
        <v>407</v>
      </c>
      <c r="BB885" s="1408"/>
      <c r="BC885" s="1408"/>
      <c r="BD885" s="1404">
        <v>0</v>
      </c>
      <c r="BE885" s="1405" t="s">
        <v>407</v>
      </c>
      <c r="BF885" s="1405" t="s">
        <v>407</v>
      </c>
      <c r="BG885" s="1404">
        <v>0</v>
      </c>
      <c r="BH885" s="1405" t="s">
        <v>407</v>
      </c>
      <c r="BI885" s="1405" t="s">
        <v>407</v>
      </c>
      <c r="BJ885" s="1404">
        <v>1</v>
      </c>
      <c r="BK885" s="1404">
        <v>0</v>
      </c>
      <c r="BL885" s="1404">
        <v>0</v>
      </c>
      <c r="BM885" s="1404">
        <v>0</v>
      </c>
      <c r="BN885" s="1408"/>
      <c r="BO885" s="1404">
        <v>0</v>
      </c>
      <c r="BP885" s="1405" t="s">
        <v>407</v>
      </c>
      <c r="BQ885" s="1405" t="s">
        <v>407</v>
      </c>
      <c r="BR885" s="1404">
        <v>0</v>
      </c>
      <c r="BS885" s="1405" t="s">
        <v>407</v>
      </c>
      <c r="BT885" s="1405" t="s">
        <v>407</v>
      </c>
      <c r="BU885" s="1405" t="s">
        <v>407</v>
      </c>
      <c r="BV885" s="1405" t="s">
        <v>407</v>
      </c>
      <c r="BW885" s="1404">
        <v>0</v>
      </c>
      <c r="BX885" s="1405" t="s">
        <v>407</v>
      </c>
      <c r="BY885" s="1405" t="s">
        <v>407</v>
      </c>
      <c r="BZ885" s="1405" t="s">
        <v>407</v>
      </c>
      <c r="CA885" s="1404">
        <v>0</v>
      </c>
      <c r="CB885" s="1405" t="s">
        <v>407</v>
      </c>
      <c r="CC885" s="1405" t="s">
        <v>677</v>
      </c>
      <c r="CD885" s="1404" t="b">
        <v>0</v>
      </c>
      <c r="CE885" s="1404" t="b">
        <v>0</v>
      </c>
      <c r="CF885" s="1404" t="b">
        <v>0</v>
      </c>
      <c r="CG885" s="1404" t="b">
        <v>0</v>
      </c>
      <c r="CH885" s="1404" t="b">
        <v>0</v>
      </c>
      <c r="CI885" s="1404" t="b">
        <v>0</v>
      </c>
      <c r="CJ885" s="1404" t="b">
        <v>1</v>
      </c>
      <c r="CK885" s="1404" t="b">
        <v>0</v>
      </c>
      <c r="CL885" s="1404" t="b">
        <v>0</v>
      </c>
      <c r="CM885" s="1405" t="s">
        <v>698</v>
      </c>
      <c r="CN885" s="1408"/>
      <c r="CO885" s="1408"/>
      <c r="CP885" s="1408"/>
      <c r="CQ885" s="1404">
        <v>1</v>
      </c>
      <c r="CR885" s="1408"/>
      <c r="CS885" s="1404">
        <v>1</v>
      </c>
      <c r="CT885" s="1405" t="s">
        <v>407</v>
      </c>
      <c r="CU885" s="1408"/>
    </row>
    <row r="886" spans="1:99" hidden="1" x14ac:dyDescent="0.2">
      <c r="A886" s="1404">
        <v>2024</v>
      </c>
      <c r="B886" s="1405" t="s">
        <v>179</v>
      </c>
      <c r="C886" s="1405" t="s">
        <v>1081</v>
      </c>
      <c r="D886" s="1406">
        <v>1</v>
      </c>
      <c r="E886" s="1406">
        <v>0</v>
      </c>
      <c r="F886" s="1405" t="s">
        <v>239</v>
      </c>
      <c r="G886" s="1407" t="s">
        <v>832</v>
      </c>
      <c r="H886" s="1405" t="s">
        <v>407</v>
      </c>
      <c r="I886" s="1405" t="s">
        <v>694</v>
      </c>
      <c r="J886" s="1405" t="s">
        <v>303</v>
      </c>
      <c r="K886" s="1405" t="s">
        <v>964</v>
      </c>
      <c r="L886" s="1405" t="s">
        <v>407</v>
      </c>
      <c r="M886" s="1405" t="s">
        <v>407</v>
      </c>
      <c r="N886" s="1408"/>
      <c r="O886" s="1407">
        <v>126</v>
      </c>
      <c r="P886" s="1405" t="s">
        <v>695</v>
      </c>
      <c r="Q886" s="1405" t="s">
        <v>474</v>
      </c>
      <c r="R886" s="1409">
        <v>13931</v>
      </c>
      <c r="S886" s="1409">
        <v>5882</v>
      </c>
      <c r="T886" s="1409">
        <v>1051</v>
      </c>
      <c r="U886" s="1407">
        <v>19191</v>
      </c>
      <c r="V886" s="1405" t="s">
        <v>696</v>
      </c>
      <c r="W886" s="1405" t="s">
        <v>833</v>
      </c>
      <c r="X886" s="1405" t="s">
        <v>834</v>
      </c>
      <c r="Y886" s="1405" t="s">
        <v>407</v>
      </c>
      <c r="Z886" s="1404">
        <v>1</v>
      </c>
      <c r="AA886" s="1404">
        <v>0</v>
      </c>
      <c r="AB886" s="1408"/>
      <c r="AC886" s="1408"/>
      <c r="AD886" s="1408"/>
      <c r="AE886" s="1408"/>
      <c r="AF886" s="1408"/>
      <c r="AG886" s="1408"/>
      <c r="AH886" s="1408"/>
      <c r="AI886" s="1406">
        <v>0</v>
      </c>
      <c r="AJ886" s="1408"/>
      <c r="AK886" s="1408"/>
      <c r="AL886" s="1408"/>
      <c r="AM886" s="1408"/>
      <c r="AN886" s="1408"/>
      <c r="AO886" s="1408"/>
      <c r="AP886" s="1408"/>
      <c r="AQ886" s="1406">
        <v>35980</v>
      </c>
      <c r="AR886" s="1404" t="s">
        <v>407</v>
      </c>
      <c r="AS886" s="1406">
        <v>98.575342465753423</v>
      </c>
      <c r="AT886" s="1406">
        <v>2.5827291651712008</v>
      </c>
      <c r="AU886" s="1406">
        <v>7.0759703155375362E-3</v>
      </c>
      <c r="AV886" s="1406">
        <v>3.4846122618545528E-2</v>
      </c>
      <c r="AW886" s="1406">
        <v>9.5468829091905551E-5</v>
      </c>
      <c r="AX886" s="1405" t="s">
        <v>407</v>
      </c>
      <c r="AY886" s="1404">
        <v>0</v>
      </c>
      <c r="AZ886" s="1405" t="s">
        <v>407</v>
      </c>
      <c r="BA886" s="1405" t="s">
        <v>407</v>
      </c>
      <c r="BB886" s="1408"/>
      <c r="BC886" s="1408"/>
      <c r="BD886" s="1404">
        <v>0</v>
      </c>
      <c r="BE886" s="1405" t="s">
        <v>407</v>
      </c>
      <c r="BF886" s="1405" t="s">
        <v>407</v>
      </c>
      <c r="BG886" s="1404">
        <v>0</v>
      </c>
      <c r="BH886" s="1405" t="s">
        <v>407</v>
      </c>
      <c r="BI886" s="1405" t="s">
        <v>407</v>
      </c>
      <c r="BJ886" s="1404">
        <v>0</v>
      </c>
      <c r="BK886" s="1404">
        <v>0</v>
      </c>
      <c r="BL886" s="1404">
        <v>0</v>
      </c>
      <c r="BM886" s="1404">
        <v>0</v>
      </c>
      <c r="BN886" s="1408"/>
      <c r="BO886" s="1404">
        <v>0</v>
      </c>
      <c r="BP886" s="1405" t="s">
        <v>407</v>
      </c>
      <c r="BQ886" s="1405" t="s">
        <v>407</v>
      </c>
      <c r="BR886" s="1404">
        <v>1</v>
      </c>
      <c r="BS886" s="1405" t="s">
        <v>713</v>
      </c>
      <c r="BT886" s="1405" t="s">
        <v>407</v>
      </c>
      <c r="BU886" s="1405" t="s">
        <v>407</v>
      </c>
      <c r="BV886" s="1405" t="s">
        <v>1072</v>
      </c>
      <c r="BW886" s="1404">
        <v>0</v>
      </c>
      <c r="BX886" s="1405" t="s">
        <v>407</v>
      </c>
      <c r="BY886" s="1405" t="s">
        <v>407</v>
      </c>
      <c r="BZ886" s="1405" t="s">
        <v>407</v>
      </c>
      <c r="CA886" s="1404">
        <v>0</v>
      </c>
      <c r="CB886" s="1405" t="s">
        <v>407</v>
      </c>
      <c r="CC886" s="1405" t="s">
        <v>677</v>
      </c>
      <c r="CD886" s="1404" t="b">
        <v>0</v>
      </c>
      <c r="CE886" s="1404" t="b">
        <v>0</v>
      </c>
      <c r="CF886" s="1404" t="b">
        <v>0</v>
      </c>
      <c r="CG886" s="1404" t="b">
        <v>0</v>
      </c>
      <c r="CH886" s="1404" t="b">
        <v>0</v>
      </c>
      <c r="CI886" s="1404" t="b">
        <v>0</v>
      </c>
      <c r="CJ886" s="1404" t="b">
        <v>1</v>
      </c>
      <c r="CK886" s="1404" t="b">
        <v>0</v>
      </c>
      <c r="CL886" s="1404" t="b">
        <v>0</v>
      </c>
      <c r="CM886" s="1405" t="s">
        <v>698</v>
      </c>
      <c r="CN886" s="1408"/>
      <c r="CO886" s="1408"/>
      <c r="CP886" s="1408"/>
      <c r="CQ886" s="1404">
        <v>1</v>
      </c>
      <c r="CR886" s="1408"/>
      <c r="CS886" s="1404">
        <v>1</v>
      </c>
      <c r="CT886" s="1405" t="s">
        <v>407</v>
      </c>
      <c r="CU886" s="1408"/>
    </row>
    <row r="887" spans="1:99" hidden="1" x14ac:dyDescent="0.2">
      <c r="A887" s="1404">
        <v>2024</v>
      </c>
      <c r="B887" s="1405" t="s">
        <v>179</v>
      </c>
      <c r="C887" s="1405" t="s">
        <v>1266</v>
      </c>
      <c r="D887" s="1406">
        <v>1</v>
      </c>
      <c r="E887" s="1406">
        <v>0</v>
      </c>
      <c r="F887" s="1405" t="s">
        <v>239</v>
      </c>
      <c r="G887" s="1407" t="s">
        <v>832</v>
      </c>
      <c r="H887" s="1405" t="s">
        <v>407</v>
      </c>
      <c r="I887" s="1405" t="s">
        <v>694</v>
      </c>
      <c r="J887" s="1405" t="s">
        <v>303</v>
      </c>
      <c r="K887" s="1405" t="s">
        <v>1267</v>
      </c>
      <c r="L887" s="1405" t="s">
        <v>407</v>
      </c>
      <c r="M887" s="1405" t="s">
        <v>407</v>
      </c>
      <c r="N887" s="1408"/>
      <c r="O887" s="1407">
        <v>126</v>
      </c>
      <c r="P887" s="1405" t="s">
        <v>695</v>
      </c>
      <c r="Q887" s="1405" t="s">
        <v>474</v>
      </c>
      <c r="R887" s="1409">
        <v>13231</v>
      </c>
      <c r="S887" s="1409">
        <v>6171</v>
      </c>
      <c r="T887" s="1409">
        <v>1122</v>
      </c>
      <c r="U887" s="1407">
        <v>19191</v>
      </c>
      <c r="V887" s="1405" t="s">
        <v>696</v>
      </c>
      <c r="W887" s="1405" t="s">
        <v>833</v>
      </c>
      <c r="X887" s="1405" t="s">
        <v>834</v>
      </c>
      <c r="Y887" s="1405" t="s">
        <v>407</v>
      </c>
      <c r="Z887" s="1404">
        <v>1</v>
      </c>
      <c r="AA887" s="1404">
        <v>0</v>
      </c>
      <c r="AB887" s="1408"/>
      <c r="AC887" s="1408"/>
      <c r="AD887" s="1408"/>
      <c r="AE887" s="1408"/>
      <c r="AF887" s="1408"/>
      <c r="AG887" s="1408"/>
      <c r="AH887" s="1408"/>
      <c r="AI887" s="1406">
        <v>0</v>
      </c>
      <c r="AJ887" s="1408"/>
      <c r="AK887" s="1408"/>
      <c r="AL887" s="1408"/>
      <c r="AM887" s="1408"/>
      <c r="AN887" s="1408"/>
      <c r="AO887" s="1408"/>
      <c r="AP887" s="1408"/>
      <c r="AQ887" s="1406">
        <v>3780</v>
      </c>
      <c r="AR887" s="1404" t="s">
        <v>407</v>
      </c>
      <c r="AS887" s="1406">
        <v>10.356164383561644</v>
      </c>
      <c r="AT887" s="1406">
        <v>0.28569269140654524</v>
      </c>
      <c r="AU887" s="1406">
        <v>7.8271970248368556E-4</v>
      </c>
      <c r="AV887" s="1406">
        <v>3.4846122618545528E-2</v>
      </c>
      <c r="AW887" s="1406">
        <v>9.5468829091905551E-5</v>
      </c>
      <c r="AX887" s="1405" t="s">
        <v>407</v>
      </c>
      <c r="AY887" s="1404">
        <v>0</v>
      </c>
      <c r="AZ887" s="1405" t="s">
        <v>407</v>
      </c>
      <c r="BA887" s="1405" t="s">
        <v>407</v>
      </c>
      <c r="BB887" s="1408"/>
      <c r="BC887" s="1408"/>
      <c r="BD887" s="1404">
        <v>0</v>
      </c>
      <c r="BE887" s="1405" t="s">
        <v>407</v>
      </c>
      <c r="BF887" s="1405" t="s">
        <v>407</v>
      </c>
      <c r="BG887" s="1404">
        <v>0</v>
      </c>
      <c r="BH887" s="1405" t="s">
        <v>407</v>
      </c>
      <c r="BI887" s="1405" t="s">
        <v>407</v>
      </c>
      <c r="BJ887" s="1404">
        <v>0</v>
      </c>
      <c r="BK887" s="1404">
        <v>0</v>
      </c>
      <c r="BL887" s="1404">
        <v>0</v>
      </c>
      <c r="BM887" s="1404">
        <v>0</v>
      </c>
      <c r="BN887" s="1408"/>
      <c r="BO887" s="1404">
        <v>0</v>
      </c>
      <c r="BP887" s="1405" t="s">
        <v>407</v>
      </c>
      <c r="BQ887" s="1405" t="s">
        <v>407</v>
      </c>
      <c r="BR887" s="1404">
        <v>1</v>
      </c>
      <c r="BS887" s="1405" t="s">
        <v>808</v>
      </c>
      <c r="BT887" s="1405" t="s">
        <v>407</v>
      </c>
      <c r="BU887" s="1405" t="s">
        <v>407</v>
      </c>
      <c r="BV887" s="1405" t="s">
        <v>1299</v>
      </c>
      <c r="BW887" s="1404">
        <v>0</v>
      </c>
      <c r="BX887" s="1405" t="s">
        <v>407</v>
      </c>
      <c r="BY887" s="1405" t="s">
        <v>407</v>
      </c>
      <c r="BZ887" s="1405" t="s">
        <v>407</v>
      </c>
      <c r="CA887" s="1404">
        <v>0</v>
      </c>
      <c r="CB887" s="1405" t="s">
        <v>407</v>
      </c>
      <c r="CC887" s="1405" t="s">
        <v>677</v>
      </c>
      <c r="CD887" s="1404" t="b">
        <v>0</v>
      </c>
      <c r="CE887" s="1404" t="b">
        <v>0</v>
      </c>
      <c r="CF887" s="1404" t="b">
        <v>0</v>
      </c>
      <c r="CG887" s="1404" t="b">
        <v>0</v>
      </c>
      <c r="CH887" s="1404" t="b">
        <v>0</v>
      </c>
      <c r="CI887" s="1404" t="b">
        <v>0</v>
      </c>
      <c r="CJ887" s="1404" t="b">
        <v>1</v>
      </c>
      <c r="CK887" s="1404" t="b">
        <v>0</v>
      </c>
      <c r="CL887" s="1404" t="b">
        <v>0</v>
      </c>
      <c r="CM887" s="1405" t="s">
        <v>698</v>
      </c>
      <c r="CN887" s="1408"/>
      <c r="CO887" s="1408"/>
      <c r="CP887" s="1408"/>
      <c r="CQ887" s="1404">
        <v>1</v>
      </c>
      <c r="CR887" s="1408"/>
      <c r="CS887" s="1404">
        <v>1</v>
      </c>
      <c r="CT887" s="1405" t="s">
        <v>407</v>
      </c>
      <c r="CU887" s="1408"/>
    </row>
    <row r="888" spans="1:99" hidden="1" x14ac:dyDescent="0.2">
      <c r="A888" s="1404">
        <v>2024</v>
      </c>
      <c r="B888" s="1405" t="s">
        <v>179</v>
      </c>
      <c r="C888" s="1405" t="s">
        <v>1068</v>
      </c>
      <c r="D888" s="1406">
        <v>1</v>
      </c>
      <c r="E888" s="1406">
        <v>0</v>
      </c>
      <c r="F888" s="1405" t="s">
        <v>239</v>
      </c>
      <c r="G888" s="1407" t="s">
        <v>832</v>
      </c>
      <c r="H888" s="1405" t="s">
        <v>407</v>
      </c>
      <c r="I888" s="1405" t="s">
        <v>694</v>
      </c>
      <c r="J888" s="1405" t="s">
        <v>303</v>
      </c>
      <c r="K888" s="1405" t="s">
        <v>953</v>
      </c>
      <c r="L888" s="1405" t="s">
        <v>407</v>
      </c>
      <c r="M888" s="1405" t="s">
        <v>407</v>
      </c>
      <c r="N888" s="1408"/>
      <c r="O888" s="1407">
        <v>126</v>
      </c>
      <c r="P888" s="1405" t="s">
        <v>695</v>
      </c>
      <c r="Q888" s="1405" t="s">
        <v>474</v>
      </c>
      <c r="R888" s="1409">
        <v>3442</v>
      </c>
      <c r="S888" s="1409">
        <v>1370</v>
      </c>
      <c r="T888" s="1409">
        <v>85</v>
      </c>
      <c r="U888" s="1407">
        <v>19191</v>
      </c>
      <c r="V888" s="1405" t="s">
        <v>696</v>
      </c>
      <c r="W888" s="1405" t="s">
        <v>833</v>
      </c>
      <c r="X888" s="1405" t="s">
        <v>834</v>
      </c>
      <c r="Y888" s="1405" t="s">
        <v>407</v>
      </c>
      <c r="Z888" s="1404">
        <v>1</v>
      </c>
      <c r="AA888" s="1404">
        <v>0</v>
      </c>
      <c r="AB888" s="1408"/>
      <c r="AC888" s="1408"/>
      <c r="AD888" s="1408"/>
      <c r="AE888" s="1408"/>
      <c r="AF888" s="1408"/>
      <c r="AG888" s="1406">
        <v>0</v>
      </c>
      <c r="AH888" s="1408"/>
      <c r="AI888" s="1406">
        <v>0</v>
      </c>
      <c r="AJ888" s="1408"/>
      <c r="AK888" s="1408"/>
      <c r="AL888" s="1408"/>
      <c r="AM888" s="1408"/>
      <c r="AN888" s="1408"/>
      <c r="AO888" s="1406">
        <v>740</v>
      </c>
      <c r="AP888" s="1408"/>
      <c r="AQ888" s="1406">
        <v>740</v>
      </c>
      <c r="AR888" s="1404" t="s">
        <v>407</v>
      </c>
      <c r="AS888" s="1406">
        <v>2.0273972602739727</v>
      </c>
      <c r="AT888" s="1406">
        <v>0.21499128413712956</v>
      </c>
      <c r="AU888" s="1406">
        <v>5.8901721681405364E-4</v>
      </c>
      <c r="AV888" s="1406">
        <v>3.4846122618545528E-2</v>
      </c>
      <c r="AW888" s="1406">
        <v>9.5468829091905551E-5</v>
      </c>
      <c r="AX888" s="1405" t="s">
        <v>407</v>
      </c>
      <c r="AY888" s="1404">
        <v>1</v>
      </c>
      <c r="AZ888" s="1405" t="s">
        <v>751</v>
      </c>
      <c r="BA888" s="1405" t="s">
        <v>407</v>
      </c>
      <c r="BB888" s="1408"/>
      <c r="BC888" s="1408"/>
      <c r="BD888" s="1404">
        <v>0</v>
      </c>
      <c r="BE888" s="1405" t="s">
        <v>407</v>
      </c>
      <c r="BF888" s="1405" t="s">
        <v>407</v>
      </c>
      <c r="BG888" s="1404">
        <v>0</v>
      </c>
      <c r="BH888" s="1405" t="s">
        <v>407</v>
      </c>
      <c r="BI888" s="1405" t="s">
        <v>407</v>
      </c>
      <c r="BJ888" s="1404">
        <v>0</v>
      </c>
      <c r="BK888" s="1404">
        <v>0</v>
      </c>
      <c r="BL888" s="1404">
        <v>0</v>
      </c>
      <c r="BM888" s="1404">
        <v>0</v>
      </c>
      <c r="BN888" s="1408"/>
      <c r="BO888" s="1404">
        <v>0</v>
      </c>
      <c r="BP888" s="1405" t="s">
        <v>407</v>
      </c>
      <c r="BQ888" s="1405" t="s">
        <v>407</v>
      </c>
      <c r="BR888" s="1404">
        <v>0</v>
      </c>
      <c r="BS888" s="1405" t="s">
        <v>407</v>
      </c>
      <c r="BT888" s="1405" t="s">
        <v>407</v>
      </c>
      <c r="BU888" s="1405" t="s">
        <v>407</v>
      </c>
      <c r="BV888" s="1405" t="s">
        <v>1170</v>
      </c>
      <c r="BW888" s="1404">
        <v>0</v>
      </c>
      <c r="BX888" s="1405" t="s">
        <v>407</v>
      </c>
      <c r="BY888" s="1405" t="s">
        <v>407</v>
      </c>
      <c r="BZ888" s="1405" t="s">
        <v>407</v>
      </c>
      <c r="CA888" s="1404">
        <v>0</v>
      </c>
      <c r="CB888" s="1405" t="s">
        <v>407</v>
      </c>
      <c r="CC888" s="1405" t="s">
        <v>677</v>
      </c>
      <c r="CD888" s="1404" t="b">
        <v>0</v>
      </c>
      <c r="CE888" s="1404" t="b">
        <v>0</v>
      </c>
      <c r="CF888" s="1404" t="b">
        <v>0</v>
      </c>
      <c r="CG888" s="1404" t="b">
        <v>0</v>
      </c>
      <c r="CH888" s="1404" t="b">
        <v>0</v>
      </c>
      <c r="CI888" s="1404" t="b">
        <v>0</v>
      </c>
      <c r="CJ888" s="1404" t="b">
        <v>1</v>
      </c>
      <c r="CK888" s="1404" t="b">
        <v>0</v>
      </c>
      <c r="CL888" s="1404" t="b">
        <v>0</v>
      </c>
      <c r="CM888" s="1405" t="s">
        <v>750</v>
      </c>
      <c r="CN888" s="1408"/>
      <c r="CO888" s="1408"/>
      <c r="CP888" s="1408"/>
      <c r="CQ888" s="1404">
        <v>1</v>
      </c>
      <c r="CR888" s="1408"/>
      <c r="CS888" s="1404">
        <v>1</v>
      </c>
      <c r="CT888" s="1405" t="s">
        <v>407</v>
      </c>
      <c r="CU888" s="1408"/>
    </row>
    <row r="889" spans="1:99" hidden="1" x14ac:dyDescent="0.2">
      <c r="A889" s="1404">
        <v>2024</v>
      </c>
      <c r="B889" s="1405" t="s">
        <v>182</v>
      </c>
      <c r="C889" s="1405" t="s">
        <v>1118</v>
      </c>
      <c r="D889" s="1406">
        <v>1</v>
      </c>
      <c r="E889" s="1406">
        <v>0</v>
      </c>
      <c r="F889" s="1405" t="s">
        <v>239</v>
      </c>
      <c r="G889" s="1407" t="s">
        <v>832</v>
      </c>
      <c r="H889" s="1405" t="s">
        <v>407</v>
      </c>
      <c r="I889" s="1405" t="s">
        <v>694</v>
      </c>
      <c r="J889" s="1405" t="s">
        <v>315</v>
      </c>
      <c r="K889" s="1405" t="s">
        <v>1030</v>
      </c>
      <c r="L889" s="1405" t="s">
        <v>407</v>
      </c>
      <c r="M889" s="1405" t="s">
        <v>407</v>
      </c>
      <c r="N889" s="1408"/>
      <c r="O889" s="1407">
        <v>126</v>
      </c>
      <c r="P889" s="1405" t="s">
        <v>695</v>
      </c>
      <c r="Q889" s="1405" t="s">
        <v>477</v>
      </c>
      <c r="R889" s="1409">
        <v>1778</v>
      </c>
      <c r="S889" s="1409">
        <v>766</v>
      </c>
      <c r="T889" s="1409">
        <v>52</v>
      </c>
      <c r="U889" s="1407">
        <v>19191</v>
      </c>
      <c r="V889" s="1405" t="s">
        <v>696</v>
      </c>
      <c r="W889" s="1405" t="s">
        <v>833</v>
      </c>
      <c r="X889" s="1405" t="s">
        <v>834</v>
      </c>
      <c r="Y889" s="1405" t="s">
        <v>407</v>
      </c>
      <c r="Z889" s="1404">
        <v>1</v>
      </c>
      <c r="AA889" s="1404">
        <v>0</v>
      </c>
      <c r="AB889" s="1408"/>
      <c r="AC889" s="1408"/>
      <c r="AD889" s="1408"/>
      <c r="AE889" s="1408"/>
      <c r="AF889" s="1408"/>
      <c r="AG889" s="1408"/>
      <c r="AH889" s="1408"/>
      <c r="AI889" s="1406">
        <v>15</v>
      </c>
      <c r="AJ889" s="1408"/>
      <c r="AK889" s="1408"/>
      <c r="AL889" s="1408"/>
      <c r="AM889" s="1408"/>
      <c r="AN889" s="1408"/>
      <c r="AO889" s="1408"/>
      <c r="AP889" s="1408"/>
      <c r="AQ889" s="1406">
        <v>15</v>
      </c>
      <c r="AR889" s="1404" t="s">
        <v>407</v>
      </c>
      <c r="AS889" s="1406">
        <v>4.1095890410958902E-2</v>
      </c>
      <c r="AT889" s="1406">
        <v>8.4364454443194604E-3</v>
      </c>
      <c r="AU889" s="1406">
        <v>2.3113549162519069E-5</v>
      </c>
      <c r="AV889" s="1406">
        <v>1.2507339636433357E-2</v>
      </c>
      <c r="AW889" s="1406">
        <v>3.4266683935433854E-5</v>
      </c>
      <c r="AX889" s="1405" t="s">
        <v>407</v>
      </c>
      <c r="AY889" s="1404">
        <v>0</v>
      </c>
      <c r="AZ889" s="1405" t="s">
        <v>407</v>
      </c>
      <c r="BA889" s="1405" t="s">
        <v>407</v>
      </c>
      <c r="BB889" s="1408"/>
      <c r="BC889" s="1408"/>
      <c r="BD889" s="1404">
        <v>0</v>
      </c>
      <c r="BE889" s="1405" t="s">
        <v>407</v>
      </c>
      <c r="BF889" s="1405" t="s">
        <v>407</v>
      </c>
      <c r="BG889" s="1404">
        <v>0</v>
      </c>
      <c r="BH889" s="1405" t="s">
        <v>407</v>
      </c>
      <c r="BI889" s="1405" t="s">
        <v>407</v>
      </c>
      <c r="BJ889" s="1404">
        <v>0</v>
      </c>
      <c r="BK889" s="1404">
        <v>0</v>
      </c>
      <c r="BL889" s="1404">
        <v>0</v>
      </c>
      <c r="BM889" s="1404">
        <v>0</v>
      </c>
      <c r="BN889" s="1408"/>
      <c r="BO889" s="1404">
        <v>0</v>
      </c>
      <c r="BP889" s="1405" t="s">
        <v>407</v>
      </c>
      <c r="BQ889" s="1405" t="s">
        <v>407</v>
      </c>
      <c r="BR889" s="1404">
        <v>1</v>
      </c>
      <c r="BS889" s="1405" t="s">
        <v>801</v>
      </c>
      <c r="BT889" s="1405" t="s">
        <v>407</v>
      </c>
      <c r="BU889" s="1405" t="s">
        <v>407</v>
      </c>
      <c r="BV889" s="1405" t="s">
        <v>1119</v>
      </c>
      <c r="BW889" s="1404">
        <v>0</v>
      </c>
      <c r="BX889" s="1405" t="s">
        <v>407</v>
      </c>
      <c r="BY889" s="1405" t="s">
        <v>407</v>
      </c>
      <c r="BZ889" s="1405" t="s">
        <v>407</v>
      </c>
      <c r="CA889" s="1404">
        <v>0</v>
      </c>
      <c r="CB889" s="1405" t="s">
        <v>407</v>
      </c>
      <c r="CC889" s="1405" t="s">
        <v>677</v>
      </c>
      <c r="CD889" s="1404" t="b">
        <v>0</v>
      </c>
      <c r="CE889" s="1404" t="b">
        <v>0</v>
      </c>
      <c r="CF889" s="1404" t="b">
        <v>0</v>
      </c>
      <c r="CG889" s="1404" t="b">
        <v>0</v>
      </c>
      <c r="CH889" s="1404" t="b">
        <v>0</v>
      </c>
      <c r="CI889" s="1404" t="b">
        <v>0</v>
      </c>
      <c r="CJ889" s="1404" t="b">
        <v>1</v>
      </c>
      <c r="CK889" s="1404" t="b">
        <v>0</v>
      </c>
      <c r="CL889" s="1404" t="b">
        <v>0</v>
      </c>
      <c r="CM889" s="1405" t="s">
        <v>698</v>
      </c>
      <c r="CN889" s="1408"/>
      <c r="CO889" s="1408"/>
      <c r="CP889" s="1408"/>
      <c r="CQ889" s="1404">
        <v>0</v>
      </c>
      <c r="CR889" s="1408"/>
      <c r="CS889" s="1404">
        <v>0</v>
      </c>
      <c r="CT889" s="1405" t="s">
        <v>407</v>
      </c>
      <c r="CU889" s="1408"/>
    </row>
    <row r="890" spans="1:99" hidden="1" x14ac:dyDescent="0.2">
      <c r="A890" s="1404">
        <v>2024</v>
      </c>
      <c r="B890" s="1405" t="s">
        <v>189</v>
      </c>
      <c r="C890" s="1405" t="s">
        <v>740</v>
      </c>
      <c r="D890" s="1406">
        <v>1</v>
      </c>
      <c r="E890" s="1406">
        <v>0</v>
      </c>
      <c r="F890" s="1405" t="s">
        <v>250</v>
      </c>
      <c r="G890" s="1407" t="s">
        <v>742</v>
      </c>
      <c r="H890" s="1405" t="s">
        <v>407</v>
      </c>
      <c r="I890" s="1405" t="s">
        <v>694</v>
      </c>
      <c r="J890" s="1405" t="s">
        <v>342</v>
      </c>
      <c r="K890" s="1405" t="s">
        <v>741</v>
      </c>
      <c r="L890" s="1405" t="s">
        <v>407</v>
      </c>
      <c r="M890" s="1405" t="s">
        <v>407</v>
      </c>
      <c r="N890" s="1408"/>
      <c r="O890" s="1407">
        <v>126</v>
      </c>
      <c r="P890" s="1405" t="s">
        <v>695</v>
      </c>
      <c r="Q890" s="1405" t="s">
        <v>483</v>
      </c>
      <c r="R890" s="1409">
        <v>17876</v>
      </c>
      <c r="S890" s="1409">
        <v>8742</v>
      </c>
      <c r="T890" s="1409">
        <v>1096</v>
      </c>
      <c r="U890" s="1407">
        <v>21740</v>
      </c>
      <c r="V890" s="1405" t="s">
        <v>696</v>
      </c>
      <c r="W890" s="1405" t="s">
        <v>743</v>
      </c>
      <c r="X890" s="1405" t="s">
        <v>744</v>
      </c>
      <c r="Y890" s="1405" t="s">
        <v>407</v>
      </c>
      <c r="Z890" s="1404">
        <v>1</v>
      </c>
      <c r="AA890" s="1404">
        <v>0</v>
      </c>
      <c r="AB890" s="1408"/>
      <c r="AC890" s="1408"/>
      <c r="AD890" s="1408"/>
      <c r="AE890" s="1408"/>
      <c r="AF890" s="1408"/>
      <c r="AG890" s="1408"/>
      <c r="AH890" s="1408"/>
      <c r="AI890" s="1406">
        <v>1010</v>
      </c>
      <c r="AJ890" s="1408"/>
      <c r="AK890" s="1408"/>
      <c r="AL890" s="1408"/>
      <c r="AM890" s="1408"/>
      <c r="AN890" s="1408"/>
      <c r="AO890" s="1408"/>
      <c r="AP890" s="1408"/>
      <c r="AQ890" s="1406">
        <v>1010</v>
      </c>
      <c r="AR890" s="1404" t="s">
        <v>407</v>
      </c>
      <c r="AS890" s="1406">
        <v>2.7671232876712328</v>
      </c>
      <c r="AT890" s="1406">
        <v>5.6500335645558293E-2</v>
      </c>
      <c r="AU890" s="1406">
        <v>1.5479544012481723E-4</v>
      </c>
      <c r="AV890" s="1406">
        <v>1.1452454737290894E-3</v>
      </c>
      <c r="AW890" s="1406">
        <v>3.1376588321344917E-6</v>
      </c>
      <c r="AX890" s="1405" t="s">
        <v>407</v>
      </c>
      <c r="AY890" s="1404">
        <v>0</v>
      </c>
      <c r="AZ890" s="1405" t="s">
        <v>407</v>
      </c>
      <c r="BA890" s="1405" t="s">
        <v>407</v>
      </c>
      <c r="BB890" s="1408"/>
      <c r="BC890" s="1408"/>
      <c r="BD890" s="1404">
        <v>0</v>
      </c>
      <c r="BE890" s="1405" t="s">
        <v>407</v>
      </c>
      <c r="BF890" s="1405" t="s">
        <v>407</v>
      </c>
      <c r="BG890" s="1404">
        <v>0</v>
      </c>
      <c r="BH890" s="1405" t="s">
        <v>407</v>
      </c>
      <c r="BI890" s="1405" t="s">
        <v>407</v>
      </c>
      <c r="BJ890" s="1404">
        <v>0</v>
      </c>
      <c r="BK890" s="1404">
        <v>0</v>
      </c>
      <c r="BL890" s="1404">
        <v>0</v>
      </c>
      <c r="BM890" s="1404">
        <v>0</v>
      </c>
      <c r="BN890" s="1408"/>
      <c r="BO890" s="1404">
        <v>0</v>
      </c>
      <c r="BP890" s="1405" t="s">
        <v>407</v>
      </c>
      <c r="BQ890" s="1405" t="s">
        <v>407</v>
      </c>
      <c r="BR890" s="1404">
        <v>1</v>
      </c>
      <c r="BS890" s="1405" t="s">
        <v>808</v>
      </c>
      <c r="BT890" s="1405" t="s">
        <v>407</v>
      </c>
      <c r="BU890" s="1405" t="s">
        <v>407</v>
      </c>
      <c r="BV890" s="1405" t="s">
        <v>846</v>
      </c>
      <c r="BW890" s="1404">
        <v>0</v>
      </c>
      <c r="BX890" s="1405" t="s">
        <v>407</v>
      </c>
      <c r="BY890" s="1405" t="s">
        <v>407</v>
      </c>
      <c r="BZ890" s="1405" t="s">
        <v>407</v>
      </c>
      <c r="CA890" s="1404">
        <v>0</v>
      </c>
      <c r="CB890" s="1405" t="s">
        <v>407</v>
      </c>
      <c r="CC890" s="1405" t="s">
        <v>677</v>
      </c>
      <c r="CD890" s="1404" t="b">
        <v>0</v>
      </c>
      <c r="CE890" s="1404" t="b">
        <v>0</v>
      </c>
      <c r="CF890" s="1404" t="b">
        <v>0</v>
      </c>
      <c r="CG890" s="1404" t="b">
        <v>0</v>
      </c>
      <c r="CH890" s="1404" t="b">
        <v>0</v>
      </c>
      <c r="CI890" s="1404" t="b">
        <v>0</v>
      </c>
      <c r="CJ890" s="1404" t="b">
        <v>1</v>
      </c>
      <c r="CK890" s="1404" t="b">
        <v>0</v>
      </c>
      <c r="CL890" s="1404" t="b">
        <v>0</v>
      </c>
      <c r="CM890" s="1405" t="s">
        <v>698</v>
      </c>
      <c r="CN890" s="1408"/>
      <c r="CO890" s="1408"/>
      <c r="CP890" s="1408"/>
      <c r="CQ890" s="1404">
        <v>1</v>
      </c>
      <c r="CR890" s="1408"/>
      <c r="CS890" s="1404">
        <v>1</v>
      </c>
      <c r="CT890" s="1405" t="s">
        <v>407</v>
      </c>
      <c r="CU890" s="1408"/>
    </row>
    <row r="891" spans="1:99" hidden="1" x14ac:dyDescent="0.2">
      <c r="A891" s="1404">
        <v>2024</v>
      </c>
      <c r="B891" s="1405" t="s">
        <v>178</v>
      </c>
      <c r="C891" s="1405" t="s">
        <v>983</v>
      </c>
      <c r="D891" s="1406">
        <v>1</v>
      </c>
      <c r="E891" s="1406">
        <v>0</v>
      </c>
      <c r="F891" s="1405" t="s">
        <v>250</v>
      </c>
      <c r="G891" s="1407" t="s">
        <v>742</v>
      </c>
      <c r="H891" s="1405" t="s">
        <v>407</v>
      </c>
      <c r="I891" s="1405" t="s">
        <v>694</v>
      </c>
      <c r="J891" s="1405" t="s">
        <v>298</v>
      </c>
      <c r="K891" s="1405" t="s">
        <v>820</v>
      </c>
      <c r="L891" s="1405" t="s">
        <v>407</v>
      </c>
      <c r="M891" s="1405" t="s">
        <v>407</v>
      </c>
      <c r="N891" s="1408"/>
      <c r="O891" s="1407">
        <v>126</v>
      </c>
      <c r="P891" s="1405" t="s">
        <v>695</v>
      </c>
      <c r="Q891" s="1405" t="s">
        <v>473</v>
      </c>
      <c r="R891" s="1409">
        <v>10882</v>
      </c>
      <c r="S891" s="1409">
        <v>4993</v>
      </c>
      <c r="T891" s="1409">
        <v>1079</v>
      </c>
      <c r="U891" s="1407">
        <v>21740</v>
      </c>
      <c r="V891" s="1405" t="s">
        <v>696</v>
      </c>
      <c r="W891" s="1405" t="s">
        <v>743</v>
      </c>
      <c r="X891" s="1405" t="s">
        <v>744</v>
      </c>
      <c r="Y891" s="1405" t="s">
        <v>407</v>
      </c>
      <c r="Z891" s="1404">
        <v>1</v>
      </c>
      <c r="AA891" s="1404">
        <v>0</v>
      </c>
      <c r="AB891" s="1408"/>
      <c r="AC891" s="1408"/>
      <c r="AD891" s="1408"/>
      <c r="AE891" s="1408"/>
      <c r="AF891" s="1408"/>
      <c r="AG891" s="1408"/>
      <c r="AH891" s="1408"/>
      <c r="AI891" s="1406">
        <v>2600</v>
      </c>
      <c r="AJ891" s="1408"/>
      <c r="AK891" s="1408"/>
      <c r="AL891" s="1408"/>
      <c r="AM891" s="1408"/>
      <c r="AN891" s="1408"/>
      <c r="AO891" s="1408"/>
      <c r="AP891" s="1408"/>
      <c r="AQ891" s="1406">
        <v>2600</v>
      </c>
      <c r="AR891" s="1404" t="s">
        <v>407</v>
      </c>
      <c r="AS891" s="1406">
        <v>7.1232876712328768</v>
      </c>
      <c r="AT891" s="1406">
        <v>0.23892666789193162</v>
      </c>
      <c r="AU891" s="1406">
        <v>6.5459361066282638E-4</v>
      </c>
      <c r="AV891" s="1406">
        <v>4.3047898858961632E-2</v>
      </c>
      <c r="AW891" s="1406">
        <v>1.1793944892866201E-4</v>
      </c>
      <c r="AX891" s="1405" t="s">
        <v>407</v>
      </c>
      <c r="AY891" s="1404">
        <v>0</v>
      </c>
      <c r="AZ891" s="1405" t="s">
        <v>407</v>
      </c>
      <c r="BA891" s="1405" t="s">
        <v>407</v>
      </c>
      <c r="BB891" s="1408"/>
      <c r="BC891" s="1408"/>
      <c r="BD891" s="1404">
        <v>0</v>
      </c>
      <c r="BE891" s="1405" t="s">
        <v>407</v>
      </c>
      <c r="BF891" s="1405" t="s">
        <v>407</v>
      </c>
      <c r="BG891" s="1404">
        <v>0</v>
      </c>
      <c r="BH891" s="1405" t="s">
        <v>407</v>
      </c>
      <c r="BI891" s="1405" t="s">
        <v>407</v>
      </c>
      <c r="BJ891" s="1404">
        <v>0</v>
      </c>
      <c r="BK891" s="1404">
        <v>0</v>
      </c>
      <c r="BL891" s="1404">
        <v>0</v>
      </c>
      <c r="BM891" s="1404">
        <v>0</v>
      </c>
      <c r="BN891" s="1408"/>
      <c r="BO891" s="1404">
        <v>0</v>
      </c>
      <c r="BP891" s="1405" t="s">
        <v>407</v>
      </c>
      <c r="BQ891" s="1405" t="s">
        <v>407</v>
      </c>
      <c r="BR891" s="1404">
        <v>1</v>
      </c>
      <c r="BS891" s="1405" t="s">
        <v>713</v>
      </c>
      <c r="BT891" s="1405" t="s">
        <v>407</v>
      </c>
      <c r="BU891" s="1405" t="s">
        <v>407</v>
      </c>
      <c r="BV891" s="1405" t="s">
        <v>1468</v>
      </c>
      <c r="BW891" s="1404">
        <v>0</v>
      </c>
      <c r="BX891" s="1405" t="s">
        <v>407</v>
      </c>
      <c r="BY891" s="1405" t="s">
        <v>407</v>
      </c>
      <c r="BZ891" s="1405" t="s">
        <v>407</v>
      </c>
      <c r="CA891" s="1404">
        <v>0</v>
      </c>
      <c r="CB891" s="1405" t="s">
        <v>407</v>
      </c>
      <c r="CC891" s="1405" t="s">
        <v>677</v>
      </c>
      <c r="CD891" s="1404" t="b">
        <v>0</v>
      </c>
      <c r="CE891" s="1404" t="b">
        <v>0</v>
      </c>
      <c r="CF891" s="1404" t="b">
        <v>0</v>
      </c>
      <c r="CG891" s="1404" t="b">
        <v>0</v>
      </c>
      <c r="CH891" s="1404" t="b">
        <v>0</v>
      </c>
      <c r="CI891" s="1404" t="b">
        <v>0</v>
      </c>
      <c r="CJ891" s="1404" t="b">
        <v>1</v>
      </c>
      <c r="CK891" s="1404" t="b">
        <v>0</v>
      </c>
      <c r="CL891" s="1404" t="b">
        <v>0</v>
      </c>
      <c r="CM891" s="1405" t="s">
        <v>698</v>
      </c>
      <c r="CN891" s="1408"/>
      <c r="CO891" s="1408"/>
      <c r="CP891" s="1408"/>
      <c r="CQ891" s="1404">
        <v>1</v>
      </c>
      <c r="CR891" s="1408"/>
      <c r="CS891" s="1404">
        <v>1</v>
      </c>
      <c r="CT891" s="1405" t="s">
        <v>407</v>
      </c>
      <c r="CU891" s="1408"/>
    </row>
    <row r="892" spans="1:99" hidden="1" x14ac:dyDescent="0.2">
      <c r="A892" s="1404">
        <v>2024</v>
      </c>
      <c r="B892" s="1405" t="s">
        <v>178</v>
      </c>
      <c r="C892" s="1405" t="s">
        <v>904</v>
      </c>
      <c r="D892" s="1406">
        <v>1</v>
      </c>
      <c r="E892" s="1406">
        <v>0</v>
      </c>
      <c r="F892" s="1405" t="s">
        <v>250</v>
      </c>
      <c r="G892" s="1407" t="s">
        <v>742</v>
      </c>
      <c r="H892" s="1405" t="s">
        <v>407</v>
      </c>
      <c r="I892" s="1405" t="s">
        <v>694</v>
      </c>
      <c r="J892" s="1405" t="s">
        <v>298</v>
      </c>
      <c r="K892" s="1405" t="s">
        <v>905</v>
      </c>
      <c r="L892" s="1405" t="s">
        <v>407</v>
      </c>
      <c r="M892" s="1405" t="s">
        <v>407</v>
      </c>
      <c r="N892" s="1408"/>
      <c r="O892" s="1407">
        <v>126</v>
      </c>
      <c r="P892" s="1405" t="s">
        <v>695</v>
      </c>
      <c r="Q892" s="1405" t="s">
        <v>473</v>
      </c>
      <c r="R892" s="1409">
        <v>7563</v>
      </c>
      <c r="S892" s="1409">
        <v>3543</v>
      </c>
      <c r="T892" s="1409">
        <v>703</v>
      </c>
      <c r="U892" s="1407">
        <v>21740</v>
      </c>
      <c r="V892" s="1405" t="s">
        <v>696</v>
      </c>
      <c r="W892" s="1405" t="s">
        <v>743</v>
      </c>
      <c r="X892" s="1405" t="s">
        <v>744</v>
      </c>
      <c r="Y892" s="1405" t="s">
        <v>407</v>
      </c>
      <c r="Z892" s="1404">
        <v>1</v>
      </c>
      <c r="AA892" s="1404">
        <v>0</v>
      </c>
      <c r="AB892" s="1408"/>
      <c r="AC892" s="1408"/>
      <c r="AD892" s="1408"/>
      <c r="AE892" s="1408"/>
      <c r="AF892" s="1408"/>
      <c r="AG892" s="1408"/>
      <c r="AH892" s="1408"/>
      <c r="AI892" s="1406">
        <v>0</v>
      </c>
      <c r="AJ892" s="1408"/>
      <c r="AK892" s="1408"/>
      <c r="AL892" s="1408"/>
      <c r="AM892" s="1408"/>
      <c r="AN892" s="1408"/>
      <c r="AO892" s="1408"/>
      <c r="AP892" s="1408"/>
      <c r="AQ892" s="1406">
        <v>6240</v>
      </c>
      <c r="AR892" s="1404" t="s">
        <v>407</v>
      </c>
      <c r="AS892" s="1406">
        <v>17.095890410958905</v>
      </c>
      <c r="AT892" s="1406">
        <v>0.82506941689805635</v>
      </c>
      <c r="AU892" s="1406">
        <v>2.2604641558850859E-3</v>
      </c>
      <c r="AV892" s="1406">
        <v>4.3047898858961632E-2</v>
      </c>
      <c r="AW892" s="1406">
        <v>1.1793944892866201E-4</v>
      </c>
      <c r="AX892" s="1405" t="s">
        <v>407</v>
      </c>
      <c r="AY892" s="1404">
        <v>0</v>
      </c>
      <c r="AZ892" s="1405" t="s">
        <v>407</v>
      </c>
      <c r="BA892" s="1405" t="s">
        <v>407</v>
      </c>
      <c r="BB892" s="1408"/>
      <c r="BC892" s="1408"/>
      <c r="BD892" s="1404">
        <v>0</v>
      </c>
      <c r="BE892" s="1405" t="s">
        <v>407</v>
      </c>
      <c r="BF892" s="1405" t="s">
        <v>407</v>
      </c>
      <c r="BG892" s="1404">
        <v>0</v>
      </c>
      <c r="BH892" s="1405" t="s">
        <v>407</v>
      </c>
      <c r="BI892" s="1405" t="s">
        <v>407</v>
      </c>
      <c r="BJ892" s="1404">
        <v>0</v>
      </c>
      <c r="BK892" s="1404">
        <v>0</v>
      </c>
      <c r="BL892" s="1404">
        <v>0</v>
      </c>
      <c r="BM892" s="1404">
        <v>0</v>
      </c>
      <c r="BN892" s="1408"/>
      <c r="BO892" s="1404">
        <v>0</v>
      </c>
      <c r="BP892" s="1405" t="s">
        <v>407</v>
      </c>
      <c r="BQ892" s="1405" t="s">
        <v>407</v>
      </c>
      <c r="BR892" s="1404">
        <v>1</v>
      </c>
      <c r="BS892" s="1405" t="s">
        <v>751</v>
      </c>
      <c r="BT892" s="1405" t="s">
        <v>407</v>
      </c>
      <c r="BU892" s="1405" t="s">
        <v>407</v>
      </c>
      <c r="BV892" s="1405" t="s">
        <v>882</v>
      </c>
      <c r="BW892" s="1404">
        <v>0</v>
      </c>
      <c r="BX892" s="1405" t="s">
        <v>407</v>
      </c>
      <c r="BY892" s="1405" t="s">
        <v>407</v>
      </c>
      <c r="BZ892" s="1405" t="s">
        <v>407</v>
      </c>
      <c r="CA892" s="1404">
        <v>0</v>
      </c>
      <c r="CB892" s="1405" t="s">
        <v>407</v>
      </c>
      <c r="CC892" s="1405" t="s">
        <v>677</v>
      </c>
      <c r="CD892" s="1404" t="b">
        <v>0</v>
      </c>
      <c r="CE892" s="1404" t="b">
        <v>0</v>
      </c>
      <c r="CF892" s="1404" t="b">
        <v>0</v>
      </c>
      <c r="CG892" s="1404" t="b">
        <v>0</v>
      </c>
      <c r="CH892" s="1404" t="b">
        <v>0</v>
      </c>
      <c r="CI892" s="1404" t="b">
        <v>0</v>
      </c>
      <c r="CJ892" s="1404" t="b">
        <v>1</v>
      </c>
      <c r="CK892" s="1404" t="b">
        <v>0</v>
      </c>
      <c r="CL892" s="1404" t="b">
        <v>0</v>
      </c>
      <c r="CM892" s="1405" t="s">
        <v>698</v>
      </c>
      <c r="CN892" s="1408"/>
      <c r="CO892" s="1408"/>
      <c r="CP892" s="1408"/>
      <c r="CQ892" s="1404">
        <v>1</v>
      </c>
      <c r="CR892" s="1408"/>
      <c r="CS892" s="1404">
        <v>1</v>
      </c>
      <c r="CT892" s="1405" t="s">
        <v>407</v>
      </c>
      <c r="CU892" s="1408"/>
    </row>
    <row r="893" spans="1:99" hidden="1" x14ac:dyDescent="0.2">
      <c r="A893" s="1404">
        <v>2024</v>
      </c>
      <c r="B893" s="1405" t="s">
        <v>179</v>
      </c>
      <c r="C893" s="1405" t="s">
        <v>474</v>
      </c>
      <c r="D893" s="1406">
        <v>1</v>
      </c>
      <c r="E893" s="1406">
        <v>0</v>
      </c>
      <c r="F893" s="1405" t="s">
        <v>250</v>
      </c>
      <c r="G893" s="1407" t="s">
        <v>742</v>
      </c>
      <c r="H893" s="1405" t="s">
        <v>407</v>
      </c>
      <c r="I893" s="1405" t="s">
        <v>694</v>
      </c>
      <c r="J893" s="1405" t="s">
        <v>303</v>
      </c>
      <c r="K893" s="1405" t="s">
        <v>1018</v>
      </c>
      <c r="L893" s="1405" t="s">
        <v>407</v>
      </c>
      <c r="M893" s="1405" t="s">
        <v>407</v>
      </c>
      <c r="N893" s="1408"/>
      <c r="O893" s="1407">
        <v>126</v>
      </c>
      <c r="P893" s="1405" t="s">
        <v>695</v>
      </c>
      <c r="Q893" s="1405" t="s">
        <v>474</v>
      </c>
      <c r="R893" s="1409">
        <v>199949</v>
      </c>
      <c r="S893" s="1409">
        <v>96263</v>
      </c>
      <c r="T893" s="1409">
        <v>22757</v>
      </c>
      <c r="U893" s="1407">
        <v>21740</v>
      </c>
      <c r="V893" s="1405" t="s">
        <v>696</v>
      </c>
      <c r="W893" s="1405" t="s">
        <v>743</v>
      </c>
      <c r="X893" s="1405" t="s">
        <v>744</v>
      </c>
      <c r="Y893" s="1405" t="s">
        <v>407</v>
      </c>
      <c r="Z893" s="1404">
        <v>1</v>
      </c>
      <c r="AA893" s="1404">
        <v>0</v>
      </c>
      <c r="AB893" s="1408"/>
      <c r="AC893" s="1408"/>
      <c r="AD893" s="1408"/>
      <c r="AE893" s="1408"/>
      <c r="AF893" s="1408"/>
      <c r="AG893" s="1408"/>
      <c r="AH893" s="1408"/>
      <c r="AI893" s="1406">
        <v>0</v>
      </c>
      <c r="AJ893" s="1408"/>
      <c r="AK893" s="1408"/>
      <c r="AL893" s="1408"/>
      <c r="AM893" s="1408"/>
      <c r="AN893" s="1408"/>
      <c r="AO893" s="1408"/>
      <c r="AP893" s="1408"/>
      <c r="AQ893" s="1406">
        <v>1555</v>
      </c>
      <c r="AR893" s="1404" t="s">
        <v>407</v>
      </c>
      <c r="AS893" s="1406">
        <v>4.2602739726027394</v>
      </c>
      <c r="AT893" s="1406">
        <v>7.7769831306983284E-3</v>
      </c>
      <c r="AU893" s="1406">
        <v>2.1306803097803641E-5</v>
      </c>
      <c r="AV893" s="1406">
        <v>4.0007487335503709E-2</v>
      </c>
      <c r="AW893" s="1406">
        <v>1.0960955434384578E-4</v>
      </c>
      <c r="AX893" s="1405" t="s">
        <v>407</v>
      </c>
      <c r="AY893" s="1404">
        <v>0</v>
      </c>
      <c r="AZ893" s="1405" t="s">
        <v>407</v>
      </c>
      <c r="BA893" s="1405" t="s">
        <v>407</v>
      </c>
      <c r="BB893" s="1408"/>
      <c r="BC893" s="1408"/>
      <c r="BD893" s="1404">
        <v>0</v>
      </c>
      <c r="BE893" s="1405" t="s">
        <v>407</v>
      </c>
      <c r="BF893" s="1405" t="s">
        <v>407</v>
      </c>
      <c r="BG893" s="1404">
        <v>0</v>
      </c>
      <c r="BH893" s="1405" t="s">
        <v>407</v>
      </c>
      <c r="BI893" s="1405" t="s">
        <v>407</v>
      </c>
      <c r="BJ893" s="1404">
        <v>0</v>
      </c>
      <c r="BK893" s="1404">
        <v>0</v>
      </c>
      <c r="BL893" s="1404">
        <v>0</v>
      </c>
      <c r="BM893" s="1404">
        <v>0</v>
      </c>
      <c r="BN893" s="1408"/>
      <c r="BO893" s="1404">
        <v>0</v>
      </c>
      <c r="BP893" s="1405" t="s">
        <v>407</v>
      </c>
      <c r="BQ893" s="1405" t="s">
        <v>407</v>
      </c>
      <c r="BR893" s="1404">
        <v>1</v>
      </c>
      <c r="BS893" s="1405" t="s">
        <v>808</v>
      </c>
      <c r="BT893" s="1405" t="s">
        <v>407</v>
      </c>
      <c r="BU893" s="1405" t="s">
        <v>407</v>
      </c>
      <c r="BV893" s="1405" t="s">
        <v>1006</v>
      </c>
      <c r="BW893" s="1404">
        <v>0</v>
      </c>
      <c r="BX893" s="1405" t="s">
        <v>407</v>
      </c>
      <c r="BY893" s="1405" t="s">
        <v>407</v>
      </c>
      <c r="BZ893" s="1405" t="s">
        <v>407</v>
      </c>
      <c r="CA893" s="1404">
        <v>0</v>
      </c>
      <c r="CB893" s="1405" t="s">
        <v>407</v>
      </c>
      <c r="CC893" s="1405" t="s">
        <v>677</v>
      </c>
      <c r="CD893" s="1404" t="b">
        <v>0</v>
      </c>
      <c r="CE893" s="1404" t="b">
        <v>0</v>
      </c>
      <c r="CF893" s="1404" t="b">
        <v>0</v>
      </c>
      <c r="CG893" s="1404" t="b">
        <v>0</v>
      </c>
      <c r="CH893" s="1404" t="b">
        <v>0</v>
      </c>
      <c r="CI893" s="1404" t="b">
        <v>0</v>
      </c>
      <c r="CJ893" s="1404" t="b">
        <v>1</v>
      </c>
      <c r="CK893" s="1404" t="b">
        <v>0</v>
      </c>
      <c r="CL893" s="1404" t="b">
        <v>0</v>
      </c>
      <c r="CM893" s="1405" t="s">
        <v>698</v>
      </c>
      <c r="CN893" s="1408"/>
      <c r="CO893" s="1408"/>
      <c r="CP893" s="1408"/>
      <c r="CQ893" s="1404">
        <v>1</v>
      </c>
      <c r="CR893" s="1408"/>
      <c r="CS893" s="1404">
        <v>1</v>
      </c>
      <c r="CT893" s="1405" t="s">
        <v>407</v>
      </c>
      <c r="CU893" s="1408"/>
    </row>
    <row r="894" spans="1:99" hidden="1" x14ac:dyDescent="0.2">
      <c r="A894" s="1404">
        <v>2024</v>
      </c>
      <c r="B894" s="1405" t="s">
        <v>179</v>
      </c>
      <c r="C894" s="1405" t="s">
        <v>1050</v>
      </c>
      <c r="D894" s="1406">
        <v>1</v>
      </c>
      <c r="E894" s="1406">
        <v>0</v>
      </c>
      <c r="F894" s="1405" t="s">
        <v>250</v>
      </c>
      <c r="G894" s="1407" t="s">
        <v>742</v>
      </c>
      <c r="H894" s="1405" t="s">
        <v>407</v>
      </c>
      <c r="I894" s="1405" t="s">
        <v>694</v>
      </c>
      <c r="J894" s="1405" t="s">
        <v>303</v>
      </c>
      <c r="K894" s="1405" t="s">
        <v>732</v>
      </c>
      <c r="L894" s="1405" t="s">
        <v>407</v>
      </c>
      <c r="M894" s="1405" t="s">
        <v>407</v>
      </c>
      <c r="N894" s="1408"/>
      <c r="O894" s="1407">
        <v>126</v>
      </c>
      <c r="P894" s="1405" t="s">
        <v>695</v>
      </c>
      <c r="Q894" s="1405" t="s">
        <v>474</v>
      </c>
      <c r="R894" s="1409">
        <v>17089</v>
      </c>
      <c r="S894" s="1409">
        <v>7912</v>
      </c>
      <c r="T894" s="1409">
        <v>905</v>
      </c>
      <c r="U894" s="1407">
        <v>21740</v>
      </c>
      <c r="V894" s="1405" t="s">
        <v>696</v>
      </c>
      <c r="W894" s="1405" t="s">
        <v>743</v>
      </c>
      <c r="X894" s="1405" t="s">
        <v>744</v>
      </c>
      <c r="Y894" s="1405" t="s">
        <v>407</v>
      </c>
      <c r="Z894" s="1404">
        <v>1</v>
      </c>
      <c r="AA894" s="1404">
        <v>0</v>
      </c>
      <c r="AB894" s="1408"/>
      <c r="AC894" s="1408"/>
      <c r="AD894" s="1408"/>
      <c r="AE894" s="1408"/>
      <c r="AF894" s="1408"/>
      <c r="AG894" s="1408"/>
      <c r="AH894" s="1408"/>
      <c r="AI894" s="1406">
        <v>0</v>
      </c>
      <c r="AJ894" s="1408"/>
      <c r="AK894" s="1408"/>
      <c r="AL894" s="1408"/>
      <c r="AM894" s="1408"/>
      <c r="AN894" s="1408"/>
      <c r="AO894" s="1408"/>
      <c r="AP894" s="1408"/>
      <c r="AQ894" s="1406">
        <v>30340</v>
      </c>
      <c r="AR894" s="1404" t="s">
        <v>407</v>
      </c>
      <c r="AS894" s="1406">
        <v>83.123287671232873</v>
      </c>
      <c r="AT894" s="1406">
        <v>1.7754110831529053</v>
      </c>
      <c r="AU894" s="1406">
        <v>4.8641399538435761E-3</v>
      </c>
      <c r="AV894" s="1406">
        <v>4.0007487335503709E-2</v>
      </c>
      <c r="AW894" s="1406">
        <v>1.0960955434384578E-4</v>
      </c>
      <c r="AX894" s="1405" t="s">
        <v>407</v>
      </c>
      <c r="AY894" s="1404">
        <v>0</v>
      </c>
      <c r="AZ894" s="1405" t="s">
        <v>407</v>
      </c>
      <c r="BA894" s="1405" t="s">
        <v>407</v>
      </c>
      <c r="BB894" s="1408"/>
      <c r="BC894" s="1408"/>
      <c r="BD894" s="1404">
        <v>0</v>
      </c>
      <c r="BE894" s="1405" t="s">
        <v>407</v>
      </c>
      <c r="BF894" s="1405" t="s">
        <v>407</v>
      </c>
      <c r="BG894" s="1404">
        <v>0</v>
      </c>
      <c r="BH894" s="1405" t="s">
        <v>407</v>
      </c>
      <c r="BI894" s="1405" t="s">
        <v>407</v>
      </c>
      <c r="BJ894" s="1404">
        <v>0</v>
      </c>
      <c r="BK894" s="1404">
        <v>0</v>
      </c>
      <c r="BL894" s="1404">
        <v>0</v>
      </c>
      <c r="BM894" s="1404">
        <v>0</v>
      </c>
      <c r="BN894" s="1408"/>
      <c r="BO894" s="1404">
        <v>0</v>
      </c>
      <c r="BP894" s="1405" t="s">
        <v>407</v>
      </c>
      <c r="BQ894" s="1405" t="s">
        <v>407</v>
      </c>
      <c r="BR894" s="1404">
        <v>1</v>
      </c>
      <c r="BS894" s="1405" t="s">
        <v>838</v>
      </c>
      <c r="BT894" s="1405" t="s">
        <v>407</v>
      </c>
      <c r="BU894" s="1405" t="s">
        <v>407</v>
      </c>
      <c r="BV894" s="1405" t="s">
        <v>407</v>
      </c>
      <c r="BW894" s="1404">
        <v>0</v>
      </c>
      <c r="BX894" s="1405" t="s">
        <v>407</v>
      </c>
      <c r="BY894" s="1405" t="s">
        <v>407</v>
      </c>
      <c r="BZ894" s="1405" t="s">
        <v>407</v>
      </c>
      <c r="CA894" s="1404">
        <v>0</v>
      </c>
      <c r="CB894" s="1405" t="s">
        <v>407</v>
      </c>
      <c r="CC894" s="1405" t="s">
        <v>677</v>
      </c>
      <c r="CD894" s="1404" t="b">
        <v>0</v>
      </c>
      <c r="CE894" s="1404" t="b">
        <v>0</v>
      </c>
      <c r="CF894" s="1404" t="b">
        <v>0</v>
      </c>
      <c r="CG894" s="1404" t="b">
        <v>0</v>
      </c>
      <c r="CH894" s="1404" t="b">
        <v>0</v>
      </c>
      <c r="CI894" s="1404" t="b">
        <v>0</v>
      </c>
      <c r="CJ894" s="1404" t="b">
        <v>1</v>
      </c>
      <c r="CK894" s="1404" t="b">
        <v>0</v>
      </c>
      <c r="CL894" s="1404" t="b">
        <v>0</v>
      </c>
      <c r="CM894" s="1405" t="s">
        <v>698</v>
      </c>
      <c r="CN894" s="1408"/>
      <c r="CO894" s="1408"/>
      <c r="CP894" s="1408"/>
      <c r="CQ894" s="1404">
        <v>1</v>
      </c>
      <c r="CR894" s="1408"/>
      <c r="CS894" s="1404">
        <v>1</v>
      </c>
      <c r="CT894" s="1405" t="s">
        <v>407</v>
      </c>
      <c r="CU894" s="1408"/>
    </row>
    <row r="895" spans="1:99" hidden="1" x14ac:dyDescent="0.2">
      <c r="A895" s="1404">
        <v>2024</v>
      </c>
      <c r="B895" s="1405" t="s">
        <v>178</v>
      </c>
      <c r="C895" s="1405" t="s">
        <v>876</v>
      </c>
      <c r="D895" s="1406">
        <v>1</v>
      </c>
      <c r="E895" s="1406">
        <v>0</v>
      </c>
      <c r="F895" s="1405" t="s">
        <v>250</v>
      </c>
      <c r="G895" s="1407" t="s">
        <v>742</v>
      </c>
      <c r="H895" s="1405" t="s">
        <v>407</v>
      </c>
      <c r="I895" s="1405" t="s">
        <v>694</v>
      </c>
      <c r="J895" s="1405" t="s">
        <v>298</v>
      </c>
      <c r="K895" s="1405" t="s">
        <v>877</v>
      </c>
      <c r="L895" s="1405" t="s">
        <v>407</v>
      </c>
      <c r="M895" s="1405" t="s">
        <v>407</v>
      </c>
      <c r="N895" s="1408"/>
      <c r="O895" s="1407">
        <v>126</v>
      </c>
      <c r="P895" s="1405" t="s">
        <v>695</v>
      </c>
      <c r="Q895" s="1405" t="s">
        <v>473</v>
      </c>
      <c r="R895" s="1409">
        <v>16438</v>
      </c>
      <c r="S895" s="1409">
        <v>7435</v>
      </c>
      <c r="T895" s="1409">
        <v>1131</v>
      </c>
      <c r="U895" s="1407">
        <v>21740</v>
      </c>
      <c r="V895" s="1405" t="s">
        <v>696</v>
      </c>
      <c r="W895" s="1405" t="s">
        <v>743</v>
      </c>
      <c r="X895" s="1405" t="s">
        <v>744</v>
      </c>
      <c r="Y895" s="1405" t="s">
        <v>407</v>
      </c>
      <c r="Z895" s="1404">
        <v>1</v>
      </c>
      <c r="AA895" s="1404">
        <v>0</v>
      </c>
      <c r="AB895" s="1408"/>
      <c r="AC895" s="1408"/>
      <c r="AD895" s="1408"/>
      <c r="AE895" s="1408"/>
      <c r="AF895" s="1408"/>
      <c r="AG895" s="1408"/>
      <c r="AH895" s="1408"/>
      <c r="AI895" s="1406">
        <v>23820</v>
      </c>
      <c r="AJ895" s="1408"/>
      <c r="AK895" s="1408"/>
      <c r="AL895" s="1408"/>
      <c r="AM895" s="1408"/>
      <c r="AN895" s="1408"/>
      <c r="AO895" s="1408"/>
      <c r="AP895" s="1408"/>
      <c r="AQ895" s="1406">
        <v>39160</v>
      </c>
      <c r="AR895" s="1404" t="s">
        <v>407</v>
      </c>
      <c r="AS895" s="1406">
        <v>107.28767123287672</v>
      </c>
      <c r="AT895" s="1406">
        <v>2.3822849495072393</v>
      </c>
      <c r="AU895" s="1406">
        <v>6.526808080841752E-3</v>
      </c>
      <c r="AV895" s="1406">
        <v>4.3047898858961632E-2</v>
      </c>
      <c r="AW895" s="1406">
        <v>1.1793944892866201E-4</v>
      </c>
      <c r="AX895" s="1405" t="s">
        <v>407</v>
      </c>
      <c r="AY895" s="1404">
        <v>0</v>
      </c>
      <c r="AZ895" s="1405" t="s">
        <v>407</v>
      </c>
      <c r="BA895" s="1405" t="s">
        <v>407</v>
      </c>
      <c r="BB895" s="1408"/>
      <c r="BC895" s="1408"/>
      <c r="BD895" s="1404">
        <v>0</v>
      </c>
      <c r="BE895" s="1405" t="s">
        <v>407</v>
      </c>
      <c r="BF895" s="1405" t="s">
        <v>407</v>
      </c>
      <c r="BG895" s="1404">
        <v>0</v>
      </c>
      <c r="BH895" s="1405" t="s">
        <v>407</v>
      </c>
      <c r="BI895" s="1405" t="s">
        <v>407</v>
      </c>
      <c r="BJ895" s="1404">
        <v>0</v>
      </c>
      <c r="BK895" s="1404">
        <v>0</v>
      </c>
      <c r="BL895" s="1404">
        <v>0</v>
      </c>
      <c r="BM895" s="1404">
        <v>0</v>
      </c>
      <c r="BN895" s="1408"/>
      <c r="BO895" s="1404">
        <v>0</v>
      </c>
      <c r="BP895" s="1405" t="s">
        <v>407</v>
      </c>
      <c r="BQ895" s="1405" t="s">
        <v>407</v>
      </c>
      <c r="BR895" s="1404">
        <v>1</v>
      </c>
      <c r="BS895" s="1405" t="s">
        <v>776</v>
      </c>
      <c r="BT895" s="1405" t="s">
        <v>407</v>
      </c>
      <c r="BU895" s="1405" t="s">
        <v>407</v>
      </c>
      <c r="BV895" s="1405" t="s">
        <v>1190</v>
      </c>
      <c r="BW895" s="1404">
        <v>0</v>
      </c>
      <c r="BX895" s="1405" t="s">
        <v>407</v>
      </c>
      <c r="BY895" s="1405" t="s">
        <v>407</v>
      </c>
      <c r="BZ895" s="1405" t="s">
        <v>407</v>
      </c>
      <c r="CA895" s="1404">
        <v>0</v>
      </c>
      <c r="CB895" s="1405" t="s">
        <v>407</v>
      </c>
      <c r="CC895" s="1405" t="s">
        <v>677</v>
      </c>
      <c r="CD895" s="1404" t="b">
        <v>0</v>
      </c>
      <c r="CE895" s="1404" t="b">
        <v>0</v>
      </c>
      <c r="CF895" s="1404" t="b">
        <v>0</v>
      </c>
      <c r="CG895" s="1404" t="b">
        <v>0</v>
      </c>
      <c r="CH895" s="1404" t="b">
        <v>0</v>
      </c>
      <c r="CI895" s="1404" t="b">
        <v>0</v>
      </c>
      <c r="CJ895" s="1404" t="b">
        <v>1</v>
      </c>
      <c r="CK895" s="1404" t="b">
        <v>0</v>
      </c>
      <c r="CL895" s="1404" t="b">
        <v>0</v>
      </c>
      <c r="CM895" s="1405" t="s">
        <v>698</v>
      </c>
      <c r="CN895" s="1408"/>
      <c r="CO895" s="1408"/>
      <c r="CP895" s="1408"/>
      <c r="CQ895" s="1404">
        <v>1</v>
      </c>
      <c r="CR895" s="1408"/>
      <c r="CS895" s="1404">
        <v>1</v>
      </c>
      <c r="CT895" s="1405" t="s">
        <v>407</v>
      </c>
      <c r="CU895" s="1408"/>
    </row>
    <row r="896" spans="1:99" hidden="1" x14ac:dyDescent="0.2">
      <c r="A896" s="1404">
        <v>2024</v>
      </c>
      <c r="B896" s="1405" t="s">
        <v>185</v>
      </c>
      <c r="C896" s="1405" t="s">
        <v>809</v>
      </c>
      <c r="D896" s="1406">
        <v>1</v>
      </c>
      <c r="E896" s="1406">
        <v>0</v>
      </c>
      <c r="F896" s="1405" t="s">
        <v>250</v>
      </c>
      <c r="G896" s="1407" t="s">
        <v>742</v>
      </c>
      <c r="H896" s="1405" t="s">
        <v>407</v>
      </c>
      <c r="I896" s="1405" t="s">
        <v>694</v>
      </c>
      <c r="J896" s="1405" t="s">
        <v>328</v>
      </c>
      <c r="K896" s="1405" t="s">
        <v>810</v>
      </c>
      <c r="L896" s="1405" t="s">
        <v>407</v>
      </c>
      <c r="M896" s="1405" t="s">
        <v>407</v>
      </c>
      <c r="N896" s="1408"/>
      <c r="O896" s="1407">
        <v>126</v>
      </c>
      <c r="P896" s="1405" t="s">
        <v>695</v>
      </c>
      <c r="Q896" s="1405" t="s">
        <v>480</v>
      </c>
      <c r="R896" s="1409">
        <v>40028</v>
      </c>
      <c r="S896" s="1409">
        <v>17674</v>
      </c>
      <c r="T896" s="1409">
        <v>1310</v>
      </c>
      <c r="U896" s="1407">
        <v>21740</v>
      </c>
      <c r="V896" s="1405" t="s">
        <v>696</v>
      </c>
      <c r="W896" s="1405" t="s">
        <v>743</v>
      </c>
      <c r="X896" s="1405" t="s">
        <v>744</v>
      </c>
      <c r="Y896" s="1405" t="s">
        <v>407</v>
      </c>
      <c r="Z896" s="1404">
        <v>1</v>
      </c>
      <c r="AA896" s="1404">
        <v>0</v>
      </c>
      <c r="AB896" s="1408"/>
      <c r="AC896" s="1408"/>
      <c r="AD896" s="1408"/>
      <c r="AE896" s="1408"/>
      <c r="AF896" s="1408"/>
      <c r="AG896" s="1408"/>
      <c r="AH896" s="1408"/>
      <c r="AI896" s="1406">
        <v>0</v>
      </c>
      <c r="AJ896" s="1408"/>
      <c r="AK896" s="1408"/>
      <c r="AL896" s="1408"/>
      <c r="AM896" s="1408"/>
      <c r="AN896" s="1408"/>
      <c r="AO896" s="1408"/>
      <c r="AP896" s="1408"/>
      <c r="AQ896" s="1406">
        <v>3530</v>
      </c>
      <c r="AR896" s="1404" t="s">
        <v>407</v>
      </c>
      <c r="AS896" s="1406">
        <v>9.6712328767123292</v>
      </c>
      <c r="AT896" s="1406">
        <v>8.8188268212251425E-2</v>
      </c>
      <c r="AU896" s="1406">
        <v>2.4161169373219569E-4</v>
      </c>
      <c r="AV896" s="1406">
        <v>1.0869488238012849E-3</v>
      </c>
      <c r="AW896" s="1406">
        <v>2.9779419830172187E-6</v>
      </c>
      <c r="AX896" s="1405" t="s">
        <v>407</v>
      </c>
      <c r="AY896" s="1404">
        <v>0</v>
      </c>
      <c r="AZ896" s="1405" t="s">
        <v>407</v>
      </c>
      <c r="BA896" s="1405" t="s">
        <v>407</v>
      </c>
      <c r="BB896" s="1408"/>
      <c r="BC896" s="1408"/>
      <c r="BD896" s="1404">
        <v>0</v>
      </c>
      <c r="BE896" s="1405" t="s">
        <v>407</v>
      </c>
      <c r="BF896" s="1405" t="s">
        <v>407</v>
      </c>
      <c r="BG896" s="1404">
        <v>0</v>
      </c>
      <c r="BH896" s="1405" t="s">
        <v>407</v>
      </c>
      <c r="BI896" s="1405" t="s">
        <v>407</v>
      </c>
      <c r="BJ896" s="1404">
        <v>0</v>
      </c>
      <c r="BK896" s="1404">
        <v>0</v>
      </c>
      <c r="BL896" s="1404">
        <v>0</v>
      </c>
      <c r="BM896" s="1404">
        <v>0</v>
      </c>
      <c r="BN896" s="1408"/>
      <c r="BO896" s="1404">
        <v>0</v>
      </c>
      <c r="BP896" s="1405" t="s">
        <v>407</v>
      </c>
      <c r="BQ896" s="1405" t="s">
        <v>407</v>
      </c>
      <c r="BR896" s="1404">
        <v>1</v>
      </c>
      <c r="BS896" s="1405" t="s">
        <v>751</v>
      </c>
      <c r="BT896" s="1405" t="s">
        <v>407</v>
      </c>
      <c r="BU896" s="1405" t="s">
        <v>407</v>
      </c>
      <c r="BV896" s="1405" t="s">
        <v>793</v>
      </c>
      <c r="BW896" s="1404">
        <v>0</v>
      </c>
      <c r="BX896" s="1405" t="s">
        <v>407</v>
      </c>
      <c r="BY896" s="1405" t="s">
        <v>407</v>
      </c>
      <c r="BZ896" s="1405" t="s">
        <v>407</v>
      </c>
      <c r="CA896" s="1404">
        <v>0</v>
      </c>
      <c r="CB896" s="1405" t="s">
        <v>407</v>
      </c>
      <c r="CC896" s="1405" t="s">
        <v>677</v>
      </c>
      <c r="CD896" s="1404" t="b">
        <v>0</v>
      </c>
      <c r="CE896" s="1404" t="b">
        <v>0</v>
      </c>
      <c r="CF896" s="1404" t="b">
        <v>0</v>
      </c>
      <c r="CG896" s="1404" t="b">
        <v>0</v>
      </c>
      <c r="CH896" s="1404" t="b">
        <v>0</v>
      </c>
      <c r="CI896" s="1404" t="b">
        <v>0</v>
      </c>
      <c r="CJ896" s="1404" t="b">
        <v>1</v>
      </c>
      <c r="CK896" s="1404" t="b">
        <v>0</v>
      </c>
      <c r="CL896" s="1404" t="b">
        <v>0</v>
      </c>
      <c r="CM896" s="1405" t="s">
        <v>698</v>
      </c>
      <c r="CN896" s="1408"/>
      <c r="CO896" s="1408"/>
      <c r="CP896" s="1408"/>
      <c r="CQ896" s="1404">
        <v>1</v>
      </c>
      <c r="CR896" s="1408"/>
      <c r="CS896" s="1404">
        <v>1</v>
      </c>
      <c r="CT896" s="1405" t="s">
        <v>407</v>
      </c>
      <c r="CU896" s="1408"/>
    </row>
    <row r="897" spans="1:99" hidden="1" x14ac:dyDescent="0.2">
      <c r="A897" s="1404">
        <v>2024</v>
      </c>
      <c r="B897" s="1405" t="s">
        <v>180</v>
      </c>
      <c r="C897" s="1405" t="s">
        <v>768</v>
      </c>
      <c r="D897" s="1406">
        <v>1</v>
      </c>
      <c r="E897" s="1406">
        <v>0</v>
      </c>
      <c r="F897" s="1405" t="s">
        <v>250</v>
      </c>
      <c r="G897" s="1407" t="s">
        <v>742</v>
      </c>
      <c r="H897" s="1405" t="s">
        <v>407</v>
      </c>
      <c r="I897" s="1405" t="s">
        <v>694</v>
      </c>
      <c r="J897" s="1405" t="s">
        <v>307</v>
      </c>
      <c r="K897" s="1405" t="s">
        <v>769</v>
      </c>
      <c r="L897" s="1405" t="s">
        <v>407</v>
      </c>
      <c r="M897" s="1405" t="s">
        <v>407</v>
      </c>
      <c r="N897" s="1408"/>
      <c r="O897" s="1407">
        <v>126</v>
      </c>
      <c r="P897" s="1405" t="s">
        <v>695</v>
      </c>
      <c r="Q897" s="1405" t="s">
        <v>475</v>
      </c>
      <c r="R897" s="1409">
        <v>5480</v>
      </c>
      <c r="S897" s="1409">
        <v>2545</v>
      </c>
      <c r="T897" s="1409">
        <v>310</v>
      </c>
      <c r="U897" s="1407">
        <v>21740</v>
      </c>
      <c r="V897" s="1405" t="s">
        <v>696</v>
      </c>
      <c r="W897" s="1405" t="s">
        <v>743</v>
      </c>
      <c r="X897" s="1405" t="s">
        <v>744</v>
      </c>
      <c r="Y897" s="1405" t="s">
        <v>407</v>
      </c>
      <c r="Z897" s="1404">
        <v>1</v>
      </c>
      <c r="AA897" s="1404">
        <v>0</v>
      </c>
      <c r="AB897" s="1408"/>
      <c r="AC897" s="1408"/>
      <c r="AD897" s="1408"/>
      <c r="AE897" s="1408"/>
      <c r="AF897" s="1408"/>
      <c r="AG897" s="1408"/>
      <c r="AH897" s="1408"/>
      <c r="AI897" s="1406">
        <v>0</v>
      </c>
      <c r="AJ897" s="1408"/>
      <c r="AK897" s="1408"/>
      <c r="AL897" s="1408"/>
      <c r="AM897" s="1408"/>
      <c r="AN897" s="1408"/>
      <c r="AO897" s="1408"/>
      <c r="AP897" s="1408"/>
      <c r="AQ897" s="1406">
        <v>2160</v>
      </c>
      <c r="AR897" s="1404" t="s">
        <v>407</v>
      </c>
      <c r="AS897" s="1406">
        <v>5.9178082191780819</v>
      </c>
      <c r="AT897" s="1406">
        <v>0.39416058394160586</v>
      </c>
      <c r="AU897" s="1406">
        <v>1.0798920107989202E-3</v>
      </c>
      <c r="AV897" s="1406">
        <v>3.6100298663119031E-3</v>
      </c>
      <c r="AW897" s="1406">
        <v>9.8904927844161732E-6</v>
      </c>
      <c r="AX897" s="1405" t="s">
        <v>407</v>
      </c>
      <c r="AY897" s="1404">
        <v>0</v>
      </c>
      <c r="AZ897" s="1405" t="s">
        <v>407</v>
      </c>
      <c r="BA897" s="1405" t="s">
        <v>407</v>
      </c>
      <c r="BB897" s="1408"/>
      <c r="BC897" s="1408"/>
      <c r="BD897" s="1404">
        <v>0</v>
      </c>
      <c r="BE897" s="1405" t="s">
        <v>407</v>
      </c>
      <c r="BF897" s="1405" t="s">
        <v>407</v>
      </c>
      <c r="BG897" s="1404">
        <v>0</v>
      </c>
      <c r="BH897" s="1405" t="s">
        <v>407</v>
      </c>
      <c r="BI897" s="1405" t="s">
        <v>407</v>
      </c>
      <c r="BJ897" s="1404">
        <v>0</v>
      </c>
      <c r="BK897" s="1404">
        <v>0</v>
      </c>
      <c r="BL897" s="1404">
        <v>0</v>
      </c>
      <c r="BM897" s="1404">
        <v>0</v>
      </c>
      <c r="BN897" s="1408"/>
      <c r="BO897" s="1404">
        <v>0</v>
      </c>
      <c r="BP897" s="1405" t="s">
        <v>407</v>
      </c>
      <c r="BQ897" s="1405" t="s">
        <v>407</v>
      </c>
      <c r="BR897" s="1404">
        <v>1</v>
      </c>
      <c r="BS897" s="1405" t="s">
        <v>808</v>
      </c>
      <c r="BT897" s="1405" t="s">
        <v>407</v>
      </c>
      <c r="BU897" s="1405" t="s">
        <v>407</v>
      </c>
      <c r="BV897" s="1405" t="s">
        <v>1006</v>
      </c>
      <c r="BW897" s="1404">
        <v>0</v>
      </c>
      <c r="BX897" s="1405" t="s">
        <v>407</v>
      </c>
      <c r="BY897" s="1405" t="s">
        <v>407</v>
      </c>
      <c r="BZ897" s="1405" t="s">
        <v>407</v>
      </c>
      <c r="CA897" s="1404">
        <v>0</v>
      </c>
      <c r="CB897" s="1405" t="s">
        <v>407</v>
      </c>
      <c r="CC897" s="1405" t="s">
        <v>677</v>
      </c>
      <c r="CD897" s="1404" t="b">
        <v>0</v>
      </c>
      <c r="CE897" s="1404" t="b">
        <v>0</v>
      </c>
      <c r="CF897" s="1404" t="b">
        <v>0</v>
      </c>
      <c r="CG897" s="1404" t="b">
        <v>0</v>
      </c>
      <c r="CH897" s="1404" t="b">
        <v>0</v>
      </c>
      <c r="CI897" s="1404" t="b">
        <v>0</v>
      </c>
      <c r="CJ897" s="1404" t="b">
        <v>1</v>
      </c>
      <c r="CK897" s="1404" t="b">
        <v>0</v>
      </c>
      <c r="CL897" s="1404" t="b">
        <v>0</v>
      </c>
      <c r="CM897" s="1405" t="s">
        <v>698</v>
      </c>
      <c r="CN897" s="1408"/>
      <c r="CO897" s="1408"/>
      <c r="CP897" s="1408"/>
      <c r="CQ897" s="1404">
        <v>1</v>
      </c>
      <c r="CR897" s="1408"/>
      <c r="CS897" s="1404">
        <v>1</v>
      </c>
      <c r="CT897" s="1405" t="s">
        <v>407</v>
      </c>
      <c r="CU897" s="1408"/>
    </row>
    <row r="898" spans="1:99" hidden="1" x14ac:dyDescent="0.2">
      <c r="A898" s="1404">
        <v>2024</v>
      </c>
      <c r="B898" s="1405" t="s">
        <v>179</v>
      </c>
      <c r="C898" s="1405" t="s">
        <v>1036</v>
      </c>
      <c r="D898" s="1406">
        <v>1</v>
      </c>
      <c r="E898" s="1406">
        <v>0</v>
      </c>
      <c r="F898" s="1405" t="s">
        <v>250</v>
      </c>
      <c r="G898" s="1407" t="s">
        <v>742</v>
      </c>
      <c r="H898" s="1405" t="s">
        <v>407</v>
      </c>
      <c r="I898" s="1405" t="s">
        <v>694</v>
      </c>
      <c r="J898" s="1405" t="s">
        <v>303</v>
      </c>
      <c r="K898" s="1405" t="s">
        <v>889</v>
      </c>
      <c r="L898" s="1405" t="s">
        <v>407</v>
      </c>
      <c r="M898" s="1405" t="s">
        <v>407</v>
      </c>
      <c r="N898" s="1408"/>
      <c r="O898" s="1407">
        <v>126</v>
      </c>
      <c r="P898" s="1405" t="s">
        <v>695</v>
      </c>
      <c r="Q898" s="1405" t="s">
        <v>474</v>
      </c>
      <c r="R898" s="1409">
        <v>29275</v>
      </c>
      <c r="S898" s="1409">
        <v>22241</v>
      </c>
      <c r="T898" s="1409">
        <v>2436</v>
      </c>
      <c r="U898" s="1407">
        <v>21740</v>
      </c>
      <c r="V898" s="1405" t="s">
        <v>696</v>
      </c>
      <c r="W898" s="1405" t="s">
        <v>743</v>
      </c>
      <c r="X898" s="1405" t="s">
        <v>744</v>
      </c>
      <c r="Y898" s="1405" t="s">
        <v>407</v>
      </c>
      <c r="Z898" s="1404">
        <v>1</v>
      </c>
      <c r="AA898" s="1404">
        <v>0</v>
      </c>
      <c r="AB898" s="1408"/>
      <c r="AC898" s="1408"/>
      <c r="AD898" s="1408"/>
      <c r="AE898" s="1408"/>
      <c r="AF898" s="1408"/>
      <c r="AG898" s="1408"/>
      <c r="AH898" s="1408"/>
      <c r="AI898" s="1406">
        <v>0</v>
      </c>
      <c r="AJ898" s="1408"/>
      <c r="AK898" s="1408"/>
      <c r="AL898" s="1408"/>
      <c r="AM898" s="1408"/>
      <c r="AN898" s="1408"/>
      <c r="AO898" s="1408"/>
      <c r="AP898" s="1408"/>
      <c r="AQ898" s="1406">
        <v>7240</v>
      </c>
      <c r="AR898" s="1404" t="s">
        <v>407</v>
      </c>
      <c r="AS898" s="1406">
        <v>19.835616438356166</v>
      </c>
      <c r="AT898" s="1406">
        <v>0.24730999146029034</v>
      </c>
      <c r="AU898" s="1406">
        <v>6.7756162043915158E-4</v>
      </c>
      <c r="AV898" s="1406">
        <v>4.0007487335503709E-2</v>
      </c>
      <c r="AW898" s="1406">
        <v>1.0960955434384578E-4</v>
      </c>
      <c r="AX898" s="1405" t="s">
        <v>407</v>
      </c>
      <c r="AY898" s="1404">
        <v>0</v>
      </c>
      <c r="AZ898" s="1405" t="s">
        <v>407</v>
      </c>
      <c r="BA898" s="1405" t="s">
        <v>407</v>
      </c>
      <c r="BB898" s="1408"/>
      <c r="BC898" s="1408"/>
      <c r="BD898" s="1404">
        <v>0</v>
      </c>
      <c r="BE898" s="1405" t="s">
        <v>407</v>
      </c>
      <c r="BF898" s="1405" t="s">
        <v>407</v>
      </c>
      <c r="BG898" s="1404">
        <v>0</v>
      </c>
      <c r="BH898" s="1405" t="s">
        <v>407</v>
      </c>
      <c r="BI898" s="1405" t="s">
        <v>407</v>
      </c>
      <c r="BJ898" s="1404">
        <v>0</v>
      </c>
      <c r="BK898" s="1404">
        <v>0</v>
      </c>
      <c r="BL898" s="1404">
        <v>0</v>
      </c>
      <c r="BM898" s="1404">
        <v>0</v>
      </c>
      <c r="BN898" s="1408"/>
      <c r="BO898" s="1404">
        <v>0</v>
      </c>
      <c r="BP898" s="1405" t="s">
        <v>407</v>
      </c>
      <c r="BQ898" s="1405" t="s">
        <v>407</v>
      </c>
      <c r="BR898" s="1404">
        <v>1</v>
      </c>
      <c r="BS898" s="1405" t="s">
        <v>838</v>
      </c>
      <c r="BT898" s="1405" t="s">
        <v>407</v>
      </c>
      <c r="BU898" s="1405" t="s">
        <v>407</v>
      </c>
      <c r="BV898" s="1405" t="s">
        <v>407</v>
      </c>
      <c r="BW898" s="1404">
        <v>0</v>
      </c>
      <c r="BX898" s="1405" t="s">
        <v>407</v>
      </c>
      <c r="BY898" s="1405" t="s">
        <v>407</v>
      </c>
      <c r="BZ898" s="1405" t="s">
        <v>407</v>
      </c>
      <c r="CA898" s="1404">
        <v>0</v>
      </c>
      <c r="CB898" s="1405" t="s">
        <v>407</v>
      </c>
      <c r="CC898" s="1405" t="s">
        <v>677</v>
      </c>
      <c r="CD898" s="1404" t="b">
        <v>0</v>
      </c>
      <c r="CE898" s="1404" t="b">
        <v>0</v>
      </c>
      <c r="CF898" s="1404" t="b">
        <v>0</v>
      </c>
      <c r="CG898" s="1404" t="b">
        <v>0</v>
      </c>
      <c r="CH898" s="1404" t="b">
        <v>0</v>
      </c>
      <c r="CI898" s="1404" t="b">
        <v>0</v>
      </c>
      <c r="CJ898" s="1404" t="b">
        <v>1</v>
      </c>
      <c r="CK898" s="1404" t="b">
        <v>0</v>
      </c>
      <c r="CL898" s="1404" t="b">
        <v>0</v>
      </c>
      <c r="CM898" s="1405" t="s">
        <v>698</v>
      </c>
      <c r="CN898" s="1408"/>
      <c r="CO898" s="1408"/>
      <c r="CP898" s="1408"/>
      <c r="CQ898" s="1404">
        <v>1</v>
      </c>
      <c r="CR898" s="1408"/>
      <c r="CS898" s="1404">
        <v>1</v>
      </c>
      <c r="CT898" s="1405" t="s">
        <v>407</v>
      </c>
      <c r="CU898" s="1408"/>
    </row>
    <row r="899" spans="1:99" hidden="1" x14ac:dyDescent="0.2">
      <c r="A899" s="1404">
        <v>2024</v>
      </c>
      <c r="B899" s="1405" t="s">
        <v>187</v>
      </c>
      <c r="C899" s="1405" t="s">
        <v>1469</v>
      </c>
      <c r="D899" s="1406">
        <v>1</v>
      </c>
      <c r="E899" s="1406">
        <v>0</v>
      </c>
      <c r="F899" s="1405" t="s">
        <v>250</v>
      </c>
      <c r="G899" s="1407" t="s">
        <v>742</v>
      </c>
      <c r="H899" s="1405" t="s">
        <v>407</v>
      </c>
      <c r="I899" s="1405" t="s">
        <v>694</v>
      </c>
      <c r="J899" s="1405" t="s">
        <v>335</v>
      </c>
      <c r="K899" s="1405" t="s">
        <v>714</v>
      </c>
      <c r="L899" s="1405" t="s">
        <v>407</v>
      </c>
      <c r="M899" s="1405" t="s">
        <v>407</v>
      </c>
      <c r="N899" s="1408"/>
      <c r="O899" s="1407">
        <v>126</v>
      </c>
      <c r="P899" s="1405" t="s">
        <v>695</v>
      </c>
      <c r="Q899" s="1405" t="s">
        <v>481</v>
      </c>
      <c r="R899" s="1409">
        <v>5371</v>
      </c>
      <c r="S899" s="1409">
        <v>4191</v>
      </c>
      <c r="T899" s="1409">
        <v>209</v>
      </c>
      <c r="U899" s="1407">
        <v>21740</v>
      </c>
      <c r="V899" s="1405" t="s">
        <v>696</v>
      </c>
      <c r="W899" s="1405" t="s">
        <v>743</v>
      </c>
      <c r="X899" s="1405" t="s">
        <v>744</v>
      </c>
      <c r="Y899" s="1405" t="s">
        <v>407</v>
      </c>
      <c r="Z899" s="1404">
        <v>1</v>
      </c>
      <c r="AA899" s="1404">
        <v>0</v>
      </c>
      <c r="AB899" s="1408"/>
      <c r="AC899" s="1408"/>
      <c r="AD899" s="1408"/>
      <c r="AE899" s="1408"/>
      <c r="AF899" s="1408"/>
      <c r="AG899" s="1408"/>
      <c r="AH899" s="1406">
        <v>23376</v>
      </c>
      <c r="AI899" s="1406">
        <v>23376</v>
      </c>
      <c r="AJ899" s="1408"/>
      <c r="AK899" s="1408"/>
      <c r="AL899" s="1408"/>
      <c r="AM899" s="1408"/>
      <c r="AN899" s="1408"/>
      <c r="AO899" s="1408"/>
      <c r="AP899" s="1406">
        <v>25816</v>
      </c>
      <c r="AQ899" s="1406">
        <v>25816</v>
      </c>
      <c r="AR899" s="1404" t="s">
        <v>407</v>
      </c>
      <c r="AS899" s="1406">
        <v>70.728767123287668</v>
      </c>
      <c r="AT899" s="1406">
        <v>4.8065537143921055</v>
      </c>
      <c r="AU899" s="1406">
        <v>1.3168640313403028E-2</v>
      </c>
      <c r="AV899" s="1406">
        <v>4.7623791234536472E-2</v>
      </c>
      <c r="AW899" s="1406">
        <v>1.3047614036859308E-4</v>
      </c>
      <c r="AX899" s="1405" t="s">
        <v>407</v>
      </c>
      <c r="AY899" s="1404">
        <v>0</v>
      </c>
      <c r="AZ899" s="1405" t="s">
        <v>407</v>
      </c>
      <c r="BA899" s="1405" t="s">
        <v>407</v>
      </c>
      <c r="BB899" s="1408"/>
      <c r="BC899" s="1408"/>
      <c r="BD899" s="1404">
        <v>0</v>
      </c>
      <c r="BE899" s="1405" t="s">
        <v>407</v>
      </c>
      <c r="BF899" s="1405" t="s">
        <v>407</v>
      </c>
      <c r="BG899" s="1404">
        <v>0</v>
      </c>
      <c r="BH899" s="1405" t="s">
        <v>407</v>
      </c>
      <c r="BI899" s="1405" t="s">
        <v>407</v>
      </c>
      <c r="BJ899" s="1404">
        <v>1</v>
      </c>
      <c r="BK899" s="1404">
        <v>0</v>
      </c>
      <c r="BL899" s="1404">
        <v>0</v>
      </c>
      <c r="BM899" s="1404">
        <v>0</v>
      </c>
      <c r="BN899" s="1408"/>
      <c r="BO899" s="1404">
        <v>0</v>
      </c>
      <c r="BP899" s="1405" t="s">
        <v>407</v>
      </c>
      <c r="BQ899" s="1405" t="s">
        <v>407</v>
      </c>
      <c r="BR899" s="1404">
        <v>0</v>
      </c>
      <c r="BS899" s="1405" t="s">
        <v>407</v>
      </c>
      <c r="BT899" s="1405" t="s">
        <v>407</v>
      </c>
      <c r="BU899" s="1405" t="s">
        <v>407</v>
      </c>
      <c r="BV899" s="1405" t="s">
        <v>407</v>
      </c>
      <c r="BW899" s="1404">
        <v>0</v>
      </c>
      <c r="BX899" s="1405" t="s">
        <v>407</v>
      </c>
      <c r="BY899" s="1405" t="s">
        <v>407</v>
      </c>
      <c r="BZ899" s="1405" t="s">
        <v>407</v>
      </c>
      <c r="CA899" s="1404">
        <v>0</v>
      </c>
      <c r="CB899" s="1405" t="s">
        <v>407</v>
      </c>
      <c r="CC899" s="1405" t="s">
        <v>677</v>
      </c>
      <c r="CD899" s="1404" t="b">
        <v>0</v>
      </c>
      <c r="CE899" s="1404" t="b">
        <v>0</v>
      </c>
      <c r="CF899" s="1404" t="b">
        <v>0</v>
      </c>
      <c r="CG899" s="1404" t="b">
        <v>0</v>
      </c>
      <c r="CH899" s="1404" t="b">
        <v>0</v>
      </c>
      <c r="CI899" s="1404" t="b">
        <v>0</v>
      </c>
      <c r="CJ899" s="1404" t="b">
        <v>1</v>
      </c>
      <c r="CK899" s="1404" t="b">
        <v>0</v>
      </c>
      <c r="CL899" s="1404" t="b">
        <v>0</v>
      </c>
      <c r="CM899" s="1405" t="s">
        <v>698</v>
      </c>
      <c r="CN899" s="1408"/>
      <c r="CO899" s="1408"/>
      <c r="CP899" s="1408"/>
      <c r="CQ899" s="1404">
        <v>1</v>
      </c>
      <c r="CR899" s="1408"/>
      <c r="CS899" s="1404">
        <v>1</v>
      </c>
      <c r="CT899" s="1405" t="s">
        <v>407</v>
      </c>
      <c r="CU899" s="1408"/>
    </row>
    <row r="900" spans="1:99" hidden="1" x14ac:dyDescent="0.2">
      <c r="A900" s="1404">
        <v>2024</v>
      </c>
      <c r="B900" s="1405" t="s">
        <v>179</v>
      </c>
      <c r="C900" s="1405" t="s">
        <v>1082</v>
      </c>
      <c r="D900" s="1406">
        <v>1</v>
      </c>
      <c r="E900" s="1406">
        <v>0</v>
      </c>
      <c r="F900" s="1405" t="s">
        <v>250</v>
      </c>
      <c r="G900" s="1407" t="s">
        <v>742</v>
      </c>
      <c r="H900" s="1405" t="s">
        <v>407</v>
      </c>
      <c r="I900" s="1405" t="s">
        <v>694</v>
      </c>
      <c r="J900" s="1405" t="s">
        <v>303</v>
      </c>
      <c r="K900" s="1405" t="s">
        <v>807</v>
      </c>
      <c r="L900" s="1405" t="s">
        <v>407</v>
      </c>
      <c r="M900" s="1405" t="s">
        <v>407</v>
      </c>
      <c r="N900" s="1408"/>
      <c r="O900" s="1407">
        <v>126</v>
      </c>
      <c r="P900" s="1405" t="s">
        <v>695</v>
      </c>
      <c r="Q900" s="1405" t="s">
        <v>474</v>
      </c>
      <c r="R900" s="1409">
        <v>2094</v>
      </c>
      <c r="S900" s="1409">
        <v>2903</v>
      </c>
      <c r="T900" s="1409">
        <v>438</v>
      </c>
      <c r="U900" s="1407">
        <v>21740</v>
      </c>
      <c r="V900" s="1405" t="s">
        <v>696</v>
      </c>
      <c r="W900" s="1405" t="s">
        <v>743</v>
      </c>
      <c r="X900" s="1405" t="s">
        <v>744</v>
      </c>
      <c r="Y900" s="1405" t="s">
        <v>407</v>
      </c>
      <c r="Z900" s="1404">
        <v>1</v>
      </c>
      <c r="AA900" s="1404">
        <v>0</v>
      </c>
      <c r="AB900" s="1408"/>
      <c r="AC900" s="1408"/>
      <c r="AD900" s="1408"/>
      <c r="AE900" s="1408"/>
      <c r="AF900" s="1408"/>
      <c r="AG900" s="1408"/>
      <c r="AH900" s="1408"/>
      <c r="AI900" s="1406">
        <v>0</v>
      </c>
      <c r="AJ900" s="1408"/>
      <c r="AK900" s="1408"/>
      <c r="AL900" s="1408"/>
      <c r="AM900" s="1408"/>
      <c r="AN900" s="1408"/>
      <c r="AO900" s="1408"/>
      <c r="AP900" s="1408"/>
      <c r="AQ900" s="1406">
        <v>11520</v>
      </c>
      <c r="AR900" s="1404" t="s">
        <v>407</v>
      </c>
      <c r="AS900" s="1406">
        <v>31.561643835616437</v>
      </c>
      <c r="AT900" s="1406">
        <v>5.5014326647564467</v>
      </c>
      <c r="AU900" s="1406">
        <v>1.5072418259606703E-2</v>
      </c>
      <c r="AV900" s="1406">
        <v>4.0007487335503709E-2</v>
      </c>
      <c r="AW900" s="1406">
        <v>1.0960955434384578E-4</v>
      </c>
      <c r="AX900" s="1405" t="s">
        <v>407</v>
      </c>
      <c r="AY900" s="1404">
        <v>0</v>
      </c>
      <c r="AZ900" s="1405" t="s">
        <v>407</v>
      </c>
      <c r="BA900" s="1405" t="s">
        <v>407</v>
      </c>
      <c r="BB900" s="1408"/>
      <c r="BC900" s="1408"/>
      <c r="BD900" s="1404">
        <v>0</v>
      </c>
      <c r="BE900" s="1405" t="s">
        <v>407</v>
      </c>
      <c r="BF900" s="1405" t="s">
        <v>407</v>
      </c>
      <c r="BG900" s="1404">
        <v>0</v>
      </c>
      <c r="BH900" s="1405" t="s">
        <v>407</v>
      </c>
      <c r="BI900" s="1405" t="s">
        <v>407</v>
      </c>
      <c r="BJ900" s="1404">
        <v>0</v>
      </c>
      <c r="BK900" s="1404">
        <v>0</v>
      </c>
      <c r="BL900" s="1404">
        <v>0</v>
      </c>
      <c r="BM900" s="1404">
        <v>0</v>
      </c>
      <c r="BN900" s="1408"/>
      <c r="BO900" s="1404">
        <v>0</v>
      </c>
      <c r="BP900" s="1405" t="s">
        <v>407</v>
      </c>
      <c r="BQ900" s="1405" t="s">
        <v>407</v>
      </c>
      <c r="BR900" s="1404">
        <v>1</v>
      </c>
      <c r="BS900" s="1405" t="s">
        <v>838</v>
      </c>
      <c r="BT900" s="1405" t="s">
        <v>407</v>
      </c>
      <c r="BU900" s="1405" t="s">
        <v>407</v>
      </c>
      <c r="BV900" s="1405" t="s">
        <v>407</v>
      </c>
      <c r="BW900" s="1404">
        <v>0</v>
      </c>
      <c r="BX900" s="1405" t="s">
        <v>407</v>
      </c>
      <c r="BY900" s="1405" t="s">
        <v>407</v>
      </c>
      <c r="BZ900" s="1405" t="s">
        <v>407</v>
      </c>
      <c r="CA900" s="1404">
        <v>0</v>
      </c>
      <c r="CB900" s="1405" t="s">
        <v>407</v>
      </c>
      <c r="CC900" s="1405" t="s">
        <v>677</v>
      </c>
      <c r="CD900" s="1404" t="b">
        <v>0</v>
      </c>
      <c r="CE900" s="1404" t="b">
        <v>0</v>
      </c>
      <c r="CF900" s="1404" t="b">
        <v>0</v>
      </c>
      <c r="CG900" s="1404" t="b">
        <v>0</v>
      </c>
      <c r="CH900" s="1404" t="b">
        <v>0</v>
      </c>
      <c r="CI900" s="1404" t="b">
        <v>0</v>
      </c>
      <c r="CJ900" s="1404" t="b">
        <v>1</v>
      </c>
      <c r="CK900" s="1404" t="b">
        <v>0</v>
      </c>
      <c r="CL900" s="1404" t="b">
        <v>0</v>
      </c>
      <c r="CM900" s="1405" t="s">
        <v>698</v>
      </c>
      <c r="CN900" s="1408"/>
      <c r="CO900" s="1408"/>
      <c r="CP900" s="1408"/>
      <c r="CQ900" s="1404">
        <v>1</v>
      </c>
      <c r="CR900" s="1408"/>
      <c r="CS900" s="1404">
        <v>1</v>
      </c>
      <c r="CT900" s="1405" t="s">
        <v>407</v>
      </c>
      <c r="CU900" s="1408"/>
    </row>
    <row r="901" spans="1:99" hidden="1" x14ac:dyDescent="0.2">
      <c r="A901" s="1404">
        <v>2024</v>
      </c>
      <c r="B901" s="1405" t="s">
        <v>182</v>
      </c>
      <c r="C901" s="1405" t="s">
        <v>1116</v>
      </c>
      <c r="D901" s="1406">
        <v>1</v>
      </c>
      <c r="E901" s="1406">
        <v>0</v>
      </c>
      <c r="F901" s="1405" t="s">
        <v>250</v>
      </c>
      <c r="G901" s="1407" t="s">
        <v>742</v>
      </c>
      <c r="H901" s="1405" t="s">
        <v>407</v>
      </c>
      <c r="I901" s="1405" t="s">
        <v>694</v>
      </c>
      <c r="J901" s="1405" t="s">
        <v>315</v>
      </c>
      <c r="K901" s="1405" t="s">
        <v>762</v>
      </c>
      <c r="L901" s="1405" t="s">
        <v>407</v>
      </c>
      <c r="M901" s="1405" t="s">
        <v>407</v>
      </c>
      <c r="N901" s="1408"/>
      <c r="O901" s="1407">
        <v>126</v>
      </c>
      <c r="P901" s="1405" t="s">
        <v>695</v>
      </c>
      <c r="Q901" s="1405" t="s">
        <v>477</v>
      </c>
      <c r="R901" s="1409">
        <v>4130</v>
      </c>
      <c r="S901" s="1409">
        <v>2013</v>
      </c>
      <c r="T901" s="1409">
        <v>188</v>
      </c>
      <c r="U901" s="1407">
        <v>21740</v>
      </c>
      <c r="V901" s="1405" t="s">
        <v>696</v>
      </c>
      <c r="W901" s="1405" t="s">
        <v>743</v>
      </c>
      <c r="X901" s="1405" t="s">
        <v>744</v>
      </c>
      <c r="Y901" s="1405" t="s">
        <v>407</v>
      </c>
      <c r="Z901" s="1404">
        <v>1</v>
      </c>
      <c r="AA901" s="1404">
        <v>0</v>
      </c>
      <c r="AB901" s="1408"/>
      <c r="AC901" s="1408"/>
      <c r="AD901" s="1408"/>
      <c r="AE901" s="1408"/>
      <c r="AF901" s="1408"/>
      <c r="AG901" s="1408"/>
      <c r="AH901" s="1408"/>
      <c r="AI901" s="1406">
        <v>380</v>
      </c>
      <c r="AJ901" s="1408"/>
      <c r="AK901" s="1408"/>
      <c r="AL901" s="1408"/>
      <c r="AM901" s="1408"/>
      <c r="AN901" s="1408"/>
      <c r="AO901" s="1408"/>
      <c r="AP901" s="1408"/>
      <c r="AQ901" s="1406">
        <v>1690</v>
      </c>
      <c r="AR901" s="1404" t="s">
        <v>407</v>
      </c>
      <c r="AS901" s="1406">
        <v>4.6301369863013697</v>
      </c>
      <c r="AT901" s="1406">
        <v>0.40920096852300242</v>
      </c>
      <c r="AU901" s="1406">
        <v>1.1210985438986367E-3</v>
      </c>
      <c r="AV901" s="1406">
        <v>5.0628512540293108E-3</v>
      </c>
      <c r="AW901" s="1406">
        <v>1.3870825353504961E-5</v>
      </c>
      <c r="AX901" s="1405" t="s">
        <v>407</v>
      </c>
      <c r="AY901" s="1404">
        <v>0</v>
      </c>
      <c r="AZ901" s="1405" t="s">
        <v>407</v>
      </c>
      <c r="BA901" s="1405" t="s">
        <v>407</v>
      </c>
      <c r="BB901" s="1408"/>
      <c r="BC901" s="1408"/>
      <c r="BD901" s="1404">
        <v>0</v>
      </c>
      <c r="BE901" s="1405" t="s">
        <v>407</v>
      </c>
      <c r="BF901" s="1405" t="s">
        <v>407</v>
      </c>
      <c r="BG901" s="1404">
        <v>0</v>
      </c>
      <c r="BH901" s="1405" t="s">
        <v>407</v>
      </c>
      <c r="BI901" s="1405" t="s">
        <v>407</v>
      </c>
      <c r="BJ901" s="1404">
        <v>0</v>
      </c>
      <c r="BK901" s="1404">
        <v>0</v>
      </c>
      <c r="BL901" s="1404">
        <v>0</v>
      </c>
      <c r="BM901" s="1404">
        <v>0</v>
      </c>
      <c r="BN901" s="1408"/>
      <c r="BO901" s="1404">
        <v>0</v>
      </c>
      <c r="BP901" s="1405" t="s">
        <v>407</v>
      </c>
      <c r="BQ901" s="1405" t="s">
        <v>407</v>
      </c>
      <c r="BR901" s="1404">
        <v>1</v>
      </c>
      <c r="BS901" s="1405" t="s">
        <v>801</v>
      </c>
      <c r="BT901" s="1405" t="s">
        <v>407</v>
      </c>
      <c r="BU901" s="1405" t="s">
        <v>407</v>
      </c>
      <c r="BV901" s="1405" t="s">
        <v>407</v>
      </c>
      <c r="BW901" s="1404">
        <v>0</v>
      </c>
      <c r="BX901" s="1405" t="s">
        <v>407</v>
      </c>
      <c r="BY901" s="1405" t="s">
        <v>407</v>
      </c>
      <c r="BZ901" s="1405" t="s">
        <v>407</v>
      </c>
      <c r="CA901" s="1404">
        <v>0</v>
      </c>
      <c r="CB901" s="1405" t="s">
        <v>407</v>
      </c>
      <c r="CC901" s="1405" t="s">
        <v>677</v>
      </c>
      <c r="CD901" s="1404" t="b">
        <v>0</v>
      </c>
      <c r="CE901" s="1404" t="b">
        <v>0</v>
      </c>
      <c r="CF901" s="1404" t="b">
        <v>0</v>
      </c>
      <c r="CG901" s="1404" t="b">
        <v>0</v>
      </c>
      <c r="CH901" s="1404" t="b">
        <v>0</v>
      </c>
      <c r="CI901" s="1404" t="b">
        <v>0</v>
      </c>
      <c r="CJ901" s="1404" t="b">
        <v>1</v>
      </c>
      <c r="CK901" s="1404" t="b">
        <v>0</v>
      </c>
      <c r="CL901" s="1404" t="b">
        <v>0</v>
      </c>
      <c r="CM901" s="1405" t="s">
        <v>698</v>
      </c>
      <c r="CN901" s="1408"/>
      <c r="CO901" s="1408"/>
      <c r="CP901" s="1408"/>
      <c r="CQ901" s="1404">
        <v>1</v>
      </c>
      <c r="CR901" s="1408"/>
      <c r="CS901" s="1404">
        <v>1</v>
      </c>
      <c r="CT901" s="1405" t="s">
        <v>407</v>
      </c>
      <c r="CU901" s="1408"/>
    </row>
    <row r="902" spans="1:99" x14ac:dyDescent="0.2">
      <c r="A902" s="1404">
        <v>2024</v>
      </c>
      <c r="B902" s="1405" t="s">
        <v>185</v>
      </c>
      <c r="C902" s="1405" t="s">
        <v>786</v>
      </c>
      <c r="D902" s="1406">
        <v>1</v>
      </c>
      <c r="E902" s="1406">
        <v>0</v>
      </c>
      <c r="F902" s="1405" t="s">
        <v>727</v>
      </c>
      <c r="G902" s="1407" t="s">
        <v>728</v>
      </c>
      <c r="H902" s="1405" t="s">
        <v>407</v>
      </c>
      <c r="I902" s="1405" t="s">
        <v>694</v>
      </c>
      <c r="J902" s="1405" t="s">
        <v>328</v>
      </c>
      <c r="K902" s="1405" t="s">
        <v>715</v>
      </c>
      <c r="L902" s="1405" t="s">
        <v>407</v>
      </c>
      <c r="M902" s="1405" t="s">
        <v>407</v>
      </c>
      <c r="N902" s="1408"/>
      <c r="O902" s="1407">
        <v>126</v>
      </c>
      <c r="P902" s="1405" t="s">
        <v>695</v>
      </c>
      <c r="Q902" s="1405" t="s">
        <v>480</v>
      </c>
      <c r="R902" s="1409">
        <v>14320</v>
      </c>
      <c r="S902" s="1409">
        <v>6367</v>
      </c>
      <c r="T902" s="1409">
        <v>300</v>
      </c>
      <c r="U902" s="1407">
        <v>23288</v>
      </c>
      <c r="V902" s="1405" t="s">
        <v>696</v>
      </c>
      <c r="W902" s="1405" t="s">
        <v>729</v>
      </c>
      <c r="X902" s="1405" t="s">
        <v>729</v>
      </c>
      <c r="Y902" s="1405" t="s">
        <v>407</v>
      </c>
      <c r="Z902" s="1404">
        <v>1</v>
      </c>
      <c r="AA902" s="1404">
        <v>0</v>
      </c>
      <c r="AB902" s="1408"/>
      <c r="AC902" s="1408"/>
      <c r="AD902" s="1408"/>
      <c r="AE902" s="1408"/>
      <c r="AF902" s="1408"/>
      <c r="AG902" s="1408"/>
      <c r="AH902" s="1408"/>
      <c r="AI902" s="1406">
        <v>3</v>
      </c>
      <c r="AJ902" s="1408"/>
      <c r="AK902" s="1408"/>
      <c r="AL902" s="1408"/>
      <c r="AM902" s="1408"/>
      <c r="AN902" s="1408"/>
      <c r="AO902" s="1408"/>
      <c r="AP902" s="1408"/>
      <c r="AQ902" s="1406">
        <v>3</v>
      </c>
      <c r="AR902" s="1404" t="s">
        <v>407</v>
      </c>
      <c r="AS902" s="1406">
        <v>8.21917808219178E-3</v>
      </c>
      <c r="AT902" s="1406">
        <v>2.0949720670391061E-4</v>
      </c>
      <c r="AU902" s="1406">
        <v>5.7396494987372766E-7</v>
      </c>
      <c r="AV902" s="1406">
        <v>9.2375254147417969E-7</v>
      </c>
      <c r="AW902" s="1406">
        <v>2.5308288807511772E-9</v>
      </c>
      <c r="AX902" s="1405" t="s">
        <v>1308</v>
      </c>
      <c r="AY902" s="1404">
        <v>0</v>
      </c>
      <c r="AZ902" s="1405" t="s">
        <v>407</v>
      </c>
      <c r="BA902" s="1405" t="s">
        <v>407</v>
      </c>
      <c r="BB902" s="1408"/>
      <c r="BC902" s="1408"/>
      <c r="BD902" s="1404">
        <v>0</v>
      </c>
      <c r="BE902" s="1405" t="s">
        <v>407</v>
      </c>
      <c r="BF902" s="1405" t="s">
        <v>407</v>
      </c>
      <c r="BG902" s="1404">
        <v>0</v>
      </c>
      <c r="BH902" s="1405" t="s">
        <v>407</v>
      </c>
      <c r="BI902" s="1405" t="s">
        <v>407</v>
      </c>
      <c r="BJ902" s="1404">
        <v>0</v>
      </c>
      <c r="BK902" s="1404">
        <v>0</v>
      </c>
      <c r="BL902" s="1404">
        <v>0</v>
      </c>
      <c r="BM902" s="1404">
        <v>0</v>
      </c>
      <c r="BN902" s="1408"/>
      <c r="BO902" s="1404">
        <v>0</v>
      </c>
      <c r="BP902" s="1405" t="s">
        <v>407</v>
      </c>
      <c r="BQ902" s="1405" t="s">
        <v>407</v>
      </c>
      <c r="BR902" s="1404">
        <v>1</v>
      </c>
      <c r="BS902" s="1405" t="s">
        <v>808</v>
      </c>
      <c r="BT902" s="1405" t="s">
        <v>407</v>
      </c>
      <c r="BU902" s="1405" t="s">
        <v>1152</v>
      </c>
      <c r="BV902" s="1405" t="s">
        <v>1472</v>
      </c>
      <c r="BW902" s="1404">
        <v>0</v>
      </c>
      <c r="BX902" s="1405" t="s">
        <v>407</v>
      </c>
      <c r="BY902" s="1405" t="s">
        <v>407</v>
      </c>
      <c r="BZ902" s="1405" t="s">
        <v>407</v>
      </c>
      <c r="CA902" s="1404">
        <v>0</v>
      </c>
      <c r="CB902" s="1405" t="s">
        <v>677</v>
      </c>
      <c r="CC902" s="1405" t="s">
        <v>677</v>
      </c>
      <c r="CD902" s="1404" t="b">
        <v>1</v>
      </c>
      <c r="CE902" s="1404" t="b">
        <v>1</v>
      </c>
      <c r="CF902" s="1404" t="b">
        <v>0</v>
      </c>
      <c r="CG902" s="1404" t="b">
        <v>0</v>
      </c>
      <c r="CH902" s="1404" t="b">
        <v>0</v>
      </c>
      <c r="CI902" s="1404" t="b">
        <v>0</v>
      </c>
      <c r="CJ902" s="1404" t="b">
        <v>0</v>
      </c>
      <c r="CK902" s="1404" t="b">
        <v>0</v>
      </c>
      <c r="CL902" s="1404" t="b">
        <v>0</v>
      </c>
      <c r="CM902" s="1405" t="s">
        <v>698</v>
      </c>
      <c r="CN902" s="1408"/>
      <c r="CO902" s="1408"/>
      <c r="CP902" s="1408"/>
      <c r="CQ902" s="1404">
        <v>1</v>
      </c>
      <c r="CR902" s="1408"/>
      <c r="CS902" s="1404">
        <v>1</v>
      </c>
      <c r="CT902" s="1405" t="s">
        <v>407</v>
      </c>
      <c r="CU902" s="1408"/>
    </row>
    <row r="903" spans="1:99" x14ac:dyDescent="0.2">
      <c r="A903" s="1404">
        <v>2024</v>
      </c>
      <c r="B903" s="1405" t="s">
        <v>179</v>
      </c>
      <c r="C903" s="1405" t="s">
        <v>1007</v>
      </c>
      <c r="D903" s="1406">
        <v>1</v>
      </c>
      <c r="E903" s="1406">
        <v>0</v>
      </c>
      <c r="F903" s="1405" t="s">
        <v>727</v>
      </c>
      <c r="G903" s="1407" t="s">
        <v>728</v>
      </c>
      <c r="H903" s="1405" t="s">
        <v>407</v>
      </c>
      <c r="I903" s="1405" t="s">
        <v>694</v>
      </c>
      <c r="J903" s="1405" t="s">
        <v>303</v>
      </c>
      <c r="K903" s="1405" t="s">
        <v>836</v>
      </c>
      <c r="L903" s="1405" t="s">
        <v>407</v>
      </c>
      <c r="M903" s="1405" t="s">
        <v>407</v>
      </c>
      <c r="N903" s="1408"/>
      <c r="O903" s="1407">
        <v>126</v>
      </c>
      <c r="P903" s="1405" t="s">
        <v>695</v>
      </c>
      <c r="Q903" s="1405" t="s">
        <v>474</v>
      </c>
      <c r="R903" s="1409">
        <v>12475</v>
      </c>
      <c r="S903" s="1409">
        <v>5220</v>
      </c>
      <c r="T903" s="1409">
        <v>780</v>
      </c>
      <c r="U903" s="1407">
        <v>23288</v>
      </c>
      <c r="V903" s="1405" t="s">
        <v>696</v>
      </c>
      <c r="W903" s="1405" t="s">
        <v>729</v>
      </c>
      <c r="X903" s="1405" t="s">
        <v>729</v>
      </c>
      <c r="Y903" s="1405" t="s">
        <v>407</v>
      </c>
      <c r="Z903" s="1404">
        <v>1</v>
      </c>
      <c r="AA903" s="1404">
        <v>0</v>
      </c>
      <c r="AB903" s="1408"/>
      <c r="AC903" s="1408"/>
      <c r="AD903" s="1408"/>
      <c r="AE903" s="1408"/>
      <c r="AF903" s="1408"/>
      <c r="AG903" s="1408"/>
      <c r="AH903" s="1408"/>
      <c r="AI903" s="1406">
        <v>0</v>
      </c>
      <c r="AJ903" s="1408"/>
      <c r="AK903" s="1408"/>
      <c r="AL903" s="1408"/>
      <c r="AM903" s="1408"/>
      <c r="AN903" s="1408"/>
      <c r="AO903" s="1408"/>
      <c r="AP903" s="1408"/>
      <c r="AQ903" s="1406">
        <v>35445</v>
      </c>
      <c r="AR903" s="1404" t="s">
        <v>407</v>
      </c>
      <c r="AS903" s="1406">
        <v>97.109589041095887</v>
      </c>
      <c r="AT903" s="1406">
        <v>2.8412825651302605</v>
      </c>
      <c r="AU903" s="1406">
        <v>7.7843357948774259E-3</v>
      </c>
      <c r="AV903" s="1406">
        <v>0.4275308062786205</v>
      </c>
      <c r="AW903" s="1406">
        <v>1.1713172774756727E-3</v>
      </c>
      <c r="AX903" s="1405" t="s">
        <v>407</v>
      </c>
      <c r="AY903" s="1404">
        <v>0</v>
      </c>
      <c r="AZ903" s="1405" t="s">
        <v>407</v>
      </c>
      <c r="BA903" s="1405" t="s">
        <v>407</v>
      </c>
      <c r="BB903" s="1408"/>
      <c r="BC903" s="1408"/>
      <c r="BD903" s="1404">
        <v>0</v>
      </c>
      <c r="BE903" s="1405" t="s">
        <v>407</v>
      </c>
      <c r="BF903" s="1405" t="s">
        <v>407</v>
      </c>
      <c r="BG903" s="1404">
        <v>0</v>
      </c>
      <c r="BH903" s="1405" t="s">
        <v>407</v>
      </c>
      <c r="BI903" s="1405" t="s">
        <v>407</v>
      </c>
      <c r="BJ903" s="1404">
        <v>0</v>
      </c>
      <c r="BK903" s="1404">
        <v>0</v>
      </c>
      <c r="BL903" s="1404">
        <v>0</v>
      </c>
      <c r="BM903" s="1404">
        <v>0</v>
      </c>
      <c r="BN903" s="1408"/>
      <c r="BO903" s="1404">
        <v>0</v>
      </c>
      <c r="BP903" s="1405" t="s">
        <v>407</v>
      </c>
      <c r="BQ903" s="1405" t="s">
        <v>407</v>
      </c>
      <c r="BR903" s="1404">
        <v>1</v>
      </c>
      <c r="BS903" s="1405" t="s">
        <v>751</v>
      </c>
      <c r="BT903" s="1405" t="s">
        <v>751</v>
      </c>
      <c r="BU903" s="1405" t="s">
        <v>407</v>
      </c>
      <c r="BV903" s="1405" t="s">
        <v>407</v>
      </c>
      <c r="BW903" s="1404">
        <v>0</v>
      </c>
      <c r="BX903" s="1405" t="s">
        <v>407</v>
      </c>
      <c r="BY903" s="1405" t="s">
        <v>407</v>
      </c>
      <c r="BZ903" s="1405" t="s">
        <v>407</v>
      </c>
      <c r="CA903" s="1404">
        <v>0</v>
      </c>
      <c r="CB903" s="1405" t="s">
        <v>677</v>
      </c>
      <c r="CC903" s="1405" t="s">
        <v>677</v>
      </c>
      <c r="CD903" s="1404" t="b">
        <v>1</v>
      </c>
      <c r="CE903" s="1404" t="b">
        <v>1</v>
      </c>
      <c r="CF903" s="1404" t="b">
        <v>0</v>
      </c>
      <c r="CG903" s="1404" t="b">
        <v>0</v>
      </c>
      <c r="CH903" s="1404" t="b">
        <v>0</v>
      </c>
      <c r="CI903" s="1404" t="b">
        <v>0</v>
      </c>
      <c r="CJ903" s="1404" t="b">
        <v>0</v>
      </c>
      <c r="CK903" s="1404" t="b">
        <v>0</v>
      </c>
      <c r="CL903" s="1404" t="b">
        <v>0</v>
      </c>
      <c r="CM903" s="1405" t="s">
        <v>698</v>
      </c>
      <c r="CN903" s="1408"/>
      <c r="CO903" s="1408"/>
      <c r="CP903" s="1408"/>
      <c r="CQ903" s="1404">
        <v>1</v>
      </c>
      <c r="CR903" s="1408"/>
      <c r="CS903" s="1404">
        <v>1</v>
      </c>
      <c r="CT903" s="1405" t="s">
        <v>407</v>
      </c>
      <c r="CU903" s="1408"/>
    </row>
    <row r="904" spans="1:99" x14ac:dyDescent="0.2">
      <c r="A904" s="1404">
        <v>2024</v>
      </c>
      <c r="B904" s="1405" t="s">
        <v>180</v>
      </c>
      <c r="C904" s="1405" t="s">
        <v>761</v>
      </c>
      <c r="D904" s="1406">
        <v>1</v>
      </c>
      <c r="E904" s="1406">
        <v>0</v>
      </c>
      <c r="F904" s="1405" t="s">
        <v>727</v>
      </c>
      <c r="G904" s="1407" t="s">
        <v>728</v>
      </c>
      <c r="H904" s="1405" t="s">
        <v>407</v>
      </c>
      <c r="I904" s="1405" t="s">
        <v>694</v>
      </c>
      <c r="J904" s="1405" t="s">
        <v>307</v>
      </c>
      <c r="K904" s="1405" t="s">
        <v>762</v>
      </c>
      <c r="L904" s="1405" t="s">
        <v>407</v>
      </c>
      <c r="M904" s="1405" t="s">
        <v>407</v>
      </c>
      <c r="N904" s="1408"/>
      <c r="O904" s="1407">
        <v>126</v>
      </c>
      <c r="P904" s="1405" t="s">
        <v>695</v>
      </c>
      <c r="Q904" s="1405" t="s">
        <v>475</v>
      </c>
      <c r="R904" s="1409">
        <v>2932</v>
      </c>
      <c r="S904" s="1409">
        <v>2159</v>
      </c>
      <c r="T904" s="1409">
        <v>191</v>
      </c>
      <c r="U904" s="1407">
        <v>23288</v>
      </c>
      <c r="V904" s="1405" t="s">
        <v>696</v>
      </c>
      <c r="W904" s="1405" t="s">
        <v>729</v>
      </c>
      <c r="X904" s="1405" t="s">
        <v>729</v>
      </c>
      <c r="Y904" s="1405" t="s">
        <v>407</v>
      </c>
      <c r="Z904" s="1404">
        <v>1</v>
      </c>
      <c r="AA904" s="1404">
        <v>0</v>
      </c>
      <c r="AB904" s="1408"/>
      <c r="AC904" s="1408"/>
      <c r="AD904" s="1408"/>
      <c r="AE904" s="1408"/>
      <c r="AF904" s="1408"/>
      <c r="AG904" s="1408"/>
      <c r="AH904" s="1408"/>
      <c r="AI904" s="1406">
        <v>0</v>
      </c>
      <c r="AJ904" s="1408"/>
      <c r="AK904" s="1408"/>
      <c r="AL904" s="1408"/>
      <c r="AM904" s="1408"/>
      <c r="AN904" s="1408"/>
      <c r="AO904" s="1408"/>
      <c r="AP904" s="1408"/>
      <c r="AQ904" s="1406">
        <v>2540</v>
      </c>
      <c r="AR904" s="1404" t="s">
        <v>407</v>
      </c>
      <c r="AS904" s="1406">
        <v>6.9589041095890414</v>
      </c>
      <c r="AT904" s="1406">
        <v>0.86630286493860842</v>
      </c>
      <c r="AU904" s="1406">
        <v>2.3734325066811189E-3</v>
      </c>
      <c r="AV904" s="1406">
        <v>3.3559907275714361E-2</v>
      </c>
      <c r="AW904" s="1406">
        <v>9.1944951440313321E-5</v>
      </c>
      <c r="AX904" s="1405" t="s">
        <v>407</v>
      </c>
      <c r="AY904" s="1404">
        <v>0</v>
      </c>
      <c r="AZ904" s="1405" t="s">
        <v>407</v>
      </c>
      <c r="BA904" s="1405" t="s">
        <v>407</v>
      </c>
      <c r="BB904" s="1408"/>
      <c r="BC904" s="1408"/>
      <c r="BD904" s="1404">
        <v>0</v>
      </c>
      <c r="BE904" s="1405" t="s">
        <v>407</v>
      </c>
      <c r="BF904" s="1405" t="s">
        <v>407</v>
      </c>
      <c r="BG904" s="1404">
        <v>0</v>
      </c>
      <c r="BH904" s="1405" t="s">
        <v>407</v>
      </c>
      <c r="BI904" s="1405" t="s">
        <v>407</v>
      </c>
      <c r="BJ904" s="1404">
        <v>0</v>
      </c>
      <c r="BK904" s="1404">
        <v>0</v>
      </c>
      <c r="BL904" s="1404">
        <v>0</v>
      </c>
      <c r="BM904" s="1404">
        <v>0</v>
      </c>
      <c r="BN904" s="1408"/>
      <c r="BO904" s="1404">
        <v>0</v>
      </c>
      <c r="BP904" s="1405" t="s">
        <v>407</v>
      </c>
      <c r="BQ904" s="1405" t="s">
        <v>407</v>
      </c>
      <c r="BR904" s="1404">
        <v>1</v>
      </c>
      <c r="BS904" s="1405" t="s">
        <v>808</v>
      </c>
      <c r="BT904" s="1405" t="s">
        <v>407</v>
      </c>
      <c r="BU904" s="1405" t="s">
        <v>407</v>
      </c>
      <c r="BV904" s="1405" t="s">
        <v>846</v>
      </c>
      <c r="BW904" s="1404">
        <v>0</v>
      </c>
      <c r="BX904" s="1405" t="s">
        <v>407</v>
      </c>
      <c r="BY904" s="1405" t="s">
        <v>407</v>
      </c>
      <c r="BZ904" s="1405" t="s">
        <v>407</v>
      </c>
      <c r="CA904" s="1404">
        <v>0</v>
      </c>
      <c r="CB904" s="1405" t="s">
        <v>677</v>
      </c>
      <c r="CC904" s="1405" t="s">
        <v>677</v>
      </c>
      <c r="CD904" s="1404" t="b">
        <v>1</v>
      </c>
      <c r="CE904" s="1404" t="b">
        <v>1</v>
      </c>
      <c r="CF904" s="1404" t="b">
        <v>0</v>
      </c>
      <c r="CG904" s="1404" t="b">
        <v>0</v>
      </c>
      <c r="CH904" s="1404" t="b">
        <v>0</v>
      </c>
      <c r="CI904" s="1404" t="b">
        <v>0</v>
      </c>
      <c r="CJ904" s="1404" t="b">
        <v>0</v>
      </c>
      <c r="CK904" s="1404" t="b">
        <v>0</v>
      </c>
      <c r="CL904" s="1404" t="b">
        <v>0</v>
      </c>
      <c r="CM904" s="1405" t="s">
        <v>698</v>
      </c>
      <c r="CN904" s="1408"/>
      <c r="CO904" s="1408"/>
      <c r="CP904" s="1408"/>
      <c r="CQ904" s="1404">
        <v>1</v>
      </c>
      <c r="CR904" s="1408"/>
      <c r="CS904" s="1404">
        <v>1</v>
      </c>
      <c r="CT904" s="1405" t="s">
        <v>407</v>
      </c>
      <c r="CU904" s="1408"/>
    </row>
    <row r="905" spans="1:99" x14ac:dyDescent="0.2">
      <c r="A905" s="1404">
        <v>2024</v>
      </c>
      <c r="B905" s="1405" t="s">
        <v>189</v>
      </c>
      <c r="C905" s="1405" t="s">
        <v>717</v>
      </c>
      <c r="D905" s="1406">
        <v>1</v>
      </c>
      <c r="E905" s="1406">
        <v>0</v>
      </c>
      <c r="F905" s="1405" t="s">
        <v>727</v>
      </c>
      <c r="G905" s="1407" t="s">
        <v>728</v>
      </c>
      <c r="H905" s="1405" t="s">
        <v>407</v>
      </c>
      <c r="I905" s="1405" t="s">
        <v>694</v>
      </c>
      <c r="J905" s="1405" t="s">
        <v>342</v>
      </c>
      <c r="K905" s="1405" t="s">
        <v>718</v>
      </c>
      <c r="L905" s="1405" t="s">
        <v>407</v>
      </c>
      <c r="M905" s="1405" t="s">
        <v>407</v>
      </c>
      <c r="N905" s="1408"/>
      <c r="O905" s="1407">
        <v>126</v>
      </c>
      <c r="P905" s="1405" t="s">
        <v>695</v>
      </c>
      <c r="Q905" s="1405" t="s">
        <v>483</v>
      </c>
      <c r="R905" s="1409">
        <v>5633</v>
      </c>
      <c r="S905" s="1409">
        <v>3036</v>
      </c>
      <c r="T905" s="1409">
        <v>385</v>
      </c>
      <c r="U905" s="1407">
        <v>23288</v>
      </c>
      <c r="V905" s="1405" t="s">
        <v>696</v>
      </c>
      <c r="W905" s="1405" t="s">
        <v>729</v>
      </c>
      <c r="X905" s="1405" t="s">
        <v>729</v>
      </c>
      <c r="Y905" s="1405" t="s">
        <v>407</v>
      </c>
      <c r="Z905" s="1404">
        <v>1</v>
      </c>
      <c r="AA905" s="1404">
        <v>0</v>
      </c>
      <c r="AB905" s="1408"/>
      <c r="AC905" s="1408"/>
      <c r="AD905" s="1408"/>
      <c r="AE905" s="1408"/>
      <c r="AF905" s="1408"/>
      <c r="AG905" s="1408"/>
      <c r="AH905" s="1408"/>
      <c r="AI905" s="1406">
        <v>3250</v>
      </c>
      <c r="AJ905" s="1408"/>
      <c r="AK905" s="1408"/>
      <c r="AL905" s="1408"/>
      <c r="AM905" s="1408"/>
      <c r="AN905" s="1408"/>
      <c r="AO905" s="1408"/>
      <c r="AP905" s="1408"/>
      <c r="AQ905" s="1406">
        <v>10280</v>
      </c>
      <c r="AR905" s="1404" t="s">
        <v>407</v>
      </c>
      <c r="AS905" s="1406">
        <v>28.164383561643834</v>
      </c>
      <c r="AT905" s="1406">
        <v>1.8249600568080953</v>
      </c>
      <c r="AU905" s="1406">
        <v>4.9998905665975214E-3</v>
      </c>
      <c r="AV905" s="1406">
        <v>3.8462105414743278E-2</v>
      </c>
      <c r="AW905" s="1406">
        <v>1.0537563127326925E-4</v>
      </c>
      <c r="AX905" s="1405" t="s">
        <v>407</v>
      </c>
      <c r="AY905" s="1404">
        <v>0</v>
      </c>
      <c r="AZ905" s="1405" t="s">
        <v>407</v>
      </c>
      <c r="BA905" s="1405" t="s">
        <v>407</v>
      </c>
      <c r="BB905" s="1408"/>
      <c r="BC905" s="1408"/>
      <c r="BD905" s="1404">
        <v>0</v>
      </c>
      <c r="BE905" s="1405" t="s">
        <v>407</v>
      </c>
      <c r="BF905" s="1405" t="s">
        <v>407</v>
      </c>
      <c r="BG905" s="1404">
        <v>0</v>
      </c>
      <c r="BH905" s="1405" t="s">
        <v>407</v>
      </c>
      <c r="BI905" s="1405" t="s">
        <v>407</v>
      </c>
      <c r="BJ905" s="1404">
        <v>0</v>
      </c>
      <c r="BK905" s="1404">
        <v>0</v>
      </c>
      <c r="BL905" s="1404">
        <v>0</v>
      </c>
      <c r="BM905" s="1404">
        <v>0</v>
      </c>
      <c r="BN905" s="1408"/>
      <c r="BO905" s="1404">
        <v>0</v>
      </c>
      <c r="BP905" s="1405" t="s">
        <v>407</v>
      </c>
      <c r="BQ905" s="1405" t="s">
        <v>407</v>
      </c>
      <c r="BR905" s="1404">
        <v>1</v>
      </c>
      <c r="BS905" s="1405" t="s">
        <v>808</v>
      </c>
      <c r="BT905" s="1405" t="s">
        <v>407</v>
      </c>
      <c r="BU905" s="1405" t="s">
        <v>407</v>
      </c>
      <c r="BV905" s="1405" t="s">
        <v>407</v>
      </c>
      <c r="BW905" s="1404">
        <v>0</v>
      </c>
      <c r="BX905" s="1405" t="s">
        <v>407</v>
      </c>
      <c r="BY905" s="1405" t="s">
        <v>407</v>
      </c>
      <c r="BZ905" s="1405" t="s">
        <v>407</v>
      </c>
      <c r="CA905" s="1404">
        <v>0</v>
      </c>
      <c r="CB905" s="1405" t="s">
        <v>677</v>
      </c>
      <c r="CC905" s="1405" t="s">
        <v>677</v>
      </c>
      <c r="CD905" s="1404" t="b">
        <v>1</v>
      </c>
      <c r="CE905" s="1404" t="b">
        <v>1</v>
      </c>
      <c r="CF905" s="1404" t="b">
        <v>0</v>
      </c>
      <c r="CG905" s="1404" t="b">
        <v>0</v>
      </c>
      <c r="CH905" s="1404" t="b">
        <v>0</v>
      </c>
      <c r="CI905" s="1404" t="b">
        <v>0</v>
      </c>
      <c r="CJ905" s="1404" t="b">
        <v>0</v>
      </c>
      <c r="CK905" s="1404" t="b">
        <v>0</v>
      </c>
      <c r="CL905" s="1404" t="b">
        <v>0</v>
      </c>
      <c r="CM905" s="1405" t="s">
        <v>698</v>
      </c>
      <c r="CN905" s="1408"/>
      <c r="CO905" s="1408"/>
      <c r="CP905" s="1408"/>
      <c r="CQ905" s="1404">
        <v>1</v>
      </c>
      <c r="CR905" s="1408"/>
      <c r="CS905" s="1404">
        <v>1</v>
      </c>
      <c r="CT905" s="1405" t="s">
        <v>407</v>
      </c>
      <c r="CU905" s="1408"/>
    </row>
    <row r="906" spans="1:99" x14ac:dyDescent="0.2">
      <c r="A906" s="1404">
        <v>2024</v>
      </c>
      <c r="B906" s="1405" t="s">
        <v>179</v>
      </c>
      <c r="C906" s="1405" t="s">
        <v>1004</v>
      </c>
      <c r="D906" s="1406">
        <v>1</v>
      </c>
      <c r="E906" s="1406">
        <v>0</v>
      </c>
      <c r="F906" s="1405" t="s">
        <v>727</v>
      </c>
      <c r="G906" s="1407" t="s">
        <v>728</v>
      </c>
      <c r="H906" s="1405" t="s">
        <v>407</v>
      </c>
      <c r="I906" s="1405" t="s">
        <v>694</v>
      </c>
      <c r="J906" s="1405" t="s">
        <v>303</v>
      </c>
      <c r="K906" s="1405" t="s">
        <v>1005</v>
      </c>
      <c r="L906" s="1405" t="s">
        <v>407</v>
      </c>
      <c r="M906" s="1405" t="s">
        <v>407</v>
      </c>
      <c r="N906" s="1408"/>
      <c r="O906" s="1407">
        <v>126</v>
      </c>
      <c r="P906" s="1405" t="s">
        <v>695</v>
      </c>
      <c r="Q906" s="1405" t="s">
        <v>474</v>
      </c>
      <c r="R906" s="1409">
        <v>3524</v>
      </c>
      <c r="S906" s="1409">
        <v>1494</v>
      </c>
      <c r="T906" s="1409">
        <v>127</v>
      </c>
      <c r="U906" s="1407">
        <v>23288</v>
      </c>
      <c r="V906" s="1405" t="s">
        <v>696</v>
      </c>
      <c r="W906" s="1405" t="s">
        <v>729</v>
      </c>
      <c r="X906" s="1405" t="s">
        <v>729</v>
      </c>
      <c r="Y906" s="1405" t="s">
        <v>407</v>
      </c>
      <c r="Z906" s="1404">
        <v>1</v>
      </c>
      <c r="AA906" s="1404">
        <v>0</v>
      </c>
      <c r="AB906" s="1408"/>
      <c r="AC906" s="1408"/>
      <c r="AD906" s="1408"/>
      <c r="AE906" s="1408"/>
      <c r="AF906" s="1408"/>
      <c r="AG906" s="1408"/>
      <c r="AH906" s="1408"/>
      <c r="AI906" s="1406">
        <v>0</v>
      </c>
      <c r="AJ906" s="1408"/>
      <c r="AK906" s="1408"/>
      <c r="AL906" s="1408"/>
      <c r="AM906" s="1408"/>
      <c r="AN906" s="1408"/>
      <c r="AO906" s="1408"/>
      <c r="AP906" s="1408"/>
      <c r="AQ906" s="1406">
        <v>15770</v>
      </c>
      <c r="AR906" s="1404" t="s">
        <v>407</v>
      </c>
      <c r="AS906" s="1406">
        <v>43.205479452054796</v>
      </c>
      <c r="AT906" s="1406">
        <v>4.4750283768444952</v>
      </c>
      <c r="AU906" s="1406">
        <v>1.2260351717382179E-2</v>
      </c>
      <c r="AV906" s="1406">
        <v>0.4275308062786205</v>
      </c>
      <c r="AW906" s="1406">
        <v>1.1713172774756727E-3</v>
      </c>
      <c r="AX906" s="1405" t="s">
        <v>407</v>
      </c>
      <c r="AY906" s="1404">
        <v>0</v>
      </c>
      <c r="AZ906" s="1405" t="s">
        <v>407</v>
      </c>
      <c r="BA906" s="1405" t="s">
        <v>407</v>
      </c>
      <c r="BB906" s="1408"/>
      <c r="BC906" s="1408"/>
      <c r="BD906" s="1404">
        <v>0</v>
      </c>
      <c r="BE906" s="1405" t="s">
        <v>407</v>
      </c>
      <c r="BF906" s="1405" t="s">
        <v>407</v>
      </c>
      <c r="BG906" s="1404">
        <v>0</v>
      </c>
      <c r="BH906" s="1405" t="s">
        <v>407</v>
      </c>
      <c r="BI906" s="1405" t="s">
        <v>407</v>
      </c>
      <c r="BJ906" s="1404">
        <v>0</v>
      </c>
      <c r="BK906" s="1404">
        <v>0</v>
      </c>
      <c r="BL906" s="1404">
        <v>0</v>
      </c>
      <c r="BM906" s="1404">
        <v>0</v>
      </c>
      <c r="BN906" s="1408"/>
      <c r="BO906" s="1404">
        <v>0</v>
      </c>
      <c r="BP906" s="1405" t="s">
        <v>407</v>
      </c>
      <c r="BQ906" s="1405" t="s">
        <v>407</v>
      </c>
      <c r="BR906" s="1404">
        <v>1</v>
      </c>
      <c r="BS906" s="1405" t="s">
        <v>808</v>
      </c>
      <c r="BT906" s="1405" t="s">
        <v>407</v>
      </c>
      <c r="BU906" s="1405" t="s">
        <v>407</v>
      </c>
      <c r="BV906" s="1405" t="s">
        <v>1006</v>
      </c>
      <c r="BW906" s="1404">
        <v>0</v>
      </c>
      <c r="BX906" s="1405" t="s">
        <v>407</v>
      </c>
      <c r="BY906" s="1405" t="s">
        <v>407</v>
      </c>
      <c r="BZ906" s="1405" t="s">
        <v>407</v>
      </c>
      <c r="CA906" s="1404">
        <v>0</v>
      </c>
      <c r="CB906" s="1405" t="s">
        <v>677</v>
      </c>
      <c r="CC906" s="1405" t="s">
        <v>677</v>
      </c>
      <c r="CD906" s="1404" t="b">
        <v>1</v>
      </c>
      <c r="CE906" s="1404" t="b">
        <v>1</v>
      </c>
      <c r="CF906" s="1404" t="b">
        <v>0</v>
      </c>
      <c r="CG906" s="1404" t="b">
        <v>0</v>
      </c>
      <c r="CH906" s="1404" t="b">
        <v>0</v>
      </c>
      <c r="CI906" s="1404" t="b">
        <v>0</v>
      </c>
      <c r="CJ906" s="1404" t="b">
        <v>0</v>
      </c>
      <c r="CK906" s="1404" t="b">
        <v>0</v>
      </c>
      <c r="CL906" s="1404" t="b">
        <v>0</v>
      </c>
      <c r="CM906" s="1405" t="s">
        <v>698</v>
      </c>
      <c r="CN906" s="1408"/>
      <c r="CO906" s="1408"/>
      <c r="CP906" s="1408"/>
      <c r="CQ906" s="1404">
        <v>1</v>
      </c>
      <c r="CR906" s="1408"/>
      <c r="CS906" s="1404">
        <v>1</v>
      </c>
      <c r="CT906" s="1405" t="s">
        <v>407</v>
      </c>
      <c r="CU906" s="1408"/>
    </row>
    <row r="907" spans="1:99" x14ac:dyDescent="0.2">
      <c r="A907" s="1404">
        <v>2024</v>
      </c>
      <c r="B907" s="1405" t="s">
        <v>179</v>
      </c>
      <c r="C907" s="1405" t="s">
        <v>1016</v>
      </c>
      <c r="D907" s="1406">
        <v>1</v>
      </c>
      <c r="E907" s="1406">
        <v>0</v>
      </c>
      <c r="F907" s="1405" t="s">
        <v>727</v>
      </c>
      <c r="G907" s="1407" t="s">
        <v>728</v>
      </c>
      <c r="H907" s="1405" t="s">
        <v>407</v>
      </c>
      <c r="I907" s="1405" t="s">
        <v>694</v>
      </c>
      <c r="J907" s="1405" t="s">
        <v>303</v>
      </c>
      <c r="K907" s="1405" t="s">
        <v>1017</v>
      </c>
      <c r="L907" s="1405" t="s">
        <v>407</v>
      </c>
      <c r="M907" s="1405" t="s">
        <v>407</v>
      </c>
      <c r="N907" s="1408"/>
      <c r="O907" s="1407">
        <v>126</v>
      </c>
      <c r="P907" s="1405" t="s">
        <v>695</v>
      </c>
      <c r="Q907" s="1405" t="s">
        <v>474</v>
      </c>
      <c r="R907" s="1409">
        <v>7306</v>
      </c>
      <c r="S907" s="1409">
        <v>3390</v>
      </c>
      <c r="T907" s="1409">
        <v>225</v>
      </c>
      <c r="U907" s="1407">
        <v>23288</v>
      </c>
      <c r="V907" s="1405" t="s">
        <v>696</v>
      </c>
      <c r="W907" s="1405" t="s">
        <v>729</v>
      </c>
      <c r="X907" s="1405" t="s">
        <v>729</v>
      </c>
      <c r="Y907" s="1405" t="s">
        <v>407</v>
      </c>
      <c r="Z907" s="1404">
        <v>1</v>
      </c>
      <c r="AA907" s="1404">
        <v>0</v>
      </c>
      <c r="AB907" s="1408"/>
      <c r="AC907" s="1408"/>
      <c r="AD907" s="1408"/>
      <c r="AE907" s="1408"/>
      <c r="AF907" s="1408"/>
      <c r="AG907" s="1408"/>
      <c r="AH907" s="1408"/>
      <c r="AI907" s="1406">
        <v>0</v>
      </c>
      <c r="AJ907" s="1408"/>
      <c r="AK907" s="1408"/>
      <c r="AL907" s="1408"/>
      <c r="AM907" s="1408"/>
      <c r="AN907" s="1408"/>
      <c r="AO907" s="1408"/>
      <c r="AP907" s="1408"/>
      <c r="AQ907" s="1406">
        <v>9441</v>
      </c>
      <c r="AR907" s="1404" t="s">
        <v>407</v>
      </c>
      <c r="AS907" s="1406">
        <v>25.865753424657534</v>
      </c>
      <c r="AT907" s="1406">
        <v>1.2922255680262797</v>
      </c>
      <c r="AU907" s="1406">
        <v>3.5403440219898075E-3</v>
      </c>
      <c r="AV907" s="1406">
        <v>0.4275308062786205</v>
      </c>
      <c r="AW907" s="1406">
        <v>1.1713172774756727E-3</v>
      </c>
      <c r="AX907" s="1405" t="s">
        <v>407</v>
      </c>
      <c r="AY907" s="1404">
        <v>0</v>
      </c>
      <c r="AZ907" s="1405" t="s">
        <v>407</v>
      </c>
      <c r="BA907" s="1405" t="s">
        <v>407</v>
      </c>
      <c r="BB907" s="1408"/>
      <c r="BC907" s="1408"/>
      <c r="BD907" s="1404">
        <v>0</v>
      </c>
      <c r="BE907" s="1405" t="s">
        <v>407</v>
      </c>
      <c r="BF907" s="1405" t="s">
        <v>407</v>
      </c>
      <c r="BG907" s="1404">
        <v>0</v>
      </c>
      <c r="BH907" s="1405" t="s">
        <v>407</v>
      </c>
      <c r="BI907" s="1405" t="s">
        <v>407</v>
      </c>
      <c r="BJ907" s="1404">
        <v>0</v>
      </c>
      <c r="BK907" s="1404">
        <v>0</v>
      </c>
      <c r="BL907" s="1404">
        <v>0</v>
      </c>
      <c r="BM907" s="1404">
        <v>0</v>
      </c>
      <c r="BN907" s="1408"/>
      <c r="BO907" s="1404">
        <v>0</v>
      </c>
      <c r="BP907" s="1405" t="s">
        <v>407</v>
      </c>
      <c r="BQ907" s="1405" t="s">
        <v>407</v>
      </c>
      <c r="BR907" s="1404">
        <v>1</v>
      </c>
      <c r="BS907" s="1405" t="s">
        <v>808</v>
      </c>
      <c r="BT907" s="1405" t="s">
        <v>407</v>
      </c>
      <c r="BU907" s="1405" t="s">
        <v>407</v>
      </c>
      <c r="BV907" s="1405" t="s">
        <v>1006</v>
      </c>
      <c r="BW907" s="1404">
        <v>0</v>
      </c>
      <c r="BX907" s="1405" t="s">
        <v>407</v>
      </c>
      <c r="BY907" s="1405" t="s">
        <v>407</v>
      </c>
      <c r="BZ907" s="1405" t="s">
        <v>407</v>
      </c>
      <c r="CA907" s="1404">
        <v>0</v>
      </c>
      <c r="CB907" s="1405" t="s">
        <v>677</v>
      </c>
      <c r="CC907" s="1405" t="s">
        <v>677</v>
      </c>
      <c r="CD907" s="1404" t="b">
        <v>1</v>
      </c>
      <c r="CE907" s="1404" t="b">
        <v>1</v>
      </c>
      <c r="CF907" s="1404" t="b">
        <v>0</v>
      </c>
      <c r="CG907" s="1404" t="b">
        <v>0</v>
      </c>
      <c r="CH907" s="1404" t="b">
        <v>0</v>
      </c>
      <c r="CI907" s="1404" t="b">
        <v>0</v>
      </c>
      <c r="CJ907" s="1404" t="b">
        <v>0</v>
      </c>
      <c r="CK907" s="1404" t="b">
        <v>0</v>
      </c>
      <c r="CL907" s="1404" t="b">
        <v>0</v>
      </c>
      <c r="CM907" s="1405" t="s">
        <v>698</v>
      </c>
      <c r="CN907" s="1408"/>
      <c r="CO907" s="1408"/>
      <c r="CP907" s="1408"/>
      <c r="CQ907" s="1404">
        <v>1</v>
      </c>
      <c r="CR907" s="1408"/>
      <c r="CS907" s="1404">
        <v>1</v>
      </c>
      <c r="CT907" s="1405" t="s">
        <v>407</v>
      </c>
      <c r="CU907" s="1408"/>
    </row>
    <row r="908" spans="1:99" x14ac:dyDescent="0.2">
      <c r="A908" s="1404">
        <v>2024</v>
      </c>
      <c r="B908" s="1405" t="s">
        <v>179</v>
      </c>
      <c r="C908" s="1405" t="s">
        <v>1022</v>
      </c>
      <c r="D908" s="1406">
        <v>1</v>
      </c>
      <c r="E908" s="1406">
        <v>0</v>
      </c>
      <c r="F908" s="1405" t="s">
        <v>727</v>
      </c>
      <c r="G908" s="1407" t="s">
        <v>728</v>
      </c>
      <c r="H908" s="1405" t="s">
        <v>407</v>
      </c>
      <c r="I908" s="1405" t="s">
        <v>694</v>
      </c>
      <c r="J908" s="1405" t="s">
        <v>303</v>
      </c>
      <c r="K908" s="1405" t="s">
        <v>1023</v>
      </c>
      <c r="L908" s="1405" t="s">
        <v>407</v>
      </c>
      <c r="M908" s="1405" t="s">
        <v>407</v>
      </c>
      <c r="N908" s="1408"/>
      <c r="O908" s="1407">
        <v>126</v>
      </c>
      <c r="P908" s="1405" t="s">
        <v>695</v>
      </c>
      <c r="Q908" s="1405" t="s">
        <v>474</v>
      </c>
      <c r="R908" s="1409">
        <v>8375</v>
      </c>
      <c r="S908" s="1409">
        <v>3538</v>
      </c>
      <c r="T908" s="1409">
        <v>409</v>
      </c>
      <c r="U908" s="1407">
        <v>23288</v>
      </c>
      <c r="V908" s="1405" t="s">
        <v>696</v>
      </c>
      <c r="W908" s="1405" t="s">
        <v>729</v>
      </c>
      <c r="X908" s="1405" t="s">
        <v>729</v>
      </c>
      <c r="Y908" s="1405" t="s">
        <v>407</v>
      </c>
      <c r="Z908" s="1404">
        <v>1</v>
      </c>
      <c r="AA908" s="1404">
        <v>0</v>
      </c>
      <c r="AB908" s="1408"/>
      <c r="AC908" s="1408"/>
      <c r="AD908" s="1408"/>
      <c r="AE908" s="1408"/>
      <c r="AF908" s="1408"/>
      <c r="AG908" s="1408"/>
      <c r="AH908" s="1408"/>
      <c r="AI908" s="1406">
        <v>0</v>
      </c>
      <c r="AJ908" s="1408"/>
      <c r="AK908" s="1408"/>
      <c r="AL908" s="1408"/>
      <c r="AM908" s="1408"/>
      <c r="AN908" s="1408"/>
      <c r="AO908" s="1408"/>
      <c r="AP908" s="1408"/>
      <c r="AQ908" s="1406">
        <v>27470</v>
      </c>
      <c r="AR908" s="1404" t="s">
        <v>407</v>
      </c>
      <c r="AS908" s="1406">
        <v>75.260273972602747</v>
      </c>
      <c r="AT908" s="1406">
        <v>3.28</v>
      </c>
      <c r="AU908" s="1406">
        <v>8.9863013698630138E-3</v>
      </c>
      <c r="AV908" s="1406">
        <v>0.4275308062786205</v>
      </c>
      <c r="AW908" s="1406">
        <v>1.1713172774756727E-3</v>
      </c>
      <c r="AX908" s="1405" t="s">
        <v>407</v>
      </c>
      <c r="AY908" s="1404">
        <v>0</v>
      </c>
      <c r="AZ908" s="1405" t="s">
        <v>407</v>
      </c>
      <c r="BA908" s="1405" t="s">
        <v>407</v>
      </c>
      <c r="BB908" s="1408"/>
      <c r="BC908" s="1408"/>
      <c r="BD908" s="1404">
        <v>0</v>
      </c>
      <c r="BE908" s="1405" t="s">
        <v>407</v>
      </c>
      <c r="BF908" s="1405" t="s">
        <v>407</v>
      </c>
      <c r="BG908" s="1404">
        <v>0</v>
      </c>
      <c r="BH908" s="1405" t="s">
        <v>407</v>
      </c>
      <c r="BI908" s="1405" t="s">
        <v>407</v>
      </c>
      <c r="BJ908" s="1404">
        <v>0</v>
      </c>
      <c r="BK908" s="1404">
        <v>0</v>
      </c>
      <c r="BL908" s="1404">
        <v>0</v>
      </c>
      <c r="BM908" s="1404">
        <v>0</v>
      </c>
      <c r="BN908" s="1408"/>
      <c r="BO908" s="1404">
        <v>0</v>
      </c>
      <c r="BP908" s="1405" t="s">
        <v>407</v>
      </c>
      <c r="BQ908" s="1405" t="s">
        <v>407</v>
      </c>
      <c r="BR908" s="1404">
        <v>1</v>
      </c>
      <c r="BS908" s="1405" t="s">
        <v>898</v>
      </c>
      <c r="BT908" s="1405" t="s">
        <v>407</v>
      </c>
      <c r="BU908" s="1405" t="s">
        <v>407</v>
      </c>
      <c r="BV908" s="1405" t="s">
        <v>407</v>
      </c>
      <c r="BW908" s="1404">
        <v>0</v>
      </c>
      <c r="BX908" s="1405" t="s">
        <v>407</v>
      </c>
      <c r="BY908" s="1405" t="s">
        <v>407</v>
      </c>
      <c r="BZ908" s="1405" t="s">
        <v>407</v>
      </c>
      <c r="CA908" s="1404">
        <v>0</v>
      </c>
      <c r="CB908" s="1405" t="s">
        <v>677</v>
      </c>
      <c r="CC908" s="1405" t="s">
        <v>677</v>
      </c>
      <c r="CD908" s="1404" t="b">
        <v>1</v>
      </c>
      <c r="CE908" s="1404" t="b">
        <v>1</v>
      </c>
      <c r="CF908" s="1404" t="b">
        <v>0</v>
      </c>
      <c r="CG908" s="1404" t="b">
        <v>0</v>
      </c>
      <c r="CH908" s="1404" t="b">
        <v>0</v>
      </c>
      <c r="CI908" s="1404" t="b">
        <v>0</v>
      </c>
      <c r="CJ908" s="1404" t="b">
        <v>0</v>
      </c>
      <c r="CK908" s="1404" t="b">
        <v>0</v>
      </c>
      <c r="CL908" s="1404" t="b">
        <v>0</v>
      </c>
      <c r="CM908" s="1405" t="s">
        <v>698</v>
      </c>
      <c r="CN908" s="1408"/>
      <c r="CO908" s="1408"/>
      <c r="CP908" s="1408"/>
      <c r="CQ908" s="1404">
        <v>1</v>
      </c>
      <c r="CR908" s="1408"/>
      <c r="CS908" s="1404">
        <v>1</v>
      </c>
      <c r="CT908" s="1405" t="s">
        <v>407</v>
      </c>
      <c r="CU908" s="1408"/>
    </row>
    <row r="909" spans="1:99" x14ac:dyDescent="0.2">
      <c r="A909" s="1404">
        <v>2024</v>
      </c>
      <c r="B909" s="1405" t="s">
        <v>179</v>
      </c>
      <c r="C909" s="1405" t="s">
        <v>474</v>
      </c>
      <c r="D909" s="1406">
        <v>1</v>
      </c>
      <c r="E909" s="1406">
        <v>0</v>
      </c>
      <c r="F909" s="1405" t="s">
        <v>727</v>
      </c>
      <c r="G909" s="1407" t="s">
        <v>728</v>
      </c>
      <c r="H909" s="1405" t="s">
        <v>407</v>
      </c>
      <c r="I909" s="1405" t="s">
        <v>694</v>
      </c>
      <c r="J909" s="1405" t="s">
        <v>303</v>
      </c>
      <c r="K909" s="1405" t="s">
        <v>1018</v>
      </c>
      <c r="L909" s="1405" t="s">
        <v>407</v>
      </c>
      <c r="M909" s="1405" t="s">
        <v>407</v>
      </c>
      <c r="N909" s="1408"/>
      <c r="O909" s="1407">
        <v>126</v>
      </c>
      <c r="P909" s="1405" t="s">
        <v>695</v>
      </c>
      <c r="Q909" s="1405" t="s">
        <v>474</v>
      </c>
      <c r="R909" s="1409">
        <v>199949</v>
      </c>
      <c r="S909" s="1409">
        <v>96263</v>
      </c>
      <c r="T909" s="1409">
        <v>22757</v>
      </c>
      <c r="U909" s="1407">
        <v>23288</v>
      </c>
      <c r="V909" s="1405" t="s">
        <v>696</v>
      </c>
      <c r="W909" s="1405" t="s">
        <v>729</v>
      </c>
      <c r="X909" s="1405" t="s">
        <v>729</v>
      </c>
      <c r="Y909" s="1405" t="s">
        <v>407</v>
      </c>
      <c r="Z909" s="1404">
        <v>1</v>
      </c>
      <c r="AA909" s="1404">
        <v>0</v>
      </c>
      <c r="AB909" s="1408"/>
      <c r="AC909" s="1408"/>
      <c r="AD909" s="1408"/>
      <c r="AE909" s="1408"/>
      <c r="AF909" s="1408"/>
      <c r="AG909" s="1408"/>
      <c r="AH909" s="1408"/>
      <c r="AI909" s="1406">
        <v>0</v>
      </c>
      <c r="AJ909" s="1408"/>
      <c r="AK909" s="1408"/>
      <c r="AL909" s="1408"/>
      <c r="AM909" s="1408"/>
      <c r="AN909" s="1408"/>
      <c r="AO909" s="1408"/>
      <c r="AP909" s="1408"/>
      <c r="AQ909" s="1406">
        <v>5729</v>
      </c>
      <c r="AR909" s="1404" t="s">
        <v>407</v>
      </c>
      <c r="AS909" s="1406">
        <v>15.695890410958905</v>
      </c>
      <c r="AT909" s="1406">
        <v>2.8652306338116218E-2</v>
      </c>
      <c r="AU909" s="1406">
        <v>7.8499469419496487E-5</v>
      </c>
      <c r="AV909" s="1406">
        <v>0.4275308062786205</v>
      </c>
      <c r="AW909" s="1406">
        <v>1.1713172774756727E-3</v>
      </c>
      <c r="AX909" s="1405" t="s">
        <v>407</v>
      </c>
      <c r="AY909" s="1404">
        <v>0</v>
      </c>
      <c r="AZ909" s="1405" t="s">
        <v>407</v>
      </c>
      <c r="BA909" s="1405" t="s">
        <v>407</v>
      </c>
      <c r="BB909" s="1408"/>
      <c r="BC909" s="1408"/>
      <c r="BD909" s="1404">
        <v>0</v>
      </c>
      <c r="BE909" s="1405" t="s">
        <v>407</v>
      </c>
      <c r="BF909" s="1405" t="s">
        <v>407</v>
      </c>
      <c r="BG909" s="1404">
        <v>0</v>
      </c>
      <c r="BH909" s="1405" t="s">
        <v>407</v>
      </c>
      <c r="BI909" s="1405" t="s">
        <v>407</v>
      </c>
      <c r="BJ909" s="1404">
        <v>0</v>
      </c>
      <c r="BK909" s="1404">
        <v>0</v>
      </c>
      <c r="BL909" s="1404">
        <v>0</v>
      </c>
      <c r="BM909" s="1404">
        <v>0</v>
      </c>
      <c r="BN909" s="1408"/>
      <c r="BO909" s="1404">
        <v>0</v>
      </c>
      <c r="BP909" s="1405" t="s">
        <v>407</v>
      </c>
      <c r="BQ909" s="1405" t="s">
        <v>407</v>
      </c>
      <c r="BR909" s="1404">
        <v>1</v>
      </c>
      <c r="BS909" s="1405" t="s">
        <v>808</v>
      </c>
      <c r="BT909" s="1405" t="s">
        <v>407</v>
      </c>
      <c r="BU909" s="1405" t="s">
        <v>407</v>
      </c>
      <c r="BV909" s="1405" t="s">
        <v>1006</v>
      </c>
      <c r="BW909" s="1404">
        <v>0</v>
      </c>
      <c r="BX909" s="1405" t="s">
        <v>407</v>
      </c>
      <c r="BY909" s="1405" t="s">
        <v>407</v>
      </c>
      <c r="BZ909" s="1405" t="s">
        <v>407</v>
      </c>
      <c r="CA909" s="1404">
        <v>0</v>
      </c>
      <c r="CB909" s="1405" t="s">
        <v>677</v>
      </c>
      <c r="CC909" s="1405" t="s">
        <v>677</v>
      </c>
      <c r="CD909" s="1404" t="b">
        <v>1</v>
      </c>
      <c r="CE909" s="1404" t="b">
        <v>1</v>
      </c>
      <c r="CF909" s="1404" t="b">
        <v>0</v>
      </c>
      <c r="CG909" s="1404" t="b">
        <v>0</v>
      </c>
      <c r="CH909" s="1404" t="b">
        <v>0</v>
      </c>
      <c r="CI909" s="1404" t="b">
        <v>0</v>
      </c>
      <c r="CJ909" s="1404" t="b">
        <v>0</v>
      </c>
      <c r="CK909" s="1404" t="b">
        <v>0</v>
      </c>
      <c r="CL909" s="1404" t="b">
        <v>0</v>
      </c>
      <c r="CM909" s="1405" t="s">
        <v>698</v>
      </c>
      <c r="CN909" s="1408"/>
      <c r="CO909" s="1408"/>
      <c r="CP909" s="1408"/>
      <c r="CQ909" s="1404">
        <v>1</v>
      </c>
      <c r="CR909" s="1408"/>
      <c r="CS909" s="1404">
        <v>1</v>
      </c>
      <c r="CT909" s="1405" t="s">
        <v>407</v>
      </c>
      <c r="CU909" s="1408"/>
    </row>
    <row r="910" spans="1:99" x14ac:dyDescent="0.2">
      <c r="A910" s="1404">
        <v>2024</v>
      </c>
      <c r="B910" s="1405" t="s">
        <v>179</v>
      </c>
      <c r="C910" s="1405" t="s">
        <v>1013</v>
      </c>
      <c r="D910" s="1406">
        <v>1</v>
      </c>
      <c r="E910" s="1406">
        <v>0</v>
      </c>
      <c r="F910" s="1405" t="s">
        <v>727</v>
      </c>
      <c r="G910" s="1407" t="s">
        <v>728</v>
      </c>
      <c r="H910" s="1405" t="s">
        <v>407</v>
      </c>
      <c r="I910" s="1405" t="s">
        <v>694</v>
      </c>
      <c r="J910" s="1405" t="s">
        <v>303</v>
      </c>
      <c r="K910" s="1405" t="s">
        <v>844</v>
      </c>
      <c r="L910" s="1405" t="s">
        <v>407</v>
      </c>
      <c r="M910" s="1405" t="s">
        <v>407</v>
      </c>
      <c r="N910" s="1408"/>
      <c r="O910" s="1407">
        <v>126</v>
      </c>
      <c r="P910" s="1405" t="s">
        <v>695</v>
      </c>
      <c r="Q910" s="1405" t="s">
        <v>474</v>
      </c>
      <c r="R910" s="1409">
        <v>9092</v>
      </c>
      <c r="S910" s="1409">
        <v>4005</v>
      </c>
      <c r="T910" s="1409">
        <v>442</v>
      </c>
      <c r="U910" s="1407">
        <v>23288</v>
      </c>
      <c r="V910" s="1405" t="s">
        <v>696</v>
      </c>
      <c r="W910" s="1405" t="s">
        <v>729</v>
      </c>
      <c r="X910" s="1405" t="s">
        <v>729</v>
      </c>
      <c r="Y910" s="1405" t="s">
        <v>407</v>
      </c>
      <c r="Z910" s="1404">
        <v>1</v>
      </c>
      <c r="AA910" s="1404">
        <v>0</v>
      </c>
      <c r="AB910" s="1408"/>
      <c r="AC910" s="1408"/>
      <c r="AD910" s="1408"/>
      <c r="AE910" s="1408"/>
      <c r="AF910" s="1408"/>
      <c r="AG910" s="1408"/>
      <c r="AH910" s="1408"/>
      <c r="AI910" s="1406">
        <v>0</v>
      </c>
      <c r="AJ910" s="1408"/>
      <c r="AK910" s="1408"/>
      <c r="AL910" s="1408"/>
      <c r="AM910" s="1408"/>
      <c r="AN910" s="1408"/>
      <c r="AO910" s="1408"/>
      <c r="AP910" s="1408"/>
      <c r="AQ910" s="1406">
        <v>2700</v>
      </c>
      <c r="AR910" s="1404" t="s">
        <v>407</v>
      </c>
      <c r="AS910" s="1406">
        <v>7.397260273972603</v>
      </c>
      <c r="AT910" s="1406">
        <v>0.29696436427628686</v>
      </c>
      <c r="AU910" s="1406">
        <v>8.1360099801722425E-4</v>
      </c>
      <c r="AV910" s="1406">
        <v>0.4275308062786205</v>
      </c>
      <c r="AW910" s="1406">
        <v>1.1713172774756727E-3</v>
      </c>
      <c r="AX910" s="1405" t="s">
        <v>407</v>
      </c>
      <c r="AY910" s="1404">
        <v>0</v>
      </c>
      <c r="AZ910" s="1405" t="s">
        <v>407</v>
      </c>
      <c r="BA910" s="1405" t="s">
        <v>407</v>
      </c>
      <c r="BB910" s="1408"/>
      <c r="BC910" s="1408"/>
      <c r="BD910" s="1404">
        <v>0</v>
      </c>
      <c r="BE910" s="1405" t="s">
        <v>407</v>
      </c>
      <c r="BF910" s="1405" t="s">
        <v>407</v>
      </c>
      <c r="BG910" s="1404">
        <v>0</v>
      </c>
      <c r="BH910" s="1405" t="s">
        <v>407</v>
      </c>
      <c r="BI910" s="1405" t="s">
        <v>407</v>
      </c>
      <c r="BJ910" s="1404">
        <v>0</v>
      </c>
      <c r="BK910" s="1404">
        <v>0</v>
      </c>
      <c r="BL910" s="1404">
        <v>0</v>
      </c>
      <c r="BM910" s="1404">
        <v>0</v>
      </c>
      <c r="BN910" s="1408"/>
      <c r="BO910" s="1404">
        <v>0</v>
      </c>
      <c r="BP910" s="1405" t="s">
        <v>407</v>
      </c>
      <c r="BQ910" s="1405" t="s">
        <v>407</v>
      </c>
      <c r="BR910" s="1404">
        <v>1</v>
      </c>
      <c r="BS910" s="1405" t="s">
        <v>808</v>
      </c>
      <c r="BT910" s="1405" t="s">
        <v>407</v>
      </c>
      <c r="BU910" s="1405" t="s">
        <v>407</v>
      </c>
      <c r="BV910" s="1405" t="s">
        <v>1006</v>
      </c>
      <c r="BW910" s="1404">
        <v>0</v>
      </c>
      <c r="BX910" s="1405" t="s">
        <v>407</v>
      </c>
      <c r="BY910" s="1405" t="s">
        <v>407</v>
      </c>
      <c r="BZ910" s="1405" t="s">
        <v>407</v>
      </c>
      <c r="CA910" s="1404">
        <v>0</v>
      </c>
      <c r="CB910" s="1405" t="s">
        <v>677</v>
      </c>
      <c r="CC910" s="1405" t="s">
        <v>677</v>
      </c>
      <c r="CD910" s="1404" t="b">
        <v>1</v>
      </c>
      <c r="CE910" s="1404" t="b">
        <v>1</v>
      </c>
      <c r="CF910" s="1404" t="b">
        <v>0</v>
      </c>
      <c r="CG910" s="1404" t="b">
        <v>0</v>
      </c>
      <c r="CH910" s="1404" t="b">
        <v>0</v>
      </c>
      <c r="CI910" s="1404" t="b">
        <v>0</v>
      </c>
      <c r="CJ910" s="1404" t="b">
        <v>0</v>
      </c>
      <c r="CK910" s="1404" t="b">
        <v>0</v>
      </c>
      <c r="CL910" s="1404" t="b">
        <v>0</v>
      </c>
      <c r="CM910" s="1405" t="s">
        <v>698</v>
      </c>
      <c r="CN910" s="1408"/>
      <c r="CO910" s="1408"/>
      <c r="CP910" s="1408"/>
      <c r="CQ910" s="1404">
        <v>1</v>
      </c>
      <c r="CR910" s="1408"/>
      <c r="CS910" s="1404">
        <v>1</v>
      </c>
      <c r="CT910" s="1405" t="s">
        <v>407</v>
      </c>
      <c r="CU910" s="1408"/>
    </row>
    <row r="911" spans="1:99" x14ac:dyDescent="0.2">
      <c r="A911" s="1404">
        <v>2024</v>
      </c>
      <c r="B911" s="1405" t="s">
        <v>178</v>
      </c>
      <c r="C911" s="1405" t="s">
        <v>981</v>
      </c>
      <c r="D911" s="1406">
        <v>1</v>
      </c>
      <c r="E911" s="1406">
        <v>0</v>
      </c>
      <c r="F911" s="1405" t="s">
        <v>727</v>
      </c>
      <c r="G911" s="1407" t="s">
        <v>728</v>
      </c>
      <c r="H911" s="1405" t="s">
        <v>407</v>
      </c>
      <c r="I911" s="1405" t="s">
        <v>694</v>
      </c>
      <c r="J911" s="1405" t="s">
        <v>298</v>
      </c>
      <c r="K911" s="1405" t="s">
        <v>982</v>
      </c>
      <c r="L911" s="1405" t="s">
        <v>407</v>
      </c>
      <c r="M911" s="1405" t="s">
        <v>407</v>
      </c>
      <c r="N911" s="1408"/>
      <c r="O911" s="1407">
        <v>126</v>
      </c>
      <c r="P911" s="1405" t="s">
        <v>695</v>
      </c>
      <c r="Q911" s="1405" t="s">
        <v>473</v>
      </c>
      <c r="R911" s="1409">
        <v>31378</v>
      </c>
      <c r="S911" s="1409">
        <v>15132</v>
      </c>
      <c r="T911" s="1409">
        <v>2440</v>
      </c>
      <c r="U911" s="1407">
        <v>23288</v>
      </c>
      <c r="V911" s="1405" t="s">
        <v>696</v>
      </c>
      <c r="W911" s="1405" t="s">
        <v>729</v>
      </c>
      <c r="X911" s="1405" t="s">
        <v>729</v>
      </c>
      <c r="Y911" s="1405" t="s">
        <v>407</v>
      </c>
      <c r="Z911" s="1404">
        <v>1</v>
      </c>
      <c r="AA911" s="1404">
        <v>0</v>
      </c>
      <c r="AB911" s="1408"/>
      <c r="AC911" s="1408"/>
      <c r="AD911" s="1408"/>
      <c r="AE911" s="1408"/>
      <c r="AF911" s="1408"/>
      <c r="AG911" s="1408"/>
      <c r="AH911" s="1408"/>
      <c r="AI911" s="1406">
        <v>0</v>
      </c>
      <c r="AJ911" s="1408"/>
      <c r="AK911" s="1408"/>
      <c r="AL911" s="1408"/>
      <c r="AM911" s="1408"/>
      <c r="AN911" s="1408"/>
      <c r="AO911" s="1408"/>
      <c r="AP911" s="1408"/>
      <c r="AQ911" s="1406">
        <v>3660</v>
      </c>
      <c r="AR911" s="1404" t="s">
        <v>407</v>
      </c>
      <c r="AS911" s="1406">
        <v>10.027397260273972</v>
      </c>
      <c r="AT911" s="1406">
        <v>0.11664223341194467</v>
      </c>
      <c r="AU911" s="1406">
        <v>3.1956776277245114E-4</v>
      </c>
      <c r="AV911" s="1406">
        <v>3.2824022879958245E-3</v>
      </c>
      <c r="AW911" s="1406">
        <v>8.9928829808104788E-6</v>
      </c>
      <c r="AX911" s="1405" t="s">
        <v>407</v>
      </c>
      <c r="AY911" s="1404">
        <v>0</v>
      </c>
      <c r="AZ911" s="1405" t="s">
        <v>407</v>
      </c>
      <c r="BA911" s="1405" t="s">
        <v>407</v>
      </c>
      <c r="BB911" s="1408"/>
      <c r="BC911" s="1408"/>
      <c r="BD911" s="1404">
        <v>0</v>
      </c>
      <c r="BE911" s="1405" t="s">
        <v>407</v>
      </c>
      <c r="BF911" s="1405" t="s">
        <v>407</v>
      </c>
      <c r="BG911" s="1404">
        <v>0</v>
      </c>
      <c r="BH911" s="1405" t="s">
        <v>407</v>
      </c>
      <c r="BI911" s="1405" t="s">
        <v>407</v>
      </c>
      <c r="BJ911" s="1404">
        <v>0</v>
      </c>
      <c r="BK911" s="1404">
        <v>0</v>
      </c>
      <c r="BL911" s="1404">
        <v>0</v>
      </c>
      <c r="BM911" s="1404">
        <v>0</v>
      </c>
      <c r="BN911" s="1408"/>
      <c r="BO911" s="1404">
        <v>0</v>
      </c>
      <c r="BP911" s="1405" t="s">
        <v>407</v>
      </c>
      <c r="BQ911" s="1405" t="s">
        <v>407</v>
      </c>
      <c r="BR911" s="1404">
        <v>1</v>
      </c>
      <c r="BS911" s="1405" t="s">
        <v>808</v>
      </c>
      <c r="BT911" s="1405" t="s">
        <v>407</v>
      </c>
      <c r="BU911" s="1405" t="s">
        <v>407</v>
      </c>
      <c r="BV911" s="1405" t="s">
        <v>846</v>
      </c>
      <c r="BW911" s="1404">
        <v>0</v>
      </c>
      <c r="BX911" s="1405" t="s">
        <v>407</v>
      </c>
      <c r="BY911" s="1405" t="s">
        <v>407</v>
      </c>
      <c r="BZ911" s="1405" t="s">
        <v>407</v>
      </c>
      <c r="CA911" s="1404">
        <v>0</v>
      </c>
      <c r="CB911" s="1405" t="s">
        <v>677</v>
      </c>
      <c r="CC911" s="1405" t="s">
        <v>677</v>
      </c>
      <c r="CD911" s="1404" t="b">
        <v>1</v>
      </c>
      <c r="CE911" s="1404" t="b">
        <v>1</v>
      </c>
      <c r="CF911" s="1404" t="b">
        <v>0</v>
      </c>
      <c r="CG911" s="1404" t="b">
        <v>0</v>
      </c>
      <c r="CH911" s="1404" t="b">
        <v>0</v>
      </c>
      <c r="CI911" s="1404" t="b">
        <v>0</v>
      </c>
      <c r="CJ911" s="1404" t="b">
        <v>0</v>
      </c>
      <c r="CK911" s="1404" t="b">
        <v>0</v>
      </c>
      <c r="CL911" s="1404" t="b">
        <v>0</v>
      </c>
      <c r="CM911" s="1405" t="s">
        <v>698</v>
      </c>
      <c r="CN911" s="1408"/>
      <c r="CO911" s="1408"/>
      <c r="CP911" s="1408"/>
      <c r="CQ911" s="1404">
        <v>1</v>
      </c>
      <c r="CR911" s="1408"/>
      <c r="CS911" s="1404">
        <v>1</v>
      </c>
      <c r="CT911" s="1405" t="s">
        <v>407</v>
      </c>
      <c r="CU911" s="1408"/>
    </row>
    <row r="912" spans="1:99" x14ac:dyDescent="0.2">
      <c r="A912" s="1404">
        <v>2024</v>
      </c>
      <c r="B912" s="1405" t="s">
        <v>189</v>
      </c>
      <c r="C912" s="1405" t="s">
        <v>716</v>
      </c>
      <c r="D912" s="1406">
        <v>1</v>
      </c>
      <c r="E912" s="1406">
        <v>0</v>
      </c>
      <c r="F912" s="1405" t="s">
        <v>727</v>
      </c>
      <c r="G912" s="1407" t="s">
        <v>728</v>
      </c>
      <c r="H912" s="1405" t="s">
        <v>407</v>
      </c>
      <c r="I912" s="1405" t="s">
        <v>694</v>
      </c>
      <c r="J912" s="1405" t="s">
        <v>342</v>
      </c>
      <c r="K912" s="1405" t="s">
        <v>746</v>
      </c>
      <c r="L912" s="1405" t="s">
        <v>609</v>
      </c>
      <c r="M912" s="1405" t="s">
        <v>407</v>
      </c>
      <c r="N912" s="1408"/>
      <c r="O912" s="1407">
        <v>126</v>
      </c>
      <c r="P912" s="1405" t="s">
        <v>695</v>
      </c>
      <c r="Q912" s="1405" t="s">
        <v>483</v>
      </c>
      <c r="R912" s="1409">
        <v>61906</v>
      </c>
      <c r="S912" s="1409">
        <v>44265</v>
      </c>
      <c r="T912" s="1409">
        <v>2996</v>
      </c>
      <c r="U912" s="1407">
        <v>23288</v>
      </c>
      <c r="V912" s="1405" t="s">
        <v>696</v>
      </c>
      <c r="W912" s="1405" t="s">
        <v>729</v>
      </c>
      <c r="X912" s="1405" t="s">
        <v>729</v>
      </c>
      <c r="Y912" s="1405" t="s">
        <v>407</v>
      </c>
      <c r="Z912" s="1404">
        <v>1</v>
      </c>
      <c r="AA912" s="1404">
        <v>0</v>
      </c>
      <c r="AB912" s="1408"/>
      <c r="AC912" s="1408"/>
      <c r="AD912" s="1408"/>
      <c r="AE912" s="1408"/>
      <c r="AF912" s="1408"/>
      <c r="AG912" s="1408"/>
      <c r="AH912" s="1408"/>
      <c r="AI912" s="1406">
        <v>0</v>
      </c>
      <c r="AJ912" s="1408"/>
      <c r="AK912" s="1408"/>
      <c r="AL912" s="1408"/>
      <c r="AM912" s="1408"/>
      <c r="AN912" s="1408"/>
      <c r="AO912" s="1408"/>
      <c r="AP912" s="1408"/>
      <c r="AQ912" s="1406">
        <v>11820</v>
      </c>
      <c r="AR912" s="1404" t="s">
        <v>407</v>
      </c>
      <c r="AS912" s="1406">
        <v>32.38356164383562</v>
      </c>
      <c r="AT912" s="1406">
        <v>0.19093464284560463</v>
      </c>
      <c r="AU912" s="1406">
        <v>5.2310861053590308E-4</v>
      </c>
      <c r="AV912" s="1406">
        <v>3.8462105414743278E-2</v>
      </c>
      <c r="AW912" s="1406">
        <v>1.0537563127326925E-4</v>
      </c>
      <c r="AX912" s="1405" t="s">
        <v>407</v>
      </c>
      <c r="AY912" s="1404">
        <v>0</v>
      </c>
      <c r="AZ912" s="1405" t="s">
        <v>407</v>
      </c>
      <c r="BA912" s="1405" t="s">
        <v>407</v>
      </c>
      <c r="BB912" s="1408"/>
      <c r="BC912" s="1408"/>
      <c r="BD912" s="1404">
        <v>0</v>
      </c>
      <c r="BE912" s="1405" t="s">
        <v>407</v>
      </c>
      <c r="BF912" s="1405" t="s">
        <v>407</v>
      </c>
      <c r="BG912" s="1404">
        <v>0</v>
      </c>
      <c r="BH912" s="1405" t="s">
        <v>407</v>
      </c>
      <c r="BI912" s="1405" t="s">
        <v>407</v>
      </c>
      <c r="BJ912" s="1404">
        <v>0</v>
      </c>
      <c r="BK912" s="1404">
        <v>0</v>
      </c>
      <c r="BL912" s="1404">
        <v>0</v>
      </c>
      <c r="BM912" s="1404">
        <v>0</v>
      </c>
      <c r="BN912" s="1408"/>
      <c r="BO912" s="1404">
        <v>0</v>
      </c>
      <c r="BP912" s="1405" t="s">
        <v>407</v>
      </c>
      <c r="BQ912" s="1405" t="s">
        <v>407</v>
      </c>
      <c r="BR912" s="1404">
        <v>1</v>
      </c>
      <c r="BS912" s="1405" t="s">
        <v>808</v>
      </c>
      <c r="BT912" s="1405" t="s">
        <v>407</v>
      </c>
      <c r="BU912" s="1405" t="s">
        <v>407</v>
      </c>
      <c r="BV912" s="1405" t="s">
        <v>846</v>
      </c>
      <c r="BW912" s="1404">
        <v>0</v>
      </c>
      <c r="BX912" s="1405" t="s">
        <v>407</v>
      </c>
      <c r="BY912" s="1405" t="s">
        <v>407</v>
      </c>
      <c r="BZ912" s="1405" t="s">
        <v>407</v>
      </c>
      <c r="CA912" s="1404">
        <v>1</v>
      </c>
      <c r="CB912" s="1405" t="s">
        <v>677</v>
      </c>
      <c r="CC912" s="1405" t="s">
        <v>677</v>
      </c>
      <c r="CD912" s="1404" t="b">
        <v>1</v>
      </c>
      <c r="CE912" s="1404" t="b">
        <v>1</v>
      </c>
      <c r="CF912" s="1404" t="b">
        <v>0</v>
      </c>
      <c r="CG912" s="1404" t="b">
        <v>0</v>
      </c>
      <c r="CH912" s="1404" t="b">
        <v>0</v>
      </c>
      <c r="CI912" s="1404" t="b">
        <v>0</v>
      </c>
      <c r="CJ912" s="1404" t="b">
        <v>0</v>
      </c>
      <c r="CK912" s="1404" t="b">
        <v>0</v>
      </c>
      <c r="CL912" s="1404" t="b">
        <v>0</v>
      </c>
      <c r="CM912" s="1405" t="s">
        <v>698</v>
      </c>
      <c r="CN912" s="1408"/>
      <c r="CO912" s="1408"/>
      <c r="CP912" s="1408"/>
      <c r="CQ912" s="1404">
        <v>1</v>
      </c>
      <c r="CR912" s="1408"/>
      <c r="CS912" s="1404">
        <v>1</v>
      </c>
      <c r="CT912" s="1405" t="s">
        <v>407</v>
      </c>
      <c r="CU912" s="1408"/>
    </row>
    <row r="913" spans="1:99" x14ac:dyDescent="0.2">
      <c r="A913" s="1404">
        <v>2024</v>
      </c>
      <c r="B913" s="1405" t="s">
        <v>179</v>
      </c>
      <c r="C913" s="1405" t="s">
        <v>1025</v>
      </c>
      <c r="D913" s="1406">
        <v>1</v>
      </c>
      <c r="E913" s="1406">
        <v>0</v>
      </c>
      <c r="F913" s="1405" t="s">
        <v>727</v>
      </c>
      <c r="G913" s="1407" t="s">
        <v>728</v>
      </c>
      <c r="H913" s="1405" t="s">
        <v>407</v>
      </c>
      <c r="I913" s="1405" t="s">
        <v>694</v>
      </c>
      <c r="J913" s="1405" t="s">
        <v>303</v>
      </c>
      <c r="K913" s="1405" t="s">
        <v>1026</v>
      </c>
      <c r="L913" s="1405" t="s">
        <v>407</v>
      </c>
      <c r="M913" s="1405" t="s">
        <v>407</v>
      </c>
      <c r="N913" s="1408"/>
      <c r="O913" s="1407">
        <v>126</v>
      </c>
      <c r="P913" s="1405" t="s">
        <v>695</v>
      </c>
      <c r="Q913" s="1405" t="s">
        <v>474</v>
      </c>
      <c r="R913" s="1409">
        <v>11688</v>
      </c>
      <c r="S913" s="1409">
        <v>5024</v>
      </c>
      <c r="T913" s="1409">
        <v>639</v>
      </c>
      <c r="U913" s="1407">
        <v>23288</v>
      </c>
      <c r="V913" s="1405" t="s">
        <v>696</v>
      </c>
      <c r="W913" s="1405" t="s">
        <v>729</v>
      </c>
      <c r="X913" s="1405" t="s">
        <v>729</v>
      </c>
      <c r="Y913" s="1405" t="s">
        <v>407</v>
      </c>
      <c r="Z913" s="1404">
        <v>1</v>
      </c>
      <c r="AA913" s="1404">
        <v>0</v>
      </c>
      <c r="AB913" s="1408"/>
      <c r="AC913" s="1408"/>
      <c r="AD913" s="1408"/>
      <c r="AE913" s="1408"/>
      <c r="AF913" s="1408"/>
      <c r="AG913" s="1406">
        <v>0</v>
      </c>
      <c r="AH913" s="1408"/>
      <c r="AI913" s="1406">
        <v>0</v>
      </c>
      <c r="AJ913" s="1408"/>
      <c r="AK913" s="1408"/>
      <c r="AL913" s="1408"/>
      <c r="AM913" s="1408"/>
      <c r="AN913" s="1408"/>
      <c r="AO913" s="1406">
        <v>26660</v>
      </c>
      <c r="AP913" s="1408"/>
      <c r="AQ913" s="1406">
        <v>26660</v>
      </c>
      <c r="AR913" s="1404" t="s">
        <v>407</v>
      </c>
      <c r="AS913" s="1406">
        <v>73.041095890410958</v>
      </c>
      <c r="AT913" s="1406">
        <v>2.2809719370294319</v>
      </c>
      <c r="AU913" s="1406">
        <v>6.2492381836422792E-3</v>
      </c>
      <c r="AV913" s="1406">
        <v>0.4275308062786205</v>
      </c>
      <c r="AW913" s="1406">
        <v>1.1713172774756727E-3</v>
      </c>
      <c r="AX913" s="1405" t="s">
        <v>407</v>
      </c>
      <c r="AY913" s="1404">
        <v>1</v>
      </c>
      <c r="AZ913" s="1405" t="s">
        <v>751</v>
      </c>
      <c r="BA913" s="1405" t="s">
        <v>407</v>
      </c>
      <c r="BB913" s="1408"/>
      <c r="BC913" s="1408"/>
      <c r="BD913" s="1404">
        <v>0</v>
      </c>
      <c r="BE913" s="1405" t="s">
        <v>407</v>
      </c>
      <c r="BF913" s="1405" t="s">
        <v>407</v>
      </c>
      <c r="BG913" s="1404">
        <v>0</v>
      </c>
      <c r="BH913" s="1405" t="s">
        <v>407</v>
      </c>
      <c r="BI913" s="1405" t="s">
        <v>407</v>
      </c>
      <c r="BJ913" s="1404">
        <v>0</v>
      </c>
      <c r="BK913" s="1404">
        <v>0</v>
      </c>
      <c r="BL913" s="1404">
        <v>0</v>
      </c>
      <c r="BM913" s="1404">
        <v>0</v>
      </c>
      <c r="BN913" s="1408"/>
      <c r="BO913" s="1404">
        <v>0</v>
      </c>
      <c r="BP913" s="1405" t="s">
        <v>407</v>
      </c>
      <c r="BQ913" s="1405" t="s">
        <v>407</v>
      </c>
      <c r="BR913" s="1404">
        <v>0</v>
      </c>
      <c r="BS913" s="1405" t="s">
        <v>407</v>
      </c>
      <c r="BT913" s="1405" t="s">
        <v>407</v>
      </c>
      <c r="BU913" s="1405" t="s">
        <v>407</v>
      </c>
      <c r="BV913" s="1405" t="s">
        <v>1170</v>
      </c>
      <c r="BW913" s="1404">
        <v>0</v>
      </c>
      <c r="BX913" s="1405" t="s">
        <v>407</v>
      </c>
      <c r="BY913" s="1405" t="s">
        <v>407</v>
      </c>
      <c r="BZ913" s="1405" t="s">
        <v>407</v>
      </c>
      <c r="CA913" s="1404">
        <v>0</v>
      </c>
      <c r="CB913" s="1405" t="s">
        <v>677</v>
      </c>
      <c r="CC913" s="1405" t="s">
        <v>677</v>
      </c>
      <c r="CD913" s="1404" t="b">
        <v>1</v>
      </c>
      <c r="CE913" s="1404" t="b">
        <v>1</v>
      </c>
      <c r="CF913" s="1404" t="b">
        <v>0</v>
      </c>
      <c r="CG913" s="1404" t="b">
        <v>0</v>
      </c>
      <c r="CH913" s="1404" t="b">
        <v>0</v>
      </c>
      <c r="CI913" s="1404" t="b">
        <v>0</v>
      </c>
      <c r="CJ913" s="1404" t="b">
        <v>0</v>
      </c>
      <c r="CK913" s="1404" t="b">
        <v>0</v>
      </c>
      <c r="CL913" s="1404" t="b">
        <v>0</v>
      </c>
      <c r="CM913" s="1405" t="s">
        <v>750</v>
      </c>
      <c r="CN913" s="1408"/>
      <c r="CO913" s="1408"/>
      <c r="CP913" s="1408"/>
      <c r="CQ913" s="1404">
        <v>1</v>
      </c>
      <c r="CR913" s="1408"/>
      <c r="CS913" s="1404">
        <v>1</v>
      </c>
      <c r="CT913" s="1405" t="s">
        <v>407</v>
      </c>
      <c r="CU913" s="1408"/>
    </row>
    <row r="914" spans="1:99" x14ac:dyDescent="0.2">
      <c r="A914" s="1404">
        <v>2024</v>
      </c>
      <c r="B914" s="1405" t="s">
        <v>179</v>
      </c>
      <c r="C914" s="1405" t="s">
        <v>1470</v>
      </c>
      <c r="D914" s="1406">
        <v>1</v>
      </c>
      <c r="E914" s="1406">
        <v>0</v>
      </c>
      <c r="F914" s="1405" t="s">
        <v>727</v>
      </c>
      <c r="G914" s="1407" t="s">
        <v>728</v>
      </c>
      <c r="H914" s="1405" t="s">
        <v>407</v>
      </c>
      <c r="I914" s="1405" t="s">
        <v>694</v>
      </c>
      <c r="J914" s="1405" t="s">
        <v>303</v>
      </c>
      <c r="K914" s="1405" t="s">
        <v>875</v>
      </c>
      <c r="L914" s="1405" t="s">
        <v>407</v>
      </c>
      <c r="M914" s="1405" t="s">
        <v>407</v>
      </c>
      <c r="N914" s="1408"/>
      <c r="O914" s="1407">
        <v>126</v>
      </c>
      <c r="P914" s="1405" t="s">
        <v>695</v>
      </c>
      <c r="Q914" s="1405" t="s">
        <v>474</v>
      </c>
      <c r="R914" s="1409">
        <v>1969</v>
      </c>
      <c r="S914" s="1409">
        <v>2280</v>
      </c>
      <c r="T914" s="1409">
        <v>103</v>
      </c>
      <c r="U914" s="1407">
        <v>23288</v>
      </c>
      <c r="V914" s="1405" t="s">
        <v>696</v>
      </c>
      <c r="W914" s="1405" t="s">
        <v>729</v>
      </c>
      <c r="X914" s="1405" t="s">
        <v>729</v>
      </c>
      <c r="Y914" s="1405" t="s">
        <v>407</v>
      </c>
      <c r="Z914" s="1404">
        <v>1</v>
      </c>
      <c r="AA914" s="1404">
        <v>0</v>
      </c>
      <c r="AB914" s="1408"/>
      <c r="AC914" s="1408"/>
      <c r="AD914" s="1408"/>
      <c r="AE914" s="1408"/>
      <c r="AF914" s="1408"/>
      <c r="AG914" s="1408"/>
      <c r="AH914" s="1406">
        <v>0</v>
      </c>
      <c r="AI914" s="1406">
        <v>271803</v>
      </c>
      <c r="AJ914" s="1408"/>
      <c r="AK914" s="1408"/>
      <c r="AL914" s="1408"/>
      <c r="AM914" s="1408"/>
      <c r="AN914" s="1408"/>
      <c r="AO914" s="1408"/>
      <c r="AP914" s="1406">
        <v>0</v>
      </c>
      <c r="AQ914" s="1406">
        <v>271803</v>
      </c>
      <c r="AR914" s="1404" t="s">
        <v>407</v>
      </c>
      <c r="AS914" s="1406">
        <v>744.66575342465751</v>
      </c>
      <c r="AT914" s="1406">
        <v>138.0411376333164</v>
      </c>
      <c r="AU914" s="1406">
        <v>0.37819489762552438</v>
      </c>
      <c r="AV914" s="1406">
        <v>0.4275308062786205</v>
      </c>
      <c r="AW914" s="1406">
        <v>1.1713172774756727E-3</v>
      </c>
      <c r="AX914" s="1405" t="s">
        <v>407</v>
      </c>
      <c r="AY914" s="1404">
        <v>0</v>
      </c>
      <c r="AZ914" s="1405" t="s">
        <v>407</v>
      </c>
      <c r="BA914" s="1405" t="s">
        <v>407</v>
      </c>
      <c r="BB914" s="1408"/>
      <c r="BC914" s="1408"/>
      <c r="BD914" s="1404">
        <v>0</v>
      </c>
      <c r="BE914" s="1405" t="s">
        <v>407</v>
      </c>
      <c r="BF914" s="1405" t="s">
        <v>407</v>
      </c>
      <c r="BG914" s="1404">
        <v>0</v>
      </c>
      <c r="BH914" s="1405" t="s">
        <v>407</v>
      </c>
      <c r="BI914" s="1405" t="s">
        <v>407</v>
      </c>
      <c r="BJ914" s="1404">
        <v>1</v>
      </c>
      <c r="BK914" s="1404">
        <v>0</v>
      </c>
      <c r="BL914" s="1404">
        <v>0</v>
      </c>
      <c r="BM914" s="1404">
        <v>0</v>
      </c>
      <c r="BN914" s="1408"/>
      <c r="BO914" s="1404">
        <v>0</v>
      </c>
      <c r="BP914" s="1405" t="s">
        <v>407</v>
      </c>
      <c r="BQ914" s="1405" t="s">
        <v>407</v>
      </c>
      <c r="BR914" s="1404">
        <v>0</v>
      </c>
      <c r="BS914" s="1405" t="s">
        <v>407</v>
      </c>
      <c r="BT914" s="1405" t="s">
        <v>407</v>
      </c>
      <c r="BU914" s="1405" t="s">
        <v>407</v>
      </c>
      <c r="BV914" s="1405" t="s">
        <v>407</v>
      </c>
      <c r="BW914" s="1404">
        <v>0</v>
      </c>
      <c r="BX914" s="1405" t="s">
        <v>407</v>
      </c>
      <c r="BY914" s="1405" t="s">
        <v>407</v>
      </c>
      <c r="BZ914" s="1405" t="s">
        <v>407</v>
      </c>
      <c r="CA914" s="1404">
        <v>0</v>
      </c>
      <c r="CB914" s="1405" t="s">
        <v>677</v>
      </c>
      <c r="CC914" s="1405" t="s">
        <v>677</v>
      </c>
      <c r="CD914" s="1404" t="b">
        <v>1</v>
      </c>
      <c r="CE914" s="1404" t="b">
        <v>1</v>
      </c>
      <c r="CF914" s="1404" t="b">
        <v>0</v>
      </c>
      <c r="CG914" s="1404" t="b">
        <v>0</v>
      </c>
      <c r="CH914" s="1404" t="b">
        <v>0</v>
      </c>
      <c r="CI914" s="1404" t="b">
        <v>0</v>
      </c>
      <c r="CJ914" s="1404" t="b">
        <v>0</v>
      </c>
      <c r="CK914" s="1404" t="b">
        <v>0</v>
      </c>
      <c r="CL914" s="1404" t="b">
        <v>0</v>
      </c>
      <c r="CM914" s="1405" t="s">
        <v>698</v>
      </c>
      <c r="CN914" s="1408"/>
      <c r="CO914" s="1408"/>
      <c r="CP914" s="1408"/>
      <c r="CQ914" s="1404">
        <v>0</v>
      </c>
      <c r="CR914" s="1408"/>
      <c r="CS914" s="1404">
        <v>0</v>
      </c>
      <c r="CT914" s="1405" t="s">
        <v>407</v>
      </c>
      <c r="CU914" s="1408"/>
    </row>
    <row r="915" spans="1:99" x14ac:dyDescent="0.2">
      <c r="A915" s="1404">
        <v>2024</v>
      </c>
      <c r="B915" s="1405" t="s">
        <v>180</v>
      </c>
      <c r="C915" s="1405" t="s">
        <v>753</v>
      </c>
      <c r="D915" s="1406">
        <v>1</v>
      </c>
      <c r="E915" s="1406">
        <v>0</v>
      </c>
      <c r="F915" s="1405" t="s">
        <v>727</v>
      </c>
      <c r="G915" s="1407" t="s">
        <v>728</v>
      </c>
      <c r="H915" s="1405" t="s">
        <v>407</v>
      </c>
      <c r="I915" s="1405" t="s">
        <v>694</v>
      </c>
      <c r="J915" s="1405" t="s">
        <v>307</v>
      </c>
      <c r="K915" s="1405" t="s">
        <v>754</v>
      </c>
      <c r="L915" s="1405" t="s">
        <v>407</v>
      </c>
      <c r="M915" s="1405" t="s">
        <v>407</v>
      </c>
      <c r="N915" s="1408"/>
      <c r="O915" s="1407">
        <v>126</v>
      </c>
      <c r="P915" s="1405" t="s">
        <v>695</v>
      </c>
      <c r="Q915" s="1405" t="s">
        <v>475</v>
      </c>
      <c r="R915" s="1409">
        <v>40276</v>
      </c>
      <c r="S915" s="1409">
        <v>18858</v>
      </c>
      <c r="T915" s="1409">
        <v>2677</v>
      </c>
      <c r="U915" s="1407">
        <v>23288</v>
      </c>
      <c r="V915" s="1405" t="s">
        <v>696</v>
      </c>
      <c r="W915" s="1405" t="s">
        <v>729</v>
      </c>
      <c r="X915" s="1405" t="s">
        <v>729</v>
      </c>
      <c r="Y915" s="1405" t="s">
        <v>407</v>
      </c>
      <c r="Z915" s="1404">
        <v>1</v>
      </c>
      <c r="AA915" s="1404">
        <v>0</v>
      </c>
      <c r="AB915" s="1408"/>
      <c r="AC915" s="1408"/>
      <c r="AD915" s="1408"/>
      <c r="AE915" s="1408"/>
      <c r="AF915" s="1408"/>
      <c r="AG915" s="1406">
        <v>9740</v>
      </c>
      <c r="AH915" s="1408"/>
      <c r="AI915" s="1406">
        <v>9740</v>
      </c>
      <c r="AJ915" s="1408"/>
      <c r="AK915" s="1408"/>
      <c r="AL915" s="1408"/>
      <c r="AM915" s="1408"/>
      <c r="AN915" s="1408"/>
      <c r="AO915" s="1406">
        <v>17540</v>
      </c>
      <c r="AP915" s="1408"/>
      <c r="AQ915" s="1406">
        <v>17540</v>
      </c>
      <c r="AR915" s="1404" t="s">
        <v>407</v>
      </c>
      <c r="AS915" s="1406">
        <v>48.054794520547944</v>
      </c>
      <c r="AT915" s="1406">
        <v>0.43549508392094549</v>
      </c>
      <c r="AU915" s="1406">
        <v>1.1931372162217685E-3</v>
      </c>
      <c r="AV915" s="1406">
        <v>3.3559907275714361E-2</v>
      </c>
      <c r="AW915" s="1406">
        <v>9.1944951440313321E-5</v>
      </c>
      <c r="AX915" s="1405" t="s">
        <v>407</v>
      </c>
      <c r="AY915" s="1404">
        <v>1</v>
      </c>
      <c r="AZ915" s="1405" t="s">
        <v>794</v>
      </c>
      <c r="BA915" s="1405" t="s">
        <v>407</v>
      </c>
      <c r="BB915" s="1408"/>
      <c r="BC915" s="1408"/>
      <c r="BD915" s="1404">
        <v>0</v>
      </c>
      <c r="BE915" s="1405" t="s">
        <v>407</v>
      </c>
      <c r="BF915" s="1405" t="s">
        <v>407</v>
      </c>
      <c r="BG915" s="1404">
        <v>0</v>
      </c>
      <c r="BH915" s="1405" t="s">
        <v>407</v>
      </c>
      <c r="BI915" s="1405" t="s">
        <v>407</v>
      </c>
      <c r="BJ915" s="1404">
        <v>0</v>
      </c>
      <c r="BK915" s="1404">
        <v>0</v>
      </c>
      <c r="BL915" s="1404">
        <v>0</v>
      </c>
      <c r="BM915" s="1404">
        <v>0</v>
      </c>
      <c r="BN915" s="1408"/>
      <c r="BO915" s="1404">
        <v>0</v>
      </c>
      <c r="BP915" s="1405" t="s">
        <v>407</v>
      </c>
      <c r="BQ915" s="1405" t="s">
        <v>407</v>
      </c>
      <c r="BR915" s="1404">
        <v>0</v>
      </c>
      <c r="BS915" s="1405" t="s">
        <v>407</v>
      </c>
      <c r="BT915" s="1405" t="s">
        <v>407</v>
      </c>
      <c r="BU915" s="1405" t="s">
        <v>407</v>
      </c>
      <c r="BV915" s="1405" t="s">
        <v>755</v>
      </c>
      <c r="BW915" s="1404">
        <v>0</v>
      </c>
      <c r="BX915" s="1405" t="s">
        <v>407</v>
      </c>
      <c r="BY915" s="1405" t="s">
        <v>407</v>
      </c>
      <c r="BZ915" s="1405" t="s">
        <v>407</v>
      </c>
      <c r="CA915" s="1404">
        <v>0</v>
      </c>
      <c r="CB915" s="1405" t="s">
        <v>677</v>
      </c>
      <c r="CC915" s="1405" t="s">
        <v>677</v>
      </c>
      <c r="CD915" s="1404" t="b">
        <v>1</v>
      </c>
      <c r="CE915" s="1404" t="b">
        <v>1</v>
      </c>
      <c r="CF915" s="1404" t="b">
        <v>0</v>
      </c>
      <c r="CG915" s="1404" t="b">
        <v>0</v>
      </c>
      <c r="CH915" s="1404" t="b">
        <v>0</v>
      </c>
      <c r="CI915" s="1404" t="b">
        <v>0</v>
      </c>
      <c r="CJ915" s="1404" t="b">
        <v>0</v>
      </c>
      <c r="CK915" s="1404" t="b">
        <v>0</v>
      </c>
      <c r="CL915" s="1404" t="b">
        <v>0</v>
      </c>
      <c r="CM915" s="1405" t="s">
        <v>750</v>
      </c>
      <c r="CN915" s="1408"/>
      <c r="CO915" s="1408"/>
      <c r="CP915" s="1408"/>
      <c r="CQ915" s="1404">
        <v>1</v>
      </c>
      <c r="CR915" s="1408"/>
      <c r="CS915" s="1404">
        <v>1</v>
      </c>
      <c r="CT915" s="1405" t="s">
        <v>407</v>
      </c>
      <c r="CU915" s="1408"/>
    </row>
    <row r="916" spans="1:99" x14ac:dyDescent="0.2">
      <c r="A916" s="1404">
        <v>2024</v>
      </c>
      <c r="B916" s="1405" t="s">
        <v>179</v>
      </c>
      <c r="C916" s="1405" t="s">
        <v>1049</v>
      </c>
      <c r="D916" s="1406">
        <v>1</v>
      </c>
      <c r="E916" s="1406">
        <v>0</v>
      </c>
      <c r="F916" s="1405" t="s">
        <v>727</v>
      </c>
      <c r="G916" s="1407" t="s">
        <v>728</v>
      </c>
      <c r="H916" s="1405" t="s">
        <v>407</v>
      </c>
      <c r="I916" s="1405" t="s">
        <v>694</v>
      </c>
      <c r="J916" s="1405" t="s">
        <v>303</v>
      </c>
      <c r="K916" s="1405" t="s">
        <v>718</v>
      </c>
      <c r="L916" s="1405" t="s">
        <v>407</v>
      </c>
      <c r="M916" s="1405" t="s">
        <v>407</v>
      </c>
      <c r="N916" s="1408"/>
      <c r="O916" s="1407">
        <v>126</v>
      </c>
      <c r="P916" s="1405" t="s">
        <v>695</v>
      </c>
      <c r="Q916" s="1405" t="s">
        <v>474</v>
      </c>
      <c r="R916" s="1409">
        <v>4100</v>
      </c>
      <c r="S916" s="1409">
        <v>1583</v>
      </c>
      <c r="T916" s="1409">
        <v>239</v>
      </c>
      <c r="U916" s="1407">
        <v>23288</v>
      </c>
      <c r="V916" s="1405" t="s">
        <v>696</v>
      </c>
      <c r="W916" s="1405" t="s">
        <v>729</v>
      </c>
      <c r="X916" s="1405" t="s">
        <v>729</v>
      </c>
      <c r="Y916" s="1405" t="s">
        <v>407</v>
      </c>
      <c r="Z916" s="1404">
        <v>1</v>
      </c>
      <c r="AA916" s="1404">
        <v>0</v>
      </c>
      <c r="AB916" s="1408"/>
      <c r="AC916" s="1408"/>
      <c r="AD916" s="1408"/>
      <c r="AE916" s="1408"/>
      <c r="AF916" s="1408"/>
      <c r="AG916" s="1406">
        <v>0</v>
      </c>
      <c r="AH916" s="1408"/>
      <c r="AI916" s="1406">
        <v>0</v>
      </c>
      <c r="AJ916" s="1408"/>
      <c r="AK916" s="1408"/>
      <c r="AL916" s="1408"/>
      <c r="AM916" s="1408"/>
      <c r="AN916" s="1408"/>
      <c r="AO916" s="1406">
        <v>13360</v>
      </c>
      <c r="AP916" s="1408"/>
      <c r="AQ916" s="1406">
        <v>13360</v>
      </c>
      <c r="AR916" s="1404" t="s">
        <v>407</v>
      </c>
      <c r="AS916" s="1406">
        <v>36.602739726027394</v>
      </c>
      <c r="AT916" s="1406">
        <v>3.2585365853658534</v>
      </c>
      <c r="AU916" s="1406">
        <v>8.9274974941530236E-3</v>
      </c>
      <c r="AV916" s="1406">
        <v>0.4275308062786205</v>
      </c>
      <c r="AW916" s="1406">
        <v>1.1713172774756727E-3</v>
      </c>
      <c r="AX916" s="1405" t="s">
        <v>407</v>
      </c>
      <c r="AY916" s="1404">
        <v>1</v>
      </c>
      <c r="AZ916" s="1405" t="s">
        <v>751</v>
      </c>
      <c r="BA916" s="1405" t="s">
        <v>407</v>
      </c>
      <c r="BB916" s="1408"/>
      <c r="BC916" s="1408"/>
      <c r="BD916" s="1404">
        <v>0</v>
      </c>
      <c r="BE916" s="1405" t="s">
        <v>407</v>
      </c>
      <c r="BF916" s="1405" t="s">
        <v>407</v>
      </c>
      <c r="BG916" s="1404">
        <v>0</v>
      </c>
      <c r="BH916" s="1405" t="s">
        <v>407</v>
      </c>
      <c r="BI916" s="1405" t="s">
        <v>407</v>
      </c>
      <c r="BJ916" s="1404">
        <v>0</v>
      </c>
      <c r="BK916" s="1404">
        <v>0</v>
      </c>
      <c r="BL916" s="1404">
        <v>0</v>
      </c>
      <c r="BM916" s="1404">
        <v>0</v>
      </c>
      <c r="BN916" s="1408"/>
      <c r="BO916" s="1404">
        <v>0</v>
      </c>
      <c r="BP916" s="1405" t="s">
        <v>407</v>
      </c>
      <c r="BQ916" s="1405" t="s">
        <v>407</v>
      </c>
      <c r="BR916" s="1404">
        <v>0</v>
      </c>
      <c r="BS916" s="1405" t="s">
        <v>407</v>
      </c>
      <c r="BT916" s="1405" t="s">
        <v>407</v>
      </c>
      <c r="BU916" s="1405" t="s">
        <v>407</v>
      </c>
      <c r="BV916" s="1405" t="s">
        <v>1170</v>
      </c>
      <c r="BW916" s="1404">
        <v>0</v>
      </c>
      <c r="BX916" s="1405" t="s">
        <v>407</v>
      </c>
      <c r="BY916" s="1405" t="s">
        <v>407</v>
      </c>
      <c r="BZ916" s="1405" t="s">
        <v>407</v>
      </c>
      <c r="CA916" s="1404">
        <v>0</v>
      </c>
      <c r="CB916" s="1405" t="s">
        <v>677</v>
      </c>
      <c r="CC916" s="1405" t="s">
        <v>677</v>
      </c>
      <c r="CD916" s="1404" t="b">
        <v>1</v>
      </c>
      <c r="CE916" s="1404" t="b">
        <v>1</v>
      </c>
      <c r="CF916" s="1404" t="b">
        <v>0</v>
      </c>
      <c r="CG916" s="1404" t="b">
        <v>0</v>
      </c>
      <c r="CH916" s="1404" t="b">
        <v>0</v>
      </c>
      <c r="CI916" s="1404" t="b">
        <v>0</v>
      </c>
      <c r="CJ916" s="1404" t="b">
        <v>0</v>
      </c>
      <c r="CK916" s="1404" t="b">
        <v>0</v>
      </c>
      <c r="CL916" s="1404" t="b">
        <v>0</v>
      </c>
      <c r="CM916" s="1405" t="s">
        <v>750</v>
      </c>
      <c r="CN916" s="1408"/>
      <c r="CO916" s="1408"/>
      <c r="CP916" s="1408"/>
      <c r="CQ916" s="1404">
        <v>1</v>
      </c>
      <c r="CR916" s="1408"/>
      <c r="CS916" s="1404">
        <v>1</v>
      </c>
      <c r="CT916" s="1405" t="s">
        <v>407</v>
      </c>
      <c r="CU916" s="1408"/>
    </row>
    <row r="917" spans="1:99" x14ac:dyDescent="0.2">
      <c r="A917" s="1404">
        <v>2024</v>
      </c>
      <c r="B917" s="1405" t="s">
        <v>179</v>
      </c>
      <c r="C917" s="1405" t="s">
        <v>1032</v>
      </c>
      <c r="D917" s="1406">
        <v>1</v>
      </c>
      <c r="E917" s="1406">
        <v>0</v>
      </c>
      <c r="F917" s="1405" t="s">
        <v>727</v>
      </c>
      <c r="G917" s="1407" t="s">
        <v>728</v>
      </c>
      <c r="H917" s="1405" t="s">
        <v>407</v>
      </c>
      <c r="I917" s="1405" t="s">
        <v>694</v>
      </c>
      <c r="J917" s="1405" t="s">
        <v>303</v>
      </c>
      <c r="K917" s="1405" t="s">
        <v>1033</v>
      </c>
      <c r="L917" s="1405" t="s">
        <v>407</v>
      </c>
      <c r="M917" s="1405" t="s">
        <v>407</v>
      </c>
      <c r="N917" s="1408"/>
      <c r="O917" s="1407">
        <v>126</v>
      </c>
      <c r="P917" s="1405" t="s">
        <v>695</v>
      </c>
      <c r="Q917" s="1405" t="s">
        <v>474</v>
      </c>
      <c r="R917" s="1409">
        <v>15697</v>
      </c>
      <c r="S917" s="1409">
        <v>7080</v>
      </c>
      <c r="T917" s="1409">
        <v>691</v>
      </c>
      <c r="U917" s="1407">
        <v>23288</v>
      </c>
      <c r="V917" s="1405" t="s">
        <v>696</v>
      </c>
      <c r="W917" s="1405" t="s">
        <v>729</v>
      </c>
      <c r="X917" s="1405" t="s">
        <v>729</v>
      </c>
      <c r="Y917" s="1405" t="s">
        <v>407</v>
      </c>
      <c r="Z917" s="1404">
        <v>1</v>
      </c>
      <c r="AA917" s="1404">
        <v>0</v>
      </c>
      <c r="AB917" s="1408"/>
      <c r="AC917" s="1408"/>
      <c r="AD917" s="1408"/>
      <c r="AE917" s="1408"/>
      <c r="AF917" s="1408"/>
      <c r="AG917" s="1408"/>
      <c r="AH917" s="1408"/>
      <c r="AI917" s="1406">
        <v>0</v>
      </c>
      <c r="AJ917" s="1408"/>
      <c r="AK917" s="1408"/>
      <c r="AL917" s="1408"/>
      <c r="AM917" s="1408"/>
      <c r="AN917" s="1408"/>
      <c r="AO917" s="1408"/>
      <c r="AP917" s="1408"/>
      <c r="AQ917" s="1406">
        <v>140</v>
      </c>
      <c r="AR917" s="1404" t="s">
        <v>407</v>
      </c>
      <c r="AS917" s="1406">
        <v>0.38356164383561642</v>
      </c>
      <c r="AT917" s="1406">
        <v>8.9189017009619672E-3</v>
      </c>
      <c r="AU917" s="1406">
        <v>2.4435347125923199E-5</v>
      </c>
      <c r="AV917" s="1406">
        <v>0.4275308062786205</v>
      </c>
      <c r="AW917" s="1406">
        <v>1.1713172774756727E-3</v>
      </c>
      <c r="AX917" s="1405" t="s">
        <v>407</v>
      </c>
      <c r="AY917" s="1404">
        <v>0</v>
      </c>
      <c r="AZ917" s="1405" t="s">
        <v>407</v>
      </c>
      <c r="BA917" s="1405" t="s">
        <v>407</v>
      </c>
      <c r="BB917" s="1408"/>
      <c r="BC917" s="1408"/>
      <c r="BD917" s="1404">
        <v>0</v>
      </c>
      <c r="BE917" s="1405" t="s">
        <v>407</v>
      </c>
      <c r="BF917" s="1405" t="s">
        <v>407</v>
      </c>
      <c r="BG917" s="1404">
        <v>0</v>
      </c>
      <c r="BH917" s="1405" t="s">
        <v>407</v>
      </c>
      <c r="BI917" s="1405" t="s">
        <v>407</v>
      </c>
      <c r="BJ917" s="1404">
        <v>0</v>
      </c>
      <c r="BK917" s="1404">
        <v>0</v>
      </c>
      <c r="BL917" s="1404">
        <v>0</v>
      </c>
      <c r="BM917" s="1404">
        <v>0</v>
      </c>
      <c r="BN917" s="1408"/>
      <c r="BO917" s="1404">
        <v>0</v>
      </c>
      <c r="BP917" s="1405" t="s">
        <v>407</v>
      </c>
      <c r="BQ917" s="1405" t="s">
        <v>407</v>
      </c>
      <c r="BR917" s="1404">
        <v>1</v>
      </c>
      <c r="BS917" s="1405" t="s">
        <v>713</v>
      </c>
      <c r="BT917" s="1405" t="s">
        <v>407</v>
      </c>
      <c r="BU917" s="1405" t="s">
        <v>407</v>
      </c>
      <c r="BV917" s="1405" t="s">
        <v>1006</v>
      </c>
      <c r="BW917" s="1404">
        <v>0</v>
      </c>
      <c r="BX917" s="1405" t="s">
        <v>407</v>
      </c>
      <c r="BY917" s="1405" t="s">
        <v>407</v>
      </c>
      <c r="BZ917" s="1405" t="s">
        <v>407</v>
      </c>
      <c r="CA917" s="1404">
        <v>0</v>
      </c>
      <c r="CB917" s="1405" t="s">
        <v>677</v>
      </c>
      <c r="CC917" s="1405" t="s">
        <v>677</v>
      </c>
      <c r="CD917" s="1404" t="b">
        <v>1</v>
      </c>
      <c r="CE917" s="1404" t="b">
        <v>1</v>
      </c>
      <c r="CF917" s="1404" t="b">
        <v>0</v>
      </c>
      <c r="CG917" s="1404" t="b">
        <v>0</v>
      </c>
      <c r="CH917" s="1404" t="b">
        <v>0</v>
      </c>
      <c r="CI917" s="1404" t="b">
        <v>0</v>
      </c>
      <c r="CJ917" s="1404" t="b">
        <v>0</v>
      </c>
      <c r="CK917" s="1404" t="b">
        <v>0</v>
      </c>
      <c r="CL917" s="1404" t="b">
        <v>0</v>
      </c>
      <c r="CM917" s="1405" t="s">
        <v>698</v>
      </c>
      <c r="CN917" s="1408"/>
      <c r="CO917" s="1408"/>
      <c r="CP917" s="1408"/>
      <c r="CQ917" s="1404">
        <v>1</v>
      </c>
      <c r="CR917" s="1408"/>
      <c r="CS917" s="1404">
        <v>1</v>
      </c>
      <c r="CT917" s="1405" t="s">
        <v>407</v>
      </c>
      <c r="CU917" s="1408"/>
    </row>
    <row r="918" spans="1:99" x14ac:dyDescent="0.2">
      <c r="A918" s="1404">
        <v>2024</v>
      </c>
      <c r="B918" s="1405" t="s">
        <v>189</v>
      </c>
      <c r="C918" s="1405" t="s">
        <v>1471</v>
      </c>
      <c r="D918" s="1406">
        <v>1</v>
      </c>
      <c r="E918" s="1406">
        <v>0</v>
      </c>
      <c r="F918" s="1405" t="s">
        <v>727</v>
      </c>
      <c r="G918" s="1407" t="s">
        <v>728</v>
      </c>
      <c r="H918" s="1405" t="s">
        <v>407</v>
      </c>
      <c r="I918" s="1405" t="s">
        <v>694</v>
      </c>
      <c r="J918" s="1405" t="s">
        <v>342</v>
      </c>
      <c r="K918" s="1405" t="s">
        <v>1109</v>
      </c>
      <c r="L918" s="1405" t="s">
        <v>407</v>
      </c>
      <c r="M918" s="1405" t="s">
        <v>716</v>
      </c>
      <c r="N918" s="1408"/>
      <c r="O918" s="1407">
        <v>126</v>
      </c>
      <c r="P918" s="1405" t="s">
        <v>695</v>
      </c>
      <c r="Q918" s="1405" t="s">
        <v>483</v>
      </c>
      <c r="R918" s="1409">
        <v>1302</v>
      </c>
      <c r="S918" s="1409">
        <v>647</v>
      </c>
      <c r="T918" s="1409">
        <v>53</v>
      </c>
      <c r="U918" s="1407">
        <v>23288</v>
      </c>
      <c r="V918" s="1405" t="s">
        <v>696</v>
      </c>
      <c r="W918" s="1405" t="s">
        <v>729</v>
      </c>
      <c r="X918" s="1405" t="s">
        <v>729</v>
      </c>
      <c r="Y918" s="1405" t="s">
        <v>407</v>
      </c>
      <c r="Z918" s="1404">
        <v>1</v>
      </c>
      <c r="AA918" s="1404">
        <v>0</v>
      </c>
      <c r="AB918" s="1408"/>
      <c r="AC918" s="1408"/>
      <c r="AD918" s="1408"/>
      <c r="AE918" s="1408"/>
      <c r="AF918" s="1408"/>
      <c r="AG918" s="1408"/>
      <c r="AH918" s="1408"/>
      <c r="AI918" s="1406">
        <v>0</v>
      </c>
      <c r="AJ918" s="1408"/>
      <c r="AK918" s="1408"/>
      <c r="AL918" s="1408"/>
      <c r="AM918" s="1408"/>
      <c r="AN918" s="1408"/>
      <c r="AO918" s="1408"/>
      <c r="AP918" s="1408"/>
      <c r="AQ918" s="1406">
        <v>11820</v>
      </c>
      <c r="AR918" s="1404" t="s">
        <v>407</v>
      </c>
      <c r="AS918" s="1406">
        <v>32.38356164383562</v>
      </c>
      <c r="AT918" s="1406">
        <v>9.0783410138248843</v>
      </c>
      <c r="AU918" s="1406">
        <v>2.4872167161164065E-2</v>
      </c>
      <c r="AV918" s="1406">
        <v>3.8462105414743278E-2</v>
      </c>
      <c r="AW918" s="1406">
        <v>1.0537563127326925E-4</v>
      </c>
      <c r="AX918" s="1405" t="s">
        <v>407</v>
      </c>
      <c r="AY918" s="1404">
        <v>0</v>
      </c>
      <c r="AZ918" s="1405" t="s">
        <v>407</v>
      </c>
      <c r="BA918" s="1405" t="s">
        <v>407</v>
      </c>
      <c r="BB918" s="1408"/>
      <c r="BC918" s="1408"/>
      <c r="BD918" s="1404">
        <v>0</v>
      </c>
      <c r="BE918" s="1405" t="s">
        <v>407</v>
      </c>
      <c r="BF918" s="1405" t="s">
        <v>407</v>
      </c>
      <c r="BG918" s="1404">
        <v>0</v>
      </c>
      <c r="BH918" s="1405" t="s">
        <v>407</v>
      </c>
      <c r="BI918" s="1405" t="s">
        <v>407</v>
      </c>
      <c r="BJ918" s="1404">
        <v>0</v>
      </c>
      <c r="BK918" s="1404">
        <v>0</v>
      </c>
      <c r="BL918" s="1404">
        <v>0</v>
      </c>
      <c r="BM918" s="1404">
        <v>0</v>
      </c>
      <c r="BN918" s="1408"/>
      <c r="BO918" s="1404">
        <v>0</v>
      </c>
      <c r="BP918" s="1405" t="s">
        <v>407</v>
      </c>
      <c r="BQ918" s="1405" t="s">
        <v>407</v>
      </c>
      <c r="BR918" s="1404">
        <v>1</v>
      </c>
      <c r="BS918" s="1405" t="s">
        <v>808</v>
      </c>
      <c r="BT918" s="1405" t="s">
        <v>407</v>
      </c>
      <c r="BU918" s="1405" t="s">
        <v>407</v>
      </c>
      <c r="BV918" s="1405" t="s">
        <v>846</v>
      </c>
      <c r="BW918" s="1404">
        <v>0</v>
      </c>
      <c r="BX918" s="1405" t="s">
        <v>407</v>
      </c>
      <c r="BY918" s="1405" t="s">
        <v>407</v>
      </c>
      <c r="BZ918" s="1405" t="s">
        <v>407</v>
      </c>
      <c r="CA918" s="1404">
        <v>0</v>
      </c>
      <c r="CB918" s="1405" t="s">
        <v>677</v>
      </c>
      <c r="CC918" s="1405" t="s">
        <v>677</v>
      </c>
      <c r="CD918" s="1404" t="b">
        <v>1</v>
      </c>
      <c r="CE918" s="1404" t="b">
        <v>1</v>
      </c>
      <c r="CF918" s="1404" t="b">
        <v>0</v>
      </c>
      <c r="CG918" s="1404" t="b">
        <v>0</v>
      </c>
      <c r="CH918" s="1404" t="b">
        <v>0</v>
      </c>
      <c r="CI918" s="1404" t="b">
        <v>0</v>
      </c>
      <c r="CJ918" s="1404" t="b">
        <v>0</v>
      </c>
      <c r="CK918" s="1404" t="b">
        <v>0</v>
      </c>
      <c r="CL918" s="1404" t="b">
        <v>0</v>
      </c>
      <c r="CM918" s="1405" t="s">
        <v>698</v>
      </c>
      <c r="CN918" s="1408"/>
      <c r="CO918" s="1408"/>
      <c r="CP918" s="1408"/>
      <c r="CQ918" s="1404">
        <v>1</v>
      </c>
      <c r="CR918" s="1408"/>
      <c r="CS918" s="1404">
        <v>1</v>
      </c>
      <c r="CT918" s="1405" t="s">
        <v>407</v>
      </c>
      <c r="CU918" s="1408"/>
    </row>
    <row r="919" spans="1:99" x14ac:dyDescent="0.2">
      <c r="A919" s="1404">
        <v>2024</v>
      </c>
      <c r="B919" s="1405" t="s">
        <v>179</v>
      </c>
      <c r="C919" s="1405" t="s">
        <v>1058</v>
      </c>
      <c r="D919" s="1406">
        <v>1</v>
      </c>
      <c r="E919" s="1406">
        <v>0</v>
      </c>
      <c r="F919" s="1405" t="s">
        <v>727</v>
      </c>
      <c r="G919" s="1407" t="s">
        <v>728</v>
      </c>
      <c r="H919" s="1405" t="s">
        <v>407</v>
      </c>
      <c r="I919" s="1405" t="s">
        <v>694</v>
      </c>
      <c r="J919" s="1405" t="s">
        <v>303</v>
      </c>
      <c r="K919" s="1405" t="s">
        <v>921</v>
      </c>
      <c r="L919" s="1405" t="s">
        <v>407</v>
      </c>
      <c r="M919" s="1405" t="s">
        <v>407</v>
      </c>
      <c r="N919" s="1408"/>
      <c r="O919" s="1407">
        <v>126</v>
      </c>
      <c r="P919" s="1405" t="s">
        <v>695</v>
      </c>
      <c r="Q919" s="1405" t="s">
        <v>474</v>
      </c>
      <c r="R919" s="1409">
        <v>26372</v>
      </c>
      <c r="S919" s="1409">
        <v>10769</v>
      </c>
      <c r="T919" s="1409">
        <v>1526</v>
      </c>
      <c r="U919" s="1407">
        <v>23288</v>
      </c>
      <c r="V919" s="1405" t="s">
        <v>696</v>
      </c>
      <c r="W919" s="1405" t="s">
        <v>729</v>
      </c>
      <c r="X919" s="1405" t="s">
        <v>729</v>
      </c>
      <c r="Y919" s="1405" t="s">
        <v>407</v>
      </c>
      <c r="Z919" s="1404">
        <v>1</v>
      </c>
      <c r="AA919" s="1404">
        <v>0</v>
      </c>
      <c r="AB919" s="1408"/>
      <c r="AC919" s="1408"/>
      <c r="AD919" s="1408"/>
      <c r="AE919" s="1408"/>
      <c r="AF919" s="1408"/>
      <c r="AG919" s="1406">
        <v>0</v>
      </c>
      <c r="AH919" s="1408"/>
      <c r="AI919" s="1406">
        <v>0</v>
      </c>
      <c r="AJ919" s="1408"/>
      <c r="AK919" s="1408"/>
      <c r="AL919" s="1408"/>
      <c r="AM919" s="1408"/>
      <c r="AN919" s="1408"/>
      <c r="AO919" s="1406">
        <v>17730</v>
      </c>
      <c r="AP919" s="1408"/>
      <c r="AQ919" s="1406">
        <v>17730</v>
      </c>
      <c r="AR919" s="1404" t="s">
        <v>407</v>
      </c>
      <c r="AS919" s="1406">
        <v>48.575342465753423</v>
      </c>
      <c r="AT919" s="1406">
        <v>0.67230395874412252</v>
      </c>
      <c r="AU919" s="1406">
        <v>1.8419286540934865E-3</v>
      </c>
      <c r="AV919" s="1406">
        <v>0.4275308062786205</v>
      </c>
      <c r="AW919" s="1406">
        <v>1.1713172774756727E-3</v>
      </c>
      <c r="AX919" s="1405" t="s">
        <v>407</v>
      </c>
      <c r="AY919" s="1404">
        <v>1</v>
      </c>
      <c r="AZ919" s="1405" t="s">
        <v>751</v>
      </c>
      <c r="BA919" s="1405" t="s">
        <v>407</v>
      </c>
      <c r="BB919" s="1408"/>
      <c r="BC919" s="1408"/>
      <c r="BD919" s="1404">
        <v>0</v>
      </c>
      <c r="BE919" s="1405" t="s">
        <v>407</v>
      </c>
      <c r="BF919" s="1405" t="s">
        <v>407</v>
      </c>
      <c r="BG919" s="1404">
        <v>0</v>
      </c>
      <c r="BH919" s="1405" t="s">
        <v>407</v>
      </c>
      <c r="BI919" s="1405" t="s">
        <v>407</v>
      </c>
      <c r="BJ919" s="1404">
        <v>0</v>
      </c>
      <c r="BK919" s="1404">
        <v>0</v>
      </c>
      <c r="BL919" s="1404">
        <v>0</v>
      </c>
      <c r="BM919" s="1404">
        <v>0</v>
      </c>
      <c r="BN919" s="1408"/>
      <c r="BO919" s="1404">
        <v>0</v>
      </c>
      <c r="BP919" s="1405" t="s">
        <v>407</v>
      </c>
      <c r="BQ919" s="1405" t="s">
        <v>407</v>
      </c>
      <c r="BR919" s="1404">
        <v>0</v>
      </c>
      <c r="BS919" s="1405" t="s">
        <v>407</v>
      </c>
      <c r="BT919" s="1405" t="s">
        <v>407</v>
      </c>
      <c r="BU919" s="1405" t="s">
        <v>407</v>
      </c>
      <c r="BV919" s="1405" t="s">
        <v>1170</v>
      </c>
      <c r="BW919" s="1404">
        <v>0</v>
      </c>
      <c r="BX919" s="1405" t="s">
        <v>407</v>
      </c>
      <c r="BY919" s="1405" t="s">
        <v>407</v>
      </c>
      <c r="BZ919" s="1405" t="s">
        <v>407</v>
      </c>
      <c r="CA919" s="1404">
        <v>0</v>
      </c>
      <c r="CB919" s="1405" t="s">
        <v>677</v>
      </c>
      <c r="CC919" s="1405" t="s">
        <v>677</v>
      </c>
      <c r="CD919" s="1404" t="b">
        <v>1</v>
      </c>
      <c r="CE919" s="1404" t="b">
        <v>1</v>
      </c>
      <c r="CF919" s="1404" t="b">
        <v>0</v>
      </c>
      <c r="CG919" s="1404" t="b">
        <v>0</v>
      </c>
      <c r="CH919" s="1404" t="b">
        <v>0</v>
      </c>
      <c r="CI919" s="1404" t="b">
        <v>0</v>
      </c>
      <c r="CJ919" s="1404" t="b">
        <v>0</v>
      </c>
      <c r="CK919" s="1404" t="b">
        <v>0</v>
      </c>
      <c r="CL919" s="1404" t="b">
        <v>0</v>
      </c>
      <c r="CM919" s="1405" t="s">
        <v>750</v>
      </c>
      <c r="CN919" s="1408"/>
      <c r="CO919" s="1408"/>
      <c r="CP919" s="1408"/>
      <c r="CQ919" s="1404">
        <v>1</v>
      </c>
      <c r="CR919" s="1408"/>
      <c r="CS919" s="1404">
        <v>1</v>
      </c>
      <c r="CT919" s="1405" t="s">
        <v>407</v>
      </c>
      <c r="CU919" s="1408"/>
    </row>
    <row r="920" spans="1:99" x14ac:dyDescent="0.2">
      <c r="A920" s="1404">
        <v>2024</v>
      </c>
      <c r="B920" s="1405" t="s">
        <v>179</v>
      </c>
      <c r="C920" s="1405" t="s">
        <v>1054</v>
      </c>
      <c r="D920" s="1406">
        <v>1</v>
      </c>
      <c r="E920" s="1406">
        <v>0</v>
      </c>
      <c r="F920" s="1405" t="s">
        <v>727</v>
      </c>
      <c r="G920" s="1407" t="s">
        <v>728</v>
      </c>
      <c r="H920" s="1405" t="s">
        <v>407</v>
      </c>
      <c r="I920" s="1405" t="s">
        <v>694</v>
      </c>
      <c r="J920" s="1405" t="s">
        <v>303</v>
      </c>
      <c r="K920" s="1405" t="s">
        <v>1055</v>
      </c>
      <c r="L920" s="1405" t="s">
        <v>407</v>
      </c>
      <c r="M920" s="1405" t="s">
        <v>407</v>
      </c>
      <c r="N920" s="1408"/>
      <c r="O920" s="1407">
        <v>126</v>
      </c>
      <c r="P920" s="1405" t="s">
        <v>695</v>
      </c>
      <c r="Q920" s="1405" t="s">
        <v>474</v>
      </c>
      <c r="R920" s="1409">
        <v>12720</v>
      </c>
      <c r="S920" s="1409">
        <v>5423</v>
      </c>
      <c r="T920" s="1409">
        <v>620</v>
      </c>
      <c r="U920" s="1407">
        <v>23288</v>
      </c>
      <c r="V920" s="1405" t="s">
        <v>696</v>
      </c>
      <c r="W920" s="1405" t="s">
        <v>729</v>
      </c>
      <c r="X920" s="1405" t="s">
        <v>729</v>
      </c>
      <c r="Y920" s="1405" t="s">
        <v>407</v>
      </c>
      <c r="Z920" s="1404">
        <v>1</v>
      </c>
      <c r="AA920" s="1404">
        <v>0</v>
      </c>
      <c r="AB920" s="1408"/>
      <c r="AC920" s="1408"/>
      <c r="AD920" s="1408"/>
      <c r="AE920" s="1408"/>
      <c r="AF920" s="1408"/>
      <c r="AG920" s="1406">
        <v>0</v>
      </c>
      <c r="AH920" s="1408"/>
      <c r="AI920" s="1406">
        <v>0</v>
      </c>
      <c r="AJ920" s="1408"/>
      <c r="AK920" s="1408"/>
      <c r="AL920" s="1408"/>
      <c r="AM920" s="1408"/>
      <c r="AN920" s="1408"/>
      <c r="AO920" s="1406">
        <v>85</v>
      </c>
      <c r="AP920" s="1408"/>
      <c r="AQ920" s="1406">
        <v>85</v>
      </c>
      <c r="AR920" s="1404" t="s">
        <v>407</v>
      </c>
      <c r="AS920" s="1406">
        <v>0.23287671232876711</v>
      </c>
      <c r="AT920" s="1406">
        <v>6.6823899371069185E-3</v>
      </c>
      <c r="AU920" s="1406">
        <v>1.8307917635909366E-5</v>
      </c>
      <c r="AV920" s="1406">
        <v>0.4275308062786205</v>
      </c>
      <c r="AW920" s="1406">
        <v>1.1713172774756727E-3</v>
      </c>
      <c r="AX920" s="1405" t="s">
        <v>407</v>
      </c>
      <c r="AY920" s="1404">
        <v>1</v>
      </c>
      <c r="AZ920" s="1405" t="s">
        <v>751</v>
      </c>
      <c r="BA920" s="1405" t="s">
        <v>407</v>
      </c>
      <c r="BB920" s="1408"/>
      <c r="BC920" s="1408"/>
      <c r="BD920" s="1404">
        <v>0</v>
      </c>
      <c r="BE920" s="1405" t="s">
        <v>407</v>
      </c>
      <c r="BF920" s="1405" t="s">
        <v>407</v>
      </c>
      <c r="BG920" s="1404">
        <v>0</v>
      </c>
      <c r="BH920" s="1405" t="s">
        <v>407</v>
      </c>
      <c r="BI920" s="1405" t="s">
        <v>407</v>
      </c>
      <c r="BJ920" s="1404">
        <v>0</v>
      </c>
      <c r="BK920" s="1404">
        <v>0</v>
      </c>
      <c r="BL920" s="1404">
        <v>0</v>
      </c>
      <c r="BM920" s="1404">
        <v>0</v>
      </c>
      <c r="BN920" s="1408"/>
      <c r="BO920" s="1404">
        <v>0</v>
      </c>
      <c r="BP920" s="1405" t="s">
        <v>407</v>
      </c>
      <c r="BQ920" s="1405" t="s">
        <v>407</v>
      </c>
      <c r="BR920" s="1404">
        <v>0</v>
      </c>
      <c r="BS920" s="1405" t="s">
        <v>407</v>
      </c>
      <c r="BT920" s="1405" t="s">
        <v>407</v>
      </c>
      <c r="BU920" s="1405" t="s">
        <v>407</v>
      </c>
      <c r="BV920" s="1405" t="s">
        <v>1170</v>
      </c>
      <c r="BW920" s="1404">
        <v>0</v>
      </c>
      <c r="BX920" s="1405" t="s">
        <v>407</v>
      </c>
      <c r="BY920" s="1405" t="s">
        <v>407</v>
      </c>
      <c r="BZ920" s="1405" t="s">
        <v>407</v>
      </c>
      <c r="CA920" s="1404">
        <v>0</v>
      </c>
      <c r="CB920" s="1405" t="s">
        <v>677</v>
      </c>
      <c r="CC920" s="1405" t="s">
        <v>677</v>
      </c>
      <c r="CD920" s="1404" t="b">
        <v>1</v>
      </c>
      <c r="CE920" s="1404" t="b">
        <v>1</v>
      </c>
      <c r="CF920" s="1404" t="b">
        <v>0</v>
      </c>
      <c r="CG920" s="1404" t="b">
        <v>0</v>
      </c>
      <c r="CH920" s="1404" t="b">
        <v>0</v>
      </c>
      <c r="CI920" s="1404" t="b">
        <v>0</v>
      </c>
      <c r="CJ920" s="1404" t="b">
        <v>0</v>
      </c>
      <c r="CK920" s="1404" t="b">
        <v>0</v>
      </c>
      <c r="CL920" s="1404" t="b">
        <v>0</v>
      </c>
      <c r="CM920" s="1405" t="s">
        <v>750</v>
      </c>
      <c r="CN920" s="1408"/>
      <c r="CO920" s="1408"/>
      <c r="CP920" s="1408"/>
      <c r="CQ920" s="1404">
        <v>1</v>
      </c>
      <c r="CR920" s="1408"/>
      <c r="CS920" s="1404">
        <v>1</v>
      </c>
      <c r="CT920" s="1405" t="s">
        <v>407</v>
      </c>
      <c r="CU920" s="1408"/>
    </row>
    <row r="921" spans="1:99" x14ac:dyDescent="0.2">
      <c r="A921" s="1404">
        <v>2024</v>
      </c>
      <c r="B921" s="1405" t="s">
        <v>179</v>
      </c>
      <c r="C921" s="1405" t="s">
        <v>1059</v>
      </c>
      <c r="D921" s="1406">
        <v>1</v>
      </c>
      <c r="E921" s="1406">
        <v>0</v>
      </c>
      <c r="F921" s="1405" t="s">
        <v>727</v>
      </c>
      <c r="G921" s="1407" t="s">
        <v>728</v>
      </c>
      <c r="H921" s="1405" t="s">
        <v>407</v>
      </c>
      <c r="I921" s="1405" t="s">
        <v>694</v>
      </c>
      <c r="J921" s="1405" t="s">
        <v>303</v>
      </c>
      <c r="K921" s="1405" t="s">
        <v>1060</v>
      </c>
      <c r="L921" s="1405" t="s">
        <v>407</v>
      </c>
      <c r="M921" s="1405" t="s">
        <v>407</v>
      </c>
      <c r="N921" s="1408"/>
      <c r="O921" s="1407">
        <v>126</v>
      </c>
      <c r="P921" s="1405" t="s">
        <v>695</v>
      </c>
      <c r="Q921" s="1405" t="s">
        <v>474</v>
      </c>
      <c r="R921" s="1409">
        <v>5102</v>
      </c>
      <c r="S921" s="1409">
        <v>2110</v>
      </c>
      <c r="T921" s="1409">
        <v>325</v>
      </c>
      <c r="U921" s="1407">
        <v>23288</v>
      </c>
      <c r="V921" s="1405" t="s">
        <v>696</v>
      </c>
      <c r="W921" s="1405" t="s">
        <v>729</v>
      </c>
      <c r="X921" s="1405" t="s">
        <v>729</v>
      </c>
      <c r="Y921" s="1405" t="s">
        <v>407</v>
      </c>
      <c r="Z921" s="1404">
        <v>1</v>
      </c>
      <c r="AA921" s="1404">
        <v>0</v>
      </c>
      <c r="AB921" s="1408"/>
      <c r="AC921" s="1408"/>
      <c r="AD921" s="1408"/>
      <c r="AE921" s="1408"/>
      <c r="AF921" s="1408"/>
      <c r="AG921" s="1406">
        <v>0</v>
      </c>
      <c r="AH921" s="1408"/>
      <c r="AI921" s="1406">
        <v>0</v>
      </c>
      <c r="AJ921" s="1408"/>
      <c r="AK921" s="1408"/>
      <c r="AL921" s="1408"/>
      <c r="AM921" s="1408"/>
      <c r="AN921" s="1408"/>
      <c r="AO921" s="1406">
        <v>15845</v>
      </c>
      <c r="AP921" s="1408"/>
      <c r="AQ921" s="1406">
        <v>15845</v>
      </c>
      <c r="AR921" s="1404" t="s">
        <v>407</v>
      </c>
      <c r="AS921" s="1406">
        <v>43.410958904109592</v>
      </c>
      <c r="AT921" s="1406">
        <v>3.1056448451587615</v>
      </c>
      <c r="AU921" s="1406">
        <v>8.5086160141335937E-3</v>
      </c>
      <c r="AV921" s="1406">
        <v>0.4275308062786205</v>
      </c>
      <c r="AW921" s="1406">
        <v>1.1713172774756727E-3</v>
      </c>
      <c r="AX921" s="1405" t="s">
        <v>407</v>
      </c>
      <c r="AY921" s="1404">
        <v>1</v>
      </c>
      <c r="AZ921" s="1405" t="s">
        <v>751</v>
      </c>
      <c r="BA921" s="1405" t="s">
        <v>407</v>
      </c>
      <c r="BB921" s="1408"/>
      <c r="BC921" s="1408"/>
      <c r="BD921" s="1404">
        <v>0</v>
      </c>
      <c r="BE921" s="1405" t="s">
        <v>407</v>
      </c>
      <c r="BF921" s="1405" t="s">
        <v>407</v>
      </c>
      <c r="BG921" s="1404">
        <v>0</v>
      </c>
      <c r="BH921" s="1405" t="s">
        <v>407</v>
      </c>
      <c r="BI921" s="1405" t="s">
        <v>407</v>
      </c>
      <c r="BJ921" s="1404">
        <v>0</v>
      </c>
      <c r="BK921" s="1404">
        <v>0</v>
      </c>
      <c r="BL921" s="1404">
        <v>0</v>
      </c>
      <c r="BM921" s="1404">
        <v>0</v>
      </c>
      <c r="BN921" s="1408"/>
      <c r="BO921" s="1404">
        <v>0</v>
      </c>
      <c r="BP921" s="1405" t="s">
        <v>407</v>
      </c>
      <c r="BQ921" s="1405" t="s">
        <v>407</v>
      </c>
      <c r="BR921" s="1404">
        <v>0</v>
      </c>
      <c r="BS921" s="1405" t="s">
        <v>407</v>
      </c>
      <c r="BT921" s="1405" t="s">
        <v>407</v>
      </c>
      <c r="BU921" s="1405" t="s">
        <v>407</v>
      </c>
      <c r="BV921" s="1405" t="s">
        <v>1170</v>
      </c>
      <c r="BW921" s="1404">
        <v>0</v>
      </c>
      <c r="BX921" s="1405" t="s">
        <v>407</v>
      </c>
      <c r="BY921" s="1405" t="s">
        <v>407</v>
      </c>
      <c r="BZ921" s="1405" t="s">
        <v>407</v>
      </c>
      <c r="CA921" s="1404">
        <v>0</v>
      </c>
      <c r="CB921" s="1405" t="s">
        <v>677</v>
      </c>
      <c r="CC921" s="1405" t="s">
        <v>677</v>
      </c>
      <c r="CD921" s="1404" t="b">
        <v>1</v>
      </c>
      <c r="CE921" s="1404" t="b">
        <v>1</v>
      </c>
      <c r="CF921" s="1404" t="b">
        <v>0</v>
      </c>
      <c r="CG921" s="1404" t="b">
        <v>0</v>
      </c>
      <c r="CH921" s="1404" t="b">
        <v>0</v>
      </c>
      <c r="CI921" s="1404" t="b">
        <v>0</v>
      </c>
      <c r="CJ921" s="1404" t="b">
        <v>0</v>
      </c>
      <c r="CK921" s="1404" t="b">
        <v>0</v>
      </c>
      <c r="CL921" s="1404" t="b">
        <v>0</v>
      </c>
      <c r="CM921" s="1405" t="s">
        <v>750</v>
      </c>
      <c r="CN921" s="1408"/>
      <c r="CO921" s="1408"/>
      <c r="CP921" s="1408"/>
      <c r="CQ921" s="1404">
        <v>1</v>
      </c>
      <c r="CR921" s="1408"/>
      <c r="CS921" s="1404">
        <v>1</v>
      </c>
      <c r="CT921" s="1405" t="s">
        <v>407</v>
      </c>
      <c r="CU921" s="1408"/>
    </row>
    <row r="922" spans="1:99" x14ac:dyDescent="0.2">
      <c r="A922" s="1404">
        <v>2024</v>
      </c>
      <c r="B922" s="1405" t="s">
        <v>179</v>
      </c>
      <c r="C922" s="1405" t="s">
        <v>1185</v>
      </c>
      <c r="D922" s="1406">
        <v>1</v>
      </c>
      <c r="E922" s="1406">
        <v>0</v>
      </c>
      <c r="F922" s="1405" t="s">
        <v>727</v>
      </c>
      <c r="G922" s="1407" t="s">
        <v>728</v>
      </c>
      <c r="H922" s="1405" t="s">
        <v>407</v>
      </c>
      <c r="I922" s="1405" t="s">
        <v>694</v>
      </c>
      <c r="J922" s="1405" t="s">
        <v>303</v>
      </c>
      <c r="K922" s="1405" t="s">
        <v>929</v>
      </c>
      <c r="L922" s="1405" t="s">
        <v>407</v>
      </c>
      <c r="M922" s="1405" t="s">
        <v>407</v>
      </c>
      <c r="N922" s="1408"/>
      <c r="O922" s="1407">
        <v>126</v>
      </c>
      <c r="P922" s="1405" t="s">
        <v>695</v>
      </c>
      <c r="Q922" s="1405" t="s">
        <v>474</v>
      </c>
      <c r="R922" s="1409">
        <v>2498</v>
      </c>
      <c r="S922" s="1409">
        <v>978</v>
      </c>
      <c r="T922" s="1409">
        <v>113</v>
      </c>
      <c r="U922" s="1407">
        <v>23288</v>
      </c>
      <c r="V922" s="1405" t="s">
        <v>696</v>
      </c>
      <c r="W922" s="1405" t="s">
        <v>729</v>
      </c>
      <c r="X922" s="1405" t="s">
        <v>729</v>
      </c>
      <c r="Y922" s="1405" t="s">
        <v>407</v>
      </c>
      <c r="Z922" s="1404">
        <v>1</v>
      </c>
      <c r="AA922" s="1404">
        <v>0</v>
      </c>
      <c r="AB922" s="1408"/>
      <c r="AC922" s="1408"/>
      <c r="AD922" s="1408"/>
      <c r="AE922" s="1408"/>
      <c r="AF922" s="1408"/>
      <c r="AG922" s="1408"/>
      <c r="AH922" s="1408"/>
      <c r="AI922" s="1406">
        <v>0</v>
      </c>
      <c r="AJ922" s="1408"/>
      <c r="AK922" s="1408"/>
      <c r="AL922" s="1408"/>
      <c r="AM922" s="1408"/>
      <c r="AN922" s="1408"/>
      <c r="AO922" s="1408"/>
      <c r="AP922" s="1408"/>
      <c r="AQ922" s="1406">
        <v>15715</v>
      </c>
      <c r="AR922" s="1404" t="s">
        <v>407</v>
      </c>
      <c r="AS922" s="1406">
        <v>43.054794520547944</v>
      </c>
      <c r="AT922" s="1406">
        <v>6.2910328262610085</v>
      </c>
      <c r="AU922" s="1406">
        <v>1.7235706373317831E-2</v>
      </c>
      <c r="AV922" s="1406">
        <v>0.4275308062786205</v>
      </c>
      <c r="AW922" s="1406">
        <v>1.1713172774756727E-3</v>
      </c>
      <c r="AX922" s="1405" t="s">
        <v>407</v>
      </c>
      <c r="AY922" s="1404">
        <v>0</v>
      </c>
      <c r="AZ922" s="1405" t="s">
        <v>407</v>
      </c>
      <c r="BA922" s="1405" t="s">
        <v>407</v>
      </c>
      <c r="BB922" s="1408"/>
      <c r="BC922" s="1408"/>
      <c r="BD922" s="1404">
        <v>0</v>
      </c>
      <c r="BE922" s="1405" t="s">
        <v>407</v>
      </c>
      <c r="BF922" s="1405" t="s">
        <v>407</v>
      </c>
      <c r="BG922" s="1404">
        <v>0</v>
      </c>
      <c r="BH922" s="1405" t="s">
        <v>407</v>
      </c>
      <c r="BI922" s="1405" t="s">
        <v>407</v>
      </c>
      <c r="BJ922" s="1404">
        <v>0</v>
      </c>
      <c r="BK922" s="1404">
        <v>0</v>
      </c>
      <c r="BL922" s="1404">
        <v>0</v>
      </c>
      <c r="BM922" s="1404">
        <v>0</v>
      </c>
      <c r="BN922" s="1408"/>
      <c r="BO922" s="1404">
        <v>0</v>
      </c>
      <c r="BP922" s="1405" t="s">
        <v>407</v>
      </c>
      <c r="BQ922" s="1405" t="s">
        <v>407</v>
      </c>
      <c r="BR922" s="1404">
        <v>1</v>
      </c>
      <c r="BS922" s="1405" t="s">
        <v>713</v>
      </c>
      <c r="BT922" s="1405" t="s">
        <v>407</v>
      </c>
      <c r="BU922" s="1405" t="s">
        <v>407</v>
      </c>
      <c r="BV922" s="1405" t="s">
        <v>1072</v>
      </c>
      <c r="BW922" s="1404">
        <v>0</v>
      </c>
      <c r="BX922" s="1405" t="s">
        <v>407</v>
      </c>
      <c r="BY922" s="1405" t="s">
        <v>407</v>
      </c>
      <c r="BZ922" s="1405" t="s">
        <v>407</v>
      </c>
      <c r="CA922" s="1404">
        <v>0</v>
      </c>
      <c r="CB922" s="1405" t="s">
        <v>677</v>
      </c>
      <c r="CC922" s="1405" t="s">
        <v>677</v>
      </c>
      <c r="CD922" s="1404" t="b">
        <v>1</v>
      </c>
      <c r="CE922" s="1404" t="b">
        <v>1</v>
      </c>
      <c r="CF922" s="1404" t="b">
        <v>0</v>
      </c>
      <c r="CG922" s="1404" t="b">
        <v>0</v>
      </c>
      <c r="CH922" s="1404" t="b">
        <v>0</v>
      </c>
      <c r="CI922" s="1404" t="b">
        <v>0</v>
      </c>
      <c r="CJ922" s="1404" t="b">
        <v>0</v>
      </c>
      <c r="CK922" s="1404" t="b">
        <v>0</v>
      </c>
      <c r="CL922" s="1404" t="b">
        <v>0</v>
      </c>
      <c r="CM922" s="1405" t="s">
        <v>698</v>
      </c>
      <c r="CN922" s="1408"/>
      <c r="CO922" s="1408"/>
      <c r="CP922" s="1408"/>
      <c r="CQ922" s="1404">
        <v>1</v>
      </c>
      <c r="CR922" s="1408"/>
      <c r="CS922" s="1404">
        <v>1</v>
      </c>
      <c r="CT922" s="1405" t="s">
        <v>407</v>
      </c>
      <c r="CU922" s="1408"/>
    </row>
    <row r="923" spans="1:99" x14ac:dyDescent="0.2">
      <c r="A923" s="1404">
        <v>2024</v>
      </c>
      <c r="B923" s="1405" t="s">
        <v>184</v>
      </c>
      <c r="C923" s="1405" t="s">
        <v>1094</v>
      </c>
      <c r="D923" s="1406">
        <v>1</v>
      </c>
      <c r="E923" s="1406">
        <v>0</v>
      </c>
      <c r="F923" s="1405" t="s">
        <v>727</v>
      </c>
      <c r="G923" s="1407" t="s">
        <v>728</v>
      </c>
      <c r="H923" s="1405" t="s">
        <v>407</v>
      </c>
      <c r="I923" s="1405" t="s">
        <v>694</v>
      </c>
      <c r="J923" s="1405" t="s">
        <v>323</v>
      </c>
      <c r="K923" s="1405" t="s">
        <v>1005</v>
      </c>
      <c r="L923" s="1405" t="s">
        <v>407</v>
      </c>
      <c r="M923" s="1405" t="s">
        <v>407</v>
      </c>
      <c r="N923" s="1408"/>
      <c r="O923" s="1407">
        <v>126</v>
      </c>
      <c r="P923" s="1405" t="s">
        <v>695</v>
      </c>
      <c r="Q923" s="1405" t="s">
        <v>479</v>
      </c>
      <c r="R923" s="1409">
        <v>4378</v>
      </c>
      <c r="S923" s="1409">
        <v>2782</v>
      </c>
      <c r="T923" s="1409">
        <v>267</v>
      </c>
      <c r="U923" s="1407">
        <v>23288</v>
      </c>
      <c r="V923" s="1405" t="s">
        <v>696</v>
      </c>
      <c r="W923" s="1405" t="s">
        <v>729</v>
      </c>
      <c r="X923" s="1405" t="s">
        <v>729</v>
      </c>
      <c r="Y923" s="1405" t="s">
        <v>407</v>
      </c>
      <c r="Z923" s="1404">
        <v>1</v>
      </c>
      <c r="AA923" s="1404">
        <v>0</v>
      </c>
      <c r="AB923" s="1408"/>
      <c r="AC923" s="1408"/>
      <c r="AD923" s="1408"/>
      <c r="AE923" s="1408"/>
      <c r="AF923" s="1408"/>
      <c r="AG923" s="1408"/>
      <c r="AH923" s="1408"/>
      <c r="AI923" s="1406">
        <v>0</v>
      </c>
      <c r="AJ923" s="1408"/>
      <c r="AK923" s="1408"/>
      <c r="AL923" s="1408"/>
      <c r="AM923" s="1408"/>
      <c r="AN923" s="1408"/>
      <c r="AO923" s="1408"/>
      <c r="AP923" s="1408"/>
      <c r="AQ923" s="1406">
        <v>13670</v>
      </c>
      <c r="AR923" s="1404" t="s">
        <v>407</v>
      </c>
      <c r="AS923" s="1406">
        <v>37.452054794520549</v>
      </c>
      <c r="AT923" s="1406">
        <v>3.1224303334856098</v>
      </c>
      <c r="AU923" s="1406">
        <v>8.5546036533852322E-3</v>
      </c>
      <c r="AV923" s="1406">
        <v>3.3561495855756768E-2</v>
      </c>
      <c r="AW923" s="1406">
        <v>9.1949303714402108E-5</v>
      </c>
      <c r="AX923" s="1405" t="s">
        <v>407</v>
      </c>
      <c r="AY923" s="1404">
        <v>0</v>
      </c>
      <c r="AZ923" s="1405" t="s">
        <v>407</v>
      </c>
      <c r="BA923" s="1405" t="s">
        <v>407</v>
      </c>
      <c r="BB923" s="1408"/>
      <c r="BC923" s="1408"/>
      <c r="BD923" s="1404">
        <v>0</v>
      </c>
      <c r="BE923" s="1405" t="s">
        <v>407</v>
      </c>
      <c r="BF923" s="1405" t="s">
        <v>407</v>
      </c>
      <c r="BG923" s="1404">
        <v>0</v>
      </c>
      <c r="BH923" s="1405" t="s">
        <v>407</v>
      </c>
      <c r="BI923" s="1405" t="s">
        <v>407</v>
      </c>
      <c r="BJ923" s="1404">
        <v>0</v>
      </c>
      <c r="BK923" s="1404">
        <v>0</v>
      </c>
      <c r="BL923" s="1404">
        <v>0</v>
      </c>
      <c r="BM923" s="1404">
        <v>0</v>
      </c>
      <c r="BN923" s="1408"/>
      <c r="BO923" s="1404">
        <v>0</v>
      </c>
      <c r="BP923" s="1405" t="s">
        <v>407</v>
      </c>
      <c r="BQ923" s="1405" t="s">
        <v>407</v>
      </c>
      <c r="BR923" s="1404">
        <v>1</v>
      </c>
      <c r="BS923" s="1405" t="s">
        <v>713</v>
      </c>
      <c r="BT923" s="1405" t="s">
        <v>407</v>
      </c>
      <c r="BU923" s="1405" t="s">
        <v>407</v>
      </c>
      <c r="BV923" s="1405" t="s">
        <v>407</v>
      </c>
      <c r="BW923" s="1404">
        <v>0</v>
      </c>
      <c r="BX923" s="1405" t="s">
        <v>407</v>
      </c>
      <c r="BY923" s="1405" t="s">
        <v>407</v>
      </c>
      <c r="BZ923" s="1405" t="s">
        <v>407</v>
      </c>
      <c r="CA923" s="1404">
        <v>0</v>
      </c>
      <c r="CB923" s="1405" t="s">
        <v>677</v>
      </c>
      <c r="CC923" s="1405" t="s">
        <v>677</v>
      </c>
      <c r="CD923" s="1404" t="b">
        <v>1</v>
      </c>
      <c r="CE923" s="1404" t="b">
        <v>1</v>
      </c>
      <c r="CF923" s="1404" t="b">
        <v>0</v>
      </c>
      <c r="CG923" s="1404" t="b">
        <v>0</v>
      </c>
      <c r="CH923" s="1404" t="b">
        <v>0</v>
      </c>
      <c r="CI923" s="1404" t="b">
        <v>0</v>
      </c>
      <c r="CJ923" s="1404" t="b">
        <v>0</v>
      </c>
      <c r="CK923" s="1404" t="b">
        <v>0</v>
      </c>
      <c r="CL923" s="1404" t="b">
        <v>0</v>
      </c>
      <c r="CM923" s="1405" t="s">
        <v>698</v>
      </c>
      <c r="CN923" s="1408"/>
      <c r="CO923" s="1408"/>
      <c r="CP923" s="1408"/>
      <c r="CQ923" s="1404">
        <v>1</v>
      </c>
      <c r="CR923" s="1408"/>
      <c r="CS923" s="1404">
        <v>1</v>
      </c>
      <c r="CT923" s="1405" t="s">
        <v>407</v>
      </c>
      <c r="CU923" s="1408"/>
    </row>
    <row r="924" spans="1:99" x14ac:dyDescent="0.2">
      <c r="A924" s="1404">
        <v>2024</v>
      </c>
      <c r="B924" s="1405" t="s">
        <v>179</v>
      </c>
      <c r="C924" s="1405" t="s">
        <v>1186</v>
      </c>
      <c r="D924" s="1406">
        <v>1</v>
      </c>
      <c r="E924" s="1406">
        <v>0</v>
      </c>
      <c r="F924" s="1405" t="s">
        <v>727</v>
      </c>
      <c r="G924" s="1407" t="s">
        <v>728</v>
      </c>
      <c r="H924" s="1405" t="s">
        <v>407</v>
      </c>
      <c r="I924" s="1405" t="s">
        <v>694</v>
      </c>
      <c r="J924" s="1405" t="s">
        <v>303</v>
      </c>
      <c r="K924" s="1405" t="s">
        <v>1187</v>
      </c>
      <c r="L924" s="1405" t="s">
        <v>407</v>
      </c>
      <c r="M924" s="1405" t="s">
        <v>407</v>
      </c>
      <c r="N924" s="1408"/>
      <c r="O924" s="1407">
        <v>126</v>
      </c>
      <c r="P924" s="1405" t="s">
        <v>695</v>
      </c>
      <c r="Q924" s="1405" t="s">
        <v>474</v>
      </c>
      <c r="R924" s="1409">
        <v>14915</v>
      </c>
      <c r="S924" s="1409">
        <v>6017</v>
      </c>
      <c r="T924" s="1409">
        <v>539</v>
      </c>
      <c r="U924" s="1407">
        <v>23288</v>
      </c>
      <c r="V924" s="1405" t="s">
        <v>696</v>
      </c>
      <c r="W924" s="1405" t="s">
        <v>729</v>
      </c>
      <c r="X924" s="1405" t="s">
        <v>729</v>
      </c>
      <c r="Y924" s="1405" t="s">
        <v>407</v>
      </c>
      <c r="Z924" s="1404">
        <v>1</v>
      </c>
      <c r="AA924" s="1404">
        <v>0</v>
      </c>
      <c r="AB924" s="1408"/>
      <c r="AC924" s="1408"/>
      <c r="AD924" s="1408"/>
      <c r="AE924" s="1408"/>
      <c r="AF924" s="1408"/>
      <c r="AG924" s="1408"/>
      <c r="AH924" s="1408"/>
      <c r="AI924" s="1406">
        <v>0</v>
      </c>
      <c r="AJ924" s="1408"/>
      <c r="AK924" s="1408"/>
      <c r="AL924" s="1408"/>
      <c r="AM924" s="1408"/>
      <c r="AN924" s="1408"/>
      <c r="AO924" s="1408"/>
      <c r="AP924" s="1408"/>
      <c r="AQ924" s="1406">
        <v>27810</v>
      </c>
      <c r="AR924" s="1404" t="s">
        <v>407</v>
      </c>
      <c r="AS924" s="1406">
        <v>76.191780821917803</v>
      </c>
      <c r="AT924" s="1406">
        <v>1.864565873281931</v>
      </c>
      <c r="AU924" s="1406">
        <v>5.1083996528272085E-3</v>
      </c>
      <c r="AV924" s="1406">
        <v>0.4275308062786205</v>
      </c>
      <c r="AW924" s="1406">
        <v>1.1713172774756727E-3</v>
      </c>
      <c r="AX924" s="1405" t="s">
        <v>407</v>
      </c>
      <c r="AY924" s="1404">
        <v>0</v>
      </c>
      <c r="AZ924" s="1405" t="s">
        <v>407</v>
      </c>
      <c r="BA924" s="1405" t="s">
        <v>407</v>
      </c>
      <c r="BB924" s="1408"/>
      <c r="BC924" s="1408"/>
      <c r="BD924" s="1404">
        <v>0</v>
      </c>
      <c r="BE924" s="1405" t="s">
        <v>407</v>
      </c>
      <c r="BF924" s="1405" t="s">
        <v>407</v>
      </c>
      <c r="BG924" s="1404">
        <v>0</v>
      </c>
      <c r="BH924" s="1405" t="s">
        <v>407</v>
      </c>
      <c r="BI924" s="1405" t="s">
        <v>407</v>
      </c>
      <c r="BJ924" s="1404">
        <v>0</v>
      </c>
      <c r="BK924" s="1404">
        <v>0</v>
      </c>
      <c r="BL924" s="1404">
        <v>0</v>
      </c>
      <c r="BM924" s="1404">
        <v>0</v>
      </c>
      <c r="BN924" s="1408"/>
      <c r="BO924" s="1404">
        <v>0</v>
      </c>
      <c r="BP924" s="1405" t="s">
        <v>407</v>
      </c>
      <c r="BQ924" s="1405" t="s">
        <v>407</v>
      </c>
      <c r="BR924" s="1404">
        <v>1</v>
      </c>
      <c r="BS924" s="1405" t="s">
        <v>808</v>
      </c>
      <c r="BT924" s="1405" t="s">
        <v>407</v>
      </c>
      <c r="BU924" s="1405" t="s">
        <v>407</v>
      </c>
      <c r="BV924" s="1405" t="s">
        <v>407</v>
      </c>
      <c r="BW924" s="1404">
        <v>0</v>
      </c>
      <c r="BX924" s="1405" t="s">
        <v>407</v>
      </c>
      <c r="BY924" s="1405" t="s">
        <v>407</v>
      </c>
      <c r="BZ924" s="1405" t="s">
        <v>407</v>
      </c>
      <c r="CA924" s="1404">
        <v>0</v>
      </c>
      <c r="CB924" s="1405" t="s">
        <v>677</v>
      </c>
      <c r="CC924" s="1405" t="s">
        <v>677</v>
      </c>
      <c r="CD924" s="1404" t="b">
        <v>1</v>
      </c>
      <c r="CE924" s="1404" t="b">
        <v>1</v>
      </c>
      <c r="CF924" s="1404" t="b">
        <v>0</v>
      </c>
      <c r="CG924" s="1404" t="b">
        <v>0</v>
      </c>
      <c r="CH924" s="1404" t="b">
        <v>0</v>
      </c>
      <c r="CI924" s="1404" t="b">
        <v>0</v>
      </c>
      <c r="CJ924" s="1404" t="b">
        <v>0</v>
      </c>
      <c r="CK924" s="1404" t="b">
        <v>0</v>
      </c>
      <c r="CL924" s="1404" t="b">
        <v>0</v>
      </c>
      <c r="CM924" s="1405" t="s">
        <v>698</v>
      </c>
      <c r="CN924" s="1408"/>
      <c r="CO924" s="1408"/>
      <c r="CP924" s="1408"/>
      <c r="CQ924" s="1404">
        <v>1</v>
      </c>
      <c r="CR924" s="1408"/>
      <c r="CS924" s="1404">
        <v>1</v>
      </c>
      <c r="CT924" s="1405" t="s">
        <v>407</v>
      </c>
      <c r="CU924" s="1408"/>
    </row>
    <row r="925" spans="1:99" x14ac:dyDescent="0.2">
      <c r="A925" s="1404">
        <v>2024</v>
      </c>
      <c r="B925" s="1405" t="s">
        <v>179</v>
      </c>
      <c r="C925" s="1405" t="s">
        <v>1085</v>
      </c>
      <c r="D925" s="1406">
        <v>1</v>
      </c>
      <c r="E925" s="1406">
        <v>0</v>
      </c>
      <c r="F925" s="1405" t="s">
        <v>727</v>
      </c>
      <c r="G925" s="1407" t="s">
        <v>728</v>
      </c>
      <c r="H925" s="1405" t="s">
        <v>407</v>
      </c>
      <c r="I925" s="1405" t="s">
        <v>694</v>
      </c>
      <c r="J925" s="1405" t="s">
        <v>303</v>
      </c>
      <c r="K925" s="1405" t="s">
        <v>1086</v>
      </c>
      <c r="L925" s="1405" t="s">
        <v>407</v>
      </c>
      <c r="M925" s="1405" t="s">
        <v>407</v>
      </c>
      <c r="N925" s="1408"/>
      <c r="O925" s="1407">
        <v>126</v>
      </c>
      <c r="P925" s="1405" t="s">
        <v>695</v>
      </c>
      <c r="Q925" s="1405" t="s">
        <v>474</v>
      </c>
      <c r="R925" s="1409">
        <v>8436</v>
      </c>
      <c r="S925" s="1409">
        <v>1001</v>
      </c>
      <c r="T925" s="1409">
        <v>356</v>
      </c>
      <c r="U925" s="1407">
        <v>23288</v>
      </c>
      <c r="V925" s="1405" t="s">
        <v>696</v>
      </c>
      <c r="W925" s="1405" t="s">
        <v>729</v>
      </c>
      <c r="X925" s="1405" t="s">
        <v>729</v>
      </c>
      <c r="Y925" s="1405" t="s">
        <v>407</v>
      </c>
      <c r="Z925" s="1404">
        <v>1</v>
      </c>
      <c r="AA925" s="1404">
        <v>0</v>
      </c>
      <c r="AB925" s="1408"/>
      <c r="AC925" s="1408"/>
      <c r="AD925" s="1408"/>
      <c r="AE925" s="1408"/>
      <c r="AF925" s="1408"/>
      <c r="AG925" s="1408"/>
      <c r="AH925" s="1408"/>
      <c r="AI925" s="1406">
        <v>0</v>
      </c>
      <c r="AJ925" s="1408"/>
      <c r="AK925" s="1408"/>
      <c r="AL925" s="1408"/>
      <c r="AM925" s="1408"/>
      <c r="AN925" s="1408"/>
      <c r="AO925" s="1408"/>
      <c r="AP925" s="1408"/>
      <c r="AQ925" s="1406">
        <v>55610</v>
      </c>
      <c r="AR925" s="1404" t="s">
        <v>407</v>
      </c>
      <c r="AS925" s="1406">
        <v>152.35616438356163</v>
      </c>
      <c r="AT925" s="1406">
        <v>6.5919867235656708</v>
      </c>
      <c r="AU925" s="1406">
        <v>1.8060237598810057E-2</v>
      </c>
      <c r="AV925" s="1406">
        <v>0.4275308062786205</v>
      </c>
      <c r="AW925" s="1406">
        <v>1.1713172774756727E-3</v>
      </c>
      <c r="AX925" s="1405" t="s">
        <v>407</v>
      </c>
      <c r="AY925" s="1404">
        <v>0</v>
      </c>
      <c r="AZ925" s="1405" t="s">
        <v>407</v>
      </c>
      <c r="BA925" s="1405" t="s">
        <v>407</v>
      </c>
      <c r="BB925" s="1408"/>
      <c r="BC925" s="1408"/>
      <c r="BD925" s="1404">
        <v>0</v>
      </c>
      <c r="BE925" s="1405" t="s">
        <v>407</v>
      </c>
      <c r="BF925" s="1405" t="s">
        <v>407</v>
      </c>
      <c r="BG925" s="1404">
        <v>0</v>
      </c>
      <c r="BH925" s="1405" t="s">
        <v>407</v>
      </c>
      <c r="BI925" s="1405" t="s">
        <v>407</v>
      </c>
      <c r="BJ925" s="1404">
        <v>0</v>
      </c>
      <c r="BK925" s="1404">
        <v>0</v>
      </c>
      <c r="BL925" s="1404">
        <v>0</v>
      </c>
      <c r="BM925" s="1404">
        <v>0</v>
      </c>
      <c r="BN925" s="1408"/>
      <c r="BO925" s="1404">
        <v>0</v>
      </c>
      <c r="BP925" s="1405" t="s">
        <v>407</v>
      </c>
      <c r="BQ925" s="1405" t="s">
        <v>407</v>
      </c>
      <c r="BR925" s="1404">
        <v>1</v>
      </c>
      <c r="BS925" s="1405" t="s">
        <v>713</v>
      </c>
      <c r="BT925" s="1405" t="s">
        <v>407</v>
      </c>
      <c r="BU925" s="1405" t="s">
        <v>407</v>
      </c>
      <c r="BV925" s="1405" t="s">
        <v>1044</v>
      </c>
      <c r="BW925" s="1404">
        <v>0</v>
      </c>
      <c r="BX925" s="1405" t="s">
        <v>407</v>
      </c>
      <c r="BY925" s="1405" t="s">
        <v>407</v>
      </c>
      <c r="BZ925" s="1405" t="s">
        <v>407</v>
      </c>
      <c r="CA925" s="1404">
        <v>0</v>
      </c>
      <c r="CB925" s="1405" t="s">
        <v>677</v>
      </c>
      <c r="CC925" s="1405" t="s">
        <v>677</v>
      </c>
      <c r="CD925" s="1404" t="b">
        <v>1</v>
      </c>
      <c r="CE925" s="1404" t="b">
        <v>1</v>
      </c>
      <c r="CF925" s="1404" t="b">
        <v>0</v>
      </c>
      <c r="CG925" s="1404" t="b">
        <v>0</v>
      </c>
      <c r="CH925" s="1404" t="b">
        <v>0</v>
      </c>
      <c r="CI925" s="1404" t="b">
        <v>0</v>
      </c>
      <c r="CJ925" s="1404" t="b">
        <v>0</v>
      </c>
      <c r="CK925" s="1404" t="b">
        <v>0</v>
      </c>
      <c r="CL925" s="1404" t="b">
        <v>0</v>
      </c>
      <c r="CM925" s="1405" t="s">
        <v>698</v>
      </c>
      <c r="CN925" s="1408"/>
      <c r="CO925" s="1408"/>
      <c r="CP925" s="1408"/>
      <c r="CQ925" s="1404">
        <v>1</v>
      </c>
      <c r="CR925" s="1408"/>
      <c r="CS925" s="1404">
        <v>1</v>
      </c>
      <c r="CT925" s="1405" t="s">
        <v>407</v>
      </c>
      <c r="CU925" s="1408"/>
    </row>
    <row r="926" spans="1:99" hidden="1" x14ac:dyDescent="0.2">
      <c r="A926" s="1404">
        <v>2024</v>
      </c>
      <c r="B926" s="1405" t="s">
        <v>179</v>
      </c>
      <c r="C926" s="1405" t="s">
        <v>1025</v>
      </c>
      <c r="D926" s="1406">
        <v>1</v>
      </c>
      <c r="E926" s="1406">
        <v>0</v>
      </c>
      <c r="F926" s="1405" t="s">
        <v>719</v>
      </c>
      <c r="G926" s="1407" t="s">
        <v>720</v>
      </c>
      <c r="H926" s="1405" t="s">
        <v>407</v>
      </c>
      <c r="I926" s="1405" t="s">
        <v>694</v>
      </c>
      <c r="J926" s="1405" t="s">
        <v>303</v>
      </c>
      <c r="K926" s="1405" t="s">
        <v>1026</v>
      </c>
      <c r="L926" s="1405" t="s">
        <v>407</v>
      </c>
      <c r="M926" s="1405" t="s">
        <v>407</v>
      </c>
      <c r="N926" s="1408"/>
      <c r="O926" s="1407">
        <v>126</v>
      </c>
      <c r="P926" s="1405" t="s">
        <v>695</v>
      </c>
      <c r="Q926" s="1405" t="s">
        <v>474</v>
      </c>
      <c r="R926" s="1409">
        <v>11688</v>
      </c>
      <c r="S926" s="1409">
        <v>5024</v>
      </c>
      <c r="T926" s="1409">
        <v>639</v>
      </c>
      <c r="U926" s="1407">
        <v>13769</v>
      </c>
      <c r="V926" s="1405" t="s">
        <v>696</v>
      </c>
      <c r="W926" s="1405" t="s">
        <v>721</v>
      </c>
      <c r="X926" s="1405" t="s">
        <v>722</v>
      </c>
      <c r="Y926" s="1405" t="s">
        <v>407</v>
      </c>
      <c r="Z926" s="1404">
        <v>1</v>
      </c>
      <c r="AA926" s="1404">
        <v>0</v>
      </c>
      <c r="AB926" s="1408"/>
      <c r="AC926" s="1408"/>
      <c r="AD926" s="1408"/>
      <c r="AE926" s="1408"/>
      <c r="AF926" s="1408"/>
      <c r="AG926" s="1406">
        <v>0</v>
      </c>
      <c r="AH926" s="1408"/>
      <c r="AI926" s="1406">
        <v>0</v>
      </c>
      <c r="AJ926" s="1408"/>
      <c r="AK926" s="1408"/>
      <c r="AL926" s="1408"/>
      <c r="AM926" s="1408"/>
      <c r="AN926" s="1408"/>
      <c r="AO926" s="1406">
        <v>198</v>
      </c>
      <c r="AP926" s="1408"/>
      <c r="AQ926" s="1406">
        <v>198</v>
      </c>
      <c r="AR926" s="1404" t="s">
        <v>407</v>
      </c>
      <c r="AS926" s="1406">
        <v>0.54246575342465753</v>
      </c>
      <c r="AT926" s="1406">
        <v>1.6940451745379878E-2</v>
      </c>
      <c r="AU926" s="1406">
        <v>4.6412196562684595E-5</v>
      </c>
      <c r="AV926" s="1406">
        <v>0.26183480789613772</v>
      </c>
      <c r="AW926" s="1406">
        <v>7.1735563807161023E-4</v>
      </c>
      <c r="AX926" s="1405" t="s">
        <v>407</v>
      </c>
      <c r="AY926" s="1404">
        <v>1</v>
      </c>
      <c r="AZ926" s="1405" t="s">
        <v>751</v>
      </c>
      <c r="BA926" s="1405" t="s">
        <v>407</v>
      </c>
      <c r="BB926" s="1408"/>
      <c r="BC926" s="1408"/>
      <c r="BD926" s="1404">
        <v>0</v>
      </c>
      <c r="BE926" s="1405" t="s">
        <v>407</v>
      </c>
      <c r="BF926" s="1405" t="s">
        <v>407</v>
      </c>
      <c r="BG926" s="1404">
        <v>0</v>
      </c>
      <c r="BH926" s="1405" t="s">
        <v>407</v>
      </c>
      <c r="BI926" s="1405" t="s">
        <v>407</v>
      </c>
      <c r="BJ926" s="1404">
        <v>0</v>
      </c>
      <c r="BK926" s="1404">
        <v>0</v>
      </c>
      <c r="BL926" s="1404">
        <v>0</v>
      </c>
      <c r="BM926" s="1404">
        <v>0</v>
      </c>
      <c r="BN926" s="1408"/>
      <c r="BO926" s="1404">
        <v>0</v>
      </c>
      <c r="BP926" s="1405" t="s">
        <v>407</v>
      </c>
      <c r="BQ926" s="1405" t="s">
        <v>407</v>
      </c>
      <c r="BR926" s="1404">
        <v>0</v>
      </c>
      <c r="BS926" s="1405" t="s">
        <v>407</v>
      </c>
      <c r="BT926" s="1405" t="s">
        <v>407</v>
      </c>
      <c r="BU926" s="1405" t="s">
        <v>407</v>
      </c>
      <c r="BV926" s="1405" t="s">
        <v>1170</v>
      </c>
      <c r="BW926" s="1404">
        <v>0</v>
      </c>
      <c r="BX926" s="1405" t="s">
        <v>407</v>
      </c>
      <c r="BY926" s="1405" t="s">
        <v>407</v>
      </c>
      <c r="BZ926" s="1405" t="s">
        <v>407</v>
      </c>
      <c r="CA926" s="1404">
        <v>0</v>
      </c>
      <c r="CB926" s="1405" t="s">
        <v>407</v>
      </c>
      <c r="CC926" s="1405" t="s">
        <v>677</v>
      </c>
      <c r="CD926" s="1404" t="b">
        <v>0</v>
      </c>
      <c r="CE926" s="1404" t="b">
        <v>0</v>
      </c>
      <c r="CF926" s="1404" t="b">
        <v>0</v>
      </c>
      <c r="CG926" s="1404" t="b">
        <v>0</v>
      </c>
      <c r="CH926" s="1404" t="b">
        <v>0</v>
      </c>
      <c r="CI926" s="1404" t="b">
        <v>0</v>
      </c>
      <c r="CJ926" s="1404" t="b">
        <v>1</v>
      </c>
      <c r="CK926" s="1404" t="b">
        <v>0</v>
      </c>
      <c r="CL926" s="1404" t="b">
        <v>0</v>
      </c>
      <c r="CM926" s="1405" t="s">
        <v>750</v>
      </c>
      <c r="CN926" s="1408"/>
      <c r="CO926" s="1408"/>
      <c r="CP926" s="1408"/>
      <c r="CQ926" s="1404">
        <v>1</v>
      </c>
      <c r="CR926" s="1408"/>
      <c r="CS926" s="1404">
        <v>1</v>
      </c>
      <c r="CT926" s="1405" t="s">
        <v>407</v>
      </c>
      <c r="CU926" s="1408"/>
    </row>
    <row r="927" spans="1:99" hidden="1" x14ac:dyDescent="0.2">
      <c r="A927" s="1404">
        <v>2024</v>
      </c>
      <c r="B927" s="1405" t="s">
        <v>179</v>
      </c>
      <c r="C927" s="1405" t="s">
        <v>1051</v>
      </c>
      <c r="D927" s="1406">
        <v>1</v>
      </c>
      <c r="E927" s="1406">
        <v>0</v>
      </c>
      <c r="F927" s="1405" t="s">
        <v>719</v>
      </c>
      <c r="G927" s="1407" t="s">
        <v>720</v>
      </c>
      <c r="H927" s="1405" t="s">
        <v>407</v>
      </c>
      <c r="I927" s="1405" t="s">
        <v>694</v>
      </c>
      <c r="J927" s="1405" t="s">
        <v>303</v>
      </c>
      <c r="K927" s="1405" t="s">
        <v>909</v>
      </c>
      <c r="L927" s="1405" t="s">
        <v>407</v>
      </c>
      <c r="M927" s="1405" t="s">
        <v>407</v>
      </c>
      <c r="N927" s="1408"/>
      <c r="O927" s="1407">
        <v>126</v>
      </c>
      <c r="P927" s="1405" t="s">
        <v>695</v>
      </c>
      <c r="Q927" s="1405" t="s">
        <v>474</v>
      </c>
      <c r="R927" s="1409">
        <v>3819</v>
      </c>
      <c r="S927" s="1409">
        <v>1833</v>
      </c>
      <c r="T927" s="1409">
        <v>203</v>
      </c>
      <c r="U927" s="1407">
        <v>13769</v>
      </c>
      <c r="V927" s="1405" t="s">
        <v>696</v>
      </c>
      <c r="W927" s="1405" t="s">
        <v>721</v>
      </c>
      <c r="X927" s="1405" t="s">
        <v>722</v>
      </c>
      <c r="Y927" s="1405" t="s">
        <v>407</v>
      </c>
      <c r="Z927" s="1404">
        <v>1</v>
      </c>
      <c r="AA927" s="1404">
        <v>0</v>
      </c>
      <c r="AB927" s="1408"/>
      <c r="AC927" s="1408"/>
      <c r="AD927" s="1408"/>
      <c r="AE927" s="1408"/>
      <c r="AF927" s="1408"/>
      <c r="AG927" s="1408"/>
      <c r="AH927" s="1408"/>
      <c r="AI927" s="1406">
        <v>0</v>
      </c>
      <c r="AJ927" s="1408"/>
      <c r="AK927" s="1408"/>
      <c r="AL927" s="1408"/>
      <c r="AM927" s="1408"/>
      <c r="AN927" s="1408"/>
      <c r="AO927" s="1408"/>
      <c r="AP927" s="1408"/>
      <c r="AQ927" s="1406">
        <v>5240</v>
      </c>
      <c r="AR927" s="1404" t="s">
        <v>407</v>
      </c>
      <c r="AS927" s="1406">
        <v>14.356164383561644</v>
      </c>
      <c r="AT927" s="1406">
        <v>1.3720869337522912</v>
      </c>
      <c r="AU927" s="1406">
        <v>3.7591422842528526E-3</v>
      </c>
      <c r="AV927" s="1406">
        <v>0.26183480789613772</v>
      </c>
      <c r="AW927" s="1406">
        <v>7.1735563807161023E-4</v>
      </c>
      <c r="AX927" s="1405" t="s">
        <v>407</v>
      </c>
      <c r="AY927" s="1404">
        <v>0</v>
      </c>
      <c r="AZ927" s="1405" t="s">
        <v>407</v>
      </c>
      <c r="BA927" s="1405" t="s">
        <v>407</v>
      </c>
      <c r="BB927" s="1408"/>
      <c r="BC927" s="1408"/>
      <c r="BD927" s="1404">
        <v>0</v>
      </c>
      <c r="BE927" s="1405" t="s">
        <v>407</v>
      </c>
      <c r="BF927" s="1405" t="s">
        <v>407</v>
      </c>
      <c r="BG927" s="1404">
        <v>0</v>
      </c>
      <c r="BH927" s="1405" t="s">
        <v>407</v>
      </c>
      <c r="BI927" s="1405" t="s">
        <v>407</v>
      </c>
      <c r="BJ927" s="1404">
        <v>0</v>
      </c>
      <c r="BK927" s="1404">
        <v>0</v>
      </c>
      <c r="BL927" s="1404">
        <v>0</v>
      </c>
      <c r="BM927" s="1404">
        <v>0</v>
      </c>
      <c r="BN927" s="1408"/>
      <c r="BO927" s="1404">
        <v>0</v>
      </c>
      <c r="BP927" s="1405" t="s">
        <v>407</v>
      </c>
      <c r="BQ927" s="1405" t="s">
        <v>407</v>
      </c>
      <c r="BR927" s="1404">
        <v>1</v>
      </c>
      <c r="BS927" s="1405" t="s">
        <v>808</v>
      </c>
      <c r="BT927" s="1405" t="s">
        <v>407</v>
      </c>
      <c r="BU927" s="1405" t="s">
        <v>407</v>
      </c>
      <c r="BV927" s="1405" t="s">
        <v>1006</v>
      </c>
      <c r="BW927" s="1404">
        <v>0</v>
      </c>
      <c r="BX927" s="1405" t="s">
        <v>407</v>
      </c>
      <c r="BY927" s="1405" t="s">
        <v>407</v>
      </c>
      <c r="BZ927" s="1405" t="s">
        <v>407</v>
      </c>
      <c r="CA927" s="1404">
        <v>0</v>
      </c>
      <c r="CB927" s="1405" t="s">
        <v>407</v>
      </c>
      <c r="CC927" s="1405" t="s">
        <v>677</v>
      </c>
      <c r="CD927" s="1404" t="b">
        <v>0</v>
      </c>
      <c r="CE927" s="1404" t="b">
        <v>0</v>
      </c>
      <c r="CF927" s="1404" t="b">
        <v>0</v>
      </c>
      <c r="CG927" s="1404" t="b">
        <v>0</v>
      </c>
      <c r="CH927" s="1404" t="b">
        <v>0</v>
      </c>
      <c r="CI927" s="1404" t="b">
        <v>0</v>
      </c>
      <c r="CJ927" s="1404" t="b">
        <v>1</v>
      </c>
      <c r="CK927" s="1404" t="b">
        <v>0</v>
      </c>
      <c r="CL927" s="1404" t="b">
        <v>0</v>
      </c>
      <c r="CM927" s="1405" t="s">
        <v>698</v>
      </c>
      <c r="CN927" s="1408"/>
      <c r="CO927" s="1408"/>
      <c r="CP927" s="1408"/>
      <c r="CQ927" s="1404">
        <v>1</v>
      </c>
      <c r="CR927" s="1408"/>
      <c r="CS927" s="1404">
        <v>1</v>
      </c>
      <c r="CT927" s="1405" t="s">
        <v>407</v>
      </c>
      <c r="CU927" s="1408"/>
    </row>
    <row r="928" spans="1:99" hidden="1" x14ac:dyDescent="0.2">
      <c r="A928" s="1404">
        <v>2024</v>
      </c>
      <c r="B928" s="1405" t="s">
        <v>179</v>
      </c>
      <c r="C928" s="1405" t="s">
        <v>1047</v>
      </c>
      <c r="D928" s="1406">
        <v>1</v>
      </c>
      <c r="E928" s="1406">
        <v>0</v>
      </c>
      <c r="F928" s="1405" t="s">
        <v>719</v>
      </c>
      <c r="G928" s="1407" t="s">
        <v>720</v>
      </c>
      <c r="H928" s="1405" t="s">
        <v>407</v>
      </c>
      <c r="I928" s="1405" t="s">
        <v>694</v>
      </c>
      <c r="J928" s="1405" t="s">
        <v>303</v>
      </c>
      <c r="K928" s="1405" t="s">
        <v>1048</v>
      </c>
      <c r="L928" s="1405" t="s">
        <v>407</v>
      </c>
      <c r="M928" s="1405" t="s">
        <v>407</v>
      </c>
      <c r="N928" s="1408"/>
      <c r="O928" s="1407">
        <v>126</v>
      </c>
      <c r="P928" s="1405" t="s">
        <v>695</v>
      </c>
      <c r="Q928" s="1405" t="s">
        <v>474</v>
      </c>
      <c r="R928" s="1409">
        <v>5029</v>
      </c>
      <c r="S928" s="1409">
        <v>2094</v>
      </c>
      <c r="T928" s="1409">
        <v>242</v>
      </c>
      <c r="U928" s="1407">
        <v>13769</v>
      </c>
      <c r="V928" s="1405" t="s">
        <v>696</v>
      </c>
      <c r="W928" s="1405" t="s">
        <v>721</v>
      </c>
      <c r="X928" s="1405" t="s">
        <v>722</v>
      </c>
      <c r="Y928" s="1405" t="s">
        <v>407</v>
      </c>
      <c r="Z928" s="1404">
        <v>1</v>
      </c>
      <c r="AA928" s="1404">
        <v>0</v>
      </c>
      <c r="AB928" s="1408"/>
      <c r="AC928" s="1408"/>
      <c r="AD928" s="1408"/>
      <c r="AE928" s="1408"/>
      <c r="AF928" s="1408"/>
      <c r="AG928" s="1408"/>
      <c r="AH928" s="1408"/>
      <c r="AI928" s="1406">
        <v>0</v>
      </c>
      <c r="AJ928" s="1408"/>
      <c r="AK928" s="1408"/>
      <c r="AL928" s="1408"/>
      <c r="AM928" s="1408"/>
      <c r="AN928" s="1408"/>
      <c r="AO928" s="1408"/>
      <c r="AP928" s="1408"/>
      <c r="AQ928" s="1406">
        <v>2640</v>
      </c>
      <c r="AR928" s="1404" t="s">
        <v>407</v>
      </c>
      <c r="AS928" s="1406">
        <v>7.2328767123287667</v>
      </c>
      <c r="AT928" s="1406">
        <v>0.52495525949492938</v>
      </c>
      <c r="AU928" s="1406">
        <v>1.4382335876573407E-3</v>
      </c>
      <c r="AV928" s="1406">
        <v>0.26183480789613772</v>
      </c>
      <c r="AW928" s="1406">
        <v>7.1735563807161023E-4</v>
      </c>
      <c r="AX928" s="1405" t="s">
        <v>407</v>
      </c>
      <c r="AY928" s="1404">
        <v>0</v>
      </c>
      <c r="AZ928" s="1405" t="s">
        <v>407</v>
      </c>
      <c r="BA928" s="1405" t="s">
        <v>407</v>
      </c>
      <c r="BB928" s="1408"/>
      <c r="BC928" s="1408"/>
      <c r="BD928" s="1404">
        <v>0</v>
      </c>
      <c r="BE928" s="1405" t="s">
        <v>407</v>
      </c>
      <c r="BF928" s="1405" t="s">
        <v>407</v>
      </c>
      <c r="BG928" s="1404">
        <v>0</v>
      </c>
      <c r="BH928" s="1405" t="s">
        <v>407</v>
      </c>
      <c r="BI928" s="1405" t="s">
        <v>407</v>
      </c>
      <c r="BJ928" s="1404">
        <v>0</v>
      </c>
      <c r="BK928" s="1404">
        <v>0</v>
      </c>
      <c r="BL928" s="1404">
        <v>0</v>
      </c>
      <c r="BM928" s="1404">
        <v>0</v>
      </c>
      <c r="BN928" s="1408"/>
      <c r="BO928" s="1404">
        <v>0</v>
      </c>
      <c r="BP928" s="1405" t="s">
        <v>407</v>
      </c>
      <c r="BQ928" s="1405" t="s">
        <v>407</v>
      </c>
      <c r="BR928" s="1404">
        <v>1</v>
      </c>
      <c r="BS928" s="1405" t="s">
        <v>808</v>
      </c>
      <c r="BT928" s="1405" t="s">
        <v>407</v>
      </c>
      <c r="BU928" s="1405" t="s">
        <v>407</v>
      </c>
      <c r="BV928" s="1405" t="s">
        <v>1006</v>
      </c>
      <c r="BW928" s="1404">
        <v>0</v>
      </c>
      <c r="BX928" s="1405" t="s">
        <v>407</v>
      </c>
      <c r="BY928" s="1405" t="s">
        <v>407</v>
      </c>
      <c r="BZ928" s="1405" t="s">
        <v>407</v>
      </c>
      <c r="CA928" s="1404">
        <v>0</v>
      </c>
      <c r="CB928" s="1405" t="s">
        <v>407</v>
      </c>
      <c r="CC928" s="1405" t="s">
        <v>677</v>
      </c>
      <c r="CD928" s="1404" t="b">
        <v>0</v>
      </c>
      <c r="CE928" s="1404" t="b">
        <v>0</v>
      </c>
      <c r="CF928" s="1404" t="b">
        <v>0</v>
      </c>
      <c r="CG928" s="1404" t="b">
        <v>0</v>
      </c>
      <c r="CH928" s="1404" t="b">
        <v>0</v>
      </c>
      <c r="CI928" s="1404" t="b">
        <v>0</v>
      </c>
      <c r="CJ928" s="1404" t="b">
        <v>1</v>
      </c>
      <c r="CK928" s="1404" t="b">
        <v>0</v>
      </c>
      <c r="CL928" s="1404" t="b">
        <v>0</v>
      </c>
      <c r="CM928" s="1405" t="s">
        <v>698</v>
      </c>
      <c r="CN928" s="1408"/>
      <c r="CO928" s="1408"/>
      <c r="CP928" s="1408"/>
      <c r="CQ928" s="1404">
        <v>1</v>
      </c>
      <c r="CR928" s="1408"/>
      <c r="CS928" s="1404">
        <v>1</v>
      </c>
      <c r="CT928" s="1405" t="s">
        <v>407</v>
      </c>
      <c r="CU928" s="1408"/>
    </row>
    <row r="929" spans="1:99" hidden="1" x14ac:dyDescent="0.2">
      <c r="A929" s="1404">
        <v>2024</v>
      </c>
      <c r="B929" s="1405" t="s">
        <v>179</v>
      </c>
      <c r="C929" s="1405" t="s">
        <v>1036</v>
      </c>
      <c r="D929" s="1406">
        <v>1</v>
      </c>
      <c r="E929" s="1406">
        <v>0</v>
      </c>
      <c r="F929" s="1405" t="s">
        <v>719</v>
      </c>
      <c r="G929" s="1407" t="s">
        <v>720</v>
      </c>
      <c r="H929" s="1405" t="s">
        <v>407</v>
      </c>
      <c r="I929" s="1405" t="s">
        <v>694</v>
      </c>
      <c r="J929" s="1405" t="s">
        <v>303</v>
      </c>
      <c r="K929" s="1405" t="s">
        <v>889</v>
      </c>
      <c r="L929" s="1405" t="s">
        <v>407</v>
      </c>
      <c r="M929" s="1405" t="s">
        <v>407</v>
      </c>
      <c r="N929" s="1408"/>
      <c r="O929" s="1407">
        <v>126</v>
      </c>
      <c r="P929" s="1405" t="s">
        <v>695</v>
      </c>
      <c r="Q929" s="1405" t="s">
        <v>474</v>
      </c>
      <c r="R929" s="1409">
        <v>29275</v>
      </c>
      <c r="S929" s="1409">
        <v>22241</v>
      </c>
      <c r="T929" s="1409">
        <v>2436</v>
      </c>
      <c r="U929" s="1407">
        <v>13769</v>
      </c>
      <c r="V929" s="1405" t="s">
        <v>696</v>
      </c>
      <c r="W929" s="1405" t="s">
        <v>721</v>
      </c>
      <c r="X929" s="1405" t="s">
        <v>722</v>
      </c>
      <c r="Y929" s="1405" t="s">
        <v>407</v>
      </c>
      <c r="Z929" s="1404">
        <v>1</v>
      </c>
      <c r="AA929" s="1404">
        <v>0</v>
      </c>
      <c r="AB929" s="1408"/>
      <c r="AC929" s="1408"/>
      <c r="AD929" s="1408"/>
      <c r="AE929" s="1408"/>
      <c r="AF929" s="1408"/>
      <c r="AG929" s="1408"/>
      <c r="AH929" s="1408"/>
      <c r="AI929" s="1406">
        <v>0</v>
      </c>
      <c r="AJ929" s="1408"/>
      <c r="AK929" s="1408"/>
      <c r="AL929" s="1408"/>
      <c r="AM929" s="1408"/>
      <c r="AN929" s="1408"/>
      <c r="AO929" s="1408"/>
      <c r="AP929" s="1408"/>
      <c r="AQ929" s="1406">
        <v>8370</v>
      </c>
      <c r="AR929" s="1404" t="s">
        <v>407</v>
      </c>
      <c r="AS929" s="1406">
        <v>22.931506849315067</v>
      </c>
      <c r="AT929" s="1406">
        <v>0.28590947907771136</v>
      </c>
      <c r="AU929" s="1406">
        <v>7.8331364130879827E-4</v>
      </c>
      <c r="AV929" s="1406">
        <v>0.26183480789613772</v>
      </c>
      <c r="AW929" s="1406">
        <v>7.1735563807161023E-4</v>
      </c>
      <c r="AX929" s="1405" t="s">
        <v>407</v>
      </c>
      <c r="AY929" s="1404">
        <v>0</v>
      </c>
      <c r="AZ929" s="1405" t="s">
        <v>407</v>
      </c>
      <c r="BA929" s="1405" t="s">
        <v>407</v>
      </c>
      <c r="BB929" s="1408"/>
      <c r="BC929" s="1408"/>
      <c r="BD929" s="1404">
        <v>0</v>
      </c>
      <c r="BE929" s="1405" t="s">
        <v>407</v>
      </c>
      <c r="BF929" s="1405" t="s">
        <v>407</v>
      </c>
      <c r="BG929" s="1404">
        <v>0</v>
      </c>
      <c r="BH929" s="1405" t="s">
        <v>407</v>
      </c>
      <c r="BI929" s="1405" t="s">
        <v>407</v>
      </c>
      <c r="BJ929" s="1404">
        <v>0</v>
      </c>
      <c r="BK929" s="1404">
        <v>0</v>
      </c>
      <c r="BL929" s="1404">
        <v>0</v>
      </c>
      <c r="BM929" s="1404">
        <v>0</v>
      </c>
      <c r="BN929" s="1408"/>
      <c r="BO929" s="1404">
        <v>0</v>
      </c>
      <c r="BP929" s="1405" t="s">
        <v>407</v>
      </c>
      <c r="BQ929" s="1405" t="s">
        <v>407</v>
      </c>
      <c r="BR929" s="1404">
        <v>1</v>
      </c>
      <c r="BS929" s="1405" t="s">
        <v>808</v>
      </c>
      <c r="BT929" s="1405" t="s">
        <v>407</v>
      </c>
      <c r="BU929" s="1405" t="s">
        <v>407</v>
      </c>
      <c r="BV929" s="1405" t="s">
        <v>407</v>
      </c>
      <c r="BW929" s="1404">
        <v>0</v>
      </c>
      <c r="BX929" s="1405" t="s">
        <v>407</v>
      </c>
      <c r="BY929" s="1405" t="s">
        <v>407</v>
      </c>
      <c r="BZ929" s="1405" t="s">
        <v>407</v>
      </c>
      <c r="CA929" s="1404">
        <v>0</v>
      </c>
      <c r="CB929" s="1405" t="s">
        <v>407</v>
      </c>
      <c r="CC929" s="1405" t="s">
        <v>677</v>
      </c>
      <c r="CD929" s="1404" t="b">
        <v>0</v>
      </c>
      <c r="CE929" s="1404" t="b">
        <v>0</v>
      </c>
      <c r="CF929" s="1404" t="b">
        <v>0</v>
      </c>
      <c r="CG929" s="1404" t="b">
        <v>0</v>
      </c>
      <c r="CH929" s="1404" t="b">
        <v>0</v>
      </c>
      <c r="CI929" s="1404" t="b">
        <v>0</v>
      </c>
      <c r="CJ929" s="1404" t="b">
        <v>1</v>
      </c>
      <c r="CK929" s="1404" t="b">
        <v>0</v>
      </c>
      <c r="CL929" s="1404" t="b">
        <v>0</v>
      </c>
      <c r="CM929" s="1405" t="s">
        <v>698</v>
      </c>
      <c r="CN929" s="1408"/>
      <c r="CO929" s="1408"/>
      <c r="CP929" s="1408"/>
      <c r="CQ929" s="1404">
        <v>1</v>
      </c>
      <c r="CR929" s="1408"/>
      <c r="CS929" s="1404">
        <v>1</v>
      </c>
      <c r="CT929" s="1405" t="s">
        <v>407</v>
      </c>
      <c r="CU929" s="1408"/>
    </row>
    <row r="930" spans="1:99" hidden="1" x14ac:dyDescent="0.2">
      <c r="A930" s="1404">
        <v>2024</v>
      </c>
      <c r="B930" s="1405" t="s">
        <v>178</v>
      </c>
      <c r="C930" s="1405" t="s">
        <v>958</v>
      </c>
      <c r="D930" s="1406">
        <v>1</v>
      </c>
      <c r="E930" s="1406">
        <v>0</v>
      </c>
      <c r="F930" s="1405" t="s">
        <v>719</v>
      </c>
      <c r="G930" s="1407" t="s">
        <v>720</v>
      </c>
      <c r="H930" s="1405" t="s">
        <v>407</v>
      </c>
      <c r="I930" s="1405" t="s">
        <v>694</v>
      </c>
      <c r="J930" s="1405" t="s">
        <v>298</v>
      </c>
      <c r="K930" s="1405" t="s">
        <v>959</v>
      </c>
      <c r="L930" s="1405" t="s">
        <v>407</v>
      </c>
      <c r="M930" s="1405" t="s">
        <v>407</v>
      </c>
      <c r="N930" s="1408"/>
      <c r="O930" s="1407">
        <v>126</v>
      </c>
      <c r="P930" s="1405" t="s">
        <v>695</v>
      </c>
      <c r="Q930" s="1405" t="s">
        <v>473</v>
      </c>
      <c r="R930" s="1409">
        <v>4979</v>
      </c>
      <c r="S930" s="1409">
        <v>2096</v>
      </c>
      <c r="T930" s="1409">
        <v>242</v>
      </c>
      <c r="U930" s="1407">
        <v>13769</v>
      </c>
      <c r="V930" s="1405" t="s">
        <v>696</v>
      </c>
      <c r="W930" s="1405" t="s">
        <v>721</v>
      </c>
      <c r="X930" s="1405" t="s">
        <v>722</v>
      </c>
      <c r="Y930" s="1405" t="s">
        <v>407</v>
      </c>
      <c r="Z930" s="1404">
        <v>1</v>
      </c>
      <c r="AA930" s="1404">
        <v>0</v>
      </c>
      <c r="AB930" s="1408"/>
      <c r="AC930" s="1408"/>
      <c r="AD930" s="1408"/>
      <c r="AE930" s="1408"/>
      <c r="AF930" s="1408"/>
      <c r="AG930" s="1408"/>
      <c r="AH930" s="1408"/>
      <c r="AI930" s="1406">
        <v>0</v>
      </c>
      <c r="AJ930" s="1408"/>
      <c r="AK930" s="1408"/>
      <c r="AL930" s="1408"/>
      <c r="AM930" s="1408"/>
      <c r="AN930" s="1408"/>
      <c r="AO930" s="1408"/>
      <c r="AP930" s="1408"/>
      <c r="AQ930" s="1406">
        <v>7340</v>
      </c>
      <c r="AR930" s="1404" t="s">
        <v>407</v>
      </c>
      <c r="AS930" s="1406">
        <v>20.109589041095891</v>
      </c>
      <c r="AT930" s="1406">
        <v>1.4741916047399075</v>
      </c>
      <c r="AU930" s="1406">
        <v>4.0388811088764593E-3</v>
      </c>
      <c r="AV930" s="1406">
        <v>7.760280600554062E-2</v>
      </c>
      <c r="AW930" s="1406">
        <v>2.1261042741244006E-4</v>
      </c>
      <c r="AX930" s="1405" t="s">
        <v>1160</v>
      </c>
      <c r="AY930" s="1404">
        <v>0</v>
      </c>
      <c r="AZ930" s="1405" t="s">
        <v>407</v>
      </c>
      <c r="BA930" s="1405" t="s">
        <v>407</v>
      </c>
      <c r="BB930" s="1408"/>
      <c r="BC930" s="1408"/>
      <c r="BD930" s="1404">
        <v>0</v>
      </c>
      <c r="BE930" s="1405" t="s">
        <v>407</v>
      </c>
      <c r="BF930" s="1405" t="s">
        <v>407</v>
      </c>
      <c r="BG930" s="1404">
        <v>0</v>
      </c>
      <c r="BH930" s="1405" t="s">
        <v>407</v>
      </c>
      <c r="BI930" s="1405" t="s">
        <v>407</v>
      </c>
      <c r="BJ930" s="1404">
        <v>0</v>
      </c>
      <c r="BK930" s="1404">
        <v>0</v>
      </c>
      <c r="BL930" s="1404">
        <v>0</v>
      </c>
      <c r="BM930" s="1404">
        <v>0</v>
      </c>
      <c r="BN930" s="1408"/>
      <c r="BO930" s="1404">
        <v>0</v>
      </c>
      <c r="BP930" s="1405" t="s">
        <v>407</v>
      </c>
      <c r="BQ930" s="1405" t="s">
        <v>407</v>
      </c>
      <c r="BR930" s="1404">
        <v>1</v>
      </c>
      <c r="BS930" s="1405" t="s">
        <v>808</v>
      </c>
      <c r="BT930" s="1405" t="s">
        <v>407</v>
      </c>
      <c r="BU930" s="1405" t="s">
        <v>407</v>
      </c>
      <c r="BV930" s="1405" t="s">
        <v>846</v>
      </c>
      <c r="BW930" s="1404">
        <v>0</v>
      </c>
      <c r="BX930" s="1405" t="s">
        <v>407</v>
      </c>
      <c r="BY930" s="1405" t="s">
        <v>407</v>
      </c>
      <c r="BZ930" s="1405" t="s">
        <v>407</v>
      </c>
      <c r="CA930" s="1404">
        <v>0</v>
      </c>
      <c r="CB930" s="1405" t="s">
        <v>407</v>
      </c>
      <c r="CC930" s="1405" t="s">
        <v>677</v>
      </c>
      <c r="CD930" s="1404" t="b">
        <v>0</v>
      </c>
      <c r="CE930" s="1404" t="b">
        <v>0</v>
      </c>
      <c r="CF930" s="1404" t="b">
        <v>0</v>
      </c>
      <c r="CG930" s="1404" t="b">
        <v>0</v>
      </c>
      <c r="CH930" s="1404" t="b">
        <v>0</v>
      </c>
      <c r="CI930" s="1404" t="b">
        <v>0</v>
      </c>
      <c r="CJ930" s="1404" t="b">
        <v>1</v>
      </c>
      <c r="CK930" s="1404" t="b">
        <v>0</v>
      </c>
      <c r="CL930" s="1404" t="b">
        <v>0</v>
      </c>
      <c r="CM930" s="1405" t="s">
        <v>698</v>
      </c>
      <c r="CN930" s="1408"/>
      <c r="CO930" s="1408"/>
      <c r="CP930" s="1408"/>
      <c r="CQ930" s="1404">
        <v>1</v>
      </c>
      <c r="CR930" s="1408"/>
      <c r="CS930" s="1404">
        <v>1</v>
      </c>
      <c r="CT930" s="1405" t="s">
        <v>407</v>
      </c>
      <c r="CU930" s="1408"/>
    </row>
    <row r="931" spans="1:99" hidden="1" x14ac:dyDescent="0.2">
      <c r="A931" s="1404">
        <v>2024</v>
      </c>
      <c r="B931" s="1405" t="s">
        <v>179</v>
      </c>
      <c r="C931" s="1405" t="s">
        <v>1050</v>
      </c>
      <c r="D931" s="1406">
        <v>1</v>
      </c>
      <c r="E931" s="1406">
        <v>0</v>
      </c>
      <c r="F931" s="1405" t="s">
        <v>719</v>
      </c>
      <c r="G931" s="1407" t="s">
        <v>720</v>
      </c>
      <c r="H931" s="1405" t="s">
        <v>407</v>
      </c>
      <c r="I931" s="1405" t="s">
        <v>694</v>
      </c>
      <c r="J931" s="1405" t="s">
        <v>303</v>
      </c>
      <c r="K931" s="1405" t="s">
        <v>732</v>
      </c>
      <c r="L931" s="1405" t="s">
        <v>407</v>
      </c>
      <c r="M931" s="1405" t="s">
        <v>407</v>
      </c>
      <c r="N931" s="1408"/>
      <c r="O931" s="1407">
        <v>126</v>
      </c>
      <c r="P931" s="1405" t="s">
        <v>695</v>
      </c>
      <c r="Q931" s="1405" t="s">
        <v>474</v>
      </c>
      <c r="R931" s="1409">
        <v>17089</v>
      </c>
      <c r="S931" s="1409">
        <v>7912</v>
      </c>
      <c r="T931" s="1409">
        <v>905</v>
      </c>
      <c r="U931" s="1407">
        <v>13769</v>
      </c>
      <c r="V931" s="1405" t="s">
        <v>696</v>
      </c>
      <c r="W931" s="1405" t="s">
        <v>721</v>
      </c>
      <c r="X931" s="1405" t="s">
        <v>722</v>
      </c>
      <c r="Y931" s="1405" t="s">
        <v>407</v>
      </c>
      <c r="Z931" s="1404">
        <v>1</v>
      </c>
      <c r="AA931" s="1404">
        <v>0</v>
      </c>
      <c r="AB931" s="1408"/>
      <c r="AC931" s="1408"/>
      <c r="AD931" s="1408"/>
      <c r="AE931" s="1408"/>
      <c r="AF931" s="1408"/>
      <c r="AG931" s="1408"/>
      <c r="AH931" s="1408"/>
      <c r="AI931" s="1406">
        <v>0</v>
      </c>
      <c r="AJ931" s="1408"/>
      <c r="AK931" s="1408"/>
      <c r="AL931" s="1408"/>
      <c r="AM931" s="1408"/>
      <c r="AN931" s="1408"/>
      <c r="AO931" s="1408"/>
      <c r="AP931" s="1408"/>
      <c r="AQ931" s="1406">
        <v>16360</v>
      </c>
      <c r="AR931" s="1404" t="s">
        <v>407</v>
      </c>
      <c r="AS931" s="1406">
        <v>44.821917808219176</v>
      </c>
      <c r="AT931" s="1406">
        <v>0.95734097957750597</v>
      </c>
      <c r="AU931" s="1406">
        <v>2.6228519988424821E-3</v>
      </c>
      <c r="AV931" s="1406">
        <v>0.26183480789613772</v>
      </c>
      <c r="AW931" s="1406">
        <v>7.1735563807161023E-4</v>
      </c>
      <c r="AX931" s="1405" t="s">
        <v>407</v>
      </c>
      <c r="AY931" s="1404">
        <v>0</v>
      </c>
      <c r="AZ931" s="1405" t="s">
        <v>407</v>
      </c>
      <c r="BA931" s="1405" t="s">
        <v>407</v>
      </c>
      <c r="BB931" s="1408"/>
      <c r="BC931" s="1408"/>
      <c r="BD931" s="1404">
        <v>0</v>
      </c>
      <c r="BE931" s="1405" t="s">
        <v>407</v>
      </c>
      <c r="BF931" s="1405" t="s">
        <v>407</v>
      </c>
      <c r="BG931" s="1404">
        <v>0</v>
      </c>
      <c r="BH931" s="1405" t="s">
        <v>407</v>
      </c>
      <c r="BI931" s="1405" t="s">
        <v>407</v>
      </c>
      <c r="BJ931" s="1404">
        <v>0</v>
      </c>
      <c r="BK931" s="1404">
        <v>0</v>
      </c>
      <c r="BL931" s="1404">
        <v>0</v>
      </c>
      <c r="BM931" s="1404">
        <v>0</v>
      </c>
      <c r="BN931" s="1408"/>
      <c r="BO931" s="1404">
        <v>0</v>
      </c>
      <c r="BP931" s="1405" t="s">
        <v>407</v>
      </c>
      <c r="BQ931" s="1405" t="s">
        <v>407</v>
      </c>
      <c r="BR931" s="1404">
        <v>1</v>
      </c>
      <c r="BS931" s="1405" t="s">
        <v>838</v>
      </c>
      <c r="BT931" s="1405" t="s">
        <v>407</v>
      </c>
      <c r="BU931" s="1405" t="s">
        <v>407</v>
      </c>
      <c r="BV931" s="1405" t="s">
        <v>407</v>
      </c>
      <c r="BW931" s="1404">
        <v>0</v>
      </c>
      <c r="BX931" s="1405" t="s">
        <v>407</v>
      </c>
      <c r="BY931" s="1405" t="s">
        <v>407</v>
      </c>
      <c r="BZ931" s="1405" t="s">
        <v>407</v>
      </c>
      <c r="CA931" s="1404">
        <v>0</v>
      </c>
      <c r="CB931" s="1405" t="s">
        <v>407</v>
      </c>
      <c r="CC931" s="1405" t="s">
        <v>677</v>
      </c>
      <c r="CD931" s="1404" t="b">
        <v>0</v>
      </c>
      <c r="CE931" s="1404" t="b">
        <v>0</v>
      </c>
      <c r="CF931" s="1404" t="b">
        <v>0</v>
      </c>
      <c r="CG931" s="1404" t="b">
        <v>0</v>
      </c>
      <c r="CH931" s="1404" t="b">
        <v>0</v>
      </c>
      <c r="CI931" s="1404" t="b">
        <v>0</v>
      </c>
      <c r="CJ931" s="1404" t="b">
        <v>1</v>
      </c>
      <c r="CK931" s="1404" t="b">
        <v>0</v>
      </c>
      <c r="CL931" s="1404" t="b">
        <v>0</v>
      </c>
      <c r="CM931" s="1405" t="s">
        <v>698</v>
      </c>
      <c r="CN931" s="1408"/>
      <c r="CO931" s="1408"/>
      <c r="CP931" s="1408"/>
      <c r="CQ931" s="1404">
        <v>1</v>
      </c>
      <c r="CR931" s="1408"/>
      <c r="CS931" s="1404">
        <v>1</v>
      </c>
      <c r="CT931" s="1405" t="s">
        <v>407</v>
      </c>
      <c r="CU931" s="1408"/>
    </row>
    <row r="932" spans="1:99" hidden="1" x14ac:dyDescent="0.2">
      <c r="A932" s="1404">
        <v>2024</v>
      </c>
      <c r="B932" s="1405" t="s">
        <v>178</v>
      </c>
      <c r="C932" s="1405" t="s">
        <v>850</v>
      </c>
      <c r="D932" s="1406">
        <v>1</v>
      </c>
      <c r="E932" s="1406">
        <v>0</v>
      </c>
      <c r="F932" s="1405" t="s">
        <v>719</v>
      </c>
      <c r="G932" s="1407" t="s">
        <v>720</v>
      </c>
      <c r="H932" s="1405" t="s">
        <v>407</v>
      </c>
      <c r="I932" s="1405" t="s">
        <v>694</v>
      </c>
      <c r="J932" s="1405" t="s">
        <v>298</v>
      </c>
      <c r="K932" s="1405" t="s">
        <v>851</v>
      </c>
      <c r="L932" s="1405" t="s">
        <v>407</v>
      </c>
      <c r="M932" s="1405" t="s">
        <v>407</v>
      </c>
      <c r="N932" s="1408"/>
      <c r="O932" s="1407">
        <v>126</v>
      </c>
      <c r="P932" s="1405" t="s">
        <v>695</v>
      </c>
      <c r="Q932" s="1405" t="s">
        <v>473</v>
      </c>
      <c r="R932" s="1409">
        <v>6676</v>
      </c>
      <c r="S932" s="1409">
        <v>2922</v>
      </c>
      <c r="T932" s="1409">
        <v>233</v>
      </c>
      <c r="U932" s="1407">
        <v>13769</v>
      </c>
      <c r="V932" s="1405" t="s">
        <v>696</v>
      </c>
      <c r="W932" s="1405" t="s">
        <v>721</v>
      </c>
      <c r="X932" s="1405" t="s">
        <v>722</v>
      </c>
      <c r="Y932" s="1405" t="s">
        <v>407</v>
      </c>
      <c r="Z932" s="1404">
        <v>1</v>
      </c>
      <c r="AA932" s="1404">
        <v>0</v>
      </c>
      <c r="AB932" s="1408"/>
      <c r="AC932" s="1408"/>
      <c r="AD932" s="1408"/>
      <c r="AE932" s="1408"/>
      <c r="AF932" s="1408"/>
      <c r="AG932" s="1408"/>
      <c r="AH932" s="1408"/>
      <c r="AI932" s="1406">
        <v>0</v>
      </c>
      <c r="AJ932" s="1408"/>
      <c r="AK932" s="1408"/>
      <c r="AL932" s="1408"/>
      <c r="AM932" s="1408"/>
      <c r="AN932" s="1408"/>
      <c r="AO932" s="1408"/>
      <c r="AP932" s="1408"/>
      <c r="AQ932" s="1406">
        <v>80</v>
      </c>
      <c r="AR932" s="1404" t="s">
        <v>407</v>
      </c>
      <c r="AS932" s="1406">
        <v>0.21917808219178081</v>
      </c>
      <c r="AT932" s="1406">
        <v>1.1983223487118035E-2</v>
      </c>
      <c r="AU932" s="1406">
        <v>3.2830749279775434E-5</v>
      </c>
      <c r="AV932" s="1406">
        <v>7.760280600554062E-2</v>
      </c>
      <c r="AW932" s="1406">
        <v>2.1261042741244006E-4</v>
      </c>
      <c r="AX932" s="1405" t="s">
        <v>852</v>
      </c>
      <c r="AY932" s="1404">
        <v>0</v>
      </c>
      <c r="AZ932" s="1405" t="s">
        <v>407</v>
      </c>
      <c r="BA932" s="1405" t="s">
        <v>407</v>
      </c>
      <c r="BB932" s="1408"/>
      <c r="BC932" s="1408"/>
      <c r="BD932" s="1404">
        <v>0</v>
      </c>
      <c r="BE932" s="1405" t="s">
        <v>407</v>
      </c>
      <c r="BF932" s="1405" t="s">
        <v>407</v>
      </c>
      <c r="BG932" s="1404">
        <v>0</v>
      </c>
      <c r="BH932" s="1405" t="s">
        <v>407</v>
      </c>
      <c r="BI932" s="1405" t="s">
        <v>407</v>
      </c>
      <c r="BJ932" s="1404">
        <v>0</v>
      </c>
      <c r="BK932" s="1404">
        <v>0</v>
      </c>
      <c r="BL932" s="1404">
        <v>0</v>
      </c>
      <c r="BM932" s="1404">
        <v>0</v>
      </c>
      <c r="BN932" s="1408"/>
      <c r="BO932" s="1404">
        <v>0</v>
      </c>
      <c r="BP932" s="1405" t="s">
        <v>407</v>
      </c>
      <c r="BQ932" s="1405" t="s">
        <v>407</v>
      </c>
      <c r="BR932" s="1404">
        <v>1</v>
      </c>
      <c r="BS932" s="1405" t="s">
        <v>808</v>
      </c>
      <c r="BT932" s="1405" t="s">
        <v>407</v>
      </c>
      <c r="BU932" s="1405" t="s">
        <v>407</v>
      </c>
      <c r="BV932" s="1405" t="s">
        <v>407</v>
      </c>
      <c r="BW932" s="1404">
        <v>0</v>
      </c>
      <c r="BX932" s="1405" t="s">
        <v>407</v>
      </c>
      <c r="BY932" s="1405" t="s">
        <v>407</v>
      </c>
      <c r="BZ932" s="1405" t="s">
        <v>407</v>
      </c>
      <c r="CA932" s="1404">
        <v>0</v>
      </c>
      <c r="CB932" s="1405" t="s">
        <v>407</v>
      </c>
      <c r="CC932" s="1405" t="s">
        <v>677</v>
      </c>
      <c r="CD932" s="1404" t="b">
        <v>0</v>
      </c>
      <c r="CE932" s="1404" t="b">
        <v>0</v>
      </c>
      <c r="CF932" s="1404" t="b">
        <v>0</v>
      </c>
      <c r="CG932" s="1404" t="b">
        <v>0</v>
      </c>
      <c r="CH932" s="1404" t="b">
        <v>0</v>
      </c>
      <c r="CI932" s="1404" t="b">
        <v>0</v>
      </c>
      <c r="CJ932" s="1404" t="b">
        <v>1</v>
      </c>
      <c r="CK932" s="1404" t="b">
        <v>0</v>
      </c>
      <c r="CL932" s="1404" t="b">
        <v>0</v>
      </c>
      <c r="CM932" s="1405" t="s">
        <v>698</v>
      </c>
      <c r="CN932" s="1408"/>
      <c r="CO932" s="1408"/>
      <c r="CP932" s="1408"/>
      <c r="CQ932" s="1404">
        <v>1</v>
      </c>
      <c r="CR932" s="1408"/>
      <c r="CS932" s="1404">
        <v>1</v>
      </c>
      <c r="CT932" s="1405" t="s">
        <v>407</v>
      </c>
      <c r="CU932" s="1408"/>
    </row>
    <row r="933" spans="1:99" hidden="1" x14ac:dyDescent="0.2">
      <c r="A933" s="1404">
        <v>2024</v>
      </c>
      <c r="B933" s="1405" t="s">
        <v>180</v>
      </c>
      <c r="C933" s="1405" t="s">
        <v>1249</v>
      </c>
      <c r="D933" s="1406">
        <v>1</v>
      </c>
      <c r="E933" s="1406">
        <v>0</v>
      </c>
      <c r="F933" s="1405" t="s">
        <v>719</v>
      </c>
      <c r="G933" s="1407" t="s">
        <v>720</v>
      </c>
      <c r="H933" s="1405" t="s">
        <v>407</v>
      </c>
      <c r="I933" s="1405" t="s">
        <v>694</v>
      </c>
      <c r="J933" s="1405" t="s">
        <v>307</v>
      </c>
      <c r="K933" s="1405" t="s">
        <v>1250</v>
      </c>
      <c r="L933" s="1405" t="s">
        <v>407</v>
      </c>
      <c r="M933" s="1405" t="s">
        <v>407</v>
      </c>
      <c r="N933" s="1404">
        <v>2019</v>
      </c>
      <c r="O933" s="1407">
        <v>126</v>
      </c>
      <c r="P933" s="1405" t="s">
        <v>695</v>
      </c>
      <c r="Q933" s="1405" t="s">
        <v>475</v>
      </c>
      <c r="R933" s="1409">
        <v>4660</v>
      </c>
      <c r="S933" s="1409">
        <v>2169</v>
      </c>
      <c r="T933" s="1409">
        <v>164</v>
      </c>
      <c r="U933" s="1407">
        <v>13769</v>
      </c>
      <c r="V933" s="1405" t="s">
        <v>696</v>
      </c>
      <c r="W933" s="1405" t="s">
        <v>721</v>
      </c>
      <c r="X933" s="1405" t="s">
        <v>722</v>
      </c>
      <c r="Y933" s="1405" t="s">
        <v>407</v>
      </c>
      <c r="Z933" s="1404">
        <v>1</v>
      </c>
      <c r="AA933" s="1404">
        <v>0</v>
      </c>
      <c r="AB933" s="1408"/>
      <c r="AC933" s="1408"/>
      <c r="AD933" s="1408"/>
      <c r="AE933" s="1408"/>
      <c r="AF933" s="1408"/>
      <c r="AG933" s="1408"/>
      <c r="AH933" s="1406">
        <v>0</v>
      </c>
      <c r="AI933" s="1406">
        <v>0</v>
      </c>
      <c r="AJ933" s="1408"/>
      <c r="AK933" s="1408"/>
      <c r="AL933" s="1408"/>
      <c r="AM933" s="1408"/>
      <c r="AN933" s="1408"/>
      <c r="AO933" s="1408"/>
      <c r="AP933" s="1406">
        <v>3160</v>
      </c>
      <c r="AQ933" s="1406">
        <v>3160</v>
      </c>
      <c r="AR933" s="1404" t="s">
        <v>407</v>
      </c>
      <c r="AS933" s="1406">
        <v>8.6575342465753433</v>
      </c>
      <c r="AT933" s="1406">
        <v>0.67811158798283266</v>
      </c>
      <c r="AU933" s="1406">
        <v>1.8578399670762539E-3</v>
      </c>
      <c r="AV933" s="1406">
        <v>1.0729810991538156E-2</v>
      </c>
      <c r="AW933" s="1406">
        <v>2.9396742442570291E-5</v>
      </c>
      <c r="AX933" s="1405" t="s">
        <v>1251</v>
      </c>
      <c r="AY933" s="1404">
        <v>0</v>
      </c>
      <c r="AZ933" s="1405" t="s">
        <v>407</v>
      </c>
      <c r="BA933" s="1405" t="s">
        <v>407</v>
      </c>
      <c r="BB933" s="1408"/>
      <c r="BC933" s="1408"/>
      <c r="BD933" s="1404">
        <v>0</v>
      </c>
      <c r="BE933" s="1405" t="s">
        <v>407</v>
      </c>
      <c r="BF933" s="1405" t="s">
        <v>407</v>
      </c>
      <c r="BG933" s="1404">
        <v>0</v>
      </c>
      <c r="BH933" s="1405" t="s">
        <v>407</v>
      </c>
      <c r="BI933" s="1405" t="s">
        <v>407</v>
      </c>
      <c r="BJ933" s="1404">
        <v>1</v>
      </c>
      <c r="BK933" s="1404">
        <v>0</v>
      </c>
      <c r="BL933" s="1404">
        <v>0</v>
      </c>
      <c r="BM933" s="1404">
        <v>0</v>
      </c>
      <c r="BN933" s="1408"/>
      <c r="BO933" s="1404">
        <v>0</v>
      </c>
      <c r="BP933" s="1405" t="s">
        <v>407</v>
      </c>
      <c r="BQ933" s="1405" t="s">
        <v>407</v>
      </c>
      <c r="BR933" s="1404">
        <v>0</v>
      </c>
      <c r="BS933" s="1405" t="s">
        <v>407</v>
      </c>
      <c r="BT933" s="1405" t="s">
        <v>407</v>
      </c>
      <c r="BU933" s="1405" t="s">
        <v>407</v>
      </c>
      <c r="BV933" s="1405" t="s">
        <v>407</v>
      </c>
      <c r="BW933" s="1404">
        <v>0</v>
      </c>
      <c r="BX933" s="1405" t="s">
        <v>407</v>
      </c>
      <c r="BY933" s="1405" t="s">
        <v>407</v>
      </c>
      <c r="BZ933" s="1405" t="s">
        <v>407</v>
      </c>
      <c r="CA933" s="1404">
        <v>0</v>
      </c>
      <c r="CB933" s="1405" t="s">
        <v>407</v>
      </c>
      <c r="CC933" s="1405" t="s">
        <v>677</v>
      </c>
      <c r="CD933" s="1404" t="b">
        <v>0</v>
      </c>
      <c r="CE933" s="1404" t="b">
        <v>0</v>
      </c>
      <c r="CF933" s="1404" t="b">
        <v>0</v>
      </c>
      <c r="CG933" s="1404" t="b">
        <v>0</v>
      </c>
      <c r="CH933" s="1404" t="b">
        <v>0</v>
      </c>
      <c r="CI933" s="1404" t="b">
        <v>0</v>
      </c>
      <c r="CJ933" s="1404" t="b">
        <v>1</v>
      </c>
      <c r="CK933" s="1404" t="b">
        <v>0</v>
      </c>
      <c r="CL933" s="1404" t="b">
        <v>0</v>
      </c>
      <c r="CM933" s="1405" t="s">
        <v>698</v>
      </c>
      <c r="CN933" s="1408"/>
      <c r="CO933" s="1408"/>
      <c r="CP933" s="1408"/>
      <c r="CQ933" s="1404">
        <v>1</v>
      </c>
      <c r="CR933" s="1408"/>
      <c r="CS933" s="1404">
        <v>1</v>
      </c>
      <c r="CT933" s="1405" t="s">
        <v>407</v>
      </c>
      <c r="CU933" s="1408"/>
    </row>
    <row r="934" spans="1:99" hidden="1" x14ac:dyDescent="0.2">
      <c r="A934" s="1404">
        <v>2024</v>
      </c>
      <c r="B934" s="1405" t="s">
        <v>188</v>
      </c>
      <c r="C934" s="1405" t="s">
        <v>1242</v>
      </c>
      <c r="D934" s="1406">
        <v>1</v>
      </c>
      <c r="E934" s="1406">
        <v>0</v>
      </c>
      <c r="F934" s="1405" t="s">
        <v>719</v>
      </c>
      <c r="G934" s="1407" t="s">
        <v>720</v>
      </c>
      <c r="H934" s="1405" t="s">
        <v>407</v>
      </c>
      <c r="I934" s="1405" t="s">
        <v>694</v>
      </c>
      <c r="J934" s="1405" t="s">
        <v>340</v>
      </c>
      <c r="K934" s="1405" t="s">
        <v>871</v>
      </c>
      <c r="L934" s="1405" t="s">
        <v>407</v>
      </c>
      <c r="M934" s="1405" t="s">
        <v>407</v>
      </c>
      <c r="N934" s="1408"/>
      <c r="O934" s="1407">
        <v>126</v>
      </c>
      <c r="P934" s="1405" t="s">
        <v>695</v>
      </c>
      <c r="Q934" s="1405" t="s">
        <v>482</v>
      </c>
      <c r="R934" s="1409">
        <v>2069</v>
      </c>
      <c r="S934" s="1409">
        <v>1684</v>
      </c>
      <c r="T934" s="1409">
        <v>157</v>
      </c>
      <c r="U934" s="1407">
        <v>13769</v>
      </c>
      <c r="V934" s="1405" t="s">
        <v>696</v>
      </c>
      <c r="W934" s="1405" t="s">
        <v>721</v>
      </c>
      <c r="X934" s="1405" t="s">
        <v>722</v>
      </c>
      <c r="Y934" s="1405" t="s">
        <v>407</v>
      </c>
      <c r="Z934" s="1404">
        <v>1</v>
      </c>
      <c r="AA934" s="1404">
        <v>0</v>
      </c>
      <c r="AB934" s="1408"/>
      <c r="AC934" s="1408"/>
      <c r="AD934" s="1408"/>
      <c r="AE934" s="1408"/>
      <c r="AF934" s="1408"/>
      <c r="AG934" s="1408"/>
      <c r="AH934" s="1408"/>
      <c r="AI934" s="1406">
        <v>0</v>
      </c>
      <c r="AJ934" s="1408"/>
      <c r="AK934" s="1408"/>
      <c r="AL934" s="1408"/>
      <c r="AM934" s="1408"/>
      <c r="AN934" s="1408"/>
      <c r="AO934" s="1408"/>
      <c r="AP934" s="1408"/>
      <c r="AQ934" s="1406">
        <v>1720</v>
      </c>
      <c r="AR934" s="1404" t="s">
        <v>407</v>
      </c>
      <c r="AS934" s="1406">
        <v>4.7123287671232879</v>
      </c>
      <c r="AT934" s="1406">
        <v>0.83131947800869987</v>
      </c>
      <c r="AU934" s="1406">
        <v>2.2775876109827394E-3</v>
      </c>
      <c r="AV934" s="1406">
        <v>9.6062015850232607E-3</v>
      </c>
      <c r="AW934" s="1406">
        <v>2.6318360506913043E-5</v>
      </c>
      <c r="AX934" s="1405" t="s">
        <v>407</v>
      </c>
      <c r="AY934" s="1404">
        <v>0</v>
      </c>
      <c r="AZ934" s="1405" t="s">
        <v>407</v>
      </c>
      <c r="BA934" s="1405" t="s">
        <v>407</v>
      </c>
      <c r="BB934" s="1408"/>
      <c r="BC934" s="1408"/>
      <c r="BD934" s="1404">
        <v>0</v>
      </c>
      <c r="BE934" s="1405" t="s">
        <v>407</v>
      </c>
      <c r="BF934" s="1405" t="s">
        <v>407</v>
      </c>
      <c r="BG934" s="1404">
        <v>0</v>
      </c>
      <c r="BH934" s="1405" t="s">
        <v>407</v>
      </c>
      <c r="BI934" s="1405" t="s">
        <v>407</v>
      </c>
      <c r="BJ934" s="1404">
        <v>0</v>
      </c>
      <c r="BK934" s="1404">
        <v>0</v>
      </c>
      <c r="BL934" s="1404">
        <v>0</v>
      </c>
      <c r="BM934" s="1404">
        <v>0</v>
      </c>
      <c r="BN934" s="1408"/>
      <c r="BO934" s="1404">
        <v>0</v>
      </c>
      <c r="BP934" s="1405" t="s">
        <v>407</v>
      </c>
      <c r="BQ934" s="1405" t="s">
        <v>407</v>
      </c>
      <c r="BR934" s="1404">
        <v>1</v>
      </c>
      <c r="BS934" s="1405" t="s">
        <v>713</v>
      </c>
      <c r="BT934" s="1405" t="s">
        <v>407</v>
      </c>
      <c r="BU934" s="1405" t="s">
        <v>407</v>
      </c>
      <c r="BV934" s="1405" t="s">
        <v>407</v>
      </c>
      <c r="BW934" s="1404">
        <v>0</v>
      </c>
      <c r="BX934" s="1405" t="s">
        <v>407</v>
      </c>
      <c r="BY934" s="1405" t="s">
        <v>407</v>
      </c>
      <c r="BZ934" s="1405" t="s">
        <v>407</v>
      </c>
      <c r="CA934" s="1404">
        <v>0</v>
      </c>
      <c r="CB934" s="1405" t="s">
        <v>407</v>
      </c>
      <c r="CC934" s="1405" t="s">
        <v>677</v>
      </c>
      <c r="CD934" s="1404" t="b">
        <v>0</v>
      </c>
      <c r="CE934" s="1404" t="b">
        <v>0</v>
      </c>
      <c r="CF934" s="1404" t="b">
        <v>0</v>
      </c>
      <c r="CG934" s="1404" t="b">
        <v>0</v>
      </c>
      <c r="CH934" s="1404" t="b">
        <v>0</v>
      </c>
      <c r="CI934" s="1404" t="b">
        <v>0</v>
      </c>
      <c r="CJ934" s="1404" t="b">
        <v>1</v>
      </c>
      <c r="CK934" s="1404" t="b">
        <v>0</v>
      </c>
      <c r="CL934" s="1404" t="b">
        <v>0</v>
      </c>
      <c r="CM934" s="1405" t="s">
        <v>698</v>
      </c>
      <c r="CN934" s="1408"/>
      <c r="CO934" s="1408"/>
      <c r="CP934" s="1408"/>
      <c r="CQ934" s="1404">
        <v>1</v>
      </c>
      <c r="CR934" s="1408"/>
      <c r="CS934" s="1404">
        <v>1</v>
      </c>
      <c r="CT934" s="1405" t="s">
        <v>407</v>
      </c>
      <c r="CU934" s="1408"/>
    </row>
    <row r="935" spans="1:99" hidden="1" x14ac:dyDescent="0.2">
      <c r="A935" s="1404">
        <v>2024</v>
      </c>
      <c r="B935" s="1405" t="s">
        <v>185</v>
      </c>
      <c r="C935" s="1405" t="s">
        <v>786</v>
      </c>
      <c r="D935" s="1406">
        <v>1</v>
      </c>
      <c r="E935" s="1406">
        <v>0</v>
      </c>
      <c r="F935" s="1405" t="s">
        <v>719</v>
      </c>
      <c r="G935" s="1407" t="s">
        <v>720</v>
      </c>
      <c r="H935" s="1405" t="s">
        <v>407</v>
      </c>
      <c r="I935" s="1405" t="s">
        <v>694</v>
      </c>
      <c r="J935" s="1405" t="s">
        <v>328</v>
      </c>
      <c r="K935" s="1405" t="s">
        <v>715</v>
      </c>
      <c r="L935" s="1405" t="s">
        <v>407</v>
      </c>
      <c r="M935" s="1405" t="s">
        <v>407</v>
      </c>
      <c r="N935" s="1408"/>
      <c r="O935" s="1407">
        <v>126</v>
      </c>
      <c r="P935" s="1405" t="s">
        <v>695</v>
      </c>
      <c r="Q935" s="1405" t="s">
        <v>480</v>
      </c>
      <c r="R935" s="1409">
        <v>14320</v>
      </c>
      <c r="S935" s="1409">
        <v>6367</v>
      </c>
      <c r="T935" s="1409">
        <v>300</v>
      </c>
      <c r="U935" s="1407">
        <v>13769</v>
      </c>
      <c r="V935" s="1405" t="s">
        <v>696</v>
      </c>
      <c r="W935" s="1405" t="s">
        <v>721</v>
      </c>
      <c r="X935" s="1405" t="s">
        <v>722</v>
      </c>
      <c r="Y935" s="1405" t="s">
        <v>407</v>
      </c>
      <c r="Z935" s="1404">
        <v>1</v>
      </c>
      <c r="AA935" s="1404">
        <v>0</v>
      </c>
      <c r="AB935" s="1408"/>
      <c r="AC935" s="1408"/>
      <c r="AD935" s="1408"/>
      <c r="AE935" s="1408"/>
      <c r="AF935" s="1408"/>
      <c r="AG935" s="1408"/>
      <c r="AH935" s="1408"/>
      <c r="AI935" s="1406">
        <v>1780</v>
      </c>
      <c r="AJ935" s="1408"/>
      <c r="AK935" s="1408"/>
      <c r="AL935" s="1408"/>
      <c r="AM935" s="1408"/>
      <c r="AN935" s="1408"/>
      <c r="AO935" s="1408"/>
      <c r="AP935" s="1408"/>
      <c r="AQ935" s="1406">
        <v>1780</v>
      </c>
      <c r="AR935" s="1404" t="s">
        <v>407</v>
      </c>
      <c r="AS935" s="1406">
        <v>4.8767123287671232</v>
      </c>
      <c r="AT935" s="1406">
        <v>0.12430167597765363</v>
      </c>
      <c r="AU935" s="1406">
        <v>3.4055253692507844E-4</v>
      </c>
      <c r="AV935" s="1406">
        <v>0.15017445066745741</v>
      </c>
      <c r="AW935" s="1406">
        <v>4.1143685114371892E-4</v>
      </c>
      <c r="AX935" s="1405" t="s">
        <v>1289</v>
      </c>
      <c r="AY935" s="1404">
        <v>0</v>
      </c>
      <c r="AZ935" s="1405" t="s">
        <v>407</v>
      </c>
      <c r="BA935" s="1405" t="s">
        <v>407</v>
      </c>
      <c r="BB935" s="1408"/>
      <c r="BC935" s="1408"/>
      <c r="BD935" s="1404">
        <v>0</v>
      </c>
      <c r="BE935" s="1405" t="s">
        <v>407</v>
      </c>
      <c r="BF935" s="1405" t="s">
        <v>407</v>
      </c>
      <c r="BG935" s="1404">
        <v>0</v>
      </c>
      <c r="BH935" s="1405" t="s">
        <v>407</v>
      </c>
      <c r="BI935" s="1405" t="s">
        <v>407</v>
      </c>
      <c r="BJ935" s="1404">
        <v>0</v>
      </c>
      <c r="BK935" s="1404">
        <v>0</v>
      </c>
      <c r="BL935" s="1404">
        <v>0</v>
      </c>
      <c r="BM935" s="1404">
        <v>0</v>
      </c>
      <c r="BN935" s="1408"/>
      <c r="BO935" s="1404">
        <v>0</v>
      </c>
      <c r="BP935" s="1405" t="s">
        <v>407</v>
      </c>
      <c r="BQ935" s="1405" t="s">
        <v>407</v>
      </c>
      <c r="BR935" s="1404">
        <v>1</v>
      </c>
      <c r="BS935" s="1405" t="s">
        <v>808</v>
      </c>
      <c r="BT935" s="1405" t="s">
        <v>407</v>
      </c>
      <c r="BU935" s="1405" t="s">
        <v>846</v>
      </c>
      <c r="BV935" s="1405" t="s">
        <v>1473</v>
      </c>
      <c r="BW935" s="1404">
        <v>0</v>
      </c>
      <c r="BX935" s="1405" t="s">
        <v>407</v>
      </c>
      <c r="BY935" s="1405" t="s">
        <v>407</v>
      </c>
      <c r="BZ935" s="1405" t="s">
        <v>407</v>
      </c>
      <c r="CA935" s="1404">
        <v>0</v>
      </c>
      <c r="CB935" s="1405" t="s">
        <v>407</v>
      </c>
      <c r="CC935" s="1405" t="s">
        <v>677</v>
      </c>
      <c r="CD935" s="1404" t="b">
        <v>0</v>
      </c>
      <c r="CE935" s="1404" t="b">
        <v>0</v>
      </c>
      <c r="CF935" s="1404" t="b">
        <v>0</v>
      </c>
      <c r="CG935" s="1404" t="b">
        <v>0</v>
      </c>
      <c r="CH935" s="1404" t="b">
        <v>0</v>
      </c>
      <c r="CI935" s="1404" t="b">
        <v>0</v>
      </c>
      <c r="CJ935" s="1404" t="b">
        <v>1</v>
      </c>
      <c r="CK935" s="1404" t="b">
        <v>0</v>
      </c>
      <c r="CL935" s="1404" t="b">
        <v>0</v>
      </c>
      <c r="CM935" s="1405" t="s">
        <v>698</v>
      </c>
      <c r="CN935" s="1408"/>
      <c r="CO935" s="1408"/>
      <c r="CP935" s="1408"/>
      <c r="CQ935" s="1404">
        <v>1</v>
      </c>
      <c r="CR935" s="1408"/>
      <c r="CS935" s="1404">
        <v>1</v>
      </c>
      <c r="CT935" s="1405" t="s">
        <v>407</v>
      </c>
      <c r="CU935" s="1408"/>
    </row>
    <row r="936" spans="1:99" hidden="1" x14ac:dyDescent="0.2">
      <c r="A936" s="1404">
        <v>2024</v>
      </c>
      <c r="B936" s="1405" t="s">
        <v>185</v>
      </c>
      <c r="C936" s="1405" t="s">
        <v>787</v>
      </c>
      <c r="D936" s="1406">
        <v>1</v>
      </c>
      <c r="E936" s="1406">
        <v>0</v>
      </c>
      <c r="F936" s="1405" t="s">
        <v>719</v>
      </c>
      <c r="G936" s="1407" t="s">
        <v>720</v>
      </c>
      <c r="H936" s="1405" t="s">
        <v>407</v>
      </c>
      <c r="I936" s="1405" t="s">
        <v>694</v>
      </c>
      <c r="J936" s="1405" t="s">
        <v>328</v>
      </c>
      <c r="K936" s="1405" t="s">
        <v>788</v>
      </c>
      <c r="L936" s="1405" t="s">
        <v>407</v>
      </c>
      <c r="M936" s="1405" t="s">
        <v>407</v>
      </c>
      <c r="N936" s="1408"/>
      <c r="O936" s="1407">
        <v>126</v>
      </c>
      <c r="P936" s="1405" t="s">
        <v>695</v>
      </c>
      <c r="Q936" s="1405" t="s">
        <v>480</v>
      </c>
      <c r="R936" s="1409">
        <v>26899</v>
      </c>
      <c r="S936" s="1409">
        <v>12188</v>
      </c>
      <c r="T936" s="1409">
        <v>992</v>
      </c>
      <c r="U936" s="1407">
        <v>13769</v>
      </c>
      <c r="V936" s="1405" t="s">
        <v>696</v>
      </c>
      <c r="W936" s="1405" t="s">
        <v>721</v>
      </c>
      <c r="X936" s="1405" t="s">
        <v>722</v>
      </c>
      <c r="Y936" s="1405" t="s">
        <v>407</v>
      </c>
      <c r="Z936" s="1404">
        <v>1</v>
      </c>
      <c r="AA936" s="1404">
        <v>0</v>
      </c>
      <c r="AB936" s="1408"/>
      <c r="AC936" s="1408"/>
      <c r="AD936" s="1408"/>
      <c r="AE936" s="1408"/>
      <c r="AF936" s="1408"/>
      <c r="AG936" s="1408"/>
      <c r="AH936" s="1408"/>
      <c r="AI936" s="1406">
        <v>0</v>
      </c>
      <c r="AJ936" s="1408"/>
      <c r="AK936" s="1408"/>
      <c r="AL936" s="1408"/>
      <c r="AM936" s="1408"/>
      <c r="AN936" s="1408"/>
      <c r="AO936" s="1408"/>
      <c r="AP936" s="1408"/>
      <c r="AQ936" s="1406">
        <v>32940</v>
      </c>
      <c r="AR936" s="1404" t="s">
        <v>407</v>
      </c>
      <c r="AS936" s="1406">
        <v>90.246575342465746</v>
      </c>
      <c r="AT936" s="1406">
        <v>1.2245808394364104</v>
      </c>
      <c r="AU936" s="1406">
        <v>3.3550159984559189E-3</v>
      </c>
      <c r="AV936" s="1406">
        <v>0.15017445066745741</v>
      </c>
      <c r="AW936" s="1406">
        <v>4.1143685114371892E-4</v>
      </c>
      <c r="AX936" s="1405" t="s">
        <v>407</v>
      </c>
      <c r="AY936" s="1404">
        <v>0</v>
      </c>
      <c r="AZ936" s="1405" t="s">
        <v>407</v>
      </c>
      <c r="BA936" s="1405" t="s">
        <v>407</v>
      </c>
      <c r="BB936" s="1408"/>
      <c r="BC936" s="1408"/>
      <c r="BD936" s="1404">
        <v>0</v>
      </c>
      <c r="BE936" s="1405" t="s">
        <v>407</v>
      </c>
      <c r="BF936" s="1405" t="s">
        <v>407</v>
      </c>
      <c r="BG936" s="1404">
        <v>0</v>
      </c>
      <c r="BH936" s="1405" t="s">
        <v>407</v>
      </c>
      <c r="BI936" s="1405" t="s">
        <v>407</v>
      </c>
      <c r="BJ936" s="1404">
        <v>0</v>
      </c>
      <c r="BK936" s="1404">
        <v>0</v>
      </c>
      <c r="BL936" s="1404">
        <v>0</v>
      </c>
      <c r="BM936" s="1404">
        <v>0</v>
      </c>
      <c r="BN936" s="1408"/>
      <c r="BO936" s="1404">
        <v>0</v>
      </c>
      <c r="BP936" s="1405" t="s">
        <v>407</v>
      </c>
      <c r="BQ936" s="1405" t="s">
        <v>407</v>
      </c>
      <c r="BR936" s="1404">
        <v>1</v>
      </c>
      <c r="BS936" s="1405" t="s">
        <v>808</v>
      </c>
      <c r="BT936" s="1405" t="s">
        <v>407</v>
      </c>
      <c r="BU936" s="1405" t="s">
        <v>407</v>
      </c>
      <c r="BV936" s="1405" t="s">
        <v>890</v>
      </c>
      <c r="BW936" s="1404">
        <v>0</v>
      </c>
      <c r="BX936" s="1405" t="s">
        <v>407</v>
      </c>
      <c r="BY936" s="1405" t="s">
        <v>407</v>
      </c>
      <c r="BZ936" s="1405" t="s">
        <v>407</v>
      </c>
      <c r="CA936" s="1404">
        <v>0</v>
      </c>
      <c r="CB936" s="1405" t="s">
        <v>407</v>
      </c>
      <c r="CC936" s="1405" t="s">
        <v>677</v>
      </c>
      <c r="CD936" s="1404" t="b">
        <v>0</v>
      </c>
      <c r="CE936" s="1404" t="b">
        <v>0</v>
      </c>
      <c r="CF936" s="1404" t="b">
        <v>0</v>
      </c>
      <c r="CG936" s="1404" t="b">
        <v>0</v>
      </c>
      <c r="CH936" s="1404" t="b">
        <v>0</v>
      </c>
      <c r="CI936" s="1404" t="b">
        <v>0</v>
      </c>
      <c r="CJ936" s="1404" t="b">
        <v>1</v>
      </c>
      <c r="CK936" s="1404" t="b">
        <v>0</v>
      </c>
      <c r="CL936" s="1404" t="b">
        <v>0</v>
      </c>
      <c r="CM936" s="1405" t="s">
        <v>698</v>
      </c>
      <c r="CN936" s="1408"/>
      <c r="CO936" s="1408"/>
      <c r="CP936" s="1408"/>
      <c r="CQ936" s="1404">
        <v>1</v>
      </c>
      <c r="CR936" s="1408"/>
      <c r="CS936" s="1404">
        <v>1</v>
      </c>
      <c r="CT936" s="1405" t="s">
        <v>407</v>
      </c>
      <c r="CU936" s="1408"/>
    </row>
    <row r="937" spans="1:99" hidden="1" x14ac:dyDescent="0.2">
      <c r="A937" s="1404">
        <v>2024</v>
      </c>
      <c r="B937" s="1405" t="s">
        <v>185</v>
      </c>
      <c r="C937" s="1405" t="s">
        <v>480</v>
      </c>
      <c r="D937" s="1406">
        <v>1</v>
      </c>
      <c r="E937" s="1406">
        <v>0</v>
      </c>
      <c r="F937" s="1405" t="s">
        <v>719</v>
      </c>
      <c r="G937" s="1407" t="s">
        <v>720</v>
      </c>
      <c r="H937" s="1405" t="s">
        <v>407</v>
      </c>
      <c r="I937" s="1405" t="s">
        <v>694</v>
      </c>
      <c r="J937" s="1405" t="s">
        <v>328</v>
      </c>
      <c r="K937" s="1405" t="s">
        <v>792</v>
      </c>
      <c r="L937" s="1405" t="s">
        <v>407</v>
      </c>
      <c r="M937" s="1405" t="s">
        <v>407</v>
      </c>
      <c r="N937" s="1408"/>
      <c r="O937" s="1407">
        <v>126</v>
      </c>
      <c r="P937" s="1405" t="s">
        <v>695</v>
      </c>
      <c r="Q937" s="1405" t="s">
        <v>480</v>
      </c>
      <c r="R937" s="1409">
        <v>1366155</v>
      </c>
      <c r="S937" s="1409">
        <v>777340</v>
      </c>
      <c r="T937" s="1409">
        <v>137375</v>
      </c>
      <c r="U937" s="1407">
        <v>13769</v>
      </c>
      <c r="V937" s="1405" t="s">
        <v>696</v>
      </c>
      <c r="W937" s="1405" t="s">
        <v>721</v>
      </c>
      <c r="X937" s="1405" t="s">
        <v>722</v>
      </c>
      <c r="Y937" s="1405" t="s">
        <v>407</v>
      </c>
      <c r="Z937" s="1404">
        <v>1</v>
      </c>
      <c r="AA937" s="1404">
        <v>0</v>
      </c>
      <c r="AB937" s="1408"/>
      <c r="AC937" s="1408"/>
      <c r="AD937" s="1408"/>
      <c r="AE937" s="1408"/>
      <c r="AF937" s="1408"/>
      <c r="AG937" s="1408"/>
      <c r="AH937" s="1408"/>
      <c r="AI937" s="1406">
        <v>0</v>
      </c>
      <c r="AJ937" s="1408"/>
      <c r="AK937" s="1408"/>
      <c r="AL937" s="1408"/>
      <c r="AM937" s="1408"/>
      <c r="AN937" s="1408"/>
      <c r="AO937" s="1408"/>
      <c r="AP937" s="1408"/>
      <c r="AQ937" s="1406">
        <v>408120</v>
      </c>
      <c r="AR937" s="1404" t="s">
        <v>407</v>
      </c>
      <c r="AS937" s="1406">
        <v>1118.1369863013699</v>
      </c>
      <c r="AT937" s="1406">
        <v>0.2987362341754779</v>
      </c>
      <c r="AU937" s="1406">
        <v>8.1845543609719974E-4</v>
      </c>
      <c r="AV937" s="1406">
        <v>0.15017445066745741</v>
      </c>
      <c r="AW937" s="1406">
        <v>4.1143685114371892E-4</v>
      </c>
      <c r="AX937" s="1405" t="s">
        <v>407</v>
      </c>
      <c r="AY937" s="1404">
        <v>0</v>
      </c>
      <c r="AZ937" s="1405" t="s">
        <v>407</v>
      </c>
      <c r="BA937" s="1405" t="s">
        <v>407</v>
      </c>
      <c r="BB937" s="1408"/>
      <c r="BC937" s="1408"/>
      <c r="BD937" s="1404">
        <v>0</v>
      </c>
      <c r="BE937" s="1405" t="s">
        <v>407</v>
      </c>
      <c r="BF937" s="1405" t="s">
        <v>407</v>
      </c>
      <c r="BG937" s="1404">
        <v>0</v>
      </c>
      <c r="BH937" s="1405" t="s">
        <v>407</v>
      </c>
      <c r="BI937" s="1405" t="s">
        <v>407</v>
      </c>
      <c r="BJ937" s="1404">
        <v>0</v>
      </c>
      <c r="BK937" s="1404">
        <v>0</v>
      </c>
      <c r="BL937" s="1404">
        <v>0</v>
      </c>
      <c r="BM937" s="1404">
        <v>0</v>
      </c>
      <c r="BN937" s="1408"/>
      <c r="BO937" s="1404">
        <v>0</v>
      </c>
      <c r="BP937" s="1405" t="s">
        <v>407</v>
      </c>
      <c r="BQ937" s="1405" t="s">
        <v>407</v>
      </c>
      <c r="BR937" s="1404">
        <v>1</v>
      </c>
      <c r="BS937" s="1405" t="s">
        <v>751</v>
      </c>
      <c r="BT937" s="1405" t="s">
        <v>407</v>
      </c>
      <c r="BU937" s="1405" t="s">
        <v>407</v>
      </c>
      <c r="BV937" s="1405" t="s">
        <v>793</v>
      </c>
      <c r="BW937" s="1404">
        <v>0</v>
      </c>
      <c r="BX937" s="1405" t="s">
        <v>407</v>
      </c>
      <c r="BY937" s="1405" t="s">
        <v>407</v>
      </c>
      <c r="BZ937" s="1405" t="s">
        <v>407</v>
      </c>
      <c r="CA937" s="1404">
        <v>0</v>
      </c>
      <c r="CB937" s="1405" t="s">
        <v>407</v>
      </c>
      <c r="CC937" s="1405" t="s">
        <v>677</v>
      </c>
      <c r="CD937" s="1404" t="b">
        <v>0</v>
      </c>
      <c r="CE937" s="1404" t="b">
        <v>0</v>
      </c>
      <c r="CF937" s="1404" t="b">
        <v>0</v>
      </c>
      <c r="CG937" s="1404" t="b">
        <v>0</v>
      </c>
      <c r="CH937" s="1404" t="b">
        <v>0</v>
      </c>
      <c r="CI937" s="1404" t="b">
        <v>0</v>
      </c>
      <c r="CJ937" s="1404" t="b">
        <v>1</v>
      </c>
      <c r="CK937" s="1404" t="b">
        <v>0</v>
      </c>
      <c r="CL937" s="1404" t="b">
        <v>0</v>
      </c>
      <c r="CM937" s="1405" t="s">
        <v>698</v>
      </c>
      <c r="CN937" s="1408"/>
      <c r="CO937" s="1408"/>
      <c r="CP937" s="1408"/>
      <c r="CQ937" s="1404">
        <v>1</v>
      </c>
      <c r="CR937" s="1408"/>
      <c r="CS937" s="1404">
        <v>1</v>
      </c>
      <c r="CT937" s="1405" t="s">
        <v>407</v>
      </c>
      <c r="CU937" s="1408"/>
    </row>
    <row r="938" spans="1:99" hidden="1" x14ac:dyDescent="0.2">
      <c r="A938" s="1404">
        <v>2024</v>
      </c>
      <c r="B938" s="1405" t="s">
        <v>180</v>
      </c>
      <c r="C938" s="1405" t="s">
        <v>753</v>
      </c>
      <c r="D938" s="1406">
        <v>1</v>
      </c>
      <c r="E938" s="1406">
        <v>0</v>
      </c>
      <c r="F938" s="1405" t="s">
        <v>719</v>
      </c>
      <c r="G938" s="1407" t="s">
        <v>720</v>
      </c>
      <c r="H938" s="1405" t="s">
        <v>407</v>
      </c>
      <c r="I938" s="1405" t="s">
        <v>694</v>
      </c>
      <c r="J938" s="1405" t="s">
        <v>307</v>
      </c>
      <c r="K938" s="1405" t="s">
        <v>754</v>
      </c>
      <c r="L938" s="1405" t="s">
        <v>407</v>
      </c>
      <c r="M938" s="1405" t="s">
        <v>407</v>
      </c>
      <c r="N938" s="1408"/>
      <c r="O938" s="1407">
        <v>126</v>
      </c>
      <c r="P938" s="1405" t="s">
        <v>695</v>
      </c>
      <c r="Q938" s="1405" t="s">
        <v>475</v>
      </c>
      <c r="R938" s="1409">
        <v>40276</v>
      </c>
      <c r="S938" s="1409">
        <v>18858</v>
      </c>
      <c r="T938" s="1409">
        <v>2677</v>
      </c>
      <c r="U938" s="1407">
        <v>13769</v>
      </c>
      <c r="V938" s="1405" t="s">
        <v>696</v>
      </c>
      <c r="W938" s="1405" t="s">
        <v>721</v>
      </c>
      <c r="X938" s="1405" t="s">
        <v>722</v>
      </c>
      <c r="Y938" s="1405" t="s">
        <v>407</v>
      </c>
      <c r="Z938" s="1404">
        <v>1</v>
      </c>
      <c r="AA938" s="1404">
        <v>0</v>
      </c>
      <c r="AB938" s="1408"/>
      <c r="AC938" s="1408"/>
      <c r="AD938" s="1408"/>
      <c r="AE938" s="1408"/>
      <c r="AF938" s="1408"/>
      <c r="AG938" s="1408"/>
      <c r="AH938" s="1408"/>
      <c r="AI938" s="1406">
        <v>1540</v>
      </c>
      <c r="AJ938" s="1408"/>
      <c r="AK938" s="1408"/>
      <c r="AL938" s="1408"/>
      <c r="AM938" s="1408"/>
      <c r="AN938" s="1408"/>
      <c r="AO938" s="1406">
        <v>0</v>
      </c>
      <c r="AP938" s="1408"/>
      <c r="AQ938" s="1406">
        <v>1540</v>
      </c>
      <c r="AR938" s="1404" t="s">
        <v>407</v>
      </c>
      <c r="AS938" s="1406">
        <v>4.2191780821917808</v>
      </c>
      <c r="AT938" s="1406">
        <v>3.8236170424073887E-2</v>
      </c>
      <c r="AU938" s="1406">
        <v>1.0475663129883257E-4</v>
      </c>
      <c r="AV938" s="1406">
        <v>1.0729810991538156E-2</v>
      </c>
      <c r="AW938" s="1406">
        <v>2.9396742442570291E-5</v>
      </c>
      <c r="AX938" s="1405" t="s">
        <v>407</v>
      </c>
      <c r="AY938" s="1404">
        <v>1</v>
      </c>
      <c r="AZ938" s="1405" t="s">
        <v>751</v>
      </c>
      <c r="BA938" s="1405" t="s">
        <v>407</v>
      </c>
      <c r="BB938" s="1408"/>
      <c r="BC938" s="1408"/>
      <c r="BD938" s="1404">
        <v>0</v>
      </c>
      <c r="BE938" s="1405" t="s">
        <v>407</v>
      </c>
      <c r="BF938" s="1405" t="s">
        <v>407</v>
      </c>
      <c r="BG938" s="1404">
        <v>0</v>
      </c>
      <c r="BH938" s="1405" t="s">
        <v>407</v>
      </c>
      <c r="BI938" s="1405" t="s">
        <v>407</v>
      </c>
      <c r="BJ938" s="1404">
        <v>0</v>
      </c>
      <c r="BK938" s="1404">
        <v>0</v>
      </c>
      <c r="BL938" s="1404">
        <v>0</v>
      </c>
      <c r="BM938" s="1404">
        <v>0</v>
      </c>
      <c r="BN938" s="1408"/>
      <c r="BO938" s="1404">
        <v>0</v>
      </c>
      <c r="BP938" s="1405" t="s">
        <v>407</v>
      </c>
      <c r="BQ938" s="1405" t="s">
        <v>407</v>
      </c>
      <c r="BR938" s="1404">
        <v>0</v>
      </c>
      <c r="BS938" s="1405" t="s">
        <v>407</v>
      </c>
      <c r="BT938" s="1405" t="s">
        <v>407</v>
      </c>
      <c r="BU938" s="1405" t="s">
        <v>407</v>
      </c>
      <c r="BV938" s="1405" t="s">
        <v>755</v>
      </c>
      <c r="BW938" s="1404">
        <v>0</v>
      </c>
      <c r="BX938" s="1405" t="s">
        <v>407</v>
      </c>
      <c r="BY938" s="1405" t="s">
        <v>407</v>
      </c>
      <c r="BZ938" s="1405" t="s">
        <v>407</v>
      </c>
      <c r="CA938" s="1404">
        <v>0</v>
      </c>
      <c r="CB938" s="1405" t="s">
        <v>407</v>
      </c>
      <c r="CC938" s="1405" t="s">
        <v>677</v>
      </c>
      <c r="CD938" s="1404" t="b">
        <v>0</v>
      </c>
      <c r="CE938" s="1404" t="b">
        <v>0</v>
      </c>
      <c r="CF938" s="1404" t="b">
        <v>0</v>
      </c>
      <c r="CG938" s="1404" t="b">
        <v>0</v>
      </c>
      <c r="CH938" s="1404" t="b">
        <v>0</v>
      </c>
      <c r="CI938" s="1404" t="b">
        <v>0</v>
      </c>
      <c r="CJ938" s="1404" t="b">
        <v>1</v>
      </c>
      <c r="CK938" s="1404" t="b">
        <v>0</v>
      </c>
      <c r="CL938" s="1404" t="b">
        <v>0</v>
      </c>
      <c r="CM938" s="1405" t="s">
        <v>750</v>
      </c>
      <c r="CN938" s="1408"/>
      <c r="CO938" s="1408"/>
      <c r="CP938" s="1408"/>
      <c r="CQ938" s="1404">
        <v>1</v>
      </c>
      <c r="CR938" s="1408"/>
      <c r="CS938" s="1404">
        <v>1</v>
      </c>
      <c r="CT938" s="1405" t="s">
        <v>407</v>
      </c>
      <c r="CU938" s="1408"/>
    </row>
    <row r="939" spans="1:99" hidden="1" x14ac:dyDescent="0.2">
      <c r="A939" s="1404">
        <v>2024</v>
      </c>
      <c r="B939" s="1405" t="s">
        <v>185</v>
      </c>
      <c r="C939" s="1405" t="s">
        <v>1145</v>
      </c>
      <c r="D939" s="1406">
        <v>1</v>
      </c>
      <c r="E939" s="1406">
        <v>0</v>
      </c>
      <c r="F939" s="1405" t="s">
        <v>719</v>
      </c>
      <c r="G939" s="1407" t="s">
        <v>720</v>
      </c>
      <c r="H939" s="1405" t="s">
        <v>407</v>
      </c>
      <c r="I939" s="1405" t="s">
        <v>694</v>
      </c>
      <c r="J939" s="1405" t="s">
        <v>328</v>
      </c>
      <c r="K939" s="1405" t="s">
        <v>950</v>
      </c>
      <c r="L939" s="1405" t="s">
        <v>407</v>
      </c>
      <c r="M939" s="1405" t="s">
        <v>407</v>
      </c>
      <c r="N939" s="1408"/>
      <c r="O939" s="1407">
        <v>126</v>
      </c>
      <c r="P939" s="1405" t="s">
        <v>695</v>
      </c>
      <c r="Q939" s="1405" t="s">
        <v>480</v>
      </c>
      <c r="R939" s="1409">
        <v>20301</v>
      </c>
      <c r="S939" s="1409">
        <v>10009</v>
      </c>
      <c r="T939" s="1409">
        <v>1518</v>
      </c>
      <c r="U939" s="1407">
        <v>13769</v>
      </c>
      <c r="V939" s="1405" t="s">
        <v>696</v>
      </c>
      <c r="W939" s="1405" t="s">
        <v>721</v>
      </c>
      <c r="X939" s="1405" t="s">
        <v>722</v>
      </c>
      <c r="Y939" s="1405" t="s">
        <v>407</v>
      </c>
      <c r="Z939" s="1404">
        <v>1</v>
      </c>
      <c r="AA939" s="1404">
        <v>0</v>
      </c>
      <c r="AB939" s="1408"/>
      <c r="AC939" s="1408"/>
      <c r="AD939" s="1408"/>
      <c r="AE939" s="1408"/>
      <c r="AF939" s="1408"/>
      <c r="AG939" s="1408"/>
      <c r="AH939" s="1408"/>
      <c r="AI939" s="1406">
        <v>0</v>
      </c>
      <c r="AJ939" s="1408"/>
      <c r="AK939" s="1408"/>
      <c r="AL939" s="1408"/>
      <c r="AM939" s="1408"/>
      <c r="AN939" s="1408"/>
      <c r="AO939" s="1408"/>
      <c r="AP939" s="1408"/>
      <c r="AQ939" s="1406">
        <v>660</v>
      </c>
      <c r="AR939" s="1404" t="s">
        <v>407</v>
      </c>
      <c r="AS939" s="1406">
        <v>1.8082191780821917</v>
      </c>
      <c r="AT939" s="1406">
        <v>3.2510713757942955E-2</v>
      </c>
      <c r="AU939" s="1406">
        <v>8.9070448651898509E-5</v>
      </c>
      <c r="AV939" s="1406">
        <v>0.15017445066745741</v>
      </c>
      <c r="AW939" s="1406">
        <v>4.1143685114371892E-4</v>
      </c>
      <c r="AX939" s="1405" t="s">
        <v>407</v>
      </c>
      <c r="AY939" s="1404">
        <v>0</v>
      </c>
      <c r="AZ939" s="1405" t="s">
        <v>407</v>
      </c>
      <c r="BA939" s="1405" t="s">
        <v>407</v>
      </c>
      <c r="BB939" s="1408"/>
      <c r="BC939" s="1408"/>
      <c r="BD939" s="1404">
        <v>0</v>
      </c>
      <c r="BE939" s="1405" t="s">
        <v>407</v>
      </c>
      <c r="BF939" s="1405" t="s">
        <v>407</v>
      </c>
      <c r="BG939" s="1404">
        <v>0</v>
      </c>
      <c r="BH939" s="1405" t="s">
        <v>407</v>
      </c>
      <c r="BI939" s="1405" t="s">
        <v>407</v>
      </c>
      <c r="BJ939" s="1404">
        <v>0</v>
      </c>
      <c r="BK939" s="1404">
        <v>0</v>
      </c>
      <c r="BL939" s="1404">
        <v>0</v>
      </c>
      <c r="BM939" s="1404">
        <v>0</v>
      </c>
      <c r="BN939" s="1408"/>
      <c r="BO939" s="1404">
        <v>0</v>
      </c>
      <c r="BP939" s="1405" t="s">
        <v>407</v>
      </c>
      <c r="BQ939" s="1405" t="s">
        <v>407</v>
      </c>
      <c r="BR939" s="1404">
        <v>1</v>
      </c>
      <c r="BS939" s="1405" t="s">
        <v>751</v>
      </c>
      <c r="BT939" s="1405" t="s">
        <v>407</v>
      </c>
      <c r="BU939" s="1405" t="s">
        <v>407</v>
      </c>
      <c r="BV939" s="1405" t="s">
        <v>1146</v>
      </c>
      <c r="BW939" s="1404">
        <v>0</v>
      </c>
      <c r="BX939" s="1405" t="s">
        <v>407</v>
      </c>
      <c r="BY939" s="1405" t="s">
        <v>407</v>
      </c>
      <c r="BZ939" s="1405" t="s">
        <v>407</v>
      </c>
      <c r="CA939" s="1404">
        <v>0</v>
      </c>
      <c r="CB939" s="1405" t="s">
        <v>407</v>
      </c>
      <c r="CC939" s="1405" t="s">
        <v>677</v>
      </c>
      <c r="CD939" s="1404" t="b">
        <v>0</v>
      </c>
      <c r="CE939" s="1404" t="b">
        <v>0</v>
      </c>
      <c r="CF939" s="1404" t="b">
        <v>0</v>
      </c>
      <c r="CG939" s="1404" t="b">
        <v>0</v>
      </c>
      <c r="CH939" s="1404" t="b">
        <v>0</v>
      </c>
      <c r="CI939" s="1404" t="b">
        <v>0</v>
      </c>
      <c r="CJ939" s="1404" t="b">
        <v>1</v>
      </c>
      <c r="CK939" s="1404" t="b">
        <v>0</v>
      </c>
      <c r="CL939" s="1404" t="b">
        <v>0</v>
      </c>
      <c r="CM939" s="1405" t="s">
        <v>698</v>
      </c>
      <c r="CN939" s="1408"/>
      <c r="CO939" s="1408"/>
      <c r="CP939" s="1408"/>
      <c r="CQ939" s="1404">
        <v>1</v>
      </c>
      <c r="CR939" s="1408"/>
      <c r="CS939" s="1404">
        <v>1</v>
      </c>
      <c r="CT939" s="1405" t="s">
        <v>407</v>
      </c>
      <c r="CU939" s="1408"/>
    </row>
    <row r="940" spans="1:99" hidden="1" x14ac:dyDescent="0.2">
      <c r="A940" s="1404">
        <v>2024</v>
      </c>
      <c r="B940" s="1405" t="s">
        <v>185</v>
      </c>
      <c r="C940" s="1405" t="s">
        <v>798</v>
      </c>
      <c r="D940" s="1406">
        <v>1</v>
      </c>
      <c r="E940" s="1406">
        <v>0</v>
      </c>
      <c r="F940" s="1405" t="s">
        <v>719</v>
      </c>
      <c r="G940" s="1407" t="s">
        <v>720</v>
      </c>
      <c r="H940" s="1405" t="s">
        <v>407</v>
      </c>
      <c r="I940" s="1405" t="s">
        <v>694</v>
      </c>
      <c r="J940" s="1405" t="s">
        <v>328</v>
      </c>
      <c r="K940" s="1405" t="s">
        <v>799</v>
      </c>
      <c r="L940" s="1405" t="s">
        <v>407</v>
      </c>
      <c r="M940" s="1405" t="s">
        <v>407</v>
      </c>
      <c r="N940" s="1408"/>
      <c r="O940" s="1407">
        <v>126</v>
      </c>
      <c r="P940" s="1405" t="s">
        <v>695</v>
      </c>
      <c r="Q940" s="1405" t="s">
        <v>480</v>
      </c>
      <c r="R940" s="1409">
        <v>11840</v>
      </c>
      <c r="S940" s="1409">
        <v>4799</v>
      </c>
      <c r="T940" s="1409">
        <v>617</v>
      </c>
      <c r="U940" s="1407">
        <v>13769</v>
      </c>
      <c r="V940" s="1405" t="s">
        <v>696</v>
      </c>
      <c r="W940" s="1405" t="s">
        <v>721</v>
      </c>
      <c r="X940" s="1405" t="s">
        <v>722</v>
      </c>
      <c r="Y940" s="1405" t="s">
        <v>407</v>
      </c>
      <c r="Z940" s="1404">
        <v>1</v>
      </c>
      <c r="AA940" s="1404">
        <v>0</v>
      </c>
      <c r="AB940" s="1408"/>
      <c r="AC940" s="1408"/>
      <c r="AD940" s="1408"/>
      <c r="AE940" s="1408"/>
      <c r="AF940" s="1408"/>
      <c r="AG940" s="1406">
        <v>0</v>
      </c>
      <c r="AH940" s="1408"/>
      <c r="AI940" s="1406">
        <v>0</v>
      </c>
      <c r="AJ940" s="1408"/>
      <c r="AK940" s="1408"/>
      <c r="AL940" s="1408"/>
      <c r="AM940" s="1408"/>
      <c r="AN940" s="1408"/>
      <c r="AO940" s="1406">
        <v>2640</v>
      </c>
      <c r="AP940" s="1408"/>
      <c r="AQ940" s="1406">
        <v>2640</v>
      </c>
      <c r="AR940" s="1404" t="s">
        <v>407</v>
      </c>
      <c r="AS940" s="1406">
        <v>7.2328767123287667</v>
      </c>
      <c r="AT940" s="1406">
        <v>0.22297297297297297</v>
      </c>
      <c r="AU940" s="1406">
        <v>6.1088485746019997E-4</v>
      </c>
      <c r="AV940" s="1406">
        <v>0.15017445066745741</v>
      </c>
      <c r="AW940" s="1406">
        <v>4.1143685114371892E-4</v>
      </c>
      <c r="AX940" s="1405" t="s">
        <v>1141</v>
      </c>
      <c r="AY940" s="1404">
        <v>1</v>
      </c>
      <c r="AZ940" s="1405" t="s">
        <v>801</v>
      </c>
      <c r="BA940" s="1405" t="s">
        <v>407</v>
      </c>
      <c r="BB940" s="1408"/>
      <c r="BC940" s="1408"/>
      <c r="BD940" s="1404">
        <v>0</v>
      </c>
      <c r="BE940" s="1405" t="s">
        <v>407</v>
      </c>
      <c r="BF940" s="1405" t="s">
        <v>407</v>
      </c>
      <c r="BG940" s="1404">
        <v>0</v>
      </c>
      <c r="BH940" s="1405" t="s">
        <v>407</v>
      </c>
      <c r="BI940" s="1405" t="s">
        <v>407</v>
      </c>
      <c r="BJ940" s="1404">
        <v>0</v>
      </c>
      <c r="BK940" s="1404">
        <v>0</v>
      </c>
      <c r="BL940" s="1404">
        <v>0</v>
      </c>
      <c r="BM940" s="1404">
        <v>0</v>
      </c>
      <c r="BN940" s="1408"/>
      <c r="BO940" s="1404">
        <v>0</v>
      </c>
      <c r="BP940" s="1405" t="s">
        <v>407</v>
      </c>
      <c r="BQ940" s="1405" t="s">
        <v>407</v>
      </c>
      <c r="BR940" s="1404">
        <v>0</v>
      </c>
      <c r="BS940" s="1405" t="s">
        <v>407</v>
      </c>
      <c r="BT940" s="1405" t="s">
        <v>407</v>
      </c>
      <c r="BU940" s="1405" t="s">
        <v>407</v>
      </c>
      <c r="BV940" s="1405" t="s">
        <v>1375</v>
      </c>
      <c r="BW940" s="1404">
        <v>0</v>
      </c>
      <c r="BX940" s="1405" t="s">
        <v>407</v>
      </c>
      <c r="BY940" s="1405" t="s">
        <v>407</v>
      </c>
      <c r="BZ940" s="1405" t="s">
        <v>407</v>
      </c>
      <c r="CA940" s="1404">
        <v>0</v>
      </c>
      <c r="CB940" s="1405" t="s">
        <v>407</v>
      </c>
      <c r="CC940" s="1405" t="s">
        <v>677</v>
      </c>
      <c r="CD940" s="1404" t="b">
        <v>0</v>
      </c>
      <c r="CE940" s="1404" t="b">
        <v>0</v>
      </c>
      <c r="CF940" s="1404" t="b">
        <v>0</v>
      </c>
      <c r="CG940" s="1404" t="b">
        <v>0</v>
      </c>
      <c r="CH940" s="1404" t="b">
        <v>0</v>
      </c>
      <c r="CI940" s="1404" t="b">
        <v>0</v>
      </c>
      <c r="CJ940" s="1404" t="b">
        <v>1</v>
      </c>
      <c r="CK940" s="1404" t="b">
        <v>0</v>
      </c>
      <c r="CL940" s="1404" t="b">
        <v>0</v>
      </c>
      <c r="CM940" s="1405" t="s">
        <v>750</v>
      </c>
      <c r="CN940" s="1408"/>
      <c r="CO940" s="1408"/>
      <c r="CP940" s="1408"/>
      <c r="CQ940" s="1404">
        <v>1</v>
      </c>
      <c r="CR940" s="1408"/>
      <c r="CS940" s="1404">
        <v>1</v>
      </c>
      <c r="CT940" s="1405" t="s">
        <v>407</v>
      </c>
      <c r="CU940" s="1408"/>
    </row>
    <row r="941" spans="1:99" hidden="1" x14ac:dyDescent="0.2">
      <c r="A941" s="1404">
        <v>2024</v>
      </c>
      <c r="B941" s="1405" t="s">
        <v>185</v>
      </c>
      <c r="C941" s="1405" t="s">
        <v>802</v>
      </c>
      <c r="D941" s="1406">
        <v>1</v>
      </c>
      <c r="E941" s="1406">
        <v>0</v>
      </c>
      <c r="F941" s="1405" t="s">
        <v>719</v>
      </c>
      <c r="G941" s="1407" t="s">
        <v>720</v>
      </c>
      <c r="H941" s="1405" t="s">
        <v>407</v>
      </c>
      <c r="I941" s="1405" t="s">
        <v>694</v>
      </c>
      <c r="J941" s="1405" t="s">
        <v>328</v>
      </c>
      <c r="K941" s="1405" t="s">
        <v>803</v>
      </c>
      <c r="L941" s="1405" t="s">
        <v>407</v>
      </c>
      <c r="M941" s="1405" t="s">
        <v>407</v>
      </c>
      <c r="N941" s="1408"/>
      <c r="O941" s="1407">
        <v>126</v>
      </c>
      <c r="P941" s="1405" t="s">
        <v>695</v>
      </c>
      <c r="Q941" s="1405" t="s">
        <v>480</v>
      </c>
      <c r="R941" s="1409">
        <v>37270</v>
      </c>
      <c r="S941" s="1409">
        <v>16700</v>
      </c>
      <c r="T941" s="1409">
        <v>1208</v>
      </c>
      <c r="U941" s="1407">
        <v>13769</v>
      </c>
      <c r="V941" s="1405" t="s">
        <v>696</v>
      </c>
      <c r="W941" s="1405" t="s">
        <v>721</v>
      </c>
      <c r="X941" s="1405" t="s">
        <v>722</v>
      </c>
      <c r="Y941" s="1405" t="s">
        <v>407</v>
      </c>
      <c r="Z941" s="1404">
        <v>1</v>
      </c>
      <c r="AA941" s="1404">
        <v>0</v>
      </c>
      <c r="AB941" s="1408"/>
      <c r="AC941" s="1408"/>
      <c r="AD941" s="1408"/>
      <c r="AE941" s="1408"/>
      <c r="AF941" s="1408"/>
      <c r="AG941" s="1408"/>
      <c r="AH941" s="1408"/>
      <c r="AI941" s="1406">
        <v>0</v>
      </c>
      <c r="AJ941" s="1408"/>
      <c r="AK941" s="1408"/>
      <c r="AL941" s="1408"/>
      <c r="AM941" s="1408"/>
      <c r="AN941" s="1408"/>
      <c r="AO941" s="1408"/>
      <c r="AP941" s="1408"/>
      <c r="AQ941" s="1406">
        <v>2560</v>
      </c>
      <c r="AR941" s="1404" t="s">
        <v>407</v>
      </c>
      <c r="AS941" s="1406">
        <v>7.0136986301369859</v>
      </c>
      <c r="AT941" s="1406">
        <v>6.8687952777032463E-2</v>
      </c>
      <c r="AU941" s="1406">
        <v>1.8818617199186977E-4</v>
      </c>
      <c r="AV941" s="1406">
        <v>0.15017445066745741</v>
      </c>
      <c r="AW941" s="1406">
        <v>4.1143685114371892E-4</v>
      </c>
      <c r="AX941" s="1405" t="s">
        <v>407</v>
      </c>
      <c r="AY941" s="1404">
        <v>0</v>
      </c>
      <c r="AZ941" s="1405" t="s">
        <v>407</v>
      </c>
      <c r="BA941" s="1405" t="s">
        <v>407</v>
      </c>
      <c r="BB941" s="1408"/>
      <c r="BC941" s="1408"/>
      <c r="BD941" s="1404">
        <v>0</v>
      </c>
      <c r="BE941" s="1405" t="s">
        <v>407</v>
      </c>
      <c r="BF941" s="1405" t="s">
        <v>407</v>
      </c>
      <c r="BG941" s="1404">
        <v>0</v>
      </c>
      <c r="BH941" s="1405" t="s">
        <v>407</v>
      </c>
      <c r="BI941" s="1405" t="s">
        <v>407</v>
      </c>
      <c r="BJ941" s="1404">
        <v>0</v>
      </c>
      <c r="BK941" s="1404">
        <v>0</v>
      </c>
      <c r="BL941" s="1404">
        <v>0</v>
      </c>
      <c r="BM941" s="1404">
        <v>0</v>
      </c>
      <c r="BN941" s="1408"/>
      <c r="BO941" s="1404">
        <v>0</v>
      </c>
      <c r="BP941" s="1405" t="s">
        <v>407</v>
      </c>
      <c r="BQ941" s="1405" t="s">
        <v>407</v>
      </c>
      <c r="BR941" s="1404">
        <v>1</v>
      </c>
      <c r="BS941" s="1405" t="s">
        <v>713</v>
      </c>
      <c r="BT941" s="1405" t="s">
        <v>407</v>
      </c>
      <c r="BU941" s="1405" t="s">
        <v>407</v>
      </c>
      <c r="BV941" s="1405" t="s">
        <v>1144</v>
      </c>
      <c r="BW941" s="1404">
        <v>0</v>
      </c>
      <c r="BX941" s="1405" t="s">
        <v>407</v>
      </c>
      <c r="BY941" s="1405" t="s">
        <v>407</v>
      </c>
      <c r="BZ941" s="1405" t="s">
        <v>407</v>
      </c>
      <c r="CA941" s="1404">
        <v>0</v>
      </c>
      <c r="CB941" s="1405" t="s">
        <v>407</v>
      </c>
      <c r="CC941" s="1405" t="s">
        <v>677</v>
      </c>
      <c r="CD941" s="1404" t="b">
        <v>0</v>
      </c>
      <c r="CE941" s="1404" t="b">
        <v>0</v>
      </c>
      <c r="CF941" s="1404" t="b">
        <v>0</v>
      </c>
      <c r="CG941" s="1404" t="b">
        <v>0</v>
      </c>
      <c r="CH941" s="1404" t="b">
        <v>0</v>
      </c>
      <c r="CI941" s="1404" t="b">
        <v>0</v>
      </c>
      <c r="CJ941" s="1404" t="b">
        <v>1</v>
      </c>
      <c r="CK941" s="1404" t="b">
        <v>0</v>
      </c>
      <c r="CL941" s="1404" t="b">
        <v>0</v>
      </c>
      <c r="CM941" s="1405" t="s">
        <v>698</v>
      </c>
      <c r="CN941" s="1408"/>
      <c r="CO941" s="1408"/>
      <c r="CP941" s="1408"/>
      <c r="CQ941" s="1404">
        <v>1</v>
      </c>
      <c r="CR941" s="1408"/>
      <c r="CS941" s="1404">
        <v>1</v>
      </c>
      <c r="CT941" s="1405" t="s">
        <v>407</v>
      </c>
      <c r="CU941" s="1408"/>
    </row>
    <row r="942" spans="1:99" hidden="1" x14ac:dyDescent="0.2">
      <c r="A942" s="1404">
        <v>2024</v>
      </c>
      <c r="B942" s="1405" t="s">
        <v>178</v>
      </c>
      <c r="C942" s="1405" t="s">
        <v>971</v>
      </c>
      <c r="D942" s="1406">
        <v>1</v>
      </c>
      <c r="E942" s="1406">
        <v>0</v>
      </c>
      <c r="F942" s="1405" t="s">
        <v>719</v>
      </c>
      <c r="G942" s="1407" t="s">
        <v>720</v>
      </c>
      <c r="H942" s="1405" t="s">
        <v>407</v>
      </c>
      <c r="I942" s="1405" t="s">
        <v>694</v>
      </c>
      <c r="J942" s="1405" t="s">
        <v>298</v>
      </c>
      <c r="K942" s="1405" t="s">
        <v>972</v>
      </c>
      <c r="L942" s="1405" t="s">
        <v>407</v>
      </c>
      <c r="M942" s="1405" t="s">
        <v>407</v>
      </c>
      <c r="N942" s="1408"/>
      <c r="O942" s="1407">
        <v>126</v>
      </c>
      <c r="P942" s="1405" t="s">
        <v>695</v>
      </c>
      <c r="Q942" s="1405" t="s">
        <v>473</v>
      </c>
      <c r="R942" s="1409">
        <v>13760</v>
      </c>
      <c r="S942" s="1409">
        <v>5910</v>
      </c>
      <c r="T942" s="1409">
        <v>742</v>
      </c>
      <c r="U942" s="1407">
        <v>13769</v>
      </c>
      <c r="V942" s="1405" t="s">
        <v>696</v>
      </c>
      <c r="W942" s="1405" t="s">
        <v>721</v>
      </c>
      <c r="X942" s="1405" t="s">
        <v>722</v>
      </c>
      <c r="Y942" s="1405" t="s">
        <v>407</v>
      </c>
      <c r="Z942" s="1404">
        <v>1</v>
      </c>
      <c r="AA942" s="1404">
        <v>0</v>
      </c>
      <c r="AB942" s="1408"/>
      <c r="AC942" s="1408"/>
      <c r="AD942" s="1408"/>
      <c r="AE942" s="1408"/>
      <c r="AF942" s="1408"/>
      <c r="AG942" s="1408"/>
      <c r="AH942" s="1408"/>
      <c r="AI942" s="1406">
        <v>0</v>
      </c>
      <c r="AJ942" s="1408"/>
      <c r="AK942" s="1408"/>
      <c r="AL942" s="1408"/>
      <c r="AM942" s="1408"/>
      <c r="AN942" s="1408"/>
      <c r="AO942" s="1408"/>
      <c r="AP942" s="1408"/>
      <c r="AQ942" s="1406">
        <v>1040</v>
      </c>
      <c r="AR942" s="1404" t="s">
        <v>407</v>
      </c>
      <c r="AS942" s="1406">
        <v>2.8493150684931505</v>
      </c>
      <c r="AT942" s="1406">
        <v>7.5581395348837205E-2</v>
      </c>
      <c r="AU942" s="1406">
        <v>2.0707231602421153E-4</v>
      </c>
      <c r="AV942" s="1406">
        <v>7.760280600554062E-2</v>
      </c>
      <c r="AW942" s="1406">
        <v>2.1261042741244006E-4</v>
      </c>
      <c r="AX942" s="1405" t="s">
        <v>1476</v>
      </c>
      <c r="AY942" s="1404">
        <v>0</v>
      </c>
      <c r="AZ942" s="1405" t="s">
        <v>407</v>
      </c>
      <c r="BA942" s="1405" t="s">
        <v>407</v>
      </c>
      <c r="BB942" s="1408"/>
      <c r="BC942" s="1408"/>
      <c r="BD942" s="1404">
        <v>0</v>
      </c>
      <c r="BE942" s="1405" t="s">
        <v>407</v>
      </c>
      <c r="BF942" s="1405" t="s">
        <v>407</v>
      </c>
      <c r="BG942" s="1404">
        <v>0</v>
      </c>
      <c r="BH942" s="1405" t="s">
        <v>407</v>
      </c>
      <c r="BI942" s="1405" t="s">
        <v>407</v>
      </c>
      <c r="BJ942" s="1404">
        <v>0</v>
      </c>
      <c r="BK942" s="1404">
        <v>0</v>
      </c>
      <c r="BL942" s="1404">
        <v>0</v>
      </c>
      <c r="BM942" s="1404">
        <v>0</v>
      </c>
      <c r="BN942" s="1408"/>
      <c r="BO942" s="1404">
        <v>0</v>
      </c>
      <c r="BP942" s="1405" t="s">
        <v>407</v>
      </c>
      <c r="BQ942" s="1405" t="s">
        <v>407</v>
      </c>
      <c r="BR942" s="1404">
        <v>1</v>
      </c>
      <c r="BS942" s="1405" t="s">
        <v>808</v>
      </c>
      <c r="BT942" s="1405" t="s">
        <v>407</v>
      </c>
      <c r="BU942" s="1405" t="s">
        <v>407</v>
      </c>
      <c r="BV942" s="1405" t="s">
        <v>846</v>
      </c>
      <c r="BW942" s="1404">
        <v>0</v>
      </c>
      <c r="BX942" s="1405" t="s">
        <v>407</v>
      </c>
      <c r="BY942" s="1405" t="s">
        <v>407</v>
      </c>
      <c r="BZ942" s="1405" t="s">
        <v>407</v>
      </c>
      <c r="CA942" s="1404">
        <v>0</v>
      </c>
      <c r="CB942" s="1405" t="s">
        <v>407</v>
      </c>
      <c r="CC942" s="1405" t="s">
        <v>677</v>
      </c>
      <c r="CD942" s="1404" t="b">
        <v>0</v>
      </c>
      <c r="CE942" s="1404" t="b">
        <v>0</v>
      </c>
      <c r="CF942" s="1404" t="b">
        <v>0</v>
      </c>
      <c r="CG942" s="1404" t="b">
        <v>0</v>
      </c>
      <c r="CH942" s="1404" t="b">
        <v>0</v>
      </c>
      <c r="CI942" s="1404" t="b">
        <v>0</v>
      </c>
      <c r="CJ942" s="1404" t="b">
        <v>1</v>
      </c>
      <c r="CK942" s="1404" t="b">
        <v>0</v>
      </c>
      <c r="CL942" s="1404" t="b">
        <v>0</v>
      </c>
      <c r="CM942" s="1405" t="s">
        <v>698</v>
      </c>
      <c r="CN942" s="1408"/>
      <c r="CO942" s="1408"/>
      <c r="CP942" s="1408"/>
      <c r="CQ942" s="1404">
        <v>1</v>
      </c>
      <c r="CR942" s="1408"/>
      <c r="CS942" s="1404">
        <v>1</v>
      </c>
      <c r="CT942" s="1405" t="s">
        <v>407</v>
      </c>
      <c r="CU942" s="1408"/>
    </row>
    <row r="943" spans="1:99" hidden="1" x14ac:dyDescent="0.2">
      <c r="A943" s="1404">
        <v>2024</v>
      </c>
      <c r="B943" s="1405" t="s">
        <v>180</v>
      </c>
      <c r="C943" s="1405" t="s">
        <v>747</v>
      </c>
      <c r="D943" s="1406">
        <v>1</v>
      </c>
      <c r="E943" s="1406">
        <v>0</v>
      </c>
      <c r="F943" s="1405" t="s">
        <v>719</v>
      </c>
      <c r="G943" s="1407" t="s">
        <v>720</v>
      </c>
      <c r="H943" s="1405" t="s">
        <v>407</v>
      </c>
      <c r="I943" s="1405" t="s">
        <v>694</v>
      </c>
      <c r="J943" s="1405" t="s">
        <v>307</v>
      </c>
      <c r="K943" s="1405" t="s">
        <v>748</v>
      </c>
      <c r="L943" s="1405" t="s">
        <v>407</v>
      </c>
      <c r="M943" s="1405" t="s">
        <v>407</v>
      </c>
      <c r="N943" s="1408"/>
      <c r="O943" s="1407">
        <v>126</v>
      </c>
      <c r="P943" s="1405" t="s">
        <v>695</v>
      </c>
      <c r="Q943" s="1405" t="s">
        <v>475</v>
      </c>
      <c r="R943" s="1409">
        <v>7696</v>
      </c>
      <c r="S943" s="1409">
        <v>5494</v>
      </c>
      <c r="T943" s="1409">
        <v>363</v>
      </c>
      <c r="U943" s="1407">
        <v>13769</v>
      </c>
      <c r="V943" s="1405" t="s">
        <v>696</v>
      </c>
      <c r="W943" s="1405" t="s">
        <v>721</v>
      </c>
      <c r="X943" s="1405" t="s">
        <v>722</v>
      </c>
      <c r="Y943" s="1405" t="s">
        <v>407</v>
      </c>
      <c r="Z943" s="1404">
        <v>1</v>
      </c>
      <c r="AA943" s="1404">
        <v>0</v>
      </c>
      <c r="AB943" s="1408"/>
      <c r="AC943" s="1408"/>
      <c r="AD943" s="1408"/>
      <c r="AE943" s="1408"/>
      <c r="AF943" s="1408"/>
      <c r="AG943" s="1408"/>
      <c r="AH943" s="1408"/>
      <c r="AI943" s="1406">
        <v>0</v>
      </c>
      <c r="AJ943" s="1408"/>
      <c r="AK943" s="1408"/>
      <c r="AL943" s="1408"/>
      <c r="AM943" s="1408"/>
      <c r="AN943" s="1408"/>
      <c r="AO943" s="1408"/>
      <c r="AP943" s="1408"/>
      <c r="AQ943" s="1406">
        <v>1720</v>
      </c>
      <c r="AR943" s="1404" t="s">
        <v>407</v>
      </c>
      <c r="AS943" s="1406">
        <v>4.7123287671232879</v>
      </c>
      <c r="AT943" s="1406">
        <v>0.22349272349272351</v>
      </c>
      <c r="AU943" s="1406">
        <v>6.1230883148691371E-4</v>
      </c>
      <c r="AV943" s="1406">
        <v>1.0729810991538156E-2</v>
      </c>
      <c r="AW943" s="1406">
        <v>2.9396742442570291E-5</v>
      </c>
      <c r="AX943" s="1405" t="s">
        <v>407</v>
      </c>
      <c r="AY943" s="1404">
        <v>0</v>
      </c>
      <c r="AZ943" s="1405" t="s">
        <v>407</v>
      </c>
      <c r="BA943" s="1405" t="s">
        <v>407</v>
      </c>
      <c r="BB943" s="1408"/>
      <c r="BC943" s="1408"/>
      <c r="BD943" s="1404">
        <v>0</v>
      </c>
      <c r="BE943" s="1405" t="s">
        <v>407</v>
      </c>
      <c r="BF943" s="1405" t="s">
        <v>407</v>
      </c>
      <c r="BG943" s="1404">
        <v>0</v>
      </c>
      <c r="BH943" s="1405" t="s">
        <v>407</v>
      </c>
      <c r="BI943" s="1405" t="s">
        <v>407</v>
      </c>
      <c r="BJ943" s="1404">
        <v>0</v>
      </c>
      <c r="BK943" s="1404">
        <v>0</v>
      </c>
      <c r="BL943" s="1404">
        <v>0</v>
      </c>
      <c r="BM943" s="1404">
        <v>0</v>
      </c>
      <c r="BN943" s="1408"/>
      <c r="BO943" s="1404">
        <v>0</v>
      </c>
      <c r="BP943" s="1405" t="s">
        <v>407</v>
      </c>
      <c r="BQ943" s="1405" t="s">
        <v>407</v>
      </c>
      <c r="BR943" s="1404">
        <v>1</v>
      </c>
      <c r="BS943" s="1405" t="s">
        <v>808</v>
      </c>
      <c r="BT943" s="1405" t="s">
        <v>407</v>
      </c>
      <c r="BU943" s="1405" t="s">
        <v>407</v>
      </c>
      <c r="BV943" s="1405" t="s">
        <v>407</v>
      </c>
      <c r="BW943" s="1404">
        <v>0</v>
      </c>
      <c r="BX943" s="1405" t="s">
        <v>407</v>
      </c>
      <c r="BY943" s="1405" t="s">
        <v>407</v>
      </c>
      <c r="BZ943" s="1405" t="s">
        <v>407</v>
      </c>
      <c r="CA943" s="1404">
        <v>0</v>
      </c>
      <c r="CB943" s="1405" t="s">
        <v>407</v>
      </c>
      <c r="CC943" s="1405" t="s">
        <v>677</v>
      </c>
      <c r="CD943" s="1404" t="b">
        <v>0</v>
      </c>
      <c r="CE943" s="1404" t="b">
        <v>0</v>
      </c>
      <c r="CF943" s="1404" t="b">
        <v>0</v>
      </c>
      <c r="CG943" s="1404" t="b">
        <v>0</v>
      </c>
      <c r="CH943" s="1404" t="b">
        <v>0</v>
      </c>
      <c r="CI943" s="1404" t="b">
        <v>0</v>
      </c>
      <c r="CJ943" s="1404" t="b">
        <v>1</v>
      </c>
      <c r="CK943" s="1404" t="b">
        <v>0</v>
      </c>
      <c r="CL943" s="1404" t="b">
        <v>0</v>
      </c>
      <c r="CM943" s="1405" t="s">
        <v>698</v>
      </c>
      <c r="CN943" s="1408"/>
      <c r="CO943" s="1408"/>
      <c r="CP943" s="1408"/>
      <c r="CQ943" s="1404">
        <v>1</v>
      </c>
      <c r="CR943" s="1408"/>
      <c r="CS943" s="1404">
        <v>1</v>
      </c>
      <c r="CT943" s="1405" t="s">
        <v>407</v>
      </c>
      <c r="CU943" s="1408"/>
    </row>
    <row r="944" spans="1:99" hidden="1" x14ac:dyDescent="0.2">
      <c r="A944" s="1404">
        <v>2024</v>
      </c>
      <c r="B944" s="1405" t="s">
        <v>179</v>
      </c>
      <c r="C944" s="1405" t="s">
        <v>474</v>
      </c>
      <c r="D944" s="1406">
        <v>1</v>
      </c>
      <c r="E944" s="1406">
        <v>0</v>
      </c>
      <c r="F944" s="1405" t="s">
        <v>719</v>
      </c>
      <c r="G944" s="1407" t="s">
        <v>720</v>
      </c>
      <c r="H944" s="1405" t="s">
        <v>407</v>
      </c>
      <c r="I944" s="1405" t="s">
        <v>694</v>
      </c>
      <c r="J944" s="1405" t="s">
        <v>303</v>
      </c>
      <c r="K944" s="1405" t="s">
        <v>1018</v>
      </c>
      <c r="L944" s="1405" t="s">
        <v>407</v>
      </c>
      <c r="M944" s="1405" t="s">
        <v>407</v>
      </c>
      <c r="N944" s="1408"/>
      <c r="O944" s="1407">
        <v>126</v>
      </c>
      <c r="P944" s="1405" t="s">
        <v>695</v>
      </c>
      <c r="Q944" s="1405" t="s">
        <v>474</v>
      </c>
      <c r="R944" s="1409">
        <v>199949</v>
      </c>
      <c r="S944" s="1409">
        <v>96263</v>
      </c>
      <c r="T944" s="1409">
        <v>22757</v>
      </c>
      <c r="U944" s="1407">
        <v>13769</v>
      </c>
      <c r="V944" s="1405" t="s">
        <v>696</v>
      </c>
      <c r="W944" s="1405" t="s">
        <v>721</v>
      </c>
      <c r="X944" s="1405" t="s">
        <v>722</v>
      </c>
      <c r="Y944" s="1405" t="s">
        <v>407</v>
      </c>
      <c r="Z944" s="1404">
        <v>1</v>
      </c>
      <c r="AA944" s="1404">
        <v>0</v>
      </c>
      <c r="AB944" s="1408"/>
      <c r="AC944" s="1408"/>
      <c r="AD944" s="1408"/>
      <c r="AE944" s="1408"/>
      <c r="AF944" s="1408"/>
      <c r="AG944" s="1408"/>
      <c r="AH944" s="1408"/>
      <c r="AI944" s="1406">
        <v>0</v>
      </c>
      <c r="AJ944" s="1408"/>
      <c r="AK944" s="1408"/>
      <c r="AL944" s="1408"/>
      <c r="AM944" s="1408"/>
      <c r="AN944" s="1408"/>
      <c r="AO944" s="1408"/>
      <c r="AP944" s="1408"/>
      <c r="AQ944" s="1406">
        <v>110109</v>
      </c>
      <c r="AR944" s="1404" t="s">
        <v>407</v>
      </c>
      <c r="AS944" s="1406">
        <v>301.66849315068492</v>
      </c>
      <c r="AT944" s="1406">
        <v>0.55068542478331972</v>
      </c>
      <c r="AU944" s="1406">
        <v>1.5087271911871773E-3</v>
      </c>
      <c r="AV944" s="1406">
        <v>0.26183480789613772</v>
      </c>
      <c r="AW944" s="1406">
        <v>7.1735563807161023E-4</v>
      </c>
      <c r="AX944" s="1405" t="s">
        <v>407</v>
      </c>
      <c r="AY944" s="1404">
        <v>0</v>
      </c>
      <c r="AZ944" s="1405" t="s">
        <v>407</v>
      </c>
      <c r="BA944" s="1405" t="s">
        <v>407</v>
      </c>
      <c r="BB944" s="1408"/>
      <c r="BC944" s="1408"/>
      <c r="BD944" s="1404">
        <v>0</v>
      </c>
      <c r="BE944" s="1405" t="s">
        <v>407</v>
      </c>
      <c r="BF944" s="1405" t="s">
        <v>407</v>
      </c>
      <c r="BG944" s="1404">
        <v>0</v>
      </c>
      <c r="BH944" s="1405" t="s">
        <v>407</v>
      </c>
      <c r="BI944" s="1405" t="s">
        <v>407</v>
      </c>
      <c r="BJ944" s="1404">
        <v>0</v>
      </c>
      <c r="BK944" s="1404">
        <v>0</v>
      </c>
      <c r="BL944" s="1404">
        <v>0</v>
      </c>
      <c r="BM944" s="1404">
        <v>0</v>
      </c>
      <c r="BN944" s="1408"/>
      <c r="BO944" s="1404">
        <v>0</v>
      </c>
      <c r="BP944" s="1405" t="s">
        <v>407</v>
      </c>
      <c r="BQ944" s="1405" t="s">
        <v>407</v>
      </c>
      <c r="BR944" s="1404">
        <v>1</v>
      </c>
      <c r="BS944" s="1405" t="s">
        <v>808</v>
      </c>
      <c r="BT944" s="1405" t="s">
        <v>407</v>
      </c>
      <c r="BU944" s="1405" t="s">
        <v>407</v>
      </c>
      <c r="BV944" s="1405" t="s">
        <v>1006</v>
      </c>
      <c r="BW944" s="1404">
        <v>0</v>
      </c>
      <c r="BX944" s="1405" t="s">
        <v>407</v>
      </c>
      <c r="BY944" s="1405" t="s">
        <v>407</v>
      </c>
      <c r="BZ944" s="1405" t="s">
        <v>407</v>
      </c>
      <c r="CA944" s="1404">
        <v>0</v>
      </c>
      <c r="CB944" s="1405" t="s">
        <v>407</v>
      </c>
      <c r="CC944" s="1405" t="s">
        <v>677</v>
      </c>
      <c r="CD944" s="1404" t="b">
        <v>0</v>
      </c>
      <c r="CE944" s="1404" t="b">
        <v>0</v>
      </c>
      <c r="CF944" s="1404" t="b">
        <v>0</v>
      </c>
      <c r="CG944" s="1404" t="b">
        <v>0</v>
      </c>
      <c r="CH944" s="1404" t="b">
        <v>0</v>
      </c>
      <c r="CI944" s="1404" t="b">
        <v>0</v>
      </c>
      <c r="CJ944" s="1404" t="b">
        <v>1</v>
      </c>
      <c r="CK944" s="1404" t="b">
        <v>0</v>
      </c>
      <c r="CL944" s="1404" t="b">
        <v>0</v>
      </c>
      <c r="CM944" s="1405" t="s">
        <v>698</v>
      </c>
      <c r="CN944" s="1408"/>
      <c r="CO944" s="1408"/>
      <c r="CP944" s="1408"/>
      <c r="CQ944" s="1404">
        <v>1</v>
      </c>
      <c r="CR944" s="1408"/>
      <c r="CS944" s="1404">
        <v>1</v>
      </c>
      <c r="CT944" s="1405" t="s">
        <v>407</v>
      </c>
      <c r="CU944" s="1408"/>
    </row>
    <row r="945" spans="1:99" hidden="1" x14ac:dyDescent="0.2">
      <c r="A945" s="1404">
        <v>2024</v>
      </c>
      <c r="B945" s="1405" t="s">
        <v>178</v>
      </c>
      <c r="C945" s="1405" t="s">
        <v>872</v>
      </c>
      <c r="D945" s="1406">
        <v>1</v>
      </c>
      <c r="E945" s="1406">
        <v>0</v>
      </c>
      <c r="F945" s="1405" t="s">
        <v>719</v>
      </c>
      <c r="G945" s="1407" t="s">
        <v>720</v>
      </c>
      <c r="H945" s="1405" t="s">
        <v>407</v>
      </c>
      <c r="I945" s="1405" t="s">
        <v>694</v>
      </c>
      <c r="J945" s="1405" t="s">
        <v>298</v>
      </c>
      <c r="K945" s="1405" t="s">
        <v>873</v>
      </c>
      <c r="L945" s="1405" t="s">
        <v>407</v>
      </c>
      <c r="M945" s="1405" t="s">
        <v>407</v>
      </c>
      <c r="N945" s="1408"/>
      <c r="O945" s="1407">
        <v>126</v>
      </c>
      <c r="P945" s="1405" t="s">
        <v>695</v>
      </c>
      <c r="Q945" s="1405" t="s">
        <v>473</v>
      </c>
      <c r="R945" s="1409">
        <v>8287</v>
      </c>
      <c r="S945" s="1409">
        <v>3791</v>
      </c>
      <c r="T945" s="1409">
        <v>245</v>
      </c>
      <c r="U945" s="1407">
        <v>13769</v>
      </c>
      <c r="V945" s="1405" t="s">
        <v>696</v>
      </c>
      <c r="W945" s="1405" t="s">
        <v>721</v>
      </c>
      <c r="X945" s="1405" t="s">
        <v>722</v>
      </c>
      <c r="Y945" s="1405" t="s">
        <v>407</v>
      </c>
      <c r="Z945" s="1404">
        <v>1</v>
      </c>
      <c r="AA945" s="1404">
        <v>0</v>
      </c>
      <c r="AB945" s="1408"/>
      <c r="AC945" s="1408"/>
      <c r="AD945" s="1408"/>
      <c r="AE945" s="1408"/>
      <c r="AF945" s="1408"/>
      <c r="AG945" s="1408"/>
      <c r="AH945" s="1408"/>
      <c r="AI945" s="1406">
        <v>0</v>
      </c>
      <c r="AJ945" s="1408"/>
      <c r="AK945" s="1408"/>
      <c r="AL945" s="1408"/>
      <c r="AM945" s="1408"/>
      <c r="AN945" s="1408"/>
      <c r="AO945" s="1408"/>
      <c r="AP945" s="1408"/>
      <c r="AQ945" s="1406">
        <v>1130</v>
      </c>
      <c r="AR945" s="1404" t="s">
        <v>407</v>
      </c>
      <c r="AS945" s="1406">
        <v>3.095890410958904</v>
      </c>
      <c r="AT945" s="1406">
        <v>0.13635815132134668</v>
      </c>
      <c r="AU945" s="1406">
        <v>3.735839762228676E-4</v>
      </c>
      <c r="AV945" s="1406">
        <v>7.760280600554062E-2</v>
      </c>
      <c r="AW945" s="1406">
        <v>2.1261042741244006E-4</v>
      </c>
      <c r="AX945" s="1405" t="s">
        <v>407</v>
      </c>
      <c r="AY945" s="1404">
        <v>0</v>
      </c>
      <c r="AZ945" s="1405" t="s">
        <v>407</v>
      </c>
      <c r="BA945" s="1405" t="s">
        <v>407</v>
      </c>
      <c r="BB945" s="1408"/>
      <c r="BC945" s="1408"/>
      <c r="BD945" s="1404">
        <v>0</v>
      </c>
      <c r="BE945" s="1405" t="s">
        <v>407</v>
      </c>
      <c r="BF945" s="1405" t="s">
        <v>407</v>
      </c>
      <c r="BG945" s="1404">
        <v>0</v>
      </c>
      <c r="BH945" s="1405" t="s">
        <v>407</v>
      </c>
      <c r="BI945" s="1405" t="s">
        <v>407</v>
      </c>
      <c r="BJ945" s="1404">
        <v>0</v>
      </c>
      <c r="BK945" s="1404">
        <v>0</v>
      </c>
      <c r="BL945" s="1404">
        <v>0</v>
      </c>
      <c r="BM945" s="1404">
        <v>0</v>
      </c>
      <c r="BN945" s="1408"/>
      <c r="BO945" s="1404">
        <v>0</v>
      </c>
      <c r="BP945" s="1405" t="s">
        <v>407</v>
      </c>
      <c r="BQ945" s="1405" t="s">
        <v>407</v>
      </c>
      <c r="BR945" s="1404">
        <v>1</v>
      </c>
      <c r="BS945" s="1405" t="s">
        <v>713</v>
      </c>
      <c r="BT945" s="1405" t="s">
        <v>407</v>
      </c>
      <c r="BU945" s="1405" t="s">
        <v>407</v>
      </c>
      <c r="BV945" s="1405" t="s">
        <v>407</v>
      </c>
      <c r="BW945" s="1404">
        <v>0</v>
      </c>
      <c r="BX945" s="1405" t="s">
        <v>407</v>
      </c>
      <c r="BY945" s="1405" t="s">
        <v>407</v>
      </c>
      <c r="BZ945" s="1405" t="s">
        <v>407</v>
      </c>
      <c r="CA945" s="1404">
        <v>0</v>
      </c>
      <c r="CB945" s="1405" t="s">
        <v>407</v>
      </c>
      <c r="CC945" s="1405" t="s">
        <v>677</v>
      </c>
      <c r="CD945" s="1404" t="b">
        <v>0</v>
      </c>
      <c r="CE945" s="1404" t="b">
        <v>0</v>
      </c>
      <c r="CF945" s="1404" t="b">
        <v>0</v>
      </c>
      <c r="CG945" s="1404" t="b">
        <v>0</v>
      </c>
      <c r="CH945" s="1404" t="b">
        <v>0</v>
      </c>
      <c r="CI945" s="1404" t="b">
        <v>0</v>
      </c>
      <c r="CJ945" s="1404" t="b">
        <v>1</v>
      </c>
      <c r="CK945" s="1404" t="b">
        <v>0</v>
      </c>
      <c r="CL945" s="1404" t="b">
        <v>0</v>
      </c>
      <c r="CM945" s="1405" t="s">
        <v>698</v>
      </c>
      <c r="CN945" s="1408"/>
      <c r="CO945" s="1408"/>
      <c r="CP945" s="1408"/>
      <c r="CQ945" s="1404">
        <v>1</v>
      </c>
      <c r="CR945" s="1408"/>
      <c r="CS945" s="1404">
        <v>1</v>
      </c>
      <c r="CT945" s="1405" t="s">
        <v>407</v>
      </c>
      <c r="CU945" s="1408"/>
    </row>
    <row r="946" spans="1:99" hidden="1" x14ac:dyDescent="0.2">
      <c r="A946" s="1404">
        <v>2024</v>
      </c>
      <c r="B946" s="1405" t="s">
        <v>179</v>
      </c>
      <c r="C946" s="1405" t="s">
        <v>1054</v>
      </c>
      <c r="D946" s="1406">
        <v>1</v>
      </c>
      <c r="E946" s="1406">
        <v>0</v>
      </c>
      <c r="F946" s="1405" t="s">
        <v>719</v>
      </c>
      <c r="G946" s="1407" t="s">
        <v>720</v>
      </c>
      <c r="H946" s="1405" t="s">
        <v>407</v>
      </c>
      <c r="I946" s="1405" t="s">
        <v>694</v>
      </c>
      <c r="J946" s="1405" t="s">
        <v>303</v>
      </c>
      <c r="K946" s="1405" t="s">
        <v>1055</v>
      </c>
      <c r="L946" s="1405" t="s">
        <v>407</v>
      </c>
      <c r="M946" s="1405" t="s">
        <v>407</v>
      </c>
      <c r="N946" s="1408"/>
      <c r="O946" s="1407">
        <v>126</v>
      </c>
      <c r="P946" s="1405" t="s">
        <v>695</v>
      </c>
      <c r="Q946" s="1405" t="s">
        <v>474</v>
      </c>
      <c r="R946" s="1409">
        <v>12720</v>
      </c>
      <c r="S946" s="1409">
        <v>5423</v>
      </c>
      <c r="T946" s="1409">
        <v>620</v>
      </c>
      <c r="U946" s="1407">
        <v>13769</v>
      </c>
      <c r="V946" s="1405" t="s">
        <v>696</v>
      </c>
      <c r="W946" s="1405" t="s">
        <v>721</v>
      </c>
      <c r="X946" s="1405" t="s">
        <v>722</v>
      </c>
      <c r="Y946" s="1405" t="s">
        <v>407</v>
      </c>
      <c r="Z946" s="1404">
        <v>1</v>
      </c>
      <c r="AA946" s="1404">
        <v>0</v>
      </c>
      <c r="AB946" s="1408"/>
      <c r="AC946" s="1408"/>
      <c r="AD946" s="1408"/>
      <c r="AE946" s="1408"/>
      <c r="AF946" s="1408"/>
      <c r="AG946" s="1406">
        <v>0</v>
      </c>
      <c r="AH946" s="1408"/>
      <c r="AI946" s="1406">
        <v>0</v>
      </c>
      <c r="AJ946" s="1408"/>
      <c r="AK946" s="1408"/>
      <c r="AL946" s="1408"/>
      <c r="AM946" s="1408"/>
      <c r="AN946" s="1408"/>
      <c r="AO946" s="1406">
        <v>1440</v>
      </c>
      <c r="AP946" s="1408"/>
      <c r="AQ946" s="1406">
        <v>1440</v>
      </c>
      <c r="AR946" s="1404" t="s">
        <v>407</v>
      </c>
      <c r="AS946" s="1406">
        <v>3.9452054794520546</v>
      </c>
      <c r="AT946" s="1406">
        <v>0.11320754716981132</v>
      </c>
      <c r="AU946" s="1406">
        <v>3.1015766347893513E-4</v>
      </c>
      <c r="AV946" s="1406">
        <v>0.26183480789613772</v>
      </c>
      <c r="AW946" s="1406">
        <v>7.1735563807161023E-4</v>
      </c>
      <c r="AX946" s="1405" t="s">
        <v>407</v>
      </c>
      <c r="AY946" s="1404">
        <v>1</v>
      </c>
      <c r="AZ946" s="1405" t="s">
        <v>751</v>
      </c>
      <c r="BA946" s="1405" t="s">
        <v>407</v>
      </c>
      <c r="BB946" s="1408"/>
      <c r="BC946" s="1408"/>
      <c r="BD946" s="1404">
        <v>0</v>
      </c>
      <c r="BE946" s="1405" t="s">
        <v>407</v>
      </c>
      <c r="BF946" s="1405" t="s">
        <v>407</v>
      </c>
      <c r="BG946" s="1404">
        <v>0</v>
      </c>
      <c r="BH946" s="1405" t="s">
        <v>407</v>
      </c>
      <c r="BI946" s="1405" t="s">
        <v>407</v>
      </c>
      <c r="BJ946" s="1404">
        <v>0</v>
      </c>
      <c r="BK946" s="1404">
        <v>0</v>
      </c>
      <c r="BL946" s="1404">
        <v>0</v>
      </c>
      <c r="BM946" s="1404">
        <v>0</v>
      </c>
      <c r="BN946" s="1408"/>
      <c r="BO946" s="1404">
        <v>0</v>
      </c>
      <c r="BP946" s="1405" t="s">
        <v>407</v>
      </c>
      <c r="BQ946" s="1405" t="s">
        <v>407</v>
      </c>
      <c r="BR946" s="1404">
        <v>0</v>
      </c>
      <c r="BS946" s="1405" t="s">
        <v>407</v>
      </c>
      <c r="BT946" s="1405" t="s">
        <v>407</v>
      </c>
      <c r="BU946" s="1405" t="s">
        <v>407</v>
      </c>
      <c r="BV946" s="1405" t="s">
        <v>1170</v>
      </c>
      <c r="BW946" s="1404">
        <v>0</v>
      </c>
      <c r="BX946" s="1405" t="s">
        <v>407</v>
      </c>
      <c r="BY946" s="1405" t="s">
        <v>407</v>
      </c>
      <c r="BZ946" s="1405" t="s">
        <v>407</v>
      </c>
      <c r="CA946" s="1404">
        <v>0</v>
      </c>
      <c r="CB946" s="1405" t="s">
        <v>407</v>
      </c>
      <c r="CC946" s="1405" t="s">
        <v>677</v>
      </c>
      <c r="CD946" s="1404" t="b">
        <v>0</v>
      </c>
      <c r="CE946" s="1404" t="b">
        <v>0</v>
      </c>
      <c r="CF946" s="1404" t="b">
        <v>0</v>
      </c>
      <c r="CG946" s="1404" t="b">
        <v>0</v>
      </c>
      <c r="CH946" s="1404" t="b">
        <v>0</v>
      </c>
      <c r="CI946" s="1404" t="b">
        <v>0</v>
      </c>
      <c r="CJ946" s="1404" t="b">
        <v>1</v>
      </c>
      <c r="CK946" s="1404" t="b">
        <v>0</v>
      </c>
      <c r="CL946" s="1404" t="b">
        <v>0</v>
      </c>
      <c r="CM946" s="1405" t="s">
        <v>750</v>
      </c>
      <c r="CN946" s="1408"/>
      <c r="CO946" s="1408"/>
      <c r="CP946" s="1408"/>
      <c r="CQ946" s="1404">
        <v>1</v>
      </c>
      <c r="CR946" s="1408"/>
      <c r="CS946" s="1404">
        <v>1</v>
      </c>
      <c r="CT946" s="1405" t="s">
        <v>407</v>
      </c>
      <c r="CU946" s="1408"/>
    </row>
    <row r="947" spans="1:99" hidden="1" x14ac:dyDescent="0.2">
      <c r="A947" s="1404">
        <v>2024</v>
      </c>
      <c r="B947" s="1405" t="s">
        <v>178</v>
      </c>
      <c r="C947" s="1405" t="s">
        <v>908</v>
      </c>
      <c r="D947" s="1406">
        <v>1</v>
      </c>
      <c r="E947" s="1406">
        <v>0</v>
      </c>
      <c r="F947" s="1405" t="s">
        <v>719</v>
      </c>
      <c r="G947" s="1407" t="s">
        <v>720</v>
      </c>
      <c r="H947" s="1405" t="s">
        <v>407</v>
      </c>
      <c r="I947" s="1405" t="s">
        <v>694</v>
      </c>
      <c r="J947" s="1405" t="s">
        <v>298</v>
      </c>
      <c r="K947" s="1405" t="s">
        <v>909</v>
      </c>
      <c r="L947" s="1405" t="s">
        <v>407</v>
      </c>
      <c r="M947" s="1405" t="s">
        <v>407</v>
      </c>
      <c r="N947" s="1408"/>
      <c r="O947" s="1407">
        <v>126</v>
      </c>
      <c r="P947" s="1405" t="s">
        <v>695</v>
      </c>
      <c r="Q947" s="1405" t="s">
        <v>473</v>
      </c>
      <c r="R947" s="1409">
        <v>23770</v>
      </c>
      <c r="S947" s="1409">
        <v>10492</v>
      </c>
      <c r="T947" s="1409">
        <v>853</v>
      </c>
      <c r="U947" s="1407">
        <v>13769</v>
      </c>
      <c r="V947" s="1405" t="s">
        <v>696</v>
      </c>
      <c r="W947" s="1405" t="s">
        <v>721</v>
      </c>
      <c r="X947" s="1405" t="s">
        <v>722</v>
      </c>
      <c r="Y947" s="1405" t="s">
        <v>407</v>
      </c>
      <c r="Z947" s="1404">
        <v>1</v>
      </c>
      <c r="AA947" s="1404">
        <v>0</v>
      </c>
      <c r="AB947" s="1408"/>
      <c r="AC947" s="1408"/>
      <c r="AD947" s="1408"/>
      <c r="AE947" s="1408"/>
      <c r="AF947" s="1408"/>
      <c r="AG947" s="1408"/>
      <c r="AH947" s="1408"/>
      <c r="AI947" s="1406">
        <v>0</v>
      </c>
      <c r="AJ947" s="1408"/>
      <c r="AK947" s="1408"/>
      <c r="AL947" s="1408"/>
      <c r="AM947" s="1408"/>
      <c r="AN947" s="1408"/>
      <c r="AO947" s="1408"/>
      <c r="AP947" s="1408"/>
      <c r="AQ947" s="1406">
        <v>6910</v>
      </c>
      <c r="AR947" s="1404" t="s">
        <v>407</v>
      </c>
      <c r="AS947" s="1406">
        <v>18.931506849315067</v>
      </c>
      <c r="AT947" s="1406">
        <v>0.29070256625999158</v>
      </c>
      <c r="AU947" s="1406">
        <v>7.9644538701367556E-4</v>
      </c>
      <c r="AV947" s="1406">
        <v>7.760280600554062E-2</v>
      </c>
      <c r="AW947" s="1406">
        <v>2.1261042741244006E-4</v>
      </c>
      <c r="AX947" s="1405" t="s">
        <v>407</v>
      </c>
      <c r="AY947" s="1404">
        <v>0</v>
      </c>
      <c r="AZ947" s="1405" t="s">
        <v>407</v>
      </c>
      <c r="BA947" s="1405" t="s">
        <v>407</v>
      </c>
      <c r="BB947" s="1408"/>
      <c r="BC947" s="1408"/>
      <c r="BD947" s="1404">
        <v>0</v>
      </c>
      <c r="BE947" s="1405" t="s">
        <v>407</v>
      </c>
      <c r="BF947" s="1405" t="s">
        <v>407</v>
      </c>
      <c r="BG947" s="1404">
        <v>0</v>
      </c>
      <c r="BH947" s="1405" t="s">
        <v>407</v>
      </c>
      <c r="BI947" s="1405" t="s">
        <v>407</v>
      </c>
      <c r="BJ947" s="1404">
        <v>0</v>
      </c>
      <c r="BK947" s="1404">
        <v>0</v>
      </c>
      <c r="BL947" s="1404">
        <v>0</v>
      </c>
      <c r="BM947" s="1404">
        <v>0</v>
      </c>
      <c r="BN947" s="1408"/>
      <c r="BO947" s="1404">
        <v>0</v>
      </c>
      <c r="BP947" s="1405" t="s">
        <v>407</v>
      </c>
      <c r="BQ947" s="1405" t="s">
        <v>407</v>
      </c>
      <c r="BR947" s="1404">
        <v>1</v>
      </c>
      <c r="BS947" s="1405" t="s">
        <v>801</v>
      </c>
      <c r="BT947" s="1405" t="s">
        <v>407</v>
      </c>
      <c r="BU947" s="1405" t="s">
        <v>910</v>
      </c>
      <c r="BV947" s="1405" t="s">
        <v>911</v>
      </c>
      <c r="BW947" s="1404">
        <v>0</v>
      </c>
      <c r="BX947" s="1405" t="s">
        <v>407</v>
      </c>
      <c r="BY947" s="1405" t="s">
        <v>407</v>
      </c>
      <c r="BZ947" s="1405" t="s">
        <v>407</v>
      </c>
      <c r="CA947" s="1404">
        <v>0</v>
      </c>
      <c r="CB947" s="1405" t="s">
        <v>407</v>
      </c>
      <c r="CC947" s="1405" t="s">
        <v>677</v>
      </c>
      <c r="CD947" s="1404" t="b">
        <v>0</v>
      </c>
      <c r="CE947" s="1404" t="b">
        <v>0</v>
      </c>
      <c r="CF947" s="1404" t="b">
        <v>0</v>
      </c>
      <c r="CG947" s="1404" t="b">
        <v>0</v>
      </c>
      <c r="CH947" s="1404" t="b">
        <v>0</v>
      </c>
      <c r="CI947" s="1404" t="b">
        <v>0</v>
      </c>
      <c r="CJ947" s="1404" t="b">
        <v>1</v>
      </c>
      <c r="CK947" s="1404" t="b">
        <v>0</v>
      </c>
      <c r="CL947" s="1404" t="b">
        <v>0</v>
      </c>
      <c r="CM947" s="1405" t="s">
        <v>698</v>
      </c>
      <c r="CN947" s="1408"/>
      <c r="CO947" s="1408"/>
      <c r="CP947" s="1408"/>
      <c r="CQ947" s="1404">
        <v>1</v>
      </c>
      <c r="CR947" s="1408"/>
      <c r="CS947" s="1404">
        <v>1</v>
      </c>
      <c r="CT947" s="1405" t="s">
        <v>407</v>
      </c>
      <c r="CU947" s="1408"/>
    </row>
    <row r="948" spans="1:99" hidden="1" x14ac:dyDescent="0.2">
      <c r="A948" s="1404">
        <v>2024</v>
      </c>
      <c r="B948" s="1405" t="s">
        <v>178</v>
      </c>
      <c r="C948" s="1405" t="s">
        <v>936</v>
      </c>
      <c r="D948" s="1406">
        <v>1</v>
      </c>
      <c r="E948" s="1406">
        <v>0</v>
      </c>
      <c r="F948" s="1405" t="s">
        <v>719</v>
      </c>
      <c r="G948" s="1407" t="s">
        <v>720</v>
      </c>
      <c r="H948" s="1405" t="s">
        <v>407</v>
      </c>
      <c r="I948" s="1405" t="s">
        <v>694</v>
      </c>
      <c r="J948" s="1405" t="s">
        <v>298</v>
      </c>
      <c r="K948" s="1405" t="s">
        <v>937</v>
      </c>
      <c r="L948" s="1405" t="s">
        <v>407</v>
      </c>
      <c r="M948" s="1405" t="s">
        <v>407</v>
      </c>
      <c r="N948" s="1408"/>
      <c r="O948" s="1407">
        <v>126</v>
      </c>
      <c r="P948" s="1405" t="s">
        <v>695</v>
      </c>
      <c r="Q948" s="1405" t="s">
        <v>473</v>
      </c>
      <c r="R948" s="1409">
        <v>11305</v>
      </c>
      <c r="S948" s="1409">
        <v>5142</v>
      </c>
      <c r="T948" s="1409">
        <v>510</v>
      </c>
      <c r="U948" s="1407">
        <v>13769</v>
      </c>
      <c r="V948" s="1405" t="s">
        <v>696</v>
      </c>
      <c r="W948" s="1405" t="s">
        <v>721</v>
      </c>
      <c r="X948" s="1405" t="s">
        <v>722</v>
      </c>
      <c r="Y948" s="1405" t="s">
        <v>407</v>
      </c>
      <c r="Z948" s="1404">
        <v>1</v>
      </c>
      <c r="AA948" s="1404">
        <v>0</v>
      </c>
      <c r="AB948" s="1408"/>
      <c r="AC948" s="1408"/>
      <c r="AD948" s="1408"/>
      <c r="AE948" s="1408"/>
      <c r="AF948" s="1408"/>
      <c r="AG948" s="1408"/>
      <c r="AH948" s="1406">
        <v>0</v>
      </c>
      <c r="AI948" s="1406">
        <v>0</v>
      </c>
      <c r="AJ948" s="1408"/>
      <c r="AK948" s="1408"/>
      <c r="AL948" s="1408"/>
      <c r="AM948" s="1408"/>
      <c r="AN948" s="1408"/>
      <c r="AO948" s="1408"/>
      <c r="AP948" s="1406">
        <v>0</v>
      </c>
      <c r="AQ948" s="1406">
        <v>3180</v>
      </c>
      <c r="AR948" s="1404" t="s">
        <v>407</v>
      </c>
      <c r="AS948" s="1406">
        <v>8.712328767123287</v>
      </c>
      <c r="AT948" s="1406">
        <v>0.28129146395400267</v>
      </c>
      <c r="AU948" s="1406">
        <v>7.7066154507945939E-4</v>
      </c>
      <c r="AV948" s="1406">
        <v>7.760280600554062E-2</v>
      </c>
      <c r="AW948" s="1406">
        <v>2.1261042741244006E-4</v>
      </c>
      <c r="AX948" s="1405" t="s">
        <v>407</v>
      </c>
      <c r="AY948" s="1404">
        <v>0</v>
      </c>
      <c r="AZ948" s="1405" t="s">
        <v>407</v>
      </c>
      <c r="BA948" s="1405" t="s">
        <v>407</v>
      </c>
      <c r="BB948" s="1408"/>
      <c r="BC948" s="1408"/>
      <c r="BD948" s="1404">
        <v>0</v>
      </c>
      <c r="BE948" s="1405" t="s">
        <v>407</v>
      </c>
      <c r="BF948" s="1405" t="s">
        <v>407</v>
      </c>
      <c r="BG948" s="1404">
        <v>0</v>
      </c>
      <c r="BH948" s="1405" t="s">
        <v>407</v>
      </c>
      <c r="BI948" s="1405" t="s">
        <v>407</v>
      </c>
      <c r="BJ948" s="1404">
        <v>1</v>
      </c>
      <c r="BK948" s="1404">
        <v>0</v>
      </c>
      <c r="BL948" s="1404">
        <v>0</v>
      </c>
      <c r="BM948" s="1404">
        <v>0</v>
      </c>
      <c r="BN948" s="1408"/>
      <c r="BO948" s="1404">
        <v>0</v>
      </c>
      <c r="BP948" s="1405" t="s">
        <v>407</v>
      </c>
      <c r="BQ948" s="1405" t="s">
        <v>407</v>
      </c>
      <c r="BR948" s="1404">
        <v>0</v>
      </c>
      <c r="BS948" s="1405" t="s">
        <v>407</v>
      </c>
      <c r="BT948" s="1405" t="s">
        <v>407</v>
      </c>
      <c r="BU948" s="1405" t="s">
        <v>407</v>
      </c>
      <c r="BV948" s="1405" t="s">
        <v>938</v>
      </c>
      <c r="BW948" s="1404">
        <v>0</v>
      </c>
      <c r="BX948" s="1405" t="s">
        <v>407</v>
      </c>
      <c r="BY948" s="1405" t="s">
        <v>407</v>
      </c>
      <c r="BZ948" s="1405" t="s">
        <v>407</v>
      </c>
      <c r="CA948" s="1404">
        <v>0</v>
      </c>
      <c r="CB948" s="1405" t="s">
        <v>407</v>
      </c>
      <c r="CC948" s="1405" t="s">
        <v>677</v>
      </c>
      <c r="CD948" s="1404" t="b">
        <v>0</v>
      </c>
      <c r="CE948" s="1404" t="b">
        <v>0</v>
      </c>
      <c r="CF948" s="1404" t="b">
        <v>0</v>
      </c>
      <c r="CG948" s="1404" t="b">
        <v>0</v>
      </c>
      <c r="CH948" s="1404" t="b">
        <v>0</v>
      </c>
      <c r="CI948" s="1404" t="b">
        <v>0</v>
      </c>
      <c r="CJ948" s="1404" t="b">
        <v>1</v>
      </c>
      <c r="CK948" s="1404" t="b">
        <v>0</v>
      </c>
      <c r="CL948" s="1404" t="b">
        <v>0</v>
      </c>
      <c r="CM948" s="1405" t="s">
        <v>698</v>
      </c>
      <c r="CN948" s="1408"/>
      <c r="CO948" s="1408"/>
      <c r="CP948" s="1408"/>
      <c r="CQ948" s="1404">
        <v>1</v>
      </c>
      <c r="CR948" s="1408"/>
      <c r="CS948" s="1404">
        <v>1</v>
      </c>
      <c r="CT948" s="1405" t="s">
        <v>407</v>
      </c>
      <c r="CU948" s="1408"/>
    </row>
    <row r="949" spans="1:99" hidden="1" x14ac:dyDescent="0.2">
      <c r="A949" s="1404">
        <v>2024</v>
      </c>
      <c r="B949" s="1405" t="s">
        <v>178</v>
      </c>
      <c r="C949" s="1405" t="s">
        <v>954</v>
      </c>
      <c r="D949" s="1406">
        <v>1</v>
      </c>
      <c r="E949" s="1406">
        <v>0</v>
      </c>
      <c r="F949" s="1405" t="s">
        <v>719</v>
      </c>
      <c r="G949" s="1407" t="s">
        <v>720</v>
      </c>
      <c r="H949" s="1405" t="s">
        <v>407</v>
      </c>
      <c r="I949" s="1405" t="s">
        <v>694</v>
      </c>
      <c r="J949" s="1405" t="s">
        <v>298</v>
      </c>
      <c r="K949" s="1405" t="s">
        <v>799</v>
      </c>
      <c r="L949" s="1405" t="s">
        <v>407</v>
      </c>
      <c r="M949" s="1405" t="s">
        <v>407</v>
      </c>
      <c r="N949" s="1408"/>
      <c r="O949" s="1407">
        <v>126</v>
      </c>
      <c r="P949" s="1405" t="s">
        <v>695</v>
      </c>
      <c r="Q949" s="1405" t="s">
        <v>473</v>
      </c>
      <c r="R949" s="1409">
        <v>11914</v>
      </c>
      <c r="S949" s="1409">
        <v>5090</v>
      </c>
      <c r="T949" s="1409">
        <v>442</v>
      </c>
      <c r="U949" s="1407">
        <v>13769</v>
      </c>
      <c r="V949" s="1405" t="s">
        <v>696</v>
      </c>
      <c r="W949" s="1405" t="s">
        <v>721</v>
      </c>
      <c r="X949" s="1405" t="s">
        <v>722</v>
      </c>
      <c r="Y949" s="1405" t="s">
        <v>407</v>
      </c>
      <c r="Z949" s="1404">
        <v>1</v>
      </c>
      <c r="AA949" s="1404">
        <v>0</v>
      </c>
      <c r="AB949" s="1408"/>
      <c r="AC949" s="1408"/>
      <c r="AD949" s="1408"/>
      <c r="AE949" s="1408"/>
      <c r="AF949" s="1408"/>
      <c r="AG949" s="1406">
        <v>0</v>
      </c>
      <c r="AH949" s="1408"/>
      <c r="AI949" s="1406">
        <v>0</v>
      </c>
      <c r="AJ949" s="1408"/>
      <c r="AK949" s="1408"/>
      <c r="AL949" s="1408"/>
      <c r="AM949" s="1408"/>
      <c r="AN949" s="1408"/>
      <c r="AO949" s="1406">
        <v>1200</v>
      </c>
      <c r="AP949" s="1408"/>
      <c r="AQ949" s="1406">
        <v>1200</v>
      </c>
      <c r="AR949" s="1404" t="s">
        <v>407</v>
      </c>
      <c r="AS949" s="1406">
        <v>3.2876712328767121</v>
      </c>
      <c r="AT949" s="1406">
        <v>0.10072183985227463</v>
      </c>
      <c r="AU949" s="1406">
        <v>2.7595024617061543E-4</v>
      </c>
      <c r="AV949" s="1406">
        <v>7.760280600554062E-2</v>
      </c>
      <c r="AW949" s="1406">
        <v>2.1261042741244006E-4</v>
      </c>
      <c r="AX949" s="1405" t="s">
        <v>1474</v>
      </c>
      <c r="AY949" s="1404">
        <v>1</v>
      </c>
      <c r="AZ949" s="1405" t="s">
        <v>808</v>
      </c>
      <c r="BA949" s="1405" t="s">
        <v>407</v>
      </c>
      <c r="BB949" s="1408"/>
      <c r="BC949" s="1408"/>
      <c r="BD949" s="1404">
        <v>0</v>
      </c>
      <c r="BE949" s="1405" t="s">
        <v>407</v>
      </c>
      <c r="BF949" s="1405" t="s">
        <v>407</v>
      </c>
      <c r="BG949" s="1404">
        <v>0</v>
      </c>
      <c r="BH949" s="1405" t="s">
        <v>407</v>
      </c>
      <c r="BI949" s="1405" t="s">
        <v>407</v>
      </c>
      <c r="BJ949" s="1404">
        <v>0</v>
      </c>
      <c r="BK949" s="1404">
        <v>0</v>
      </c>
      <c r="BL949" s="1404">
        <v>0</v>
      </c>
      <c r="BM949" s="1404">
        <v>0</v>
      </c>
      <c r="BN949" s="1408"/>
      <c r="BO949" s="1404">
        <v>0</v>
      </c>
      <c r="BP949" s="1405" t="s">
        <v>407</v>
      </c>
      <c r="BQ949" s="1405" t="s">
        <v>407</v>
      </c>
      <c r="BR949" s="1404">
        <v>0</v>
      </c>
      <c r="BS949" s="1405" t="s">
        <v>407</v>
      </c>
      <c r="BT949" s="1405" t="s">
        <v>407</v>
      </c>
      <c r="BU949" s="1405" t="s">
        <v>407</v>
      </c>
      <c r="BV949" s="1405" t="s">
        <v>407</v>
      </c>
      <c r="BW949" s="1404">
        <v>0</v>
      </c>
      <c r="BX949" s="1405" t="s">
        <v>407</v>
      </c>
      <c r="BY949" s="1405" t="s">
        <v>407</v>
      </c>
      <c r="BZ949" s="1405" t="s">
        <v>407</v>
      </c>
      <c r="CA949" s="1404">
        <v>0</v>
      </c>
      <c r="CB949" s="1405" t="s">
        <v>407</v>
      </c>
      <c r="CC949" s="1405" t="s">
        <v>677</v>
      </c>
      <c r="CD949" s="1404" t="b">
        <v>0</v>
      </c>
      <c r="CE949" s="1404" t="b">
        <v>0</v>
      </c>
      <c r="CF949" s="1404" t="b">
        <v>0</v>
      </c>
      <c r="CG949" s="1404" t="b">
        <v>0</v>
      </c>
      <c r="CH949" s="1404" t="b">
        <v>0</v>
      </c>
      <c r="CI949" s="1404" t="b">
        <v>0</v>
      </c>
      <c r="CJ949" s="1404" t="b">
        <v>1</v>
      </c>
      <c r="CK949" s="1404" t="b">
        <v>0</v>
      </c>
      <c r="CL949" s="1404" t="b">
        <v>0</v>
      </c>
      <c r="CM949" s="1405" t="s">
        <v>750</v>
      </c>
      <c r="CN949" s="1408"/>
      <c r="CO949" s="1408"/>
      <c r="CP949" s="1408"/>
      <c r="CQ949" s="1404">
        <v>1</v>
      </c>
      <c r="CR949" s="1408"/>
      <c r="CS949" s="1404">
        <v>1</v>
      </c>
      <c r="CT949" s="1405" t="s">
        <v>407</v>
      </c>
      <c r="CU949" s="1408"/>
    </row>
    <row r="950" spans="1:99" hidden="1" x14ac:dyDescent="0.2">
      <c r="A950" s="1404">
        <v>2024</v>
      </c>
      <c r="B950" s="1405" t="s">
        <v>178</v>
      </c>
      <c r="C950" s="1405" t="s">
        <v>969</v>
      </c>
      <c r="D950" s="1406">
        <v>1</v>
      </c>
      <c r="E950" s="1406">
        <v>0</v>
      </c>
      <c r="F950" s="1405" t="s">
        <v>719</v>
      </c>
      <c r="G950" s="1407" t="s">
        <v>720</v>
      </c>
      <c r="H950" s="1405" t="s">
        <v>407</v>
      </c>
      <c r="I950" s="1405" t="s">
        <v>694</v>
      </c>
      <c r="J950" s="1405" t="s">
        <v>298</v>
      </c>
      <c r="K950" s="1405" t="s">
        <v>970</v>
      </c>
      <c r="L950" s="1405" t="s">
        <v>407</v>
      </c>
      <c r="M950" s="1405" t="s">
        <v>407</v>
      </c>
      <c r="N950" s="1408"/>
      <c r="O950" s="1407">
        <v>126</v>
      </c>
      <c r="P950" s="1405" t="s">
        <v>695</v>
      </c>
      <c r="Q950" s="1405" t="s">
        <v>473</v>
      </c>
      <c r="R950" s="1409">
        <v>25586</v>
      </c>
      <c r="S950" s="1409">
        <v>11819</v>
      </c>
      <c r="T950" s="1409">
        <v>1268</v>
      </c>
      <c r="U950" s="1407">
        <v>13769</v>
      </c>
      <c r="V950" s="1405" t="s">
        <v>696</v>
      </c>
      <c r="W950" s="1405" t="s">
        <v>721</v>
      </c>
      <c r="X950" s="1405" t="s">
        <v>722</v>
      </c>
      <c r="Y950" s="1405" t="s">
        <v>407</v>
      </c>
      <c r="Z950" s="1404">
        <v>1</v>
      </c>
      <c r="AA950" s="1404">
        <v>0</v>
      </c>
      <c r="AB950" s="1408"/>
      <c r="AC950" s="1408"/>
      <c r="AD950" s="1408"/>
      <c r="AE950" s="1408"/>
      <c r="AF950" s="1408"/>
      <c r="AG950" s="1408"/>
      <c r="AH950" s="1408"/>
      <c r="AI950" s="1406">
        <v>0</v>
      </c>
      <c r="AJ950" s="1408"/>
      <c r="AK950" s="1408"/>
      <c r="AL950" s="1408"/>
      <c r="AM950" s="1408"/>
      <c r="AN950" s="1408"/>
      <c r="AO950" s="1408"/>
      <c r="AP950" s="1408"/>
      <c r="AQ950" s="1406">
        <v>3740</v>
      </c>
      <c r="AR950" s="1404" t="s">
        <v>407</v>
      </c>
      <c r="AS950" s="1406">
        <v>10.246575342465754</v>
      </c>
      <c r="AT950" s="1406">
        <v>0.14617368873602751</v>
      </c>
      <c r="AU950" s="1406">
        <v>4.0047585955076028E-4</v>
      </c>
      <c r="AV950" s="1406">
        <v>7.760280600554062E-2</v>
      </c>
      <c r="AW950" s="1406">
        <v>2.1261042741244006E-4</v>
      </c>
      <c r="AX950" s="1405" t="s">
        <v>407</v>
      </c>
      <c r="AY950" s="1404">
        <v>0</v>
      </c>
      <c r="AZ950" s="1405" t="s">
        <v>407</v>
      </c>
      <c r="BA950" s="1405" t="s">
        <v>407</v>
      </c>
      <c r="BB950" s="1408"/>
      <c r="BC950" s="1408"/>
      <c r="BD950" s="1404">
        <v>0</v>
      </c>
      <c r="BE950" s="1405" t="s">
        <v>407</v>
      </c>
      <c r="BF950" s="1405" t="s">
        <v>407</v>
      </c>
      <c r="BG950" s="1404">
        <v>0</v>
      </c>
      <c r="BH950" s="1405" t="s">
        <v>407</v>
      </c>
      <c r="BI950" s="1405" t="s">
        <v>407</v>
      </c>
      <c r="BJ950" s="1404">
        <v>0</v>
      </c>
      <c r="BK950" s="1404">
        <v>0</v>
      </c>
      <c r="BL950" s="1404">
        <v>0</v>
      </c>
      <c r="BM950" s="1404">
        <v>0</v>
      </c>
      <c r="BN950" s="1408"/>
      <c r="BO950" s="1404">
        <v>0</v>
      </c>
      <c r="BP950" s="1405" t="s">
        <v>407</v>
      </c>
      <c r="BQ950" s="1405" t="s">
        <v>407</v>
      </c>
      <c r="BR950" s="1404">
        <v>1</v>
      </c>
      <c r="BS950" s="1405" t="s">
        <v>801</v>
      </c>
      <c r="BT950" s="1405" t="s">
        <v>407</v>
      </c>
      <c r="BU950" s="1405" t="s">
        <v>407</v>
      </c>
      <c r="BV950" s="1405" t="s">
        <v>1191</v>
      </c>
      <c r="BW950" s="1404">
        <v>0</v>
      </c>
      <c r="BX950" s="1405" t="s">
        <v>407</v>
      </c>
      <c r="BY950" s="1405" t="s">
        <v>407</v>
      </c>
      <c r="BZ950" s="1405" t="s">
        <v>407</v>
      </c>
      <c r="CA950" s="1404">
        <v>0</v>
      </c>
      <c r="CB950" s="1405" t="s">
        <v>407</v>
      </c>
      <c r="CC950" s="1405" t="s">
        <v>677</v>
      </c>
      <c r="CD950" s="1404" t="b">
        <v>0</v>
      </c>
      <c r="CE950" s="1404" t="b">
        <v>0</v>
      </c>
      <c r="CF950" s="1404" t="b">
        <v>0</v>
      </c>
      <c r="CG950" s="1404" t="b">
        <v>0</v>
      </c>
      <c r="CH950" s="1404" t="b">
        <v>0</v>
      </c>
      <c r="CI950" s="1404" t="b">
        <v>0</v>
      </c>
      <c r="CJ950" s="1404" t="b">
        <v>1</v>
      </c>
      <c r="CK950" s="1404" t="b">
        <v>0</v>
      </c>
      <c r="CL950" s="1404" t="b">
        <v>0</v>
      </c>
      <c r="CM950" s="1405" t="s">
        <v>698</v>
      </c>
      <c r="CN950" s="1408"/>
      <c r="CO950" s="1408"/>
      <c r="CP950" s="1408"/>
      <c r="CQ950" s="1404">
        <v>1</v>
      </c>
      <c r="CR950" s="1408"/>
      <c r="CS950" s="1404">
        <v>1</v>
      </c>
      <c r="CT950" s="1405" t="s">
        <v>407</v>
      </c>
      <c r="CU950" s="1408"/>
    </row>
    <row r="951" spans="1:99" hidden="1" x14ac:dyDescent="0.2">
      <c r="A951" s="1404">
        <v>2024</v>
      </c>
      <c r="B951" s="1405" t="s">
        <v>178</v>
      </c>
      <c r="C951" s="1405" t="s">
        <v>983</v>
      </c>
      <c r="D951" s="1406">
        <v>1</v>
      </c>
      <c r="E951" s="1406">
        <v>0</v>
      </c>
      <c r="F951" s="1405" t="s">
        <v>719</v>
      </c>
      <c r="G951" s="1407" t="s">
        <v>720</v>
      </c>
      <c r="H951" s="1405" t="s">
        <v>407</v>
      </c>
      <c r="I951" s="1405" t="s">
        <v>694</v>
      </c>
      <c r="J951" s="1405" t="s">
        <v>298</v>
      </c>
      <c r="K951" s="1405" t="s">
        <v>820</v>
      </c>
      <c r="L951" s="1405" t="s">
        <v>407</v>
      </c>
      <c r="M951" s="1405" t="s">
        <v>407</v>
      </c>
      <c r="N951" s="1408"/>
      <c r="O951" s="1407">
        <v>126</v>
      </c>
      <c r="P951" s="1405" t="s">
        <v>695</v>
      </c>
      <c r="Q951" s="1405" t="s">
        <v>473</v>
      </c>
      <c r="R951" s="1409">
        <v>10882</v>
      </c>
      <c r="S951" s="1409">
        <v>4993</v>
      </c>
      <c r="T951" s="1409">
        <v>1079</v>
      </c>
      <c r="U951" s="1407">
        <v>13769</v>
      </c>
      <c r="V951" s="1405" t="s">
        <v>696</v>
      </c>
      <c r="W951" s="1405" t="s">
        <v>721</v>
      </c>
      <c r="X951" s="1405" t="s">
        <v>722</v>
      </c>
      <c r="Y951" s="1405" t="s">
        <v>407</v>
      </c>
      <c r="Z951" s="1404">
        <v>1</v>
      </c>
      <c r="AA951" s="1404">
        <v>0</v>
      </c>
      <c r="AB951" s="1408"/>
      <c r="AC951" s="1408"/>
      <c r="AD951" s="1408"/>
      <c r="AE951" s="1408"/>
      <c r="AF951" s="1408"/>
      <c r="AG951" s="1408"/>
      <c r="AH951" s="1408"/>
      <c r="AI951" s="1406">
        <v>60680</v>
      </c>
      <c r="AJ951" s="1408"/>
      <c r="AK951" s="1408"/>
      <c r="AL951" s="1408"/>
      <c r="AM951" s="1408"/>
      <c r="AN951" s="1408"/>
      <c r="AO951" s="1408"/>
      <c r="AP951" s="1408"/>
      <c r="AQ951" s="1406">
        <v>60680</v>
      </c>
      <c r="AR951" s="1404" t="s">
        <v>407</v>
      </c>
      <c r="AS951" s="1406">
        <v>166.24657534246575</v>
      </c>
      <c r="AT951" s="1406">
        <v>5.5761808491086198</v>
      </c>
      <c r="AU951" s="1406">
        <v>1.527720780577704E-2</v>
      </c>
      <c r="AV951" s="1406">
        <v>7.760280600554062E-2</v>
      </c>
      <c r="AW951" s="1406">
        <v>2.1261042741244006E-4</v>
      </c>
      <c r="AX951" s="1405" t="s">
        <v>407</v>
      </c>
      <c r="AY951" s="1404">
        <v>0</v>
      </c>
      <c r="AZ951" s="1405" t="s">
        <v>407</v>
      </c>
      <c r="BA951" s="1405" t="s">
        <v>407</v>
      </c>
      <c r="BB951" s="1408"/>
      <c r="BC951" s="1408"/>
      <c r="BD951" s="1404">
        <v>0</v>
      </c>
      <c r="BE951" s="1405" t="s">
        <v>407</v>
      </c>
      <c r="BF951" s="1405" t="s">
        <v>407</v>
      </c>
      <c r="BG951" s="1404">
        <v>0</v>
      </c>
      <c r="BH951" s="1405" t="s">
        <v>407</v>
      </c>
      <c r="BI951" s="1405" t="s">
        <v>407</v>
      </c>
      <c r="BJ951" s="1404">
        <v>0</v>
      </c>
      <c r="BK951" s="1404">
        <v>0</v>
      </c>
      <c r="BL951" s="1404">
        <v>0</v>
      </c>
      <c r="BM951" s="1404">
        <v>0</v>
      </c>
      <c r="BN951" s="1408"/>
      <c r="BO951" s="1404">
        <v>0</v>
      </c>
      <c r="BP951" s="1405" t="s">
        <v>407</v>
      </c>
      <c r="BQ951" s="1405" t="s">
        <v>407</v>
      </c>
      <c r="BR951" s="1404">
        <v>1</v>
      </c>
      <c r="BS951" s="1405" t="s">
        <v>713</v>
      </c>
      <c r="BT951" s="1405" t="s">
        <v>407</v>
      </c>
      <c r="BU951" s="1405" t="s">
        <v>407</v>
      </c>
      <c r="BV951" s="1405" t="s">
        <v>1475</v>
      </c>
      <c r="BW951" s="1404">
        <v>0</v>
      </c>
      <c r="BX951" s="1405" t="s">
        <v>407</v>
      </c>
      <c r="BY951" s="1405" t="s">
        <v>407</v>
      </c>
      <c r="BZ951" s="1405" t="s">
        <v>407</v>
      </c>
      <c r="CA951" s="1404">
        <v>0</v>
      </c>
      <c r="CB951" s="1405" t="s">
        <v>407</v>
      </c>
      <c r="CC951" s="1405" t="s">
        <v>677</v>
      </c>
      <c r="CD951" s="1404" t="b">
        <v>0</v>
      </c>
      <c r="CE951" s="1404" t="b">
        <v>0</v>
      </c>
      <c r="CF951" s="1404" t="b">
        <v>0</v>
      </c>
      <c r="CG951" s="1404" t="b">
        <v>0</v>
      </c>
      <c r="CH951" s="1404" t="b">
        <v>0</v>
      </c>
      <c r="CI951" s="1404" t="b">
        <v>0</v>
      </c>
      <c r="CJ951" s="1404" t="b">
        <v>1</v>
      </c>
      <c r="CK951" s="1404" t="b">
        <v>0</v>
      </c>
      <c r="CL951" s="1404" t="b">
        <v>0</v>
      </c>
      <c r="CM951" s="1405" t="s">
        <v>698</v>
      </c>
      <c r="CN951" s="1408"/>
      <c r="CO951" s="1408"/>
      <c r="CP951" s="1408"/>
      <c r="CQ951" s="1404">
        <v>1</v>
      </c>
      <c r="CR951" s="1408"/>
      <c r="CS951" s="1404">
        <v>1</v>
      </c>
      <c r="CT951" s="1405" t="s">
        <v>407</v>
      </c>
      <c r="CU951" s="1408"/>
    </row>
    <row r="952" spans="1:99" hidden="1" x14ac:dyDescent="0.2">
      <c r="A952" s="1404">
        <v>2024</v>
      </c>
      <c r="B952" s="1405" t="s">
        <v>178</v>
      </c>
      <c r="C952" s="1405" t="s">
        <v>984</v>
      </c>
      <c r="D952" s="1406">
        <v>1</v>
      </c>
      <c r="E952" s="1406">
        <v>0</v>
      </c>
      <c r="F952" s="1405" t="s">
        <v>719</v>
      </c>
      <c r="G952" s="1407" t="s">
        <v>720</v>
      </c>
      <c r="H952" s="1405" t="s">
        <v>407</v>
      </c>
      <c r="I952" s="1405" t="s">
        <v>694</v>
      </c>
      <c r="J952" s="1405" t="s">
        <v>298</v>
      </c>
      <c r="K952" s="1405" t="s">
        <v>985</v>
      </c>
      <c r="L952" s="1405" t="s">
        <v>407</v>
      </c>
      <c r="M952" s="1405" t="s">
        <v>407</v>
      </c>
      <c r="N952" s="1408"/>
      <c r="O952" s="1407">
        <v>126</v>
      </c>
      <c r="P952" s="1405" t="s">
        <v>695</v>
      </c>
      <c r="Q952" s="1405" t="s">
        <v>473</v>
      </c>
      <c r="R952" s="1409">
        <v>10134</v>
      </c>
      <c r="S952" s="1409">
        <v>4113</v>
      </c>
      <c r="T952" s="1409">
        <v>537</v>
      </c>
      <c r="U952" s="1407">
        <v>13769</v>
      </c>
      <c r="V952" s="1405" t="s">
        <v>696</v>
      </c>
      <c r="W952" s="1405" t="s">
        <v>721</v>
      </c>
      <c r="X952" s="1405" t="s">
        <v>722</v>
      </c>
      <c r="Y952" s="1405" t="s">
        <v>407</v>
      </c>
      <c r="Z952" s="1404">
        <v>1</v>
      </c>
      <c r="AA952" s="1404">
        <v>0</v>
      </c>
      <c r="AB952" s="1408"/>
      <c r="AC952" s="1408"/>
      <c r="AD952" s="1408"/>
      <c r="AE952" s="1408"/>
      <c r="AF952" s="1408"/>
      <c r="AG952" s="1406">
        <v>0</v>
      </c>
      <c r="AH952" s="1408"/>
      <c r="AI952" s="1406">
        <v>0</v>
      </c>
      <c r="AJ952" s="1408"/>
      <c r="AK952" s="1408"/>
      <c r="AL952" s="1408"/>
      <c r="AM952" s="1408"/>
      <c r="AN952" s="1408"/>
      <c r="AO952" s="1406">
        <v>0</v>
      </c>
      <c r="AP952" s="1408"/>
      <c r="AQ952" s="1406">
        <v>1230</v>
      </c>
      <c r="AR952" s="1404" t="s">
        <v>407</v>
      </c>
      <c r="AS952" s="1406">
        <v>3.3698630136986303</v>
      </c>
      <c r="AT952" s="1406">
        <v>0.12137359384251035</v>
      </c>
      <c r="AU952" s="1406">
        <v>3.3253039408906947E-4</v>
      </c>
      <c r="AV952" s="1406">
        <v>7.760280600554062E-2</v>
      </c>
      <c r="AW952" s="1406">
        <v>2.1261042741244006E-4</v>
      </c>
      <c r="AX952" s="1405" t="s">
        <v>407</v>
      </c>
      <c r="AY952" s="1404">
        <v>1</v>
      </c>
      <c r="AZ952" s="1405" t="s">
        <v>713</v>
      </c>
      <c r="BA952" s="1405" t="s">
        <v>407</v>
      </c>
      <c r="BB952" s="1408"/>
      <c r="BC952" s="1408"/>
      <c r="BD952" s="1404">
        <v>0</v>
      </c>
      <c r="BE952" s="1405" t="s">
        <v>407</v>
      </c>
      <c r="BF952" s="1405" t="s">
        <v>407</v>
      </c>
      <c r="BG952" s="1404">
        <v>0</v>
      </c>
      <c r="BH952" s="1405" t="s">
        <v>407</v>
      </c>
      <c r="BI952" s="1405" t="s">
        <v>407</v>
      </c>
      <c r="BJ952" s="1404">
        <v>0</v>
      </c>
      <c r="BK952" s="1404">
        <v>0</v>
      </c>
      <c r="BL952" s="1404">
        <v>0</v>
      </c>
      <c r="BM952" s="1404">
        <v>0</v>
      </c>
      <c r="BN952" s="1408"/>
      <c r="BO952" s="1404">
        <v>0</v>
      </c>
      <c r="BP952" s="1405" t="s">
        <v>407</v>
      </c>
      <c r="BQ952" s="1405" t="s">
        <v>407</v>
      </c>
      <c r="BR952" s="1404">
        <v>0</v>
      </c>
      <c r="BS952" s="1405" t="s">
        <v>407</v>
      </c>
      <c r="BT952" s="1405" t="s">
        <v>407</v>
      </c>
      <c r="BU952" s="1405" t="s">
        <v>407</v>
      </c>
      <c r="BV952" s="1405" t="s">
        <v>846</v>
      </c>
      <c r="BW952" s="1404">
        <v>0</v>
      </c>
      <c r="BX952" s="1405" t="s">
        <v>407</v>
      </c>
      <c r="BY952" s="1405" t="s">
        <v>407</v>
      </c>
      <c r="BZ952" s="1405" t="s">
        <v>407</v>
      </c>
      <c r="CA952" s="1404">
        <v>0</v>
      </c>
      <c r="CB952" s="1405" t="s">
        <v>407</v>
      </c>
      <c r="CC952" s="1405" t="s">
        <v>677</v>
      </c>
      <c r="CD952" s="1404" t="b">
        <v>0</v>
      </c>
      <c r="CE952" s="1404" t="b">
        <v>0</v>
      </c>
      <c r="CF952" s="1404" t="b">
        <v>0</v>
      </c>
      <c r="CG952" s="1404" t="b">
        <v>0</v>
      </c>
      <c r="CH952" s="1404" t="b">
        <v>0</v>
      </c>
      <c r="CI952" s="1404" t="b">
        <v>0</v>
      </c>
      <c r="CJ952" s="1404" t="b">
        <v>1</v>
      </c>
      <c r="CK952" s="1404" t="b">
        <v>0</v>
      </c>
      <c r="CL952" s="1404" t="b">
        <v>0</v>
      </c>
      <c r="CM952" s="1405" t="s">
        <v>750</v>
      </c>
      <c r="CN952" s="1408"/>
      <c r="CO952" s="1408"/>
      <c r="CP952" s="1408"/>
      <c r="CQ952" s="1404">
        <v>1</v>
      </c>
      <c r="CR952" s="1408"/>
      <c r="CS952" s="1404">
        <v>1</v>
      </c>
      <c r="CT952" s="1405" t="s">
        <v>407</v>
      </c>
      <c r="CU952" s="1408"/>
    </row>
    <row r="953" spans="1:99" hidden="1" x14ac:dyDescent="0.2">
      <c r="A953" s="1404">
        <v>2024</v>
      </c>
      <c r="B953" s="1405" t="s">
        <v>179</v>
      </c>
      <c r="C953" s="1405" t="s">
        <v>1013</v>
      </c>
      <c r="D953" s="1406">
        <v>1</v>
      </c>
      <c r="E953" s="1406">
        <v>0</v>
      </c>
      <c r="F953" s="1405" t="s">
        <v>719</v>
      </c>
      <c r="G953" s="1407" t="s">
        <v>720</v>
      </c>
      <c r="H953" s="1405" t="s">
        <v>407</v>
      </c>
      <c r="I953" s="1405" t="s">
        <v>694</v>
      </c>
      <c r="J953" s="1405" t="s">
        <v>303</v>
      </c>
      <c r="K953" s="1405" t="s">
        <v>844</v>
      </c>
      <c r="L953" s="1405" t="s">
        <v>407</v>
      </c>
      <c r="M953" s="1405" t="s">
        <v>407</v>
      </c>
      <c r="N953" s="1408"/>
      <c r="O953" s="1407">
        <v>126</v>
      </c>
      <c r="P953" s="1405" t="s">
        <v>695</v>
      </c>
      <c r="Q953" s="1405" t="s">
        <v>474</v>
      </c>
      <c r="R953" s="1409">
        <v>9092</v>
      </c>
      <c r="S953" s="1409">
        <v>4005</v>
      </c>
      <c r="T953" s="1409">
        <v>442</v>
      </c>
      <c r="U953" s="1407">
        <v>13769</v>
      </c>
      <c r="V953" s="1405" t="s">
        <v>696</v>
      </c>
      <c r="W953" s="1405" t="s">
        <v>721</v>
      </c>
      <c r="X953" s="1405" t="s">
        <v>722</v>
      </c>
      <c r="Y953" s="1405" t="s">
        <v>407</v>
      </c>
      <c r="Z953" s="1404">
        <v>1</v>
      </c>
      <c r="AA953" s="1404">
        <v>0</v>
      </c>
      <c r="AB953" s="1408"/>
      <c r="AC953" s="1408"/>
      <c r="AD953" s="1408"/>
      <c r="AE953" s="1408"/>
      <c r="AF953" s="1408"/>
      <c r="AG953" s="1408"/>
      <c r="AH953" s="1408"/>
      <c r="AI953" s="1406">
        <v>0</v>
      </c>
      <c r="AJ953" s="1408"/>
      <c r="AK953" s="1408"/>
      <c r="AL953" s="1408"/>
      <c r="AM953" s="1408"/>
      <c r="AN953" s="1408"/>
      <c r="AO953" s="1408"/>
      <c r="AP953" s="1408"/>
      <c r="AQ953" s="1406">
        <v>1348</v>
      </c>
      <c r="AR953" s="1404" t="s">
        <v>407</v>
      </c>
      <c r="AS953" s="1406">
        <v>3.6931506849315068</v>
      </c>
      <c r="AT953" s="1406">
        <v>0.14826220853497579</v>
      </c>
      <c r="AU953" s="1406">
        <v>4.061978316026734E-4</v>
      </c>
      <c r="AV953" s="1406">
        <v>0.26183480789613772</v>
      </c>
      <c r="AW953" s="1406">
        <v>7.1735563807161023E-4</v>
      </c>
      <c r="AX953" s="1405" t="s">
        <v>407</v>
      </c>
      <c r="AY953" s="1404">
        <v>0</v>
      </c>
      <c r="AZ953" s="1405" t="s">
        <v>407</v>
      </c>
      <c r="BA953" s="1405" t="s">
        <v>407</v>
      </c>
      <c r="BB953" s="1408"/>
      <c r="BC953" s="1408"/>
      <c r="BD953" s="1404">
        <v>0</v>
      </c>
      <c r="BE953" s="1405" t="s">
        <v>407</v>
      </c>
      <c r="BF953" s="1405" t="s">
        <v>407</v>
      </c>
      <c r="BG953" s="1404">
        <v>0</v>
      </c>
      <c r="BH953" s="1405" t="s">
        <v>407</v>
      </c>
      <c r="BI953" s="1405" t="s">
        <v>407</v>
      </c>
      <c r="BJ953" s="1404">
        <v>0</v>
      </c>
      <c r="BK953" s="1404">
        <v>0</v>
      </c>
      <c r="BL953" s="1404">
        <v>0</v>
      </c>
      <c r="BM953" s="1404">
        <v>0</v>
      </c>
      <c r="BN953" s="1408"/>
      <c r="BO953" s="1404">
        <v>0</v>
      </c>
      <c r="BP953" s="1405" t="s">
        <v>407</v>
      </c>
      <c r="BQ953" s="1405" t="s">
        <v>407</v>
      </c>
      <c r="BR953" s="1404">
        <v>1</v>
      </c>
      <c r="BS953" s="1405" t="s">
        <v>808</v>
      </c>
      <c r="BT953" s="1405" t="s">
        <v>407</v>
      </c>
      <c r="BU953" s="1405" t="s">
        <v>407</v>
      </c>
      <c r="BV953" s="1405" t="s">
        <v>1006</v>
      </c>
      <c r="BW953" s="1404">
        <v>0</v>
      </c>
      <c r="BX953" s="1405" t="s">
        <v>407</v>
      </c>
      <c r="BY953" s="1405" t="s">
        <v>407</v>
      </c>
      <c r="BZ953" s="1405" t="s">
        <v>407</v>
      </c>
      <c r="CA953" s="1404">
        <v>0</v>
      </c>
      <c r="CB953" s="1405" t="s">
        <v>407</v>
      </c>
      <c r="CC953" s="1405" t="s">
        <v>677</v>
      </c>
      <c r="CD953" s="1404" t="b">
        <v>0</v>
      </c>
      <c r="CE953" s="1404" t="b">
        <v>0</v>
      </c>
      <c r="CF953" s="1404" t="b">
        <v>0</v>
      </c>
      <c r="CG953" s="1404" t="b">
        <v>0</v>
      </c>
      <c r="CH953" s="1404" t="b">
        <v>0</v>
      </c>
      <c r="CI953" s="1404" t="b">
        <v>0</v>
      </c>
      <c r="CJ953" s="1404" t="b">
        <v>1</v>
      </c>
      <c r="CK953" s="1404" t="b">
        <v>0</v>
      </c>
      <c r="CL953" s="1404" t="b">
        <v>0</v>
      </c>
      <c r="CM953" s="1405" t="s">
        <v>698</v>
      </c>
      <c r="CN953" s="1408"/>
      <c r="CO953" s="1408"/>
      <c r="CP953" s="1408"/>
      <c r="CQ953" s="1404">
        <v>1</v>
      </c>
      <c r="CR953" s="1408"/>
      <c r="CS953" s="1404">
        <v>1</v>
      </c>
      <c r="CT953" s="1405" t="s">
        <v>407</v>
      </c>
      <c r="CU953" s="1408"/>
    </row>
    <row r="954" spans="1:99" hidden="1" x14ac:dyDescent="0.2">
      <c r="A954" s="1404">
        <v>2024</v>
      </c>
      <c r="B954" s="1405" t="s">
        <v>185</v>
      </c>
      <c r="C954" s="1405" t="s">
        <v>809</v>
      </c>
      <c r="D954" s="1406">
        <v>1</v>
      </c>
      <c r="E954" s="1406">
        <v>0</v>
      </c>
      <c r="F954" s="1405" t="s">
        <v>719</v>
      </c>
      <c r="G954" s="1407" t="s">
        <v>720</v>
      </c>
      <c r="H954" s="1405" t="s">
        <v>407</v>
      </c>
      <c r="I954" s="1405" t="s">
        <v>694</v>
      </c>
      <c r="J954" s="1405" t="s">
        <v>328</v>
      </c>
      <c r="K954" s="1405" t="s">
        <v>810</v>
      </c>
      <c r="L954" s="1405" t="s">
        <v>407</v>
      </c>
      <c r="M954" s="1405" t="s">
        <v>407</v>
      </c>
      <c r="N954" s="1408"/>
      <c r="O954" s="1407">
        <v>126</v>
      </c>
      <c r="P954" s="1405" t="s">
        <v>695</v>
      </c>
      <c r="Q954" s="1405" t="s">
        <v>480</v>
      </c>
      <c r="R954" s="1409">
        <v>40028</v>
      </c>
      <c r="S954" s="1409">
        <v>17674</v>
      </c>
      <c r="T954" s="1409">
        <v>1310</v>
      </c>
      <c r="U954" s="1407">
        <v>13769</v>
      </c>
      <c r="V954" s="1405" t="s">
        <v>696</v>
      </c>
      <c r="W954" s="1405" t="s">
        <v>721</v>
      </c>
      <c r="X954" s="1405" t="s">
        <v>722</v>
      </c>
      <c r="Y954" s="1405" t="s">
        <v>407</v>
      </c>
      <c r="Z954" s="1404">
        <v>1</v>
      </c>
      <c r="AA954" s="1404">
        <v>0</v>
      </c>
      <c r="AB954" s="1408"/>
      <c r="AC954" s="1408"/>
      <c r="AD954" s="1408"/>
      <c r="AE954" s="1408"/>
      <c r="AF954" s="1408"/>
      <c r="AG954" s="1408"/>
      <c r="AH954" s="1408"/>
      <c r="AI954" s="1406">
        <v>0</v>
      </c>
      <c r="AJ954" s="1408"/>
      <c r="AK954" s="1408"/>
      <c r="AL954" s="1408"/>
      <c r="AM954" s="1408"/>
      <c r="AN954" s="1408"/>
      <c r="AO954" s="1408"/>
      <c r="AP954" s="1408"/>
      <c r="AQ954" s="1406">
        <v>39010</v>
      </c>
      <c r="AR954" s="1404" t="s">
        <v>407</v>
      </c>
      <c r="AS954" s="1406">
        <v>106.87671232876713</v>
      </c>
      <c r="AT954" s="1406">
        <v>0.97456780253822328</v>
      </c>
      <c r="AU954" s="1406">
        <v>2.6700487740773239E-3</v>
      </c>
      <c r="AV954" s="1406">
        <v>0.15017445066745741</v>
      </c>
      <c r="AW954" s="1406">
        <v>4.1143685114371892E-4</v>
      </c>
      <c r="AX954" s="1405" t="s">
        <v>407</v>
      </c>
      <c r="AY954" s="1404">
        <v>0</v>
      </c>
      <c r="AZ954" s="1405" t="s">
        <v>407</v>
      </c>
      <c r="BA954" s="1405" t="s">
        <v>407</v>
      </c>
      <c r="BB954" s="1408"/>
      <c r="BC954" s="1408"/>
      <c r="BD954" s="1404">
        <v>0</v>
      </c>
      <c r="BE954" s="1405" t="s">
        <v>407</v>
      </c>
      <c r="BF954" s="1405" t="s">
        <v>407</v>
      </c>
      <c r="BG954" s="1404">
        <v>0</v>
      </c>
      <c r="BH954" s="1405" t="s">
        <v>407</v>
      </c>
      <c r="BI954" s="1405" t="s">
        <v>407</v>
      </c>
      <c r="BJ954" s="1404">
        <v>0</v>
      </c>
      <c r="BK954" s="1404">
        <v>0</v>
      </c>
      <c r="BL954" s="1404">
        <v>0</v>
      </c>
      <c r="BM954" s="1404">
        <v>0</v>
      </c>
      <c r="BN954" s="1408"/>
      <c r="BO954" s="1404">
        <v>0</v>
      </c>
      <c r="BP954" s="1405" t="s">
        <v>407</v>
      </c>
      <c r="BQ954" s="1405" t="s">
        <v>407</v>
      </c>
      <c r="BR954" s="1404">
        <v>1</v>
      </c>
      <c r="BS954" s="1405" t="s">
        <v>751</v>
      </c>
      <c r="BT954" s="1405" t="s">
        <v>407</v>
      </c>
      <c r="BU954" s="1405" t="s">
        <v>407</v>
      </c>
      <c r="BV954" s="1405" t="s">
        <v>793</v>
      </c>
      <c r="BW954" s="1404">
        <v>0</v>
      </c>
      <c r="BX954" s="1405" t="s">
        <v>407</v>
      </c>
      <c r="BY954" s="1405" t="s">
        <v>407</v>
      </c>
      <c r="BZ954" s="1405" t="s">
        <v>407</v>
      </c>
      <c r="CA954" s="1404">
        <v>0</v>
      </c>
      <c r="CB954" s="1405" t="s">
        <v>407</v>
      </c>
      <c r="CC954" s="1405" t="s">
        <v>677</v>
      </c>
      <c r="CD954" s="1404" t="b">
        <v>0</v>
      </c>
      <c r="CE954" s="1404" t="b">
        <v>0</v>
      </c>
      <c r="CF954" s="1404" t="b">
        <v>0</v>
      </c>
      <c r="CG954" s="1404" t="b">
        <v>0</v>
      </c>
      <c r="CH954" s="1404" t="b">
        <v>0</v>
      </c>
      <c r="CI954" s="1404" t="b">
        <v>0</v>
      </c>
      <c r="CJ954" s="1404" t="b">
        <v>1</v>
      </c>
      <c r="CK954" s="1404" t="b">
        <v>0</v>
      </c>
      <c r="CL954" s="1404" t="b">
        <v>0</v>
      </c>
      <c r="CM954" s="1405" t="s">
        <v>698</v>
      </c>
      <c r="CN954" s="1408"/>
      <c r="CO954" s="1408"/>
      <c r="CP954" s="1408"/>
      <c r="CQ954" s="1404">
        <v>1</v>
      </c>
      <c r="CR954" s="1408"/>
      <c r="CS954" s="1404">
        <v>1</v>
      </c>
      <c r="CT954" s="1405" t="s">
        <v>407</v>
      </c>
      <c r="CU954" s="1408"/>
    </row>
    <row r="955" spans="1:99" hidden="1" x14ac:dyDescent="0.2">
      <c r="A955" s="1404">
        <v>2024</v>
      </c>
      <c r="B955" s="1405" t="s">
        <v>179</v>
      </c>
      <c r="C955" s="1405" t="s">
        <v>1063</v>
      </c>
      <c r="D955" s="1406">
        <v>1</v>
      </c>
      <c r="E955" s="1406">
        <v>0</v>
      </c>
      <c r="F955" s="1405" t="s">
        <v>719</v>
      </c>
      <c r="G955" s="1407" t="s">
        <v>720</v>
      </c>
      <c r="H955" s="1405" t="s">
        <v>407</v>
      </c>
      <c r="I955" s="1405" t="s">
        <v>694</v>
      </c>
      <c r="J955" s="1405" t="s">
        <v>303</v>
      </c>
      <c r="K955" s="1405" t="s">
        <v>745</v>
      </c>
      <c r="L955" s="1405" t="s">
        <v>407</v>
      </c>
      <c r="M955" s="1405" t="s">
        <v>407</v>
      </c>
      <c r="N955" s="1408"/>
      <c r="O955" s="1407">
        <v>126</v>
      </c>
      <c r="P955" s="1405" t="s">
        <v>695</v>
      </c>
      <c r="Q955" s="1405" t="s">
        <v>474</v>
      </c>
      <c r="R955" s="1409">
        <v>20390</v>
      </c>
      <c r="S955" s="1409">
        <v>8802</v>
      </c>
      <c r="T955" s="1409">
        <v>1032</v>
      </c>
      <c r="U955" s="1407">
        <v>13769</v>
      </c>
      <c r="V955" s="1405" t="s">
        <v>696</v>
      </c>
      <c r="W955" s="1405" t="s">
        <v>721</v>
      </c>
      <c r="X955" s="1405" t="s">
        <v>722</v>
      </c>
      <c r="Y955" s="1405" t="s">
        <v>407</v>
      </c>
      <c r="Z955" s="1404">
        <v>1</v>
      </c>
      <c r="AA955" s="1404">
        <v>0</v>
      </c>
      <c r="AB955" s="1408"/>
      <c r="AC955" s="1408"/>
      <c r="AD955" s="1408"/>
      <c r="AE955" s="1408"/>
      <c r="AF955" s="1408"/>
      <c r="AG955" s="1408"/>
      <c r="AH955" s="1408"/>
      <c r="AI955" s="1406">
        <v>0</v>
      </c>
      <c r="AJ955" s="1408"/>
      <c r="AK955" s="1408"/>
      <c r="AL955" s="1408"/>
      <c r="AM955" s="1408"/>
      <c r="AN955" s="1408"/>
      <c r="AO955" s="1408"/>
      <c r="AP955" s="1408"/>
      <c r="AQ955" s="1406">
        <v>3640</v>
      </c>
      <c r="AR955" s="1404" t="s">
        <v>407</v>
      </c>
      <c r="AS955" s="1406">
        <v>9.9726027397260282</v>
      </c>
      <c r="AT955" s="1406">
        <v>0.17851888180480627</v>
      </c>
      <c r="AU955" s="1406">
        <v>4.8909282686248289E-4</v>
      </c>
      <c r="AV955" s="1406">
        <v>0.26183480789613772</v>
      </c>
      <c r="AW955" s="1406">
        <v>7.1735563807161023E-4</v>
      </c>
      <c r="AX955" s="1405" t="s">
        <v>407</v>
      </c>
      <c r="AY955" s="1404">
        <v>0</v>
      </c>
      <c r="AZ955" s="1405" t="s">
        <v>407</v>
      </c>
      <c r="BA955" s="1405" t="s">
        <v>407</v>
      </c>
      <c r="BB955" s="1408"/>
      <c r="BC955" s="1408"/>
      <c r="BD955" s="1404">
        <v>0</v>
      </c>
      <c r="BE955" s="1405" t="s">
        <v>407</v>
      </c>
      <c r="BF955" s="1405" t="s">
        <v>407</v>
      </c>
      <c r="BG955" s="1404">
        <v>0</v>
      </c>
      <c r="BH955" s="1405" t="s">
        <v>407</v>
      </c>
      <c r="BI955" s="1405" t="s">
        <v>407</v>
      </c>
      <c r="BJ955" s="1404">
        <v>0</v>
      </c>
      <c r="BK955" s="1404">
        <v>0</v>
      </c>
      <c r="BL955" s="1404">
        <v>0</v>
      </c>
      <c r="BM955" s="1404">
        <v>0</v>
      </c>
      <c r="BN955" s="1408"/>
      <c r="BO955" s="1404">
        <v>0</v>
      </c>
      <c r="BP955" s="1405" t="s">
        <v>407</v>
      </c>
      <c r="BQ955" s="1405" t="s">
        <v>407</v>
      </c>
      <c r="BR955" s="1404">
        <v>1</v>
      </c>
      <c r="BS955" s="1405" t="s">
        <v>713</v>
      </c>
      <c r="BT955" s="1405" t="s">
        <v>407</v>
      </c>
      <c r="BU955" s="1405" t="s">
        <v>407</v>
      </c>
      <c r="BV955" s="1405" t="s">
        <v>407</v>
      </c>
      <c r="BW955" s="1404">
        <v>0</v>
      </c>
      <c r="BX955" s="1405" t="s">
        <v>407</v>
      </c>
      <c r="BY955" s="1405" t="s">
        <v>407</v>
      </c>
      <c r="BZ955" s="1405" t="s">
        <v>407</v>
      </c>
      <c r="CA955" s="1404">
        <v>0</v>
      </c>
      <c r="CB955" s="1405" t="s">
        <v>407</v>
      </c>
      <c r="CC955" s="1405" t="s">
        <v>677</v>
      </c>
      <c r="CD955" s="1404" t="b">
        <v>0</v>
      </c>
      <c r="CE955" s="1404" t="b">
        <v>0</v>
      </c>
      <c r="CF955" s="1404" t="b">
        <v>0</v>
      </c>
      <c r="CG955" s="1404" t="b">
        <v>0</v>
      </c>
      <c r="CH955" s="1404" t="b">
        <v>0</v>
      </c>
      <c r="CI955" s="1404" t="b">
        <v>0</v>
      </c>
      <c r="CJ955" s="1404" t="b">
        <v>1</v>
      </c>
      <c r="CK955" s="1404" t="b">
        <v>0</v>
      </c>
      <c r="CL955" s="1404" t="b">
        <v>0</v>
      </c>
      <c r="CM955" s="1405" t="s">
        <v>698</v>
      </c>
      <c r="CN955" s="1408"/>
      <c r="CO955" s="1408"/>
      <c r="CP955" s="1408"/>
      <c r="CQ955" s="1404">
        <v>1</v>
      </c>
      <c r="CR955" s="1408"/>
      <c r="CS955" s="1404">
        <v>1</v>
      </c>
      <c r="CT955" s="1405" t="s">
        <v>407</v>
      </c>
      <c r="CU955" s="1408"/>
    </row>
    <row r="956" spans="1:99" hidden="1" x14ac:dyDescent="0.2">
      <c r="A956" s="1404">
        <v>2024</v>
      </c>
      <c r="B956" s="1405" t="s">
        <v>179</v>
      </c>
      <c r="C956" s="1405" t="s">
        <v>1169</v>
      </c>
      <c r="D956" s="1406">
        <v>1</v>
      </c>
      <c r="E956" s="1406">
        <v>0</v>
      </c>
      <c r="F956" s="1405" t="s">
        <v>719</v>
      </c>
      <c r="G956" s="1407" t="s">
        <v>720</v>
      </c>
      <c r="H956" s="1405" t="s">
        <v>407</v>
      </c>
      <c r="I956" s="1405" t="s">
        <v>694</v>
      </c>
      <c r="J956" s="1405" t="s">
        <v>303</v>
      </c>
      <c r="K956" s="1405" t="s">
        <v>799</v>
      </c>
      <c r="L956" s="1405" t="s">
        <v>407</v>
      </c>
      <c r="M956" s="1405" t="s">
        <v>407</v>
      </c>
      <c r="N956" s="1408"/>
      <c r="O956" s="1407">
        <v>126</v>
      </c>
      <c r="P956" s="1405" t="s">
        <v>695</v>
      </c>
      <c r="Q956" s="1405" t="s">
        <v>474</v>
      </c>
      <c r="R956" s="1409">
        <v>10327</v>
      </c>
      <c r="S956" s="1409">
        <v>7576</v>
      </c>
      <c r="T956" s="1409">
        <v>1324</v>
      </c>
      <c r="U956" s="1407">
        <v>13769</v>
      </c>
      <c r="V956" s="1405" t="s">
        <v>696</v>
      </c>
      <c r="W956" s="1405" t="s">
        <v>721</v>
      </c>
      <c r="X956" s="1405" t="s">
        <v>722</v>
      </c>
      <c r="Y956" s="1405" t="s">
        <v>407</v>
      </c>
      <c r="Z956" s="1404">
        <v>1</v>
      </c>
      <c r="AA956" s="1404">
        <v>0</v>
      </c>
      <c r="AB956" s="1408"/>
      <c r="AC956" s="1408"/>
      <c r="AD956" s="1408"/>
      <c r="AE956" s="1408"/>
      <c r="AF956" s="1408"/>
      <c r="AG956" s="1408"/>
      <c r="AH956" s="1408"/>
      <c r="AI956" s="1406">
        <v>0</v>
      </c>
      <c r="AJ956" s="1408"/>
      <c r="AK956" s="1408"/>
      <c r="AL956" s="1408"/>
      <c r="AM956" s="1408"/>
      <c r="AN956" s="1408"/>
      <c r="AO956" s="1408"/>
      <c r="AP956" s="1408"/>
      <c r="AQ956" s="1406">
        <v>1754</v>
      </c>
      <c r="AR956" s="1404" t="s">
        <v>407</v>
      </c>
      <c r="AS956" s="1406">
        <v>4.8054794520547945</v>
      </c>
      <c r="AT956" s="1406">
        <v>0.16984603466640844</v>
      </c>
      <c r="AU956" s="1406">
        <v>4.6533160182577653E-4</v>
      </c>
      <c r="AV956" s="1406">
        <v>0.26183480789613772</v>
      </c>
      <c r="AW956" s="1406">
        <v>7.1735563807161023E-4</v>
      </c>
      <c r="AX956" s="1405" t="s">
        <v>407</v>
      </c>
      <c r="AY956" s="1404">
        <v>0</v>
      </c>
      <c r="AZ956" s="1405" t="s">
        <v>407</v>
      </c>
      <c r="BA956" s="1405" t="s">
        <v>407</v>
      </c>
      <c r="BB956" s="1408"/>
      <c r="BC956" s="1408"/>
      <c r="BD956" s="1404">
        <v>0</v>
      </c>
      <c r="BE956" s="1405" t="s">
        <v>407</v>
      </c>
      <c r="BF956" s="1405" t="s">
        <v>407</v>
      </c>
      <c r="BG956" s="1404">
        <v>0</v>
      </c>
      <c r="BH956" s="1405" t="s">
        <v>407</v>
      </c>
      <c r="BI956" s="1405" t="s">
        <v>407</v>
      </c>
      <c r="BJ956" s="1404">
        <v>0</v>
      </c>
      <c r="BK956" s="1404">
        <v>0</v>
      </c>
      <c r="BL956" s="1404">
        <v>0</v>
      </c>
      <c r="BM956" s="1404">
        <v>0</v>
      </c>
      <c r="BN956" s="1408"/>
      <c r="BO956" s="1404">
        <v>0</v>
      </c>
      <c r="BP956" s="1405" t="s">
        <v>407</v>
      </c>
      <c r="BQ956" s="1405" t="s">
        <v>407</v>
      </c>
      <c r="BR956" s="1404">
        <v>1</v>
      </c>
      <c r="BS956" s="1405" t="s">
        <v>838</v>
      </c>
      <c r="BT956" s="1405" t="s">
        <v>407</v>
      </c>
      <c r="BU956" s="1405" t="s">
        <v>407</v>
      </c>
      <c r="BV956" s="1405" t="s">
        <v>407</v>
      </c>
      <c r="BW956" s="1404">
        <v>0</v>
      </c>
      <c r="BX956" s="1405" t="s">
        <v>407</v>
      </c>
      <c r="BY956" s="1405" t="s">
        <v>407</v>
      </c>
      <c r="BZ956" s="1405" t="s">
        <v>407</v>
      </c>
      <c r="CA956" s="1404">
        <v>0</v>
      </c>
      <c r="CB956" s="1405" t="s">
        <v>407</v>
      </c>
      <c r="CC956" s="1405" t="s">
        <v>677</v>
      </c>
      <c r="CD956" s="1404" t="b">
        <v>0</v>
      </c>
      <c r="CE956" s="1404" t="b">
        <v>0</v>
      </c>
      <c r="CF956" s="1404" t="b">
        <v>0</v>
      </c>
      <c r="CG956" s="1404" t="b">
        <v>0</v>
      </c>
      <c r="CH956" s="1404" t="b">
        <v>0</v>
      </c>
      <c r="CI956" s="1404" t="b">
        <v>0</v>
      </c>
      <c r="CJ956" s="1404" t="b">
        <v>1</v>
      </c>
      <c r="CK956" s="1404" t="b">
        <v>0</v>
      </c>
      <c r="CL956" s="1404" t="b">
        <v>0</v>
      </c>
      <c r="CM956" s="1405" t="s">
        <v>698</v>
      </c>
      <c r="CN956" s="1408"/>
      <c r="CO956" s="1408"/>
      <c r="CP956" s="1408"/>
      <c r="CQ956" s="1404">
        <v>1</v>
      </c>
      <c r="CR956" s="1408"/>
      <c r="CS956" s="1404">
        <v>1</v>
      </c>
      <c r="CT956" s="1405" t="s">
        <v>407</v>
      </c>
      <c r="CU956" s="1408"/>
    </row>
    <row r="957" spans="1:99" hidden="1" x14ac:dyDescent="0.2">
      <c r="A957" s="1404">
        <v>2024</v>
      </c>
      <c r="B957" s="1405" t="s">
        <v>182</v>
      </c>
      <c r="C957" s="1405" t="s">
        <v>477</v>
      </c>
      <c r="D957" s="1406">
        <v>1</v>
      </c>
      <c r="E957" s="1406">
        <v>0</v>
      </c>
      <c r="F957" s="1405" t="s">
        <v>719</v>
      </c>
      <c r="G957" s="1407" t="s">
        <v>720</v>
      </c>
      <c r="H957" s="1405" t="s">
        <v>407</v>
      </c>
      <c r="I957" s="1405" t="s">
        <v>694</v>
      </c>
      <c r="J957" s="1405" t="s">
        <v>315</v>
      </c>
      <c r="K957" s="1405" t="s">
        <v>1115</v>
      </c>
      <c r="L957" s="1405" t="s">
        <v>407</v>
      </c>
      <c r="M957" s="1405" t="s">
        <v>407</v>
      </c>
      <c r="N957" s="1408"/>
      <c r="O957" s="1407">
        <v>126</v>
      </c>
      <c r="P957" s="1405" t="s">
        <v>695</v>
      </c>
      <c r="Q957" s="1405" t="s">
        <v>477</v>
      </c>
      <c r="R957" s="1409">
        <v>47268</v>
      </c>
      <c r="S957" s="1409">
        <v>23917</v>
      </c>
      <c r="T957" s="1409">
        <v>5051</v>
      </c>
      <c r="U957" s="1407">
        <v>13769</v>
      </c>
      <c r="V957" s="1405" t="s">
        <v>696</v>
      </c>
      <c r="W957" s="1405" t="s">
        <v>721</v>
      </c>
      <c r="X957" s="1405" t="s">
        <v>722</v>
      </c>
      <c r="Y957" s="1405" t="s">
        <v>407</v>
      </c>
      <c r="Z957" s="1404">
        <v>1</v>
      </c>
      <c r="AA957" s="1404">
        <v>0</v>
      </c>
      <c r="AB957" s="1408"/>
      <c r="AC957" s="1408"/>
      <c r="AD957" s="1408"/>
      <c r="AE957" s="1408"/>
      <c r="AF957" s="1408"/>
      <c r="AG957" s="1408"/>
      <c r="AH957" s="1408"/>
      <c r="AI957" s="1406">
        <v>0</v>
      </c>
      <c r="AJ957" s="1408"/>
      <c r="AK957" s="1408"/>
      <c r="AL957" s="1408"/>
      <c r="AM957" s="1408"/>
      <c r="AN957" s="1408"/>
      <c r="AO957" s="1408"/>
      <c r="AP957" s="1408"/>
      <c r="AQ957" s="1406">
        <v>3757</v>
      </c>
      <c r="AR957" s="1404" t="s">
        <v>407</v>
      </c>
      <c r="AS957" s="1406">
        <v>10.293150684931506</v>
      </c>
      <c r="AT957" s="1406">
        <v>7.9482948294829478E-2</v>
      </c>
      <c r="AU957" s="1406">
        <v>2.1776150217761502E-4</v>
      </c>
      <c r="AV957" s="1406">
        <v>1.1255107787803621E-2</v>
      </c>
      <c r="AW957" s="1406">
        <v>3.0835911747407179E-5</v>
      </c>
      <c r="AX957" s="1405" t="s">
        <v>407</v>
      </c>
      <c r="AY957" s="1404">
        <v>0</v>
      </c>
      <c r="AZ957" s="1405" t="s">
        <v>407</v>
      </c>
      <c r="BA957" s="1405" t="s">
        <v>407</v>
      </c>
      <c r="BB957" s="1408"/>
      <c r="BC957" s="1408"/>
      <c r="BD957" s="1404">
        <v>0</v>
      </c>
      <c r="BE957" s="1405" t="s">
        <v>407</v>
      </c>
      <c r="BF957" s="1405" t="s">
        <v>407</v>
      </c>
      <c r="BG957" s="1404">
        <v>0</v>
      </c>
      <c r="BH957" s="1405" t="s">
        <v>407</v>
      </c>
      <c r="BI957" s="1405" t="s">
        <v>407</v>
      </c>
      <c r="BJ957" s="1404">
        <v>0</v>
      </c>
      <c r="BK957" s="1404">
        <v>0</v>
      </c>
      <c r="BL957" s="1404">
        <v>0</v>
      </c>
      <c r="BM957" s="1404">
        <v>0</v>
      </c>
      <c r="BN957" s="1408"/>
      <c r="BO957" s="1404">
        <v>0</v>
      </c>
      <c r="BP957" s="1405" t="s">
        <v>407</v>
      </c>
      <c r="BQ957" s="1405" t="s">
        <v>407</v>
      </c>
      <c r="BR957" s="1404">
        <v>1</v>
      </c>
      <c r="BS957" s="1405" t="s">
        <v>713</v>
      </c>
      <c r="BT957" s="1405" t="s">
        <v>407</v>
      </c>
      <c r="BU957" s="1405" t="s">
        <v>407</v>
      </c>
      <c r="BV957" s="1405" t="s">
        <v>1002</v>
      </c>
      <c r="BW957" s="1404">
        <v>0</v>
      </c>
      <c r="BX957" s="1405" t="s">
        <v>407</v>
      </c>
      <c r="BY957" s="1405" t="s">
        <v>407</v>
      </c>
      <c r="BZ957" s="1405" t="s">
        <v>407</v>
      </c>
      <c r="CA957" s="1404">
        <v>0</v>
      </c>
      <c r="CB957" s="1405" t="s">
        <v>407</v>
      </c>
      <c r="CC957" s="1405" t="s">
        <v>677</v>
      </c>
      <c r="CD957" s="1404" t="b">
        <v>0</v>
      </c>
      <c r="CE957" s="1404" t="b">
        <v>0</v>
      </c>
      <c r="CF957" s="1404" t="b">
        <v>0</v>
      </c>
      <c r="CG957" s="1404" t="b">
        <v>0</v>
      </c>
      <c r="CH957" s="1404" t="b">
        <v>0</v>
      </c>
      <c r="CI957" s="1404" t="b">
        <v>0</v>
      </c>
      <c r="CJ957" s="1404" t="b">
        <v>1</v>
      </c>
      <c r="CK957" s="1404" t="b">
        <v>0</v>
      </c>
      <c r="CL957" s="1404" t="b">
        <v>0</v>
      </c>
      <c r="CM957" s="1405" t="s">
        <v>698</v>
      </c>
      <c r="CN957" s="1408"/>
      <c r="CO957" s="1408"/>
      <c r="CP957" s="1408"/>
      <c r="CQ957" s="1404">
        <v>1</v>
      </c>
      <c r="CR957" s="1408"/>
      <c r="CS957" s="1404">
        <v>1</v>
      </c>
      <c r="CT957" s="1405" t="s">
        <v>407</v>
      </c>
      <c r="CU957" s="1408"/>
    </row>
    <row r="958" spans="1:99" hidden="1" x14ac:dyDescent="0.2">
      <c r="A958" s="1404">
        <v>2024</v>
      </c>
      <c r="B958" s="1405" t="s">
        <v>179</v>
      </c>
      <c r="C958" s="1405" t="s">
        <v>1058</v>
      </c>
      <c r="D958" s="1406">
        <v>1</v>
      </c>
      <c r="E958" s="1406">
        <v>0</v>
      </c>
      <c r="F958" s="1405" t="s">
        <v>719</v>
      </c>
      <c r="G958" s="1407" t="s">
        <v>720</v>
      </c>
      <c r="H958" s="1405" t="s">
        <v>407</v>
      </c>
      <c r="I958" s="1405" t="s">
        <v>694</v>
      </c>
      <c r="J958" s="1405" t="s">
        <v>303</v>
      </c>
      <c r="K958" s="1405" t="s">
        <v>921</v>
      </c>
      <c r="L958" s="1405" t="s">
        <v>407</v>
      </c>
      <c r="M958" s="1405" t="s">
        <v>407</v>
      </c>
      <c r="N958" s="1408"/>
      <c r="O958" s="1407">
        <v>126</v>
      </c>
      <c r="P958" s="1405" t="s">
        <v>695</v>
      </c>
      <c r="Q958" s="1405" t="s">
        <v>474</v>
      </c>
      <c r="R958" s="1409">
        <v>26372</v>
      </c>
      <c r="S958" s="1409">
        <v>10769</v>
      </c>
      <c r="T958" s="1409">
        <v>1526</v>
      </c>
      <c r="U958" s="1407">
        <v>13769</v>
      </c>
      <c r="V958" s="1405" t="s">
        <v>696</v>
      </c>
      <c r="W958" s="1405" t="s">
        <v>721</v>
      </c>
      <c r="X958" s="1405" t="s">
        <v>722</v>
      </c>
      <c r="Y958" s="1405" t="s">
        <v>407</v>
      </c>
      <c r="Z958" s="1404">
        <v>1</v>
      </c>
      <c r="AA958" s="1404">
        <v>0</v>
      </c>
      <c r="AB958" s="1408"/>
      <c r="AC958" s="1408"/>
      <c r="AD958" s="1408"/>
      <c r="AE958" s="1408"/>
      <c r="AF958" s="1408"/>
      <c r="AG958" s="1406">
        <v>0</v>
      </c>
      <c r="AH958" s="1408"/>
      <c r="AI958" s="1406">
        <v>0</v>
      </c>
      <c r="AJ958" s="1408"/>
      <c r="AK958" s="1408"/>
      <c r="AL958" s="1408"/>
      <c r="AM958" s="1408"/>
      <c r="AN958" s="1408"/>
      <c r="AO958" s="1406">
        <v>176630</v>
      </c>
      <c r="AP958" s="1408"/>
      <c r="AQ958" s="1406">
        <v>176630</v>
      </c>
      <c r="AR958" s="1404" t="s">
        <v>407</v>
      </c>
      <c r="AS958" s="1406">
        <v>483.91780821917808</v>
      </c>
      <c r="AT958" s="1406">
        <v>6.6976338540876688</v>
      </c>
      <c r="AU958" s="1406">
        <v>1.8349681792021011E-2</v>
      </c>
      <c r="AV958" s="1406">
        <v>0.26183480789613772</v>
      </c>
      <c r="AW958" s="1406">
        <v>7.1735563807161023E-4</v>
      </c>
      <c r="AX958" s="1405" t="s">
        <v>407</v>
      </c>
      <c r="AY958" s="1404">
        <v>1</v>
      </c>
      <c r="AZ958" s="1405" t="s">
        <v>751</v>
      </c>
      <c r="BA958" s="1405" t="s">
        <v>407</v>
      </c>
      <c r="BB958" s="1408"/>
      <c r="BC958" s="1408"/>
      <c r="BD958" s="1404">
        <v>0</v>
      </c>
      <c r="BE958" s="1405" t="s">
        <v>407</v>
      </c>
      <c r="BF958" s="1405" t="s">
        <v>407</v>
      </c>
      <c r="BG958" s="1404">
        <v>0</v>
      </c>
      <c r="BH958" s="1405" t="s">
        <v>407</v>
      </c>
      <c r="BI958" s="1405" t="s">
        <v>407</v>
      </c>
      <c r="BJ958" s="1404">
        <v>0</v>
      </c>
      <c r="BK958" s="1404">
        <v>0</v>
      </c>
      <c r="BL958" s="1404">
        <v>0</v>
      </c>
      <c r="BM958" s="1404">
        <v>0</v>
      </c>
      <c r="BN958" s="1408"/>
      <c r="BO958" s="1404">
        <v>0</v>
      </c>
      <c r="BP958" s="1405" t="s">
        <v>407</v>
      </c>
      <c r="BQ958" s="1405" t="s">
        <v>407</v>
      </c>
      <c r="BR958" s="1404">
        <v>0</v>
      </c>
      <c r="BS958" s="1405" t="s">
        <v>407</v>
      </c>
      <c r="BT958" s="1405" t="s">
        <v>407</v>
      </c>
      <c r="BU958" s="1405" t="s">
        <v>407</v>
      </c>
      <c r="BV958" s="1405" t="s">
        <v>1170</v>
      </c>
      <c r="BW958" s="1404">
        <v>0</v>
      </c>
      <c r="BX958" s="1405" t="s">
        <v>407</v>
      </c>
      <c r="BY958" s="1405" t="s">
        <v>407</v>
      </c>
      <c r="BZ958" s="1405" t="s">
        <v>407</v>
      </c>
      <c r="CA958" s="1404">
        <v>0</v>
      </c>
      <c r="CB958" s="1405" t="s">
        <v>407</v>
      </c>
      <c r="CC958" s="1405" t="s">
        <v>677</v>
      </c>
      <c r="CD958" s="1404" t="b">
        <v>0</v>
      </c>
      <c r="CE958" s="1404" t="b">
        <v>0</v>
      </c>
      <c r="CF958" s="1404" t="b">
        <v>0</v>
      </c>
      <c r="CG958" s="1404" t="b">
        <v>0</v>
      </c>
      <c r="CH958" s="1404" t="b">
        <v>0</v>
      </c>
      <c r="CI958" s="1404" t="b">
        <v>0</v>
      </c>
      <c r="CJ958" s="1404" t="b">
        <v>1</v>
      </c>
      <c r="CK958" s="1404" t="b">
        <v>0</v>
      </c>
      <c r="CL958" s="1404" t="b">
        <v>0</v>
      </c>
      <c r="CM958" s="1405" t="s">
        <v>750</v>
      </c>
      <c r="CN958" s="1408"/>
      <c r="CO958" s="1408"/>
      <c r="CP958" s="1408"/>
      <c r="CQ958" s="1404">
        <v>1</v>
      </c>
      <c r="CR958" s="1408"/>
      <c r="CS958" s="1404">
        <v>1</v>
      </c>
      <c r="CT958" s="1405" t="s">
        <v>407</v>
      </c>
      <c r="CU958" s="1408"/>
    </row>
    <row r="959" spans="1:99" hidden="1" x14ac:dyDescent="0.2">
      <c r="A959" s="1404">
        <v>2024</v>
      </c>
      <c r="B959" s="1405" t="s">
        <v>179</v>
      </c>
      <c r="C959" s="1405" t="s">
        <v>1070</v>
      </c>
      <c r="D959" s="1406">
        <v>1</v>
      </c>
      <c r="E959" s="1406">
        <v>0</v>
      </c>
      <c r="F959" s="1405" t="s">
        <v>719</v>
      </c>
      <c r="G959" s="1407" t="s">
        <v>720</v>
      </c>
      <c r="H959" s="1405" t="s">
        <v>407</v>
      </c>
      <c r="I959" s="1405" t="s">
        <v>694</v>
      </c>
      <c r="J959" s="1405" t="s">
        <v>303</v>
      </c>
      <c r="K959" s="1405" t="s">
        <v>1071</v>
      </c>
      <c r="L959" s="1405" t="s">
        <v>407</v>
      </c>
      <c r="M959" s="1405" t="s">
        <v>407</v>
      </c>
      <c r="N959" s="1408"/>
      <c r="O959" s="1407">
        <v>126</v>
      </c>
      <c r="P959" s="1405" t="s">
        <v>695</v>
      </c>
      <c r="Q959" s="1405" t="s">
        <v>474</v>
      </c>
      <c r="R959" s="1409">
        <v>19627</v>
      </c>
      <c r="S959" s="1409">
        <v>8319</v>
      </c>
      <c r="T959" s="1409">
        <v>1297</v>
      </c>
      <c r="U959" s="1407">
        <v>13769</v>
      </c>
      <c r="V959" s="1405" t="s">
        <v>696</v>
      </c>
      <c r="W959" s="1405" t="s">
        <v>721</v>
      </c>
      <c r="X959" s="1405" t="s">
        <v>722</v>
      </c>
      <c r="Y959" s="1405" t="s">
        <v>407</v>
      </c>
      <c r="Z959" s="1404">
        <v>1</v>
      </c>
      <c r="AA959" s="1404">
        <v>0</v>
      </c>
      <c r="AB959" s="1408"/>
      <c r="AC959" s="1408"/>
      <c r="AD959" s="1408"/>
      <c r="AE959" s="1408"/>
      <c r="AF959" s="1408"/>
      <c r="AG959" s="1408"/>
      <c r="AH959" s="1408"/>
      <c r="AI959" s="1406">
        <v>0</v>
      </c>
      <c r="AJ959" s="1408"/>
      <c r="AK959" s="1408"/>
      <c r="AL959" s="1408"/>
      <c r="AM959" s="1408"/>
      <c r="AN959" s="1408"/>
      <c r="AO959" s="1408"/>
      <c r="AP959" s="1408"/>
      <c r="AQ959" s="1406">
        <v>770</v>
      </c>
      <c r="AR959" s="1404" t="s">
        <v>407</v>
      </c>
      <c r="AS959" s="1406">
        <v>2.1095890410958904</v>
      </c>
      <c r="AT959" s="1406">
        <v>3.9231670657767365E-2</v>
      </c>
      <c r="AU959" s="1406">
        <v>1.0748402919936264E-4</v>
      </c>
      <c r="AV959" s="1406">
        <v>0.26183480789613772</v>
      </c>
      <c r="AW959" s="1406">
        <v>7.1735563807161023E-4</v>
      </c>
      <c r="AX959" s="1405" t="s">
        <v>407</v>
      </c>
      <c r="AY959" s="1404">
        <v>0</v>
      </c>
      <c r="AZ959" s="1405" t="s">
        <v>407</v>
      </c>
      <c r="BA959" s="1405" t="s">
        <v>407</v>
      </c>
      <c r="BB959" s="1408"/>
      <c r="BC959" s="1408"/>
      <c r="BD959" s="1404">
        <v>0</v>
      </c>
      <c r="BE959" s="1405" t="s">
        <v>407</v>
      </c>
      <c r="BF959" s="1405" t="s">
        <v>407</v>
      </c>
      <c r="BG959" s="1404">
        <v>0</v>
      </c>
      <c r="BH959" s="1405" t="s">
        <v>407</v>
      </c>
      <c r="BI959" s="1405" t="s">
        <v>407</v>
      </c>
      <c r="BJ959" s="1404">
        <v>0</v>
      </c>
      <c r="BK959" s="1404">
        <v>0</v>
      </c>
      <c r="BL959" s="1404">
        <v>0</v>
      </c>
      <c r="BM959" s="1404">
        <v>0</v>
      </c>
      <c r="BN959" s="1408"/>
      <c r="BO959" s="1404">
        <v>0</v>
      </c>
      <c r="BP959" s="1405" t="s">
        <v>407</v>
      </c>
      <c r="BQ959" s="1405" t="s">
        <v>407</v>
      </c>
      <c r="BR959" s="1404">
        <v>1</v>
      </c>
      <c r="BS959" s="1405" t="s">
        <v>713</v>
      </c>
      <c r="BT959" s="1405" t="s">
        <v>407</v>
      </c>
      <c r="BU959" s="1405" t="s">
        <v>407</v>
      </c>
      <c r="BV959" s="1405" t="s">
        <v>407</v>
      </c>
      <c r="BW959" s="1404">
        <v>0</v>
      </c>
      <c r="BX959" s="1405" t="s">
        <v>407</v>
      </c>
      <c r="BY959" s="1405" t="s">
        <v>407</v>
      </c>
      <c r="BZ959" s="1405" t="s">
        <v>407</v>
      </c>
      <c r="CA959" s="1404">
        <v>0</v>
      </c>
      <c r="CB959" s="1405" t="s">
        <v>407</v>
      </c>
      <c r="CC959" s="1405" t="s">
        <v>677</v>
      </c>
      <c r="CD959" s="1404" t="b">
        <v>0</v>
      </c>
      <c r="CE959" s="1404" t="b">
        <v>0</v>
      </c>
      <c r="CF959" s="1404" t="b">
        <v>0</v>
      </c>
      <c r="CG959" s="1404" t="b">
        <v>0</v>
      </c>
      <c r="CH959" s="1404" t="b">
        <v>0</v>
      </c>
      <c r="CI959" s="1404" t="b">
        <v>0</v>
      </c>
      <c r="CJ959" s="1404" t="b">
        <v>1</v>
      </c>
      <c r="CK959" s="1404" t="b">
        <v>0</v>
      </c>
      <c r="CL959" s="1404" t="b">
        <v>0</v>
      </c>
      <c r="CM959" s="1405" t="s">
        <v>698</v>
      </c>
      <c r="CN959" s="1408"/>
      <c r="CO959" s="1408"/>
      <c r="CP959" s="1408"/>
      <c r="CQ959" s="1404">
        <v>1</v>
      </c>
      <c r="CR959" s="1408"/>
      <c r="CS959" s="1404">
        <v>1</v>
      </c>
      <c r="CT959" s="1405" t="s">
        <v>407</v>
      </c>
      <c r="CU959" s="1408"/>
    </row>
    <row r="960" spans="1:99" hidden="1" x14ac:dyDescent="0.2">
      <c r="A960" s="1404">
        <v>2024</v>
      </c>
      <c r="B960" s="1405" t="s">
        <v>183</v>
      </c>
      <c r="C960" s="1405" t="s">
        <v>478</v>
      </c>
      <c r="D960" s="1406">
        <v>1</v>
      </c>
      <c r="E960" s="1406">
        <v>0</v>
      </c>
      <c r="F960" s="1405" t="s">
        <v>719</v>
      </c>
      <c r="G960" s="1407" t="s">
        <v>720</v>
      </c>
      <c r="H960" s="1405" t="s">
        <v>407</v>
      </c>
      <c r="I960" s="1405" t="s">
        <v>694</v>
      </c>
      <c r="J960" s="1405" t="s">
        <v>319</v>
      </c>
      <c r="K960" s="1405" t="s">
        <v>851</v>
      </c>
      <c r="L960" s="1405" t="s">
        <v>407</v>
      </c>
      <c r="M960" s="1405" t="s">
        <v>407</v>
      </c>
      <c r="N960" s="1408"/>
      <c r="O960" s="1407">
        <v>126</v>
      </c>
      <c r="P960" s="1405" t="s">
        <v>695</v>
      </c>
      <c r="Q960" s="1405" t="s">
        <v>478</v>
      </c>
      <c r="R960" s="1409">
        <v>45349</v>
      </c>
      <c r="S960" s="1409">
        <v>22390</v>
      </c>
      <c r="T960" s="1409">
        <v>2701</v>
      </c>
      <c r="U960" s="1407">
        <v>13769</v>
      </c>
      <c r="V960" s="1405" t="s">
        <v>696</v>
      </c>
      <c r="W960" s="1405" t="s">
        <v>721</v>
      </c>
      <c r="X960" s="1405" t="s">
        <v>722</v>
      </c>
      <c r="Y960" s="1405" t="s">
        <v>407</v>
      </c>
      <c r="Z960" s="1404">
        <v>1</v>
      </c>
      <c r="AA960" s="1404">
        <v>0</v>
      </c>
      <c r="AB960" s="1408"/>
      <c r="AC960" s="1408"/>
      <c r="AD960" s="1408"/>
      <c r="AE960" s="1408"/>
      <c r="AF960" s="1408"/>
      <c r="AG960" s="1408"/>
      <c r="AH960" s="1406">
        <v>0</v>
      </c>
      <c r="AI960" s="1406">
        <v>0</v>
      </c>
      <c r="AJ960" s="1408"/>
      <c r="AK960" s="1408"/>
      <c r="AL960" s="1408"/>
      <c r="AM960" s="1408"/>
      <c r="AN960" s="1408"/>
      <c r="AO960" s="1408"/>
      <c r="AP960" s="1406">
        <v>0</v>
      </c>
      <c r="AQ960" s="1406">
        <v>30940</v>
      </c>
      <c r="AR960" s="1404" t="s">
        <v>407</v>
      </c>
      <c r="AS960" s="1406">
        <v>84.767123287671239</v>
      </c>
      <c r="AT960" s="1406">
        <v>0.68226421751306532</v>
      </c>
      <c r="AU960" s="1406">
        <v>1.8692170342823708E-3</v>
      </c>
      <c r="AV960" s="1406">
        <v>0.134260806172352</v>
      </c>
      <c r="AW960" s="1406">
        <v>3.678378251297315E-4</v>
      </c>
      <c r="AX960" s="1405" t="s">
        <v>407</v>
      </c>
      <c r="AY960" s="1404">
        <v>0</v>
      </c>
      <c r="AZ960" s="1405" t="s">
        <v>407</v>
      </c>
      <c r="BA960" s="1405" t="s">
        <v>407</v>
      </c>
      <c r="BB960" s="1408"/>
      <c r="BC960" s="1408"/>
      <c r="BD960" s="1404">
        <v>0</v>
      </c>
      <c r="BE960" s="1405" t="s">
        <v>407</v>
      </c>
      <c r="BF960" s="1405" t="s">
        <v>407</v>
      </c>
      <c r="BG960" s="1404">
        <v>0</v>
      </c>
      <c r="BH960" s="1405" t="s">
        <v>407</v>
      </c>
      <c r="BI960" s="1405" t="s">
        <v>407</v>
      </c>
      <c r="BJ960" s="1404">
        <v>1</v>
      </c>
      <c r="BK960" s="1404">
        <v>0</v>
      </c>
      <c r="BL960" s="1404">
        <v>0</v>
      </c>
      <c r="BM960" s="1404">
        <v>0</v>
      </c>
      <c r="BN960" s="1408"/>
      <c r="BO960" s="1404">
        <v>0</v>
      </c>
      <c r="BP960" s="1405" t="s">
        <v>407</v>
      </c>
      <c r="BQ960" s="1405" t="s">
        <v>407</v>
      </c>
      <c r="BR960" s="1404">
        <v>0</v>
      </c>
      <c r="BS960" s="1405" t="s">
        <v>407</v>
      </c>
      <c r="BT960" s="1405" t="s">
        <v>407</v>
      </c>
      <c r="BU960" s="1405" t="s">
        <v>407</v>
      </c>
      <c r="BV960" s="1405" t="s">
        <v>407</v>
      </c>
      <c r="BW960" s="1404">
        <v>0</v>
      </c>
      <c r="BX960" s="1405" t="s">
        <v>407</v>
      </c>
      <c r="BY960" s="1405" t="s">
        <v>407</v>
      </c>
      <c r="BZ960" s="1405" t="s">
        <v>407</v>
      </c>
      <c r="CA960" s="1404">
        <v>0</v>
      </c>
      <c r="CB960" s="1405" t="s">
        <v>407</v>
      </c>
      <c r="CC960" s="1405" t="s">
        <v>677</v>
      </c>
      <c r="CD960" s="1404" t="b">
        <v>0</v>
      </c>
      <c r="CE960" s="1404" t="b">
        <v>0</v>
      </c>
      <c r="CF960" s="1404" t="b">
        <v>0</v>
      </c>
      <c r="CG960" s="1404" t="b">
        <v>0</v>
      </c>
      <c r="CH960" s="1404" t="b">
        <v>0</v>
      </c>
      <c r="CI960" s="1404" t="b">
        <v>0</v>
      </c>
      <c r="CJ960" s="1404" t="b">
        <v>1</v>
      </c>
      <c r="CK960" s="1404" t="b">
        <v>0</v>
      </c>
      <c r="CL960" s="1404" t="b">
        <v>0</v>
      </c>
      <c r="CM960" s="1405" t="s">
        <v>698</v>
      </c>
      <c r="CN960" s="1408"/>
      <c r="CO960" s="1408"/>
      <c r="CP960" s="1408"/>
      <c r="CQ960" s="1404">
        <v>1</v>
      </c>
      <c r="CR960" s="1408"/>
      <c r="CS960" s="1404">
        <v>1</v>
      </c>
      <c r="CT960" s="1405" t="s">
        <v>407</v>
      </c>
      <c r="CU960" s="1408"/>
    </row>
    <row r="961" spans="1:99" hidden="1" x14ac:dyDescent="0.2">
      <c r="A961" s="1404">
        <v>2024</v>
      </c>
      <c r="B961" s="1405" t="s">
        <v>179</v>
      </c>
      <c r="C961" s="1405" t="s">
        <v>1061</v>
      </c>
      <c r="D961" s="1406">
        <v>1</v>
      </c>
      <c r="E961" s="1406">
        <v>0</v>
      </c>
      <c r="F961" s="1405" t="s">
        <v>719</v>
      </c>
      <c r="G961" s="1407" t="s">
        <v>720</v>
      </c>
      <c r="H961" s="1405" t="s">
        <v>407</v>
      </c>
      <c r="I961" s="1405" t="s">
        <v>694</v>
      </c>
      <c r="J961" s="1405" t="s">
        <v>303</v>
      </c>
      <c r="K961" s="1405" t="s">
        <v>1062</v>
      </c>
      <c r="L961" s="1405" t="s">
        <v>407</v>
      </c>
      <c r="M961" s="1405" t="s">
        <v>407</v>
      </c>
      <c r="N961" s="1408"/>
      <c r="O961" s="1407">
        <v>126</v>
      </c>
      <c r="P961" s="1405" t="s">
        <v>695</v>
      </c>
      <c r="Q961" s="1405" t="s">
        <v>474</v>
      </c>
      <c r="R961" s="1409">
        <v>12451</v>
      </c>
      <c r="S961" s="1409">
        <v>5130</v>
      </c>
      <c r="T961" s="1409">
        <v>691</v>
      </c>
      <c r="U961" s="1407">
        <v>13769</v>
      </c>
      <c r="V961" s="1405" t="s">
        <v>696</v>
      </c>
      <c r="W961" s="1405" t="s">
        <v>721</v>
      </c>
      <c r="X961" s="1405" t="s">
        <v>722</v>
      </c>
      <c r="Y961" s="1405" t="s">
        <v>407</v>
      </c>
      <c r="Z961" s="1404">
        <v>1</v>
      </c>
      <c r="AA961" s="1404">
        <v>0</v>
      </c>
      <c r="AB961" s="1408"/>
      <c r="AC961" s="1408"/>
      <c r="AD961" s="1408"/>
      <c r="AE961" s="1408"/>
      <c r="AF961" s="1408"/>
      <c r="AG961" s="1408"/>
      <c r="AH961" s="1408"/>
      <c r="AI961" s="1406">
        <v>0</v>
      </c>
      <c r="AJ961" s="1408"/>
      <c r="AK961" s="1408"/>
      <c r="AL961" s="1408"/>
      <c r="AM961" s="1408"/>
      <c r="AN961" s="1408"/>
      <c r="AO961" s="1408"/>
      <c r="AP961" s="1408"/>
      <c r="AQ961" s="1406">
        <v>3020</v>
      </c>
      <c r="AR961" s="1404" t="s">
        <v>407</v>
      </c>
      <c r="AS961" s="1406">
        <v>8.2739726027397253</v>
      </c>
      <c r="AT961" s="1406">
        <v>0.2425507991325998</v>
      </c>
      <c r="AU961" s="1406">
        <v>6.6452273734958847E-4</v>
      </c>
      <c r="AV961" s="1406">
        <v>0.26183480789613772</v>
      </c>
      <c r="AW961" s="1406">
        <v>7.1735563807161023E-4</v>
      </c>
      <c r="AX961" s="1405" t="s">
        <v>407</v>
      </c>
      <c r="AY961" s="1404">
        <v>0</v>
      </c>
      <c r="AZ961" s="1405" t="s">
        <v>407</v>
      </c>
      <c r="BA961" s="1405" t="s">
        <v>407</v>
      </c>
      <c r="BB961" s="1408"/>
      <c r="BC961" s="1408"/>
      <c r="BD961" s="1404">
        <v>0</v>
      </c>
      <c r="BE961" s="1405" t="s">
        <v>407</v>
      </c>
      <c r="BF961" s="1405" t="s">
        <v>407</v>
      </c>
      <c r="BG961" s="1404">
        <v>0</v>
      </c>
      <c r="BH961" s="1405" t="s">
        <v>407</v>
      </c>
      <c r="BI961" s="1405" t="s">
        <v>407</v>
      </c>
      <c r="BJ961" s="1404">
        <v>0</v>
      </c>
      <c r="BK961" s="1404">
        <v>0</v>
      </c>
      <c r="BL961" s="1404">
        <v>0</v>
      </c>
      <c r="BM961" s="1404">
        <v>0</v>
      </c>
      <c r="BN961" s="1408"/>
      <c r="BO961" s="1404">
        <v>0</v>
      </c>
      <c r="BP961" s="1405" t="s">
        <v>407</v>
      </c>
      <c r="BQ961" s="1405" t="s">
        <v>407</v>
      </c>
      <c r="BR961" s="1404">
        <v>1</v>
      </c>
      <c r="BS961" s="1405" t="s">
        <v>713</v>
      </c>
      <c r="BT961" s="1405" t="s">
        <v>407</v>
      </c>
      <c r="BU961" s="1405" t="s">
        <v>407</v>
      </c>
      <c r="BV961" s="1405" t="s">
        <v>407</v>
      </c>
      <c r="BW961" s="1404">
        <v>0</v>
      </c>
      <c r="BX961" s="1405" t="s">
        <v>407</v>
      </c>
      <c r="BY961" s="1405" t="s">
        <v>407</v>
      </c>
      <c r="BZ961" s="1405" t="s">
        <v>407</v>
      </c>
      <c r="CA961" s="1404">
        <v>0</v>
      </c>
      <c r="CB961" s="1405" t="s">
        <v>407</v>
      </c>
      <c r="CC961" s="1405" t="s">
        <v>677</v>
      </c>
      <c r="CD961" s="1404" t="b">
        <v>0</v>
      </c>
      <c r="CE961" s="1404" t="b">
        <v>0</v>
      </c>
      <c r="CF961" s="1404" t="b">
        <v>0</v>
      </c>
      <c r="CG961" s="1404" t="b">
        <v>0</v>
      </c>
      <c r="CH961" s="1404" t="b">
        <v>0</v>
      </c>
      <c r="CI961" s="1404" t="b">
        <v>0</v>
      </c>
      <c r="CJ961" s="1404" t="b">
        <v>1</v>
      </c>
      <c r="CK961" s="1404" t="b">
        <v>0</v>
      </c>
      <c r="CL961" s="1404" t="b">
        <v>0</v>
      </c>
      <c r="CM961" s="1405" t="s">
        <v>698</v>
      </c>
      <c r="CN961" s="1408"/>
      <c r="CO961" s="1408"/>
      <c r="CP961" s="1408"/>
      <c r="CQ961" s="1404">
        <v>1</v>
      </c>
      <c r="CR961" s="1408"/>
      <c r="CS961" s="1404">
        <v>1</v>
      </c>
      <c r="CT961" s="1405" t="s">
        <v>407</v>
      </c>
      <c r="CU961" s="1408"/>
    </row>
    <row r="962" spans="1:99" hidden="1" x14ac:dyDescent="0.2">
      <c r="A962" s="1404">
        <v>2024</v>
      </c>
      <c r="B962" s="1405" t="s">
        <v>181</v>
      </c>
      <c r="C962" s="1405" t="s">
        <v>476</v>
      </c>
      <c r="D962" s="1406">
        <v>1</v>
      </c>
      <c r="E962" s="1406">
        <v>0</v>
      </c>
      <c r="F962" s="1405" t="s">
        <v>719</v>
      </c>
      <c r="G962" s="1407" t="s">
        <v>720</v>
      </c>
      <c r="H962" s="1405" t="s">
        <v>407</v>
      </c>
      <c r="I962" s="1405" t="s">
        <v>694</v>
      </c>
      <c r="J962" s="1405" t="s">
        <v>312</v>
      </c>
      <c r="K962" s="1405" t="s">
        <v>779</v>
      </c>
      <c r="L962" s="1405" t="s">
        <v>407</v>
      </c>
      <c r="M962" s="1405" t="s">
        <v>407</v>
      </c>
      <c r="N962" s="1408"/>
      <c r="O962" s="1407">
        <v>126</v>
      </c>
      <c r="P962" s="1405" t="s">
        <v>695</v>
      </c>
      <c r="Q962" s="1405" t="s">
        <v>476</v>
      </c>
      <c r="R962" s="1409">
        <v>71062</v>
      </c>
      <c r="S962" s="1409">
        <v>36428</v>
      </c>
      <c r="T962" s="1409">
        <v>4712</v>
      </c>
      <c r="U962" s="1407">
        <v>13769</v>
      </c>
      <c r="V962" s="1405" t="s">
        <v>696</v>
      </c>
      <c r="W962" s="1405" t="s">
        <v>721</v>
      </c>
      <c r="X962" s="1405" t="s">
        <v>722</v>
      </c>
      <c r="Y962" s="1405" t="s">
        <v>407</v>
      </c>
      <c r="Z962" s="1404">
        <v>1</v>
      </c>
      <c r="AA962" s="1404">
        <v>0</v>
      </c>
      <c r="AB962" s="1408"/>
      <c r="AC962" s="1408"/>
      <c r="AD962" s="1408"/>
      <c r="AE962" s="1408"/>
      <c r="AF962" s="1408"/>
      <c r="AG962" s="1406">
        <v>0</v>
      </c>
      <c r="AH962" s="1408"/>
      <c r="AI962" s="1406">
        <v>0</v>
      </c>
      <c r="AJ962" s="1408"/>
      <c r="AK962" s="1408"/>
      <c r="AL962" s="1408"/>
      <c r="AM962" s="1408"/>
      <c r="AN962" s="1408"/>
      <c r="AO962" s="1406">
        <v>0</v>
      </c>
      <c r="AP962" s="1408"/>
      <c r="AQ962" s="1406">
        <v>4020</v>
      </c>
      <c r="AR962" s="1404" t="s">
        <v>407</v>
      </c>
      <c r="AS962" s="1406">
        <v>11.013698630136986</v>
      </c>
      <c r="AT962" s="1406">
        <v>5.6570318876474068E-2</v>
      </c>
      <c r="AU962" s="1406">
        <v>1.5498717500403854E-4</v>
      </c>
      <c r="AV962" s="1406">
        <v>1.1356092600177968E-2</v>
      </c>
      <c r="AW962" s="1406">
        <v>3.1112582466241007E-5</v>
      </c>
      <c r="AX962" s="1405" t="s">
        <v>407</v>
      </c>
      <c r="AY962" s="1404">
        <v>1</v>
      </c>
      <c r="AZ962" s="1405" t="s">
        <v>749</v>
      </c>
      <c r="BA962" s="1405" t="s">
        <v>407</v>
      </c>
      <c r="BB962" s="1408"/>
      <c r="BC962" s="1408"/>
      <c r="BD962" s="1404">
        <v>0</v>
      </c>
      <c r="BE962" s="1405" t="s">
        <v>407</v>
      </c>
      <c r="BF962" s="1405" t="s">
        <v>407</v>
      </c>
      <c r="BG962" s="1404">
        <v>0</v>
      </c>
      <c r="BH962" s="1405" t="s">
        <v>407</v>
      </c>
      <c r="BI962" s="1405" t="s">
        <v>407</v>
      </c>
      <c r="BJ962" s="1404">
        <v>0</v>
      </c>
      <c r="BK962" s="1404">
        <v>0</v>
      </c>
      <c r="BL962" s="1404">
        <v>0</v>
      </c>
      <c r="BM962" s="1404">
        <v>0</v>
      </c>
      <c r="BN962" s="1408"/>
      <c r="BO962" s="1404">
        <v>0</v>
      </c>
      <c r="BP962" s="1405" t="s">
        <v>407</v>
      </c>
      <c r="BQ962" s="1405" t="s">
        <v>407</v>
      </c>
      <c r="BR962" s="1404">
        <v>0</v>
      </c>
      <c r="BS962" s="1405" t="s">
        <v>407</v>
      </c>
      <c r="BT962" s="1405" t="s">
        <v>407</v>
      </c>
      <c r="BU962" s="1405" t="s">
        <v>407</v>
      </c>
      <c r="BV962" s="1405" t="s">
        <v>407</v>
      </c>
      <c r="BW962" s="1404">
        <v>0</v>
      </c>
      <c r="BX962" s="1405" t="s">
        <v>407</v>
      </c>
      <c r="BY962" s="1405" t="s">
        <v>407</v>
      </c>
      <c r="BZ962" s="1405" t="s">
        <v>407</v>
      </c>
      <c r="CA962" s="1404">
        <v>0</v>
      </c>
      <c r="CB962" s="1405" t="s">
        <v>407</v>
      </c>
      <c r="CC962" s="1405" t="s">
        <v>677</v>
      </c>
      <c r="CD962" s="1404" t="b">
        <v>0</v>
      </c>
      <c r="CE962" s="1404" t="b">
        <v>0</v>
      </c>
      <c r="CF962" s="1404" t="b">
        <v>0</v>
      </c>
      <c r="CG962" s="1404" t="b">
        <v>0</v>
      </c>
      <c r="CH962" s="1404" t="b">
        <v>0</v>
      </c>
      <c r="CI962" s="1404" t="b">
        <v>0</v>
      </c>
      <c r="CJ962" s="1404" t="b">
        <v>1</v>
      </c>
      <c r="CK962" s="1404" t="b">
        <v>0</v>
      </c>
      <c r="CL962" s="1404" t="b">
        <v>0</v>
      </c>
      <c r="CM962" s="1405" t="s">
        <v>750</v>
      </c>
      <c r="CN962" s="1408"/>
      <c r="CO962" s="1408"/>
      <c r="CP962" s="1408"/>
      <c r="CQ962" s="1404">
        <v>1</v>
      </c>
      <c r="CR962" s="1408"/>
      <c r="CS962" s="1404">
        <v>1</v>
      </c>
      <c r="CT962" s="1405" t="s">
        <v>407</v>
      </c>
      <c r="CU962" s="1408"/>
    </row>
    <row r="963" spans="1:99" hidden="1" x14ac:dyDescent="0.2">
      <c r="A963" s="1404">
        <v>2024</v>
      </c>
      <c r="B963" s="1405" t="s">
        <v>184</v>
      </c>
      <c r="C963" s="1405" t="s">
        <v>1099</v>
      </c>
      <c r="D963" s="1406">
        <v>1</v>
      </c>
      <c r="E963" s="1406">
        <v>0</v>
      </c>
      <c r="F963" s="1405" t="s">
        <v>719</v>
      </c>
      <c r="G963" s="1407" t="s">
        <v>720</v>
      </c>
      <c r="H963" s="1405" t="s">
        <v>407</v>
      </c>
      <c r="I963" s="1405" t="s">
        <v>694</v>
      </c>
      <c r="J963" s="1405" t="s">
        <v>323</v>
      </c>
      <c r="K963" s="1405" t="s">
        <v>764</v>
      </c>
      <c r="L963" s="1405" t="s">
        <v>407</v>
      </c>
      <c r="M963" s="1405" t="s">
        <v>407</v>
      </c>
      <c r="N963" s="1404">
        <v>2014</v>
      </c>
      <c r="O963" s="1407">
        <v>126</v>
      </c>
      <c r="P963" s="1405" t="s">
        <v>695</v>
      </c>
      <c r="Q963" s="1405" t="s">
        <v>479</v>
      </c>
      <c r="R963" s="1409">
        <v>15052</v>
      </c>
      <c r="S963" s="1409">
        <v>7866</v>
      </c>
      <c r="T963" s="1409">
        <v>645</v>
      </c>
      <c r="U963" s="1407">
        <v>13769</v>
      </c>
      <c r="V963" s="1405" t="s">
        <v>696</v>
      </c>
      <c r="W963" s="1405" t="s">
        <v>721</v>
      </c>
      <c r="X963" s="1405" t="s">
        <v>722</v>
      </c>
      <c r="Y963" s="1405" t="s">
        <v>407</v>
      </c>
      <c r="Z963" s="1404">
        <v>1</v>
      </c>
      <c r="AA963" s="1404">
        <v>0</v>
      </c>
      <c r="AB963" s="1408"/>
      <c r="AC963" s="1408"/>
      <c r="AD963" s="1408"/>
      <c r="AE963" s="1408"/>
      <c r="AF963" s="1408"/>
      <c r="AG963" s="1408"/>
      <c r="AH963" s="1408"/>
      <c r="AI963" s="1406">
        <v>0</v>
      </c>
      <c r="AJ963" s="1408"/>
      <c r="AK963" s="1408"/>
      <c r="AL963" s="1408"/>
      <c r="AM963" s="1408"/>
      <c r="AN963" s="1408"/>
      <c r="AO963" s="1408"/>
      <c r="AP963" s="1408"/>
      <c r="AQ963" s="1406">
        <v>2440</v>
      </c>
      <c r="AR963" s="1404" t="s">
        <v>407</v>
      </c>
      <c r="AS963" s="1406">
        <v>6.6849315068493151</v>
      </c>
      <c r="AT963" s="1406">
        <v>0.16210470369386129</v>
      </c>
      <c r="AU963" s="1406">
        <v>4.4412247587359257E-4</v>
      </c>
      <c r="AV963" s="1406">
        <v>5.9904937738146681E-3</v>
      </c>
      <c r="AW963" s="1406">
        <v>1.6412311709081281E-5</v>
      </c>
      <c r="AX963" s="1405" t="s">
        <v>407</v>
      </c>
      <c r="AY963" s="1404">
        <v>0</v>
      </c>
      <c r="AZ963" s="1405" t="s">
        <v>407</v>
      </c>
      <c r="BA963" s="1405" t="s">
        <v>407</v>
      </c>
      <c r="BB963" s="1408"/>
      <c r="BC963" s="1408"/>
      <c r="BD963" s="1404">
        <v>0</v>
      </c>
      <c r="BE963" s="1405" t="s">
        <v>407</v>
      </c>
      <c r="BF963" s="1405" t="s">
        <v>407</v>
      </c>
      <c r="BG963" s="1404">
        <v>0</v>
      </c>
      <c r="BH963" s="1405" t="s">
        <v>407</v>
      </c>
      <c r="BI963" s="1405" t="s">
        <v>407</v>
      </c>
      <c r="BJ963" s="1404">
        <v>0</v>
      </c>
      <c r="BK963" s="1404">
        <v>0</v>
      </c>
      <c r="BL963" s="1404">
        <v>0</v>
      </c>
      <c r="BM963" s="1404">
        <v>0</v>
      </c>
      <c r="BN963" s="1408"/>
      <c r="BO963" s="1404">
        <v>0</v>
      </c>
      <c r="BP963" s="1405" t="s">
        <v>407</v>
      </c>
      <c r="BQ963" s="1405" t="s">
        <v>407</v>
      </c>
      <c r="BR963" s="1404">
        <v>1</v>
      </c>
      <c r="BS963" s="1405" t="s">
        <v>808</v>
      </c>
      <c r="BT963" s="1405" t="s">
        <v>407</v>
      </c>
      <c r="BU963" s="1405" t="s">
        <v>407</v>
      </c>
      <c r="BV963" s="1405" t="s">
        <v>407</v>
      </c>
      <c r="BW963" s="1404">
        <v>0</v>
      </c>
      <c r="BX963" s="1405" t="s">
        <v>407</v>
      </c>
      <c r="BY963" s="1405" t="s">
        <v>407</v>
      </c>
      <c r="BZ963" s="1405" t="s">
        <v>407</v>
      </c>
      <c r="CA963" s="1404">
        <v>0</v>
      </c>
      <c r="CB963" s="1405" t="s">
        <v>407</v>
      </c>
      <c r="CC963" s="1405" t="s">
        <v>677</v>
      </c>
      <c r="CD963" s="1404" t="b">
        <v>0</v>
      </c>
      <c r="CE963" s="1404" t="b">
        <v>0</v>
      </c>
      <c r="CF963" s="1404" t="b">
        <v>0</v>
      </c>
      <c r="CG963" s="1404" t="b">
        <v>0</v>
      </c>
      <c r="CH963" s="1404" t="b">
        <v>0</v>
      </c>
      <c r="CI963" s="1404" t="b">
        <v>0</v>
      </c>
      <c r="CJ963" s="1404" t="b">
        <v>1</v>
      </c>
      <c r="CK963" s="1404" t="b">
        <v>0</v>
      </c>
      <c r="CL963" s="1404" t="b">
        <v>0</v>
      </c>
      <c r="CM963" s="1405" t="s">
        <v>698</v>
      </c>
      <c r="CN963" s="1408"/>
      <c r="CO963" s="1408"/>
      <c r="CP963" s="1408"/>
      <c r="CQ963" s="1404">
        <v>1</v>
      </c>
      <c r="CR963" s="1408"/>
      <c r="CS963" s="1404">
        <v>1</v>
      </c>
      <c r="CT963" s="1405" t="s">
        <v>407</v>
      </c>
      <c r="CU963" s="1408"/>
    </row>
  </sheetData>
  <phoneticPr fontId="2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D351-65C1-4469-BB2A-C77A84A10EA2}">
  <dimension ref="A1:AA60"/>
  <sheetViews>
    <sheetView zoomScaleNormal="100" workbookViewId="0">
      <selection activeCell="B4" sqref="B4"/>
    </sheetView>
  </sheetViews>
  <sheetFormatPr defaultColWidth="9.140625" defaultRowHeight="11.25" x14ac:dyDescent="0.2"/>
  <cols>
    <col min="1" max="1" width="6.85546875" style="1433" customWidth="1"/>
    <col min="2" max="2" width="10.28515625" style="1433" customWidth="1"/>
    <col min="3" max="3" width="7.140625" style="1459" customWidth="1"/>
    <col min="4" max="4" width="8.85546875" style="1459" customWidth="1"/>
    <col min="5" max="5" width="8.5703125" style="1459" customWidth="1"/>
    <col min="6" max="6" width="10.42578125" style="1459" bestFit="1" customWidth="1"/>
    <col min="7" max="7" width="9.5703125" style="1459" customWidth="1"/>
    <col min="8" max="8" width="10.5703125" style="1459" bestFit="1" customWidth="1"/>
    <col min="9" max="9" width="9.42578125" style="1459" bestFit="1" customWidth="1"/>
    <col min="10" max="10" width="8.85546875" style="1459" bestFit="1" customWidth="1"/>
    <col min="11" max="11" width="8.42578125" style="1459" customWidth="1"/>
    <col min="12" max="12" width="7.5703125" style="1459" customWidth="1"/>
    <col min="13" max="13" width="6.5703125" style="1459" bestFit="1" customWidth="1"/>
    <col min="14" max="14" width="6.140625" style="1433" bestFit="1" customWidth="1"/>
    <col min="15" max="16" width="5.85546875" style="1433" bestFit="1" customWidth="1"/>
    <col min="17" max="17" width="5.42578125" style="1433" customWidth="1"/>
    <col min="18" max="18" width="8" style="1433" bestFit="1" customWidth="1"/>
    <col min="19" max="19" width="8.42578125" style="1433" bestFit="1" customWidth="1"/>
    <col min="20" max="20" width="6.5703125" style="1433" bestFit="1" customWidth="1"/>
    <col min="21" max="21" width="8.5703125" style="1433" customWidth="1"/>
    <col min="22" max="22" width="8.42578125" style="1433" bestFit="1" customWidth="1"/>
    <col min="23" max="23" width="6.85546875" style="1433" bestFit="1" customWidth="1"/>
    <col min="24" max="24" width="7.85546875" style="1433" customWidth="1"/>
    <col min="25" max="25" width="8.42578125" style="1433" bestFit="1" customWidth="1"/>
    <col min="26" max="26" width="7.140625" style="1433" bestFit="1" customWidth="1"/>
    <col min="27" max="27" width="6.85546875" style="1433" bestFit="1" customWidth="1"/>
    <col min="28" max="28" width="7.140625" style="1433" bestFit="1" customWidth="1"/>
    <col min="29" max="29" width="5.42578125" style="1433" bestFit="1" customWidth="1"/>
    <col min="30" max="30" width="8.5703125" style="1433" bestFit="1" customWidth="1"/>
    <col min="31" max="31" width="5.42578125" style="1433" bestFit="1" customWidth="1"/>
    <col min="32" max="16384" width="9.140625" style="1433"/>
  </cols>
  <sheetData>
    <row r="1" spans="1:27" s="1416" customFormat="1" ht="115.5" customHeight="1" x14ac:dyDescent="0.2">
      <c r="A1" s="1410" t="s">
        <v>500</v>
      </c>
      <c r="B1" s="1411" t="s">
        <v>501</v>
      </c>
      <c r="C1" s="1411" t="s">
        <v>502</v>
      </c>
      <c r="D1" s="1412" t="s">
        <v>1587</v>
      </c>
      <c r="E1" s="1411" t="s">
        <v>1588</v>
      </c>
      <c r="F1" s="1411" t="s">
        <v>1589</v>
      </c>
      <c r="G1" s="1411" t="s">
        <v>27</v>
      </c>
      <c r="H1" s="1411" t="s">
        <v>1590</v>
      </c>
      <c r="I1" s="1411" t="s">
        <v>1591</v>
      </c>
      <c r="J1" s="1411" t="s">
        <v>1592</v>
      </c>
      <c r="K1" s="1412" t="s">
        <v>503</v>
      </c>
      <c r="L1" s="1411" t="s">
        <v>504</v>
      </c>
      <c r="M1" s="1410" t="s">
        <v>500</v>
      </c>
      <c r="N1" s="1411" t="s">
        <v>1593</v>
      </c>
      <c r="O1" s="1411" t="s">
        <v>1594</v>
      </c>
      <c r="P1" s="1413" t="s">
        <v>1595</v>
      </c>
      <c r="Q1" s="1413" t="s">
        <v>1596</v>
      </c>
      <c r="R1" s="1413" t="s">
        <v>1597</v>
      </c>
      <c r="S1" s="1414" t="s">
        <v>1598</v>
      </c>
      <c r="T1" s="1415" t="s">
        <v>1599</v>
      </c>
      <c r="U1" s="1415" t="s">
        <v>1600</v>
      </c>
      <c r="V1" s="1414" t="s">
        <v>1601</v>
      </c>
      <c r="W1" s="1415" t="s">
        <v>1602</v>
      </c>
      <c r="X1" s="1415" t="s">
        <v>1603</v>
      </c>
      <c r="Y1" s="1414" t="s">
        <v>1604</v>
      </c>
      <c r="Z1" s="1415" t="s">
        <v>505</v>
      </c>
      <c r="AA1" s="1415" t="s">
        <v>1605</v>
      </c>
    </row>
    <row r="2" spans="1:27" s="1433" customFormat="1" x14ac:dyDescent="0.2">
      <c r="A2" s="1417">
        <v>2024</v>
      </c>
      <c r="B2" s="1418">
        <f>Elaborazioni!$D$4</f>
        <v>10035481</v>
      </c>
      <c r="C2" s="1419">
        <f t="shared" ref="C2" si="0">+(B2-B3)/B3</f>
        <v>1.3049765914398565E-3</v>
      </c>
      <c r="D2" s="1420">
        <f>Elaborazioni!G4</f>
        <v>4862308.2506740009</v>
      </c>
      <c r="E2" s="1420">
        <f>Elaborazioni!CZ4</f>
        <v>4617717.9523029998</v>
      </c>
      <c r="F2" s="1421">
        <f>Elaborazioni!DI4</f>
        <v>3081002.4721156508</v>
      </c>
      <c r="G2" s="1420">
        <f>Elaborazioni!EC4</f>
        <v>1536715.480187349</v>
      </c>
      <c r="H2" s="1420">
        <f>Elaborazioni!EL4</f>
        <v>1246961.9478459998</v>
      </c>
      <c r="I2" s="1421">
        <f>Elaborazioni!FF4</f>
        <v>174901.41484234878</v>
      </c>
      <c r="J2" s="1420">
        <f>Elaborazioni!FH4</f>
        <v>114852.117499</v>
      </c>
      <c r="K2" s="1422">
        <f>VLOOKUP(A2,Elaborazioni!A:GF,32,FALSE)</f>
        <v>3.7118375892900735E-2</v>
      </c>
      <c r="L2" s="1423">
        <f>Elaborazioni!DM4</f>
        <v>0.66721322175579367</v>
      </c>
      <c r="M2" s="1417">
        <v>2024</v>
      </c>
      <c r="N2" s="1424">
        <f t="shared" ref="N2:N3" si="1">+E2/365</f>
        <v>12651.28206110411</v>
      </c>
      <c r="O2" s="1425">
        <f t="shared" ref="O2:O3" si="2">+N2/B2*1000</f>
        <v>1.2606552751287268</v>
      </c>
      <c r="P2" s="1426">
        <f t="shared" ref="P2:P3" si="3">+E2/B2*1000</f>
        <v>460.13917542198521</v>
      </c>
      <c r="Q2" s="1426">
        <f t="shared" ref="Q2:Q3" si="4">+F2/B2*1000</f>
        <v>307.01094168935703</v>
      </c>
      <c r="R2" s="1426">
        <f t="shared" ref="R2:R3" si="5">+G2/B2*1000</f>
        <v>153.12823373262816</v>
      </c>
      <c r="S2" s="1427">
        <f t="shared" ref="S2:S3" si="6">+E2-E3</f>
        <v>102002.51027399953</v>
      </c>
      <c r="T2" s="1428">
        <f t="shared" ref="T2:T3" si="7">+(E2-E3)/E3</f>
        <v>2.2588338787832875E-2</v>
      </c>
      <c r="U2" s="1429">
        <f t="shared" ref="U2:U3" si="8">+P2/P3-1</f>
        <v>2.1255624104500104E-2</v>
      </c>
      <c r="V2" s="1430">
        <f t="shared" ref="V2:V3" si="9">+F2-F3</f>
        <v>93486.620554352179</v>
      </c>
      <c r="W2" s="1431">
        <f t="shared" ref="W2:W3" si="10">F2/F3-1</f>
        <v>3.1292426617751889E-2</v>
      </c>
      <c r="X2" s="1432">
        <f t="shared" ref="X2:X3" si="11">+Q2/Q3-1</f>
        <v>2.9948368106980316E-2</v>
      </c>
      <c r="Y2" s="1430">
        <f t="shared" ref="Y2:Y3" si="12">+H2-H3</f>
        <v>11727.008401999716</v>
      </c>
      <c r="Z2" s="1431">
        <f t="shared" ref="Z2:Z3" si="13">H2/H3-1</f>
        <v>9.493747324924362E-3</v>
      </c>
      <c r="AA2" s="1432">
        <f t="shared" ref="AA2:AA3" si="14">+(R2-R3)/R3</f>
        <v>4.2619600157495783E-3</v>
      </c>
    </row>
    <row r="3" spans="1:27" s="1433" customFormat="1" x14ac:dyDescent="0.2">
      <c r="A3" s="1417">
        <v>2023</v>
      </c>
      <c r="B3" s="1418">
        <f>Elaborazioni!$D$17</f>
        <v>10022402</v>
      </c>
      <c r="C3" s="1419">
        <f>+(B3-B4)/B4</f>
        <v>7.2016754532828716E-3</v>
      </c>
      <c r="D3" s="1420">
        <f>Elaborazioni!G17</f>
        <v>4714739.4101179997</v>
      </c>
      <c r="E3" s="1420">
        <f>Elaborazioni!CZ17</f>
        <v>4515715.4420290003</v>
      </c>
      <c r="F3" s="1421">
        <f>Elaborazioni!DI17</f>
        <v>2987515.8515612986</v>
      </c>
      <c r="G3" s="1420">
        <f>Elaborazioni!EC17</f>
        <v>1528199.5904677017</v>
      </c>
      <c r="H3" s="1420">
        <f>Elaborazioni!EL17</f>
        <v>1235234.9394440001</v>
      </c>
      <c r="I3" s="1421">
        <f>Elaborazioni!FF17</f>
        <v>179174.72945370193</v>
      </c>
      <c r="J3" s="1420">
        <f>Elaborazioni!FH17</f>
        <v>113789.92156999999</v>
      </c>
      <c r="K3" s="1422">
        <f>VLOOKUP(A3,Elaborazioni!A:GF,32,FALSE)</f>
        <v>2.2905323204879403E-2</v>
      </c>
      <c r="L3" s="1423">
        <f>Elaborazioni!DM17</f>
        <v>0.6615819552657527</v>
      </c>
      <c r="M3" s="1417">
        <v>2023</v>
      </c>
      <c r="N3" s="1424">
        <f t="shared" si="1"/>
        <v>12371.823128846576</v>
      </c>
      <c r="O3" s="1425">
        <f t="shared" si="2"/>
        <v>1.234416971984019</v>
      </c>
      <c r="P3" s="1426">
        <f t="shared" si="3"/>
        <v>450.56219477416693</v>
      </c>
      <c r="Q3" s="1426">
        <f t="shared" si="4"/>
        <v>298.08381778752226</v>
      </c>
      <c r="R3" s="1426">
        <f t="shared" si="5"/>
        <v>152.47837698664469</v>
      </c>
      <c r="S3" s="1427">
        <f t="shared" si="6"/>
        <v>68567.788790000603</v>
      </c>
      <c r="T3" s="1428">
        <f t="shared" si="7"/>
        <v>1.5418374683390711E-2</v>
      </c>
      <c r="U3" s="1429">
        <f t="shared" si="8"/>
        <v>8.1579483338427572E-3</v>
      </c>
      <c r="V3" s="1430">
        <f t="shared" si="9"/>
        <v>69187.906089314725</v>
      </c>
      <c r="W3" s="1431">
        <f t="shared" si="10"/>
        <v>2.3708064131951145E-2</v>
      </c>
      <c r="X3" s="1432">
        <f t="shared" si="11"/>
        <v>1.6388364992780291E-2</v>
      </c>
      <c r="Y3" s="1430">
        <f t="shared" si="12"/>
        <v>3881.7635820002761</v>
      </c>
      <c r="Z3" s="1431">
        <f t="shared" si="13"/>
        <v>3.152437219551496E-3</v>
      </c>
      <c r="AA3" s="1432">
        <f t="shared" si="14"/>
        <v>-7.5529002486476333E-3</v>
      </c>
    </row>
    <row r="4" spans="1:27" s="1433" customFormat="1" x14ac:dyDescent="0.2">
      <c r="A4" s="1417">
        <v>2022</v>
      </c>
      <c r="B4" s="1418">
        <f>Elaborazioni!$D$30</f>
        <v>9950740</v>
      </c>
      <c r="C4" s="1419">
        <f t="shared" ref="C4" si="15">+(B4-B5)/B5</f>
        <v>-1.4356180593647033E-3</v>
      </c>
      <c r="D4" s="1420">
        <f>Elaborazioni!G30</f>
        <v>4616464.6712069996</v>
      </c>
      <c r="E4" s="1420">
        <f>Elaborazioni!CZ30</f>
        <v>4447147.6532389997</v>
      </c>
      <c r="F4" s="1421">
        <f>Elaborazioni!DI30</f>
        <v>2918327.9454719839</v>
      </c>
      <c r="G4" s="1420">
        <f>Elaborazioni!EC30</f>
        <v>1528819.7077670158</v>
      </c>
      <c r="H4" s="1420">
        <f>Elaborazioni!EL30</f>
        <v>1231353.1758619999</v>
      </c>
      <c r="I4" s="1421">
        <f>Elaborazioni!FF30</f>
        <v>183781.96333401653</v>
      </c>
      <c r="J4" s="1420">
        <f>Elaborazioni!FH30</f>
        <v>113684.56857100001</v>
      </c>
      <c r="K4" s="1422">
        <f>VLOOKUP(A4,Elaborazioni!A:GF,32,FALSE)</f>
        <v>-3.0547444386269513E-2</v>
      </c>
      <c r="L4" s="1423">
        <f>Elaborazioni!DM30</f>
        <v>0.65622465747150815</v>
      </c>
      <c r="M4" s="1417">
        <v>2022</v>
      </c>
      <c r="N4" s="1424">
        <f t="shared" ref="N4" si="16">+E4/365</f>
        <v>12183.966173257533</v>
      </c>
      <c r="O4" s="1425">
        <f t="shared" ref="O4" si="17">+N4/B4*1000</f>
        <v>1.2244281503945971</v>
      </c>
      <c r="P4" s="1426">
        <f t="shared" ref="P4" si="18">+E4/B4*1000</f>
        <v>446.91627489402799</v>
      </c>
      <c r="Q4" s="1426">
        <f t="shared" ref="Q4" si="19">+F4/B4*1000</f>
        <v>293.27747941077587</v>
      </c>
      <c r="R4" s="1426">
        <f t="shared" ref="R4" si="20">+G4/B4*1000</f>
        <v>153.63879548325207</v>
      </c>
      <c r="S4" s="1427">
        <f t="shared" ref="S4" si="21">+E4-E5</f>
        <v>-187504.02137400024</v>
      </c>
      <c r="T4" s="1428">
        <f t="shared" ref="T4" si="22">+(E4-E5)/E5</f>
        <v>-4.0456982431081423E-2</v>
      </c>
      <c r="U4" s="1429">
        <f t="shared" ref="U4" si="23">+P4/P5-1</f>
        <v>-3.9077464685733587E-2</v>
      </c>
      <c r="V4" s="1430">
        <f t="shared" ref="V4" si="24">+F4-F5</f>
        <v>-113285.74651005818</v>
      </c>
      <c r="W4" s="1431">
        <f t="shared" ref="W4" si="25">F4/F5-1</f>
        <v>-3.7368133944530646E-2</v>
      </c>
      <c r="X4" s="1432">
        <f t="shared" ref="X4" si="26">+Q4/Q5-1</f>
        <v>-3.5984175417246411E-2</v>
      </c>
      <c r="Y4" s="1430">
        <f t="shared" ref="Y4" si="27">+H4-H5</f>
        <v>-38603.626600000076</v>
      </c>
      <c r="Z4" s="1431">
        <f t="shared" ref="Z4" si="28">H4/H5-1</f>
        <v>-3.0397590315797474E-2</v>
      </c>
      <c r="AA4" s="1432">
        <f t="shared" ref="AA4" si="29">+(R4-R5)/R5</f>
        <v>-4.4927393509139928E-2</v>
      </c>
    </row>
    <row r="5" spans="1:27" s="1433" customFormat="1" x14ac:dyDescent="0.2">
      <c r="A5" s="1417">
        <v>2021</v>
      </c>
      <c r="B5" s="1418">
        <f>Elaborazioni!$D$43</f>
        <v>9965046</v>
      </c>
      <c r="C5" s="1419">
        <f t="shared" ref="C5" si="30">+(B5-B6)/B6</f>
        <v>-1.9524446292321695E-4</v>
      </c>
      <c r="D5" s="1420">
        <f>Elaborazioni!G43</f>
        <v>4769367.7378369998</v>
      </c>
      <c r="E5" s="1420">
        <f>Elaborazioni!CZ43</f>
        <v>4634651.6746129999</v>
      </c>
      <c r="F5" s="1421">
        <f>Elaborazioni!DI43</f>
        <v>3031613.691982042</v>
      </c>
      <c r="G5" s="1420">
        <f>Elaborazioni!EC43</f>
        <v>1603037.9826309578</v>
      </c>
      <c r="H5" s="1420">
        <f>Elaborazioni!EL43</f>
        <v>1269956.8024619999</v>
      </c>
      <c r="I5" s="1421">
        <f>Elaborazioni!FF43</f>
        <v>208078.26514695823</v>
      </c>
      <c r="J5" s="1420">
        <f>Elaborazioni!FH43</f>
        <v>125002.91502200003</v>
      </c>
      <c r="K5" s="1422">
        <f>VLOOKUP(A5,Elaborazioni!A:GF,32,FALSE)</f>
        <v>1.8479107365932279E-2</v>
      </c>
      <c r="L5" s="1423">
        <f>Elaborazioni!DM43</f>
        <v>0.65411899422521025</v>
      </c>
      <c r="M5" s="1417">
        <v>2021</v>
      </c>
      <c r="N5" s="1424">
        <f t="shared" ref="N5" si="31">+E5/365</f>
        <v>12697.675820857534</v>
      </c>
      <c r="O5" s="1425">
        <f t="shared" ref="O5" si="32">+N5/B5*1000</f>
        <v>1.2742214959025311</v>
      </c>
      <c r="P5" s="1426">
        <f t="shared" ref="P5" si="33">+E5/B5*1000</f>
        <v>465.09084600442384</v>
      </c>
      <c r="Q5" s="1426">
        <f t="shared" ref="Q5" si="34">+F5/B5*1000</f>
        <v>304.2247564117659</v>
      </c>
      <c r="R5" s="1426">
        <f t="shared" ref="R5" si="35">+G5/B5*1000</f>
        <v>160.86608959265797</v>
      </c>
      <c r="S5" s="1427">
        <f t="shared" ref="S5" si="36">+E5-E6</f>
        <v>87836.107889000326</v>
      </c>
      <c r="T5" s="1428">
        <f t="shared" ref="T5" si="37">+(E5-E6)/E6</f>
        <v>1.9318159401896882E-2</v>
      </c>
      <c r="U5" s="1429">
        <f t="shared" ref="U5" si="38">+P5/P6-1</f>
        <v>1.9517214492881463E-2</v>
      </c>
      <c r="V5" s="1430">
        <f t="shared" ref="V5" si="39">+F5-F6</f>
        <v>49750.859684447758</v>
      </c>
      <c r="W5" s="1431">
        <f t="shared" ref="W5" si="40">F5/F6-1</f>
        <v>1.6684489690665494E-2</v>
      </c>
      <c r="X5" s="1432">
        <f t="shared" ref="X5" si="41">+Q5/Q6-1</f>
        <v>1.6883030471805505E-2</v>
      </c>
      <c r="Y5" s="1430">
        <f t="shared" ref="Y5" si="42">+H5-H6</f>
        <v>27292.159201999661</v>
      </c>
      <c r="Z5" s="1431">
        <f t="shared" ref="Z5" si="43">H5/H6-1</f>
        <v>2.1962610226361257E-2</v>
      </c>
      <c r="AA5" s="1432">
        <f t="shared" ref="AA5" si="44">+(R5-R6)/R6</f>
        <v>2.4536391911525606E-2</v>
      </c>
    </row>
    <row r="6" spans="1:27" s="1433" customFormat="1" x14ac:dyDescent="0.2">
      <c r="A6" s="1417">
        <v>2020</v>
      </c>
      <c r="B6" s="1418">
        <f>Elaborazioni!$D$56</f>
        <v>9966992</v>
      </c>
      <c r="C6" s="1419">
        <f t="shared" ref="C6:C11" si="45">+(B6-B7)/B7</f>
        <v>-1.3556751807136384E-2</v>
      </c>
      <c r="D6" s="1420">
        <f>Elaborazioni!G56</f>
        <v>4677222.786084001</v>
      </c>
      <c r="E6" s="1420">
        <f>Elaborazioni!CZ56</f>
        <v>4546815.5667239996</v>
      </c>
      <c r="F6" s="1421">
        <f>Elaborazioni!DI56</f>
        <v>2981862.8322975943</v>
      </c>
      <c r="G6" s="1420">
        <f>Elaborazioni!EC56</f>
        <v>1564952.7344264053</v>
      </c>
      <c r="H6" s="1420">
        <f>Elaborazioni!EL56</f>
        <v>1242664.6432600003</v>
      </c>
      <c r="I6" s="1421">
        <f>Elaborazioni!FF56</f>
        <v>204171.08716640528</v>
      </c>
      <c r="J6" s="1420">
        <f>Elaborazioni!FH56</f>
        <v>118117.004</v>
      </c>
      <c r="K6" s="1422">
        <f>VLOOKUP(A6,Elaborazioni!A:GF,32,FALSE)</f>
        <v>-3.3666316960392212E-3</v>
      </c>
      <c r="L6" s="1423">
        <f>Elaborazioni!DM56</f>
        <v>0.65581345637162924</v>
      </c>
      <c r="M6" s="1417">
        <v>2020</v>
      </c>
      <c r="N6" s="1424">
        <f t="shared" ref="N6:N36" si="46">+E6/365</f>
        <v>12457.028949928766</v>
      </c>
      <c r="O6" s="1425">
        <f t="shared" ref="O6:O36" si="47">+N6/B6*1000</f>
        <v>1.2498283283390581</v>
      </c>
      <c r="P6" s="1426">
        <f t="shared" ref="P6:P36" si="48">+E6/B6*1000</f>
        <v>456.18733984375621</v>
      </c>
      <c r="Q6" s="1426">
        <f t="shared" ref="Q6:Q36" si="49">+F6/B6*1000</f>
        <v>299.17379609591285</v>
      </c>
      <c r="R6" s="1426">
        <f t="shared" ref="R6:R36" si="50">+G6/B6*1000</f>
        <v>157.01354374784341</v>
      </c>
      <c r="S6" s="1427">
        <f t="shared" ref="S6" si="51">+E6-E7</f>
        <v>-163037.97352600098</v>
      </c>
      <c r="T6" s="1428">
        <f t="shared" ref="T6" si="52">+(E6-E7)/E7</f>
        <v>-3.461635741593503E-2</v>
      </c>
      <c r="U6" s="1429">
        <f t="shared" ref="U6" si="53">+P6/P7-1</f>
        <v>-2.134902909759806E-2</v>
      </c>
      <c r="V6" s="1430">
        <f t="shared" ref="V6" si="54">+F6-F7</f>
        <v>-45620.885490494315</v>
      </c>
      <c r="W6" s="1431">
        <f t="shared" ref="W6" si="55">F6/F7-1</f>
        <v>-1.5068911922613171E-2</v>
      </c>
      <c r="X6" s="1432">
        <f t="shared" ref="X6" si="56">+Q6/Q7-1</f>
        <v>-1.5329418273650752E-3</v>
      </c>
      <c r="Y6" s="1430">
        <f t="shared" ref="Y6" si="57">+H6-H7</f>
        <v>-99798.61827599979</v>
      </c>
      <c r="Z6" s="1431">
        <f t="shared" ref="Z6" si="58">H6/H7-1</f>
        <v>-7.433992507311793E-2</v>
      </c>
      <c r="AA6" s="1432">
        <f t="shared" ref="AA6" si="59">+(R6-R7)/R7</f>
        <v>-5.7008775700224883E-2</v>
      </c>
    </row>
    <row r="7" spans="1:27" s="1433" customFormat="1" x14ac:dyDescent="0.2">
      <c r="A7" s="1417">
        <v>2019</v>
      </c>
      <c r="B7" s="1418">
        <f>Elaborazioni!$D$69</f>
        <v>10103969</v>
      </c>
      <c r="C7" s="1419">
        <f t="shared" si="45"/>
        <v>4.31337217936074E-3</v>
      </c>
      <c r="D7" s="1420">
        <f>Elaborazioni!G69</f>
        <v>4840739.9059990002</v>
      </c>
      <c r="E7" s="1420">
        <f>Elaborazioni!CZ69</f>
        <v>4709853.5402500005</v>
      </c>
      <c r="F7" s="1421">
        <f>Elaborazioni!DI69</f>
        <v>3027483.7177880886</v>
      </c>
      <c r="G7" s="1420">
        <f>Elaborazioni!EC69</f>
        <v>1682369.8224619119</v>
      </c>
      <c r="H7" s="1420">
        <f>Elaborazioni!EL69</f>
        <v>1342463.2615360001</v>
      </c>
      <c r="I7" s="1421">
        <f>Elaborazioni!FF69</f>
        <v>206011.26092491069</v>
      </c>
      <c r="J7" s="1420">
        <f>Elaborazioni!FH69</f>
        <v>133895.300001</v>
      </c>
      <c r="K7" s="1422">
        <f>Elaborazioni!AG69</f>
        <v>0.72035068163270177</v>
      </c>
      <c r="L7" s="1423">
        <f>Elaborazioni!DM69</f>
        <v>0.64279784751595248</v>
      </c>
      <c r="M7" s="1417">
        <v>2019</v>
      </c>
      <c r="N7" s="1424">
        <f t="shared" si="46"/>
        <v>12903.708329452056</v>
      </c>
      <c r="O7" s="1425">
        <f t="shared" si="47"/>
        <v>1.277093024479</v>
      </c>
      <c r="P7" s="1426">
        <f t="shared" si="48"/>
        <v>466.13895393483494</v>
      </c>
      <c r="Q7" s="1426">
        <f t="shared" si="49"/>
        <v>299.63311623264963</v>
      </c>
      <c r="R7" s="1426">
        <f t="shared" si="50"/>
        <v>166.50583770218535</v>
      </c>
      <c r="S7" s="1427">
        <f t="shared" ref="S7:S35" si="60">+E7-E8</f>
        <v>18195.404138000682</v>
      </c>
      <c r="T7" s="1428">
        <f t="shared" ref="T7:T35" si="61">+(E7-E8)/E8</f>
        <v>3.8782459442109527E-3</v>
      </c>
      <c r="U7" s="1429">
        <f t="shared" ref="U7:U35" si="62">+P7/P8-1</f>
        <v>-4.3325743458511035E-4</v>
      </c>
      <c r="V7" s="1430">
        <f t="shared" ref="V7:V35" si="63">+F7-F8</f>
        <v>52625.255622336175</v>
      </c>
      <c r="W7" s="1431">
        <f t="shared" ref="W7:W35" si="64">F7/F8-1</f>
        <v>1.7690003168763901E-2</v>
      </c>
      <c r="X7" s="1432">
        <f t="shared" ref="X7:X35" si="65">+Q7/Q8-1</f>
        <v>1.3319180407183051E-2</v>
      </c>
      <c r="Y7" s="1430">
        <f t="shared" ref="Y7:Y35" si="66">+H7-H8</f>
        <v>-51278.295986999758</v>
      </c>
      <c r="Z7" s="1431">
        <f t="shared" ref="Z7:Z35" si="67">H7/H8-1</f>
        <v>-3.6791825364046016E-2</v>
      </c>
      <c r="AA7" s="1432">
        <f t="shared" ref="AA7:AA35" si="68">+(R7-R8)/R8</f>
        <v>-2.4263385497780537E-2</v>
      </c>
    </row>
    <row r="8" spans="1:27" s="1433" customFormat="1" x14ac:dyDescent="0.2">
      <c r="A8" s="1417">
        <v>2018</v>
      </c>
      <c r="B8" s="1418">
        <f>Elaborazioni!$D$82</f>
        <v>10060574</v>
      </c>
      <c r="C8" s="1419">
        <f t="shared" si="45"/>
        <v>2.4228153560819183E-3</v>
      </c>
      <c r="D8" s="1420">
        <f>Elaborazioni!G82</f>
        <v>4816331.9076429997</v>
      </c>
      <c r="E8" s="1420">
        <f>Elaborazioni!CZ82</f>
        <v>4691658.1361119999</v>
      </c>
      <c r="F8" s="1421">
        <f>Elaborazioni!DI82</f>
        <v>2974858.4621657524</v>
      </c>
      <c r="G8" s="1420">
        <f>Elaborazioni!EC82</f>
        <v>1716799.6739462474</v>
      </c>
      <c r="H8" s="1420">
        <f>Elaborazioni!EL82</f>
        <v>1393741.5575229998</v>
      </c>
      <c r="I8" s="1421">
        <f>Elaborazioni!FF82</f>
        <v>189906.85042124722</v>
      </c>
      <c r="J8" s="1420">
        <f>Elaborazioni!FH82</f>
        <v>133151.26600199999</v>
      </c>
      <c r="K8" s="1422">
        <f>Elaborazioni!AG82</f>
        <v>0.70787402114204778</v>
      </c>
      <c r="L8" s="1434">
        <f>Elaborazioni!DM82</f>
        <v>0.63407400451198093</v>
      </c>
      <c r="M8" s="1417">
        <v>2018</v>
      </c>
      <c r="N8" s="1424">
        <f t="shared" si="46"/>
        <v>12853.857907156163</v>
      </c>
      <c r="O8" s="1425">
        <f t="shared" si="47"/>
        <v>1.2776465743561116</v>
      </c>
      <c r="P8" s="1426">
        <f t="shared" si="48"/>
        <v>466.34099963998079</v>
      </c>
      <c r="Q8" s="1426">
        <f t="shared" si="49"/>
        <v>295.69470510984286</v>
      </c>
      <c r="R8" s="1426">
        <f t="shared" si="50"/>
        <v>170.64629453013788</v>
      </c>
      <c r="S8" s="1427">
        <f t="shared" si="60"/>
        <v>140286.48483700026</v>
      </c>
      <c r="T8" s="1428">
        <f t="shared" si="61"/>
        <v>3.0822902541413219E-2</v>
      </c>
      <c r="U8" s="1429">
        <f t="shared" si="62"/>
        <v>2.8331445324539128E-2</v>
      </c>
      <c r="V8" s="1430">
        <f t="shared" si="63"/>
        <v>133827.48562083207</v>
      </c>
      <c r="W8" s="1431">
        <f t="shared" si="64"/>
        <v>4.710525394678533E-2</v>
      </c>
      <c r="X8" s="1432">
        <f t="shared" si="65"/>
        <v>4.4574442945845449E-2</v>
      </c>
      <c r="Y8" s="1430">
        <f t="shared" si="66"/>
        <v>-14562.08255700022</v>
      </c>
      <c r="Z8" s="1431">
        <f t="shared" si="67"/>
        <v>-1.0340158288714596E-2</v>
      </c>
      <c r="AA8" s="1432">
        <f t="shared" si="68"/>
        <v>1.3503531503965343E-3</v>
      </c>
    </row>
    <row r="9" spans="1:27" s="1433" customFormat="1" x14ac:dyDescent="0.2">
      <c r="A9" s="1417">
        <v>2017</v>
      </c>
      <c r="B9" s="1418">
        <f>Elaborazioni!$D$95</f>
        <v>10036258</v>
      </c>
      <c r="C9" s="1419">
        <f t="shared" si="45"/>
        <v>1.7059304137689703E-3</v>
      </c>
      <c r="D9" s="1420">
        <f>Elaborazioni!G95</f>
        <v>4684043.3541900003</v>
      </c>
      <c r="E9" s="1420">
        <f>Elaborazioni!CZ95</f>
        <v>4551371.6512749996</v>
      </c>
      <c r="F9" s="1421">
        <f>Elaborazioni!DI95</f>
        <v>2841030.9765449204</v>
      </c>
      <c r="G9" s="1420">
        <f>Elaborazioni!EC95</f>
        <v>1710340.6747300792</v>
      </c>
      <c r="H9" s="1420">
        <f>Elaborazioni!EL95</f>
        <v>1408303.64008</v>
      </c>
      <c r="I9" s="1421">
        <f>Elaborazioni!FF95</f>
        <v>178059.71055007918</v>
      </c>
      <c r="J9" s="1420">
        <f>Elaborazioni!FH95</f>
        <v>123977.3241</v>
      </c>
      <c r="K9" s="1422">
        <f>Elaborazioni!AG95</f>
        <v>0.6966188522465675</v>
      </c>
      <c r="L9" s="1434">
        <f>Elaborazioni!DM95</f>
        <v>0.62421423566872358</v>
      </c>
      <c r="M9" s="1417">
        <v>2017</v>
      </c>
      <c r="N9" s="1424">
        <f t="shared" si="46"/>
        <v>12469.511373356163</v>
      </c>
      <c r="O9" s="1425">
        <f t="shared" si="47"/>
        <v>1.2424462756294392</v>
      </c>
      <c r="P9" s="1426">
        <f t="shared" si="48"/>
        <v>453.4928906047453</v>
      </c>
      <c r="Q9" s="1426">
        <f t="shared" si="49"/>
        <v>283.07671809004114</v>
      </c>
      <c r="R9" s="1426">
        <f t="shared" si="50"/>
        <v>170.41617251470413</v>
      </c>
      <c r="S9" s="1427">
        <f t="shared" si="60"/>
        <v>-77397.154782000929</v>
      </c>
      <c r="T9" s="1428">
        <f t="shared" si="61"/>
        <v>-1.6720894480779094E-2</v>
      </c>
      <c r="U9" s="1429">
        <f t="shared" si="62"/>
        <v>-1.8395443547924772E-2</v>
      </c>
      <c r="V9" s="1430">
        <f t="shared" si="63"/>
        <v>26057.123918549158</v>
      </c>
      <c r="W9" s="1431">
        <f t="shared" si="64"/>
        <v>9.2566131277695973E-3</v>
      </c>
      <c r="X9" s="1432">
        <f t="shared" si="65"/>
        <v>7.537823711277758E-3</v>
      </c>
      <c r="Y9" s="1430">
        <f t="shared" si="66"/>
        <v>-99797.436313999817</v>
      </c>
      <c r="Z9" s="1431">
        <f t="shared" si="67"/>
        <v>-6.6174235849379648E-2</v>
      </c>
      <c r="AA9" s="1432">
        <f t="shared" si="68"/>
        <v>-5.8643360827522056E-2</v>
      </c>
    </row>
    <row r="10" spans="1:27" s="1433" customFormat="1" x14ac:dyDescent="0.2">
      <c r="A10" s="1417">
        <v>2016</v>
      </c>
      <c r="B10" s="1418">
        <f>Elaborazioni!$D$108</f>
        <v>10019166</v>
      </c>
      <c r="C10" s="1419">
        <f t="shared" si="45"/>
        <v>1.0807976420486535E-3</v>
      </c>
      <c r="D10" s="1420">
        <f>Elaborazioni!G108</f>
        <v>4760500.937371999</v>
      </c>
      <c r="E10" s="1420">
        <f>Elaborazioni!CZ108</f>
        <v>4628768.8060570005</v>
      </c>
      <c r="F10" s="1421">
        <f>Elaborazioni!DI108</f>
        <v>2814973.8526263712</v>
      </c>
      <c r="G10" s="1420">
        <f>Elaborazioni!EC108</f>
        <v>1813794.9534306293</v>
      </c>
      <c r="H10" s="1420">
        <f>Elaborazioni!EL108</f>
        <v>1508101.0763939999</v>
      </c>
      <c r="I10" s="1421">
        <f>Elaborazioni!FF108</f>
        <v>181120.90653362888</v>
      </c>
      <c r="J10" s="1420">
        <f>Elaborazioni!FH108</f>
        <v>124572.97050300002</v>
      </c>
      <c r="K10" s="1422">
        <f>Elaborazioni!AG108</f>
        <v>0.68262096998387067</v>
      </c>
      <c r="L10" s="1434">
        <f>Elaborazioni!DM108</f>
        <v>0.608147429818232</v>
      </c>
      <c r="M10" s="1417">
        <v>2016</v>
      </c>
      <c r="N10" s="1424">
        <f t="shared" si="46"/>
        <v>12681.558372758906</v>
      </c>
      <c r="O10" s="1425">
        <f t="shared" si="47"/>
        <v>1.2657299392742773</v>
      </c>
      <c r="P10" s="1426">
        <f t="shared" si="48"/>
        <v>461.99142783511127</v>
      </c>
      <c r="Q10" s="1426">
        <f t="shared" si="49"/>
        <v>280.95889943597814</v>
      </c>
      <c r="R10" s="1426">
        <f t="shared" si="50"/>
        <v>181.03252839913313</v>
      </c>
      <c r="S10" s="1427">
        <f t="shared" si="60"/>
        <v>57334.479787001386</v>
      </c>
      <c r="T10" s="1428">
        <f t="shared" si="61"/>
        <v>1.2541901664763211E-2</v>
      </c>
      <c r="U10" s="1429">
        <f t="shared" si="62"/>
        <v>1.1448730262042961E-2</v>
      </c>
      <c r="V10" s="1430">
        <f t="shared" si="63"/>
        <v>119731.08201493463</v>
      </c>
      <c r="W10" s="1431">
        <f t="shared" si="64"/>
        <v>4.4423115913885924E-2</v>
      </c>
      <c r="X10" s="1432">
        <f t="shared" si="65"/>
        <v>4.3295524570969635E-2</v>
      </c>
      <c r="Y10" s="1430">
        <f t="shared" si="66"/>
        <v>-56970.33420599997</v>
      </c>
      <c r="Z10" s="1431">
        <f t="shared" si="67"/>
        <v>-3.6401108486263434E-2</v>
      </c>
      <c r="AA10" s="1432">
        <f t="shared" si="68"/>
        <v>-3.4300778560447991E-2</v>
      </c>
    </row>
    <row r="11" spans="1:27" s="1433" customFormat="1" x14ac:dyDescent="0.2">
      <c r="A11" s="1417">
        <v>2015</v>
      </c>
      <c r="B11" s="1418">
        <f>Elaborazioni!$D$121</f>
        <v>10008349</v>
      </c>
      <c r="C11" s="1419">
        <f t="shared" si="45"/>
        <v>5.732500951001313E-4</v>
      </c>
      <c r="D11" s="1420"/>
      <c r="E11" s="1420">
        <f>Elaborazioni!CZ121</f>
        <v>4571434.3262699991</v>
      </c>
      <c r="F11" s="1421">
        <f>Elaborazioni!DI121</f>
        <v>2695242.7706114366</v>
      </c>
      <c r="G11" s="1420">
        <f>Elaborazioni!EC121</f>
        <v>1876191.5556585626</v>
      </c>
      <c r="H11" s="1420">
        <f>Elaborazioni!EL121</f>
        <v>1565071.4105999998</v>
      </c>
      <c r="I11" s="1421">
        <f>Elaborazioni!FF121</f>
        <v>179290.6930585634</v>
      </c>
      <c r="J11" s="1420">
        <f>Elaborazioni!FH121</f>
        <v>131828.15299999999</v>
      </c>
      <c r="K11" s="1435"/>
      <c r="L11" s="1423">
        <f>Elaborazioni!DM121</f>
        <v>0.58958361386120661</v>
      </c>
      <c r="M11" s="1417">
        <v>2015</v>
      </c>
      <c r="N11" s="1424">
        <f t="shared" si="46"/>
        <v>12524.477606219176</v>
      </c>
      <c r="O11" s="1425">
        <f t="shared" si="47"/>
        <v>1.2514029642870343</v>
      </c>
      <c r="P11" s="1426">
        <f t="shared" si="48"/>
        <v>456.7620819647675</v>
      </c>
      <c r="Q11" s="1426">
        <f t="shared" si="49"/>
        <v>269.29943895955631</v>
      </c>
      <c r="R11" s="1426">
        <f t="shared" si="50"/>
        <v>187.46264300521119</v>
      </c>
      <c r="S11" s="1427">
        <f t="shared" si="60"/>
        <v>-77140.083280000836</v>
      </c>
      <c r="T11" s="1428">
        <f t="shared" si="61"/>
        <v>-1.6594352694779879E-2</v>
      </c>
      <c r="U11" s="1429">
        <f t="shared" si="62"/>
        <v>-1.7157767098259336E-2</v>
      </c>
      <c r="V11" s="1430">
        <f t="shared" si="63"/>
        <v>46721.504293125588</v>
      </c>
      <c r="W11" s="1431">
        <f t="shared" si="64"/>
        <v>1.7640600016050723E-2</v>
      </c>
      <c r="X11" s="1432">
        <f t="shared" si="65"/>
        <v>1.7057571666370785E-2</v>
      </c>
      <c r="Y11" s="1430">
        <f t="shared" si="66"/>
        <v>-102954.09249000018</v>
      </c>
      <c r="Z11" s="1431">
        <f t="shared" si="67"/>
        <v>-6.1722133324268014E-2</v>
      </c>
      <c r="AA11" s="1432">
        <f t="shared" si="68"/>
        <v>-6.2466589345843961E-2</v>
      </c>
    </row>
    <row r="12" spans="1:27" s="1433" customFormat="1" x14ac:dyDescent="0.2">
      <c r="A12" s="1417">
        <v>2014</v>
      </c>
      <c r="B12" s="1418">
        <f>Elaborazioni!$D$134</f>
        <v>10002615</v>
      </c>
      <c r="C12" s="1419">
        <f t="shared" ref="C12:C35" si="69">+(B12-B13)/B13</f>
        <v>2.9295935978483562E-3</v>
      </c>
      <c r="D12" s="1420"/>
      <c r="E12" s="1420">
        <f>Elaborazioni!CZ134</f>
        <v>4648574.40955</v>
      </c>
      <c r="F12" s="1421">
        <f>Elaborazioni!DI134</f>
        <v>2648521.266318311</v>
      </c>
      <c r="G12" s="1420">
        <f>Elaborazioni!EC134</f>
        <v>2000053.143231689</v>
      </c>
      <c r="H12" s="1420">
        <f>Elaborazioni!EL134</f>
        <v>1668025.50309</v>
      </c>
      <c r="I12" s="1421">
        <f>Elaborazioni!FF134</f>
        <v>191020.68614168913</v>
      </c>
      <c r="J12" s="1420">
        <f>Elaborazioni!FH134</f>
        <v>141006.003</v>
      </c>
      <c r="K12" s="1435"/>
      <c r="L12" s="1423">
        <f>Elaborazioni!DM134</f>
        <v>0.56974913876331779</v>
      </c>
      <c r="M12" s="1417">
        <v>2014</v>
      </c>
      <c r="N12" s="1424">
        <f t="shared" si="46"/>
        <v>12735.820300136986</v>
      </c>
      <c r="O12" s="1425">
        <f t="shared" si="47"/>
        <v>1.2732490753804866</v>
      </c>
      <c r="P12" s="1426">
        <f t="shared" si="48"/>
        <v>464.73591251387762</v>
      </c>
      <c r="Q12" s="1426">
        <f t="shared" si="49"/>
        <v>264.78288590716636</v>
      </c>
      <c r="R12" s="1426">
        <f t="shared" si="50"/>
        <v>199.95302660671123</v>
      </c>
      <c r="S12" s="1427">
        <f t="shared" si="60"/>
        <v>49324.520550000481</v>
      </c>
      <c r="T12" s="1428">
        <f t="shared" si="61"/>
        <v>1.0724470672482847E-2</v>
      </c>
      <c r="U12" s="1429">
        <f t="shared" si="62"/>
        <v>7.7721079569221807E-3</v>
      </c>
      <c r="V12" s="1430">
        <f t="shared" si="63"/>
        <v>145912.62835760973</v>
      </c>
      <c r="W12" s="1431">
        <f t="shared" si="64"/>
        <v>5.8304213509192238E-2</v>
      </c>
      <c r="X12" s="1432">
        <f t="shared" si="65"/>
        <v>5.5212868644843205E-2</v>
      </c>
      <c r="Y12" s="1430">
        <f t="shared" si="66"/>
        <v>-89344.839909999864</v>
      </c>
      <c r="Z12" s="1431">
        <f t="shared" si="67"/>
        <v>-5.0840074925516121E-2</v>
      </c>
      <c r="AA12" s="1432">
        <f t="shared" si="68"/>
        <v>-4.8854488238381205E-2</v>
      </c>
    </row>
    <row r="13" spans="1:27" s="1433" customFormat="1" x14ac:dyDescent="0.2">
      <c r="A13" s="1417">
        <v>2013</v>
      </c>
      <c r="B13" s="1418">
        <f>Elaborazioni!$D$147</f>
        <v>9973397</v>
      </c>
      <c r="C13" s="1419">
        <f t="shared" si="69"/>
        <v>1.826244764294338E-2</v>
      </c>
      <c r="D13" s="1420"/>
      <c r="E13" s="1420">
        <f>Elaborazioni!CZ147</f>
        <v>4599249.8889999995</v>
      </c>
      <c r="F13" s="1421">
        <f>Elaborazioni!DI147</f>
        <v>2502608.6379607012</v>
      </c>
      <c r="G13" s="1420">
        <f>Elaborazioni!EC147</f>
        <v>2096641.2510392983</v>
      </c>
      <c r="H13" s="1420">
        <f>Elaborazioni!EL147</f>
        <v>1757370.3429999999</v>
      </c>
      <c r="I13" s="1421">
        <f>Elaborazioni!FF147</f>
        <v>188032.87003929878</v>
      </c>
      <c r="J13" s="1420">
        <f>Elaborazioni!FH147</f>
        <v>151238.038</v>
      </c>
      <c r="K13" s="1435"/>
      <c r="L13" s="1423">
        <f>Elaborazioni!DM147</f>
        <v>0.54413408672274499</v>
      </c>
      <c r="M13" s="1417">
        <v>2013</v>
      </c>
      <c r="N13" s="1424">
        <f t="shared" si="46"/>
        <v>12600.684627397259</v>
      </c>
      <c r="O13" s="1425">
        <f t="shared" si="47"/>
        <v>1.2634295644099256</v>
      </c>
      <c r="P13" s="1426">
        <f t="shared" si="48"/>
        <v>461.15179100962285</v>
      </c>
      <c r="Q13" s="1426">
        <f t="shared" si="49"/>
        <v>250.92840864157932</v>
      </c>
      <c r="R13" s="1426">
        <f t="shared" si="50"/>
        <v>210.22338236804353</v>
      </c>
      <c r="S13" s="1427">
        <f t="shared" si="60"/>
        <v>-28903.735000000335</v>
      </c>
      <c r="T13" s="1428">
        <f t="shared" si="61"/>
        <v>-6.2451978365877028E-3</v>
      </c>
      <c r="U13" s="1429">
        <f t="shared" si="62"/>
        <v>-2.406810300847384E-2</v>
      </c>
      <c r="V13" s="1430">
        <f t="shared" si="63"/>
        <v>75440.032663640566</v>
      </c>
      <c r="W13" s="1431">
        <f t="shared" si="64"/>
        <v>3.1081496563114763E-2</v>
      </c>
      <c r="X13" s="1432">
        <f t="shared" si="65"/>
        <v>1.258914040269743E-2</v>
      </c>
      <c r="Y13" s="1430">
        <f t="shared" si="66"/>
        <v>-121394.03100000042</v>
      </c>
      <c r="Z13" s="1431">
        <f t="shared" si="67"/>
        <v>-6.4613760341615034E-2</v>
      </c>
      <c r="AA13" s="1432">
        <f t="shared" si="68"/>
        <v>-6.4492417398746421E-2</v>
      </c>
    </row>
    <row r="14" spans="1:27" s="1433" customFormat="1" x14ac:dyDescent="0.2">
      <c r="A14" s="1417">
        <v>2012</v>
      </c>
      <c r="B14" s="1418">
        <f>Elaborazioni!$D$160</f>
        <v>9794525</v>
      </c>
      <c r="C14" s="1419">
        <f t="shared" si="69"/>
        <v>9.6531438742522464E-3</v>
      </c>
      <c r="D14" s="1420"/>
      <c r="E14" s="1420">
        <f>Elaborazioni!CZ160</f>
        <v>4628153.6239999998</v>
      </c>
      <c r="F14" s="1421">
        <f>Elaborazioni!DI160</f>
        <v>2427168.6052970607</v>
      </c>
      <c r="G14" s="1420">
        <f>Elaborazioni!EC160</f>
        <v>2200985.0187029392</v>
      </c>
      <c r="H14" s="1420">
        <f>Elaborazioni!EL160</f>
        <v>1878764.3740000003</v>
      </c>
      <c r="I14" s="1421">
        <f>Elaborazioni!FF160</f>
        <v>187406.99170293953</v>
      </c>
      <c r="J14" s="1420">
        <f>Elaborazioni!FH160</f>
        <v>134813.65299999999</v>
      </c>
      <c r="K14" s="1435"/>
      <c r="L14" s="1423">
        <f>Elaborazioni!DM160</f>
        <v>0.52443561784781856</v>
      </c>
      <c r="M14" s="1417">
        <v>2012</v>
      </c>
      <c r="N14" s="1424">
        <f t="shared" si="46"/>
        <v>12679.872942465752</v>
      </c>
      <c r="O14" s="1425">
        <f t="shared" si="47"/>
        <v>1.2945878378446891</v>
      </c>
      <c r="P14" s="1426">
        <f t="shared" si="48"/>
        <v>472.5245608133115</v>
      </c>
      <c r="Q14" s="1426">
        <f t="shared" si="49"/>
        <v>247.80870999839817</v>
      </c>
      <c r="R14" s="1426">
        <f t="shared" si="50"/>
        <v>224.71585081491335</v>
      </c>
      <c r="S14" s="1427">
        <f t="shared" si="60"/>
        <v>-199353.88400000054</v>
      </c>
      <c r="T14" s="1428">
        <f t="shared" si="61"/>
        <v>-4.1295406308459855E-2</v>
      </c>
      <c r="U14" s="1429">
        <f t="shared" si="62"/>
        <v>-5.0461438655271085E-2</v>
      </c>
      <c r="V14" s="1430">
        <f t="shared" si="63"/>
        <v>-13481.599044319708</v>
      </c>
      <c r="W14" s="1431">
        <f t="shared" si="64"/>
        <v>-5.5237735503181895E-3</v>
      </c>
      <c r="X14" s="1432">
        <f t="shared" si="65"/>
        <v>-1.5031813169355757E-2</v>
      </c>
      <c r="Y14" s="1430">
        <f t="shared" si="66"/>
        <v>-138531.20199999982</v>
      </c>
      <c r="Z14" s="1431">
        <f t="shared" si="67"/>
        <v>-6.8671742330733143E-2</v>
      </c>
      <c r="AA14" s="1432">
        <f t="shared" si="68"/>
        <v>-8.6689546028674819E-2</v>
      </c>
    </row>
    <row r="15" spans="1:27" s="1433" customFormat="1" x14ac:dyDescent="0.2">
      <c r="A15" s="1417">
        <v>2011</v>
      </c>
      <c r="B15" s="1418">
        <f>Elaborazioni!$D$173</f>
        <v>9700881</v>
      </c>
      <c r="C15" s="1419">
        <f t="shared" si="69"/>
        <v>3.829624398998662E-3</v>
      </c>
      <c r="D15" s="1420"/>
      <c r="E15" s="1420">
        <f>Elaborazioni!CZ173</f>
        <v>4827507.5080000004</v>
      </c>
      <c r="F15" s="1421">
        <f>Elaborazioni!DI173</f>
        <v>2440650.2043413804</v>
      </c>
      <c r="G15" s="1420">
        <f>Elaborazioni!EC173</f>
        <v>2386857.30365862</v>
      </c>
      <c r="H15" s="1420">
        <f>Elaborazioni!EL173</f>
        <v>2017295.5760000001</v>
      </c>
      <c r="I15" s="1421">
        <f>Elaborazioni!FF173</f>
        <v>214444.30365861973</v>
      </c>
      <c r="J15" s="1420">
        <f>Elaborazioni!FH173</f>
        <v>155117.424</v>
      </c>
      <c r="K15" s="1435"/>
      <c r="L15" s="1423">
        <f>Elaborazioni!DM173</f>
        <v>0.50557149839680382</v>
      </c>
      <c r="M15" s="1417">
        <v>2011</v>
      </c>
      <c r="N15" s="1424">
        <f t="shared" si="46"/>
        <v>13226.047967123288</v>
      </c>
      <c r="O15" s="1425">
        <f t="shared" si="47"/>
        <v>1.3633862704968021</v>
      </c>
      <c r="P15" s="1426">
        <f t="shared" si="48"/>
        <v>497.63598873133282</v>
      </c>
      <c r="Q15" s="1426">
        <f t="shared" si="49"/>
        <v>251.59057247907489</v>
      </c>
      <c r="R15" s="1426">
        <f t="shared" si="50"/>
        <v>246.04541625225792</v>
      </c>
      <c r="S15" s="1427">
        <f t="shared" si="60"/>
        <v>-132863.46399999876</v>
      </c>
      <c r="T15" s="1428">
        <f t="shared" si="61"/>
        <v>-2.6784985387177364E-2</v>
      </c>
      <c r="U15" s="1429">
        <f t="shared" si="62"/>
        <v>-3.0497814611224583E-2</v>
      </c>
      <c r="V15" s="1430">
        <f t="shared" si="63"/>
        <v>6179.8956345161423</v>
      </c>
      <c r="W15" s="1431">
        <f t="shared" si="64"/>
        <v>2.538497024348052E-3</v>
      </c>
      <c r="X15" s="1432">
        <f t="shared" si="65"/>
        <v>-1.286201705218204E-3</v>
      </c>
      <c r="Y15" s="1430">
        <f t="shared" si="66"/>
        <v>-116405.86199999996</v>
      </c>
      <c r="Z15" s="1431">
        <f t="shared" si="67"/>
        <v>-5.4555834254445434E-2</v>
      </c>
      <c r="AA15" s="1432">
        <f t="shared" si="68"/>
        <v>-5.8652050968404111E-2</v>
      </c>
    </row>
    <row r="16" spans="1:27" s="1433" customFormat="1" x14ac:dyDescent="0.2">
      <c r="A16" s="1417">
        <v>2010</v>
      </c>
      <c r="B16" s="1418">
        <f>Elaborazioni!D186</f>
        <v>9663872</v>
      </c>
      <c r="C16" s="1419">
        <f t="shared" si="69"/>
        <v>6.5536216151920786E-3</v>
      </c>
      <c r="D16" s="1420"/>
      <c r="E16" s="1420">
        <f>Elaborazioni!CZ186</f>
        <v>4960370.9719999991</v>
      </c>
      <c r="F16" s="1421">
        <f>Elaborazioni!DI186</f>
        <v>2434470.3087068642</v>
      </c>
      <c r="G16" s="1420">
        <f>Elaborazioni!EC186</f>
        <v>2525900.6632931349</v>
      </c>
      <c r="H16" s="1420">
        <f>Elaborazioni!EL186</f>
        <v>2133701.4380000001</v>
      </c>
      <c r="I16" s="1421">
        <f>Elaborazioni!FF186</f>
        <v>227843.41929313546</v>
      </c>
      <c r="J16" s="1420">
        <f>Elaborazioni!FH186</f>
        <v>164355.80600000001</v>
      </c>
      <c r="K16" s="1435"/>
      <c r="L16" s="1423">
        <f>Elaborazioni!DM186</f>
        <v>0.4907839196803655</v>
      </c>
      <c r="M16" s="1417">
        <v>2010</v>
      </c>
      <c r="N16" s="1424">
        <f t="shared" si="46"/>
        <v>13590.057457534243</v>
      </c>
      <c r="O16" s="1425">
        <f t="shared" si="47"/>
        <v>1.4062745716762644</v>
      </c>
      <c r="P16" s="1426">
        <f t="shared" si="48"/>
        <v>513.29021866183643</v>
      </c>
      <c r="Q16" s="1426">
        <f t="shared" si="49"/>
        <v>251.91458544844804</v>
      </c>
      <c r="R16" s="1426">
        <f t="shared" si="50"/>
        <v>261.37563321338848</v>
      </c>
      <c r="S16" s="1427">
        <f t="shared" si="60"/>
        <v>30485.683999999426</v>
      </c>
      <c r="T16" s="1428">
        <f t="shared" si="61"/>
        <v>6.1838526089452138E-3</v>
      </c>
      <c r="U16" s="1429">
        <f t="shared" si="62"/>
        <v>-3.6736145825344568E-4</v>
      </c>
      <c r="V16" s="1430">
        <f t="shared" si="63"/>
        <v>61157.342789080925</v>
      </c>
      <c r="W16" s="1431">
        <f t="shared" si="64"/>
        <v>2.5768764451775894E-2</v>
      </c>
      <c r="X16" s="1432">
        <f t="shared" si="65"/>
        <v>1.9090033977275489E-2</v>
      </c>
      <c r="Y16" s="1430">
        <f t="shared" si="66"/>
        <v>-33200.358000000007</v>
      </c>
      <c r="Z16" s="1431">
        <f t="shared" si="67"/>
        <v>-1.532157943718826E-2</v>
      </c>
      <c r="AA16" s="1432">
        <f t="shared" si="68"/>
        <v>-1.8430018427221976E-2</v>
      </c>
    </row>
    <row r="17" spans="1:27" s="1433" customFormat="1" x14ac:dyDescent="0.2">
      <c r="A17" s="1417">
        <v>2009</v>
      </c>
      <c r="B17" s="1418">
        <f>Elaborazioni!D199</f>
        <v>9600951</v>
      </c>
      <c r="C17" s="1419">
        <f t="shared" si="69"/>
        <v>5.8075441712678675E-3</v>
      </c>
      <c r="D17" s="1420"/>
      <c r="E17" s="1420">
        <f>Elaborazioni!CZ199</f>
        <v>4929885.2879999997</v>
      </c>
      <c r="F17" s="1421">
        <f>Elaborazioni!DI199</f>
        <v>2373312.9659177833</v>
      </c>
      <c r="G17" s="1420">
        <f>Elaborazioni!EC199</f>
        <v>2556572.3220822164</v>
      </c>
      <c r="H17" s="1420">
        <f>Elaborazioni!EL199</f>
        <v>2166901.7960000001</v>
      </c>
      <c r="I17" s="1421">
        <f>Elaborazioni!FF199</f>
        <v>233851.47908221674</v>
      </c>
      <c r="J17" s="1420">
        <f>Elaborazioni!FH199</f>
        <v>155818.51699999999</v>
      </c>
      <c r="K17" s="1435"/>
      <c r="L17" s="1423">
        <f>Elaborazioni!DM199</f>
        <v>0.48141342592590231</v>
      </c>
      <c r="M17" s="1417">
        <v>2009</v>
      </c>
      <c r="N17" s="1424">
        <f t="shared" si="46"/>
        <v>13506.535035616438</v>
      </c>
      <c r="O17" s="1425">
        <f t="shared" si="47"/>
        <v>1.4067913726063634</v>
      </c>
      <c r="P17" s="1426">
        <f t="shared" si="48"/>
        <v>513.4788510013226</v>
      </c>
      <c r="Q17" s="1426">
        <f t="shared" si="49"/>
        <v>247.19561280104267</v>
      </c>
      <c r="R17" s="1426">
        <f t="shared" si="50"/>
        <v>266.28323820027998</v>
      </c>
      <c r="S17" s="1427">
        <f t="shared" si="60"/>
        <v>-99542.705000000075</v>
      </c>
      <c r="T17" s="1428">
        <f t="shared" si="61"/>
        <v>-1.9792052921036835E-2</v>
      </c>
      <c r="U17" s="1429">
        <f t="shared" si="62"/>
        <v>-2.545178472825782E-2</v>
      </c>
      <c r="V17" s="1430">
        <f t="shared" si="63"/>
        <v>8041.1016405746341</v>
      </c>
      <c r="W17" s="1431">
        <f t="shared" si="64"/>
        <v>3.3996521761492371E-3</v>
      </c>
      <c r="X17" s="1432">
        <f t="shared" si="65"/>
        <v>-2.3939887994204323E-3</v>
      </c>
      <c r="Y17" s="1430">
        <f t="shared" si="66"/>
        <v>-101407.94699999969</v>
      </c>
      <c r="Z17" s="1431">
        <f t="shared" si="67"/>
        <v>-4.4706393080991003E-2</v>
      </c>
      <c r="AA17" s="1432">
        <f t="shared" si="68"/>
        <v>-4.5922790678224537E-2</v>
      </c>
    </row>
    <row r="18" spans="1:27" s="1433" customFormat="1" x14ac:dyDescent="0.2">
      <c r="A18" s="1417">
        <v>2008</v>
      </c>
      <c r="B18" s="1418">
        <f>Elaborazioni!D212</f>
        <v>9545515</v>
      </c>
      <c r="C18" s="1419">
        <f t="shared" si="69"/>
        <v>7.9910528592824319E-3</v>
      </c>
      <c r="D18" s="1420"/>
      <c r="E18" s="1420">
        <f>Elaborazioni!CZ212</f>
        <v>5029427.9929999998</v>
      </c>
      <c r="F18" s="1421">
        <f>Elaborazioni!DI212</f>
        <v>2365271.8642772087</v>
      </c>
      <c r="G18" s="1420">
        <f>Elaborazioni!EC212</f>
        <v>2664156.1287227911</v>
      </c>
      <c r="H18" s="1420">
        <f>Elaborazioni!EL212</f>
        <v>2268309.7429999998</v>
      </c>
      <c r="I18" s="1421">
        <f>Elaborazioni!FF212</f>
        <v>255600.81472279102</v>
      </c>
      <c r="J18" s="1420">
        <f>Elaborazioni!FH212</f>
        <v>140245.571</v>
      </c>
      <c r="K18" s="1435"/>
      <c r="L18" s="1423">
        <f>Elaborazioni!DM212</f>
        <v>0.47028645555105153</v>
      </c>
      <c r="M18" s="1417">
        <v>2008</v>
      </c>
      <c r="N18" s="1424">
        <f t="shared" si="46"/>
        <v>13779.254775342466</v>
      </c>
      <c r="O18" s="1425">
        <f t="shared" si="47"/>
        <v>1.443531834096166</v>
      </c>
      <c r="P18" s="1426">
        <f t="shared" si="48"/>
        <v>526.88911944510062</v>
      </c>
      <c r="Q18" s="1426">
        <f t="shared" si="49"/>
        <v>247.78881645225101</v>
      </c>
      <c r="R18" s="1426">
        <f t="shared" si="50"/>
        <v>279.10030299284966</v>
      </c>
      <c r="S18" s="1427">
        <f t="shared" si="60"/>
        <v>97111.718750639819</v>
      </c>
      <c r="T18" s="1428">
        <f t="shared" si="61"/>
        <v>1.9688866923972564E-2</v>
      </c>
      <c r="U18" s="1429">
        <f t="shared" si="62"/>
        <v>1.1605077278719733E-2</v>
      </c>
      <c r="V18" s="1430">
        <f t="shared" si="63"/>
        <v>133053.55234426633</v>
      </c>
      <c r="W18" s="1431">
        <f t="shared" si="64"/>
        <v>5.9605976544942596E-2</v>
      </c>
      <c r="X18" s="1432">
        <f t="shared" si="65"/>
        <v>5.1205735943040898E-2</v>
      </c>
      <c r="Y18" s="1430">
        <f t="shared" si="66"/>
        <v>-42358.82600000035</v>
      </c>
      <c r="Z18" s="1431">
        <f t="shared" si="67"/>
        <v>-1.8331848439143372E-2</v>
      </c>
      <c r="AA18" s="1432">
        <f t="shared" si="68"/>
        <v>-2.1133481347229775E-2</v>
      </c>
    </row>
    <row r="19" spans="1:27" s="1433" customFormat="1" x14ac:dyDescent="0.2">
      <c r="A19" s="1417">
        <v>2007</v>
      </c>
      <c r="B19" s="1418">
        <f>Elaborazioni!D224</f>
        <v>9469841</v>
      </c>
      <c r="C19" s="1419">
        <f t="shared" si="69"/>
        <v>8.076778630712815E-3</v>
      </c>
      <c r="D19" s="1420"/>
      <c r="E19" s="1420">
        <f>Elaborazioni!CZ224</f>
        <v>4932316.27424936</v>
      </c>
      <c r="F19" s="1421">
        <f>Elaborazioni!DI224</f>
        <v>2232218.3119329424</v>
      </c>
      <c r="G19" s="1420">
        <f>Elaborazioni!EC224</f>
        <v>2700097.9623164176</v>
      </c>
      <c r="H19" s="1420">
        <f>Elaborazioni!EL224</f>
        <v>2310668.5690000001</v>
      </c>
      <c r="I19" s="1421">
        <f>Elaborazioni!FF224</f>
        <v>258573.20531641738</v>
      </c>
      <c r="J19" s="1420">
        <f>Elaborazioni!FH224</f>
        <v>130856.18800000001</v>
      </c>
      <c r="K19" s="1435"/>
      <c r="L19" s="1423">
        <f>Elaborazioni!DM224</f>
        <v>0.45256998696269929</v>
      </c>
      <c r="M19" s="1417">
        <v>2007</v>
      </c>
      <c r="N19" s="1424">
        <f t="shared" si="46"/>
        <v>13513.195271916054</v>
      </c>
      <c r="O19" s="1425">
        <f t="shared" si="47"/>
        <v>1.4269717170453078</v>
      </c>
      <c r="P19" s="1426">
        <f t="shared" si="48"/>
        <v>520.84467672153733</v>
      </c>
      <c r="Q19" s="1426">
        <f t="shared" si="49"/>
        <v>235.71866855345749</v>
      </c>
      <c r="R19" s="1426">
        <f t="shared" si="50"/>
        <v>285.12600816807986</v>
      </c>
      <c r="S19" s="1427">
        <f t="shared" si="60"/>
        <v>-12610.08575064037</v>
      </c>
      <c r="T19" s="1428">
        <f t="shared" si="61"/>
        <v>-2.5501058726869227E-3</v>
      </c>
      <c r="U19" s="1429">
        <f t="shared" si="62"/>
        <v>-1.0541741193398457E-2</v>
      </c>
      <c r="V19" s="1430">
        <f t="shared" si="63"/>
        <v>62508.787771423813</v>
      </c>
      <c r="W19" s="1431">
        <f t="shared" si="64"/>
        <v>2.8809749450484645E-2</v>
      </c>
      <c r="X19" s="1432">
        <f t="shared" si="65"/>
        <v>2.0566856869705719E-2</v>
      </c>
      <c r="Y19" s="1430">
        <f t="shared" si="66"/>
        <v>-28450.372999999672</v>
      </c>
      <c r="Z19" s="1431">
        <f t="shared" si="67"/>
        <v>-1.2162858625595963E-2</v>
      </c>
      <c r="AA19" s="1432">
        <f t="shared" si="68"/>
        <v>-3.4862947604801797E-2</v>
      </c>
    </row>
    <row r="20" spans="1:27" s="1433" customFormat="1" x14ac:dyDescent="0.2">
      <c r="A20" s="1417">
        <v>2006</v>
      </c>
      <c r="B20" s="1418">
        <f>Elaborazioni!D236</f>
        <v>9393968</v>
      </c>
      <c r="C20" s="1419">
        <f t="shared" si="69"/>
        <v>5.6456156581504088E-3</v>
      </c>
      <c r="D20" s="1420"/>
      <c r="E20" s="1420">
        <f>Elaborazioni!CZ236</f>
        <v>4944926.3600000003</v>
      </c>
      <c r="F20" s="1421">
        <f>Elaborazioni!DI236</f>
        <v>2169709.5241615186</v>
      </c>
      <c r="G20" s="1420">
        <f>Elaborazioni!EC236</f>
        <v>2775216.8358384818</v>
      </c>
      <c r="H20" s="1420">
        <f>Elaborazioni!EL236</f>
        <v>2339118.9419999998</v>
      </c>
      <c r="I20" s="1421">
        <f>Elaborazioni!FF236</f>
        <v>265927.9288384816</v>
      </c>
      <c r="J20" s="1420">
        <f>Elaborazioni!FH236</f>
        <v>168209.22099999999</v>
      </c>
      <c r="K20" s="1435"/>
      <c r="L20" s="1423">
        <f>Elaborazioni!DM236</f>
        <v>0.43877489090889482</v>
      </c>
      <c r="M20" s="1417">
        <v>2006</v>
      </c>
      <c r="N20" s="1424">
        <f t="shared" si="46"/>
        <v>13547.743452054796</v>
      </c>
      <c r="O20" s="1425">
        <f t="shared" si="47"/>
        <v>1.4421747500156268</v>
      </c>
      <c r="P20" s="1426">
        <f t="shared" si="48"/>
        <v>526.39378375570368</v>
      </c>
      <c r="Q20" s="1426">
        <f t="shared" si="49"/>
        <v>230.96837504252926</v>
      </c>
      <c r="R20" s="1426">
        <f t="shared" si="50"/>
        <v>295.42540871317442</v>
      </c>
      <c r="S20" s="1427">
        <f t="shared" si="60"/>
        <v>171458.78300000075</v>
      </c>
      <c r="T20" s="1428">
        <f t="shared" si="61"/>
        <v>3.5919125925593515E-2</v>
      </c>
      <c r="U20" s="1429">
        <f t="shared" si="62"/>
        <v>3.0103557153809524E-2</v>
      </c>
      <c r="V20" s="1430">
        <f t="shared" si="63"/>
        <v>129259.85385136656</v>
      </c>
      <c r="W20" s="1431">
        <f t="shared" si="64"/>
        <v>6.3348709714422302E-2</v>
      </c>
      <c r="X20" s="1432">
        <f t="shared" si="65"/>
        <v>5.7379153409332861E-2</v>
      </c>
      <c r="Y20" s="1430">
        <f t="shared" si="66"/>
        <v>10988.049999999814</v>
      </c>
      <c r="Z20" s="1431">
        <f t="shared" si="67"/>
        <v>4.7196873843120546E-3</v>
      </c>
      <c r="AA20" s="1432">
        <f t="shared" si="68"/>
        <v>9.7398115483141295E-3</v>
      </c>
    </row>
    <row r="21" spans="1:27" s="1433" customFormat="1" x14ac:dyDescent="0.2">
      <c r="A21" s="1417">
        <v>2005</v>
      </c>
      <c r="B21" s="1418">
        <f>Elaborazioni!$D$248</f>
        <v>9341231</v>
      </c>
      <c r="C21" s="1419">
        <f t="shared" si="69"/>
        <v>6.9649290366534363E-3</v>
      </c>
      <c r="D21" s="1420"/>
      <c r="E21" s="1420">
        <f>Elaborazioni!$CZ$248</f>
        <v>4773467.5769999996</v>
      </c>
      <c r="F21" s="1421">
        <f>Elaborazioni!$DI$248</f>
        <v>2040449.670310152</v>
      </c>
      <c r="G21" s="1420">
        <f>Elaborazioni!EC248</f>
        <v>2733017.9066898478</v>
      </c>
      <c r="H21" s="1420">
        <f>Elaborazioni!$EL$248</f>
        <v>2328130.892</v>
      </c>
      <c r="I21" s="1421">
        <f>Elaborazioni!$FF$248</f>
        <v>257072.57268984802</v>
      </c>
      <c r="J21" s="1420">
        <f>Elaborazioni!$FH$248</f>
        <v>147814.44200000001</v>
      </c>
      <c r="K21" s="1435"/>
      <c r="L21" s="1423">
        <f>+Elaborazioni!DM248</f>
        <v>0.42745648470341591</v>
      </c>
      <c r="M21" s="1417">
        <v>2005</v>
      </c>
      <c r="N21" s="1424">
        <f t="shared" si="46"/>
        <v>13077.993361643834</v>
      </c>
      <c r="O21" s="1425">
        <f t="shared" si="47"/>
        <v>1.4000289000072725</v>
      </c>
      <c r="P21" s="1426">
        <f t="shared" si="48"/>
        <v>511.0105485026545</v>
      </c>
      <c r="Q21" s="1426">
        <f t="shared" si="49"/>
        <v>218.43477270930907</v>
      </c>
      <c r="R21" s="1426">
        <f t="shared" si="50"/>
        <v>292.57577579334543</v>
      </c>
      <c r="S21" s="1427">
        <f t="shared" si="60"/>
        <v>38364.799999998882</v>
      </c>
      <c r="T21" s="1428">
        <f t="shared" si="61"/>
        <v>8.1022106186057295E-3</v>
      </c>
      <c r="U21" s="1429">
        <f t="shared" si="62"/>
        <v>1.1294152846419436E-3</v>
      </c>
      <c r="V21" s="1430">
        <f t="shared" si="63"/>
        <v>64510.784868109506</v>
      </c>
      <c r="W21" s="1431">
        <f t="shared" si="64"/>
        <v>3.2648168090319007E-2</v>
      </c>
      <c r="X21" s="1432">
        <f t="shared" si="65"/>
        <v>2.5505594398641307E-2</v>
      </c>
      <c r="Y21" s="1430">
        <f t="shared" si="66"/>
        <v>-27333.503000000026</v>
      </c>
      <c r="Z21" s="1431">
        <f t="shared" si="67"/>
        <v>-1.1604294702149409E-2</v>
      </c>
      <c r="AA21" s="1432">
        <f t="shared" si="68"/>
        <v>-1.632726437734603E-2</v>
      </c>
    </row>
    <row r="22" spans="1:27" s="1433" customFormat="1" x14ac:dyDescent="0.2">
      <c r="A22" s="1417">
        <v>2004</v>
      </c>
      <c r="B22" s="1418">
        <f>Elaborazioni!$D$260</f>
        <v>9276620</v>
      </c>
      <c r="C22" s="1419">
        <f t="shared" si="69"/>
        <v>1.3039887363084677E-2</v>
      </c>
      <c r="D22" s="1420"/>
      <c r="E22" s="1420">
        <f>Elaborazioni!$CZ$260</f>
        <v>4735102.7770000007</v>
      </c>
      <c r="F22" s="1421">
        <f>Elaborazioni!$DI$260</f>
        <v>1975938.8854420425</v>
      </c>
      <c r="G22" s="1420">
        <f>Elaborazioni!EC260</f>
        <v>2759163.891557958</v>
      </c>
      <c r="H22" s="1420">
        <f>Elaborazioni!$EL$260</f>
        <v>2355464.395</v>
      </c>
      <c r="I22" s="1421">
        <f>Elaborazioni!$FF$260</f>
        <v>258590.45055795717</v>
      </c>
      <c r="J22" s="1420">
        <f>Elaborazioni!$FH$260</f>
        <v>145109.046</v>
      </c>
      <c r="K22" s="1435"/>
      <c r="L22" s="1423">
        <f>+Elaborazioni!DM260</f>
        <v>0.41729588110311933</v>
      </c>
      <c r="M22" s="1417">
        <v>2004</v>
      </c>
      <c r="N22" s="1424">
        <f t="shared" si="46"/>
        <v>12972.884320547948</v>
      </c>
      <c r="O22" s="1425">
        <f t="shared" si="47"/>
        <v>1.3984494698012799</v>
      </c>
      <c r="P22" s="1426">
        <f t="shared" si="48"/>
        <v>510.4340564774671</v>
      </c>
      <c r="Q22" s="1426">
        <f t="shared" si="49"/>
        <v>213.00202934280401</v>
      </c>
      <c r="R22" s="1426">
        <f t="shared" si="50"/>
        <v>297.43202713466303</v>
      </c>
      <c r="S22" s="1427">
        <f t="shared" si="60"/>
        <v>119568.72700000182</v>
      </c>
      <c r="T22" s="1428">
        <f t="shared" si="61"/>
        <v>2.5905718754258102E-2</v>
      </c>
      <c r="U22" s="1429">
        <f t="shared" si="62"/>
        <v>1.2700221927749444E-2</v>
      </c>
      <c r="V22" s="1430">
        <f t="shared" si="63"/>
        <v>94534.55394204217</v>
      </c>
      <c r="W22" s="1431">
        <f t="shared" si="64"/>
        <v>5.0246803602642887E-2</v>
      </c>
      <c r="X22" s="1432">
        <f t="shared" si="65"/>
        <v>3.6727987420521968E-2</v>
      </c>
      <c r="Y22" s="1430">
        <f t="shared" si="66"/>
        <v>26729.644999999553</v>
      </c>
      <c r="Z22" s="1431">
        <f t="shared" si="67"/>
        <v>1.147818359304309E-2</v>
      </c>
      <c r="AA22" s="1432">
        <f t="shared" si="68"/>
        <v>-3.8337200313650426E-3</v>
      </c>
    </row>
    <row r="23" spans="1:27" s="1433" customFormat="1" x14ac:dyDescent="0.2">
      <c r="A23" s="1417">
        <v>2003</v>
      </c>
      <c r="B23" s="1418">
        <f>Elaborazioni!$D$272</f>
        <v>9157211</v>
      </c>
      <c r="C23" s="1419">
        <f t="shared" si="69"/>
        <v>9.2106395704390637E-3</v>
      </c>
      <c r="D23" s="1420"/>
      <c r="E23" s="1420">
        <f>Elaborazioni!$CZ$272</f>
        <v>4615534.0499999989</v>
      </c>
      <c r="F23" s="1421">
        <f>Elaborazioni!$DI$272</f>
        <v>1881404.3315000003</v>
      </c>
      <c r="G23" s="1420">
        <f>Elaborazioni!EC272</f>
        <v>2734129.7184999986</v>
      </c>
      <c r="H23" s="1420">
        <f>Elaborazioni!$EL$272</f>
        <v>2328734.7500000005</v>
      </c>
      <c r="I23" s="1421">
        <f>Elaborazioni!$FF$272</f>
        <v>263201.52850000007</v>
      </c>
      <c r="J23" s="1420">
        <f>Elaborazioni!$FH$272</f>
        <v>142193.44</v>
      </c>
      <c r="K23" s="1435"/>
      <c r="L23" s="1423">
        <f>+Elaborazioni!DM272</f>
        <v>0.40762440729908617</v>
      </c>
      <c r="M23" s="1417">
        <v>2003</v>
      </c>
      <c r="N23" s="1424">
        <f t="shared" si="46"/>
        <v>12645.298767123284</v>
      </c>
      <c r="O23" s="1425">
        <f t="shared" si="47"/>
        <v>1.3809115861940153</v>
      </c>
      <c r="P23" s="1426">
        <f t="shared" si="48"/>
        <v>504.03272896081552</v>
      </c>
      <c r="Q23" s="1426">
        <f t="shared" si="49"/>
        <v>205.45604240199339</v>
      </c>
      <c r="R23" s="1426">
        <f t="shared" si="50"/>
        <v>298.57668655882219</v>
      </c>
      <c r="S23" s="1427">
        <f t="shared" si="60"/>
        <v>-67018.990000000224</v>
      </c>
      <c r="T23" s="1428">
        <f t="shared" si="61"/>
        <v>-1.4312489239844304E-2</v>
      </c>
      <c r="U23" s="1429">
        <f t="shared" si="62"/>
        <v>-2.3308443141558444E-2</v>
      </c>
      <c r="V23" s="1430">
        <f t="shared" si="63"/>
        <v>57257.166500000283</v>
      </c>
      <c r="W23" s="1431">
        <f t="shared" si="64"/>
        <v>3.1388457904381939E-2</v>
      </c>
      <c r="X23" s="1432">
        <f t="shared" si="65"/>
        <v>2.1975410746147839E-2</v>
      </c>
      <c r="Y23" s="1430">
        <f t="shared" si="66"/>
        <v>-96986.539999999572</v>
      </c>
      <c r="Z23" s="1431">
        <f t="shared" si="67"/>
        <v>-3.9982557105725736E-2</v>
      </c>
      <c r="AA23" s="1432">
        <f t="shared" si="68"/>
        <v>-5.2207213051039258E-2</v>
      </c>
    </row>
    <row r="24" spans="1:27" s="1433" customFormat="1" x14ac:dyDescent="0.2">
      <c r="A24" s="1417">
        <v>2002</v>
      </c>
      <c r="B24" s="1418">
        <f>Elaborazioni!$D$284</f>
        <v>9073637</v>
      </c>
      <c r="C24" s="1419">
        <f t="shared" si="69"/>
        <v>4.4960580199941902E-3</v>
      </c>
      <c r="D24" s="1420"/>
      <c r="E24" s="1420">
        <f>Elaborazioni!$CZ$284</f>
        <v>4682553.0399999991</v>
      </c>
      <c r="F24" s="1421">
        <f>+Elaborazioni!DI284</f>
        <v>1824147.165</v>
      </c>
      <c r="G24" s="1420">
        <f>Elaborazioni!EC284</f>
        <v>2858405.8749999991</v>
      </c>
      <c r="H24" s="1420">
        <f>Elaborazioni!$EL$284</f>
        <v>2425721.29</v>
      </c>
      <c r="I24" s="1436">
        <f>Elaborazioni!$FF$284</f>
        <v>302759.27500000002</v>
      </c>
      <c r="J24" s="1420">
        <f>Elaborazioni!$FH$284</f>
        <v>129925.31</v>
      </c>
      <c r="K24" s="1435"/>
      <c r="L24" s="1423">
        <f>+Elaborazioni!DM284</f>
        <v>0.38956252057744983</v>
      </c>
      <c r="M24" s="1417">
        <v>2002</v>
      </c>
      <c r="N24" s="1424">
        <f t="shared" si="46"/>
        <v>12828.912438356161</v>
      </c>
      <c r="O24" s="1425">
        <f t="shared" si="47"/>
        <v>1.41386661581857</v>
      </c>
      <c r="P24" s="1426">
        <f t="shared" si="48"/>
        <v>516.06131477377801</v>
      </c>
      <c r="Q24" s="1426">
        <f t="shared" si="49"/>
        <v>201.03814655578574</v>
      </c>
      <c r="R24" s="1426">
        <f t="shared" si="50"/>
        <v>315.02316821799229</v>
      </c>
      <c r="S24" s="1427">
        <f t="shared" si="60"/>
        <v>67525.318403473124</v>
      </c>
      <c r="T24" s="1428">
        <f t="shared" si="61"/>
        <v>1.4631617072955169E-2</v>
      </c>
      <c r="U24" s="1429">
        <f t="shared" si="62"/>
        <v>1.0090192959979927E-2</v>
      </c>
      <c r="V24" s="1430">
        <f t="shared" si="63"/>
        <v>156259.90780627169</v>
      </c>
      <c r="W24" s="1431">
        <f t="shared" si="64"/>
        <v>9.3687332361531261E-2</v>
      </c>
      <c r="X24" s="1432">
        <f t="shared" si="65"/>
        <v>8.8792060087668379E-2</v>
      </c>
      <c r="Y24" s="1430">
        <f t="shared" si="66"/>
        <v>-31317.028711336665</v>
      </c>
      <c r="Z24" s="1431">
        <f t="shared" si="67"/>
        <v>-1.2745844650791538E-2</v>
      </c>
      <c r="AA24" s="1432">
        <f t="shared" si="68"/>
        <v>-3.4449876604103327E-2</v>
      </c>
    </row>
    <row r="25" spans="1:27" s="1433" customFormat="1" x14ac:dyDescent="0.2">
      <c r="A25" s="1417">
        <v>2001</v>
      </c>
      <c r="B25" s="1418">
        <f>Elaborazioni!$D$296</f>
        <v>9033024</v>
      </c>
      <c r="C25" s="1419">
        <f t="shared" si="69"/>
        <v>3.2140970697296916E-3</v>
      </c>
      <c r="D25" s="1420"/>
      <c r="E25" s="1420">
        <f>Elaborazioni!$CZ$296</f>
        <v>4615027.721596526</v>
      </c>
      <c r="F25" s="1420">
        <f>+Elaborazioni!DI296</f>
        <v>1667887.2571937284</v>
      </c>
      <c r="G25" s="1420">
        <f>Elaborazioni!EC296</f>
        <v>2947140.4644027976</v>
      </c>
      <c r="H25" s="1420">
        <f>Elaborazioni!$EL$296</f>
        <v>2457038.3187113367</v>
      </c>
      <c r="I25" s="1420">
        <f>Elaborazioni!$EV$296</f>
        <v>363888.75465037173</v>
      </c>
      <c r="J25" s="1420">
        <f>Elaborazioni!$FH$296</f>
        <v>126213.39104108964</v>
      </c>
      <c r="K25" s="1435"/>
      <c r="L25" s="1422">
        <f>+Elaborazioni!EA296</f>
        <v>0.36140351863731346</v>
      </c>
      <c r="M25" s="1417">
        <v>2000</v>
      </c>
      <c r="N25" s="1424">
        <f t="shared" si="46"/>
        <v>12643.91156601788</v>
      </c>
      <c r="O25" s="1425">
        <f t="shared" si="47"/>
        <v>1.3997429394649987</v>
      </c>
      <c r="P25" s="1426">
        <f t="shared" si="48"/>
        <v>510.90617290472449</v>
      </c>
      <c r="Q25" s="1426">
        <f t="shared" si="49"/>
        <v>184.64328858129107</v>
      </c>
      <c r="R25" s="1426">
        <f t="shared" si="50"/>
        <v>326.26288432343341</v>
      </c>
      <c r="S25" s="1427">
        <f t="shared" si="60"/>
        <v>167139.19362179842</v>
      </c>
      <c r="T25" s="1428">
        <f t="shared" si="61"/>
        <v>3.7577199286939526E-2</v>
      </c>
      <c r="U25" s="1429">
        <f t="shared" si="62"/>
        <v>3.4253009719042549E-2</v>
      </c>
      <c r="V25" s="1427">
        <f t="shared" si="63"/>
        <v>107264.70141060976</v>
      </c>
      <c r="W25" s="1437">
        <f t="shared" si="64"/>
        <v>6.8731994813944208E-2</v>
      </c>
      <c r="X25" s="1429">
        <f t="shared" si="65"/>
        <v>6.5307991520040076E-2</v>
      </c>
      <c r="Y25" s="1427">
        <f t="shared" si="66"/>
        <v>51222.068038724363</v>
      </c>
      <c r="Z25" s="1437">
        <f t="shared" si="67"/>
        <v>2.1290931102657451E-2</v>
      </c>
      <c r="AA25" s="1432">
        <f t="shared" si="68"/>
        <v>1.7467197280958281E-2</v>
      </c>
    </row>
    <row r="26" spans="1:27" s="1433" customFormat="1" x14ac:dyDescent="0.2">
      <c r="A26" s="1417">
        <v>2000</v>
      </c>
      <c r="B26" s="1418">
        <f>Elaborazioni!$D$308</f>
        <v>9004084</v>
      </c>
      <c r="C26" s="1419">
        <f t="shared" si="69"/>
        <v>3.6706537419823582E-3</v>
      </c>
      <c r="D26" s="1420"/>
      <c r="E26" s="1420">
        <f>Elaborazioni!$CZ$308</f>
        <v>4447888.5279747276</v>
      </c>
      <c r="F26" s="1420">
        <f>+Elaborazioni!DI308</f>
        <v>1560622.5557831186</v>
      </c>
      <c r="G26" s="1420">
        <f>Elaborazioni!EC308</f>
        <v>2887265.972191609</v>
      </c>
      <c r="H26" s="1420">
        <f>Elaborazioni!$EL$308</f>
        <v>2405816.2506726123</v>
      </c>
      <c r="I26" s="1420">
        <f>Elaborazioni!$EV$308</f>
        <v>342636.35651032557</v>
      </c>
      <c r="J26" s="1420">
        <f>Elaborazioni!$FH$308</f>
        <v>138813.36500867188</v>
      </c>
      <c r="K26" s="1435"/>
      <c r="L26" s="1422">
        <f>+Elaborazioni!EA308</f>
        <v>0.35086818070364778</v>
      </c>
      <c r="M26" s="1417">
        <v>2000</v>
      </c>
      <c r="N26" s="1424">
        <f t="shared" si="46"/>
        <v>12185.995967054048</v>
      </c>
      <c r="O26" s="1425">
        <f t="shared" si="47"/>
        <v>1.3533854156684955</v>
      </c>
      <c r="P26" s="1426">
        <f t="shared" si="48"/>
        <v>493.98567671900076</v>
      </c>
      <c r="Q26" s="1426">
        <f t="shared" si="49"/>
        <v>173.3238556840561</v>
      </c>
      <c r="R26" s="1426">
        <f t="shared" si="50"/>
        <v>320.66182103494469</v>
      </c>
      <c r="S26" s="1427">
        <f t="shared" si="60"/>
        <v>158327.92196780629</v>
      </c>
      <c r="T26" s="1428">
        <f t="shared" si="61"/>
        <v>3.6910055949807653E-2</v>
      </c>
      <c r="U26" s="1429">
        <f t="shared" si="62"/>
        <v>3.3117838091508256E-2</v>
      </c>
      <c r="V26" s="1427">
        <f t="shared" si="63"/>
        <v>109066.24887706456</v>
      </c>
      <c r="W26" s="1437">
        <f t="shared" si="64"/>
        <v>7.5137456506620737E-2</v>
      </c>
      <c r="X26" s="1429">
        <f t="shared" si="65"/>
        <v>7.1205432278196978E-2</v>
      </c>
      <c r="Y26" s="1427">
        <f t="shared" si="66"/>
        <v>19105.959138288163</v>
      </c>
      <c r="Z26" s="1437">
        <f t="shared" si="67"/>
        <v>8.0051438191124369E-3</v>
      </c>
      <c r="AA26" s="1432">
        <f t="shared" si="68"/>
        <v>1.3637146122830762E-2</v>
      </c>
    </row>
    <row r="27" spans="1:27" s="1433" customFormat="1" x14ac:dyDescent="0.2">
      <c r="A27" s="1417">
        <v>1999</v>
      </c>
      <c r="B27" s="1418">
        <f>Elaborazioni!$D$320</f>
        <v>8971154</v>
      </c>
      <c r="C27" s="1419">
        <f t="shared" si="69"/>
        <v>2.968494294100509E-3</v>
      </c>
      <c r="D27" s="1420"/>
      <c r="E27" s="1420">
        <f>Elaborazioni!$CZ$320</f>
        <v>4289560.6060069213</v>
      </c>
      <c r="F27" s="1420">
        <f>+Elaborazioni!DI320</f>
        <v>1451556.306906054</v>
      </c>
      <c r="G27" s="1420">
        <f>Elaborazioni!EC320</f>
        <v>2838004.2991008675</v>
      </c>
      <c r="H27" s="1420">
        <f>Elaborazioni!$EL$320</f>
        <v>2386710.2915343242</v>
      </c>
      <c r="I27" s="1420">
        <f>Elaborazioni!$EV$320</f>
        <v>322400.07776324113</v>
      </c>
      <c r="J27" s="1420">
        <f>Elaborazioni!$FH$320</f>
        <v>128893.92980330149</v>
      </c>
      <c r="K27" s="1435"/>
      <c r="L27" s="1422">
        <f>+Elaborazioni!EA320</f>
        <v>0.33839277264747242</v>
      </c>
      <c r="M27" s="1417">
        <v>1999</v>
      </c>
      <c r="N27" s="1424">
        <f t="shared" si="46"/>
        <v>11752.220838375128</v>
      </c>
      <c r="O27" s="1425">
        <f t="shared" si="47"/>
        <v>1.3100010141811329</v>
      </c>
      <c r="P27" s="1426">
        <f t="shared" si="48"/>
        <v>478.15037017611348</v>
      </c>
      <c r="Q27" s="1426">
        <f t="shared" si="49"/>
        <v>161.80262950631032</v>
      </c>
      <c r="R27" s="1426">
        <f t="shared" si="50"/>
        <v>316.34774066980322</v>
      </c>
      <c r="S27" s="1427">
        <f t="shared" si="60"/>
        <v>217773.62618583115</v>
      </c>
      <c r="T27" s="1428">
        <f t="shared" si="61"/>
        <v>5.3483550899168078E-2</v>
      </c>
      <c r="U27" s="1429">
        <f t="shared" si="62"/>
        <v>5.0365546766870883E-2</v>
      </c>
      <c r="V27" s="1427">
        <f t="shared" si="63"/>
        <v>180232.02757066744</v>
      </c>
      <c r="W27" s="1437">
        <f t="shared" si="64"/>
        <v>0.14176715610661339</v>
      </c>
      <c r="X27" s="1429">
        <f t="shared" si="65"/>
        <v>0.13838785824493982</v>
      </c>
      <c r="Y27" s="1427">
        <f t="shared" si="66"/>
        <v>-20016.579980943352</v>
      </c>
      <c r="Z27" s="1437">
        <f t="shared" si="67"/>
        <v>-8.3169304410271039E-3</v>
      </c>
      <c r="AA27" s="1432">
        <f t="shared" si="68"/>
        <v>1.0406113746790941E-2</v>
      </c>
    </row>
    <row r="28" spans="1:27" s="1433" customFormat="1" x14ac:dyDescent="0.2">
      <c r="A28" s="1417">
        <v>1998</v>
      </c>
      <c r="B28" s="1418">
        <f>Elaborazioni!$D$332</f>
        <v>8944602</v>
      </c>
      <c r="C28" s="1419">
        <f t="shared" si="69"/>
        <v>-8.4587937267512313E-3</v>
      </c>
      <c r="D28" s="1420"/>
      <c r="E28" s="1420">
        <f>Elaborazioni!$CZ$332</f>
        <v>4071786.9798210901</v>
      </c>
      <c r="F28" s="1420">
        <f>+Elaborazioni!DI332</f>
        <v>1271324.2793353866</v>
      </c>
      <c r="G28" s="1420">
        <f>+Elaborazioni!EC332</f>
        <v>2800462.7004857035</v>
      </c>
      <c r="H28" s="1420">
        <f>Elaborazioni!$EL$332</f>
        <v>2406726.8715152675</v>
      </c>
      <c r="I28" s="1420">
        <f>Elaborazioni!$EV$332</f>
        <v>303292.67478497501</v>
      </c>
      <c r="J28" s="1420">
        <f>Elaborazioni!$FH$332</f>
        <v>90443.154185461623</v>
      </c>
      <c r="K28" s="1435"/>
      <c r="L28" s="1422">
        <f>+Elaborazioni!EA332</f>
        <v>0.31222760071580347</v>
      </c>
      <c r="M28" s="1417">
        <v>1998</v>
      </c>
      <c r="N28" s="1424">
        <f t="shared" si="46"/>
        <v>11155.580766633124</v>
      </c>
      <c r="O28" s="1425">
        <f t="shared" si="47"/>
        <v>1.247185818511894</v>
      </c>
      <c r="P28" s="1426">
        <f t="shared" si="48"/>
        <v>455.22282375684131</v>
      </c>
      <c r="Q28" s="1426">
        <f t="shared" si="49"/>
        <v>142.13313005267162</v>
      </c>
      <c r="R28" s="1426">
        <f t="shared" si="50"/>
        <v>313.08969370416969</v>
      </c>
      <c r="S28" s="1427">
        <f t="shared" si="60"/>
        <v>138628.97982109012</v>
      </c>
      <c r="T28" s="1428">
        <f t="shared" si="61"/>
        <v>3.5246227032092306E-2</v>
      </c>
      <c r="U28" s="1429">
        <f t="shared" si="62"/>
        <v>4.4077866338112948E-2</v>
      </c>
      <c r="V28" s="1427">
        <f t="shared" si="63"/>
        <v>201605.27933538659</v>
      </c>
      <c r="W28" s="1437">
        <f t="shared" si="64"/>
        <v>0.18846564315992009</v>
      </c>
      <c r="X28" s="1429">
        <f t="shared" si="65"/>
        <v>0.19860439045878953</v>
      </c>
      <c r="Y28" s="1427">
        <f t="shared" si="66"/>
        <v>-136858.12848473247</v>
      </c>
      <c r="Z28" s="1437">
        <f t="shared" si="67"/>
        <v>-5.3805211339401859E-2</v>
      </c>
      <c r="AA28" s="1432">
        <f t="shared" si="68"/>
        <v>-1.3649907452718811E-2</v>
      </c>
    </row>
    <row r="29" spans="1:27" s="1433" customFormat="1" x14ac:dyDescent="0.2">
      <c r="A29" s="1417">
        <v>1997</v>
      </c>
      <c r="B29" s="1418">
        <v>9020908</v>
      </c>
      <c r="C29" s="1419">
        <f t="shared" si="69"/>
        <v>2.4233534464557565E-3</v>
      </c>
      <c r="D29" s="1438"/>
      <c r="E29" s="1438">
        <v>3933158</v>
      </c>
      <c r="F29" s="1438">
        <v>1069719</v>
      </c>
      <c r="G29" s="1438">
        <f t="shared" ref="G29:G36" si="70">+E29-F29</f>
        <v>2863439</v>
      </c>
      <c r="H29" s="1438">
        <v>2543585</v>
      </c>
      <c r="I29" s="1438">
        <v>290754</v>
      </c>
      <c r="J29" s="1438">
        <v>29100</v>
      </c>
      <c r="K29" s="1439"/>
      <c r="L29" s="1440">
        <f t="shared" ref="L29:L36" si="71">+F29/E29</f>
        <v>0.27197458123980783</v>
      </c>
      <c r="M29" s="1417">
        <v>1997</v>
      </c>
      <c r="N29" s="1441">
        <f t="shared" si="46"/>
        <v>10775.775342465753</v>
      </c>
      <c r="O29" s="1442">
        <f t="shared" si="47"/>
        <v>1.194533337715644</v>
      </c>
      <c r="P29" s="1443">
        <f t="shared" si="48"/>
        <v>436.00466826620999</v>
      </c>
      <c r="Q29" s="1443">
        <f t="shared" si="49"/>
        <v>118.58218707030379</v>
      </c>
      <c r="R29" s="1443">
        <f t="shared" si="50"/>
        <v>317.42248119590619</v>
      </c>
      <c r="S29" s="1444">
        <f t="shared" si="60"/>
        <v>130025</v>
      </c>
      <c r="T29" s="1445">
        <f t="shared" si="61"/>
        <v>3.418891740046956E-2</v>
      </c>
      <c r="U29" s="1446">
        <f t="shared" si="62"/>
        <v>3.1688770861931559E-2</v>
      </c>
      <c r="V29" s="1444">
        <f t="shared" si="63"/>
        <v>212344</v>
      </c>
      <c r="W29" s="1447">
        <f t="shared" si="64"/>
        <v>0.24766759002770078</v>
      </c>
      <c r="X29" s="1446">
        <f t="shared" si="65"/>
        <v>0.24465135986513586</v>
      </c>
      <c r="Y29" s="1444">
        <f t="shared" si="66"/>
        <v>-79138</v>
      </c>
      <c r="Z29" s="1447">
        <f t="shared" si="67"/>
        <v>-3.0173983299036866E-2</v>
      </c>
      <c r="AA29" s="1432">
        <f t="shared" si="68"/>
        <v>-3.0294867898150724E-2</v>
      </c>
    </row>
    <row r="30" spans="1:27" s="1433" customFormat="1" x14ac:dyDescent="0.2">
      <c r="A30" s="1417">
        <v>1996</v>
      </c>
      <c r="B30" s="1418">
        <v>8999100</v>
      </c>
      <c r="C30" s="1419">
        <f t="shared" si="69"/>
        <v>4.7048334150016765E-3</v>
      </c>
      <c r="D30" s="1438"/>
      <c r="E30" s="1438">
        <v>3803133</v>
      </c>
      <c r="F30" s="1438">
        <v>857375</v>
      </c>
      <c r="G30" s="1438">
        <f t="shared" si="70"/>
        <v>2945758</v>
      </c>
      <c r="H30" s="1438">
        <v>2622723</v>
      </c>
      <c r="I30" s="1438">
        <v>278424</v>
      </c>
      <c r="J30" s="1438">
        <v>44611</v>
      </c>
      <c r="K30" s="1439"/>
      <c r="L30" s="1440">
        <f t="shared" si="71"/>
        <v>0.22543913136879515</v>
      </c>
      <c r="M30" s="1417">
        <v>1996</v>
      </c>
      <c r="N30" s="1441">
        <f t="shared" si="46"/>
        <v>10419.542465753424</v>
      </c>
      <c r="O30" s="1442">
        <f t="shared" si="47"/>
        <v>1.1578427249117604</v>
      </c>
      <c r="P30" s="1443">
        <f t="shared" si="48"/>
        <v>422.61259459279262</v>
      </c>
      <c r="Q30" s="1443">
        <f t="shared" si="49"/>
        <v>95.273416230511941</v>
      </c>
      <c r="R30" s="1443">
        <f t="shared" si="50"/>
        <v>327.33917836228068</v>
      </c>
      <c r="S30" s="1444">
        <f t="shared" si="60"/>
        <v>80313</v>
      </c>
      <c r="T30" s="1445">
        <f t="shared" si="61"/>
        <v>2.1573162280206941E-2</v>
      </c>
      <c r="U30" s="1446">
        <f t="shared" si="62"/>
        <v>1.6789337827578299E-2</v>
      </c>
      <c r="V30" s="1444">
        <f t="shared" si="63"/>
        <v>348346</v>
      </c>
      <c r="W30" s="1447">
        <f t="shared" si="64"/>
        <v>0.68433429136650359</v>
      </c>
      <c r="X30" s="1446">
        <f t="shared" si="65"/>
        <v>0.67644688802922825</v>
      </c>
      <c r="Y30" s="1444">
        <f t="shared" si="66"/>
        <v>-261237</v>
      </c>
      <c r="Z30" s="1447">
        <f t="shared" si="67"/>
        <v>-9.0582740398618578E-2</v>
      </c>
      <c r="AA30" s="1432">
        <f t="shared" si="68"/>
        <v>-8.7693132601144516E-2</v>
      </c>
    </row>
    <row r="31" spans="1:27" s="1433" customFormat="1" x14ac:dyDescent="0.2">
      <c r="A31" s="1417">
        <v>1995</v>
      </c>
      <c r="B31" s="1418">
        <v>8956959</v>
      </c>
      <c r="C31" s="1419">
        <f t="shared" si="69"/>
        <v>5.2194888900685271E-3</v>
      </c>
      <c r="D31" s="1438"/>
      <c r="E31" s="1438">
        <v>3722820</v>
      </c>
      <c r="F31" s="1438">
        <v>509029</v>
      </c>
      <c r="G31" s="1438">
        <f t="shared" si="70"/>
        <v>3213791</v>
      </c>
      <c r="H31" s="1438">
        <v>2883960</v>
      </c>
      <c r="I31" s="1438">
        <v>292011</v>
      </c>
      <c r="J31" s="1438">
        <v>37820</v>
      </c>
      <c r="K31" s="1439"/>
      <c r="L31" s="1440">
        <f t="shared" si="71"/>
        <v>0.13673210093423802</v>
      </c>
      <c r="M31" s="1417">
        <v>1995</v>
      </c>
      <c r="N31" s="1441">
        <f t="shared" si="46"/>
        <v>10199.506849315068</v>
      </c>
      <c r="O31" s="1442">
        <f t="shared" si="47"/>
        <v>1.1387242979804941</v>
      </c>
      <c r="P31" s="1443">
        <f t="shared" si="48"/>
        <v>415.63436876288034</v>
      </c>
      <c r="Q31" s="1443">
        <f t="shared" si="49"/>
        <v>56.830560461424461</v>
      </c>
      <c r="R31" s="1443">
        <f t="shared" si="50"/>
        <v>358.80380830145589</v>
      </c>
      <c r="S31" s="1444">
        <f t="shared" si="60"/>
        <v>-87961</v>
      </c>
      <c r="T31" s="1445">
        <f t="shared" si="61"/>
        <v>-2.3082145103589E-2</v>
      </c>
      <c r="U31" s="1446">
        <f t="shared" si="62"/>
        <v>-2.8154680949239452E-2</v>
      </c>
      <c r="V31" s="1444">
        <f t="shared" si="63"/>
        <v>139029</v>
      </c>
      <c r="W31" s="1447">
        <f t="shared" si="64"/>
        <v>0.37575405405405404</v>
      </c>
      <c r="X31" s="1446">
        <f t="shared" si="65"/>
        <v>0.36861060620016217</v>
      </c>
      <c r="Y31" s="1444">
        <f t="shared" si="66"/>
        <v>-556821</v>
      </c>
      <c r="Z31" s="1447">
        <f t="shared" si="67"/>
        <v>-0.16182982875108876</v>
      </c>
      <c r="AA31" s="1432">
        <f t="shared" si="68"/>
        <v>-7.0820330476273938E-2</v>
      </c>
    </row>
    <row r="32" spans="1:27" s="1433" customFormat="1" x14ac:dyDescent="0.2">
      <c r="A32" s="1417">
        <v>1994</v>
      </c>
      <c r="B32" s="1418">
        <v>8910451</v>
      </c>
      <c r="C32" s="1419">
        <f t="shared" si="69"/>
        <v>1.059204093731698E-3</v>
      </c>
      <c r="D32" s="1448"/>
      <c r="E32" s="1448">
        <v>3810781</v>
      </c>
      <c r="F32" s="1448">
        <v>370000</v>
      </c>
      <c r="G32" s="1448">
        <f t="shared" si="70"/>
        <v>3440781</v>
      </c>
      <c r="H32" s="1448">
        <v>3440781</v>
      </c>
      <c r="I32" s="1448"/>
      <c r="J32" s="1448"/>
      <c r="K32" s="1449"/>
      <c r="L32" s="1450">
        <f t="shared" si="71"/>
        <v>9.7092958110161665E-2</v>
      </c>
      <c r="M32" s="1417">
        <v>1994</v>
      </c>
      <c r="N32" s="1418">
        <f t="shared" si="46"/>
        <v>10440.495890410959</v>
      </c>
      <c r="O32" s="1451">
        <f t="shared" si="47"/>
        <v>1.171713518250755</v>
      </c>
      <c r="P32" s="1452">
        <f t="shared" si="48"/>
        <v>427.67543416152557</v>
      </c>
      <c r="Q32" s="1452">
        <f t="shared" si="49"/>
        <v>41.524273013790214</v>
      </c>
      <c r="R32" s="1453">
        <f t="shared" si="50"/>
        <v>386.15116114773542</v>
      </c>
      <c r="S32" s="1430">
        <f t="shared" si="60"/>
        <v>60825</v>
      </c>
      <c r="T32" s="1419">
        <f t="shared" si="61"/>
        <v>1.6220190316899717E-2</v>
      </c>
      <c r="U32" s="1432">
        <f t="shared" si="62"/>
        <v>1.5144944635810287E-2</v>
      </c>
      <c r="V32" s="1430">
        <f t="shared" si="63"/>
        <v>109000</v>
      </c>
      <c r="W32" s="1431">
        <f t="shared" si="64"/>
        <v>0.41762452107279691</v>
      </c>
      <c r="X32" s="1432">
        <f t="shared" si="65"/>
        <v>0.41612455614569344</v>
      </c>
      <c r="Y32" s="1430">
        <f t="shared" si="66"/>
        <v>-48175</v>
      </c>
      <c r="Z32" s="1431">
        <f t="shared" si="67"/>
        <v>-1.3807855415774783E-2</v>
      </c>
      <c r="AA32" s="1432">
        <f t="shared" si="68"/>
        <v>-1.485132892111584E-2</v>
      </c>
    </row>
    <row r="33" spans="1:27" s="1433" customFormat="1" x14ac:dyDescent="0.2">
      <c r="A33" s="1417">
        <v>1993</v>
      </c>
      <c r="B33" s="1418">
        <v>8901023</v>
      </c>
      <c r="C33" s="1419">
        <f t="shared" si="69"/>
        <v>2.0957154861609597E-3</v>
      </c>
      <c r="D33" s="1448"/>
      <c r="E33" s="1448">
        <v>3749956</v>
      </c>
      <c r="F33" s="1448">
        <v>261000</v>
      </c>
      <c r="G33" s="1448">
        <f t="shared" si="70"/>
        <v>3488956</v>
      </c>
      <c r="H33" s="1448">
        <v>3488956</v>
      </c>
      <c r="I33" s="1448"/>
      <c r="J33" s="1450"/>
      <c r="K33" s="1449"/>
      <c r="L33" s="1450">
        <f t="shared" si="71"/>
        <v>6.9600816649582023E-2</v>
      </c>
      <c r="M33" s="1417">
        <v>1993</v>
      </c>
      <c r="N33" s="1418">
        <f t="shared" si="46"/>
        <v>10273.852054794521</v>
      </c>
      <c r="O33" s="1451">
        <f t="shared" si="47"/>
        <v>1.154232727495988</v>
      </c>
      <c r="P33" s="1452">
        <f t="shared" si="48"/>
        <v>421.29494553603558</v>
      </c>
      <c r="Q33" s="1452">
        <f t="shared" si="49"/>
        <v>29.322472259649256</v>
      </c>
      <c r="R33" s="1453">
        <f t="shared" si="50"/>
        <v>391.97247327638632</v>
      </c>
      <c r="S33" s="1430">
        <f t="shared" si="60"/>
        <v>-146594</v>
      </c>
      <c r="T33" s="1419">
        <f t="shared" si="61"/>
        <v>-3.7621485673223751E-2</v>
      </c>
      <c r="U33" s="1432">
        <f t="shared" si="62"/>
        <v>-3.9634139279915215E-2</v>
      </c>
      <c r="V33" s="1430">
        <f t="shared" si="63"/>
        <v>77000</v>
      </c>
      <c r="W33" s="1431">
        <f t="shared" si="64"/>
        <v>0.41847826086956519</v>
      </c>
      <c r="X33" s="1432">
        <f t="shared" si="65"/>
        <v>0.41551175097220994</v>
      </c>
      <c r="Y33" s="1430">
        <f t="shared" si="66"/>
        <v>-223594</v>
      </c>
      <c r="Z33" s="1431">
        <f t="shared" si="67"/>
        <v>-6.022652893563718E-2</v>
      </c>
      <c r="AA33" s="1432">
        <f t="shared" si="68"/>
        <v>-6.219190787734577E-2</v>
      </c>
    </row>
    <row r="34" spans="1:27" s="1433" customFormat="1" x14ac:dyDescent="0.2">
      <c r="A34" s="1417">
        <v>1992</v>
      </c>
      <c r="B34" s="1418">
        <v>8882408</v>
      </c>
      <c r="C34" s="1419">
        <f t="shared" si="69"/>
        <v>3.2695688160822079E-3</v>
      </c>
      <c r="D34" s="1448"/>
      <c r="E34" s="1448">
        <v>3896550</v>
      </c>
      <c r="F34" s="1448">
        <v>184000</v>
      </c>
      <c r="G34" s="1448">
        <f t="shared" si="70"/>
        <v>3712550</v>
      </c>
      <c r="H34" s="1448">
        <v>3712550</v>
      </c>
      <c r="I34" s="1448"/>
      <c r="J34" s="1450"/>
      <c r="K34" s="1449"/>
      <c r="L34" s="1450">
        <f t="shared" si="71"/>
        <v>4.7221259832415853E-2</v>
      </c>
      <c r="M34" s="1417">
        <v>1992</v>
      </c>
      <c r="N34" s="1418">
        <f t="shared" si="46"/>
        <v>10675.479452054795</v>
      </c>
      <c r="O34" s="1451">
        <f t="shared" si="47"/>
        <v>1.2018677201108972</v>
      </c>
      <c r="P34" s="1452">
        <f t="shared" si="48"/>
        <v>438.68171784047752</v>
      </c>
      <c r="Q34" s="1452">
        <f t="shared" si="49"/>
        <v>20.715103381875725</v>
      </c>
      <c r="R34" s="1453">
        <f t="shared" si="50"/>
        <v>417.96661445860178</v>
      </c>
      <c r="S34" s="1430">
        <f t="shared" si="60"/>
        <v>-381288</v>
      </c>
      <c r="T34" s="1419">
        <f t="shared" si="61"/>
        <v>-8.9131004960917179E-2</v>
      </c>
      <c r="U34" s="1432">
        <f t="shared" si="62"/>
        <v>-9.2099448292882524E-2</v>
      </c>
      <c r="V34" s="1430">
        <f t="shared" si="63"/>
        <v>11000</v>
      </c>
      <c r="W34" s="1431">
        <f t="shared" si="64"/>
        <v>6.3583815028901647E-2</v>
      </c>
      <c r="X34" s="1432">
        <f t="shared" si="65"/>
        <v>6.0117687297137845E-2</v>
      </c>
      <c r="Y34" s="1430">
        <f t="shared" si="66"/>
        <v>-392288</v>
      </c>
      <c r="Z34" s="1431">
        <f t="shared" si="67"/>
        <v>-9.5567230667812031E-2</v>
      </c>
      <c r="AA34" s="1432">
        <f t="shared" si="68"/>
        <v>-9.8514698896456643E-2</v>
      </c>
    </row>
    <row r="35" spans="1:27" s="1433" customFormat="1" x14ac:dyDescent="0.2">
      <c r="A35" s="1417">
        <v>1991</v>
      </c>
      <c r="B35" s="1418">
        <v>8853461</v>
      </c>
      <c r="C35" s="1419">
        <f t="shared" si="69"/>
        <v>-9.6167216049257726E-3</v>
      </c>
      <c r="D35" s="1448"/>
      <c r="E35" s="1448">
        <v>4277838</v>
      </c>
      <c r="F35" s="1448">
        <v>173000</v>
      </c>
      <c r="G35" s="1448">
        <f t="shared" si="70"/>
        <v>4104838</v>
      </c>
      <c r="H35" s="1448">
        <v>4104838</v>
      </c>
      <c r="I35" s="1448"/>
      <c r="J35" s="1450"/>
      <c r="K35" s="1449"/>
      <c r="L35" s="1450">
        <f t="shared" si="71"/>
        <v>4.0440989116464904E-2</v>
      </c>
      <c r="M35" s="1417">
        <v>1991</v>
      </c>
      <c r="N35" s="1418">
        <f t="shared" si="46"/>
        <v>11720.104109589041</v>
      </c>
      <c r="O35" s="1451">
        <f t="shared" si="47"/>
        <v>1.3237878508290759</v>
      </c>
      <c r="P35" s="1452">
        <f t="shared" si="48"/>
        <v>483.18256555261269</v>
      </c>
      <c r="Q35" s="1452">
        <f t="shared" si="49"/>
        <v>19.540380874778801</v>
      </c>
      <c r="R35" s="1453">
        <f t="shared" si="50"/>
        <v>463.64218467783394</v>
      </c>
      <c r="S35" s="1430">
        <f t="shared" si="60"/>
        <v>162488</v>
      </c>
      <c r="T35" s="1419">
        <f t="shared" si="61"/>
        <v>3.9483397523904409E-2</v>
      </c>
      <c r="U35" s="1432">
        <f t="shared" si="62"/>
        <v>4.9576886241857077E-2</v>
      </c>
      <c r="V35" s="1430">
        <f t="shared" si="63"/>
        <v>10000</v>
      </c>
      <c r="W35" s="1431">
        <f t="shared" si="64"/>
        <v>6.1349693251533832E-2</v>
      </c>
      <c r="X35" s="1432">
        <f t="shared" si="65"/>
        <v>7.1655505908239103E-2</v>
      </c>
      <c r="Y35" s="1430">
        <f t="shared" si="66"/>
        <v>152488</v>
      </c>
      <c r="Z35" s="1431">
        <f t="shared" si="67"/>
        <v>3.8581603349905791E-2</v>
      </c>
      <c r="AA35" s="1432">
        <f t="shared" si="68"/>
        <v>4.8666335555399835E-2</v>
      </c>
    </row>
    <row r="36" spans="1:27" s="1433" customFormat="1" ht="12" thickBot="1" x14ac:dyDescent="0.25">
      <c r="A36" s="1417">
        <v>1990</v>
      </c>
      <c r="B36" s="1418">
        <v>8939429</v>
      </c>
      <c r="C36" s="1418"/>
      <c r="D36" s="1448"/>
      <c r="E36" s="1448">
        <v>4115350</v>
      </c>
      <c r="F36" s="1448">
        <v>163000</v>
      </c>
      <c r="G36" s="1448">
        <f t="shared" si="70"/>
        <v>3952350</v>
      </c>
      <c r="H36" s="1448">
        <v>3952350</v>
      </c>
      <c r="I36" s="1448"/>
      <c r="J36" s="1448"/>
      <c r="K36" s="1449"/>
      <c r="L36" s="1450">
        <f t="shared" si="71"/>
        <v>3.9607809785315952E-2</v>
      </c>
      <c r="M36" s="1417">
        <v>1990</v>
      </c>
      <c r="N36" s="1418">
        <f t="shared" si="46"/>
        <v>11274.931506849314</v>
      </c>
      <c r="O36" s="1451">
        <f t="shared" si="47"/>
        <v>1.2612585777961114</v>
      </c>
      <c r="P36" s="1452">
        <f t="shared" si="48"/>
        <v>460.35938089558073</v>
      </c>
      <c r="Q36" s="1452">
        <f t="shared" si="49"/>
        <v>18.233826791397973</v>
      </c>
      <c r="R36" s="1453">
        <f t="shared" si="50"/>
        <v>442.1255541041827</v>
      </c>
      <c r="S36" s="1454"/>
      <c r="T36" s="1455"/>
      <c r="U36" s="1456"/>
      <c r="V36" s="1454"/>
      <c r="W36" s="1457"/>
      <c r="X36" s="1458"/>
      <c r="Y36" s="1454"/>
      <c r="Z36" s="1457"/>
      <c r="AA36" s="1458"/>
    </row>
    <row r="39" spans="1:27" s="1433" customFormat="1" ht="12" thickBot="1" x14ac:dyDescent="0.25">
      <c r="C39" s="1459"/>
      <c r="D39" s="1459"/>
      <c r="E39" s="1459"/>
      <c r="F39" s="1459"/>
      <c r="G39" s="1459"/>
      <c r="H39" s="1459"/>
      <c r="I39" s="1459"/>
      <c r="J39" s="1459"/>
      <c r="K39" s="1459"/>
      <c r="L39" s="1459"/>
      <c r="M39" s="1459"/>
    </row>
    <row r="40" spans="1:27" s="1433" customFormat="1" ht="61.5" x14ac:dyDescent="0.2">
      <c r="A40" s="1460" t="s">
        <v>506</v>
      </c>
      <c r="B40" s="1461" t="s">
        <v>1606</v>
      </c>
      <c r="C40" s="1460" t="s">
        <v>507</v>
      </c>
      <c r="D40" s="1462"/>
      <c r="E40" s="1462"/>
      <c r="F40" s="1459"/>
      <c r="G40" s="1459"/>
      <c r="H40" s="1459"/>
      <c r="I40" s="1459"/>
      <c r="J40" s="1459"/>
      <c r="K40" s="1459"/>
      <c r="L40" s="1459"/>
      <c r="M40" s="1459"/>
    </row>
    <row r="41" spans="1:27" s="1433" customFormat="1" x14ac:dyDescent="0.2">
      <c r="A41" s="1430"/>
      <c r="B41" s="1463"/>
      <c r="C41" s="1431"/>
      <c r="D41" s="1464"/>
      <c r="E41" s="1464"/>
      <c r="F41" s="1459"/>
      <c r="G41" s="1459"/>
      <c r="H41" s="1459"/>
      <c r="I41" s="1459"/>
      <c r="J41" s="1459"/>
      <c r="K41" s="1459"/>
      <c r="L41" s="1459"/>
      <c r="M41" s="1459"/>
    </row>
    <row r="42" spans="1:27" s="1433" customFormat="1" x14ac:dyDescent="0.2">
      <c r="A42" s="1430"/>
      <c r="B42" s="1463"/>
      <c r="C42" s="1431"/>
      <c r="D42" s="1464"/>
      <c r="E42" s="1464"/>
      <c r="F42" s="1459"/>
      <c r="G42" s="1459"/>
      <c r="H42" s="1459"/>
      <c r="I42" s="1459"/>
      <c r="J42" s="1459"/>
      <c r="K42" s="1459"/>
      <c r="L42" s="1459"/>
      <c r="M42" s="1459"/>
    </row>
    <row r="43" spans="1:27" s="1433" customFormat="1" x14ac:dyDescent="0.2">
      <c r="A43" s="1430"/>
      <c r="B43" s="1463"/>
      <c r="C43" s="1431"/>
      <c r="D43" s="1464"/>
      <c r="E43" s="1464"/>
      <c r="F43" s="1459"/>
      <c r="G43" s="1459"/>
      <c r="H43" s="1459"/>
      <c r="I43" s="1459"/>
      <c r="J43" s="1459"/>
      <c r="K43" s="1459"/>
      <c r="L43" s="1459"/>
      <c r="M43" s="1459"/>
    </row>
    <row r="44" spans="1:27" s="1433" customFormat="1" x14ac:dyDescent="0.2">
      <c r="A44" s="1430"/>
      <c r="B44" s="1463"/>
      <c r="C44" s="1431"/>
      <c r="D44" s="1464"/>
      <c r="E44" s="1464"/>
      <c r="F44" s="1459"/>
      <c r="G44" s="1459"/>
      <c r="H44" s="1459"/>
      <c r="I44" s="1459"/>
      <c r="J44" s="1459"/>
      <c r="K44" s="1459"/>
      <c r="L44" s="1459"/>
      <c r="M44" s="1459"/>
    </row>
    <row r="45" spans="1:27" s="1433" customFormat="1" x14ac:dyDescent="0.2">
      <c r="A45" s="1430"/>
      <c r="B45" s="1463"/>
      <c r="C45" s="1431"/>
      <c r="D45" s="1464"/>
      <c r="E45" s="1464"/>
      <c r="F45" s="1459"/>
      <c r="G45" s="1459"/>
      <c r="H45" s="1459"/>
      <c r="I45" s="1459"/>
      <c r="J45" s="1459"/>
      <c r="K45" s="1459"/>
      <c r="L45" s="1459"/>
      <c r="M45" s="1459"/>
    </row>
    <row r="46" spans="1:27" s="1433" customFormat="1" x14ac:dyDescent="0.2">
      <c r="A46" s="1430"/>
      <c r="B46" s="1463"/>
      <c r="C46" s="1431"/>
      <c r="D46" s="1464"/>
      <c r="E46" s="1464"/>
      <c r="F46" s="1459"/>
      <c r="G46" s="1459"/>
      <c r="H46" s="1459"/>
      <c r="I46" s="1459"/>
      <c r="J46" s="1459"/>
      <c r="K46" s="1459"/>
      <c r="L46" s="1459"/>
      <c r="M46" s="1459"/>
    </row>
    <row r="47" spans="1:27" s="1433" customFormat="1" x14ac:dyDescent="0.2">
      <c r="A47" s="1430"/>
      <c r="B47" s="1463"/>
      <c r="C47" s="1431"/>
      <c r="D47" s="1464"/>
      <c r="E47" s="1464"/>
      <c r="F47" s="1459"/>
      <c r="G47" s="1459"/>
      <c r="H47" s="1459"/>
      <c r="I47" s="1459"/>
      <c r="J47" s="1459"/>
      <c r="K47" s="1459"/>
      <c r="L47" s="1459"/>
      <c r="M47" s="1459"/>
    </row>
    <row r="48" spans="1:27" s="1433" customFormat="1" x14ac:dyDescent="0.2">
      <c r="A48" s="1430"/>
      <c r="B48" s="1463"/>
      <c r="C48" s="1431"/>
      <c r="D48" s="1464"/>
      <c r="E48" s="1464"/>
      <c r="F48" s="1459"/>
      <c r="G48" s="1459"/>
      <c r="H48" s="1459"/>
      <c r="I48" s="1459"/>
      <c r="J48" s="1459"/>
      <c r="K48" s="1459"/>
      <c r="L48" s="1459"/>
      <c r="M48" s="1459"/>
    </row>
    <row r="49" spans="1:13" s="1433" customFormat="1" x14ac:dyDescent="0.2">
      <c r="A49" s="1430"/>
      <c r="B49" s="1463"/>
      <c r="C49" s="1431"/>
      <c r="D49" s="1464"/>
      <c r="E49" s="1464"/>
      <c r="F49" s="1459"/>
      <c r="G49" s="1459"/>
      <c r="H49" s="1459"/>
      <c r="I49" s="1459"/>
      <c r="J49" s="1459"/>
      <c r="K49" s="1459"/>
      <c r="L49" s="1459"/>
      <c r="M49" s="1459"/>
    </row>
    <row r="50" spans="1:13" s="1433" customFormat="1" x14ac:dyDescent="0.2">
      <c r="A50" s="1430"/>
      <c r="B50" s="1463"/>
      <c r="C50" s="1431"/>
      <c r="D50" s="1464"/>
      <c r="E50" s="1464"/>
      <c r="F50" s="1459"/>
      <c r="G50" s="1459"/>
      <c r="H50" s="1459"/>
      <c r="I50" s="1459"/>
      <c r="J50" s="1459"/>
      <c r="K50" s="1459"/>
      <c r="L50" s="1459"/>
      <c r="M50" s="1459"/>
    </row>
    <row r="51" spans="1:13" s="1433" customFormat="1" x14ac:dyDescent="0.2">
      <c r="A51" s="1427">
        <v>436875.2</v>
      </c>
      <c r="B51" s="1419">
        <f>+A51/A52-1</f>
        <v>2.2208141721796748E-2</v>
      </c>
      <c r="C51" s="1424">
        <f t="shared" ref="C51:C58" si="72">+A51*1000000000/B27</f>
        <v>48697770.654700607</v>
      </c>
      <c r="D51" s="1465"/>
      <c r="E51" s="1465">
        <f t="shared" ref="E51:E57" si="73">+C51/C52-1</f>
        <v>1.9182703681272839E-2</v>
      </c>
      <c r="F51" s="1459"/>
      <c r="G51" s="1459"/>
      <c r="H51" s="1459"/>
      <c r="I51" s="1459"/>
      <c r="J51" s="1459"/>
      <c r="K51" s="1459"/>
      <c r="L51" s="1459"/>
      <c r="M51" s="1459"/>
    </row>
    <row r="52" spans="1:13" s="1433" customFormat="1" x14ac:dyDescent="0.2">
      <c r="A52" s="1427">
        <v>427383.8</v>
      </c>
      <c r="B52" s="1419">
        <f t="shared" ref="B52:B57" si="74">+A52/A53-1</f>
        <v>4.648411837716826E-2</v>
      </c>
      <c r="C52" s="1424">
        <f t="shared" si="72"/>
        <v>47781198.090200104</v>
      </c>
      <c r="D52" s="1465"/>
      <c r="E52" s="1465">
        <f t="shared" si="73"/>
        <v>5.5411627632123261E-2</v>
      </c>
      <c r="F52" s="1459"/>
      <c r="G52" s="1459"/>
      <c r="H52" s="1459"/>
      <c r="I52" s="1459"/>
      <c r="J52" s="1459"/>
      <c r="K52" s="1459"/>
      <c r="L52" s="1459"/>
      <c r="M52" s="1459"/>
    </row>
    <row r="53" spans="1:13" s="1433" customFormat="1" x14ac:dyDescent="0.2">
      <c r="A53" s="1427">
        <v>408399.7</v>
      </c>
      <c r="B53" s="1419">
        <f t="shared" si="74"/>
        <v>3.9726279890243132E-2</v>
      </c>
      <c r="C53" s="1424">
        <f t="shared" si="72"/>
        <v>45272571.2311887</v>
      </c>
      <c r="D53" s="1465"/>
      <c r="E53" s="1465">
        <f t="shared" si="73"/>
        <v>3.7212746805564079E-2</v>
      </c>
      <c r="F53" s="1459"/>
      <c r="G53" s="1459"/>
      <c r="H53" s="1459"/>
      <c r="I53" s="1459"/>
      <c r="J53" s="1459"/>
      <c r="K53" s="1459"/>
      <c r="L53" s="1459"/>
      <c r="M53" s="1459"/>
    </row>
    <row r="54" spans="1:13" s="1433" customFormat="1" x14ac:dyDescent="0.2">
      <c r="A54" s="1427">
        <v>392795.4</v>
      </c>
      <c r="B54" s="1419">
        <f t="shared" si="74"/>
        <v>6.8063467858880289E-2</v>
      </c>
      <c r="C54" s="1424">
        <f t="shared" si="72"/>
        <v>43648298.163149647</v>
      </c>
      <c r="D54" s="1465"/>
      <c r="E54" s="1465">
        <f t="shared" si="73"/>
        <v>6.3061938528275796E-2</v>
      </c>
      <c r="F54" s="1459"/>
      <c r="G54" s="1459"/>
      <c r="H54" s="1459"/>
      <c r="I54" s="1459"/>
      <c r="J54" s="1459"/>
      <c r="K54" s="1459"/>
      <c r="L54" s="1459"/>
      <c r="M54" s="1459"/>
    </row>
    <row r="55" spans="1:13" s="1433" customFormat="1" x14ac:dyDescent="0.2">
      <c r="A55" s="1427">
        <v>367764.1</v>
      </c>
      <c r="B55" s="1419">
        <f t="shared" si="74"/>
        <v>0.12483078483416143</v>
      </c>
      <c r="C55" s="1424">
        <f t="shared" si="72"/>
        <v>41059035.773190431</v>
      </c>
      <c r="D55" s="1465"/>
      <c r="E55" s="1465">
        <f t="shared" si="73"/>
        <v>0.11899022777220902</v>
      </c>
      <c r="F55" s="1459"/>
      <c r="G55" s="1459"/>
      <c r="H55" s="1459"/>
      <c r="I55" s="1459"/>
      <c r="J55" s="1459"/>
      <c r="K55" s="1459"/>
      <c r="L55" s="1459"/>
      <c r="M55" s="1459"/>
    </row>
    <row r="56" spans="1:13" s="1433" customFormat="1" x14ac:dyDescent="0.2">
      <c r="A56" s="1427">
        <v>326950.59999999998</v>
      </c>
      <c r="B56" s="1419">
        <f t="shared" si="74"/>
        <v>7.2273987392481587E-2</v>
      </c>
      <c r="C56" s="1424">
        <f t="shared" si="72"/>
        <v>36692935.071412213</v>
      </c>
      <c r="D56" s="1465"/>
      <c r="E56" s="1465">
        <f t="shared" si="73"/>
        <v>7.1139432121021695E-2</v>
      </c>
      <c r="F56" s="1459"/>
      <c r="G56" s="1459"/>
      <c r="H56" s="1459"/>
      <c r="I56" s="1459"/>
      <c r="J56" s="1459"/>
      <c r="K56" s="1459"/>
      <c r="L56" s="1459"/>
      <c r="M56" s="1459"/>
    </row>
    <row r="57" spans="1:13" s="1433" customFormat="1" x14ac:dyDescent="0.2">
      <c r="A57" s="1427">
        <v>304913.3</v>
      </c>
      <c r="B57" s="1419">
        <f t="shared" si="74"/>
        <v>2.4865948070569743E-2</v>
      </c>
      <c r="C57" s="1424">
        <f t="shared" si="72"/>
        <v>34255983.834667094</v>
      </c>
      <c r="D57" s="1465"/>
      <c r="E57" s="1465">
        <f t="shared" si="73"/>
        <v>2.2722612453603741E-2</v>
      </c>
      <c r="F57" s="1459"/>
      <c r="G57" s="1459"/>
      <c r="H57" s="1459"/>
      <c r="I57" s="1459"/>
      <c r="J57" s="1459"/>
      <c r="K57" s="1459"/>
      <c r="L57" s="1459"/>
      <c r="M57" s="1459"/>
    </row>
    <row r="58" spans="1:13" s="1433" customFormat="1" x14ac:dyDescent="0.2">
      <c r="A58" s="1427">
        <v>297515.3</v>
      </c>
      <c r="B58" s="1419"/>
      <c r="C58" s="1424">
        <f t="shared" si="72"/>
        <v>33494892.376031365</v>
      </c>
      <c r="D58" s="1465"/>
      <c r="E58" s="1465"/>
      <c r="F58" s="1459"/>
      <c r="G58" s="1459"/>
      <c r="H58" s="1459"/>
      <c r="I58" s="1459"/>
      <c r="J58" s="1459"/>
      <c r="K58" s="1459"/>
      <c r="L58" s="1459"/>
      <c r="M58" s="1459"/>
    </row>
    <row r="59" spans="1:13" s="1433" customFormat="1" x14ac:dyDescent="0.2">
      <c r="A59" s="1430"/>
      <c r="B59" s="1463"/>
      <c r="C59" s="1431"/>
      <c r="D59" s="1464"/>
      <c r="E59" s="1464"/>
      <c r="F59" s="1459"/>
      <c r="G59" s="1459"/>
      <c r="H59" s="1459"/>
      <c r="I59" s="1459"/>
      <c r="J59" s="1459"/>
      <c r="K59" s="1459"/>
      <c r="L59" s="1459"/>
      <c r="M59" s="1459"/>
    </row>
    <row r="60" spans="1:13" s="1433" customFormat="1" ht="12" thickBot="1" x14ac:dyDescent="0.25">
      <c r="A60" s="1454"/>
      <c r="B60" s="1457"/>
      <c r="C60" s="1457"/>
      <c r="D60" s="1466"/>
      <c r="E60" s="1466"/>
      <c r="F60" s="1459"/>
      <c r="G60" s="1459"/>
      <c r="H60" s="1459"/>
      <c r="I60" s="1459"/>
      <c r="J60" s="1459"/>
      <c r="K60" s="1459"/>
      <c r="L60" s="1459"/>
      <c r="M60" s="1459"/>
    </row>
  </sheetData>
  <printOptions horizontalCentered="1"/>
  <pageMargins left="0.19685039370078741" right="0.19685039370078741" top="0.39370078740157483" bottom="0.39370078740157483" header="0.51181102362204722" footer="0.51181102362204722"/>
  <pageSetup paperSize="8" orientation="landscape" r:id="rId1"/>
  <headerFooter alignWithMargins="0">
    <oddFooter>&amp;CAGGIORNATO AL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"/>
  <sheetViews>
    <sheetView workbookViewId="0"/>
  </sheetViews>
  <sheetFormatPr defaultColWidth="9.140625" defaultRowHeight="12.75" x14ac:dyDescent="0.2"/>
  <cols>
    <col min="1" max="1" width="23.42578125" style="6" bestFit="1" customWidth="1"/>
    <col min="2" max="2" width="3" style="2" bestFit="1" customWidth="1"/>
    <col min="3" max="18" width="5.42578125" style="2" bestFit="1" customWidth="1"/>
    <col min="19" max="16384" width="9.140625" style="2"/>
  </cols>
  <sheetData>
    <row r="1" spans="1:18" ht="56.25" x14ac:dyDescent="0.2">
      <c r="A1" s="9" t="s">
        <v>508</v>
      </c>
      <c r="B1" s="7" t="s">
        <v>509</v>
      </c>
      <c r="C1" s="1" t="s">
        <v>510</v>
      </c>
      <c r="D1" s="1" t="s">
        <v>511</v>
      </c>
      <c r="E1" s="1" t="s">
        <v>512</v>
      </c>
      <c r="F1" s="1" t="s">
        <v>513</v>
      </c>
      <c r="G1" s="1" t="s">
        <v>514</v>
      </c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</row>
    <row r="2" spans="1:18" x14ac:dyDescent="0.2">
      <c r="A2" s="3" t="s">
        <v>526</v>
      </c>
      <c r="B2" s="8" t="s">
        <v>527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>
        <v>0.89999997615814209</v>
      </c>
      <c r="Q2" s="4"/>
      <c r="R2" s="4"/>
    </row>
    <row r="3" spans="1:18" x14ac:dyDescent="0.2">
      <c r="A3" s="3" t="s">
        <v>528</v>
      </c>
      <c r="B3" s="8" t="s">
        <v>527</v>
      </c>
      <c r="C3" s="4"/>
      <c r="D3" s="4"/>
      <c r="E3" s="4"/>
      <c r="F3" s="4"/>
      <c r="G3" s="4"/>
      <c r="H3" s="4"/>
      <c r="I3" s="4">
        <v>0.89999997615814209</v>
      </c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3" t="s">
        <v>529</v>
      </c>
      <c r="B4" s="8" t="s">
        <v>527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>
        <v>0.98000001907348633</v>
      </c>
    </row>
    <row r="5" spans="1:18" x14ac:dyDescent="0.2">
      <c r="A5" s="3" t="s">
        <v>530</v>
      </c>
      <c r="B5" s="8" t="s">
        <v>527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>
        <v>0.98000001907348633</v>
      </c>
      <c r="P5" s="4"/>
      <c r="Q5" s="4"/>
      <c r="R5" s="4"/>
    </row>
    <row r="6" spans="1:18" x14ac:dyDescent="0.2">
      <c r="A6" s="3" t="s">
        <v>531</v>
      </c>
      <c r="B6" s="8" t="s">
        <v>527</v>
      </c>
      <c r="C6" s="4"/>
      <c r="D6" s="4"/>
      <c r="E6" s="4"/>
      <c r="F6" s="4"/>
      <c r="G6" s="4"/>
      <c r="H6" s="4"/>
      <c r="I6" s="4"/>
      <c r="J6" s="4">
        <v>0.89999997615814209</v>
      </c>
      <c r="K6" s="4"/>
      <c r="L6" s="4"/>
      <c r="M6" s="4"/>
      <c r="N6" s="4"/>
      <c r="O6" s="4"/>
      <c r="P6" s="4"/>
      <c r="Q6" s="4"/>
      <c r="R6" s="4"/>
    </row>
    <row r="7" spans="1:18" x14ac:dyDescent="0.2">
      <c r="A7" s="3" t="s">
        <v>532</v>
      </c>
      <c r="B7" s="8" t="s">
        <v>527</v>
      </c>
      <c r="C7" s="4">
        <v>0.94999998807907104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3" t="s">
        <v>533</v>
      </c>
      <c r="B8" s="8" t="s">
        <v>527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>
        <v>0.98000001907348633</v>
      </c>
      <c r="P8" s="4"/>
      <c r="Q8" s="4"/>
      <c r="R8" s="4"/>
    </row>
    <row r="9" spans="1:18" x14ac:dyDescent="0.2">
      <c r="A9" s="3" t="s">
        <v>534</v>
      </c>
      <c r="B9" s="8" t="s">
        <v>527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>
        <v>0.98000001907348633</v>
      </c>
    </row>
    <row r="10" spans="1:18" x14ac:dyDescent="0.2">
      <c r="A10" s="3" t="s">
        <v>535</v>
      </c>
      <c r="B10" s="8" t="s">
        <v>527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>
        <v>0.98000001907348633</v>
      </c>
    </row>
    <row r="11" spans="1:18" x14ac:dyDescent="0.2">
      <c r="A11" s="3" t="s">
        <v>536</v>
      </c>
      <c r="B11" s="8" t="s">
        <v>527</v>
      </c>
      <c r="C11" s="4"/>
      <c r="D11" s="4"/>
      <c r="E11" s="4"/>
      <c r="F11" s="4"/>
      <c r="G11" s="4"/>
      <c r="H11" s="4"/>
      <c r="I11" s="4"/>
      <c r="J11" s="4"/>
      <c r="K11" s="4"/>
      <c r="L11" s="4">
        <v>0.89999997615814209</v>
      </c>
      <c r="M11" s="4"/>
      <c r="N11" s="4"/>
      <c r="O11" s="4"/>
      <c r="P11" s="4"/>
      <c r="Q11" s="4"/>
      <c r="R11" s="4"/>
    </row>
    <row r="12" spans="1:18" x14ac:dyDescent="0.2">
      <c r="A12" s="3" t="s">
        <v>537</v>
      </c>
      <c r="B12" s="8" t="s">
        <v>527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>
        <v>0.98000001907348633</v>
      </c>
      <c r="P12" s="4"/>
      <c r="Q12" s="4"/>
      <c r="R12" s="4"/>
    </row>
    <row r="13" spans="1:18" x14ac:dyDescent="0.2">
      <c r="A13" s="3" t="s">
        <v>538</v>
      </c>
      <c r="B13" s="8" t="s">
        <v>527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>
        <v>0.98000001907348633</v>
      </c>
      <c r="P13" s="4"/>
      <c r="Q13" s="4"/>
      <c r="R13" s="4"/>
    </row>
    <row r="14" spans="1:18" x14ac:dyDescent="0.2">
      <c r="A14" s="3" t="s">
        <v>539</v>
      </c>
      <c r="B14" s="8" t="s">
        <v>527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>
        <v>0.98000001907348633</v>
      </c>
      <c r="P14" s="4"/>
      <c r="Q14" s="4"/>
      <c r="R14" s="4"/>
    </row>
    <row r="15" spans="1:18" x14ac:dyDescent="0.2">
      <c r="A15" s="3" t="s">
        <v>540</v>
      </c>
      <c r="B15" s="8" t="s">
        <v>541</v>
      </c>
      <c r="C15" s="4"/>
      <c r="D15" s="4"/>
      <c r="E15" s="4"/>
      <c r="F15" s="4"/>
      <c r="G15" s="4"/>
      <c r="H15" s="4">
        <v>0.60000002384185791</v>
      </c>
      <c r="I15" s="4">
        <v>0.30000001192092896</v>
      </c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">
      <c r="A16" s="3" t="s">
        <v>542</v>
      </c>
      <c r="B16" s="8" t="s">
        <v>527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0.98000001907348633</v>
      </c>
    </row>
    <row r="17" spans="1:18" x14ac:dyDescent="0.2">
      <c r="A17" s="3" t="s">
        <v>543</v>
      </c>
      <c r="B17" s="8" t="s">
        <v>527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>
        <v>0.98000001907348633</v>
      </c>
      <c r="P17" s="4"/>
      <c r="Q17" s="4"/>
      <c r="R17" s="4"/>
    </row>
    <row r="18" spans="1:18" x14ac:dyDescent="0.2">
      <c r="A18" s="3" t="s">
        <v>544</v>
      </c>
      <c r="B18" s="8" t="s">
        <v>527</v>
      </c>
      <c r="C18" s="4"/>
      <c r="D18" s="4"/>
      <c r="E18" s="4"/>
      <c r="F18" s="4"/>
      <c r="G18" s="4"/>
      <c r="H18" s="4"/>
      <c r="I18" s="4"/>
      <c r="J18" s="4"/>
      <c r="K18" s="4">
        <v>0.94999998807907104</v>
      </c>
      <c r="L18" s="4"/>
      <c r="M18" s="4"/>
      <c r="N18" s="4"/>
      <c r="O18" s="4"/>
      <c r="P18" s="4"/>
      <c r="Q18" s="4"/>
      <c r="R18" s="4"/>
    </row>
    <row r="19" spans="1:18" x14ac:dyDescent="0.2">
      <c r="A19" s="3" t="s">
        <v>545</v>
      </c>
      <c r="B19" s="8" t="s">
        <v>527</v>
      </c>
      <c r="C19" s="4"/>
      <c r="D19" s="4"/>
      <c r="E19" s="4"/>
      <c r="F19" s="4"/>
      <c r="G19" s="4"/>
      <c r="H19" s="4">
        <v>0.89999997615814209</v>
      </c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">
      <c r="A20" s="3" t="s">
        <v>546</v>
      </c>
      <c r="B20" s="8" t="s">
        <v>527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>
        <v>0.98000001907348633</v>
      </c>
      <c r="O20" s="4"/>
      <c r="P20" s="4"/>
      <c r="Q20" s="4"/>
      <c r="R20" s="4"/>
    </row>
    <row r="21" spans="1:18" x14ac:dyDescent="0.2">
      <c r="A21" s="3" t="s">
        <v>547</v>
      </c>
      <c r="B21" s="8" t="s">
        <v>527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>
        <v>0.98000001907348633</v>
      </c>
      <c r="R21" s="4"/>
    </row>
    <row r="22" spans="1:18" x14ac:dyDescent="0.2">
      <c r="A22" s="3" t="s">
        <v>548</v>
      </c>
      <c r="B22" s="8" t="s">
        <v>527</v>
      </c>
      <c r="C22" s="4"/>
      <c r="D22" s="4"/>
      <c r="E22" s="4"/>
      <c r="F22" s="4">
        <v>0.89999997615814209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">
      <c r="A23" s="3" t="s">
        <v>549</v>
      </c>
      <c r="B23" s="8" t="s">
        <v>527</v>
      </c>
      <c r="C23" s="4"/>
      <c r="D23" s="4"/>
      <c r="E23" s="4">
        <v>0.87999999523162842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">
      <c r="A24" s="3" t="s">
        <v>550</v>
      </c>
      <c r="B24" s="8" t="s">
        <v>527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0.98000001907348633</v>
      </c>
    </row>
    <row r="25" spans="1:18" x14ac:dyDescent="0.2">
      <c r="A25" s="3" t="s">
        <v>551</v>
      </c>
      <c r="B25" s="8" t="s">
        <v>527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>
        <v>0.98000001907348633</v>
      </c>
    </row>
    <row r="26" spans="1:18" x14ac:dyDescent="0.2">
      <c r="A26" s="3" t="s">
        <v>552</v>
      </c>
      <c r="B26" s="8" t="s">
        <v>541</v>
      </c>
      <c r="C26" s="4">
        <v>0.55000001192092896</v>
      </c>
      <c r="D26" s="4"/>
      <c r="E26" s="4">
        <v>0.10000000149011612</v>
      </c>
      <c r="F26" s="4"/>
      <c r="G26" s="4"/>
      <c r="H26" s="4">
        <v>2.9999999329447746E-2</v>
      </c>
      <c r="I26" s="4">
        <v>4.999999888241291E-3</v>
      </c>
      <c r="J26" s="4"/>
      <c r="K26" s="4"/>
      <c r="L26" s="4"/>
      <c r="M26" s="4">
        <v>1.4999999664723873E-2</v>
      </c>
      <c r="N26" s="4"/>
      <c r="O26" s="4"/>
      <c r="P26" s="4"/>
      <c r="Q26" s="4"/>
      <c r="R26" s="4"/>
    </row>
    <row r="27" spans="1:18" x14ac:dyDescent="0.2">
      <c r="A27" s="3" t="s">
        <v>553</v>
      </c>
      <c r="B27" s="8" t="s">
        <v>527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0.98000001907348633</v>
      </c>
      <c r="P27" s="4"/>
      <c r="Q27" s="4"/>
      <c r="R27" s="4"/>
    </row>
    <row r="28" spans="1:18" x14ac:dyDescent="0.2">
      <c r="A28" s="3" t="s">
        <v>554</v>
      </c>
      <c r="B28" s="8" t="s">
        <v>527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>
        <v>0.89999997615814209</v>
      </c>
      <c r="N28" s="4"/>
      <c r="O28" s="4"/>
      <c r="P28" s="4"/>
      <c r="Q28" s="4"/>
      <c r="R28" s="4"/>
    </row>
    <row r="29" spans="1:18" x14ac:dyDescent="0.2">
      <c r="A29" s="3" t="s">
        <v>555</v>
      </c>
      <c r="B29" s="8" t="s">
        <v>527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>
        <v>0.98000001907348633</v>
      </c>
    </row>
    <row r="30" spans="1:18" x14ac:dyDescent="0.2">
      <c r="A30" s="3" t="s">
        <v>556</v>
      </c>
      <c r="B30" s="8" t="s">
        <v>527</v>
      </c>
      <c r="C30" s="4"/>
      <c r="D30" s="4"/>
      <c r="E30" s="4"/>
      <c r="F30" s="4"/>
      <c r="G30" s="4">
        <v>0.89999997615814209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">
      <c r="A31" s="3" t="s">
        <v>557</v>
      </c>
      <c r="B31" s="8" t="s">
        <v>527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v>0.98000001907348633</v>
      </c>
      <c r="P31" s="4"/>
      <c r="Q31" s="4"/>
      <c r="R31" s="4"/>
    </row>
    <row r="32" spans="1:18" x14ac:dyDescent="0.2">
      <c r="A32" s="3" t="s">
        <v>558</v>
      </c>
      <c r="B32" s="8" t="s">
        <v>527</v>
      </c>
      <c r="C32" s="4"/>
      <c r="D32" s="4">
        <v>0.95999997854232788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">
      <c r="A33" s="3" t="s">
        <v>559</v>
      </c>
      <c r="B33" s="8" t="s">
        <v>541</v>
      </c>
      <c r="C33" s="4"/>
      <c r="D33" s="4">
        <v>0.95499998331069946</v>
      </c>
      <c r="E33" s="4"/>
      <c r="F33" s="4"/>
      <c r="G33" s="4"/>
      <c r="H33" s="4"/>
      <c r="I33" s="4">
        <v>4.999999888241291E-3</v>
      </c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">
      <c r="A34" s="3" t="s">
        <v>560</v>
      </c>
      <c r="B34" s="8" t="s">
        <v>541</v>
      </c>
      <c r="C34" s="4"/>
      <c r="D34" s="4">
        <v>0.94999998807907104</v>
      </c>
      <c r="E34" s="4"/>
      <c r="F34" s="4"/>
      <c r="G34" s="4"/>
      <c r="H34" s="4">
        <v>9.9999997764825821E-3</v>
      </c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">
      <c r="A35" s="3" t="s">
        <v>561</v>
      </c>
      <c r="B35" s="8" t="s">
        <v>541</v>
      </c>
      <c r="C35" s="4"/>
      <c r="D35" s="4">
        <v>0.94999998807907104</v>
      </c>
      <c r="E35" s="4"/>
      <c r="F35" s="4"/>
      <c r="G35" s="4"/>
      <c r="H35" s="4">
        <v>4.999999888241291E-3</v>
      </c>
      <c r="I35" s="4">
        <v>4.999999888241291E-3</v>
      </c>
      <c r="J35" s="4"/>
      <c r="K35" s="4"/>
      <c r="L35" s="4"/>
      <c r="M35" s="4"/>
      <c r="N35" s="4"/>
      <c r="O35" s="4"/>
      <c r="P35" s="4"/>
      <c r="Q35" s="4"/>
      <c r="R35" s="4"/>
    </row>
    <row r="38" spans="1:18" x14ac:dyDescent="0.2">
      <c r="A38" s="5"/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8017E343C0E47BFB0C18EC05B4B57" ma:contentTypeVersion="5" ma:contentTypeDescription="Create a new document." ma:contentTypeScope="" ma:versionID="0a84a18d7d9f539c860dd89033afe08e">
  <xsd:schema xmlns:xsd="http://www.w3.org/2001/XMLSchema" xmlns:xs="http://www.w3.org/2001/XMLSchema" xmlns:p="http://schemas.microsoft.com/office/2006/metadata/properties" xmlns:ns2="3dcf02f3-ff77-4fcf-a461-52a364085020" targetNamespace="http://schemas.microsoft.com/office/2006/metadata/properties" ma:root="true" ma:fieldsID="b571dfa8728c008833e4a33e8e6becae" ns2:_="">
    <xsd:import namespace="3dcf02f3-ff77-4fcf-a461-52a3640850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f02f3-ff77-4fcf-a461-52a3640850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3dcf02f3-ff77-4fcf-a461-52a364085020" xsi:nil="true"/>
  </documentManagement>
</p:properties>
</file>

<file path=customXml/itemProps1.xml><?xml version="1.0" encoding="utf-8"?>
<ds:datastoreItem xmlns:ds="http://schemas.openxmlformats.org/officeDocument/2006/customXml" ds:itemID="{0BCAED00-7BE8-4AC0-942C-DD3D3F676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f02f3-ff77-4fcf-a461-52a3640850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B1E79C-3D96-4073-BA67-F701D0F723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30EFDF-3A91-4EF9-8AB3-C2FEF90F72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dcf02f3-ff77-4fcf-a461-52a364085020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Elaborazioni</vt:lpstr>
      <vt:lpstr>DATI</vt:lpstr>
      <vt:lpstr>RSA</vt:lpstr>
      <vt:lpstr>Storico</vt:lpstr>
      <vt:lpstr>Tabella conversione</vt:lpstr>
      <vt:lpstr>Elaborazioni!Area_stampa</vt:lpstr>
      <vt:lpstr>Elaborazioni!Titoli_stampa</vt:lpstr>
    </vt:vector>
  </TitlesOfParts>
  <Manager/>
  <Company>Agenzia Regionale Protezione dell'Ambiente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MLOMBARDI</dc:creator>
  <cp:keywords/>
  <dc:description/>
  <cp:lastModifiedBy>PIZZITOLA CRISTINA</cp:lastModifiedBy>
  <cp:revision/>
  <cp:lastPrinted>2024-11-06T14:46:46Z</cp:lastPrinted>
  <dcterms:created xsi:type="dcterms:W3CDTF">2002-03-07T16:19:09Z</dcterms:created>
  <dcterms:modified xsi:type="dcterms:W3CDTF">2025-10-31T10:03:58Z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0x0101008B58017E343C0E47BFB0C18EC05B4B57</vt:lpwstr>
  </property>
  <property fmtid="{D5CDD505-2E9C-101B-9397-08002B2CF9AE}" pid="3" name="Order">
    <vt:r8>284800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